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Universidad\Octavo Semestre\Capstone\Modelos Itau\"/>
    </mc:Choice>
  </mc:AlternateContent>
  <xr:revisionPtr revIDLastSave="0" documentId="13_ncr:1_{6298D97C-00F9-4587-B4AA-EB66920E7B02}" xr6:coauthVersionLast="47" xr6:coauthVersionMax="47" xr10:uidLastSave="{00000000-0000-0000-0000-000000000000}"/>
  <bookViews>
    <workbookView minimized="1" xWindow="780" yWindow="780" windowWidth="27930" windowHeight="15885" activeTab="6" xr2:uid="{00000000-000D-0000-FFFF-FFFF00000000}"/>
  </bookViews>
  <sheets>
    <sheet name="Boost" sheetId="19" r:id="rId1"/>
    <sheet name="vol y corr" sheetId="3" r:id="rId2"/>
    <sheet name="cf" sheetId="11" r:id="rId3"/>
    <sheet name="params" sheetId="10" r:id="rId4"/>
    <sheet name="mi" sheetId="6" r:id="rId5"/>
    <sheet name="resultados-tabla" sheetId="14" r:id="rId6"/>
    <sheet name="resultados" sheetId="18" r:id="rId7"/>
  </sheets>
  <functionGroups builtInGroupCount="19"/>
  <externalReferences>
    <externalReference r:id="rId8"/>
    <externalReference r:id="rId9"/>
    <externalReference r:id="rId10"/>
    <externalReference r:id="rId11"/>
  </externalReferences>
  <definedNames>
    <definedName name="apr">params!$R$7</definedName>
    <definedName name="basis_10_neg">params!#REF!</definedName>
    <definedName name="basis_10_pos">params!#REF!</definedName>
    <definedName name="basis_2_neg">params!#REF!</definedName>
    <definedName name="basis_2_pos">params!#REF!</definedName>
    <definedName name="basis_20_neg">params!#REF!</definedName>
    <definedName name="basis_20_pos">params!#REF!</definedName>
    <definedName name="basis_5_neg">params!#REF!</definedName>
    <definedName name="basis_5_pos">params!#REF!</definedName>
    <definedName name="cross_10_neg">params!#REF!</definedName>
    <definedName name="cross_10_pos">params!#REF!</definedName>
    <definedName name="cross_2_neg">params!#REF!</definedName>
    <definedName name="cross_2_pos">params!#REF!</definedName>
    <definedName name="cross_20_neg">params!#REF!</definedName>
    <definedName name="cross_20_pos">params!#REF!</definedName>
    <definedName name="cross_5_neg">params!#REF!</definedName>
    <definedName name="cross_5_pos">params!#REF!</definedName>
    <definedName name="csa">resultados!$C$2</definedName>
    <definedName name="dp_10">params!$J$3:$J$2503</definedName>
    <definedName name="dp_2">params!$J$3:$J$503</definedName>
    <definedName name="dp_20">params!$J$3:$J$5003</definedName>
    <definedName name="dp_5">params!$J$3:$J$1253</definedName>
    <definedName name="dt">params!$U$9</definedName>
    <definedName name="dur_10_basis">params!$W$6</definedName>
    <definedName name="dur_10_cross">params!$W$5</definedName>
    <definedName name="dur_10_irs">params!$W$4</definedName>
    <definedName name="dur_2_basis">params!$U$6</definedName>
    <definedName name="dur_2_cross">params!$U$5</definedName>
    <definedName name="dur_2_irs">params!$U$4</definedName>
    <definedName name="dur_20_basis">params!$X$6</definedName>
    <definedName name="dur_20_cross">params!$X$5</definedName>
    <definedName name="dur_20_irs">params!$X$4</definedName>
    <definedName name="dur_5_basis">params!$V$6</definedName>
    <definedName name="dur_5_cross">params!$V$5</definedName>
    <definedName name="dur_5_irs">params!$V$4</definedName>
    <definedName name="fecha_comp">[1]Inicio!$C$5</definedName>
    <definedName name="fecha_hoy">[1]Inicio!$C$4</definedName>
    <definedName name="irs_10_neg">params!#REF!</definedName>
    <definedName name="irs_10_pos">params!#REF!</definedName>
    <definedName name="irs_2_neg">params!#REF!</definedName>
    <definedName name="irs_2_pos">params!#REF!</definedName>
    <definedName name="irs_20_neg">params!#REF!</definedName>
    <definedName name="irs_20_pos">params!#REF!</definedName>
    <definedName name="irs_5_neg">params!#REF!</definedName>
    <definedName name="irs_5_pos">params!#REF!</definedName>
    <definedName name="ruta" localSheetId="0">#REF!</definedName>
    <definedName name="ruta">#REF!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pread" localSheetId="0">Boost!#REF!</definedName>
    <definedName name="spread">#REF!</definedName>
    <definedName name="spread_capital">params!$R$11</definedName>
    <definedName name="spread_cf_10">params!$H$3:$H$2503</definedName>
    <definedName name="spread_cf_2">params!$H$3:$H$503</definedName>
    <definedName name="spread_cf_20">params!$H$3:$H$5003</definedName>
    <definedName name="spread_cf_5">params!$H$3:$H$1253</definedName>
    <definedName name="spread_usd_10">params!$E$3:$E$2503</definedName>
    <definedName name="spread_usd_2">params!$E$3:$E$503</definedName>
    <definedName name="spread_usd_20">params!$E$3:$E$5003</definedName>
    <definedName name="spread_usd_5">params!$E$3:$E$1253</definedName>
    <definedName name="SpreadsheetBuilder_1" hidden="1">[2]Data!$D$2:$H$8</definedName>
    <definedName name="tir_bono">'[3]Z-Spread'!$C$5</definedName>
    <definedName name="tir_dap">'[3]Z-Spread'!$C$15</definedName>
    <definedName name="zspread_bono">'[3]Z-Spread'!$G$5</definedName>
    <definedName name="zspread_bono_usd">'[3]Z-Spread'!$V$5</definedName>
    <definedName name="zspread_clp" localSheetId="0">Boost!#REF!</definedName>
    <definedName name="zspread_clp">#REF!</definedName>
    <definedName name="zspread_dap">'[3]Z-Spread'!$G$15</definedName>
    <definedName name="zspread_usd" localSheetId="0">Boost!#REF!</definedName>
    <definedName name="zspread_us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5" i="14" l="1"/>
  <c r="D25" i="14"/>
  <c r="J26" i="14"/>
  <c r="J27" i="14" s="1"/>
  <c r="D26" i="14"/>
  <c r="E2630" i="3"/>
  <c r="E2642" i="3"/>
  <c r="E2666" i="3"/>
  <c r="E2678" i="3"/>
  <c r="E2726" i="3"/>
  <c r="E2738" i="3"/>
  <c r="E2774" i="3"/>
  <c r="E2786" i="3"/>
  <c r="E2787" i="3"/>
  <c r="E2791" i="3"/>
  <c r="E2794" i="3"/>
  <c r="E2798" i="3"/>
  <c r="E2799" i="3"/>
  <c r="E2803" i="3"/>
  <c r="E2806" i="3"/>
  <c r="E2810" i="3"/>
  <c r="E2811" i="3"/>
  <c r="E2815" i="3"/>
  <c r="E2818" i="3"/>
  <c r="E2822" i="3"/>
  <c r="E2823" i="3"/>
  <c r="E2827" i="3"/>
  <c r="E2830" i="3"/>
  <c r="E2834" i="3"/>
  <c r="E2835" i="3"/>
  <c r="E2839" i="3"/>
  <c r="E2842" i="3"/>
  <c r="E2846" i="3"/>
  <c r="E2847" i="3"/>
  <c r="E2851" i="3"/>
  <c r="E2854" i="3"/>
  <c r="E2858" i="3"/>
  <c r="E2859" i="3"/>
  <c r="E2863" i="3"/>
  <c r="E2866" i="3"/>
  <c r="E2870" i="3"/>
  <c r="E2871" i="3"/>
  <c r="E2875" i="3"/>
  <c r="E2878" i="3"/>
  <c r="E2882" i="3"/>
  <c r="E2883" i="3"/>
  <c r="E2887" i="3"/>
  <c r="E2890" i="3"/>
  <c r="E2894" i="3"/>
  <c r="E2895" i="3"/>
  <c r="E2899" i="3"/>
  <c r="E2902" i="3"/>
  <c r="E2906" i="3"/>
  <c r="E2907" i="3"/>
  <c r="E2911" i="3"/>
  <c r="E2914" i="3"/>
  <c r="E2918" i="3"/>
  <c r="E2919" i="3"/>
  <c r="E2923" i="3"/>
  <c r="E2926" i="3"/>
  <c r="E2930" i="3"/>
  <c r="E2931" i="3"/>
  <c r="E2935" i="3"/>
  <c r="E2938" i="3"/>
  <c r="E2942" i="3"/>
  <c r="E2943" i="3"/>
  <c r="E2946" i="3"/>
  <c r="E2947" i="3"/>
  <c r="E2950" i="3"/>
  <c r="E2954" i="3"/>
  <c r="E2955" i="3"/>
  <c r="E2958" i="3"/>
  <c r="E2959" i="3"/>
  <c r="E2962" i="3"/>
  <c r="E2966" i="3"/>
  <c r="E2970" i="3"/>
  <c r="E2974" i="3"/>
  <c r="E2978" i="3"/>
  <c r="E2982" i="3"/>
  <c r="E2986" i="3"/>
  <c r="E2990" i="3"/>
  <c r="E2994" i="3"/>
  <c r="E2998" i="3"/>
  <c r="E3002" i="3"/>
  <c r="E3006" i="3"/>
  <c r="E3010" i="3"/>
  <c r="E3014" i="3"/>
  <c r="E3018" i="3"/>
  <c r="E3022" i="3"/>
  <c r="G2618" i="3"/>
  <c r="E2618" i="3" s="1"/>
  <c r="G2619" i="3"/>
  <c r="E2619" i="3" s="1"/>
  <c r="G2620" i="3"/>
  <c r="E2620" i="3" s="1"/>
  <c r="G2621" i="3"/>
  <c r="E2621" i="3" s="1"/>
  <c r="G2622" i="3"/>
  <c r="E2622" i="3" s="1"/>
  <c r="G2623" i="3"/>
  <c r="E2623" i="3" s="1"/>
  <c r="G2624" i="3"/>
  <c r="E2624" i="3" s="1"/>
  <c r="G2625" i="3"/>
  <c r="E2625" i="3" s="1"/>
  <c r="G2626" i="3"/>
  <c r="E2626" i="3" s="1"/>
  <c r="G2627" i="3"/>
  <c r="E2627" i="3" s="1"/>
  <c r="G2628" i="3"/>
  <c r="E2628" i="3" s="1"/>
  <c r="G2629" i="3"/>
  <c r="E2629" i="3" s="1"/>
  <c r="G2630" i="3"/>
  <c r="G2631" i="3"/>
  <c r="E2631" i="3" s="1"/>
  <c r="G2632" i="3"/>
  <c r="E2632" i="3" s="1"/>
  <c r="G2633" i="3"/>
  <c r="E2633" i="3" s="1"/>
  <c r="G2634" i="3"/>
  <c r="E2634" i="3" s="1"/>
  <c r="G2635" i="3"/>
  <c r="E2635" i="3" s="1"/>
  <c r="G2636" i="3"/>
  <c r="E2636" i="3" s="1"/>
  <c r="G2637" i="3"/>
  <c r="E2637" i="3" s="1"/>
  <c r="G2638" i="3"/>
  <c r="E2638" i="3" s="1"/>
  <c r="G2639" i="3"/>
  <c r="E2639" i="3" s="1"/>
  <c r="G2640" i="3"/>
  <c r="E2640" i="3" s="1"/>
  <c r="G2641" i="3"/>
  <c r="E2641" i="3" s="1"/>
  <c r="G2642" i="3"/>
  <c r="G2643" i="3"/>
  <c r="E2643" i="3" s="1"/>
  <c r="G2644" i="3"/>
  <c r="E2644" i="3" s="1"/>
  <c r="G2645" i="3"/>
  <c r="E2645" i="3" s="1"/>
  <c r="G2646" i="3"/>
  <c r="E2646" i="3" s="1"/>
  <c r="G2647" i="3"/>
  <c r="E2647" i="3" s="1"/>
  <c r="G2648" i="3"/>
  <c r="E2648" i="3" s="1"/>
  <c r="G2649" i="3"/>
  <c r="E2649" i="3" s="1"/>
  <c r="G2650" i="3"/>
  <c r="E2650" i="3" s="1"/>
  <c r="G2651" i="3"/>
  <c r="E2651" i="3" s="1"/>
  <c r="G2652" i="3"/>
  <c r="E2652" i="3" s="1"/>
  <c r="G2653" i="3"/>
  <c r="E2653" i="3" s="1"/>
  <c r="G2654" i="3"/>
  <c r="E2654" i="3" s="1"/>
  <c r="G2655" i="3"/>
  <c r="E2655" i="3" s="1"/>
  <c r="G2656" i="3"/>
  <c r="E2656" i="3" s="1"/>
  <c r="G2657" i="3"/>
  <c r="E2657" i="3" s="1"/>
  <c r="G2658" i="3"/>
  <c r="E2658" i="3" s="1"/>
  <c r="G2659" i="3"/>
  <c r="E2659" i="3" s="1"/>
  <c r="G2660" i="3"/>
  <c r="E2660" i="3" s="1"/>
  <c r="G2661" i="3"/>
  <c r="E2661" i="3" s="1"/>
  <c r="G2662" i="3"/>
  <c r="E2662" i="3" s="1"/>
  <c r="G2663" i="3"/>
  <c r="E2663" i="3" s="1"/>
  <c r="G2664" i="3"/>
  <c r="E2664" i="3" s="1"/>
  <c r="G2665" i="3"/>
  <c r="E2665" i="3" s="1"/>
  <c r="G2666" i="3"/>
  <c r="G2667" i="3"/>
  <c r="E2667" i="3" s="1"/>
  <c r="G2668" i="3"/>
  <c r="E2668" i="3" s="1"/>
  <c r="G2669" i="3"/>
  <c r="E2669" i="3" s="1"/>
  <c r="G2670" i="3"/>
  <c r="E2670" i="3" s="1"/>
  <c r="G2671" i="3"/>
  <c r="E2671" i="3" s="1"/>
  <c r="G2672" i="3"/>
  <c r="E2672" i="3" s="1"/>
  <c r="G2673" i="3"/>
  <c r="E2673" i="3" s="1"/>
  <c r="G2674" i="3"/>
  <c r="E2674" i="3" s="1"/>
  <c r="G2675" i="3"/>
  <c r="E2675" i="3" s="1"/>
  <c r="G2676" i="3"/>
  <c r="E2676" i="3" s="1"/>
  <c r="G2677" i="3"/>
  <c r="E2677" i="3" s="1"/>
  <c r="G2678" i="3"/>
  <c r="G2679" i="3"/>
  <c r="E2679" i="3" s="1"/>
  <c r="G2680" i="3"/>
  <c r="E2680" i="3" s="1"/>
  <c r="G2681" i="3"/>
  <c r="E2681" i="3" s="1"/>
  <c r="G2682" i="3"/>
  <c r="E2682" i="3" s="1"/>
  <c r="G2683" i="3"/>
  <c r="E2683" i="3" s="1"/>
  <c r="G2684" i="3"/>
  <c r="E2684" i="3" s="1"/>
  <c r="G2685" i="3"/>
  <c r="E2685" i="3" s="1"/>
  <c r="G2686" i="3"/>
  <c r="E2686" i="3" s="1"/>
  <c r="G2687" i="3"/>
  <c r="E2687" i="3" s="1"/>
  <c r="G2688" i="3"/>
  <c r="E2688" i="3" s="1"/>
  <c r="G2689" i="3"/>
  <c r="E2689" i="3" s="1"/>
  <c r="G2690" i="3"/>
  <c r="E2690" i="3" s="1"/>
  <c r="G2691" i="3"/>
  <c r="E2691" i="3" s="1"/>
  <c r="G2692" i="3"/>
  <c r="E2692" i="3" s="1"/>
  <c r="G2693" i="3"/>
  <c r="E2693" i="3" s="1"/>
  <c r="G2694" i="3"/>
  <c r="E2694" i="3" s="1"/>
  <c r="G2695" i="3"/>
  <c r="E2695" i="3" s="1"/>
  <c r="G2696" i="3"/>
  <c r="E2696" i="3" s="1"/>
  <c r="G2697" i="3"/>
  <c r="E2697" i="3" s="1"/>
  <c r="G2698" i="3"/>
  <c r="E2698" i="3" s="1"/>
  <c r="G2699" i="3"/>
  <c r="E2699" i="3" s="1"/>
  <c r="G2700" i="3"/>
  <c r="E2700" i="3" s="1"/>
  <c r="G2701" i="3"/>
  <c r="E2701" i="3" s="1"/>
  <c r="G2702" i="3"/>
  <c r="E2702" i="3" s="1"/>
  <c r="G2703" i="3"/>
  <c r="E2703" i="3" s="1"/>
  <c r="G2704" i="3"/>
  <c r="E2704" i="3" s="1"/>
  <c r="G2705" i="3"/>
  <c r="E2705" i="3" s="1"/>
  <c r="G2706" i="3"/>
  <c r="E2706" i="3" s="1"/>
  <c r="G2707" i="3"/>
  <c r="E2707" i="3" s="1"/>
  <c r="G2708" i="3"/>
  <c r="E2708" i="3" s="1"/>
  <c r="G2709" i="3"/>
  <c r="E2709" i="3" s="1"/>
  <c r="G2710" i="3"/>
  <c r="E2710" i="3" s="1"/>
  <c r="G2711" i="3"/>
  <c r="E2711" i="3" s="1"/>
  <c r="G2712" i="3"/>
  <c r="E2712" i="3" s="1"/>
  <c r="G2713" i="3"/>
  <c r="E2713" i="3" s="1"/>
  <c r="G2714" i="3"/>
  <c r="E2714" i="3" s="1"/>
  <c r="G2715" i="3"/>
  <c r="E2715" i="3" s="1"/>
  <c r="G2716" i="3"/>
  <c r="E2716" i="3" s="1"/>
  <c r="G2717" i="3"/>
  <c r="E2717" i="3" s="1"/>
  <c r="G2718" i="3"/>
  <c r="E2718" i="3" s="1"/>
  <c r="G2719" i="3"/>
  <c r="E2719" i="3" s="1"/>
  <c r="G2720" i="3"/>
  <c r="E2720" i="3" s="1"/>
  <c r="G2721" i="3"/>
  <c r="E2721" i="3" s="1"/>
  <c r="G2722" i="3"/>
  <c r="E2722" i="3" s="1"/>
  <c r="G2723" i="3"/>
  <c r="E2723" i="3" s="1"/>
  <c r="G2724" i="3"/>
  <c r="E2724" i="3" s="1"/>
  <c r="G2725" i="3"/>
  <c r="E2725" i="3" s="1"/>
  <c r="G2726" i="3"/>
  <c r="G2727" i="3"/>
  <c r="E2727" i="3" s="1"/>
  <c r="G2728" i="3"/>
  <c r="E2728" i="3" s="1"/>
  <c r="G2729" i="3"/>
  <c r="E2729" i="3" s="1"/>
  <c r="G2730" i="3"/>
  <c r="E2730" i="3" s="1"/>
  <c r="G2731" i="3"/>
  <c r="E2731" i="3" s="1"/>
  <c r="G2732" i="3"/>
  <c r="E2732" i="3" s="1"/>
  <c r="G2733" i="3"/>
  <c r="E2733" i="3" s="1"/>
  <c r="G2734" i="3"/>
  <c r="E2734" i="3" s="1"/>
  <c r="G2735" i="3"/>
  <c r="E2735" i="3" s="1"/>
  <c r="G2736" i="3"/>
  <c r="E2736" i="3" s="1"/>
  <c r="G2737" i="3"/>
  <c r="E2737" i="3" s="1"/>
  <c r="G2738" i="3"/>
  <c r="G2739" i="3"/>
  <c r="E2739" i="3" s="1"/>
  <c r="G2740" i="3"/>
  <c r="E2740" i="3" s="1"/>
  <c r="G2741" i="3"/>
  <c r="E2741" i="3" s="1"/>
  <c r="G2742" i="3"/>
  <c r="E2742" i="3" s="1"/>
  <c r="G2743" i="3"/>
  <c r="E2743" i="3" s="1"/>
  <c r="G2744" i="3"/>
  <c r="E2744" i="3" s="1"/>
  <c r="G2745" i="3"/>
  <c r="E2745" i="3" s="1"/>
  <c r="G2746" i="3"/>
  <c r="E2746" i="3" s="1"/>
  <c r="G2747" i="3"/>
  <c r="E2747" i="3" s="1"/>
  <c r="G2748" i="3"/>
  <c r="E2748" i="3" s="1"/>
  <c r="G2749" i="3"/>
  <c r="E2749" i="3" s="1"/>
  <c r="G2750" i="3"/>
  <c r="E2750" i="3" s="1"/>
  <c r="G2751" i="3"/>
  <c r="E2751" i="3" s="1"/>
  <c r="G2752" i="3"/>
  <c r="E2752" i="3" s="1"/>
  <c r="G2753" i="3"/>
  <c r="E2753" i="3" s="1"/>
  <c r="G2754" i="3"/>
  <c r="E2754" i="3" s="1"/>
  <c r="G2755" i="3"/>
  <c r="E2755" i="3" s="1"/>
  <c r="G2756" i="3"/>
  <c r="E2756" i="3" s="1"/>
  <c r="G2757" i="3"/>
  <c r="E2757" i="3" s="1"/>
  <c r="G2758" i="3"/>
  <c r="E2758" i="3" s="1"/>
  <c r="G2759" i="3"/>
  <c r="E2759" i="3" s="1"/>
  <c r="G2760" i="3"/>
  <c r="E2760" i="3" s="1"/>
  <c r="G2761" i="3"/>
  <c r="E2761" i="3" s="1"/>
  <c r="G2762" i="3"/>
  <c r="E2762" i="3" s="1"/>
  <c r="G2763" i="3"/>
  <c r="E2763" i="3" s="1"/>
  <c r="G2764" i="3"/>
  <c r="E2764" i="3" s="1"/>
  <c r="G2765" i="3"/>
  <c r="E2765" i="3" s="1"/>
  <c r="G2766" i="3"/>
  <c r="E2766" i="3" s="1"/>
  <c r="G2767" i="3"/>
  <c r="E2767" i="3" s="1"/>
  <c r="G2768" i="3"/>
  <c r="E2768" i="3" s="1"/>
  <c r="G2769" i="3"/>
  <c r="E2769" i="3" s="1"/>
  <c r="G2770" i="3"/>
  <c r="E2770" i="3" s="1"/>
  <c r="G2771" i="3"/>
  <c r="E2771" i="3" s="1"/>
  <c r="G2772" i="3"/>
  <c r="E2772" i="3" s="1"/>
  <c r="G2773" i="3"/>
  <c r="E2773" i="3" s="1"/>
  <c r="G2774" i="3"/>
  <c r="G2775" i="3"/>
  <c r="E2775" i="3" s="1"/>
  <c r="G2776" i="3"/>
  <c r="E2776" i="3" s="1"/>
  <c r="G2777" i="3"/>
  <c r="E2777" i="3" s="1"/>
  <c r="G2778" i="3"/>
  <c r="E2778" i="3" s="1"/>
  <c r="G2779" i="3"/>
  <c r="E2779" i="3" s="1"/>
  <c r="G2780" i="3"/>
  <c r="E2780" i="3" s="1"/>
  <c r="G2781" i="3"/>
  <c r="E2781" i="3" s="1"/>
  <c r="G2782" i="3"/>
  <c r="E2782" i="3" s="1"/>
  <c r="G2783" i="3"/>
  <c r="E2783" i="3" s="1"/>
  <c r="G2784" i="3"/>
  <c r="E2784" i="3" s="1"/>
  <c r="G2785" i="3"/>
  <c r="E2785" i="3" s="1"/>
  <c r="H2785" i="3"/>
  <c r="G2786" i="3"/>
  <c r="G2787" i="3"/>
  <c r="G2788" i="3"/>
  <c r="E2788" i="3" s="1"/>
  <c r="G2789" i="3"/>
  <c r="E2789" i="3" s="1"/>
  <c r="G2790" i="3"/>
  <c r="E2790" i="3" s="1"/>
  <c r="G2791" i="3"/>
  <c r="G2792" i="3"/>
  <c r="E2792" i="3" s="1"/>
  <c r="G2793" i="3"/>
  <c r="E2793" i="3" s="1"/>
  <c r="G2794" i="3"/>
  <c r="G2795" i="3"/>
  <c r="E2795" i="3" s="1"/>
  <c r="G2796" i="3"/>
  <c r="E2796" i="3" s="1"/>
  <c r="G2797" i="3"/>
  <c r="E2797" i="3" s="1"/>
  <c r="G2798" i="3"/>
  <c r="G2799" i="3"/>
  <c r="G2800" i="3"/>
  <c r="E2800" i="3" s="1"/>
  <c r="G2801" i="3"/>
  <c r="E2801" i="3" s="1"/>
  <c r="G2802" i="3"/>
  <c r="E2802" i="3" s="1"/>
  <c r="G2803" i="3"/>
  <c r="G2804" i="3"/>
  <c r="E2804" i="3" s="1"/>
  <c r="G2805" i="3"/>
  <c r="E2805" i="3" s="1"/>
  <c r="G2806" i="3"/>
  <c r="G2807" i="3"/>
  <c r="E2807" i="3" s="1"/>
  <c r="G2808" i="3"/>
  <c r="E2808" i="3" s="1"/>
  <c r="G2809" i="3"/>
  <c r="E2809" i="3" s="1"/>
  <c r="G2810" i="3"/>
  <c r="G2811" i="3"/>
  <c r="G2812" i="3"/>
  <c r="E2812" i="3" s="1"/>
  <c r="G2813" i="3"/>
  <c r="E2813" i="3" s="1"/>
  <c r="G2814" i="3"/>
  <c r="E2814" i="3" s="1"/>
  <c r="G2815" i="3"/>
  <c r="G2816" i="3"/>
  <c r="E2816" i="3" s="1"/>
  <c r="G2817" i="3"/>
  <c r="E2817" i="3" s="1"/>
  <c r="G2818" i="3"/>
  <c r="G2819" i="3"/>
  <c r="E2819" i="3" s="1"/>
  <c r="G2820" i="3"/>
  <c r="E2820" i="3" s="1"/>
  <c r="G2821" i="3"/>
  <c r="E2821" i="3" s="1"/>
  <c r="G2822" i="3"/>
  <c r="G2823" i="3"/>
  <c r="G2824" i="3"/>
  <c r="E2824" i="3" s="1"/>
  <c r="G2825" i="3"/>
  <c r="E2825" i="3" s="1"/>
  <c r="G2826" i="3"/>
  <c r="E2826" i="3" s="1"/>
  <c r="G2827" i="3"/>
  <c r="G2828" i="3"/>
  <c r="E2828" i="3" s="1"/>
  <c r="G2829" i="3"/>
  <c r="E2829" i="3" s="1"/>
  <c r="G2830" i="3"/>
  <c r="G2831" i="3"/>
  <c r="E2831" i="3" s="1"/>
  <c r="G2832" i="3"/>
  <c r="E2832" i="3" s="1"/>
  <c r="G2833" i="3"/>
  <c r="E2833" i="3" s="1"/>
  <c r="G2834" i="3"/>
  <c r="G2835" i="3"/>
  <c r="G2836" i="3"/>
  <c r="E2836" i="3" s="1"/>
  <c r="G2837" i="3"/>
  <c r="E2837" i="3" s="1"/>
  <c r="G2838" i="3"/>
  <c r="E2838" i="3" s="1"/>
  <c r="G2839" i="3"/>
  <c r="G2840" i="3"/>
  <c r="E2840" i="3" s="1"/>
  <c r="G2841" i="3"/>
  <c r="E2841" i="3" s="1"/>
  <c r="G2842" i="3"/>
  <c r="G2843" i="3"/>
  <c r="E2843" i="3" s="1"/>
  <c r="G2844" i="3"/>
  <c r="E2844" i="3" s="1"/>
  <c r="G2845" i="3"/>
  <c r="E2845" i="3" s="1"/>
  <c r="G2846" i="3"/>
  <c r="G2847" i="3"/>
  <c r="G2848" i="3"/>
  <c r="E2848" i="3" s="1"/>
  <c r="G2849" i="3"/>
  <c r="E2849" i="3" s="1"/>
  <c r="G2850" i="3"/>
  <c r="E2850" i="3" s="1"/>
  <c r="G2851" i="3"/>
  <c r="G2852" i="3"/>
  <c r="E2852" i="3" s="1"/>
  <c r="G2853" i="3"/>
  <c r="E2853" i="3" s="1"/>
  <c r="G2854" i="3"/>
  <c r="G2855" i="3"/>
  <c r="E2855" i="3" s="1"/>
  <c r="G2856" i="3"/>
  <c r="E2856" i="3" s="1"/>
  <c r="G2857" i="3"/>
  <c r="E2857" i="3" s="1"/>
  <c r="G2858" i="3"/>
  <c r="G2859" i="3"/>
  <c r="G2860" i="3"/>
  <c r="E2860" i="3" s="1"/>
  <c r="G2861" i="3"/>
  <c r="E2861" i="3" s="1"/>
  <c r="G2862" i="3"/>
  <c r="E2862" i="3" s="1"/>
  <c r="G2863" i="3"/>
  <c r="G2864" i="3"/>
  <c r="E2864" i="3" s="1"/>
  <c r="G2865" i="3"/>
  <c r="E2865" i="3" s="1"/>
  <c r="G2866" i="3"/>
  <c r="G2867" i="3"/>
  <c r="E2867" i="3" s="1"/>
  <c r="G2868" i="3"/>
  <c r="E2868" i="3" s="1"/>
  <c r="G2869" i="3"/>
  <c r="E2869" i="3" s="1"/>
  <c r="G2870" i="3"/>
  <c r="G2871" i="3"/>
  <c r="G2872" i="3"/>
  <c r="E2872" i="3" s="1"/>
  <c r="G2873" i="3"/>
  <c r="E2873" i="3" s="1"/>
  <c r="G2874" i="3"/>
  <c r="E2874" i="3" s="1"/>
  <c r="G2875" i="3"/>
  <c r="G2876" i="3"/>
  <c r="E2876" i="3" s="1"/>
  <c r="G2877" i="3"/>
  <c r="E2877" i="3" s="1"/>
  <c r="G2878" i="3"/>
  <c r="G2879" i="3"/>
  <c r="E2879" i="3" s="1"/>
  <c r="G2880" i="3"/>
  <c r="E2880" i="3" s="1"/>
  <c r="G2881" i="3"/>
  <c r="E2881" i="3" s="1"/>
  <c r="G2882" i="3"/>
  <c r="G2883" i="3"/>
  <c r="G2884" i="3"/>
  <c r="E2884" i="3" s="1"/>
  <c r="G2885" i="3"/>
  <c r="E2885" i="3" s="1"/>
  <c r="G2886" i="3"/>
  <c r="E2886" i="3" s="1"/>
  <c r="G2887" i="3"/>
  <c r="G2888" i="3"/>
  <c r="E2888" i="3" s="1"/>
  <c r="G2889" i="3"/>
  <c r="E2889" i="3" s="1"/>
  <c r="G2890" i="3"/>
  <c r="G2891" i="3"/>
  <c r="E2891" i="3" s="1"/>
  <c r="G2892" i="3"/>
  <c r="E2892" i="3" s="1"/>
  <c r="G2893" i="3"/>
  <c r="E2893" i="3" s="1"/>
  <c r="G2894" i="3"/>
  <c r="G2895" i="3"/>
  <c r="G2896" i="3"/>
  <c r="E2896" i="3" s="1"/>
  <c r="G2897" i="3"/>
  <c r="E2897" i="3" s="1"/>
  <c r="G2898" i="3"/>
  <c r="E2898" i="3" s="1"/>
  <c r="G2899" i="3"/>
  <c r="G2900" i="3"/>
  <c r="E2900" i="3" s="1"/>
  <c r="G2901" i="3"/>
  <c r="E2901" i="3" s="1"/>
  <c r="G2902" i="3"/>
  <c r="G2903" i="3"/>
  <c r="E2903" i="3" s="1"/>
  <c r="G2904" i="3"/>
  <c r="E2904" i="3" s="1"/>
  <c r="G2905" i="3"/>
  <c r="E2905" i="3" s="1"/>
  <c r="G2906" i="3"/>
  <c r="G2907" i="3"/>
  <c r="G2908" i="3"/>
  <c r="E2908" i="3" s="1"/>
  <c r="G2909" i="3"/>
  <c r="E2909" i="3" s="1"/>
  <c r="G2910" i="3"/>
  <c r="E2910" i="3" s="1"/>
  <c r="G2911" i="3"/>
  <c r="G2912" i="3"/>
  <c r="E2912" i="3" s="1"/>
  <c r="G2913" i="3"/>
  <c r="E2913" i="3" s="1"/>
  <c r="G2914" i="3"/>
  <c r="G2915" i="3"/>
  <c r="E2915" i="3" s="1"/>
  <c r="G2916" i="3"/>
  <c r="E2916" i="3" s="1"/>
  <c r="G2917" i="3"/>
  <c r="E2917" i="3" s="1"/>
  <c r="G2918" i="3"/>
  <c r="G2919" i="3"/>
  <c r="G2920" i="3"/>
  <c r="E2920" i="3" s="1"/>
  <c r="G2921" i="3"/>
  <c r="E2921" i="3" s="1"/>
  <c r="G2922" i="3"/>
  <c r="E2922" i="3" s="1"/>
  <c r="G2923" i="3"/>
  <c r="G2924" i="3"/>
  <c r="E2924" i="3" s="1"/>
  <c r="G2925" i="3"/>
  <c r="E2925" i="3" s="1"/>
  <c r="G2926" i="3"/>
  <c r="G2927" i="3"/>
  <c r="E2927" i="3" s="1"/>
  <c r="G2928" i="3"/>
  <c r="E2928" i="3" s="1"/>
  <c r="G2929" i="3"/>
  <c r="E2929" i="3" s="1"/>
  <c r="G2930" i="3"/>
  <c r="G2931" i="3"/>
  <c r="G2932" i="3"/>
  <c r="E2932" i="3" s="1"/>
  <c r="G2933" i="3"/>
  <c r="E2933" i="3" s="1"/>
  <c r="G2934" i="3"/>
  <c r="E2934" i="3" s="1"/>
  <c r="G2935" i="3"/>
  <c r="G2936" i="3"/>
  <c r="E2936" i="3" s="1"/>
  <c r="G2937" i="3"/>
  <c r="E2937" i="3" s="1"/>
  <c r="G2938" i="3"/>
  <c r="G2939" i="3"/>
  <c r="E2939" i="3" s="1"/>
  <c r="G2940" i="3"/>
  <c r="E2940" i="3" s="1"/>
  <c r="G2941" i="3"/>
  <c r="E2941" i="3" s="1"/>
  <c r="G2942" i="3"/>
  <c r="G2943" i="3"/>
  <c r="G2944" i="3"/>
  <c r="E2944" i="3" s="1"/>
  <c r="G2945" i="3"/>
  <c r="E2945" i="3" s="1"/>
  <c r="G2946" i="3"/>
  <c r="G2947" i="3"/>
  <c r="G2948" i="3"/>
  <c r="E2948" i="3" s="1"/>
  <c r="G2949" i="3"/>
  <c r="E2949" i="3" s="1"/>
  <c r="G2950" i="3"/>
  <c r="G2951" i="3"/>
  <c r="E2951" i="3" s="1"/>
  <c r="G2952" i="3"/>
  <c r="E2952" i="3" s="1"/>
  <c r="G2953" i="3"/>
  <c r="E2953" i="3" s="1"/>
  <c r="G2954" i="3"/>
  <c r="G2955" i="3"/>
  <c r="G2956" i="3"/>
  <c r="E2956" i="3" s="1"/>
  <c r="G2957" i="3"/>
  <c r="E2957" i="3" s="1"/>
  <c r="G2958" i="3"/>
  <c r="G2959" i="3"/>
  <c r="G2960" i="3"/>
  <c r="E2960" i="3" s="1"/>
  <c r="G2961" i="3"/>
  <c r="E2961" i="3" s="1"/>
  <c r="G2962" i="3"/>
  <c r="G2963" i="3"/>
  <c r="E2963" i="3" s="1"/>
  <c r="G2964" i="3"/>
  <c r="E2964" i="3" s="1"/>
  <c r="G2965" i="3"/>
  <c r="E2965" i="3" s="1"/>
  <c r="G2966" i="3"/>
  <c r="G2967" i="3"/>
  <c r="E2967" i="3" s="1"/>
  <c r="G2968" i="3"/>
  <c r="E2968" i="3" s="1"/>
  <c r="G2969" i="3"/>
  <c r="E2969" i="3" s="1"/>
  <c r="G2970" i="3"/>
  <c r="G2971" i="3"/>
  <c r="E2971" i="3" s="1"/>
  <c r="G2972" i="3"/>
  <c r="E2972" i="3" s="1"/>
  <c r="G2973" i="3"/>
  <c r="E2973" i="3" s="1"/>
  <c r="G2974" i="3"/>
  <c r="G2975" i="3"/>
  <c r="E2975" i="3" s="1"/>
  <c r="G2976" i="3"/>
  <c r="E2976" i="3" s="1"/>
  <c r="G2977" i="3"/>
  <c r="E2977" i="3" s="1"/>
  <c r="G2978" i="3"/>
  <c r="G2979" i="3"/>
  <c r="E2979" i="3" s="1"/>
  <c r="G2980" i="3"/>
  <c r="E2980" i="3" s="1"/>
  <c r="G2981" i="3"/>
  <c r="E2981" i="3" s="1"/>
  <c r="G2982" i="3"/>
  <c r="G2983" i="3"/>
  <c r="E2983" i="3" s="1"/>
  <c r="G2984" i="3"/>
  <c r="E2984" i="3" s="1"/>
  <c r="G2985" i="3"/>
  <c r="E2985" i="3" s="1"/>
  <c r="G2986" i="3"/>
  <c r="G2987" i="3"/>
  <c r="E2987" i="3" s="1"/>
  <c r="G2988" i="3"/>
  <c r="E2988" i="3" s="1"/>
  <c r="G2989" i="3"/>
  <c r="E2989" i="3" s="1"/>
  <c r="G2990" i="3"/>
  <c r="G2991" i="3"/>
  <c r="E2991" i="3" s="1"/>
  <c r="G2992" i="3"/>
  <c r="E2992" i="3" s="1"/>
  <c r="G2993" i="3"/>
  <c r="E2993" i="3" s="1"/>
  <c r="G2994" i="3"/>
  <c r="G2995" i="3"/>
  <c r="E2995" i="3" s="1"/>
  <c r="G2996" i="3"/>
  <c r="E2996" i="3" s="1"/>
  <c r="G2997" i="3"/>
  <c r="E2997" i="3" s="1"/>
  <c r="G2998" i="3"/>
  <c r="G2999" i="3"/>
  <c r="E2999" i="3" s="1"/>
  <c r="G3000" i="3"/>
  <c r="E3000" i="3" s="1"/>
  <c r="G3001" i="3"/>
  <c r="E3001" i="3" s="1"/>
  <c r="G3002" i="3"/>
  <c r="G3003" i="3"/>
  <c r="E3003" i="3" s="1"/>
  <c r="G3004" i="3"/>
  <c r="E3004" i="3" s="1"/>
  <c r="G3005" i="3"/>
  <c r="E3005" i="3" s="1"/>
  <c r="G3006" i="3"/>
  <c r="G3007" i="3"/>
  <c r="E3007" i="3" s="1"/>
  <c r="G3008" i="3"/>
  <c r="E3008" i="3" s="1"/>
  <c r="G3009" i="3"/>
  <c r="E3009" i="3" s="1"/>
  <c r="G3010" i="3"/>
  <c r="G3011" i="3"/>
  <c r="E3011" i="3" s="1"/>
  <c r="G3012" i="3"/>
  <c r="E3012" i="3" s="1"/>
  <c r="G3013" i="3"/>
  <c r="E3013" i="3" s="1"/>
  <c r="G3014" i="3"/>
  <c r="G3015" i="3"/>
  <c r="E3015" i="3" s="1"/>
  <c r="G3016" i="3"/>
  <c r="E3016" i="3" s="1"/>
  <c r="G3017" i="3"/>
  <c r="E3017" i="3" s="1"/>
  <c r="G3018" i="3"/>
  <c r="G3019" i="3"/>
  <c r="E3019" i="3" s="1"/>
  <c r="G3020" i="3"/>
  <c r="E3020" i="3" s="1"/>
  <c r="G3021" i="3"/>
  <c r="E3021" i="3" s="1"/>
  <c r="G3022" i="3"/>
  <c r="G3023" i="3"/>
  <c r="E3023" i="3" s="1"/>
  <c r="G3024" i="3"/>
  <c r="E3024" i="3" s="1"/>
  <c r="G3025" i="3"/>
  <c r="E3025" i="3" s="1"/>
  <c r="R2934" i="3"/>
  <c r="H2934" i="3" s="1"/>
  <c r="Q2618" i="3"/>
  <c r="R2618" i="3" s="1"/>
  <c r="H2618" i="3" s="1"/>
  <c r="Q2619" i="3"/>
  <c r="R2619" i="3" s="1"/>
  <c r="H2619" i="3" s="1"/>
  <c r="Q2620" i="3"/>
  <c r="R2620" i="3" s="1"/>
  <c r="H2620" i="3" s="1"/>
  <c r="Q2621" i="3"/>
  <c r="R2621" i="3" s="1"/>
  <c r="H2621" i="3" s="1"/>
  <c r="Q2622" i="3"/>
  <c r="R2622" i="3" s="1"/>
  <c r="H2622" i="3" s="1"/>
  <c r="Q2623" i="3"/>
  <c r="R2623" i="3" s="1"/>
  <c r="H2623" i="3" s="1"/>
  <c r="Q2624" i="3"/>
  <c r="R2624" i="3" s="1"/>
  <c r="H2624" i="3" s="1"/>
  <c r="Q2625" i="3"/>
  <c r="R2625" i="3" s="1"/>
  <c r="H2625" i="3" s="1"/>
  <c r="Q2626" i="3"/>
  <c r="R2626" i="3" s="1"/>
  <c r="H2626" i="3" s="1"/>
  <c r="Q2627" i="3"/>
  <c r="R2627" i="3" s="1"/>
  <c r="H2627" i="3" s="1"/>
  <c r="Q2628" i="3"/>
  <c r="R2628" i="3" s="1"/>
  <c r="H2628" i="3" s="1"/>
  <c r="Q2629" i="3"/>
  <c r="R2629" i="3" s="1"/>
  <c r="H2629" i="3" s="1"/>
  <c r="Q2630" i="3"/>
  <c r="R2630" i="3" s="1"/>
  <c r="H2630" i="3" s="1"/>
  <c r="Q2631" i="3"/>
  <c r="R2631" i="3" s="1"/>
  <c r="H2631" i="3" s="1"/>
  <c r="Q2632" i="3"/>
  <c r="R2632" i="3" s="1"/>
  <c r="H2632" i="3" s="1"/>
  <c r="Q2633" i="3"/>
  <c r="R2633" i="3" s="1"/>
  <c r="H2633" i="3" s="1"/>
  <c r="Q2634" i="3"/>
  <c r="R2634" i="3" s="1"/>
  <c r="H2634" i="3" s="1"/>
  <c r="Q2635" i="3"/>
  <c r="R2635" i="3" s="1"/>
  <c r="H2635" i="3" s="1"/>
  <c r="Q2636" i="3"/>
  <c r="R2636" i="3" s="1"/>
  <c r="H2636" i="3" s="1"/>
  <c r="Q2637" i="3"/>
  <c r="R2637" i="3" s="1"/>
  <c r="H2637" i="3" s="1"/>
  <c r="Q2638" i="3"/>
  <c r="R2638" i="3" s="1"/>
  <c r="H2638" i="3" s="1"/>
  <c r="Q2639" i="3"/>
  <c r="R2639" i="3" s="1"/>
  <c r="H2639" i="3" s="1"/>
  <c r="Q2640" i="3"/>
  <c r="R2640" i="3" s="1"/>
  <c r="H2640" i="3" s="1"/>
  <c r="Q2641" i="3"/>
  <c r="R2641" i="3" s="1"/>
  <c r="H2641" i="3" s="1"/>
  <c r="Q2642" i="3"/>
  <c r="R2642" i="3" s="1"/>
  <c r="H2642" i="3" s="1"/>
  <c r="Q2643" i="3"/>
  <c r="R2643" i="3" s="1"/>
  <c r="H2643" i="3" s="1"/>
  <c r="Q2644" i="3"/>
  <c r="R2644" i="3" s="1"/>
  <c r="H2644" i="3" s="1"/>
  <c r="Q2645" i="3"/>
  <c r="R2645" i="3" s="1"/>
  <c r="H2645" i="3" s="1"/>
  <c r="Q2646" i="3"/>
  <c r="R2646" i="3" s="1"/>
  <c r="H2646" i="3" s="1"/>
  <c r="Q2647" i="3"/>
  <c r="R2647" i="3" s="1"/>
  <c r="H2647" i="3" s="1"/>
  <c r="Q2648" i="3"/>
  <c r="R2648" i="3" s="1"/>
  <c r="H2648" i="3" s="1"/>
  <c r="Q2649" i="3"/>
  <c r="R2649" i="3" s="1"/>
  <c r="H2649" i="3" s="1"/>
  <c r="Q2650" i="3"/>
  <c r="R2650" i="3" s="1"/>
  <c r="H2650" i="3" s="1"/>
  <c r="Q2651" i="3"/>
  <c r="R2651" i="3" s="1"/>
  <c r="H2651" i="3" s="1"/>
  <c r="Q2652" i="3"/>
  <c r="R2652" i="3" s="1"/>
  <c r="H2652" i="3" s="1"/>
  <c r="Q2653" i="3"/>
  <c r="R2653" i="3" s="1"/>
  <c r="H2653" i="3" s="1"/>
  <c r="Q2654" i="3"/>
  <c r="R2654" i="3" s="1"/>
  <c r="H2654" i="3" s="1"/>
  <c r="Q2655" i="3"/>
  <c r="R2655" i="3" s="1"/>
  <c r="H2655" i="3" s="1"/>
  <c r="Q2656" i="3"/>
  <c r="R2656" i="3" s="1"/>
  <c r="H2656" i="3" s="1"/>
  <c r="Q2657" i="3"/>
  <c r="R2657" i="3" s="1"/>
  <c r="H2657" i="3" s="1"/>
  <c r="Q2658" i="3"/>
  <c r="R2658" i="3" s="1"/>
  <c r="H2658" i="3" s="1"/>
  <c r="Q2659" i="3"/>
  <c r="R2659" i="3" s="1"/>
  <c r="H2659" i="3" s="1"/>
  <c r="Q2660" i="3"/>
  <c r="R2660" i="3" s="1"/>
  <c r="H2660" i="3" s="1"/>
  <c r="Q2661" i="3"/>
  <c r="R2661" i="3" s="1"/>
  <c r="H2661" i="3" s="1"/>
  <c r="Q2662" i="3"/>
  <c r="R2662" i="3" s="1"/>
  <c r="H2662" i="3" s="1"/>
  <c r="Q2663" i="3"/>
  <c r="R2663" i="3" s="1"/>
  <c r="H2663" i="3" s="1"/>
  <c r="Q2664" i="3"/>
  <c r="R2664" i="3" s="1"/>
  <c r="H2664" i="3" s="1"/>
  <c r="Q2665" i="3"/>
  <c r="R2665" i="3" s="1"/>
  <c r="H2665" i="3" s="1"/>
  <c r="Q2666" i="3"/>
  <c r="R2666" i="3" s="1"/>
  <c r="H2666" i="3" s="1"/>
  <c r="Q2667" i="3"/>
  <c r="R2667" i="3" s="1"/>
  <c r="H2667" i="3" s="1"/>
  <c r="Q2668" i="3"/>
  <c r="R2668" i="3" s="1"/>
  <c r="H2668" i="3" s="1"/>
  <c r="Q2669" i="3"/>
  <c r="R2669" i="3" s="1"/>
  <c r="H2669" i="3" s="1"/>
  <c r="Q2670" i="3"/>
  <c r="R2670" i="3" s="1"/>
  <c r="H2670" i="3" s="1"/>
  <c r="Q2671" i="3"/>
  <c r="R2671" i="3" s="1"/>
  <c r="H2671" i="3" s="1"/>
  <c r="Q2672" i="3"/>
  <c r="R2672" i="3" s="1"/>
  <c r="H2672" i="3" s="1"/>
  <c r="Q2673" i="3"/>
  <c r="R2673" i="3" s="1"/>
  <c r="H2673" i="3" s="1"/>
  <c r="Q2674" i="3"/>
  <c r="R2674" i="3" s="1"/>
  <c r="H2674" i="3" s="1"/>
  <c r="Q2675" i="3"/>
  <c r="R2675" i="3" s="1"/>
  <c r="H2675" i="3" s="1"/>
  <c r="Q2676" i="3"/>
  <c r="R2676" i="3" s="1"/>
  <c r="H2676" i="3" s="1"/>
  <c r="Q2677" i="3"/>
  <c r="R2677" i="3" s="1"/>
  <c r="H2677" i="3" s="1"/>
  <c r="Q2678" i="3"/>
  <c r="R2678" i="3" s="1"/>
  <c r="H2678" i="3" s="1"/>
  <c r="Q2679" i="3"/>
  <c r="R2679" i="3" s="1"/>
  <c r="H2679" i="3" s="1"/>
  <c r="Q2680" i="3"/>
  <c r="R2680" i="3" s="1"/>
  <c r="H2680" i="3" s="1"/>
  <c r="Q2681" i="3"/>
  <c r="R2681" i="3" s="1"/>
  <c r="H2681" i="3" s="1"/>
  <c r="Q2682" i="3"/>
  <c r="R2682" i="3" s="1"/>
  <c r="H2682" i="3" s="1"/>
  <c r="Q2683" i="3"/>
  <c r="R2683" i="3" s="1"/>
  <c r="H2683" i="3" s="1"/>
  <c r="Q2684" i="3"/>
  <c r="R2684" i="3" s="1"/>
  <c r="H2684" i="3" s="1"/>
  <c r="Q2685" i="3"/>
  <c r="R2685" i="3" s="1"/>
  <c r="H2685" i="3" s="1"/>
  <c r="Q2686" i="3"/>
  <c r="R2686" i="3" s="1"/>
  <c r="H2686" i="3" s="1"/>
  <c r="Q2687" i="3"/>
  <c r="R2687" i="3" s="1"/>
  <c r="H2687" i="3" s="1"/>
  <c r="Q2688" i="3"/>
  <c r="R2688" i="3" s="1"/>
  <c r="H2688" i="3" s="1"/>
  <c r="Q2689" i="3"/>
  <c r="R2689" i="3" s="1"/>
  <c r="H2689" i="3" s="1"/>
  <c r="Q2690" i="3"/>
  <c r="R2690" i="3" s="1"/>
  <c r="H2690" i="3" s="1"/>
  <c r="Q2691" i="3"/>
  <c r="R2691" i="3" s="1"/>
  <c r="H2691" i="3" s="1"/>
  <c r="Q2692" i="3"/>
  <c r="R2692" i="3" s="1"/>
  <c r="H2692" i="3" s="1"/>
  <c r="Q2693" i="3"/>
  <c r="R2693" i="3" s="1"/>
  <c r="H2693" i="3" s="1"/>
  <c r="Q2694" i="3"/>
  <c r="R2694" i="3" s="1"/>
  <c r="H2694" i="3" s="1"/>
  <c r="Q2695" i="3"/>
  <c r="R2695" i="3" s="1"/>
  <c r="H2695" i="3" s="1"/>
  <c r="Q2696" i="3"/>
  <c r="R2696" i="3" s="1"/>
  <c r="H2696" i="3" s="1"/>
  <c r="Q2697" i="3"/>
  <c r="R2697" i="3" s="1"/>
  <c r="H2697" i="3" s="1"/>
  <c r="Q2698" i="3"/>
  <c r="R2698" i="3" s="1"/>
  <c r="H2698" i="3" s="1"/>
  <c r="Q2699" i="3"/>
  <c r="R2699" i="3" s="1"/>
  <c r="H2699" i="3" s="1"/>
  <c r="Q2700" i="3"/>
  <c r="R2700" i="3" s="1"/>
  <c r="H2700" i="3" s="1"/>
  <c r="Q2701" i="3"/>
  <c r="R2701" i="3" s="1"/>
  <c r="H2701" i="3" s="1"/>
  <c r="Q2702" i="3"/>
  <c r="R2702" i="3" s="1"/>
  <c r="H2702" i="3" s="1"/>
  <c r="Q2703" i="3"/>
  <c r="R2703" i="3" s="1"/>
  <c r="H2703" i="3" s="1"/>
  <c r="Q2704" i="3"/>
  <c r="R2704" i="3" s="1"/>
  <c r="H2704" i="3" s="1"/>
  <c r="Q2705" i="3"/>
  <c r="R2705" i="3" s="1"/>
  <c r="H2705" i="3" s="1"/>
  <c r="Q2706" i="3"/>
  <c r="R2706" i="3" s="1"/>
  <c r="H2706" i="3" s="1"/>
  <c r="Q2707" i="3"/>
  <c r="R2707" i="3" s="1"/>
  <c r="H2707" i="3" s="1"/>
  <c r="Q2708" i="3"/>
  <c r="R2708" i="3" s="1"/>
  <c r="H2708" i="3" s="1"/>
  <c r="Q2709" i="3"/>
  <c r="R2709" i="3" s="1"/>
  <c r="H2709" i="3" s="1"/>
  <c r="Q2710" i="3"/>
  <c r="R2710" i="3" s="1"/>
  <c r="H2710" i="3" s="1"/>
  <c r="Q2711" i="3"/>
  <c r="R2711" i="3" s="1"/>
  <c r="H2711" i="3" s="1"/>
  <c r="Q2712" i="3"/>
  <c r="R2712" i="3" s="1"/>
  <c r="H2712" i="3" s="1"/>
  <c r="Q2713" i="3"/>
  <c r="R2713" i="3" s="1"/>
  <c r="H2713" i="3" s="1"/>
  <c r="Q2714" i="3"/>
  <c r="R2714" i="3" s="1"/>
  <c r="H2714" i="3" s="1"/>
  <c r="Q2715" i="3"/>
  <c r="R2715" i="3" s="1"/>
  <c r="H2715" i="3" s="1"/>
  <c r="Q2716" i="3"/>
  <c r="R2716" i="3" s="1"/>
  <c r="H2716" i="3" s="1"/>
  <c r="Q2717" i="3"/>
  <c r="R2717" i="3" s="1"/>
  <c r="H2717" i="3" s="1"/>
  <c r="Q2718" i="3"/>
  <c r="R2718" i="3" s="1"/>
  <c r="H2718" i="3" s="1"/>
  <c r="Q2719" i="3"/>
  <c r="R2719" i="3" s="1"/>
  <c r="H2719" i="3" s="1"/>
  <c r="Q2720" i="3"/>
  <c r="R2720" i="3" s="1"/>
  <c r="H2720" i="3" s="1"/>
  <c r="Q2721" i="3"/>
  <c r="R2721" i="3" s="1"/>
  <c r="H2721" i="3" s="1"/>
  <c r="Q2722" i="3"/>
  <c r="R2722" i="3" s="1"/>
  <c r="H2722" i="3" s="1"/>
  <c r="Q2723" i="3"/>
  <c r="R2723" i="3" s="1"/>
  <c r="H2723" i="3" s="1"/>
  <c r="Q2724" i="3"/>
  <c r="R2724" i="3" s="1"/>
  <c r="H2724" i="3" s="1"/>
  <c r="Q2725" i="3"/>
  <c r="R2725" i="3" s="1"/>
  <c r="H2725" i="3" s="1"/>
  <c r="Q2726" i="3"/>
  <c r="R2726" i="3" s="1"/>
  <c r="H2726" i="3" s="1"/>
  <c r="Q2727" i="3"/>
  <c r="R2727" i="3" s="1"/>
  <c r="H2727" i="3" s="1"/>
  <c r="Q2728" i="3"/>
  <c r="R2728" i="3" s="1"/>
  <c r="H2728" i="3" s="1"/>
  <c r="Q2729" i="3"/>
  <c r="R2729" i="3" s="1"/>
  <c r="H2729" i="3" s="1"/>
  <c r="Q2730" i="3"/>
  <c r="R2730" i="3" s="1"/>
  <c r="H2730" i="3" s="1"/>
  <c r="Q2731" i="3"/>
  <c r="R2731" i="3" s="1"/>
  <c r="H2731" i="3" s="1"/>
  <c r="Q2732" i="3"/>
  <c r="R2732" i="3" s="1"/>
  <c r="H2732" i="3" s="1"/>
  <c r="Q2733" i="3"/>
  <c r="R2733" i="3" s="1"/>
  <c r="H2733" i="3" s="1"/>
  <c r="Q2734" i="3"/>
  <c r="R2734" i="3" s="1"/>
  <c r="H2734" i="3" s="1"/>
  <c r="Q2735" i="3"/>
  <c r="R2735" i="3" s="1"/>
  <c r="H2735" i="3" s="1"/>
  <c r="Q2736" i="3"/>
  <c r="R2736" i="3" s="1"/>
  <c r="H2736" i="3" s="1"/>
  <c r="Q2737" i="3"/>
  <c r="R2737" i="3" s="1"/>
  <c r="H2737" i="3" s="1"/>
  <c r="Q2738" i="3"/>
  <c r="R2738" i="3" s="1"/>
  <c r="H2738" i="3" s="1"/>
  <c r="Q2739" i="3"/>
  <c r="R2739" i="3" s="1"/>
  <c r="H2739" i="3" s="1"/>
  <c r="Q2740" i="3"/>
  <c r="R2740" i="3" s="1"/>
  <c r="H2740" i="3" s="1"/>
  <c r="Q2741" i="3"/>
  <c r="R2741" i="3" s="1"/>
  <c r="H2741" i="3" s="1"/>
  <c r="Q2742" i="3"/>
  <c r="R2742" i="3" s="1"/>
  <c r="H2742" i="3" s="1"/>
  <c r="Q2743" i="3"/>
  <c r="R2743" i="3" s="1"/>
  <c r="H2743" i="3" s="1"/>
  <c r="Q2744" i="3"/>
  <c r="R2744" i="3" s="1"/>
  <c r="H2744" i="3" s="1"/>
  <c r="Q2745" i="3"/>
  <c r="R2745" i="3" s="1"/>
  <c r="H2745" i="3" s="1"/>
  <c r="Q2746" i="3"/>
  <c r="R2746" i="3" s="1"/>
  <c r="H2746" i="3" s="1"/>
  <c r="Q2747" i="3"/>
  <c r="R2747" i="3" s="1"/>
  <c r="H2747" i="3" s="1"/>
  <c r="Q2748" i="3"/>
  <c r="R2748" i="3" s="1"/>
  <c r="H2748" i="3" s="1"/>
  <c r="Q2749" i="3"/>
  <c r="R2749" i="3" s="1"/>
  <c r="H2749" i="3" s="1"/>
  <c r="Q2750" i="3"/>
  <c r="R2750" i="3" s="1"/>
  <c r="H2750" i="3" s="1"/>
  <c r="Q2751" i="3"/>
  <c r="R2751" i="3" s="1"/>
  <c r="H2751" i="3" s="1"/>
  <c r="Q2752" i="3"/>
  <c r="R2752" i="3" s="1"/>
  <c r="H2752" i="3" s="1"/>
  <c r="Q2753" i="3"/>
  <c r="R2753" i="3" s="1"/>
  <c r="H2753" i="3" s="1"/>
  <c r="Q2754" i="3"/>
  <c r="R2754" i="3" s="1"/>
  <c r="H2754" i="3" s="1"/>
  <c r="Q2755" i="3"/>
  <c r="R2755" i="3" s="1"/>
  <c r="H2755" i="3" s="1"/>
  <c r="Q2756" i="3"/>
  <c r="R2756" i="3" s="1"/>
  <c r="H2756" i="3" s="1"/>
  <c r="Q2757" i="3"/>
  <c r="R2757" i="3" s="1"/>
  <c r="H2757" i="3" s="1"/>
  <c r="Q2758" i="3"/>
  <c r="R2758" i="3" s="1"/>
  <c r="H2758" i="3" s="1"/>
  <c r="Q2759" i="3"/>
  <c r="R2759" i="3" s="1"/>
  <c r="H2759" i="3" s="1"/>
  <c r="Q2760" i="3"/>
  <c r="R2760" i="3" s="1"/>
  <c r="H2760" i="3" s="1"/>
  <c r="Q2761" i="3"/>
  <c r="R2761" i="3" s="1"/>
  <c r="H2761" i="3" s="1"/>
  <c r="Q2762" i="3"/>
  <c r="R2762" i="3" s="1"/>
  <c r="H2762" i="3" s="1"/>
  <c r="Q2763" i="3"/>
  <c r="R2763" i="3" s="1"/>
  <c r="H2763" i="3" s="1"/>
  <c r="Q2764" i="3"/>
  <c r="R2764" i="3" s="1"/>
  <c r="H2764" i="3" s="1"/>
  <c r="Q2765" i="3"/>
  <c r="R2765" i="3" s="1"/>
  <c r="H2765" i="3" s="1"/>
  <c r="Q2766" i="3"/>
  <c r="R2766" i="3" s="1"/>
  <c r="H2766" i="3" s="1"/>
  <c r="Q2767" i="3"/>
  <c r="R2767" i="3" s="1"/>
  <c r="H2767" i="3" s="1"/>
  <c r="Q2768" i="3"/>
  <c r="R2768" i="3" s="1"/>
  <c r="H2768" i="3" s="1"/>
  <c r="Q2769" i="3"/>
  <c r="R2769" i="3" s="1"/>
  <c r="H2769" i="3" s="1"/>
  <c r="Q2770" i="3"/>
  <c r="R2770" i="3" s="1"/>
  <c r="H2770" i="3" s="1"/>
  <c r="Q2771" i="3"/>
  <c r="R2771" i="3" s="1"/>
  <c r="H2771" i="3" s="1"/>
  <c r="Q2772" i="3"/>
  <c r="R2772" i="3" s="1"/>
  <c r="H2772" i="3" s="1"/>
  <c r="Q2773" i="3"/>
  <c r="R2773" i="3" s="1"/>
  <c r="H2773" i="3" s="1"/>
  <c r="Q2774" i="3"/>
  <c r="R2774" i="3" s="1"/>
  <c r="H2774" i="3" s="1"/>
  <c r="Q2775" i="3"/>
  <c r="R2775" i="3" s="1"/>
  <c r="H2775" i="3" s="1"/>
  <c r="Q2776" i="3"/>
  <c r="R2776" i="3" s="1"/>
  <c r="H2776" i="3" s="1"/>
  <c r="Q2777" i="3"/>
  <c r="R2777" i="3" s="1"/>
  <c r="H2777" i="3" s="1"/>
  <c r="Q2778" i="3"/>
  <c r="R2778" i="3" s="1"/>
  <c r="H2778" i="3" s="1"/>
  <c r="Q2779" i="3"/>
  <c r="R2779" i="3" s="1"/>
  <c r="H2779" i="3" s="1"/>
  <c r="Q2780" i="3"/>
  <c r="R2780" i="3" s="1"/>
  <c r="H2780" i="3" s="1"/>
  <c r="Q2781" i="3"/>
  <c r="R2781" i="3" s="1"/>
  <c r="H2781" i="3" s="1"/>
  <c r="Q2782" i="3"/>
  <c r="R2782" i="3" s="1"/>
  <c r="H2782" i="3" s="1"/>
  <c r="Q2783" i="3"/>
  <c r="R2783" i="3" s="1"/>
  <c r="H2783" i="3" s="1"/>
  <c r="Q2784" i="3"/>
  <c r="R2784" i="3" s="1"/>
  <c r="H2784" i="3" s="1"/>
  <c r="Q2785" i="3"/>
  <c r="R2785" i="3" s="1"/>
  <c r="Q2786" i="3"/>
  <c r="R2786" i="3" s="1"/>
  <c r="H2786" i="3" s="1"/>
  <c r="Q2787" i="3"/>
  <c r="R2787" i="3" s="1"/>
  <c r="H2787" i="3" s="1"/>
  <c r="Q2788" i="3"/>
  <c r="R2788" i="3" s="1"/>
  <c r="H2788" i="3" s="1"/>
  <c r="Q2789" i="3"/>
  <c r="R2789" i="3" s="1"/>
  <c r="H2789" i="3" s="1"/>
  <c r="Q2790" i="3"/>
  <c r="R2790" i="3" s="1"/>
  <c r="H2790" i="3" s="1"/>
  <c r="Q2791" i="3"/>
  <c r="R2791" i="3" s="1"/>
  <c r="H2791" i="3" s="1"/>
  <c r="Q2792" i="3"/>
  <c r="R2792" i="3" s="1"/>
  <c r="H2792" i="3" s="1"/>
  <c r="Q2793" i="3"/>
  <c r="R2793" i="3" s="1"/>
  <c r="H2793" i="3" s="1"/>
  <c r="Q2794" i="3"/>
  <c r="R2794" i="3" s="1"/>
  <c r="H2794" i="3" s="1"/>
  <c r="Q2795" i="3"/>
  <c r="R2795" i="3" s="1"/>
  <c r="H2795" i="3" s="1"/>
  <c r="Q2796" i="3"/>
  <c r="R2796" i="3" s="1"/>
  <c r="H2796" i="3" s="1"/>
  <c r="Q2797" i="3"/>
  <c r="R2797" i="3" s="1"/>
  <c r="H2797" i="3" s="1"/>
  <c r="Q2798" i="3"/>
  <c r="R2798" i="3" s="1"/>
  <c r="H2798" i="3" s="1"/>
  <c r="Q2799" i="3"/>
  <c r="R2799" i="3" s="1"/>
  <c r="H2799" i="3" s="1"/>
  <c r="Q2800" i="3"/>
  <c r="R2800" i="3" s="1"/>
  <c r="H2800" i="3" s="1"/>
  <c r="Q2801" i="3"/>
  <c r="R2801" i="3" s="1"/>
  <c r="H2801" i="3" s="1"/>
  <c r="Q2802" i="3"/>
  <c r="R2802" i="3" s="1"/>
  <c r="H2802" i="3" s="1"/>
  <c r="Q2803" i="3"/>
  <c r="R2803" i="3" s="1"/>
  <c r="H2803" i="3" s="1"/>
  <c r="Q2804" i="3"/>
  <c r="R2804" i="3" s="1"/>
  <c r="H2804" i="3" s="1"/>
  <c r="Q2805" i="3"/>
  <c r="R2805" i="3" s="1"/>
  <c r="H2805" i="3" s="1"/>
  <c r="Q2806" i="3"/>
  <c r="R2806" i="3" s="1"/>
  <c r="H2806" i="3" s="1"/>
  <c r="Q2807" i="3"/>
  <c r="R2807" i="3" s="1"/>
  <c r="H2807" i="3" s="1"/>
  <c r="Q2808" i="3"/>
  <c r="R2808" i="3" s="1"/>
  <c r="H2808" i="3" s="1"/>
  <c r="Q2809" i="3"/>
  <c r="R2809" i="3" s="1"/>
  <c r="H2809" i="3" s="1"/>
  <c r="Q2810" i="3"/>
  <c r="R2810" i="3" s="1"/>
  <c r="H2810" i="3" s="1"/>
  <c r="Q2811" i="3"/>
  <c r="R2811" i="3" s="1"/>
  <c r="H2811" i="3" s="1"/>
  <c r="Q2812" i="3"/>
  <c r="R2812" i="3" s="1"/>
  <c r="H2812" i="3" s="1"/>
  <c r="Q2813" i="3"/>
  <c r="R2813" i="3" s="1"/>
  <c r="H2813" i="3" s="1"/>
  <c r="Q2814" i="3"/>
  <c r="R2814" i="3" s="1"/>
  <c r="H2814" i="3" s="1"/>
  <c r="Q2815" i="3"/>
  <c r="R2815" i="3" s="1"/>
  <c r="H2815" i="3" s="1"/>
  <c r="Q2816" i="3"/>
  <c r="R2816" i="3" s="1"/>
  <c r="H2816" i="3" s="1"/>
  <c r="Q2817" i="3"/>
  <c r="R2817" i="3" s="1"/>
  <c r="H2817" i="3" s="1"/>
  <c r="Q2818" i="3"/>
  <c r="R2818" i="3" s="1"/>
  <c r="H2818" i="3" s="1"/>
  <c r="Q2819" i="3"/>
  <c r="R2819" i="3" s="1"/>
  <c r="H2819" i="3" s="1"/>
  <c r="Q2820" i="3"/>
  <c r="R2820" i="3" s="1"/>
  <c r="H2820" i="3" s="1"/>
  <c r="Q2821" i="3"/>
  <c r="R2821" i="3" s="1"/>
  <c r="H2821" i="3" s="1"/>
  <c r="Q2822" i="3"/>
  <c r="R2822" i="3" s="1"/>
  <c r="H2822" i="3" s="1"/>
  <c r="Q2823" i="3"/>
  <c r="R2823" i="3" s="1"/>
  <c r="H2823" i="3" s="1"/>
  <c r="Q2824" i="3"/>
  <c r="R2824" i="3" s="1"/>
  <c r="H2824" i="3" s="1"/>
  <c r="Q2825" i="3"/>
  <c r="R2825" i="3" s="1"/>
  <c r="H2825" i="3" s="1"/>
  <c r="Q2826" i="3"/>
  <c r="R2826" i="3" s="1"/>
  <c r="H2826" i="3" s="1"/>
  <c r="Q2827" i="3"/>
  <c r="R2827" i="3" s="1"/>
  <c r="H2827" i="3" s="1"/>
  <c r="Q2828" i="3"/>
  <c r="R2828" i="3" s="1"/>
  <c r="H2828" i="3" s="1"/>
  <c r="Q2829" i="3"/>
  <c r="R2829" i="3" s="1"/>
  <c r="H2829" i="3" s="1"/>
  <c r="Q2830" i="3"/>
  <c r="R2830" i="3" s="1"/>
  <c r="H2830" i="3" s="1"/>
  <c r="Q2831" i="3"/>
  <c r="R2831" i="3" s="1"/>
  <c r="H2831" i="3" s="1"/>
  <c r="Q2832" i="3"/>
  <c r="R2832" i="3" s="1"/>
  <c r="H2832" i="3" s="1"/>
  <c r="Q2833" i="3"/>
  <c r="R2833" i="3" s="1"/>
  <c r="H2833" i="3" s="1"/>
  <c r="Q2834" i="3"/>
  <c r="R2834" i="3" s="1"/>
  <c r="H2834" i="3" s="1"/>
  <c r="Q2835" i="3"/>
  <c r="R2835" i="3" s="1"/>
  <c r="H2835" i="3" s="1"/>
  <c r="Q2836" i="3"/>
  <c r="R2836" i="3" s="1"/>
  <c r="H2836" i="3" s="1"/>
  <c r="Q2837" i="3"/>
  <c r="R2837" i="3" s="1"/>
  <c r="H2837" i="3" s="1"/>
  <c r="Q2838" i="3"/>
  <c r="R2838" i="3" s="1"/>
  <c r="H2838" i="3" s="1"/>
  <c r="Q2839" i="3"/>
  <c r="R2839" i="3" s="1"/>
  <c r="H2839" i="3" s="1"/>
  <c r="Q2840" i="3"/>
  <c r="R2840" i="3" s="1"/>
  <c r="H2840" i="3" s="1"/>
  <c r="Q2841" i="3"/>
  <c r="R2841" i="3" s="1"/>
  <c r="H2841" i="3" s="1"/>
  <c r="Q2842" i="3"/>
  <c r="R2842" i="3" s="1"/>
  <c r="H2842" i="3" s="1"/>
  <c r="Q2843" i="3"/>
  <c r="R2843" i="3" s="1"/>
  <c r="H2843" i="3" s="1"/>
  <c r="Q2844" i="3"/>
  <c r="R2844" i="3" s="1"/>
  <c r="H2844" i="3" s="1"/>
  <c r="Q2845" i="3"/>
  <c r="R2845" i="3" s="1"/>
  <c r="H2845" i="3" s="1"/>
  <c r="Q2846" i="3"/>
  <c r="R2846" i="3" s="1"/>
  <c r="H2846" i="3" s="1"/>
  <c r="Q2847" i="3"/>
  <c r="R2847" i="3" s="1"/>
  <c r="H2847" i="3" s="1"/>
  <c r="Q2848" i="3"/>
  <c r="R2848" i="3" s="1"/>
  <c r="H2848" i="3" s="1"/>
  <c r="Q2849" i="3"/>
  <c r="R2849" i="3" s="1"/>
  <c r="H2849" i="3" s="1"/>
  <c r="Q2850" i="3"/>
  <c r="R2850" i="3" s="1"/>
  <c r="H2850" i="3" s="1"/>
  <c r="Q2851" i="3"/>
  <c r="R2851" i="3" s="1"/>
  <c r="H2851" i="3" s="1"/>
  <c r="Q2852" i="3"/>
  <c r="R2852" i="3" s="1"/>
  <c r="H2852" i="3" s="1"/>
  <c r="Q2853" i="3"/>
  <c r="R2853" i="3" s="1"/>
  <c r="H2853" i="3" s="1"/>
  <c r="Q2854" i="3"/>
  <c r="R2854" i="3" s="1"/>
  <c r="H2854" i="3" s="1"/>
  <c r="Q2855" i="3"/>
  <c r="R2855" i="3" s="1"/>
  <c r="H2855" i="3" s="1"/>
  <c r="Q2856" i="3"/>
  <c r="R2856" i="3" s="1"/>
  <c r="H2856" i="3" s="1"/>
  <c r="Q2857" i="3"/>
  <c r="R2857" i="3" s="1"/>
  <c r="H2857" i="3" s="1"/>
  <c r="Q2858" i="3"/>
  <c r="R2858" i="3" s="1"/>
  <c r="H2858" i="3" s="1"/>
  <c r="Q2859" i="3"/>
  <c r="R2859" i="3" s="1"/>
  <c r="H2859" i="3" s="1"/>
  <c r="Q2860" i="3"/>
  <c r="R2860" i="3" s="1"/>
  <c r="H2860" i="3" s="1"/>
  <c r="Q2861" i="3"/>
  <c r="R2861" i="3" s="1"/>
  <c r="H2861" i="3" s="1"/>
  <c r="Q2862" i="3"/>
  <c r="R2862" i="3" s="1"/>
  <c r="H2862" i="3" s="1"/>
  <c r="Q2863" i="3"/>
  <c r="R2863" i="3" s="1"/>
  <c r="H2863" i="3" s="1"/>
  <c r="Q2864" i="3"/>
  <c r="R2864" i="3" s="1"/>
  <c r="H2864" i="3" s="1"/>
  <c r="Q2865" i="3"/>
  <c r="R2865" i="3" s="1"/>
  <c r="H2865" i="3" s="1"/>
  <c r="Q2866" i="3"/>
  <c r="R2866" i="3" s="1"/>
  <c r="H2866" i="3" s="1"/>
  <c r="Q2867" i="3"/>
  <c r="R2867" i="3" s="1"/>
  <c r="H2867" i="3" s="1"/>
  <c r="Q2868" i="3"/>
  <c r="R2868" i="3" s="1"/>
  <c r="H2868" i="3" s="1"/>
  <c r="Q2869" i="3"/>
  <c r="R2869" i="3" s="1"/>
  <c r="H2869" i="3" s="1"/>
  <c r="Q2870" i="3"/>
  <c r="R2870" i="3" s="1"/>
  <c r="H2870" i="3" s="1"/>
  <c r="Q2871" i="3"/>
  <c r="R2871" i="3" s="1"/>
  <c r="H2871" i="3" s="1"/>
  <c r="Q2872" i="3"/>
  <c r="R2872" i="3" s="1"/>
  <c r="H2872" i="3" s="1"/>
  <c r="Q2873" i="3"/>
  <c r="R2873" i="3" s="1"/>
  <c r="H2873" i="3" s="1"/>
  <c r="Q2874" i="3"/>
  <c r="R2874" i="3" s="1"/>
  <c r="H2874" i="3" s="1"/>
  <c r="Q2875" i="3"/>
  <c r="R2875" i="3" s="1"/>
  <c r="H2875" i="3" s="1"/>
  <c r="Q2876" i="3"/>
  <c r="R2876" i="3" s="1"/>
  <c r="H2876" i="3" s="1"/>
  <c r="Q2877" i="3"/>
  <c r="R2877" i="3" s="1"/>
  <c r="H2877" i="3" s="1"/>
  <c r="Q2878" i="3"/>
  <c r="R2878" i="3" s="1"/>
  <c r="H2878" i="3" s="1"/>
  <c r="Q2879" i="3"/>
  <c r="R2879" i="3" s="1"/>
  <c r="H2879" i="3" s="1"/>
  <c r="Q2880" i="3"/>
  <c r="R2880" i="3" s="1"/>
  <c r="H2880" i="3" s="1"/>
  <c r="Q2881" i="3"/>
  <c r="R2881" i="3" s="1"/>
  <c r="H2881" i="3" s="1"/>
  <c r="Q2882" i="3"/>
  <c r="R2882" i="3" s="1"/>
  <c r="H2882" i="3" s="1"/>
  <c r="Q2883" i="3"/>
  <c r="R2883" i="3" s="1"/>
  <c r="H2883" i="3" s="1"/>
  <c r="Q2884" i="3"/>
  <c r="R2884" i="3" s="1"/>
  <c r="H2884" i="3" s="1"/>
  <c r="Q2885" i="3"/>
  <c r="R2885" i="3" s="1"/>
  <c r="H2885" i="3" s="1"/>
  <c r="Q2886" i="3"/>
  <c r="R2886" i="3" s="1"/>
  <c r="H2886" i="3" s="1"/>
  <c r="Q2887" i="3"/>
  <c r="R2887" i="3" s="1"/>
  <c r="H2887" i="3" s="1"/>
  <c r="Q2888" i="3"/>
  <c r="R2888" i="3" s="1"/>
  <c r="H2888" i="3" s="1"/>
  <c r="Q2889" i="3"/>
  <c r="R2889" i="3" s="1"/>
  <c r="H2889" i="3" s="1"/>
  <c r="Q2890" i="3"/>
  <c r="R2890" i="3" s="1"/>
  <c r="H2890" i="3" s="1"/>
  <c r="Q2891" i="3"/>
  <c r="R2891" i="3" s="1"/>
  <c r="H2891" i="3" s="1"/>
  <c r="Q2892" i="3"/>
  <c r="R2892" i="3" s="1"/>
  <c r="H2892" i="3" s="1"/>
  <c r="Q2893" i="3"/>
  <c r="R2893" i="3" s="1"/>
  <c r="H2893" i="3" s="1"/>
  <c r="Q2894" i="3"/>
  <c r="R2894" i="3" s="1"/>
  <c r="H2894" i="3" s="1"/>
  <c r="Q2895" i="3"/>
  <c r="R2895" i="3" s="1"/>
  <c r="H2895" i="3" s="1"/>
  <c r="Q2896" i="3"/>
  <c r="R2896" i="3" s="1"/>
  <c r="H2896" i="3" s="1"/>
  <c r="Q2897" i="3"/>
  <c r="R2897" i="3" s="1"/>
  <c r="H2897" i="3" s="1"/>
  <c r="Q2898" i="3"/>
  <c r="R2898" i="3" s="1"/>
  <c r="H2898" i="3" s="1"/>
  <c r="Q2899" i="3"/>
  <c r="R2899" i="3" s="1"/>
  <c r="H2899" i="3" s="1"/>
  <c r="Q2900" i="3"/>
  <c r="R2900" i="3" s="1"/>
  <c r="H2900" i="3" s="1"/>
  <c r="Q2901" i="3"/>
  <c r="R2901" i="3" s="1"/>
  <c r="H2901" i="3" s="1"/>
  <c r="Q2902" i="3"/>
  <c r="R2902" i="3" s="1"/>
  <c r="H2902" i="3" s="1"/>
  <c r="Q2903" i="3"/>
  <c r="R2903" i="3" s="1"/>
  <c r="H2903" i="3" s="1"/>
  <c r="Q2904" i="3"/>
  <c r="R2904" i="3" s="1"/>
  <c r="H2904" i="3" s="1"/>
  <c r="Q2905" i="3"/>
  <c r="R2905" i="3" s="1"/>
  <c r="H2905" i="3" s="1"/>
  <c r="Q2906" i="3"/>
  <c r="R2906" i="3" s="1"/>
  <c r="H2906" i="3" s="1"/>
  <c r="Q2907" i="3"/>
  <c r="R2907" i="3" s="1"/>
  <c r="H2907" i="3" s="1"/>
  <c r="Q2908" i="3"/>
  <c r="R2908" i="3" s="1"/>
  <c r="H2908" i="3" s="1"/>
  <c r="Q2909" i="3"/>
  <c r="R2909" i="3" s="1"/>
  <c r="H2909" i="3" s="1"/>
  <c r="Q2910" i="3"/>
  <c r="R2910" i="3" s="1"/>
  <c r="H2910" i="3" s="1"/>
  <c r="Q2911" i="3"/>
  <c r="R2911" i="3" s="1"/>
  <c r="H2911" i="3" s="1"/>
  <c r="Q2912" i="3"/>
  <c r="R2912" i="3" s="1"/>
  <c r="H2912" i="3" s="1"/>
  <c r="Q2913" i="3"/>
  <c r="R2913" i="3" s="1"/>
  <c r="H2913" i="3" s="1"/>
  <c r="Q2914" i="3"/>
  <c r="R2914" i="3" s="1"/>
  <c r="H2914" i="3" s="1"/>
  <c r="Q2915" i="3"/>
  <c r="R2915" i="3" s="1"/>
  <c r="H2915" i="3" s="1"/>
  <c r="Q2916" i="3"/>
  <c r="R2916" i="3" s="1"/>
  <c r="H2916" i="3" s="1"/>
  <c r="Q2917" i="3"/>
  <c r="R2917" i="3" s="1"/>
  <c r="H2917" i="3" s="1"/>
  <c r="Q2918" i="3"/>
  <c r="R2918" i="3" s="1"/>
  <c r="H2918" i="3" s="1"/>
  <c r="Q2919" i="3"/>
  <c r="R2919" i="3" s="1"/>
  <c r="H2919" i="3" s="1"/>
  <c r="Q2920" i="3"/>
  <c r="R2920" i="3" s="1"/>
  <c r="H2920" i="3" s="1"/>
  <c r="Q2921" i="3"/>
  <c r="R2921" i="3" s="1"/>
  <c r="H2921" i="3" s="1"/>
  <c r="Q2922" i="3"/>
  <c r="R2922" i="3" s="1"/>
  <c r="H2922" i="3" s="1"/>
  <c r="Q2923" i="3"/>
  <c r="R2923" i="3" s="1"/>
  <c r="H2923" i="3" s="1"/>
  <c r="Q2924" i="3"/>
  <c r="R2924" i="3" s="1"/>
  <c r="H2924" i="3" s="1"/>
  <c r="Q2925" i="3"/>
  <c r="R2925" i="3" s="1"/>
  <c r="H2925" i="3" s="1"/>
  <c r="Q2926" i="3"/>
  <c r="R2926" i="3" s="1"/>
  <c r="H2926" i="3" s="1"/>
  <c r="Q2927" i="3"/>
  <c r="R2927" i="3" s="1"/>
  <c r="H2927" i="3" s="1"/>
  <c r="Q2928" i="3"/>
  <c r="R2928" i="3" s="1"/>
  <c r="H2928" i="3" s="1"/>
  <c r="Q2929" i="3"/>
  <c r="R2929" i="3" s="1"/>
  <c r="H2929" i="3" s="1"/>
  <c r="Q2930" i="3"/>
  <c r="R2930" i="3" s="1"/>
  <c r="H2930" i="3" s="1"/>
  <c r="Q2931" i="3"/>
  <c r="R2931" i="3" s="1"/>
  <c r="H2931" i="3" s="1"/>
  <c r="Q2932" i="3"/>
  <c r="R2932" i="3" s="1"/>
  <c r="H2932" i="3" s="1"/>
  <c r="Q2933" i="3"/>
  <c r="R2933" i="3" s="1"/>
  <c r="H2933" i="3" s="1"/>
  <c r="Q2934" i="3"/>
  <c r="Q2935" i="3"/>
  <c r="R2935" i="3" s="1"/>
  <c r="H2935" i="3" s="1"/>
  <c r="Q2936" i="3"/>
  <c r="R2936" i="3" s="1"/>
  <c r="H2936" i="3" s="1"/>
  <c r="Q2937" i="3"/>
  <c r="R2937" i="3" s="1"/>
  <c r="H2937" i="3" s="1"/>
  <c r="Q2938" i="3"/>
  <c r="R2938" i="3" s="1"/>
  <c r="H2938" i="3" s="1"/>
  <c r="Q2939" i="3"/>
  <c r="R2939" i="3" s="1"/>
  <c r="H2939" i="3" s="1"/>
  <c r="Q2940" i="3"/>
  <c r="R2940" i="3" s="1"/>
  <c r="H2940" i="3" s="1"/>
  <c r="Q2941" i="3"/>
  <c r="R2941" i="3" s="1"/>
  <c r="H2941" i="3" s="1"/>
  <c r="Q2942" i="3"/>
  <c r="R2942" i="3" s="1"/>
  <c r="H2942" i="3" s="1"/>
  <c r="Q2943" i="3"/>
  <c r="R2943" i="3" s="1"/>
  <c r="H2943" i="3" s="1"/>
  <c r="Q2944" i="3"/>
  <c r="R2944" i="3" s="1"/>
  <c r="H2944" i="3" s="1"/>
  <c r="Q2945" i="3"/>
  <c r="R2945" i="3" s="1"/>
  <c r="H2945" i="3" s="1"/>
  <c r="Q2946" i="3"/>
  <c r="R2946" i="3" s="1"/>
  <c r="H2946" i="3" s="1"/>
  <c r="Q2947" i="3"/>
  <c r="R2947" i="3" s="1"/>
  <c r="H2947" i="3" s="1"/>
  <c r="Q2948" i="3"/>
  <c r="R2948" i="3" s="1"/>
  <c r="H2948" i="3" s="1"/>
  <c r="Q2949" i="3"/>
  <c r="R2949" i="3" s="1"/>
  <c r="H2949" i="3" s="1"/>
  <c r="Q2950" i="3"/>
  <c r="R2950" i="3" s="1"/>
  <c r="H2950" i="3" s="1"/>
  <c r="Q2951" i="3"/>
  <c r="R2951" i="3" s="1"/>
  <c r="H2951" i="3" s="1"/>
  <c r="Q2952" i="3"/>
  <c r="R2952" i="3" s="1"/>
  <c r="H2952" i="3" s="1"/>
  <c r="Q2953" i="3"/>
  <c r="R2953" i="3" s="1"/>
  <c r="H2953" i="3" s="1"/>
  <c r="Q2954" i="3"/>
  <c r="R2954" i="3" s="1"/>
  <c r="H2954" i="3" s="1"/>
  <c r="Q2955" i="3"/>
  <c r="R2955" i="3" s="1"/>
  <c r="H2955" i="3" s="1"/>
  <c r="Q2956" i="3"/>
  <c r="R2956" i="3" s="1"/>
  <c r="H2956" i="3" s="1"/>
  <c r="Q2957" i="3"/>
  <c r="R2957" i="3" s="1"/>
  <c r="H2957" i="3" s="1"/>
  <c r="Q2958" i="3"/>
  <c r="R2958" i="3" s="1"/>
  <c r="H2958" i="3" s="1"/>
  <c r="Q2959" i="3"/>
  <c r="R2959" i="3" s="1"/>
  <c r="H2959" i="3" s="1"/>
  <c r="Q2960" i="3"/>
  <c r="R2960" i="3" s="1"/>
  <c r="H2960" i="3" s="1"/>
  <c r="Q2961" i="3"/>
  <c r="R2961" i="3" s="1"/>
  <c r="H2961" i="3" s="1"/>
  <c r="Q2962" i="3"/>
  <c r="R2962" i="3" s="1"/>
  <c r="H2962" i="3" s="1"/>
  <c r="Q2963" i="3"/>
  <c r="R2963" i="3" s="1"/>
  <c r="H2963" i="3" s="1"/>
  <c r="Q2964" i="3"/>
  <c r="R2964" i="3" s="1"/>
  <c r="H2964" i="3" s="1"/>
  <c r="Q2965" i="3"/>
  <c r="R2965" i="3" s="1"/>
  <c r="H2965" i="3" s="1"/>
  <c r="Q2966" i="3"/>
  <c r="R2966" i="3" s="1"/>
  <c r="H2966" i="3" s="1"/>
  <c r="Q2967" i="3"/>
  <c r="R2967" i="3" s="1"/>
  <c r="H2967" i="3" s="1"/>
  <c r="Q2968" i="3"/>
  <c r="R2968" i="3" s="1"/>
  <c r="H2968" i="3" s="1"/>
  <c r="Q2969" i="3"/>
  <c r="R2969" i="3" s="1"/>
  <c r="H2969" i="3" s="1"/>
  <c r="Q2970" i="3"/>
  <c r="R2970" i="3" s="1"/>
  <c r="H2970" i="3" s="1"/>
  <c r="Q2971" i="3"/>
  <c r="R2971" i="3" s="1"/>
  <c r="H2971" i="3" s="1"/>
  <c r="Q2972" i="3"/>
  <c r="R2972" i="3" s="1"/>
  <c r="H2972" i="3" s="1"/>
  <c r="Q2973" i="3"/>
  <c r="R2973" i="3" s="1"/>
  <c r="H2973" i="3" s="1"/>
  <c r="Q2974" i="3"/>
  <c r="R2974" i="3" s="1"/>
  <c r="H2974" i="3" s="1"/>
  <c r="Q2975" i="3"/>
  <c r="R2975" i="3" s="1"/>
  <c r="H2975" i="3" s="1"/>
  <c r="Q2976" i="3"/>
  <c r="R2976" i="3" s="1"/>
  <c r="H2976" i="3" s="1"/>
  <c r="Q2977" i="3"/>
  <c r="R2977" i="3" s="1"/>
  <c r="H2977" i="3" s="1"/>
  <c r="Q2978" i="3"/>
  <c r="R2978" i="3" s="1"/>
  <c r="H2978" i="3" s="1"/>
  <c r="Q2979" i="3"/>
  <c r="R2979" i="3" s="1"/>
  <c r="H2979" i="3" s="1"/>
  <c r="Q2980" i="3"/>
  <c r="R2980" i="3" s="1"/>
  <c r="H2980" i="3" s="1"/>
  <c r="Q2981" i="3"/>
  <c r="R2981" i="3" s="1"/>
  <c r="H2981" i="3" s="1"/>
  <c r="Q2982" i="3"/>
  <c r="R2982" i="3" s="1"/>
  <c r="H2982" i="3" s="1"/>
  <c r="Q2983" i="3"/>
  <c r="R2983" i="3" s="1"/>
  <c r="H2983" i="3" s="1"/>
  <c r="Q2984" i="3"/>
  <c r="R2984" i="3" s="1"/>
  <c r="H2984" i="3" s="1"/>
  <c r="Q2985" i="3"/>
  <c r="R2985" i="3" s="1"/>
  <c r="H2985" i="3" s="1"/>
  <c r="Q2986" i="3"/>
  <c r="R2986" i="3" s="1"/>
  <c r="H2986" i="3" s="1"/>
  <c r="Q2987" i="3"/>
  <c r="R2987" i="3" s="1"/>
  <c r="H2987" i="3" s="1"/>
  <c r="Q2988" i="3"/>
  <c r="R2988" i="3" s="1"/>
  <c r="H2988" i="3" s="1"/>
  <c r="Q2989" i="3"/>
  <c r="R2989" i="3" s="1"/>
  <c r="H2989" i="3" s="1"/>
  <c r="Q2990" i="3"/>
  <c r="R2990" i="3" s="1"/>
  <c r="H2990" i="3" s="1"/>
  <c r="Q2991" i="3"/>
  <c r="R2991" i="3" s="1"/>
  <c r="H2991" i="3" s="1"/>
  <c r="Q2992" i="3"/>
  <c r="R2992" i="3" s="1"/>
  <c r="H2992" i="3" s="1"/>
  <c r="Q2993" i="3"/>
  <c r="R2993" i="3" s="1"/>
  <c r="H2993" i="3" s="1"/>
  <c r="Q2994" i="3"/>
  <c r="R2994" i="3" s="1"/>
  <c r="H2994" i="3" s="1"/>
  <c r="Q2995" i="3"/>
  <c r="R2995" i="3" s="1"/>
  <c r="H2995" i="3" s="1"/>
  <c r="Q2996" i="3"/>
  <c r="R2996" i="3" s="1"/>
  <c r="H2996" i="3" s="1"/>
  <c r="Q2997" i="3"/>
  <c r="R2997" i="3" s="1"/>
  <c r="H2997" i="3" s="1"/>
  <c r="Q2998" i="3"/>
  <c r="R2998" i="3" s="1"/>
  <c r="H2998" i="3" s="1"/>
  <c r="Q2999" i="3"/>
  <c r="R2999" i="3" s="1"/>
  <c r="H2999" i="3" s="1"/>
  <c r="Q3000" i="3"/>
  <c r="R3000" i="3" s="1"/>
  <c r="H3000" i="3" s="1"/>
  <c r="Q3001" i="3"/>
  <c r="R3001" i="3" s="1"/>
  <c r="H3001" i="3" s="1"/>
  <c r="Q3002" i="3"/>
  <c r="R3002" i="3" s="1"/>
  <c r="H3002" i="3" s="1"/>
  <c r="Q3003" i="3"/>
  <c r="R3003" i="3" s="1"/>
  <c r="H3003" i="3" s="1"/>
  <c r="Q3004" i="3"/>
  <c r="R3004" i="3" s="1"/>
  <c r="H3004" i="3" s="1"/>
  <c r="Q3005" i="3"/>
  <c r="R3005" i="3" s="1"/>
  <c r="H3005" i="3" s="1"/>
  <c r="Q3006" i="3"/>
  <c r="R3006" i="3" s="1"/>
  <c r="H3006" i="3" s="1"/>
  <c r="Q3007" i="3"/>
  <c r="R3007" i="3" s="1"/>
  <c r="H3007" i="3" s="1"/>
  <c r="Q3008" i="3"/>
  <c r="R3008" i="3" s="1"/>
  <c r="H3008" i="3" s="1"/>
  <c r="Q3009" i="3"/>
  <c r="R3009" i="3" s="1"/>
  <c r="H3009" i="3" s="1"/>
  <c r="Q3010" i="3"/>
  <c r="R3010" i="3" s="1"/>
  <c r="H3010" i="3" s="1"/>
  <c r="Q3011" i="3"/>
  <c r="R3011" i="3" s="1"/>
  <c r="H3011" i="3" s="1"/>
  <c r="Q3012" i="3"/>
  <c r="R3012" i="3" s="1"/>
  <c r="H3012" i="3" s="1"/>
  <c r="Q3013" i="3"/>
  <c r="R3013" i="3" s="1"/>
  <c r="H3013" i="3" s="1"/>
  <c r="Q3014" i="3"/>
  <c r="R3014" i="3" s="1"/>
  <c r="H3014" i="3" s="1"/>
  <c r="Q3015" i="3"/>
  <c r="R3015" i="3" s="1"/>
  <c r="H3015" i="3" s="1"/>
  <c r="Q3016" i="3"/>
  <c r="R3016" i="3" s="1"/>
  <c r="H3016" i="3" s="1"/>
  <c r="Q3017" i="3"/>
  <c r="R3017" i="3" s="1"/>
  <c r="H3017" i="3" s="1"/>
  <c r="Q3018" i="3"/>
  <c r="R3018" i="3" s="1"/>
  <c r="H3018" i="3" s="1"/>
  <c r="Q3019" i="3"/>
  <c r="R3019" i="3" s="1"/>
  <c r="H3019" i="3" s="1"/>
  <c r="Q3020" i="3"/>
  <c r="R3020" i="3" s="1"/>
  <c r="H3020" i="3" s="1"/>
  <c r="Q3021" i="3"/>
  <c r="R3021" i="3" s="1"/>
  <c r="H3021" i="3" s="1"/>
  <c r="Q3022" i="3"/>
  <c r="R3022" i="3" s="1"/>
  <c r="H3022" i="3" s="1"/>
  <c r="Q3023" i="3"/>
  <c r="R3023" i="3" s="1"/>
  <c r="H3023" i="3" s="1"/>
  <c r="Q3024" i="3"/>
  <c r="R3024" i="3" s="1"/>
  <c r="H3024" i="3" s="1"/>
  <c r="Q3025" i="3"/>
  <c r="R3025" i="3" s="1"/>
  <c r="H3025" i="3" s="1"/>
  <c r="K25" i="14" l="1"/>
  <c r="K27" i="14" s="1"/>
  <c r="B2" i="3"/>
  <c r="L6" i="3"/>
  <c r="A6" i="3"/>
  <c r="O6" i="3"/>
  <c r="P6" i="3"/>
  <c r="C6" i="3"/>
  <c r="D6" i="3"/>
  <c r="K6" i="3"/>
  <c r="N6" i="3"/>
  <c r="F6" i="3"/>
  <c r="Q2617" i="3" l="1"/>
  <c r="R2617" i="3" s="1"/>
  <c r="H2617" i="3" s="1"/>
  <c r="J2617" i="3"/>
  <c r="G2617" i="3"/>
  <c r="E2617" i="3" s="1"/>
  <c r="Q2616" i="3"/>
  <c r="R2616" i="3" s="1"/>
  <c r="H2616" i="3" s="1"/>
  <c r="J2616" i="3"/>
  <c r="G2616" i="3"/>
  <c r="E2616" i="3" s="1"/>
  <c r="Q2615" i="3"/>
  <c r="R2615" i="3" s="1"/>
  <c r="H2615" i="3" s="1"/>
  <c r="J2615" i="3"/>
  <c r="G2615" i="3"/>
  <c r="E2615" i="3" s="1"/>
  <c r="Q2614" i="3"/>
  <c r="R2614" i="3" s="1"/>
  <c r="H2614" i="3" s="1"/>
  <c r="J2614" i="3"/>
  <c r="G2614" i="3"/>
  <c r="E2614" i="3" s="1"/>
  <c r="Q2613" i="3"/>
  <c r="R2613" i="3" s="1"/>
  <c r="H2613" i="3" s="1"/>
  <c r="J2613" i="3"/>
  <c r="G2613" i="3"/>
  <c r="E2613" i="3" s="1"/>
  <c r="Q2612" i="3"/>
  <c r="R2612" i="3" s="1"/>
  <c r="H2612" i="3" s="1"/>
  <c r="J2612" i="3"/>
  <c r="G2612" i="3"/>
  <c r="E2612" i="3" s="1"/>
  <c r="Q2611" i="3"/>
  <c r="R2611" i="3" s="1"/>
  <c r="H2611" i="3" s="1"/>
  <c r="J2611" i="3"/>
  <c r="G2611" i="3"/>
  <c r="E2611" i="3" s="1"/>
  <c r="Q2610" i="3"/>
  <c r="R2610" i="3" s="1"/>
  <c r="H2610" i="3" s="1"/>
  <c r="J2610" i="3"/>
  <c r="G2610" i="3"/>
  <c r="E2610" i="3" s="1"/>
  <c r="Q2609" i="3"/>
  <c r="R2609" i="3" s="1"/>
  <c r="H2609" i="3" s="1"/>
  <c r="J2609" i="3"/>
  <c r="G2609" i="3"/>
  <c r="E2609" i="3" s="1"/>
  <c r="Q2608" i="3"/>
  <c r="R2608" i="3" s="1"/>
  <c r="H2608" i="3" s="1"/>
  <c r="J2608" i="3"/>
  <c r="G2608" i="3"/>
  <c r="E2608" i="3" s="1"/>
  <c r="Q2607" i="3"/>
  <c r="R2607" i="3" s="1"/>
  <c r="H2607" i="3" s="1"/>
  <c r="J2607" i="3"/>
  <c r="G2607" i="3"/>
  <c r="E2607" i="3" s="1"/>
  <c r="Q2606" i="3"/>
  <c r="R2606" i="3" s="1"/>
  <c r="H2606" i="3" s="1"/>
  <c r="J2606" i="3"/>
  <c r="G2606" i="3"/>
  <c r="E2606" i="3" s="1"/>
  <c r="Q2605" i="3"/>
  <c r="R2605" i="3" s="1"/>
  <c r="H2605" i="3" s="1"/>
  <c r="J2605" i="3"/>
  <c r="G2605" i="3"/>
  <c r="E2605" i="3" s="1"/>
  <c r="Q2604" i="3"/>
  <c r="R2604" i="3" s="1"/>
  <c r="H2604" i="3" s="1"/>
  <c r="J2604" i="3"/>
  <c r="G2604" i="3"/>
  <c r="E2604" i="3" s="1"/>
  <c r="Q2603" i="3"/>
  <c r="R2603" i="3" s="1"/>
  <c r="H2603" i="3" s="1"/>
  <c r="J2603" i="3"/>
  <c r="G2603" i="3"/>
  <c r="E2603" i="3" s="1"/>
  <c r="Q2602" i="3"/>
  <c r="R2602" i="3" s="1"/>
  <c r="H2602" i="3" s="1"/>
  <c r="J2602" i="3"/>
  <c r="G2602" i="3"/>
  <c r="E2602" i="3" s="1"/>
  <c r="Q2601" i="3"/>
  <c r="R2601" i="3" s="1"/>
  <c r="H2601" i="3" s="1"/>
  <c r="J2601" i="3"/>
  <c r="G2601" i="3"/>
  <c r="E2601" i="3" s="1"/>
  <c r="Q2600" i="3"/>
  <c r="R2600" i="3" s="1"/>
  <c r="H2600" i="3" s="1"/>
  <c r="J2600" i="3"/>
  <c r="G2600" i="3"/>
  <c r="E2600" i="3" s="1"/>
  <c r="Q2599" i="3"/>
  <c r="R2599" i="3" s="1"/>
  <c r="H2599" i="3" s="1"/>
  <c r="J2599" i="3"/>
  <c r="G2599" i="3"/>
  <c r="E2599" i="3" s="1"/>
  <c r="Q2598" i="3"/>
  <c r="R2598" i="3" s="1"/>
  <c r="H2598" i="3" s="1"/>
  <c r="J2598" i="3"/>
  <c r="G2598" i="3"/>
  <c r="E2598" i="3" s="1"/>
  <c r="Q2597" i="3"/>
  <c r="R2597" i="3" s="1"/>
  <c r="H2597" i="3" s="1"/>
  <c r="J2597" i="3"/>
  <c r="G2597" i="3"/>
  <c r="E2597" i="3" s="1"/>
  <c r="Q2596" i="3"/>
  <c r="R2596" i="3" s="1"/>
  <c r="H2596" i="3" s="1"/>
  <c r="J2596" i="3"/>
  <c r="G2596" i="3"/>
  <c r="E2596" i="3" s="1"/>
  <c r="Q2595" i="3"/>
  <c r="R2595" i="3" s="1"/>
  <c r="H2595" i="3" s="1"/>
  <c r="J2595" i="3"/>
  <c r="G2595" i="3"/>
  <c r="E2595" i="3" s="1"/>
  <c r="Q2594" i="3"/>
  <c r="R2594" i="3" s="1"/>
  <c r="H2594" i="3" s="1"/>
  <c r="J2594" i="3"/>
  <c r="G2594" i="3"/>
  <c r="E2594" i="3" s="1"/>
  <c r="Q2593" i="3"/>
  <c r="R2593" i="3" s="1"/>
  <c r="H2593" i="3" s="1"/>
  <c r="J2593" i="3"/>
  <c r="G2593" i="3"/>
  <c r="E2593" i="3" s="1"/>
  <c r="Q2592" i="3"/>
  <c r="R2592" i="3" s="1"/>
  <c r="H2592" i="3" s="1"/>
  <c r="J2592" i="3"/>
  <c r="G2592" i="3"/>
  <c r="E2592" i="3" s="1"/>
  <c r="Q2591" i="3"/>
  <c r="R2591" i="3" s="1"/>
  <c r="H2591" i="3" s="1"/>
  <c r="J2591" i="3"/>
  <c r="G2591" i="3"/>
  <c r="E2591" i="3" s="1"/>
  <c r="Q2590" i="3"/>
  <c r="R2590" i="3" s="1"/>
  <c r="H2590" i="3" s="1"/>
  <c r="J2590" i="3"/>
  <c r="G2590" i="3"/>
  <c r="E2590" i="3" s="1"/>
  <c r="Q2589" i="3"/>
  <c r="R2589" i="3" s="1"/>
  <c r="H2589" i="3" s="1"/>
  <c r="J2589" i="3"/>
  <c r="G2589" i="3"/>
  <c r="E2589" i="3" s="1"/>
  <c r="Q2588" i="3"/>
  <c r="R2588" i="3" s="1"/>
  <c r="H2588" i="3" s="1"/>
  <c r="J2588" i="3"/>
  <c r="G2588" i="3"/>
  <c r="E2588" i="3" s="1"/>
  <c r="Q2587" i="3"/>
  <c r="R2587" i="3" s="1"/>
  <c r="H2587" i="3" s="1"/>
  <c r="J2587" i="3"/>
  <c r="G2587" i="3"/>
  <c r="E2587" i="3" s="1"/>
  <c r="Q2586" i="3"/>
  <c r="R2586" i="3" s="1"/>
  <c r="H2586" i="3" s="1"/>
  <c r="J2586" i="3"/>
  <c r="G2586" i="3"/>
  <c r="E2586" i="3" s="1"/>
  <c r="Q2585" i="3"/>
  <c r="R2585" i="3" s="1"/>
  <c r="H2585" i="3" s="1"/>
  <c r="J2585" i="3"/>
  <c r="G2585" i="3"/>
  <c r="E2585" i="3" s="1"/>
  <c r="Q2584" i="3"/>
  <c r="R2584" i="3" s="1"/>
  <c r="H2584" i="3" s="1"/>
  <c r="J2584" i="3"/>
  <c r="G2584" i="3"/>
  <c r="E2584" i="3" s="1"/>
  <c r="Q2583" i="3"/>
  <c r="R2583" i="3" s="1"/>
  <c r="H2583" i="3" s="1"/>
  <c r="J2583" i="3"/>
  <c r="G2583" i="3"/>
  <c r="E2583" i="3" s="1"/>
  <c r="Q2582" i="3"/>
  <c r="R2582" i="3" s="1"/>
  <c r="H2582" i="3" s="1"/>
  <c r="J2582" i="3"/>
  <c r="G2582" i="3"/>
  <c r="E2582" i="3" s="1"/>
  <c r="Q2581" i="3"/>
  <c r="R2581" i="3" s="1"/>
  <c r="H2581" i="3" s="1"/>
  <c r="J2581" i="3"/>
  <c r="G2581" i="3"/>
  <c r="E2581" i="3" s="1"/>
  <c r="Q2580" i="3"/>
  <c r="R2580" i="3" s="1"/>
  <c r="H2580" i="3" s="1"/>
  <c r="J2580" i="3"/>
  <c r="G2580" i="3"/>
  <c r="E2580" i="3" s="1"/>
  <c r="Q2579" i="3"/>
  <c r="R2579" i="3" s="1"/>
  <c r="H2579" i="3" s="1"/>
  <c r="J2579" i="3"/>
  <c r="G2579" i="3"/>
  <c r="E2579" i="3" s="1"/>
  <c r="Q2578" i="3"/>
  <c r="R2578" i="3" s="1"/>
  <c r="H2578" i="3" s="1"/>
  <c r="J2578" i="3"/>
  <c r="G2578" i="3"/>
  <c r="E2578" i="3" s="1"/>
  <c r="Q2577" i="3"/>
  <c r="R2577" i="3" s="1"/>
  <c r="H2577" i="3" s="1"/>
  <c r="J2577" i="3"/>
  <c r="G2577" i="3"/>
  <c r="E2577" i="3" s="1"/>
  <c r="Q2576" i="3"/>
  <c r="R2576" i="3" s="1"/>
  <c r="H2576" i="3" s="1"/>
  <c r="J2576" i="3"/>
  <c r="G2576" i="3"/>
  <c r="E2576" i="3" s="1"/>
  <c r="Q2575" i="3"/>
  <c r="R2575" i="3" s="1"/>
  <c r="H2575" i="3" s="1"/>
  <c r="J2575" i="3"/>
  <c r="G2575" i="3"/>
  <c r="E2575" i="3" s="1"/>
  <c r="Q2574" i="3"/>
  <c r="R2574" i="3" s="1"/>
  <c r="H2574" i="3" s="1"/>
  <c r="J2574" i="3"/>
  <c r="G2574" i="3"/>
  <c r="E2574" i="3" s="1"/>
  <c r="Q2573" i="3"/>
  <c r="R2573" i="3" s="1"/>
  <c r="H2573" i="3" s="1"/>
  <c r="J2573" i="3"/>
  <c r="G2573" i="3"/>
  <c r="E2573" i="3" s="1"/>
  <c r="Q2572" i="3"/>
  <c r="R2572" i="3" s="1"/>
  <c r="H2572" i="3" s="1"/>
  <c r="J2572" i="3"/>
  <c r="G2572" i="3"/>
  <c r="E2572" i="3" s="1"/>
  <c r="Q2571" i="3"/>
  <c r="R2571" i="3" s="1"/>
  <c r="H2571" i="3" s="1"/>
  <c r="J2571" i="3"/>
  <c r="G2571" i="3"/>
  <c r="E2571" i="3" s="1"/>
  <c r="Q2570" i="3"/>
  <c r="R2570" i="3" s="1"/>
  <c r="H2570" i="3" s="1"/>
  <c r="J2570" i="3"/>
  <c r="G2570" i="3"/>
  <c r="E2570" i="3" s="1"/>
  <c r="Q2569" i="3"/>
  <c r="R2569" i="3" s="1"/>
  <c r="H2569" i="3" s="1"/>
  <c r="J2569" i="3"/>
  <c r="G2569" i="3"/>
  <c r="E2569" i="3" s="1"/>
  <c r="Q2568" i="3"/>
  <c r="R2568" i="3" s="1"/>
  <c r="H2568" i="3" s="1"/>
  <c r="J2568" i="3"/>
  <c r="G2568" i="3"/>
  <c r="E2568" i="3" s="1"/>
  <c r="Q2567" i="3"/>
  <c r="R2567" i="3" s="1"/>
  <c r="H2567" i="3" s="1"/>
  <c r="J2567" i="3"/>
  <c r="G2567" i="3"/>
  <c r="E2567" i="3" s="1"/>
  <c r="Q2566" i="3"/>
  <c r="R2566" i="3" s="1"/>
  <c r="H2566" i="3" s="1"/>
  <c r="J2566" i="3"/>
  <c r="G2566" i="3"/>
  <c r="E2566" i="3" s="1"/>
  <c r="Q2565" i="3"/>
  <c r="R2565" i="3" s="1"/>
  <c r="H2565" i="3" s="1"/>
  <c r="J2565" i="3"/>
  <c r="G2565" i="3"/>
  <c r="E2565" i="3" s="1"/>
  <c r="Q2564" i="3"/>
  <c r="R2564" i="3" s="1"/>
  <c r="H2564" i="3" s="1"/>
  <c r="J2564" i="3"/>
  <c r="G2564" i="3"/>
  <c r="E2564" i="3" s="1"/>
  <c r="Q2563" i="3"/>
  <c r="R2563" i="3" s="1"/>
  <c r="H2563" i="3" s="1"/>
  <c r="J2563" i="3"/>
  <c r="G2563" i="3"/>
  <c r="E2563" i="3" s="1"/>
  <c r="Q2562" i="3"/>
  <c r="R2562" i="3" s="1"/>
  <c r="H2562" i="3" s="1"/>
  <c r="J2562" i="3"/>
  <c r="G2562" i="3"/>
  <c r="E2562" i="3" s="1"/>
  <c r="Q2561" i="3"/>
  <c r="R2561" i="3" s="1"/>
  <c r="H2561" i="3" s="1"/>
  <c r="J2561" i="3"/>
  <c r="G2561" i="3"/>
  <c r="E2561" i="3" s="1"/>
  <c r="Q2560" i="3"/>
  <c r="R2560" i="3" s="1"/>
  <c r="H2560" i="3" s="1"/>
  <c r="J2560" i="3"/>
  <c r="G2560" i="3"/>
  <c r="E2560" i="3" s="1"/>
  <c r="Q2559" i="3"/>
  <c r="R2559" i="3" s="1"/>
  <c r="H2559" i="3" s="1"/>
  <c r="J2559" i="3"/>
  <c r="G2559" i="3"/>
  <c r="E2559" i="3" s="1"/>
  <c r="Q2558" i="3"/>
  <c r="R2558" i="3" s="1"/>
  <c r="H2558" i="3" s="1"/>
  <c r="J2558" i="3"/>
  <c r="G2558" i="3"/>
  <c r="E2558" i="3" s="1"/>
  <c r="Q2557" i="3"/>
  <c r="R2557" i="3" s="1"/>
  <c r="H2557" i="3" s="1"/>
  <c r="J2557" i="3"/>
  <c r="G2557" i="3"/>
  <c r="E2557" i="3" s="1"/>
  <c r="Q2556" i="3"/>
  <c r="R2556" i="3" s="1"/>
  <c r="H2556" i="3" s="1"/>
  <c r="J2556" i="3"/>
  <c r="G2556" i="3"/>
  <c r="E2556" i="3" s="1"/>
  <c r="Q2555" i="3"/>
  <c r="R2555" i="3" s="1"/>
  <c r="H2555" i="3" s="1"/>
  <c r="J2555" i="3"/>
  <c r="G2555" i="3"/>
  <c r="E2555" i="3" s="1"/>
  <c r="Q2554" i="3"/>
  <c r="R2554" i="3" s="1"/>
  <c r="H2554" i="3" s="1"/>
  <c r="J2554" i="3"/>
  <c r="G2554" i="3"/>
  <c r="E2554" i="3" s="1"/>
  <c r="Q2553" i="3"/>
  <c r="R2553" i="3" s="1"/>
  <c r="H2553" i="3" s="1"/>
  <c r="J2553" i="3"/>
  <c r="G2553" i="3"/>
  <c r="E2553" i="3" s="1"/>
  <c r="Q2552" i="3"/>
  <c r="R2552" i="3" s="1"/>
  <c r="H2552" i="3" s="1"/>
  <c r="J2552" i="3"/>
  <c r="G2552" i="3"/>
  <c r="E2552" i="3" s="1"/>
  <c r="Q2551" i="3"/>
  <c r="R2551" i="3" s="1"/>
  <c r="H2551" i="3" s="1"/>
  <c r="J2551" i="3"/>
  <c r="G2551" i="3"/>
  <c r="E2551" i="3" s="1"/>
  <c r="Q2550" i="3"/>
  <c r="R2550" i="3" s="1"/>
  <c r="H2550" i="3" s="1"/>
  <c r="J2550" i="3"/>
  <c r="G2550" i="3"/>
  <c r="E2550" i="3" s="1"/>
  <c r="Q2549" i="3"/>
  <c r="R2549" i="3" s="1"/>
  <c r="H2549" i="3" s="1"/>
  <c r="J2549" i="3"/>
  <c r="G2549" i="3"/>
  <c r="E2549" i="3" s="1"/>
  <c r="Q2548" i="3"/>
  <c r="R2548" i="3" s="1"/>
  <c r="H2548" i="3" s="1"/>
  <c r="J2548" i="3"/>
  <c r="G2548" i="3"/>
  <c r="E2548" i="3" s="1"/>
  <c r="Q2547" i="3"/>
  <c r="R2547" i="3" s="1"/>
  <c r="H2547" i="3" s="1"/>
  <c r="J2547" i="3"/>
  <c r="G2547" i="3"/>
  <c r="E2547" i="3" s="1"/>
  <c r="Q2546" i="3"/>
  <c r="R2546" i="3" s="1"/>
  <c r="H2546" i="3" s="1"/>
  <c r="J2546" i="3"/>
  <c r="G2546" i="3"/>
  <c r="E2546" i="3" s="1"/>
  <c r="Q2545" i="3"/>
  <c r="R2545" i="3" s="1"/>
  <c r="H2545" i="3" s="1"/>
  <c r="J2545" i="3"/>
  <c r="G2545" i="3"/>
  <c r="E2545" i="3" s="1"/>
  <c r="Q2544" i="3"/>
  <c r="R2544" i="3" s="1"/>
  <c r="H2544" i="3" s="1"/>
  <c r="J2544" i="3"/>
  <c r="G2544" i="3"/>
  <c r="E2544" i="3" s="1"/>
  <c r="Q2543" i="3"/>
  <c r="R2543" i="3" s="1"/>
  <c r="H2543" i="3" s="1"/>
  <c r="J2543" i="3"/>
  <c r="G2543" i="3"/>
  <c r="E2543" i="3" s="1"/>
  <c r="Q2542" i="3"/>
  <c r="R2542" i="3" s="1"/>
  <c r="H2542" i="3" s="1"/>
  <c r="J2542" i="3"/>
  <c r="G2542" i="3"/>
  <c r="E2542" i="3" s="1"/>
  <c r="Q2541" i="3"/>
  <c r="R2541" i="3" s="1"/>
  <c r="H2541" i="3" s="1"/>
  <c r="J2541" i="3"/>
  <c r="G2541" i="3"/>
  <c r="E2541" i="3" s="1"/>
  <c r="Q2540" i="3"/>
  <c r="R2540" i="3" s="1"/>
  <c r="H2540" i="3" s="1"/>
  <c r="J2540" i="3"/>
  <c r="G2540" i="3"/>
  <c r="E2540" i="3" s="1"/>
  <c r="Q2539" i="3"/>
  <c r="R2539" i="3" s="1"/>
  <c r="H2539" i="3" s="1"/>
  <c r="J2539" i="3"/>
  <c r="G2539" i="3"/>
  <c r="E2539" i="3" s="1"/>
  <c r="Q2538" i="3"/>
  <c r="R2538" i="3" s="1"/>
  <c r="H2538" i="3" s="1"/>
  <c r="J2538" i="3"/>
  <c r="G2538" i="3"/>
  <c r="E2538" i="3" s="1"/>
  <c r="Q2537" i="3"/>
  <c r="R2537" i="3" s="1"/>
  <c r="H2537" i="3" s="1"/>
  <c r="J2537" i="3"/>
  <c r="G2537" i="3"/>
  <c r="E2537" i="3" s="1"/>
  <c r="Q2536" i="3"/>
  <c r="R2536" i="3" s="1"/>
  <c r="H2536" i="3" s="1"/>
  <c r="J2536" i="3"/>
  <c r="G2536" i="3"/>
  <c r="E2536" i="3" s="1"/>
  <c r="Q2535" i="3"/>
  <c r="R2535" i="3" s="1"/>
  <c r="H2535" i="3" s="1"/>
  <c r="J2535" i="3"/>
  <c r="G2535" i="3"/>
  <c r="E2535" i="3" s="1"/>
  <c r="Q2534" i="3"/>
  <c r="R2534" i="3" s="1"/>
  <c r="H2534" i="3" s="1"/>
  <c r="J2534" i="3"/>
  <c r="G2534" i="3"/>
  <c r="E2534" i="3" s="1"/>
  <c r="Q2533" i="3"/>
  <c r="R2533" i="3" s="1"/>
  <c r="H2533" i="3" s="1"/>
  <c r="J2533" i="3"/>
  <c r="G2533" i="3"/>
  <c r="E2533" i="3" s="1"/>
  <c r="Q2532" i="3"/>
  <c r="R2532" i="3" s="1"/>
  <c r="H2532" i="3" s="1"/>
  <c r="J2532" i="3"/>
  <c r="G2532" i="3"/>
  <c r="E2532" i="3" s="1"/>
  <c r="Q2531" i="3"/>
  <c r="R2531" i="3" s="1"/>
  <c r="H2531" i="3" s="1"/>
  <c r="J2531" i="3"/>
  <c r="G2531" i="3"/>
  <c r="E2531" i="3" s="1"/>
  <c r="Q2530" i="3"/>
  <c r="R2530" i="3" s="1"/>
  <c r="H2530" i="3" s="1"/>
  <c r="J2530" i="3"/>
  <c r="G2530" i="3"/>
  <c r="E2530" i="3" s="1"/>
  <c r="Q2529" i="3"/>
  <c r="R2529" i="3" s="1"/>
  <c r="H2529" i="3" s="1"/>
  <c r="J2529" i="3"/>
  <c r="G2529" i="3"/>
  <c r="E2529" i="3" s="1"/>
  <c r="Q2528" i="3"/>
  <c r="R2528" i="3" s="1"/>
  <c r="J2528" i="3"/>
  <c r="H2528" i="3"/>
  <c r="G2528" i="3"/>
  <c r="E2528" i="3" s="1"/>
  <c r="Q2527" i="3"/>
  <c r="R2527" i="3" s="1"/>
  <c r="H2527" i="3" s="1"/>
  <c r="J2527" i="3"/>
  <c r="G2527" i="3"/>
  <c r="E2527" i="3" s="1"/>
  <c r="Q2526" i="3"/>
  <c r="R2526" i="3" s="1"/>
  <c r="H2526" i="3" s="1"/>
  <c r="J2526" i="3"/>
  <c r="G2526" i="3"/>
  <c r="E2526" i="3" s="1"/>
  <c r="Q2525" i="3"/>
  <c r="R2525" i="3" s="1"/>
  <c r="H2525" i="3" s="1"/>
  <c r="J2525" i="3"/>
  <c r="G2525" i="3"/>
  <c r="E2525" i="3" s="1"/>
  <c r="Q2524" i="3"/>
  <c r="R2524" i="3" s="1"/>
  <c r="H2524" i="3" s="1"/>
  <c r="J2524" i="3"/>
  <c r="G2524" i="3"/>
  <c r="E2524" i="3" s="1"/>
  <c r="Q2523" i="3"/>
  <c r="R2523" i="3" s="1"/>
  <c r="H2523" i="3" s="1"/>
  <c r="J2523" i="3"/>
  <c r="G2523" i="3"/>
  <c r="E2523" i="3" s="1"/>
  <c r="Q2522" i="3"/>
  <c r="R2522" i="3" s="1"/>
  <c r="H2522" i="3" s="1"/>
  <c r="J2522" i="3"/>
  <c r="G2522" i="3"/>
  <c r="E2522" i="3" s="1"/>
  <c r="Q2521" i="3"/>
  <c r="R2521" i="3" s="1"/>
  <c r="H2521" i="3" s="1"/>
  <c r="J2521" i="3"/>
  <c r="G2521" i="3"/>
  <c r="E2521" i="3" s="1"/>
  <c r="Q2520" i="3"/>
  <c r="R2520" i="3" s="1"/>
  <c r="H2520" i="3" s="1"/>
  <c r="J2520" i="3"/>
  <c r="G2520" i="3"/>
  <c r="E2520" i="3" s="1"/>
  <c r="Q2519" i="3"/>
  <c r="R2519" i="3" s="1"/>
  <c r="H2519" i="3" s="1"/>
  <c r="J2519" i="3"/>
  <c r="G2519" i="3"/>
  <c r="E2519" i="3" s="1"/>
  <c r="Q2518" i="3"/>
  <c r="R2518" i="3" s="1"/>
  <c r="H2518" i="3" s="1"/>
  <c r="J2518" i="3"/>
  <c r="G2518" i="3"/>
  <c r="E2518" i="3" s="1"/>
  <c r="Q2517" i="3"/>
  <c r="R2517" i="3" s="1"/>
  <c r="H2517" i="3" s="1"/>
  <c r="J2517" i="3"/>
  <c r="G2517" i="3"/>
  <c r="E2517" i="3" s="1"/>
  <c r="Q2516" i="3"/>
  <c r="R2516" i="3" s="1"/>
  <c r="H2516" i="3" s="1"/>
  <c r="J2516" i="3"/>
  <c r="G2516" i="3"/>
  <c r="E2516" i="3" s="1"/>
  <c r="Q2515" i="3"/>
  <c r="R2515" i="3" s="1"/>
  <c r="H2515" i="3" s="1"/>
  <c r="J2515" i="3"/>
  <c r="G2515" i="3"/>
  <c r="E2515" i="3" s="1"/>
  <c r="Q2514" i="3"/>
  <c r="R2514" i="3" s="1"/>
  <c r="H2514" i="3" s="1"/>
  <c r="J2514" i="3"/>
  <c r="G2514" i="3"/>
  <c r="E2514" i="3" s="1"/>
  <c r="Q2513" i="3"/>
  <c r="R2513" i="3" s="1"/>
  <c r="H2513" i="3" s="1"/>
  <c r="J2513" i="3"/>
  <c r="G2513" i="3"/>
  <c r="E2513" i="3" s="1"/>
  <c r="Q2512" i="3"/>
  <c r="R2512" i="3" s="1"/>
  <c r="H2512" i="3" s="1"/>
  <c r="J2512" i="3"/>
  <c r="G2512" i="3"/>
  <c r="E2512" i="3" s="1"/>
  <c r="Q2511" i="3"/>
  <c r="R2511" i="3" s="1"/>
  <c r="H2511" i="3" s="1"/>
  <c r="J2511" i="3"/>
  <c r="G2511" i="3"/>
  <c r="E2511" i="3" s="1"/>
  <c r="Q2510" i="3"/>
  <c r="R2510" i="3" s="1"/>
  <c r="H2510" i="3" s="1"/>
  <c r="J2510" i="3"/>
  <c r="G2510" i="3"/>
  <c r="E2510" i="3" s="1"/>
  <c r="Q2509" i="3"/>
  <c r="R2509" i="3" s="1"/>
  <c r="H2509" i="3" s="1"/>
  <c r="J2509" i="3"/>
  <c r="G2509" i="3"/>
  <c r="E2509" i="3" s="1"/>
  <c r="Q2508" i="3"/>
  <c r="R2508" i="3" s="1"/>
  <c r="H2508" i="3" s="1"/>
  <c r="J2508" i="3"/>
  <c r="G2508" i="3"/>
  <c r="E2508" i="3" s="1"/>
  <c r="Q2507" i="3"/>
  <c r="R2507" i="3" s="1"/>
  <c r="H2507" i="3" s="1"/>
  <c r="J2507" i="3"/>
  <c r="G2507" i="3"/>
  <c r="E2507" i="3" s="1"/>
  <c r="Q2506" i="3"/>
  <c r="R2506" i="3" s="1"/>
  <c r="H2506" i="3" s="1"/>
  <c r="J2506" i="3"/>
  <c r="G2506" i="3"/>
  <c r="E2506" i="3" s="1"/>
  <c r="Q2505" i="3"/>
  <c r="R2505" i="3" s="1"/>
  <c r="H2505" i="3" s="1"/>
  <c r="J2505" i="3"/>
  <c r="G2505" i="3"/>
  <c r="E2505" i="3" s="1"/>
  <c r="Q2504" i="3"/>
  <c r="R2504" i="3" s="1"/>
  <c r="H2504" i="3" s="1"/>
  <c r="J2504" i="3"/>
  <c r="G2504" i="3"/>
  <c r="E2504" i="3" s="1"/>
  <c r="Q2503" i="3"/>
  <c r="R2503" i="3" s="1"/>
  <c r="H2503" i="3" s="1"/>
  <c r="J2503" i="3"/>
  <c r="G2503" i="3"/>
  <c r="E2503" i="3" s="1"/>
  <c r="Q2502" i="3"/>
  <c r="R2502" i="3" s="1"/>
  <c r="H2502" i="3" s="1"/>
  <c r="J2502" i="3"/>
  <c r="G2502" i="3"/>
  <c r="E2502" i="3" s="1"/>
  <c r="Q2501" i="3"/>
  <c r="R2501" i="3" s="1"/>
  <c r="H2501" i="3" s="1"/>
  <c r="J2501" i="3"/>
  <c r="G2501" i="3"/>
  <c r="E2501" i="3" s="1"/>
  <c r="Q2500" i="3"/>
  <c r="R2500" i="3" s="1"/>
  <c r="H2500" i="3" s="1"/>
  <c r="J2500" i="3"/>
  <c r="G2500" i="3"/>
  <c r="E2500" i="3" s="1"/>
  <c r="Q2499" i="3"/>
  <c r="R2499" i="3" s="1"/>
  <c r="H2499" i="3" s="1"/>
  <c r="J2499" i="3"/>
  <c r="G2499" i="3"/>
  <c r="E2499" i="3" s="1"/>
  <c r="Q2498" i="3"/>
  <c r="R2498" i="3" s="1"/>
  <c r="H2498" i="3" s="1"/>
  <c r="J2498" i="3"/>
  <c r="G2498" i="3"/>
  <c r="E2498" i="3" s="1"/>
  <c r="Q2497" i="3"/>
  <c r="R2497" i="3" s="1"/>
  <c r="H2497" i="3" s="1"/>
  <c r="J2497" i="3"/>
  <c r="G2497" i="3"/>
  <c r="E2497" i="3" s="1"/>
  <c r="Q2496" i="3"/>
  <c r="R2496" i="3" s="1"/>
  <c r="H2496" i="3" s="1"/>
  <c r="J2496" i="3"/>
  <c r="G2496" i="3"/>
  <c r="E2496" i="3" s="1"/>
  <c r="Q2495" i="3"/>
  <c r="R2495" i="3" s="1"/>
  <c r="H2495" i="3" s="1"/>
  <c r="J2495" i="3"/>
  <c r="G2495" i="3"/>
  <c r="E2495" i="3" s="1"/>
  <c r="Q2494" i="3"/>
  <c r="R2494" i="3" s="1"/>
  <c r="H2494" i="3" s="1"/>
  <c r="J2494" i="3"/>
  <c r="G2494" i="3"/>
  <c r="E2494" i="3" s="1"/>
  <c r="Q2493" i="3"/>
  <c r="R2493" i="3" s="1"/>
  <c r="H2493" i="3" s="1"/>
  <c r="J2493" i="3"/>
  <c r="G2493" i="3"/>
  <c r="E2493" i="3" s="1"/>
  <c r="Q2492" i="3"/>
  <c r="R2492" i="3" s="1"/>
  <c r="H2492" i="3" s="1"/>
  <c r="J2492" i="3"/>
  <c r="G2492" i="3"/>
  <c r="E2492" i="3" s="1"/>
  <c r="Q2491" i="3"/>
  <c r="R2491" i="3" s="1"/>
  <c r="H2491" i="3" s="1"/>
  <c r="J2491" i="3"/>
  <c r="G2491" i="3"/>
  <c r="E2491" i="3" s="1"/>
  <c r="Q2490" i="3"/>
  <c r="R2490" i="3" s="1"/>
  <c r="H2490" i="3" s="1"/>
  <c r="J2490" i="3"/>
  <c r="G2490" i="3"/>
  <c r="E2490" i="3" s="1"/>
  <c r="Q2489" i="3"/>
  <c r="R2489" i="3" s="1"/>
  <c r="H2489" i="3" s="1"/>
  <c r="J2489" i="3"/>
  <c r="G2489" i="3"/>
  <c r="E2489" i="3" s="1"/>
  <c r="Q2488" i="3"/>
  <c r="R2488" i="3" s="1"/>
  <c r="H2488" i="3" s="1"/>
  <c r="J2488" i="3"/>
  <c r="G2488" i="3"/>
  <c r="E2488" i="3" s="1"/>
  <c r="Q2487" i="3"/>
  <c r="R2487" i="3" s="1"/>
  <c r="H2487" i="3" s="1"/>
  <c r="J2487" i="3"/>
  <c r="G2487" i="3"/>
  <c r="E2487" i="3" s="1"/>
  <c r="Q2486" i="3"/>
  <c r="R2486" i="3" s="1"/>
  <c r="H2486" i="3" s="1"/>
  <c r="J2486" i="3"/>
  <c r="G2486" i="3"/>
  <c r="E2486" i="3" s="1"/>
  <c r="Q2485" i="3"/>
  <c r="R2485" i="3" s="1"/>
  <c r="H2485" i="3" s="1"/>
  <c r="J2485" i="3"/>
  <c r="G2485" i="3"/>
  <c r="E2485" i="3" s="1"/>
  <c r="Q2484" i="3"/>
  <c r="R2484" i="3" s="1"/>
  <c r="H2484" i="3" s="1"/>
  <c r="J2484" i="3"/>
  <c r="G2484" i="3"/>
  <c r="E2484" i="3" s="1"/>
  <c r="Q2483" i="3"/>
  <c r="R2483" i="3" s="1"/>
  <c r="H2483" i="3" s="1"/>
  <c r="J2483" i="3"/>
  <c r="G2483" i="3"/>
  <c r="E2483" i="3" s="1"/>
  <c r="Q2482" i="3"/>
  <c r="R2482" i="3" s="1"/>
  <c r="H2482" i="3" s="1"/>
  <c r="J2482" i="3"/>
  <c r="G2482" i="3"/>
  <c r="E2482" i="3" s="1"/>
  <c r="Q2481" i="3"/>
  <c r="R2481" i="3" s="1"/>
  <c r="H2481" i="3" s="1"/>
  <c r="J2481" i="3"/>
  <c r="G2481" i="3"/>
  <c r="E2481" i="3" s="1"/>
  <c r="Q2480" i="3"/>
  <c r="R2480" i="3" s="1"/>
  <c r="H2480" i="3" s="1"/>
  <c r="J2480" i="3"/>
  <c r="G2480" i="3"/>
  <c r="E2480" i="3" s="1"/>
  <c r="Q2479" i="3"/>
  <c r="R2479" i="3" s="1"/>
  <c r="H2479" i="3" s="1"/>
  <c r="J2479" i="3"/>
  <c r="G2479" i="3"/>
  <c r="E2479" i="3" s="1"/>
  <c r="Q2478" i="3"/>
  <c r="R2478" i="3" s="1"/>
  <c r="H2478" i="3" s="1"/>
  <c r="J2478" i="3"/>
  <c r="G2478" i="3"/>
  <c r="E2478" i="3" s="1"/>
  <c r="Q2477" i="3"/>
  <c r="R2477" i="3" s="1"/>
  <c r="H2477" i="3" s="1"/>
  <c r="J2477" i="3"/>
  <c r="G2477" i="3"/>
  <c r="E2477" i="3" s="1"/>
  <c r="Q2476" i="3"/>
  <c r="R2476" i="3" s="1"/>
  <c r="H2476" i="3" s="1"/>
  <c r="J2476" i="3"/>
  <c r="G2476" i="3"/>
  <c r="E2476" i="3" s="1"/>
  <c r="Q2475" i="3"/>
  <c r="R2475" i="3" s="1"/>
  <c r="H2475" i="3" s="1"/>
  <c r="J2475" i="3"/>
  <c r="G2475" i="3"/>
  <c r="E2475" i="3" s="1"/>
  <c r="Q2474" i="3"/>
  <c r="R2474" i="3" s="1"/>
  <c r="H2474" i="3" s="1"/>
  <c r="J2474" i="3"/>
  <c r="G2474" i="3"/>
  <c r="E2474" i="3" s="1"/>
  <c r="Q2473" i="3"/>
  <c r="R2473" i="3" s="1"/>
  <c r="H2473" i="3" s="1"/>
  <c r="J2473" i="3"/>
  <c r="G2473" i="3"/>
  <c r="E2473" i="3" s="1"/>
  <c r="Q2472" i="3"/>
  <c r="R2472" i="3" s="1"/>
  <c r="H2472" i="3" s="1"/>
  <c r="J2472" i="3"/>
  <c r="G2472" i="3"/>
  <c r="E2472" i="3" s="1"/>
  <c r="Q2471" i="3"/>
  <c r="R2471" i="3" s="1"/>
  <c r="H2471" i="3" s="1"/>
  <c r="J2471" i="3"/>
  <c r="G2471" i="3"/>
  <c r="E2471" i="3" s="1"/>
  <c r="Q2470" i="3"/>
  <c r="R2470" i="3" s="1"/>
  <c r="H2470" i="3" s="1"/>
  <c r="J2470" i="3"/>
  <c r="G2470" i="3"/>
  <c r="E2470" i="3" s="1"/>
  <c r="Q2469" i="3"/>
  <c r="R2469" i="3" s="1"/>
  <c r="H2469" i="3" s="1"/>
  <c r="J2469" i="3"/>
  <c r="G2469" i="3"/>
  <c r="E2469" i="3" s="1"/>
  <c r="Q2468" i="3"/>
  <c r="R2468" i="3" s="1"/>
  <c r="H2468" i="3" s="1"/>
  <c r="J2468" i="3"/>
  <c r="G2468" i="3"/>
  <c r="E2468" i="3" s="1"/>
  <c r="Q2467" i="3"/>
  <c r="R2467" i="3" s="1"/>
  <c r="H2467" i="3" s="1"/>
  <c r="J2467" i="3"/>
  <c r="G2467" i="3"/>
  <c r="E2467" i="3" s="1"/>
  <c r="Q2466" i="3"/>
  <c r="R2466" i="3" s="1"/>
  <c r="H2466" i="3" s="1"/>
  <c r="J2466" i="3"/>
  <c r="G2466" i="3"/>
  <c r="E2466" i="3" s="1"/>
  <c r="Q2465" i="3"/>
  <c r="R2465" i="3" s="1"/>
  <c r="H2465" i="3" s="1"/>
  <c r="J2465" i="3"/>
  <c r="G2465" i="3"/>
  <c r="E2465" i="3" s="1"/>
  <c r="Q2464" i="3"/>
  <c r="R2464" i="3" s="1"/>
  <c r="H2464" i="3" s="1"/>
  <c r="J2464" i="3"/>
  <c r="G2464" i="3"/>
  <c r="E2464" i="3" s="1"/>
  <c r="Q2463" i="3"/>
  <c r="R2463" i="3" s="1"/>
  <c r="H2463" i="3" s="1"/>
  <c r="J2463" i="3"/>
  <c r="G2463" i="3"/>
  <c r="E2463" i="3" s="1"/>
  <c r="Q2462" i="3"/>
  <c r="R2462" i="3" s="1"/>
  <c r="H2462" i="3" s="1"/>
  <c r="J2462" i="3"/>
  <c r="G2462" i="3"/>
  <c r="E2462" i="3" s="1"/>
  <c r="Q2461" i="3"/>
  <c r="R2461" i="3" s="1"/>
  <c r="H2461" i="3" s="1"/>
  <c r="J2461" i="3"/>
  <c r="G2461" i="3"/>
  <c r="E2461" i="3" s="1"/>
  <c r="Q2460" i="3"/>
  <c r="R2460" i="3" s="1"/>
  <c r="H2460" i="3" s="1"/>
  <c r="J2460" i="3"/>
  <c r="G2460" i="3"/>
  <c r="E2460" i="3" s="1"/>
  <c r="Q2459" i="3"/>
  <c r="R2459" i="3" s="1"/>
  <c r="J2459" i="3"/>
  <c r="H2459" i="3"/>
  <c r="G2459" i="3"/>
  <c r="E2459" i="3" s="1"/>
  <c r="Q2458" i="3"/>
  <c r="R2458" i="3" s="1"/>
  <c r="H2458" i="3" s="1"/>
  <c r="J2458" i="3"/>
  <c r="G2458" i="3"/>
  <c r="E2458" i="3" s="1"/>
  <c r="Q2457" i="3"/>
  <c r="R2457" i="3" s="1"/>
  <c r="H2457" i="3" s="1"/>
  <c r="J2457" i="3"/>
  <c r="G2457" i="3"/>
  <c r="E2457" i="3" s="1"/>
  <c r="Q2456" i="3"/>
  <c r="R2456" i="3" s="1"/>
  <c r="H2456" i="3" s="1"/>
  <c r="J2456" i="3"/>
  <c r="G2456" i="3"/>
  <c r="E2456" i="3" s="1"/>
  <c r="Q2455" i="3"/>
  <c r="R2455" i="3" s="1"/>
  <c r="H2455" i="3" s="1"/>
  <c r="J2455" i="3"/>
  <c r="G2455" i="3"/>
  <c r="E2455" i="3" s="1"/>
  <c r="Q2454" i="3"/>
  <c r="R2454" i="3" s="1"/>
  <c r="H2454" i="3" s="1"/>
  <c r="J2454" i="3"/>
  <c r="G2454" i="3"/>
  <c r="E2454" i="3" s="1"/>
  <c r="Q2453" i="3"/>
  <c r="R2453" i="3" s="1"/>
  <c r="H2453" i="3" s="1"/>
  <c r="J2453" i="3"/>
  <c r="G2453" i="3"/>
  <c r="E2453" i="3" s="1"/>
  <c r="Q2452" i="3"/>
  <c r="R2452" i="3" s="1"/>
  <c r="H2452" i="3" s="1"/>
  <c r="J2452" i="3"/>
  <c r="G2452" i="3"/>
  <c r="E2452" i="3" s="1"/>
  <c r="Q2451" i="3"/>
  <c r="R2451" i="3" s="1"/>
  <c r="H2451" i="3" s="1"/>
  <c r="J2451" i="3"/>
  <c r="G2451" i="3"/>
  <c r="E2451" i="3" s="1"/>
  <c r="Q2450" i="3"/>
  <c r="R2450" i="3" s="1"/>
  <c r="H2450" i="3" s="1"/>
  <c r="J2450" i="3"/>
  <c r="G2450" i="3"/>
  <c r="E2450" i="3" s="1"/>
  <c r="Q2449" i="3"/>
  <c r="R2449" i="3" s="1"/>
  <c r="H2449" i="3" s="1"/>
  <c r="J2449" i="3"/>
  <c r="G2449" i="3"/>
  <c r="E2449" i="3" s="1"/>
  <c r="Q2448" i="3"/>
  <c r="R2448" i="3" s="1"/>
  <c r="H2448" i="3" s="1"/>
  <c r="J2448" i="3"/>
  <c r="G2448" i="3"/>
  <c r="E2448" i="3" s="1"/>
  <c r="Q2447" i="3"/>
  <c r="R2447" i="3" s="1"/>
  <c r="H2447" i="3" s="1"/>
  <c r="J2447" i="3"/>
  <c r="G2447" i="3"/>
  <c r="E2447" i="3" s="1"/>
  <c r="Q2446" i="3"/>
  <c r="R2446" i="3" s="1"/>
  <c r="H2446" i="3" s="1"/>
  <c r="J2446" i="3"/>
  <c r="G2446" i="3"/>
  <c r="E2446" i="3" s="1"/>
  <c r="Q2445" i="3"/>
  <c r="R2445" i="3" s="1"/>
  <c r="H2445" i="3" s="1"/>
  <c r="J2445" i="3"/>
  <c r="G2445" i="3"/>
  <c r="E2445" i="3" s="1"/>
  <c r="Q2444" i="3"/>
  <c r="R2444" i="3" s="1"/>
  <c r="H2444" i="3" s="1"/>
  <c r="J2444" i="3"/>
  <c r="G2444" i="3"/>
  <c r="E2444" i="3" s="1"/>
  <c r="Q2443" i="3"/>
  <c r="R2443" i="3" s="1"/>
  <c r="H2443" i="3" s="1"/>
  <c r="J2443" i="3"/>
  <c r="G2443" i="3"/>
  <c r="E2443" i="3" s="1"/>
  <c r="Q2442" i="3"/>
  <c r="R2442" i="3" s="1"/>
  <c r="H2442" i="3" s="1"/>
  <c r="J2442" i="3"/>
  <c r="G2442" i="3"/>
  <c r="E2442" i="3" s="1"/>
  <c r="Q2441" i="3"/>
  <c r="R2441" i="3" s="1"/>
  <c r="H2441" i="3" s="1"/>
  <c r="J2441" i="3"/>
  <c r="G2441" i="3"/>
  <c r="E2441" i="3" s="1"/>
  <c r="Q2440" i="3"/>
  <c r="R2440" i="3" s="1"/>
  <c r="H2440" i="3" s="1"/>
  <c r="J2440" i="3"/>
  <c r="G2440" i="3"/>
  <c r="E2440" i="3" s="1"/>
  <c r="Q2439" i="3"/>
  <c r="R2439" i="3" s="1"/>
  <c r="H2439" i="3" s="1"/>
  <c r="J2439" i="3"/>
  <c r="G2439" i="3"/>
  <c r="E2439" i="3" s="1"/>
  <c r="Q2438" i="3"/>
  <c r="R2438" i="3" s="1"/>
  <c r="H2438" i="3" s="1"/>
  <c r="J2438" i="3"/>
  <c r="G2438" i="3"/>
  <c r="E2438" i="3" s="1"/>
  <c r="Q2437" i="3"/>
  <c r="R2437" i="3" s="1"/>
  <c r="H2437" i="3" s="1"/>
  <c r="J2437" i="3"/>
  <c r="G2437" i="3"/>
  <c r="E2437" i="3" s="1"/>
  <c r="Q2436" i="3"/>
  <c r="R2436" i="3" s="1"/>
  <c r="H2436" i="3" s="1"/>
  <c r="J2436" i="3"/>
  <c r="G2436" i="3"/>
  <c r="E2436" i="3" s="1"/>
  <c r="Q2435" i="3"/>
  <c r="R2435" i="3" s="1"/>
  <c r="H2435" i="3" s="1"/>
  <c r="J2435" i="3"/>
  <c r="G2435" i="3"/>
  <c r="E2435" i="3" s="1"/>
  <c r="Q2434" i="3"/>
  <c r="R2434" i="3" s="1"/>
  <c r="H2434" i="3" s="1"/>
  <c r="J2434" i="3"/>
  <c r="G2434" i="3"/>
  <c r="E2434" i="3" s="1"/>
  <c r="Q2433" i="3"/>
  <c r="R2433" i="3" s="1"/>
  <c r="H2433" i="3" s="1"/>
  <c r="J2433" i="3"/>
  <c r="G2433" i="3"/>
  <c r="E2433" i="3" s="1"/>
  <c r="Q2432" i="3"/>
  <c r="R2432" i="3" s="1"/>
  <c r="H2432" i="3" s="1"/>
  <c r="J2432" i="3"/>
  <c r="G2432" i="3"/>
  <c r="E2432" i="3" s="1"/>
  <c r="Q2431" i="3"/>
  <c r="R2431" i="3" s="1"/>
  <c r="H2431" i="3" s="1"/>
  <c r="J2431" i="3"/>
  <c r="G2431" i="3"/>
  <c r="E2431" i="3" s="1"/>
  <c r="Q2430" i="3"/>
  <c r="R2430" i="3" s="1"/>
  <c r="H2430" i="3" s="1"/>
  <c r="J2430" i="3"/>
  <c r="G2430" i="3"/>
  <c r="E2430" i="3" s="1"/>
  <c r="Q2429" i="3"/>
  <c r="R2429" i="3" s="1"/>
  <c r="H2429" i="3" s="1"/>
  <c r="J2429" i="3"/>
  <c r="G2429" i="3"/>
  <c r="E2429" i="3" s="1"/>
  <c r="Q2428" i="3"/>
  <c r="R2428" i="3" s="1"/>
  <c r="H2428" i="3" s="1"/>
  <c r="J2428" i="3"/>
  <c r="G2428" i="3"/>
  <c r="E2428" i="3" s="1"/>
  <c r="Q2427" i="3"/>
  <c r="R2427" i="3" s="1"/>
  <c r="H2427" i="3" s="1"/>
  <c r="J2427" i="3"/>
  <c r="G2427" i="3"/>
  <c r="E2427" i="3" s="1"/>
  <c r="Q2426" i="3"/>
  <c r="R2426" i="3" s="1"/>
  <c r="H2426" i="3" s="1"/>
  <c r="J2426" i="3"/>
  <c r="G2426" i="3"/>
  <c r="E2426" i="3" s="1"/>
  <c r="Q2425" i="3"/>
  <c r="R2425" i="3" s="1"/>
  <c r="H2425" i="3" s="1"/>
  <c r="J2425" i="3"/>
  <c r="G2425" i="3"/>
  <c r="E2425" i="3" s="1"/>
  <c r="Q2424" i="3"/>
  <c r="R2424" i="3" s="1"/>
  <c r="H2424" i="3" s="1"/>
  <c r="J2424" i="3"/>
  <c r="G2424" i="3"/>
  <c r="E2424" i="3" s="1"/>
  <c r="Q2423" i="3"/>
  <c r="R2423" i="3" s="1"/>
  <c r="H2423" i="3" s="1"/>
  <c r="J2423" i="3"/>
  <c r="G2423" i="3"/>
  <c r="E2423" i="3" s="1"/>
  <c r="Q2422" i="3"/>
  <c r="R2422" i="3" s="1"/>
  <c r="H2422" i="3" s="1"/>
  <c r="J2422" i="3"/>
  <c r="G2422" i="3"/>
  <c r="E2422" i="3" s="1"/>
  <c r="Q2421" i="3"/>
  <c r="R2421" i="3" s="1"/>
  <c r="H2421" i="3" s="1"/>
  <c r="J2421" i="3"/>
  <c r="G2421" i="3"/>
  <c r="E2421" i="3" s="1"/>
  <c r="Q2420" i="3"/>
  <c r="R2420" i="3" s="1"/>
  <c r="H2420" i="3" s="1"/>
  <c r="J2420" i="3"/>
  <c r="G2420" i="3"/>
  <c r="E2420" i="3" s="1"/>
  <c r="Q2419" i="3"/>
  <c r="R2419" i="3" s="1"/>
  <c r="H2419" i="3" s="1"/>
  <c r="J2419" i="3"/>
  <c r="G2419" i="3"/>
  <c r="E2419" i="3" s="1"/>
  <c r="Q2418" i="3"/>
  <c r="R2418" i="3" s="1"/>
  <c r="H2418" i="3" s="1"/>
  <c r="J2418" i="3"/>
  <c r="G2418" i="3"/>
  <c r="E2418" i="3" s="1"/>
  <c r="Q2417" i="3"/>
  <c r="R2417" i="3" s="1"/>
  <c r="H2417" i="3" s="1"/>
  <c r="J2417" i="3"/>
  <c r="G2417" i="3"/>
  <c r="E2417" i="3" s="1"/>
  <c r="Q2416" i="3"/>
  <c r="R2416" i="3" s="1"/>
  <c r="H2416" i="3" s="1"/>
  <c r="J2416" i="3"/>
  <c r="G2416" i="3"/>
  <c r="E2416" i="3" s="1"/>
  <c r="Q2415" i="3"/>
  <c r="R2415" i="3" s="1"/>
  <c r="H2415" i="3" s="1"/>
  <c r="J2415" i="3"/>
  <c r="G2415" i="3"/>
  <c r="E2415" i="3" s="1"/>
  <c r="Q2414" i="3"/>
  <c r="R2414" i="3" s="1"/>
  <c r="H2414" i="3" s="1"/>
  <c r="J2414" i="3"/>
  <c r="G2414" i="3"/>
  <c r="E2414" i="3" s="1"/>
  <c r="Q2413" i="3"/>
  <c r="R2413" i="3" s="1"/>
  <c r="H2413" i="3" s="1"/>
  <c r="J2413" i="3"/>
  <c r="G2413" i="3"/>
  <c r="E2413" i="3" s="1"/>
  <c r="Q2412" i="3"/>
  <c r="R2412" i="3" s="1"/>
  <c r="H2412" i="3" s="1"/>
  <c r="J2412" i="3"/>
  <c r="G2412" i="3"/>
  <c r="E2412" i="3" s="1"/>
  <c r="Q2411" i="3"/>
  <c r="R2411" i="3" s="1"/>
  <c r="H2411" i="3" s="1"/>
  <c r="J2411" i="3"/>
  <c r="G2411" i="3"/>
  <c r="E2411" i="3" s="1"/>
  <c r="Q2410" i="3"/>
  <c r="R2410" i="3" s="1"/>
  <c r="H2410" i="3" s="1"/>
  <c r="J2410" i="3"/>
  <c r="G2410" i="3"/>
  <c r="E2410" i="3" s="1"/>
  <c r="Q2409" i="3"/>
  <c r="R2409" i="3" s="1"/>
  <c r="H2409" i="3" s="1"/>
  <c r="J2409" i="3"/>
  <c r="G2409" i="3"/>
  <c r="E2409" i="3" s="1"/>
  <c r="Q2408" i="3"/>
  <c r="R2408" i="3" s="1"/>
  <c r="H2408" i="3" s="1"/>
  <c r="J2408" i="3"/>
  <c r="G2408" i="3"/>
  <c r="E2408" i="3" s="1"/>
  <c r="Q2407" i="3"/>
  <c r="R2407" i="3" s="1"/>
  <c r="H2407" i="3" s="1"/>
  <c r="J2407" i="3"/>
  <c r="G2407" i="3"/>
  <c r="E2407" i="3" s="1"/>
  <c r="Q2406" i="3"/>
  <c r="R2406" i="3" s="1"/>
  <c r="H2406" i="3" s="1"/>
  <c r="J2406" i="3"/>
  <c r="G2406" i="3"/>
  <c r="E2406" i="3" s="1"/>
  <c r="Q2405" i="3"/>
  <c r="R2405" i="3" s="1"/>
  <c r="H2405" i="3" s="1"/>
  <c r="J2405" i="3"/>
  <c r="G2405" i="3"/>
  <c r="E2405" i="3" s="1"/>
  <c r="Q2404" i="3"/>
  <c r="R2404" i="3" s="1"/>
  <c r="H2404" i="3" s="1"/>
  <c r="J2404" i="3"/>
  <c r="G2404" i="3"/>
  <c r="E2404" i="3" s="1"/>
  <c r="Q2403" i="3"/>
  <c r="R2403" i="3" s="1"/>
  <c r="H2403" i="3" s="1"/>
  <c r="J2403" i="3"/>
  <c r="G2403" i="3"/>
  <c r="E2403" i="3" s="1"/>
  <c r="Q2402" i="3"/>
  <c r="R2402" i="3" s="1"/>
  <c r="H2402" i="3" s="1"/>
  <c r="J2402" i="3"/>
  <c r="G2402" i="3"/>
  <c r="E2402" i="3" s="1"/>
  <c r="Q2401" i="3"/>
  <c r="R2401" i="3" s="1"/>
  <c r="H2401" i="3" s="1"/>
  <c r="J2401" i="3"/>
  <c r="G2401" i="3"/>
  <c r="E2401" i="3" s="1"/>
  <c r="Q2400" i="3"/>
  <c r="R2400" i="3" s="1"/>
  <c r="H2400" i="3" s="1"/>
  <c r="J2400" i="3"/>
  <c r="G2400" i="3"/>
  <c r="E2400" i="3" s="1"/>
  <c r="Q2399" i="3"/>
  <c r="R2399" i="3" s="1"/>
  <c r="H2399" i="3" s="1"/>
  <c r="J2399" i="3"/>
  <c r="G2399" i="3"/>
  <c r="E2399" i="3" s="1"/>
  <c r="Q2398" i="3"/>
  <c r="R2398" i="3" s="1"/>
  <c r="H2398" i="3" s="1"/>
  <c r="J2398" i="3"/>
  <c r="G2398" i="3"/>
  <c r="E2398" i="3" s="1"/>
  <c r="Q2397" i="3"/>
  <c r="R2397" i="3" s="1"/>
  <c r="H2397" i="3" s="1"/>
  <c r="J2397" i="3"/>
  <c r="G2397" i="3"/>
  <c r="E2397" i="3" s="1"/>
  <c r="Q2396" i="3"/>
  <c r="R2396" i="3" s="1"/>
  <c r="H2396" i="3" s="1"/>
  <c r="J2396" i="3"/>
  <c r="G2396" i="3"/>
  <c r="E2396" i="3" s="1"/>
  <c r="Q2395" i="3"/>
  <c r="R2395" i="3" s="1"/>
  <c r="H2395" i="3" s="1"/>
  <c r="J2395" i="3"/>
  <c r="G2395" i="3"/>
  <c r="E2395" i="3" s="1"/>
  <c r="Q2394" i="3"/>
  <c r="R2394" i="3" s="1"/>
  <c r="H2394" i="3" s="1"/>
  <c r="J2394" i="3"/>
  <c r="G2394" i="3"/>
  <c r="E2394" i="3" s="1"/>
  <c r="Q2393" i="3"/>
  <c r="R2393" i="3" s="1"/>
  <c r="H2393" i="3" s="1"/>
  <c r="J2393" i="3"/>
  <c r="G2393" i="3"/>
  <c r="E2393" i="3" s="1"/>
  <c r="Q2392" i="3"/>
  <c r="R2392" i="3" s="1"/>
  <c r="H2392" i="3" s="1"/>
  <c r="J2392" i="3"/>
  <c r="G2392" i="3"/>
  <c r="E2392" i="3" s="1"/>
  <c r="Q2391" i="3"/>
  <c r="R2391" i="3" s="1"/>
  <c r="H2391" i="3" s="1"/>
  <c r="J2391" i="3"/>
  <c r="G2391" i="3"/>
  <c r="E2391" i="3" s="1"/>
  <c r="Q2390" i="3"/>
  <c r="R2390" i="3" s="1"/>
  <c r="H2390" i="3" s="1"/>
  <c r="J2390" i="3"/>
  <c r="G2390" i="3"/>
  <c r="E2390" i="3" s="1"/>
  <c r="Q2389" i="3"/>
  <c r="R2389" i="3" s="1"/>
  <c r="H2389" i="3" s="1"/>
  <c r="J2389" i="3"/>
  <c r="G2389" i="3"/>
  <c r="E2389" i="3" s="1"/>
  <c r="Q2388" i="3"/>
  <c r="R2388" i="3" s="1"/>
  <c r="H2388" i="3" s="1"/>
  <c r="J2388" i="3"/>
  <c r="G2388" i="3"/>
  <c r="E2388" i="3" s="1"/>
  <c r="Q2387" i="3"/>
  <c r="R2387" i="3" s="1"/>
  <c r="J2387" i="3"/>
  <c r="H2387" i="3"/>
  <c r="G2387" i="3"/>
  <c r="E2387" i="3" s="1"/>
  <c r="Q2386" i="3"/>
  <c r="R2386" i="3" s="1"/>
  <c r="H2386" i="3" s="1"/>
  <c r="J2386" i="3"/>
  <c r="G2386" i="3"/>
  <c r="E2386" i="3" s="1"/>
  <c r="Q2385" i="3"/>
  <c r="R2385" i="3" s="1"/>
  <c r="H2385" i="3" s="1"/>
  <c r="J2385" i="3"/>
  <c r="G2385" i="3"/>
  <c r="E2385" i="3" s="1"/>
  <c r="Q2384" i="3"/>
  <c r="R2384" i="3" s="1"/>
  <c r="H2384" i="3" s="1"/>
  <c r="J2384" i="3"/>
  <c r="G2384" i="3"/>
  <c r="E2384" i="3" s="1"/>
  <c r="Q2383" i="3"/>
  <c r="R2383" i="3" s="1"/>
  <c r="H2383" i="3" s="1"/>
  <c r="J2383" i="3"/>
  <c r="G2383" i="3"/>
  <c r="E2383" i="3" s="1"/>
  <c r="Q2382" i="3"/>
  <c r="R2382" i="3" s="1"/>
  <c r="H2382" i="3" s="1"/>
  <c r="J2382" i="3"/>
  <c r="G2382" i="3"/>
  <c r="E2382" i="3" s="1"/>
  <c r="Q2381" i="3"/>
  <c r="R2381" i="3" s="1"/>
  <c r="H2381" i="3" s="1"/>
  <c r="J2381" i="3"/>
  <c r="G2381" i="3"/>
  <c r="E2381" i="3" s="1"/>
  <c r="Q2380" i="3"/>
  <c r="R2380" i="3" s="1"/>
  <c r="H2380" i="3" s="1"/>
  <c r="J2380" i="3"/>
  <c r="G2380" i="3"/>
  <c r="E2380" i="3" s="1"/>
  <c r="Q2379" i="3"/>
  <c r="R2379" i="3" s="1"/>
  <c r="H2379" i="3" s="1"/>
  <c r="J2379" i="3"/>
  <c r="G2379" i="3"/>
  <c r="E2379" i="3" s="1"/>
  <c r="Q2378" i="3"/>
  <c r="R2378" i="3" s="1"/>
  <c r="H2378" i="3" s="1"/>
  <c r="J2378" i="3"/>
  <c r="G2378" i="3"/>
  <c r="E2378" i="3" s="1"/>
  <c r="Q2377" i="3"/>
  <c r="R2377" i="3" s="1"/>
  <c r="H2377" i="3" s="1"/>
  <c r="J2377" i="3"/>
  <c r="G2377" i="3"/>
  <c r="E2377" i="3" s="1"/>
  <c r="Q2376" i="3"/>
  <c r="R2376" i="3" s="1"/>
  <c r="H2376" i="3" s="1"/>
  <c r="J2376" i="3"/>
  <c r="G2376" i="3"/>
  <c r="E2376" i="3" s="1"/>
  <c r="Q2375" i="3"/>
  <c r="R2375" i="3" s="1"/>
  <c r="H2375" i="3" s="1"/>
  <c r="J2375" i="3"/>
  <c r="G2375" i="3"/>
  <c r="E2375" i="3" s="1"/>
  <c r="Q2374" i="3"/>
  <c r="R2374" i="3" s="1"/>
  <c r="H2374" i="3" s="1"/>
  <c r="J2374" i="3"/>
  <c r="G2374" i="3"/>
  <c r="E2374" i="3" s="1"/>
  <c r="Q2373" i="3"/>
  <c r="R2373" i="3" s="1"/>
  <c r="H2373" i="3" s="1"/>
  <c r="J2373" i="3"/>
  <c r="G2373" i="3"/>
  <c r="E2373" i="3" s="1"/>
  <c r="Q2372" i="3"/>
  <c r="R2372" i="3" s="1"/>
  <c r="H2372" i="3" s="1"/>
  <c r="J2372" i="3"/>
  <c r="G2372" i="3"/>
  <c r="E2372" i="3" s="1"/>
  <c r="Q2371" i="3"/>
  <c r="R2371" i="3" s="1"/>
  <c r="H2371" i="3" s="1"/>
  <c r="J2371" i="3"/>
  <c r="G2371" i="3"/>
  <c r="E2371" i="3" s="1"/>
  <c r="Q2370" i="3"/>
  <c r="R2370" i="3" s="1"/>
  <c r="H2370" i="3" s="1"/>
  <c r="J2370" i="3"/>
  <c r="G2370" i="3"/>
  <c r="E2370" i="3" s="1"/>
  <c r="Q2369" i="3"/>
  <c r="R2369" i="3" s="1"/>
  <c r="H2369" i="3" s="1"/>
  <c r="J2369" i="3"/>
  <c r="G2369" i="3"/>
  <c r="E2369" i="3" s="1"/>
  <c r="Q2368" i="3"/>
  <c r="R2368" i="3" s="1"/>
  <c r="H2368" i="3" s="1"/>
  <c r="J2368" i="3"/>
  <c r="G2368" i="3"/>
  <c r="E2368" i="3" s="1"/>
  <c r="Q2367" i="3"/>
  <c r="R2367" i="3" s="1"/>
  <c r="H2367" i="3" s="1"/>
  <c r="J2367" i="3"/>
  <c r="G2367" i="3"/>
  <c r="E2367" i="3" s="1"/>
  <c r="Q2366" i="3"/>
  <c r="R2366" i="3" s="1"/>
  <c r="H2366" i="3" s="1"/>
  <c r="J2366" i="3"/>
  <c r="G2366" i="3"/>
  <c r="E2366" i="3" s="1"/>
  <c r="Q2365" i="3"/>
  <c r="R2365" i="3" s="1"/>
  <c r="H2365" i="3" s="1"/>
  <c r="J2365" i="3"/>
  <c r="G2365" i="3"/>
  <c r="E2365" i="3" s="1"/>
  <c r="Q2364" i="3"/>
  <c r="R2364" i="3" s="1"/>
  <c r="H2364" i="3" s="1"/>
  <c r="J2364" i="3"/>
  <c r="G2364" i="3"/>
  <c r="E2364" i="3" s="1"/>
  <c r="Q2363" i="3"/>
  <c r="R2363" i="3" s="1"/>
  <c r="H2363" i="3" s="1"/>
  <c r="J2363" i="3"/>
  <c r="G2363" i="3"/>
  <c r="E2363" i="3" s="1"/>
  <c r="Q2362" i="3"/>
  <c r="R2362" i="3" s="1"/>
  <c r="H2362" i="3" s="1"/>
  <c r="J2362" i="3"/>
  <c r="G2362" i="3"/>
  <c r="E2362" i="3" s="1"/>
  <c r="Q2361" i="3"/>
  <c r="R2361" i="3" s="1"/>
  <c r="H2361" i="3" s="1"/>
  <c r="J2361" i="3"/>
  <c r="G2361" i="3"/>
  <c r="E2361" i="3" s="1"/>
  <c r="Q2360" i="3"/>
  <c r="R2360" i="3" s="1"/>
  <c r="H2360" i="3" s="1"/>
  <c r="J2360" i="3"/>
  <c r="G2360" i="3"/>
  <c r="E2360" i="3" s="1"/>
  <c r="Q2359" i="3"/>
  <c r="R2359" i="3" s="1"/>
  <c r="H2359" i="3" s="1"/>
  <c r="J2359" i="3"/>
  <c r="G2359" i="3"/>
  <c r="E2359" i="3" s="1"/>
  <c r="Q2358" i="3"/>
  <c r="R2358" i="3" s="1"/>
  <c r="H2358" i="3" s="1"/>
  <c r="J2358" i="3"/>
  <c r="G2358" i="3"/>
  <c r="E2358" i="3" s="1"/>
  <c r="Q2357" i="3"/>
  <c r="R2357" i="3" s="1"/>
  <c r="H2357" i="3" s="1"/>
  <c r="J2357" i="3"/>
  <c r="G2357" i="3"/>
  <c r="E2357" i="3" s="1"/>
  <c r="Q2356" i="3"/>
  <c r="R2356" i="3" s="1"/>
  <c r="H2356" i="3" s="1"/>
  <c r="J2356" i="3"/>
  <c r="G2356" i="3"/>
  <c r="E2356" i="3" s="1"/>
  <c r="Q2355" i="3"/>
  <c r="R2355" i="3" s="1"/>
  <c r="H2355" i="3" s="1"/>
  <c r="J2355" i="3"/>
  <c r="G2355" i="3"/>
  <c r="E2355" i="3" s="1"/>
  <c r="Q2354" i="3"/>
  <c r="R2354" i="3" s="1"/>
  <c r="H2354" i="3" s="1"/>
  <c r="J2354" i="3"/>
  <c r="G2354" i="3"/>
  <c r="E2354" i="3" s="1"/>
  <c r="Q2353" i="3"/>
  <c r="R2353" i="3" s="1"/>
  <c r="H2353" i="3" s="1"/>
  <c r="J2353" i="3"/>
  <c r="G2353" i="3"/>
  <c r="E2353" i="3" s="1"/>
  <c r="Q2352" i="3"/>
  <c r="R2352" i="3" s="1"/>
  <c r="H2352" i="3" s="1"/>
  <c r="J2352" i="3"/>
  <c r="G2352" i="3"/>
  <c r="E2352" i="3" s="1"/>
  <c r="Q2351" i="3"/>
  <c r="R2351" i="3" s="1"/>
  <c r="H2351" i="3" s="1"/>
  <c r="J2351" i="3"/>
  <c r="G2351" i="3"/>
  <c r="E2351" i="3" s="1"/>
  <c r="Q2350" i="3"/>
  <c r="R2350" i="3" s="1"/>
  <c r="H2350" i="3" s="1"/>
  <c r="J2350" i="3"/>
  <c r="G2350" i="3"/>
  <c r="E2350" i="3" s="1"/>
  <c r="Q2349" i="3"/>
  <c r="R2349" i="3" s="1"/>
  <c r="H2349" i="3" s="1"/>
  <c r="J2349" i="3"/>
  <c r="G2349" i="3"/>
  <c r="E2349" i="3" s="1"/>
  <c r="Q2348" i="3"/>
  <c r="R2348" i="3" s="1"/>
  <c r="H2348" i="3" s="1"/>
  <c r="J2348" i="3"/>
  <c r="G2348" i="3"/>
  <c r="E2348" i="3" s="1"/>
  <c r="Q2347" i="3"/>
  <c r="R2347" i="3" s="1"/>
  <c r="H2347" i="3" s="1"/>
  <c r="J2347" i="3"/>
  <c r="G2347" i="3"/>
  <c r="E2347" i="3" s="1"/>
  <c r="Q2346" i="3"/>
  <c r="R2346" i="3" s="1"/>
  <c r="H2346" i="3" s="1"/>
  <c r="J2346" i="3"/>
  <c r="G2346" i="3"/>
  <c r="E2346" i="3" s="1"/>
  <c r="Q2345" i="3"/>
  <c r="R2345" i="3" s="1"/>
  <c r="H2345" i="3" s="1"/>
  <c r="J2345" i="3"/>
  <c r="G2345" i="3"/>
  <c r="E2345" i="3" s="1"/>
  <c r="Q2344" i="3"/>
  <c r="R2344" i="3" s="1"/>
  <c r="H2344" i="3" s="1"/>
  <c r="J2344" i="3"/>
  <c r="G2344" i="3"/>
  <c r="E2344" i="3" s="1"/>
  <c r="Q2343" i="3"/>
  <c r="R2343" i="3" s="1"/>
  <c r="H2343" i="3" s="1"/>
  <c r="J2343" i="3"/>
  <c r="G2343" i="3"/>
  <c r="E2343" i="3" s="1"/>
  <c r="Q2342" i="3"/>
  <c r="R2342" i="3" s="1"/>
  <c r="H2342" i="3" s="1"/>
  <c r="J2342" i="3"/>
  <c r="G2342" i="3"/>
  <c r="E2342" i="3" s="1"/>
  <c r="Q2341" i="3"/>
  <c r="R2341" i="3" s="1"/>
  <c r="H2341" i="3" s="1"/>
  <c r="J2341" i="3"/>
  <c r="G2341" i="3"/>
  <c r="E2341" i="3" s="1"/>
  <c r="Q2340" i="3"/>
  <c r="R2340" i="3" s="1"/>
  <c r="H2340" i="3" s="1"/>
  <c r="J2340" i="3"/>
  <c r="G2340" i="3"/>
  <c r="E2340" i="3" s="1"/>
  <c r="Q2339" i="3"/>
  <c r="R2339" i="3" s="1"/>
  <c r="H2339" i="3" s="1"/>
  <c r="J2339" i="3"/>
  <c r="G2339" i="3"/>
  <c r="E2339" i="3" s="1"/>
  <c r="Q2338" i="3"/>
  <c r="R2338" i="3" s="1"/>
  <c r="H2338" i="3" s="1"/>
  <c r="J2338" i="3"/>
  <c r="G2338" i="3"/>
  <c r="E2338" i="3" s="1"/>
  <c r="Q2337" i="3"/>
  <c r="R2337" i="3" s="1"/>
  <c r="H2337" i="3" s="1"/>
  <c r="J2337" i="3"/>
  <c r="G2337" i="3"/>
  <c r="E2337" i="3" s="1"/>
  <c r="Q2336" i="3"/>
  <c r="R2336" i="3" s="1"/>
  <c r="H2336" i="3" s="1"/>
  <c r="J2336" i="3"/>
  <c r="G2336" i="3"/>
  <c r="E2336" i="3" s="1"/>
  <c r="Q2335" i="3"/>
  <c r="R2335" i="3" s="1"/>
  <c r="H2335" i="3" s="1"/>
  <c r="J2335" i="3"/>
  <c r="G2335" i="3"/>
  <c r="E2335" i="3" s="1"/>
  <c r="Q2334" i="3"/>
  <c r="R2334" i="3" s="1"/>
  <c r="H2334" i="3" s="1"/>
  <c r="J2334" i="3"/>
  <c r="G2334" i="3"/>
  <c r="E2334" i="3" s="1"/>
  <c r="Q2333" i="3"/>
  <c r="R2333" i="3" s="1"/>
  <c r="H2333" i="3" s="1"/>
  <c r="J2333" i="3"/>
  <c r="G2333" i="3"/>
  <c r="E2333" i="3" s="1"/>
  <c r="Q2332" i="3"/>
  <c r="R2332" i="3" s="1"/>
  <c r="H2332" i="3" s="1"/>
  <c r="J2332" i="3"/>
  <c r="G2332" i="3"/>
  <c r="E2332" i="3" s="1"/>
  <c r="Q2331" i="3"/>
  <c r="R2331" i="3" s="1"/>
  <c r="H2331" i="3" s="1"/>
  <c r="J2331" i="3"/>
  <c r="G2331" i="3"/>
  <c r="E2331" i="3" s="1"/>
  <c r="Q2330" i="3"/>
  <c r="R2330" i="3" s="1"/>
  <c r="H2330" i="3" s="1"/>
  <c r="J2330" i="3"/>
  <c r="G2330" i="3"/>
  <c r="E2330" i="3" s="1"/>
  <c r="Q2329" i="3"/>
  <c r="R2329" i="3" s="1"/>
  <c r="H2329" i="3" s="1"/>
  <c r="J2329" i="3"/>
  <c r="G2329" i="3"/>
  <c r="E2329" i="3" s="1"/>
  <c r="Q2328" i="3"/>
  <c r="R2328" i="3" s="1"/>
  <c r="H2328" i="3" s="1"/>
  <c r="J2328" i="3"/>
  <c r="G2328" i="3"/>
  <c r="E2328" i="3" s="1"/>
  <c r="Q2327" i="3"/>
  <c r="R2327" i="3" s="1"/>
  <c r="H2327" i="3" s="1"/>
  <c r="J2327" i="3"/>
  <c r="G2327" i="3"/>
  <c r="E2327" i="3" s="1"/>
  <c r="Q2326" i="3"/>
  <c r="R2326" i="3" s="1"/>
  <c r="H2326" i="3" s="1"/>
  <c r="J2326" i="3"/>
  <c r="G2326" i="3"/>
  <c r="E2326" i="3" s="1"/>
  <c r="Q2325" i="3"/>
  <c r="R2325" i="3" s="1"/>
  <c r="H2325" i="3" s="1"/>
  <c r="J2325" i="3"/>
  <c r="G2325" i="3"/>
  <c r="E2325" i="3" s="1"/>
  <c r="Q2324" i="3"/>
  <c r="R2324" i="3" s="1"/>
  <c r="H2324" i="3" s="1"/>
  <c r="J2324" i="3"/>
  <c r="G2324" i="3"/>
  <c r="E2324" i="3" s="1"/>
  <c r="Q2323" i="3"/>
  <c r="R2323" i="3" s="1"/>
  <c r="H2323" i="3" s="1"/>
  <c r="J2323" i="3"/>
  <c r="G2323" i="3"/>
  <c r="E2323" i="3" s="1"/>
  <c r="Q2322" i="3"/>
  <c r="R2322" i="3" s="1"/>
  <c r="H2322" i="3" s="1"/>
  <c r="J2322" i="3"/>
  <c r="G2322" i="3"/>
  <c r="E2322" i="3" s="1"/>
  <c r="Q2321" i="3"/>
  <c r="R2321" i="3" s="1"/>
  <c r="H2321" i="3" s="1"/>
  <c r="J2321" i="3"/>
  <c r="G2321" i="3"/>
  <c r="E2321" i="3" s="1"/>
  <c r="Q2320" i="3"/>
  <c r="R2320" i="3" s="1"/>
  <c r="H2320" i="3" s="1"/>
  <c r="J2320" i="3"/>
  <c r="G2320" i="3"/>
  <c r="E2320" i="3" s="1"/>
  <c r="Q2319" i="3"/>
  <c r="R2319" i="3" s="1"/>
  <c r="H2319" i="3" s="1"/>
  <c r="J2319" i="3"/>
  <c r="G2319" i="3"/>
  <c r="E2319" i="3" s="1"/>
  <c r="Q2318" i="3"/>
  <c r="R2318" i="3" s="1"/>
  <c r="H2318" i="3" s="1"/>
  <c r="J2318" i="3"/>
  <c r="G2318" i="3"/>
  <c r="E2318" i="3" s="1"/>
  <c r="Q2317" i="3"/>
  <c r="R2317" i="3" s="1"/>
  <c r="H2317" i="3" s="1"/>
  <c r="J2317" i="3"/>
  <c r="G2317" i="3"/>
  <c r="E2317" i="3" s="1"/>
  <c r="Q2316" i="3"/>
  <c r="R2316" i="3" s="1"/>
  <c r="H2316" i="3" s="1"/>
  <c r="J2316" i="3"/>
  <c r="G2316" i="3"/>
  <c r="E2316" i="3" s="1"/>
  <c r="Q2315" i="3"/>
  <c r="R2315" i="3" s="1"/>
  <c r="H2315" i="3" s="1"/>
  <c r="J2315" i="3"/>
  <c r="G2315" i="3"/>
  <c r="E2315" i="3" s="1"/>
  <c r="Q2314" i="3"/>
  <c r="R2314" i="3" s="1"/>
  <c r="H2314" i="3" s="1"/>
  <c r="J2314" i="3"/>
  <c r="G2314" i="3"/>
  <c r="E2314" i="3" s="1"/>
  <c r="Q2313" i="3"/>
  <c r="R2313" i="3" s="1"/>
  <c r="H2313" i="3" s="1"/>
  <c r="J2313" i="3"/>
  <c r="G2313" i="3"/>
  <c r="E2313" i="3" s="1"/>
  <c r="Q2312" i="3"/>
  <c r="R2312" i="3" s="1"/>
  <c r="H2312" i="3" s="1"/>
  <c r="J2312" i="3"/>
  <c r="G2312" i="3"/>
  <c r="E2312" i="3" s="1"/>
  <c r="Q2311" i="3"/>
  <c r="R2311" i="3" s="1"/>
  <c r="H2311" i="3" s="1"/>
  <c r="J2311" i="3"/>
  <c r="G2311" i="3"/>
  <c r="E2311" i="3" s="1"/>
  <c r="Q2310" i="3"/>
  <c r="R2310" i="3" s="1"/>
  <c r="H2310" i="3" s="1"/>
  <c r="J2310" i="3"/>
  <c r="G2310" i="3"/>
  <c r="E2310" i="3" s="1"/>
  <c r="Q2309" i="3"/>
  <c r="R2309" i="3" s="1"/>
  <c r="H2309" i="3" s="1"/>
  <c r="J2309" i="3"/>
  <c r="G2309" i="3"/>
  <c r="E2309" i="3" s="1"/>
  <c r="Q2308" i="3"/>
  <c r="R2308" i="3" s="1"/>
  <c r="H2308" i="3" s="1"/>
  <c r="J2308" i="3"/>
  <c r="G2308" i="3"/>
  <c r="E2308" i="3" s="1"/>
  <c r="Q2307" i="3"/>
  <c r="R2307" i="3" s="1"/>
  <c r="H2307" i="3" s="1"/>
  <c r="J2307" i="3"/>
  <c r="G2307" i="3"/>
  <c r="E2307" i="3" s="1"/>
  <c r="Q2306" i="3"/>
  <c r="R2306" i="3" s="1"/>
  <c r="H2306" i="3" s="1"/>
  <c r="J2306" i="3"/>
  <c r="G2306" i="3"/>
  <c r="E2306" i="3" s="1"/>
  <c r="Q2305" i="3"/>
  <c r="R2305" i="3" s="1"/>
  <c r="H2305" i="3" s="1"/>
  <c r="J2305" i="3"/>
  <c r="G2305" i="3"/>
  <c r="E2305" i="3" s="1"/>
  <c r="Q2304" i="3"/>
  <c r="R2304" i="3" s="1"/>
  <c r="H2304" i="3" s="1"/>
  <c r="J2304" i="3"/>
  <c r="G2304" i="3"/>
  <c r="E2304" i="3" s="1"/>
  <c r="Q2303" i="3"/>
  <c r="R2303" i="3" s="1"/>
  <c r="H2303" i="3" s="1"/>
  <c r="J2303" i="3"/>
  <c r="G2303" i="3"/>
  <c r="E2303" i="3" s="1"/>
  <c r="Q2302" i="3"/>
  <c r="R2302" i="3" s="1"/>
  <c r="H2302" i="3" s="1"/>
  <c r="J2302" i="3"/>
  <c r="G2302" i="3"/>
  <c r="E2302" i="3" s="1"/>
  <c r="Q2301" i="3"/>
  <c r="R2301" i="3" s="1"/>
  <c r="H2301" i="3" s="1"/>
  <c r="J2301" i="3"/>
  <c r="G2301" i="3"/>
  <c r="E2301" i="3" s="1"/>
  <c r="Q2300" i="3"/>
  <c r="R2300" i="3" s="1"/>
  <c r="H2300" i="3" s="1"/>
  <c r="J2300" i="3"/>
  <c r="G2300" i="3"/>
  <c r="E2300" i="3" s="1"/>
  <c r="Q2299" i="3"/>
  <c r="R2299" i="3" s="1"/>
  <c r="H2299" i="3" s="1"/>
  <c r="J2299" i="3"/>
  <c r="G2299" i="3"/>
  <c r="E2299" i="3" s="1"/>
  <c r="Q2298" i="3"/>
  <c r="R2298" i="3" s="1"/>
  <c r="H2298" i="3" s="1"/>
  <c r="J2298" i="3"/>
  <c r="G2298" i="3"/>
  <c r="E2298" i="3" s="1"/>
  <c r="Q2297" i="3"/>
  <c r="R2297" i="3" s="1"/>
  <c r="H2297" i="3" s="1"/>
  <c r="J2297" i="3"/>
  <c r="G2297" i="3"/>
  <c r="E2297" i="3" s="1"/>
  <c r="Q2296" i="3"/>
  <c r="R2296" i="3" s="1"/>
  <c r="H2296" i="3" s="1"/>
  <c r="J2296" i="3"/>
  <c r="G2296" i="3"/>
  <c r="E2296" i="3" s="1"/>
  <c r="Q2295" i="3"/>
  <c r="R2295" i="3" s="1"/>
  <c r="H2295" i="3" s="1"/>
  <c r="J2295" i="3"/>
  <c r="G2295" i="3"/>
  <c r="E2295" i="3" s="1"/>
  <c r="Q2294" i="3"/>
  <c r="R2294" i="3" s="1"/>
  <c r="H2294" i="3" s="1"/>
  <c r="J2294" i="3"/>
  <c r="G2294" i="3"/>
  <c r="E2294" i="3" s="1"/>
  <c r="Q2293" i="3"/>
  <c r="R2293" i="3" s="1"/>
  <c r="H2293" i="3" s="1"/>
  <c r="J2293" i="3"/>
  <c r="G2293" i="3"/>
  <c r="E2293" i="3" s="1"/>
  <c r="Q2292" i="3"/>
  <c r="R2292" i="3" s="1"/>
  <c r="H2292" i="3" s="1"/>
  <c r="J2292" i="3"/>
  <c r="G2292" i="3"/>
  <c r="E2292" i="3" s="1"/>
  <c r="Q2291" i="3"/>
  <c r="R2291" i="3" s="1"/>
  <c r="H2291" i="3" s="1"/>
  <c r="J2291" i="3"/>
  <c r="G2291" i="3"/>
  <c r="E2291" i="3" s="1"/>
  <c r="Q2290" i="3"/>
  <c r="R2290" i="3" s="1"/>
  <c r="H2290" i="3" s="1"/>
  <c r="J2290" i="3"/>
  <c r="G2290" i="3"/>
  <c r="E2290" i="3" s="1"/>
  <c r="Q2289" i="3"/>
  <c r="R2289" i="3" s="1"/>
  <c r="H2289" i="3" s="1"/>
  <c r="J2289" i="3"/>
  <c r="G2289" i="3"/>
  <c r="E2289" i="3" s="1"/>
  <c r="Q2288" i="3"/>
  <c r="R2288" i="3" s="1"/>
  <c r="H2288" i="3" s="1"/>
  <c r="J2288" i="3"/>
  <c r="G2288" i="3"/>
  <c r="E2288" i="3" s="1"/>
  <c r="Q2287" i="3"/>
  <c r="R2287" i="3" s="1"/>
  <c r="H2287" i="3" s="1"/>
  <c r="J2287" i="3"/>
  <c r="G2287" i="3"/>
  <c r="E2287" i="3" s="1"/>
  <c r="Q2286" i="3"/>
  <c r="R2286" i="3" s="1"/>
  <c r="H2286" i="3" s="1"/>
  <c r="J2286" i="3"/>
  <c r="G2286" i="3"/>
  <c r="E2286" i="3" s="1"/>
  <c r="Q2285" i="3"/>
  <c r="R2285" i="3" s="1"/>
  <c r="H2285" i="3" s="1"/>
  <c r="J2285" i="3"/>
  <c r="G2285" i="3"/>
  <c r="E2285" i="3" s="1"/>
  <c r="Q2284" i="3"/>
  <c r="R2284" i="3" s="1"/>
  <c r="H2284" i="3" s="1"/>
  <c r="J2284" i="3"/>
  <c r="G2284" i="3"/>
  <c r="E2284" i="3" s="1"/>
  <c r="Q2283" i="3"/>
  <c r="R2283" i="3" s="1"/>
  <c r="H2283" i="3" s="1"/>
  <c r="J2283" i="3"/>
  <c r="G2283" i="3"/>
  <c r="E2283" i="3" s="1"/>
  <c r="Q2282" i="3"/>
  <c r="R2282" i="3" s="1"/>
  <c r="H2282" i="3" s="1"/>
  <c r="J2282" i="3"/>
  <c r="G2282" i="3"/>
  <c r="E2282" i="3" s="1"/>
  <c r="Q2281" i="3"/>
  <c r="R2281" i="3" s="1"/>
  <c r="H2281" i="3" s="1"/>
  <c r="J2281" i="3"/>
  <c r="G2281" i="3"/>
  <c r="E2281" i="3" s="1"/>
  <c r="Q2280" i="3"/>
  <c r="R2280" i="3" s="1"/>
  <c r="H2280" i="3" s="1"/>
  <c r="J2280" i="3"/>
  <c r="G2280" i="3"/>
  <c r="E2280" i="3" s="1"/>
  <c r="Q2279" i="3"/>
  <c r="R2279" i="3" s="1"/>
  <c r="H2279" i="3" s="1"/>
  <c r="J2279" i="3"/>
  <c r="G2279" i="3"/>
  <c r="E2279" i="3" s="1"/>
  <c r="Q2278" i="3"/>
  <c r="R2278" i="3" s="1"/>
  <c r="H2278" i="3" s="1"/>
  <c r="J2278" i="3"/>
  <c r="G2278" i="3"/>
  <c r="E2278" i="3" s="1"/>
  <c r="Q2277" i="3"/>
  <c r="R2277" i="3" s="1"/>
  <c r="H2277" i="3" s="1"/>
  <c r="J2277" i="3"/>
  <c r="G2277" i="3"/>
  <c r="E2277" i="3" s="1"/>
  <c r="Q2276" i="3"/>
  <c r="R2276" i="3" s="1"/>
  <c r="H2276" i="3" s="1"/>
  <c r="J2276" i="3"/>
  <c r="G2276" i="3"/>
  <c r="E2276" i="3" s="1"/>
  <c r="Q2275" i="3"/>
  <c r="R2275" i="3" s="1"/>
  <c r="H2275" i="3" s="1"/>
  <c r="J2275" i="3"/>
  <c r="G2275" i="3"/>
  <c r="E2275" i="3" s="1"/>
  <c r="Q2274" i="3"/>
  <c r="R2274" i="3" s="1"/>
  <c r="H2274" i="3" s="1"/>
  <c r="J2274" i="3"/>
  <c r="G2274" i="3"/>
  <c r="E2274" i="3" s="1"/>
  <c r="Q2273" i="3"/>
  <c r="R2273" i="3" s="1"/>
  <c r="H2273" i="3" s="1"/>
  <c r="J2273" i="3"/>
  <c r="G2273" i="3"/>
  <c r="E2273" i="3" s="1"/>
  <c r="Q2272" i="3"/>
  <c r="R2272" i="3" s="1"/>
  <c r="H2272" i="3" s="1"/>
  <c r="J2272" i="3"/>
  <c r="G2272" i="3"/>
  <c r="E2272" i="3" s="1"/>
  <c r="Q2271" i="3"/>
  <c r="R2271" i="3" s="1"/>
  <c r="H2271" i="3" s="1"/>
  <c r="J2271" i="3"/>
  <c r="G2271" i="3"/>
  <c r="E2271" i="3" s="1"/>
  <c r="Q2270" i="3"/>
  <c r="R2270" i="3" s="1"/>
  <c r="H2270" i="3" s="1"/>
  <c r="J2270" i="3"/>
  <c r="G2270" i="3"/>
  <c r="E2270" i="3" s="1"/>
  <c r="Q2269" i="3"/>
  <c r="R2269" i="3" s="1"/>
  <c r="H2269" i="3" s="1"/>
  <c r="J2269" i="3"/>
  <c r="G2269" i="3"/>
  <c r="E2269" i="3" s="1"/>
  <c r="Q2268" i="3"/>
  <c r="R2268" i="3" s="1"/>
  <c r="H2268" i="3" s="1"/>
  <c r="J2268" i="3"/>
  <c r="G2268" i="3"/>
  <c r="E2268" i="3" s="1"/>
  <c r="Q2267" i="3"/>
  <c r="R2267" i="3" s="1"/>
  <c r="H2267" i="3" s="1"/>
  <c r="J2267" i="3"/>
  <c r="G2267" i="3"/>
  <c r="E2267" i="3" s="1"/>
  <c r="Q2266" i="3"/>
  <c r="R2266" i="3" s="1"/>
  <c r="H2266" i="3" s="1"/>
  <c r="J2266" i="3"/>
  <c r="G2266" i="3"/>
  <c r="E2266" i="3" s="1"/>
  <c r="Q2265" i="3"/>
  <c r="R2265" i="3" s="1"/>
  <c r="H2265" i="3" s="1"/>
  <c r="J2265" i="3"/>
  <c r="G2265" i="3"/>
  <c r="E2265" i="3" s="1"/>
  <c r="Q2264" i="3"/>
  <c r="R2264" i="3" s="1"/>
  <c r="H2264" i="3" s="1"/>
  <c r="J2264" i="3"/>
  <c r="G2264" i="3"/>
  <c r="E2264" i="3" s="1"/>
  <c r="Q2263" i="3"/>
  <c r="R2263" i="3" s="1"/>
  <c r="H2263" i="3" s="1"/>
  <c r="J2263" i="3"/>
  <c r="G2263" i="3"/>
  <c r="E2263" i="3" s="1"/>
  <c r="Q2262" i="3"/>
  <c r="R2262" i="3" s="1"/>
  <c r="H2262" i="3" s="1"/>
  <c r="J2262" i="3"/>
  <c r="G2262" i="3"/>
  <c r="E2262" i="3" s="1"/>
  <c r="Q2261" i="3"/>
  <c r="R2261" i="3" s="1"/>
  <c r="H2261" i="3" s="1"/>
  <c r="J2261" i="3"/>
  <c r="G2261" i="3"/>
  <c r="E2261" i="3" s="1"/>
  <c r="Q2260" i="3"/>
  <c r="R2260" i="3" s="1"/>
  <c r="H2260" i="3" s="1"/>
  <c r="J2260" i="3"/>
  <c r="G2260" i="3"/>
  <c r="E2260" i="3" s="1"/>
  <c r="Q2259" i="3"/>
  <c r="R2259" i="3" s="1"/>
  <c r="H2259" i="3" s="1"/>
  <c r="J2259" i="3"/>
  <c r="G2259" i="3"/>
  <c r="E2259" i="3" s="1"/>
  <c r="Q2258" i="3"/>
  <c r="R2258" i="3" s="1"/>
  <c r="H2258" i="3" s="1"/>
  <c r="J2258" i="3"/>
  <c r="G2258" i="3"/>
  <c r="E2258" i="3" s="1"/>
  <c r="Q2257" i="3"/>
  <c r="R2257" i="3" s="1"/>
  <c r="H2257" i="3" s="1"/>
  <c r="J2257" i="3"/>
  <c r="G2257" i="3"/>
  <c r="E2257" i="3" s="1"/>
  <c r="Q2256" i="3"/>
  <c r="R2256" i="3" s="1"/>
  <c r="H2256" i="3" s="1"/>
  <c r="J2256" i="3"/>
  <c r="G2256" i="3"/>
  <c r="E2256" i="3" s="1"/>
  <c r="Q2255" i="3"/>
  <c r="R2255" i="3" s="1"/>
  <c r="H2255" i="3" s="1"/>
  <c r="J2255" i="3"/>
  <c r="G2255" i="3"/>
  <c r="E2255" i="3" s="1"/>
  <c r="Q2254" i="3"/>
  <c r="R2254" i="3" s="1"/>
  <c r="H2254" i="3" s="1"/>
  <c r="J2254" i="3"/>
  <c r="G2254" i="3"/>
  <c r="E2254" i="3" s="1"/>
  <c r="Q2253" i="3"/>
  <c r="R2253" i="3" s="1"/>
  <c r="H2253" i="3" s="1"/>
  <c r="J2253" i="3"/>
  <c r="G2253" i="3"/>
  <c r="E2253" i="3" s="1"/>
  <c r="Q2252" i="3"/>
  <c r="R2252" i="3" s="1"/>
  <c r="H2252" i="3" s="1"/>
  <c r="J2252" i="3"/>
  <c r="G2252" i="3"/>
  <c r="E2252" i="3" s="1"/>
  <c r="Q2251" i="3"/>
  <c r="R2251" i="3" s="1"/>
  <c r="H2251" i="3" s="1"/>
  <c r="J2251" i="3"/>
  <c r="G2251" i="3"/>
  <c r="E2251" i="3" s="1"/>
  <c r="Q2250" i="3"/>
  <c r="R2250" i="3" s="1"/>
  <c r="H2250" i="3" s="1"/>
  <c r="J2250" i="3"/>
  <c r="G2250" i="3"/>
  <c r="E2250" i="3" s="1"/>
  <c r="Q2249" i="3"/>
  <c r="R2249" i="3" s="1"/>
  <c r="H2249" i="3" s="1"/>
  <c r="J2249" i="3"/>
  <c r="G2249" i="3"/>
  <c r="E2249" i="3" s="1"/>
  <c r="Q2248" i="3"/>
  <c r="R2248" i="3" s="1"/>
  <c r="H2248" i="3" s="1"/>
  <c r="J2248" i="3"/>
  <c r="G2248" i="3"/>
  <c r="E2248" i="3" s="1"/>
  <c r="Q2247" i="3"/>
  <c r="R2247" i="3" s="1"/>
  <c r="H2247" i="3" s="1"/>
  <c r="J2247" i="3"/>
  <c r="G2247" i="3"/>
  <c r="E2247" i="3" s="1"/>
  <c r="Q2246" i="3"/>
  <c r="R2246" i="3" s="1"/>
  <c r="H2246" i="3" s="1"/>
  <c r="J2246" i="3"/>
  <c r="G2246" i="3"/>
  <c r="E2246" i="3" s="1"/>
  <c r="Q2245" i="3"/>
  <c r="R2245" i="3" s="1"/>
  <c r="H2245" i="3" s="1"/>
  <c r="J2245" i="3"/>
  <c r="G2245" i="3"/>
  <c r="E2245" i="3" s="1"/>
  <c r="Q2244" i="3"/>
  <c r="R2244" i="3" s="1"/>
  <c r="H2244" i="3" s="1"/>
  <c r="J2244" i="3"/>
  <c r="G2244" i="3"/>
  <c r="E2244" i="3" s="1"/>
  <c r="Q2243" i="3"/>
  <c r="R2243" i="3" s="1"/>
  <c r="H2243" i="3" s="1"/>
  <c r="J2243" i="3"/>
  <c r="G2243" i="3"/>
  <c r="E2243" i="3" s="1"/>
  <c r="Q2242" i="3"/>
  <c r="R2242" i="3" s="1"/>
  <c r="H2242" i="3" s="1"/>
  <c r="J2242" i="3"/>
  <c r="G2242" i="3"/>
  <c r="E2242" i="3" s="1"/>
  <c r="Q2241" i="3"/>
  <c r="R2241" i="3" s="1"/>
  <c r="H2241" i="3" s="1"/>
  <c r="J2241" i="3"/>
  <c r="G2241" i="3"/>
  <c r="E2241" i="3" s="1"/>
  <c r="Q2240" i="3"/>
  <c r="R2240" i="3" s="1"/>
  <c r="H2240" i="3" s="1"/>
  <c r="J2240" i="3"/>
  <c r="G2240" i="3"/>
  <c r="E2240" i="3" s="1"/>
  <c r="Q2239" i="3"/>
  <c r="R2239" i="3" s="1"/>
  <c r="H2239" i="3" s="1"/>
  <c r="J2239" i="3"/>
  <c r="G2239" i="3"/>
  <c r="E2239" i="3" s="1"/>
  <c r="Q2238" i="3"/>
  <c r="R2238" i="3" s="1"/>
  <c r="H2238" i="3" s="1"/>
  <c r="J2238" i="3"/>
  <c r="G2238" i="3"/>
  <c r="E2238" i="3" s="1"/>
  <c r="Q2237" i="3"/>
  <c r="R2237" i="3" s="1"/>
  <c r="H2237" i="3" s="1"/>
  <c r="J2237" i="3"/>
  <c r="G2237" i="3"/>
  <c r="E2237" i="3" s="1"/>
  <c r="Q2236" i="3"/>
  <c r="R2236" i="3" s="1"/>
  <c r="H2236" i="3" s="1"/>
  <c r="J2236" i="3"/>
  <c r="G2236" i="3"/>
  <c r="E2236" i="3" s="1"/>
  <c r="Q2235" i="3"/>
  <c r="R2235" i="3" s="1"/>
  <c r="H2235" i="3" s="1"/>
  <c r="J2235" i="3"/>
  <c r="G2235" i="3"/>
  <c r="E2235" i="3" s="1"/>
  <c r="Q2234" i="3"/>
  <c r="R2234" i="3" s="1"/>
  <c r="H2234" i="3" s="1"/>
  <c r="J2234" i="3"/>
  <c r="G2234" i="3"/>
  <c r="E2234" i="3" s="1"/>
  <c r="Q2233" i="3"/>
  <c r="R2233" i="3" s="1"/>
  <c r="H2233" i="3" s="1"/>
  <c r="J2233" i="3"/>
  <c r="G2233" i="3"/>
  <c r="E2233" i="3" s="1"/>
  <c r="Q2232" i="3"/>
  <c r="R2232" i="3" s="1"/>
  <c r="H2232" i="3" s="1"/>
  <c r="J2232" i="3"/>
  <c r="G2232" i="3"/>
  <c r="E2232" i="3" s="1"/>
  <c r="Q2231" i="3"/>
  <c r="R2231" i="3" s="1"/>
  <c r="H2231" i="3" s="1"/>
  <c r="J2231" i="3"/>
  <c r="G2231" i="3"/>
  <c r="E2231" i="3" s="1"/>
  <c r="Q2230" i="3"/>
  <c r="R2230" i="3" s="1"/>
  <c r="H2230" i="3" s="1"/>
  <c r="J2230" i="3"/>
  <c r="G2230" i="3"/>
  <c r="E2230" i="3" s="1"/>
  <c r="Q2229" i="3"/>
  <c r="R2229" i="3" s="1"/>
  <c r="H2229" i="3" s="1"/>
  <c r="J2229" i="3"/>
  <c r="G2229" i="3"/>
  <c r="E2229" i="3" s="1"/>
  <c r="Q2228" i="3"/>
  <c r="R2228" i="3" s="1"/>
  <c r="H2228" i="3" s="1"/>
  <c r="J2228" i="3"/>
  <c r="G2228" i="3"/>
  <c r="E2228" i="3" s="1"/>
  <c r="Q2227" i="3"/>
  <c r="R2227" i="3" s="1"/>
  <c r="H2227" i="3" s="1"/>
  <c r="J2227" i="3"/>
  <c r="G2227" i="3"/>
  <c r="E2227" i="3" s="1"/>
  <c r="Q2226" i="3"/>
  <c r="R2226" i="3" s="1"/>
  <c r="H2226" i="3" s="1"/>
  <c r="J2226" i="3"/>
  <c r="G2226" i="3"/>
  <c r="E2226" i="3" s="1"/>
  <c r="Q2225" i="3"/>
  <c r="R2225" i="3" s="1"/>
  <c r="H2225" i="3" s="1"/>
  <c r="J2225" i="3"/>
  <c r="G2225" i="3"/>
  <c r="E2225" i="3" s="1"/>
  <c r="Q2224" i="3"/>
  <c r="R2224" i="3" s="1"/>
  <c r="H2224" i="3" s="1"/>
  <c r="J2224" i="3"/>
  <c r="G2224" i="3"/>
  <c r="E2224" i="3" s="1"/>
  <c r="Q2223" i="3"/>
  <c r="R2223" i="3" s="1"/>
  <c r="H2223" i="3" s="1"/>
  <c r="J2223" i="3"/>
  <c r="G2223" i="3"/>
  <c r="E2223" i="3" s="1"/>
  <c r="Q2222" i="3"/>
  <c r="R2222" i="3" s="1"/>
  <c r="H2222" i="3" s="1"/>
  <c r="J2222" i="3"/>
  <c r="G2222" i="3"/>
  <c r="E2222" i="3" s="1"/>
  <c r="Q2221" i="3"/>
  <c r="R2221" i="3" s="1"/>
  <c r="H2221" i="3" s="1"/>
  <c r="J2221" i="3"/>
  <c r="G2221" i="3"/>
  <c r="E2221" i="3" s="1"/>
  <c r="Q2220" i="3"/>
  <c r="R2220" i="3" s="1"/>
  <c r="H2220" i="3" s="1"/>
  <c r="J2220" i="3"/>
  <c r="G2220" i="3"/>
  <c r="E2220" i="3" s="1"/>
  <c r="Q2219" i="3"/>
  <c r="R2219" i="3" s="1"/>
  <c r="H2219" i="3" s="1"/>
  <c r="J2219" i="3"/>
  <c r="G2219" i="3"/>
  <c r="E2219" i="3" s="1"/>
  <c r="Q2218" i="3"/>
  <c r="R2218" i="3" s="1"/>
  <c r="H2218" i="3" s="1"/>
  <c r="J2218" i="3"/>
  <c r="G2218" i="3"/>
  <c r="E2218" i="3" s="1"/>
  <c r="Q2217" i="3"/>
  <c r="R2217" i="3" s="1"/>
  <c r="H2217" i="3" s="1"/>
  <c r="J2217" i="3"/>
  <c r="G2217" i="3"/>
  <c r="E2217" i="3" s="1"/>
  <c r="Q2216" i="3"/>
  <c r="R2216" i="3" s="1"/>
  <c r="H2216" i="3" s="1"/>
  <c r="J2216" i="3"/>
  <c r="G2216" i="3"/>
  <c r="E2216" i="3" s="1"/>
  <c r="Q2215" i="3"/>
  <c r="R2215" i="3" s="1"/>
  <c r="H2215" i="3" s="1"/>
  <c r="J2215" i="3"/>
  <c r="G2215" i="3"/>
  <c r="E2215" i="3" s="1"/>
  <c r="Q2214" i="3"/>
  <c r="R2214" i="3" s="1"/>
  <c r="H2214" i="3" s="1"/>
  <c r="J2214" i="3"/>
  <c r="G2214" i="3"/>
  <c r="E2214" i="3" s="1"/>
  <c r="Q2213" i="3"/>
  <c r="R2213" i="3" s="1"/>
  <c r="H2213" i="3" s="1"/>
  <c r="J2213" i="3"/>
  <c r="G2213" i="3"/>
  <c r="E2213" i="3" s="1"/>
  <c r="Q2212" i="3"/>
  <c r="R2212" i="3" s="1"/>
  <c r="H2212" i="3" s="1"/>
  <c r="J2212" i="3"/>
  <c r="G2212" i="3"/>
  <c r="E2212" i="3" s="1"/>
  <c r="Q2211" i="3"/>
  <c r="R2211" i="3" s="1"/>
  <c r="H2211" i="3" s="1"/>
  <c r="J2211" i="3"/>
  <c r="G2211" i="3"/>
  <c r="E2211" i="3" s="1"/>
  <c r="Q2210" i="3"/>
  <c r="R2210" i="3" s="1"/>
  <c r="H2210" i="3" s="1"/>
  <c r="J2210" i="3"/>
  <c r="G2210" i="3"/>
  <c r="E2210" i="3" s="1"/>
  <c r="Q2209" i="3"/>
  <c r="R2209" i="3" s="1"/>
  <c r="H2209" i="3" s="1"/>
  <c r="J2209" i="3"/>
  <c r="G2209" i="3"/>
  <c r="E2209" i="3" s="1"/>
  <c r="Q2208" i="3"/>
  <c r="R2208" i="3" s="1"/>
  <c r="H2208" i="3" s="1"/>
  <c r="J2208" i="3"/>
  <c r="G2208" i="3"/>
  <c r="E2208" i="3" s="1"/>
  <c r="Q2207" i="3"/>
  <c r="R2207" i="3" s="1"/>
  <c r="H2207" i="3" s="1"/>
  <c r="J2207" i="3"/>
  <c r="G2207" i="3"/>
  <c r="E2207" i="3" s="1"/>
  <c r="Q2206" i="3"/>
  <c r="R2206" i="3" s="1"/>
  <c r="H2206" i="3" s="1"/>
  <c r="J2206" i="3"/>
  <c r="G2206" i="3"/>
  <c r="E2206" i="3" s="1"/>
  <c r="Q2205" i="3"/>
  <c r="R2205" i="3" s="1"/>
  <c r="H2205" i="3" s="1"/>
  <c r="J2205" i="3"/>
  <c r="G2205" i="3"/>
  <c r="E2205" i="3" s="1"/>
  <c r="Q2204" i="3"/>
  <c r="R2204" i="3" s="1"/>
  <c r="H2204" i="3" s="1"/>
  <c r="J2204" i="3"/>
  <c r="G2204" i="3"/>
  <c r="E2204" i="3" s="1"/>
  <c r="Q2203" i="3"/>
  <c r="R2203" i="3" s="1"/>
  <c r="H2203" i="3" s="1"/>
  <c r="J2203" i="3"/>
  <c r="G2203" i="3"/>
  <c r="E2203" i="3" s="1"/>
  <c r="Q2202" i="3"/>
  <c r="R2202" i="3" s="1"/>
  <c r="H2202" i="3" s="1"/>
  <c r="J2202" i="3"/>
  <c r="G2202" i="3"/>
  <c r="E2202" i="3" s="1"/>
  <c r="Q2201" i="3"/>
  <c r="R2201" i="3" s="1"/>
  <c r="H2201" i="3" s="1"/>
  <c r="J2201" i="3"/>
  <c r="G2201" i="3"/>
  <c r="E2201" i="3" s="1"/>
  <c r="Q2200" i="3"/>
  <c r="R2200" i="3" s="1"/>
  <c r="H2200" i="3" s="1"/>
  <c r="J2200" i="3"/>
  <c r="G2200" i="3"/>
  <c r="E2200" i="3" s="1"/>
  <c r="Q2199" i="3"/>
  <c r="R2199" i="3" s="1"/>
  <c r="H2199" i="3" s="1"/>
  <c r="J2199" i="3"/>
  <c r="G2199" i="3"/>
  <c r="E2199" i="3" s="1"/>
  <c r="Q2198" i="3"/>
  <c r="R2198" i="3" s="1"/>
  <c r="H2198" i="3" s="1"/>
  <c r="J2198" i="3"/>
  <c r="G2198" i="3"/>
  <c r="E2198" i="3" s="1"/>
  <c r="Q2197" i="3"/>
  <c r="R2197" i="3" s="1"/>
  <c r="H2197" i="3" s="1"/>
  <c r="J2197" i="3"/>
  <c r="G2197" i="3"/>
  <c r="E2197" i="3" s="1"/>
  <c r="Q2196" i="3"/>
  <c r="R2196" i="3" s="1"/>
  <c r="H2196" i="3" s="1"/>
  <c r="J2196" i="3"/>
  <c r="G2196" i="3"/>
  <c r="E2196" i="3" s="1"/>
  <c r="Q2195" i="3"/>
  <c r="R2195" i="3" s="1"/>
  <c r="H2195" i="3" s="1"/>
  <c r="J2195" i="3"/>
  <c r="G2195" i="3"/>
  <c r="E2195" i="3" s="1"/>
  <c r="Q2194" i="3"/>
  <c r="R2194" i="3" s="1"/>
  <c r="H2194" i="3" s="1"/>
  <c r="J2194" i="3"/>
  <c r="G2194" i="3"/>
  <c r="E2194" i="3" s="1"/>
  <c r="Q2193" i="3"/>
  <c r="R2193" i="3" s="1"/>
  <c r="H2193" i="3" s="1"/>
  <c r="J2193" i="3"/>
  <c r="G2193" i="3"/>
  <c r="E2193" i="3" s="1"/>
  <c r="Q2192" i="3"/>
  <c r="R2192" i="3" s="1"/>
  <c r="H2192" i="3" s="1"/>
  <c r="J2192" i="3"/>
  <c r="G2192" i="3"/>
  <c r="E2192" i="3" s="1"/>
  <c r="Q2191" i="3"/>
  <c r="R2191" i="3" s="1"/>
  <c r="H2191" i="3" s="1"/>
  <c r="J2191" i="3"/>
  <c r="G2191" i="3"/>
  <c r="E2191" i="3" s="1"/>
  <c r="Q2190" i="3"/>
  <c r="R2190" i="3" s="1"/>
  <c r="H2190" i="3" s="1"/>
  <c r="J2190" i="3"/>
  <c r="G2190" i="3"/>
  <c r="E2190" i="3" s="1"/>
  <c r="Q2189" i="3"/>
  <c r="R2189" i="3" s="1"/>
  <c r="H2189" i="3" s="1"/>
  <c r="J2189" i="3"/>
  <c r="G2189" i="3"/>
  <c r="E2189" i="3" s="1"/>
  <c r="Q2188" i="3"/>
  <c r="R2188" i="3" s="1"/>
  <c r="H2188" i="3" s="1"/>
  <c r="J2188" i="3"/>
  <c r="G2188" i="3"/>
  <c r="E2188" i="3" s="1"/>
  <c r="Q2187" i="3"/>
  <c r="R2187" i="3" s="1"/>
  <c r="H2187" i="3" s="1"/>
  <c r="J2187" i="3"/>
  <c r="G2187" i="3"/>
  <c r="E2187" i="3" s="1"/>
  <c r="Q2186" i="3"/>
  <c r="R2186" i="3" s="1"/>
  <c r="H2186" i="3" s="1"/>
  <c r="J2186" i="3"/>
  <c r="G2186" i="3"/>
  <c r="E2186" i="3" s="1"/>
  <c r="Q2185" i="3"/>
  <c r="R2185" i="3" s="1"/>
  <c r="H2185" i="3" s="1"/>
  <c r="J2185" i="3"/>
  <c r="G2185" i="3"/>
  <c r="E2185" i="3" s="1"/>
  <c r="Q2184" i="3"/>
  <c r="R2184" i="3" s="1"/>
  <c r="H2184" i="3" s="1"/>
  <c r="J2184" i="3"/>
  <c r="G2184" i="3"/>
  <c r="E2184" i="3" s="1"/>
  <c r="Q2183" i="3"/>
  <c r="R2183" i="3" s="1"/>
  <c r="H2183" i="3" s="1"/>
  <c r="J2183" i="3"/>
  <c r="G2183" i="3"/>
  <c r="E2183" i="3" s="1"/>
  <c r="Q2182" i="3"/>
  <c r="R2182" i="3" s="1"/>
  <c r="H2182" i="3" s="1"/>
  <c r="J2182" i="3"/>
  <c r="G2182" i="3"/>
  <c r="E2182" i="3" s="1"/>
  <c r="Q2181" i="3"/>
  <c r="R2181" i="3" s="1"/>
  <c r="H2181" i="3" s="1"/>
  <c r="J2181" i="3"/>
  <c r="G2181" i="3"/>
  <c r="E2181" i="3" s="1"/>
  <c r="Q2180" i="3"/>
  <c r="R2180" i="3" s="1"/>
  <c r="H2180" i="3" s="1"/>
  <c r="J2180" i="3"/>
  <c r="G2180" i="3"/>
  <c r="E2180" i="3" s="1"/>
  <c r="Q2179" i="3"/>
  <c r="R2179" i="3" s="1"/>
  <c r="H2179" i="3" s="1"/>
  <c r="J2179" i="3"/>
  <c r="G2179" i="3"/>
  <c r="E2179" i="3" s="1"/>
  <c r="Q2178" i="3"/>
  <c r="R2178" i="3" s="1"/>
  <c r="H2178" i="3" s="1"/>
  <c r="J2178" i="3"/>
  <c r="G2178" i="3"/>
  <c r="E2178" i="3" s="1"/>
  <c r="Q2177" i="3"/>
  <c r="R2177" i="3" s="1"/>
  <c r="H2177" i="3" s="1"/>
  <c r="J2177" i="3"/>
  <c r="G2177" i="3"/>
  <c r="E2177" i="3" s="1"/>
  <c r="Q2176" i="3"/>
  <c r="R2176" i="3" s="1"/>
  <c r="H2176" i="3" s="1"/>
  <c r="J2176" i="3"/>
  <c r="G2176" i="3"/>
  <c r="E2176" i="3" s="1"/>
  <c r="Q2175" i="3"/>
  <c r="R2175" i="3" s="1"/>
  <c r="H2175" i="3" s="1"/>
  <c r="J2175" i="3"/>
  <c r="G2175" i="3"/>
  <c r="E2175" i="3" s="1"/>
  <c r="Q2174" i="3"/>
  <c r="R2174" i="3" s="1"/>
  <c r="H2174" i="3" s="1"/>
  <c r="J2174" i="3"/>
  <c r="G2174" i="3"/>
  <c r="E2174" i="3" s="1"/>
  <c r="Q2173" i="3"/>
  <c r="R2173" i="3" s="1"/>
  <c r="H2173" i="3" s="1"/>
  <c r="J2173" i="3"/>
  <c r="G2173" i="3"/>
  <c r="E2173" i="3" s="1"/>
  <c r="Q2172" i="3"/>
  <c r="R2172" i="3" s="1"/>
  <c r="H2172" i="3" s="1"/>
  <c r="J2172" i="3"/>
  <c r="G2172" i="3"/>
  <c r="E2172" i="3" s="1"/>
  <c r="Q2171" i="3"/>
  <c r="R2171" i="3" s="1"/>
  <c r="H2171" i="3" s="1"/>
  <c r="J2171" i="3"/>
  <c r="G2171" i="3"/>
  <c r="E2171" i="3" s="1"/>
  <c r="Q2170" i="3"/>
  <c r="R2170" i="3" s="1"/>
  <c r="H2170" i="3" s="1"/>
  <c r="J2170" i="3"/>
  <c r="G2170" i="3"/>
  <c r="E2170" i="3" s="1"/>
  <c r="Q2169" i="3"/>
  <c r="R2169" i="3" s="1"/>
  <c r="H2169" i="3" s="1"/>
  <c r="J2169" i="3"/>
  <c r="G2169" i="3"/>
  <c r="E2169" i="3" s="1"/>
  <c r="Q2168" i="3"/>
  <c r="R2168" i="3" s="1"/>
  <c r="H2168" i="3" s="1"/>
  <c r="J2168" i="3"/>
  <c r="G2168" i="3"/>
  <c r="E2168" i="3" s="1"/>
  <c r="Q2167" i="3"/>
  <c r="R2167" i="3" s="1"/>
  <c r="H2167" i="3" s="1"/>
  <c r="J2167" i="3"/>
  <c r="G2167" i="3"/>
  <c r="E2167" i="3" s="1"/>
  <c r="Q2166" i="3"/>
  <c r="R2166" i="3" s="1"/>
  <c r="H2166" i="3" s="1"/>
  <c r="J2166" i="3"/>
  <c r="G2166" i="3"/>
  <c r="E2166" i="3" s="1"/>
  <c r="Q2165" i="3"/>
  <c r="R2165" i="3" s="1"/>
  <c r="H2165" i="3" s="1"/>
  <c r="J2165" i="3"/>
  <c r="G2165" i="3"/>
  <c r="E2165" i="3" s="1"/>
  <c r="Q2164" i="3"/>
  <c r="R2164" i="3" s="1"/>
  <c r="H2164" i="3" s="1"/>
  <c r="J2164" i="3"/>
  <c r="G2164" i="3"/>
  <c r="E2164" i="3" s="1"/>
  <c r="Q2163" i="3"/>
  <c r="R2163" i="3" s="1"/>
  <c r="H2163" i="3" s="1"/>
  <c r="J2163" i="3"/>
  <c r="G2163" i="3"/>
  <c r="E2163" i="3" s="1"/>
  <c r="Q2162" i="3"/>
  <c r="R2162" i="3" s="1"/>
  <c r="H2162" i="3" s="1"/>
  <c r="J2162" i="3"/>
  <c r="G2162" i="3"/>
  <c r="E2162" i="3" s="1"/>
  <c r="Q2161" i="3"/>
  <c r="R2161" i="3" s="1"/>
  <c r="H2161" i="3" s="1"/>
  <c r="J2161" i="3"/>
  <c r="G2161" i="3"/>
  <c r="E2161" i="3" s="1"/>
  <c r="Q2160" i="3"/>
  <c r="R2160" i="3" s="1"/>
  <c r="H2160" i="3" s="1"/>
  <c r="J2160" i="3"/>
  <c r="G2160" i="3"/>
  <c r="E2160" i="3" s="1"/>
  <c r="Q2159" i="3"/>
  <c r="R2159" i="3" s="1"/>
  <c r="H2159" i="3" s="1"/>
  <c r="J2159" i="3"/>
  <c r="G2159" i="3"/>
  <c r="E2159" i="3" s="1"/>
  <c r="Q2158" i="3"/>
  <c r="R2158" i="3" s="1"/>
  <c r="H2158" i="3" s="1"/>
  <c r="J2158" i="3"/>
  <c r="G2158" i="3"/>
  <c r="E2158" i="3" s="1"/>
  <c r="Q2157" i="3"/>
  <c r="R2157" i="3" s="1"/>
  <c r="H2157" i="3" s="1"/>
  <c r="J2157" i="3"/>
  <c r="G2157" i="3"/>
  <c r="E2157" i="3" s="1"/>
  <c r="Q2156" i="3"/>
  <c r="R2156" i="3" s="1"/>
  <c r="H2156" i="3" s="1"/>
  <c r="J2156" i="3"/>
  <c r="G2156" i="3"/>
  <c r="E2156" i="3" s="1"/>
  <c r="Q2155" i="3"/>
  <c r="R2155" i="3" s="1"/>
  <c r="H2155" i="3" s="1"/>
  <c r="J2155" i="3"/>
  <c r="G2155" i="3"/>
  <c r="E2155" i="3" s="1"/>
  <c r="Q2154" i="3"/>
  <c r="R2154" i="3" s="1"/>
  <c r="H2154" i="3" s="1"/>
  <c r="J2154" i="3"/>
  <c r="G2154" i="3"/>
  <c r="E2154" i="3" s="1"/>
  <c r="Q2153" i="3"/>
  <c r="R2153" i="3" s="1"/>
  <c r="H2153" i="3" s="1"/>
  <c r="J2153" i="3"/>
  <c r="G2153" i="3"/>
  <c r="E2153" i="3" s="1"/>
  <c r="Q2152" i="3"/>
  <c r="R2152" i="3" s="1"/>
  <c r="H2152" i="3" s="1"/>
  <c r="J2152" i="3"/>
  <c r="G2152" i="3"/>
  <c r="E2152" i="3" s="1"/>
  <c r="Q2151" i="3"/>
  <c r="R2151" i="3" s="1"/>
  <c r="H2151" i="3" s="1"/>
  <c r="J2151" i="3"/>
  <c r="G2151" i="3"/>
  <c r="E2151" i="3" s="1"/>
  <c r="Q2150" i="3"/>
  <c r="R2150" i="3" s="1"/>
  <c r="H2150" i="3" s="1"/>
  <c r="J2150" i="3"/>
  <c r="G2150" i="3"/>
  <c r="E2150" i="3" s="1"/>
  <c r="Q2149" i="3"/>
  <c r="R2149" i="3" s="1"/>
  <c r="H2149" i="3" s="1"/>
  <c r="J2149" i="3"/>
  <c r="G2149" i="3"/>
  <c r="E2149" i="3" s="1"/>
  <c r="Q2148" i="3"/>
  <c r="R2148" i="3" s="1"/>
  <c r="H2148" i="3" s="1"/>
  <c r="J2148" i="3"/>
  <c r="G2148" i="3"/>
  <c r="E2148" i="3" s="1"/>
  <c r="Q2147" i="3"/>
  <c r="R2147" i="3" s="1"/>
  <c r="H2147" i="3" s="1"/>
  <c r="J2147" i="3"/>
  <c r="G2147" i="3"/>
  <c r="E2147" i="3" s="1"/>
  <c r="Q2146" i="3"/>
  <c r="R2146" i="3" s="1"/>
  <c r="H2146" i="3" s="1"/>
  <c r="J2146" i="3"/>
  <c r="G2146" i="3"/>
  <c r="E2146" i="3" s="1"/>
  <c r="Q2145" i="3"/>
  <c r="R2145" i="3" s="1"/>
  <c r="H2145" i="3" s="1"/>
  <c r="J2145" i="3"/>
  <c r="G2145" i="3"/>
  <c r="E2145" i="3" s="1"/>
  <c r="Q2144" i="3"/>
  <c r="R2144" i="3" s="1"/>
  <c r="H2144" i="3" s="1"/>
  <c r="J2144" i="3"/>
  <c r="G2144" i="3"/>
  <c r="E2144" i="3" s="1"/>
  <c r="Q2143" i="3"/>
  <c r="R2143" i="3" s="1"/>
  <c r="H2143" i="3" s="1"/>
  <c r="J2143" i="3"/>
  <c r="G2143" i="3"/>
  <c r="E2143" i="3" s="1"/>
  <c r="Q2142" i="3"/>
  <c r="R2142" i="3" s="1"/>
  <c r="H2142" i="3" s="1"/>
  <c r="J2142" i="3"/>
  <c r="G2142" i="3"/>
  <c r="E2142" i="3" s="1"/>
  <c r="Q2141" i="3"/>
  <c r="R2141" i="3" s="1"/>
  <c r="H2141" i="3" s="1"/>
  <c r="J2141" i="3"/>
  <c r="G2141" i="3"/>
  <c r="E2141" i="3" s="1"/>
  <c r="Q2140" i="3"/>
  <c r="R2140" i="3" s="1"/>
  <c r="H2140" i="3" s="1"/>
  <c r="J2140" i="3"/>
  <c r="G2140" i="3"/>
  <c r="E2140" i="3" s="1"/>
  <c r="Q2139" i="3"/>
  <c r="R2139" i="3" s="1"/>
  <c r="H2139" i="3" s="1"/>
  <c r="J2139" i="3"/>
  <c r="G2139" i="3"/>
  <c r="E2139" i="3" s="1"/>
  <c r="Q2138" i="3"/>
  <c r="R2138" i="3" s="1"/>
  <c r="H2138" i="3" s="1"/>
  <c r="J2138" i="3"/>
  <c r="G2138" i="3"/>
  <c r="E2138" i="3" s="1"/>
  <c r="Q2137" i="3"/>
  <c r="R2137" i="3" s="1"/>
  <c r="H2137" i="3" s="1"/>
  <c r="J2137" i="3"/>
  <c r="G2137" i="3"/>
  <c r="E2137" i="3" s="1"/>
  <c r="Q2136" i="3"/>
  <c r="R2136" i="3" s="1"/>
  <c r="H2136" i="3" s="1"/>
  <c r="J2136" i="3"/>
  <c r="G2136" i="3"/>
  <c r="E2136" i="3" s="1"/>
  <c r="Q2135" i="3"/>
  <c r="R2135" i="3" s="1"/>
  <c r="H2135" i="3" s="1"/>
  <c r="J2135" i="3"/>
  <c r="G2135" i="3"/>
  <c r="E2135" i="3" s="1"/>
  <c r="Q2134" i="3"/>
  <c r="R2134" i="3" s="1"/>
  <c r="H2134" i="3" s="1"/>
  <c r="J2134" i="3"/>
  <c r="G2134" i="3"/>
  <c r="E2134" i="3" s="1"/>
  <c r="Q2133" i="3"/>
  <c r="R2133" i="3" s="1"/>
  <c r="H2133" i="3" s="1"/>
  <c r="J2133" i="3"/>
  <c r="G2133" i="3"/>
  <c r="E2133" i="3" s="1"/>
  <c r="Q2132" i="3"/>
  <c r="R2132" i="3" s="1"/>
  <c r="H2132" i="3" s="1"/>
  <c r="J2132" i="3"/>
  <c r="G2132" i="3"/>
  <c r="E2132" i="3" s="1"/>
  <c r="Q2131" i="3"/>
  <c r="R2131" i="3" s="1"/>
  <c r="H2131" i="3" s="1"/>
  <c r="J2131" i="3"/>
  <c r="G2131" i="3"/>
  <c r="E2131" i="3" s="1"/>
  <c r="Q2130" i="3"/>
  <c r="R2130" i="3" s="1"/>
  <c r="H2130" i="3" s="1"/>
  <c r="J2130" i="3"/>
  <c r="G2130" i="3"/>
  <c r="E2130" i="3" s="1"/>
  <c r="Q2129" i="3"/>
  <c r="R2129" i="3" s="1"/>
  <c r="H2129" i="3" s="1"/>
  <c r="J2129" i="3"/>
  <c r="G2129" i="3"/>
  <c r="E2129" i="3" s="1"/>
  <c r="Q2128" i="3"/>
  <c r="R2128" i="3" s="1"/>
  <c r="H2128" i="3" s="1"/>
  <c r="J2128" i="3"/>
  <c r="G2128" i="3"/>
  <c r="E2128" i="3" s="1"/>
  <c r="Q2127" i="3"/>
  <c r="R2127" i="3" s="1"/>
  <c r="H2127" i="3" s="1"/>
  <c r="J2127" i="3"/>
  <c r="G2127" i="3"/>
  <c r="E2127" i="3" s="1"/>
  <c r="Q2126" i="3"/>
  <c r="R2126" i="3" s="1"/>
  <c r="H2126" i="3" s="1"/>
  <c r="J2126" i="3"/>
  <c r="G2126" i="3"/>
  <c r="E2126" i="3" s="1"/>
  <c r="Q2125" i="3"/>
  <c r="R2125" i="3" s="1"/>
  <c r="H2125" i="3" s="1"/>
  <c r="J2125" i="3"/>
  <c r="G2125" i="3"/>
  <c r="E2125" i="3" s="1"/>
  <c r="Q2124" i="3"/>
  <c r="R2124" i="3" s="1"/>
  <c r="H2124" i="3" s="1"/>
  <c r="J2124" i="3"/>
  <c r="G2124" i="3"/>
  <c r="E2124" i="3" s="1"/>
  <c r="Q2123" i="3"/>
  <c r="R2123" i="3" s="1"/>
  <c r="H2123" i="3" s="1"/>
  <c r="J2123" i="3"/>
  <c r="G2123" i="3"/>
  <c r="E2123" i="3" s="1"/>
  <c r="Q2122" i="3"/>
  <c r="R2122" i="3" s="1"/>
  <c r="H2122" i="3" s="1"/>
  <c r="J2122" i="3"/>
  <c r="G2122" i="3"/>
  <c r="E2122" i="3" s="1"/>
  <c r="Q2121" i="3"/>
  <c r="R2121" i="3" s="1"/>
  <c r="H2121" i="3" s="1"/>
  <c r="J2121" i="3"/>
  <c r="G2121" i="3"/>
  <c r="E2121" i="3" s="1"/>
  <c r="Q2120" i="3"/>
  <c r="R2120" i="3" s="1"/>
  <c r="H2120" i="3" s="1"/>
  <c r="J2120" i="3"/>
  <c r="G2120" i="3"/>
  <c r="E2120" i="3" s="1"/>
  <c r="Q2119" i="3"/>
  <c r="R2119" i="3" s="1"/>
  <c r="H2119" i="3" s="1"/>
  <c r="J2119" i="3"/>
  <c r="G2119" i="3"/>
  <c r="E2119" i="3" s="1"/>
  <c r="Q2118" i="3"/>
  <c r="R2118" i="3" s="1"/>
  <c r="H2118" i="3" s="1"/>
  <c r="J2118" i="3"/>
  <c r="G2118" i="3"/>
  <c r="E2118" i="3" s="1"/>
  <c r="Q2117" i="3"/>
  <c r="R2117" i="3" s="1"/>
  <c r="H2117" i="3" s="1"/>
  <c r="J2117" i="3"/>
  <c r="G2117" i="3"/>
  <c r="E2117" i="3" s="1"/>
  <c r="Q2116" i="3"/>
  <c r="R2116" i="3" s="1"/>
  <c r="H2116" i="3" s="1"/>
  <c r="J2116" i="3"/>
  <c r="G2116" i="3"/>
  <c r="E2116" i="3" s="1"/>
  <c r="Q2115" i="3"/>
  <c r="R2115" i="3" s="1"/>
  <c r="H2115" i="3" s="1"/>
  <c r="J2115" i="3"/>
  <c r="G2115" i="3"/>
  <c r="E2115" i="3" s="1"/>
  <c r="Q2114" i="3"/>
  <c r="R2114" i="3" s="1"/>
  <c r="H2114" i="3" s="1"/>
  <c r="J2114" i="3"/>
  <c r="G2114" i="3"/>
  <c r="E2114" i="3" s="1"/>
  <c r="Q2113" i="3"/>
  <c r="R2113" i="3" s="1"/>
  <c r="H2113" i="3" s="1"/>
  <c r="J2113" i="3"/>
  <c r="G2113" i="3"/>
  <c r="E2113" i="3" s="1"/>
  <c r="Q2112" i="3"/>
  <c r="R2112" i="3" s="1"/>
  <c r="H2112" i="3" s="1"/>
  <c r="J2112" i="3"/>
  <c r="G2112" i="3"/>
  <c r="E2112" i="3" s="1"/>
  <c r="Q2111" i="3"/>
  <c r="R2111" i="3" s="1"/>
  <c r="H2111" i="3" s="1"/>
  <c r="J2111" i="3"/>
  <c r="G2111" i="3"/>
  <c r="E2111" i="3" s="1"/>
  <c r="Q2110" i="3"/>
  <c r="R2110" i="3" s="1"/>
  <c r="H2110" i="3" s="1"/>
  <c r="J2110" i="3"/>
  <c r="G2110" i="3"/>
  <c r="E2110" i="3" s="1"/>
  <c r="Q2109" i="3"/>
  <c r="R2109" i="3" s="1"/>
  <c r="H2109" i="3" s="1"/>
  <c r="J2109" i="3"/>
  <c r="G2109" i="3"/>
  <c r="E2109" i="3" s="1"/>
  <c r="Q2108" i="3"/>
  <c r="R2108" i="3" s="1"/>
  <c r="H2108" i="3" s="1"/>
  <c r="J2108" i="3"/>
  <c r="G2108" i="3"/>
  <c r="E2108" i="3" s="1"/>
  <c r="Q2107" i="3"/>
  <c r="R2107" i="3" s="1"/>
  <c r="H2107" i="3" s="1"/>
  <c r="J2107" i="3"/>
  <c r="G2107" i="3"/>
  <c r="E2107" i="3" s="1"/>
  <c r="Q2106" i="3"/>
  <c r="R2106" i="3" s="1"/>
  <c r="H2106" i="3" s="1"/>
  <c r="J2106" i="3"/>
  <c r="G2106" i="3"/>
  <c r="E2106" i="3" s="1"/>
  <c r="Q2105" i="3"/>
  <c r="R2105" i="3" s="1"/>
  <c r="H2105" i="3" s="1"/>
  <c r="J2105" i="3"/>
  <c r="G2105" i="3"/>
  <c r="E2105" i="3" s="1"/>
  <c r="Q2104" i="3"/>
  <c r="R2104" i="3" s="1"/>
  <c r="H2104" i="3" s="1"/>
  <c r="J2104" i="3"/>
  <c r="G2104" i="3"/>
  <c r="E2104" i="3" s="1"/>
  <c r="Q2103" i="3"/>
  <c r="R2103" i="3" s="1"/>
  <c r="H2103" i="3" s="1"/>
  <c r="J2103" i="3"/>
  <c r="G2103" i="3"/>
  <c r="E2103" i="3" s="1"/>
  <c r="Q2102" i="3"/>
  <c r="R2102" i="3" s="1"/>
  <c r="H2102" i="3" s="1"/>
  <c r="J2102" i="3"/>
  <c r="G2102" i="3"/>
  <c r="E2102" i="3" s="1"/>
  <c r="Q2101" i="3"/>
  <c r="R2101" i="3" s="1"/>
  <c r="H2101" i="3" s="1"/>
  <c r="J2101" i="3"/>
  <c r="G2101" i="3"/>
  <c r="E2101" i="3" s="1"/>
  <c r="Q2100" i="3"/>
  <c r="R2100" i="3" s="1"/>
  <c r="H2100" i="3" s="1"/>
  <c r="J2100" i="3"/>
  <c r="G2100" i="3"/>
  <c r="E2100" i="3" s="1"/>
  <c r="Q2099" i="3"/>
  <c r="R2099" i="3" s="1"/>
  <c r="H2099" i="3" s="1"/>
  <c r="J2099" i="3"/>
  <c r="G2099" i="3"/>
  <c r="E2099" i="3" s="1"/>
  <c r="Q2098" i="3"/>
  <c r="R2098" i="3" s="1"/>
  <c r="H2098" i="3" s="1"/>
  <c r="J2098" i="3"/>
  <c r="G2098" i="3"/>
  <c r="E2098" i="3" s="1"/>
  <c r="Q2097" i="3"/>
  <c r="R2097" i="3" s="1"/>
  <c r="H2097" i="3" s="1"/>
  <c r="J2097" i="3"/>
  <c r="G2097" i="3"/>
  <c r="E2097" i="3" s="1"/>
  <c r="Q2096" i="3"/>
  <c r="R2096" i="3" s="1"/>
  <c r="H2096" i="3" s="1"/>
  <c r="J2096" i="3"/>
  <c r="G2096" i="3"/>
  <c r="E2096" i="3" s="1"/>
  <c r="Q2095" i="3"/>
  <c r="R2095" i="3" s="1"/>
  <c r="H2095" i="3" s="1"/>
  <c r="J2095" i="3"/>
  <c r="G2095" i="3"/>
  <c r="E2095" i="3" s="1"/>
  <c r="Q2094" i="3"/>
  <c r="R2094" i="3" s="1"/>
  <c r="H2094" i="3" s="1"/>
  <c r="J2094" i="3"/>
  <c r="G2094" i="3"/>
  <c r="E2094" i="3" s="1"/>
  <c r="Q2093" i="3"/>
  <c r="R2093" i="3" s="1"/>
  <c r="H2093" i="3" s="1"/>
  <c r="J2093" i="3"/>
  <c r="G2093" i="3"/>
  <c r="E2093" i="3" s="1"/>
  <c r="Q2092" i="3"/>
  <c r="R2092" i="3" s="1"/>
  <c r="H2092" i="3" s="1"/>
  <c r="J2092" i="3"/>
  <c r="G2092" i="3"/>
  <c r="E2092" i="3" s="1"/>
  <c r="Q2091" i="3"/>
  <c r="R2091" i="3" s="1"/>
  <c r="H2091" i="3" s="1"/>
  <c r="J2091" i="3"/>
  <c r="G2091" i="3"/>
  <c r="E2091" i="3" s="1"/>
  <c r="Q2090" i="3"/>
  <c r="R2090" i="3" s="1"/>
  <c r="H2090" i="3" s="1"/>
  <c r="J2090" i="3"/>
  <c r="G2090" i="3"/>
  <c r="E2090" i="3" s="1"/>
  <c r="Q2089" i="3"/>
  <c r="R2089" i="3" s="1"/>
  <c r="H2089" i="3" s="1"/>
  <c r="J2089" i="3"/>
  <c r="G2089" i="3"/>
  <c r="E2089" i="3" s="1"/>
  <c r="Q2088" i="3"/>
  <c r="R2088" i="3" s="1"/>
  <c r="H2088" i="3" s="1"/>
  <c r="J2088" i="3"/>
  <c r="G2088" i="3"/>
  <c r="E2088" i="3" s="1"/>
  <c r="Q2087" i="3"/>
  <c r="R2087" i="3" s="1"/>
  <c r="H2087" i="3" s="1"/>
  <c r="J2087" i="3"/>
  <c r="G2087" i="3"/>
  <c r="E2087" i="3" s="1"/>
  <c r="Q2086" i="3"/>
  <c r="R2086" i="3" s="1"/>
  <c r="H2086" i="3" s="1"/>
  <c r="J2086" i="3"/>
  <c r="G2086" i="3"/>
  <c r="E2086" i="3" s="1"/>
  <c r="Q2085" i="3"/>
  <c r="R2085" i="3" s="1"/>
  <c r="H2085" i="3" s="1"/>
  <c r="J2085" i="3"/>
  <c r="G2085" i="3"/>
  <c r="E2085" i="3" s="1"/>
  <c r="Q2084" i="3"/>
  <c r="R2084" i="3" s="1"/>
  <c r="H2084" i="3" s="1"/>
  <c r="J2084" i="3"/>
  <c r="G2084" i="3"/>
  <c r="E2084" i="3" s="1"/>
  <c r="Q2083" i="3"/>
  <c r="R2083" i="3" s="1"/>
  <c r="H2083" i="3" s="1"/>
  <c r="J2083" i="3"/>
  <c r="G2083" i="3"/>
  <c r="E2083" i="3" s="1"/>
  <c r="Q2082" i="3"/>
  <c r="R2082" i="3" s="1"/>
  <c r="H2082" i="3" s="1"/>
  <c r="J2082" i="3"/>
  <c r="G2082" i="3"/>
  <c r="E2082" i="3" s="1"/>
  <c r="Q2081" i="3"/>
  <c r="R2081" i="3" s="1"/>
  <c r="H2081" i="3" s="1"/>
  <c r="J2081" i="3"/>
  <c r="G2081" i="3"/>
  <c r="E2081" i="3" s="1"/>
  <c r="Q2080" i="3"/>
  <c r="R2080" i="3" s="1"/>
  <c r="H2080" i="3" s="1"/>
  <c r="J2080" i="3"/>
  <c r="G2080" i="3"/>
  <c r="E2080" i="3" s="1"/>
  <c r="Q2079" i="3"/>
  <c r="R2079" i="3" s="1"/>
  <c r="H2079" i="3" s="1"/>
  <c r="J2079" i="3"/>
  <c r="G2079" i="3"/>
  <c r="E2079" i="3" s="1"/>
  <c r="Q2078" i="3"/>
  <c r="R2078" i="3" s="1"/>
  <c r="H2078" i="3" s="1"/>
  <c r="J2078" i="3"/>
  <c r="G2078" i="3"/>
  <c r="E2078" i="3" s="1"/>
  <c r="Q2077" i="3"/>
  <c r="R2077" i="3" s="1"/>
  <c r="H2077" i="3" s="1"/>
  <c r="J2077" i="3"/>
  <c r="G2077" i="3"/>
  <c r="E2077" i="3" s="1"/>
  <c r="Q2076" i="3"/>
  <c r="R2076" i="3" s="1"/>
  <c r="H2076" i="3" s="1"/>
  <c r="J2076" i="3"/>
  <c r="G2076" i="3"/>
  <c r="E2076" i="3" s="1"/>
  <c r="Q2075" i="3"/>
  <c r="R2075" i="3" s="1"/>
  <c r="H2075" i="3" s="1"/>
  <c r="J2075" i="3"/>
  <c r="G2075" i="3"/>
  <c r="E2075" i="3" s="1"/>
  <c r="Q2074" i="3"/>
  <c r="R2074" i="3" s="1"/>
  <c r="H2074" i="3" s="1"/>
  <c r="J2074" i="3"/>
  <c r="G2074" i="3"/>
  <c r="E2074" i="3" s="1"/>
  <c r="Q2073" i="3"/>
  <c r="R2073" i="3" s="1"/>
  <c r="H2073" i="3" s="1"/>
  <c r="J2073" i="3"/>
  <c r="G2073" i="3"/>
  <c r="E2073" i="3" s="1"/>
  <c r="Q2072" i="3"/>
  <c r="R2072" i="3" s="1"/>
  <c r="H2072" i="3" s="1"/>
  <c r="J2072" i="3"/>
  <c r="G2072" i="3"/>
  <c r="E2072" i="3" s="1"/>
  <c r="Q2071" i="3"/>
  <c r="R2071" i="3" s="1"/>
  <c r="H2071" i="3" s="1"/>
  <c r="J2071" i="3"/>
  <c r="G2071" i="3"/>
  <c r="E2071" i="3" s="1"/>
  <c r="Q2070" i="3"/>
  <c r="R2070" i="3" s="1"/>
  <c r="H2070" i="3" s="1"/>
  <c r="J2070" i="3"/>
  <c r="G2070" i="3"/>
  <c r="E2070" i="3" s="1"/>
  <c r="Q2069" i="3"/>
  <c r="R2069" i="3" s="1"/>
  <c r="H2069" i="3" s="1"/>
  <c r="J2069" i="3"/>
  <c r="G2069" i="3"/>
  <c r="E2069" i="3" s="1"/>
  <c r="Q2068" i="3"/>
  <c r="R2068" i="3" s="1"/>
  <c r="H2068" i="3" s="1"/>
  <c r="J2068" i="3"/>
  <c r="G2068" i="3"/>
  <c r="E2068" i="3" s="1"/>
  <c r="Q2067" i="3"/>
  <c r="R2067" i="3" s="1"/>
  <c r="H2067" i="3" s="1"/>
  <c r="J2067" i="3"/>
  <c r="G2067" i="3"/>
  <c r="E2067" i="3" s="1"/>
  <c r="Q2066" i="3"/>
  <c r="R2066" i="3" s="1"/>
  <c r="H2066" i="3" s="1"/>
  <c r="J2066" i="3"/>
  <c r="G2066" i="3"/>
  <c r="E2066" i="3" s="1"/>
  <c r="Q2065" i="3"/>
  <c r="R2065" i="3" s="1"/>
  <c r="H2065" i="3" s="1"/>
  <c r="J2065" i="3"/>
  <c r="G2065" i="3"/>
  <c r="E2065" i="3" s="1"/>
  <c r="Q2064" i="3"/>
  <c r="R2064" i="3" s="1"/>
  <c r="H2064" i="3" s="1"/>
  <c r="J2064" i="3"/>
  <c r="G2064" i="3"/>
  <c r="E2064" i="3" s="1"/>
  <c r="Q2063" i="3"/>
  <c r="R2063" i="3" s="1"/>
  <c r="H2063" i="3" s="1"/>
  <c r="J2063" i="3"/>
  <c r="G2063" i="3"/>
  <c r="E2063" i="3" s="1"/>
  <c r="Q2062" i="3"/>
  <c r="R2062" i="3" s="1"/>
  <c r="H2062" i="3" s="1"/>
  <c r="J2062" i="3"/>
  <c r="G2062" i="3"/>
  <c r="E2062" i="3" s="1"/>
  <c r="Q2061" i="3"/>
  <c r="R2061" i="3" s="1"/>
  <c r="H2061" i="3" s="1"/>
  <c r="J2061" i="3"/>
  <c r="G2061" i="3"/>
  <c r="E2061" i="3" s="1"/>
  <c r="Q2060" i="3"/>
  <c r="R2060" i="3" s="1"/>
  <c r="H2060" i="3" s="1"/>
  <c r="J2060" i="3"/>
  <c r="G2060" i="3"/>
  <c r="E2060" i="3" s="1"/>
  <c r="Q2059" i="3"/>
  <c r="R2059" i="3" s="1"/>
  <c r="H2059" i="3" s="1"/>
  <c r="J2059" i="3"/>
  <c r="G2059" i="3"/>
  <c r="E2059" i="3" s="1"/>
  <c r="Q2058" i="3"/>
  <c r="R2058" i="3" s="1"/>
  <c r="H2058" i="3" s="1"/>
  <c r="J2058" i="3"/>
  <c r="G2058" i="3"/>
  <c r="E2058" i="3" s="1"/>
  <c r="Q2057" i="3"/>
  <c r="R2057" i="3" s="1"/>
  <c r="H2057" i="3" s="1"/>
  <c r="J2057" i="3"/>
  <c r="G2057" i="3"/>
  <c r="E2057" i="3" s="1"/>
  <c r="Q2056" i="3"/>
  <c r="R2056" i="3" s="1"/>
  <c r="H2056" i="3" s="1"/>
  <c r="J2056" i="3"/>
  <c r="G2056" i="3"/>
  <c r="E2056" i="3" s="1"/>
  <c r="Q2055" i="3"/>
  <c r="R2055" i="3" s="1"/>
  <c r="H2055" i="3" s="1"/>
  <c r="J2055" i="3"/>
  <c r="G2055" i="3"/>
  <c r="E2055" i="3" s="1"/>
  <c r="Q2054" i="3"/>
  <c r="R2054" i="3" s="1"/>
  <c r="H2054" i="3" s="1"/>
  <c r="J2054" i="3"/>
  <c r="G2054" i="3"/>
  <c r="E2054" i="3" s="1"/>
  <c r="Q2053" i="3"/>
  <c r="R2053" i="3" s="1"/>
  <c r="H2053" i="3" s="1"/>
  <c r="J2053" i="3"/>
  <c r="G2053" i="3"/>
  <c r="E2053" i="3" s="1"/>
  <c r="Q2052" i="3"/>
  <c r="R2052" i="3" s="1"/>
  <c r="H2052" i="3" s="1"/>
  <c r="J2052" i="3"/>
  <c r="G2052" i="3"/>
  <c r="E2052" i="3" s="1"/>
  <c r="Q2051" i="3"/>
  <c r="R2051" i="3" s="1"/>
  <c r="H2051" i="3" s="1"/>
  <c r="J2051" i="3"/>
  <c r="G2051" i="3"/>
  <c r="E2051" i="3" s="1"/>
  <c r="Q2050" i="3"/>
  <c r="R2050" i="3" s="1"/>
  <c r="H2050" i="3" s="1"/>
  <c r="J2050" i="3"/>
  <c r="G2050" i="3"/>
  <c r="E2050" i="3" s="1"/>
  <c r="Q2049" i="3"/>
  <c r="R2049" i="3" s="1"/>
  <c r="H2049" i="3" s="1"/>
  <c r="J2049" i="3"/>
  <c r="G2049" i="3"/>
  <c r="E2049" i="3" s="1"/>
  <c r="Q2048" i="3"/>
  <c r="R2048" i="3" s="1"/>
  <c r="H2048" i="3" s="1"/>
  <c r="J2048" i="3"/>
  <c r="G2048" i="3"/>
  <c r="E2048" i="3" s="1"/>
  <c r="Q2047" i="3"/>
  <c r="R2047" i="3" s="1"/>
  <c r="H2047" i="3" s="1"/>
  <c r="J2047" i="3"/>
  <c r="G2047" i="3"/>
  <c r="E2047" i="3" s="1"/>
  <c r="Q2046" i="3"/>
  <c r="R2046" i="3" s="1"/>
  <c r="H2046" i="3" s="1"/>
  <c r="J2046" i="3"/>
  <c r="G2046" i="3"/>
  <c r="E2046" i="3" s="1"/>
  <c r="Q2045" i="3"/>
  <c r="R2045" i="3" s="1"/>
  <c r="H2045" i="3" s="1"/>
  <c r="J2045" i="3"/>
  <c r="G2045" i="3"/>
  <c r="E2045" i="3" s="1"/>
  <c r="Q2044" i="3"/>
  <c r="R2044" i="3" s="1"/>
  <c r="H2044" i="3" s="1"/>
  <c r="J2044" i="3"/>
  <c r="G2044" i="3"/>
  <c r="E2044" i="3" s="1"/>
  <c r="Q2043" i="3"/>
  <c r="R2043" i="3" s="1"/>
  <c r="H2043" i="3" s="1"/>
  <c r="J2043" i="3"/>
  <c r="G2043" i="3"/>
  <c r="E2043" i="3" s="1"/>
  <c r="Q2042" i="3"/>
  <c r="R2042" i="3" s="1"/>
  <c r="H2042" i="3" s="1"/>
  <c r="J2042" i="3"/>
  <c r="G2042" i="3"/>
  <c r="E2042" i="3" s="1"/>
  <c r="Q2041" i="3"/>
  <c r="R2041" i="3" s="1"/>
  <c r="H2041" i="3" s="1"/>
  <c r="J2041" i="3"/>
  <c r="G2041" i="3"/>
  <c r="E2041" i="3" s="1"/>
  <c r="Q2040" i="3"/>
  <c r="R2040" i="3" s="1"/>
  <c r="H2040" i="3" s="1"/>
  <c r="J2040" i="3"/>
  <c r="G2040" i="3"/>
  <c r="E2040" i="3" s="1"/>
  <c r="Q2039" i="3"/>
  <c r="R2039" i="3" s="1"/>
  <c r="H2039" i="3" s="1"/>
  <c r="J2039" i="3"/>
  <c r="G2039" i="3"/>
  <c r="E2039" i="3" s="1"/>
  <c r="Q2038" i="3"/>
  <c r="R2038" i="3" s="1"/>
  <c r="H2038" i="3" s="1"/>
  <c r="J2038" i="3"/>
  <c r="G2038" i="3"/>
  <c r="E2038" i="3" s="1"/>
  <c r="Q2037" i="3"/>
  <c r="R2037" i="3" s="1"/>
  <c r="H2037" i="3" s="1"/>
  <c r="J2037" i="3"/>
  <c r="G2037" i="3"/>
  <c r="E2037" i="3" s="1"/>
  <c r="Q2036" i="3"/>
  <c r="R2036" i="3" s="1"/>
  <c r="H2036" i="3" s="1"/>
  <c r="J2036" i="3"/>
  <c r="G2036" i="3"/>
  <c r="E2036" i="3" s="1"/>
  <c r="Q2035" i="3"/>
  <c r="R2035" i="3" s="1"/>
  <c r="H2035" i="3" s="1"/>
  <c r="J2035" i="3"/>
  <c r="G2035" i="3"/>
  <c r="E2035" i="3" s="1"/>
  <c r="Q2034" i="3"/>
  <c r="R2034" i="3" s="1"/>
  <c r="H2034" i="3" s="1"/>
  <c r="J2034" i="3"/>
  <c r="G2034" i="3"/>
  <c r="E2034" i="3" s="1"/>
  <c r="Q2033" i="3"/>
  <c r="R2033" i="3" s="1"/>
  <c r="H2033" i="3" s="1"/>
  <c r="J2033" i="3"/>
  <c r="G2033" i="3"/>
  <c r="E2033" i="3" s="1"/>
  <c r="Q2032" i="3"/>
  <c r="R2032" i="3" s="1"/>
  <c r="H2032" i="3" s="1"/>
  <c r="J2032" i="3"/>
  <c r="G2032" i="3"/>
  <c r="E2032" i="3" s="1"/>
  <c r="Q2031" i="3"/>
  <c r="R2031" i="3" s="1"/>
  <c r="H2031" i="3" s="1"/>
  <c r="J2031" i="3"/>
  <c r="G2031" i="3"/>
  <c r="E2031" i="3" s="1"/>
  <c r="Q2030" i="3"/>
  <c r="R2030" i="3" s="1"/>
  <c r="H2030" i="3" s="1"/>
  <c r="J2030" i="3"/>
  <c r="G2030" i="3"/>
  <c r="E2030" i="3" s="1"/>
  <c r="Q2029" i="3"/>
  <c r="R2029" i="3" s="1"/>
  <c r="H2029" i="3" s="1"/>
  <c r="J2029" i="3"/>
  <c r="G2029" i="3"/>
  <c r="E2029" i="3" s="1"/>
  <c r="Q2028" i="3"/>
  <c r="R2028" i="3" s="1"/>
  <c r="H2028" i="3" s="1"/>
  <c r="J2028" i="3"/>
  <c r="G2028" i="3"/>
  <c r="E2028" i="3" s="1"/>
  <c r="Q2027" i="3"/>
  <c r="R2027" i="3" s="1"/>
  <c r="H2027" i="3" s="1"/>
  <c r="J2027" i="3"/>
  <c r="G2027" i="3"/>
  <c r="E2027" i="3" s="1"/>
  <c r="Q2026" i="3"/>
  <c r="R2026" i="3" s="1"/>
  <c r="H2026" i="3" s="1"/>
  <c r="J2026" i="3"/>
  <c r="G2026" i="3"/>
  <c r="E2026" i="3" s="1"/>
  <c r="Q2025" i="3"/>
  <c r="R2025" i="3" s="1"/>
  <c r="H2025" i="3" s="1"/>
  <c r="J2025" i="3"/>
  <c r="G2025" i="3"/>
  <c r="E2025" i="3" s="1"/>
  <c r="Q2024" i="3"/>
  <c r="R2024" i="3" s="1"/>
  <c r="H2024" i="3" s="1"/>
  <c r="J2024" i="3"/>
  <c r="G2024" i="3"/>
  <c r="E2024" i="3" s="1"/>
  <c r="Q2023" i="3"/>
  <c r="R2023" i="3" s="1"/>
  <c r="H2023" i="3" s="1"/>
  <c r="J2023" i="3"/>
  <c r="G2023" i="3"/>
  <c r="E2023" i="3" s="1"/>
  <c r="Q2022" i="3"/>
  <c r="R2022" i="3" s="1"/>
  <c r="H2022" i="3" s="1"/>
  <c r="J2022" i="3"/>
  <c r="G2022" i="3"/>
  <c r="E2022" i="3" s="1"/>
  <c r="Q2021" i="3"/>
  <c r="R2021" i="3" s="1"/>
  <c r="H2021" i="3" s="1"/>
  <c r="J2021" i="3"/>
  <c r="G2021" i="3"/>
  <c r="E2021" i="3" s="1"/>
  <c r="Q2020" i="3"/>
  <c r="R2020" i="3" s="1"/>
  <c r="H2020" i="3" s="1"/>
  <c r="J2020" i="3"/>
  <c r="G2020" i="3"/>
  <c r="E2020" i="3" s="1"/>
  <c r="Q2019" i="3"/>
  <c r="R2019" i="3" s="1"/>
  <c r="H2019" i="3" s="1"/>
  <c r="J2019" i="3"/>
  <c r="G2019" i="3"/>
  <c r="E2019" i="3" s="1"/>
  <c r="Q2018" i="3"/>
  <c r="R2018" i="3" s="1"/>
  <c r="H2018" i="3" s="1"/>
  <c r="J2018" i="3"/>
  <c r="G2018" i="3"/>
  <c r="E2018" i="3" s="1"/>
  <c r="Q2017" i="3"/>
  <c r="R2017" i="3" s="1"/>
  <c r="H2017" i="3" s="1"/>
  <c r="J2017" i="3"/>
  <c r="G2017" i="3"/>
  <c r="E2017" i="3" s="1"/>
  <c r="Q2016" i="3"/>
  <c r="R2016" i="3" s="1"/>
  <c r="H2016" i="3" s="1"/>
  <c r="J2016" i="3"/>
  <c r="G2016" i="3"/>
  <c r="E2016" i="3" s="1"/>
  <c r="Q2015" i="3"/>
  <c r="R2015" i="3" s="1"/>
  <c r="H2015" i="3" s="1"/>
  <c r="J2015" i="3"/>
  <c r="G2015" i="3"/>
  <c r="E2015" i="3" s="1"/>
  <c r="Q2014" i="3"/>
  <c r="R2014" i="3" s="1"/>
  <c r="H2014" i="3" s="1"/>
  <c r="J2014" i="3"/>
  <c r="G2014" i="3"/>
  <c r="E2014" i="3" s="1"/>
  <c r="Q2013" i="3"/>
  <c r="R2013" i="3" s="1"/>
  <c r="H2013" i="3" s="1"/>
  <c r="J2013" i="3"/>
  <c r="G2013" i="3"/>
  <c r="E2013" i="3" s="1"/>
  <c r="Q2012" i="3"/>
  <c r="R2012" i="3" s="1"/>
  <c r="H2012" i="3" s="1"/>
  <c r="J2012" i="3"/>
  <c r="G2012" i="3"/>
  <c r="E2012" i="3" s="1"/>
  <c r="Q2011" i="3"/>
  <c r="R2011" i="3" s="1"/>
  <c r="H2011" i="3" s="1"/>
  <c r="J2011" i="3"/>
  <c r="G2011" i="3"/>
  <c r="E2011" i="3" s="1"/>
  <c r="Q2010" i="3"/>
  <c r="R2010" i="3" s="1"/>
  <c r="H2010" i="3" s="1"/>
  <c r="J2010" i="3"/>
  <c r="G2010" i="3"/>
  <c r="E2010" i="3" s="1"/>
  <c r="Q2009" i="3"/>
  <c r="R2009" i="3" s="1"/>
  <c r="H2009" i="3" s="1"/>
  <c r="J2009" i="3"/>
  <c r="G2009" i="3"/>
  <c r="E2009" i="3" s="1"/>
  <c r="Q2008" i="3"/>
  <c r="R2008" i="3" s="1"/>
  <c r="H2008" i="3" s="1"/>
  <c r="J2008" i="3"/>
  <c r="G2008" i="3"/>
  <c r="E2008" i="3" s="1"/>
  <c r="Q2007" i="3"/>
  <c r="R2007" i="3" s="1"/>
  <c r="H2007" i="3" s="1"/>
  <c r="J2007" i="3"/>
  <c r="G2007" i="3"/>
  <c r="E2007" i="3" s="1"/>
  <c r="Q2006" i="3"/>
  <c r="R2006" i="3" s="1"/>
  <c r="H2006" i="3" s="1"/>
  <c r="J2006" i="3"/>
  <c r="G2006" i="3"/>
  <c r="E2006" i="3" s="1"/>
  <c r="Q2005" i="3"/>
  <c r="R2005" i="3" s="1"/>
  <c r="H2005" i="3" s="1"/>
  <c r="J2005" i="3"/>
  <c r="G2005" i="3"/>
  <c r="E2005" i="3" s="1"/>
  <c r="Q2004" i="3"/>
  <c r="R2004" i="3" s="1"/>
  <c r="H2004" i="3" s="1"/>
  <c r="J2004" i="3"/>
  <c r="G2004" i="3"/>
  <c r="E2004" i="3" s="1"/>
  <c r="Q2003" i="3"/>
  <c r="R2003" i="3" s="1"/>
  <c r="H2003" i="3" s="1"/>
  <c r="J2003" i="3"/>
  <c r="G2003" i="3"/>
  <c r="E2003" i="3" s="1"/>
  <c r="Q2002" i="3"/>
  <c r="R2002" i="3" s="1"/>
  <c r="H2002" i="3" s="1"/>
  <c r="J2002" i="3"/>
  <c r="G2002" i="3"/>
  <c r="E2002" i="3" s="1"/>
  <c r="Q2001" i="3"/>
  <c r="R2001" i="3" s="1"/>
  <c r="H2001" i="3" s="1"/>
  <c r="J2001" i="3"/>
  <c r="G2001" i="3"/>
  <c r="E2001" i="3" s="1"/>
  <c r="Q2000" i="3"/>
  <c r="R2000" i="3" s="1"/>
  <c r="H2000" i="3" s="1"/>
  <c r="J2000" i="3"/>
  <c r="G2000" i="3"/>
  <c r="E2000" i="3" s="1"/>
  <c r="Q1999" i="3"/>
  <c r="R1999" i="3" s="1"/>
  <c r="H1999" i="3" s="1"/>
  <c r="J1999" i="3"/>
  <c r="G1999" i="3"/>
  <c r="E1999" i="3" s="1"/>
  <c r="Q1998" i="3"/>
  <c r="R1998" i="3" s="1"/>
  <c r="H1998" i="3" s="1"/>
  <c r="J1998" i="3"/>
  <c r="G1998" i="3"/>
  <c r="E1998" i="3" s="1"/>
  <c r="Q1997" i="3"/>
  <c r="R1997" i="3" s="1"/>
  <c r="H1997" i="3" s="1"/>
  <c r="J1997" i="3"/>
  <c r="G1997" i="3"/>
  <c r="E1997" i="3" s="1"/>
  <c r="Q1996" i="3"/>
  <c r="R1996" i="3" s="1"/>
  <c r="H1996" i="3" s="1"/>
  <c r="J1996" i="3"/>
  <c r="G1996" i="3"/>
  <c r="E1996" i="3" s="1"/>
  <c r="Q1995" i="3"/>
  <c r="R1995" i="3" s="1"/>
  <c r="H1995" i="3" s="1"/>
  <c r="J1995" i="3"/>
  <c r="G1995" i="3"/>
  <c r="E1995" i="3" s="1"/>
  <c r="Q1994" i="3"/>
  <c r="R1994" i="3" s="1"/>
  <c r="H1994" i="3" s="1"/>
  <c r="J1994" i="3"/>
  <c r="G1994" i="3"/>
  <c r="E1994" i="3" s="1"/>
  <c r="Q1993" i="3"/>
  <c r="R1993" i="3" s="1"/>
  <c r="H1993" i="3" s="1"/>
  <c r="J1993" i="3"/>
  <c r="G1993" i="3"/>
  <c r="E1993" i="3" s="1"/>
  <c r="Q1992" i="3"/>
  <c r="R1992" i="3" s="1"/>
  <c r="H1992" i="3" s="1"/>
  <c r="J1992" i="3"/>
  <c r="G1992" i="3"/>
  <c r="E1992" i="3" s="1"/>
  <c r="Q1991" i="3"/>
  <c r="R1991" i="3" s="1"/>
  <c r="H1991" i="3" s="1"/>
  <c r="J1991" i="3"/>
  <c r="G1991" i="3"/>
  <c r="E1991" i="3" s="1"/>
  <c r="Q1990" i="3"/>
  <c r="R1990" i="3" s="1"/>
  <c r="H1990" i="3" s="1"/>
  <c r="J1990" i="3"/>
  <c r="G1990" i="3"/>
  <c r="E1990" i="3" s="1"/>
  <c r="Q1989" i="3"/>
  <c r="R1989" i="3" s="1"/>
  <c r="H1989" i="3" s="1"/>
  <c r="J1989" i="3"/>
  <c r="G1989" i="3"/>
  <c r="E1989" i="3" s="1"/>
  <c r="Q1988" i="3"/>
  <c r="R1988" i="3" s="1"/>
  <c r="H1988" i="3" s="1"/>
  <c r="J1988" i="3"/>
  <c r="G1988" i="3"/>
  <c r="E1988" i="3" s="1"/>
  <c r="Q1987" i="3"/>
  <c r="R1987" i="3" s="1"/>
  <c r="H1987" i="3" s="1"/>
  <c r="J1987" i="3"/>
  <c r="G1987" i="3"/>
  <c r="E1987" i="3" s="1"/>
  <c r="Q1986" i="3"/>
  <c r="R1986" i="3" s="1"/>
  <c r="H1986" i="3" s="1"/>
  <c r="J1986" i="3"/>
  <c r="G1986" i="3"/>
  <c r="E1986" i="3" s="1"/>
  <c r="Q1985" i="3"/>
  <c r="R1985" i="3" s="1"/>
  <c r="H1985" i="3" s="1"/>
  <c r="J1985" i="3"/>
  <c r="G1985" i="3"/>
  <c r="E1985" i="3" s="1"/>
  <c r="Q1984" i="3"/>
  <c r="R1984" i="3" s="1"/>
  <c r="H1984" i="3" s="1"/>
  <c r="J1984" i="3"/>
  <c r="G1984" i="3"/>
  <c r="E1984" i="3" s="1"/>
  <c r="Q1983" i="3"/>
  <c r="R1983" i="3" s="1"/>
  <c r="H1983" i="3" s="1"/>
  <c r="J1983" i="3"/>
  <c r="G1983" i="3"/>
  <c r="E1983" i="3" s="1"/>
  <c r="Q1982" i="3"/>
  <c r="R1982" i="3" s="1"/>
  <c r="H1982" i="3" s="1"/>
  <c r="J1982" i="3"/>
  <c r="G1982" i="3"/>
  <c r="E1982" i="3" s="1"/>
  <c r="Q1981" i="3"/>
  <c r="R1981" i="3" s="1"/>
  <c r="H1981" i="3" s="1"/>
  <c r="J1981" i="3"/>
  <c r="G1981" i="3"/>
  <c r="E1981" i="3" s="1"/>
  <c r="Q1980" i="3"/>
  <c r="R1980" i="3" s="1"/>
  <c r="H1980" i="3" s="1"/>
  <c r="J1980" i="3"/>
  <c r="G1980" i="3"/>
  <c r="E1980" i="3" s="1"/>
  <c r="Q1979" i="3"/>
  <c r="R1979" i="3" s="1"/>
  <c r="H1979" i="3" s="1"/>
  <c r="J1979" i="3"/>
  <c r="G1979" i="3"/>
  <c r="E1979" i="3" s="1"/>
  <c r="Q1978" i="3"/>
  <c r="R1978" i="3" s="1"/>
  <c r="H1978" i="3" s="1"/>
  <c r="J1978" i="3"/>
  <c r="G1978" i="3"/>
  <c r="E1978" i="3" s="1"/>
  <c r="Q1977" i="3"/>
  <c r="R1977" i="3" s="1"/>
  <c r="H1977" i="3" s="1"/>
  <c r="J1977" i="3"/>
  <c r="G1977" i="3"/>
  <c r="E1977" i="3" s="1"/>
  <c r="Q1976" i="3"/>
  <c r="R1976" i="3" s="1"/>
  <c r="H1976" i="3" s="1"/>
  <c r="J1976" i="3"/>
  <c r="G1976" i="3"/>
  <c r="E1976" i="3" s="1"/>
  <c r="Q1975" i="3"/>
  <c r="R1975" i="3" s="1"/>
  <c r="H1975" i="3" s="1"/>
  <c r="J1975" i="3"/>
  <c r="G1975" i="3"/>
  <c r="E1975" i="3" s="1"/>
  <c r="Q1974" i="3"/>
  <c r="R1974" i="3" s="1"/>
  <c r="H1974" i="3" s="1"/>
  <c r="J1974" i="3"/>
  <c r="G1974" i="3"/>
  <c r="E1974" i="3" s="1"/>
  <c r="Q1973" i="3"/>
  <c r="R1973" i="3" s="1"/>
  <c r="H1973" i="3" s="1"/>
  <c r="J1973" i="3"/>
  <c r="G1973" i="3"/>
  <c r="E1973" i="3" s="1"/>
  <c r="Q1972" i="3"/>
  <c r="R1972" i="3" s="1"/>
  <c r="H1972" i="3" s="1"/>
  <c r="J1972" i="3"/>
  <c r="G1972" i="3"/>
  <c r="E1972" i="3" s="1"/>
  <c r="Q1971" i="3"/>
  <c r="R1971" i="3" s="1"/>
  <c r="H1971" i="3" s="1"/>
  <c r="J1971" i="3"/>
  <c r="G1971" i="3"/>
  <c r="E1971" i="3" s="1"/>
  <c r="Q1970" i="3"/>
  <c r="R1970" i="3" s="1"/>
  <c r="H1970" i="3" s="1"/>
  <c r="J1970" i="3"/>
  <c r="G1970" i="3"/>
  <c r="E1970" i="3" s="1"/>
  <c r="Q1969" i="3"/>
  <c r="R1969" i="3" s="1"/>
  <c r="H1969" i="3" s="1"/>
  <c r="J1969" i="3"/>
  <c r="G1969" i="3"/>
  <c r="E1969" i="3" s="1"/>
  <c r="Q1968" i="3"/>
  <c r="R1968" i="3" s="1"/>
  <c r="H1968" i="3" s="1"/>
  <c r="J1968" i="3"/>
  <c r="G1968" i="3"/>
  <c r="E1968" i="3" s="1"/>
  <c r="Q1967" i="3"/>
  <c r="R1967" i="3" s="1"/>
  <c r="H1967" i="3" s="1"/>
  <c r="J1967" i="3"/>
  <c r="G1967" i="3"/>
  <c r="E1967" i="3" s="1"/>
  <c r="Q1966" i="3"/>
  <c r="R1966" i="3" s="1"/>
  <c r="H1966" i="3" s="1"/>
  <c r="J1966" i="3"/>
  <c r="G1966" i="3"/>
  <c r="E1966" i="3" s="1"/>
  <c r="Q1965" i="3"/>
  <c r="R1965" i="3" s="1"/>
  <c r="H1965" i="3" s="1"/>
  <c r="J1965" i="3"/>
  <c r="G1965" i="3"/>
  <c r="E1965" i="3" s="1"/>
  <c r="Q1964" i="3"/>
  <c r="R1964" i="3" s="1"/>
  <c r="H1964" i="3" s="1"/>
  <c r="J1964" i="3"/>
  <c r="G1964" i="3"/>
  <c r="E1964" i="3" s="1"/>
  <c r="Q1963" i="3"/>
  <c r="R1963" i="3" s="1"/>
  <c r="H1963" i="3" s="1"/>
  <c r="J1963" i="3"/>
  <c r="G1963" i="3"/>
  <c r="E1963" i="3" s="1"/>
  <c r="Q1962" i="3"/>
  <c r="R1962" i="3" s="1"/>
  <c r="H1962" i="3" s="1"/>
  <c r="J1962" i="3"/>
  <c r="G1962" i="3"/>
  <c r="E1962" i="3" s="1"/>
  <c r="Q1961" i="3"/>
  <c r="R1961" i="3" s="1"/>
  <c r="H1961" i="3" s="1"/>
  <c r="J1961" i="3"/>
  <c r="G1961" i="3"/>
  <c r="E1961" i="3" s="1"/>
  <c r="Q1960" i="3"/>
  <c r="R1960" i="3" s="1"/>
  <c r="H1960" i="3" s="1"/>
  <c r="J1960" i="3"/>
  <c r="G1960" i="3"/>
  <c r="E1960" i="3" s="1"/>
  <c r="Q1959" i="3"/>
  <c r="R1959" i="3" s="1"/>
  <c r="H1959" i="3" s="1"/>
  <c r="J1959" i="3"/>
  <c r="G1959" i="3"/>
  <c r="E1959" i="3" s="1"/>
  <c r="Q1958" i="3"/>
  <c r="R1958" i="3" s="1"/>
  <c r="H1958" i="3" s="1"/>
  <c r="J1958" i="3"/>
  <c r="G1958" i="3"/>
  <c r="E1958" i="3" s="1"/>
  <c r="Q1957" i="3"/>
  <c r="R1957" i="3" s="1"/>
  <c r="H1957" i="3" s="1"/>
  <c r="J1957" i="3"/>
  <c r="G1957" i="3"/>
  <c r="E1957" i="3" s="1"/>
  <c r="Q1956" i="3"/>
  <c r="R1956" i="3" s="1"/>
  <c r="H1956" i="3" s="1"/>
  <c r="J1956" i="3"/>
  <c r="G1956" i="3"/>
  <c r="E1956" i="3" s="1"/>
  <c r="Q1955" i="3"/>
  <c r="R1955" i="3" s="1"/>
  <c r="H1955" i="3" s="1"/>
  <c r="J1955" i="3"/>
  <c r="G1955" i="3"/>
  <c r="E1955" i="3" s="1"/>
  <c r="Q1954" i="3"/>
  <c r="R1954" i="3" s="1"/>
  <c r="H1954" i="3" s="1"/>
  <c r="J1954" i="3"/>
  <c r="G1954" i="3"/>
  <c r="E1954" i="3" s="1"/>
  <c r="Q1953" i="3"/>
  <c r="R1953" i="3" s="1"/>
  <c r="H1953" i="3" s="1"/>
  <c r="J1953" i="3"/>
  <c r="G1953" i="3"/>
  <c r="E1953" i="3" s="1"/>
  <c r="Q1952" i="3"/>
  <c r="R1952" i="3" s="1"/>
  <c r="H1952" i="3" s="1"/>
  <c r="J1952" i="3"/>
  <c r="G1952" i="3"/>
  <c r="E1952" i="3" s="1"/>
  <c r="Q1951" i="3"/>
  <c r="R1951" i="3" s="1"/>
  <c r="H1951" i="3" s="1"/>
  <c r="J1951" i="3"/>
  <c r="G1951" i="3"/>
  <c r="E1951" i="3" s="1"/>
  <c r="Q1950" i="3"/>
  <c r="R1950" i="3" s="1"/>
  <c r="H1950" i="3" s="1"/>
  <c r="J1950" i="3"/>
  <c r="G1950" i="3"/>
  <c r="E1950" i="3" s="1"/>
  <c r="Q1949" i="3"/>
  <c r="R1949" i="3" s="1"/>
  <c r="H1949" i="3" s="1"/>
  <c r="J1949" i="3"/>
  <c r="G1949" i="3"/>
  <c r="E1949" i="3" s="1"/>
  <c r="Q1948" i="3"/>
  <c r="R1948" i="3" s="1"/>
  <c r="H1948" i="3" s="1"/>
  <c r="J1948" i="3"/>
  <c r="G1948" i="3"/>
  <c r="E1948" i="3" s="1"/>
  <c r="Q1947" i="3"/>
  <c r="R1947" i="3" s="1"/>
  <c r="H1947" i="3" s="1"/>
  <c r="J1947" i="3"/>
  <c r="G1947" i="3"/>
  <c r="E1947" i="3" s="1"/>
  <c r="Q1946" i="3"/>
  <c r="R1946" i="3" s="1"/>
  <c r="H1946" i="3" s="1"/>
  <c r="J1946" i="3"/>
  <c r="G1946" i="3"/>
  <c r="E1946" i="3" s="1"/>
  <c r="Q1945" i="3"/>
  <c r="R1945" i="3" s="1"/>
  <c r="H1945" i="3" s="1"/>
  <c r="J1945" i="3"/>
  <c r="G1945" i="3"/>
  <c r="E1945" i="3" s="1"/>
  <c r="Q1944" i="3"/>
  <c r="R1944" i="3" s="1"/>
  <c r="H1944" i="3" s="1"/>
  <c r="J1944" i="3"/>
  <c r="G1944" i="3"/>
  <c r="E1944" i="3" s="1"/>
  <c r="Q1943" i="3"/>
  <c r="R1943" i="3" s="1"/>
  <c r="H1943" i="3" s="1"/>
  <c r="J1943" i="3"/>
  <c r="G1943" i="3"/>
  <c r="E1943" i="3" s="1"/>
  <c r="Q1942" i="3"/>
  <c r="R1942" i="3" s="1"/>
  <c r="H1942" i="3" s="1"/>
  <c r="J1942" i="3"/>
  <c r="G1942" i="3"/>
  <c r="E1942" i="3" s="1"/>
  <c r="Q1941" i="3"/>
  <c r="R1941" i="3" s="1"/>
  <c r="H1941" i="3" s="1"/>
  <c r="J1941" i="3"/>
  <c r="G1941" i="3"/>
  <c r="E1941" i="3" s="1"/>
  <c r="Q1940" i="3"/>
  <c r="R1940" i="3" s="1"/>
  <c r="H1940" i="3" s="1"/>
  <c r="J1940" i="3"/>
  <c r="G1940" i="3"/>
  <c r="E1940" i="3" s="1"/>
  <c r="Q1939" i="3"/>
  <c r="R1939" i="3" s="1"/>
  <c r="H1939" i="3" s="1"/>
  <c r="J1939" i="3"/>
  <c r="G1939" i="3"/>
  <c r="E1939" i="3" s="1"/>
  <c r="Q1938" i="3"/>
  <c r="R1938" i="3" s="1"/>
  <c r="H1938" i="3" s="1"/>
  <c r="J1938" i="3"/>
  <c r="G1938" i="3"/>
  <c r="E1938" i="3" s="1"/>
  <c r="Q1937" i="3"/>
  <c r="R1937" i="3" s="1"/>
  <c r="H1937" i="3" s="1"/>
  <c r="J1937" i="3"/>
  <c r="G1937" i="3"/>
  <c r="E1937" i="3" s="1"/>
  <c r="Q1936" i="3"/>
  <c r="R1936" i="3" s="1"/>
  <c r="H1936" i="3" s="1"/>
  <c r="J1936" i="3"/>
  <c r="G1936" i="3"/>
  <c r="E1936" i="3" s="1"/>
  <c r="Q1935" i="3"/>
  <c r="R1935" i="3" s="1"/>
  <c r="H1935" i="3" s="1"/>
  <c r="J1935" i="3"/>
  <c r="G1935" i="3"/>
  <c r="E1935" i="3" s="1"/>
  <c r="Q1934" i="3"/>
  <c r="R1934" i="3" s="1"/>
  <c r="H1934" i="3" s="1"/>
  <c r="J1934" i="3"/>
  <c r="G1934" i="3"/>
  <c r="E1934" i="3" s="1"/>
  <c r="Q1933" i="3"/>
  <c r="R1933" i="3" s="1"/>
  <c r="H1933" i="3" s="1"/>
  <c r="J1933" i="3"/>
  <c r="G1933" i="3"/>
  <c r="E1933" i="3" s="1"/>
  <c r="Q1932" i="3"/>
  <c r="R1932" i="3" s="1"/>
  <c r="H1932" i="3" s="1"/>
  <c r="J1932" i="3"/>
  <c r="G1932" i="3"/>
  <c r="E1932" i="3" s="1"/>
  <c r="Q1931" i="3"/>
  <c r="R1931" i="3" s="1"/>
  <c r="H1931" i="3" s="1"/>
  <c r="J1931" i="3"/>
  <c r="G1931" i="3"/>
  <c r="E1931" i="3" s="1"/>
  <c r="Q1930" i="3"/>
  <c r="R1930" i="3" s="1"/>
  <c r="H1930" i="3" s="1"/>
  <c r="J1930" i="3"/>
  <c r="G1930" i="3"/>
  <c r="E1930" i="3" s="1"/>
  <c r="Q1929" i="3"/>
  <c r="R1929" i="3" s="1"/>
  <c r="H1929" i="3" s="1"/>
  <c r="J1929" i="3"/>
  <c r="G1929" i="3"/>
  <c r="E1929" i="3" s="1"/>
  <c r="Q1928" i="3"/>
  <c r="R1928" i="3" s="1"/>
  <c r="H1928" i="3" s="1"/>
  <c r="J1928" i="3"/>
  <c r="G1928" i="3"/>
  <c r="E1928" i="3" s="1"/>
  <c r="Q1927" i="3"/>
  <c r="R1927" i="3" s="1"/>
  <c r="H1927" i="3" s="1"/>
  <c r="J1927" i="3"/>
  <c r="G1927" i="3"/>
  <c r="E1927" i="3" s="1"/>
  <c r="Q1926" i="3"/>
  <c r="R1926" i="3" s="1"/>
  <c r="H1926" i="3" s="1"/>
  <c r="J1926" i="3"/>
  <c r="G1926" i="3"/>
  <c r="E1926" i="3" s="1"/>
  <c r="Q1925" i="3"/>
  <c r="R1925" i="3" s="1"/>
  <c r="H1925" i="3" s="1"/>
  <c r="J1925" i="3"/>
  <c r="G1925" i="3"/>
  <c r="E1925" i="3" s="1"/>
  <c r="Q1924" i="3"/>
  <c r="R1924" i="3" s="1"/>
  <c r="H1924" i="3" s="1"/>
  <c r="J1924" i="3"/>
  <c r="G1924" i="3"/>
  <c r="E1924" i="3" s="1"/>
  <c r="Q1923" i="3"/>
  <c r="R1923" i="3" s="1"/>
  <c r="H1923" i="3" s="1"/>
  <c r="J1923" i="3"/>
  <c r="G1923" i="3"/>
  <c r="E1923" i="3" s="1"/>
  <c r="Q1922" i="3"/>
  <c r="R1922" i="3" s="1"/>
  <c r="H1922" i="3" s="1"/>
  <c r="J1922" i="3"/>
  <c r="G1922" i="3"/>
  <c r="E1922" i="3" s="1"/>
  <c r="Q1921" i="3"/>
  <c r="R1921" i="3" s="1"/>
  <c r="H1921" i="3" s="1"/>
  <c r="J1921" i="3"/>
  <c r="G1921" i="3"/>
  <c r="E1921" i="3" s="1"/>
  <c r="Q1920" i="3"/>
  <c r="R1920" i="3" s="1"/>
  <c r="H1920" i="3" s="1"/>
  <c r="J1920" i="3"/>
  <c r="G1920" i="3"/>
  <c r="E1920" i="3" s="1"/>
  <c r="Q1919" i="3"/>
  <c r="R1919" i="3" s="1"/>
  <c r="H1919" i="3" s="1"/>
  <c r="J1919" i="3"/>
  <c r="G1919" i="3"/>
  <c r="E1919" i="3" s="1"/>
  <c r="Q1918" i="3"/>
  <c r="R1918" i="3" s="1"/>
  <c r="H1918" i="3" s="1"/>
  <c r="J1918" i="3"/>
  <c r="G1918" i="3"/>
  <c r="E1918" i="3" s="1"/>
  <c r="Q1917" i="3"/>
  <c r="R1917" i="3" s="1"/>
  <c r="H1917" i="3" s="1"/>
  <c r="J1917" i="3"/>
  <c r="G1917" i="3"/>
  <c r="E1917" i="3" s="1"/>
  <c r="Q1916" i="3"/>
  <c r="R1916" i="3" s="1"/>
  <c r="H1916" i="3" s="1"/>
  <c r="J1916" i="3"/>
  <c r="G1916" i="3"/>
  <c r="E1916" i="3" s="1"/>
  <c r="Q1915" i="3"/>
  <c r="R1915" i="3" s="1"/>
  <c r="H1915" i="3" s="1"/>
  <c r="J1915" i="3"/>
  <c r="G1915" i="3"/>
  <c r="E1915" i="3" s="1"/>
  <c r="Q1914" i="3"/>
  <c r="R1914" i="3" s="1"/>
  <c r="H1914" i="3" s="1"/>
  <c r="J1914" i="3"/>
  <c r="G1914" i="3"/>
  <c r="E1914" i="3" s="1"/>
  <c r="Q1913" i="3"/>
  <c r="R1913" i="3" s="1"/>
  <c r="H1913" i="3" s="1"/>
  <c r="J1913" i="3"/>
  <c r="G1913" i="3"/>
  <c r="E1913" i="3" s="1"/>
  <c r="Q1912" i="3"/>
  <c r="R1912" i="3" s="1"/>
  <c r="H1912" i="3" s="1"/>
  <c r="J1912" i="3"/>
  <c r="G1912" i="3"/>
  <c r="E1912" i="3" s="1"/>
  <c r="Q1911" i="3"/>
  <c r="R1911" i="3" s="1"/>
  <c r="H1911" i="3" s="1"/>
  <c r="J1911" i="3"/>
  <c r="G1911" i="3"/>
  <c r="E1911" i="3" s="1"/>
  <c r="Q1910" i="3"/>
  <c r="R1910" i="3" s="1"/>
  <c r="H1910" i="3" s="1"/>
  <c r="J1910" i="3"/>
  <c r="G1910" i="3"/>
  <c r="E1910" i="3" s="1"/>
  <c r="Q1909" i="3"/>
  <c r="R1909" i="3" s="1"/>
  <c r="H1909" i="3" s="1"/>
  <c r="J1909" i="3"/>
  <c r="G1909" i="3"/>
  <c r="E1909" i="3" s="1"/>
  <c r="Q1908" i="3"/>
  <c r="R1908" i="3" s="1"/>
  <c r="H1908" i="3" s="1"/>
  <c r="J1908" i="3"/>
  <c r="G1908" i="3"/>
  <c r="E1908" i="3" s="1"/>
  <c r="Q1907" i="3"/>
  <c r="R1907" i="3" s="1"/>
  <c r="H1907" i="3" s="1"/>
  <c r="J1907" i="3"/>
  <c r="G1907" i="3"/>
  <c r="E1907" i="3" s="1"/>
  <c r="Q1906" i="3"/>
  <c r="R1906" i="3" s="1"/>
  <c r="H1906" i="3" s="1"/>
  <c r="J1906" i="3"/>
  <c r="G1906" i="3"/>
  <c r="E1906" i="3" s="1"/>
  <c r="Q1905" i="3"/>
  <c r="R1905" i="3" s="1"/>
  <c r="H1905" i="3" s="1"/>
  <c r="J1905" i="3"/>
  <c r="G1905" i="3"/>
  <c r="E1905" i="3" s="1"/>
  <c r="Q1904" i="3"/>
  <c r="R1904" i="3" s="1"/>
  <c r="H1904" i="3" s="1"/>
  <c r="J1904" i="3"/>
  <c r="G1904" i="3"/>
  <c r="E1904" i="3" s="1"/>
  <c r="Q1903" i="3"/>
  <c r="R1903" i="3" s="1"/>
  <c r="H1903" i="3" s="1"/>
  <c r="J1903" i="3"/>
  <c r="G1903" i="3"/>
  <c r="E1903" i="3" s="1"/>
  <c r="Q1902" i="3"/>
  <c r="R1902" i="3" s="1"/>
  <c r="H1902" i="3" s="1"/>
  <c r="J1902" i="3"/>
  <c r="G1902" i="3"/>
  <c r="E1902" i="3" s="1"/>
  <c r="Q1901" i="3"/>
  <c r="R1901" i="3" s="1"/>
  <c r="H1901" i="3" s="1"/>
  <c r="J1901" i="3"/>
  <c r="G1901" i="3"/>
  <c r="E1901" i="3" s="1"/>
  <c r="Q1900" i="3"/>
  <c r="R1900" i="3" s="1"/>
  <c r="H1900" i="3" s="1"/>
  <c r="J1900" i="3"/>
  <c r="G1900" i="3"/>
  <c r="E1900" i="3" s="1"/>
  <c r="Q1899" i="3"/>
  <c r="R1899" i="3" s="1"/>
  <c r="H1899" i="3" s="1"/>
  <c r="J1899" i="3"/>
  <c r="G1899" i="3"/>
  <c r="E1899" i="3" s="1"/>
  <c r="Q1898" i="3"/>
  <c r="R1898" i="3" s="1"/>
  <c r="H1898" i="3" s="1"/>
  <c r="J1898" i="3"/>
  <c r="G1898" i="3"/>
  <c r="E1898" i="3" s="1"/>
  <c r="Q1897" i="3"/>
  <c r="R1897" i="3" s="1"/>
  <c r="H1897" i="3" s="1"/>
  <c r="J1897" i="3"/>
  <c r="G1897" i="3"/>
  <c r="E1897" i="3" s="1"/>
  <c r="Q1896" i="3"/>
  <c r="R1896" i="3" s="1"/>
  <c r="H1896" i="3" s="1"/>
  <c r="J1896" i="3"/>
  <c r="G1896" i="3"/>
  <c r="E1896" i="3" s="1"/>
  <c r="Q1895" i="3"/>
  <c r="R1895" i="3" s="1"/>
  <c r="H1895" i="3" s="1"/>
  <c r="J1895" i="3"/>
  <c r="G1895" i="3"/>
  <c r="E1895" i="3" s="1"/>
  <c r="Q1894" i="3"/>
  <c r="R1894" i="3" s="1"/>
  <c r="H1894" i="3" s="1"/>
  <c r="J1894" i="3"/>
  <c r="G1894" i="3"/>
  <c r="E1894" i="3" s="1"/>
  <c r="Q1893" i="3"/>
  <c r="R1893" i="3" s="1"/>
  <c r="H1893" i="3" s="1"/>
  <c r="J1893" i="3"/>
  <c r="G1893" i="3"/>
  <c r="E1893" i="3" s="1"/>
  <c r="Q1892" i="3"/>
  <c r="R1892" i="3" s="1"/>
  <c r="H1892" i="3" s="1"/>
  <c r="J1892" i="3"/>
  <c r="G1892" i="3"/>
  <c r="E1892" i="3" s="1"/>
  <c r="Q1891" i="3"/>
  <c r="R1891" i="3" s="1"/>
  <c r="H1891" i="3" s="1"/>
  <c r="J1891" i="3"/>
  <c r="G1891" i="3"/>
  <c r="E1891" i="3" s="1"/>
  <c r="Q1890" i="3"/>
  <c r="R1890" i="3" s="1"/>
  <c r="H1890" i="3" s="1"/>
  <c r="J1890" i="3"/>
  <c r="G1890" i="3"/>
  <c r="E1890" i="3" s="1"/>
  <c r="Q1889" i="3"/>
  <c r="R1889" i="3" s="1"/>
  <c r="H1889" i="3" s="1"/>
  <c r="J1889" i="3"/>
  <c r="G1889" i="3"/>
  <c r="E1889" i="3" s="1"/>
  <c r="Q1888" i="3"/>
  <c r="R1888" i="3" s="1"/>
  <c r="H1888" i="3" s="1"/>
  <c r="J1888" i="3"/>
  <c r="G1888" i="3"/>
  <c r="E1888" i="3" s="1"/>
  <c r="Q1887" i="3"/>
  <c r="R1887" i="3" s="1"/>
  <c r="H1887" i="3" s="1"/>
  <c r="J1887" i="3"/>
  <c r="G1887" i="3"/>
  <c r="E1887" i="3" s="1"/>
  <c r="Q1886" i="3"/>
  <c r="R1886" i="3" s="1"/>
  <c r="H1886" i="3" s="1"/>
  <c r="J1886" i="3"/>
  <c r="G1886" i="3"/>
  <c r="E1886" i="3" s="1"/>
  <c r="Q1885" i="3"/>
  <c r="R1885" i="3" s="1"/>
  <c r="H1885" i="3" s="1"/>
  <c r="J1885" i="3"/>
  <c r="G1885" i="3"/>
  <c r="E1885" i="3" s="1"/>
  <c r="Q1884" i="3"/>
  <c r="R1884" i="3" s="1"/>
  <c r="H1884" i="3" s="1"/>
  <c r="J1884" i="3"/>
  <c r="G1884" i="3"/>
  <c r="E1884" i="3" s="1"/>
  <c r="Q1883" i="3"/>
  <c r="R1883" i="3" s="1"/>
  <c r="H1883" i="3" s="1"/>
  <c r="J1883" i="3"/>
  <c r="G1883" i="3"/>
  <c r="E1883" i="3" s="1"/>
  <c r="Q1882" i="3"/>
  <c r="R1882" i="3" s="1"/>
  <c r="H1882" i="3" s="1"/>
  <c r="J1882" i="3"/>
  <c r="G1882" i="3"/>
  <c r="E1882" i="3" s="1"/>
  <c r="Q1881" i="3"/>
  <c r="R1881" i="3" s="1"/>
  <c r="H1881" i="3" s="1"/>
  <c r="J1881" i="3"/>
  <c r="G1881" i="3"/>
  <c r="E1881" i="3" s="1"/>
  <c r="Q1880" i="3"/>
  <c r="R1880" i="3" s="1"/>
  <c r="H1880" i="3" s="1"/>
  <c r="J1880" i="3"/>
  <c r="G1880" i="3"/>
  <c r="E1880" i="3" s="1"/>
  <c r="Q1879" i="3"/>
  <c r="R1879" i="3" s="1"/>
  <c r="H1879" i="3" s="1"/>
  <c r="J1879" i="3"/>
  <c r="G1879" i="3"/>
  <c r="E1879" i="3" s="1"/>
  <c r="Q1878" i="3"/>
  <c r="R1878" i="3" s="1"/>
  <c r="H1878" i="3" s="1"/>
  <c r="J1878" i="3"/>
  <c r="G1878" i="3"/>
  <c r="E1878" i="3" s="1"/>
  <c r="Q1877" i="3"/>
  <c r="R1877" i="3" s="1"/>
  <c r="H1877" i="3" s="1"/>
  <c r="J1877" i="3"/>
  <c r="G1877" i="3"/>
  <c r="E1877" i="3" s="1"/>
  <c r="Q1876" i="3"/>
  <c r="R1876" i="3" s="1"/>
  <c r="H1876" i="3" s="1"/>
  <c r="J1876" i="3"/>
  <c r="G1876" i="3"/>
  <c r="E1876" i="3" s="1"/>
  <c r="Q1875" i="3"/>
  <c r="R1875" i="3" s="1"/>
  <c r="H1875" i="3" s="1"/>
  <c r="J1875" i="3"/>
  <c r="G1875" i="3"/>
  <c r="E1875" i="3" s="1"/>
  <c r="Q1874" i="3"/>
  <c r="R1874" i="3" s="1"/>
  <c r="H1874" i="3" s="1"/>
  <c r="J1874" i="3"/>
  <c r="G1874" i="3"/>
  <c r="E1874" i="3" s="1"/>
  <c r="Q1873" i="3"/>
  <c r="R1873" i="3" s="1"/>
  <c r="H1873" i="3" s="1"/>
  <c r="J1873" i="3"/>
  <c r="G1873" i="3"/>
  <c r="E1873" i="3" s="1"/>
  <c r="Q1872" i="3"/>
  <c r="R1872" i="3" s="1"/>
  <c r="H1872" i="3" s="1"/>
  <c r="J1872" i="3"/>
  <c r="G1872" i="3"/>
  <c r="E1872" i="3" s="1"/>
  <c r="Q1871" i="3"/>
  <c r="R1871" i="3" s="1"/>
  <c r="H1871" i="3" s="1"/>
  <c r="J1871" i="3"/>
  <c r="G1871" i="3"/>
  <c r="E1871" i="3" s="1"/>
  <c r="Q1870" i="3"/>
  <c r="R1870" i="3" s="1"/>
  <c r="H1870" i="3" s="1"/>
  <c r="J1870" i="3"/>
  <c r="G1870" i="3"/>
  <c r="E1870" i="3" s="1"/>
  <c r="Q1869" i="3"/>
  <c r="R1869" i="3" s="1"/>
  <c r="H1869" i="3" s="1"/>
  <c r="J1869" i="3"/>
  <c r="G1869" i="3"/>
  <c r="E1869" i="3" s="1"/>
  <c r="Q1868" i="3"/>
  <c r="R1868" i="3" s="1"/>
  <c r="H1868" i="3" s="1"/>
  <c r="J1868" i="3"/>
  <c r="G1868" i="3"/>
  <c r="E1868" i="3" s="1"/>
  <c r="Q1867" i="3"/>
  <c r="R1867" i="3" s="1"/>
  <c r="H1867" i="3" s="1"/>
  <c r="J1867" i="3"/>
  <c r="G1867" i="3"/>
  <c r="E1867" i="3" s="1"/>
  <c r="Q1866" i="3"/>
  <c r="R1866" i="3" s="1"/>
  <c r="H1866" i="3" s="1"/>
  <c r="J1866" i="3"/>
  <c r="G1866" i="3"/>
  <c r="E1866" i="3" s="1"/>
  <c r="Q1865" i="3"/>
  <c r="R1865" i="3" s="1"/>
  <c r="H1865" i="3" s="1"/>
  <c r="J1865" i="3"/>
  <c r="G1865" i="3"/>
  <c r="E1865" i="3" s="1"/>
  <c r="Q1864" i="3"/>
  <c r="R1864" i="3" s="1"/>
  <c r="H1864" i="3" s="1"/>
  <c r="J1864" i="3"/>
  <c r="G1864" i="3"/>
  <c r="E1864" i="3" s="1"/>
  <c r="Q1863" i="3"/>
  <c r="R1863" i="3" s="1"/>
  <c r="H1863" i="3" s="1"/>
  <c r="J1863" i="3"/>
  <c r="G1863" i="3"/>
  <c r="E1863" i="3" s="1"/>
  <c r="Q1862" i="3"/>
  <c r="R1862" i="3" s="1"/>
  <c r="H1862" i="3" s="1"/>
  <c r="J1862" i="3"/>
  <c r="G1862" i="3"/>
  <c r="E1862" i="3" s="1"/>
  <c r="Q1861" i="3"/>
  <c r="R1861" i="3" s="1"/>
  <c r="H1861" i="3" s="1"/>
  <c r="J1861" i="3"/>
  <c r="G1861" i="3"/>
  <c r="E1861" i="3" s="1"/>
  <c r="Q1860" i="3"/>
  <c r="R1860" i="3" s="1"/>
  <c r="H1860" i="3" s="1"/>
  <c r="J1860" i="3"/>
  <c r="G1860" i="3"/>
  <c r="E1860" i="3" s="1"/>
  <c r="Q1859" i="3"/>
  <c r="R1859" i="3" s="1"/>
  <c r="H1859" i="3" s="1"/>
  <c r="J1859" i="3"/>
  <c r="G1859" i="3"/>
  <c r="E1859" i="3" s="1"/>
  <c r="Q1858" i="3"/>
  <c r="R1858" i="3" s="1"/>
  <c r="H1858" i="3" s="1"/>
  <c r="J1858" i="3"/>
  <c r="G1858" i="3"/>
  <c r="E1858" i="3" s="1"/>
  <c r="Q1857" i="3"/>
  <c r="R1857" i="3" s="1"/>
  <c r="H1857" i="3" s="1"/>
  <c r="J1857" i="3"/>
  <c r="G1857" i="3"/>
  <c r="E1857" i="3" s="1"/>
  <c r="Q1856" i="3"/>
  <c r="R1856" i="3" s="1"/>
  <c r="H1856" i="3" s="1"/>
  <c r="J1856" i="3"/>
  <c r="G1856" i="3"/>
  <c r="E1856" i="3" s="1"/>
  <c r="Q1855" i="3"/>
  <c r="R1855" i="3" s="1"/>
  <c r="H1855" i="3" s="1"/>
  <c r="J1855" i="3"/>
  <c r="G1855" i="3"/>
  <c r="E1855" i="3" s="1"/>
  <c r="Q1854" i="3"/>
  <c r="R1854" i="3" s="1"/>
  <c r="H1854" i="3" s="1"/>
  <c r="J1854" i="3"/>
  <c r="G1854" i="3"/>
  <c r="E1854" i="3" s="1"/>
  <c r="Q1853" i="3"/>
  <c r="R1853" i="3" s="1"/>
  <c r="H1853" i="3" s="1"/>
  <c r="J1853" i="3"/>
  <c r="G1853" i="3"/>
  <c r="E1853" i="3" s="1"/>
  <c r="Q1852" i="3"/>
  <c r="R1852" i="3" s="1"/>
  <c r="H1852" i="3" s="1"/>
  <c r="J1852" i="3"/>
  <c r="G1852" i="3"/>
  <c r="E1852" i="3" s="1"/>
  <c r="Q1851" i="3"/>
  <c r="R1851" i="3" s="1"/>
  <c r="H1851" i="3" s="1"/>
  <c r="J1851" i="3"/>
  <c r="G1851" i="3"/>
  <c r="E1851" i="3" s="1"/>
  <c r="Q1850" i="3"/>
  <c r="R1850" i="3" s="1"/>
  <c r="H1850" i="3" s="1"/>
  <c r="J1850" i="3"/>
  <c r="G1850" i="3"/>
  <c r="E1850" i="3" s="1"/>
  <c r="Q1849" i="3"/>
  <c r="R1849" i="3" s="1"/>
  <c r="H1849" i="3" s="1"/>
  <c r="J1849" i="3"/>
  <c r="G1849" i="3"/>
  <c r="E1849" i="3" s="1"/>
  <c r="Q1848" i="3"/>
  <c r="R1848" i="3" s="1"/>
  <c r="H1848" i="3" s="1"/>
  <c r="J1848" i="3"/>
  <c r="G1848" i="3"/>
  <c r="E1848" i="3" s="1"/>
  <c r="Q1847" i="3"/>
  <c r="R1847" i="3" s="1"/>
  <c r="H1847" i="3" s="1"/>
  <c r="J1847" i="3"/>
  <c r="G1847" i="3"/>
  <c r="E1847" i="3" s="1"/>
  <c r="Q1846" i="3"/>
  <c r="R1846" i="3" s="1"/>
  <c r="H1846" i="3" s="1"/>
  <c r="J1846" i="3"/>
  <c r="G1846" i="3"/>
  <c r="E1846" i="3" s="1"/>
  <c r="Q1845" i="3"/>
  <c r="R1845" i="3" s="1"/>
  <c r="H1845" i="3" s="1"/>
  <c r="J1845" i="3"/>
  <c r="G1845" i="3"/>
  <c r="E1845" i="3" s="1"/>
  <c r="Q1844" i="3"/>
  <c r="R1844" i="3" s="1"/>
  <c r="H1844" i="3" s="1"/>
  <c r="J1844" i="3"/>
  <c r="G1844" i="3"/>
  <c r="E1844" i="3" s="1"/>
  <c r="Q1843" i="3"/>
  <c r="R1843" i="3" s="1"/>
  <c r="H1843" i="3" s="1"/>
  <c r="J1843" i="3"/>
  <c r="G1843" i="3"/>
  <c r="E1843" i="3" s="1"/>
  <c r="Q1842" i="3"/>
  <c r="R1842" i="3" s="1"/>
  <c r="H1842" i="3" s="1"/>
  <c r="J1842" i="3"/>
  <c r="G1842" i="3"/>
  <c r="E1842" i="3" s="1"/>
  <c r="Q1841" i="3"/>
  <c r="R1841" i="3" s="1"/>
  <c r="H1841" i="3" s="1"/>
  <c r="J1841" i="3"/>
  <c r="G1841" i="3"/>
  <c r="E1841" i="3" s="1"/>
  <c r="Q1840" i="3"/>
  <c r="R1840" i="3" s="1"/>
  <c r="H1840" i="3" s="1"/>
  <c r="J1840" i="3"/>
  <c r="G1840" i="3"/>
  <c r="E1840" i="3" s="1"/>
  <c r="Q1839" i="3"/>
  <c r="R1839" i="3" s="1"/>
  <c r="H1839" i="3" s="1"/>
  <c r="J1839" i="3"/>
  <c r="G1839" i="3"/>
  <c r="E1839" i="3" s="1"/>
  <c r="Q1838" i="3"/>
  <c r="R1838" i="3" s="1"/>
  <c r="H1838" i="3" s="1"/>
  <c r="J1838" i="3"/>
  <c r="G1838" i="3"/>
  <c r="E1838" i="3" s="1"/>
  <c r="Q1837" i="3"/>
  <c r="R1837" i="3" s="1"/>
  <c r="H1837" i="3" s="1"/>
  <c r="J1837" i="3"/>
  <c r="G1837" i="3"/>
  <c r="E1837" i="3" s="1"/>
  <c r="Q1836" i="3"/>
  <c r="R1836" i="3" s="1"/>
  <c r="H1836" i="3" s="1"/>
  <c r="J1836" i="3"/>
  <c r="G1836" i="3"/>
  <c r="E1836" i="3" s="1"/>
  <c r="Q1835" i="3"/>
  <c r="R1835" i="3" s="1"/>
  <c r="H1835" i="3" s="1"/>
  <c r="J1835" i="3"/>
  <c r="G1835" i="3"/>
  <c r="E1835" i="3" s="1"/>
  <c r="Q1834" i="3"/>
  <c r="R1834" i="3" s="1"/>
  <c r="H1834" i="3" s="1"/>
  <c r="J1834" i="3"/>
  <c r="G1834" i="3"/>
  <c r="E1834" i="3" s="1"/>
  <c r="Q1833" i="3"/>
  <c r="R1833" i="3" s="1"/>
  <c r="H1833" i="3" s="1"/>
  <c r="J1833" i="3"/>
  <c r="G1833" i="3"/>
  <c r="E1833" i="3" s="1"/>
  <c r="Q1832" i="3"/>
  <c r="R1832" i="3" s="1"/>
  <c r="H1832" i="3" s="1"/>
  <c r="J1832" i="3"/>
  <c r="G1832" i="3"/>
  <c r="E1832" i="3" s="1"/>
  <c r="Q1831" i="3"/>
  <c r="R1831" i="3" s="1"/>
  <c r="H1831" i="3" s="1"/>
  <c r="J1831" i="3"/>
  <c r="G1831" i="3"/>
  <c r="E1831" i="3" s="1"/>
  <c r="Q1830" i="3"/>
  <c r="R1830" i="3" s="1"/>
  <c r="H1830" i="3" s="1"/>
  <c r="J1830" i="3"/>
  <c r="G1830" i="3"/>
  <c r="E1830" i="3" s="1"/>
  <c r="Q1829" i="3"/>
  <c r="R1829" i="3" s="1"/>
  <c r="H1829" i="3" s="1"/>
  <c r="J1829" i="3"/>
  <c r="G1829" i="3"/>
  <c r="E1829" i="3" s="1"/>
  <c r="Q1828" i="3"/>
  <c r="R1828" i="3" s="1"/>
  <c r="H1828" i="3" s="1"/>
  <c r="J1828" i="3"/>
  <c r="G1828" i="3"/>
  <c r="E1828" i="3" s="1"/>
  <c r="Q1827" i="3"/>
  <c r="R1827" i="3" s="1"/>
  <c r="H1827" i="3" s="1"/>
  <c r="J1827" i="3"/>
  <c r="G1827" i="3"/>
  <c r="E1827" i="3" s="1"/>
  <c r="Q1826" i="3"/>
  <c r="R1826" i="3" s="1"/>
  <c r="H1826" i="3" s="1"/>
  <c r="J1826" i="3"/>
  <c r="G1826" i="3"/>
  <c r="E1826" i="3" s="1"/>
  <c r="Q1825" i="3"/>
  <c r="R1825" i="3" s="1"/>
  <c r="H1825" i="3" s="1"/>
  <c r="J1825" i="3"/>
  <c r="G1825" i="3"/>
  <c r="E1825" i="3" s="1"/>
  <c r="Q1824" i="3"/>
  <c r="R1824" i="3" s="1"/>
  <c r="H1824" i="3" s="1"/>
  <c r="J1824" i="3"/>
  <c r="G1824" i="3"/>
  <c r="E1824" i="3" s="1"/>
  <c r="Q1823" i="3"/>
  <c r="R1823" i="3" s="1"/>
  <c r="H1823" i="3" s="1"/>
  <c r="J1823" i="3"/>
  <c r="G1823" i="3"/>
  <c r="E1823" i="3" s="1"/>
  <c r="Q1822" i="3"/>
  <c r="R1822" i="3" s="1"/>
  <c r="H1822" i="3" s="1"/>
  <c r="J1822" i="3"/>
  <c r="G1822" i="3"/>
  <c r="E1822" i="3" s="1"/>
  <c r="Q1821" i="3"/>
  <c r="R1821" i="3" s="1"/>
  <c r="H1821" i="3" s="1"/>
  <c r="J1821" i="3"/>
  <c r="G1821" i="3"/>
  <c r="E1821" i="3" s="1"/>
  <c r="Q1820" i="3"/>
  <c r="R1820" i="3" s="1"/>
  <c r="H1820" i="3" s="1"/>
  <c r="J1820" i="3"/>
  <c r="G1820" i="3"/>
  <c r="E1820" i="3" s="1"/>
  <c r="Q1819" i="3"/>
  <c r="R1819" i="3" s="1"/>
  <c r="H1819" i="3" s="1"/>
  <c r="J1819" i="3"/>
  <c r="G1819" i="3"/>
  <c r="E1819" i="3" s="1"/>
  <c r="Q1818" i="3"/>
  <c r="R1818" i="3" s="1"/>
  <c r="H1818" i="3" s="1"/>
  <c r="J1818" i="3"/>
  <c r="G1818" i="3"/>
  <c r="E1818" i="3" s="1"/>
  <c r="Q1817" i="3"/>
  <c r="R1817" i="3" s="1"/>
  <c r="H1817" i="3" s="1"/>
  <c r="J1817" i="3"/>
  <c r="G1817" i="3"/>
  <c r="E1817" i="3" s="1"/>
  <c r="Q1816" i="3"/>
  <c r="R1816" i="3" s="1"/>
  <c r="H1816" i="3" s="1"/>
  <c r="J1816" i="3"/>
  <c r="G1816" i="3"/>
  <c r="E1816" i="3" s="1"/>
  <c r="Q1815" i="3"/>
  <c r="R1815" i="3" s="1"/>
  <c r="H1815" i="3" s="1"/>
  <c r="J1815" i="3"/>
  <c r="G1815" i="3"/>
  <c r="E1815" i="3" s="1"/>
  <c r="Q1814" i="3"/>
  <c r="R1814" i="3" s="1"/>
  <c r="H1814" i="3" s="1"/>
  <c r="J1814" i="3"/>
  <c r="G1814" i="3"/>
  <c r="E1814" i="3" s="1"/>
  <c r="Q1813" i="3"/>
  <c r="R1813" i="3" s="1"/>
  <c r="H1813" i="3" s="1"/>
  <c r="J1813" i="3"/>
  <c r="G1813" i="3"/>
  <c r="E1813" i="3" s="1"/>
  <c r="Q1812" i="3"/>
  <c r="R1812" i="3" s="1"/>
  <c r="H1812" i="3" s="1"/>
  <c r="J1812" i="3"/>
  <c r="G1812" i="3"/>
  <c r="E1812" i="3" s="1"/>
  <c r="Q1811" i="3"/>
  <c r="R1811" i="3" s="1"/>
  <c r="H1811" i="3" s="1"/>
  <c r="J1811" i="3"/>
  <c r="G1811" i="3"/>
  <c r="E1811" i="3" s="1"/>
  <c r="Q1810" i="3"/>
  <c r="R1810" i="3" s="1"/>
  <c r="H1810" i="3" s="1"/>
  <c r="J1810" i="3"/>
  <c r="G1810" i="3"/>
  <c r="E1810" i="3" s="1"/>
  <c r="Q1809" i="3"/>
  <c r="R1809" i="3" s="1"/>
  <c r="H1809" i="3" s="1"/>
  <c r="J1809" i="3"/>
  <c r="G1809" i="3"/>
  <c r="E1809" i="3" s="1"/>
  <c r="Q1808" i="3"/>
  <c r="R1808" i="3" s="1"/>
  <c r="H1808" i="3" s="1"/>
  <c r="J1808" i="3"/>
  <c r="G1808" i="3"/>
  <c r="E1808" i="3" s="1"/>
  <c r="Q1807" i="3"/>
  <c r="R1807" i="3" s="1"/>
  <c r="H1807" i="3" s="1"/>
  <c r="J1807" i="3"/>
  <c r="G1807" i="3"/>
  <c r="E1807" i="3" s="1"/>
  <c r="Q1806" i="3"/>
  <c r="R1806" i="3" s="1"/>
  <c r="H1806" i="3" s="1"/>
  <c r="J1806" i="3"/>
  <c r="G1806" i="3"/>
  <c r="E1806" i="3" s="1"/>
  <c r="Q1805" i="3"/>
  <c r="R1805" i="3" s="1"/>
  <c r="H1805" i="3" s="1"/>
  <c r="J1805" i="3"/>
  <c r="G1805" i="3"/>
  <c r="E1805" i="3" s="1"/>
  <c r="Q1804" i="3"/>
  <c r="R1804" i="3" s="1"/>
  <c r="H1804" i="3" s="1"/>
  <c r="J1804" i="3"/>
  <c r="G1804" i="3"/>
  <c r="E1804" i="3" s="1"/>
  <c r="Q1803" i="3"/>
  <c r="R1803" i="3" s="1"/>
  <c r="H1803" i="3" s="1"/>
  <c r="J1803" i="3"/>
  <c r="G1803" i="3"/>
  <c r="E1803" i="3" s="1"/>
  <c r="Q1802" i="3"/>
  <c r="R1802" i="3" s="1"/>
  <c r="H1802" i="3" s="1"/>
  <c r="J1802" i="3"/>
  <c r="G1802" i="3"/>
  <c r="E1802" i="3" s="1"/>
  <c r="Q1801" i="3"/>
  <c r="R1801" i="3" s="1"/>
  <c r="H1801" i="3" s="1"/>
  <c r="J1801" i="3"/>
  <c r="G1801" i="3"/>
  <c r="E1801" i="3" s="1"/>
  <c r="Q1800" i="3"/>
  <c r="R1800" i="3" s="1"/>
  <c r="H1800" i="3" s="1"/>
  <c r="J1800" i="3"/>
  <c r="G1800" i="3"/>
  <c r="E1800" i="3" s="1"/>
  <c r="Q1799" i="3"/>
  <c r="R1799" i="3" s="1"/>
  <c r="H1799" i="3" s="1"/>
  <c r="J1799" i="3"/>
  <c r="G1799" i="3"/>
  <c r="E1799" i="3" s="1"/>
  <c r="Q1798" i="3"/>
  <c r="R1798" i="3" s="1"/>
  <c r="H1798" i="3" s="1"/>
  <c r="J1798" i="3"/>
  <c r="G1798" i="3"/>
  <c r="E1798" i="3" s="1"/>
  <c r="Q1797" i="3"/>
  <c r="R1797" i="3" s="1"/>
  <c r="H1797" i="3" s="1"/>
  <c r="J1797" i="3"/>
  <c r="G1797" i="3"/>
  <c r="E1797" i="3" s="1"/>
  <c r="Q1796" i="3"/>
  <c r="R1796" i="3" s="1"/>
  <c r="H1796" i="3" s="1"/>
  <c r="J1796" i="3"/>
  <c r="G1796" i="3"/>
  <c r="E1796" i="3" s="1"/>
  <c r="Q1795" i="3"/>
  <c r="R1795" i="3" s="1"/>
  <c r="H1795" i="3" s="1"/>
  <c r="J1795" i="3"/>
  <c r="G1795" i="3"/>
  <c r="E1795" i="3" s="1"/>
  <c r="Q1794" i="3"/>
  <c r="R1794" i="3" s="1"/>
  <c r="H1794" i="3" s="1"/>
  <c r="J1794" i="3"/>
  <c r="G1794" i="3"/>
  <c r="E1794" i="3" s="1"/>
  <c r="Q1793" i="3"/>
  <c r="R1793" i="3" s="1"/>
  <c r="H1793" i="3" s="1"/>
  <c r="J1793" i="3"/>
  <c r="G1793" i="3"/>
  <c r="E1793" i="3" s="1"/>
  <c r="Q1792" i="3"/>
  <c r="R1792" i="3" s="1"/>
  <c r="H1792" i="3" s="1"/>
  <c r="J1792" i="3"/>
  <c r="G1792" i="3"/>
  <c r="E1792" i="3" s="1"/>
  <c r="Q1791" i="3"/>
  <c r="R1791" i="3" s="1"/>
  <c r="H1791" i="3" s="1"/>
  <c r="J1791" i="3"/>
  <c r="G1791" i="3"/>
  <c r="E1791" i="3" s="1"/>
  <c r="Q1790" i="3"/>
  <c r="R1790" i="3" s="1"/>
  <c r="H1790" i="3" s="1"/>
  <c r="J1790" i="3"/>
  <c r="G1790" i="3"/>
  <c r="E1790" i="3" s="1"/>
  <c r="Q1789" i="3"/>
  <c r="R1789" i="3" s="1"/>
  <c r="H1789" i="3" s="1"/>
  <c r="J1789" i="3"/>
  <c r="G1789" i="3"/>
  <c r="E1789" i="3" s="1"/>
  <c r="Q1788" i="3"/>
  <c r="R1788" i="3" s="1"/>
  <c r="H1788" i="3" s="1"/>
  <c r="J1788" i="3"/>
  <c r="G1788" i="3"/>
  <c r="E1788" i="3" s="1"/>
  <c r="Q1787" i="3"/>
  <c r="R1787" i="3" s="1"/>
  <c r="H1787" i="3" s="1"/>
  <c r="J1787" i="3"/>
  <c r="G1787" i="3"/>
  <c r="E1787" i="3" s="1"/>
  <c r="Q1786" i="3"/>
  <c r="R1786" i="3" s="1"/>
  <c r="H1786" i="3" s="1"/>
  <c r="J1786" i="3"/>
  <c r="G1786" i="3"/>
  <c r="E1786" i="3" s="1"/>
  <c r="Q1785" i="3"/>
  <c r="R1785" i="3" s="1"/>
  <c r="H1785" i="3" s="1"/>
  <c r="J1785" i="3"/>
  <c r="G1785" i="3"/>
  <c r="E1785" i="3" s="1"/>
  <c r="Q1784" i="3"/>
  <c r="R1784" i="3" s="1"/>
  <c r="H1784" i="3" s="1"/>
  <c r="J1784" i="3"/>
  <c r="G1784" i="3"/>
  <c r="E1784" i="3" s="1"/>
  <c r="Q1783" i="3"/>
  <c r="R1783" i="3" s="1"/>
  <c r="H1783" i="3" s="1"/>
  <c r="J1783" i="3"/>
  <c r="G1783" i="3"/>
  <c r="E1783" i="3" s="1"/>
  <c r="Q1782" i="3"/>
  <c r="R1782" i="3" s="1"/>
  <c r="H1782" i="3" s="1"/>
  <c r="J1782" i="3"/>
  <c r="G1782" i="3"/>
  <c r="E1782" i="3" s="1"/>
  <c r="Q1781" i="3"/>
  <c r="R1781" i="3" s="1"/>
  <c r="H1781" i="3" s="1"/>
  <c r="J1781" i="3"/>
  <c r="G1781" i="3"/>
  <c r="E1781" i="3" s="1"/>
  <c r="Q1780" i="3"/>
  <c r="R1780" i="3" s="1"/>
  <c r="H1780" i="3" s="1"/>
  <c r="J1780" i="3"/>
  <c r="G1780" i="3"/>
  <c r="E1780" i="3" s="1"/>
  <c r="Q1779" i="3"/>
  <c r="R1779" i="3" s="1"/>
  <c r="H1779" i="3" s="1"/>
  <c r="J1779" i="3"/>
  <c r="G1779" i="3"/>
  <c r="E1779" i="3" s="1"/>
  <c r="Q1778" i="3"/>
  <c r="R1778" i="3" s="1"/>
  <c r="H1778" i="3" s="1"/>
  <c r="J1778" i="3"/>
  <c r="G1778" i="3"/>
  <c r="E1778" i="3" s="1"/>
  <c r="Q1777" i="3"/>
  <c r="R1777" i="3" s="1"/>
  <c r="H1777" i="3" s="1"/>
  <c r="J1777" i="3"/>
  <c r="G1777" i="3"/>
  <c r="E1777" i="3" s="1"/>
  <c r="Q1776" i="3"/>
  <c r="R1776" i="3" s="1"/>
  <c r="H1776" i="3" s="1"/>
  <c r="J1776" i="3"/>
  <c r="G1776" i="3"/>
  <c r="E1776" i="3" s="1"/>
  <c r="Q1775" i="3"/>
  <c r="R1775" i="3" s="1"/>
  <c r="H1775" i="3" s="1"/>
  <c r="J1775" i="3"/>
  <c r="G1775" i="3"/>
  <c r="E1775" i="3" s="1"/>
  <c r="Q1774" i="3"/>
  <c r="R1774" i="3" s="1"/>
  <c r="H1774" i="3" s="1"/>
  <c r="J1774" i="3"/>
  <c r="G1774" i="3"/>
  <c r="E1774" i="3" s="1"/>
  <c r="Q1773" i="3"/>
  <c r="R1773" i="3" s="1"/>
  <c r="H1773" i="3" s="1"/>
  <c r="J1773" i="3"/>
  <c r="G1773" i="3"/>
  <c r="E1773" i="3" s="1"/>
  <c r="R1772" i="3"/>
  <c r="H1772" i="3" s="1"/>
  <c r="Q1772" i="3"/>
  <c r="J1772" i="3"/>
  <c r="G1772" i="3"/>
  <c r="E1772" i="3" s="1"/>
  <c r="Q1771" i="3"/>
  <c r="R1771" i="3" s="1"/>
  <c r="H1771" i="3" s="1"/>
  <c r="J1771" i="3"/>
  <c r="G1771" i="3"/>
  <c r="E1771" i="3" s="1"/>
  <c r="Q1770" i="3"/>
  <c r="R1770" i="3" s="1"/>
  <c r="H1770" i="3" s="1"/>
  <c r="J1770" i="3"/>
  <c r="G1770" i="3"/>
  <c r="E1770" i="3" s="1"/>
  <c r="Q1769" i="3"/>
  <c r="R1769" i="3" s="1"/>
  <c r="H1769" i="3" s="1"/>
  <c r="J1769" i="3"/>
  <c r="G1769" i="3"/>
  <c r="E1769" i="3" s="1"/>
  <c r="Q1768" i="3"/>
  <c r="R1768" i="3" s="1"/>
  <c r="H1768" i="3" s="1"/>
  <c r="J1768" i="3"/>
  <c r="G1768" i="3"/>
  <c r="E1768" i="3" s="1"/>
  <c r="Q1767" i="3"/>
  <c r="R1767" i="3" s="1"/>
  <c r="H1767" i="3" s="1"/>
  <c r="J1767" i="3"/>
  <c r="G1767" i="3"/>
  <c r="E1767" i="3" s="1"/>
  <c r="Q1766" i="3"/>
  <c r="R1766" i="3" s="1"/>
  <c r="H1766" i="3" s="1"/>
  <c r="J1766" i="3"/>
  <c r="G1766" i="3"/>
  <c r="E1766" i="3" s="1"/>
  <c r="Q1765" i="3"/>
  <c r="R1765" i="3" s="1"/>
  <c r="H1765" i="3" s="1"/>
  <c r="J1765" i="3"/>
  <c r="G1765" i="3"/>
  <c r="E1765" i="3" s="1"/>
  <c r="Q1764" i="3"/>
  <c r="R1764" i="3" s="1"/>
  <c r="H1764" i="3" s="1"/>
  <c r="J1764" i="3"/>
  <c r="G1764" i="3"/>
  <c r="E1764" i="3" s="1"/>
  <c r="Q1763" i="3"/>
  <c r="R1763" i="3" s="1"/>
  <c r="H1763" i="3" s="1"/>
  <c r="J1763" i="3"/>
  <c r="G1763" i="3"/>
  <c r="E1763" i="3" s="1"/>
  <c r="Q1762" i="3"/>
  <c r="R1762" i="3" s="1"/>
  <c r="H1762" i="3" s="1"/>
  <c r="J1762" i="3"/>
  <c r="G1762" i="3"/>
  <c r="E1762" i="3" s="1"/>
  <c r="Q1761" i="3"/>
  <c r="R1761" i="3" s="1"/>
  <c r="H1761" i="3" s="1"/>
  <c r="J1761" i="3"/>
  <c r="G1761" i="3"/>
  <c r="E1761" i="3" s="1"/>
  <c r="Q1760" i="3"/>
  <c r="R1760" i="3" s="1"/>
  <c r="H1760" i="3" s="1"/>
  <c r="J1760" i="3"/>
  <c r="G1760" i="3"/>
  <c r="E1760" i="3" s="1"/>
  <c r="Q1759" i="3"/>
  <c r="R1759" i="3" s="1"/>
  <c r="H1759" i="3" s="1"/>
  <c r="J1759" i="3"/>
  <c r="G1759" i="3"/>
  <c r="E1759" i="3" s="1"/>
  <c r="Q1758" i="3"/>
  <c r="R1758" i="3" s="1"/>
  <c r="H1758" i="3" s="1"/>
  <c r="J1758" i="3"/>
  <c r="G1758" i="3"/>
  <c r="E1758" i="3" s="1"/>
  <c r="Q1757" i="3"/>
  <c r="R1757" i="3" s="1"/>
  <c r="H1757" i="3" s="1"/>
  <c r="J1757" i="3"/>
  <c r="G1757" i="3"/>
  <c r="E1757" i="3" s="1"/>
  <c r="Q1756" i="3"/>
  <c r="R1756" i="3" s="1"/>
  <c r="H1756" i="3" s="1"/>
  <c r="J1756" i="3"/>
  <c r="G1756" i="3"/>
  <c r="E1756" i="3" s="1"/>
  <c r="Q1755" i="3"/>
  <c r="R1755" i="3" s="1"/>
  <c r="H1755" i="3" s="1"/>
  <c r="J1755" i="3"/>
  <c r="G1755" i="3"/>
  <c r="E1755" i="3" s="1"/>
  <c r="Q1754" i="3"/>
  <c r="R1754" i="3" s="1"/>
  <c r="H1754" i="3" s="1"/>
  <c r="J1754" i="3"/>
  <c r="G1754" i="3"/>
  <c r="E1754" i="3" s="1"/>
  <c r="Q1753" i="3"/>
  <c r="R1753" i="3" s="1"/>
  <c r="H1753" i="3" s="1"/>
  <c r="J1753" i="3"/>
  <c r="G1753" i="3"/>
  <c r="E1753" i="3" s="1"/>
  <c r="Q1752" i="3"/>
  <c r="R1752" i="3" s="1"/>
  <c r="H1752" i="3" s="1"/>
  <c r="J1752" i="3"/>
  <c r="G1752" i="3"/>
  <c r="E1752" i="3" s="1"/>
  <c r="Q1751" i="3"/>
  <c r="R1751" i="3" s="1"/>
  <c r="H1751" i="3" s="1"/>
  <c r="J1751" i="3"/>
  <c r="G1751" i="3"/>
  <c r="E1751" i="3" s="1"/>
  <c r="R1750" i="3"/>
  <c r="H1750" i="3" s="1"/>
  <c r="Q1750" i="3"/>
  <c r="J1750" i="3"/>
  <c r="G1750" i="3"/>
  <c r="E1750" i="3" s="1"/>
  <c r="R1749" i="3"/>
  <c r="H1749" i="3" s="1"/>
  <c r="Q1749" i="3"/>
  <c r="J1749" i="3"/>
  <c r="G1749" i="3"/>
  <c r="E1749" i="3" s="1"/>
  <c r="Q1748" i="3"/>
  <c r="R1748" i="3" s="1"/>
  <c r="H1748" i="3" s="1"/>
  <c r="J1748" i="3"/>
  <c r="G1748" i="3"/>
  <c r="E1748" i="3" s="1"/>
  <c r="Q1747" i="3"/>
  <c r="R1747" i="3" s="1"/>
  <c r="H1747" i="3" s="1"/>
  <c r="J1747" i="3"/>
  <c r="G1747" i="3"/>
  <c r="E1747" i="3" s="1"/>
  <c r="Q1746" i="3"/>
  <c r="R1746" i="3" s="1"/>
  <c r="H1746" i="3" s="1"/>
  <c r="J1746" i="3"/>
  <c r="G1746" i="3"/>
  <c r="E1746" i="3" s="1"/>
  <c r="Q1745" i="3"/>
  <c r="R1745" i="3" s="1"/>
  <c r="H1745" i="3" s="1"/>
  <c r="J1745" i="3"/>
  <c r="G1745" i="3"/>
  <c r="E1745" i="3" s="1"/>
  <c r="Q1744" i="3"/>
  <c r="R1744" i="3" s="1"/>
  <c r="H1744" i="3" s="1"/>
  <c r="J1744" i="3"/>
  <c r="G1744" i="3"/>
  <c r="E1744" i="3" s="1"/>
  <c r="Q1743" i="3"/>
  <c r="R1743" i="3" s="1"/>
  <c r="H1743" i="3" s="1"/>
  <c r="J1743" i="3"/>
  <c r="G1743" i="3"/>
  <c r="E1743" i="3" s="1"/>
  <c r="Q1742" i="3"/>
  <c r="R1742" i="3" s="1"/>
  <c r="H1742" i="3" s="1"/>
  <c r="J1742" i="3"/>
  <c r="G1742" i="3"/>
  <c r="E1742" i="3" s="1"/>
  <c r="Q1741" i="3"/>
  <c r="R1741" i="3" s="1"/>
  <c r="H1741" i="3" s="1"/>
  <c r="J1741" i="3"/>
  <c r="G1741" i="3"/>
  <c r="E1741" i="3" s="1"/>
  <c r="Q1740" i="3"/>
  <c r="R1740" i="3" s="1"/>
  <c r="H1740" i="3" s="1"/>
  <c r="J1740" i="3"/>
  <c r="G1740" i="3"/>
  <c r="E1740" i="3" s="1"/>
  <c r="Q1739" i="3"/>
  <c r="R1739" i="3" s="1"/>
  <c r="H1739" i="3" s="1"/>
  <c r="J1739" i="3"/>
  <c r="G1739" i="3"/>
  <c r="E1739" i="3" s="1"/>
  <c r="Q1738" i="3"/>
  <c r="R1738" i="3" s="1"/>
  <c r="H1738" i="3" s="1"/>
  <c r="J1738" i="3"/>
  <c r="G1738" i="3"/>
  <c r="E1738" i="3" s="1"/>
  <c r="Q1737" i="3"/>
  <c r="R1737" i="3" s="1"/>
  <c r="H1737" i="3" s="1"/>
  <c r="J1737" i="3"/>
  <c r="G1737" i="3"/>
  <c r="E1737" i="3" s="1"/>
  <c r="Q1736" i="3"/>
  <c r="R1736" i="3" s="1"/>
  <c r="H1736" i="3" s="1"/>
  <c r="J1736" i="3"/>
  <c r="G1736" i="3"/>
  <c r="E1736" i="3" s="1"/>
  <c r="Q1735" i="3"/>
  <c r="R1735" i="3" s="1"/>
  <c r="H1735" i="3" s="1"/>
  <c r="J1735" i="3"/>
  <c r="G1735" i="3"/>
  <c r="E1735" i="3" s="1"/>
  <c r="Q1734" i="3"/>
  <c r="R1734" i="3" s="1"/>
  <c r="H1734" i="3" s="1"/>
  <c r="J1734" i="3"/>
  <c r="G1734" i="3"/>
  <c r="E1734" i="3" s="1"/>
  <c r="Q1733" i="3"/>
  <c r="R1733" i="3" s="1"/>
  <c r="H1733" i="3" s="1"/>
  <c r="J1733" i="3"/>
  <c r="G1733" i="3"/>
  <c r="E1733" i="3" s="1"/>
  <c r="Q1732" i="3"/>
  <c r="R1732" i="3" s="1"/>
  <c r="H1732" i="3" s="1"/>
  <c r="J1732" i="3"/>
  <c r="G1732" i="3"/>
  <c r="E1732" i="3" s="1"/>
  <c r="Q1731" i="3"/>
  <c r="R1731" i="3" s="1"/>
  <c r="H1731" i="3" s="1"/>
  <c r="J1731" i="3"/>
  <c r="G1731" i="3"/>
  <c r="E1731" i="3" s="1"/>
  <c r="Q1730" i="3"/>
  <c r="R1730" i="3" s="1"/>
  <c r="H1730" i="3" s="1"/>
  <c r="J1730" i="3"/>
  <c r="G1730" i="3"/>
  <c r="E1730" i="3" s="1"/>
  <c r="Q1729" i="3"/>
  <c r="R1729" i="3" s="1"/>
  <c r="H1729" i="3" s="1"/>
  <c r="J1729" i="3"/>
  <c r="G1729" i="3"/>
  <c r="E1729" i="3" s="1"/>
  <c r="Q1728" i="3"/>
  <c r="R1728" i="3" s="1"/>
  <c r="H1728" i="3" s="1"/>
  <c r="J1728" i="3"/>
  <c r="G1728" i="3"/>
  <c r="E1728" i="3" s="1"/>
  <c r="R1727" i="3"/>
  <c r="H1727" i="3" s="1"/>
  <c r="Q1727" i="3"/>
  <c r="J1727" i="3"/>
  <c r="G1727" i="3"/>
  <c r="E1727" i="3" s="1"/>
  <c r="Q1726" i="3"/>
  <c r="R1726" i="3" s="1"/>
  <c r="H1726" i="3" s="1"/>
  <c r="J1726" i="3"/>
  <c r="G1726" i="3"/>
  <c r="E1726" i="3" s="1"/>
  <c r="Q1725" i="3"/>
  <c r="R1725" i="3" s="1"/>
  <c r="H1725" i="3" s="1"/>
  <c r="J1725" i="3"/>
  <c r="G1725" i="3"/>
  <c r="E1725" i="3" s="1"/>
  <c r="Q1724" i="3"/>
  <c r="R1724" i="3" s="1"/>
  <c r="H1724" i="3" s="1"/>
  <c r="J1724" i="3"/>
  <c r="G1724" i="3"/>
  <c r="E1724" i="3" s="1"/>
  <c r="Q1723" i="3"/>
  <c r="R1723" i="3" s="1"/>
  <c r="H1723" i="3" s="1"/>
  <c r="J1723" i="3"/>
  <c r="G1723" i="3"/>
  <c r="E1723" i="3" s="1"/>
  <c r="Q1722" i="3"/>
  <c r="R1722" i="3" s="1"/>
  <c r="H1722" i="3" s="1"/>
  <c r="J1722" i="3"/>
  <c r="G1722" i="3"/>
  <c r="E1722" i="3" s="1"/>
  <c r="Q1721" i="3"/>
  <c r="R1721" i="3" s="1"/>
  <c r="H1721" i="3" s="1"/>
  <c r="J1721" i="3"/>
  <c r="G1721" i="3"/>
  <c r="E1721" i="3" s="1"/>
  <c r="Q1720" i="3"/>
  <c r="R1720" i="3" s="1"/>
  <c r="H1720" i="3" s="1"/>
  <c r="J1720" i="3"/>
  <c r="G1720" i="3"/>
  <c r="E1720" i="3" s="1"/>
  <c r="Q1719" i="3"/>
  <c r="R1719" i="3" s="1"/>
  <c r="H1719" i="3" s="1"/>
  <c r="J1719" i="3"/>
  <c r="G1719" i="3"/>
  <c r="E1719" i="3" s="1"/>
  <c r="Q1718" i="3"/>
  <c r="R1718" i="3" s="1"/>
  <c r="H1718" i="3" s="1"/>
  <c r="J1718" i="3"/>
  <c r="G1718" i="3"/>
  <c r="E1718" i="3" s="1"/>
  <c r="R1717" i="3"/>
  <c r="H1717" i="3" s="1"/>
  <c r="Q1717" i="3"/>
  <c r="J1717" i="3"/>
  <c r="G1717" i="3"/>
  <c r="E1717" i="3" s="1"/>
  <c r="Q1716" i="3"/>
  <c r="R1716" i="3" s="1"/>
  <c r="H1716" i="3" s="1"/>
  <c r="J1716" i="3"/>
  <c r="G1716" i="3"/>
  <c r="E1716" i="3" s="1"/>
  <c r="Q1715" i="3"/>
  <c r="R1715" i="3" s="1"/>
  <c r="H1715" i="3" s="1"/>
  <c r="J1715" i="3"/>
  <c r="G1715" i="3"/>
  <c r="E1715" i="3" s="1"/>
  <c r="Q1714" i="3"/>
  <c r="R1714" i="3" s="1"/>
  <c r="H1714" i="3" s="1"/>
  <c r="J1714" i="3"/>
  <c r="G1714" i="3"/>
  <c r="E1714" i="3" s="1"/>
  <c r="Q1713" i="3"/>
  <c r="R1713" i="3" s="1"/>
  <c r="H1713" i="3" s="1"/>
  <c r="J1713" i="3"/>
  <c r="G1713" i="3"/>
  <c r="E1713" i="3" s="1"/>
  <c r="Q1712" i="3"/>
  <c r="R1712" i="3" s="1"/>
  <c r="H1712" i="3" s="1"/>
  <c r="J1712" i="3"/>
  <c r="G1712" i="3"/>
  <c r="E1712" i="3" s="1"/>
  <c r="Q1711" i="3"/>
  <c r="R1711" i="3" s="1"/>
  <c r="H1711" i="3" s="1"/>
  <c r="J1711" i="3"/>
  <c r="G1711" i="3"/>
  <c r="E1711" i="3" s="1"/>
  <c r="Q1710" i="3"/>
  <c r="R1710" i="3" s="1"/>
  <c r="H1710" i="3" s="1"/>
  <c r="J1710" i="3"/>
  <c r="G1710" i="3"/>
  <c r="E1710" i="3" s="1"/>
  <c r="Q1709" i="3"/>
  <c r="R1709" i="3" s="1"/>
  <c r="H1709" i="3" s="1"/>
  <c r="J1709" i="3"/>
  <c r="G1709" i="3"/>
  <c r="E1709" i="3" s="1"/>
  <c r="Q1708" i="3"/>
  <c r="R1708" i="3" s="1"/>
  <c r="H1708" i="3" s="1"/>
  <c r="J1708" i="3"/>
  <c r="G1708" i="3"/>
  <c r="E1708" i="3" s="1"/>
  <c r="Q1707" i="3"/>
  <c r="R1707" i="3" s="1"/>
  <c r="H1707" i="3" s="1"/>
  <c r="J1707" i="3"/>
  <c r="G1707" i="3"/>
  <c r="E1707" i="3" s="1"/>
  <c r="Q1706" i="3"/>
  <c r="R1706" i="3" s="1"/>
  <c r="H1706" i="3" s="1"/>
  <c r="J1706" i="3"/>
  <c r="G1706" i="3"/>
  <c r="E1706" i="3" s="1"/>
  <c r="Q1705" i="3"/>
  <c r="R1705" i="3" s="1"/>
  <c r="H1705" i="3" s="1"/>
  <c r="J1705" i="3"/>
  <c r="G1705" i="3"/>
  <c r="E1705" i="3" s="1"/>
  <c r="Q1704" i="3"/>
  <c r="R1704" i="3" s="1"/>
  <c r="H1704" i="3" s="1"/>
  <c r="J1704" i="3"/>
  <c r="G1704" i="3"/>
  <c r="E1704" i="3" s="1"/>
  <c r="Q1703" i="3"/>
  <c r="R1703" i="3" s="1"/>
  <c r="H1703" i="3" s="1"/>
  <c r="J1703" i="3"/>
  <c r="G1703" i="3"/>
  <c r="E1703" i="3" s="1"/>
  <c r="Q1702" i="3"/>
  <c r="R1702" i="3" s="1"/>
  <c r="H1702" i="3" s="1"/>
  <c r="J1702" i="3"/>
  <c r="G1702" i="3"/>
  <c r="E1702" i="3" s="1"/>
  <c r="Q1701" i="3"/>
  <c r="R1701" i="3" s="1"/>
  <c r="H1701" i="3" s="1"/>
  <c r="J1701" i="3"/>
  <c r="G1701" i="3"/>
  <c r="E1701" i="3" s="1"/>
  <c r="Q1700" i="3"/>
  <c r="R1700" i="3" s="1"/>
  <c r="H1700" i="3" s="1"/>
  <c r="J1700" i="3"/>
  <c r="G1700" i="3"/>
  <c r="E1700" i="3" s="1"/>
  <c r="Q1699" i="3"/>
  <c r="R1699" i="3" s="1"/>
  <c r="H1699" i="3" s="1"/>
  <c r="J1699" i="3"/>
  <c r="G1699" i="3"/>
  <c r="E1699" i="3" s="1"/>
  <c r="Q1698" i="3"/>
  <c r="R1698" i="3" s="1"/>
  <c r="H1698" i="3" s="1"/>
  <c r="J1698" i="3"/>
  <c r="G1698" i="3"/>
  <c r="E1698" i="3" s="1"/>
  <c r="Q1697" i="3"/>
  <c r="R1697" i="3" s="1"/>
  <c r="H1697" i="3" s="1"/>
  <c r="J1697" i="3"/>
  <c r="G1697" i="3"/>
  <c r="E1697" i="3" s="1"/>
  <c r="Q1696" i="3"/>
  <c r="R1696" i="3" s="1"/>
  <c r="H1696" i="3" s="1"/>
  <c r="J1696" i="3"/>
  <c r="G1696" i="3"/>
  <c r="E1696" i="3" s="1"/>
  <c r="Q1695" i="3"/>
  <c r="R1695" i="3" s="1"/>
  <c r="H1695" i="3" s="1"/>
  <c r="J1695" i="3"/>
  <c r="G1695" i="3"/>
  <c r="E1695" i="3" s="1"/>
  <c r="Q1694" i="3"/>
  <c r="R1694" i="3" s="1"/>
  <c r="H1694" i="3" s="1"/>
  <c r="J1694" i="3"/>
  <c r="G1694" i="3"/>
  <c r="E1694" i="3" s="1"/>
  <c r="Q1693" i="3"/>
  <c r="R1693" i="3" s="1"/>
  <c r="H1693" i="3" s="1"/>
  <c r="J1693" i="3"/>
  <c r="G1693" i="3"/>
  <c r="E1693" i="3" s="1"/>
  <c r="Q1692" i="3"/>
  <c r="R1692" i="3" s="1"/>
  <c r="H1692" i="3" s="1"/>
  <c r="J1692" i="3"/>
  <c r="G1692" i="3"/>
  <c r="E1692" i="3" s="1"/>
  <c r="Q1691" i="3"/>
  <c r="R1691" i="3" s="1"/>
  <c r="H1691" i="3" s="1"/>
  <c r="J1691" i="3"/>
  <c r="G1691" i="3"/>
  <c r="E1691" i="3" s="1"/>
  <c r="Q1690" i="3"/>
  <c r="R1690" i="3" s="1"/>
  <c r="H1690" i="3" s="1"/>
  <c r="J1690" i="3"/>
  <c r="G1690" i="3"/>
  <c r="E1690" i="3" s="1"/>
  <c r="Q1689" i="3"/>
  <c r="R1689" i="3" s="1"/>
  <c r="H1689" i="3" s="1"/>
  <c r="J1689" i="3"/>
  <c r="G1689" i="3"/>
  <c r="E1689" i="3" s="1"/>
  <c r="Q1688" i="3"/>
  <c r="R1688" i="3" s="1"/>
  <c r="H1688" i="3" s="1"/>
  <c r="J1688" i="3"/>
  <c r="G1688" i="3"/>
  <c r="E1688" i="3" s="1"/>
  <c r="Q1687" i="3"/>
  <c r="R1687" i="3" s="1"/>
  <c r="H1687" i="3" s="1"/>
  <c r="J1687" i="3"/>
  <c r="G1687" i="3"/>
  <c r="E1687" i="3" s="1"/>
  <c r="Q1686" i="3"/>
  <c r="R1686" i="3" s="1"/>
  <c r="H1686" i="3" s="1"/>
  <c r="J1686" i="3"/>
  <c r="G1686" i="3"/>
  <c r="E1686" i="3" s="1"/>
  <c r="Q1685" i="3"/>
  <c r="R1685" i="3" s="1"/>
  <c r="H1685" i="3" s="1"/>
  <c r="J1685" i="3"/>
  <c r="G1685" i="3"/>
  <c r="E1685" i="3" s="1"/>
  <c r="Q1684" i="3"/>
  <c r="R1684" i="3" s="1"/>
  <c r="H1684" i="3" s="1"/>
  <c r="J1684" i="3"/>
  <c r="G1684" i="3"/>
  <c r="E1684" i="3" s="1"/>
  <c r="Q1683" i="3"/>
  <c r="R1683" i="3" s="1"/>
  <c r="H1683" i="3" s="1"/>
  <c r="J1683" i="3"/>
  <c r="G1683" i="3"/>
  <c r="E1683" i="3" s="1"/>
  <c r="Q1682" i="3"/>
  <c r="R1682" i="3" s="1"/>
  <c r="H1682" i="3" s="1"/>
  <c r="J1682" i="3"/>
  <c r="G1682" i="3"/>
  <c r="E1682" i="3" s="1"/>
  <c r="Q1681" i="3"/>
  <c r="R1681" i="3" s="1"/>
  <c r="H1681" i="3" s="1"/>
  <c r="J1681" i="3"/>
  <c r="G1681" i="3"/>
  <c r="E1681" i="3" s="1"/>
  <c r="Q1680" i="3"/>
  <c r="R1680" i="3" s="1"/>
  <c r="H1680" i="3" s="1"/>
  <c r="J1680" i="3"/>
  <c r="G1680" i="3"/>
  <c r="E1680" i="3" s="1"/>
  <c r="Q1679" i="3"/>
  <c r="R1679" i="3" s="1"/>
  <c r="H1679" i="3" s="1"/>
  <c r="J1679" i="3"/>
  <c r="G1679" i="3"/>
  <c r="E1679" i="3" s="1"/>
  <c r="Q1678" i="3"/>
  <c r="R1678" i="3" s="1"/>
  <c r="H1678" i="3" s="1"/>
  <c r="J1678" i="3"/>
  <c r="G1678" i="3"/>
  <c r="E1678" i="3" s="1"/>
  <c r="Q1677" i="3"/>
  <c r="R1677" i="3" s="1"/>
  <c r="H1677" i="3" s="1"/>
  <c r="J1677" i="3"/>
  <c r="G1677" i="3"/>
  <c r="E1677" i="3" s="1"/>
  <c r="Q1676" i="3"/>
  <c r="R1676" i="3" s="1"/>
  <c r="H1676" i="3" s="1"/>
  <c r="J1676" i="3"/>
  <c r="G1676" i="3"/>
  <c r="E1676" i="3" s="1"/>
  <c r="Q1675" i="3"/>
  <c r="R1675" i="3" s="1"/>
  <c r="H1675" i="3" s="1"/>
  <c r="J1675" i="3"/>
  <c r="G1675" i="3"/>
  <c r="E1675" i="3" s="1"/>
  <c r="Q1674" i="3"/>
  <c r="R1674" i="3" s="1"/>
  <c r="H1674" i="3" s="1"/>
  <c r="J1674" i="3"/>
  <c r="G1674" i="3"/>
  <c r="E1674" i="3" s="1"/>
  <c r="Q1673" i="3"/>
  <c r="R1673" i="3" s="1"/>
  <c r="H1673" i="3" s="1"/>
  <c r="J1673" i="3"/>
  <c r="G1673" i="3"/>
  <c r="E1673" i="3" s="1"/>
  <c r="Q1672" i="3"/>
  <c r="R1672" i="3" s="1"/>
  <c r="H1672" i="3" s="1"/>
  <c r="J1672" i="3"/>
  <c r="G1672" i="3"/>
  <c r="E1672" i="3" s="1"/>
  <c r="Q1671" i="3"/>
  <c r="R1671" i="3" s="1"/>
  <c r="H1671" i="3" s="1"/>
  <c r="J1671" i="3"/>
  <c r="G1671" i="3"/>
  <c r="E1671" i="3" s="1"/>
  <c r="Q1670" i="3"/>
  <c r="R1670" i="3" s="1"/>
  <c r="H1670" i="3" s="1"/>
  <c r="J1670" i="3"/>
  <c r="G1670" i="3"/>
  <c r="E1670" i="3" s="1"/>
  <c r="Q1669" i="3"/>
  <c r="R1669" i="3" s="1"/>
  <c r="H1669" i="3" s="1"/>
  <c r="J1669" i="3"/>
  <c r="G1669" i="3"/>
  <c r="E1669" i="3" s="1"/>
  <c r="Q1668" i="3"/>
  <c r="R1668" i="3" s="1"/>
  <c r="H1668" i="3" s="1"/>
  <c r="J1668" i="3"/>
  <c r="G1668" i="3"/>
  <c r="E1668" i="3" s="1"/>
  <c r="Q1667" i="3"/>
  <c r="R1667" i="3" s="1"/>
  <c r="H1667" i="3" s="1"/>
  <c r="J1667" i="3"/>
  <c r="G1667" i="3"/>
  <c r="E1667" i="3" s="1"/>
  <c r="Q1666" i="3"/>
  <c r="R1666" i="3" s="1"/>
  <c r="H1666" i="3" s="1"/>
  <c r="J1666" i="3"/>
  <c r="G1666" i="3"/>
  <c r="E1666" i="3" s="1"/>
  <c r="Q1665" i="3"/>
  <c r="R1665" i="3" s="1"/>
  <c r="H1665" i="3" s="1"/>
  <c r="J1665" i="3"/>
  <c r="G1665" i="3"/>
  <c r="E1665" i="3" s="1"/>
  <c r="Q1664" i="3"/>
  <c r="R1664" i="3" s="1"/>
  <c r="H1664" i="3" s="1"/>
  <c r="J1664" i="3"/>
  <c r="G1664" i="3"/>
  <c r="E1664" i="3" s="1"/>
  <c r="Q1663" i="3"/>
  <c r="R1663" i="3" s="1"/>
  <c r="H1663" i="3" s="1"/>
  <c r="J1663" i="3"/>
  <c r="G1663" i="3"/>
  <c r="E1663" i="3" s="1"/>
  <c r="Q1662" i="3"/>
  <c r="R1662" i="3" s="1"/>
  <c r="H1662" i="3" s="1"/>
  <c r="J1662" i="3"/>
  <c r="G1662" i="3"/>
  <c r="E1662" i="3" s="1"/>
  <c r="Q1661" i="3"/>
  <c r="R1661" i="3" s="1"/>
  <c r="H1661" i="3" s="1"/>
  <c r="J1661" i="3"/>
  <c r="G1661" i="3"/>
  <c r="E1661" i="3" s="1"/>
  <c r="Q1660" i="3"/>
  <c r="R1660" i="3" s="1"/>
  <c r="H1660" i="3" s="1"/>
  <c r="J1660" i="3"/>
  <c r="G1660" i="3"/>
  <c r="E1660" i="3" s="1"/>
  <c r="Q1659" i="3"/>
  <c r="R1659" i="3" s="1"/>
  <c r="H1659" i="3" s="1"/>
  <c r="J1659" i="3"/>
  <c r="G1659" i="3"/>
  <c r="E1659" i="3" s="1"/>
  <c r="Q1658" i="3"/>
  <c r="R1658" i="3" s="1"/>
  <c r="H1658" i="3" s="1"/>
  <c r="J1658" i="3"/>
  <c r="G1658" i="3"/>
  <c r="E1658" i="3" s="1"/>
  <c r="Q1657" i="3"/>
  <c r="R1657" i="3" s="1"/>
  <c r="H1657" i="3" s="1"/>
  <c r="J1657" i="3"/>
  <c r="G1657" i="3"/>
  <c r="E1657" i="3" s="1"/>
  <c r="Q1656" i="3"/>
  <c r="R1656" i="3" s="1"/>
  <c r="H1656" i="3" s="1"/>
  <c r="J1656" i="3"/>
  <c r="G1656" i="3"/>
  <c r="E1656" i="3" s="1"/>
  <c r="Q1655" i="3"/>
  <c r="R1655" i="3" s="1"/>
  <c r="H1655" i="3" s="1"/>
  <c r="J1655" i="3"/>
  <c r="G1655" i="3"/>
  <c r="E1655" i="3" s="1"/>
  <c r="Q1654" i="3"/>
  <c r="R1654" i="3" s="1"/>
  <c r="H1654" i="3" s="1"/>
  <c r="J1654" i="3"/>
  <c r="G1654" i="3"/>
  <c r="E1654" i="3" s="1"/>
  <c r="Q1653" i="3"/>
  <c r="R1653" i="3" s="1"/>
  <c r="H1653" i="3" s="1"/>
  <c r="J1653" i="3"/>
  <c r="G1653" i="3"/>
  <c r="E1653" i="3" s="1"/>
  <c r="Q1652" i="3"/>
  <c r="R1652" i="3" s="1"/>
  <c r="H1652" i="3" s="1"/>
  <c r="J1652" i="3"/>
  <c r="G1652" i="3"/>
  <c r="E1652" i="3" s="1"/>
  <c r="Q1651" i="3"/>
  <c r="R1651" i="3" s="1"/>
  <c r="H1651" i="3" s="1"/>
  <c r="J1651" i="3"/>
  <c r="G1651" i="3"/>
  <c r="E1651" i="3" s="1"/>
  <c r="Q1650" i="3"/>
  <c r="R1650" i="3" s="1"/>
  <c r="H1650" i="3" s="1"/>
  <c r="J1650" i="3"/>
  <c r="G1650" i="3"/>
  <c r="E1650" i="3" s="1"/>
  <c r="Q1649" i="3"/>
  <c r="R1649" i="3" s="1"/>
  <c r="H1649" i="3" s="1"/>
  <c r="J1649" i="3"/>
  <c r="G1649" i="3"/>
  <c r="E1649" i="3" s="1"/>
  <c r="Q1648" i="3"/>
  <c r="R1648" i="3" s="1"/>
  <c r="H1648" i="3" s="1"/>
  <c r="J1648" i="3"/>
  <c r="G1648" i="3"/>
  <c r="E1648" i="3" s="1"/>
  <c r="Q1647" i="3"/>
  <c r="R1647" i="3" s="1"/>
  <c r="H1647" i="3" s="1"/>
  <c r="J1647" i="3"/>
  <c r="G1647" i="3"/>
  <c r="E1647" i="3" s="1"/>
  <c r="Q1646" i="3"/>
  <c r="R1646" i="3" s="1"/>
  <c r="H1646" i="3" s="1"/>
  <c r="J1646" i="3"/>
  <c r="G1646" i="3"/>
  <c r="E1646" i="3" s="1"/>
  <c r="Q1645" i="3"/>
  <c r="R1645" i="3" s="1"/>
  <c r="H1645" i="3" s="1"/>
  <c r="J1645" i="3"/>
  <c r="G1645" i="3"/>
  <c r="E1645" i="3" s="1"/>
  <c r="Q1644" i="3"/>
  <c r="R1644" i="3" s="1"/>
  <c r="H1644" i="3" s="1"/>
  <c r="J1644" i="3"/>
  <c r="G1644" i="3"/>
  <c r="E1644" i="3" s="1"/>
  <c r="Q1643" i="3"/>
  <c r="R1643" i="3" s="1"/>
  <c r="H1643" i="3" s="1"/>
  <c r="J1643" i="3"/>
  <c r="G1643" i="3"/>
  <c r="E1643" i="3" s="1"/>
  <c r="Q1642" i="3"/>
  <c r="R1642" i="3" s="1"/>
  <c r="H1642" i="3" s="1"/>
  <c r="J1642" i="3"/>
  <c r="G1642" i="3"/>
  <c r="E1642" i="3" s="1"/>
  <c r="Q1641" i="3"/>
  <c r="R1641" i="3" s="1"/>
  <c r="H1641" i="3" s="1"/>
  <c r="J1641" i="3"/>
  <c r="G1641" i="3"/>
  <c r="E1641" i="3" s="1"/>
  <c r="Q1640" i="3"/>
  <c r="R1640" i="3" s="1"/>
  <c r="H1640" i="3" s="1"/>
  <c r="J1640" i="3"/>
  <c r="G1640" i="3"/>
  <c r="E1640" i="3" s="1"/>
  <c r="Q1639" i="3"/>
  <c r="R1639" i="3" s="1"/>
  <c r="H1639" i="3" s="1"/>
  <c r="J1639" i="3"/>
  <c r="G1639" i="3"/>
  <c r="E1639" i="3" s="1"/>
  <c r="Q1638" i="3"/>
  <c r="R1638" i="3" s="1"/>
  <c r="H1638" i="3" s="1"/>
  <c r="J1638" i="3"/>
  <c r="G1638" i="3"/>
  <c r="E1638" i="3" s="1"/>
  <c r="Q1637" i="3"/>
  <c r="R1637" i="3" s="1"/>
  <c r="H1637" i="3" s="1"/>
  <c r="J1637" i="3"/>
  <c r="G1637" i="3"/>
  <c r="E1637" i="3" s="1"/>
  <c r="Q1636" i="3"/>
  <c r="R1636" i="3" s="1"/>
  <c r="H1636" i="3" s="1"/>
  <c r="J1636" i="3"/>
  <c r="G1636" i="3"/>
  <c r="E1636" i="3" s="1"/>
  <c r="Q1635" i="3"/>
  <c r="R1635" i="3" s="1"/>
  <c r="H1635" i="3" s="1"/>
  <c r="J1635" i="3"/>
  <c r="G1635" i="3"/>
  <c r="E1635" i="3" s="1"/>
  <c r="Q1634" i="3"/>
  <c r="R1634" i="3" s="1"/>
  <c r="H1634" i="3" s="1"/>
  <c r="J1634" i="3"/>
  <c r="G1634" i="3"/>
  <c r="E1634" i="3" s="1"/>
  <c r="Q1633" i="3"/>
  <c r="R1633" i="3" s="1"/>
  <c r="H1633" i="3" s="1"/>
  <c r="J1633" i="3"/>
  <c r="G1633" i="3"/>
  <c r="E1633" i="3" s="1"/>
  <c r="Q1632" i="3"/>
  <c r="R1632" i="3" s="1"/>
  <c r="H1632" i="3" s="1"/>
  <c r="J1632" i="3"/>
  <c r="G1632" i="3"/>
  <c r="E1632" i="3" s="1"/>
  <c r="Q1631" i="3"/>
  <c r="R1631" i="3" s="1"/>
  <c r="H1631" i="3" s="1"/>
  <c r="J1631" i="3"/>
  <c r="G1631" i="3"/>
  <c r="E1631" i="3" s="1"/>
  <c r="Q1630" i="3"/>
  <c r="R1630" i="3" s="1"/>
  <c r="H1630" i="3" s="1"/>
  <c r="J1630" i="3"/>
  <c r="G1630" i="3"/>
  <c r="E1630" i="3" s="1"/>
  <c r="Q1629" i="3"/>
  <c r="R1629" i="3" s="1"/>
  <c r="H1629" i="3" s="1"/>
  <c r="J1629" i="3"/>
  <c r="G1629" i="3"/>
  <c r="E1629" i="3" s="1"/>
  <c r="Q1628" i="3"/>
  <c r="R1628" i="3" s="1"/>
  <c r="H1628" i="3" s="1"/>
  <c r="J1628" i="3"/>
  <c r="G1628" i="3"/>
  <c r="E1628" i="3" s="1"/>
  <c r="Q1627" i="3"/>
  <c r="R1627" i="3" s="1"/>
  <c r="H1627" i="3" s="1"/>
  <c r="J1627" i="3"/>
  <c r="G1627" i="3"/>
  <c r="E1627" i="3" s="1"/>
  <c r="Q1626" i="3"/>
  <c r="R1626" i="3" s="1"/>
  <c r="H1626" i="3" s="1"/>
  <c r="J1626" i="3"/>
  <c r="G1626" i="3"/>
  <c r="E1626" i="3" s="1"/>
  <c r="Q1625" i="3"/>
  <c r="R1625" i="3" s="1"/>
  <c r="H1625" i="3" s="1"/>
  <c r="J1625" i="3"/>
  <c r="G1625" i="3"/>
  <c r="E1625" i="3" s="1"/>
  <c r="Q1624" i="3"/>
  <c r="R1624" i="3" s="1"/>
  <c r="H1624" i="3" s="1"/>
  <c r="J1624" i="3"/>
  <c r="G1624" i="3"/>
  <c r="E1624" i="3" s="1"/>
  <c r="Q1623" i="3"/>
  <c r="R1623" i="3" s="1"/>
  <c r="H1623" i="3" s="1"/>
  <c r="J1623" i="3"/>
  <c r="G1623" i="3"/>
  <c r="E1623" i="3" s="1"/>
  <c r="Q1622" i="3"/>
  <c r="R1622" i="3" s="1"/>
  <c r="H1622" i="3" s="1"/>
  <c r="J1622" i="3"/>
  <c r="G1622" i="3"/>
  <c r="E1622" i="3" s="1"/>
  <c r="Q1621" i="3"/>
  <c r="R1621" i="3" s="1"/>
  <c r="H1621" i="3" s="1"/>
  <c r="J1621" i="3"/>
  <c r="G1621" i="3"/>
  <c r="E1621" i="3" s="1"/>
  <c r="Q1620" i="3"/>
  <c r="R1620" i="3" s="1"/>
  <c r="H1620" i="3" s="1"/>
  <c r="J1620" i="3"/>
  <c r="G1620" i="3"/>
  <c r="E1620" i="3" s="1"/>
  <c r="Q1619" i="3"/>
  <c r="R1619" i="3" s="1"/>
  <c r="H1619" i="3" s="1"/>
  <c r="J1619" i="3"/>
  <c r="G1619" i="3"/>
  <c r="E1619" i="3" s="1"/>
  <c r="Q1618" i="3"/>
  <c r="R1618" i="3" s="1"/>
  <c r="H1618" i="3" s="1"/>
  <c r="J1618" i="3"/>
  <c r="G1618" i="3"/>
  <c r="E1618" i="3" s="1"/>
  <c r="Q1617" i="3"/>
  <c r="R1617" i="3" s="1"/>
  <c r="H1617" i="3" s="1"/>
  <c r="J1617" i="3"/>
  <c r="G1617" i="3"/>
  <c r="E1617" i="3" s="1"/>
  <c r="Q1616" i="3"/>
  <c r="R1616" i="3" s="1"/>
  <c r="H1616" i="3" s="1"/>
  <c r="J1616" i="3"/>
  <c r="G1616" i="3"/>
  <c r="E1616" i="3" s="1"/>
  <c r="Q1615" i="3"/>
  <c r="R1615" i="3" s="1"/>
  <c r="H1615" i="3" s="1"/>
  <c r="J1615" i="3"/>
  <c r="G1615" i="3"/>
  <c r="E1615" i="3" s="1"/>
  <c r="Q1614" i="3"/>
  <c r="R1614" i="3" s="1"/>
  <c r="H1614" i="3" s="1"/>
  <c r="J1614" i="3"/>
  <c r="G1614" i="3"/>
  <c r="E1614" i="3" s="1"/>
  <c r="Q1613" i="3"/>
  <c r="R1613" i="3" s="1"/>
  <c r="H1613" i="3" s="1"/>
  <c r="J1613" i="3"/>
  <c r="G1613" i="3"/>
  <c r="E1613" i="3" s="1"/>
  <c r="Q1612" i="3"/>
  <c r="R1612" i="3" s="1"/>
  <c r="H1612" i="3" s="1"/>
  <c r="J1612" i="3"/>
  <c r="G1612" i="3"/>
  <c r="E1612" i="3" s="1"/>
  <c r="Q1611" i="3"/>
  <c r="R1611" i="3" s="1"/>
  <c r="H1611" i="3" s="1"/>
  <c r="J1611" i="3"/>
  <c r="G1611" i="3"/>
  <c r="E1611" i="3" s="1"/>
  <c r="Q1610" i="3"/>
  <c r="R1610" i="3" s="1"/>
  <c r="H1610" i="3" s="1"/>
  <c r="J1610" i="3"/>
  <c r="G1610" i="3"/>
  <c r="E1610" i="3" s="1"/>
  <c r="Q1609" i="3"/>
  <c r="R1609" i="3" s="1"/>
  <c r="H1609" i="3" s="1"/>
  <c r="J1609" i="3"/>
  <c r="G1609" i="3"/>
  <c r="E1609" i="3" s="1"/>
  <c r="Q1608" i="3"/>
  <c r="R1608" i="3" s="1"/>
  <c r="H1608" i="3" s="1"/>
  <c r="J1608" i="3"/>
  <c r="G1608" i="3"/>
  <c r="E1608" i="3" s="1"/>
  <c r="Q1607" i="3"/>
  <c r="R1607" i="3" s="1"/>
  <c r="H1607" i="3" s="1"/>
  <c r="J1607" i="3"/>
  <c r="G1607" i="3"/>
  <c r="E1607" i="3" s="1"/>
  <c r="Q1606" i="3"/>
  <c r="R1606" i="3" s="1"/>
  <c r="H1606" i="3" s="1"/>
  <c r="J1606" i="3"/>
  <c r="G1606" i="3"/>
  <c r="E1606" i="3" s="1"/>
  <c r="Q1605" i="3"/>
  <c r="R1605" i="3" s="1"/>
  <c r="H1605" i="3" s="1"/>
  <c r="J1605" i="3"/>
  <c r="G1605" i="3"/>
  <c r="E1605" i="3" s="1"/>
  <c r="Q1604" i="3"/>
  <c r="R1604" i="3" s="1"/>
  <c r="H1604" i="3" s="1"/>
  <c r="J1604" i="3"/>
  <c r="G1604" i="3"/>
  <c r="E1604" i="3" s="1"/>
  <c r="Q1603" i="3"/>
  <c r="R1603" i="3" s="1"/>
  <c r="H1603" i="3" s="1"/>
  <c r="J1603" i="3"/>
  <c r="G1603" i="3"/>
  <c r="E1603" i="3" s="1"/>
  <c r="Q1602" i="3"/>
  <c r="R1602" i="3" s="1"/>
  <c r="H1602" i="3" s="1"/>
  <c r="J1602" i="3"/>
  <c r="G1602" i="3"/>
  <c r="E1602" i="3" s="1"/>
  <c r="Q1601" i="3"/>
  <c r="R1601" i="3" s="1"/>
  <c r="H1601" i="3" s="1"/>
  <c r="J1601" i="3"/>
  <c r="G1601" i="3"/>
  <c r="E1601" i="3" s="1"/>
  <c r="Q1600" i="3"/>
  <c r="R1600" i="3" s="1"/>
  <c r="H1600" i="3" s="1"/>
  <c r="J1600" i="3"/>
  <c r="G1600" i="3"/>
  <c r="E1600" i="3" s="1"/>
  <c r="Q1599" i="3"/>
  <c r="R1599" i="3" s="1"/>
  <c r="H1599" i="3" s="1"/>
  <c r="J1599" i="3"/>
  <c r="G1599" i="3"/>
  <c r="E1599" i="3" s="1"/>
  <c r="Q1598" i="3"/>
  <c r="R1598" i="3" s="1"/>
  <c r="H1598" i="3" s="1"/>
  <c r="J1598" i="3"/>
  <c r="G1598" i="3"/>
  <c r="E1598" i="3" s="1"/>
  <c r="Q1597" i="3"/>
  <c r="R1597" i="3" s="1"/>
  <c r="H1597" i="3" s="1"/>
  <c r="J1597" i="3"/>
  <c r="G1597" i="3"/>
  <c r="E1597" i="3" s="1"/>
  <c r="Q1596" i="3"/>
  <c r="R1596" i="3" s="1"/>
  <c r="H1596" i="3" s="1"/>
  <c r="J1596" i="3"/>
  <c r="G1596" i="3"/>
  <c r="E1596" i="3" s="1"/>
  <c r="Q1595" i="3"/>
  <c r="R1595" i="3" s="1"/>
  <c r="H1595" i="3" s="1"/>
  <c r="J1595" i="3"/>
  <c r="G1595" i="3"/>
  <c r="E1595" i="3" s="1"/>
  <c r="Q1594" i="3"/>
  <c r="R1594" i="3" s="1"/>
  <c r="H1594" i="3" s="1"/>
  <c r="J1594" i="3"/>
  <c r="G1594" i="3"/>
  <c r="E1594" i="3" s="1"/>
  <c r="Q1593" i="3"/>
  <c r="R1593" i="3" s="1"/>
  <c r="H1593" i="3" s="1"/>
  <c r="J1593" i="3"/>
  <c r="G1593" i="3"/>
  <c r="E1593" i="3" s="1"/>
  <c r="Q1592" i="3"/>
  <c r="R1592" i="3" s="1"/>
  <c r="H1592" i="3" s="1"/>
  <c r="J1592" i="3"/>
  <c r="G1592" i="3"/>
  <c r="E1592" i="3" s="1"/>
  <c r="Q1591" i="3"/>
  <c r="R1591" i="3" s="1"/>
  <c r="H1591" i="3" s="1"/>
  <c r="J1591" i="3"/>
  <c r="G1591" i="3"/>
  <c r="E1591" i="3" s="1"/>
  <c r="Q1590" i="3"/>
  <c r="R1590" i="3" s="1"/>
  <c r="H1590" i="3" s="1"/>
  <c r="J1590" i="3"/>
  <c r="G1590" i="3"/>
  <c r="E1590" i="3" s="1"/>
  <c r="Q1589" i="3"/>
  <c r="R1589" i="3" s="1"/>
  <c r="H1589" i="3" s="1"/>
  <c r="J1589" i="3"/>
  <c r="G1589" i="3"/>
  <c r="E1589" i="3" s="1"/>
  <c r="Q1588" i="3"/>
  <c r="R1588" i="3" s="1"/>
  <c r="H1588" i="3" s="1"/>
  <c r="J1588" i="3"/>
  <c r="G1588" i="3"/>
  <c r="E1588" i="3" s="1"/>
  <c r="Q1587" i="3"/>
  <c r="R1587" i="3" s="1"/>
  <c r="H1587" i="3" s="1"/>
  <c r="J1587" i="3"/>
  <c r="G1587" i="3"/>
  <c r="E1587" i="3" s="1"/>
  <c r="Q1586" i="3"/>
  <c r="R1586" i="3" s="1"/>
  <c r="H1586" i="3" s="1"/>
  <c r="J1586" i="3"/>
  <c r="G1586" i="3"/>
  <c r="E1586" i="3" s="1"/>
  <c r="Q1585" i="3"/>
  <c r="R1585" i="3" s="1"/>
  <c r="H1585" i="3" s="1"/>
  <c r="J1585" i="3"/>
  <c r="G1585" i="3"/>
  <c r="E1585" i="3" s="1"/>
  <c r="Q1584" i="3"/>
  <c r="R1584" i="3" s="1"/>
  <c r="H1584" i="3" s="1"/>
  <c r="J1584" i="3"/>
  <c r="G1584" i="3"/>
  <c r="E1584" i="3" s="1"/>
  <c r="Q1583" i="3"/>
  <c r="R1583" i="3" s="1"/>
  <c r="H1583" i="3" s="1"/>
  <c r="J1583" i="3"/>
  <c r="G1583" i="3"/>
  <c r="E1583" i="3" s="1"/>
  <c r="Q1582" i="3"/>
  <c r="R1582" i="3" s="1"/>
  <c r="H1582" i="3" s="1"/>
  <c r="J1582" i="3"/>
  <c r="G1582" i="3"/>
  <c r="E1582" i="3" s="1"/>
  <c r="Q1581" i="3"/>
  <c r="R1581" i="3" s="1"/>
  <c r="H1581" i="3" s="1"/>
  <c r="J1581" i="3"/>
  <c r="G1581" i="3"/>
  <c r="E1581" i="3" s="1"/>
  <c r="Q1580" i="3"/>
  <c r="R1580" i="3" s="1"/>
  <c r="H1580" i="3" s="1"/>
  <c r="J1580" i="3"/>
  <c r="G1580" i="3"/>
  <c r="E1580" i="3" s="1"/>
  <c r="Q1579" i="3"/>
  <c r="R1579" i="3" s="1"/>
  <c r="H1579" i="3" s="1"/>
  <c r="J1579" i="3"/>
  <c r="G1579" i="3"/>
  <c r="E1579" i="3" s="1"/>
  <c r="Q1578" i="3"/>
  <c r="R1578" i="3" s="1"/>
  <c r="H1578" i="3" s="1"/>
  <c r="J1578" i="3"/>
  <c r="G1578" i="3"/>
  <c r="E1578" i="3" s="1"/>
  <c r="Q1577" i="3"/>
  <c r="R1577" i="3" s="1"/>
  <c r="H1577" i="3" s="1"/>
  <c r="J1577" i="3"/>
  <c r="G1577" i="3"/>
  <c r="E1577" i="3" s="1"/>
  <c r="Q1576" i="3"/>
  <c r="R1576" i="3" s="1"/>
  <c r="H1576" i="3" s="1"/>
  <c r="J1576" i="3"/>
  <c r="G1576" i="3"/>
  <c r="E1576" i="3" s="1"/>
  <c r="Q1575" i="3"/>
  <c r="R1575" i="3" s="1"/>
  <c r="H1575" i="3" s="1"/>
  <c r="J1575" i="3"/>
  <c r="G1575" i="3"/>
  <c r="E1575" i="3" s="1"/>
  <c r="Q1574" i="3"/>
  <c r="R1574" i="3" s="1"/>
  <c r="H1574" i="3" s="1"/>
  <c r="J1574" i="3"/>
  <c r="G1574" i="3"/>
  <c r="E1574" i="3" s="1"/>
  <c r="Q1573" i="3"/>
  <c r="R1573" i="3" s="1"/>
  <c r="H1573" i="3" s="1"/>
  <c r="J1573" i="3"/>
  <c r="G1573" i="3"/>
  <c r="E1573" i="3" s="1"/>
  <c r="Q1572" i="3"/>
  <c r="R1572" i="3" s="1"/>
  <c r="H1572" i="3" s="1"/>
  <c r="J1572" i="3"/>
  <c r="G1572" i="3"/>
  <c r="E1572" i="3" s="1"/>
  <c r="Q1571" i="3"/>
  <c r="R1571" i="3" s="1"/>
  <c r="H1571" i="3" s="1"/>
  <c r="J1571" i="3"/>
  <c r="G1571" i="3"/>
  <c r="E1571" i="3" s="1"/>
  <c r="Q1570" i="3"/>
  <c r="R1570" i="3" s="1"/>
  <c r="H1570" i="3" s="1"/>
  <c r="J1570" i="3"/>
  <c r="G1570" i="3"/>
  <c r="E1570" i="3" s="1"/>
  <c r="Q1569" i="3"/>
  <c r="R1569" i="3" s="1"/>
  <c r="H1569" i="3" s="1"/>
  <c r="J1569" i="3"/>
  <c r="G1569" i="3"/>
  <c r="E1569" i="3" s="1"/>
  <c r="Q1568" i="3"/>
  <c r="R1568" i="3" s="1"/>
  <c r="H1568" i="3" s="1"/>
  <c r="J1568" i="3"/>
  <c r="G1568" i="3"/>
  <c r="E1568" i="3" s="1"/>
  <c r="Q1567" i="3"/>
  <c r="R1567" i="3" s="1"/>
  <c r="H1567" i="3" s="1"/>
  <c r="J1567" i="3"/>
  <c r="G1567" i="3"/>
  <c r="E1567" i="3" s="1"/>
  <c r="Q1566" i="3"/>
  <c r="R1566" i="3" s="1"/>
  <c r="H1566" i="3" s="1"/>
  <c r="J1566" i="3"/>
  <c r="G1566" i="3"/>
  <c r="E1566" i="3" s="1"/>
  <c r="Q1565" i="3"/>
  <c r="R1565" i="3" s="1"/>
  <c r="H1565" i="3" s="1"/>
  <c r="J1565" i="3"/>
  <c r="G1565" i="3"/>
  <c r="E1565" i="3" s="1"/>
  <c r="Q1564" i="3"/>
  <c r="R1564" i="3" s="1"/>
  <c r="H1564" i="3" s="1"/>
  <c r="J1564" i="3"/>
  <c r="G1564" i="3"/>
  <c r="E1564" i="3" s="1"/>
  <c r="Q1563" i="3"/>
  <c r="R1563" i="3" s="1"/>
  <c r="J1563" i="3"/>
  <c r="H1563" i="3"/>
  <c r="G1563" i="3"/>
  <c r="E1563" i="3" s="1"/>
  <c r="Q1562" i="3"/>
  <c r="R1562" i="3" s="1"/>
  <c r="H1562" i="3" s="1"/>
  <c r="J1562" i="3"/>
  <c r="G1562" i="3"/>
  <c r="E1562" i="3" s="1"/>
  <c r="Q1561" i="3"/>
  <c r="R1561" i="3" s="1"/>
  <c r="H1561" i="3" s="1"/>
  <c r="J1561" i="3"/>
  <c r="G1561" i="3"/>
  <c r="E1561" i="3" s="1"/>
  <c r="Q1560" i="3"/>
  <c r="R1560" i="3" s="1"/>
  <c r="H1560" i="3" s="1"/>
  <c r="J1560" i="3"/>
  <c r="G1560" i="3"/>
  <c r="E1560" i="3" s="1"/>
  <c r="Q1559" i="3"/>
  <c r="R1559" i="3" s="1"/>
  <c r="H1559" i="3" s="1"/>
  <c r="J1559" i="3"/>
  <c r="G1559" i="3"/>
  <c r="E1559" i="3" s="1"/>
  <c r="Q1558" i="3"/>
  <c r="R1558" i="3" s="1"/>
  <c r="H1558" i="3" s="1"/>
  <c r="J1558" i="3"/>
  <c r="G1558" i="3"/>
  <c r="E1558" i="3" s="1"/>
  <c r="Q1557" i="3"/>
  <c r="R1557" i="3" s="1"/>
  <c r="H1557" i="3" s="1"/>
  <c r="J1557" i="3"/>
  <c r="G1557" i="3"/>
  <c r="E1557" i="3" s="1"/>
  <c r="Q1556" i="3"/>
  <c r="R1556" i="3" s="1"/>
  <c r="H1556" i="3" s="1"/>
  <c r="J1556" i="3"/>
  <c r="G1556" i="3"/>
  <c r="E1556" i="3" s="1"/>
  <c r="Q1555" i="3"/>
  <c r="R1555" i="3" s="1"/>
  <c r="H1555" i="3" s="1"/>
  <c r="J1555" i="3"/>
  <c r="G1555" i="3"/>
  <c r="E1555" i="3" s="1"/>
  <c r="Q1554" i="3"/>
  <c r="R1554" i="3" s="1"/>
  <c r="H1554" i="3" s="1"/>
  <c r="J1554" i="3"/>
  <c r="G1554" i="3"/>
  <c r="E1554" i="3" s="1"/>
  <c r="Q1553" i="3"/>
  <c r="R1553" i="3" s="1"/>
  <c r="H1553" i="3" s="1"/>
  <c r="J1553" i="3"/>
  <c r="G1553" i="3"/>
  <c r="E1553" i="3" s="1"/>
  <c r="Q1552" i="3"/>
  <c r="R1552" i="3" s="1"/>
  <c r="H1552" i="3" s="1"/>
  <c r="J1552" i="3"/>
  <c r="G1552" i="3"/>
  <c r="E1552" i="3" s="1"/>
  <c r="Q1551" i="3"/>
  <c r="R1551" i="3" s="1"/>
  <c r="H1551" i="3" s="1"/>
  <c r="J1551" i="3"/>
  <c r="G1551" i="3"/>
  <c r="E1551" i="3" s="1"/>
  <c r="Q1550" i="3"/>
  <c r="R1550" i="3" s="1"/>
  <c r="H1550" i="3" s="1"/>
  <c r="J1550" i="3"/>
  <c r="G1550" i="3"/>
  <c r="E1550" i="3" s="1"/>
  <c r="Q1549" i="3"/>
  <c r="R1549" i="3" s="1"/>
  <c r="H1549" i="3" s="1"/>
  <c r="J1549" i="3"/>
  <c r="G1549" i="3"/>
  <c r="E1549" i="3" s="1"/>
  <c r="Q1548" i="3"/>
  <c r="R1548" i="3" s="1"/>
  <c r="H1548" i="3" s="1"/>
  <c r="J1548" i="3"/>
  <c r="G1548" i="3"/>
  <c r="E1548" i="3" s="1"/>
  <c r="Q1547" i="3"/>
  <c r="R1547" i="3" s="1"/>
  <c r="H1547" i="3" s="1"/>
  <c r="J1547" i="3"/>
  <c r="G1547" i="3"/>
  <c r="E1547" i="3" s="1"/>
  <c r="Q1546" i="3"/>
  <c r="R1546" i="3" s="1"/>
  <c r="H1546" i="3" s="1"/>
  <c r="J1546" i="3"/>
  <c r="G1546" i="3"/>
  <c r="E1546" i="3" s="1"/>
  <c r="Q1545" i="3"/>
  <c r="R1545" i="3" s="1"/>
  <c r="H1545" i="3" s="1"/>
  <c r="J1545" i="3"/>
  <c r="G1545" i="3"/>
  <c r="E1545" i="3" s="1"/>
  <c r="Q1544" i="3"/>
  <c r="R1544" i="3" s="1"/>
  <c r="H1544" i="3" s="1"/>
  <c r="J1544" i="3"/>
  <c r="G1544" i="3"/>
  <c r="E1544" i="3" s="1"/>
  <c r="Q1543" i="3"/>
  <c r="R1543" i="3" s="1"/>
  <c r="H1543" i="3" s="1"/>
  <c r="J1543" i="3"/>
  <c r="G1543" i="3"/>
  <c r="E1543" i="3" s="1"/>
  <c r="Q1542" i="3"/>
  <c r="R1542" i="3" s="1"/>
  <c r="H1542" i="3" s="1"/>
  <c r="J1542" i="3"/>
  <c r="G1542" i="3"/>
  <c r="E1542" i="3" s="1"/>
  <c r="Q1541" i="3"/>
  <c r="R1541" i="3" s="1"/>
  <c r="H1541" i="3" s="1"/>
  <c r="J1541" i="3"/>
  <c r="G1541" i="3"/>
  <c r="E1541" i="3" s="1"/>
  <c r="Q1540" i="3"/>
  <c r="R1540" i="3" s="1"/>
  <c r="H1540" i="3" s="1"/>
  <c r="J1540" i="3"/>
  <c r="G1540" i="3"/>
  <c r="E1540" i="3" s="1"/>
  <c r="Q1539" i="3"/>
  <c r="R1539" i="3" s="1"/>
  <c r="H1539" i="3" s="1"/>
  <c r="J1539" i="3"/>
  <c r="G1539" i="3"/>
  <c r="E1539" i="3" s="1"/>
  <c r="Q1538" i="3"/>
  <c r="R1538" i="3" s="1"/>
  <c r="H1538" i="3" s="1"/>
  <c r="J1538" i="3"/>
  <c r="G1538" i="3"/>
  <c r="E1538" i="3" s="1"/>
  <c r="Q1537" i="3"/>
  <c r="R1537" i="3" s="1"/>
  <c r="H1537" i="3" s="1"/>
  <c r="J1537" i="3"/>
  <c r="G1537" i="3"/>
  <c r="E1537" i="3" s="1"/>
  <c r="Q1536" i="3"/>
  <c r="R1536" i="3" s="1"/>
  <c r="H1536" i="3" s="1"/>
  <c r="J1536" i="3"/>
  <c r="G1536" i="3"/>
  <c r="E1536" i="3" s="1"/>
  <c r="Q1535" i="3"/>
  <c r="R1535" i="3" s="1"/>
  <c r="H1535" i="3" s="1"/>
  <c r="J1535" i="3"/>
  <c r="G1535" i="3"/>
  <c r="E1535" i="3" s="1"/>
  <c r="Q1534" i="3"/>
  <c r="R1534" i="3" s="1"/>
  <c r="H1534" i="3" s="1"/>
  <c r="J1534" i="3"/>
  <c r="G1534" i="3"/>
  <c r="E1534" i="3" s="1"/>
  <c r="Q1533" i="3"/>
  <c r="R1533" i="3" s="1"/>
  <c r="H1533" i="3" s="1"/>
  <c r="J1533" i="3"/>
  <c r="G1533" i="3"/>
  <c r="E1533" i="3" s="1"/>
  <c r="Q1532" i="3"/>
  <c r="R1532" i="3" s="1"/>
  <c r="H1532" i="3" s="1"/>
  <c r="J1532" i="3"/>
  <c r="G1532" i="3"/>
  <c r="E1532" i="3" s="1"/>
  <c r="Q1531" i="3"/>
  <c r="R1531" i="3" s="1"/>
  <c r="H1531" i="3" s="1"/>
  <c r="J1531" i="3"/>
  <c r="G1531" i="3"/>
  <c r="E1531" i="3" s="1"/>
  <c r="Q1530" i="3"/>
  <c r="R1530" i="3" s="1"/>
  <c r="H1530" i="3" s="1"/>
  <c r="J1530" i="3"/>
  <c r="G1530" i="3"/>
  <c r="E1530" i="3" s="1"/>
  <c r="Q1529" i="3"/>
  <c r="R1529" i="3" s="1"/>
  <c r="H1529" i="3" s="1"/>
  <c r="J1529" i="3"/>
  <c r="G1529" i="3"/>
  <c r="E1529" i="3" s="1"/>
  <c r="Q1528" i="3"/>
  <c r="R1528" i="3" s="1"/>
  <c r="H1528" i="3" s="1"/>
  <c r="J1528" i="3"/>
  <c r="G1528" i="3"/>
  <c r="E1528" i="3" s="1"/>
  <c r="Q1527" i="3"/>
  <c r="R1527" i="3" s="1"/>
  <c r="H1527" i="3" s="1"/>
  <c r="J1527" i="3"/>
  <c r="G1527" i="3"/>
  <c r="E1527" i="3" s="1"/>
  <c r="Q1526" i="3"/>
  <c r="R1526" i="3" s="1"/>
  <c r="H1526" i="3" s="1"/>
  <c r="J1526" i="3"/>
  <c r="G1526" i="3"/>
  <c r="E1526" i="3" s="1"/>
  <c r="Q1525" i="3"/>
  <c r="R1525" i="3" s="1"/>
  <c r="H1525" i="3" s="1"/>
  <c r="J1525" i="3"/>
  <c r="G1525" i="3"/>
  <c r="E1525" i="3" s="1"/>
  <c r="Q1524" i="3"/>
  <c r="R1524" i="3" s="1"/>
  <c r="H1524" i="3" s="1"/>
  <c r="J1524" i="3"/>
  <c r="G1524" i="3"/>
  <c r="E1524" i="3" s="1"/>
  <c r="Q1523" i="3"/>
  <c r="R1523" i="3" s="1"/>
  <c r="H1523" i="3" s="1"/>
  <c r="J1523" i="3"/>
  <c r="G1523" i="3"/>
  <c r="E1523" i="3" s="1"/>
  <c r="Q1522" i="3"/>
  <c r="R1522" i="3" s="1"/>
  <c r="H1522" i="3" s="1"/>
  <c r="J1522" i="3"/>
  <c r="G1522" i="3"/>
  <c r="E1522" i="3" s="1"/>
  <c r="Q1521" i="3"/>
  <c r="R1521" i="3" s="1"/>
  <c r="H1521" i="3" s="1"/>
  <c r="J1521" i="3"/>
  <c r="G1521" i="3"/>
  <c r="E1521" i="3" s="1"/>
  <c r="Q1520" i="3"/>
  <c r="R1520" i="3" s="1"/>
  <c r="H1520" i="3" s="1"/>
  <c r="J1520" i="3"/>
  <c r="G1520" i="3"/>
  <c r="E1520" i="3" s="1"/>
  <c r="Q1519" i="3"/>
  <c r="R1519" i="3" s="1"/>
  <c r="H1519" i="3" s="1"/>
  <c r="J1519" i="3"/>
  <c r="G1519" i="3"/>
  <c r="E1519" i="3" s="1"/>
  <c r="Q1518" i="3"/>
  <c r="R1518" i="3" s="1"/>
  <c r="H1518" i="3" s="1"/>
  <c r="J1518" i="3"/>
  <c r="G1518" i="3"/>
  <c r="E1518" i="3" s="1"/>
  <c r="Q1517" i="3"/>
  <c r="R1517" i="3" s="1"/>
  <c r="H1517" i="3" s="1"/>
  <c r="J1517" i="3"/>
  <c r="G1517" i="3"/>
  <c r="E1517" i="3" s="1"/>
  <c r="Q1516" i="3"/>
  <c r="R1516" i="3" s="1"/>
  <c r="H1516" i="3" s="1"/>
  <c r="J1516" i="3"/>
  <c r="G1516" i="3"/>
  <c r="E1516" i="3" s="1"/>
  <c r="Q1515" i="3"/>
  <c r="R1515" i="3" s="1"/>
  <c r="H1515" i="3" s="1"/>
  <c r="J1515" i="3"/>
  <c r="G1515" i="3"/>
  <c r="E1515" i="3" s="1"/>
  <c r="Q1514" i="3"/>
  <c r="R1514" i="3" s="1"/>
  <c r="H1514" i="3" s="1"/>
  <c r="J1514" i="3"/>
  <c r="G1514" i="3"/>
  <c r="E1514" i="3" s="1"/>
  <c r="Q1513" i="3"/>
  <c r="R1513" i="3" s="1"/>
  <c r="H1513" i="3" s="1"/>
  <c r="J1513" i="3"/>
  <c r="G1513" i="3"/>
  <c r="E1513" i="3" s="1"/>
  <c r="Q1512" i="3"/>
  <c r="R1512" i="3" s="1"/>
  <c r="H1512" i="3" s="1"/>
  <c r="J1512" i="3"/>
  <c r="G1512" i="3"/>
  <c r="E1512" i="3" s="1"/>
  <c r="Q1511" i="3"/>
  <c r="R1511" i="3" s="1"/>
  <c r="H1511" i="3" s="1"/>
  <c r="J1511" i="3"/>
  <c r="G1511" i="3"/>
  <c r="E1511" i="3" s="1"/>
  <c r="Q1510" i="3"/>
  <c r="R1510" i="3" s="1"/>
  <c r="H1510" i="3" s="1"/>
  <c r="J1510" i="3"/>
  <c r="G1510" i="3"/>
  <c r="E1510" i="3" s="1"/>
  <c r="Q1509" i="3"/>
  <c r="R1509" i="3" s="1"/>
  <c r="H1509" i="3" s="1"/>
  <c r="J1509" i="3"/>
  <c r="G1509" i="3"/>
  <c r="E1509" i="3" s="1"/>
  <c r="Q1508" i="3"/>
  <c r="R1508" i="3" s="1"/>
  <c r="H1508" i="3" s="1"/>
  <c r="J1508" i="3"/>
  <c r="G1508" i="3"/>
  <c r="E1508" i="3" s="1"/>
  <c r="Q1507" i="3"/>
  <c r="R1507" i="3" s="1"/>
  <c r="H1507" i="3" s="1"/>
  <c r="J1507" i="3"/>
  <c r="G1507" i="3"/>
  <c r="E1507" i="3" s="1"/>
  <c r="Q1506" i="3"/>
  <c r="R1506" i="3" s="1"/>
  <c r="H1506" i="3" s="1"/>
  <c r="J1506" i="3"/>
  <c r="G1506" i="3"/>
  <c r="E1506" i="3" s="1"/>
  <c r="Q1505" i="3"/>
  <c r="R1505" i="3" s="1"/>
  <c r="H1505" i="3" s="1"/>
  <c r="J1505" i="3"/>
  <c r="G1505" i="3"/>
  <c r="E1505" i="3" s="1"/>
  <c r="Q1504" i="3"/>
  <c r="R1504" i="3" s="1"/>
  <c r="H1504" i="3" s="1"/>
  <c r="J1504" i="3"/>
  <c r="G1504" i="3"/>
  <c r="E1504" i="3" s="1"/>
  <c r="Q1503" i="3"/>
  <c r="R1503" i="3" s="1"/>
  <c r="H1503" i="3" s="1"/>
  <c r="J1503" i="3"/>
  <c r="G1503" i="3"/>
  <c r="E1503" i="3" s="1"/>
  <c r="Q1502" i="3"/>
  <c r="R1502" i="3" s="1"/>
  <c r="H1502" i="3" s="1"/>
  <c r="J1502" i="3"/>
  <c r="G1502" i="3"/>
  <c r="E1502" i="3" s="1"/>
  <c r="Q1501" i="3"/>
  <c r="R1501" i="3" s="1"/>
  <c r="H1501" i="3" s="1"/>
  <c r="J1501" i="3"/>
  <c r="G1501" i="3"/>
  <c r="E1501" i="3" s="1"/>
  <c r="Q1500" i="3"/>
  <c r="R1500" i="3" s="1"/>
  <c r="H1500" i="3" s="1"/>
  <c r="J1500" i="3"/>
  <c r="G1500" i="3"/>
  <c r="E1500" i="3" s="1"/>
  <c r="Q1499" i="3"/>
  <c r="R1499" i="3" s="1"/>
  <c r="H1499" i="3" s="1"/>
  <c r="J1499" i="3"/>
  <c r="G1499" i="3"/>
  <c r="E1499" i="3" s="1"/>
  <c r="Q1498" i="3"/>
  <c r="R1498" i="3" s="1"/>
  <c r="H1498" i="3" s="1"/>
  <c r="J1498" i="3"/>
  <c r="G1498" i="3"/>
  <c r="E1498" i="3" s="1"/>
  <c r="Q1497" i="3"/>
  <c r="R1497" i="3" s="1"/>
  <c r="H1497" i="3" s="1"/>
  <c r="J1497" i="3"/>
  <c r="G1497" i="3"/>
  <c r="E1497" i="3" s="1"/>
  <c r="Q1496" i="3"/>
  <c r="R1496" i="3" s="1"/>
  <c r="H1496" i="3" s="1"/>
  <c r="J1496" i="3"/>
  <c r="G1496" i="3"/>
  <c r="E1496" i="3" s="1"/>
  <c r="Q1495" i="3"/>
  <c r="R1495" i="3" s="1"/>
  <c r="H1495" i="3" s="1"/>
  <c r="J1495" i="3"/>
  <c r="G1495" i="3"/>
  <c r="E1495" i="3" s="1"/>
  <c r="Q1494" i="3"/>
  <c r="R1494" i="3" s="1"/>
  <c r="H1494" i="3" s="1"/>
  <c r="J1494" i="3"/>
  <c r="G1494" i="3"/>
  <c r="E1494" i="3" s="1"/>
  <c r="Q1493" i="3"/>
  <c r="R1493" i="3" s="1"/>
  <c r="H1493" i="3" s="1"/>
  <c r="J1493" i="3"/>
  <c r="G1493" i="3"/>
  <c r="E1493" i="3" s="1"/>
  <c r="Q1492" i="3"/>
  <c r="R1492" i="3" s="1"/>
  <c r="H1492" i="3" s="1"/>
  <c r="J1492" i="3"/>
  <c r="G1492" i="3"/>
  <c r="E1492" i="3" s="1"/>
  <c r="Q1491" i="3"/>
  <c r="R1491" i="3" s="1"/>
  <c r="H1491" i="3" s="1"/>
  <c r="J1491" i="3"/>
  <c r="G1491" i="3"/>
  <c r="E1491" i="3" s="1"/>
  <c r="Q1490" i="3"/>
  <c r="R1490" i="3" s="1"/>
  <c r="H1490" i="3" s="1"/>
  <c r="J1490" i="3"/>
  <c r="G1490" i="3"/>
  <c r="E1490" i="3" s="1"/>
  <c r="Q1489" i="3"/>
  <c r="R1489" i="3" s="1"/>
  <c r="H1489" i="3" s="1"/>
  <c r="J1489" i="3"/>
  <c r="G1489" i="3"/>
  <c r="E1489" i="3" s="1"/>
  <c r="Q1488" i="3"/>
  <c r="R1488" i="3" s="1"/>
  <c r="H1488" i="3" s="1"/>
  <c r="J1488" i="3"/>
  <c r="G1488" i="3"/>
  <c r="E1488" i="3" s="1"/>
  <c r="Q1487" i="3"/>
  <c r="R1487" i="3" s="1"/>
  <c r="H1487" i="3" s="1"/>
  <c r="J1487" i="3"/>
  <c r="G1487" i="3"/>
  <c r="E1487" i="3" s="1"/>
  <c r="Q1486" i="3"/>
  <c r="R1486" i="3" s="1"/>
  <c r="H1486" i="3" s="1"/>
  <c r="J1486" i="3"/>
  <c r="G1486" i="3"/>
  <c r="E1486" i="3" s="1"/>
  <c r="Q1485" i="3"/>
  <c r="R1485" i="3" s="1"/>
  <c r="H1485" i="3" s="1"/>
  <c r="J1485" i="3"/>
  <c r="G1485" i="3"/>
  <c r="E1485" i="3" s="1"/>
  <c r="Q1484" i="3"/>
  <c r="R1484" i="3" s="1"/>
  <c r="H1484" i="3" s="1"/>
  <c r="J1484" i="3"/>
  <c r="G1484" i="3"/>
  <c r="E1484" i="3" s="1"/>
  <c r="Q1483" i="3"/>
  <c r="R1483" i="3" s="1"/>
  <c r="H1483" i="3" s="1"/>
  <c r="J1483" i="3"/>
  <c r="G1483" i="3"/>
  <c r="E1483" i="3" s="1"/>
  <c r="R1482" i="3"/>
  <c r="H1482" i="3" s="1"/>
  <c r="Q1482" i="3"/>
  <c r="J1482" i="3"/>
  <c r="G1482" i="3"/>
  <c r="E1482" i="3" s="1"/>
  <c r="Q1481" i="3"/>
  <c r="R1481" i="3" s="1"/>
  <c r="H1481" i="3" s="1"/>
  <c r="J1481" i="3"/>
  <c r="G1481" i="3"/>
  <c r="E1481" i="3" s="1"/>
  <c r="Q1480" i="3"/>
  <c r="R1480" i="3" s="1"/>
  <c r="H1480" i="3" s="1"/>
  <c r="J1480" i="3"/>
  <c r="G1480" i="3"/>
  <c r="E1480" i="3" s="1"/>
  <c r="Q1479" i="3"/>
  <c r="R1479" i="3" s="1"/>
  <c r="H1479" i="3" s="1"/>
  <c r="J1479" i="3"/>
  <c r="G1479" i="3"/>
  <c r="E1479" i="3" s="1"/>
  <c r="Q1478" i="3"/>
  <c r="R1478" i="3" s="1"/>
  <c r="H1478" i="3" s="1"/>
  <c r="J1478" i="3"/>
  <c r="G1478" i="3"/>
  <c r="E1478" i="3" s="1"/>
  <c r="Q1477" i="3"/>
  <c r="R1477" i="3" s="1"/>
  <c r="H1477" i="3" s="1"/>
  <c r="J1477" i="3"/>
  <c r="G1477" i="3"/>
  <c r="E1477" i="3" s="1"/>
  <c r="Q1476" i="3"/>
  <c r="R1476" i="3" s="1"/>
  <c r="H1476" i="3" s="1"/>
  <c r="J1476" i="3"/>
  <c r="G1476" i="3"/>
  <c r="E1476" i="3" s="1"/>
  <c r="Q1475" i="3"/>
  <c r="R1475" i="3" s="1"/>
  <c r="H1475" i="3" s="1"/>
  <c r="J1475" i="3"/>
  <c r="G1475" i="3"/>
  <c r="E1475" i="3" s="1"/>
  <c r="Q1474" i="3"/>
  <c r="R1474" i="3" s="1"/>
  <c r="H1474" i="3" s="1"/>
  <c r="J1474" i="3"/>
  <c r="G1474" i="3"/>
  <c r="E1474" i="3" s="1"/>
  <c r="Q1473" i="3"/>
  <c r="R1473" i="3" s="1"/>
  <c r="H1473" i="3" s="1"/>
  <c r="J1473" i="3"/>
  <c r="G1473" i="3"/>
  <c r="E1473" i="3" s="1"/>
  <c r="Q1472" i="3"/>
  <c r="R1472" i="3" s="1"/>
  <c r="H1472" i="3" s="1"/>
  <c r="J1472" i="3"/>
  <c r="G1472" i="3"/>
  <c r="E1472" i="3" s="1"/>
  <c r="Q1471" i="3"/>
  <c r="R1471" i="3" s="1"/>
  <c r="H1471" i="3" s="1"/>
  <c r="J1471" i="3"/>
  <c r="G1471" i="3"/>
  <c r="E1471" i="3" s="1"/>
  <c r="Q1470" i="3"/>
  <c r="R1470" i="3" s="1"/>
  <c r="H1470" i="3" s="1"/>
  <c r="J1470" i="3"/>
  <c r="G1470" i="3"/>
  <c r="E1470" i="3" s="1"/>
  <c r="Q1469" i="3"/>
  <c r="R1469" i="3" s="1"/>
  <c r="H1469" i="3" s="1"/>
  <c r="J1469" i="3"/>
  <c r="G1469" i="3"/>
  <c r="E1469" i="3" s="1"/>
  <c r="Q1468" i="3"/>
  <c r="R1468" i="3" s="1"/>
  <c r="H1468" i="3" s="1"/>
  <c r="J1468" i="3"/>
  <c r="G1468" i="3"/>
  <c r="E1468" i="3" s="1"/>
  <c r="Q1467" i="3"/>
  <c r="R1467" i="3" s="1"/>
  <c r="H1467" i="3" s="1"/>
  <c r="J1467" i="3"/>
  <c r="G1467" i="3"/>
  <c r="E1467" i="3" s="1"/>
  <c r="Q1466" i="3"/>
  <c r="R1466" i="3" s="1"/>
  <c r="H1466" i="3" s="1"/>
  <c r="J1466" i="3"/>
  <c r="G1466" i="3"/>
  <c r="E1466" i="3" s="1"/>
  <c r="Q1465" i="3"/>
  <c r="R1465" i="3" s="1"/>
  <c r="H1465" i="3" s="1"/>
  <c r="J1465" i="3"/>
  <c r="G1465" i="3"/>
  <c r="E1465" i="3" s="1"/>
  <c r="Q1464" i="3"/>
  <c r="R1464" i="3" s="1"/>
  <c r="H1464" i="3" s="1"/>
  <c r="J1464" i="3"/>
  <c r="G1464" i="3"/>
  <c r="E1464" i="3" s="1"/>
  <c r="Q1463" i="3"/>
  <c r="R1463" i="3" s="1"/>
  <c r="H1463" i="3" s="1"/>
  <c r="J1463" i="3"/>
  <c r="G1463" i="3"/>
  <c r="E1463" i="3" s="1"/>
  <c r="Q1462" i="3"/>
  <c r="R1462" i="3" s="1"/>
  <c r="H1462" i="3" s="1"/>
  <c r="J1462" i="3"/>
  <c r="G1462" i="3"/>
  <c r="E1462" i="3" s="1"/>
  <c r="Q1461" i="3"/>
  <c r="R1461" i="3" s="1"/>
  <c r="H1461" i="3" s="1"/>
  <c r="J1461" i="3"/>
  <c r="G1461" i="3"/>
  <c r="E1461" i="3" s="1"/>
  <c r="Q1460" i="3"/>
  <c r="R1460" i="3" s="1"/>
  <c r="H1460" i="3" s="1"/>
  <c r="J1460" i="3"/>
  <c r="G1460" i="3"/>
  <c r="E1460" i="3" s="1"/>
  <c r="Q1459" i="3"/>
  <c r="R1459" i="3" s="1"/>
  <c r="H1459" i="3" s="1"/>
  <c r="J1459" i="3"/>
  <c r="G1459" i="3"/>
  <c r="E1459" i="3" s="1"/>
  <c r="Q1458" i="3"/>
  <c r="R1458" i="3" s="1"/>
  <c r="H1458" i="3" s="1"/>
  <c r="J1458" i="3"/>
  <c r="G1458" i="3"/>
  <c r="E1458" i="3" s="1"/>
  <c r="Q1457" i="3"/>
  <c r="R1457" i="3" s="1"/>
  <c r="H1457" i="3" s="1"/>
  <c r="J1457" i="3"/>
  <c r="G1457" i="3"/>
  <c r="E1457" i="3" s="1"/>
  <c r="Q1456" i="3"/>
  <c r="R1456" i="3" s="1"/>
  <c r="H1456" i="3" s="1"/>
  <c r="J1456" i="3"/>
  <c r="G1456" i="3"/>
  <c r="E1456" i="3" s="1"/>
  <c r="Q1455" i="3"/>
  <c r="R1455" i="3" s="1"/>
  <c r="H1455" i="3" s="1"/>
  <c r="J1455" i="3"/>
  <c r="G1455" i="3"/>
  <c r="E1455" i="3" s="1"/>
  <c r="Q1454" i="3"/>
  <c r="R1454" i="3" s="1"/>
  <c r="H1454" i="3" s="1"/>
  <c r="J1454" i="3"/>
  <c r="G1454" i="3"/>
  <c r="E1454" i="3" s="1"/>
  <c r="Q1453" i="3"/>
  <c r="R1453" i="3" s="1"/>
  <c r="H1453" i="3" s="1"/>
  <c r="J1453" i="3"/>
  <c r="G1453" i="3"/>
  <c r="E1453" i="3" s="1"/>
  <c r="Q1452" i="3"/>
  <c r="R1452" i="3" s="1"/>
  <c r="H1452" i="3" s="1"/>
  <c r="J1452" i="3"/>
  <c r="G1452" i="3"/>
  <c r="E1452" i="3" s="1"/>
  <c r="Q1451" i="3"/>
  <c r="R1451" i="3" s="1"/>
  <c r="H1451" i="3" s="1"/>
  <c r="J1451" i="3"/>
  <c r="G1451" i="3"/>
  <c r="E1451" i="3" s="1"/>
  <c r="Q1450" i="3"/>
  <c r="R1450" i="3" s="1"/>
  <c r="H1450" i="3" s="1"/>
  <c r="J1450" i="3"/>
  <c r="G1450" i="3"/>
  <c r="E1450" i="3" s="1"/>
  <c r="Q1449" i="3"/>
  <c r="R1449" i="3" s="1"/>
  <c r="H1449" i="3" s="1"/>
  <c r="J1449" i="3"/>
  <c r="G1449" i="3"/>
  <c r="E1449" i="3" s="1"/>
  <c r="Q1448" i="3"/>
  <c r="R1448" i="3" s="1"/>
  <c r="H1448" i="3" s="1"/>
  <c r="J1448" i="3"/>
  <c r="G1448" i="3"/>
  <c r="E1448" i="3" s="1"/>
  <c r="Q1447" i="3"/>
  <c r="R1447" i="3" s="1"/>
  <c r="H1447" i="3" s="1"/>
  <c r="J1447" i="3"/>
  <c r="G1447" i="3"/>
  <c r="E1447" i="3" s="1"/>
  <c r="Q1446" i="3"/>
  <c r="R1446" i="3" s="1"/>
  <c r="H1446" i="3" s="1"/>
  <c r="J1446" i="3"/>
  <c r="G1446" i="3"/>
  <c r="E1446" i="3" s="1"/>
  <c r="Q1445" i="3"/>
  <c r="R1445" i="3" s="1"/>
  <c r="H1445" i="3" s="1"/>
  <c r="J1445" i="3"/>
  <c r="G1445" i="3"/>
  <c r="E1445" i="3" s="1"/>
  <c r="Q1444" i="3"/>
  <c r="R1444" i="3" s="1"/>
  <c r="H1444" i="3" s="1"/>
  <c r="J1444" i="3"/>
  <c r="G1444" i="3"/>
  <c r="E1444" i="3" s="1"/>
  <c r="Q1443" i="3"/>
  <c r="R1443" i="3" s="1"/>
  <c r="H1443" i="3" s="1"/>
  <c r="J1443" i="3"/>
  <c r="G1443" i="3"/>
  <c r="E1443" i="3" s="1"/>
  <c r="Q1442" i="3"/>
  <c r="R1442" i="3" s="1"/>
  <c r="H1442" i="3" s="1"/>
  <c r="J1442" i="3"/>
  <c r="G1442" i="3"/>
  <c r="E1442" i="3" s="1"/>
  <c r="Q1441" i="3"/>
  <c r="R1441" i="3" s="1"/>
  <c r="H1441" i="3" s="1"/>
  <c r="J1441" i="3"/>
  <c r="G1441" i="3"/>
  <c r="E1441" i="3" s="1"/>
  <c r="Q1440" i="3"/>
  <c r="R1440" i="3" s="1"/>
  <c r="H1440" i="3" s="1"/>
  <c r="J1440" i="3"/>
  <c r="G1440" i="3"/>
  <c r="E1440" i="3" s="1"/>
  <c r="Q1439" i="3"/>
  <c r="R1439" i="3" s="1"/>
  <c r="H1439" i="3" s="1"/>
  <c r="J1439" i="3"/>
  <c r="G1439" i="3"/>
  <c r="E1439" i="3" s="1"/>
  <c r="Q1438" i="3"/>
  <c r="R1438" i="3" s="1"/>
  <c r="H1438" i="3" s="1"/>
  <c r="J1438" i="3"/>
  <c r="G1438" i="3"/>
  <c r="E1438" i="3" s="1"/>
  <c r="Q1437" i="3"/>
  <c r="R1437" i="3" s="1"/>
  <c r="H1437" i="3" s="1"/>
  <c r="J1437" i="3"/>
  <c r="G1437" i="3"/>
  <c r="E1437" i="3" s="1"/>
  <c r="Q1436" i="3"/>
  <c r="R1436" i="3" s="1"/>
  <c r="H1436" i="3" s="1"/>
  <c r="J1436" i="3"/>
  <c r="G1436" i="3"/>
  <c r="E1436" i="3" s="1"/>
  <c r="Q1435" i="3"/>
  <c r="R1435" i="3" s="1"/>
  <c r="H1435" i="3" s="1"/>
  <c r="J1435" i="3"/>
  <c r="G1435" i="3"/>
  <c r="E1435" i="3" s="1"/>
  <c r="Q1434" i="3"/>
  <c r="R1434" i="3" s="1"/>
  <c r="H1434" i="3" s="1"/>
  <c r="J1434" i="3"/>
  <c r="G1434" i="3"/>
  <c r="E1434" i="3" s="1"/>
  <c r="Q1433" i="3"/>
  <c r="R1433" i="3" s="1"/>
  <c r="H1433" i="3" s="1"/>
  <c r="J1433" i="3"/>
  <c r="G1433" i="3"/>
  <c r="E1433" i="3" s="1"/>
  <c r="Q1432" i="3"/>
  <c r="R1432" i="3" s="1"/>
  <c r="H1432" i="3" s="1"/>
  <c r="J1432" i="3"/>
  <c r="G1432" i="3"/>
  <c r="E1432" i="3" s="1"/>
  <c r="Q1431" i="3"/>
  <c r="R1431" i="3" s="1"/>
  <c r="H1431" i="3" s="1"/>
  <c r="J1431" i="3"/>
  <c r="G1431" i="3"/>
  <c r="E1431" i="3" s="1"/>
  <c r="Q1430" i="3"/>
  <c r="R1430" i="3" s="1"/>
  <c r="H1430" i="3" s="1"/>
  <c r="J1430" i="3"/>
  <c r="G1430" i="3"/>
  <c r="E1430" i="3" s="1"/>
  <c r="Q1429" i="3"/>
  <c r="R1429" i="3" s="1"/>
  <c r="H1429" i="3" s="1"/>
  <c r="J1429" i="3"/>
  <c r="G1429" i="3"/>
  <c r="E1429" i="3" s="1"/>
  <c r="Q1428" i="3"/>
  <c r="R1428" i="3" s="1"/>
  <c r="H1428" i="3" s="1"/>
  <c r="J1428" i="3"/>
  <c r="G1428" i="3"/>
  <c r="E1428" i="3" s="1"/>
  <c r="Q1427" i="3"/>
  <c r="R1427" i="3" s="1"/>
  <c r="H1427" i="3" s="1"/>
  <c r="J1427" i="3"/>
  <c r="G1427" i="3"/>
  <c r="E1427" i="3" s="1"/>
  <c r="Q1426" i="3"/>
  <c r="R1426" i="3" s="1"/>
  <c r="H1426" i="3" s="1"/>
  <c r="J1426" i="3"/>
  <c r="G1426" i="3"/>
  <c r="E1426" i="3" s="1"/>
  <c r="Q1425" i="3"/>
  <c r="R1425" i="3" s="1"/>
  <c r="H1425" i="3" s="1"/>
  <c r="J1425" i="3"/>
  <c r="G1425" i="3"/>
  <c r="E1425" i="3" s="1"/>
  <c r="Q1424" i="3"/>
  <c r="R1424" i="3" s="1"/>
  <c r="H1424" i="3" s="1"/>
  <c r="J1424" i="3"/>
  <c r="G1424" i="3"/>
  <c r="E1424" i="3" s="1"/>
  <c r="Q1423" i="3"/>
  <c r="R1423" i="3" s="1"/>
  <c r="H1423" i="3" s="1"/>
  <c r="J1423" i="3"/>
  <c r="G1423" i="3"/>
  <c r="E1423" i="3" s="1"/>
  <c r="Q1422" i="3"/>
  <c r="R1422" i="3" s="1"/>
  <c r="H1422" i="3" s="1"/>
  <c r="J1422" i="3"/>
  <c r="G1422" i="3"/>
  <c r="E1422" i="3" s="1"/>
  <c r="Q1421" i="3"/>
  <c r="R1421" i="3" s="1"/>
  <c r="H1421" i="3" s="1"/>
  <c r="J1421" i="3"/>
  <c r="G1421" i="3"/>
  <c r="E1421" i="3" s="1"/>
  <c r="Q1420" i="3"/>
  <c r="R1420" i="3" s="1"/>
  <c r="H1420" i="3" s="1"/>
  <c r="J1420" i="3"/>
  <c r="G1420" i="3"/>
  <c r="E1420" i="3" s="1"/>
  <c r="Q1419" i="3"/>
  <c r="R1419" i="3" s="1"/>
  <c r="H1419" i="3" s="1"/>
  <c r="J1419" i="3"/>
  <c r="G1419" i="3"/>
  <c r="E1419" i="3" s="1"/>
  <c r="Q1418" i="3"/>
  <c r="R1418" i="3" s="1"/>
  <c r="H1418" i="3" s="1"/>
  <c r="J1418" i="3"/>
  <c r="G1418" i="3"/>
  <c r="E1418" i="3" s="1"/>
  <c r="Q1417" i="3"/>
  <c r="R1417" i="3" s="1"/>
  <c r="H1417" i="3" s="1"/>
  <c r="J1417" i="3"/>
  <c r="G1417" i="3"/>
  <c r="E1417" i="3" s="1"/>
  <c r="Q1416" i="3"/>
  <c r="R1416" i="3" s="1"/>
  <c r="H1416" i="3" s="1"/>
  <c r="J1416" i="3"/>
  <c r="G1416" i="3"/>
  <c r="E1416" i="3" s="1"/>
  <c r="Q1415" i="3"/>
  <c r="R1415" i="3" s="1"/>
  <c r="H1415" i="3" s="1"/>
  <c r="J1415" i="3"/>
  <c r="G1415" i="3"/>
  <c r="E1415" i="3" s="1"/>
  <c r="Q1414" i="3"/>
  <c r="R1414" i="3" s="1"/>
  <c r="H1414" i="3" s="1"/>
  <c r="J1414" i="3"/>
  <c r="G1414" i="3"/>
  <c r="E1414" i="3" s="1"/>
  <c r="Q1413" i="3"/>
  <c r="R1413" i="3" s="1"/>
  <c r="H1413" i="3" s="1"/>
  <c r="J1413" i="3"/>
  <c r="G1413" i="3"/>
  <c r="E1413" i="3" s="1"/>
  <c r="Q1412" i="3"/>
  <c r="R1412" i="3" s="1"/>
  <c r="H1412" i="3" s="1"/>
  <c r="J1412" i="3"/>
  <c r="G1412" i="3"/>
  <c r="E1412" i="3" s="1"/>
  <c r="Q1411" i="3"/>
  <c r="R1411" i="3" s="1"/>
  <c r="H1411" i="3" s="1"/>
  <c r="J1411" i="3"/>
  <c r="G1411" i="3"/>
  <c r="E1411" i="3" s="1"/>
  <c r="Q1410" i="3"/>
  <c r="R1410" i="3" s="1"/>
  <c r="H1410" i="3" s="1"/>
  <c r="J1410" i="3"/>
  <c r="G1410" i="3"/>
  <c r="E1410" i="3" s="1"/>
  <c r="Q1409" i="3"/>
  <c r="R1409" i="3" s="1"/>
  <c r="H1409" i="3" s="1"/>
  <c r="J1409" i="3"/>
  <c r="G1409" i="3"/>
  <c r="E1409" i="3" s="1"/>
  <c r="Q1408" i="3"/>
  <c r="R1408" i="3" s="1"/>
  <c r="H1408" i="3" s="1"/>
  <c r="J1408" i="3"/>
  <c r="G1408" i="3"/>
  <c r="E1408" i="3" s="1"/>
  <c r="Q1407" i="3"/>
  <c r="R1407" i="3" s="1"/>
  <c r="H1407" i="3" s="1"/>
  <c r="J1407" i="3"/>
  <c r="G1407" i="3"/>
  <c r="E1407" i="3" s="1"/>
  <c r="Q1406" i="3"/>
  <c r="R1406" i="3" s="1"/>
  <c r="H1406" i="3" s="1"/>
  <c r="J1406" i="3"/>
  <c r="G1406" i="3"/>
  <c r="E1406" i="3" s="1"/>
  <c r="Q1405" i="3"/>
  <c r="R1405" i="3" s="1"/>
  <c r="H1405" i="3" s="1"/>
  <c r="J1405" i="3"/>
  <c r="G1405" i="3"/>
  <c r="E1405" i="3" s="1"/>
  <c r="Q1404" i="3"/>
  <c r="R1404" i="3" s="1"/>
  <c r="H1404" i="3" s="1"/>
  <c r="J1404" i="3"/>
  <c r="G1404" i="3"/>
  <c r="E1404" i="3" s="1"/>
  <c r="Q1403" i="3"/>
  <c r="R1403" i="3" s="1"/>
  <c r="H1403" i="3" s="1"/>
  <c r="J1403" i="3"/>
  <c r="G1403" i="3"/>
  <c r="E1403" i="3" s="1"/>
  <c r="Q1402" i="3"/>
  <c r="R1402" i="3" s="1"/>
  <c r="H1402" i="3" s="1"/>
  <c r="J1402" i="3"/>
  <c r="G1402" i="3"/>
  <c r="E1402" i="3" s="1"/>
  <c r="Q1401" i="3"/>
  <c r="R1401" i="3" s="1"/>
  <c r="H1401" i="3" s="1"/>
  <c r="J1401" i="3"/>
  <c r="G1401" i="3"/>
  <c r="E1401" i="3" s="1"/>
  <c r="Q1400" i="3"/>
  <c r="R1400" i="3" s="1"/>
  <c r="H1400" i="3" s="1"/>
  <c r="J1400" i="3"/>
  <c r="G1400" i="3"/>
  <c r="E1400" i="3" s="1"/>
  <c r="Q1399" i="3"/>
  <c r="R1399" i="3" s="1"/>
  <c r="H1399" i="3" s="1"/>
  <c r="J1399" i="3"/>
  <c r="G1399" i="3"/>
  <c r="E1399" i="3" s="1"/>
  <c r="Q1398" i="3"/>
  <c r="R1398" i="3" s="1"/>
  <c r="H1398" i="3" s="1"/>
  <c r="J1398" i="3"/>
  <c r="G1398" i="3"/>
  <c r="E1398" i="3" s="1"/>
  <c r="Q1397" i="3"/>
  <c r="R1397" i="3" s="1"/>
  <c r="H1397" i="3" s="1"/>
  <c r="J1397" i="3"/>
  <c r="G1397" i="3"/>
  <c r="E1397" i="3" s="1"/>
  <c r="Q1396" i="3"/>
  <c r="R1396" i="3" s="1"/>
  <c r="H1396" i="3" s="1"/>
  <c r="J1396" i="3"/>
  <c r="G1396" i="3"/>
  <c r="E1396" i="3" s="1"/>
  <c r="Q1395" i="3"/>
  <c r="R1395" i="3" s="1"/>
  <c r="H1395" i="3" s="1"/>
  <c r="J1395" i="3"/>
  <c r="G1395" i="3"/>
  <c r="E1395" i="3" s="1"/>
  <c r="Q1394" i="3"/>
  <c r="R1394" i="3" s="1"/>
  <c r="H1394" i="3" s="1"/>
  <c r="J1394" i="3"/>
  <c r="G1394" i="3"/>
  <c r="E1394" i="3" s="1"/>
  <c r="Q1393" i="3"/>
  <c r="R1393" i="3" s="1"/>
  <c r="H1393" i="3" s="1"/>
  <c r="J1393" i="3"/>
  <c r="G1393" i="3"/>
  <c r="E1393" i="3" s="1"/>
  <c r="Q1392" i="3"/>
  <c r="R1392" i="3" s="1"/>
  <c r="H1392" i="3" s="1"/>
  <c r="J1392" i="3"/>
  <c r="G1392" i="3"/>
  <c r="E1392" i="3" s="1"/>
  <c r="Q1391" i="3"/>
  <c r="R1391" i="3" s="1"/>
  <c r="H1391" i="3" s="1"/>
  <c r="J1391" i="3"/>
  <c r="G1391" i="3"/>
  <c r="E1391" i="3" s="1"/>
  <c r="Q1390" i="3"/>
  <c r="R1390" i="3" s="1"/>
  <c r="H1390" i="3" s="1"/>
  <c r="J1390" i="3"/>
  <c r="G1390" i="3"/>
  <c r="E1390" i="3" s="1"/>
  <c r="Q1389" i="3"/>
  <c r="R1389" i="3" s="1"/>
  <c r="H1389" i="3" s="1"/>
  <c r="J1389" i="3"/>
  <c r="G1389" i="3"/>
  <c r="E1389" i="3" s="1"/>
  <c r="Q1388" i="3"/>
  <c r="R1388" i="3" s="1"/>
  <c r="H1388" i="3" s="1"/>
  <c r="J1388" i="3"/>
  <c r="G1388" i="3"/>
  <c r="E1388" i="3" s="1"/>
  <c r="Q1387" i="3"/>
  <c r="R1387" i="3" s="1"/>
  <c r="H1387" i="3" s="1"/>
  <c r="J1387" i="3"/>
  <c r="G1387" i="3"/>
  <c r="E1387" i="3" s="1"/>
  <c r="Q1386" i="3"/>
  <c r="R1386" i="3" s="1"/>
  <c r="H1386" i="3" s="1"/>
  <c r="J1386" i="3"/>
  <c r="G1386" i="3"/>
  <c r="E1386" i="3" s="1"/>
  <c r="Q1385" i="3"/>
  <c r="R1385" i="3" s="1"/>
  <c r="H1385" i="3" s="1"/>
  <c r="J1385" i="3"/>
  <c r="G1385" i="3"/>
  <c r="E1385" i="3" s="1"/>
  <c r="Q1384" i="3"/>
  <c r="R1384" i="3" s="1"/>
  <c r="H1384" i="3" s="1"/>
  <c r="J1384" i="3"/>
  <c r="G1384" i="3"/>
  <c r="E1384" i="3" s="1"/>
  <c r="Q1383" i="3"/>
  <c r="R1383" i="3" s="1"/>
  <c r="H1383" i="3" s="1"/>
  <c r="J1383" i="3"/>
  <c r="G1383" i="3"/>
  <c r="E1383" i="3" s="1"/>
  <c r="Q1382" i="3"/>
  <c r="R1382" i="3" s="1"/>
  <c r="H1382" i="3" s="1"/>
  <c r="J1382" i="3"/>
  <c r="G1382" i="3"/>
  <c r="E1382" i="3" s="1"/>
  <c r="Q1381" i="3"/>
  <c r="R1381" i="3" s="1"/>
  <c r="H1381" i="3" s="1"/>
  <c r="J1381" i="3"/>
  <c r="G1381" i="3"/>
  <c r="E1381" i="3" s="1"/>
  <c r="Q1380" i="3"/>
  <c r="R1380" i="3" s="1"/>
  <c r="H1380" i="3" s="1"/>
  <c r="J1380" i="3"/>
  <c r="G1380" i="3"/>
  <c r="E1380" i="3" s="1"/>
  <c r="Q1379" i="3"/>
  <c r="R1379" i="3" s="1"/>
  <c r="H1379" i="3" s="1"/>
  <c r="J1379" i="3"/>
  <c r="G1379" i="3"/>
  <c r="E1379" i="3" s="1"/>
  <c r="Q1378" i="3"/>
  <c r="R1378" i="3" s="1"/>
  <c r="H1378" i="3" s="1"/>
  <c r="J1378" i="3"/>
  <c r="G1378" i="3"/>
  <c r="E1378" i="3" s="1"/>
  <c r="Q1377" i="3"/>
  <c r="R1377" i="3" s="1"/>
  <c r="H1377" i="3" s="1"/>
  <c r="J1377" i="3"/>
  <c r="G1377" i="3"/>
  <c r="E1377" i="3" s="1"/>
  <c r="Q1376" i="3"/>
  <c r="R1376" i="3" s="1"/>
  <c r="H1376" i="3" s="1"/>
  <c r="J1376" i="3"/>
  <c r="G1376" i="3"/>
  <c r="E1376" i="3" s="1"/>
  <c r="Q1375" i="3"/>
  <c r="R1375" i="3" s="1"/>
  <c r="H1375" i="3" s="1"/>
  <c r="J1375" i="3"/>
  <c r="G1375" i="3"/>
  <c r="E1375" i="3" s="1"/>
  <c r="Q1374" i="3"/>
  <c r="R1374" i="3" s="1"/>
  <c r="H1374" i="3" s="1"/>
  <c r="J1374" i="3"/>
  <c r="G1374" i="3"/>
  <c r="E1374" i="3" s="1"/>
  <c r="Q1373" i="3"/>
  <c r="R1373" i="3" s="1"/>
  <c r="H1373" i="3" s="1"/>
  <c r="J1373" i="3"/>
  <c r="G1373" i="3"/>
  <c r="E1373" i="3" s="1"/>
  <c r="Q1372" i="3"/>
  <c r="R1372" i="3" s="1"/>
  <c r="H1372" i="3" s="1"/>
  <c r="J1372" i="3"/>
  <c r="G1372" i="3"/>
  <c r="E1372" i="3" s="1"/>
  <c r="Q1371" i="3"/>
  <c r="R1371" i="3" s="1"/>
  <c r="H1371" i="3" s="1"/>
  <c r="J1371" i="3"/>
  <c r="G1371" i="3"/>
  <c r="E1371" i="3" s="1"/>
  <c r="Q1370" i="3"/>
  <c r="R1370" i="3" s="1"/>
  <c r="H1370" i="3" s="1"/>
  <c r="J1370" i="3"/>
  <c r="G1370" i="3"/>
  <c r="E1370" i="3" s="1"/>
  <c r="Q1369" i="3"/>
  <c r="R1369" i="3" s="1"/>
  <c r="H1369" i="3" s="1"/>
  <c r="J1369" i="3"/>
  <c r="G1369" i="3"/>
  <c r="E1369" i="3" s="1"/>
  <c r="Q1368" i="3"/>
  <c r="R1368" i="3" s="1"/>
  <c r="H1368" i="3" s="1"/>
  <c r="J1368" i="3"/>
  <c r="G1368" i="3"/>
  <c r="E1368" i="3" s="1"/>
  <c r="Q1367" i="3"/>
  <c r="R1367" i="3" s="1"/>
  <c r="H1367" i="3" s="1"/>
  <c r="J1367" i="3"/>
  <c r="G1367" i="3"/>
  <c r="E1367" i="3" s="1"/>
  <c r="Q1366" i="3"/>
  <c r="R1366" i="3" s="1"/>
  <c r="H1366" i="3" s="1"/>
  <c r="J1366" i="3"/>
  <c r="G1366" i="3"/>
  <c r="E1366" i="3" s="1"/>
  <c r="Q1365" i="3"/>
  <c r="R1365" i="3" s="1"/>
  <c r="H1365" i="3" s="1"/>
  <c r="J1365" i="3"/>
  <c r="G1365" i="3"/>
  <c r="E1365" i="3" s="1"/>
  <c r="Q1364" i="3"/>
  <c r="R1364" i="3" s="1"/>
  <c r="H1364" i="3" s="1"/>
  <c r="J1364" i="3"/>
  <c r="G1364" i="3"/>
  <c r="E1364" i="3" s="1"/>
  <c r="Q1363" i="3"/>
  <c r="R1363" i="3" s="1"/>
  <c r="H1363" i="3" s="1"/>
  <c r="J1363" i="3"/>
  <c r="G1363" i="3"/>
  <c r="E1363" i="3" s="1"/>
  <c r="Q1362" i="3"/>
  <c r="R1362" i="3" s="1"/>
  <c r="H1362" i="3" s="1"/>
  <c r="J1362" i="3"/>
  <c r="G1362" i="3"/>
  <c r="E1362" i="3" s="1"/>
  <c r="Q1361" i="3"/>
  <c r="R1361" i="3" s="1"/>
  <c r="H1361" i="3" s="1"/>
  <c r="J1361" i="3"/>
  <c r="G1361" i="3"/>
  <c r="E1361" i="3" s="1"/>
  <c r="Q1360" i="3"/>
  <c r="R1360" i="3" s="1"/>
  <c r="H1360" i="3" s="1"/>
  <c r="J1360" i="3"/>
  <c r="G1360" i="3"/>
  <c r="E1360" i="3" s="1"/>
  <c r="Q1359" i="3"/>
  <c r="R1359" i="3" s="1"/>
  <c r="H1359" i="3" s="1"/>
  <c r="J1359" i="3"/>
  <c r="G1359" i="3"/>
  <c r="E1359" i="3" s="1"/>
  <c r="Q1358" i="3"/>
  <c r="R1358" i="3" s="1"/>
  <c r="H1358" i="3" s="1"/>
  <c r="J1358" i="3"/>
  <c r="G1358" i="3"/>
  <c r="E1358" i="3" s="1"/>
  <c r="Q1357" i="3"/>
  <c r="R1357" i="3" s="1"/>
  <c r="H1357" i="3" s="1"/>
  <c r="J1357" i="3"/>
  <c r="G1357" i="3"/>
  <c r="E1357" i="3" s="1"/>
  <c r="Q1356" i="3"/>
  <c r="R1356" i="3" s="1"/>
  <c r="H1356" i="3" s="1"/>
  <c r="J1356" i="3"/>
  <c r="G1356" i="3"/>
  <c r="E1356" i="3" s="1"/>
  <c r="Q1355" i="3"/>
  <c r="R1355" i="3" s="1"/>
  <c r="H1355" i="3" s="1"/>
  <c r="J1355" i="3"/>
  <c r="G1355" i="3"/>
  <c r="E1355" i="3" s="1"/>
  <c r="Q1354" i="3"/>
  <c r="R1354" i="3" s="1"/>
  <c r="H1354" i="3" s="1"/>
  <c r="J1354" i="3"/>
  <c r="G1354" i="3"/>
  <c r="E1354" i="3" s="1"/>
  <c r="Q1353" i="3"/>
  <c r="R1353" i="3" s="1"/>
  <c r="H1353" i="3" s="1"/>
  <c r="J1353" i="3"/>
  <c r="G1353" i="3"/>
  <c r="E1353" i="3" s="1"/>
  <c r="Q1352" i="3"/>
  <c r="R1352" i="3" s="1"/>
  <c r="H1352" i="3" s="1"/>
  <c r="J1352" i="3"/>
  <c r="G1352" i="3"/>
  <c r="E1352" i="3" s="1"/>
  <c r="Q1351" i="3"/>
  <c r="R1351" i="3" s="1"/>
  <c r="H1351" i="3" s="1"/>
  <c r="J1351" i="3"/>
  <c r="G1351" i="3"/>
  <c r="E1351" i="3" s="1"/>
  <c r="Q1350" i="3"/>
  <c r="R1350" i="3" s="1"/>
  <c r="H1350" i="3" s="1"/>
  <c r="J1350" i="3"/>
  <c r="G1350" i="3"/>
  <c r="E1350" i="3" s="1"/>
  <c r="Q1349" i="3"/>
  <c r="R1349" i="3" s="1"/>
  <c r="H1349" i="3" s="1"/>
  <c r="J1349" i="3"/>
  <c r="G1349" i="3"/>
  <c r="E1349" i="3" s="1"/>
  <c r="Q1348" i="3"/>
  <c r="R1348" i="3" s="1"/>
  <c r="H1348" i="3" s="1"/>
  <c r="J1348" i="3"/>
  <c r="G1348" i="3"/>
  <c r="E1348" i="3" s="1"/>
  <c r="Q1347" i="3"/>
  <c r="R1347" i="3" s="1"/>
  <c r="H1347" i="3" s="1"/>
  <c r="J1347" i="3"/>
  <c r="G1347" i="3"/>
  <c r="E1347" i="3" s="1"/>
  <c r="Q1346" i="3"/>
  <c r="R1346" i="3" s="1"/>
  <c r="H1346" i="3" s="1"/>
  <c r="J1346" i="3"/>
  <c r="G1346" i="3"/>
  <c r="E1346" i="3" s="1"/>
  <c r="Q1345" i="3"/>
  <c r="R1345" i="3" s="1"/>
  <c r="H1345" i="3" s="1"/>
  <c r="J1345" i="3"/>
  <c r="G1345" i="3"/>
  <c r="E1345" i="3" s="1"/>
  <c r="Q1344" i="3"/>
  <c r="R1344" i="3" s="1"/>
  <c r="H1344" i="3" s="1"/>
  <c r="J1344" i="3"/>
  <c r="G1344" i="3"/>
  <c r="E1344" i="3" s="1"/>
  <c r="Q1343" i="3"/>
  <c r="R1343" i="3" s="1"/>
  <c r="H1343" i="3" s="1"/>
  <c r="J1343" i="3"/>
  <c r="G1343" i="3"/>
  <c r="E1343" i="3" s="1"/>
  <c r="Q1342" i="3"/>
  <c r="R1342" i="3" s="1"/>
  <c r="H1342" i="3" s="1"/>
  <c r="J1342" i="3"/>
  <c r="G1342" i="3"/>
  <c r="E1342" i="3" s="1"/>
  <c r="Q1341" i="3"/>
  <c r="R1341" i="3" s="1"/>
  <c r="H1341" i="3" s="1"/>
  <c r="J1341" i="3"/>
  <c r="G1341" i="3"/>
  <c r="E1341" i="3" s="1"/>
  <c r="Q1340" i="3"/>
  <c r="R1340" i="3" s="1"/>
  <c r="H1340" i="3" s="1"/>
  <c r="J1340" i="3"/>
  <c r="G1340" i="3"/>
  <c r="E1340" i="3" s="1"/>
  <c r="Q1339" i="3"/>
  <c r="R1339" i="3" s="1"/>
  <c r="H1339" i="3" s="1"/>
  <c r="J1339" i="3"/>
  <c r="G1339" i="3"/>
  <c r="E1339" i="3" s="1"/>
  <c r="Q1338" i="3"/>
  <c r="R1338" i="3" s="1"/>
  <c r="H1338" i="3" s="1"/>
  <c r="J1338" i="3"/>
  <c r="G1338" i="3"/>
  <c r="E1338" i="3" s="1"/>
  <c r="Q1337" i="3"/>
  <c r="R1337" i="3" s="1"/>
  <c r="H1337" i="3" s="1"/>
  <c r="J1337" i="3"/>
  <c r="G1337" i="3"/>
  <c r="E1337" i="3" s="1"/>
  <c r="Q1336" i="3"/>
  <c r="R1336" i="3" s="1"/>
  <c r="H1336" i="3" s="1"/>
  <c r="J1336" i="3"/>
  <c r="G1336" i="3"/>
  <c r="E1336" i="3" s="1"/>
  <c r="Q1335" i="3"/>
  <c r="R1335" i="3" s="1"/>
  <c r="H1335" i="3" s="1"/>
  <c r="J1335" i="3"/>
  <c r="G1335" i="3"/>
  <c r="E1335" i="3" s="1"/>
  <c r="Q1334" i="3"/>
  <c r="R1334" i="3" s="1"/>
  <c r="H1334" i="3" s="1"/>
  <c r="J1334" i="3"/>
  <c r="G1334" i="3"/>
  <c r="E1334" i="3" s="1"/>
  <c r="Q1333" i="3"/>
  <c r="R1333" i="3" s="1"/>
  <c r="H1333" i="3" s="1"/>
  <c r="J1333" i="3"/>
  <c r="G1333" i="3"/>
  <c r="E1333" i="3" s="1"/>
  <c r="Q1332" i="3"/>
  <c r="R1332" i="3" s="1"/>
  <c r="H1332" i="3" s="1"/>
  <c r="J1332" i="3"/>
  <c r="G1332" i="3"/>
  <c r="E1332" i="3" s="1"/>
  <c r="Q1331" i="3"/>
  <c r="R1331" i="3" s="1"/>
  <c r="H1331" i="3" s="1"/>
  <c r="J1331" i="3"/>
  <c r="G1331" i="3"/>
  <c r="E1331" i="3" s="1"/>
  <c r="Q1330" i="3"/>
  <c r="R1330" i="3" s="1"/>
  <c r="H1330" i="3" s="1"/>
  <c r="J1330" i="3"/>
  <c r="G1330" i="3"/>
  <c r="E1330" i="3" s="1"/>
  <c r="Q1329" i="3"/>
  <c r="R1329" i="3" s="1"/>
  <c r="H1329" i="3" s="1"/>
  <c r="J1329" i="3"/>
  <c r="G1329" i="3"/>
  <c r="E1329" i="3" s="1"/>
  <c r="Q1328" i="3"/>
  <c r="R1328" i="3" s="1"/>
  <c r="H1328" i="3" s="1"/>
  <c r="J1328" i="3"/>
  <c r="G1328" i="3"/>
  <c r="E1328" i="3" s="1"/>
  <c r="Q1327" i="3"/>
  <c r="R1327" i="3" s="1"/>
  <c r="H1327" i="3" s="1"/>
  <c r="J1327" i="3"/>
  <c r="G1327" i="3"/>
  <c r="E1327" i="3" s="1"/>
  <c r="Q1326" i="3"/>
  <c r="R1326" i="3" s="1"/>
  <c r="H1326" i="3" s="1"/>
  <c r="J1326" i="3"/>
  <c r="G1326" i="3"/>
  <c r="E1326" i="3" s="1"/>
  <c r="Q1325" i="3"/>
  <c r="R1325" i="3" s="1"/>
  <c r="H1325" i="3" s="1"/>
  <c r="J1325" i="3"/>
  <c r="G1325" i="3"/>
  <c r="E1325" i="3" s="1"/>
  <c r="Q1324" i="3"/>
  <c r="R1324" i="3" s="1"/>
  <c r="H1324" i="3" s="1"/>
  <c r="J1324" i="3"/>
  <c r="G1324" i="3"/>
  <c r="E1324" i="3" s="1"/>
  <c r="Q1323" i="3"/>
  <c r="R1323" i="3" s="1"/>
  <c r="H1323" i="3" s="1"/>
  <c r="J1323" i="3"/>
  <c r="G1323" i="3"/>
  <c r="E1323" i="3" s="1"/>
  <c r="Q1322" i="3"/>
  <c r="R1322" i="3" s="1"/>
  <c r="H1322" i="3" s="1"/>
  <c r="J1322" i="3"/>
  <c r="G1322" i="3"/>
  <c r="E1322" i="3" s="1"/>
  <c r="Q1321" i="3"/>
  <c r="R1321" i="3" s="1"/>
  <c r="H1321" i="3" s="1"/>
  <c r="J1321" i="3"/>
  <c r="G1321" i="3"/>
  <c r="E1321" i="3" s="1"/>
  <c r="Q1320" i="3"/>
  <c r="R1320" i="3" s="1"/>
  <c r="H1320" i="3" s="1"/>
  <c r="J1320" i="3"/>
  <c r="G1320" i="3"/>
  <c r="E1320" i="3" s="1"/>
  <c r="Q1319" i="3"/>
  <c r="R1319" i="3" s="1"/>
  <c r="H1319" i="3" s="1"/>
  <c r="J1319" i="3"/>
  <c r="G1319" i="3"/>
  <c r="E1319" i="3" s="1"/>
  <c r="Q1318" i="3"/>
  <c r="R1318" i="3" s="1"/>
  <c r="H1318" i="3" s="1"/>
  <c r="J1318" i="3"/>
  <c r="G1318" i="3"/>
  <c r="E1318" i="3" s="1"/>
  <c r="Q1317" i="3"/>
  <c r="R1317" i="3" s="1"/>
  <c r="H1317" i="3" s="1"/>
  <c r="J1317" i="3"/>
  <c r="G1317" i="3"/>
  <c r="E1317" i="3" s="1"/>
  <c r="Q1316" i="3"/>
  <c r="R1316" i="3" s="1"/>
  <c r="H1316" i="3" s="1"/>
  <c r="J1316" i="3"/>
  <c r="G1316" i="3"/>
  <c r="E1316" i="3" s="1"/>
  <c r="Q1315" i="3"/>
  <c r="R1315" i="3" s="1"/>
  <c r="H1315" i="3" s="1"/>
  <c r="J1315" i="3"/>
  <c r="G1315" i="3"/>
  <c r="E1315" i="3" s="1"/>
  <c r="Q1314" i="3"/>
  <c r="R1314" i="3" s="1"/>
  <c r="H1314" i="3" s="1"/>
  <c r="J1314" i="3"/>
  <c r="G1314" i="3"/>
  <c r="E1314" i="3" s="1"/>
  <c r="Q1313" i="3"/>
  <c r="R1313" i="3" s="1"/>
  <c r="H1313" i="3" s="1"/>
  <c r="J1313" i="3"/>
  <c r="G1313" i="3"/>
  <c r="E1313" i="3" s="1"/>
  <c r="Q1312" i="3"/>
  <c r="R1312" i="3" s="1"/>
  <c r="H1312" i="3" s="1"/>
  <c r="J1312" i="3"/>
  <c r="G1312" i="3"/>
  <c r="E1312" i="3" s="1"/>
  <c r="Q1311" i="3"/>
  <c r="R1311" i="3" s="1"/>
  <c r="H1311" i="3" s="1"/>
  <c r="J1311" i="3"/>
  <c r="G1311" i="3"/>
  <c r="E1311" i="3" s="1"/>
  <c r="Q1310" i="3"/>
  <c r="R1310" i="3" s="1"/>
  <c r="H1310" i="3" s="1"/>
  <c r="J1310" i="3"/>
  <c r="G1310" i="3"/>
  <c r="E1310" i="3" s="1"/>
  <c r="Q1309" i="3"/>
  <c r="R1309" i="3" s="1"/>
  <c r="H1309" i="3" s="1"/>
  <c r="J1309" i="3"/>
  <c r="G1309" i="3"/>
  <c r="E1309" i="3" s="1"/>
  <c r="Q1308" i="3"/>
  <c r="R1308" i="3" s="1"/>
  <c r="H1308" i="3" s="1"/>
  <c r="J1308" i="3"/>
  <c r="G1308" i="3"/>
  <c r="E1308" i="3" s="1"/>
  <c r="Q1307" i="3"/>
  <c r="R1307" i="3" s="1"/>
  <c r="H1307" i="3" s="1"/>
  <c r="J1307" i="3"/>
  <c r="G1307" i="3"/>
  <c r="E1307" i="3" s="1"/>
  <c r="Q1306" i="3"/>
  <c r="R1306" i="3" s="1"/>
  <c r="H1306" i="3" s="1"/>
  <c r="J1306" i="3"/>
  <c r="G1306" i="3"/>
  <c r="E1306" i="3" s="1"/>
  <c r="Q1305" i="3"/>
  <c r="R1305" i="3" s="1"/>
  <c r="H1305" i="3" s="1"/>
  <c r="J1305" i="3"/>
  <c r="G1305" i="3"/>
  <c r="E1305" i="3" s="1"/>
  <c r="Q1304" i="3"/>
  <c r="R1304" i="3" s="1"/>
  <c r="H1304" i="3" s="1"/>
  <c r="J1304" i="3"/>
  <c r="G1304" i="3"/>
  <c r="E1304" i="3" s="1"/>
  <c r="Q1303" i="3"/>
  <c r="R1303" i="3" s="1"/>
  <c r="H1303" i="3" s="1"/>
  <c r="J1303" i="3"/>
  <c r="G1303" i="3"/>
  <c r="E1303" i="3" s="1"/>
  <c r="Q1302" i="3"/>
  <c r="R1302" i="3" s="1"/>
  <c r="H1302" i="3" s="1"/>
  <c r="J1302" i="3"/>
  <c r="G1302" i="3"/>
  <c r="E1302" i="3" s="1"/>
  <c r="Q1301" i="3"/>
  <c r="R1301" i="3" s="1"/>
  <c r="H1301" i="3" s="1"/>
  <c r="J1301" i="3"/>
  <c r="G1301" i="3"/>
  <c r="E1301" i="3" s="1"/>
  <c r="Q1300" i="3"/>
  <c r="R1300" i="3" s="1"/>
  <c r="H1300" i="3" s="1"/>
  <c r="J1300" i="3"/>
  <c r="G1300" i="3"/>
  <c r="E1300" i="3" s="1"/>
  <c r="Q1299" i="3"/>
  <c r="R1299" i="3" s="1"/>
  <c r="H1299" i="3" s="1"/>
  <c r="J1299" i="3"/>
  <c r="G1299" i="3"/>
  <c r="E1299" i="3" s="1"/>
  <c r="Q1298" i="3"/>
  <c r="R1298" i="3" s="1"/>
  <c r="H1298" i="3" s="1"/>
  <c r="J1298" i="3"/>
  <c r="G1298" i="3"/>
  <c r="E1298" i="3" s="1"/>
  <c r="Q1297" i="3"/>
  <c r="R1297" i="3" s="1"/>
  <c r="H1297" i="3" s="1"/>
  <c r="J1297" i="3"/>
  <c r="G1297" i="3"/>
  <c r="E1297" i="3" s="1"/>
  <c r="Q1296" i="3"/>
  <c r="R1296" i="3" s="1"/>
  <c r="H1296" i="3" s="1"/>
  <c r="J1296" i="3"/>
  <c r="G1296" i="3"/>
  <c r="E1296" i="3" s="1"/>
  <c r="Q1295" i="3"/>
  <c r="R1295" i="3" s="1"/>
  <c r="H1295" i="3" s="1"/>
  <c r="J1295" i="3"/>
  <c r="G1295" i="3"/>
  <c r="E1295" i="3" s="1"/>
  <c r="Q1294" i="3"/>
  <c r="R1294" i="3" s="1"/>
  <c r="H1294" i="3" s="1"/>
  <c r="J1294" i="3"/>
  <c r="G1294" i="3"/>
  <c r="E1294" i="3" s="1"/>
  <c r="Q1293" i="3"/>
  <c r="R1293" i="3" s="1"/>
  <c r="H1293" i="3" s="1"/>
  <c r="J1293" i="3"/>
  <c r="G1293" i="3"/>
  <c r="E1293" i="3" s="1"/>
  <c r="Q1292" i="3"/>
  <c r="R1292" i="3" s="1"/>
  <c r="H1292" i="3" s="1"/>
  <c r="J1292" i="3"/>
  <c r="G1292" i="3"/>
  <c r="E1292" i="3" s="1"/>
  <c r="Q1291" i="3"/>
  <c r="R1291" i="3" s="1"/>
  <c r="H1291" i="3" s="1"/>
  <c r="J1291" i="3"/>
  <c r="G1291" i="3"/>
  <c r="E1291" i="3" s="1"/>
  <c r="Q1290" i="3"/>
  <c r="R1290" i="3" s="1"/>
  <c r="H1290" i="3" s="1"/>
  <c r="J1290" i="3"/>
  <c r="G1290" i="3"/>
  <c r="E1290" i="3" s="1"/>
  <c r="Q1289" i="3"/>
  <c r="R1289" i="3" s="1"/>
  <c r="H1289" i="3" s="1"/>
  <c r="J1289" i="3"/>
  <c r="G1289" i="3"/>
  <c r="E1289" i="3" s="1"/>
  <c r="Q1288" i="3"/>
  <c r="R1288" i="3" s="1"/>
  <c r="H1288" i="3" s="1"/>
  <c r="J1288" i="3"/>
  <c r="G1288" i="3"/>
  <c r="E1288" i="3" s="1"/>
  <c r="Q1287" i="3"/>
  <c r="R1287" i="3" s="1"/>
  <c r="H1287" i="3" s="1"/>
  <c r="J1287" i="3"/>
  <c r="G1287" i="3"/>
  <c r="E1287" i="3" s="1"/>
  <c r="Q1286" i="3"/>
  <c r="R1286" i="3" s="1"/>
  <c r="H1286" i="3" s="1"/>
  <c r="J1286" i="3"/>
  <c r="G1286" i="3"/>
  <c r="E1286" i="3" s="1"/>
  <c r="Q1285" i="3"/>
  <c r="R1285" i="3" s="1"/>
  <c r="H1285" i="3" s="1"/>
  <c r="J1285" i="3"/>
  <c r="G1285" i="3"/>
  <c r="E1285" i="3" s="1"/>
  <c r="Q1284" i="3"/>
  <c r="R1284" i="3" s="1"/>
  <c r="H1284" i="3" s="1"/>
  <c r="J1284" i="3"/>
  <c r="G1284" i="3"/>
  <c r="E1284" i="3" s="1"/>
  <c r="Q1283" i="3"/>
  <c r="R1283" i="3" s="1"/>
  <c r="H1283" i="3" s="1"/>
  <c r="J1283" i="3"/>
  <c r="G1283" i="3"/>
  <c r="E1283" i="3" s="1"/>
  <c r="Q1282" i="3"/>
  <c r="R1282" i="3" s="1"/>
  <c r="H1282" i="3" s="1"/>
  <c r="J1282" i="3"/>
  <c r="G1282" i="3"/>
  <c r="E1282" i="3" s="1"/>
  <c r="Q1281" i="3"/>
  <c r="R1281" i="3" s="1"/>
  <c r="H1281" i="3" s="1"/>
  <c r="J1281" i="3"/>
  <c r="G1281" i="3"/>
  <c r="E1281" i="3" s="1"/>
  <c r="Q1280" i="3"/>
  <c r="R1280" i="3" s="1"/>
  <c r="H1280" i="3" s="1"/>
  <c r="J1280" i="3"/>
  <c r="G1280" i="3"/>
  <c r="E1280" i="3" s="1"/>
  <c r="Q1279" i="3"/>
  <c r="R1279" i="3" s="1"/>
  <c r="H1279" i="3" s="1"/>
  <c r="J1279" i="3"/>
  <c r="G1279" i="3"/>
  <c r="E1279" i="3" s="1"/>
  <c r="Q1278" i="3"/>
  <c r="R1278" i="3" s="1"/>
  <c r="H1278" i="3" s="1"/>
  <c r="J1278" i="3"/>
  <c r="G1278" i="3"/>
  <c r="E1278" i="3" s="1"/>
  <c r="Q1277" i="3"/>
  <c r="R1277" i="3" s="1"/>
  <c r="H1277" i="3" s="1"/>
  <c r="J1277" i="3"/>
  <c r="G1277" i="3"/>
  <c r="E1277" i="3" s="1"/>
  <c r="Q1276" i="3"/>
  <c r="R1276" i="3" s="1"/>
  <c r="H1276" i="3" s="1"/>
  <c r="J1276" i="3"/>
  <c r="G1276" i="3"/>
  <c r="E1276" i="3" s="1"/>
  <c r="Q1275" i="3"/>
  <c r="R1275" i="3" s="1"/>
  <c r="H1275" i="3" s="1"/>
  <c r="J1275" i="3"/>
  <c r="G1275" i="3"/>
  <c r="E1275" i="3" s="1"/>
  <c r="Q1274" i="3"/>
  <c r="R1274" i="3" s="1"/>
  <c r="H1274" i="3" s="1"/>
  <c r="J1274" i="3"/>
  <c r="G1274" i="3"/>
  <c r="E1274" i="3" s="1"/>
  <c r="Q1273" i="3"/>
  <c r="R1273" i="3" s="1"/>
  <c r="H1273" i="3" s="1"/>
  <c r="J1273" i="3"/>
  <c r="G1273" i="3"/>
  <c r="E1273" i="3" s="1"/>
  <c r="Q1272" i="3"/>
  <c r="R1272" i="3" s="1"/>
  <c r="H1272" i="3" s="1"/>
  <c r="J1272" i="3"/>
  <c r="G1272" i="3"/>
  <c r="E1272" i="3" s="1"/>
  <c r="Q1271" i="3"/>
  <c r="R1271" i="3" s="1"/>
  <c r="H1271" i="3" s="1"/>
  <c r="J1271" i="3"/>
  <c r="G1271" i="3"/>
  <c r="E1271" i="3" s="1"/>
  <c r="Q1270" i="3"/>
  <c r="R1270" i="3" s="1"/>
  <c r="H1270" i="3" s="1"/>
  <c r="J1270" i="3"/>
  <c r="G1270" i="3"/>
  <c r="E1270" i="3" s="1"/>
  <c r="Q1269" i="3"/>
  <c r="R1269" i="3" s="1"/>
  <c r="H1269" i="3" s="1"/>
  <c r="J1269" i="3"/>
  <c r="G1269" i="3"/>
  <c r="E1269" i="3" s="1"/>
  <c r="Q1268" i="3"/>
  <c r="R1268" i="3" s="1"/>
  <c r="H1268" i="3" s="1"/>
  <c r="J1268" i="3"/>
  <c r="G1268" i="3"/>
  <c r="E1268" i="3" s="1"/>
  <c r="Q1267" i="3"/>
  <c r="R1267" i="3" s="1"/>
  <c r="H1267" i="3" s="1"/>
  <c r="J1267" i="3"/>
  <c r="G1267" i="3"/>
  <c r="E1267" i="3" s="1"/>
  <c r="Q1266" i="3"/>
  <c r="R1266" i="3" s="1"/>
  <c r="H1266" i="3" s="1"/>
  <c r="J1266" i="3"/>
  <c r="G1266" i="3"/>
  <c r="E1266" i="3" s="1"/>
  <c r="Q1265" i="3"/>
  <c r="R1265" i="3" s="1"/>
  <c r="H1265" i="3" s="1"/>
  <c r="J1265" i="3"/>
  <c r="G1265" i="3"/>
  <c r="E1265" i="3" s="1"/>
  <c r="Q1264" i="3"/>
  <c r="R1264" i="3" s="1"/>
  <c r="H1264" i="3" s="1"/>
  <c r="J1264" i="3"/>
  <c r="G1264" i="3"/>
  <c r="E1264" i="3" s="1"/>
  <c r="Q1263" i="3"/>
  <c r="R1263" i="3" s="1"/>
  <c r="H1263" i="3" s="1"/>
  <c r="J1263" i="3"/>
  <c r="G1263" i="3"/>
  <c r="E1263" i="3" s="1"/>
  <c r="Q1262" i="3"/>
  <c r="R1262" i="3" s="1"/>
  <c r="H1262" i="3" s="1"/>
  <c r="J1262" i="3"/>
  <c r="G1262" i="3"/>
  <c r="E1262" i="3" s="1"/>
  <c r="Q1261" i="3"/>
  <c r="R1261" i="3" s="1"/>
  <c r="H1261" i="3" s="1"/>
  <c r="J1261" i="3"/>
  <c r="G1261" i="3"/>
  <c r="E1261" i="3" s="1"/>
  <c r="Q1260" i="3"/>
  <c r="R1260" i="3" s="1"/>
  <c r="H1260" i="3" s="1"/>
  <c r="J1260" i="3"/>
  <c r="G1260" i="3"/>
  <c r="E1260" i="3" s="1"/>
  <c r="Q1259" i="3"/>
  <c r="R1259" i="3" s="1"/>
  <c r="H1259" i="3" s="1"/>
  <c r="J1259" i="3"/>
  <c r="G1259" i="3"/>
  <c r="E1259" i="3" s="1"/>
  <c r="Q1258" i="3"/>
  <c r="R1258" i="3" s="1"/>
  <c r="H1258" i="3" s="1"/>
  <c r="J1258" i="3"/>
  <c r="G1258" i="3"/>
  <c r="E1258" i="3" s="1"/>
  <c r="Q1257" i="3"/>
  <c r="R1257" i="3" s="1"/>
  <c r="H1257" i="3" s="1"/>
  <c r="J1257" i="3"/>
  <c r="G1257" i="3"/>
  <c r="E1257" i="3" s="1"/>
  <c r="Q1256" i="3"/>
  <c r="R1256" i="3" s="1"/>
  <c r="H1256" i="3" s="1"/>
  <c r="J1256" i="3"/>
  <c r="G1256" i="3"/>
  <c r="E1256" i="3" s="1"/>
  <c r="Q1255" i="3"/>
  <c r="R1255" i="3" s="1"/>
  <c r="H1255" i="3" s="1"/>
  <c r="J1255" i="3"/>
  <c r="G1255" i="3"/>
  <c r="E1255" i="3" s="1"/>
  <c r="Q1254" i="3"/>
  <c r="R1254" i="3" s="1"/>
  <c r="H1254" i="3" s="1"/>
  <c r="J1254" i="3"/>
  <c r="G1254" i="3"/>
  <c r="E1254" i="3" s="1"/>
  <c r="Q1253" i="3"/>
  <c r="R1253" i="3" s="1"/>
  <c r="H1253" i="3" s="1"/>
  <c r="J1253" i="3"/>
  <c r="G1253" i="3"/>
  <c r="E1253" i="3" s="1"/>
  <c r="Q1252" i="3"/>
  <c r="R1252" i="3" s="1"/>
  <c r="H1252" i="3" s="1"/>
  <c r="J1252" i="3"/>
  <c r="G1252" i="3"/>
  <c r="E1252" i="3" s="1"/>
  <c r="Q1251" i="3"/>
  <c r="R1251" i="3" s="1"/>
  <c r="H1251" i="3" s="1"/>
  <c r="J1251" i="3"/>
  <c r="G1251" i="3"/>
  <c r="E1251" i="3" s="1"/>
  <c r="Q1250" i="3"/>
  <c r="R1250" i="3" s="1"/>
  <c r="H1250" i="3" s="1"/>
  <c r="J1250" i="3"/>
  <c r="G1250" i="3"/>
  <c r="E1250" i="3" s="1"/>
  <c r="Q1249" i="3"/>
  <c r="R1249" i="3" s="1"/>
  <c r="H1249" i="3" s="1"/>
  <c r="J1249" i="3"/>
  <c r="G1249" i="3"/>
  <c r="E1249" i="3" s="1"/>
  <c r="Q1248" i="3"/>
  <c r="R1248" i="3" s="1"/>
  <c r="H1248" i="3" s="1"/>
  <c r="J1248" i="3"/>
  <c r="G1248" i="3"/>
  <c r="E1248" i="3" s="1"/>
  <c r="Q1247" i="3"/>
  <c r="R1247" i="3" s="1"/>
  <c r="H1247" i="3" s="1"/>
  <c r="J1247" i="3"/>
  <c r="G1247" i="3"/>
  <c r="E1247" i="3" s="1"/>
  <c r="Q1246" i="3"/>
  <c r="R1246" i="3" s="1"/>
  <c r="H1246" i="3" s="1"/>
  <c r="J1246" i="3"/>
  <c r="G1246" i="3"/>
  <c r="E1246" i="3" s="1"/>
  <c r="Q1245" i="3"/>
  <c r="R1245" i="3" s="1"/>
  <c r="H1245" i="3" s="1"/>
  <c r="J1245" i="3"/>
  <c r="G1245" i="3"/>
  <c r="E1245" i="3" s="1"/>
  <c r="Q1244" i="3"/>
  <c r="R1244" i="3" s="1"/>
  <c r="H1244" i="3" s="1"/>
  <c r="J1244" i="3"/>
  <c r="G1244" i="3"/>
  <c r="E1244" i="3" s="1"/>
  <c r="Q1243" i="3"/>
  <c r="R1243" i="3" s="1"/>
  <c r="H1243" i="3" s="1"/>
  <c r="J1243" i="3"/>
  <c r="G1243" i="3"/>
  <c r="E1243" i="3" s="1"/>
  <c r="Q1242" i="3"/>
  <c r="R1242" i="3" s="1"/>
  <c r="H1242" i="3" s="1"/>
  <c r="J1242" i="3"/>
  <c r="G1242" i="3"/>
  <c r="E1242" i="3" s="1"/>
  <c r="Q1241" i="3"/>
  <c r="R1241" i="3" s="1"/>
  <c r="H1241" i="3" s="1"/>
  <c r="J1241" i="3"/>
  <c r="G1241" i="3"/>
  <c r="E1241" i="3" s="1"/>
  <c r="Q1240" i="3"/>
  <c r="R1240" i="3" s="1"/>
  <c r="H1240" i="3" s="1"/>
  <c r="J1240" i="3"/>
  <c r="G1240" i="3"/>
  <c r="E1240" i="3" s="1"/>
  <c r="Q1239" i="3"/>
  <c r="R1239" i="3" s="1"/>
  <c r="H1239" i="3" s="1"/>
  <c r="J1239" i="3"/>
  <c r="G1239" i="3"/>
  <c r="E1239" i="3" s="1"/>
  <c r="Q1238" i="3"/>
  <c r="R1238" i="3" s="1"/>
  <c r="H1238" i="3" s="1"/>
  <c r="J1238" i="3"/>
  <c r="G1238" i="3"/>
  <c r="E1238" i="3" s="1"/>
  <c r="Q1237" i="3"/>
  <c r="R1237" i="3" s="1"/>
  <c r="H1237" i="3" s="1"/>
  <c r="J1237" i="3"/>
  <c r="G1237" i="3"/>
  <c r="E1237" i="3" s="1"/>
  <c r="Q1236" i="3"/>
  <c r="R1236" i="3" s="1"/>
  <c r="H1236" i="3" s="1"/>
  <c r="J1236" i="3"/>
  <c r="G1236" i="3"/>
  <c r="E1236" i="3" s="1"/>
  <c r="Q1235" i="3"/>
  <c r="R1235" i="3" s="1"/>
  <c r="H1235" i="3" s="1"/>
  <c r="J1235" i="3"/>
  <c r="G1235" i="3"/>
  <c r="E1235" i="3" s="1"/>
  <c r="Q1234" i="3"/>
  <c r="R1234" i="3" s="1"/>
  <c r="H1234" i="3" s="1"/>
  <c r="J1234" i="3"/>
  <c r="G1234" i="3"/>
  <c r="E1234" i="3" s="1"/>
  <c r="Q1233" i="3"/>
  <c r="R1233" i="3" s="1"/>
  <c r="H1233" i="3" s="1"/>
  <c r="J1233" i="3"/>
  <c r="G1233" i="3"/>
  <c r="E1233" i="3" s="1"/>
  <c r="Q1232" i="3"/>
  <c r="R1232" i="3" s="1"/>
  <c r="H1232" i="3" s="1"/>
  <c r="J1232" i="3"/>
  <c r="G1232" i="3"/>
  <c r="E1232" i="3" s="1"/>
  <c r="Q1231" i="3"/>
  <c r="R1231" i="3" s="1"/>
  <c r="H1231" i="3" s="1"/>
  <c r="J1231" i="3"/>
  <c r="G1231" i="3"/>
  <c r="E1231" i="3" s="1"/>
  <c r="Q1230" i="3"/>
  <c r="R1230" i="3" s="1"/>
  <c r="H1230" i="3" s="1"/>
  <c r="J1230" i="3"/>
  <c r="G1230" i="3"/>
  <c r="E1230" i="3" s="1"/>
  <c r="Q1229" i="3"/>
  <c r="R1229" i="3" s="1"/>
  <c r="H1229" i="3" s="1"/>
  <c r="J1229" i="3"/>
  <c r="G1229" i="3"/>
  <c r="E1229" i="3" s="1"/>
  <c r="Q1228" i="3"/>
  <c r="R1228" i="3" s="1"/>
  <c r="H1228" i="3" s="1"/>
  <c r="J1228" i="3"/>
  <c r="G1228" i="3"/>
  <c r="E1228" i="3" s="1"/>
  <c r="Q1227" i="3"/>
  <c r="R1227" i="3" s="1"/>
  <c r="H1227" i="3" s="1"/>
  <c r="J1227" i="3"/>
  <c r="G1227" i="3"/>
  <c r="E1227" i="3" s="1"/>
  <c r="Q1226" i="3"/>
  <c r="R1226" i="3" s="1"/>
  <c r="H1226" i="3" s="1"/>
  <c r="J1226" i="3"/>
  <c r="G1226" i="3"/>
  <c r="E1226" i="3" s="1"/>
  <c r="Q1225" i="3"/>
  <c r="R1225" i="3" s="1"/>
  <c r="H1225" i="3" s="1"/>
  <c r="J1225" i="3"/>
  <c r="G1225" i="3"/>
  <c r="E1225" i="3" s="1"/>
  <c r="Q1224" i="3"/>
  <c r="R1224" i="3" s="1"/>
  <c r="H1224" i="3" s="1"/>
  <c r="J1224" i="3"/>
  <c r="G1224" i="3"/>
  <c r="E1224" i="3" s="1"/>
  <c r="Q1223" i="3"/>
  <c r="R1223" i="3" s="1"/>
  <c r="H1223" i="3" s="1"/>
  <c r="J1223" i="3"/>
  <c r="G1223" i="3"/>
  <c r="E1223" i="3" s="1"/>
  <c r="Q1222" i="3"/>
  <c r="R1222" i="3" s="1"/>
  <c r="H1222" i="3" s="1"/>
  <c r="J1222" i="3"/>
  <c r="G1222" i="3"/>
  <c r="E1222" i="3" s="1"/>
  <c r="Q1221" i="3"/>
  <c r="R1221" i="3" s="1"/>
  <c r="H1221" i="3" s="1"/>
  <c r="J1221" i="3"/>
  <c r="G1221" i="3"/>
  <c r="E1221" i="3" s="1"/>
  <c r="Q1220" i="3"/>
  <c r="R1220" i="3" s="1"/>
  <c r="H1220" i="3" s="1"/>
  <c r="J1220" i="3"/>
  <c r="G1220" i="3"/>
  <c r="E1220" i="3" s="1"/>
  <c r="Q1219" i="3"/>
  <c r="R1219" i="3" s="1"/>
  <c r="H1219" i="3" s="1"/>
  <c r="J1219" i="3"/>
  <c r="G1219" i="3"/>
  <c r="E1219" i="3" s="1"/>
  <c r="Q1218" i="3"/>
  <c r="R1218" i="3" s="1"/>
  <c r="H1218" i="3" s="1"/>
  <c r="J1218" i="3"/>
  <c r="G1218" i="3"/>
  <c r="E1218" i="3" s="1"/>
  <c r="Q1217" i="3"/>
  <c r="R1217" i="3" s="1"/>
  <c r="H1217" i="3" s="1"/>
  <c r="J1217" i="3"/>
  <c r="G1217" i="3"/>
  <c r="E1217" i="3" s="1"/>
  <c r="Q1216" i="3"/>
  <c r="R1216" i="3" s="1"/>
  <c r="H1216" i="3" s="1"/>
  <c r="J1216" i="3"/>
  <c r="G1216" i="3"/>
  <c r="E1216" i="3" s="1"/>
  <c r="Q1215" i="3"/>
  <c r="R1215" i="3" s="1"/>
  <c r="H1215" i="3" s="1"/>
  <c r="J1215" i="3"/>
  <c r="G1215" i="3"/>
  <c r="E1215" i="3" s="1"/>
  <c r="Q1214" i="3"/>
  <c r="R1214" i="3" s="1"/>
  <c r="H1214" i="3" s="1"/>
  <c r="J1214" i="3"/>
  <c r="G1214" i="3"/>
  <c r="E1214" i="3" s="1"/>
  <c r="Q1213" i="3"/>
  <c r="R1213" i="3" s="1"/>
  <c r="H1213" i="3" s="1"/>
  <c r="J1213" i="3"/>
  <c r="G1213" i="3"/>
  <c r="E1213" i="3" s="1"/>
  <c r="Q1212" i="3"/>
  <c r="R1212" i="3" s="1"/>
  <c r="H1212" i="3" s="1"/>
  <c r="J1212" i="3"/>
  <c r="G1212" i="3"/>
  <c r="E1212" i="3" s="1"/>
  <c r="Q1211" i="3"/>
  <c r="R1211" i="3" s="1"/>
  <c r="H1211" i="3" s="1"/>
  <c r="J1211" i="3"/>
  <c r="G1211" i="3"/>
  <c r="E1211" i="3" s="1"/>
  <c r="Q1210" i="3"/>
  <c r="R1210" i="3" s="1"/>
  <c r="H1210" i="3" s="1"/>
  <c r="J1210" i="3"/>
  <c r="G1210" i="3"/>
  <c r="E1210" i="3" s="1"/>
  <c r="Q1209" i="3"/>
  <c r="R1209" i="3" s="1"/>
  <c r="H1209" i="3" s="1"/>
  <c r="J1209" i="3"/>
  <c r="G1209" i="3"/>
  <c r="E1209" i="3" s="1"/>
  <c r="Q1208" i="3"/>
  <c r="R1208" i="3" s="1"/>
  <c r="H1208" i="3" s="1"/>
  <c r="J1208" i="3"/>
  <c r="G1208" i="3"/>
  <c r="E1208" i="3" s="1"/>
  <c r="Q1207" i="3"/>
  <c r="R1207" i="3" s="1"/>
  <c r="H1207" i="3" s="1"/>
  <c r="J1207" i="3"/>
  <c r="G1207" i="3"/>
  <c r="E1207" i="3" s="1"/>
  <c r="Q1206" i="3"/>
  <c r="R1206" i="3" s="1"/>
  <c r="H1206" i="3" s="1"/>
  <c r="J1206" i="3"/>
  <c r="G1206" i="3"/>
  <c r="E1206" i="3" s="1"/>
  <c r="Q1205" i="3"/>
  <c r="R1205" i="3" s="1"/>
  <c r="H1205" i="3" s="1"/>
  <c r="J1205" i="3"/>
  <c r="G1205" i="3"/>
  <c r="E1205" i="3" s="1"/>
  <c r="Q1204" i="3"/>
  <c r="R1204" i="3" s="1"/>
  <c r="H1204" i="3" s="1"/>
  <c r="J1204" i="3"/>
  <c r="G1204" i="3"/>
  <c r="E1204" i="3" s="1"/>
  <c r="Q1203" i="3"/>
  <c r="R1203" i="3" s="1"/>
  <c r="H1203" i="3" s="1"/>
  <c r="J1203" i="3"/>
  <c r="G1203" i="3"/>
  <c r="E1203" i="3" s="1"/>
  <c r="Q1202" i="3"/>
  <c r="R1202" i="3" s="1"/>
  <c r="H1202" i="3" s="1"/>
  <c r="J1202" i="3"/>
  <c r="G1202" i="3"/>
  <c r="E1202" i="3" s="1"/>
  <c r="Q1201" i="3"/>
  <c r="R1201" i="3" s="1"/>
  <c r="H1201" i="3" s="1"/>
  <c r="J1201" i="3"/>
  <c r="G1201" i="3"/>
  <c r="E1201" i="3" s="1"/>
  <c r="Q1200" i="3"/>
  <c r="R1200" i="3" s="1"/>
  <c r="H1200" i="3" s="1"/>
  <c r="J1200" i="3"/>
  <c r="G1200" i="3"/>
  <c r="E1200" i="3" s="1"/>
  <c r="Q1199" i="3"/>
  <c r="R1199" i="3" s="1"/>
  <c r="H1199" i="3" s="1"/>
  <c r="J1199" i="3"/>
  <c r="G1199" i="3"/>
  <c r="E1199" i="3" s="1"/>
  <c r="Q1198" i="3"/>
  <c r="R1198" i="3" s="1"/>
  <c r="H1198" i="3" s="1"/>
  <c r="J1198" i="3"/>
  <c r="G1198" i="3"/>
  <c r="E1198" i="3" s="1"/>
  <c r="Q1197" i="3"/>
  <c r="R1197" i="3" s="1"/>
  <c r="H1197" i="3" s="1"/>
  <c r="J1197" i="3"/>
  <c r="G1197" i="3"/>
  <c r="E1197" i="3" s="1"/>
  <c r="Q1196" i="3"/>
  <c r="R1196" i="3" s="1"/>
  <c r="H1196" i="3" s="1"/>
  <c r="J1196" i="3"/>
  <c r="G1196" i="3"/>
  <c r="E1196" i="3" s="1"/>
  <c r="Q1195" i="3"/>
  <c r="R1195" i="3" s="1"/>
  <c r="H1195" i="3" s="1"/>
  <c r="J1195" i="3"/>
  <c r="G1195" i="3"/>
  <c r="E1195" i="3" s="1"/>
  <c r="Q1194" i="3"/>
  <c r="R1194" i="3" s="1"/>
  <c r="H1194" i="3" s="1"/>
  <c r="J1194" i="3"/>
  <c r="G1194" i="3"/>
  <c r="E1194" i="3" s="1"/>
  <c r="Q1193" i="3"/>
  <c r="R1193" i="3" s="1"/>
  <c r="H1193" i="3" s="1"/>
  <c r="J1193" i="3"/>
  <c r="G1193" i="3"/>
  <c r="E1193" i="3" s="1"/>
  <c r="Q1192" i="3"/>
  <c r="R1192" i="3" s="1"/>
  <c r="H1192" i="3" s="1"/>
  <c r="J1192" i="3"/>
  <c r="G1192" i="3"/>
  <c r="E1192" i="3" s="1"/>
  <c r="Q1191" i="3"/>
  <c r="R1191" i="3" s="1"/>
  <c r="H1191" i="3" s="1"/>
  <c r="J1191" i="3"/>
  <c r="G1191" i="3"/>
  <c r="E1191" i="3" s="1"/>
  <c r="Q1190" i="3"/>
  <c r="R1190" i="3" s="1"/>
  <c r="H1190" i="3" s="1"/>
  <c r="J1190" i="3"/>
  <c r="G1190" i="3"/>
  <c r="E1190" i="3" s="1"/>
  <c r="Q1189" i="3"/>
  <c r="R1189" i="3" s="1"/>
  <c r="H1189" i="3" s="1"/>
  <c r="J1189" i="3"/>
  <c r="G1189" i="3"/>
  <c r="E1189" i="3" s="1"/>
  <c r="Q1188" i="3"/>
  <c r="R1188" i="3" s="1"/>
  <c r="H1188" i="3" s="1"/>
  <c r="J1188" i="3"/>
  <c r="G1188" i="3"/>
  <c r="E1188" i="3" s="1"/>
  <c r="Q1187" i="3"/>
  <c r="R1187" i="3" s="1"/>
  <c r="H1187" i="3" s="1"/>
  <c r="J1187" i="3"/>
  <c r="G1187" i="3"/>
  <c r="E1187" i="3" s="1"/>
  <c r="Q1186" i="3"/>
  <c r="R1186" i="3" s="1"/>
  <c r="H1186" i="3" s="1"/>
  <c r="J1186" i="3"/>
  <c r="G1186" i="3"/>
  <c r="E1186" i="3" s="1"/>
  <c r="Q1185" i="3"/>
  <c r="R1185" i="3" s="1"/>
  <c r="H1185" i="3" s="1"/>
  <c r="J1185" i="3"/>
  <c r="G1185" i="3"/>
  <c r="E1185" i="3" s="1"/>
  <c r="Q1184" i="3"/>
  <c r="R1184" i="3" s="1"/>
  <c r="H1184" i="3" s="1"/>
  <c r="J1184" i="3"/>
  <c r="G1184" i="3"/>
  <c r="E1184" i="3" s="1"/>
  <c r="Q1183" i="3"/>
  <c r="R1183" i="3" s="1"/>
  <c r="H1183" i="3" s="1"/>
  <c r="J1183" i="3"/>
  <c r="G1183" i="3"/>
  <c r="E1183" i="3" s="1"/>
  <c r="Q1182" i="3"/>
  <c r="R1182" i="3" s="1"/>
  <c r="H1182" i="3" s="1"/>
  <c r="J1182" i="3"/>
  <c r="G1182" i="3"/>
  <c r="E1182" i="3" s="1"/>
  <c r="Q1181" i="3"/>
  <c r="R1181" i="3" s="1"/>
  <c r="H1181" i="3" s="1"/>
  <c r="J1181" i="3"/>
  <c r="G1181" i="3"/>
  <c r="E1181" i="3" s="1"/>
  <c r="Q1180" i="3"/>
  <c r="R1180" i="3" s="1"/>
  <c r="H1180" i="3" s="1"/>
  <c r="J1180" i="3"/>
  <c r="G1180" i="3"/>
  <c r="E1180" i="3" s="1"/>
  <c r="Q1179" i="3"/>
  <c r="R1179" i="3" s="1"/>
  <c r="H1179" i="3" s="1"/>
  <c r="J1179" i="3"/>
  <c r="G1179" i="3"/>
  <c r="E1179" i="3" s="1"/>
  <c r="Q1178" i="3"/>
  <c r="R1178" i="3" s="1"/>
  <c r="H1178" i="3" s="1"/>
  <c r="J1178" i="3"/>
  <c r="G1178" i="3"/>
  <c r="E1178" i="3" s="1"/>
  <c r="Q1177" i="3"/>
  <c r="R1177" i="3" s="1"/>
  <c r="H1177" i="3" s="1"/>
  <c r="J1177" i="3"/>
  <c r="G1177" i="3"/>
  <c r="E1177" i="3" s="1"/>
  <c r="Q1176" i="3"/>
  <c r="R1176" i="3" s="1"/>
  <c r="H1176" i="3" s="1"/>
  <c r="J1176" i="3"/>
  <c r="G1176" i="3"/>
  <c r="E1176" i="3" s="1"/>
  <c r="Q1175" i="3"/>
  <c r="R1175" i="3" s="1"/>
  <c r="H1175" i="3" s="1"/>
  <c r="J1175" i="3"/>
  <c r="G1175" i="3"/>
  <c r="E1175" i="3" s="1"/>
  <c r="Q1174" i="3"/>
  <c r="R1174" i="3" s="1"/>
  <c r="H1174" i="3" s="1"/>
  <c r="J1174" i="3"/>
  <c r="G1174" i="3"/>
  <c r="E1174" i="3" s="1"/>
  <c r="Q1173" i="3"/>
  <c r="R1173" i="3" s="1"/>
  <c r="H1173" i="3" s="1"/>
  <c r="J1173" i="3"/>
  <c r="G1173" i="3"/>
  <c r="E1173" i="3" s="1"/>
  <c r="Q1172" i="3"/>
  <c r="R1172" i="3" s="1"/>
  <c r="H1172" i="3" s="1"/>
  <c r="J1172" i="3"/>
  <c r="G1172" i="3"/>
  <c r="E1172" i="3" s="1"/>
  <c r="Q1171" i="3"/>
  <c r="R1171" i="3" s="1"/>
  <c r="H1171" i="3" s="1"/>
  <c r="J1171" i="3"/>
  <c r="G1171" i="3"/>
  <c r="E1171" i="3" s="1"/>
  <c r="Q1170" i="3"/>
  <c r="R1170" i="3" s="1"/>
  <c r="H1170" i="3" s="1"/>
  <c r="J1170" i="3"/>
  <c r="G1170" i="3"/>
  <c r="E1170" i="3" s="1"/>
  <c r="Q1169" i="3"/>
  <c r="R1169" i="3" s="1"/>
  <c r="H1169" i="3" s="1"/>
  <c r="J1169" i="3"/>
  <c r="G1169" i="3"/>
  <c r="E1169" i="3" s="1"/>
  <c r="Q1168" i="3"/>
  <c r="R1168" i="3" s="1"/>
  <c r="H1168" i="3" s="1"/>
  <c r="J1168" i="3"/>
  <c r="G1168" i="3"/>
  <c r="E1168" i="3" s="1"/>
  <c r="Q1167" i="3"/>
  <c r="R1167" i="3" s="1"/>
  <c r="H1167" i="3" s="1"/>
  <c r="J1167" i="3"/>
  <c r="G1167" i="3"/>
  <c r="E1167" i="3" s="1"/>
  <c r="Q1166" i="3"/>
  <c r="R1166" i="3" s="1"/>
  <c r="H1166" i="3" s="1"/>
  <c r="J1166" i="3"/>
  <c r="G1166" i="3"/>
  <c r="E1166" i="3" s="1"/>
  <c r="Q1165" i="3"/>
  <c r="R1165" i="3" s="1"/>
  <c r="H1165" i="3" s="1"/>
  <c r="J1165" i="3"/>
  <c r="G1165" i="3"/>
  <c r="E1165" i="3" s="1"/>
  <c r="Q1164" i="3"/>
  <c r="R1164" i="3" s="1"/>
  <c r="H1164" i="3" s="1"/>
  <c r="J1164" i="3"/>
  <c r="G1164" i="3"/>
  <c r="E1164" i="3" s="1"/>
  <c r="Q1163" i="3"/>
  <c r="R1163" i="3" s="1"/>
  <c r="H1163" i="3" s="1"/>
  <c r="J1163" i="3"/>
  <c r="G1163" i="3"/>
  <c r="E1163" i="3" s="1"/>
  <c r="Q1162" i="3"/>
  <c r="R1162" i="3" s="1"/>
  <c r="H1162" i="3" s="1"/>
  <c r="J1162" i="3"/>
  <c r="G1162" i="3"/>
  <c r="E1162" i="3" s="1"/>
  <c r="Q1161" i="3"/>
  <c r="R1161" i="3" s="1"/>
  <c r="H1161" i="3" s="1"/>
  <c r="J1161" i="3"/>
  <c r="G1161" i="3"/>
  <c r="E1161" i="3" s="1"/>
  <c r="Q1160" i="3"/>
  <c r="R1160" i="3" s="1"/>
  <c r="H1160" i="3" s="1"/>
  <c r="J1160" i="3"/>
  <c r="G1160" i="3"/>
  <c r="E1160" i="3" s="1"/>
  <c r="Q1159" i="3"/>
  <c r="R1159" i="3" s="1"/>
  <c r="H1159" i="3" s="1"/>
  <c r="J1159" i="3"/>
  <c r="G1159" i="3"/>
  <c r="E1159" i="3" s="1"/>
  <c r="Q1158" i="3"/>
  <c r="R1158" i="3" s="1"/>
  <c r="H1158" i="3" s="1"/>
  <c r="J1158" i="3"/>
  <c r="G1158" i="3"/>
  <c r="E1158" i="3" s="1"/>
  <c r="Q1157" i="3"/>
  <c r="R1157" i="3" s="1"/>
  <c r="H1157" i="3" s="1"/>
  <c r="J1157" i="3"/>
  <c r="G1157" i="3"/>
  <c r="E1157" i="3" s="1"/>
  <c r="Q1156" i="3"/>
  <c r="R1156" i="3" s="1"/>
  <c r="H1156" i="3" s="1"/>
  <c r="J1156" i="3"/>
  <c r="G1156" i="3"/>
  <c r="E1156" i="3" s="1"/>
  <c r="Q1155" i="3"/>
  <c r="R1155" i="3" s="1"/>
  <c r="H1155" i="3" s="1"/>
  <c r="J1155" i="3"/>
  <c r="G1155" i="3"/>
  <c r="E1155" i="3" s="1"/>
  <c r="Q1154" i="3"/>
  <c r="R1154" i="3" s="1"/>
  <c r="H1154" i="3" s="1"/>
  <c r="J1154" i="3"/>
  <c r="G1154" i="3"/>
  <c r="E1154" i="3" s="1"/>
  <c r="Q1153" i="3"/>
  <c r="R1153" i="3" s="1"/>
  <c r="H1153" i="3" s="1"/>
  <c r="J1153" i="3"/>
  <c r="G1153" i="3"/>
  <c r="E1153" i="3" s="1"/>
  <c r="Q1152" i="3"/>
  <c r="R1152" i="3" s="1"/>
  <c r="H1152" i="3" s="1"/>
  <c r="J1152" i="3"/>
  <c r="G1152" i="3"/>
  <c r="E1152" i="3" s="1"/>
  <c r="Q1151" i="3"/>
  <c r="R1151" i="3" s="1"/>
  <c r="H1151" i="3" s="1"/>
  <c r="J1151" i="3"/>
  <c r="G1151" i="3"/>
  <c r="E1151" i="3" s="1"/>
  <c r="Q1150" i="3"/>
  <c r="R1150" i="3" s="1"/>
  <c r="H1150" i="3" s="1"/>
  <c r="J1150" i="3"/>
  <c r="G1150" i="3"/>
  <c r="E1150" i="3" s="1"/>
  <c r="Q1149" i="3"/>
  <c r="R1149" i="3" s="1"/>
  <c r="H1149" i="3" s="1"/>
  <c r="J1149" i="3"/>
  <c r="G1149" i="3"/>
  <c r="E1149" i="3" s="1"/>
  <c r="Q1148" i="3"/>
  <c r="R1148" i="3" s="1"/>
  <c r="H1148" i="3" s="1"/>
  <c r="J1148" i="3"/>
  <c r="G1148" i="3"/>
  <c r="E1148" i="3" s="1"/>
  <c r="Q1147" i="3"/>
  <c r="R1147" i="3" s="1"/>
  <c r="H1147" i="3" s="1"/>
  <c r="J1147" i="3"/>
  <c r="G1147" i="3"/>
  <c r="E1147" i="3" s="1"/>
  <c r="Q1146" i="3"/>
  <c r="R1146" i="3" s="1"/>
  <c r="H1146" i="3" s="1"/>
  <c r="J1146" i="3"/>
  <c r="G1146" i="3"/>
  <c r="E1146" i="3" s="1"/>
  <c r="Q1145" i="3"/>
  <c r="R1145" i="3" s="1"/>
  <c r="H1145" i="3" s="1"/>
  <c r="J1145" i="3"/>
  <c r="G1145" i="3"/>
  <c r="E1145" i="3" s="1"/>
  <c r="Q1144" i="3"/>
  <c r="R1144" i="3" s="1"/>
  <c r="H1144" i="3" s="1"/>
  <c r="J1144" i="3"/>
  <c r="G1144" i="3"/>
  <c r="E1144" i="3" s="1"/>
  <c r="Q1143" i="3"/>
  <c r="R1143" i="3" s="1"/>
  <c r="H1143" i="3" s="1"/>
  <c r="J1143" i="3"/>
  <c r="G1143" i="3"/>
  <c r="E1143" i="3" s="1"/>
  <c r="Q1142" i="3"/>
  <c r="R1142" i="3" s="1"/>
  <c r="J1142" i="3"/>
  <c r="H1142" i="3"/>
  <c r="G1142" i="3"/>
  <c r="E1142" i="3" s="1"/>
  <c r="Q1141" i="3"/>
  <c r="R1141" i="3" s="1"/>
  <c r="H1141" i="3" s="1"/>
  <c r="J1141" i="3"/>
  <c r="G1141" i="3"/>
  <c r="E1141" i="3" s="1"/>
  <c r="Q1140" i="3"/>
  <c r="R1140" i="3" s="1"/>
  <c r="H1140" i="3" s="1"/>
  <c r="J1140" i="3"/>
  <c r="G1140" i="3"/>
  <c r="E1140" i="3" s="1"/>
  <c r="Q1139" i="3"/>
  <c r="R1139" i="3" s="1"/>
  <c r="H1139" i="3" s="1"/>
  <c r="J1139" i="3"/>
  <c r="G1139" i="3"/>
  <c r="E1139" i="3" s="1"/>
  <c r="Q1138" i="3"/>
  <c r="R1138" i="3" s="1"/>
  <c r="H1138" i="3" s="1"/>
  <c r="J1138" i="3"/>
  <c r="G1138" i="3"/>
  <c r="E1138" i="3" s="1"/>
  <c r="Q1137" i="3"/>
  <c r="R1137" i="3" s="1"/>
  <c r="H1137" i="3" s="1"/>
  <c r="J1137" i="3"/>
  <c r="G1137" i="3"/>
  <c r="E1137" i="3" s="1"/>
  <c r="Q1136" i="3"/>
  <c r="R1136" i="3" s="1"/>
  <c r="H1136" i="3" s="1"/>
  <c r="J1136" i="3"/>
  <c r="G1136" i="3"/>
  <c r="E1136" i="3" s="1"/>
  <c r="Q1135" i="3"/>
  <c r="R1135" i="3" s="1"/>
  <c r="H1135" i="3" s="1"/>
  <c r="J1135" i="3"/>
  <c r="G1135" i="3"/>
  <c r="E1135" i="3" s="1"/>
  <c r="Q1134" i="3"/>
  <c r="R1134" i="3" s="1"/>
  <c r="H1134" i="3" s="1"/>
  <c r="J1134" i="3"/>
  <c r="G1134" i="3"/>
  <c r="E1134" i="3" s="1"/>
  <c r="Q1133" i="3"/>
  <c r="R1133" i="3" s="1"/>
  <c r="H1133" i="3" s="1"/>
  <c r="J1133" i="3"/>
  <c r="G1133" i="3"/>
  <c r="E1133" i="3" s="1"/>
  <c r="Q1132" i="3"/>
  <c r="R1132" i="3" s="1"/>
  <c r="H1132" i="3" s="1"/>
  <c r="J1132" i="3"/>
  <c r="G1132" i="3"/>
  <c r="E1132" i="3" s="1"/>
  <c r="Q1131" i="3"/>
  <c r="R1131" i="3" s="1"/>
  <c r="H1131" i="3" s="1"/>
  <c r="J1131" i="3"/>
  <c r="G1131" i="3"/>
  <c r="E1131" i="3" s="1"/>
  <c r="Q1130" i="3"/>
  <c r="R1130" i="3" s="1"/>
  <c r="H1130" i="3" s="1"/>
  <c r="J1130" i="3"/>
  <c r="G1130" i="3"/>
  <c r="E1130" i="3" s="1"/>
  <c r="Q1129" i="3"/>
  <c r="R1129" i="3" s="1"/>
  <c r="H1129" i="3" s="1"/>
  <c r="J1129" i="3"/>
  <c r="G1129" i="3"/>
  <c r="E1129" i="3" s="1"/>
  <c r="Q1128" i="3"/>
  <c r="R1128" i="3" s="1"/>
  <c r="H1128" i="3" s="1"/>
  <c r="J1128" i="3"/>
  <c r="G1128" i="3"/>
  <c r="E1128" i="3" s="1"/>
  <c r="Q1127" i="3"/>
  <c r="R1127" i="3" s="1"/>
  <c r="H1127" i="3" s="1"/>
  <c r="J1127" i="3"/>
  <c r="G1127" i="3"/>
  <c r="E1127" i="3" s="1"/>
  <c r="Q1126" i="3"/>
  <c r="R1126" i="3" s="1"/>
  <c r="H1126" i="3" s="1"/>
  <c r="J1126" i="3"/>
  <c r="G1126" i="3"/>
  <c r="E1126" i="3" s="1"/>
  <c r="Q1125" i="3"/>
  <c r="R1125" i="3" s="1"/>
  <c r="H1125" i="3" s="1"/>
  <c r="J1125" i="3"/>
  <c r="G1125" i="3"/>
  <c r="E1125" i="3" s="1"/>
  <c r="Q1124" i="3"/>
  <c r="R1124" i="3" s="1"/>
  <c r="H1124" i="3" s="1"/>
  <c r="J1124" i="3"/>
  <c r="G1124" i="3"/>
  <c r="E1124" i="3" s="1"/>
  <c r="Q1123" i="3"/>
  <c r="R1123" i="3" s="1"/>
  <c r="H1123" i="3" s="1"/>
  <c r="J1123" i="3"/>
  <c r="G1123" i="3"/>
  <c r="E1123" i="3" s="1"/>
  <c r="Q1122" i="3"/>
  <c r="R1122" i="3" s="1"/>
  <c r="H1122" i="3" s="1"/>
  <c r="J1122" i="3"/>
  <c r="G1122" i="3"/>
  <c r="E1122" i="3" s="1"/>
  <c r="Q1121" i="3"/>
  <c r="R1121" i="3" s="1"/>
  <c r="H1121" i="3" s="1"/>
  <c r="J1121" i="3"/>
  <c r="G1121" i="3"/>
  <c r="E1121" i="3" s="1"/>
  <c r="Q1120" i="3"/>
  <c r="R1120" i="3" s="1"/>
  <c r="H1120" i="3" s="1"/>
  <c r="J1120" i="3"/>
  <c r="G1120" i="3"/>
  <c r="E1120" i="3" s="1"/>
  <c r="Q1119" i="3"/>
  <c r="R1119" i="3" s="1"/>
  <c r="H1119" i="3" s="1"/>
  <c r="J1119" i="3"/>
  <c r="G1119" i="3"/>
  <c r="E1119" i="3" s="1"/>
  <c r="Q1118" i="3"/>
  <c r="R1118" i="3" s="1"/>
  <c r="H1118" i="3" s="1"/>
  <c r="J1118" i="3"/>
  <c r="G1118" i="3"/>
  <c r="E1118" i="3" s="1"/>
  <c r="Q1117" i="3"/>
  <c r="R1117" i="3" s="1"/>
  <c r="H1117" i="3" s="1"/>
  <c r="J1117" i="3"/>
  <c r="G1117" i="3"/>
  <c r="E1117" i="3" s="1"/>
  <c r="Q1116" i="3"/>
  <c r="R1116" i="3" s="1"/>
  <c r="H1116" i="3" s="1"/>
  <c r="J1116" i="3"/>
  <c r="G1116" i="3"/>
  <c r="E1116" i="3" s="1"/>
  <c r="Q1115" i="3"/>
  <c r="R1115" i="3" s="1"/>
  <c r="H1115" i="3" s="1"/>
  <c r="J1115" i="3"/>
  <c r="G1115" i="3"/>
  <c r="E1115" i="3" s="1"/>
  <c r="Q1114" i="3"/>
  <c r="R1114" i="3" s="1"/>
  <c r="H1114" i="3" s="1"/>
  <c r="J1114" i="3"/>
  <c r="G1114" i="3"/>
  <c r="E1114" i="3" s="1"/>
  <c r="Q1113" i="3"/>
  <c r="R1113" i="3" s="1"/>
  <c r="H1113" i="3" s="1"/>
  <c r="J1113" i="3"/>
  <c r="G1113" i="3"/>
  <c r="E1113" i="3" s="1"/>
  <c r="Q1112" i="3"/>
  <c r="R1112" i="3" s="1"/>
  <c r="H1112" i="3" s="1"/>
  <c r="J1112" i="3"/>
  <c r="G1112" i="3"/>
  <c r="E1112" i="3" s="1"/>
  <c r="Q1111" i="3"/>
  <c r="R1111" i="3" s="1"/>
  <c r="H1111" i="3" s="1"/>
  <c r="J1111" i="3"/>
  <c r="G1111" i="3"/>
  <c r="E1111" i="3" s="1"/>
  <c r="Q1110" i="3"/>
  <c r="R1110" i="3" s="1"/>
  <c r="H1110" i="3" s="1"/>
  <c r="J1110" i="3"/>
  <c r="G1110" i="3"/>
  <c r="E1110" i="3" s="1"/>
  <c r="Q1109" i="3"/>
  <c r="R1109" i="3" s="1"/>
  <c r="H1109" i="3" s="1"/>
  <c r="J1109" i="3"/>
  <c r="G1109" i="3"/>
  <c r="E1109" i="3" s="1"/>
  <c r="Q1108" i="3"/>
  <c r="R1108" i="3" s="1"/>
  <c r="H1108" i="3" s="1"/>
  <c r="J1108" i="3"/>
  <c r="G1108" i="3"/>
  <c r="E1108" i="3" s="1"/>
  <c r="Q1107" i="3"/>
  <c r="R1107" i="3" s="1"/>
  <c r="H1107" i="3" s="1"/>
  <c r="J1107" i="3"/>
  <c r="G1107" i="3"/>
  <c r="E1107" i="3" s="1"/>
  <c r="Q1106" i="3"/>
  <c r="R1106" i="3" s="1"/>
  <c r="H1106" i="3" s="1"/>
  <c r="J1106" i="3"/>
  <c r="G1106" i="3"/>
  <c r="E1106" i="3" s="1"/>
  <c r="Q1105" i="3"/>
  <c r="R1105" i="3" s="1"/>
  <c r="H1105" i="3" s="1"/>
  <c r="J1105" i="3"/>
  <c r="G1105" i="3"/>
  <c r="E1105" i="3" s="1"/>
  <c r="Q1104" i="3"/>
  <c r="R1104" i="3" s="1"/>
  <c r="H1104" i="3" s="1"/>
  <c r="J1104" i="3"/>
  <c r="G1104" i="3"/>
  <c r="E1104" i="3" s="1"/>
  <c r="Q1103" i="3"/>
  <c r="R1103" i="3" s="1"/>
  <c r="H1103" i="3" s="1"/>
  <c r="J1103" i="3"/>
  <c r="G1103" i="3"/>
  <c r="E1103" i="3" s="1"/>
  <c r="Q1102" i="3"/>
  <c r="R1102" i="3" s="1"/>
  <c r="H1102" i="3" s="1"/>
  <c r="J1102" i="3"/>
  <c r="G1102" i="3"/>
  <c r="E1102" i="3" s="1"/>
  <c r="Q1101" i="3"/>
  <c r="R1101" i="3" s="1"/>
  <c r="H1101" i="3" s="1"/>
  <c r="J1101" i="3"/>
  <c r="G1101" i="3"/>
  <c r="E1101" i="3" s="1"/>
  <c r="Q1100" i="3"/>
  <c r="R1100" i="3" s="1"/>
  <c r="H1100" i="3" s="1"/>
  <c r="J1100" i="3"/>
  <c r="G1100" i="3"/>
  <c r="E1100" i="3" s="1"/>
  <c r="Q1099" i="3"/>
  <c r="R1099" i="3" s="1"/>
  <c r="H1099" i="3" s="1"/>
  <c r="J1099" i="3"/>
  <c r="G1099" i="3"/>
  <c r="E1099" i="3" s="1"/>
  <c r="Q1098" i="3"/>
  <c r="R1098" i="3" s="1"/>
  <c r="H1098" i="3" s="1"/>
  <c r="J1098" i="3"/>
  <c r="G1098" i="3"/>
  <c r="E1098" i="3" s="1"/>
  <c r="Q1097" i="3"/>
  <c r="R1097" i="3" s="1"/>
  <c r="H1097" i="3" s="1"/>
  <c r="J1097" i="3"/>
  <c r="G1097" i="3"/>
  <c r="E1097" i="3" s="1"/>
  <c r="Q1096" i="3"/>
  <c r="R1096" i="3" s="1"/>
  <c r="H1096" i="3" s="1"/>
  <c r="J1096" i="3"/>
  <c r="G1096" i="3"/>
  <c r="E1096" i="3" s="1"/>
  <c r="Q1095" i="3"/>
  <c r="R1095" i="3" s="1"/>
  <c r="H1095" i="3" s="1"/>
  <c r="J1095" i="3"/>
  <c r="G1095" i="3"/>
  <c r="E1095" i="3" s="1"/>
  <c r="Q1094" i="3"/>
  <c r="R1094" i="3" s="1"/>
  <c r="H1094" i="3" s="1"/>
  <c r="J1094" i="3"/>
  <c r="G1094" i="3"/>
  <c r="E1094" i="3" s="1"/>
  <c r="Q1093" i="3"/>
  <c r="R1093" i="3" s="1"/>
  <c r="H1093" i="3" s="1"/>
  <c r="J1093" i="3"/>
  <c r="G1093" i="3"/>
  <c r="E1093" i="3" s="1"/>
  <c r="Q1092" i="3"/>
  <c r="R1092" i="3" s="1"/>
  <c r="J1092" i="3"/>
  <c r="H1092" i="3"/>
  <c r="G1092" i="3"/>
  <c r="E1092" i="3" s="1"/>
  <c r="Q1091" i="3"/>
  <c r="R1091" i="3" s="1"/>
  <c r="H1091" i="3" s="1"/>
  <c r="J1091" i="3"/>
  <c r="G1091" i="3"/>
  <c r="E1091" i="3" s="1"/>
  <c r="Q1090" i="3"/>
  <c r="R1090" i="3" s="1"/>
  <c r="H1090" i="3" s="1"/>
  <c r="J1090" i="3"/>
  <c r="G1090" i="3"/>
  <c r="E1090" i="3" s="1"/>
  <c r="Q1089" i="3"/>
  <c r="R1089" i="3" s="1"/>
  <c r="H1089" i="3" s="1"/>
  <c r="J1089" i="3"/>
  <c r="G1089" i="3"/>
  <c r="E1089" i="3" s="1"/>
  <c r="Q1088" i="3"/>
  <c r="R1088" i="3" s="1"/>
  <c r="H1088" i="3" s="1"/>
  <c r="J1088" i="3"/>
  <c r="G1088" i="3"/>
  <c r="E1088" i="3" s="1"/>
  <c r="Q1087" i="3"/>
  <c r="R1087" i="3" s="1"/>
  <c r="H1087" i="3" s="1"/>
  <c r="J1087" i="3"/>
  <c r="G1087" i="3"/>
  <c r="E1087" i="3" s="1"/>
  <c r="Q1086" i="3"/>
  <c r="R1086" i="3" s="1"/>
  <c r="H1086" i="3" s="1"/>
  <c r="J1086" i="3"/>
  <c r="G1086" i="3"/>
  <c r="E1086" i="3" s="1"/>
  <c r="Q1085" i="3"/>
  <c r="R1085" i="3" s="1"/>
  <c r="H1085" i="3" s="1"/>
  <c r="J1085" i="3"/>
  <c r="G1085" i="3"/>
  <c r="E1085" i="3" s="1"/>
  <c r="Q1084" i="3"/>
  <c r="R1084" i="3" s="1"/>
  <c r="H1084" i="3" s="1"/>
  <c r="J1084" i="3"/>
  <c r="G1084" i="3"/>
  <c r="E1084" i="3" s="1"/>
  <c r="Q1083" i="3"/>
  <c r="R1083" i="3" s="1"/>
  <c r="H1083" i="3" s="1"/>
  <c r="J1083" i="3"/>
  <c r="G1083" i="3"/>
  <c r="E1083" i="3" s="1"/>
  <c r="Q1082" i="3"/>
  <c r="R1082" i="3" s="1"/>
  <c r="H1082" i="3" s="1"/>
  <c r="J1082" i="3"/>
  <c r="G1082" i="3"/>
  <c r="E1082" i="3" s="1"/>
  <c r="Q1081" i="3"/>
  <c r="R1081" i="3" s="1"/>
  <c r="H1081" i="3" s="1"/>
  <c r="J1081" i="3"/>
  <c r="G1081" i="3"/>
  <c r="E1081" i="3" s="1"/>
  <c r="Q1080" i="3"/>
  <c r="R1080" i="3" s="1"/>
  <c r="H1080" i="3" s="1"/>
  <c r="J1080" i="3"/>
  <c r="G1080" i="3"/>
  <c r="E1080" i="3" s="1"/>
  <c r="Q1079" i="3"/>
  <c r="R1079" i="3" s="1"/>
  <c r="H1079" i="3" s="1"/>
  <c r="J1079" i="3"/>
  <c r="G1079" i="3"/>
  <c r="E1079" i="3" s="1"/>
  <c r="Q1078" i="3"/>
  <c r="R1078" i="3" s="1"/>
  <c r="H1078" i="3" s="1"/>
  <c r="J1078" i="3"/>
  <c r="G1078" i="3"/>
  <c r="E1078" i="3" s="1"/>
  <c r="Q1077" i="3"/>
  <c r="R1077" i="3" s="1"/>
  <c r="H1077" i="3" s="1"/>
  <c r="J1077" i="3"/>
  <c r="G1077" i="3"/>
  <c r="E1077" i="3" s="1"/>
  <c r="Q1076" i="3"/>
  <c r="R1076" i="3" s="1"/>
  <c r="H1076" i="3" s="1"/>
  <c r="J1076" i="3"/>
  <c r="G1076" i="3"/>
  <c r="E1076" i="3" s="1"/>
  <c r="Q1075" i="3"/>
  <c r="R1075" i="3" s="1"/>
  <c r="H1075" i="3" s="1"/>
  <c r="J1075" i="3"/>
  <c r="G1075" i="3"/>
  <c r="E1075" i="3" s="1"/>
  <c r="Q1074" i="3"/>
  <c r="R1074" i="3" s="1"/>
  <c r="H1074" i="3" s="1"/>
  <c r="J1074" i="3"/>
  <c r="G1074" i="3"/>
  <c r="E1074" i="3" s="1"/>
  <c r="Q1073" i="3"/>
  <c r="R1073" i="3" s="1"/>
  <c r="H1073" i="3" s="1"/>
  <c r="J1073" i="3"/>
  <c r="G1073" i="3"/>
  <c r="E1073" i="3" s="1"/>
  <c r="Q1072" i="3"/>
  <c r="R1072" i="3" s="1"/>
  <c r="H1072" i="3" s="1"/>
  <c r="J1072" i="3"/>
  <c r="G1072" i="3"/>
  <c r="E1072" i="3" s="1"/>
  <c r="Q1071" i="3"/>
  <c r="R1071" i="3" s="1"/>
  <c r="H1071" i="3" s="1"/>
  <c r="J1071" i="3"/>
  <c r="G1071" i="3"/>
  <c r="E1071" i="3" s="1"/>
  <c r="Q1070" i="3"/>
  <c r="R1070" i="3" s="1"/>
  <c r="H1070" i="3" s="1"/>
  <c r="J1070" i="3"/>
  <c r="G1070" i="3"/>
  <c r="E1070" i="3" s="1"/>
  <c r="Q1069" i="3"/>
  <c r="R1069" i="3" s="1"/>
  <c r="H1069" i="3" s="1"/>
  <c r="J1069" i="3"/>
  <c r="G1069" i="3"/>
  <c r="E1069" i="3" s="1"/>
  <c r="Q1068" i="3"/>
  <c r="R1068" i="3" s="1"/>
  <c r="H1068" i="3" s="1"/>
  <c r="J1068" i="3"/>
  <c r="G1068" i="3"/>
  <c r="E1068" i="3" s="1"/>
  <c r="Q1067" i="3"/>
  <c r="R1067" i="3" s="1"/>
  <c r="H1067" i="3" s="1"/>
  <c r="J1067" i="3"/>
  <c r="G1067" i="3"/>
  <c r="E1067" i="3" s="1"/>
  <c r="Q1066" i="3"/>
  <c r="R1066" i="3" s="1"/>
  <c r="H1066" i="3" s="1"/>
  <c r="J1066" i="3"/>
  <c r="G1066" i="3"/>
  <c r="E1066" i="3" s="1"/>
  <c r="Q1065" i="3"/>
  <c r="R1065" i="3" s="1"/>
  <c r="H1065" i="3" s="1"/>
  <c r="J1065" i="3"/>
  <c r="G1065" i="3"/>
  <c r="E1065" i="3" s="1"/>
  <c r="Q1064" i="3"/>
  <c r="R1064" i="3" s="1"/>
  <c r="H1064" i="3" s="1"/>
  <c r="J1064" i="3"/>
  <c r="G1064" i="3"/>
  <c r="E1064" i="3" s="1"/>
  <c r="Q1063" i="3"/>
  <c r="R1063" i="3" s="1"/>
  <c r="H1063" i="3" s="1"/>
  <c r="J1063" i="3"/>
  <c r="G1063" i="3"/>
  <c r="E1063" i="3" s="1"/>
  <c r="Q1062" i="3"/>
  <c r="R1062" i="3" s="1"/>
  <c r="H1062" i="3" s="1"/>
  <c r="J1062" i="3"/>
  <c r="G1062" i="3"/>
  <c r="E1062" i="3" s="1"/>
  <c r="Q1061" i="3"/>
  <c r="R1061" i="3" s="1"/>
  <c r="H1061" i="3" s="1"/>
  <c r="J1061" i="3"/>
  <c r="G1061" i="3"/>
  <c r="E1061" i="3" s="1"/>
  <c r="Q1060" i="3"/>
  <c r="R1060" i="3" s="1"/>
  <c r="H1060" i="3" s="1"/>
  <c r="J1060" i="3"/>
  <c r="G1060" i="3"/>
  <c r="E1060" i="3" s="1"/>
  <c r="Q1059" i="3"/>
  <c r="R1059" i="3" s="1"/>
  <c r="H1059" i="3" s="1"/>
  <c r="J1059" i="3"/>
  <c r="G1059" i="3"/>
  <c r="E1059" i="3" s="1"/>
  <c r="Q1058" i="3"/>
  <c r="R1058" i="3" s="1"/>
  <c r="H1058" i="3" s="1"/>
  <c r="J1058" i="3"/>
  <c r="G1058" i="3"/>
  <c r="E1058" i="3" s="1"/>
  <c r="Q1057" i="3"/>
  <c r="R1057" i="3" s="1"/>
  <c r="H1057" i="3" s="1"/>
  <c r="J1057" i="3"/>
  <c r="G1057" i="3"/>
  <c r="E1057" i="3" s="1"/>
  <c r="Q1056" i="3"/>
  <c r="R1056" i="3" s="1"/>
  <c r="H1056" i="3" s="1"/>
  <c r="J1056" i="3"/>
  <c r="G1056" i="3"/>
  <c r="E1056" i="3" s="1"/>
  <c r="Q1055" i="3"/>
  <c r="R1055" i="3" s="1"/>
  <c r="H1055" i="3" s="1"/>
  <c r="J1055" i="3"/>
  <c r="G1055" i="3"/>
  <c r="E1055" i="3" s="1"/>
  <c r="Q1054" i="3"/>
  <c r="R1054" i="3" s="1"/>
  <c r="H1054" i="3" s="1"/>
  <c r="J1054" i="3"/>
  <c r="G1054" i="3"/>
  <c r="E1054" i="3" s="1"/>
  <c r="Q1053" i="3"/>
  <c r="R1053" i="3" s="1"/>
  <c r="H1053" i="3" s="1"/>
  <c r="J1053" i="3"/>
  <c r="G1053" i="3"/>
  <c r="E1053" i="3" s="1"/>
  <c r="Q1052" i="3"/>
  <c r="R1052" i="3" s="1"/>
  <c r="H1052" i="3" s="1"/>
  <c r="J1052" i="3"/>
  <c r="G1052" i="3"/>
  <c r="E1052" i="3" s="1"/>
  <c r="Q1051" i="3"/>
  <c r="R1051" i="3" s="1"/>
  <c r="H1051" i="3" s="1"/>
  <c r="J1051" i="3"/>
  <c r="G1051" i="3"/>
  <c r="E1051" i="3" s="1"/>
  <c r="Q1050" i="3"/>
  <c r="R1050" i="3" s="1"/>
  <c r="H1050" i="3" s="1"/>
  <c r="J1050" i="3"/>
  <c r="G1050" i="3"/>
  <c r="E1050" i="3" s="1"/>
  <c r="Q1049" i="3"/>
  <c r="R1049" i="3" s="1"/>
  <c r="H1049" i="3" s="1"/>
  <c r="J1049" i="3"/>
  <c r="G1049" i="3"/>
  <c r="E1049" i="3" s="1"/>
  <c r="Q1048" i="3"/>
  <c r="R1048" i="3" s="1"/>
  <c r="H1048" i="3" s="1"/>
  <c r="J1048" i="3"/>
  <c r="G1048" i="3"/>
  <c r="E1048" i="3" s="1"/>
  <c r="Q1047" i="3"/>
  <c r="R1047" i="3" s="1"/>
  <c r="H1047" i="3" s="1"/>
  <c r="J1047" i="3"/>
  <c r="G1047" i="3"/>
  <c r="E1047" i="3" s="1"/>
  <c r="Q1046" i="3"/>
  <c r="R1046" i="3" s="1"/>
  <c r="H1046" i="3" s="1"/>
  <c r="J1046" i="3"/>
  <c r="G1046" i="3"/>
  <c r="E1046" i="3" s="1"/>
  <c r="Q1045" i="3"/>
  <c r="R1045" i="3" s="1"/>
  <c r="H1045" i="3" s="1"/>
  <c r="J1045" i="3"/>
  <c r="G1045" i="3"/>
  <c r="E1045" i="3" s="1"/>
  <c r="Q1044" i="3"/>
  <c r="R1044" i="3" s="1"/>
  <c r="H1044" i="3" s="1"/>
  <c r="J1044" i="3"/>
  <c r="G1044" i="3"/>
  <c r="E1044" i="3" s="1"/>
  <c r="Q1043" i="3"/>
  <c r="R1043" i="3" s="1"/>
  <c r="H1043" i="3" s="1"/>
  <c r="J1043" i="3"/>
  <c r="G1043" i="3"/>
  <c r="E1043" i="3" s="1"/>
  <c r="Q1042" i="3"/>
  <c r="R1042" i="3" s="1"/>
  <c r="H1042" i="3" s="1"/>
  <c r="J1042" i="3"/>
  <c r="G1042" i="3"/>
  <c r="E1042" i="3" s="1"/>
  <c r="Q1041" i="3"/>
  <c r="R1041" i="3" s="1"/>
  <c r="H1041" i="3" s="1"/>
  <c r="J1041" i="3"/>
  <c r="G1041" i="3"/>
  <c r="E1041" i="3" s="1"/>
  <c r="Q1040" i="3"/>
  <c r="R1040" i="3" s="1"/>
  <c r="H1040" i="3" s="1"/>
  <c r="J1040" i="3"/>
  <c r="G1040" i="3"/>
  <c r="E1040" i="3" s="1"/>
  <c r="Q1039" i="3"/>
  <c r="R1039" i="3" s="1"/>
  <c r="H1039" i="3" s="1"/>
  <c r="J1039" i="3"/>
  <c r="G1039" i="3"/>
  <c r="E1039" i="3" s="1"/>
  <c r="Q1038" i="3"/>
  <c r="R1038" i="3" s="1"/>
  <c r="H1038" i="3" s="1"/>
  <c r="J1038" i="3"/>
  <c r="G1038" i="3"/>
  <c r="E1038" i="3" s="1"/>
  <c r="Q1037" i="3"/>
  <c r="R1037" i="3" s="1"/>
  <c r="H1037" i="3" s="1"/>
  <c r="J1037" i="3"/>
  <c r="G1037" i="3"/>
  <c r="E1037" i="3" s="1"/>
  <c r="Q1036" i="3"/>
  <c r="R1036" i="3" s="1"/>
  <c r="H1036" i="3" s="1"/>
  <c r="J1036" i="3"/>
  <c r="G1036" i="3"/>
  <c r="E1036" i="3" s="1"/>
  <c r="Q1035" i="3"/>
  <c r="R1035" i="3" s="1"/>
  <c r="H1035" i="3" s="1"/>
  <c r="J1035" i="3"/>
  <c r="G1035" i="3"/>
  <c r="E1035" i="3" s="1"/>
  <c r="Q1034" i="3"/>
  <c r="R1034" i="3" s="1"/>
  <c r="H1034" i="3" s="1"/>
  <c r="J1034" i="3"/>
  <c r="G1034" i="3"/>
  <c r="E1034" i="3" s="1"/>
  <c r="Q1033" i="3"/>
  <c r="R1033" i="3" s="1"/>
  <c r="H1033" i="3" s="1"/>
  <c r="J1033" i="3"/>
  <c r="G1033" i="3"/>
  <c r="E1033" i="3" s="1"/>
  <c r="Q1032" i="3"/>
  <c r="R1032" i="3" s="1"/>
  <c r="H1032" i="3" s="1"/>
  <c r="J1032" i="3"/>
  <c r="G1032" i="3"/>
  <c r="E1032" i="3" s="1"/>
  <c r="Q1031" i="3"/>
  <c r="R1031" i="3" s="1"/>
  <c r="H1031" i="3" s="1"/>
  <c r="J1031" i="3"/>
  <c r="G1031" i="3"/>
  <c r="E1031" i="3" s="1"/>
  <c r="Q1030" i="3"/>
  <c r="R1030" i="3" s="1"/>
  <c r="H1030" i="3" s="1"/>
  <c r="J1030" i="3"/>
  <c r="G1030" i="3"/>
  <c r="E1030" i="3" s="1"/>
  <c r="Q1029" i="3"/>
  <c r="R1029" i="3" s="1"/>
  <c r="H1029" i="3" s="1"/>
  <c r="J1029" i="3"/>
  <c r="G1029" i="3"/>
  <c r="E1029" i="3" s="1"/>
  <c r="Q1028" i="3"/>
  <c r="R1028" i="3" s="1"/>
  <c r="H1028" i="3" s="1"/>
  <c r="J1028" i="3"/>
  <c r="G1028" i="3"/>
  <c r="E1028" i="3" s="1"/>
  <c r="Q1027" i="3"/>
  <c r="R1027" i="3" s="1"/>
  <c r="H1027" i="3" s="1"/>
  <c r="J1027" i="3"/>
  <c r="G1027" i="3"/>
  <c r="E1027" i="3" s="1"/>
  <c r="Q1026" i="3"/>
  <c r="R1026" i="3" s="1"/>
  <c r="H1026" i="3" s="1"/>
  <c r="J1026" i="3"/>
  <c r="G1026" i="3"/>
  <c r="E1026" i="3" s="1"/>
  <c r="Q1025" i="3"/>
  <c r="R1025" i="3" s="1"/>
  <c r="H1025" i="3" s="1"/>
  <c r="J1025" i="3"/>
  <c r="G1025" i="3"/>
  <c r="E1025" i="3" s="1"/>
  <c r="Q1024" i="3"/>
  <c r="R1024" i="3" s="1"/>
  <c r="H1024" i="3" s="1"/>
  <c r="J1024" i="3"/>
  <c r="G1024" i="3"/>
  <c r="E1024" i="3" s="1"/>
  <c r="Q1023" i="3"/>
  <c r="R1023" i="3" s="1"/>
  <c r="H1023" i="3" s="1"/>
  <c r="J1023" i="3"/>
  <c r="G1023" i="3"/>
  <c r="E1023" i="3" s="1"/>
  <c r="Q1022" i="3"/>
  <c r="R1022" i="3" s="1"/>
  <c r="H1022" i="3" s="1"/>
  <c r="J1022" i="3"/>
  <c r="G1022" i="3"/>
  <c r="E1022" i="3" s="1"/>
  <c r="Q1021" i="3"/>
  <c r="R1021" i="3" s="1"/>
  <c r="H1021" i="3" s="1"/>
  <c r="J1021" i="3"/>
  <c r="G1021" i="3"/>
  <c r="E1021" i="3" s="1"/>
  <c r="Q1020" i="3"/>
  <c r="R1020" i="3" s="1"/>
  <c r="H1020" i="3" s="1"/>
  <c r="J1020" i="3"/>
  <c r="G1020" i="3"/>
  <c r="E1020" i="3" s="1"/>
  <c r="Q1019" i="3"/>
  <c r="R1019" i="3" s="1"/>
  <c r="H1019" i="3" s="1"/>
  <c r="J1019" i="3"/>
  <c r="G1019" i="3"/>
  <c r="E1019" i="3" s="1"/>
  <c r="Q1018" i="3"/>
  <c r="R1018" i="3" s="1"/>
  <c r="H1018" i="3" s="1"/>
  <c r="J1018" i="3"/>
  <c r="G1018" i="3"/>
  <c r="E1018" i="3" s="1"/>
  <c r="Q1017" i="3"/>
  <c r="R1017" i="3" s="1"/>
  <c r="H1017" i="3" s="1"/>
  <c r="J1017" i="3"/>
  <c r="G1017" i="3"/>
  <c r="E1017" i="3" s="1"/>
  <c r="Q1016" i="3"/>
  <c r="R1016" i="3" s="1"/>
  <c r="H1016" i="3" s="1"/>
  <c r="J1016" i="3"/>
  <c r="G1016" i="3"/>
  <c r="E1016" i="3" s="1"/>
  <c r="Q1015" i="3"/>
  <c r="R1015" i="3" s="1"/>
  <c r="H1015" i="3" s="1"/>
  <c r="J1015" i="3"/>
  <c r="G1015" i="3"/>
  <c r="E1015" i="3" s="1"/>
  <c r="Q1014" i="3"/>
  <c r="R1014" i="3" s="1"/>
  <c r="H1014" i="3" s="1"/>
  <c r="J1014" i="3"/>
  <c r="G1014" i="3"/>
  <c r="E1014" i="3" s="1"/>
  <c r="Q1013" i="3"/>
  <c r="R1013" i="3" s="1"/>
  <c r="H1013" i="3" s="1"/>
  <c r="J1013" i="3"/>
  <c r="G1013" i="3"/>
  <c r="E1013" i="3" s="1"/>
  <c r="Q1012" i="3"/>
  <c r="R1012" i="3" s="1"/>
  <c r="H1012" i="3" s="1"/>
  <c r="J1012" i="3"/>
  <c r="G1012" i="3"/>
  <c r="E1012" i="3" s="1"/>
  <c r="Q1011" i="3"/>
  <c r="R1011" i="3" s="1"/>
  <c r="H1011" i="3" s="1"/>
  <c r="J1011" i="3"/>
  <c r="G1011" i="3"/>
  <c r="E1011" i="3" s="1"/>
  <c r="Q1010" i="3"/>
  <c r="R1010" i="3" s="1"/>
  <c r="H1010" i="3" s="1"/>
  <c r="J1010" i="3"/>
  <c r="G1010" i="3"/>
  <c r="E1010" i="3" s="1"/>
  <c r="Q1009" i="3"/>
  <c r="R1009" i="3" s="1"/>
  <c r="H1009" i="3" s="1"/>
  <c r="J1009" i="3"/>
  <c r="G1009" i="3"/>
  <c r="E1009" i="3" s="1"/>
  <c r="Q1008" i="3"/>
  <c r="R1008" i="3" s="1"/>
  <c r="H1008" i="3" s="1"/>
  <c r="J1008" i="3"/>
  <c r="G1008" i="3"/>
  <c r="E1008" i="3" s="1"/>
  <c r="Q1007" i="3"/>
  <c r="R1007" i="3" s="1"/>
  <c r="H1007" i="3" s="1"/>
  <c r="J1007" i="3"/>
  <c r="G1007" i="3"/>
  <c r="E1007" i="3" s="1"/>
  <c r="Q1006" i="3"/>
  <c r="R1006" i="3" s="1"/>
  <c r="H1006" i="3" s="1"/>
  <c r="J1006" i="3"/>
  <c r="G1006" i="3"/>
  <c r="E1006" i="3" s="1"/>
  <c r="Q1005" i="3"/>
  <c r="R1005" i="3" s="1"/>
  <c r="H1005" i="3" s="1"/>
  <c r="J1005" i="3"/>
  <c r="G1005" i="3"/>
  <c r="E1005" i="3" s="1"/>
  <c r="Q1004" i="3"/>
  <c r="R1004" i="3" s="1"/>
  <c r="H1004" i="3" s="1"/>
  <c r="J1004" i="3"/>
  <c r="G1004" i="3"/>
  <c r="E1004" i="3" s="1"/>
  <c r="Q1003" i="3"/>
  <c r="R1003" i="3" s="1"/>
  <c r="H1003" i="3" s="1"/>
  <c r="J1003" i="3"/>
  <c r="G1003" i="3"/>
  <c r="E1003" i="3" s="1"/>
  <c r="Q1002" i="3"/>
  <c r="R1002" i="3" s="1"/>
  <c r="H1002" i="3" s="1"/>
  <c r="J1002" i="3"/>
  <c r="G1002" i="3"/>
  <c r="E1002" i="3" s="1"/>
  <c r="Q1001" i="3"/>
  <c r="R1001" i="3" s="1"/>
  <c r="H1001" i="3" s="1"/>
  <c r="J1001" i="3"/>
  <c r="G1001" i="3"/>
  <c r="E1001" i="3" s="1"/>
  <c r="Q1000" i="3"/>
  <c r="R1000" i="3" s="1"/>
  <c r="H1000" i="3" s="1"/>
  <c r="J1000" i="3"/>
  <c r="G1000" i="3"/>
  <c r="E1000" i="3" s="1"/>
  <c r="Q999" i="3"/>
  <c r="R999" i="3" s="1"/>
  <c r="H999" i="3" s="1"/>
  <c r="J999" i="3"/>
  <c r="G999" i="3"/>
  <c r="E999" i="3" s="1"/>
  <c r="Q998" i="3"/>
  <c r="R998" i="3" s="1"/>
  <c r="H998" i="3" s="1"/>
  <c r="J998" i="3"/>
  <c r="G998" i="3"/>
  <c r="E998" i="3" s="1"/>
  <c r="Q997" i="3"/>
  <c r="R997" i="3" s="1"/>
  <c r="H997" i="3" s="1"/>
  <c r="J997" i="3"/>
  <c r="G997" i="3"/>
  <c r="E997" i="3" s="1"/>
  <c r="Q996" i="3"/>
  <c r="R996" i="3" s="1"/>
  <c r="H996" i="3" s="1"/>
  <c r="J996" i="3"/>
  <c r="G996" i="3"/>
  <c r="E996" i="3" s="1"/>
  <c r="Q995" i="3"/>
  <c r="R995" i="3" s="1"/>
  <c r="H995" i="3" s="1"/>
  <c r="J995" i="3"/>
  <c r="G995" i="3"/>
  <c r="E995" i="3" s="1"/>
  <c r="Q994" i="3"/>
  <c r="R994" i="3" s="1"/>
  <c r="H994" i="3" s="1"/>
  <c r="J994" i="3"/>
  <c r="G994" i="3"/>
  <c r="E994" i="3" s="1"/>
  <c r="Q993" i="3"/>
  <c r="R993" i="3" s="1"/>
  <c r="H993" i="3" s="1"/>
  <c r="J993" i="3"/>
  <c r="G993" i="3"/>
  <c r="E993" i="3" s="1"/>
  <c r="Q992" i="3"/>
  <c r="R992" i="3" s="1"/>
  <c r="H992" i="3" s="1"/>
  <c r="J992" i="3"/>
  <c r="G992" i="3"/>
  <c r="E992" i="3" s="1"/>
  <c r="Q991" i="3"/>
  <c r="R991" i="3" s="1"/>
  <c r="H991" i="3" s="1"/>
  <c r="J991" i="3"/>
  <c r="G991" i="3"/>
  <c r="E991" i="3" s="1"/>
  <c r="Q990" i="3"/>
  <c r="R990" i="3" s="1"/>
  <c r="H990" i="3" s="1"/>
  <c r="J990" i="3"/>
  <c r="G990" i="3"/>
  <c r="E990" i="3" s="1"/>
  <c r="Q989" i="3"/>
  <c r="R989" i="3" s="1"/>
  <c r="H989" i="3" s="1"/>
  <c r="J989" i="3"/>
  <c r="G989" i="3"/>
  <c r="E989" i="3" s="1"/>
  <c r="Q988" i="3"/>
  <c r="R988" i="3" s="1"/>
  <c r="H988" i="3" s="1"/>
  <c r="J988" i="3"/>
  <c r="G988" i="3"/>
  <c r="E988" i="3" s="1"/>
  <c r="Q987" i="3"/>
  <c r="R987" i="3" s="1"/>
  <c r="H987" i="3" s="1"/>
  <c r="J987" i="3"/>
  <c r="G987" i="3"/>
  <c r="E987" i="3" s="1"/>
  <c r="Q986" i="3"/>
  <c r="R986" i="3" s="1"/>
  <c r="H986" i="3" s="1"/>
  <c r="J986" i="3"/>
  <c r="G986" i="3"/>
  <c r="E986" i="3" s="1"/>
  <c r="Q985" i="3"/>
  <c r="R985" i="3" s="1"/>
  <c r="H985" i="3" s="1"/>
  <c r="J985" i="3"/>
  <c r="G985" i="3"/>
  <c r="E985" i="3" s="1"/>
  <c r="Q984" i="3"/>
  <c r="R984" i="3" s="1"/>
  <c r="H984" i="3" s="1"/>
  <c r="J984" i="3"/>
  <c r="G984" i="3"/>
  <c r="E984" i="3" s="1"/>
  <c r="Q983" i="3"/>
  <c r="R983" i="3" s="1"/>
  <c r="H983" i="3" s="1"/>
  <c r="J983" i="3"/>
  <c r="G983" i="3"/>
  <c r="E983" i="3" s="1"/>
  <c r="Q982" i="3"/>
  <c r="R982" i="3" s="1"/>
  <c r="H982" i="3" s="1"/>
  <c r="J982" i="3"/>
  <c r="G982" i="3"/>
  <c r="E982" i="3" s="1"/>
  <c r="Q981" i="3"/>
  <c r="R981" i="3" s="1"/>
  <c r="H981" i="3" s="1"/>
  <c r="J981" i="3"/>
  <c r="G981" i="3"/>
  <c r="E981" i="3" s="1"/>
  <c r="Q980" i="3"/>
  <c r="R980" i="3" s="1"/>
  <c r="H980" i="3" s="1"/>
  <c r="J980" i="3"/>
  <c r="G980" i="3"/>
  <c r="E980" i="3" s="1"/>
  <c r="Q979" i="3"/>
  <c r="R979" i="3" s="1"/>
  <c r="H979" i="3" s="1"/>
  <c r="J979" i="3"/>
  <c r="G979" i="3"/>
  <c r="E979" i="3" s="1"/>
  <c r="Q978" i="3"/>
  <c r="R978" i="3" s="1"/>
  <c r="H978" i="3" s="1"/>
  <c r="J978" i="3"/>
  <c r="G978" i="3"/>
  <c r="E978" i="3" s="1"/>
  <c r="Q977" i="3"/>
  <c r="R977" i="3" s="1"/>
  <c r="H977" i="3" s="1"/>
  <c r="J977" i="3"/>
  <c r="G977" i="3"/>
  <c r="E977" i="3" s="1"/>
  <c r="Q976" i="3"/>
  <c r="R976" i="3" s="1"/>
  <c r="H976" i="3" s="1"/>
  <c r="J976" i="3"/>
  <c r="G976" i="3"/>
  <c r="E976" i="3" s="1"/>
  <c r="Q975" i="3"/>
  <c r="R975" i="3" s="1"/>
  <c r="H975" i="3" s="1"/>
  <c r="J975" i="3"/>
  <c r="G975" i="3"/>
  <c r="E975" i="3" s="1"/>
  <c r="Q974" i="3"/>
  <c r="R974" i="3" s="1"/>
  <c r="H974" i="3" s="1"/>
  <c r="J974" i="3"/>
  <c r="G974" i="3"/>
  <c r="E974" i="3" s="1"/>
  <c r="Q973" i="3"/>
  <c r="R973" i="3" s="1"/>
  <c r="H973" i="3" s="1"/>
  <c r="J973" i="3"/>
  <c r="G973" i="3"/>
  <c r="E973" i="3" s="1"/>
  <c r="Q972" i="3"/>
  <c r="R972" i="3" s="1"/>
  <c r="H972" i="3" s="1"/>
  <c r="J972" i="3"/>
  <c r="G972" i="3"/>
  <c r="E972" i="3" s="1"/>
  <c r="Q971" i="3"/>
  <c r="R971" i="3" s="1"/>
  <c r="H971" i="3" s="1"/>
  <c r="J971" i="3"/>
  <c r="G971" i="3"/>
  <c r="E971" i="3" s="1"/>
  <c r="Q970" i="3"/>
  <c r="R970" i="3" s="1"/>
  <c r="H970" i="3" s="1"/>
  <c r="J970" i="3"/>
  <c r="G970" i="3"/>
  <c r="E970" i="3" s="1"/>
  <c r="Q969" i="3"/>
  <c r="R969" i="3" s="1"/>
  <c r="H969" i="3" s="1"/>
  <c r="J969" i="3"/>
  <c r="G969" i="3"/>
  <c r="E969" i="3" s="1"/>
  <c r="Q968" i="3"/>
  <c r="R968" i="3" s="1"/>
  <c r="H968" i="3" s="1"/>
  <c r="J968" i="3"/>
  <c r="G968" i="3"/>
  <c r="E968" i="3" s="1"/>
  <c r="Q967" i="3"/>
  <c r="R967" i="3" s="1"/>
  <c r="H967" i="3" s="1"/>
  <c r="J967" i="3"/>
  <c r="G967" i="3"/>
  <c r="E967" i="3" s="1"/>
  <c r="Q966" i="3"/>
  <c r="R966" i="3" s="1"/>
  <c r="H966" i="3" s="1"/>
  <c r="J966" i="3"/>
  <c r="G966" i="3"/>
  <c r="E966" i="3" s="1"/>
  <c r="Q965" i="3"/>
  <c r="R965" i="3" s="1"/>
  <c r="H965" i="3" s="1"/>
  <c r="J965" i="3"/>
  <c r="G965" i="3"/>
  <c r="E965" i="3" s="1"/>
  <c r="Q964" i="3"/>
  <c r="R964" i="3" s="1"/>
  <c r="H964" i="3" s="1"/>
  <c r="J964" i="3"/>
  <c r="G964" i="3"/>
  <c r="E964" i="3" s="1"/>
  <c r="Q963" i="3"/>
  <c r="R963" i="3" s="1"/>
  <c r="H963" i="3" s="1"/>
  <c r="J963" i="3"/>
  <c r="G963" i="3"/>
  <c r="E963" i="3" s="1"/>
  <c r="Q962" i="3"/>
  <c r="R962" i="3" s="1"/>
  <c r="H962" i="3" s="1"/>
  <c r="J962" i="3"/>
  <c r="G962" i="3"/>
  <c r="E962" i="3" s="1"/>
  <c r="Q961" i="3"/>
  <c r="R961" i="3" s="1"/>
  <c r="H961" i="3" s="1"/>
  <c r="J961" i="3"/>
  <c r="G961" i="3"/>
  <c r="E961" i="3" s="1"/>
  <c r="Q960" i="3"/>
  <c r="R960" i="3" s="1"/>
  <c r="H960" i="3" s="1"/>
  <c r="J960" i="3"/>
  <c r="G960" i="3"/>
  <c r="E960" i="3" s="1"/>
  <c r="Q959" i="3"/>
  <c r="R959" i="3" s="1"/>
  <c r="H959" i="3" s="1"/>
  <c r="J959" i="3"/>
  <c r="G959" i="3"/>
  <c r="E959" i="3" s="1"/>
  <c r="Q958" i="3"/>
  <c r="R958" i="3" s="1"/>
  <c r="H958" i="3" s="1"/>
  <c r="J958" i="3"/>
  <c r="G958" i="3"/>
  <c r="E958" i="3" s="1"/>
  <c r="Q957" i="3"/>
  <c r="R957" i="3" s="1"/>
  <c r="H957" i="3" s="1"/>
  <c r="J957" i="3"/>
  <c r="G957" i="3"/>
  <c r="E957" i="3" s="1"/>
  <c r="Q956" i="3"/>
  <c r="R956" i="3" s="1"/>
  <c r="H956" i="3" s="1"/>
  <c r="J956" i="3"/>
  <c r="G956" i="3"/>
  <c r="E956" i="3" s="1"/>
  <c r="Q955" i="3"/>
  <c r="R955" i="3" s="1"/>
  <c r="H955" i="3" s="1"/>
  <c r="J955" i="3"/>
  <c r="G955" i="3"/>
  <c r="E955" i="3" s="1"/>
  <c r="Q954" i="3"/>
  <c r="R954" i="3" s="1"/>
  <c r="H954" i="3" s="1"/>
  <c r="J954" i="3"/>
  <c r="G954" i="3"/>
  <c r="E954" i="3" s="1"/>
  <c r="Q953" i="3"/>
  <c r="R953" i="3" s="1"/>
  <c r="H953" i="3" s="1"/>
  <c r="J953" i="3"/>
  <c r="G953" i="3"/>
  <c r="E953" i="3" s="1"/>
  <c r="Q952" i="3"/>
  <c r="R952" i="3" s="1"/>
  <c r="H952" i="3" s="1"/>
  <c r="J952" i="3"/>
  <c r="G952" i="3"/>
  <c r="E952" i="3" s="1"/>
  <c r="Q951" i="3"/>
  <c r="R951" i="3" s="1"/>
  <c r="H951" i="3" s="1"/>
  <c r="J951" i="3"/>
  <c r="G951" i="3"/>
  <c r="E951" i="3" s="1"/>
  <c r="Q950" i="3"/>
  <c r="R950" i="3" s="1"/>
  <c r="H950" i="3" s="1"/>
  <c r="J950" i="3"/>
  <c r="G950" i="3"/>
  <c r="E950" i="3" s="1"/>
  <c r="Q949" i="3"/>
  <c r="R949" i="3" s="1"/>
  <c r="J949" i="3"/>
  <c r="H949" i="3"/>
  <c r="G949" i="3"/>
  <c r="E949" i="3" s="1"/>
  <c r="Q948" i="3"/>
  <c r="R948" i="3" s="1"/>
  <c r="H948" i="3" s="1"/>
  <c r="J948" i="3"/>
  <c r="G948" i="3"/>
  <c r="E948" i="3" s="1"/>
  <c r="Q947" i="3"/>
  <c r="R947" i="3" s="1"/>
  <c r="H947" i="3" s="1"/>
  <c r="J947" i="3"/>
  <c r="G947" i="3"/>
  <c r="E947" i="3" s="1"/>
  <c r="Q946" i="3"/>
  <c r="R946" i="3" s="1"/>
  <c r="H946" i="3" s="1"/>
  <c r="J946" i="3"/>
  <c r="G946" i="3"/>
  <c r="E946" i="3" s="1"/>
  <c r="Q945" i="3"/>
  <c r="R945" i="3" s="1"/>
  <c r="H945" i="3" s="1"/>
  <c r="J945" i="3"/>
  <c r="G945" i="3"/>
  <c r="E945" i="3" s="1"/>
  <c r="Q944" i="3"/>
  <c r="R944" i="3" s="1"/>
  <c r="H944" i="3" s="1"/>
  <c r="J944" i="3"/>
  <c r="G944" i="3"/>
  <c r="E944" i="3" s="1"/>
  <c r="Q943" i="3"/>
  <c r="R943" i="3" s="1"/>
  <c r="H943" i="3" s="1"/>
  <c r="J943" i="3"/>
  <c r="G943" i="3"/>
  <c r="E943" i="3" s="1"/>
  <c r="Q942" i="3"/>
  <c r="R942" i="3" s="1"/>
  <c r="H942" i="3" s="1"/>
  <c r="J942" i="3"/>
  <c r="G942" i="3"/>
  <c r="E942" i="3" s="1"/>
  <c r="Q941" i="3"/>
  <c r="R941" i="3" s="1"/>
  <c r="H941" i="3" s="1"/>
  <c r="J941" i="3"/>
  <c r="G941" i="3"/>
  <c r="E941" i="3" s="1"/>
  <c r="Q940" i="3"/>
  <c r="R940" i="3" s="1"/>
  <c r="H940" i="3" s="1"/>
  <c r="J940" i="3"/>
  <c r="G940" i="3"/>
  <c r="E940" i="3" s="1"/>
  <c r="Q939" i="3"/>
  <c r="R939" i="3" s="1"/>
  <c r="H939" i="3" s="1"/>
  <c r="J939" i="3"/>
  <c r="G939" i="3"/>
  <c r="E939" i="3" s="1"/>
  <c r="Q938" i="3"/>
  <c r="R938" i="3" s="1"/>
  <c r="H938" i="3" s="1"/>
  <c r="J938" i="3"/>
  <c r="G938" i="3"/>
  <c r="E938" i="3" s="1"/>
  <c r="Q937" i="3"/>
  <c r="R937" i="3" s="1"/>
  <c r="H937" i="3" s="1"/>
  <c r="J937" i="3"/>
  <c r="G937" i="3"/>
  <c r="E937" i="3" s="1"/>
  <c r="Q936" i="3"/>
  <c r="R936" i="3" s="1"/>
  <c r="H936" i="3" s="1"/>
  <c r="J936" i="3"/>
  <c r="G936" i="3"/>
  <c r="E936" i="3" s="1"/>
  <c r="Q935" i="3"/>
  <c r="R935" i="3" s="1"/>
  <c r="H935" i="3" s="1"/>
  <c r="J935" i="3"/>
  <c r="G935" i="3"/>
  <c r="E935" i="3" s="1"/>
  <c r="Q934" i="3"/>
  <c r="R934" i="3" s="1"/>
  <c r="H934" i="3" s="1"/>
  <c r="J934" i="3"/>
  <c r="G934" i="3"/>
  <c r="E934" i="3" s="1"/>
  <c r="Q933" i="3"/>
  <c r="R933" i="3" s="1"/>
  <c r="H933" i="3" s="1"/>
  <c r="J933" i="3"/>
  <c r="G933" i="3"/>
  <c r="E933" i="3" s="1"/>
  <c r="Q932" i="3"/>
  <c r="R932" i="3" s="1"/>
  <c r="H932" i="3" s="1"/>
  <c r="J932" i="3"/>
  <c r="G932" i="3"/>
  <c r="E932" i="3" s="1"/>
  <c r="Q931" i="3"/>
  <c r="R931" i="3" s="1"/>
  <c r="H931" i="3" s="1"/>
  <c r="J931" i="3"/>
  <c r="G931" i="3"/>
  <c r="E931" i="3" s="1"/>
  <c r="Q930" i="3"/>
  <c r="R930" i="3" s="1"/>
  <c r="H930" i="3" s="1"/>
  <c r="J930" i="3"/>
  <c r="G930" i="3"/>
  <c r="E930" i="3" s="1"/>
  <c r="Q929" i="3"/>
  <c r="R929" i="3" s="1"/>
  <c r="H929" i="3" s="1"/>
  <c r="J929" i="3"/>
  <c r="G929" i="3"/>
  <c r="E929" i="3" s="1"/>
  <c r="Q928" i="3"/>
  <c r="R928" i="3" s="1"/>
  <c r="H928" i="3" s="1"/>
  <c r="J928" i="3"/>
  <c r="G928" i="3"/>
  <c r="E928" i="3" s="1"/>
  <c r="Q927" i="3"/>
  <c r="R927" i="3" s="1"/>
  <c r="H927" i="3" s="1"/>
  <c r="J927" i="3"/>
  <c r="G927" i="3"/>
  <c r="E927" i="3" s="1"/>
  <c r="Q926" i="3"/>
  <c r="R926" i="3" s="1"/>
  <c r="H926" i="3" s="1"/>
  <c r="J926" i="3"/>
  <c r="G926" i="3"/>
  <c r="E926" i="3" s="1"/>
  <c r="Q925" i="3"/>
  <c r="R925" i="3" s="1"/>
  <c r="H925" i="3" s="1"/>
  <c r="J925" i="3"/>
  <c r="G925" i="3"/>
  <c r="E925" i="3" s="1"/>
  <c r="Q924" i="3"/>
  <c r="R924" i="3" s="1"/>
  <c r="H924" i="3" s="1"/>
  <c r="J924" i="3"/>
  <c r="G924" i="3"/>
  <c r="E924" i="3" s="1"/>
  <c r="Q923" i="3"/>
  <c r="R923" i="3" s="1"/>
  <c r="H923" i="3" s="1"/>
  <c r="J923" i="3"/>
  <c r="G923" i="3"/>
  <c r="E923" i="3" s="1"/>
  <c r="Q922" i="3"/>
  <c r="R922" i="3" s="1"/>
  <c r="H922" i="3" s="1"/>
  <c r="J922" i="3"/>
  <c r="G922" i="3"/>
  <c r="E922" i="3" s="1"/>
  <c r="Q921" i="3"/>
  <c r="R921" i="3" s="1"/>
  <c r="H921" i="3" s="1"/>
  <c r="J921" i="3"/>
  <c r="G921" i="3"/>
  <c r="E921" i="3" s="1"/>
  <c r="Q920" i="3"/>
  <c r="R920" i="3" s="1"/>
  <c r="H920" i="3" s="1"/>
  <c r="J920" i="3"/>
  <c r="G920" i="3"/>
  <c r="E920" i="3" s="1"/>
  <c r="Q919" i="3"/>
  <c r="R919" i="3" s="1"/>
  <c r="H919" i="3" s="1"/>
  <c r="J919" i="3"/>
  <c r="G919" i="3"/>
  <c r="E919" i="3" s="1"/>
  <c r="Q918" i="3"/>
  <c r="R918" i="3" s="1"/>
  <c r="H918" i="3" s="1"/>
  <c r="J918" i="3"/>
  <c r="G918" i="3"/>
  <c r="E918" i="3" s="1"/>
  <c r="Q917" i="3"/>
  <c r="R917" i="3" s="1"/>
  <c r="H917" i="3" s="1"/>
  <c r="J917" i="3"/>
  <c r="G917" i="3"/>
  <c r="E917" i="3" s="1"/>
  <c r="Q916" i="3"/>
  <c r="R916" i="3" s="1"/>
  <c r="H916" i="3" s="1"/>
  <c r="J916" i="3"/>
  <c r="G916" i="3"/>
  <c r="E916" i="3" s="1"/>
  <c r="Q915" i="3"/>
  <c r="R915" i="3" s="1"/>
  <c r="H915" i="3" s="1"/>
  <c r="J915" i="3"/>
  <c r="G915" i="3"/>
  <c r="E915" i="3" s="1"/>
  <c r="Q914" i="3"/>
  <c r="R914" i="3" s="1"/>
  <c r="H914" i="3" s="1"/>
  <c r="J914" i="3"/>
  <c r="G914" i="3"/>
  <c r="E914" i="3" s="1"/>
  <c r="Q913" i="3"/>
  <c r="R913" i="3" s="1"/>
  <c r="H913" i="3" s="1"/>
  <c r="J913" i="3"/>
  <c r="G913" i="3"/>
  <c r="E913" i="3" s="1"/>
  <c r="Q912" i="3"/>
  <c r="R912" i="3" s="1"/>
  <c r="H912" i="3" s="1"/>
  <c r="J912" i="3"/>
  <c r="G912" i="3"/>
  <c r="E912" i="3" s="1"/>
  <c r="Q911" i="3"/>
  <c r="R911" i="3" s="1"/>
  <c r="H911" i="3" s="1"/>
  <c r="J911" i="3"/>
  <c r="G911" i="3"/>
  <c r="E911" i="3" s="1"/>
  <c r="Q910" i="3"/>
  <c r="R910" i="3" s="1"/>
  <c r="H910" i="3" s="1"/>
  <c r="J910" i="3"/>
  <c r="G910" i="3"/>
  <c r="E910" i="3" s="1"/>
  <c r="Q909" i="3"/>
  <c r="R909" i="3" s="1"/>
  <c r="H909" i="3" s="1"/>
  <c r="J909" i="3"/>
  <c r="G909" i="3"/>
  <c r="E909" i="3" s="1"/>
  <c r="Q908" i="3"/>
  <c r="R908" i="3" s="1"/>
  <c r="H908" i="3" s="1"/>
  <c r="J908" i="3"/>
  <c r="G908" i="3"/>
  <c r="E908" i="3" s="1"/>
  <c r="Q907" i="3"/>
  <c r="R907" i="3" s="1"/>
  <c r="H907" i="3" s="1"/>
  <c r="J907" i="3"/>
  <c r="G907" i="3"/>
  <c r="E907" i="3" s="1"/>
  <c r="Q906" i="3"/>
  <c r="R906" i="3" s="1"/>
  <c r="H906" i="3" s="1"/>
  <c r="J906" i="3"/>
  <c r="G906" i="3"/>
  <c r="E906" i="3" s="1"/>
  <c r="Q905" i="3"/>
  <c r="R905" i="3" s="1"/>
  <c r="H905" i="3" s="1"/>
  <c r="J905" i="3"/>
  <c r="G905" i="3"/>
  <c r="E905" i="3" s="1"/>
  <c r="Q904" i="3"/>
  <c r="R904" i="3" s="1"/>
  <c r="H904" i="3" s="1"/>
  <c r="J904" i="3"/>
  <c r="G904" i="3"/>
  <c r="E904" i="3" s="1"/>
  <c r="Q903" i="3"/>
  <c r="R903" i="3" s="1"/>
  <c r="H903" i="3" s="1"/>
  <c r="J903" i="3"/>
  <c r="G903" i="3"/>
  <c r="E903" i="3" s="1"/>
  <c r="Q902" i="3"/>
  <c r="R902" i="3" s="1"/>
  <c r="H902" i="3" s="1"/>
  <c r="J902" i="3"/>
  <c r="G902" i="3"/>
  <c r="E902" i="3" s="1"/>
  <c r="Q901" i="3"/>
  <c r="R901" i="3" s="1"/>
  <c r="H901" i="3" s="1"/>
  <c r="J901" i="3"/>
  <c r="G901" i="3"/>
  <c r="E901" i="3" s="1"/>
  <c r="Q900" i="3"/>
  <c r="R900" i="3" s="1"/>
  <c r="H900" i="3" s="1"/>
  <c r="J900" i="3"/>
  <c r="G900" i="3"/>
  <c r="E900" i="3" s="1"/>
  <c r="Q899" i="3"/>
  <c r="R899" i="3" s="1"/>
  <c r="H899" i="3" s="1"/>
  <c r="J899" i="3"/>
  <c r="G899" i="3"/>
  <c r="E899" i="3" s="1"/>
  <c r="Q898" i="3"/>
  <c r="R898" i="3" s="1"/>
  <c r="H898" i="3" s="1"/>
  <c r="J898" i="3"/>
  <c r="G898" i="3"/>
  <c r="E898" i="3" s="1"/>
  <c r="Q897" i="3"/>
  <c r="R897" i="3" s="1"/>
  <c r="H897" i="3" s="1"/>
  <c r="J897" i="3"/>
  <c r="G897" i="3"/>
  <c r="E897" i="3" s="1"/>
  <c r="Q896" i="3"/>
  <c r="R896" i="3" s="1"/>
  <c r="H896" i="3" s="1"/>
  <c r="J896" i="3"/>
  <c r="G896" i="3"/>
  <c r="E896" i="3" s="1"/>
  <c r="Q895" i="3"/>
  <c r="R895" i="3" s="1"/>
  <c r="H895" i="3" s="1"/>
  <c r="J895" i="3"/>
  <c r="G895" i="3"/>
  <c r="E895" i="3" s="1"/>
  <c r="Q894" i="3"/>
  <c r="R894" i="3" s="1"/>
  <c r="H894" i="3" s="1"/>
  <c r="J894" i="3"/>
  <c r="G894" i="3"/>
  <c r="E894" i="3" s="1"/>
  <c r="Q893" i="3"/>
  <c r="R893" i="3" s="1"/>
  <c r="H893" i="3" s="1"/>
  <c r="J893" i="3"/>
  <c r="G893" i="3"/>
  <c r="E893" i="3" s="1"/>
  <c r="Q892" i="3"/>
  <c r="R892" i="3" s="1"/>
  <c r="H892" i="3" s="1"/>
  <c r="J892" i="3"/>
  <c r="G892" i="3"/>
  <c r="E892" i="3" s="1"/>
  <c r="Q891" i="3"/>
  <c r="R891" i="3" s="1"/>
  <c r="H891" i="3" s="1"/>
  <c r="J891" i="3"/>
  <c r="G891" i="3"/>
  <c r="E891" i="3" s="1"/>
  <c r="Q890" i="3"/>
  <c r="R890" i="3" s="1"/>
  <c r="H890" i="3" s="1"/>
  <c r="J890" i="3"/>
  <c r="G890" i="3"/>
  <c r="E890" i="3" s="1"/>
  <c r="Q889" i="3"/>
  <c r="R889" i="3" s="1"/>
  <c r="H889" i="3" s="1"/>
  <c r="J889" i="3"/>
  <c r="G889" i="3"/>
  <c r="E889" i="3" s="1"/>
  <c r="Q888" i="3"/>
  <c r="R888" i="3" s="1"/>
  <c r="H888" i="3" s="1"/>
  <c r="J888" i="3"/>
  <c r="G888" i="3"/>
  <c r="E888" i="3" s="1"/>
  <c r="Q887" i="3"/>
  <c r="R887" i="3" s="1"/>
  <c r="H887" i="3" s="1"/>
  <c r="J887" i="3"/>
  <c r="G887" i="3"/>
  <c r="E887" i="3" s="1"/>
  <c r="Q886" i="3"/>
  <c r="R886" i="3" s="1"/>
  <c r="H886" i="3" s="1"/>
  <c r="J886" i="3"/>
  <c r="G886" i="3"/>
  <c r="E886" i="3" s="1"/>
  <c r="Q885" i="3"/>
  <c r="R885" i="3" s="1"/>
  <c r="H885" i="3" s="1"/>
  <c r="J885" i="3"/>
  <c r="G885" i="3"/>
  <c r="E885" i="3" s="1"/>
  <c r="Q884" i="3"/>
  <c r="R884" i="3" s="1"/>
  <c r="H884" i="3" s="1"/>
  <c r="J884" i="3"/>
  <c r="G884" i="3"/>
  <c r="E884" i="3" s="1"/>
  <c r="Q883" i="3"/>
  <c r="R883" i="3" s="1"/>
  <c r="H883" i="3" s="1"/>
  <c r="J883" i="3"/>
  <c r="G883" i="3"/>
  <c r="E883" i="3" s="1"/>
  <c r="Q882" i="3"/>
  <c r="R882" i="3" s="1"/>
  <c r="H882" i="3" s="1"/>
  <c r="J882" i="3"/>
  <c r="G882" i="3"/>
  <c r="E882" i="3" s="1"/>
  <c r="Q881" i="3"/>
  <c r="R881" i="3" s="1"/>
  <c r="H881" i="3" s="1"/>
  <c r="J881" i="3"/>
  <c r="G881" i="3"/>
  <c r="E881" i="3" s="1"/>
  <c r="Q880" i="3"/>
  <c r="R880" i="3" s="1"/>
  <c r="H880" i="3" s="1"/>
  <c r="J880" i="3"/>
  <c r="G880" i="3"/>
  <c r="E880" i="3" s="1"/>
  <c r="Q879" i="3"/>
  <c r="R879" i="3" s="1"/>
  <c r="H879" i="3" s="1"/>
  <c r="J879" i="3"/>
  <c r="G879" i="3"/>
  <c r="E879" i="3" s="1"/>
  <c r="Q878" i="3"/>
  <c r="R878" i="3" s="1"/>
  <c r="H878" i="3" s="1"/>
  <c r="J878" i="3"/>
  <c r="G878" i="3"/>
  <c r="E878" i="3" s="1"/>
  <c r="Q877" i="3"/>
  <c r="R877" i="3" s="1"/>
  <c r="H877" i="3" s="1"/>
  <c r="J877" i="3"/>
  <c r="G877" i="3"/>
  <c r="E877" i="3" s="1"/>
  <c r="Q876" i="3"/>
  <c r="R876" i="3" s="1"/>
  <c r="H876" i="3" s="1"/>
  <c r="J876" i="3"/>
  <c r="G876" i="3"/>
  <c r="E876" i="3" s="1"/>
  <c r="Q875" i="3"/>
  <c r="R875" i="3" s="1"/>
  <c r="H875" i="3" s="1"/>
  <c r="J875" i="3"/>
  <c r="G875" i="3"/>
  <c r="E875" i="3" s="1"/>
  <c r="Q874" i="3"/>
  <c r="R874" i="3" s="1"/>
  <c r="H874" i="3" s="1"/>
  <c r="J874" i="3"/>
  <c r="G874" i="3"/>
  <c r="E874" i="3" s="1"/>
  <c r="Q873" i="3"/>
  <c r="R873" i="3" s="1"/>
  <c r="H873" i="3" s="1"/>
  <c r="J873" i="3"/>
  <c r="G873" i="3"/>
  <c r="E873" i="3" s="1"/>
  <c r="Q872" i="3"/>
  <c r="R872" i="3" s="1"/>
  <c r="H872" i="3" s="1"/>
  <c r="J872" i="3"/>
  <c r="G872" i="3"/>
  <c r="E872" i="3" s="1"/>
  <c r="Q871" i="3"/>
  <c r="R871" i="3" s="1"/>
  <c r="H871" i="3" s="1"/>
  <c r="J871" i="3"/>
  <c r="G871" i="3"/>
  <c r="E871" i="3" s="1"/>
  <c r="Q870" i="3"/>
  <c r="R870" i="3" s="1"/>
  <c r="H870" i="3" s="1"/>
  <c r="J870" i="3"/>
  <c r="G870" i="3"/>
  <c r="E870" i="3" s="1"/>
  <c r="Q869" i="3"/>
  <c r="R869" i="3" s="1"/>
  <c r="H869" i="3" s="1"/>
  <c r="J869" i="3"/>
  <c r="G869" i="3"/>
  <c r="E869" i="3" s="1"/>
  <c r="Q868" i="3"/>
  <c r="R868" i="3" s="1"/>
  <c r="H868" i="3" s="1"/>
  <c r="J868" i="3"/>
  <c r="G868" i="3"/>
  <c r="E868" i="3" s="1"/>
  <c r="Q867" i="3"/>
  <c r="R867" i="3" s="1"/>
  <c r="H867" i="3" s="1"/>
  <c r="J867" i="3"/>
  <c r="G867" i="3"/>
  <c r="E867" i="3" s="1"/>
  <c r="Q866" i="3"/>
  <c r="R866" i="3" s="1"/>
  <c r="H866" i="3" s="1"/>
  <c r="J866" i="3"/>
  <c r="G866" i="3"/>
  <c r="E866" i="3" s="1"/>
  <c r="Q865" i="3"/>
  <c r="R865" i="3" s="1"/>
  <c r="H865" i="3" s="1"/>
  <c r="J865" i="3"/>
  <c r="G865" i="3"/>
  <c r="E865" i="3" s="1"/>
  <c r="Q864" i="3"/>
  <c r="R864" i="3" s="1"/>
  <c r="H864" i="3" s="1"/>
  <c r="J864" i="3"/>
  <c r="G864" i="3"/>
  <c r="E864" i="3" s="1"/>
  <c r="Q863" i="3"/>
  <c r="R863" i="3" s="1"/>
  <c r="H863" i="3" s="1"/>
  <c r="J863" i="3"/>
  <c r="G863" i="3"/>
  <c r="E863" i="3" s="1"/>
  <c r="Q862" i="3"/>
  <c r="R862" i="3" s="1"/>
  <c r="H862" i="3" s="1"/>
  <c r="J862" i="3"/>
  <c r="G862" i="3"/>
  <c r="E862" i="3" s="1"/>
  <c r="Q861" i="3"/>
  <c r="R861" i="3" s="1"/>
  <c r="H861" i="3" s="1"/>
  <c r="J861" i="3"/>
  <c r="G861" i="3"/>
  <c r="E861" i="3" s="1"/>
  <c r="Q860" i="3"/>
  <c r="R860" i="3" s="1"/>
  <c r="H860" i="3" s="1"/>
  <c r="J860" i="3"/>
  <c r="G860" i="3"/>
  <c r="E860" i="3" s="1"/>
  <c r="Q859" i="3"/>
  <c r="R859" i="3" s="1"/>
  <c r="H859" i="3" s="1"/>
  <c r="J859" i="3"/>
  <c r="G859" i="3"/>
  <c r="E859" i="3" s="1"/>
  <c r="Q858" i="3"/>
  <c r="R858" i="3" s="1"/>
  <c r="H858" i="3" s="1"/>
  <c r="J858" i="3"/>
  <c r="G858" i="3"/>
  <c r="E858" i="3" s="1"/>
  <c r="Q857" i="3"/>
  <c r="R857" i="3" s="1"/>
  <c r="H857" i="3" s="1"/>
  <c r="J857" i="3"/>
  <c r="G857" i="3"/>
  <c r="E857" i="3" s="1"/>
  <c r="Q856" i="3"/>
  <c r="R856" i="3" s="1"/>
  <c r="H856" i="3" s="1"/>
  <c r="J856" i="3"/>
  <c r="G856" i="3"/>
  <c r="E856" i="3" s="1"/>
  <c r="Q855" i="3"/>
  <c r="R855" i="3" s="1"/>
  <c r="H855" i="3" s="1"/>
  <c r="J855" i="3"/>
  <c r="G855" i="3"/>
  <c r="E855" i="3" s="1"/>
  <c r="Q854" i="3"/>
  <c r="R854" i="3" s="1"/>
  <c r="H854" i="3" s="1"/>
  <c r="J854" i="3"/>
  <c r="G854" i="3"/>
  <c r="E854" i="3" s="1"/>
  <c r="Q853" i="3"/>
  <c r="R853" i="3" s="1"/>
  <c r="H853" i="3" s="1"/>
  <c r="J853" i="3"/>
  <c r="G853" i="3"/>
  <c r="E853" i="3" s="1"/>
  <c r="Q852" i="3"/>
  <c r="R852" i="3" s="1"/>
  <c r="H852" i="3" s="1"/>
  <c r="J852" i="3"/>
  <c r="G852" i="3"/>
  <c r="E852" i="3" s="1"/>
  <c r="Q851" i="3"/>
  <c r="R851" i="3" s="1"/>
  <c r="H851" i="3" s="1"/>
  <c r="J851" i="3"/>
  <c r="G851" i="3"/>
  <c r="E851" i="3" s="1"/>
  <c r="Q850" i="3"/>
  <c r="R850" i="3" s="1"/>
  <c r="H850" i="3" s="1"/>
  <c r="J850" i="3"/>
  <c r="G850" i="3"/>
  <c r="E850" i="3" s="1"/>
  <c r="Q849" i="3"/>
  <c r="R849" i="3" s="1"/>
  <c r="H849" i="3" s="1"/>
  <c r="J849" i="3"/>
  <c r="G849" i="3"/>
  <c r="E849" i="3" s="1"/>
  <c r="Q848" i="3"/>
  <c r="R848" i="3" s="1"/>
  <c r="H848" i="3" s="1"/>
  <c r="J848" i="3"/>
  <c r="G848" i="3"/>
  <c r="E848" i="3" s="1"/>
  <c r="Q847" i="3"/>
  <c r="R847" i="3" s="1"/>
  <c r="H847" i="3" s="1"/>
  <c r="J847" i="3"/>
  <c r="G847" i="3"/>
  <c r="E847" i="3" s="1"/>
  <c r="Q846" i="3"/>
  <c r="R846" i="3" s="1"/>
  <c r="H846" i="3" s="1"/>
  <c r="J846" i="3"/>
  <c r="G846" i="3"/>
  <c r="E846" i="3" s="1"/>
  <c r="Q845" i="3"/>
  <c r="R845" i="3" s="1"/>
  <c r="H845" i="3" s="1"/>
  <c r="J845" i="3"/>
  <c r="G845" i="3"/>
  <c r="E845" i="3" s="1"/>
  <c r="Q844" i="3"/>
  <c r="R844" i="3" s="1"/>
  <c r="H844" i="3" s="1"/>
  <c r="J844" i="3"/>
  <c r="G844" i="3"/>
  <c r="E844" i="3" s="1"/>
  <c r="Q843" i="3"/>
  <c r="R843" i="3" s="1"/>
  <c r="H843" i="3" s="1"/>
  <c r="J843" i="3"/>
  <c r="G843" i="3"/>
  <c r="E843" i="3" s="1"/>
  <c r="Q842" i="3"/>
  <c r="R842" i="3" s="1"/>
  <c r="H842" i="3" s="1"/>
  <c r="J842" i="3"/>
  <c r="G842" i="3"/>
  <c r="E842" i="3" s="1"/>
  <c r="Q841" i="3"/>
  <c r="R841" i="3" s="1"/>
  <c r="H841" i="3" s="1"/>
  <c r="J841" i="3"/>
  <c r="G841" i="3"/>
  <c r="E841" i="3" s="1"/>
  <c r="Q840" i="3"/>
  <c r="R840" i="3" s="1"/>
  <c r="H840" i="3" s="1"/>
  <c r="J840" i="3"/>
  <c r="G840" i="3"/>
  <c r="E840" i="3" s="1"/>
  <c r="Q839" i="3"/>
  <c r="R839" i="3" s="1"/>
  <c r="H839" i="3" s="1"/>
  <c r="J839" i="3"/>
  <c r="G839" i="3"/>
  <c r="E839" i="3" s="1"/>
  <c r="Q838" i="3"/>
  <c r="R838" i="3" s="1"/>
  <c r="H838" i="3" s="1"/>
  <c r="J838" i="3"/>
  <c r="G838" i="3"/>
  <c r="E838" i="3" s="1"/>
  <c r="Q837" i="3"/>
  <c r="R837" i="3" s="1"/>
  <c r="H837" i="3" s="1"/>
  <c r="J837" i="3"/>
  <c r="G837" i="3"/>
  <c r="E837" i="3" s="1"/>
  <c r="Q836" i="3"/>
  <c r="R836" i="3" s="1"/>
  <c r="J836" i="3"/>
  <c r="H836" i="3"/>
  <c r="G836" i="3"/>
  <c r="E836" i="3" s="1"/>
  <c r="Q835" i="3"/>
  <c r="R835" i="3" s="1"/>
  <c r="H835" i="3" s="1"/>
  <c r="J835" i="3"/>
  <c r="G835" i="3"/>
  <c r="E835" i="3" s="1"/>
  <c r="Q834" i="3"/>
  <c r="R834" i="3" s="1"/>
  <c r="H834" i="3" s="1"/>
  <c r="J834" i="3"/>
  <c r="G834" i="3"/>
  <c r="E834" i="3" s="1"/>
  <c r="Q833" i="3"/>
  <c r="R833" i="3" s="1"/>
  <c r="H833" i="3" s="1"/>
  <c r="J833" i="3"/>
  <c r="G833" i="3"/>
  <c r="E833" i="3" s="1"/>
  <c r="Q832" i="3"/>
  <c r="R832" i="3" s="1"/>
  <c r="H832" i="3" s="1"/>
  <c r="J832" i="3"/>
  <c r="G832" i="3"/>
  <c r="E832" i="3" s="1"/>
  <c r="Q831" i="3"/>
  <c r="R831" i="3" s="1"/>
  <c r="H831" i="3" s="1"/>
  <c r="J831" i="3"/>
  <c r="G831" i="3"/>
  <c r="E831" i="3" s="1"/>
  <c r="Q830" i="3"/>
  <c r="R830" i="3" s="1"/>
  <c r="H830" i="3" s="1"/>
  <c r="J830" i="3"/>
  <c r="G830" i="3"/>
  <c r="E830" i="3" s="1"/>
  <c r="Q829" i="3"/>
  <c r="R829" i="3" s="1"/>
  <c r="H829" i="3" s="1"/>
  <c r="J829" i="3"/>
  <c r="G829" i="3"/>
  <c r="E829" i="3" s="1"/>
  <c r="Q828" i="3"/>
  <c r="R828" i="3" s="1"/>
  <c r="H828" i="3" s="1"/>
  <c r="J828" i="3"/>
  <c r="G828" i="3"/>
  <c r="E828" i="3" s="1"/>
  <c r="Q827" i="3"/>
  <c r="R827" i="3" s="1"/>
  <c r="H827" i="3" s="1"/>
  <c r="J827" i="3"/>
  <c r="G827" i="3"/>
  <c r="E827" i="3" s="1"/>
  <c r="Q826" i="3"/>
  <c r="R826" i="3" s="1"/>
  <c r="H826" i="3" s="1"/>
  <c r="J826" i="3"/>
  <c r="G826" i="3"/>
  <c r="E826" i="3" s="1"/>
  <c r="Q825" i="3"/>
  <c r="R825" i="3" s="1"/>
  <c r="H825" i="3" s="1"/>
  <c r="J825" i="3"/>
  <c r="G825" i="3"/>
  <c r="E825" i="3" s="1"/>
  <c r="Q824" i="3"/>
  <c r="R824" i="3" s="1"/>
  <c r="H824" i="3" s="1"/>
  <c r="J824" i="3"/>
  <c r="G824" i="3"/>
  <c r="E824" i="3" s="1"/>
  <c r="Q823" i="3"/>
  <c r="R823" i="3" s="1"/>
  <c r="H823" i="3" s="1"/>
  <c r="J823" i="3"/>
  <c r="G823" i="3"/>
  <c r="E823" i="3" s="1"/>
  <c r="Q822" i="3"/>
  <c r="R822" i="3" s="1"/>
  <c r="H822" i="3" s="1"/>
  <c r="J822" i="3"/>
  <c r="G822" i="3"/>
  <c r="E822" i="3" s="1"/>
  <c r="Q821" i="3"/>
  <c r="R821" i="3" s="1"/>
  <c r="H821" i="3" s="1"/>
  <c r="J821" i="3"/>
  <c r="G821" i="3"/>
  <c r="E821" i="3" s="1"/>
  <c r="Q820" i="3"/>
  <c r="R820" i="3" s="1"/>
  <c r="H820" i="3" s="1"/>
  <c r="J820" i="3"/>
  <c r="G820" i="3"/>
  <c r="E820" i="3" s="1"/>
  <c r="Q819" i="3"/>
  <c r="R819" i="3" s="1"/>
  <c r="H819" i="3" s="1"/>
  <c r="J819" i="3"/>
  <c r="G819" i="3"/>
  <c r="E819" i="3" s="1"/>
  <c r="Q818" i="3"/>
  <c r="R818" i="3" s="1"/>
  <c r="H818" i="3" s="1"/>
  <c r="J818" i="3"/>
  <c r="G818" i="3"/>
  <c r="E818" i="3" s="1"/>
  <c r="Q817" i="3"/>
  <c r="R817" i="3" s="1"/>
  <c r="H817" i="3" s="1"/>
  <c r="J817" i="3"/>
  <c r="G817" i="3"/>
  <c r="E817" i="3" s="1"/>
  <c r="Q816" i="3"/>
  <c r="R816" i="3" s="1"/>
  <c r="H816" i="3" s="1"/>
  <c r="J816" i="3"/>
  <c r="G816" i="3"/>
  <c r="E816" i="3" s="1"/>
  <c r="Q815" i="3"/>
  <c r="R815" i="3" s="1"/>
  <c r="H815" i="3" s="1"/>
  <c r="J815" i="3"/>
  <c r="G815" i="3"/>
  <c r="E815" i="3" s="1"/>
  <c r="Q814" i="3"/>
  <c r="R814" i="3" s="1"/>
  <c r="H814" i="3" s="1"/>
  <c r="J814" i="3"/>
  <c r="G814" i="3"/>
  <c r="E814" i="3" s="1"/>
  <c r="Q813" i="3"/>
  <c r="R813" i="3" s="1"/>
  <c r="H813" i="3" s="1"/>
  <c r="J813" i="3"/>
  <c r="G813" i="3"/>
  <c r="E813" i="3" s="1"/>
  <c r="Q812" i="3"/>
  <c r="R812" i="3" s="1"/>
  <c r="H812" i="3" s="1"/>
  <c r="J812" i="3"/>
  <c r="G812" i="3"/>
  <c r="E812" i="3" s="1"/>
  <c r="Q811" i="3"/>
  <c r="R811" i="3" s="1"/>
  <c r="H811" i="3" s="1"/>
  <c r="J811" i="3"/>
  <c r="G811" i="3"/>
  <c r="E811" i="3" s="1"/>
  <c r="Q810" i="3"/>
  <c r="R810" i="3" s="1"/>
  <c r="H810" i="3" s="1"/>
  <c r="J810" i="3"/>
  <c r="G810" i="3"/>
  <c r="E810" i="3" s="1"/>
  <c r="Q809" i="3"/>
  <c r="R809" i="3" s="1"/>
  <c r="H809" i="3" s="1"/>
  <c r="J809" i="3"/>
  <c r="G809" i="3"/>
  <c r="E809" i="3" s="1"/>
  <c r="Q808" i="3"/>
  <c r="R808" i="3" s="1"/>
  <c r="H808" i="3" s="1"/>
  <c r="J808" i="3"/>
  <c r="G808" i="3"/>
  <c r="E808" i="3" s="1"/>
  <c r="Q807" i="3"/>
  <c r="R807" i="3" s="1"/>
  <c r="H807" i="3" s="1"/>
  <c r="J807" i="3"/>
  <c r="G807" i="3"/>
  <c r="E807" i="3" s="1"/>
  <c r="Q806" i="3"/>
  <c r="R806" i="3" s="1"/>
  <c r="H806" i="3" s="1"/>
  <c r="J806" i="3"/>
  <c r="G806" i="3"/>
  <c r="E806" i="3" s="1"/>
  <c r="Q805" i="3"/>
  <c r="R805" i="3" s="1"/>
  <c r="H805" i="3" s="1"/>
  <c r="J805" i="3"/>
  <c r="G805" i="3"/>
  <c r="E805" i="3" s="1"/>
  <c r="Q804" i="3"/>
  <c r="R804" i="3" s="1"/>
  <c r="H804" i="3" s="1"/>
  <c r="J804" i="3"/>
  <c r="G804" i="3"/>
  <c r="E804" i="3" s="1"/>
  <c r="Q803" i="3"/>
  <c r="R803" i="3" s="1"/>
  <c r="H803" i="3" s="1"/>
  <c r="J803" i="3"/>
  <c r="G803" i="3"/>
  <c r="E803" i="3" s="1"/>
  <c r="Q802" i="3"/>
  <c r="R802" i="3" s="1"/>
  <c r="H802" i="3" s="1"/>
  <c r="J802" i="3"/>
  <c r="G802" i="3"/>
  <c r="E802" i="3" s="1"/>
  <c r="Q801" i="3"/>
  <c r="R801" i="3" s="1"/>
  <c r="H801" i="3" s="1"/>
  <c r="J801" i="3"/>
  <c r="G801" i="3"/>
  <c r="E801" i="3" s="1"/>
  <c r="Q800" i="3"/>
  <c r="R800" i="3" s="1"/>
  <c r="H800" i="3" s="1"/>
  <c r="J800" i="3"/>
  <c r="G800" i="3"/>
  <c r="E800" i="3" s="1"/>
  <c r="Q799" i="3"/>
  <c r="R799" i="3" s="1"/>
  <c r="H799" i="3" s="1"/>
  <c r="J799" i="3"/>
  <c r="G799" i="3"/>
  <c r="E799" i="3" s="1"/>
  <c r="Q798" i="3"/>
  <c r="R798" i="3" s="1"/>
  <c r="H798" i="3" s="1"/>
  <c r="J798" i="3"/>
  <c r="G798" i="3"/>
  <c r="E798" i="3" s="1"/>
  <c r="Q797" i="3"/>
  <c r="R797" i="3" s="1"/>
  <c r="H797" i="3" s="1"/>
  <c r="J797" i="3"/>
  <c r="G797" i="3"/>
  <c r="E797" i="3" s="1"/>
  <c r="Q796" i="3"/>
  <c r="R796" i="3" s="1"/>
  <c r="H796" i="3" s="1"/>
  <c r="J796" i="3"/>
  <c r="G796" i="3"/>
  <c r="E796" i="3" s="1"/>
  <c r="Q795" i="3"/>
  <c r="R795" i="3" s="1"/>
  <c r="H795" i="3" s="1"/>
  <c r="J795" i="3"/>
  <c r="G795" i="3"/>
  <c r="E795" i="3" s="1"/>
  <c r="Q794" i="3"/>
  <c r="R794" i="3" s="1"/>
  <c r="H794" i="3" s="1"/>
  <c r="J794" i="3"/>
  <c r="G794" i="3"/>
  <c r="E794" i="3" s="1"/>
  <c r="Q793" i="3"/>
  <c r="R793" i="3" s="1"/>
  <c r="H793" i="3" s="1"/>
  <c r="J793" i="3"/>
  <c r="G793" i="3"/>
  <c r="E793" i="3" s="1"/>
  <c r="Q792" i="3"/>
  <c r="R792" i="3" s="1"/>
  <c r="H792" i="3" s="1"/>
  <c r="J792" i="3"/>
  <c r="G792" i="3"/>
  <c r="E792" i="3" s="1"/>
  <c r="Q791" i="3"/>
  <c r="R791" i="3" s="1"/>
  <c r="H791" i="3" s="1"/>
  <c r="J791" i="3"/>
  <c r="G791" i="3"/>
  <c r="E791" i="3" s="1"/>
  <c r="Q790" i="3"/>
  <c r="R790" i="3" s="1"/>
  <c r="H790" i="3" s="1"/>
  <c r="J790" i="3"/>
  <c r="G790" i="3"/>
  <c r="E790" i="3" s="1"/>
  <c r="Q789" i="3"/>
  <c r="R789" i="3" s="1"/>
  <c r="H789" i="3" s="1"/>
  <c r="J789" i="3"/>
  <c r="G789" i="3"/>
  <c r="E789" i="3" s="1"/>
  <c r="Q788" i="3"/>
  <c r="R788" i="3" s="1"/>
  <c r="H788" i="3" s="1"/>
  <c r="J788" i="3"/>
  <c r="G788" i="3"/>
  <c r="E788" i="3" s="1"/>
  <c r="Q787" i="3"/>
  <c r="R787" i="3" s="1"/>
  <c r="H787" i="3" s="1"/>
  <c r="J787" i="3"/>
  <c r="G787" i="3"/>
  <c r="E787" i="3" s="1"/>
  <c r="Q786" i="3"/>
  <c r="R786" i="3" s="1"/>
  <c r="H786" i="3" s="1"/>
  <c r="J786" i="3"/>
  <c r="G786" i="3"/>
  <c r="E786" i="3" s="1"/>
  <c r="Q785" i="3"/>
  <c r="R785" i="3" s="1"/>
  <c r="H785" i="3" s="1"/>
  <c r="J785" i="3"/>
  <c r="G785" i="3"/>
  <c r="E785" i="3" s="1"/>
  <c r="Q784" i="3"/>
  <c r="R784" i="3" s="1"/>
  <c r="H784" i="3" s="1"/>
  <c r="J784" i="3"/>
  <c r="G784" i="3"/>
  <c r="E784" i="3" s="1"/>
  <c r="Q783" i="3"/>
  <c r="R783" i="3" s="1"/>
  <c r="H783" i="3" s="1"/>
  <c r="J783" i="3"/>
  <c r="G783" i="3"/>
  <c r="E783" i="3" s="1"/>
  <c r="Q782" i="3"/>
  <c r="R782" i="3" s="1"/>
  <c r="H782" i="3" s="1"/>
  <c r="J782" i="3"/>
  <c r="G782" i="3"/>
  <c r="E782" i="3" s="1"/>
  <c r="Q781" i="3"/>
  <c r="R781" i="3" s="1"/>
  <c r="H781" i="3" s="1"/>
  <c r="J781" i="3"/>
  <c r="G781" i="3"/>
  <c r="E781" i="3" s="1"/>
  <c r="Q780" i="3"/>
  <c r="R780" i="3" s="1"/>
  <c r="H780" i="3" s="1"/>
  <c r="J780" i="3"/>
  <c r="G780" i="3"/>
  <c r="E780" i="3" s="1"/>
  <c r="Q779" i="3"/>
  <c r="R779" i="3" s="1"/>
  <c r="H779" i="3" s="1"/>
  <c r="J779" i="3"/>
  <c r="G779" i="3"/>
  <c r="E779" i="3" s="1"/>
  <c r="Q778" i="3"/>
  <c r="R778" i="3" s="1"/>
  <c r="H778" i="3" s="1"/>
  <c r="J778" i="3"/>
  <c r="G778" i="3"/>
  <c r="E778" i="3" s="1"/>
  <c r="Q777" i="3"/>
  <c r="R777" i="3" s="1"/>
  <c r="H777" i="3" s="1"/>
  <c r="J777" i="3"/>
  <c r="G777" i="3"/>
  <c r="E777" i="3" s="1"/>
  <c r="Q776" i="3"/>
  <c r="R776" i="3" s="1"/>
  <c r="H776" i="3" s="1"/>
  <c r="J776" i="3"/>
  <c r="G776" i="3"/>
  <c r="E776" i="3" s="1"/>
  <c r="Q775" i="3"/>
  <c r="R775" i="3" s="1"/>
  <c r="H775" i="3" s="1"/>
  <c r="J775" i="3"/>
  <c r="G775" i="3"/>
  <c r="E775" i="3" s="1"/>
  <c r="Q774" i="3"/>
  <c r="R774" i="3" s="1"/>
  <c r="H774" i="3" s="1"/>
  <c r="J774" i="3"/>
  <c r="G774" i="3"/>
  <c r="E774" i="3" s="1"/>
  <c r="Q773" i="3"/>
  <c r="R773" i="3" s="1"/>
  <c r="H773" i="3" s="1"/>
  <c r="J773" i="3"/>
  <c r="G773" i="3"/>
  <c r="E773" i="3" s="1"/>
  <c r="Q772" i="3"/>
  <c r="R772" i="3" s="1"/>
  <c r="H772" i="3" s="1"/>
  <c r="J772" i="3"/>
  <c r="G772" i="3"/>
  <c r="E772" i="3" s="1"/>
  <c r="Q771" i="3"/>
  <c r="R771" i="3" s="1"/>
  <c r="H771" i="3" s="1"/>
  <c r="J771" i="3"/>
  <c r="G771" i="3"/>
  <c r="E771" i="3" s="1"/>
  <c r="Q770" i="3"/>
  <c r="R770" i="3" s="1"/>
  <c r="H770" i="3" s="1"/>
  <c r="J770" i="3"/>
  <c r="G770" i="3"/>
  <c r="E770" i="3" s="1"/>
  <c r="Q769" i="3"/>
  <c r="R769" i="3" s="1"/>
  <c r="H769" i="3" s="1"/>
  <c r="J769" i="3"/>
  <c r="G769" i="3"/>
  <c r="E769" i="3" s="1"/>
  <c r="Q768" i="3"/>
  <c r="R768" i="3" s="1"/>
  <c r="H768" i="3" s="1"/>
  <c r="J768" i="3"/>
  <c r="G768" i="3"/>
  <c r="E768" i="3" s="1"/>
  <c r="Q767" i="3"/>
  <c r="R767" i="3" s="1"/>
  <c r="H767" i="3" s="1"/>
  <c r="J767" i="3"/>
  <c r="G767" i="3"/>
  <c r="E767" i="3" s="1"/>
  <c r="Q766" i="3"/>
  <c r="R766" i="3" s="1"/>
  <c r="H766" i="3" s="1"/>
  <c r="J766" i="3"/>
  <c r="G766" i="3"/>
  <c r="E766" i="3" s="1"/>
  <c r="Q765" i="3"/>
  <c r="R765" i="3" s="1"/>
  <c r="H765" i="3" s="1"/>
  <c r="J765" i="3"/>
  <c r="G765" i="3"/>
  <c r="E765" i="3" s="1"/>
  <c r="Q764" i="3"/>
  <c r="R764" i="3" s="1"/>
  <c r="H764" i="3" s="1"/>
  <c r="J764" i="3"/>
  <c r="G764" i="3"/>
  <c r="E764" i="3" s="1"/>
  <c r="Q763" i="3"/>
  <c r="R763" i="3" s="1"/>
  <c r="H763" i="3" s="1"/>
  <c r="J763" i="3"/>
  <c r="G763" i="3"/>
  <c r="E763" i="3" s="1"/>
  <c r="Q762" i="3"/>
  <c r="R762" i="3" s="1"/>
  <c r="H762" i="3" s="1"/>
  <c r="J762" i="3"/>
  <c r="G762" i="3"/>
  <c r="E762" i="3" s="1"/>
  <c r="Q761" i="3"/>
  <c r="R761" i="3" s="1"/>
  <c r="H761" i="3" s="1"/>
  <c r="J761" i="3"/>
  <c r="G761" i="3"/>
  <c r="E761" i="3" s="1"/>
  <c r="Q760" i="3"/>
  <c r="R760" i="3" s="1"/>
  <c r="H760" i="3" s="1"/>
  <c r="J760" i="3"/>
  <c r="G760" i="3"/>
  <c r="E760" i="3" s="1"/>
  <c r="Q759" i="3"/>
  <c r="R759" i="3" s="1"/>
  <c r="H759" i="3" s="1"/>
  <c r="J759" i="3"/>
  <c r="G759" i="3"/>
  <c r="E759" i="3" s="1"/>
  <c r="Q758" i="3"/>
  <c r="R758" i="3" s="1"/>
  <c r="H758" i="3" s="1"/>
  <c r="J758" i="3"/>
  <c r="G758" i="3"/>
  <c r="E758" i="3" s="1"/>
  <c r="Q757" i="3"/>
  <c r="R757" i="3" s="1"/>
  <c r="H757" i="3" s="1"/>
  <c r="J757" i="3"/>
  <c r="G757" i="3"/>
  <c r="E757" i="3" s="1"/>
  <c r="Q756" i="3"/>
  <c r="R756" i="3" s="1"/>
  <c r="H756" i="3" s="1"/>
  <c r="J756" i="3"/>
  <c r="G756" i="3"/>
  <c r="E756" i="3" s="1"/>
  <c r="Q755" i="3"/>
  <c r="R755" i="3" s="1"/>
  <c r="H755" i="3" s="1"/>
  <c r="J755" i="3"/>
  <c r="G755" i="3"/>
  <c r="E755" i="3" s="1"/>
  <c r="Q754" i="3"/>
  <c r="R754" i="3" s="1"/>
  <c r="H754" i="3" s="1"/>
  <c r="J754" i="3"/>
  <c r="G754" i="3"/>
  <c r="E754" i="3" s="1"/>
  <c r="Q753" i="3"/>
  <c r="R753" i="3" s="1"/>
  <c r="H753" i="3" s="1"/>
  <c r="J753" i="3"/>
  <c r="G753" i="3"/>
  <c r="E753" i="3" s="1"/>
  <c r="Q752" i="3"/>
  <c r="R752" i="3" s="1"/>
  <c r="H752" i="3" s="1"/>
  <c r="J752" i="3"/>
  <c r="G752" i="3"/>
  <c r="E752" i="3" s="1"/>
  <c r="Q751" i="3"/>
  <c r="R751" i="3" s="1"/>
  <c r="H751" i="3" s="1"/>
  <c r="J751" i="3"/>
  <c r="G751" i="3"/>
  <c r="E751" i="3" s="1"/>
  <c r="Q750" i="3"/>
  <c r="R750" i="3" s="1"/>
  <c r="H750" i="3" s="1"/>
  <c r="J750" i="3"/>
  <c r="G750" i="3"/>
  <c r="E750" i="3" s="1"/>
  <c r="Q749" i="3"/>
  <c r="R749" i="3" s="1"/>
  <c r="H749" i="3" s="1"/>
  <c r="J749" i="3"/>
  <c r="G749" i="3"/>
  <c r="E749" i="3" s="1"/>
  <c r="Q748" i="3"/>
  <c r="R748" i="3" s="1"/>
  <c r="H748" i="3" s="1"/>
  <c r="J748" i="3"/>
  <c r="G748" i="3"/>
  <c r="E748" i="3" s="1"/>
  <c r="Q747" i="3"/>
  <c r="R747" i="3" s="1"/>
  <c r="H747" i="3" s="1"/>
  <c r="J747" i="3"/>
  <c r="G747" i="3"/>
  <c r="E747" i="3" s="1"/>
  <c r="Q746" i="3"/>
  <c r="R746" i="3" s="1"/>
  <c r="H746" i="3" s="1"/>
  <c r="J746" i="3"/>
  <c r="G746" i="3"/>
  <c r="E746" i="3" s="1"/>
  <c r="Q745" i="3"/>
  <c r="R745" i="3" s="1"/>
  <c r="H745" i="3" s="1"/>
  <c r="J745" i="3"/>
  <c r="G745" i="3"/>
  <c r="E745" i="3" s="1"/>
  <c r="Q744" i="3"/>
  <c r="R744" i="3" s="1"/>
  <c r="H744" i="3" s="1"/>
  <c r="J744" i="3"/>
  <c r="G744" i="3"/>
  <c r="E744" i="3" s="1"/>
  <c r="Q743" i="3"/>
  <c r="R743" i="3" s="1"/>
  <c r="H743" i="3" s="1"/>
  <c r="J743" i="3"/>
  <c r="G743" i="3"/>
  <c r="E743" i="3" s="1"/>
  <c r="Q742" i="3"/>
  <c r="R742" i="3" s="1"/>
  <c r="H742" i="3" s="1"/>
  <c r="J742" i="3"/>
  <c r="G742" i="3"/>
  <c r="E742" i="3" s="1"/>
  <c r="Q741" i="3"/>
  <c r="R741" i="3" s="1"/>
  <c r="H741" i="3" s="1"/>
  <c r="J741" i="3"/>
  <c r="G741" i="3"/>
  <c r="E741" i="3" s="1"/>
  <c r="Q740" i="3"/>
  <c r="R740" i="3" s="1"/>
  <c r="H740" i="3" s="1"/>
  <c r="J740" i="3"/>
  <c r="G740" i="3"/>
  <c r="E740" i="3" s="1"/>
  <c r="Q739" i="3"/>
  <c r="R739" i="3" s="1"/>
  <c r="H739" i="3" s="1"/>
  <c r="J739" i="3"/>
  <c r="G739" i="3"/>
  <c r="E739" i="3" s="1"/>
  <c r="Q738" i="3"/>
  <c r="R738" i="3" s="1"/>
  <c r="H738" i="3" s="1"/>
  <c r="J738" i="3"/>
  <c r="G738" i="3"/>
  <c r="E738" i="3" s="1"/>
  <c r="Q737" i="3"/>
  <c r="R737" i="3" s="1"/>
  <c r="H737" i="3" s="1"/>
  <c r="J737" i="3"/>
  <c r="G737" i="3"/>
  <c r="E737" i="3" s="1"/>
  <c r="Q736" i="3"/>
  <c r="R736" i="3" s="1"/>
  <c r="H736" i="3" s="1"/>
  <c r="J736" i="3"/>
  <c r="G736" i="3"/>
  <c r="E736" i="3" s="1"/>
  <c r="Q735" i="3"/>
  <c r="R735" i="3" s="1"/>
  <c r="H735" i="3" s="1"/>
  <c r="J735" i="3"/>
  <c r="G735" i="3"/>
  <c r="E735" i="3" s="1"/>
  <c r="Q734" i="3"/>
  <c r="R734" i="3" s="1"/>
  <c r="H734" i="3" s="1"/>
  <c r="J734" i="3"/>
  <c r="G734" i="3"/>
  <c r="E734" i="3" s="1"/>
  <c r="Q733" i="3"/>
  <c r="R733" i="3" s="1"/>
  <c r="H733" i="3" s="1"/>
  <c r="J733" i="3"/>
  <c r="G733" i="3"/>
  <c r="E733" i="3" s="1"/>
  <c r="Q732" i="3"/>
  <c r="R732" i="3" s="1"/>
  <c r="H732" i="3" s="1"/>
  <c r="J732" i="3"/>
  <c r="G732" i="3"/>
  <c r="E732" i="3" s="1"/>
  <c r="Q731" i="3"/>
  <c r="R731" i="3" s="1"/>
  <c r="H731" i="3" s="1"/>
  <c r="J731" i="3"/>
  <c r="G731" i="3"/>
  <c r="E731" i="3" s="1"/>
  <c r="Q730" i="3"/>
  <c r="R730" i="3" s="1"/>
  <c r="H730" i="3" s="1"/>
  <c r="J730" i="3"/>
  <c r="G730" i="3"/>
  <c r="E730" i="3" s="1"/>
  <c r="Q729" i="3"/>
  <c r="R729" i="3" s="1"/>
  <c r="H729" i="3" s="1"/>
  <c r="J729" i="3"/>
  <c r="G729" i="3"/>
  <c r="E729" i="3" s="1"/>
  <c r="Q728" i="3"/>
  <c r="R728" i="3" s="1"/>
  <c r="H728" i="3" s="1"/>
  <c r="J728" i="3"/>
  <c r="G728" i="3"/>
  <c r="E728" i="3" s="1"/>
  <c r="Q727" i="3"/>
  <c r="R727" i="3" s="1"/>
  <c r="H727" i="3" s="1"/>
  <c r="J727" i="3"/>
  <c r="G727" i="3"/>
  <c r="E727" i="3" s="1"/>
  <c r="Q726" i="3"/>
  <c r="R726" i="3" s="1"/>
  <c r="H726" i="3" s="1"/>
  <c r="J726" i="3"/>
  <c r="G726" i="3"/>
  <c r="E726" i="3" s="1"/>
  <c r="Q725" i="3"/>
  <c r="R725" i="3" s="1"/>
  <c r="H725" i="3" s="1"/>
  <c r="J725" i="3"/>
  <c r="G725" i="3"/>
  <c r="E725" i="3" s="1"/>
  <c r="Q724" i="3"/>
  <c r="R724" i="3" s="1"/>
  <c r="H724" i="3" s="1"/>
  <c r="J724" i="3"/>
  <c r="G724" i="3"/>
  <c r="E724" i="3" s="1"/>
  <c r="Q723" i="3"/>
  <c r="R723" i="3" s="1"/>
  <c r="H723" i="3" s="1"/>
  <c r="J723" i="3"/>
  <c r="G723" i="3"/>
  <c r="E723" i="3" s="1"/>
  <c r="Q722" i="3"/>
  <c r="R722" i="3" s="1"/>
  <c r="H722" i="3" s="1"/>
  <c r="J722" i="3"/>
  <c r="G722" i="3"/>
  <c r="E722" i="3" s="1"/>
  <c r="Q721" i="3"/>
  <c r="R721" i="3" s="1"/>
  <c r="H721" i="3" s="1"/>
  <c r="J721" i="3"/>
  <c r="G721" i="3"/>
  <c r="E721" i="3" s="1"/>
  <c r="Q720" i="3"/>
  <c r="R720" i="3" s="1"/>
  <c r="H720" i="3" s="1"/>
  <c r="J720" i="3"/>
  <c r="G720" i="3"/>
  <c r="E720" i="3" s="1"/>
  <c r="Q719" i="3"/>
  <c r="R719" i="3" s="1"/>
  <c r="H719" i="3" s="1"/>
  <c r="J719" i="3"/>
  <c r="G719" i="3"/>
  <c r="E719" i="3" s="1"/>
  <c r="Q718" i="3"/>
  <c r="R718" i="3" s="1"/>
  <c r="H718" i="3" s="1"/>
  <c r="J718" i="3"/>
  <c r="G718" i="3"/>
  <c r="E718" i="3" s="1"/>
  <c r="Q717" i="3"/>
  <c r="R717" i="3" s="1"/>
  <c r="H717" i="3" s="1"/>
  <c r="J717" i="3"/>
  <c r="G717" i="3"/>
  <c r="E717" i="3" s="1"/>
  <c r="Q716" i="3"/>
  <c r="R716" i="3" s="1"/>
  <c r="H716" i="3" s="1"/>
  <c r="J716" i="3"/>
  <c r="G716" i="3"/>
  <c r="E716" i="3" s="1"/>
  <c r="Q715" i="3"/>
  <c r="R715" i="3" s="1"/>
  <c r="H715" i="3" s="1"/>
  <c r="J715" i="3"/>
  <c r="G715" i="3"/>
  <c r="E715" i="3" s="1"/>
  <c r="Q714" i="3"/>
  <c r="R714" i="3" s="1"/>
  <c r="H714" i="3" s="1"/>
  <c r="J714" i="3"/>
  <c r="G714" i="3"/>
  <c r="E714" i="3" s="1"/>
  <c r="Q713" i="3"/>
  <c r="R713" i="3" s="1"/>
  <c r="H713" i="3" s="1"/>
  <c r="J713" i="3"/>
  <c r="G713" i="3"/>
  <c r="E713" i="3" s="1"/>
  <c r="Q712" i="3"/>
  <c r="R712" i="3" s="1"/>
  <c r="H712" i="3" s="1"/>
  <c r="J712" i="3"/>
  <c r="G712" i="3"/>
  <c r="E712" i="3" s="1"/>
  <c r="Q711" i="3"/>
  <c r="R711" i="3" s="1"/>
  <c r="H711" i="3" s="1"/>
  <c r="J711" i="3"/>
  <c r="G711" i="3"/>
  <c r="E711" i="3" s="1"/>
  <c r="Q710" i="3"/>
  <c r="R710" i="3" s="1"/>
  <c r="H710" i="3" s="1"/>
  <c r="J710" i="3"/>
  <c r="G710" i="3"/>
  <c r="E710" i="3" s="1"/>
  <c r="Q709" i="3"/>
  <c r="R709" i="3" s="1"/>
  <c r="H709" i="3" s="1"/>
  <c r="J709" i="3"/>
  <c r="G709" i="3"/>
  <c r="E709" i="3" s="1"/>
  <c r="Q708" i="3"/>
  <c r="R708" i="3" s="1"/>
  <c r="H708" i="3" s="1"/>
  <c r="J708" i="3"/>
  <c r="G708" i="3"/>
  <c r="E708" i="3" s="1"/>
  <c r="Q707" i="3"/>
  <c r="R707" i="3" s="1"/>
  <c r="H707" i="3" s="1"/>
  <c r="J707" i="3"/>
  <c r="G707" i="3"/>
  <c r="E707" i="3" s="1"/>
  <c r="Q706" i="3"/>
  <c r="R706" i="3" s="1"/>
  <c r="H706" i="3" s="1"/>
  <c r="J706" i="3"/>
  <c r="G706" i="3"/>
  <c r="E706" i="3" s="1"/>
  <c r="Q705" i="3"/>
  <c r="R705" i="3" s="1"/>
  <c r="H705" i="3" s="1"/>
  <c r="J705" i="3"/>
  <c r="G705" i="3"/>
  <c r="E705" i="3" s="1"/>
  <c r="Q704" i="3"/>
  <c r="R704" i="3" s="1"/>
  <c r="H704" i="3" s="1"/>
  <c r="J704" i="3"/>
  <c r="G704" i="3"/>
  <c r="E704" i="3" s="1"/>
  <c r="Q703" i="3"/>
  <c r="R703" i="3" s="1"/>
  <c r="H703" i="3" s="1"/>
  <c r="J703" i="3"/>
  <c r="G703" i="3"/>
  <c r="E703" i="3" s="1"/>
  <c r="Q702" i="3"/>
  <c r="R702" i="3" s="1"/>
  <c r="H702" i="3" s="1"/>
  <c r="J702" i="3"/>
  <c r="G702" i="3"/>
  <c r="E702" i="3" s="1"/>
  <c r="Q701" i="3"/>
  <c r="R701" i="3" s="1"/>
  <c r="H701" i="3" s="1"/>
  <c r="J701" i="3"/>
  <c r="G701" i="3"/>
  <c r="E701" i="3" s="1"/>
  <c r="Q700" i="3"/>
  <c r="R700" i="3" s="1"/>
  <c r="H700" i="3" s="1"/>
  <c r="J700" i="3"/>
  <c r="G700" i="3"/>
  <c r="E700" i="3" s="1"/>
  <c r="Q699" i="3"/>
  <c r="R699" i="3" s="1"/>
  <c r="H699" i="3" s="1"/>
  <c r="J699" i="3"/>
  <c r="G699" i="3"/>
  <c r="E699" i="3" s="1"/>
  <c r="Q698" i="3"/>
  <c r="R698" i="3" s="1"/>
  <c r="H698" i="3" s="1"/>
  <c r="J698" i="3"/>
  <c r="G698" i="3"/>
  <c r="E698" i="3" s="1"/>
  <c r="Q697" i="3"/>
  <c r="R697" i="3" s="1"/>
  <c r="H697" i="3" s="1"/>
  <c r="J697" i="3"/>
  <c r="G697" i="3"/>
  <c r="E697" i="3" s="1"/>
  <c r="Q696" i="3"/>
  <c r="R696" i="3" s="1"/>
  <c r="H696" i="3" s="1"/>
  <c r="J696" i="3"/>
  <c r="G696" i="3"/>
  <c r="E696" i="3" s="1"/>
  <c r="Q695" i="3"/>
  <c r="R695" i="3" s="1"/>
  <c r="H695" i="3" s="1"/>
  <c r="J695" i="3"/>
  <c r="G695" i="3"/>
  <c r="E695" i="3" s="1"/>
  <c r="Q694" i="3"/>
  <c r="R694" i="3" s="1"/>
  <c r="H694" i="3" s="1"/>
  <c r="J694" i="3"/>
  <c r="G694" i="3"/>
  <c r="E694" i="3" s="1"/>
  <c r="Q693" i="3"/>
  <c r="R693" i="3" s="1"/>
  <c r="H693" i="3" s="1"/>
  <c r="J693" i="3"/>
  <c r="G693" i="3"/>
  <c r="E693" i="3" s="1"/>
  <c r="Q692" i="3"/>
  <c r="R692" i="3" s="1"/>
  <c r="H692" i="3" s="1"/>
  <c r="J692" i="3"/>
  <c r="G692" i="3"/>
  <c r="E692" i="3" s="1"/>
  <c r="Q691" i="3"/>
  <c r="R691" i="3" s="1"/>
  <c r="H691" i="3" s="1"/>
  <c r="J691" i="3"/>
  <c r="G691" i="3"/>
  <c r="E691" i="3" s="1"/>
  <c r="Q690" i="3"/>
  <c r="R690" i="3" s="1"/>
  <c r="H690" i="3" s="1"/>
  <c r="J690" i="3"/>
  <c r="G690" i="3"/>
  <c r="E690" i="3" s="1"/>
  <c r="Q689" i="3"/>
  <c r="R689" i="3" s="1"/>
  <c r="H689" i="3" s="1"/>
  <c r="J689" i="3"/>
  <c r="G689" i="3"/>
  <c r="E689" i="3" s="1"/>
  <c r="Q688" i="3"/>
  <c r="R688" i="3" s="1"/>
  <c r="H688" i="3" s="1"/>
  <c r="J688" i="3"/>
  <c r="G688" i="3"/>
  <c r="E688" i="3" s="1"/>
  <c r="Q687" i="3"/>
  <c r="R687" i="3" s="1"/>
  <c r="H687" i="3" s="1"/>
  <c r="J687" i="3"/>
  <c r="G687" i="3"/>
  <c r="E687" i="3" s="1"/>
  <c r="Q686" i="3"/>
  <c r="R686" i="3" s="1"/>
  <c r="H686" i="3" s="1"/>
  <c r="J686" i="3"/>
  <c r="G686" i="3"/>
  <c r="E686" i="3" s="1"/>
  <c r="Q685" i="3"/>
  <c r="R685" i="3" s="1"/>
  <c r="H685" i="3" s="1"/>
  <c r="J685" i="3"/>
  <c r="G685" i="3"/>
  <c r="E685" i="3" s="1"/>
  <c r="R684" i="3"/>
  <c r="H684" i="3" s="1"/>
  <c r="Q684" i="3"/>
  <c r="J684" i="3"/>
  <c r="G684" i="3"/>
  <c r="E684" i="3" s="1"/>
  <c r="Q683" i="3"/>
  <c r="R683" i="3" s="1"/>
  <c r="H683" i="3" s="1"/>
  <c r="J683" i="3"/>
  <c r="G683" i="3"/>
  <c r="E683" i="3" s="1"/>
  <c r="Q682" i="3"/>
  <c r="R682" i="3" s="1"/>
  <c r="H682" i="3" s="1"/>
  <c r="J682" i="3"/>
  <c r="G682" i="3"/>
  <c r="E682" i="3" s="1"/>
  <c r="Q681" i="3"/>
  <c r="R681" i="3" s="1"/>
  <c r="H681" i="3" s="1"/>
  <c r="J681" i="3"/>
  <c r="G681" i="3"/>
  <c r="E681" i="3" s="1"/>
  <c r="Q680" i="3"/>
  <c r="R680" i="3" s="1"/>
  <c r="H680" i="3" s="1"/>
  <c r="J680" i="3"/>
  <c r="G680" i="3"/>
  <c r="E680" i="3" s="1"/>
  <c r="Q679" i="3"/>
  <c r="R679" i="3" s="1"/>
  <c r="H679" i="3" s="1"/>
  <c r="J679" i="3"/>
  <c r="G679" i="3"/>
  <c r="E679" i="3" s="1"/>
  <c r="Q678" i="3"/>
  <c r="R678" i="3" s="1"/>
  <c r="H678" i="3" s="1"/>
  <c r="J678" i="3"/>
  <c r="G678" i="3"/>
  <c r="E678" i="3" s="1"/>
  <c r="Q677" i="3"/>
  <c r="R677" i="3" s="1"/>
  <c r="H677" i="3" s="1"/>
  <c r="J677" i="3"/>
  <c r="G677" i="3"/>
  <c r="E677" i="3" s="1"/>
  <c r="Q676" i="3"/>
  <c r="R676" i="3" s="1"/>
  <c r="H676" i="3" s="1"/>
  <c r="J676" i="3"/>
  <c r="G676" i="3"/>
  <c r="E676" i="3" s="1"/>
  <c r="Q675" i="3"/>
  <c r="R675" i="3" s="1"/>
  <c r="H675" i="3" s="1"/>
  <c r="J675" i="3"/>
  <c r="G675" i="3"/>
  <c r="E675" i="3" s="1"/>
  <c r="Q674" i="3"/>
  <c r="R674" i="3" s="1"/>
  <c r="H674" i="3" s="1"/>
  <c r="J674" i="3"/>
  <c r="G674" i="3"/>
  <c r="E674" i="3" s="1"/>
  <c r="Q673" i="3"/>
  <c r="R673" i="3" s="1"/>
  <c r="H673" i="3" s="1"/>
  <c r="J673" i="3"/>
  <c r="G673" i="3"/>
  <c r="E673" i="3" s="1"/>
  <c r="Q672" i="3"/>
  <c r="R672" i="3" s="1"/>
  <c r="H672" i="3" s="1"/>
  <c r="J672" i="3"/>
  <c r="G672" i="3"/>
  <c r="E672" i="3" s="1"/>
  <c r="Q671" i="3"/>
  <c r="R671" i="3" s="1"/>
  <c r="H671" i="3" s="1"/>
  <c r="J671" i="3"/>
  <c r="G671" i="3"/>
  <c r="E671" i="3" s="1"/>
  <c r="Q670" i="3"/>
  <c r="R670" i="3" s="1"/>
  <c r="H670" i="3" s="1"/>
  <c r="J670" i="3"/>
  <c r="G670" i="3"/>
  <c r="E670" i="3" s="1"/>
  <c r="Q669" i="3"/>
  <c r="R669" i="3" s="1"/>
  <c r="H669" i="3" s="1"/>
  <c r="J669" i="3"/>
  <c r="G669" i="3"/>
  <c r="E669" i="3" s="1"/>
  <c r="Q668" i="3"/>
  <c r="R668" i="3" s="1"/>
  <c r="H668" i="3" s="1"/>
  <c r="J668" i="3"/>
  <c r="G668" i="3"/>
  <c r="E668" i="3" s="1"/>
  <c r="Q667" i="3"/>
  <c r="R667" i="3" s="1"/>
  <c r="H667" i="3" s="1"/>
  <c r="J667" i="3"/>
  <c r="G667" i="3"/>
  <c r="E667" i="3" s="1"/>
  <c r="Q666" i="3"/>
  <c r="R666" i="3" s="1"/>
  <c r="H666" i="3" s="1"/>
  <c r="J666" i="3"/>
  <c r="G666" i="3"/>
  <c r="E666" i="3" s="1"/>
  <c r="Q665" i="3"/>
  <c r="R665" i="3" s="1"/>
  <c r="H665" i="3" s="1"/>
  <c r="J665" i="3"/>
  <c r="G665" i="3"/>
  <c r="E665" i="3" s="1"/>
  <c r="Q664" i="3"/>
  <c r="R664" i="3" s="1"/>
  <c r="H664" i="3" s="1"/>
  <c r="J664" i="3"/>
  <c r="G664" i="3"/>
  <c r="E664" i="3" s="1"/>
  <c r="Q663" i="3"/>
  <c r="R663" i="3" s="1"/>
  <c r="H663" i="3" s="1"/>
  <c r="J663" i="3"/>
  <c r="G663" i="3"/>
  <c r="E663" i="3" s="1"/>
  <c r="Q662" i="3"/>
  <c r="R662" i="3" s="1"/>
  <c r="H662" i="3" s="1"/>
  <c r="J662" i="3"/>
  <c r="G662" i="3"/>
  <c r="E662" i="3" s="1"/>
  <c r="Q661" i="3"/>
  <c r="R661" i="3" s="1"/>
  <c r="H661" i="3" s="1"/>
  <c r="J661" i="3"/>
  <c r="G661" i="3"/>
  <c r="E661" i="3" s="1"/>
  <c r="Q660" i="3"/>
  <c r="R660" i="3" s="1"/>
  <c r="H660" i="3" s="1"/>
  <c r="J660" i="3"/>
  <c r="G660" i="3"/>
  <c r="E660" i="3" s="1"/>
  <c r="Q659" i="3"/>
  <c r="R659" i="3" s="1"/>
  <c r="H659" i="3" s="1"/>
  <c r="J659" i="3"/>
  <c r="G659" i="3"/>
  <c r="E659" i="3" s="1"/>
  <c r="Q658" i="3"/>
  <c r="R658" i="3" s="1"/>
  <c r="H658" i="3" s="1"/>
  <c r="J658" i="3"/>
  <c r="G658" i="3"/>
  <c r="E658" i="3" s="1"/>
  <c r="Q657" i="3"/>
  <c r="R657" i="3" s="1"/>
  <c r="H657" i="3" s="1"/>
  <c r="J657" i="3"/>
  <c r="G657" i="3"/>
  <c r="E657" i="3" s="1"/>
  <c r="Q656" i="3"/>
  <c r="R656" i="3" s="1"/>
  <c r="H656" i="3" s="1"/>
  <c r="J656" i="3"/>
  <c r="G656" i="3"/>
  <c r="E656" i="3" s="1"/>
  <c r="Q655" i="3"/>
  <c r="R655" i="3" s="1"/>
  <c r="H655" i="3" s="1"/>
  <c r="J655" i="3"/>
  <c r="G655" i="3"/>
  <c r="E655" i="3" s="1"/>
  <c r="Q654" i="3"/>
  <c r="R654" i="3" s="1"/>
  <c r="H654" i="3" s="1"/>
  <c r="J654" i="3"/>
  <c r="G654" i="3"/>
  <c r="E654" i="3" s="1"/>
  <c r="Q653" i="3"/>
  <c r="R653" i="3" s="1"/>
  <c r="H653" i="3" s="1"/>
  <c r="J653" i="3"/>
  <c r="G653" i="3"/>
  <c r="E653" i="3" s="1"/>
  <c r="Q652" i="3"/>
  <c r="R652" i="3" s="1"/>
  <c r="H652" i="3" s="1"/>
  <c r="J652" i="3"/>
  <c r="G652" i="3"/>
  <c r="E652" i="3" s="1"/>
  <c r="Q651" i="3"/>
  <c r="R651" i="3" s="1"/>
  <c r="H651" i="3" s="1"/>
  <c r="J651" i="3"/>
  <c r="G651" i="3"/>
  <c r="E651" i="3" s="1"/>
  <c r="Q650" i="3"/>
  <c r="R650" i="3" s="1"/>
  <c r="H650" i="3" s="1"/>
  <c r="J650" i="3"/>
  <c r="G650" i="3"/>
  <c r="E650" i="3" s="1"/>
  <c r="Q649" i="3"/>
  <c r="R649" i="3" s="1"/>
  <c r="H649" i="3" s="1"/>
  <c r="J649" i="3"/>
  <c r="G649" i="3"/>
  <c r="E649" i="3" s="1"/>
  <c r="Q648" i="3"/>
  <c r="R648" i="3" s="1"/>
  <c r="H648" i="3" s="1"/>
  <c r="J648" i="3"/>
  <c r="G648" i="3"/>
  <c r="E648" i="3" s="1"/>
  <c r="Q647" i="3"/>
  <c r="R647" i="3" s="1"/>
  <c r="H647" i="3" s="1"/>
  <c r="J647" i="3"/>
  <c r="G647" i="3"/>
  <c r="E647" i="3" s="1"/>
  <c r="Q646" i="3"/>
  <c r="R646" i="3" s="1"/>
  <c r="H646" i="3" s="1"/>
  <c r="J646" i="3"/>
  <c r="G646" i="3"/>
  <c r="E646" i="3" s="1"/>
  <c r="Q645" i="3"/>
  <c r="R645" i="3" s="1"/>
  <c r="H645" i="3" s="1"/>
  <c r="J645" i="3"/>
  <c r="G645" i="3"/>
  <c r="E645" i="3" s="1"/>
  <c r="Q644" i="3"/>
  <c r="R644" i="3" s="1"/>
  <c r="H644" i="3" s="1"/>
  <c r="J644" i="3"/>
  <c r="G644" i="3"/>
  <c r="E644" i="3" s="1"/>
  <c r="Q643" i="3"/>
  <c r="R643" i="3" s="1"/>
  <c r="H643" i="3" s="1"/>
  <c r="J643" i="3"/>
  <c r="G643" i="3"/>
  <c r="E643" i="3" s="1"/>
  <c r="Q642" i="3"/>
  <c r="R642" i="3" s="1"/>
  <c r="H642" i="3" s="1"/>
  <c r="J642" i="3"/>
  <c r="G642" i="3"/>
  <c r="E642" i="3" s="1"/>
  <c r="Q641" i="3"/>
  <c r="R641" i="3" s="1"/>
  <c r="H641" i="3" s="1"/>
  <c r="J641" i="3"/>
  <c r="G641" i="3"/>
  <c r="E641" i="3" s="1"/>
  <c r="Q640" i="3"/>
  <c r="R640" i="3" s="1"/>
  <c r="H640" i="3" s="1"/>
  <c r="J640" i="3"/>
  <c r="G640" i="3"/>
  <c r="E640" i="3" s="1"/>
  <c r="Q639" i="3"/>
  <c r="R639" i="3" s="1"/>
  <c r="H639" i="3" s="1"/>
  <c r="J639" i="3"/>
  <c r="G639" i="3"/>
  <c r="E639" i="3" s="1"/>
  <c r="Q638" i="3"/>
  <c r="R638" i="3" s="1"/>
  <c r="H638" i="3" s="1"/>
  <c r="J638" i="3"/>
  <c r="G638" i="3"/>
  <c r="E638" i="3" s="1"/>
  <c r="Q637" i="3"/>
  <c r="R637" i="3" s="1"/>
  <c r="H637" i="3" s="1"/>
  <c r="J637" i="3"/>
  <c r="G637" i="3"/>
  <c r="E637" i="3" s="1"/>
  <c r="Q636" i="3"/>
  <c r="R636" i="3" s="1"/>
  <c r="H636" i="3" s="1"/>
  <c r="J636" i="3"/>
  <c r="G636" i="3"/>
  <c r="E636" i="3" s="1"/>
  <c r="Q635" i="3"/>
  <c r="R635" i="3" s="1"/>
  <c r="H635" i="3" s="1"/>
  <c r="J635" i="3"/>
  <c r="G635" i="3"/>
  <c r="E635" i="3" s="1"/>
  <c r="Q634" i="3"/>
  <c r="R634" i="3" s="1"/>
  <c r="H634" i="3" s="1"/>
  <c r="J634" i="3"/>
  <c r="G634" i="3"/>
  <c r="E634" i="3" s="1"/>
  <c r="Q633" i="3"/>
  <c r="R633" i="3" s="1"/>
  <c r="H633" i="3" s="1"/>
  <c r="J633" i="3"/>
  <c r="G633" i="3"/>
  <c r="E633" i="3" s="1"/>
  <c r="Q632" i="3"/>
  <c r="R632" i="3" s="1"/>
  <c r="H632" i="3" s="1"/>
  <c r="J632" i="3"/>
  <c r="G632" i="3"/>
  <c r="E632" i="3" s="1"/>
  <c r="Q631" i="3"/>
  <c r="R631" i="3" s="1"/>
  <c r="H631" i="3" s="1"/>
  <c r="J631" i="3"/>
  <c r="G631" i="3"/>
  <c r="E631" i="3" s="1"/>
  <c r="Q630" i="3"/>
  <c r="R630" i="3" s="1"/>
  <c r="H630" i="3" s="1"/>
  <c r="J630" i="3"/>
  <c r="G630" i="3"/>
  <c r="E630" i="3" s="1"/>
  <c r="Q629" i="3"/>
  <c r="R629" i="3" s="1"/>
  <c r="H629" i="3" s="1"/>
  <c r="J629" i="3"/>
  <c r="G629" i="3"/>
  <c r="E629" i="3" s="1"/>
  <c r="Q628" i="3"/>
  <c r="R628" i="3" s="1"/>
  <c r="H628" i="3" s="1"/>
  <c r="J628" i="3"/>
  <c r="G628" i="3"/>
  <c r="E628" i="3" s="1"/>
  <c r="Q627" i="3"/>
  <c r="R627" i="3" s="1"/>
  <c r="H627" i="3" s="1"/>
  <c r="J627" i="3"/>
  <c r="G627" i="3"/>
  <c r="E627" i="3" s="1"/>
  <c r="Q626" i="3"/>
  <c r="R626" i="3" s="1"/>
  <c r="H626" i="3" s="1"/>
  <c r="J626" i="3"/>
  <c r="G626" i="3"/>
  <c r="E626" i="3" s="1"/>
  <c r="Q625" i="3"/>
  <c r="R625" i="3" s="1"/>
  <c r="H625" i="3" s="1"/>
  <c r="J625" i="3"/>
  <c r="G625" i="3"/>
  <c r="E625" i="3" s="1"/>
  <c r="Q624" i="3"/>
  <c r="R624" i="3" s="1"/>
  <c r="H624" i="3" s="1"/>
  <c r="J624" i="3"/>
  <c r="G624" i="3"/>
  <c r="E624" i="3" s="1"/>
  <c r="Q623" i="3"/>
  <c r="R623" i="3" s="1"/>
  <c r="H623" i="3" s="1"/>
  <c r="J623" i="3"/>
  <c r="G623" i="3"/>
  <c r="E623" i="3" s="1"/>
  <c r="Q622" i="3"/>
  <c r="R622" i="3" s="1"/>
  <c r="H622" i="3" s="1"/>
  <c r="J622" i="3"/>
  <c r="G622" i="3"/>
  <c r="E622" i="3" s="1"/>
  <c r="Q621" i="3"/>
  <c r="R621" i="3" s="1"/>
  <c r="H621" i="3" s="1"/>
  <c r="J621" i="3"/>
  <c r="G621" i="3"/>
  <c r="E621" i="3" s="1"/>
  <c r="Q620" i="3"/>
  <c r="R620" i="3" s="1"/>
  <c r="H620" i="3" s="1"/>
  <c r="J620" i="3"/>
  <c r="G620" i="3"/>
  <c r="E620" i="3" s="1"/>
  <c r="Q619" i="3"/>
  <c r="R619" i="3" s="1"/>
  <c r="H619" i="3" s="1"/>
  <c r="J619" i="3"/>
  <c r="G619" i="3"/>
  <c r="E619" i="3" s="1"/>
  <c r="Q618" i="3"/>
  <c r="R618" i="3" s="1"/>
  <c r="H618" i="3" s="1"/>
  <c r="J618" i="3"/>
  <c r="G618" i="3"/>
  <c r="E618" i="3" s="1"/>
  <c r="Q617" i="3"/>
  <c r="R617" i="3" s="1"/>
  <c r="H617" i="3" s="1"/>
  <c r="J617" i="3"/>
  <c r="G617" i="3"/>
  <c r="E617" i="3" s="1"/>
  <c r="Q616" i="3"/>
  <c r="R616" i="3" s="1"/>
  <c r="H616" i="3" s="1"/>
  <c r="J616" i="3"/>
  <c r="G616" i="3"/>
  <c r="E616" i="3" s="1"/>
  <c r="Q615" i="3"/>
  <c r="R615" i="3" s="1"/>
  <c r="H615" i="3" s="1"/>
  <c r="J615" i="3"/>
  <c r="G615" i="3"/>
  <c r="E615" i="3" s="1"/>
  <c r="Q614" i="3"/>
  <c r="R614" i="3" s="1"/>
  <c r="H614" i="3" s="1"/>
  <c r="J614" i="3"/>
  <c r="G614" i="3"/>
  <c r="E614" i="3" s="1"/>
  <c r="Q613" i="3"/>
  <c r="R613" i="3" s="1"/>
  <c r="H613" i="3" s="1"/>
  <c r="J613" i="3"/>
  <c r="G613" i="3"/>
  <c r="E613" i="3" s="1"/>
  <c r="Q612" i="3"/>
  <c r="R612" i="3" s="1"/>
  <c r="H612" i="3" s="1"/>
  <c r="J612" i="3"/>
  <c r="G612" i="3"/>
  <c r="E612" i="3" s="1"/>
  <c r="Q611" i="3"/>
  <c r="R611" i="3" s="1"/>
  <c r="H611" i="3" s="1"/>
  <c r="J611" i="3"/>
  <c r="G611" i="3"/>
  <c r="E611" i="3" s="1"/>
  <c r="Q610" i="3"/>
  <c r="R610" i="3" s="1"/>
  <c r="H610" i="3" s="1"/>
  <c r="J610" i="3"/>
  <c r="G610" i="3"/>
  <c r="E610" i="3" s="1"/>
  <c r="Q609" i="3"/>
  <c r="R609" i="3" s="1"/>
  <c r="H609" i="3" s="1"/>
  <c r="J609" i="3"/>
  <c r="G609" i="3"/>
  <c r="E609" i="3" s="1"/>
  <c r="Q608" i="3"/>
  <c r="R608" i="3" s="1"/>
  <c r="H608" i="3" s="1"/>
  <c r="J608" i="3"/>
  <c r="G608" i="3"/>
  <c r="E608" i="3" s="1"/>
  <c r="Q607" i="3"/>
  <c r="R607" i="3" s="1"/>
  <c r="H607" i="3" s="1"/>
  <c r="J607" i="3"/>
  <c r="G607" i="3"/>
  <c r="E607" i="3" s="1"/>
  <c r="Q606" i="3"/>
  <c r="R606" i="3" s="1"/>
  <c r="H606" i="3" s="1"/>
  <c r="J606" i="3"/>
  <c r="G606" i="3"/>
  <c r="E606" i="3" s="1"/>
  <c r="Q605" i="3"/>
  <c r="R605" i="3" s="1"/>
  <c r="H605" i="3" s="1"/>
  <c r="J605" i="3"/>
  <c r="G605" i="3"/>
  <c r="E605" i="3" s="1"/>
  <c r="Q604" i="3"/>
  <c r="R604" i="3" s="1"/>
  <c r="H604" i="3" s="1"/>
  <c r="J604" i="3"/>
  <c r="G604" i="3"/>
  <c r="E604" i="3" s="1"/>
  <c r="Q603" i="3"/>
  <c r="R603" i="3" s="1"/>
  <c r="H603" i="3" s="1"/>
  <c r="J603" i="3"/>
  <c r="G603" i="3"/>
  <c r="E603" i="3" s="1"/>
  <c r="Q602" i="3"/>
  <c r="R602" i="3" s="1"/>
  <c r="H602" i="3" s="1"/>
  <c r="J602" i="3"/>
  <c r="G602" i="3"/>
  <c r="E602" i="3" s="1"/>
  <c r="Q601" i="3"/>
  <c r="R601" i="3" s="1"/>
  <c r="H601" i="3" s="1"/>
  <c r="J601" i="3"/>
  <c r="G601" i="3"/>
  <c r="E601" i="3" s="1"/>
  <c r="Q600" i="3"/>
  <c r="R600" i="3" s="1"/>
  <c r="H600" i="3" s="1"/>
  <c r="J600" i="3"/>
  <c r="G600" i="3"/>
  <c r="E600" i="3" s="1"/>
  <c r="Q599" i="3"/>
  <c r="R599" i="3" s="1"/>
  <c r="H599" i="3" s="1"/>
  <c r="J599" i="3"/>
  <c r="G599" i="3"/>
  <c r="E599" i="3" s="1"/>
  <c r="Q598" i="3"/>
  <c r="R598" i="3" s="1"/>
  <c r="H598" i="3" s="1"/>
  <c r="J598" i="3"/>
  <c r="G598" i="3"/>
  <c r="E598" i="3" s="1"/>
  <c r="Q597" i="3"/>
  <c r="R597" i="3" s="1"/>
  <c r="H597" i="3" s="1"/>
  <c r="J597" i="3"/>
  <c r="G597" i="3"/>
  <c r="E597" i="3" s="1"/>
  <c r="Q596" i="3"/>
  <c r="R596" i="3" s="1"/>
  <c r="H596" i="3" s="1"/>
  <c r="J596" i="3"/>
  <c r="G596" i="3"/>
  <c r="E596" i="3" s="1"/>
  <c r="Q595" i="3"/>
  <c r="R595" i="3" s="1"/>
  <c r="H595" i="3" s="1"/>
  <c r="J595" i="3"/>
  <c r="G595" i="3"/>
  <c r="E595" i="3" s="1"/>
  <c r="Q594" i="3"/>
  <c r="R594" i="3" s="1"/>
  <c r="H594" i="3" s="1"/>
  <c r="J594" i="3"/>
  <c r="G594" i="3"/>
  <c r="E594" i="3" s="1"/>
  <c r="Q593" i="3"/>
  <c r="R593" i="3" s="1"/>
  <c r="H593" i="3" s="1"/>
  <c r="J593" i="3"/>
  <c r="G593" i="3"/>
  <c r="E593" i="3" s="1"/>
  <c r="Q592" i="3"/>
  <c r="R592" i="3" s="1"/>
  <c r="H592" i="3" s="1"/>
  <c r="J592" i="3"/>
  <c r="G592" i="3"/>
  <c r="E592" i="3" s="1"/>
  <c r="Q591" i="3"/>
  <c r="R591" i="3" s="1"/>
  <c r="H591" i="3" s="1"/>
  <c r="J591" i="3"/>
  <c r="G591" i="3"/>
  <c r="E591" i="3" s="1"/>
  <c r="Q590" i="3"/>
  <c r="R590" i="3" s="1"/>
  <c r="H590" i="3" s="1"/>
  <c r="J590" i="3"/>
  <c r="G590" i="3"/>
  <c r="E590" i="3" s="1"/>
  <c r="Q589" i="3"/>
  <c r="R589" i="3" s="1"/>
  <c r="H589" i="3" s="1"/>
  <c r="J589" i="3"/>
  <c r="G589" i="3"/>
  <c r="E589" i="3" s="1"/>
  <c r="Q588" i="3"/>
  <c r="R588" i="3" s="1"/>
  <c r="H588" i="3" s="1"/>
  <c r="J588" i="3"/>
  <c r="G588" i="3"/>
  <c r="E588" i="3" s="1"/>
  <c r="Q587" i="3"/>
  <c r="R587" i="3" s="1"/>
  <c r="H587" i="3" s="1"/>
  <c r="J587" i="3"/>
  <c r="G587" i="3"/>
  <c r="E587" i="3" s="1"/>
  <c r="Q586" i="3"/>
  <c r="R586" i="3" s="1"/>
  <c r="H586" i="3" s="1"/>
  <c r="J586" i="3"/>
  <c r="G586" i="3"/>
  <c r="E586" i="3" s="1"/>
  <c r="Q585" i="3"/>
  <c r="R585" i="3" s="1"/>
  <c r="H585" i="3" s="1"/>
  <c r="J585" i="3"/>
  <c r="G585" i="3"/>
  <c r="E585" i="3" s="1"/>
  <c r="Q584" i="3"/>
  <c r="R584" i="3" s="1"/>
  <c r="H584" i="3" s="1"/>
  <c r="J584" i="3"/>
  <c r="G584" i="3"/>
  <c r="E584" i="3" s="1"/>
  <c r="Q583" i="3"/>
  <c r="R583" i="3" s="1"/>
  <c r="H583" i="3" s="1"/>
  <c r="J583" i="3"/>
  <c r="G583" i="3"/>
  <c r="E583" i="3" s="1"/>
  <c r="Q582" i="3"/>
  <c r="R582" i="3" s="1"/>
  <c r="H582" i="3" s="1"/>
  <c r="J582" i="3"/>
  <c r="G582" i="3"/>
  <c r="E582" i="3" s="1"/>
  <c r="Q581" i="3"/>
  <c r="R581" i="3" s="1"/>
  <c r="H581" i="3" s="1"/>
  <c r="J581" i="3"/>
  <c r="G581" i="3"/>
  <c r="E581" i="3" s="1"/>
  <c r="Q580" i="3"/>
  <c r="R580" i="3" s="1"/>
  <c r="H580" i="3" s="1"/>
  <c r="J580" i="3"/>
  <c r="G580" i="3"/>
  <c r="E580" i="3" s="1"/>
  <c r="Q579" i="3"/>
  <c r="R579" i="3" s="1"/>
  <c r="H579" i="3" s="1"/>
  <c r="J579" i="3"/>
  <c r="G579" i="3"/>
  <c r="E579" i="3" s="1"/>
  <c r="Q578" i="3"/>
  <c r="R578" i="3" s="1"/>
  <c r="H578" i="3" s="1"/>
  <c r="J578" i="3"/>
  <c r="G578" i="3"/>
  <c r="E578" i="3" s="1"/>
  <c r="Q577" i="3"/>
  <c r="R577" i="3" s="1"/>
  <c r="H577" i="3" s="1"/>
  <c r="J577" i="3"/>
  <c r="G577" i="3"/>
  <c r="E577" i="3" s="1"/>
  <c r="Q576" i="3"/>
  <c r="R576" i="3" s="1"/>
  <c r="H576" i="3" s="1"/>
  <c r="J576" i="3"/>
  <c r="G576" i="3"/>
  <c r="E576" i="3" s="1"/>
  <c r="Q575" i="3"/>
  <c r="R575" i="3" s="1"/>
  <c r="H575" i="3" s="1"/>
  <c r="J575" i="3"/>
  <c r="G575" i="3"/>
  <c r="E575" i="3" s="1"/>
  <c r="Q574" i="3"/>
  <c r="R574" i="3" s="1"/>
  <c r="H574" i="3" s="1"/>
  <c r="J574" i="3"/>
  <c r="G574" i="3"/>
  <c r="E574" i="3" s="1"/>
  <c r="Q573" i="3"/>
  <c r="R573" i="3" s="1"/>
  <c r="H573" i="3" s="1"/>
  <c r="J573" i="3"/>
  <c r="G573" i="3"/>
  <c r="E573" i="3" s="1"/>
  <c r="Q572" i="3"/>
  <c r="R572" i="3" s="1"/>
  <c r="H572" i="3" s="1"/>
  <c r="J572" i="3"/>
  <c r="G572" i="3"/>
  <c r="E572" i="3" s="1"/>
  <c r="Q571" i="3"/>
  <c r="R571" i="3" s="1"/>
  <c r="H571" i="3" s="1"/>
  <c r="J571" i="3"/>
  <c r="G571" i="3"/>
  <c r="E571" i="3" s="1"/>
  <c r="Q570" i="3"/>
  <c r="R570" i="3" s="1"/>
  <c r="H570" i="3" s="1"/>
  <c r="J570" i="3"/>
  <c r="G570" i="3"/>
  <c r="E570" i="3" s="1"/>
  <c r="Q569" i="3"/>
  <c r="R569" i="3" s="1"/>
  <c r="H569" i="3" s="1"/>
  <c r="J569" i="3"/>
  <c r="G569" i="3"/>
  <c r="E569" i="3" s="1"/>
  <c r="Q568" i="3"/>
  <c r="R568" i="3" s="1"/>
  <c r="H568" i="3" s="1"/>
  <c r="J568" i="3"/>
  <c r="G568" i="3"/>
  <c r="E568" i="3" s="1"/>
  <c r="Q567" i="3"/>
  <c r="R567" i="3" s="1"/>
  <c r="H567" i="3" s="1"/>
  <c r="J567" i="3"/>
  <c r="G567" i="3"/>
  <c r="E567" i="3" s="1"/>
  <c r="Q566" i="3"/>
  <c r="R566" i="3" s="1"/>
  <c r="H566" i="3" s="1"/>
  <c r="J566" i="3"/>
  <c r="G566" i="3"/>
  <c r="E566" i="3" s="1"/>
  <c r="Q565" i="3"/>
  <c r="R565" i="3" s="1"/>
  <c r="H565" i="3" s="1"/>
  <c r="J565" i="3"/>
  <c r="G565" i="3"/>
  <c r="E565" i="3" s="1"/>
  <c r="Q564" i="3"/>
  <c r="R564" i="3" s="1"/>
  <c r="H564" i="3" s="1"/>
  <c r="J564" i="3"/>
  <c r="G564" i="3"/>
  <c r="E564" i="3" s="1"/>
  <c r="Q563" i="3"/>
  <c r="R563" i="3" s="1"/>
  <c r="H563" i="3" s="1"/>
  <c r="J563" i="3"/>
  <c r="G563" i="3"/>
  <c r="E563" i="3" s="1"/>
  <c r="Q562" i="3"/>
  <c r="R562" i="3" s="1"/>
  <c r="H562" i="3" s="1"/>
  <c r="J562" i="3"/>
  <c r="G562" i="3"/>
  <c r="E562" i="3" s="1"/>
  <c r="Q561" i="3"/>
  <c r="R561" i="3" s="1"/>
  <c r="H561" i="3" s="1"/>
  <c r="J561" i="3"/>
  <c r="G561" i="3"/>
  <c r="E561" i="3" s="1"/>
  <c r="Q560" i="3"/>
  <c r="R560" i="3" s="1"/>
  <c r="H560" i="3" s="1"/>
  <c r="J560" i="3"/>
  <c r="G560" i="3"/>
  <c r="E560" i="3" s="1"/>
  <c r="Q559" i="3"/>
  <c r="R559" i="3" s="1"/>
  <c r="H559" i="3" s="1"/>
  <c r="J559" i="3"/>
  <c r="G559" i="3"/>
  <c r="E559" i="3" s="1"/>
  <c r="Q558" i="3"/>
  <c r="R558" i="3" s="1"/>
  <c r="H558" i="3" s="1"/>
  <c r="J558" i="3"/>
  <c r="G558" i="3"/>
  <c r="E558" i="3" s="1"/>
  <c r="Q557" i="3"/>
  <c r="R557" i="3" s="1"/>
  <c r="H557" i="3" s="1"/>
  <c r="J557" i="3"/>
  <c r="G557" i="3"/>
  <c r="E557" i="3" s="1"/>
  <c r="Q556" i="3"/>
  <c r="R556" i="3" s="1"/>
  <c r="H556" i="3" s="1"/>
  <c r="J556" i="3"/>
  <c r="G556" i="3"/>
  <c r="E556" i="3" s="1"/>
  <c r="Q555" i="3"/>
  <c r="R555" i="3" s="1"/>
  <c r="H555" i="3" s="1"/>
  <c r="J555" i="3"/>
  <c r="G555" i="3"/>
  <c r="E555" i="3" s="1"/>
  <c r="Q554" i="3"/>
  <c r="R554" i="3" s="1"/>
  <c r="H554" i="3" s="1"/>
  <c r="J554" i="3"/>
  <c r="G554" i="3"/>
  <c r="E554" i="3" s="1"/>
  <c r="Q553" i="3"/>
  <c r="R553" i="3" s="1"/>
  <c r="H553" i="3" s="1"/>
  <c r="J553" i="3"/>
  <c r="G553" i="3"/>
  <c r="E553" i="3" s="1"/>
  <c r="Q552" i="3"/>
  <c r="R552" i="3" s="1"/>
  <c r="H552" i="3" s="1"/>
  <c r="J552" i="3"/>
  <c r="G552" i="3"/>
  <c r="E552" i="3" s="1"/>
  <c r="Q551" i="3"/>
  <c r="R551" i="3" s="1"/>
  <c r="H551" i="3" s="1"/>
  <c r="J551" i="3"/>
  <c r="G551" i="3"/>
  <c r="E551" i="3" s="1"/>
  <c r="Q550" i="3"/>
  <c r="R550" i="3" s="1"/>
  <c r="H550" i="3" s="1"/>
  <c r="J550" i="3"/>
  <c r="G550" i="3"/>
  <c r="E550" i="3" s="1"/>
  <c r="Q549" i="3"/>
  <c r="R549" i="3" s="1"/>
  <c r="H549" i="3" s="1"/>
  <c r="J549" i="3"/>
  <c r="G549" i="3"/>
  <c r="E549" i="3" s="1"/>
  <c r="Q548" i="3"/>
  <c r="R548" i="3" s="1"/>
  <c r="H548" i="3" s="1"/>
  <c r="J548" i="3"/>
  <c r="G548" i="3"/>
  <c r="E548" i="3" s="1"/>
  <c r="Q547" i="3"/>
  <c r="R547" i="3" s="1"/>
  <c r="H547" i="3" s="1"/>
  <c r="J547" i="3"/>
  <c r="G547" i="3"/>
  <c r="E547" i="3" s="1"/>
  <c r="Q546" i="3"/>
  <c r="R546" i="3" s="1"/>
  <c r="H546" i="3" s="1"/>
  <c r="J546" i="3"/>
  <c r="G546" i="3"/>
  <c r="E546" i="3" s="1"/>
  <c r="Q545" i="3"/>
  <c r="R545" i="3" s="1"/>
  <c r="H545" i="3" s="1"/>
  <c r="J545" i="3"/>
  <c r="G545" i="3"/>
  <c r="E545" i="3" s="1"/>
  <c r="Q544" i="3"/>
  <c r="R544" i="3" s="1"/>
  <c r="H544" i="3" s="1"/>
  <c r="J544" i="3"/>
  <c r="G544" i="3"/>
  <c r="E544" i="3" s="1"/>
  <c r="Q543" i="3"/>
  <c r="R543" i="3" s="1"/>
  <c r="H543" i="3" s="1"/>
  <c r="J543" i="3"/>
  <c r="G543" i="3"/>
  <c r="E543" i="3" s="1"/>
  <c r="Q542" i="3"/>
  <c r="R542" i="3" s="1"/>
  <c r="H542" i="3" s="1"/>
  <c r="J542" i="3"/>
  <c r="G542" i="3"/>
  <c r="E542" i="3" s="1"/>
  <c r="Q541" i="3"/>
  <c r="R541" i="3" s="1"/>
  <c r="H541" i="3" s="1"/>
  <c r="J541" i="3"/>
  <c r="G541" i="3"/>
  <c r="E541" i="3" s="1"/>
  <c r="Q540" i="3"/>
  <c r="R540" i="3" s="1"/>
  <c r="H540" i="3" s="1"/>
  <c r="J540" i="3"/>
  <c r="G540" i="3"/>
  <c r="E540" i="3" s="1"/>
  <c r="Q539" i="3"/>
  <c r="R539" i="3" s="1"/>
  <c r="H539" i="3" s="1"/>
  <c r="J539" i="3"/>
  <c r="G539" i="3"/>
  <c r="E539" i="3" s="1"/>
  <c r="Q538" i="3"/>
  <c r="R538" i="3" s="1"/>
  <c r="H538" i="3" s="1"/>
  <c r="J538" i="3"/>
  <c r="G538" i="3"/>
  <c r="E538" i="3" s="1"/>
  <c r="Q537" i="3"/>
  <c r="R537" i="3" s="1"/>
  <c r="H537" i="3" s="1"/>
  <c r="J537" i="3"/>
  <c r="G537" i="3"/>
  <c r="E537" i="3" s="1"/>
  <c r="Q536" i="3"/>
  <c r="R536" i="3" s="1"/>
  <c r="H536" i="3" s="1"/>
  <c r="J536" i="3"/>
  <c r="G536" i="3"/>
  <c r="E536" i="3" s="1"/>
  <c r="Q535" i="3"/>
  <c r="R535" i="3" s="1"/>
  <c r="H535" i="3" s="1"/>
  <c r="J535" i="3"/>
  <c r="G535" i="3"/>
  <c r="E535" i="3" s="1"/>
  <c r="Q534" i="3"/>
  <c r="R534" i="3" s="1"/>
  <c r="H534" i="3" s="1"/>
  <c r="J534" i="3"/>
  <c r="G534" i="3"/>
  <c r="E534" i="3" s="1"/>
  <c r="Q533" i="3"/>
  <c r="R533" i="3" s="1"/>
  <c r="H533" i="3" s="1"/>
  <c r="J533" i="3"/>
  <c r="G533" i="3"/>
  <c r="E533" i="3" s="1"/>
  <c r="Q532" i="3"/>
  <c r="R532" i="3" s="1"/>
  <c r="H532" i="3" s="1"/>
  <c r="J532" i="3"/>
  <c r="G532" i="3"/>
  <c r="E532" i="3" s="1"/>
  <c r="Q531" i="3"/>
  <c r="R531" i="3" s="1"/>
  <c r="H531" i="3" s="1"/>
  <c r="J531" i="3"/>
  <c r="G531" i="3"/>
  <c r="E531" i="3" s="1"/>
  <c r="Q530" i="3"/>
  <c r="R530" i="3" s="1"/>
  <c r="H530" i="3" s="1"/>
  <c r="J530" i="3"/>
  <c r="G530" i="3"/>
  <c r="E530" i="3" s="1"/>
  <c r="Q529" i="3"/>
  <c r="R529" i="3" s="1"/>
  <c r="J529" i="3"/>
  <c r="H529" i="3"/>
  <c r="G529" i="3"/>
  <c r="E529" i="3" s="1"/>
  <c r="Q528" i="3"/>
  <c r="R528" i="3" s="1"/>
  <c r="H528" i="3" s="1"/>
  <c r="J528" i="3"/>
  <c r="G528" i="3"/>
  <c r="E528" i="3" s="1"/>
  <c r="Q527" i="3"/>
  <c r="R527" i="3" s="1"/>
  <c r="H527" i="3" s="1"/>
  <c r="J527" i="3"/>
  <c r="G527" i="3"/>
  <c r="E527" i="3" s="1"/>
  <c r="Q526" i="3"/>
  <c r="R526" i="3" s="1"/>
  <c r="H526" i="3" s="1"/>
  <c r="J526" i="3"/>
  <c r="G526" i="3"/>
  <c r="E526" i="3" s="1"/>
  <c r="Q525" i="3"/>
  <c r="R525" i="3" s="1"/>
  <c r="H525" i="3" s="1"/>
  <c r="J525" i="3"/>
  <c r="G525" i="3"/>
  <c r="E525" i="3" s="1"/>
  <c r="Q524" i="3"/>
  <c r="R524" i="3" s="1"/>
  <c r="H524" i="3" s="1"/>
  <c r="J524" i="3"/>
  <c r="G524" i="3"/>
  <c r="E524" i="3" s="1"/>
  <c r="Q523" i="3"/>
  <c r="R523" i="3" s="1"/>
  <c r="H523" i="3" s="1"/>
  <c r="J523" i="3"/>
  <c r="G523" i="3"/>
  <c r="E523" i="3" s="1"/>
  <c r="Q522" i="3"/>
  <c r="R522" i="3" s="1"/>
  <c r="H522" i="3" s="1"/>
  <c r="J522" i="3"/>
  <c r="G522" i="3"/>
  <c r="E522" i="3" s="1"/>
  <c r="Q521" i="3"/>
  <c r="R521" i="3" s="1"/>
  <c r="H521" i="3" s="1"/>
  <c r="J521" i="3"/>
  <c r="G521" i="3"/>
  <c r="E521" i="3" s="1"/>
  <c r="Q520" i="3"/>
  <c r="R520" i="3" s="1"/>
  <c r="H520" i="3" s="1"/>
  <c r="J520" i="3"/>
  <c r="G520" i="3"/>
  <c r="E520" i="3" s="1"/>
  <c r="Q519" i="3"/>
  <c r="R519" i="3" s="1"/>
  <c r="H519" i="3" s="1"/>
  <c r="J519" i="3"/>
  <c r="G519" i="3"/>
  <c r="E519" i="3" s="1"/>
  <c r="Q518" i="3"/>
  <c r="R518" i="3" s="1"/>
  <c r="H518" i="3" s="1"/>
  <c r="J518" i="3"/>
  <c r="G518" i="3"/>
  <c r="E518" i="3" s="1"/>
  <c r="Q517" i="3"/>
  <c r="R517" i="3" s="1"/>
  <c r="H517" i="3" s="1"/>
  <c r="J517" i="3"/>
  <c r="G517" i="3"/>
  <c r="E517" i="3" s="1"/>
  <c r="Q516" i="3"/>
  <c r="R516" i="3" s="1"/>
  <c r="H516" i="3" s="1"/>
  <c r="J516" i="3"/>
  <c r="G516" i="3"/>
  <c r="E516" i="3" s="1"/>
  <c r="Q515" i="3"/>
  <c r="R515" i="3" s="1"/>
  <c r="H515" i="3" s="1"/>
  <c r="J515" i="3"/>
  <c r="G515" i="3"/>
  <c r="E515" i="3" s="1"/>
  <c r="Q514" i="3"/>
  <c r="R514" i="3" s="1"/>
  <c r="H514" i="3" s="1"/>
  <c r="J514" i="3"/>
  <c r="G514" i="3"/>
  <c r="E514" i="3" s="1"/>
  <c r="Q513" i="3"/>
  <c r="R513" i="3" s="1"/>
  <c r="H513" i="3" s="1"/>
  <c r="J513" i="3"/>
  <c r="G513" i="3"/>
  <c r="E513" i="3" s="1"/>
  <c r="Q512" i="3"/>
  <c r="R512" i="3" s="1"/>
  <c r="H512" i="3" s="1"/>
  <c r="J512" i="3"/>
  <c r="G512" i="3"/>
  <c r="E512" i="3" s="1"/>
  <c r="Q511" i="3"/>
  <c r="R511" i="3" s="1"/>
  <c r="H511" i="3" s="1"/>
  <c r="J511" i="3"/>
  <c r="G511" i="3"/>
  <c r="E511" i="3" s="1"/>
  <c r="Q510" i="3"/>
  <c r="R510" i="3" s="1"/>
  <c r="H510" i="3" s="1"/>
  <c r="J510" i="3"/>
  <c r="G510" i="3"/>
  <c r="E510" i="3" s="1"/>
  <c r="Q509" i="3"/>
  <c r="R509" i="3" s="1"/>
  <c r="H509" i="3" s="1"/>
  <c r="J509" i="3"/>
  <c r="G509" i="3"/>
  <c r="E509" i="3" s="1"/>
  <c r="Q508" i="3"/>
  <c r="R508" i="3" s="1"/>
  <c r="H508" i="3" s="1"/>
  <c r="J508" i="3"/>
  <c r="G508" i="3"/>
  <c r="E508" i="3" s="1"/>
  <c r="Q507" i="3"/>
  <c r="R507" i="3" s="1"/>
  <c r="H507" i="3" s="1"/>
  <c r="J507" i="3"/>
  <c r="G507" i="3"/>
  <c r="E507" i="3" s="1"/>
  <c r="Q506" i="3"/>
  <c r="R506" i="3" s="1"/>
  <c r="H506" i="3" s="1"/>
  <c r="J506" i="3"/>
  <c r="G506" i="3"/>
  <c r="E506" i="3" s="1"/>
  <c r="Q505" i="3"/>
  <c r="R505" i="3" s="1"/>
  <c r="H505" i="3" s="1"/>
  <c r="J505" i="3"/>
  <c r="G505" i="3"/>
  <c r="E505" i="3" s="1"/>
  <c r="Q504" i="3"/>
  <c r="R504" i="3" s="1"/>
  <c r="H504" i="3" s="1"/>
  <c r="J504" i="3"/>
  <c r="G504" i="3"/>
  <c r="E504" i="3" s="1"/>
  <c r="Q503" i="3"/>
  <c r="R503" i="3" s="1"/>
  <c r="H503" i="3" s="1"/>
  <c r="J503" i="3"/>
  <c r="G503" i="3"/>
  <c r="E503" i="3" s="1"/>
  <c r="Q502" i="3"/>
  <c r="R502" i="3" s="1"/>
  <c r="H502" i="3" s="1"/>
  <c r="J502" i="3"/>
  <c r="G502" i="3"/>
  <c r="E502" i="3" s="1"/>
  <c r="Q501" i="3"/>
  <c r="R501" i="3" s="1"/>
  <c r="H501" i="3" s="1"/>
  <c r="J501" i="3"/>
  <c r="G501" i="3"/>
  <c r="E501" i="3" s="1"/>
  <c r="Q500" i="3"/>
  <c r="R500" i="3" s="1"/>
  <c r="H500" i="3" s="1"/>
  <c r="J500" i="3"/>
  <c r="G500" i="3"/>
  <c r="E500" i="3" s="1"/>
  <c r="Q499" i="3"/>
  <c r="R499" i="3" s="1"/>
  <c r="H499" i="3" s="1"/>
  <c r="J499" i="3"/>
  <c r="G499" i="3"/>
  <c r="E499" i="3" s="1"/>
  <c r="Q498" i="3"/>
  <c r="R498" i="3" s="1"/>
  <c r="H498" i="3" s="1"/>
  <c r="J498" i="3"/>
  <c r="G498" i="3"/>
  <c r="E498" i="3" s="1"/>
  <c r="Q497" i="3"/>
  <c r="R497" i="3" s="1"/>
  <c r="H497" i="3" s="1"/>
  <c r="J497" i="3"/>
  <c r="G497" i="3"/>
  <c r="E497" i="3" s="1"/>
  <c r="Q496" i="3"/>
  <c r="R496" i="3" s="1"/>
  <c r="H496" i="3" s="1"/>
  <c r="J496" i="3"/>
  <c r="G496" i="3"/>
  <c r="E496" i="3" s="1"/>
  <c r="Q495" i="3"/>
  <c r="R495" i="3" s="1"/>
  <c r="H495" i="3" s="1"/>
  <c r="J495" i="3"/>
  <c r="G495" i="3"/>
  <c r="E495" i="3" s="1"/>
  <c r="Q494" i="3"/>
  <c r="R494" i="3" s="1"/>
  <c r="H494" i="3" s="1"/>
  <c r="J494" i="3"/>
  <c r="G494" i="3"/>
  <c r="E494" i="3" s="1"/>
  <c r="Q493" i="3"/>
  <c r="R493" i="3" s="1"/>
  <c r="H493" i="3" s="1"/>
  <c r="J493" i="3"/>
  <c r="G493" i="3"/>
  <c r="E493" i="3" s="1"/>
  <c r="Q492" i="3"/>
  <c r="R492" i="3" s="1"/>
  <c r="H492" i="3" s="1"/>
  <c r="J492" i="3"/>
  <c r="G492" i="3"/>
  <c r="E492" i="3" s="1"/>
  <c r="Q491" i="3"/>
  <c r="R491" i="3" s="1"/>
  <c r="H491" i="3" s="1"/>
  <c r="J491" i="3"/>
  <c r="G491" i="3"/>
  <c r="E491" i="3" s="1"/>
  <c r="Q490" i="3"/>
  <c r="R490" i="3" s="1"/>
  <c r="H490" i="3" s="1"/>
  <c r="J490" i="3"/>
  <c r="G490" i="3"/>
  <c r="E490" i="3" s="1"/>
  <c r="Q489" i="3"/>
  <c r="R489" i="3" s="1"/>
  <c r="H489" i="3" s="1"/>
  <c r="J489" i="3"/>
  <c r="G489" i="3"/>
  <c r="E489" i="3" s="1"/>
  <c r="Q488" i="3"/>
  <c r="R488" i="3" s="1"/>
  <c r="H488" i="3" s="1"/>
  <c r="J488" i="3"/>
  <c r="G488" i="3"/>
  <c r="E488" i="3" s="1"/>
  <c r="Q487" i="3"/>
  <c r="R487" i="3" s="1"/>
  <c r="H487" i="3" s="1"/>
  <c r="J487" i="3"/>
  <c r="G487" i="3"/>
  <c r="E487" i="3" s="1"/>
  <c r="Q486" i="3"/>
  <c r="R486" i="3" s="1"/>
  <c r="H486" i="3" s="1"/>
  <c r="J486" i="3"/>
  <c r="G486" i="3"/>
  <c r="E486" i="3" s="1"/>
  <c r="Q485" i="3"/>
  <c r="R485" i="3" s="1"/>
  <c r="H485" i="3" s="1"/>
  <c r="J485" i="3"/>
  <c r="G485" i="3"/>
  <c r="E485" i="3" s="1"/>
  <c r="Q484" i="3"/>
  <c r="R484" i="3" s="1"/>
  <c r="H484" i="3" s="1"/>
  <c r="J484" i="3"/>
  <c r="G484" i="3"/>
  <c r="E484" i="3" s="1"/>
  <c r="Q483" i="3"/>
  <c r="R483" i="3" s="1"/>
  <c r="H483" i="3" s="1"/>
  <c r="J483" i="3"/>
  <c r="G483" i="3"/>
  <c r="E483" i="3" s="1"/>
  <c r="Q482" i="3"/>
  <c r="R482" i="3" s="1"/>
  <c r="H482" i="3" s="1"/>
  <c r="J482" i="3"/>
  <c r="G482" i="3"/>
  <c r="E482" i="3" s="1"/>
  <c r="Q481" i="3"/>
  <c r="R481" i="3" s="1"/>
  <c r="H481" i="3" s="1"/>
  <c r="J481" i="3"/>
  <c r="G481" i="3"/>
  <c r="E481" i="3" s="1"/>
  <c r="Q480" i="3"/>
  <c r="R480" i="3" s="1"/>
  <c r="H480" i="3" s="1"/>
  <c r="J480" i="3"/>
  <c r="G480" i="3"/>
  <c r="E480" i="3" s="1"/>
  <c r="Q479" i="3"/>
  <c r="R479" i="3" s="1"/>
  <c r="H479" i="3" s="1"/>
  <c r="J479" i="3"/>
  <c r="G479" i="3"/>
  <c r="E479" i="3" s="1"/>
  <c r="Q478" i="3"/>
  <c r="R478" i="3" s="1"/>
  <c r="H478" i="3" s="1"/>
  <c r="J478" i="3"/>
  <c r="G478" i="3"/>
  <c r="E478" i="3" s="1"/>
  <c r="Q477" i="3"/>
  <c r="R477" i="3" s="1"/>
  <c r="H477" i="3" s="1"/>
  <c r="J477" i="3"/>
  <c r="G477" i="3"/>
  <c r="E477" i="3" s="1"/>
  <c r="Q476" i="3"/>
  <c r="R476" i="3" s="1"/>
  <c r="H476" i="3" s="1"/>
  <c r="J476" i="3"/>
  <c r="G476" i="3"/>
  <c r="E476" i="3" s="1"/>
  <c r="Q475" i="3"/>
  <c r="R475" i="3" s="1"/>
  <c r="H475" i="3" s="1"/>
  <c r="J475" i="3"/>
  <c r="G475" i="3"/>
  <c r="E475" i="3" s="1"/>
  <c r="Q474" i="3"/>
  <c r="R474" i="3" s="1"/>
  <c r="H474" i="3" s="1"/>
  <c r="J474" i="3"/>
  <c r="G474" i="3"/>
  <c r="E474" i="3" s="1"/>
  <c r="Q473" i="3"/>
  <c r="R473" i="3" s="1"/>
  <c r="H473" i="3" s="1"/>
  <c r="J473" i="3"/>
  <c r="G473" i="3"/>
  <c r="E473" i="3" s="1"/>
  <c r="Q472" i="3"/>
  <c r="R472" i="3" s="1"/>
  <c r="H472" i="3" s="1"/>
  <c r="J472" i="3"/>
  <c r="G472" i="3"/>
  <c r="E472" i="3" s="1"/>
  <c r="Q471" i="3"/>
  <c r="R471" i="3" s="1"/>
  <c r="H471" i="3" s="1"/>
  <c r="J471" i="3"/>
  <c r="G471" i="3"/>
  <c r="E471" i="3" s="1"/>
  <c r="Q470" i="3"/>
  <c r="R470" i="3" s="1"/>
  <c r="H470" i="3" s="1"/>
  <c r="J470" i="3"/>
  <c r="G470" i="3"/>
  <c r="E470" i="3" s="1"/>
  <c r="Q469" i="3"/>
  <c r="R469" i="3" s="1"/>
  <c r="H469" i="3" s="1"/>
  <c r="J469" i="3"/>
  <c r="G469" i="3"/>
  <c r="E469" i="3" s="1"/>
  <c r="Q468" i="3"/>
  <c r="R468" i="3" s="1"/>
  <c r="H468" i="3" s="1"/>
  <c r="J468" i="3"/>
  <c r="G468" i="3"/>
  <c r="E468" i="3" s="1"/>
  <c r="Q467" i="3"/>
  <c r="R467" i="3" s="1"/>
  <c r="H467" i="3" s="1"/>
  <c r="J467" i="3"/>
  <c r="G467" i="3"/>
  <c r="E467" i="3" s="1"/>
  <c r="Q466" i="3"/>
  <c r="R466" i="3" s="1"/>
  <c r="H466" i="3" s="1"/>
  <c r="J466" i="3"/>
  <c r="G466" i="3"/>
  <c r="E466" i="3" s="1"/>
  <c r="Q465" i="3"/>
  <c r="R465" i="3" s="1"/>
  <c r="H465" i="3" s="1"/>
  <c r="J465" i="3"/>
  <c r="G465" i="3"/>
  <c r="E465" i="3" s="1"/>
  <c r="Q464" i="3"/>
  <c r="R464" i="3" s="1"/>
  <c r="H464" i="3" s="1"/>
  <c r="J464" i="3"/>
  <c r="G464" i="3"/>
  <c r="E464" i="3" s="1"/>
  <c r="Q463" i="3"/>
  <c r="R463" i="3" s="1"/>
  <c r="H463" i="3" s="1"/>
  <c r="J463" i="3"/>
  <c r="G463" i="3"/>
  <c r="E463" i="3" s="1"/>
  <c r="Q462" i="3"/>
  <c r="R462" i="3" s="1"/>
  <c r="H462" i="3" s="1"/>
  <c r="J462" i="3"/>
  <c r="G462" i="3"/>
  <c r="E462" i="3" s="1"/>
  <c r="Q461" i="3"/>
  <c r="R461" i="3" s="1"/>
  <c r="H461" i="3" s="1"/>
  <c r="J461" i="3"/>
  <c r="G461" i="3"/>
  <c r="E461" i="3" s="1"/>
  <c r="Q460" i="3"/>
  <c r="R460" i="3" s="1"/>
  <c r="H460" i="3" s="1"/>
  <c r="J460" i="3"/>
  <c r="G460" i="3"/>
  <c r="E460" i="3" s="1"/>
  <c r="Q459" i="3"/>
  <c r="R459" i="3" s="1"/>
  <c r="H459" i="3" s="1"/>
  <c r="J459" i="3"/>
  <c r="G459" i="3"/>
  <c r="E459" i="3" s="1"/>
  <c r="Q458" i="3"/>
  <c r="R458" i="3" s="1"/>
  <c r="H458" i="3" s="1"/>
  <c r="J458" i="3"/>
  <c r="G458" i="3"/>
  <c r="E458" i="3" s="1"/>
  <c r="Q457" i="3"/>
  <c r="R457" i="3" s="1"/>
  <c r="H457" i="3" s="1"/>
  <c r="J457" i="3"/>
  <c r="G457" i="3"/>
  <c r="E457" i="3" s="1"/>
  <c r="Q456" i="3"/>
  <c r="R456" i="3" s="1"/>
  <c r="H456" i="3" s="1"/>
  <c r="J456" i="3"/>
  <c r="G456" i="3"/>
  <c r="E456" i="3" s="1"/>
  <c r="Q455" i="3"/>
  <c r="R455" i="3" s="1"/>
  <c r="H455" i="3" s="1"/>
  <c r="J455" i="3"/>
  <c r="G455" i="3"/>
  <c r="E455" i="3" s="1"/>
  <c r="Q454" i="3"/>
  <c r="R454" i="3" s="1"/>
  <c r="H454" i="3" s="1"/>
  <c r="J454" i="3"/>
  <c r="G454" i="3"/>
  <c r="E454" i="3" s="1"/>
  <c r="Q453" i="3"/>
  <c r="R453" i="3" s="1"/>
  <c r="H453" i="3" s="1"/>
  <c r="J453" i="3"/>
  <c r="G453" i="3"/>
  <c r="E453" i="3" s="1"/>
  <c r="Q452" i="3"/>
  <c r="R452" i="3" s="1"/>
  <c r="H452" i="3" s="1"/>
  <c r="J452" i="3"/>
  <c r="G452" i="3"/>
  <c r="E452" i="3" s="1"/>
  <c r="Q451" i="3"/>
  <c r="R451" i="3" s="1"/>
  <c r="H451" i="3" s="1"/>
  <c r="J451" i="3"/>
  <c r="G451" i="3"/>
  <c r="E451" i="3" s="1"/>
  <c r="Q450" i="3"/>
  <c r="R450" i="3" s="1"/>
  <c r="H450" i="3" s="1"/>
  <c r="J450" i="3"/>
  <c r="G450" i="3"/>
  <c r="E450" i="3" s="1"/>
  <c r="Q449" i="3"/>
  <c r="R449" i="3" s="1"/>
  <c r="H449" i="3" s="1"/>
  <c r="J449" i="3"/>
  <c r="G449" i="3"/>
  <c r="E449" i="3" s="1"/>
  <c r="Q448" i="3"/>
  <c r="R448" i="3" s="1"/>
  <c r="H448" i="3" s="1"/>
  <c r="J448" i="3"/>
  <c r="G448" i="3"/>
  <c r="E448" i="3" s="1"/>
  <c r="Q447" i="3"/>
  <c r="R447" i="3" s="1"/>
  <c r="H447" i="3" s="1"/>
  <c r="J447" i="3"/>
  <c r="G447" i="3"/>
  <c r="E447" i="3" s="1"/>
  <c r="Q446" i="3"/>
  <c r="R446" i="3" s="1"/>
  <c r="H446" i="3" s="1"/>
  <c r="J446" i="3"/>
  <c r="G446" i="3"/>
  <c r="E446" i="3" s="1"/>
  <c r="Q445" i="3"/>
  <c r="R445" i="3" s="1"/>
  <c r="H445" i="3" s="1"/>
  <c r="J445" i="3"/>
  <c r="G445" i="3"/>
  <c r="E445" i="3" s="1"/>
  <c r="Q444" i="3"/>
  <c r="R444" i="3" s="1"/>
  <c r="H444" i="3" s="1"/>
  <c r="J444" i="3"/>
  <c r="G444" i="3"/>
  <c r="E444" i="3" s="1"/>
  <c r="Q443" i="3"/>
  <c r="R443" i="3" s="1"/>
  <c r="H443" i="3" s="1"/>
  <c r="J443" i="3"/>
  <c r="G443" i="3"/>
  <c r="E443" i="3" s="1"/>
  <c r="Q442" i="3"/>
  <c r="R442" i="3" s="1"/>
  <c r="H442" i="3" s="1"/>
  <c r="J442" i="3"/>
  <c r="G442" i="3"/>
  <c r="E442" i="3" s="1"/>
  <c r="Q441" i="3"/>
  <c r="R441" i="3" s="1"/>
  <c r="H441" i="3" s="1"/>
  <c r="J441" i="3"/>
  <c r="G441" i="3"/>
  <c r="E441" i="3" s="1"/>
  <c r="Q440" i="3"/>
  <c r="R440" i="3" s="1"/>
  <c r="H440" i="3" s="1"/>
  <c r="J440" i="3"/>
  <c r="G440" i="3"/>
  <c r="E440" i="3" s="1"/>
  <c r="Q439" i="3"/>
  <c r="R439" i="3" s="1"/>
  <c r="H439" i="3" s="1"/>
  <c r="J439" i="3"/>
  <c r="G439" i="3"/>
  <c r="E439" i="3" s="1"/>
  <c r="Q438" i="3"/>
  <c r="R438" i="3" s="1"/>
  <c r="H438" i="3" s="1"/>
  <c r="J438" i="3"/>
  <c r="G438" i="3"/>
  <c r="E438" i="3" s="1"/>
  <c r="Q437" i="3"/>
  <c r="R437" i="3" s="1"/>
  <c r="H437" i="3" s="1"/>
  <c r="J437" i="3"/>
  <c r="G437" i="3"/>
  <c r="E437" i="3" s="1"/>
  <c r="Q436" i="3"/>
  <c r="R436" i="3" s="1"/>
  <c r="H436" i="3" s="1"/>
  <c r="J436" i="3"/>
  <c r="G436" i="3"/>
  <c r="E436" i="3" s="1"/>
  <c r="Q435" i="3"/>
  <c r="R435" i="3" s="1"/>
  <c r="H435" i="3" s="1"/>
  <c r="J435" i="3"/>
  <c r="G435" i="3"/>
  <c r="E435" i="3" s="1"/>
  <c r="Q434" i="3"/>
  <c r="R434" i="3" s="1"/>
  <c r="H434" i="3" s="1"/>
  <c r="J434" i="3"/>
  <c r="G434" i="3"/>
  <c r="E434" i="3" s="1"/>
  <c r="Q433" i="3"/>
  <c r="R433" i="3" s="1"/>
  <c r="H433" i="3" s="1"/>
  <c r="J433" i="3"/>
  <c r="G433" i="3"/>
  <c r="E433" i="3" s="1"/>
  <c r="Q432" i="3"/>
  <c r="R432" i="3" s="1"/>
  <c r="H432" i="3" s="1"/>
  <c r="J432" i="3"/>
  <c r="G432" i="3"/>
  <c r="E432" i="3" s="1"/>
  <c r="Q431" i="3"/>
  <c r="R431" i="3" s="1"/>
  <c r="H431" i="3" s="1"/>
  <c r="J431" i="3"/>
  <c r="G431" i="3"/>
  <c r="E431" i="3" s="1"/>
  <c r="Q430" i="3"/>
  <c r="R430" i="3" s="1"/>
  <c r="H430" i="3" s="1"/>
  <c r="J430" i="3"/>
  <c r="G430" i="3"/>
  <c r="E430" i="3" s="1"/>
  <c r="Q429" i="3"/>
  <c r="R429" i="3" s="1"/>
  <c r="H429" i="3" s="1"/>
  <c r="J429" i="3"/>
  <c r="G429" i="3"/>
  <c r="E429" i="3" s="1"/>
  <c r="Q428" i="3"/>
  <c r="R428" i="3" s="1"/>
  <c r="H428" i="3" s="1"/>
  <c r="J428" i="3"/>
  <c r="G428" i="3"/>
  <c r="E428" i="3" s="1"/>
  <c r="Q427" i="3"/>
  <c r="R427" i="3" s="1"/>
  <c r="H427" i="3" s="1"/>
  <c r="J427" i="3"/>
  <c r="G427" i="3"/>
  <c r="E427" i="3" s="1"/>
  <c r="Q426" i="3"/>
  <c r="R426" i="3" s="1"/>
  <c r="H426" i="3" s="1"/>
  <c r="J426" i="3"/>
  <c r="G426" i="3"/>
  <c r="E426" i="3" s="1"/>
  <c r="Q425" i="3"/>
  <c r="R425" i="3" s="1"/>
  <c r="H425" i="3" s="1"/>
  <c r="J425" i="3"/>
  <c r="G425" i="3"/>
  <c r="E425" i="3" s="1"/>
  <c r="Q424" i="3"/>
  <c r="R424" i="3" s="1"/>
  <c r="H424" i="3" s="1"/>
  <c r="J424" i="3"/>
  <c r="G424" i="3"/>
  <c r="E424" i="3" s="1"/>
  <c r="Q423" i="3"/>
  <c r="R423" i="3" s="1"/>
  <c r="H423" i="3" s="1"/>
  <c r="J423" i="3"/>
  <c r="G423" i="3"/>
  <c r="E423" i="3" s="1"/>
  <c r="Q422" i="3"/>
  <c r="R422" i="3" s="1"/>
  <c r="H422" i="3" s="1"/>
  <c r="J422" i="3"/>
  <c r="G422" i="3"/>
  <c r="E422" i="3" s="1"/>
  <c r="Q421" i="3"/>
  <c r="R421" i="3" s="1"/>
  <c r="H421" i="3" s="1"/>
  <c r="J421" i="3"/>
  <c r="G421" i="3"/>
  <c r="E421" i="3" s="1"/>
  <c r="Q420" i="3"/>
  <c r="R420" i="3" s="1"/>
  <c r="H420" i="3" s="1"/>
  <c r="J420" i="3"/>
  <c r="G420" i="3"/>
  <c r="E420" i="3" s="1"/>
  <c r="Q419" i="3"/>
  <c r="R419" i="3" s="1"/>
  <c r="H419" i="3" s="1"/>
  <c r="J419" i="3"/>
  <c r="G419" i="3"/>
  <c r="E419" i="3" s="1"/>
  <c r="Q418" i="3"/>
  <c r="R418" i="3" s="1"/>
  <c r="H418" i="3" s="1"/>
  <c r="J418" i="3"/>
  <c r="G418" i="3"/>
  <c r="E418" i="3" s="1"/>
  <c r="Q417" i="3"/>
  <c r="R417" i="3" s="1"/>
  <c r="H417" i="3" s="1"/>
  <c r="J417" i="3"/>
  <c r="G417" i="3"/>
  <c r="E417" i="3" s="1"/>
  <c r="Q416" i="3"/>
  <c r="R416" i="3" s="1"/>
  <c r="H416" i="3" s="1"/>
  <c r="J416" i="3"/>
  <c r="G416" i="3"/>
  <c r="E416" i="3" s="1"/>
  <c r="Q415" i="3"/>
  <c r="R415" i="3" s="1"/>
  <c r="H415" i="3" s="1"/>
  <c r="J415" i="3"/>
  <c r="G415" i="3"/>
  <c r="E415" i="3" s="1"/>
  <c r="Q414" i="3"/>
  <c r="R414" i="3" s="1"/>
  <c r="H414" i="3" s="1"/>
  <c r="J414" i="3"/>
  <c r="G414" i="3"/>
  <c r="E414" i="3" s="1"/>
  <c r="Q413" i="3"/>
  <c r="R413" i="3" s="1"/>
  <c r="H413" i="3" s="1"/>
  <c r="J413" i="3"/>
  <c r="G413" i="3"/>
  <c r="E413" i="3" s="1"/>
  <c r="Q412" i="3"/>
  <c r="R412" i="3" s="1"/>
  <c r="H412" i="3" s="1"/>
  <c r="J412" i="3"/>
  <c r="G412" i="3"/>
  <c r="E412" i="3" s="1"/>
  <c r="Q411" i="3"/>
  <c r="R411" i="3" s="1"/>
  <c r="H411" i="3" s="1"/>
  <c r="J411" i="3"/>
  <c r="G411" i="3"/>
  <c r="E411" i="3" s="1"/>
  <c r="Q410" i="3"/>
  <c r="R410" i="3" s="1"/>
  <c r="H410" i="3" s="1"/>
  <c r="J410" i="3"/>
  <c r="G410" i="3"/>
  <c r="E410" i="3" s="1"/>
  <c r="Q409" i="3"/>
  <c r="R409" i="3" s="1"/>
  <c r="H409" i="3" s="1"/>
  <c r="J409" i="3"/>
  <c r="G409" i="3"/>
  <c r="E409" i="3" s="1"/>
  <c r="Q408" i="3"/>
  <c r="R408" i="3" s="1"/>
  <c r="H408" i="3" s="1"/>
  <c r="J408" i="3"/>
  <c r="G408" i="3"/>
  <c r="E408" i="3" s="1"/>
  <c r="Q407" i="3"/>
  <c r="R407" i="3" s="1"/>
  <c r="H407" i="3" s="1"/>
  <c r="J407" i="3"/>
  <c r="G407" i="3"/>
  <c r="E407" i="3" s="1"/>
  <c r="Q406" i="3"/>
  <c r="R406" i="3" s="1"/>
  <c r="H406" i="3" s="1"/>
  <c r="J406" i="3"/>
  <c r="G406" i="3"/>
  <c r="E406" i="3" s="1"/>
  <c r="Q405" i="3"/>
  <c r="R405" i="3" s="1"/>
  <c r="H405" i="3" s="1"/>
  <c r="J405" i="3"/>
  <c r="G405" i="3"/>
  <c r="E405" i="3" s="1"/>
  <c r="Q404" i="3"/>
  <c r="R404" i="3" s="1"/>
  <c r="H404" i="3" s="1"/>
  <c r="J404" i="3"/>
  <c r="G404" i="3"/>
  <c r="E404" i="3" s="1"/>
  <c r="Q403" i="3"/>
  <c r="R403" i="3" s="1"/>
  <c r="H403" i="3" s="1"/>
  <c r="J403" i="3"/>
  <c r="G403" i="3"/>
  <c r="E403" i="3" s="1"/>
  <c r="Q402" i="3"/>
  <c r="R402" i="3" s="1"/>
  <c r="H402" i="3" s="1"/>
  <c r="J402" i="3"/>
  <c r="G402" i="3"/>
  <c r="E402" i="3" s="1"/>
  <c r="Q401" i="3"/>
  <c r="R401" i="3" s="1"/>
  <c r="H401" i="3" s="1"/>
  <c r="J401" i="3"/>
  <c r="G401" i="3"/>
  <c r="E401" i="3" s="1"/>
  <c r="Q400" i="3"/>
  <c r="R400" i="3" s="1"/>
  <c r="H400" i="3" s="1"/>
  <c r="J400" i="3"/>
  <c r="G400" i="3"/>
  <c r="E400" i="3" s="1"/>
  <c r="Q399" i="3"/>
  <c r="R399" i="3" s="1"/>
  <c r="H399" i="3" s="1"/>
  <c r="J399" i="3"/>
  <c r="G399" i="3"/>
  <c r="E399" i="3" s="1"/>
  <c r="Q398" i="3"/>
  <c r="R398" i="3" s="1"/>
  <c r="H398" i="3" s="1"/>
  <c r="J398" i="3"/>
  <c r="G398" i="3"/>
  <c r="E398" i="3" s="1"/>
  <c r="Q397" i="3"/>
  <c r="R397" i="3" s="1"/>
  <c r="H397" i="3" s="1"/>
  <c r="J397" i="3"/>
  <c r="G397" i="3"/>
  <c r="E397" i="3" s="1"/>
  <c r="Q396" i="3"/>
  <c r="R396" i="3" s="1"/>
  <c r="H396" i="3" s="1"/>
  <c r="J396" i="3"/>
  <c r="G396" i="3"/>
  <c r="E396" i="3" s="1"/>
  <c r="Q395" i="3"/>
  <c r="R395" i="3" s="1"/>
  <c r="H395" i="3" s="1"/>
  <c r="J395" i="3"/>
  <c r="G395" i="3"/>
  <c r="E395" i="3" s="1"/>
  <c r="Q394" i="3"/>
  <c r="R394" i="3" s="1"/>
  <c r="H394" i="3" s="1"/>
  <c r="J394" i="3"/>
  <c r="G394" i="3"/>
  <c r="E394" i="3" s="1"/>
  <c r="Q393" i="3"/>
  <c r="R393" i="3" s="1"/>
  <c r="H393" i="3" s="1"/>
  <c r="J393" i="3"/>
  <c r="G393" i="3"/>
  <c r="E393" i="3" s="1"/>
  <c r="Q392" i="3"/>
  <c r="R392" i="3" s="1"/>
  <c r="H392" i="3" s="1"/>
  <c r="J392" i="3"/>
  <c r="G392" i="3"/>
  <c r="E392" i="3" s="1"/>
  <c r="Q391" i="3"/>
  <c r="R391" i="3" s="1"/>
  <c r="H391" i="3" s="1"/>
  <c r="J391" i="3"/>
  <c r="G391" i="3"/>
  <c r="E391" i="3" s="1"/>
  <c r="Q390" i="3"/>
  <c r="R390" i="3" s="1"/>
  <c r="H390" i="3" s="1"/>
  <c r="J390" i="3"/>
  <c r="G390" i="3"/>
  <c r="E390" i="3" s="1"/>
  <c r="Q389" i="3"/>
  <c r="R389" i="3" s="1"/>
  <c r="H389" i="3" s="1"/>
  <c r="J389" i="3"/>
  <c r="G389" i="3"/>
  <c r="E389" i="3" s="1"/>
  <c r="Q388" i="3"/>
  <c r="R388" i="3" s="1"/>
  <c r="H388" i="3" s="1"/>
  <c r="J388" i="3"/>
  <c r="G388" i="3"/>
  <c r="E388" i="3" s="1"/>
  <c r="Q387" i="3"/>
  <c r="R387" i="3" s="1"/>
  <c r="H387" i="3" s="1"/>
  <c r="J387" i="3"/>
  <c r="G387" i="3"/>
  <c r="E387" i="3" s="1"/>
  <c r="Q386" i="3"/>
  <c r="R386" i="3" s="1"/>
  <c r="H386" i="3" s="1"/>
  <c r="J386" i="3"/>
  <c r="G386" i="3"/>
  <c r="E386" i="3" s="1"/>
  <c r="Q385" i="3"/>
  <c r="R385" i="3" s="1"/>
  <c r="H385" i="3" s="1"/>
  <c r="J385" i="3"/>
  <c r="G385" i="3"/>
  <c r="E385" i="3" s="1"/>
  <c r="Q384" i="3"/>
  <c r="R384" i="3" s="1"/>
  <c r="H384" i="3" s="1"/>
  <c r="J384" i="3"/>
  <c r="G384" i="3"/>
  <c r="E384" i="3" s="1"/>
  <c r="Q383" i="3"/>
  <c r="R383" i="3" s="1"/>
  <c r="H383" i="3" s="1"/>
  <c r="J383" i="3"/>
  <c r="G383" i="3"/>
  <c r="E383" i="3" s="1"/>
  <c r="Q382" i="3"/>
  <c r="R382" i="3" s="1"/>
  <c r="H382" i="3" s="1"/>
  <c r="J382" i="3"/>
  <c r="G382" i="3"/>
  <c r="E382" i="3" s="1"/>
  <c r="Q381" i="3"/>
  <c r="R381" i="3" s="1"/>
  <c r="H381" i="3" s="1"/>
  <c r="J381" i="3"/>
  <c r="G381" i="3"/>
  <c r="E381" i="3" s="1"/>
  <c r="Q380" i="3"/>
  <c r="R380" i="3" s="1"/>
  <c r="H380" i="3" s="1"/>
  <c r="J380" i="3"/>
  <c r="G380" i="3"/>
  <c r="E380" i="3" s="1"/>
  <c r="Q379" i="3"/>
  <c r="R379" i="3" s="1"/>
  <c r="H379" i="3" s="1"/>
  <c r="J379" i="3"/>
  <c r="G379" i="3"/>
  <c r="E379" i="3" s="1"/>
  <c r="Q378" i="3"/>
  <c r="R378" i="3" s="1"/>
  <c r="H378" i="3" s="1"/>
  <c r="J378" i="3"/>
  <c r="G378" i="3"/>
  <c r="E378" i="3" s="1"/>
  <c r="Q377" i="3"/>
  <c r="R377" i="3" s="1"/>
  <c r="H377" i="3" s="1"/>
  <c r="J377" i="3"/>
  <c r="G377" i="3"/>
  <c r="E377" i="3" s="1"/>
  <c r="Q376" i="3"/>
  <c r="R376" i="3" s="1"/>
  <c r="H376" i="3" s="1"/>
  <c r="J376" i="3"/>
  <c r="G376" i="3"/>
  <c r="E376" i="3" s="1"/>
  <c r="Q375" i="3"/>
  <c r="R375" i="3" s="1"/>
  <c r="H375" i="3" s="1"/>
  <c r="J375" i="3"/>
  <c r="G375" i="3"/>
  <c r="E375" i="3" s="1"/>
  <c r="Q374" i="3"/>
  <c r="R374" i="3" s="1"/>
  <c r="H374" i="3" s="1"/>
  <c r="J374" i="3"/>
  <c r="G374" i="3"/>
  <c r="E374" i="3" s="1"/>
  <c r="Q373" i="3"/>
  <c r="R373" i="3" s="1"/>
  <c r="H373" i="3" s="1"/>
  <c r="J373" i="3"/>
  <c r="G373" i="3"/>
  <c r="E373" i="3" s="1"/>
  <c r="Q372" i="3"/>
  <c r="R372" i="3" s="1"/>
  <c r="H372" i="3" s="1"/>
  <c r="J372" i="3"/>
  <c r="G372" i="3"/>
  <c r="E372" i="3" s="1"/>
  <c r="Q371" i="3"/>
  <c r="R371" i="3" s="1"/>
  <c r="H371" i="3" s="1"/>
  <c r="J371" i="3"/>
  <c r="G371" i="3"/>
  <c r="E371" i="3" s="1"/>
  <c r="Q370" i="3"/>
  <c r="R370" i="3" s="1"/>
  <c r="H370" i="3" s="1"/>
  <c r="J370" i="3"/>
  <c r="G370" i="3"/>
  <c r="E370" i="3" s="1"/>
  <c r="Q369" i="3"/>
  <c r="R369" i="3" s="1"/>
  <c r="H369" i="3" s="1"/>
  <c r="J369" i="3"/>
  <c r="G369" i="3"/>
  <c r="E369" i="3" s="1"/>
  <c r="Q368" i="3"/>
  <c r="R368" i="3" s="1"/>
  <c r="H368" i="3" s="1"/>
  <c r="J368" i="3"/>
  <c r="G368" i="3"/>
  <c r="E368" i="3" s="1"/>
  <c r="Q367" i="3"/>
  <c r="R367" i="3" s="1"/>
  <c r="H367" i="3" s="1"/>
  <c r="J367" i="3"/>
  <c r="G367" i="3"/>
  <c r="E367" i="3" s="1"/>
  <c r="Q366" i="3"/>
  <c r="R366" i="3" s="1"/>
  <c r="H366" i="3" s="1"/>
  <c r="J366" i="3"/>
  <c r="G366" i="3"/>
  <c r="E366" i="3" s="1"/>
  <c r="Q365" i="3"/>
  <c r="R365" i="3" s="1"/>
  <c r="H365" i="3" s="1"/>
  <c r="J365" i="3"/>
  <c r="G365" i="3"/>
  <c r="E365" i="3" s="1"/>
  <c r="Q364" i="3"/>
  <c r="R364" i="3" s="1"/>
  <c r="H364" i="3" s="1"/>
  <c r="J364" i="3"/>
  <c r="G364" i="3"/>
  <c r="E364" i="3" s="1"/>
  <c r="Q363" i="3"/>
  <c r="R363" i="3" s="1"/>
  <c r="H363" i="3" s="1"/>
  <c r="J363" i="3"/>
  <c r="G363" i="3"/>
  <c r="E363" i="3" s="1"/>
  <c r="Q362" i="3"/>
  <c r="R362" i="3" s="1"/>
  <c r="H362" i="3" s="1"/>
  <c r="J362" i="3"/>
  <c r="G362" i="3"/>
  <c r="E362" i="3" s="1"/>
  <c r="Q361" i="3"/>
  <c r="R361" i="3" s="1"/>
  <c r="H361" i="3" s="1"/>
  <c r="J361" i="3"/>
  <c r="G361" i="3"/>
  <c r="E361" i="3" s="1"/>
  <c r="Q360" i="3"/>
  <c r="R360" i="3" s="1"/>
  <c r="H360" i="3" s="1"/>
  <c r="J360" i="3"/>
  <c r="G360" i="3"/>
  <c r="E360" i="3" s="1"/>
  <c r="Q359" i="3"/>
  <c r="R359" i="3" s="1"/>
  <c r="H359" i="3" s="1"/>
  <c r="J359" i="3"/>
  <c r="G359" i="3"/>
  <c r="E359" i="3" s="1"/>
  <c r="Q358" i="3"/>
  <c r="R358" i="3" s="1"/>
  <c r="H358" i="3" s="1"/>
  <c r="J358" i="3"/>
  <c r="G358" i="3"/>
  <c r="E358" i="3" s="1"/>
  <c r="Q357" i="3"/>
  <c r="R357" i="3" s="1"/>
  <c r="H357" i="3" s="1"/>
  <c r="J357" i="3"/>
  <c r="G357" i="3"/>
  <c r="E357" i="3" s="1"/>
  <c r="Q356" i="3"/>
  <c r="R356" i="3" s="1"/>
  <c r="H356" i="3" s="1"/>
  <c r="J356" i="3"/>
  <c r="G356" i="3"/>
  <c r="E356" i="3" s="1"/>
  <c r="Q355" i="3"/>
  <c r="R355" i="3" s="1"/>
  <c r="H355" i="3" s="1"/>
  <c r="J355" i="3"/>
  <c r="G355" i="3"/>
  <c r="E355" i="3" s="1"/>
  <c r="Q354" i="3"/>
  <c r="R354" i="3" s="1"/>
  <c r="H354" i="3" s="1"/>
  <c r="J354" i="3"/>
  <c r="G354" i="3"/>
  <c r="E354" i="3" s="1"/>
  <c r="Q353" i="3"/>
  <c r="R353" i="3" s="1"/>
  <c r="H353" i="3" s="1"/>
  <c r="J353" i="3"/>
  <c r="G353" i="3"/>
  <c r="E353" i="3" s="1"/>
  <c r="Q352" i="3"/>
  <c r="R352" i="3" s="1"/>
  <c r="H352" i="3" s="1"/>
  <c r="J352" i="3"/>
  <c r="G352" i="3"/>
  <c r="E352" i="3" s="1"/>
  <c r="Q351" i="3"/>
  <c r="R351" i="3" s="1"/>
  <c r="H351" i="3" s="1"/>
  <c r="J351" i="3"/>
  <c r="G351" i="3"/>
  <c r="E351" i="3" s="1"/>
  <c r="Q350" i="3"/>
  <c r="R350" i="3" s="1"/>
  <c r="H350" i="3" s="1"/>
  <c r="J350" i="3"/>
  <c r="G350" i="3"/>
  <c r="E350" i="3" s="1"/>
  <c r="Q349" i="3"/>
  <c r="R349" i="3" s="1"/>
  <c r="H349" i="3" s="1"/>
  <c r="J349" i="3"/>
  <c r="G349" i="3"/>
  <c r="E349" i="3" s="1"/>
  <c r="Q348" i="3"/>
  <c r="R348" i="3" s="1"/>
  <c r="H348" i="3" s="1"/>
  <c r="J348" i="3"/>
  <c r="G348" i="3"/>
  <c r="E348" i="3" s="1"/>
  <c r="Q347" i="3"/>
  <c r="R347" i="3" s="1"/>
  <c r="H347" i="3" s="1"/>
  <c r="J347" i="3"/>
  <c r="G347" i="3"/>
  <c r="E347" i="3" s="1"/>
  <c r="Q346" i="3"/>
  <c r="R346" i="3" s="1"/>
  <c r="H346" i="3" s="1"/>
  <c r="J346" i="3"/>
  <c r="G346" i="3"/>
  <c r="E346" i="3" s="1"/>
  <c r="Q345" i="3"/>
  <c r="R345" i="3" s="1"/>
  <c r="H345" i="3" s="1"/>
  <c r="J345" i="3"/>
  <c r="G345" i="3"/>
  <c r="E345" i="3" s="1"/>
  <c r="Q344" i="3"/>
  <c r="R344" i="3" s="1"/>
  <c r="H344" i="3" s="1"/>
  <c r="J344" i="3"/>
  <c r="G344" i="3"/>
  <c r="E344" i="3" s="1"/>
  <c r="Q343" i="3"/>
  <c r="R343" i="3" s="1"/>
  <c r="H343" i="3" s="1"/>
  <c r="J343" i="3"/>
  <c r="G343" i="3"/>
  <c r="E343" i="3" s="1"/>
  <c r="Q342" i="3"/>
  <c r="R342" i="3" s="1"/>
  <c r="H342" i="3" s="1"/>
  <c r="J342" i="3"/>
  <c r="G342" i="3"/>
  <c r="E342" i="3" s="1"/>
  <c r="Q341" i="3"/>
  <c r="R341" i="3" s="1"/>
  <c r="H341" i="3" s="1"/>
  <c r="J341" i="3"/>
  <c r="G341" i="3"/>
  <c r="E341" i="3" s="1"/>
  <c r="Q340" i="3"/>
  <c r="R340" i="3" s="1"/>
  <c r="H340" i="3" s="1"/>
  <c r="J340" i="3"/>
  <c r="G340" i="3"/>
  <c r="E340" i="3" s="1"/>
  <c r="Q339" i="3"/>
  <c r="R339" i="3" s="1"/>
  <c r="H339" i="3" s="1"/>
  <c r="J339" i="3"/>
  <c r="G339" i="3"/>
  <c r="E339" i="3" s="1"/>
  <c r="Q338" i="3"/>
  <c r="R338" i="3" s="1"/>
  <c r="H338" i="3" s="1"/>
  <c r="J338" i="3"/>
  <c r="G338" i="3"/>
  <c r="E338" i="3" s="1"/>
  <c r="Q337" i="3"/>
  <c r="R337" i="3" s="1"/>
  <c r="H337" i="3" s="1"/>
  <c r="J337" i="3"/>
  <c r="G337" i="3"/>
  <c r="E337" i="3" s="1"/>
  <c r="Q336" i="3"/>
  <c r="R336" i="3" s="1"/>
  <c r="H336" i="3" s="1"/>
  <c r="J336" i="3"/>
  <c r="G336" i="3"/>
  <c r="E336" i="3" s="1"/>
  <c r="Q335" i="3"/>
  <c r="R335" i="3" s="1"/>
  <c r="H335" i="3" s="1"/>
  <c r="J335" i="3"/>
  <c r="G335" i="3"/>
  <c r="E335" i="3" s="1"/>
  <c r="Q334" i="3"/>
  <c r="R334" i="3" s="1"/>
  <c r="H334" i="3" s="1"/>
  <c r="J334" i="3"/>
  <c r="G334" i="3"/>
  <c r="E334" i="3" s="1"/>
  <c r="Q333" i="3"/>
  <c r="R333" i="3" s="1"/>
  <c r="H333" i="3" s="1"/>
  <c r="J333" i="3"/>
  <c r="G333" i="3"/>
  <c r="E333" i="3" s="1"/>
  <c r="Q332" i="3"/>
  <c r="R332" i="3" s="1"/>
  <c r="H332" i="3" s="1"/>
  <c r="J332" i="3"/>
  <c r="G332" i="3"/>
  <c r="E332" i="3" s="1"/>
  <c r="Q331" i="3"/>
  <c r="R331" i="3" s="1"/>
  <c r="H331" i="3" s="1"/>
  <c r="J331" i="3"/>
  <c r="G331" i="3"/>
  <c r="E331" i="3" s="1"/>
  <c r="Q330" i="3"/>
  <c r="R330" i="3" s="1"/>
  <c r="H330" i="3" s="1"/>
  <c r="J330" i="3"/>
  <c r="G330" i="3"/>
  <c r="E330" i="3" s="1"/>
  <c r="Q329" i="3"/>
  <c r="R329" i="3" s="1"/>
  <c r="H329" i="3" s="1"/>
  <c r="J329" i="3"/>
  <c r="G329" i="3"/>
  <c r="E329" i="3" s="1"/>
  <c r="Q328" i="3"/>
  <c r="R328" i="3" s="1"/>
  <c r="H328" i="3" s="1"/>
  <c r="J328" i="3"/>
  <c r="G328" i="3"/>
  <c r="E328" i="3" s="1"/>
  <c r="Q327" i="3"/>
  <c r="R327" i="3" s="1"/>
  <c r="H327" i="3" s="1"/>
  <c r="J327" i="3"/>
  <c r="G327" i="3"/>
  <c r="E327" i="3" s="1"/>
  <c r="Q326" i="3"/>
  <c r="R326" i="3" s="1"/>
  <c r="H326" i="3" s="1"/>
  <c r="J326" i="3"/>
  <c r="G326" i="3"/>
  <c r="E326" i="3" s="1"/>
  <c r="Q325" i="3"/>
  <c r="R325" i="3" s="1"/>
  <c r="H325" i="3" s="1"/>
  <c r="J325" i="3"/>
  <c r="G325" i="3"/>
  <c r="E325" i="3" s="1"/>
  <c r="Q324" i="3"/>
  <c r="R324" i="3" s="1"/>
  <c r="H324" i="3" s="1"/>
  <c r="J324" i="3"/>
  <c r="G324" i="3"/>
  <c r="E324" i="3" s="1"/>
  <c r="Q323" i="3"/>
  <c r="R323" i="3" s="1"/>
  <c r="H323" i="3" s="1"/>
  <c r="J323" i="3"/>
  <c r="G323" i="3"/>
  <c r="E323" i="3" s="1"/>
  <c r="Q322" i="3"/>
  <c r="R322" i="3" s="1"/>
  <c r="H322" i="3" s="1"/>
  <c r="J322" i="3"/>
  <c r="G322" i="3"/>
  <c r="E322" i="3" s="1"/>
  <c r="Q321" i="3"/>
  <c r="R321" i="3" s="1"/>
  <c r="H321" i="3" s="1"/>
  <c r="J321" i="3"/>
  <c r="G321" i="3"/>
  <c r="E321" i="3" s="1"/>
  <c r="Q320" i="3"/>
  <c r="R320" i="3" s="1"/>
  <c r="H320" i="3" s="1"/>
  <c r="J320" i="3"/>
  <c r="G320" i="3"/>
  <c r="E320" i="3" s="1"/>
  <c r="Q319" i="3"/>
  <c r="R319" i="3" s="1"/>
  <c r="H319" i="3" s="1"/>
  <c r="J319" i="3"/>
  <c r="G319" i="3"/>
  <c r="E319" i="3" s="1"/>
  <c r="Q318" i="3"/>
  <c r="R318" i="3" s="1"/>
  <c r="H318" i="3" s="1"/>
  <c r="J318" i="3"/>
  <c r="G318" i="3"/>
  <c r="E318" i="3" s="1"/>
  <c r="Q317" i="3"/>
  <c r="R317" i="3" s="1"/>
  <c r="H317" i="3" s="1"/>
  <c r="J317" i="3"/>
  <c r="G317" i="3"/>
  <c r="E317" i="3" s="1"/>
  <c r="Q316" i="3"/>
  <c r="R316" i="3" s="1"/>
  <c r="H316" i="3" s="1"/>
  <c r="J316" i="3"/>
  <c r="G316" i="3"/>
  <c r="E316" i="3" s="1"/>
  <c r="Q315" i="3"/>
  <c r="R315" i="3" s="1"/>
  <c r="H315" i="3" s="1"/>
  <c r="J315" i="3"/>
  <c r="G315" i="3"/>
  <c r="E315" i="3" s="1"/>
  <c r="Q314" i="3"/>
  <c r="R314" i="3" s="1"/>
  <c r="H314" i="3" s="1"/>
  <c r="J314" i="3"/>
  <c r="G314" i="3"/>
  <c r="E314" i="3" s="1"/>
  <c r="Q313" i="3"/>
  <c r="R313" i="3" s="1"/>
  <c r="H313" i="3" s="1"/>
  <c r="J313" i="3"/>
  <c r="G313" i="3"/>
  <c r="E313" i="3" s="1"/>
  <c r="Q312" i="3"/>
  <c r="R312" i="3" s="1"/>
  <c r="H312" i="3" s="1"/>
  <c r="J312" i="3"/>
  <c r="G312" i="3"/>
  <c r="E312" i="3" s="1"/>
  <c r="Q311" i="3"/>
  <c r="R311" i="3" s="1"/>
  <c r="H311" i="3" s="1"/>
  <c r="J311" i="3"/>
  <c r="G311" i="3"/>
  <c r="E311" i="3" s="1"/>
  <c r="Q310" i="3"/>
  <c r="R310" i="3" s="1"/>
  <c r="H310" i="3" s="1"/>
  <c r="J310" i="3"/>
  <c r="G310" i="3"/>
  <c r="E310" i="3" s="1"/>
  <c r="Q309" i="3"/>
  <c r="R309" i="3" s="1"/>
  <c r="H309" i="3" s="1"/>
  <c r="J309" i="3"/>
  <c r="G309" i="3"/>
  <c r="E309" i="3" s="1"/>
  <c r="Q308" i="3"/>
  <c r="R308" i="3" s="1"/>
  <c r="H308" i="3" s="1"/>
  <c r="J308" i="3"/>
  <c r="G308" i="3"/>
  <c r="E308" i="3" s="1"/>
  <c r="Q307" i="3"/>
  <c r="R307" i="3" s="1"/>
  <c r="H307" i="3" s="1"/>
  <c r="J307" i="3"/>
  <c r="G307" i="3"/>
  <c r="E307" i="3" s="1"/>
  <c r="Q306" i="3"/>
  <c r="R306" i="3" s="1"/>
  <c r="H306" i="3" s="1"/>
  <c r="J306" i="3"/>
  <c r="G306" i="3"/>
  <c r="E306" i="3" s="1"/>
  <c r="Q305" i="3"/>
  <c r="R305" i="3" s="1"/>
  <c r="H305" i="3" s="1"/>
  <c r="J305" i="3"/>
  <c r="G305" i="3"/>
  <c r="E305" i="3" s="1"/>
  <c r="Q304" i="3"/>
  <c r="R304" i="3" s="1"/>
  <c r="H304" i="3" s="1"/>
  <c r="J304" i="3"/>
  <c r="G304" i="3"/>
  <c r="E304" i="3" s="1"/>
  <c r="Q303" i="3"/>
  <c r="R303" i="3" s="1"/>
  <c r="H303" i="3" s="1"/>
  <c r="J303" i="3"/>
  <c r="G303" i="3"/>
  <c r="E303" i="3" s="1"/>
  <c r="Q302" i="3"/>
  <c r="R302" i="3" s="1"/>
  <c r="H302" i="3" s="1"/>
  <c r="J302" i="3"/>
  <c r="G302" i="3"/>
  <c r="E302" i="3" s="1"/>
  <c r="Q301" i="3"/>
  <c r="R301" i="3" s="1"/>
  <c r="H301" i="3" s="1"/>
  <c r="J301" i="3"/>
  <c r="G301" i="3"/>
  <c r="E301" i="3" s="1"/>
  <c r="Q300" i="3"/>
  <c r="R300" i="3" s="1"/>
  <c r="H300" i="3" s="1"/>
  <c r="J300" i="3"/>
  <c r="G300" i="3"/>
  <c r="E300" i="3" s="1"/>
  <c r="Q299" i="3"/>
  <c r="R299" i="3" s="1"/>
  <c r="H299" i="3" s="1"/>
  <c r="J299" i="3"/>
  <c r="G299" i="3"/>
  <c r="E299" i="3" s="1"/>
  <c r="Q298" i="3"/>
  <c r="R298" i="3" s="1"/>
  <c r="H298" i="3" s="1"/>
  <c r="J298" i="3"/>
  <c r="G298" i="3"/>
  <c r="E298" i="3" s="1"/>
  <c r="Q297" i="3"/>
  <c r="R297" i="3" s="1"/>
  <c r="H297" i="3" s="1"/>
  <c r="J297" i="3"/>
  <c r="G297" i="3"/>
  <c r="E297" i="3" s="1"/>
  <c r="Q296" i="3"/>
  <c r="R296" i="3" s="1"/>
  <c r="H296" i="3" s="1"/>
  <c r="J296" i="3"/>
  <c r="G296" i="3"/>
  <c r="E296" i="3" s="1"/>
  <c r="Q295" i="3"/>
  <c r="R295" i="3" s="1"/>
  <c r="H295" i="3" s="1"/>
  <c r="J295" i="3"/>
  <c r="G295" i="3"/>
  <c r="E295" i="3" s="1"/>
  <c r="Q294" i="3"/>
  <c r="R294" i="3" s="1"/>
  <c r="H294" i="3" s="1"/>
  <c r="J294" i="3"/>
  <c r="G294" i="3"/>
  <c r="E294" i="3" s="1"/>
  <c r="Q293" i="3"/>
  <c r="R293" i="3" s="1"/>
  <c r="H293" i="3" s="1"/>
  <c r="J293" i="3"/>
  <c r="G293" i="3"/>
  <c r="E293" i="3" s="1"/>
  <c r="Q292" i="3"/>
  <c r="R292" i="3" s="1"/>
  <c r="H292" i="3" s="1"/>
  <c r="J292" i="3"/>
  <c r="G292" i="3"/>
  <c r="E292" i="3" s="1"/>
  <c r="Q291" i="3"/>
  <c r="R291" i="3" s="1"/>
  <c r="H291" i="3" s="1"/>
  <c r="J291" i="3"/>
  <c r="G291" i="3"/>
  <c r="E291" i="3" s="1"/>
  <c r="Q290" i="3"/>
  <c r="R290" i="3" s="1"/>
  <c r="H290" i="3" s="1"/>
  <c r="J290" i="3"/>
  <c r="G290" i="3"/>
  <c r="E290" i="3" s="1"/>
  <c r="Q289" i="3"/>
  <c r="R289" i="3" s="1"/>
  <c r="H289" i="3" s="1"/>
  <c r="J289" i="3"/>
  <c r="G289" i="3"/>
  <c r="E289" i="3" s="1"/>
  <c r="Q288" i="3"/>
  <c r="R288" i="3" s="1"/>
  <c r="H288" i="3" s="1"/>
  <c r="J288" i="3"/>
  <c r="G288" i="3"/>
  <c r="E288" i="3" s="1"/>
  <c r="Q287" i="3"/>
  <c r="R287" i="3" s="1"/>
  <c r="H287" i="3" s="1"/>
  <c r="J287" i="3"/>
  <c r="G287" i="3"/>
  <c r="E287" i="3" s="1"/>
  <c r="Q286" i="3"/>
  <c r="R286" i="3" s="1"/>
  <c r="H286" i="3" s="1"/>
  <c r="J286" i="3"/>
  <c r="G286" i="3"/>
  <c r="E286" i="3" s="1"/>
  <c r="Q285" i="3"/>
  <c r="R285" i="3" s="1"/>
  <c r="H285" i="3" s="1"/>
  <c r="J285" i="3"/>
  <c r="G285" i="3"/>
  <c r="E285" i="3" s="1"/>
  <c r="Q284" i="3"/>
  <c r="R284" i="3" s="1"/>
  <c r="H284" i="3" s="1"/>
  <c r="J284" i="3"/>
  <c r="G284" i="3"/>
  <c r="E284" i="3" s="1"/>
  <c r="Q283" i="3"/>
  <c r="R283" i="3" s="1"/>
  <c r="H283" i="3" s="1"/>
  <c r="J283" i="3"/>
  <c r="G283" i="3"/>
  <c r="E283" i="3" s="1"/>
  <c r="Q282" i="3"/>
  <c r="R282" i="3" s="1"/>
  <c r="H282" i="3" s="1"/>
  <c r="J282" i="3"/>
  <c r="G282" i="3"/>
  <c r="E282" i="3" s="1"/>
  <c r="Q281" i="3"/>
  <c r="R281" i="3" s="1"/>
  <c r="H281" i="3" s="1"/>
  <c r="J281" i="3"/>
  <c r="G281" i="3"/>
  <c r="E281" i="3" s="1"/>
  <c r="Q280" i="3"/>
  <c r="R280" i="3" s="1"/>
  <c r="H280" i="3" s="1"/>
  <c r="J280" i="3"/>
  <c r="G280" i="3"/>
  <c r="E280" i="3" s="1"/>
  <c r="Q279" i="3"/>
  <c r="R279" i="3" s="1"/>
  <c r="H279" i="3" s="1"/>
  <c r="J279" i="3"/>
  <c r="G279" i="3"/>
  <c r="E279" i="3" s="1"/>
  <c r="Q278" i="3"/>
  <c r="R278" i="3" s="1"/>
  <c r="H278" i="3" s="1"/>
  <c r="J278" i="3"/>
  <c r="G278" i="3"/>
  <c r="E278" i="3" s="1"/>
  <c r="Q277" i="3"/>
  <c r="R277" i="3" s="1"/>
  <c r="H277" i="3" s="1"/>
  <c r="J277" i="3"/>
  <c r="G277" i="3"/>
  <c r="E277" i="3" s="1"/>
  <c r="Q276" i="3"/>
  <c r="R276" i="3" s="1"/>
  <c r="H276" i="3" s="1"/>
  <c r="J276" i="3"/>
  <c r="G276" i="3"/>
  <c r="E276" i="3" s="1"/>
  <c r="Q275" i="3"/>
  <c r="R275" i="3" s="1"/>
  <c r="H275" i="3" s="1"/>
  <c r="J275" i="3"/>
  <c r="G275" i="3"/>
  <c r="E275" i="3" s="1"/>
  <c r="Q274" i="3"/>
  <c r="R274" i="3" s="1"/>
  <c r="H274" i="3" s="1"/>
  <c r="J274" i="3"/>
  <c r="G274" i="3"/>
  <c r="E274" i="3" s="1"/>
  <c r="Q273" i="3"/>
  <c r="R273" i="3" s="1"/>
  <c r="H273" i="3" s="1"/>
  <c r="J273" i="3"/>
  <c r="G273" i="3"/>
  <c r="E273" i="3" s="1"/>
  <c r="Q272" i="3"/>
  <c r="R272" i="3" s="1"/>
  <c r="H272" i="3" s="1"/>
  <c r="J272" i="3"/>
  <c r="G272" i="3"/>
  <c r="E272" i="3" s="1"/>
  <c r="Q271" i="3"/>
  <c r="R271" i="3" s="1"/>
  <c r="H271" i="3" s="1"/>
  <c r="J271" i="3"/>
  <c r="G271" i="3"/>
  <c r="E271" i="3" s="1"/>
  <c r="Q270" i="3"/>
  <c r="R270" i="3" s="1"/>
  <c r="H270" i="3" s="1"/>
  <c r="J270" i="3"/>
  <c r="G270" i="3"/>
  <c r="E270" i="3" s="1"/>
  <c r="Q269" i="3"/>
  <c r="R269" i="3" s="1"/>
  <c r="H269" i="3" s="1"/>
  <c r="J269" i="3"/>
  <c r="G269" i="3"/>
  <c r="E269" i="3" s="1"/>
  <c r="Q268" i="3"/>
  <c r="R268" i="3" s="1"/>
  <c r="H268" i="3" s="1"/>
  <c r="J268" i="3"/>
  <c r="G268" i="3"/>
  <c r="E268" i="3" s="1"/>
  <c r="Q267" i="3"/>
  <c r="R267" i="3" s="1"/>
  <c r="H267" i="3" s="1"/>
  <c r="J267" i="3"/>
  <c r="G267" i="3"/>
  <c r="E267" i="3" s="1"/>
  <c r="Q266" i="3"/>
  <c r="R266" i="3" s="1"/>
  <c r="H266" i="3" s="1"/>
  <c r="J266" i="3"/>
  <c r="G266" i="3"/>
  <c r="E266" i="3" s="1"/>
  <c r="Q265" i="3"/>
  <c r="R265" i="3" s="1"/>
  <c r="H265" i="3" s="1"/>
  <c r="J265" i="3"/>
  <c r="G265" i="3"/>
  <c r="E265" i="3" s="1"/>
  <c r="Q264" i="3"/>
  <c r="R264" i="3" s="1"/>
  <c r="H264" i="3" s="1"/>
  <c r="J264" i="3"/>
  <c r="G264" i="3"/>
  <c r="E264" i="3" s="1"/>
  <c r="Q263" i="3"/>
  <c r="R263" i="3" s="1"/>
  <c r="H263" i="3" s="1"/>
  <c r="J263" i="3"/>
  <c r="G263" i="3"/>
  <c r="E263" i="3" s="1"/>
  <c r="Q262" i="3"/>
  <c r="R262" i="3" s="1"/>
  <c r="H262" i="3" s="1"/>
  <c r="J262" i="3"/>
  <c r="G262" i="3"/>
  <c r="E262" i="3" s="1"/>
  <c r="Q261" i="3"/>
  <c r="R261" i="3" s="1"/>
  <c r="H261" i="3" s="1"/>
  <c r="J261" i="3"/>
  <c r="G261" i="3"/>
  <c r="E261" i="3" s="1"/>
  <c r="Q260" i="3"/>
  <c r="R260" i="3" s="1"/>
  <c r="H260" i="3" s="1"/>
  <c r="J260" i="3"/>
  <c r="G260" i="3"/>
  <c r="E260" i="3" s="1"/>
  <c r="Q259" i="3"/>
  <c r="R259" i="3" s="1"/>
  <c r="H259" i="3" s="1"/>
  <c r="J259" i="3"/>
  <c r="G259" i="3"/>
  <c r="E259" i="3" s="1"/>
  <c r="Q258" i="3"/>
  <c r="R258" i="3" s="1"/>
  <c r="H258" i="3" s="1"/>
  <c r="J258" i="3"/>
  <c r="G258" i="3"/>
  <c r="E258" i="3" s="1"/>
  <c r="Q257" i="3"/>
  <c r="R257" i="3" s="1"/>
  <c r="H257" i="3" s="1"/>
  <c r="J257" i="3"/>
  <c r="G257" i="3"/>
  <c r="E257" i="3" s="1"/>
  <c r="Q256" i="3"/>
  <c r="R256" i="3" s="1"/>
  <c r="H256" i="3" s="1"/>
  <c r="J256" i="3"/>
  <c r="G256" i="3"/>
  <c r="E256" i="3" s="1"/>
  <c r="Q255" i="3"/>
  <c r="R255" i="3" s="1"/>
  <c r="H255" i="3" s="1"/>
  <c r="J255" i="3"/>
  <c r="G255" i="3"/>
  <c r="E255" i="3" s="1"/>
  <c r="Q254" i="3"/>
  <c r="R254" i="3" s="1"/>
  <c r="H254" i="3" s="1"/>
  <c r="J254" i="3"/>
  <c r="G254" i="3"/>
  <c r="E254" i="3" s="1"/>
  <c r="Q253" i="3"/>
  <c r="R253" i="3" s="1"/>
  <c r="H253" i="3" s="1"/>
  <c r="J253" i="3"/>
  <c r="G253" i="3"/>
  <c r="E253" i="3" s="1"/>
  <c r="Q252" i="3"/>
  <c r="R252" i="3" s="1"/>
  <c r="J252" i="3"/>
  <c r="H252" i="3"/>
  <c r="G252" i="3"/>
  <c r="E252" i="3" s="1"/>
  <c r="Q251" i="3"/>
  <c r="R251" i="3" s="1"/>
  <c r="H251" i="3" s="1"/>
  <c r="J251" i="3"/>
  <c r="G251" i="3"/>
  <c r="E251" i="3" s="1"/>
  <c r="Q250" i="3"/>
  <c r="R250" i="3" s="1"/>
  <c r="H250" i="3" s="1"/>
  <c r="J250" i="3"/>
  <c r="G250" i="3"/>
  <c r="E250" i="3" s="1"/>
  <c r="Q249" i="3"/>
  <c r="R249" i="3" s="1"/>
  <c r="H249" i="3" s="1"/>
  <c r="J249" i="3"/>
  <c r="G249" i="3"/>
  <c r="E249" i="3" s="1"/>
  <c r="Q248" i="3"/>
  <c r="R248" i="3" s="1"/>
  <c r="H248" i="3" s="1"/>
  <c r="J248" i="3"/>
  <c r="G248" i="3"/>
  <c r="E248" i="3" s="1"/>
  <c r="Q247" i="3"/>
  <c r="R247" i="3" s="1"/>
  <c r="H247" i="3" s="1"/>
  <c r="J247" i="3"/>
  <c r="G247" i="3"/>
  <c r="E247" i="3" s="1"/>
  <c r="Q246" i="3"/>
  <c r="R246" i="3" s="1"/>
  <c r="H246" i="3" s="1"/>
  <c r="J246" i="3"/>
  <c r="G246" i="3"/>
  <c r="E246" i="3" s="1"/>
  <c r="Q245" i="3"/>
  <c r="R245" i="3" s="1"/>
  <c r="H245" i="3" s="1"/>
  <c r="J245" i="3"/>
  <c r="G245" i="3"/>
  <c r="E245" i="3" s="1"/>
  <c r="Q244" i="3"/>
  <c r="R244" i="3" s="1"/>
  <c r="H244" i="3" s="1"/>
  <c r="J244" i="3"/>
  <c r="G244" i="3"/>
  <c r="E244" i="3" s="1"/>
  <c r="Q243" i="3"/>
  <c r="R243" i="3" s="1"/>
  <c r="H243" i="3" s="1"/>
  <c r="J243" i="3"/>
  <c r="G243" i="3"/>
  <c r="E243" i="3" s="1"/>
  <c r="Q242" i="3"/>
  <c r="R242" i="3" s="1"/>
  <c r="H242" i="3" s="1"/>
  <c r="J242" i="3"/>
  <c r="G242" i="3"/>
  <c r="E242" i="3" s="1"/>
  <c r="Q241" i="3"/>
  <c r="R241" i="3" s="1"/>
  <c r="H241" i="3" s="1"/>
  <c r="J241" i="3"/>
  <c r="G241" i="3"/>
  <c r="E241" i="3" s="1"/>
  <c r="Q240" i="3"/>
  <c r="R240" i="3" s="1"/>
  <c r="H240" i="3" s="1"/>
  <c r="J240" i="3"/>
  <c r="G240" i="3"/>
  <c r="E240" i="3" s="1"/>
  <c r="Q239" i="3"/>
  <c r="R239" i="3" s="1"/>
  <c r="H239" i="3" s="1"/>
  <c r="J239" i="3"/>
  <c r="G239" i="3"/>
  <c r="E239" i="3" s="1"/>
  <c r="Q238" i="3"/>
  <c r="R238" i="3" s="1"/>
  <c r="H238" i="3" s="1"/>
  <c r="J238" i="3"/>
  <c r="G238" i="3"/>
  <c r="E238" i="3" s="1"/>
  <c r="Q237" i="3"/>
  <c r="R237" i="3" s="1"/>
  <c r="H237" i="3" s="1"/>
  <c r="J237" i="3"/>
  <c r="G237" i="3"/>
  <c r="E237" i="3" s="1"/>
  <c r="Q236" i="3"/>
  <c r="R236" i="3" s="1"/>
  <c r="H236" i="3" s="1"/>
  <c r="J236" i="3"/>
  <c r="G236" i="3"/>
  <c r="E236" i="3" s="1"/>
  <c r="Q235" i="3"/>
  <c r="R235" i="3" s="1"/>
  <c r="H235" i="3" s="1"/>
  <c r="J235" i="3"/>
  <c r="G235" i="3"/>
  <c r="E235" i="3" s="1"/>
  <c r="Q234" i="3"/>
  <c r="R234" i="3" s="1"/>
  <c r="H234" i="3" s="1"/>
  <c r="J234" i="3"/>
  <c r="G234" i="3"/>
  <c r="E234" i="3" s="1"/>
  <c r="Q233" i="3"/>
  <c r="R233" i="3" s="1"/>
  <c r="H233" i="3" s="1"/>
  <c r="J233" i="3"/>
  <c r="G233" i="3"/>
  <c r="E233" i="3" s="1"/>
  <c r="Q232" i="3"/>
  <c r="R232" i="3" s="1"/>
  <c r="H232" i="3" s="1"/>
  <c r="J232" i="3"/>
  <c r="G232" i="3"/>
  <c r="E232" i="3" s="1"/>
  <c r="Q231" i="3"/>
  <c r="R231" i="3" s="1"/>
  <c r="H231" i="3" s="1"/>
  <c r="J231" i="3"/>
  <c r="G231" i="3"/>
  <c r="E231" i="3" s="1"/>
  <c r="Q230" i="3"/>
  <c r="R230" i="3" s="1"/>
  <c r="H230" i="3" s="1"/>
  <c r="J230" i="3"/>
  <c r="G230" i="3"/>
  <c r="E230" i="3" s="1"/>
  <c r="Q229" i="3"/>
  <c r="R229" i="3" s="1"/>
  <c r="H229" i="3" s="1"/>
  <c r="J229" i="3"/>
  <c r="G229" i="3"/>
  <c r="E229" i="3" s="1"/>
  <c r="Q228" i="3"/>
  <c r="R228" i="3" s="1"/>
  <c r="H228" i="3" s="1"/>
  <c r="J228" i="3"/>
  <c r="G228" i="3"/>
  <c r="E228" i="3" s="1"/>
  <c r="Q227" i="3"/>
  <c r="R227" i="3" s="1"/>
  <c r="H227" i="3" s="1"/>
  <c r="J227" i="3"/>
  <c r="G227" i="3"/>
  <c r="E227" i="3" s="1"/>
  <c r="Q226" i="3"/>
  <c r="R226" i="3" s="1"/>
  <c r="H226" i="3" s="1"/>
  <c r="J226" i="3"/>
  <c r="G226" i="3"/>
  <c r="E226" i="3" s="1"/>
  <c r="Q225" i="3"/>
  <c r="R225" i="3" s="1"/>
  <c r="H225" i="3" s="1"/>
  <c r="J225" i="3"/>
  <c r="G225" i="3"/>
  <c r="E225" i="3" s="1"/>
  <c r="Q224" i="3"/>
  <c r="R224" i="3" s="1"/>
  <c r="H224" i="3" s="1"/>
  <c r="J224" i="3"/>
  <c r="G224" i="3"/>
  <c r="E224" i="3" s="1"/>
  <c r="Q223" i="3"/>
  <c r="R223" i="3" s="1"/>
  <c r="H223" i="3" s="1"/>
  <c r="J223" i="3"/>
  <c r="G223" i="3"/>
  <c r="E223" i="3" s="1"/>
  <c r="Q222" i="3"/>
  <c r="R222" i="3" s="1"/>
  <c r="H222" i="3" s="1"/>
  <c r="J222" i="3"/>
  <c r="G222" i="3"/>
  <c r="E222" i="3" s="1"/>
  <c r="Q221" i="3"/>
  <c r="R221" i="3" s="1"/>
  <c r="H221" i="3" s="1"/>
  <c r="J221" i="3"/>
  <c r="G221" i="3"/>
  <c r="E221" i="3" s="1"/>
  <c r="Q220" i="3"/>
  <c r="R220" i="3" s="1"/>
  <c r="H220" i="3" s="1"/>
  <c r="J220" i="3"/>
  <c r="G220" i="3"/>
  <c r="E220" i="3" s="1"/>
  <c r="Q219" i="3"/>
  <c r="R219" i="3" s="1"/>
  <c r="H219" i="3" s="1"/>
  <c r="J219" i="3"/>
  <c r="G219" i="3"/>
  <c r="E219" i="3" s="1"/>
  <c r="Q218" i="3"/>
  <c r="R218" i="3" s="1"/>
  <c r="H218" i="3" s="1"/>
  <c r="J218" i="3"/>
  <c r="G218" i="3"/>
  <c r="E218" i="3" s="1"/>
  <c r="Q217" i="3"/>
  <c r="R217" i="3" s="1"/>
  <c r="H217" i="3" s="1"/>
  <c r="J217" i="3"/>
  <c r="G217" i="3"/>
  <c r="E217" i="3" s="1"/>
  <c r="Q216" i="3"/>
  <c r="R216" i="3" s="1"/>
  <c r="H216" i="3" s="1"/>
  <c r="J216" i="3"/>
  <c r="G216" i="3"/>
  <c r="E216" i="3" s="1"/>
  <c r="Q215" i="3"/>
  <c r="R215" i="3" s="1"/>
  <c r="H215" i="3" s="1"/>
  <c r="J215" i="3"/>
  <c r="G215" i="3"/>
  <c r="E215" i="3" s="1"/>
  <c r="Q214" i="3"/>
  <c r="R214" i="3" s="1"/>
  <c r="H214" i="3" s="1"/>
  <c r="J214" i="3"/>
  <c r="G214" i="3"/>
  <c r="E214" i="3" s="1"/>
  <c r="Q213" i="3"/>
  <c r="R213" i="3" s="1"/>
  <c r="H213" i="3" s="1"/>
  <c r="J213" i="3"/>
  <c r="G213" i="3"/>
  <c r="E213" i="3" s="1"/>
  <c r="Q212" i="3"/>
  <c r="R212" i="3" s="1"/>
  <c r="H212" i="3" s="1"/>
  <c r="J212" i="3"/>
  <c r="G212" i="3"/>
  <c r="E212" i="3" s="1"/>
  <c r="Q211" i="3"/>
  <c r="R211" i="3" s="1"/>
  <c r="H211" i="3" s="1"/>
  <c r="J211" i="3"/>
  <c r="G211" i="3"/>
  <c r="E211" i="3" s="1"/>
  <c r="Q210" i="3"/>
  <c r="R210" i="3" s="1"/>
  <c r="H210" i="3" s="1"/>
  <c r="J210" i="3"/>
  <c r="G210" i="3"/>
  <c r="E210" i="3" s="1"/>
  <c r="Q209" i="3"/>
  <c r="R209" i="3" s="1"/>
  <c r="H209" i="3" s="1"/>
  <c r="J209" i="3"/>
  <c r="G209" i="3"/>
  <c r="E209" i="3" s="1"/>
  <c r="Q208" i="3"/>
  <c r="R208" i="3" s="1"/>
  <c r="H208" i="3" s="1"/>
  <c r="J208" i="3"/>
  <c r="G208" i="3"/>
  <c r="E208" i="3" s="1"/>
  <c r="Q207" i="3"/>
  <c r="R207" i="3" s="1"/>
  <c r="H207" i="3" s="1"/>
  <c r="J207" i="3"/>
  <c r="G207" i="3"/>
  <c r="E207" i="3" s="1"/>
  <c r="Q206" i="3"/>
  <c r="R206" i="3" s="1"/>
  <c r="H206" i="3" s="1"/>
  <c r="J206" i="3"/>
  <c r="G206" i="3"/>
  <c r="E206" i="3" s="1"/>
  <c r="Q205" i="3"/>
  <c r="R205" i="3" s="1"/>
  <c r="H205" i="3" s="1"/>
  <c r="J205" i="3"/>
  <c r="G205" i="3"/>
  <c r="E205" i="3" s="1"/>
  <c r="Q204" i="3"/>
  <c r="R204" i="3" s="1"/>
  <c r="H204" i="3" s="1"/>
  <c r="J204" i="3"/>
  <c r="G204" i="3"/>
  <c r="E204" i="3" s="1"/>
  <c r="Q203" i="3"/>
  <c r="R203" i="3" s="1"/>
  <c r="H203" i="3" s="1"/>
  <c r="J203" i="3"/>
  <c r="G203" i="3"/>
  <c r="E203" i="3" s="1"/>
  <c r="Q202" i="3"/>
  <c r="R202" i="3" s="1"/>
  <c r="H202" i="3" s="1"/>
  <c r="J202" i="3"/>
  <c r="G202" i="3"/>
  <c r="E202" i="3" s="1"/>
  <c r="Q201" i="3"/>
  <c r="R201" i="3" s="1"/>
  <c r="H201" i="3" s="1"/>
  <c r="J201" i="3"/>
  <c r="G201" i="3"/>
  <c r="E201" i="3" s="1"/>
  <c r="Q200" i="3"/>
  <c r="R200" i="3" s="1"/>
  <c r="H200" i="3" s="1"/>
  <c r="J200" i="3"/>
  <c r="G200" i="3"/>
  <c r="E200" i="3" s="1"/>
  <c r="Q199" i="3"/>
  <c r="R199" i="3" s="1"/>
  <c r="H199" i="3" s="1"/>
  <c r="J199" i="3"/>
  <c r="G199" i="3"/>
  <c r="E199" i="3" s="1"/>
  <c r="Q198" i="3"/>
  <c r="R198" i="3" s="1"/>
  <c r="H198" i="3" s="1"/>
  <c r="J198" i="3"/>
  <c r="G198" i="3"/>
  <c r="E198" i="3" s="1"/>
  <c r="Q197" i="3"/>
  <c r="R197" i="3" s="1"/>
  <c r="H197" i="3" s="1"/>
  <c r="J197" i="3"/>
  <c r="G197" i="3"/>
  <c r="E197" i="3" s="1"/>
  <c r="Q196" i="3"/>
  <c r="R196" i="3" s="1"/>
  <c r="H196" i="3" s="1"/>
  <c r="J196" i="3"/>
  <c r="G196" i="3"/>
  <c r="E196" i="3" s="1"/>
  <c r="Q195" i="3"/>
  <c r="R195" i="3" s="1"/>
  <c r="H195" i="3" s="1"/>
  <c r="J195" i="3"/>
  <c r="G195" i="3"/>
  <c r="E195" i="3" s="1"/>
  <c r="Q194" i="3"/>
  <c r="R194" i="3" s="1"/>
  <c r="H194" i="3" s="1"/>
  <c r="J194" i="3"/>
  <c r="G194" i="3"/>
  <c r="E194" i="3" s="1"/>
  <c r="Q193" i="3"/>
  <c r="R193" i="3" s="1"/>
  <c r="H193" i="3" s="1"/>
  <c r="J193" i="3"/>
  <c r="G193" i="3"/>
  <c r="E193" i="3" s="1"/>
  <c r="Q192" i="3"/>
  <c r="R192" i="3" s="1"/>
  <c r="H192" i="3" s="1"/>
  <c r="J192" i="3"/>
  <c r="G192" i="3"/>
  <c r="E192" i="3" s="1"/>
  <c r="Q191" i="3"/>
  <c r="R191" i="3" s="1"/>
  <c r="H191" i="3" s="1"/>
  <c r="J191" i="3"/>
  <c r="G191" i="3"/>
  <c r="E191" i="3" s="1"/>
  <c r="Q190" i="3"/>
  <c r="R190" i="3" s="1"/>
  <c r="H190" i="3" s="1"/>
  <c r="J190" i="3"/>
  <c r="G190" i="3"/>
  <c r="E190" i="3" s="1"/>
  <c r="Q189" i="3"/>
  <c r="R189" i="3" s="1"/>
  <c r="H189" i="3" s="1"/>
  <c r="J189" i="3"/>
  <c r="G189" i="3"/>
  <c r="E189" i="3" s="1"/>
  <c r="Q188" i="3"/>
  <c r="R188" i="3" s="1"/>
  <c r="H188" i="3" s="1"/>
  <c r="J188" i="3"/>
  <c r="G188" i="3"/>
  <c r="E188" i="3" s="1"/>
  <c r="Q187" i="3"/>
  <c r="R187" i="3" s="1"/>
  <c r="H187" i="3" s="1"/>
  <c r="J187" i="3"/>
  <c r="G187" i="3"/>
  <c r="E187" i="3" s="1"/>
  <c r="Q186" i="3"/>
  <c r="R186" i="3" s="1"/>
  <c r="H186" i="3" s="1"/>
  <c r="J186" i="3"/>
  <c r="G186" i="3"/>
  <c r="E186" i="3" s="1"/>
  <c r="Q185" i="3"/>
  <c r="R185" i="3" s="1"/>
  <c r="H185" i="3" s="1"/>
  <c r="J185" i="3"/>
  <c r="G185" i="3"/>
  <c r="E185" i="3" s="1"/>
  <c r="Q184" i="3"/>
  <c r="R184" i="3" s="1"/>
  <c r="H184" i="3" s="1"/>
  <c r="J184" i="3"/>
  <c r="G184" i="3"/>
  <c r="E184" i="3" s="1"/>
  <c r="Q183" i="3"/>
  <c r="R183" i="3" s="1"/>
  <c r="H183" i="3" s="1"/>
  <c r="J183" i="3"/>
  <c r="G183" i="3"/>
  <c r="E183" i="3" s="1"/>
  <c r="Q182" i="3"/>
  <c r="R182" i="3" s="1"/>
  <c r="H182" i="3" s="1"/>
  <c r="J182" i="3"/>
  <c r="G182" i="3"/>
  <c r="E182" i="3" s="1"/>
  <c r="Q181" i="3"/>
  <c r="R181" i="3" s="1"/>
  <c r="H181" i="3" s="1"/>
  <c r="J181" i="3"/>
  <c r="G181" i="3"/>
  <c r="E181" i="3" s="1"/>
  <c r="Q180" i="3"/>
  <c r="R180" i="3" s="1"/>
  <c r="H180" i="3" s="1"/>
  <c r="J180" i="3"/>
  <c r="G180" i="3"/>
  <c r="E180" i="3" s="1"/>
  <c r="Q179" i="3"/>
  <c r="R179" i="3" s="1"/>
  <c r="H179" i="3" s="1"/>
  <c r="J179" i="3"/>
  <c r="G179" i="3"/>
  <c r="E179" i="3" s="1"/>
  <c r="Q178" i="3"/>
  <c r="R178" i="3" s="1"/>
  <c r="H178" i="3" s="1"/>
  <c r="J178" i="3"/>
  <c r="G178" i="3"/>
  <c r="E178" i="3" s="1"/>
  <c r="Q177" i="3"/>
  <c r="R177" i="3" s="1"/>
  <c r="H177" i="3" s="1"/>
  <c r="J177" i="3"/>
  <c r="G177" i="3"/>
  <c r="E177" i="3" s="1"/>
  <c r="Q176" i="3"/>
  <c r="R176" i="3" s="1"/>
  <c r="H176" i="3" s="1"/>
  <c r="J176" i="3"/>
  <c r="G176" i="3"/>
  <c r="E176" i="3" s="1"/>
  <c r="Q175" i="3"/>
  <c r="R175" i="3" s="1"/>
  <c r="H175" i="3" s="1"/>
  <c r="J175" i="3"/>
  <c r="G175" i="3"/>
  <c r="E175" i="3" s="1"/>
  <c r="Q174" i="3"/>
  <c r="R174" i="3" s="1"/>
  <c r="H174" i="3" s="1"/>
  <c r="J174" i="3"/>
  <c r="G174" i="3"/>
  <c r="E174" i="3" s="1"/>
  <c r="Q173" i="3"/>
  <c r="R173" i="3" s="1"/>
  <c r="H173" i="3" s="1"/>
  <c r="J173" i="3"/>
  <c r="G173" i="3"/>
  <c r="E173" i="3" s="1"/>
  <c r="Q172" i="3"/>
  <c r="R172" i="3" s="1"/>
  <c r="H172" i="3" s="1"/>
  <c r="J172" i="3"/>
  <c r="G172" i="3"/>
  <c r="E172" i="3" s="1"/>
  <c r="Q171" i="3"/>
  <c r="R171" i="3" s="1"/>
  <c r="H171" i="3" s="1"/>
  <c r="J171" i="3"/>
  <c r="G171" i="3"/>
  <c r="E171" i="3" s="1"/>
  <c r="Q170" i="3"/>
  <c r="R170" i="3" s="1"/>
  <c r="H170" i="3" s="1"/>
  <c r="J170" i="3"/>
  <c r="G170" i="3"/>
  <c r="E170" i="3" s="1"/>
  <c r="Q169" i="3"/>
  <c r="R169" i="3" s="1"/>
  <c r="H169" i="3" s="1"/>
  <c r="J169" i="3"/>
  <c r="G169" i="3"/>
  <c r="E169" i="3" s="1"/>
  <c r="Q168" i="3"/>
  <c r="R168" i="3" s="1"/>
  <c r="H168" i="3" s="1"/>
  <c r="J168" i="3"/>
  <c r="G168" i="3"/>
  <c r="E168" i="3" s="1"/>
  <c r="Q167" i="3"/>
  <c r="R167" i="3" s="1"/>
  <c r="H167" i="3" s="1"/>
  <c r="J167" i="3"/>
  <c r="G167" i="3"/>
  <c r="E167" i="3" s="1"/>
  <c r="Q166" i="3"/>
  <c r="R166" i="3" s="1"/>
  <c r="H166" i="3" s="1"/>
  <c r="J166" i="3"/>
  <c r="G166" i="3"/>
  <c r="E166" i="3" s="1"/>
  <c r="Q165" i="3"/>
  <c r="R165" i="3" s="1"/>
  <c r="H165" i="3" s="1"/>
  <c r="J165" i="3"/>
  <c r="G165" i="3"/>
  <c r="E165" i="3" s="1"/>
  <c r="Q164" i="3"/>
  <c r="R164" i="3" s="1"/>
  <c r="H164" i="3" s="1"/>
  <c r="J164" i="3"/>
  <c r="G164" i="3"/>
  <c r="E164" i="3" s="1"/>
  <c r="Q163" i="3"/>
  <c r="R163" i="3" s="1"/>
  <c r="H163" i="3" s="1"/>
  <c r="J163" i="3"/>
  <c r="G163" i="3"/>
  <c r="E163" i="3" s="1"/>
  <c r="Q162" i="3"/>
  <c r="R162" i="3" s="1"/>
  <c r="H162" i="3" s="1"/>
  <c r="J162" i="3"/>
  <c r="G162" i="3"/>
  <c r="E162" i="3" s="1"/>
  <c r="Q161" i="3"/>
  <c r="R161" i="3" s="1"/>
  <c r="H161" i="3" s="1"/>
  <c r="J161" i="3"/>
  <c r="G161" i="3"/>
  <c r="E161" i="3" s="1"/>
  <c r="Q160" i="3"/>
  <c r="R160" i="3" s="1"/>
  <c r="H160" i="3" s="1"/>
  <c r="J160" i="3"/>
  <c r="G160" i="3"/>
  <c r="E160" i="3" s="1"/>
  <c r="Q159" i="3"/>
  <c r="R159" i="3" s="1"/>
  <c r="H159" i="3" s="1"/>
  <c r="J159" i="3"/>
  <c r="G159" i="3"/>
  <c r="E159" i="3" s="1"/>
  <c r="Q158" i="3"/>
  <c r="R158" i="3" s="1"/>
  <c r="H158" i="3" s="1"/>
  <c r="J158" i="3"/>
  <c r="G158" i="3"/>
  <c r="E158" i="3" s="1"/>
  <c r="Q157" i="3"/>
  <c r="R157" i="3" s="1"/>
  <c r="H157" i="3" s="1"/>
  <c r="J157" i="3"/>
  <c r="G157" i="3"/>
  <c r="E157" i="3" s="1"/>
  <c r="Q156" i="3"/>
  <c r="R156" i="3" s="1"/>
  <c r="H156" i="3" s="1"/>
  <c r="J156" i="3"/>
  <c r="G156" i="3"/>
  <c r="E156" i="3" s="1"/>
  <c r="Q155" i="3"/>
  <c r="R155" i="3" s="1"/>
  <c r="H155" i="3" s="1"/>
  <c r="J155" i="3"/>
  <c r="G155" i="3"/>
  <c r="E155" i="3" s="1"/>
  <c r="Q154" i="3"/>
  <c r="R154" i="3" s="1"/>
  <c r="H154" i="3" s="1"/>
  <c r="J154" i="3"/>
  <c r="G154" i="3"/>
  <c r="E154" i="3" s="1"/>
  <c r="Q153" i="3"/>
  <c r="R153" i="3" s="1"/>
  <c r="H153" i="3" s="1"/>
  <c r="J153" i="3"/>
  <c r="G153" i="3"/>
  <c r="E153" i="3" s="1"/>
  <c r="Q152" i="3"/>
  <c r="R152" i="3" s="1"/>
  <c r="H152" i="3" s="1"/>
  <c r="J152" i="3"/>
  <c r="G152" i="3"/>
  <c r="E152" i="3" s="1"/>
  <c r="Q151" i="3"/>
  <c r="R151" i="3" s="1"/>
  <c r="H151" i="3" s="1"/>
  <c r="J151" i="3"/>
  <c r="G151" i="3"/>
  <c r="E151" i="3" s="1"/>
  <c r="Q150" i="3"/>
  <c r="R150" i="3" s="1"/>
  <c r="H150" i="3" s="1"/>
  <c r="J150" i="3"/>
  <c r="G150" i="3"/>
  <c r="E150" i="3" s="1"/>
  <c r="Q149" i="3"/>
  <c r="R149" i="3" s="1"/>
  <c r="H149" i="3" s="1"/>
  <c r="J149" i="3"/>
  <c r="G149" i="3"/>
  <c r="E149" i="3" s="1"/>
  <c r="Q148" i="3"/>
  <c r="R148" i="3" s="1"/>
  <c r="H148" i="3" s="1"/>
  <c r="J148" i="3"/>
  <c r="G148" i="3"/>
  <c r="E148" i="3" s="1"/>
  <c r="Q147" i="3"/>
  <c r="R147" i="3" s="1"/>
  <c r="H147" i="3" s="1"/>
  <c r="J147" i="3"/>
  <c r="G147" i="3"/>
  <c r="E147" i="3" s="1"/>
  <c r="Q146" i="3"/>
  <c r="R146" i="3" s="1"/>
  <c r="H146" i="3" s="1"/>
  <c r="J146" i="3"/>
  <c r="G146" i="3"/>
  <c r="E146" i="3" s="1"/>
  <c r="Q145" i="3"/>
  <c r="R145" i="3" s="1"/>
  <c r="H145" i="3" s="1"/>
  <c r="J145" i="3"/>
  <c r="G145" i="3"/>
  <c r="E145" i="3" s="1"/>
  <c r="Q144" i="3"/>
  <c r="R144" i="3" s="1"/>
  <c r="H144" i="3" s="1"/>
  <c r="J144" i="3"/>
  <c r="G144" i="3"/>
  <c r="E144" i="3" s="1"/>
  <c r="Q143" i="3"/>
  <c r="R143" i="3" s="1"/>
  <c r="H143" i="3" s="1"/>
  <c r="J143" i="3"/>
  <c r="G143" i="3"/>
  <c r="E143" i="3" s="1"/>
  <c r="Q142" i="3"/>
  <c r="R142" i="3" s="1"/>
  <c r="H142" i="3" s="1"/>
  <c r="J142" i="3"/>
  <c r="G142" i="3"/>
  <c r="E142" i="3" s="1"/>
  <c r="Q141" i="3"/>
  <c r="R141" i="3" s="1"/>
  <c r="H141" i="3" s="1"/>
  <c r="J141" i="3"/>
  <c r="G141" i="3"/>
  <c r="E141" i="3" s="1"/>
  <c r="Q140" i="3"/>
  <c r="R140" i="3" s="1"/>
  <c r="H140" i="3" s="1"/>
  <c r="J140" i="3"/>
  <c r="G140" i="3"/>
  <c r="E140" i="3" s="1"/>
  <c r="Q139" i="3"/>
  <c r="R139" i="3" s="1"/>
  <c r="H139" i="3" s="1"/>
  <c r="J139" i="3"/>
  <c r="G139" i="3"/>
  <c r="E139" i="3" s="1"/>
  <c r="Q138" i="3"/>
  <c r="R138" i="3" s="1"/>
  <c r="H138" i="3" s="1"/>
  <c r="J138" i="3"/>
  <c r="G138" i="3"/>
  <c r="E138" i="3" s="1"/>
  <c r="Q137" i="3"/>
  <c r="R137" i="3" s="1"/>
  <c r="H137" i="3" s="1"/>
  <c r="J137" i="3"/>
  <c r="G137" i="3"/>
  <c r="E137" i="3" s="1"/>
  <c r="Q136" i="3"/>
  <c r="R136" i="3" s="1"/>
  <c r="H136" i="3" s="1"/>
  <c r="J136" i="3"/>
  <c r="G136" i="3"/>
  <c r="E136" i="3" s="1"/>
  <c r="Q135" i="3"/>
  <c r="R135" i="3" s="1"/>
  <c r="H135" i="3" s="1"/>
  <c r="J135" i="3"/>
  <c r="G135" i="3"/>
  <c r="E135" i="3" s="1"/>
  <c r="Q134" i="3"/>
  <c r="R134" i="3" s="1"/>
  <c r="H134" i="3" s="1"/>
  <c r="J134" i="3"/>
  <c r="G134" i="3"/>
  <c r="E134" i="3" s="1"/>
  <c r="Q133" i="3"/>
  <c r="R133" i="3" s="1"/>
  <c r="H133" i="3" s="1"/>
  <c r="J133" i="3"/>
  <c r="G133" i="3"/>
  <c r="E133" i="3" s="1"/>
  <c r="Q132" i="3"/>
  <c r="R132" i="3" s="1"/>
  <c r="H132" i="3" s="1"/>
  <c r="J132" i="3"/>
  <c r="G132" i="3"/>
  <c r="E132" i="3" s="1"/>
  <c r="Q131" i="3"/>
  <c r="R131" i="3" s="1"/>
  <c r="H131" i="3" s="1"/>
  <c r="J131" i="3"/>
  <c r="G131" i="3"/>
  <c r="E131" i="3" s="1"/>
  <c r="Q130" i="3"/>
  <c r="R130" i="3" s="1"/>
  <c r="H130" i="3" s="1"/>
  <c r="J130" i="3"/>
  <c r="G130" i="3"/>
  <c r="E130" i="3" s="1"/>
  <c r="Q129" i="3"/>
  <c r="R129" i="3" s="1"/>
  <c r="H129" i="3" s="1"/>
  <c r="J129" i="3"/>
  <c r="G129" i="3"/>
  <c r="E129" i="3" s="1"/>
  <c r="Q128" i="3"/>
  <c r="R128" i="3" s="1"/>
  <c r="H128" i="3" s="1"/>
  <c r="J128" i="3"/>
  <c r="G128" i="3"/>
  <c r="E128" i="3" s="1"/>
  <c r="Q127" i="3"/>
  <c r="R127" i="3" s="1"/>
  <c r="H127" i="3" s="1"/>
  <c r="J127" i="3"/>
  <c r="G127" i="3"/>
  <c r="E127" i="3" s="1"/>
  <c r="Q126" i="3"/>
  <c r="R126" i="3" s="1"/>
  <c r="H126" i="3" s="1"/>
  <c r="J126" i="3"/>
  <c r="G126" i="3"/>
  <c r="E126" i="3" s="1"/>
  <c r="Q125" i="3"/>
  <c r="R125" i="3" s="1"/>
  <c r="H125" i="3" s="1"/>
  <c r="J125" i="3"/>
  <c r="G125" i="3"/>
  <c r="E125" i="3" s="1"/>
  <c r="Q124" i="3"/>
  <c r="R124" i="3" s="1"/>
  <c r="H124" i="3" s="1"/>
  <c r="J124" i="3"/>
  <c r="G124" i="3"/>
  <c r="E124" i="3" s="1"/>
  <c r="Q123" i="3"/>
  <c r="R123" i="3" s="1"/>
  <c r="H123" i="3" s="1"/>
  <c r="J123" i="3"/>
  <c r="G123" i="3"/>
  <c r="E123" i="3" s="1"/>
  <c r="Q122" i="3"/>
  <c r="R122" i="3" s="1"/>
  <c r="H122" i="3" s="1"/>
  <c r="J122" i="3"/>
  <c r="G122" i="3"/>
  <c r="E122" i="3" s="1"/>
  <c r="Q121" i="3"/>
  <c r="R121" i="3" s="1"/>
  <c r="H121" i="3" s="1"/>
  <c r="J121" i="3"/>
  <c r="G121" i="3"/>
  <c r="E121" i="3" s="1"/>
  <c r="Q120" i="3"/>
  <c r="R120" i="3" s="1"/>
  <c r="H120" i="3" s="1"/>
  <c r="J120" i="3"/>
  <c r="G120" i="3"/>
  <c r="E120" i="3" s="1"/>
  <c r="Q119" i="3"/>
  <c r="R119" i="3" s="1"/>
  <c r="H119" i="3" s="1"/>
  <c r="J119" i="3"/>
  <c r="G119" i="3"/>
  <c r="E119" i="3" s="1"/>
  <c r="Q118" i="3"/>
  <c r="R118" i="3" s="1"/>
  <c r="H118" i="3" s="1"/>
  <c r="J118" i="3"/>
  <c r="G118" i="3"/>
  <c r="E118" i="3" s="1"/>
  <c r="Q117" i="3"/>
  <c r="R117" i="3" s="1"/>
  <c r="H117" i="3" s="1"/>
  <c r="J117" i="3"/>
  <c r="G117" i="3"/>
  <c r="E117" i="3" s="1"/>
  <c r="Q116" i="3"/>
  <c r="R116" i="3" s="1"/>
  <c r="H116" i="3" s="1"/>
  <c r="J116" i="3"/>
  <c r="G116" i="3"/>
  <c r="E116" i="3" s="1"/>
  <c r="Q115" i="3"/>
  <c r="R115" i="3" s="1"/>
  <c r="H115" i="3" s="1"/>
  <c r="J115" i="3"/>
  <c r="G115" i="3"/>
  <c r="E115" i="3" s="1"/>
  <c r="Q114" i="3"/>
  <c r="R114" i="3" s="1"/>
  <c r="H114" i="3" s="1"/>
  <c r="J114" i="3"/>
  <c r="G114" i="3"/>
  <c r="E114" i="3" s="1"/>
  <c r="Q113" i="3"/>
  <c r="R113" i="3" s="1"/>
  <c r="H113" i="3" s="1"/>
  <c r="J113" i="3"/>
  <c r="G113" i="3"/>
  <c r="E113" i="3" s="1"/>
  <c r="Q112" i="3"/>
  <c r="R112" i="3" s="1"/>
  <c r="H112" i="3" s="1"/>
  <c r="J112" i="3"/>
  <c r="G112" i="3"/>
  <c r="E112" i="3" s="1"/>
  <c r="Q111" i="3"/>
  <c r="R111" i="3" s="1"/>
  <c r="H111" i="3" s="1"/>
  <c r="J111" i="3"/>
  <c r="G111" i="3"/>
  <c r="E111" i="3" s="1"/>
  <c r="Q110" i="3"/>
  <c r="R110" i="3" s="1"/>
  <c r="H110" i="3" s="1"/>
  <c r="J110" i="3"/>
  <c r="G110" i="3"/>
  <c r="E110" i="3" s="1"/>
  <c r="Q109" i="3"/>
  <c r="R109" i="3" s="1"/>
  <c r="H109" i="3" s="1"/>
  <c r="J109" i="3"/>
  <c r="G109" i="3"/>
  <c r="E109" i="3" s="1"/>
  <c r="Q108" i="3"/>
  <c r="R108" i="3" s="1"/>
  <c r="H108" i="3" s="1"/>
  <c r="J108" i="3"/>
  <c r="G108" i="3"/>
  <c r="E108" i="3" s="1"/>
  <c r="Q107" i="3"/>
  <c r="R107" i="3" s="1"/>
  <c r="H107" i="3" s="1"/>
  <c r="J107" i="3"/>
  <c r="G107" i="3"/>
  <c r="E107" i="3" s="1"/>
  <c r="Q106" i="3"/>
  <c r="R106" i="3" s="1"/>
  <c r="H106" i="3" s="1"/>
  <c r="J106" i="3"/>
  <c r="G106" i="3"/>
  <c r="E106" i="3" s="1"/>
  <c r="Q105" i="3"/>
  <c r="R105" i="3" s="1"/>
  <c r="H105" i="3" s="1"/>
  <c r="J105" i="3"/>
  <c r="G105" i="3"/>
  <c r="E105" i="3" s="1"/>
  <c r="Q104" i="3"/>
  <c r="R104" i="3" s="1"/>
  <c r="H104" i="3" s="1"/>
  <c r="J104" i="3"/>
  <c r="G104" i="3"/>
  <c r="E104" i="3" s="1"/>
  <c r="Q103" i="3"/>
  <c r="R103" i="3" s="1"/>
  <c r="H103" i="3" s="1"/>
  <c r="J103" i="3"/>
  <c r="G103" i="3"/>
  <c r="E103" i="3" s="1"/>
  <c r="Q102" i="3"/>
  <c r="R102" i="3" s="1"/>
  <c r="H102" i="3" s="1"/>
  <c r="J102" i="3"/>
  <c r="G102" i="3"/>
  <c r="E102" i="3" s="1"/>
  <c r="Q101" i="3"/>
  <c r="R101" i="3" s="1"/>
  <c r="H101" i="3" s="1"/>
  <c r="J101" i="3"/>
  <c r="G101" i="3"/>
  <c r="E101" i="3" s="1"/>
  <c r="Q100" i="3"/>
  <c r="R100" i="3" s="1"/>
  <c r="H100" i="3" s="1"/>
  <c r="J100" i="3"/>
  <c r="G100" i="3"/>
  <c r="E100" i="3" s="1"/>
  <c r="Q99" i="3"/>
  <c r="R99" i="3" s="1"/>
  <c r="H99" i="3" s="1"/>
  <c r="J99" i="3"/>
  <c r="G99" i="3"/>
  <c r="E99" i="3" s="1"/>
  <c r="Q98" i="3"/>
  <c r="R98" i="3" s="1"/>
  <c r="H98" i="3" s="1"/>
  <c r="J98" i="3"/>
  <c r="G98" i="3"/>
  <c r="E98" i="3" s="1"/>
  <c r="Q97" i="3"/>
  <c r="R97" i="3" s="1"/>
  <c r="H97" i="3" s="1"/>
  <c r="J97" i="3"/>
  <c r="G97" i="3"/>
  <c r="E97" i="3" s="1"/>
  <c r="Q96" i="3"/>
  <c r="R96" i="3" s="1"/>
  <c r="H96" i="3" s="1"/>
  <c r="J96" i="3"/>
  <c r="G96" i="3"/>
  <c r="E96" i="3" s="1"/>
  <c r="Q95" i="3"/>
  <c r="R95" i="3" s="1"/>
  <c r="H95" i="3" s="1"/>
  <c r="J95" i="3"/>
  <c r="G95" i="3"/>
  <c r="E95" i="3" s="1"/>
  <c r="Q94" i="3"/>
  <c r="R94" i="3" s="1"/>
  <c r="H94" i="3" s="1"/>
  <c r="J94" i="3"/>
  <c r="G94" i="3"/>
  <c r="E94" i="3" s="1"/>
  <c r="Q93" i="3"/>
  <c r="R93" i="3" s="1"/>
  <c r="H93" i="3" s="1"/>
  <c r="J93" i="3"/>
  <c r="G93" i="3"/>
  <c r="E93" i="3" s="1"/>
  <c r="Q92" i="3"/>
  <c r="R92" i="3" s="1"/>
  <c r="H92" i="3" s="1"/>
  <c r="J92" i="3"/>
  <c r="G92" i="3"/>
  <c r="E92" i="3" s="1"/>
  <c r="Q91" i="3"/>
  <c r="R91" i="3" s="1"/>
  <c r="H91" i="3" s="1"/>
  <c r="J91" i="3"/>
  <c r="G91" i="3"/>
  <c r="E91" i="3" s="1"/>
  <c r="Q90" i="3"/>
  <c r="R90" i="3" s="1"/>
  <c r="H90" i="3" s="1"/>
  <c r="J90" i="3"/>
  <c r="G90" i="3"/>
  <c r="E90" i="3" s="1"/>
  <c r="Q89" i="3"/>
  <c r="R89" i="3" s="1"/>
  <c r="H89" i="3" s="1"/>
  <c r="J89" i="3"/>
  <c r="G89" i="3"/>
  <c r="E89" i="3" s="1"/>
  <c r="Q88" i="3"/>
  <c r="R88" i="3" s="1"/>
  <c r="H88" i="3" s="1"/>
  <c r="J88" i="3"/>
  <c r="G88" i="3"/>
  <c r="E88" i="3" s="1"/>
  <c r="Q87" i="3"/>
  <c r="R87" i="3" s="1"/>
  <c r="H87" i="3" s="1"/>
  <c r="J87" i="3"/>
  <c r="G87" i="3"/>
  <c r="E87" i="3" s="1"/>
  <c r="Q86" i="3"/>
  <c r="R86" i="3" s="1"/>
  <c r="H86" i="3" s="1"/>
  <c r="J86" i="3"/>
  <c r="G86" i="3"/>
  <c r="E86" i="3" s="1"/>
  <c r="Q85" i="3"/>
  <c r="R85" i="3" s="1"/>
  <c r="H85" i="3" s="1"/>
  <c r="J85" i="3"/>
  <c r="G85" i="3"/>
  <c r="E85" i="3" s="1"/>
  <c r="Q84" i="3"/>
  <c r="R84" i="3" s="1"/>
  <c r="H84" i="3" s="1"/>
  <c r="J84" i="3"/>
  <c r="G84" i="3"/>
  <c r="E84" i="3" s="1"/>
  <c r="Q83" i="3"/>
  <c r="R83" i="3" s="1"/>
  <c r="H83" i="3" s="1"/>
  <c r="J83" i="3"/>
  <c r="G83" i="3"/>
  <c r="E83" i="3" s="1"/>
  <c r="Q82" i="3"/>
  <c r="R82" i="3" s="1"/>
  <c r="H82" i="3" s="1"/>
  <c r="J82" i="3"/>
  <c r="G82" i="3"/>
  <c r="E82" i="3" s="1"/>
  <c r="Q81" i="3"/>
  <c r="R81" i="3" s="1"/>
  <c r="H81" i="3" s="1"/>
  <c r="J81" i="3"/>
  <c r="G81" i="3"/>
  <c r="E81" i="3" s="1"/>
  <c r="Q80" i="3"/>
  <c r="R80" i="3" s="1"/>
  <c r="H80" i="3" s="1"/>
  <c r="J80" i="3"/>
  <c r="G80" i="3"/>
  <c r="E80" i="3" s="1"/>
  <c r="Q79" i="3"/>
  <c r="R79" i="3" s="1"/>
  <c r="H79" i="3" s="1"/>
  <c r="J79" i="3"/>
  <c r="G79" i="3"/>
  <c r="E79" i="3" s="1"/>
  <c r="Q78" i="3"/>
  <c r="R78" i="3" s="1"/>
  <c r="H78" i="3" s="1"/>
  <c r="J78" i="3"/>
  <c r="G78" i="3"/>
  <c r="E78" i="3" s="1"/>
  <c r="Q77" i="3"/>
  <c r="R77" i="3" s="1"/>
  <c r="H77" i="3" s="1"/>
  <c r="J77" i="3"/>
  <c r="G77" i="3"/>
  <c r="E77" i="3" s="1"/>
  <c r="Q76" i="3"/>
  <c r="R76" i="3" s="1"/>
  <c r="H76" i="3" s="1"/>
  <c r="J76" i="3"/>
  <c r="G76" i="3"/>
  <c r="E76" i="3" s="1"/>
  <c r="Q75" i="3"/>
  <c r="R75" i="3" s="1"/>
  <c r="H75" i="3" s="1"/>
  <c r="J75" i="3"/>
  <c r="G75" i="3"/>
  <c r="E75" i="3" s="1"/>
  <c r="Q74" i="3"/>
  <c r="R74" i="3" s="1"/>
  <c r="H74" i="3" s="1"/>
  <c r="J74" i="3"/>
  <c r="G74" i="3"/>
  <c r="E74" i="3" s="1"/>
  <c r="Q73" i="3"/>
  <c r="R73" i="3" s="1"/>
  <c r="H73" i="3" s="1"/>
  <c r="J73" i="3"/>
  <c r="G73" i="3"/>
  <c r="E73" i="3" s="1"/>
  <c r="Q72" i="3"/>
  <c r="R72" i="3" s="1"/>
  <c r="H72" i="3" s="1"/>
  <c r="J72" i="3"/>
  <c r="G72" i="3"/>
  <c r="E72" i="3" s="1"/>
  <c r="Q71" i="3"/>
  <c r="R71" i="3" s="1"/>
  <c r="H71" i="3" s="1"/>
  <c r="J71" i="3"/>
  <c r="G71" i="3"/>
  <c r="E71" i="3" s="1"/>
  <c r="Q70" i="3"/>
  <c r="R70" i="3" s="1"/>
  <c r="H70" i="3" s="1"/>
  <c r="J70" i="3"/>
  <c r="G70" i="3"/>
  <c r="E70" i="3" s="1"/>
  <c r="Q69" i="3"/>
  <c r="R69" i="3" s="1"/>
  <c r="H69" i="3" s="1"/>
  <c r="J69" i="3"/>
  <c r="G69" i="3"/>
  <c r="E69" i="3" s="1"/>
  <c r="Q68" i="3"/>
  <c r="R68" i="3" s="1"/>
  <c r="H68" i="3" s="1"/>
  <c r="J68" i="3"/>
  <c r="G68" i="3"/>
  <c r="E68" i="3" s="1"/>
  <c r="Q67" i="3"/>
  <c r="R67" i="3" s="1"/>
  <c r="H67" i="3" s="1"/>
  <c r="J67" i="3"/>
  <c r="G67" i="3"/>
  <c r="E67" i="3" s="1"/>
  <c r="Q66" i="3"/>
  <c r="R66" i="3" s="1"/>
  <c r="H66" i="3" s="1"/>
  <c r="J66" i="3"/>
  <c r="G66" i="3"/>
  <c r="E66" i="3" s="1"/>
  <c r="Q65" i="3"/>
  <c r="R65" i="3" s="1"/>
  <c r="H65" i="3" s="1"/>
  <c r="J65" i="3"/>
  <c r="G65" i="3"/>
  <c r="E65" i="3" s="1"/>
  <c r="Q64" i="3"/>
  <c r="R64" i="3" s="1"/>
  <c r="H64" i="3" s="1"/>
  <c r="J64" i="3"/>
  <c r="G64" i="3"/>
  <c r="E64" i="3" s="1"/>
  <c r="Q63" i="3"/>
  <c r="R63" i="3" s="1"/>
  <c r="H63" i="3" s="1"/>
  <c r="J63" i="3"/>
  <c r="G63" i="3"/>
  <c r="E63" i="3" s="1"/>
  <c r="Q62" i="3"/>
  <c r="R62" i="3" s="1"/>
  <c r="H62" i="3" s="1"/>
  <c r="J62" i="3"/>
  <c r="G62" i="3"/>
  <c r="E62" i="3" s="1"/>
  <c r="Q61" i="3"/>
  <c r="R61" i="3" s="1"/>
  <c r="H61" i="3" s="1"/>
  <c r="J61" i="3"/>
  <c r="G61" i="3"/>
  <c r="E61" i="3" s="1"/>
  <c r="Q60" i="3"/>
  <c r="R60" i="3" s="1"/>
  <c r="H60" i="3" s="1"/>
  <c r="J60" i="3"/>
  <c r="G60" i="3"/>
  <c r="E60" i="3" s="1"/>
  <c r="Q59" i="3"/>
  <c r="R59" i="3" s="1"/>
  <c r="H59" i="3" s="1"/>
  <c r="J59" i="3"/>
  <c r="G59" i="3"/>
  <c r="E59" i="3" s="1"/>
  <c r="Q58" i="3"/>
  <c r="R58" i="3" s="1"/>
  <c r="H58" i="3" s="1"/>
  <c r="J58" i="3"/>
  <c r="G58" i="3"/>
  <c r="E58" i="3" s="1"/>
  <c r="Q57" i="3"/>
  <c r="R57" i="3" s="1"/>
  <c r="H57" i="3" s="1"/>
  <c r="J57" i="3"/>
  <c r="G57" i="3"/>
  <c r="E57" i="3" s="1"/>
  <c r="Q56" i="3"/>
  <c r="R56" i="3" s="1"/>
  <c r="H56" i="3" s="1"/>
  <c r="J56" i="3"/>
  <c r="G56" i="3"/>
  <c r="E56" i="3" s="1"/>
  <c r="Q55" i="3"/>
  <c r="R55" i="3" s="1"/>
  <c r="H55" i="3" s="1"/>
  <c r="J55" i="3"/>
  <c r="G55" i="3"/>
  <c r="E55" i="3" s="1"/>
  <c r="Q54" i="3"/>
  <c r="R54" i="3" s="1"/>
  <c r="H54" i="3" s="1"/>
  <c r="J54" i="3"/>
  <c r="G54" i="3"/>
  <c r="E54" i="3" s="1"/>
  <c r="Q53" i="3"/>
  <c r="R53" i="3" s="1"/>
  <c r="H53" i="3" s="1"/>
  <c r="J53" i="3"/>
  <c r="G53" i="3"/>
  <c r="E53" i="3" s="1"/>
  <c r="Q52" i="3"/>
  <c r="R52" i="3" s="1"/>
  <c r="H52" i="3" s="1"/>
  <c r="J52" i="3"/>
  <c r="G52" i="3"/>
  <c r="E52" i="3" s="1"/>
  <c r="Q51" i="3"/>
  <c r="R51" i="3" s="1"/>
  <c r="H51" i="3" s="1"/>
  <c r="J51" i="3"/>
  <c r="G51" i="3"/>
  <c r="E51" i="3" s="1"/>
  <c r="Q50" i="3"/>
  <c r="R50" i="3" s="1"/>
  <c r="H50" i="3" s="1"/>
  <c r="J50" i="3"/>
  <c r="G50" i="3"/>
  <c r="E50" i="3" s="1"/>
  <c r="Q49" i="3"/>
  <c r="R49" i="3" s="1"/>
  <c r="H49" i="3" s="1"/>
  <c r="J49" i="3"/>
  <c r="G49" i="3"/>
  <c r="E49" i="3" s="1"/>
  <c r="Q48" i="3"/>
  <c r="R48" i="3" s="1"/>
  <c r="H48" i="3" s="1"/>
  <c r="J48" i="3"/>
  <c r="G48" i="3"/>
  <c r="E48" i="3" s="1"/>
  <c r="Q47" i="3"/>
  <c r="R47" i="3" s="1"/>
  <c r="H47" i="3" s="1"/>
  <c r="J47" i="3"/>
  <c r="G47" i="3"/>
  <c r="E47" i="3" s="1"/>
  <c r="Q46" i="3"/>
  <c r="R46" i="3" s="1"/>
  <c r="H46" i="3" s="1"/>
  <c r="J46" i="3"/>
  <c r="G46" i="3"/>
  <c r="E46" i="3" s="1"/>
  <c r="Q45" i="3"/>
  <c r="R45" i="3" s="1"/>
  <c r="H45" i="3" s="1"/>
  <c r="J45" i="3"/>
  <c r="G45" i="3"/>
  <c r="E45" i="3" s="1"/>
  <c r="Q44" i="3"/>
  <c r="R44" i="3" s="1"/>
  <c r="H44" i="3" s="1"/>
  <c r="J44" i="3"/>
  <c r="G44" i="3"/>
  <c r="E44" i="3" s="1"/>
  <c r="Q43" i="3"/>
  <c r="R43" i="3" s="1"/>
  <c r="H43" i="3" s="1"/>
  <c r="J43" i="3"/>
  <c r="G43" i="3"/>
  <c r="E43" i="3" s="1"/>
  <c r="Q42" i="3"/>
  <c r="R42" i="3" s="1"/>
  <c r="H42" i="3" s="1"/>
  <c r="J42" i="3"/>
  <c r="G42" i="3"/>
  <c r="E42" i="3" s="1"/>
  <c r="Q41" i="3"/>
  <c r="R41" i="3" s="1"/>
  <c r="H41" i="3" s="1"/>
  <c r="J41" i="3"/>
  <c r="G41" i="3"/>
  <c r="E41" i="3" s="1"/>
  <c r="Q40" i="3"/>
  <c r="R40" i="3" s="1"/>
  <c r="H40" i="3" s="1"/>
  <c r="J40" i="3"/>
  <c r="G40" i="3"/>
  <c r="E40" i="3" s="1"/>
  <c r="Q39" i="3"/>
  <c r="R39" i="3" s="1"/>
  <c r="H39" i="3" s="1"/>
  <c r="J39" i="3"/>
  <c r="G39" i="3"/>
  <c r="E39" i="3" s="1"/>
  <c r="Q38" i="3"/>
  <c r="R38" i="3" s="1"/>
  <c r="H38" i="3" s="1"/>
  <c r="J38" i="3"/>
  <c r="G38" i="3"/>
  <c r="E38" i="3" s="1"/>
  <c r="Q37" i="3"/>
  <c r="R37" i="3" s="1"/>
  <c r="H37" i="3" s="1"/>
  <c r="J37" i="3"/>
  <c r="G37" i="3"/>
  <c r="E37" i="3" s="1"/>
  <c r="Q36" i="3"/>
  <c r="R36" i="3" s="1"/>
  <c r="H36" i="3" s="1"/>
  <c r="J36" i="3"/>
  <c r="G36" i="3"/>
  <c r="E36" i="3" s="1"/>
  <c r="Q35" i="3"/>
  <c r="R35" i="3" s="1"/>
  <c r="H35" i="3" s="1"/>
  <c r="J35" i="3"/>
  <c r="G35" i="3"/>
  <c r="E35" i="3" s="1"/>
  <c r="Q34" i="3"/>
  <c r="R34" i="3" s="1"/>
  <c r="H34" i="3" s="1"/>
  <c r="J34" i="3"/>
  <c r="G34" i="3"/>
  <c r="E34" i="3" s="1"/>
  <c r="Q33" i="3"/>
  <c r="R33" i="3" s="1"/>
  <c r="H33" i="3" s="1"/>
  <c r="J33" i="3"/>
  <c r="G33" i="3"/>
  <c r="E33" i="3" s="1"/>
  <c r="Q32" i="3"/>
  <c r="R32" i="3" s="1"/>
  <c r="H32" i="3" s="1"/>
  <c r="J32" i="3"/>
  <c r="G32" i="3"/>
  <c r="E32" i="3" s="1"/>
  <c r="Q31" i="3"/>
  <c r="R31" i="3" s="1"/>
  <c r="H31" i="3" s="1"/>
  <c r="J31" i="3"/>
  <c r="G31" i="3"/>
  <c r="E31" i="3" s="1"/>
  <c r="Q30" i="3"/>
  <c r="R30" i="3" s="1"/>
  <c r="H30" i="3" s="1"/>
  <c r="J30" i="3"/>
  <c r="G30" i="3"/>
  <c r="E30" i="3" s="1"/>
  <c r="Q29" i="3"/>
  <c r="R29" i="3" s="1"/>
  <c r="H29" i="3" s="1"/>
  <c r="J29" i="3"/>
  <c r="G29" i="3"/>
  <c r="E29" i="3" s="1"/>
  <c r="Q28" i="3"/>
  <c r="R28" i="3" s="1"/>
  <c r="H28" i="3" s="1"/>
  <c r="J28" i="3"/>
  <c r="G28" i="3"/>
  <c r="E28" i="3" s="1"/>
  <c r="Q27" i="3"/>
  <c r="R27" i="3" s="1"/>
  <c r="H27" i="3" s="1"/>
  <c r="J27" i="3"/>
  <c r="G27" i="3"/>
  <c r="E27" i="3" s="1"/>
  <c r="Q26" i="3"/>
  <c r="R26" i="3" s="1"/>
  <c r="H26" i="3" s="1"/>
  <c r="J26" i="3"/>
  <c r="G26" i="3"/>
  <c r="E26" i="3" s="1"/>
  <c r="Q25" i="3"/>
  <c r="R25" i="3" s="1"/>
  <c r="H25" i="3" s="1"/>
  <c r="J25" i="3"/>
  <c r="G25" i="3"/>
  <c r="E25" i="3" s="1"/>
  <c r="Q24" i="3"/>
  <c r="R24" i="3" s="1"/>
  <c r="H24" i="3" s="1"/>
  <c r="J24" i="3"/>
  <c r="G24" i="3"/>
  <c r="E24" i="3" s="1"/>
  <c r="Q23" i="3"/>
  <c r="R23" i="3" s="1"/>
  <c r="H23" i="3" s="1"/>
  <c r="J23" i="3"/>
  <c r="G23" i="3"/>
  <c r="E23" i="3" s="1"/>
  <c r="Q22" i="3"/>
  <c r="R22" i="3" s="1"/>
  <c r="H22" i="3" s="1"/>
  <c r="J22" i="3"/>
  <c r="G22" i="3"/>
  <c r="E22" i="3" s="1"/>
  <c r="Q21" i="3"/>
  <c r="R21" i="3" s="1"/>
  <c r="H21" i="3" s="1"/>
  <c r="J21" i="3"/>
  <c r="G21" i="3"/>
  <c r="E21" i="3" s="1"/>
  <c r="Q20" i="3"/>
  <c r="R20" i="3" s="1"/>
  <c r="H20" i="3" s="1"/>
  <c r="J20" i="3"/>
  <c r="G20" i="3"/>
  <c r="E20" i="3" s="1"/>
  <c r="Q19" i="3"/>
  <c r="R19" i="3" s="1"/>
  <c r="H19" i="3" s="1"/>
  <c r="J19" i="3"/>
  <c r="G19" i="3"/>
  <c r="E19" i="3" s="1"/>
  <c r="Q18" i="3"/>
  <c r="R18" i="3" s="1"/>
  <c r="H18" i="3" s="1"/>
  <c r="J18" i="3"/>
  <c r="G18" i="3"/>
  <c r="E18" i="3" s="1"/>
  <c r="Q17" i="3"/>
  <c r="R17" i="3" s="1"/>
  <c r="H17" i="3" s="1"/>
  <c r="J17" i="3"/>
  <c r="G17" i="3"/>
  <c r="E17" i="3" s="1"/>
  <c r="Q16" i="3"/>
  <c r="R16" i="3" s="1"/>
  <c r="H16" i="3" s="1"/>
  <c r="J16" i="3"/>
  <c r="G16" i="3"/>
  <c r="E16" i="3" s="1"/>
  <c r="Q15" i="3"/>
  <c r="R15" i="3" s="1"/>
  <c r="H15" i="3" s="1"/>
  <c r="J15" i="3"/>
  <c r="G15" i="3"/>
  <c r="E15" i="3" s="1"/>
  <c r="Q14" i="3"/>
  <c r="R14" i="3" s="1"/>
  <c r="H14" i="3" s="1"/>
  <c r="J14" i="3"/>
  <c r="G14" i="3"/>
  <c r="E14" i="3" s="1"/>
  <c r="Q13" i="3"/>
  <c r="R13" i="3" s="1"/>
  <c r="H13" i="3" s="1"/>
  <c r="J13" i="3"/>
  <c r="G13" i="3"/>
  <c r="E13" i="3" s="1"/>
  <c r="Q12" i="3"/>
  <c r="R12" i="3" s="1"/>
  <c r="H12" i="3" s="1"/>
  <c r="J12" i="3"/>
  <c r="G12" i="3"/>
  <c r="E12" i="3" s="1"/>
  <c r="Q11" i="3"/>
  <c r="R11" i="3" s="1"/>
  <c r="H11" i="3" s="1"/>
  <c r="J11" i="3"/>
  <c r="G11" i="3"/>
  <c r="E11" i="3" s="1"/>
  <c r="Q10" i="3"/>
  <c r="R10" i="3" s="1"/>
  <c r="H10" i="3" s="1"/>
  <c r="J10" i="3"/>
  <c r="G10" i="3"/>
  <c r="E10" i="3" s="1"/>
  <c r="Q9" i="3"/>
  <c r="R9" i="3" s="1"/>
  <c r="H9" i="3" s="1"/>
  <c r="J9" i="3"/>
  <c r="G9" i="3"/>
  <c r="E9" i="3" s="1"/>
  <c r="Q8" i="3"/>
  <c r="R8" i="3" s="1"/>
  <c r="H8" i="3" s="1"/>
  <c r="J8" i="3"/>
  <c r="G8" i="3"/>
  <c r="E8" i="3" s="1"/>
  <c r="Q7" i="3"/>
  <c r="R7" i="3" s="1"/>
  <c r="H7" i="3" s="1"/>
  <c r="G7" i="3"/>
  <c r="E7" i="3" s="1"/>
  <c r="T6" i="3"/>
  <c r="A4" i="3"/>
  <c r="K4" i="3"/>
  <c r="L4" i="3"/>
  <c r="J56" i="19"/>
  <c r="J8" i="19"/>
  <c r="AB6" i="3" l="1"/>
  <c r="O850" i="19"/>
  <c r="O849" i="19"/>
  <c r="O848" i="19"/>
  <c r="O847" i="19"/>
  <c r="O846" i="19"/>
  <c r="O845" i="19"/>
  <c r="O844" i="19"/>
  <c r="O843" i="19"/>
  <c r="O842" i="19"/>
  <c r="O841" i="19"/>
  <c r="O840" i="19"/>
  <c r="O839" i="19"/>
  <c r="O838" i="19"/>
  <c r="O837" i="19"/>
  <c r="O836" i="19"/>
  <c r="O835" i="19"/>
  <c r="O834" i="19"/>
  <c r="O833" i="19"/>
  <c r="O832" i="19"/>
  <c r="O831" i="19"/>
  <c r="O830" i="19"/>
  <c r="O829" i="19"/>
  <c r="O828" i="19"/>
  <c r="O827" i="19"/>
  <c r="O826" i="19"/>
  <c r="O825" i="19"/>
  <c r="O824" i="19"/>
  <c r="O823" i="19"/>
  <c r="O822" i="19"/>
  <c r="O821" i="19"/>
  <c r="O820" i="19"/>
  <c r="O819" i="19"/>
  <c r="O818" i="19"/>
  <c r="O817" i="19"/>
  <c r="O816" i="19"/>
  <c r="O815" i="19"/>
  <c r="O814" i="19"/>
  <c r="O813" i="19"/>
  <c r="O812" i="19"/>
  <c r="O811" i="19"/>
  <c r="O810" i="19"/>
  <c r="O809" i="19"/>
  <c r="O808" i="19"/>
  <c r="O807" i="19"/>
  <c r="O806" i="19"/>
  <c r="O805" i="19"/>
  <c r="O804" i="19"/>
  <c r="O803" i="19"/>
  <c r="O802" i="19"/>
  <c r="O801" i="19"/>
  <c r="O800" i="19"/>
  <c r="O799" i="19"/>
  <c r="O798" i="19"/>
  <c r="O797" i="19"/>
  <c r="O796" i="19"/>
  <c r="O795" i="19"/>
  <c r="O794" i="19"/>
  <c r="O793" i="19"/>
  <c r="O792" i="19"/>
  <c r="O791" i="19"/>
  <c r="O790" i="19"/>
  <c r="O789" i="19"/>
  <c r="O788" i="19"/>
  <c r="O787" i="19"/>
  <c r="O786" i="19"/>
  <c r="O785" i="19"/>
  <c r="O784" i="19"/>
  <c r="O783" i="19"/>
  <c r="O782" i="19"/>
  <c r="O781" i="19"/>
  <c r="O780" i="19"/>
  <c r="O779" i="19"/>
  <c r="O778" i="19"/>
  <c r="O777" i="19"/>
  <c r="O776" i="19"/>
  <c r="O775" i="19"/>
  <c r="O774" i="19"/>
  <c r="O773" i="19"/>
  <c r="O772" i="19"/>
  <c r="O771" i="19"/>
  <c r="O770" i="19"/>
  <c r="O769" i="19"/>
  <c r="O768" i="19"/>
  <c r="O767" i="19"/>
  <c r="O766" i="19"/>
  <c r="O765" i="19"/>
  <c r="O764" i="19"/>
  <c r="O763" i="19"/>
  <c r="O762" i="19"/>
  <c r="O761" i="19"/>
  <c r="O760" i="19"/>
  <c r="O759" i="19"/>
  <c r="O758" i="19"/>
  <c r="O757" i="19"/>
  <c r="O756" i="19"/>
  <c r="O755" i="19"/>
  <c r="O754" i="19"/>
  <c r="O753" i="19"/>
  <c r="O752" i="19"/>
  <c r="O751" i="19"/>
  <c r="O750" i="19"/>
  <c r="O749" i="19"/>
  <c r="O748" i="19"/>
  <c r="O747" i="19"/>
  <c r="O746" i="19"/>
  <c r="O745" i="19"/>
  <c r="O744" i="19"/>
  <c r="O743" i="19"/>
  <c r="O742" i="19"/>
  <c r="O741" i="19"/>
  <c r="O740" i="19"/>
  <c r="O739" i="19"/>
  <c r="O738" i="19"/>
  <c r="O737" i="19"/>
  <c r="O736" i="19"/>
  <c r="O735" i="19"/>
  <c r="O734" i="19"/>
  <c r="O733" i="19"/>
  <c r="O732" i="19"/>
  <c r="O731" i="19"/>
  <c r="O730" i="19"/>
  <c r="O729" i="19"/>
  <c r="O728" i="19"/>
  <c r="O727" i="19"/>
  <c r="O726" i="19"/>
  <c r="O725" i="19"/>
  <c r="O724" i="19"/>
  <c r="O723" i="19"/>
  <c r="O722" i="19"/>
  <c r="O721" i="19"/>
  <c r="O720" i="19"/>
  <c r="O719" i="19"/>
  <c r="O718" i="19"/>
  <c r="O717" i="19"/>
  <c r="O716" i="19"/>
  <c r="O715" i="19"/>
  <c r="O714" i="19"/>
  <c r="O713" i="19"/>
  <c r="O712" i="19"/>
  <c r="O711" i="19"/>
  <c r="O710" i="19"/>
  <c r="O709" i="19"/>
  <c r="O708" i="19"/>
  <c r="O707" i="19"/>
  <c r="O706" i="19"/>
  <c r="O705" i="19"/>
  <c r="O704" i="19"/>
  <c r="O703" i="19"/>
  <c r="O702" i="19"/>
  <c r="O701" i="19"/>
  <c r="O700" i="19"/>
  <c r="O699" i="19"/>
  <c r="O698" i="19"/>
  <c r="O697" i="19"/>
  <c r="O696" i="19"/>
  <c r="O695" i="19"/>
  <c r="O694" i="19"/>
  <c r="O693" i="19"/>
  <c r="O692" i="19"/>
  <c r="O691" i="19"/>
  <c r="O690" i="19"/>
  <c r="O689" i="19"/>
  <c r="O688" i="19"/>
  <c r="O687" i="19"/>
  <c r="O686" i="19"/>
  <c r="O685" i="19"/>
  <c r="O684" i="19"/>
  <c r="O683" i="19"/>
  <c r="O682" i="19"/>
  <c r="O681" i="19"/>
  <c r="O680" i="19"/>
  <c r="O679" i="19"/>
  <c r="O678" i="19"/>
  <c r="O677" i="19"/>
  <c r="O676" i="19"/>
  <c r="O675" i="19"/>
  <c r="O674" i="19"/>
  <c r="O673" i="19"/>
  <c r="O672" i="19"/>
  <c r="O671" i="19"/>
  <c r="O670" i="19"/>
  <c r="O669" i="19"/>
  <c r="O668" i="19"/>
  <c r="O667" i="19"/>
  <c r="O666" i="19"/>
  <c r="O665" i="19"/>
  <c r="O664" i="19"/>
  <c r="O663" i="19"/>
  <c r="O662" i="19"/>
  <c r="O661" i="19"/>
  <c r="O660" i="19"/>
  <c r="O659" i="19"/>
  <c r="O658" i="19"/>
  <c r="O657" i="19"/>
  <c r="O656" i="19"/>
  <c r="O655" i="19"/>
  <c r="O654" i="19"/>
  <c r="O653" i="19"/>
  <c r="O652" i="19"/>
  <c r="O651" i="19"/>
  <c r="O650" i="19"/>
  <c r="O649" i="19"/>
  <c r="O648" i="19"/>
  <c r="O647" i="19"/>
  <c r="O646" i="19"/>
  <c r="O645" i="19"/>
  <c r="O644" i="19"/>
  <c r="O643" i="19"/>
  <c r="O642" i="19"/>
  <c r="O641" i="19"/>
  <c r="O640" i="19"/>
  <c r="O639" i="19"/>
  <c r="O638" i="19"/>
  <c r="O637" i="19"/>
  <c r="O636" i="19"/>
  <c r="O635" i="19"/>
  <c r="O634" i="19"/>
  <c r="O633" i="19"/>
  <c r="O632" i="19"/>
  <c r="O631" i="19"/>
  <c r="O630" i="19"/>
  <c r="O629" i="19"/>
  <c r="O628" i="19"/>
  <c r="O627" i="19"/>
  <c r="O626" i="19"/>
  <c r="O625" i="19"/>
  <c r="O624" i="19"/>
  <c r="O623" i="19"/>
  <c r="O622" i="19"/>
  <c r="O621" i="19"/>
  <c r="O620" i="19"/>
  <c r="O619" i="19"/>
  <c r="O618" i="19"/>
  <c r="O617" i="19"/>
  <c r="O616" i="19"/>
  <c r="O615" i="19"/>
  <c r="O614" i="19"/>
  <c r="O613" i="19"/>
  <c r="O612" i="19"/>
  <c r="O611" i="19"/>
  <c r="O610" i="19"/>
  <c r="O609" i="19"/>
  <c r="O608" i="19"/>
  <c r="O607" i="19"/>
  <c r="O606" i="19"/>
  <c r="O605" i="19"/>
  <c r="O604" i="19"/>
  <c r="O603" i="19"/>
  <c r="O602" i="19"/>
  <c r="O601" i="19"/>
  <c r="O600" i="19"/>
  <c r="O599" i="19"/>
  <c r="O598" i="19"/>
  <c r="O597" i="19"/>
  <c r="O596" i="19"/>
  <c r="O595" i="19"/>
  <c r="O594" i="19"/>
  <c r="O593" i="19"/>
  <c r="O592" i="19"/>
  <c r="O591" i="19"/>
  <c r="O590" i="19"/>
  <c r="O589" i="19"/>
  <c r="O588" i="19"/>
  <c r="O587" i="19"/>
  <c r="O586" i="19"/>
  <c r="O585" i="19"/>
  <c r="O584" i="19"/>
  <c r="O583" i="19"/>
  <c r="O582" i="19"/>
  <c r="O581" i="19"/>
  <c r="O580" i="19"/>
  <c r="O579" i="19"/>
  <c r="O578" i="19"/>
  <c r="O577" i="19"/>
  <c r="O576" i="19"/>
  <c r="O575" i="19"/>
  <c r="O574" i="19"/>
  <c r="O573" i="19"/>
  <c r="O572" i="19"/>
  <c r="O571" i="19"/>
  <c r="O570" i="19"/>
  <c r="O569" i="19"/>
  <c r="O568" i="19"/>
  <c r="O567" i="19"/>
  <c r="O566" i="19"/>
  <c r="O565" i="19"/>
  <c r="O564" i="19"/>
  <c r="O563" i="19"/>
  <c r="O562" i="19"/>
  <c r="O561" i="19"/>
  <c r="O560" i="19"/>
  <c r="O559" i="19"/>
  <c r="O558" i="19"/>
  <c r="O557" i="19"/>
  <c r="O556" i="19"/>
  <c r="O555" i="19"/>
  <c r="O554" i="19"/>
  <c r="O553" i="19"/>
  <c r="O552" i="19"/>
  <c r="O551" i="19"/>
  <c r="O550" i="19"/>
  <c r="O549" i="19"/>
  <c r="O548" i="19"/>
  <c r="O547" i="19"/>
  <c r="O546" i="19"/>
  <c r="O545" i="19"/>
  <c r="O544" i="19"/>
  <c r="O543" i="19"/>
  <c r="O542" i="19"/>
  <c r="O541" i="19"/>
  <c r="O540" i="19"/>
  <c r="O539" i="19"/>
  <c r="O538" i="19"/>
  <c r="O537" i="19"/>
  <c r="O536" i="19"/>
  <c r="O535" i="19"/>
  <c r="O534" i="19"/>
  <c r="O533" i="19"/>
  <c r="O532" i="19"/>
  <c r="O531" i="19"/>
  <c r="O530" i="19"/>
  <c r="O529" i="19"/>
  <c r="O528" i="19"/>
  <c r="O527" i="19"/>
  <c r="O526" i="19"/>
  <c r="O525" i="19"/>
  <c r="O524" i="19"/>
  <c r="O523" i="19"/>
  <c r="O522" i="19"/>
  <c r="O521" i="19"/>
  <c r="O520" i="19"/>
  <c r="O519" i="19"/>
  <c r="O518" i="19"/>
  <c r="O517" i="19"/>
  <c r="O516" i="19"/>
  <c r="O515" i="19"/>
  <c r="O514" i="19"/>
  <c r="O513" i="19"/>
  <c r="O512" i="19"/>
  <c r="O511" i="19"/>
  <c r="O510" i="19"/>
  <c r="O509" i="19"/>
  <c r="O508" i="19"/>
  <c r="O507" i="19"/>
  <c r="O506" i="19"/>
  <c r="O505" i="19"/>
  <c r="O504" i="19"/>
  <c r="O503" i="19"/>
  <c r="O502" i="19"/>
  <c r="O501" i="19"/>
  <c r="O500" i="19"/>
  <c r="O499" i="19"/>
  <c r="O498" i="19"/>
  <c r="O497" i="19"/>
  <c r="O496" i="19"/>
  <c r="O495" i="19"/>
  <c r="O494" i="19"/>
  <c r="O493" i="19"/>
  <c r="O492" i="19"/>
  <c r="O491" i="19"/>
  <c r="O490" i="19"/>
  <c r="O489" i="19"/>
  <c r="O488" i="19"/>
  <c r="O487" i="19"/>
  <c r="O486" i="19"/>
  <c r="O485" i="19"/>
  <c r="O484" i="19"/>
  <c r="O483" i="19"/>
  <c r="O482" i="19"/>
  <c r="O481" i="19"/>
  <c r="O480" i="19"/>
  <c r="O479" i="19"/>
  <c r="O478" i="19"/>
  <c r="O477" i="19"/>
  <c r="O476" i="19"/>
  <c r="O475" i="19"/>
  <c r="O474" i="19"/>
  <c r="O473" i="19"/>
  <c r="O472" i="19"/>
  <c r="O471" i="19"/>
  <c r="O470" i="19"/>
  <c r="O469" i="19"/>
  <c r="O468" i="19"/>
  <c r="O467" i="19"/>
  <c r="O466" i="19"/>
  <c r="O465" i="19"/>
  <c r="O464" i="19"/>
  <c r="O463" i="19"/>
  <c r="O462" i="19"/>
  <c r="O461" i="19"/>
  <c r="O460" i="19"/>
  <c r="O459" i="19"/>
  <c r="O458" i="19"/>
  <c r="O457" i="19"/>
  <c r="O456" i="19"/>
  <c r="O455" i="19"/>
  <c r="O454" i="19"/>
  <c r="O453" i="19"/>
  <c r="O452" i="19"/>
  <c r="O451" i="19"/>
  <c r="O450" i="19"/>
  <c r="O449" i="19"/>
  <c r="O448" i="19"/>
  <c r="O447" i="19"/>
  <c r="O446" i="19"/>
  <c r="O445" i="19"/>
  <c r="O444" i="19"/>
  <c r="O443" i="19"/>
  <c r="O442" i="19"/>
  <c r="O441" i="19"/>
  <c r="O440" i="19"/>
  <c r="O439" i="19"/>
  <c r="O438" i="19"/>
  <c r="O437" i="19"/>
  <c r="O436" i="19"/>
  <c r="O435" i="19"/>
  <c r="O434" i="19"/>
  <c r="O433" i="19"/>
  <c r="O432" i="19"/>
  <c r="O431" i="19"/>
  <c r="O430" i="19"/>
  <c r="O429" i="19"/>
  <c r="O428" i="19"/>
  <c r="O427" i="19"/>
  <c r="O426" i="19"/>
  <c r="O425" i="19"/>
  <c r="O424" i="19"/>
  <c r="O423" i="19"/>
  <c r="O422" i="19"/>
  <c r="O421" i="19"/>
  <c r="O420" i="19"/>
  <c r="O419" i="19"/>
  <c r="O418" i="19"/>
  <c r="O417" i="19"/>
  <c r="O416" i="19"/>
  <c r="O415" i="19"/>
  <c r="O414" i="19"/>
  <c r="O413" i="19"/>
  <c r="O412" i="19"/>
  <c r="O411" i="19"/>
  <c r="O410" i="19"/>
  <c r="O409" i="19"/>
  <c r="O408" i="19"/>
  <c r="O407" i="19"/>
  <c r="O406" i="19"/>
  <c r="O405" i="19"/>
  <c r="O404" i="19"/>
  <c r="O403" i="19"/>
  <c r="O402" i="19"/>
  <c r="O401" i="19"/>
  <c r="O400" i="19"/>
  <c r="O399" i="19"/>
  <c r="O398" i="19"/>
  <c r="O397" i="19"/>
  <c r="O396" i="19"/>
  <c r="O395" i="19"/>
  <c r="O394" i="19"/>
  <c r="O393" i="19"/>
  <c r="O392" i="19"/>
  <c r="O391" i="19"/>
  <c r="O390" i="19"/>
  <c r="O389" i="19"/>
  <c r="O388" i="19"/>
  <c r="O387" i="19"/>
  <c r="O386" i="19"/>
  <c r="O385" i="19"/>
  <c r="O384" i="19"/>
  <c r="O383" i="19"/>
  <c r="O382" i="19"/>
  <c r="O381" i="19"/>
  <c r="O380" i="19"/>
  <c r="O379" i="19"/>
  <c r="O378" i="19"/>
  <c r="O377" i="19"/>
  <c r="O376" i="19"/>
  <c r="O375" i="19"/>
  <c r="O374" i="19"/>
  <c r="O373" i="19"/>
  <c r="O372" i="19"/>
  <c r="O371" i="19"/>
  <c r="O370" i="19"/>
  <c r="O369" i="19"/>
  <c r="O368" i="19"/>
  <c r="O367" i="19"/>
  <c r="O366" i="19"/>
  <c r="O365" i="19"/>
  <c r="O364" i="19"/>
  <c r="O363" i="19"/>
  <c r="O362" i="19"/>
  <c r="O361" i="19"/>
  <c r="O360" i="19"/>
  <c r="O359" i="19"/>
  <c r="O358" i="19"/>
  <c r="O357" i="19"/>
  <c r="O356" i="19"/>
  <c r="O355" i="19"/>
  <c r="O354" i="19"/>
  <c r="O353" i="19"/>
  <c r="O352" i="19"/>
  <c r="O351" i="19"/>
  <c r="O350" i="19"/>
  <c r="O349" i="19"/>
  <c r="O348" i="19"/>
  <c r="O347" i="19"/>
  <c r="O346" i="19"/>
  <c r="O345" i="19"/>
  <c r="O344" i="19"/>
  <c r="O343" i="19"/>
  <c r="O342" i="19"/>
  <c r="O341" i="19"/>
  <c r="O340" i="19"/>
  <c r="O339" i="19"/>
  <c r="O338" i="19"/>
  <c r="O337" i="19"/>
  <c r="O336" i="19"/>
  <c r="O335" i="19"/>
  <c r="O334" i="19"/>
  <c r="O333" i="19"/>
  <c r="O332" i="19"/>
  <c r="O331" i="19"/>
  <c r="O330" i="19"/>
  <c r="O329" i="19"/>
  <c r="O328" i="19"/>
  <c r="O327" i="19"/>
  <c r="O326" i="19"/>
  <c r="O325" i="19"/>
  <c r="O324" i="19"/>
  <c r="O323" i="19"/>
  <c r="O322" i="19"/>
  <c r="O321" i="19"/>
  <c r="O320" i="19"/>
  <c r="O319" i="19"/>
  <c r="O318" i="19"/>
  <c r="O317" i="19"/>
  <c r="O316" i="19"/>
  <c r="O315" i="19"/>
  <c r="O314" i="19"/>
  <c r="O313" i="19"/>
  <c r="O312" i="19"/>
  <c r="O311" i="19"/>
  <c r="O310" i="19"/>
  <c r="O309" i="19"/>
  <c r="O308" i="19"/>
  <c r="O307" i="19"/>
  <c r="O306" i="19"/>
  <c r="O305" i="19"/>
  <c r="O304" i="19"/>
  <c r="O303" i="19"/>
  <c r="O302" i="19"/>
  <c r="O301" i="19"/>
  <c r="O300" i="19"/>
  <c r="O299" i="19"/>
  <c r="O298" i="19"/>
  <c r="O297" i="19"/>
  <c r="O296" i="19"/>
  <c r="O295" i="19"/>
  <c r="O294" i="19"/>
  <c r="O293" i="19"/>
  <c r="O292" i="19"/>
  <c r="O291" i="19"/>
  <c r="O290" i="19"/>
  <c r="O289" i="19"/>
  <c r="O288" i="19"/>
  <c r="O287" i="19"/>
  <c r="O286" i="19"/>
  <c r="O285" i="19"/>
  <c r="O284" i="19"/>
  <c r="O283" i="19"/>
  <c r="O282" i="19"/>
  <c r="O281" i="19"/>
  <c r="O280" i="19"/>
  <c r="O279" i="19"/>
  <c r="O278" i="19"/>
  <c r="O277" i="19"/>
  <c r="O276" i="19"/>
  <c r="O275" i="19"/>
  <c r="O274" i="19"/>
  <c r="O273" i="19"/>
  <c r="O272" i="19"/>
  <c r="O271" i="19"/>
  <c r="O270" i="19"/>
  <c r="O269" i="19"/>
  <c r="O268" i="19"/>
  <c r="O267" i="19"/>
  <c r="O266" i="19"/>
  <c r="O265" i="19"/>
  <c r="O264" i="19"/>
  <c r="O263" i="19"/>
  <c r="O262" i="19"/>
  <c r="O261" i="19"/>
  <c r="O260" i="19"/>
  <c r="O259" i="19"/>
  <c r="O258" i="19"/>
  <c r="O257" i="19"/>
  <c r="O256" i="19"/>
  <c r="O255" i="19"/>
  <c r="O254" i="19"/>
  <c r="O253" i="19"/>
  <c r="O252" i="19"/>
  <c r="O251" i="19"/>
  <c r="O250" i="19"/>
  <c r="O249" i="19"/>
  <c r="O248" i="19"/>
  <c r="O247" i="19"/>
  <c r="O246" i="19"/>
  <c r="O245" i="19"/>
  <c r="O244" i="19"/>
  <c r="O243" i="19"/>
  <c r="O242" i="19"/>
  <c r="O241" i="19"/>
  <c r="O240" i="19"/>
  <c r="O239" i="19"/>
  <c r="O238" i="19"/>
  <c r="O237" i="19"/>
  <c r="O236" i="19"/>
  <c r="O235" i="19"/>
  <c r="O234" i="19"/>
  <c r="O233" i="19"/>
  <c r="O232" i="19"/>
  <c r="O231" i="19"/>
  <c r="O230" i="19"/>
  <c r="O229" i="19"/>
  <c r="O228" i="19"/>
  <c r="O227" i="19"/>
  <c r="O226" i="19"/>
  <c r="O225" i="19"/>
  <c r="O224" i="19"/>
  <c r="O223" i="19"/>
  <c r="O222" i="19"/>
  <c r="O221" i="19"/>
  <c r="O220" i="19"/>
  <c r="O219" i="19"/>
  <c r="O218" i="19"/>
  <c r="O217" i="19"/>
  <c r="O216" i="19"/>
  <c r="O215" i="19"/>
  <c r="O214" i="19"/>
  <c r="O213" i="19"/>
  <c r="O212" i="19"/>
  <c r="O211" i="19"/>
  <c r="O210" i="19"/>
  <c r="O209" i="19"/>
  <c r="O208" i="19"/>
  <c r="O207" i="19"/>
  <c r="O206" i="19"/>
  <c r="O205" i="19"/>
  <c r="O204" i="19"/>
  <c r="O203" i="19"/>
  <c r="O202" i="19"/>
  <c r="O201" i="19"/>
  <c r="O200" i="19"/>
  <c r="O199" i="19"/>
  <c r="O198" i="19"/>
  <c r="O197" i="19"/>
  <c r="O196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B27" i="19"/>
  <c r="G95" i="19"/>
  <c r="B76" i="19"/>
  <c r="C7" i="19"/>
  <c r="D7" i="19"/>
  <c r="G90" i="19"/>
  <c r="X79" i="19"/>
  <c r="T78" i="19"/>
  <c r="X94" i="19"/>
  <c r="X99" i="19"/>
  <c r="X96" i="19"/>
  <c r="X86" i="19"/>
  <c r="T97" i="19"/>
  <c r="X84" i="19"/>
  <c r="X98" i="19"/>
  <c r="X87" i="19"/>
  <c r="X88" i="19"/>
  <c r="T98" i="19"/>
  <c r="X89" i="19"/>
  <c r="T83" i="19"/>
  <c r="X76" i="19"/>
  <c r="X90" i="19"/>
  <c r="T86" i="19"/>
  <c r="X92" i="19"/>
  <c r="T91" i="19"/>
  <c r="T80" i="19"/>
  <c r="T77" i="19"/>
  <c r="T89" i="19"/>
  <c r="T79" i="19"/>
  <c r="T93" i="19"/>
  <c r="X83" i="19"/>
  <c r="X95" i="19"/>
  <c r="T95" i="19"/>
  <c r="T81" i="19"/>
  <c r="X78" i="19"/>
  <c r="X82" i="19"/>
  <c r="T94" i="19"/>
  <c r="T76" i="19"/>
  <c r="T92" i="19"/>
  <c r="T84" i="19"/>
  <c r="T87" i="19"/>
  <c r="T82" i="19"/>
  <c r="X91" i="19"/>
  <c r="X80" i="19"/>
  <c r="X85" i="19"/>
  <c r="T85" i="19"/>
  <c r="T96" i="19"/>
  <c r="T88" i="19"/>
  <c r="T99" i="19"/>
  <c r="X97" i="19"/>
  <c r="X81" i="19"/>
  <c r="X77" i="19"/>
  <c r="T90" i="19"/>
  <c r="X93" i="19"/>
  <c r="Q6" i="3" l="1"/>
  <c r="R6" i="3" s="1"/>
  <c r="H6" i="3" s="1"/>
  <c r="Z6" i="3" s="1"/>
  <c r="G6" i="3"/>
  <c r="X6" i="3"/>
  <c r="V6" i="3"/>
  <c r="J7" i="3"/>
  <c r="U6" i="3" s="1"/>
  <c r="W75" i="19"/>
  <c r="N75" i="19"/>
  <c r="B71" i="19"/>
  <c r="E69" i="19"/>
  <c r="Y6" i="3" l="1"/>
  <c r="E6" i="3"/>
  <c r="W6" i="3" s="1"/>
  <c r="Q75" i="19"/>
  <c r="P75" i="19"/>
  <c r="R75" i="19" s="1"/>
  <c r="AA75" i="19"/>
  <c r="AC75" i="19" s="1"/>
  <c r="E68" i="19"/>
  <c r="B69" i="19"/>
  <c r="S75" i="19" l="1"/>
  <c r="E67" i="19"/>
  <c r="J61" i="19"/>
  <c r="B59" i="19"/>
  <c r="G51" i="19"/>
  <c r="G47" i="19"/>
  <c r="G43" i="19"/>
  <c r="J38" i="19"/>
  <c r="E64" i="19"/>
  <c r="J43" i="19"/>
  <c r="J66" i="19"/>
  <c r="B64" i="19"/>
  <c r="E61" i="19"/>
  <c r="J58" i="19"/>
  <c r="J50" i="19"/>
  <c r="J42" i="19"/>
  <c r="G38" i="19"/>
  <c r="E66" i="19"/>
  <c r="J63" i="19"/>
  <c r="B61" i="19"/>
  <c r="E58" i="19"/>
  <c r="G50" i="19"/>
  <c r="J46" i="19"/>
  <c r="G42" i="19"/>
  <c r="B66" i="19"/>
  <c r="E63" i="19"/>
  <c r="J60" i="19"/>
  <c r="B58" i="19"/>
  <c r="J49" i="19"/>
  <c r="J45" i="19"/>
  <c r="G46" i="19"/>
  <c r="J65" i="19"/>
  <c r="B63" i="19"/>
  <c r="E60" i="19"/>
  <c r="J57" i="19"/>
  <c r="G49" i="19"/>
  <c r="G45" i="19"/>
  <c r="G41" i="19"/>
  <c r="J41" i="19"/>
  <c r="E65" i="19"/>
  <c r="J62" i="19"/>
  <c r="B60" i="19"/>
  <c r="J52" i="19"/>
  <c r="J48" i="19"/>
  <c r="J44" i="19"/>
  <c r="J40" i="19"/>
  <c r="B68" i="19"/>
  <c r="B65" i="19"/>
  <c r="E62" i="19"/>
  <c r="J59" i="19"/>
  <c r="G52" i="19"/>
  <c r="G48" i="19"/>
  <c r="G44" i="19"/>
  <c r="G40" i="19"/>
  <c r="J67" i="19"/>
  <c r="J64" i="19"/>
  <c r="B62" i="19"/>
  <c r="E59" i="19"/>
  <c r="J51" i="19"/>
  <c r="J47" i="19"/>
  <c r="J39" i="19"/>
  <c r="B67" i="19"/>
  <c r="G39" i="19" l="1"/>
  <c r="G36" i="19"/>
  <c r="J37" i="19"/>
  <c r="G37" i="19"/>
  <c r="J36" i="19"/>
  <c r="J32" i="19"/>
  <c r="J33" i="19" l="1"/>
  <c r="T100" i="19" s="1"/>
  <c r="G32" i="19"/>
  <c r="N99" i="19" l="1"/>
  <c r="G33" i="19"/>
  <c r="X100" i="19"/>
  <c r="N100" i="19" l="1"/>
  <c r="Q99" i="19"/>
  <c r="P99" i="19"/>
  <c r="R99" i="19" s="1"/>
  <c r="S99" i="19" l="1"/>
  <c r="Q100" i="19"/>
  <c r="P100" i="19"/>
  <c r="R100" i="19" s="1"/>
  <c r="J31" i="19"/>
  <c r="G31" i="19"/>
  <c r="S100" i="19" l="1"/>
  <c r="N98" i="19"/>
  <c r="Q98" i="19" l="1"/>
  <c r="P98" i="19"/>
  <c r="R98" i="19" s="1"/>
  <c r="J30" i="19"/>
  <c r="G30" i="19"/>
  <c r="S98" i="19" l="1"/>
  <c r="N97" i="19"/>
  <c r="P97" i="19" l="1"/>
  <c r="R97" i="19" s="1"/>
  <c r="Q97" i="19"/>
  <c r="G29" i="19"/>
  <c r="J29" i="19"/>
  <c r="S97" i="19" l="1"/>
  <c r="N96" i="19"/>
  <c r="Q96" i="19" l="1"/>
  <c r="P96" i="19"/>
  <c r="R96" i="19" s="1"/>
  <c r="J28" i="19"/>
  <c r="G28" i="19"/>
  <c r="S96" i="19" l="1"/>
  <c r="N95" i="19"/>
  <c r="Q95" i="19" l="1"/>
  <c r="P95" i="19"/>
  <c r="R95" i="19" s="1"/>
  <c r="S95" i="19" l="1"/>
  <c r="G27" i="19"/>
  <c r="J27" i="19"/>
  <c r="N94" i="19" l="1"/>
  <c r="Q94" i="19" l="1"/>
  <c r="P94" i="19"/>
  <c r="R94" i="19" s="1"/>
  <c r="S94" i="19" l="1"/>
  <c r="G26" i="19"/>
  <c r="J26" i="19"/>
  <c r="N93" i="19" l="1"/>
  <c r="Q93" i="19" l="1"/>
  <c r="P93" i="19"/>
  <c r="R93" i="19" s="1"/>
  <c r="G25" i="19"/>
  <c r="J25" i="19"/>
  <c r="S93" i="19" l="1"/>
  <c r="N92" i="19"/>
  <c r="B25" i="19"/>
  <c r="Q92" i="19" l="1"/>
  <c r="P92" i="19"/>
  <c r="R92" i="19" s="1"/>
  <c r="S92" i="19" l="1"/>
  <c r="J24" i="19"/>
  <c r="G24" i="19"/>
  <c r="N91" i="19" l="1"/>
  <c r="Q91" i="19" l="1"/>
  <c r="P91" i="19"/>
  <c r="R91" i="19" s="1"/>
  <c r="S91" i="19" l="1"/>
  <c r="G23" i="19"/>
  <c r="J23" i="19"/>
  <c r="N90" i="19" l="1"/>
  <c r="Q90" i="19" l="1"/>
  <c r="P90" i="19"/>
  <c r="R90" i="19" s="1"/>
  <c r="S90" i="19" l="1"/>
  <c r="G22" i="19"/>
  <c r="J22" i="19"/>
  <c r="N89" i="19" l="1"/>
  <c r="Q89" i="19" l="1"/>
  <c r="P89" i="19"/>
  <c r="R89" i="19" s="1"/>
  <c r="S89" i="19" l="1"/>
  <c r="J21" i="19"/>
  <c r="G21" i="19"/>
  <c r="N88" i="19" l="1"/>
  <c r="P88" i="19" l="1"/>
  <c r="R88" i="19" s="1"/>
  <c r="Q88" i="19"/>
  <c r="J20" i="19"/>
  <c r="G20" i="19"/>
  <c r="S88" i="19" l="1"/>
  <c r="N87" i="19"/>
  <c r="P87" i="19" l="1"/>
  <c r="R87" i="19" s="1"/>
  <c r="Q87" i="19"/>
  <c r="S87" i="19" l="1"/>
  <c r="G7" i="19" l="1"/>
  <c r="J15" i="19"/>
  <c r="J18" i="19"/>
  <c r="G13" i="19"/>
  <c r="J16" i="19"/>
  <c r="J12" i="19"/>
  <c r="J9" i="19"/>
  <c r="G16" i="19"/>
  <c r="J11" i="19"/>
  <c r="J14" i="19"/>
  <c r="G10" i="19"/>
  <c r="G9" i="19"/>
  <c r="G19" i="19"/>
  <c r="J19" i="19"/>
  <c r="G12" i="19"/>
  <c r="G15" i="19"/>
  <c r="J10" i="19"/>
  <c r="J13" i="19"/>
  <c r="G18" i="19"/>
  <c r="J17" i="19"/>
  <c r="G17" i="19"/>
  <c r="G11" i="19"/>
  <c r="G14" i="19"/>
  <c r="J7" i="19"/>
  <c r="O70" i="19" l="1"/>
  <c r="N76" i="19"/>
  <c r="N77" i="19"/>
  <c r="N78" i="19"/>
  <c r="N79" i="19"/>
  <c r="N80" i="19"/>
  <c r="N81" i="19"/>
  <c r="N82" i="19"/>
  <c r="N83" i="19"/>
  <c r="N84" i="19"/>
  <c r="N85" i="19"/>
  <c r="N86" i="19"/>
  <c r="X75" i="19" l="1"/>
  <c r="Z75" i="19" s="1"/>
  <c r="T75" i="19"/>
  <c r="V75" i="19" s="1"/>
  <c r="Q82" i="19"/>
  <c r="P82" i="19"/>
  <c r="R82" i="19" s="1"/>
  <c r="Q81" i="19"/>
  <c r="P81" i="19"/>
  <c r="R81" i="19" s="1"/>
  <c r="Q80" i="19"/>
  <c r="P80" i="19"/>
  <c r="R80" i="19" s="1"/>
  <c r="Q79" i="19"/>
  <c r="P79" i="19"/>
  <c r="R79" i="19" s="1"/>
  <c r="Q78" i="19"/>
  <c r="P78" i="19"/>
  <c r="Q85" i="19"/>
  <c r="P85" i="19"/>
  <c r="R85" i="19" s="1"/>
  <c r="P77" i="19"/>
  <c r="Q77" i="19"/>
  <c r="P83" i="19"/>
  <c r="R83" i="19" s="1"/>
  <c r="Q83" i="19"/>
  <c r="Q86" i="19"/>
  <c r="P86" i="19"/>
  <c r="R86" i="19" s="1"/>
  <c r="P84" i="19"/>
  <c r="R84" i="19" s="1"/>
  <c r="Q84" i="19"/>
  <c r="R76" i="19"/>
  <c r="P76" i="19"/>
  <c r="Q76" i="19"/>
  <c r="S84" i="19" l="1"/>
  <c r="S83" i="19"/>
  <c r="S86" i="19"/>
  <c r="S78" i="19"/>
  <c r="S82" i="19"/>
  <c r="AB75" i="19"/>
  <c r="S76" i="19"/>
  <c r="AA76" i="19" s="1"/>
  <c r="Z76" i="19" s="1"/>
  <c r="R77" i="19"/>
  <c r="S79" i="19"/>
  <c r="S77" i="19"/>
  <c r="R78" i="19"/>
  <c r="P825" i="19"/>
  <c r="R825" i="19" s="1"/>
  <c r="Q825" i="19" s="1"/>
  <c r="P793" i="19"/>
  <c r="R793" i="19" s="1"/>
  <c r="Q793" i="19" s="1"/>
  <c r="P829" i="19"/>
  <c r="P837" i="19"/>
  <c r="P726" i="19"/>
  <c r="P785" i="19"/>
  <c r="P775" i="19"/>
  <c r="R775" i="19" s="1"/>
  <c r="Q775" i="19" s="1"/>
  <c r="P724" i="19"/>
  <c r="R724" i="19" s="1"/>
  <c r="Q724" i="19" s="1"/>
  <c r="P689" i="19"/>
  <c r="R689" i="19" s="1"/>
  <c r="Q689" i="19" s="1"/>
  <c r="P674" i="19"/>
  <c r="R674" i="19" s="1"/>
  <c r="Q674" i="19" s="1"/>
  <c r="P629" i="19"/>
  <c r="R629" i="19" s="1"/>
  <c r="Q629" i="19" s="1"/>
  <c r="P660" i="19"/>
  <c r="R660" i="19" s="1"/>
  <c r="Q660" i="19" s="1"/>
  <c r="P611" i="19"/>
  <c r="R611" i="19" s="1"/>
  <c r="Q611" i="19" s="1"/>
  <c r="P502" i="19"/>
  <c r="R502" i="19" s="1"/>
  <c r="Q502" i="19" s="1"/>
  <c r="P486" i="19"/>
  <c r="P619" i="19"/>
  <c r="P501" i="19"/>
  <c r="R501" i="19" s="1"/>
  <c r="Q501" i="19" s="1"/>
  <c r="P499" i="19"/>
  <c r="R499" i="19" s="1"/>
  <c r="Q499" i="19" s="1"/>
  <c r="P561" i="19"/>
  <c r="R561" i="19" s="1"/>
  <c r="Q561" i="19" s="1"/>
  <c r="P624" i="19"/>
  <c r="R624" i="19" s="1"/>
  <c r="Q624" i="19" s="1"/>
  <c r="P573" i="19"/>
  <c r="R573" i="19" s="1"/>
  <c r="Q573" i="19" s="1"/>
  <c r="P509" i="19"/>
  <c r="R509" i="19" s="1"/>
  <c r="Q509" i="19" s="1"/>
  <c r="P626" i="19"/>
  <c r="R626" i="19" s="1"/>
  <c r="Q626" i="19" s="1"/>
  <c r="P711" i="19"/>
  <c r="R711" i="19" s="1"/>
  <c r="Q711" i="19" s="1"/>
  <c r="P782" i="19"/>
  <c r="R782" i="19" s="1"/>
  <c r="Q782" i="19" s="1"/>
  <c r="P804" i="19"/>
  <c r="R804" i="19" s="1"/>
  <c r="Q804" i="19" s="1"/>
  <c r="P706" i="19"/>
  <c r="R706" i="19" s="1"/>
  <c r="Q706" i="19" s="1"/>
  <c r="P788" i="19"/>
  <c r="R788" i="19" s="1"/>
  <c r="Q788" i="19" s="1"/>
  <c r="P560" i="19"/>
  <c r="R560" i="19" s="1"/>
  <c r="Q560" i="19" s="1"/>
  <c r="P636" i="19"/>
  <c r="R636" i="19" s="1"/>
  <c r="Q636" i="19" s="1"/>
  <c r="P784" i="19"/>
  <c r="R784" i="19" s="1"/>
  <c r="Q784" i="19" s="1"/>
  <c r="P822" i="19"/>
  <c r="R822" i="19" s="1"/>
  <c r="Q822" i="19" s="1"/>
  <c r="P688" i="19"/>
  <c r="R688" i="19" s="1"/>
  <c r="Q688" i="19" s="1"/>
  <c r="P576" i="19"/>
  <c r="R576" i="19" s="1"/>
  <c r="Q576" i="19" s="1"/>
  <c r="P700" i="19"/>
  <c r="R700" i="19" s="1"/>
  <c r="Q700" i="19" s="1"/>
  <c r="P835" i="19"/>
  <c r="R835" i="19" s="1"/>
  <c r="Q835" i="19" s="1"/>
  <c r="P737" i="19"/>
  <c r="R737" i="19" s="1"/>
  <c r="Q737" i="19" s="1"/>
  <c r="P525" i="19"/>
  <c r="R525" i="19" s="1"/>
  <c r="Q525" i="19" s="1"/>
  <c r="P523" i="19"/>
  <c r="R523" i="19" s="1"/>
  <c r="Q523" i="19" s="1"/>
  <c r="P676" i="19"/>
  <c r="R676" i="19" s="1"/>
  <c r="Q676" i="19" s="1"/>
  <c r="P792" i="19"/>
  <c r="R792" i="19" s="1"/>
  <c r="Q792" i="19" s="1"/>
  <c r="P798" i="19"/>
  <c r="R798" i="19" s="1"/>
  <c r="Q798" i="19" s="1"/>
  <c r="P536" i="19"/>
  <c r="R536" i="19" s="1"/>
  <c r="Q536" i="19" s="1"/>
  <c r="P558" i="19"/>
  <c r="R558" i="19" s="1"/>
  <c r="Q558" i="19" s="1"/>
  <c r="P701" i="19"/>
  <c r="R701" i="19" s="1"/>
  <c r="Q701" i="19" s="1"/>
  <c r="P774" i="19"/>
  <c r="R774" i="19" s="1"/>
  <c r="Q774" i="19" s="1"/>
  <c r="P682" i="19"/>
  <c r="R682" i="19" s="1"/>
  <c r="Q682" i="19" s="1"/>
  <c r="P762" i="19"/>
  <c r="R762" i="19" s="1"/>
  <c r="Q762" i="19" s="1"/>
  <c r="P723" i="19"/>
  <c r="R723" i="19" s="1"/>
  <c r="Q723" i="19" s="1"/>
  <c r="P587" i="19"/>
  <c r="R587" i="19" s="1"/>
  <c r="Q587" i="19" s="1"/>
  <c r="P485" i="19"/>
  <c r="R485" i="19" s="1"/>
  <c r="Q485" i="19" s="1"/>
  <c r="P559" i="19"/>
  <c r="R559" i="19" s="1"/>
  <c r="Q559" i="19" s="1"/>
  <c r="P512" i="19"/>
  <c r="R512" i="19" s="1"/>
  <c r="Q512" i="19" s="1"/>
  <c r="P770" i="19"/>
  <c r="R770" i="19" s="1"/>
  <c r="Q770" i="19" s="1"/>
  <c r="P596" i="19"/>
  <c r="R596" i="19" s="1"/>
  <c r="Q596" i="19" s="1"/>
  <c r="P727" i="19"/>
  <c r="R727" i="19" s="1"/>
  <c r="Q727" i="19" s="1"/>
  <c r="P571" i="19"/>
  <c r="R571" i="19" s="1"/>
  <c r="Q571" i="19" s="1"/>
  <c r="P622" i="19"/>
  <c r="R622" i="19" s="1"/>
  <c r="Q622" i="19" s="1"/>
  <c r="P839" i="19"/>
  <c r="R839" i="19" s="1"/>
  <c r="Q839" i="19" s="1"/>
  <c r="P725" i="19"/>
  <c r="R725" i="19" s="1"/>
  <c r="Q725" i="19" s="1"/>
  <c r="P620" i="19"/>
  <c r="R620" i="19" s="1"/>
  <c r="Q620" i="19" s="1"/>
  <c r="P613" i="19"/>
  <c r="R613" i="19" s="1"/>
  <c r="Q613" i="19" s="1"/>
  <c r="P821" i="19"/>
  <c r="R821" i="19" s="1"/>
  <c r="Q821" i="19" s="1"/>
  <c r="P791" i="19"/>
  <c r="R791" i="19" s="1"/>
  <c r="Q791" i="19" s="1"/>
  <c r="P761" i="19"/>
  <c r="R761" i="19" s="1"/>
  <c r="Q761" i="19" s="1"/>
  <c r="P759" i="19"/>
  <c r="R759" i="19" s="1"/>
  <c r="Q759" i="19" s="1"/>
  <c r="P696" i="19"/>
  <c r="R696" i="19" s="1"/>
  <c r="Q696" i="19" s="1"/>
  <c r="P777" i="19"/>
  <c r="R777" i="19" s="1"/>
  <c r="Q777" i="19" s="1"/>
  <c r="P773" i="19"/>
  <c r="R773" i="19" s="1"/>
  <c r="Q773" i="19" s="1"/>
  <c r="P703" i="19"/>
  <c r="R703" i="19" s="1"/>
  <c r="Q703" i="19" s="1"/>
  <c r="P687" i="19"/>
  <c r="R687" i="19" s="1"/>
  <c r="Q687" i="19" s="1"/>
  <c r="P659" i="19"/>
  <c r="R659" i="19" s="1"/>
  <c r="Q659" i="19" s="1"/>
  <c r="P625" i="19"/>
  <c r="R625" i="19" s="1"/>
  <c r="Q625" i="19" s="1"/>
  <c r="P638" i="19"/>
  <c r="R638" i="19" s="1"/>
  <c r="Q638" i="19" s="1"/>
  <c r="P609" i="19"/>
  <c r="R609" i="19" s="1"/>
  <c r="Q609" i="19" s="1"/>
  <c r="P500" i="19"/>
  <c r="R500" i="19" s="1"/>
  <c r="Q500" i="19" s="1"/>
  <c r="P484" i="19"/>
  <c r="R484" i="19" s="1"/>
  <c r="Q484" i="19" s="1"/>
  <c r="P503" i="19"/>
  <c r="R503" i="19" s="1"/>
  <c r="Q503" i="19" s="1"/>
  <c r="P491" i="19"/>
  <c r="R491" i="19" s="1"/>
  <c r="Q491" i="19" s="1"/>
  <c r="P497" i="19"/>
  <c r="R497" i="19" s="1"/>
  <c r="Q497" i="19" s="1"/>
  <c r="P543" i="19"/>
  <c r="R543" i="19" s="1"/>
  <c r="Q543" i="19" s="1"/>
  <c r="P713" i="19"/>
  <c r="R713" i="19" s="1"/>
  <c r="Q713" i="19" s="1"/>
  <c r="P631" i="19"/>
  <c r="R631" i="19" s="1"/>
  <c r="Q631" i="19" s="1"/>
  <c r="P608" i="19"/>
  <c r="R608" i="19" s="1"/>
  <c r="Q608" i="19" s="1"/>
  <c r="P556" i="19"/>
  <c r="R556" i="19" s="1"/>
  <c r="Q556" i="19" s="1"/>
  <c r="P667" i="19"/>
  <c r="R667" i="19" s="1"/>
  <c r="Q667" i="19" s="1"/>
  <c r="P834" i="19"/>
  <c r="R834" i="19" s="1"/>
  <c r="Q834" i="19" s="1"/>
  <c r="P848" i="19"/>
  <c r="R848" i="19" s="1"/>
  <c r="Q848" i="19" s="1"/>
  <c r="P812" i="19"/>
  <c r="R812" i="19" s="1"/>
  <c r="Q812" i="19" s="1"/>
  <c r="P516" i="19"/>
  <c r="R516" i="19" s="1"/>
  <c r="Q516" i="19" s="1"/>
  <c r="P541" i="19"/>
  <c r="R541" i="19" s="1"/>
  <c r="Q541" i="19" s="1"/>
  <c r="P654" i="19"/>
  <c r="R654" i="19" s="1"/>
  <c r="Q654" i="19" s="1"/>
  <c r="P794" i="19"/>
  <c r="R794" i="19" s="1"/>
  <c r="Q794" i="19" s="1"/>
  <c r="P847" i="19"/>
  <c r="R847" i="19" s="1"/>
  <c r="Q847" i="19" s="1"/>
  <c r="P630" i="19"/>
  <c r="R630" i="19" s="1"/>
  <c r="Q630" i="19" s="1"/>
  <c r="P554" i="19"/>
  <c r="R554" i="19" s="1"/>
  <c r="Q554" i="19" s="1"/>
  <c r="P670" i="19"/>
  <c r="R670" i="19" s="1"/>
  <c r="Q670" i="19" s="1"/>
  <c r="P811" i="19"/>
  <c r="R811" i="19" s="1"/>
  <c r="Q811" i="19" s="1"/>
  <c r="P776" i="19"/>
  <c r="R776" i="19" s="1"/>
  <c r="Q776" i="19" s="1"/>
  <c r="P508" i="19"/>
  <c r="R508" i="19" s="1"/>
  <c r="Q508" i="19" s="1"/>
  <c r="P590" i="19"/>
  <c r="R590" i="19" s="1"/>
  <c r="Q590" i="19" s="1"/>
  <c r="P756" i="19"/>
  <c r="R756" i="19" s="1"/>
  <c r="Q756" i="19" s="1"/>
  <c r="P838" i="19"/>
  <c r="R838" i="19" s="1"/>
  <c r="Q838" i="19" s="1"/>
  <c r="P612" i="19"/>
  <c r="R612" i="19" s="1"/>
  <c r="Q612" i="19" s="1"/>
  <c r="P533" i="19"/>
  <c r="R533" i="19" s="1"/>
  <c r="Q533" i="19" s="1"/>
  <c r="P531" i="19"/>
  <c r="R531" i="19" s="1"/>
  <c r="Q531" i="19" s="1"/>
  <c r="P705" i="19"/>
  <c r="R705" i="19" s="1"/>
  <c r="Q705" i="19" s="1"/>
  <c r="P796" i="19"/>
  <c r="R796" i="19" s="1"/>
  <c r="Q796" i="19" s="1"/>
  <c r="P819" i="19"/>
  <c r="R819" i="19" s="1"/>
  <c r="Q819" i="19" s="1"/>
  <c r="P758" i="19"/>
  <c r="R758" i="19" s="1"/>
  <c r="Q758" i="19" s="1"/>
  <c r="P712" i="19"/>
  <c r="R712" i="19" s="1"/>
  <c r="Q712" i="19" s="1"/>
  <c r="P490" i="19"/>
  <c r="R490" i="19" s="1"/>
  <c r="Q490" i="19" s="1"/>
  <c r="P594" i="19"/>
  <c r="R594" i="19" s="1"/>
  <c r="Q594" i="19" s="1"/>
  <c r="P592" i="19"/>
  <c r="R592" i="19" s="1"/>
  <c r="Q592" i="19" s="1"/>
  <c r="P780" i="19"/>
  <c r="R780" i="19" s="1"/>
  <c r="Q780" i="19" s="1"/>
  <c r="P582" i="19"/>
  <c r="R582" i="19" s="1"/>
  <c r="Q582" i="19" s="1"/>
  <c r="P614" i="19"/>
  <c r="R614" i="19" s="1"/>
  <c r="Q614" i="19" s="1"/>
  <c r="P751" i="19"/>
  <c r="R751" i="19" s="1"/>
  <c r="Q751" i="19" s="1"/>
  <c r="P697" i="19"/>
  <c r="R697" i="19" s="1"/>
  <c r="Q697" i="19" s="1"/>
  <c r="P488" i="19"/>
  <c r="R488" i="19" s="1"/>
  <c r="Q488" i="19" s="1"/>
  <c r="P588" i="19"/>
  <c r="R588" i="19" s="1"/>
  <c r="Q588" i="19" s="1"/>
  <c r="P841" i="19"/>
  <c r="R841" i="19" s="1"/>
  <c r="Q841" i="19" s="1"/>
  <c r="P661" i="19"/>
  <c r="R661" i="19" s="1"/>
  <c r="Q661" i="19" s="1"/>
  <c r="P663" i="19"/>
  <c r="R663" i="19" s="1"/>
  <c r="Q663" i="19" s="1"/>
  <c r="P832" i="19"/>
  <c r="R832" i="19" s="1"/>
  <c r="Q832" i="19" s="1"/>
  <c r="P817" i="19"/>
  <c r="R817" i="19" s="1"/>
  <c r="Q817" i="19" s="1"/>
  <c r="P789" i="19"/>
  <c r="R789" i="19" s="1"/>
  <c r="Q789" i="19" s="1"/>
  <c r="P769" i="19"/>
  <c r="R769" i="19" s="1"/>
  <c r="Q769" i="19" s="1"/>
  <c r="P750" i="19"/>
  <c r="R750" i="19" s="1"/>
  <c r="Q750" i="19" s="1"/>
  <c r="P693" i="19"/>
  <c r="R693" i="19" s="1"/>
  <c r="Q693" i="19" s="1"/>
  <c r="P755" i="19"/>
  <c r="R755" i="19" s="1"/>
  <c r="Q755" i="19" s="1"/>
  <c r="P749" i="19"/>
  <c r="R749" i="19" s="1"/>
  <c r="Q749" i="19" s="1"/>
  <c r="P692" i="19"/>
  <c r="R692" i="19" s="1"/>
  <c r="Q692" i="19" s="1"/>
  <c r="P673" i="19"/>
  <c r="R673" i="19" s="1"/>
  <c r="Q673" i="19" s="1"/>
  <c r="P643" i="19"/>
  <c r="R643" i="19" s="1"/>
  <c r="Q643" i="19" s="1"/>
  <c r="P621" i="19"/>
  <c r="R621" i="19" s="1"/>
  <c r="Q621" i="19" s="1"/>
  <c r="P627" i="19"/>
  <c r="R627" i="19" s="1"/>
  <c r="Q627" i="19" s="1"/>
  <c r="P607" i="19"/>
  <c r="R607" i="19" s="1"/>
  <c r="Q607" i="19" s="1"/>
  <c r="P498" i="19"/>
  <c r="R498" i="19" s="1"/>
  <c r="Q498" i="19" s="1"/>
  <c r="P482" i="19"/>
  <c r="R482" i="19" s="1"/>
  <c r="Q482" i="19" s="1"/>
  <c r="P495" i="19"/>
  <c r="R495" i="19" s="1"/>
  <c r="Q495" i="19" s="1"/>
  <c r="P489" i="19"/>
  <c r="R489" i="19" s="1"/>
  <c r="Q489" i="19" s="1"/>
  <c r="P518" i="19"/>
  <c r="R518" i="19" s="1"/>
  <c r="Q518" i="19" s="1"/>
  <c r="P514" i="19"/>
  <c r="R514" i="19" s="1"/>
  <c r="Q514" i="19" s="1"/>
  <c r="P850" i="19"/>
  <c r="R850" i="19" s="1"/>
  <c r="Q850" i="19" s="1"/>
  <c r="P640" i="19"/>
  <c r="R640" i="19" s="1"/>
  <c r="Q640" i="19" s="1"/>
  <c r="P577" i="19"/>
  <c r="R577" i="19" s="1"/>
  <c r="Q577" i="19" s="1"/>
  <c r="P538" i="19"/>
  <c r="R538" i="19" s="1"/>
  <c r="Q538" i="19" s="1"/>
  <c r="P803" i="19"/>
  <c r="R803" i="19" s="1"/>
  <c r="Q803" i="19" s="1"/>
  <c r="P846" i="19"/>
  <c r="R846" i="19" s="1"/>
  <c r="Q846" i="19" s="1"/>
  <c r="P836" i="19"/>
  <c r="R836" i="19" s="1"/>
  <c r="Q836" i="19" s="1"/>
  <c r="P685" i="19"/>
  <c r="R685" i="19" s="1"/>
  <c r="Q685" i="19" s="1"/>
  <c r="P575" i="19"/>
  <c r="R575" i="19" s="1"/>
  <c r="Q575" i="19" s="1"/>
  <c r="P507" i="19"/>
  <c r="R507" i="19" s="1"/>
  <c r="Q507" i="19" s="1"/>
  <c r="P722" i="19"/>
  <c r="R722" i="19" s="1"/>
  <c r="Q722" i="19" s="1"/>
  <c r="P827" i="19"/>
  <c r="R827" i="19" s="1"/>
  <c r="Q827" i="19" s="1"/>
  <c r="P808" i="19"/>
  <c r="R808" i="19" s="1"/>
  <c r="Q808" i="19" s="1"/>
  <c r="P527" i="19"/>
  <c r="R527" i="19" s="1"/>
  <c r="Q527" i="19" s="1"/>
  <c r="P655" i="19"/>
  <c r="R655" i="19" s="1"/>
  <c r="Q655" i="19" s="1"/>
  <c r="P730" i="19"/>
  <c r="R730" i="19" s="1"/>
  <c r="Q730" i="19" s="1"/>
  <c r="P806" i="19"/>
  <c r="R806" i="19" s="1"/>
  <c r="Q806" i="19" s="1"/>
  <c r="P842" i="19"/>
  <c r="R842" i="19" s="1"/>
  <c r="Q842" i="19" s="1"/>
  <c r="P669" i="19"/>
  <c r="R669" i="19" s="1"/>
  <c r="Q669" i="19" s="1"/>
  <c r="P578" i="19"/>
  <c r="R578" i="19" s="1"/>
  <c r="Q578" i="19" s="1"/>
  <c r="P698" i="19"/>
  <c r="R698" i="19" s="1"/>
  <c r="Q698" i="19" s="1"/>
  <c r="P816" i="19"/>
  <c r="R816" i="19" s="1"/>
  <c r="Q816" i="19" s="1"/>
  <c r="P748" i="19"/>
  <c r="R748" i="19" s="1"/>
  <c r="Q748" i="19" s="1"/>
  <c r="P526" i="19"/>
  <c r="R526" i="19" s="1"/>
  <c r="Q526" i="19" s="1"/>
  <c r="P600" i="19"/>
  <c r="R600" i="19" s="1"/>
  <c r="Q600" i="19" s="1"/>
  <c r="P650" i="19"/>
  <c r="R650" i="19" s="1"/>
  <c r="Q650" i="19" s="1"/>
  <c r="P535" i="19"/>
  <c r="R535" i="19" s="1"/>
  <c r="Q535" i="19" s="1"/>
  <c r="P823" i="19"/>
  <c r="R823" i="19" s="1"/>
  <c r="Q823" i="19" s="1"/>
  <c r="P801" i="19"/>
  <c r="R801" i="19" s="1"/>
  <c r="Q801" i="19" s="1"/>
  <c r="P662" i="19"/>
  <c r="R662" i="19" s="1"/>
  <c r="Q662" i="19" s="1"/>
  <c r="P563" i="19"/>
  <c r="R563" i="19" s="1"/>
  <c r="Q563" i="19" s="1"/>
  <c r="P616" i="19"/>
  <c r="R616" i="19" s="1"/>
  <c r="Q616" i="19" s="1"/>
  <c r="P570" i="19"/>
  <c r="R570" i="19" s="1"/>
  <c r="Q570" i="19" s="1"/>
  <c r="P671" i="19"/>
  <c r="R671" i="19" s="1"/>
  <c r="Q671" i="19" s="1"/>
  <c r="P768" i="19"/>
  <c r="R768" i="19" s="1"/>
  <c r="Q768" i="19" s="1"/>
  <c r="P820" i="19"/>
  <c r="R820" i="19" s="1"/>
  <c r="Q820" i="19" s="1"/>
  <c r="P781" i="19"/>
  <c r="R781" i="19" s="1"/>
  <c r="Q781" i="19" s="1"/>
  <c r="P633" i="19"/>
  <c r="R633" i="19" s="1"/>
  <c r="Q633" i="19" s="1"/>
  <c r="P647" i="19"/>
  <c r="R647" i="19" s="1"/>
  <c r="Q647" i="19" s="1"/>
  <c r="P709" i="19"/>
  <c r="R709" i="19" s="1"/>
  <c r="Q709" i="19" s="1"/>
  <c r="P658" i="19"/>
  <c r="R658" i="19" s="1"/>
  <c r="Q658" i="19" s="1"/>
  <c r="P599" i="19"/>
  <c r="R599" i="19" s="1"/>
  <c r="Q599" i="19" s="1"/>
  <c r="P557" i="19"/>
  <c r="R557" i="19" s="1"/>
  <c r="Q557" i="19" s="1"/>
  <c r="P580" i="19"/>
  <c r="R580" i="19" s="1"/>
  <c r="Q580" i="19" s="1"/>
  <c r="P813" i="19"/>
  <c r="R813" i="19" s="1"/>
  <c r="Q813" i="19" s="1"/>
  <c r="P787" i="19"/>
  <c r="R787" i="19" s="1"/>
  <c r="Q787" i="19" s="1"/>
  <c r="P732" i="19"/>
  <c r="R732" i="19" s="1"/>
  <c r="Q732" i="19" s="1"/>
  <c r="P747" i="19"/>
  <c r="R747" i="19" s="1"/>
  <c r="Q747" i="19" s="1"/>
  <c r="P766" i="19"/>
  <c r="R766" i="19" s="1"/>
  <c r="Q766" i="19" s="1"/>
  <c r="P745" i="19"/>
  <c r="R745" i="19" s="1"/>
  <c r="Q745" i="19" s="1"/>
  <c r="P665" i="19"/>
  <c r="R665" i="19" s="1"/>
  <c r="Q665" i="19" s="1"/>
  <c r="P678" i="19"/>
  <c r="R678" i="19" s="1"/>
  <c r="Q678" i="19" s="1"/>
  <c r="P651" i="19"/>
  <c r="R651" i="19" s="1"/>
  <c r="Q651" i="19" s="1"/>
  <c r="P690" i="19"/>
  <c r="R690" i="19" s="1"/>
  <c r="Q690" i="19" s="1"/>
  <c r="P617" i="19"/>
  <c r="R617" i="19" s="1"/>
  <c r="Q617" i="19" s="1"/>
  <c r="P595" i="19"/>
  <c r="R595" i="19" s="1"/>
  <c r="Q595" i="19" s="1"/>
  <c r="P601" i="19"/>
  <c r="R601" i="19" s="1"/>
  <c r="Q601" i="19" s="1"/>
  <c r="P496" i="19"/>
  <c r="R496" i="19" s="1"/>
  <c r="Q496" i="19" s="1"/>
  <c r="P480" i="19"/>
  <c r="R480" i="19" s="1"/>
  <c r="Q480" i="19" s="1"/>
  <c r="P487" i="19"/>
  <c r="R487" i="19" s="1"/>
  <c r="Q487" i="19" s="1"/>
  <c r="P493" i="19"/>
  <c r="R493" i="19" s="1"/>
  <c r="Q493" i="19" s="1"/>
  <c r="P551" i="19"/>
  <c r="R551" i="19" s="1"/>
  <c r="Q551" i="19" s="1"/>
  <c r="P584" i="19"/>
  <c r="R584" i="19" s="1"/>
  <c r="Q584" i="19" s="1"/>
  <c r="P683" i="19"/>
  <c r="R683" i="19" s="1"/>
  <c r="Q683" i="19" s="1"/>
  <c r="P562" i="19"/>
  <c r="R562" i="19" s="1"/>
  <c r="Q562" i="19" s="1"/>
  <c r="P511" i="19"/>
  <c r="R511" i="19" s="1"/>
  <c r="Q511" i="19" s="1"/>
  <c r="P618" i="19"/>
  <c r="R618" i="19" s="1"/>
  <c r="Q618" i="19" s="1"/>
  <c r="P702" i="19"/>
  <c r="R702" i="19" s="1"/>
  <c r="Q702" i="19" s="1"/>
  <c r="P799" i="19"/>
  <c r="R799" i="19" s="1"/>
  <c r="Q799" i="19" s="1"/>
  <c r="P830" i="19"/>
  <c r="R830" i="19" s="1"/>
  <c r="Q830" i="19" s="1"/>
  <c r="P708" i="19"/>
  <c r="R708" i="19" s="1"/>
  <c r="Q708" i="19" s="1"/>
  <c r="P635" i="19"/>
  <c r="R635" i="19" s="1"/>
  <c r="Q635" i="19" s="1"/>
  <c r="P565" i="19"/>
  <c r="R565" i="19" s="1"/>
  <c r="Q565" i="19" s="1"/>
  <c r="P681" i="19"/>
  <c r="R681" i="19" s="1"/>
  <c r="Q681" i="19" s="1"/>
  <c r="P844" i="19"/>
  <c r="R844" i="19" s="1"/>
  <c r="Q844" i="19" s="1"/>
  <c r="P731" i="19"/>
  <c r="R731" i="19" s="1"/>
  <c r="Q731" i="19" s="1"/>
  <c r="P520" i="19"/>
  <c r="R520" i="19" s="1"/>
  <c r="Q520" i="19" s="1"/>
  <c r="P586" i="19"/>
  <c r="R586" i="19" s="1"/>
  <c r="Q586" i="19" s="1"/>
  <c r="P718" i="19"/>
  <c r="R718" i="19" s="1"/>
  <c r="Q718" i="19" s="1"/>
  <c r="P828" i="19"/>
  <c r="R828" i="19" s="1"/>
  <c r="Q828" i="19" s="1"/>
  <c r="P833" i="19"/>
  <c r="R833" i="19" s="1"/>
  <c r="Q833" i="19" s="1"/>
  <c r="P547" i="19"/>
  <c r="R547" i="19" s="1"/>
  <c r="Q547" i="19" s="1"/>
  <c r="P668" i="19"/>
  <c r="R668" i="19" s="1"/>
  <c r="Q668" i="19" s="1"/>
  <c r="P738" i="19"/>
  <c r="R738" i="19" s="1"/>
  <c r="Q738" i="19" s="1"/>
  <c r="P818" i="19"/>
  <c r="R818" i="19" s="1"/>
  <c r="Q818" i="19" s="1"/>
  <c r="P778" i="19"/>
  <c r="R778" i="19" s="1"/>
  <c r="Q778" i="19" s="1"/>
  <c r="P510" i="19"/>
  <c r="R510" i="19" s="1"/>
  <c r="Q510" i="19" s="1"/>
  <c r="P581" i="19"/>
  <c r="R581" i="19" s="1"/>
  <c r="Q581" i="19" s="1"/>
  <c r="P720" i="19"/>
  <c r="R720" i="19" s="1"/>
  <c r="Q720" i="19" s="1"/>
  <c r="P574" i="19"/>
  <c r="R574" i="19" s="1"/>
  <c r="Q574" i="19" s="1"/>
  <c r="P598" i="19"/>
  <c r="R598" i="19" s="1"/>
  <c r="Q598" i="19" s="1"/>
  <c r="P740" i="19"/>
  <c r="R740" i="19" s="1"/>
  <c r="Q740" i="19" s="1"/>
  <c r="P637" i="19"/>
  <c r="R637" i="19" s="1"/>
  <c r="Q637" i="19" s="1"/>
  <c r="P505" i="19"/>
  <c r="R505" i="19" s="1"/>
  <c r="Q505" i="19" s="1"/>
  <c r="P632" i="19"/>
  <c r="R632" i="19" s="1"/>
  <c r="Q632" i="19" s="1"/>
  <c r="P628" i="19"/>
  <c r="R628" i="19" s="1"/>
  <c r="Q628" i="19" s="1"/>
  <c r="P542" i="19"/>
  <c r="R542" i="19" s="1"/>
  <c r="Q542" i="19" s="1"/>
  <c r="P564" i="19"/>
  <c r="R564" i="19" s="1"/>
  <c r="Q564" i="19" s="1"/>
  <c r="P815" i="19"/>
  <c r="R815" i="19" s="1"/>
  <c r="Q815" i="19" s="1"/>
  <c r="P735" i="19"/>
  <c r="R735" i="19" s="1"/>
  <c r="Q735" i="19" s="1"/>
  <c r="P623" i="19"/>
  <c r="R623" i="19" s="1"/>
  <c r="Q623" i="19" s="1"/>
  <c r="P477" i="19"/>
  <c r="R477" i="19" s="1"/>
  <c r="Q477" i="19" s="1"/>
  <c r="P639" i="19"/>
  <c r="R639" i="19" s="1"/>
  <c r="Q639" i="19" s="1"/>
  <c r="P634" i="19"/>
  <c r="R634" i="19" s="1"/>
  <c r="Q634" i="19" s="1"/>
  <c r="P786" i="19"/>
  <c r="R786" i="19" s="1"/>
  <c r="Q786" i="19" s="1"/>
  <c r="P760" i="19"/>
  <c r="R760" i="19" s="1"/>
  <c r="Q760" i="19" s="1"/>
  <c r="P809" i="19"/>
  <c r="R809" i="19" s="1"/>
  <c r="Q809" i="19" s="1"/>
  <c r="P757" i="19"/>
  <c r="R757" i="19" s="1"/>
  <c r="Q757" i="19" s="1"/>
  <c r="P779" i="19"/>
  <c r="R779" i="19" s="1"/>
  <c r="Q779" i="19" s="1"/>
  <c r="P743" i="19"/>
  <c r="R743" i="19" s="1"/>
  <c r="Q743" i="19" s="1"/>
  <c r="P734" i="19"/>
  <c r="R734" i="19" s="1"/>
  <c r="Q734" i="19" s="1"/>
  <c r="P736" i="19"/>
  <c r="R736" i="19" s="1"/>
  <c r="Q736" i="19" s="1"/>
  <c r="P765" i="19"/>
  <c r="R765" i="19" s="1"/>
  <c r="Q765" i="19" s="1"/>
  <c r="P742" i="19"/>
  <c r="R742" i="19" s="1"/>
  <c r="Q742" i="19" s="1"/>
  <c r="P845" i="19"/>
  <c r="R845" i="19" s="1"/>
  <c r="Q845" i="19" s="1"/>
  <c r="P615" i="19"/>
  <c r="R615" i="19" s="1"/>
  <c r="Q615" i="19" s="1"/>
  <c r="P666" i="19"/>
  <c r="R666" i="19" s="1"/>
  <c r="Q666" i="19" s="1"/>
  <c r="P645" i="19"/>
  <c r="R645" i="19" s="1"/>
  <c r="Q645" i="19" s="1"/>
  <c r="P593" i="19"/>
  <c r="R593" i="19" s="1"/>
  <c r="Q593" i="19" s="1"/>
  <c r="P494" i="19"/>
  <c r="R494" i="19" s="1"/>
  <c r="Q494" i="19" s="1"/>
  <c r="P478" i="19"/>
  <c r="R478" i="19" s="1"/>
  <c r="Q478" i="19" s="1"/>
  <c r="P479" i="19"/>
  <c r="R479" i="19" s="1"/>
  <c r="Q479" i="19" s="1"/>
  <c r="P483" i="19"/>
  <c r="R483" i="19" s="1"/>
  <c r="Q483" i="19" s="1"/>
  <c r="P591" i="19"/>
  <c r="R591" i="19" s="1"/>
  <c r="Q591" i="19" s="1"/>
  <c r="P540" i="19"/>
  <c r="R540" i="19" s="1"/>
  <c r="Q540" i="19" s="1"/>
  <c r="P843" i="19"/>
  <c r="R843" i="19" s="1"/>
  <c r="Q843" i="19" s="1"/>
  <c r="P544" i="19"/>
  <c r="R544" i="19" s="1"/>
  <c r="Q544" i="19" s="1"/>
  <c r="P657" i="19"/>
  <c r="R657" i="19" s="1"/>
  <c r="Q657" i="19" s="1"/>
  <c r="P721" i="19"/>
  <c r="R721" i="19" s="1"/>
  <c r="Q721" i="19" s="1"/>
  <c r="P746" i="19"/>
  <c r="R746" i="19" s="1"/>
  <c r="Q746" i="19" s="1"/>
  <c r="P840" i="19"/>
  <c r="R840" i="19" s="1"/>
  <c r="Q840" i="19" s="1"/>
  <c r="P552" i="19"/>
  <c r="R552" i="19" s="1"/>
  <c r="Q552" i="19" s="1"/>
  <c r="P814" i="19"/>
  <c r="R814" i="19" s="1"/>
  <c r="Q814" i="19" s="1"/>
  <c r="P597" i="19"/>
  <c r="R597" i="19" s="1"/>
  <c r="Q597" i="19" s="1"/>
  <c r="P553" i="19"/>
  <c r="R553" i="19" s="1"/>
  <c r="Q553" i="19" s="1"/>
  <c r="P754" i="19"/>
  <c r="R754" i="19" s="1"/>
  <c r="Q754" i="19" s="1"/>
  <c r="P534" i="19"/>
  <c r="R534" i="19" s="1"/>
  <c r="Q534" i="19" s="1"/>
  <c r="P537" i="19"/>
  <c r="R537" i="19" s="1"/>
  <c r="Q537" i="19" s="1"/>
  <c r="P644" i="19"/>
  <c r="R644" i="19" s="1"/>
  <c r="Q644" i="19" s="1"/>
  <c r="P686" i="19"/>
  <c r="R686" i="19" s="1"/>
  <c r="Q686" i="19" s="1"/>
  <c r="P764" i="19"/>
  <c r="R764" i="19" s="1"/>
  <c r="Q764" i="19" s="1"/>
  <c r="P807" i="19"/>
  <c r="R807" i="19" s="1"/>
  <c r="Q807" i="19" s="1"/>
  <c r="P604" i="19"/>
  <c r="R604" i="19" s="1"/>
  <c r="Q604" i="19" s="1"/>
  <c r="P528" i="19"/>
  <c r="R528" i="19" s="1"/>
  <c r="Q528" i="19" s="1"/>
  <c r="P602" i="19"/>
  <c r="R602" i="19" s="1"/>
  <c r="Q602" i="19" s="1"/>
  <c r="P719" i="19"/>
  <c r="R719" i="19" s="1"/>
  <c r="Q719" i="19" s="1"/>
  <c r="P605" i="19"/>
  <c r="R605" i="19" s="1"/>
  <c r="Q605" i="19" s="1"/>
  <c r="P555" i="19"/>
  <c r="R555" i="19" s="1"/>
  <c r="Q555" i="19" s="1"/>
  <c r="P548" i="19"/>
  <c r="R548" i="19" s="1"/>
  <c r="Q548" i="19" s="1"/>
  <c r="P675" i="19"/>
  <c r="R675" i="19" s="1"/>
  <c r="Q675" i="19" s="1"/>
  <c r="P695" i="19"/>
  <c r="R695" i="19" s="1"/>
  <c r="Q695" i="19" s="1"/>
  <c r="P648" i="19"/>
  <c r="R648" i="19" s="1"/>
  <c r="Q648" i="19" s="1"/>
  <c r="P795" i="19"/>
  <c r="R795" i="19" s="1"/>
  <c r="Q795" i="19" s="1"/>
  <c r="P783" i="19"/>
  <c r="R783" i="19" s="1"/>
  <c r="Q783" i="19" s="1"/>
  <c r="P672" i="19"/>
  <c r="R672" i="19" s="1"/>
  <c r="Q672" i="19" s="1"/>
  <c r="P589" i="19"/>
  <c r="R589" i="19" s="1"/>
  <c r="Q589" i="19" s="1"/>
  <c r="P790" i="19"/>
  <c r="R790" i="19" s="1"/>
  <c r="Q790" i="19" s="1"/>
  <c r="P729" i="19"/>
  <c r="R729" i="19" s="1"/>
  <c r="Q729" i="19" s="1"/>
  <c r="P524" i="19"/>
  <c r="R524" i="19" s="1"/>
  <c r="Q524" i="19" s="1"/>
  <c r="P824" i="19"/>
  <c r="R824" i="19" s="1"/>
  <c r="Q824" i="19" s="1"/>
  <c r="P797" i="19"/>
  <c r="R797" i="19" s="1"/>
  <c r="Q797" i="19" s="1"/>
  <c r="P710" i="19"/>
  <c r="R710" i="19" s="1"/>
  <c r="Q710" i="19" s="1"/>
  <c r="P504" i="19"/>
  <c r="R504" i="19" s="1"/>
  <c r="Q504" i="19" s="1"/>
  <c r="P530" i="19"/>
  <c r="R530" i="19" s="1"/>
  <c r="Q530" i="19" s="1"/>
  <c r="P679" i="19"/>
  <c r="R679" i="19" s="1"/>
  <c r="Q679" i="19" s="1"/>
  <c r="P652" i="19"/>
  <c r="R652" i="19" s="1"/>
  <c r="Q652" i="19" s="1"/>
  <c r="P772" i="19"/>
  <c r="R772" i="19" s="1"/>
  <c r="Q772" i="19" s="1"/>
  <c r="P826" i="19"/>
  <c r="R826" i="19" s="1"/>
  <c r="Q826" i="19" s="1"/>
  <c r="P805" i="19"/>
  <c r="R805" i="19" s="1"/>
  <c r="Q805" i="19" s="1"/>
  <c r="P767" i="19"/>
  <c r="R767" i="19" s="1"/>
  <c r="Q767" i="19" s="1"/>
  <c r="P771" i="19"/>
  <c r="R771" i="19" s="1"/>
  <c r="Q771" i="19" s="1"/>
  <c r="P739" i="19"/>
  <c r="R739" i="19" s="1"/>
  <c r="Q739" i="19" s="1"/>
  <c r="P744" i="19"/>
  <c r="R744" i="19" s="1"/>
  <c r="Q744" i="19" s="1"/>
  <c r="P715" i="19"/>
  <c r="R715" i="19" s="1"/>
  <c r="Q715" i="19" s="1"/>
  <c r="P677" i="19"/>
  <c r="R677" i="19" s="1"/>
  <c r="Q677" i="19" s="1"/>
  <c r="P684" i="19"/>
  <c r="R684" i="19" s="1"/>
  <c r="Q684" i="19" s="1"/>
  <c r="P763" i="19"/>
  <c r="R763" i="19" s="1"/>
  <c r="Q763" i="19" s="1"/>
  <c r="P704" i="19"/>
  <c r="R704" i="19" s="1"/>
  <c r="Q704" i="19" s="1"/>
  <c r="P603" i="19"/>
  <c r="R603" i="19" s="1"/>
  <c r="Q603" i="19" s="1"/>
  <c r="P579" i="19"/>
  <c r="R579" i="19" s="1"/>
  <c r="Q579" i="19" s="1"/>
  <c r="P585" i="19"/>
  <c r="R585" i="19" s="1"/>
  <c r="Q585" i="19" s="1"/>
  <c r="P492" i="19"/>
  <c r="R492" i="19" s="1"/>
  <c r="Q492" i="19" s="1"/>
  <c r="P569" i="19"/>
  <c r="R569" i="19" s="1"/>
  <c r="Q569" i="19" s="1"/>
  <c r="P583" i="19"/>
  <c r="R583" i="19" s="1"/>
  <c r="Q583" i="19" s="1"/>
  <c r="P481" i="19"/>
  <c r="R481" i="19" s="1"/>
  <c r="Q481" i="19" s="1"/>
  <c r="P549" i="19"/>
  <c r="R549" i="19" s="1"/>
  <c r="Q549" i="19" s="1"/>
  <c r="P532" i="19"/>
  <c r="R532" i="19" s="1"/>
  <c r="Q532" i="19" s="1"/>
  <c r="P550" i="19"/>
  <c r="R550" i="19" s="1"/>
  <c r="Q550" i="19" s="1"/>
  <c r="P522" i="19"/>
  <c r="R522" i="19" s="1"/>
  <c r="Q522" i="19" s="1"/>
  <c r="P566" i="19"/>
  <c r="R566" i="19" s="1"/>
  <c r="Q566" i="19" s="1"/>
  <c r="P646" i="19"/>
  <c r="R646" i="19" s="1"/>
  <c r="Q646" i="19" s="1"/>
  <c r="P707" i="19"/>
  <c r="R707" i="19" s="1"/>
  <c r="Q707" i="19" s="1"/>
  <c r="P716" i="19"/>
  <c r="R716" i="19" s="1"/>
  <c r="Q716" i="19" s="1"/>
  <c r="P529" i="19"/>
  <c r="R529" i="19" s="1"/>
  <c r="Q529" i="19" s="1"/>
  <c r="P610" i="19"/>
  <c r="R610" i="19" s="1"/>
  <c r="Q610" i="19" s="1"/>
  <c r="P519" i="19"/>
  <c r="R519" i="19" s="1"/>
  <c r="Q519" i="19" s="1"/>
  <c r="P642" i="19"/>
  <c r="R642" i="19" s="1"/>
  <c r="Q642" i="19" s="1"/>
  <c r="P714" i="19"/>
  <c r="R714" i="19" s="1"/>
  <c r="Q714" i="19" s="1"/>
  <c r="P653" i="19"/>
  <c r="R653" i="19" s="1"/>
  <c r="Q653" i="19" s="1"/>
  <c r="P699" i="19"/>
  <c r="R699" i="19" s="1"/>
  <c r="Q699" i="19" s="1"/>
  <c r="P568" i="19"/>
  <c r="R568" i="19" s="1"/>
  <c r="Q568" i="19" s="1"/>
  <c r="P717" i="19"/>
  <c r="R717" i="19" s="1"/>
  <c r="Q717" i="19" s="1"/>
  <c r="P752" i="19"/>
  <c r="R752" i="19" s="1"/>
  <c r="Q752" i="19" s="1"/>
  <c r="P546" i="19"/>
  <c r="R546" i="19" s="1"/>
  <c r="Q546" i="19" s="1"/>
  <c r="P656" i="19"/>
  <c r="R656" i="19" s="1"/>
  <c r="Q656" i="19" s="1"/>
  <c r="P513" i="19"/>
  <c r="R513" i="19" s="1"/>
  <c r="Q513" i="19" s="1"/>
  <c r="P694" i="19"/>
  <c r="R694" i="19" s="1"/>
  <c r="Q694" i="19" s="1"/>
  <c r="P810" i="19"/>
  <c r="R810" i="19" s="1"/>
  <c r="Q810" i="19" s="1"/>
  <c r="P539" i="19"/>
  <c r="R539" i="19" s="1"/>
  <c r="Q539" i="19" s="1"/>
  <c r="P649" i="19"/>
  <c r="R649" i="19" s="1"/>
  <c r="Q649" i="19" s="1"/>
  <c r="P545" i="19"/>
  <c r="R545" i="19" s="1"/>
  <c r="Q545" i="19" s="1"/>
  <c r="P641" i="19"/>
  <c r="R641" i="19" s="1"/>
  <c r="Q641" i="19" s="1"/>
  <c r="P741" i="19"/>
  <c r="R741" i="19" s="1"/>
  <c r="Q741" i="19" s="1"/>
  <c r="P664" i="19"/>
  <c r="R664" i="19" s="1"/>
  <c r="Q664" i="19" s="1"/>
  <c r="P831" i="19"/>
  <c r="R831" i="19" s="1"/>
  <c r="Q831" i="19" s="1"/>
  <c r="P733" i="19"/>
  <c r="R733" i="19" s="1"/>
  <c r="Q733" i="19" s="1"/>
  <c r="P506" i="19"/>
  <c r="R506" i="19" s="1"/>
  <c r="Q506" i="19" s="1"/>
  <c r="P606" i="19"/>
  <c r="R606" i="19" s="1"/>
  <c r="Q606" i="19" s="1"/>
  <c r="P849" i="19"/>
  <c r="R849" i="19" s="1"/>
  <c r="Q849" i="19" s="1"/>
  <c r="P572" i="19"/>
  <c r="R572" i="19" s="1"/>
  <c r="Q572" i="19" s="1"/>
  <c r="P802" i="19"/>
  <c r="R802" i="19" s="1"/>
  <c r="Q802" i="19" s="1"/>
  <c r="P521" i="19"/>
  <c r="R521" i="19" s="1"/>
  <c r="Q521" i="19" s="1"/>
  <c r="P753" i="19"/>
  <c r="R753" i="19" s="1"/>
  <c r="Q753" i="19" s="1"/>
  <c r="P680" i="19"/>
  <c r="R680" i="19" s="1"/>
  <c r="Q680" i="19" s="1"/>
  <c r="P567" i="19"/>
  <c r="R567" i="19" s="1"/>
  <c r="Q567" i="19" s="1"/>
  <c r="P517" i="19"/>
  <c r="R517" i="19" s="1"/>
  <c r="Q517" i="19" s="1"/>
  <c r="P728" i="19"/>
  <c r="R728" i="19" s="1"/>
  <c r="Q728" i="19" s="1"/>
  <c r="P515" i="19"/>
  <c r="R515" i="19" s="1"/>
  <c r="Q515" i="19" s="1"/>
  <c r="P691" i="19"/>
  <c r="R691" i="19" s="1"/>
  <c r="Q691" i="19" s="1"/>
  <c r="P800" i="19"/>
  <c r="R800" i="19" s="1"/>
  <c r="Q800" i="19" s="1"/>
  <c r="S80" i="19"/>
  <c r="P296" i="19"/>
  <c r="R296" i="19" s="1"/>
  <c r="Q296" i="19" s="1"/>
  <c r="P444" i="19"/>
  <c r="R444" i="19" s="1"/>
  <c r="Q444" i="19" s="1"/>
  <c r="P421" i="19"/>
  <c r="R421" i="19" s="1"/>
  <c r="Q421" i="19" s="1"/>
  <c r="P420" i="19"/>
  <c r="R420" i="19" s="1"/>
  <c r="Q420" i="19" s="1"/>
  <c r="P426" i="19"/>
  <c r="R426" i="19" s="1"/>
  <c r="Q426" i="19" s="1"/>
  <c r="P274" i="19"/>
  <c r="P349" i="19"/>
  <c r="R349" i="19" s="1"/>
  <c r="Q349" i="19" s="1"/>
  <c r="P334" i="19"/>
  <c r="R334" i="19" s="1"/>
  <c r="Q334" i="19" s="1"/>
  <c r="P295" i="19"/>
  <c r="P309" i="19"/>
  <c r="R309" i="19" s="1"/>
  <c r="Q309" i="19" s="1"/>
  <c r="P388" i="19"/>
  <c r="P361" i="19"/>
  <c r="R361" i="19" s="1"/>
  <c r="Q361" i="19" s="1"/>
  <c r="P303" i="19"/>
  <c r="R303" i="19" s="1"/>
  <c r="Q303" i="19" s="1"/>
  <c r="P472" i="19"/>
  <c r="R472" i="19" s="1"/>
  <c r="Q472" i="19" s="1"/>
  <c r="P281" i="19"/>
  <c r="P312" i="19"/>
  <c r="R312" i="19" s="1"/>
  <c r="Q312" i="19" s="1"/>
  <c r="P429" i="19"/>
  <c r="R429" i="19" s="1"/>
  <c r="Q429" i="19" s="1"/>
  <c r="P433" i="19"/>
  <c r="R433" i="19" s="1"/>
  <c r="Q433" i="19" s="1"/>
  <c r="P453" i="19"/>
  <c r="R453" i="19" s="1"/>
  <c r="Q453" i="19" s="1"/>
  <c r="P362" i="19"/>
  <c r="R362" i="19" s="1"/>
  <c r="Q362" i="19" s="1"/>
  <c r="P339" i="19"/>
  <c r="R339" i="19" s="1"/>
  <c r="Q339" i="19" s="1"/>
  <c r="P413" i="19"/>
  <c r="P265" i="19"/>
  <c r="P311" i="19"/>
  <c r="R311" i="19" s="1"/>
  <c r="Q311" i="19" s="1"/>
  <c r="P445" i="19"/>
  <c r="R445" i="19" s="1"/>
  <c r="Q445" i="19" s="1"/>
  <c r="P451" i="19"/>
  <c r="R451" i="19" s="1"/>
  <c r="Q451" i="19" s="1"/>
  <c r="P305" i="19"/>
  <c r="R305" i="19" s="1"/>
  <c r="Q305" i="19" s="1"/>
  <c r="P406" i="19"/>
  <c r="P357" i="19"/>
  <c r="R357" i="19" s="1"/>
  <c r="Q357" i="19" s="1"/>
  <c r="P470" i="19"/>
  <c r="R470" i="19" s="1"/>
  <c r="Q470" i="19" s="1"/>
  <c r="P308" i="19"/>
  <c r="R308" i="19" s="1"/>
  <c r="Q308" i="19" s="1"/>
  <c r="P345" i="19"/>
  <c r="R345" i="19" s="1"/>
  <c r="Q345" i="19" s="1"/>
  <c r="P340" i="19"/>
  <c r="R340" i="19" s="1"/>
  <c r="Q340" i="19" s="1"/>
  <c r="P351" i="19"/>
  <c r="R351" i="19" s="1"/>
  <c r="Q351" i="19" s="1"/>
  <c r="P347" i="19"/>
  <c r="R347" i="19" s="1"/>
  <c r="Q347" i="19" s="1"/>
  <c r="P350" i="19"/>
  <c r="R350" i="19" s="1"/>
  <c r="Q350" i="19" s="1"/>
  <c r="P346" i="19"/>
  <c r="R346" i="19" s="1"/>
  <c r="Q346" i="19" s="1"/>
  <c r="P393" i="19"/>
  <c r="P291" i="19"/>
  <c r="P317" i="19"/>
  <c r="R317" i="19" s="1"/>
  <c r="Q317" i="19" s="1"/>
  <c r="P390" i="19"/>
  <c r="P401" i="19"/>
  <c r="P276" i="19"/>
  <c r="P473" i="19"/>
  <c r="R473" i="19" s="1"/>
  <c r="Q473" i="19" s="1"/>
  <c r="P337" i="19"/>
  <c r="R337" i="19" s="1"/>
  <c r="Q337" i="19" s="1"/>
  <c r="P370" i="19"/>
  <c r="R370" i="19" s="1"/>
  <c r="Q370" i="19" s="1"/>
  <c r="P365" i="19"/>
  <c r="R365" i="19" s="1"/>
  <c r="Q365" i="19" s="1"/>
  <c r="P432" i="19"/>
  <c r="R432" i="19" s="1"/>
  <c r="Q432" i="19" s="1"/>
  <c r="P273" i="19"/>
  <c r="P418" i="19"/>
  <c r="R418" i="19" s="1"/>
  <c r="Q418" i="19" s="1"/>
  <c r="P359" i="19"/>
  <c r="R359" i="19" s="1"/>
  <c r="Q359" i="19" s="1"/>
  <c r="P474" i="19"/>
  <c r="R474" i="19" s="1"/>
  <c r="Q474" i="19" s="1"/>
  <c r="P277" i="19"/>
  <c r="P330" i="19"/>
  <c r="R330" i="19" s="1"/>
  <c r="Q330" i="19" s="1"/>
  <c r="P385" i="19"/>
  <c r="P269" i="19"/>
  <c r="P448" i="19"/>
  <c r="R448" i="19" s="1"/>
  <c r="Q448" i="19" s="1"/>
  <c r="P278" i="19"/>
  <c r="P271" i="19"/>
  <c r="P314" i="19"/>
  <c r="R314" i="19" s="1"/>
  <c r="Q314" i="19" s="1"/>
  <c r="P275" i="19"/>
  <c r="P306" i="19"/>
  <c r="R306" i="19" s="1"/>
  <c r="Q306" i="19" s="1"/>
  <c r="P454" i="19"/>
  <c r="R454" i="19" s="1"/>
  <c r="Q454" i="19" s="1"/>
  <c r="P319" i="19"/>
  <c r="R319" i="19" s="1"/>
  <c r="Q319" i="19" s="1"/>
  <c r="P402" i="19"/>
  <c r="P449" i="19"/>
  <c r="R449" i="19" s="1"/>
  <c r="Q449" i="19" s="1"/>
  <c r="P384" i="19"/>
  <c r="R384" i="19" s="1"/>
  <c r="Q384" i="19" s="1"/>
  <c r="P342" i="19"/>
  <c r="R342" i="19" s="1"/>
  <c r="Q342" i="19" s="1"/>
  <c r="P437" i="19"/>
  <c r="R437" i="19" s="1"/>
  <c r="Q437" i="19" s="1"/>
  <c r="P466" i="19"/>
  <c r="R466" i="19" s="1"/>
  <c r="Q466" i="19" s="1"/>
  <c r="P355" i="19"/>
  <c r="R355" i="19" s="1"/>
  <c r="Q355" i="19" s="1"/>
  <c r="P377" i="19"/>
  <c r="R377" i="19" s="1"/>
  <c r="Q377" i="19" s="1"/>
  <c r="P427" i="19"/>
  <c r="R427" i="19" s="1"/>
  <c r="Q427" i="19" s="1"/>
  <c r="P289" i="19"/>
  <c r="P438" i="19"/>
  <c r="R438" i="19" s="1"/>
  <c r="Q438" i="19" s="1"/>
  <c r="P379" i="19"/>
  <c r="R379" i="19" s="1"/>
  <c r="Q379" i="19" s="1"/>
  <c r="P356" i="19"/>
  <c r="R356" i="19" s="1"/>
  <c r="Q356" i="19" s="1"/>
  <c r="P333" i="19"/>
  <c r="R333" i="19" s="1"/>
  <c r="Q333" i="19" s="1"/>
  <c r="P409" i="19"/>
  <c r="P326" i="19"/>
  <c r="R326" i="19" s="1"/>
  <c r="Q326" i="19" s="1"/>
  <c r="P368" i="19"/>
  <c r="R368" i="19" s="1"/>
  <c r="Q368" i="19" s="1"/>
  <c r="P285" i="19"/>
  <c r="P322" i="19"/>
  <c r="R322" i="19" s="1"/>
  <c r="Q322" i="19" s="1"/>
  <c r="P344" i="19"/>
  <c r="R344" i="19" s="1"/>
  <c r="Q344" i="19" s="1"/>
  <c r="P458" i="19"/>
  <c r="R458" i="19" s="1"/>
  <c r="Q458" i="19" s="1"/>
  <c r="P283" i="19"/>
  <c r="P320" i="19"/>
  <c r="R320" i="19" s="1"/>
  <c r="Q320" i="19" s="1"/>
  <c r="P336" i="19"/>
  <c r="R336" i="19" s="1"/>
  <c r="Q336" i="19" s="1"/>
  <c r="P435" i="19"/>
  <c r="R435" i="19" s="1"/>
  <c r="Q435" i="19" s="1"/>
  <c r="P461" i="19"/>
  <c r="R461" i="19" s="1"/>
  <c r="Q461" i="19" s="1"/>
  <c r="P301" i="19"/>
  <c r="R301" i="19" s="1"/>
  <c r="Q301" i="19" s="1"/>
  <c r="P391" i="19"/>
  <c r="P328" i="19"/>
  <c r="R328" i="19" s="1"/>
  <c r="Q328" i="19" s="1"/>
  <c r="P386" i="19"/>
  <c r="P396" i="19"/>
  <c r="P447" i="19"/>
  <c r="R447" i="19" s="1"/>
  <c r="Q447" i="19" s="1"/>
  <c r="P352" i="19"/>
  <c r="R352" i="19" s="1"/>
  <c r="Q352" i="19" s="1"/>
  <c r="P299" i="19"/>
  <c r="R299" i="19" s="1"/>
  <c r="Q299" i="19" s="1"/>
  <c r="P415" i="19"/>
  <c r="P292" i="19"/>
  <c r="P405" i="19"/>
  <c r="P272" i="19"/>
  <c r="P457" i="19"/>
  <c r="R457" i="19" s="1"/>
  <c r="Q457" i="19" s="1"/>
  <c r="P441" i="19"/>
  <c r="R441" i="19" s="1"/>
  <c r="Q441" i="19" s="1"/>
  <c r="P424" i="19"/>
  <c r="R424" i="19" s="1"/>
  <c r="Q424" i="19" s="1"/>
  <c r="P280" i="19"/>
  <c r="P288" i="19"/>
  <c r="P363" i="19"/>
  <c r="R363" i="19" s="1"/>
  <c r="Q363" i="19" s="1"/>
  <c r="P400" i="19"/>
  <c r="P358" i="19"/>
  <c r="R358" i="19" s="1"/>
  <c r="Q358" i="19" s="1"/>
  <c r="P443" i="19"/>
  <c r="R443" i="19" s="1"/>
  <c r="Q443" i="19" s="1"/>
  <c r="P378" i="19"/>
  <c r="R378" i="19" s="1"/>
  <c r="Q378" i="19" s="1"/>
  <c r="P315" i="19"/>
  <c r="R315" i="19" s="1"/>
  <c r="Q315" i="19" s="1"/>
  <c r="P476" i="19"/>
  <c r="R476" i="19" s="1"/>
  <c r="Q476" i="19" s="1"/>
  <c r="P293" i="19"/>
  <c r="P327" i="19"/>
  <c r="R327" i="19" s="1"/>
  <c r="Q327" i="19" s="1"/>
  <c r="P284" i="19"/>
  <c r="P452" i="19"/>
  <c r="R452" i="19" s="1"/>
  <c r="Q452" i="19" s="1"/>
  <c r="P354" i="19"/>
  <c r="R354" i="19" s="1"/>
  <c r="Q354" i="19" s="1"/>
  <c r="P366" i="19"/>
  <c r="R366" i="19" s="1"/>
  <c r="Q366" i="19" s="1"/>
  <c r="P430" i="19"/>
  <c r="R430" i="19" s="1"/>
  <c r="Q430" i="19" s="1"/>
  <c r="P373" i="19"/>
  <c r="R373" i="19" s="1"/>
  <c r="Q373" i="19" s="1"/>
  <c r="P410" i="19"/>
  <c r="P422" i="19"/>
  <c r="R422" i="19" s="1"/>
  <c r="Q422" i="19" s="1"/>
  <c r="P464" i="19"/>
  <c r="R464" i="19" s="1"/>
  <c r="Q464" i="19" s="1"/>
  <c r="P450" i="19"/>
  <c r="R450" i="19" s="1"/>
  <c r="Q450" i="19" s="1"/>
  <c r="P407" i="19"/>
  <c r="P469" i="19"/>
  <c r="R469" i="19" s="1"/>
  <c r="Q469" i="19" s="1"/>
  <c r="P338" i="19"/>
  <c r="R338" i="19" s="1"/>
  <c r="Q338" i="19" s="1"/>
  <c r="P442" i="19"/>
  <c r="R442" i="19" s="1"/>
  <c r="Q442" i="19" s="1"/>
  <c r="P389" i="19"/>
  <c r="P411" i="19"/>
  <c r="P383" i="19"/>
  <c r="R383" i="19" s="1"/>
  <c r="Q383" i="19" s="1"/>
  <c r="P376" i="19"/>
  <c r="R376" i="19" s="1"/>
  <c r="Q376" i="19" s="1"/>
  <c r="P297" i="19"/>
  <c r="R297" i="19" s="1"/>
  <c r="Q297" i="19" s="1"/>
  <c r="P416" i="19"/>
  <c r="R416" i="19" s="1"/>
  <c r="Q416" i="19" s="1"/>
  <c r="P290" i="19"/>
  <c r="P286" i="19"/>
  <c r="P395" i="19"/>
  <c r="P387" i="19"/>
  <c r="P392" i="19"/>
  <c r="P343" i="19"/>
  <c r="R343" i="19" s="1"/>
  <c r="Q343" i="19" s="1"/>
  <c r="P332" i="19"/>
  <c r="R332" i="19" s="1"/>
  <c r="Q332" i="19" s="1"/>
  <c r="P439" i="19"/>
  <c r="R439" i="19" s="1"/>
  <c r="Q439" i="19" s="1"/>
  <c r="P399" i="19"/>
  <c r="P460" i="19"/>
  <c r="R460" i="19" s="1"/>
  <c r="Q460" i="19" s="1"/>
  <c r="P374" i="19"/>
  <c r="R374" i="19" s="1"/>
  <c r="Q374" i="19" s="1"/>
  <c r="P360" i="19"/>
  <c r="R360" i="19" s="1"/>
  <c r="Q360" i="19" s="1"/>
  <c r="P412" i="19"/>
  <c r="P459" i="19"/>
  <c r="R459" i="19" s="1"/>
  <c r="Q459" i="19" s="1"/>
  <c r="P331" i="19"/>
  <c r="R331" i="19" s="1"/>
  <c r="Q331" i="19" s="1"/>
  <c r="P369" i="19"/>
  <c r="R369" i="19" s="1"/>
  <c r="Q369" i="19" s="1"/>
  <c r="P329" i="19"/>
  <c r="R329" i="19" s="1"/>
  <c r="Q329" i="19" s="1"/>
  <c r="P266" i="19"/>
  <c r="P419" i="19"/>
  <c r="R419" i="19" s="1"/>
  <c r="Q419" i="19" s="1"/>
  <c r="P440" i="19"/>
  <c r="R440" i="19" s="1"/>
  <c r="Q440" i="19" s="1"/>
  <c r="P287" i="19"/>
  <c r="P455" i="19"/>
  <c r="R455" i="19" s="1"/>
  <c r="Q455" i="19" s="1"/>
  <c r="P475" i="19"/>
  <c r="R475" i="19" s="1"/>
  <c r="Q475" i="19" s="1"/>
  <c r="P279" i="19"/>
  <c r="P397" i="19"/>
  <c r="P302" i="19"/>
  <c r="R302" i="19" s="1"/>
  <c r="Q302" i="19" s="1"/>
  <c r="P468" i="19"/>
  <c r="R468" i="19" s="1"/>
  <c r="Q468" i="19" s="1"/>
  <c r="P428" i="19"/>
  <c r="R428" i="19" s="1"/>
  <c r="Q428" i="19" s="1"/>
  <c r="P268" i="19"/>
  <c r="P394" i="19"/>
  <c r="P304" i="19"/>
  <c r="R304" i="19" s="1"/>
  <c r="Q304" i="19" s="1"/>
  <c r="P371" i="19"/>
  <c r="R371" i="19" s="1"/>
  <c r="Q371" i="19" s="1"/>
  <c r="P323" i="19"/>
  <c r="R323" i="19" s="1"/>
  <c r="Q323" i="19" s="1"/>
  <c r="P325" i="19"/>
  <c r="R325" i="19" s="1"/>
  <c r="Q325" i="19" s="1"/>
  <c r="P298" i="19"/>
  <c r="R298" i="19" s="1"/>
  <c r="Q298" i="19" s="1"/>
  <c r="P380" i="19"/>
  <c r="R380" i="19" s="1"/>
  <c r="Q380" i="19" s="1"/>
  <c r="P282" i="19"/>
  <c r="P462" i="19"/>
  <c r="R462" i="19" s="1"/>
  <c r="Q462" i="19" s="1"/>
  <c r="P436" i="19"/>
  <c r="R436" i="19" s="1"/>
  <c r="Q436" i="19" s="1"/>
  <c r="P316" i="19"/>
  <c r="R316" i="19" s="1"/>
  <c r="Q316" i="19" s="1"/>
  <c r="P318" i="19"/>
  <c r="R318" i="19" s="1"/>
  <c r="Q318" i="19" s="1"/>
  <c r="P463" i="19"/>
  <c r="R463" i="19" s="1"/>
  <c r="Q463" i="19" s="1"/>
  <c r="P398" i="19"/>
  <c r="P382" i="19"/>
  <c r="R382" i="19" s="1"/>
  <c r="Q382" i="19" s="1"/>
  <c r="P408" i="19"/>
  <c r="P446" i="19"/>
  <c r="R446" i="19" s="1"/>
  <c r="Q446" i="19" s="1"/>
  <c r="P425" i="19"/>
  <c r="R425" i="19" s="1"/>
  <c r="Q425" i="19" s="1"/>
  <c r="P434" i="19"/>
  <c r="R434" i="19" s="1"/>
  <c r="Q434" i="19" s="1"/>
  <c r="P417" i="19"/>
  <c r="R417" i="19" s="1"/>
  <c r="Q417" i="19" s="1"/>
  <c r="P324" i="19"/>
  <c r="R324" i="19" s="1"/>
  <c r="Q324" i="19" s="1"/>
  <c r="P465" i="19"/>
  <c r="R465" i="19" s="1"/>
  <c r="Q465" i="19" s="1"/>
  <c r="P270" i="19"/>
  <c r="P431" i="19"/>
  <c r="R431" i="19" s="1"/>
  <c r="Q431" i="19" s="1"/>
  <c r="P321" i="19"/>
  <c r="R321" i="19" s="1"/>
  <c r="Q321" i="19" s="1"/>
  <c r="P310" i="19"/>
  <c r="R310" i="19" s="1"/>
  <c r="Q310" i="19" s="1"/>
  <c r="P267" i="19"/>
  <c r="P414" i="19"/>
  <c r="P404" i="19"/>
  <c r="P467" i="19"/>
  <c r="R467" i="19" s="1"/>
  <c r="Q467" i="19" s="1"/>
  <c r="P341" i="19"/>
  <c r="R341" i="19" s="1"/>
  <c r="Q341" i="19" s="1"/>
  <c r="P372" i="19"/>
  <c r="R372" i="19" s="1"/>
  <c r="Q372" i="19" s="1"/>
  <c r="P456" i="19"/>
  <c r="R456" i="19" s="1"/>
  <c r="Q456" i="19" s="1"/>
  <c r="P348" i="19"/>
  <c r="R348" i="19" s="1"/>
  <c r="Q348" i="19" s="1"/>
  <c r="P423" i="19"/>
  <c r="R423" i="19" s="1"/>
  <c r="Q423" i="19" s="1"/>
  <c r="P300" i="19"/>
  <c r="R300" i="19" s="1"/>
  <c r="Q300" i="19" s="1"/>
  <c r="P367" i="19"/>
  <c r="R367" i="19" s="1"/>
  <c r="Q367" i="19" s="1"/>
  <c r="P381" i="19"/>
  <c r="R381" i="19" s="1"/>
  <c r="Q381" i="19" s="1"/>
  <c r="P335" i="19"/>
  <c r="R335" i="19" s="1"/>
  <c r="Q335" i="19" s="1"/>
  <c r="P353" i="19"/>
  <c r="R353" i="19" s="1"/>
  <c r="Q353" i="19" s="1"/>
  <c r="P471" i="19"/>
  <c r="R471" i="19" s="1"/>
  <c r="Q471" i="19" s="1"/>
  <c r="P294" i="19"/>
  <c r="P375" i="19"/>
  <c r="R375" i="19" s="1"/>
  <c r="Q375" i="19" s="1"/>
  <c r="P403" i="19"/>
  <c r="P364" i="19"/>
  <c r="R364" i="19" s="1"/>
  <c r="Q364" i="19" s="1"/>
  <c r="P307" i="19"/>
  <c r="R307" i="19" s="1"/>
  <c r="Q307" i="19" s="1"/>
  <c r="P313" i="19"/>
  <c r="R313" i="19" s="1"/>
  <c r="Q313" i="19" s="1"/>
  <c r="P187" i="19"/>
  <c r="P235" i="19"/>
  <c r="P234" i="19"/>
  <c r="P178" i="19"/>
  <c r="P186" i="19"/>
  <c r="P244" i="19"/>
  <c r="P208" i="19"/>
  <c r="P221" i="19"/>
  <c r="P233" i="19"/>
  <c r="P175" i="19"/>
  <c r="P182" i="19"/>
  <c r="P185" i="19"/>
  <c r="P261" i="19"/>
  <c r="P243" i="19"/>
  <c r="P207" i="19"/>
  <c r="P231" i="19"/>
  <c r="P204" i="19"/>
  <c r="P212" i="19"/>
  <c r="P225" i="19"/>
  <c r="P236" i="19"/>
  <c r="R236" i="19" s="1"/>
  <c r="Q236" i="19" s="1"/>
  <c r="P209" i="19"/>
  <c r="P218" i="19"/>
  <c r="P248" i="19"/>
  <c r="P177" i="19"/>
  <c r="P206" i="19"/>
  <c r="P194" i="19"/>
  <c r="P183" i="19"/>
  <c r="P227" i="19"/>
  <c r="P199" i="19"/>
  <c r="P205" i="19"/>
  <c r="P215" i="19"/>
  <c r="P190" i="19"/>
  <c r="P237" i="19"/>
  <c r="P259" i="19"/>
  <c r="P210" i="19"/>
  <c r="P216" i="19"/>
  <c r="P219" i="19"/>
  <c r="P228" i="19"/>
  <c r="P242" i="19"/>
  <c r="P197" i="19"/>
  <c r="P174" i="19"/>
  <c r="P179" i="19"/>
  <c r="P184" i="19"/>
  <c r="P229" i="19"/>
  <c r="P213" i="19"/>
  <c r="P250" i="19"/>
  <c r="P224" i="19"/>
  <c r="P245" i="19"/>
  <c r="P203" i="19"/>
  <c r="P198" i="19"/>
  <c r="P217" i="19"/>
  <c r="P191" i="19"/>
  <c r="P256" i="19"/>
  <c r="P253" i="19"/>
  <c r="P196" i="19"/>
  <c r="P222" i="19"/>
  <c r="P189" i="19"/>
  <c r="P247" i="19"/>
  <c r="P188" i="19"/>
  <c r="P226" i="19"/>
  <c r="P239" i="19"/>
  <c r="P192" i="19"/>
  <c r="P181" i="19"/>
  <c r="P202" i="19"/>
  <c r="P195" i="19"/>
  <c r="P230" i="19"/>
  <c r="P258" i="19"/>
  <c r="P176" i="19"/>
  <c r="P173" i="19"/>
  <c r="P211" i="19"/>
  <c r="P240" i="19"/>
  <c r="P263" i="19"/>
  <c r="P193" i="19"/>
  <c r="P232" i="19"/>
  <c r="P241" i="19"/>
  <c r="P246" i="19"/>
  <c r="R246" i="19" s="1"/>
  <c r="Q246" i="19" s="1"/>
  <c r="P257" i="19"/>
  <c r="P252" i="19"/>
  <c r="P262" i="19"/>
  <c r="P251" i="19"/>
  <c r="P254" i="19"/>
  <c r="P220" i="19"/>
  <c r="P180" i="19"/>
  <c r="P264" i="19"/>
  <c r="R264" i="19" s="1"/>
  <c r="Q264" i="19" s="1"/>
  <c r="P255" i="19"/>
  <c r="P238" i="19"/>
  <c r="P260" i="19"/>
  <c r="P249" i="19"/>
  <c r="P201" i="19"/>
  <c r="P200" i="19"/>
  <c r="P223" i="19"/>
  <c r="P214" i="19"/>
  <c r="P110" i="19"/>
  <c r="P119" i="19"/>
  <c r="P151" i="19"/>
  <c r="P149" i="19"/>
  <c r="P145" i="19"/>
  <c r="P128" i="19"/>
  <c r="P117" i="19"/>
  <c r="P136" i="19"/>
  <c r="P114" i="19"/>
  <c r="P127" i="19"/>
  <c r="P131" i="19"/>
  <c r="P118" i="19"/>
  <c r="P104" i="19"/>
  <c r="P135" i="19"/>
  <c r="P167" i="19"/>
  <c r="P162" i="19"/>
  <c r="P150" i="19"/>
  <c r="P124" i="19"/>
  <c r="P141" i="19"/>
  <c r="P170" i="19"/>
  <c r="P171" i="19"/>
  <c r="P137" i="19"/>
  <c r="P169" i="19"/>
  <c r="P161" i="19"/>
  <c r="P163" i="19"/>
  <c r="P143" i="19"/>
  <c r="P105" i="19"/>
  <c r="P123" i="19"/>
  <c r="P164" i="19"/>
  <c r="P121" i="19"/>
  <c r="P107" i="19"/>
  <c r="P168" i="19"/>
  <c r="P147" i="19"/>
  <c r="P112" i="19"/>
  <c r="P108" i="19"/>
  <c r="P166" i="19"/>
  <c r="P139" i="19"/>
  <c r="P144" i="19"/>
  <c r="P154" i="19"/>
  <c r="P155" i="19"/>
  <c r="P111" i="19"/>
  <c r="P134" i="19"/>
  <c r="P116" i="19"/>
  <c r="P120" i="19"/>
  <c r="P113" i="19"/>
  <c r="P152" i="19"/>
  <c r="P153" i="19"/>
  <c r="P115" i="19"/>
  <c r="P130" i="19"/>
  <c r="P109" i="19"/>
  <c r="P165" i="19"/>
  <c r="P157" i="19"/>
  <c r="P133" i="19"/>
  <c r="P148" i="19"/>
  <c r="P160" i="19"/>
  <c r="P142" i="19"/>
  <c r="P158" i="19"/>
  <c r="P126" i="19"/>
  <c r="P125" i="19"/>
  <c r="P172" i="19"/>
  <c r="P106" i="19"/>
  <c r="P132" i="19"/>
  <c r="P156" i="19"/>
  <c r="P129" i="19"/>
  <c r="P146" i="19"/>
  <c r="P122" i="19"/>
  <c r="P159" i="19"/>
  <c r="P138" i="19"/>
  <c r="P140" i="19"/>
  <c r="S85" i="19"/>
  <c r="S81" i="19"/>
  <c r="S6" i="19"/>
  <c r="R6" i="19"/>
  <c r="O6" i="19"/>
  <c r="C5" i="19"/>
  <c r="R619" i="19" l="1"/>
  <c r="Q619" i="19" s="1"/>
  <c r="R726" i="19"/>
  <c r="Q726" i="19" s="1"/>
  <c r="R785" i="19"/>
  <c r="Q785" i="19" s="1"/>
  <c r="R837" i="19"/>
  <c r="Q837" i="19" s="1"/>
  <c r="R486" i="19"/>
  <c r="Q486" i="19" s="1"/>
  <c r="R829" i="19"/>
  <c r="Q829" i="19" s="1"/>
  <c r="R241" i="19"/>
  <c r="Q241" i="19" s="1"/>
  <c r="R258" i="19"/>
  <c r="Q258" i="19" s="1"/>
  <c r="R247" i="19"/>
  <c r="Q247" i="19" s="1"/>
  <c r="R259" i="19"/>
  <c r="Q259" i="19" s="1"/>
  <c r="R235" i="19"/>
  <c r="Q235" i="19" s="1"/>
  <c r="R237" i="19"/>
  <c r="Q237" i="19" s="1"/>
  <c r="R249" i="19"/>
  <c r="Q249" i="19" s="1"/>
  <c r="R251" i="19"/>
  <c r="Q251" i="19" s="1"/>
  <c r="R263" i="19"/>
  <c r="Q263" i="19" s="1"/>
  <c r="R245" i="19"/>
  <c r="Q245" i="19" s="1"/>
  <c r="R260" i="19"/>
  <c r="Q260" i="19" s="1"/>
  <c r="R262" i="19"/>
  <c r="Q262" i="19" s="1"/>
  <c r="R240" i="19"/>
  <c r="Q240" i="19" s="1"/>
  <c r="R242" i="19"/>
  <c r="Q242" i="19" s="1"/>
  <c r="R248" i="19"/>
  <c r="Q248" i="19" s="1"/>
  <c r="R254" i="19"/>
  <c r="Q254" i="19" s="1"/>
  <c r="R238" i="19"/>
  <c r="Q238" i="19" s="1"/>
  <c r="R252" i="19"/>
  <c r="Q252" i="19" s="1"/>
  <c r="R253" i="19"/>
  <c r="Q253" i="19" s="1"/>
  <c r="R250" i="19"/>
  <c r="Q250" i="19" s="1"/>
  <c r="R243" i="19"/>
  <c r="Q243" i="19" s="1"/>
  <c r="R244" i="19"/>
  <c r="Q244" i="19" s="1"/>
  <c r="R255" i="19"/>
  <c r="Q255" i="19" s="1"/>
  <c r="R257" i="19"/>
  <c r="Q257" i="19" s="1"/>
  <c r="R239" i="19"/>
  <c r="Q239" i="19" s="1"/>
  <c r="R256" i="19"/>
  <c r="Q256" i="19" s="1"/>
  <c r="R261" i="19"/>
  <c r="Q261" i="19" s="1"/>
  <c r="R394" i="19"/>
  <c r="Q394" i="19" s="1"/>
  <c r="R272" i="19"/>
  <c r="Q272" i="19" s="1"/>
  <c r="R386" i="19"/>
  <c r="Q386" i="19" s="1"/>
  <c r="R283" i="19"/>
  <c r="Q283" i="19" s="1"/>
  <c r="R393" i="19"/>
  <c r="Q393" i="19" s="1"/>
  <c r="R413" i="19"/>
  <c r="Q413" i="19" s="1"/>
  <c r="R274" i="19"/>
  <c r="Q274" i="19" s="1"/>
  <c r="R408" i="19"/>
  <c r="Q408" i="19" s="1"/>
  <c r="R282" i="19"/>
  <c r="Q282" i="19" s="1"/>
  <c r="R268" i="19"/>
  <c r="Q268" i="19" s="1"/>
  <c r="R287" i="19"/>
  <c r="Q287" i="19" s="1"/>
  <c r="R412" i="19"/>
  <c r="Q412" i="19" s="1"/>
  <c r="R392" i="19"/>
  <c r="Q392" i="19" s="1"/>
  <c r="R284" i="19"/>
  <c r="Q284" i="19" s="1"/>
  <c r="R400" i="19"/>
  <c r="Q400" i="19" s="1"/>
  <c r="R405" i="19"/>
  <c r="Q405" i="19" s="1"/>
  <c r="R275" i="19"/>
  <c r="Q275" i="19" s="1"/>
  <c r="R277" i="19"/>
  <c r="Q277" i="19" s="1"/>
  <c r="R270" i="19"/>
  <c r="Q270" i="19" s="1"/>
  <c r="R387" i="19"/>
  <c r="Q387" i="19" s="1"/>
  <c r="R411" i="19"/>
  <c r="Q411" i="19" s="1"/>
  <c r="R292" i="19"/>
  <c r="Q292" i="19" s="1"/>
  <c r="R391" i="19"/>
  <c r="Q391" i="19" s="1"/>
  <c r="R406" i="19"/>
  <c r="Q406" i="19" s="1"/>
  <c r="R398" i="19"/>
  <c r="Q398" i="19" s="1"/>
  <c r="R395" i="19"/>
  <c r="Q395" i="19" s="1"/>
  <c r="R389" i="19"/>
  <c r="Q389" i="19" s="1"/>
  <c r="R410" i="19"/>
  <c r="Q410" i="19" s="1"/>
  <c r="R293" i="19"/>
  <c r="Q293" i="19" s="1"/>
  <c r="R288" i="19"/>
  <c r="Q288" i="19" s="1"/>
  <c r="R415" i="19"/>
  <c r="Q415" i="19" s="1"/>
  <c r="R271" i="19"/>
  <c r="Q271" i="19" s="1"/>
  <c r="R276" i="19"/>
  <c r="Q276" i="19" s="1"/>
  <c r="R388" i="19"/>
  <c r="Q388" i="19" s="1"/>
  <c r="W76" i="19"/>
  <c r="V76" i="19" s="1"/>
  <c r="W77" i="19" s="1"/>
  <c r="V77" i="19" s="1"/>
  <c r="R404" i="19"/>
  <c r="Q404" i="19" s="1"/>
  <c r="R266" i="19"/>
  <c r="Q266" i="19" s="1"/>
  <c r="R286" i="19"/>
  <c r="Q286" i="19" s="1"/>
  <c r="R280" i="19"/>
  <c r="Q280" i="19" s="1"/>
  <c r="R285" i="19"/>
  <c r="Q285" i="19" s="1"/>
  <c r="R289" i="19"/>
  <c r="Q289" i="19" s="1"/>
  <c r="R278" i="19"/>
  <c r="Q278" i="19" s="1"/>
  <c r="R401" i="19"/>
  <c r="Q401" i="19" s="1"/>
  <c r="R403" i="19"/>
  <c r="Q403" i="19" s="1"/>
  <c r="R414" i="19"/>
  <c r="Q414" i="19" s="1"/>
  <c r="R397" i="19"/>
  <c r="Q397" i="19" s="1"/>
  <c r="R399" i="19"/>
  <c r="Q399" i="19" s="1"/>
  <c r="R290" i="19"/>
  <c r="Q290" i="19" s="1"/>
  <c r="R402" i="19"/>
  <c r="Q402" i="19" s="1"/>
  <c r="R273" i="19"/>
  <c r="Q273" i="19" s="1"/>
  <c r="R390" i="19"/>
  <c r="Q390" i="19" s="1"/>
  <c r="R295" i="19"/>
  <c r="Q295" i="19" s="1"/>
  <c r="R267" i="19"/>
  <c r="Q267" i="19" s="1"/>
  <c r="R279" i="19"/>
  <c r="Q279" i="19" s="1"/>
  <c r="R269" i="19"/>
  <c r="Q269" i="19" s="1"/>
  <c r="R294" i="19"/>
  <c r="Q294" i="19" s="1"/>
  <c r="R407" i="19"/>
  <c r="Q407" i="19" s="1"/>
  <c r="R396" i="19"/>
  <c r="Q396" i="19" s="1"/>
  <c r="R409" i="19"/>
  <c r="Q409" i="19" s="1"/>
  <c r="R385" i="19"/>
  <c r="Q385" i="19" s="1"/>
  <c r="R291" i="19"/>
  <c r="Q291" i="19" s="1"/>
  <c r="R265" i="19"/>
  <c r="Q265" i="19" s="1"/>
  <c r="R281" i="19"/>
  <c r="Q281" i="19" s="1"/>
  <c r="R116" i="19"/>
  <c r="Q116" i="19" s="1"/>
  <c r="T116" i="19"/>
  <c r="R151" i="19"/>
  <c r="Q151" i="19" s="1"/>
  <c r="R208" i="19"/>
  <c r="Q208" i="19" s="1"/>
  <c r="R134" i="19"/>
  <c r="Q134" i="19" s="1"/>
  <c r="T134" i="19"/>
  <c r="R158" i="19"/>
  <c r="Q158" i="19" s="1"/>
  <c r="R147" i="19"/>
  <c r="Q147" i="19" s="1"/>
  <c r="R114" i="19"/>
  <c r="Q114" i="19" s="1"/>
  <c r="T114" i="19"/>
  <c r="R173" i="19"/>
  <c r="Q173" i="19" s="1"/>
  <c r="R213" i="19"/>
  <c r="Q213" i="19" s="1"/>
  <c r="R199" i="19"/>
  <c r="Q199" i="19" s="1"/>
  <c r="R161" i="19"/>
  <c r="Q161" i="19" s="1"/>
  <c r="R107" i="19"/>
  <c r="Q107" i="19" s="1"/>
  <c r="T107" i="19"/>
  <c r="R117" i="19"/>
  <c r="Q117" i="19" s="1"/>
  <c r="T117" i="19"/>
  <c r="R184" i="19"/>
  <c r="Q184" i="19" s="1"/>
  <c r="R225" i="19"/>
  <c r="Q225" i="19" s="1"/>
  <c r="R132" i="19"/>
  <c r="Q132" i="19" s="1"/>
  <c r="T132" i="19"/>
  <c r="R148" i="19"/>
  <c r="Q148" i="19" s="1"/>
  <c r="R152" i="19"/>
  <c r="Q152" i="19" s="1"/>
  <c r="R144" i="19"/>
  <c r="Q144" i="19" s="1"/>
  <c r="R121" i="19"/>
  <c r="Q121" i="19" s="1"/>
  <c r="T121" i="19"/>
  <c r="R137" i="19"/>
  <c r="Q137" i="19" s="1"/>
  <c r="T137" i="19"/>
  <c r="R135" i="19"/>
  <c r="Q135" i="19" s="1"/>
  <c r="T135" i="19"/>
  <c r="R128" i="19"/>
  <c r="Q128" i="19" s="1"/>
  <c r="T128" i="19"/>
  <c r="R200" i="19"/>
  <c r="Q200" i="19" s="1"/>
  <c r="R220" i="19"/>
  <c r="Q220" i="19" s="1"/>
  <c r="R232" i="19"/>
  <c r="Q232" i="19" s="1"/>
  <c r="R230" i="19"/>
  <c r="Q230" i="19" s="1"/>
  <c r="R198" i="19"/>
  <c r="Q198" i="19" s="1"/>
  <c r="R179" i="19"/>
  <c r="Q179" i="19" s="1"/>
  <c r="R194" i="19"/>
  <c r="Q194" i="19" s="1"/>
  <c r="R212" i="19"/>
  <c r="Q212" i="19" s="1"/>
  <c r="R175" i="19"/>
  <c r="Q175" i="19" s="1"/>
  <c r="R159" i="19"/>
  <c r="Q159" i="19" s="1"/>
  <c r="R141" i="19"/>
  <c r="Q141" i="19" s="1"/>
  <c r="S141" i="19"/>
  <c r="T141" i="19"/>
  <c r="R215" i="19"/>
  <c r="Q215" i="19" s="1"/>
  <c r="R109" i="19"/>
  <c r="Q109" i="19" s="1"/>
  <c r="T109" i="19"/>
  <c r="R124" i="19"/>
  <c r="Q124" i="19" s="1"/>
  <c r="T124" i="19"/>
  <c r="R192" i="19"/>
  <c r="Q192" i="19" s="1"/>
  <c r="R205" i="19"/>
  <c r="Q205" i="19" s="1"/>
  <c r="R218" i="19"/>
  <c r="Q218" i="19" s="1"/>
  <c r="R130" i="19"/>
  <c r="Q130" i="19" s="1"/>
  <c r="T130" i="19"/>
  <c r="R163" i="19"/>
  <c r="Q163" i="19" s="1"/>
  <c r="R129" i="19"/>
  <c r="Q129" i="19" s="1"/>
  <c r="S129" i="19"/>
  <c r="T129" i="19"/>
  <c r="R155" i="19"/>
  <c r="Q155" i="19" s="1"/>
  <c r="R162" i="19"/>
  <c r="Q162" i="19" s="1"/>
  <c r="R214" i="19"/>
  <c r="Q214" i="19" s="1"/>
  <c r="R226" i="19"/>
  <c r="Q226" i="19" s="1"/>
  <c r="R191" i="19"/>
  <c r="Q191" i="19" s="1"/>
  <c r="R216" i="19"/>
  <c r="Q216" i="19" s="1"/>
  <c r="R227" i="19"/>
  <c r="Q227" i="19" s="1"/>
  <c r="R185" i="19"/>
  <c r="Q185" i="19" s="1"/>
  <c r="R178" i="19"/>
  <c r="Q178" i="19" s="1"/>
  <c r="R156" i="19"/>
  <c r="Q156" i="19" s="1"/>
  <c r="R154" i="19"/>
  <c r="Q154" i="19" s="1"/>
  <c r="R169" i="19"/>
  <c r="Q169" i="19" s="1"/>
  <c r="R223" i="19"/>
  <c r="Q223" i="19" s="1"/>
  <c r="R180" i="19"/>
  <c r="Q180" i="19" s="1"/>
  <c r="R188" i="19"/>
  <c r="Q188" i="19" s="1"/>
  <c r="R210" i="19"/>
  <c r="Q210" i="19" s="1"/>
  <c r="R140" i="19"/>
  <c r="Q140" i="19" s="1"/>
  <c r="T140" i="19"/>
  <c r="R106" i="19"/>
  <c r="Q106" i="19" s="1"/>
  <c r="T106" i="19"/>
  <c r="R133" i="19"/>
  <c r="Q133" i="19" s="1"/>
  <c r="S133" i="19"/>
  <c r="T133" i="19"/>
  <c r="R113" i="19"/>
  <c r="Q113" i="19" s="1"/>
  <c r="T113" i="19"/>
  <c r="R139" i="19"/>
  <c r="Q139" i="19" s="1"/>
  <c r="T139" i="19"/>
  <c r="R164" i="19"/>
  <c r="Q164" i="19" s="1"/>
  <c r="R171" i="19"/>
  <c r="Q171" i="19" s="1"/>
  <c r="R104" i="19"/>
  <c r="Q104" i="19" s="1"/>
  <c r="T104" i="19"/>
  <c r="S104" i="19"/>
  <c r="R145" i="19"/>
  <c r="Q145" i="19" s="1"/>
  <c r="R201" i="19"/>
  <c r="Q201" i="19" s="1"/>
  <c r="R193" i="19"/>
  <c r="Q193" i="19" s="1"/>
  <c r="R195" i="19"/>
  <c r="Q195" i="19" s="1"/>
  <c r="R189" i="19"/>
  <c r="Q189" i="19" s="1"/>
  <c r="R203" i="19"/>
  <c r="Q203" i="19" s="1"/>
  <c r="R174" i="19"/>
  <c r="Q174" i="19" s="1"/>
  <c r="R206" i="19"/>
  <c r="Q206" i="19" s="1"/>
  <c r="R204" i="19"/>
  <c r="Q204" i="19" s="1"/>
  <c r="R233" i="19"/>
  <c r="Q233" i="19" s="1"/>
  <c r="R187" i="19"/>
  <c r="Q187" i="19" s="1"/>
  <c r="R108" i="19"/>
  <c r="Q108" i="19" s="1"/>
  <c r="T108" i="19"/>
  <c r="R224" i="19"/>
  <c r="Q224" i="19" s="1"/>
  <c r="R122" i="19"/>
  <c r="Q122" i="19" s="1"/>
  <c r="S122" i="19"/>
  <c r="T122" i="19"/>
  <c r="R143" i="19"/>
  <c r="Q143" i="19" s="1"/>
  <c r="R119" i="19"/>
  <c r="Q119" i="19" s="1"/>
  <c r="T119" i="19"/>
  <c r="R146" i="19"/>
  <c r="Q146" i="19" s="1"/>
  <c r="R111" i="19"/>
  <c r="Q111" i="19" s="1"/>
  <c r="T111" i="19"/>
  <c r="R150" i="19"/>
  <c r="Q150" i="19" s="1"/>
  <c r="R110" i="19"/>
  <c r="Q110" i="19" s="1"/>
  <c r="T110" i="19"/>
  <c r="S110" i="19"/>
  <c r="R219" i="19"/>
  <c r="Q219" i="19" s="1"/>
  <c r="R209" i="19"/>
  <c r="Q209" i="19" s="1"/>
  <c r="R186" i="19"/>
  <c r="Q186" i="19" s="1"/>
  <c r="R142" i="19"/>
  <c r="Q142" i="19" s="1"/>
  <c r="T142" i="19"/>
  <c r="R115" i="19"/>
  <c r="Q115" i="19" s="1"/>
  <c r="T115" i="19"/>
  <c r="R168" i="19"/>
  <c r="Q168" i="19" s="1"/>
  <c r="R136" i="19"/>
  <c r="Q136" i="19" s="1"/>
  <c r="T136" i="19"/>
  <c r="R176" i="19"/>
  <c r="Q176" i="19" s="1"/>
  <c r="R229" i="19"/>
  <c r="Q229" i="19" s="1"/>
  <c r="R160" i="19"/>
  <c r="Q160" i="19" s="1"/>
  <c r="R153" i="19"/>
  <c r="Q153" i="19" s="1"/>
  <c r="R167" i="19"/>
  <c r="Q167" i="19" s="1"/>
  <c r="S167" i="19"/>
  <c r="R217" i="19"/>
  <c r="Q217" i="19" s="1"/>
  <c r="R183" i="19"/>
  <c r="Q183" i="19" s="1"/>
  <c r="R182" i="19"/>
  <c r="Q182" i="19" s="1"/>
  <c r="R234" i="19"/>
  <c r="Q234" i="19" s="1"/>
  <c r="R138" i="19"/>
  <c r="Q138" i="19" s="1"/>
  <c r="S138" i="19"/>
  <c r="T138" i="19"/>
  <c r="R172" i="19"/>
  <c r="Q172" i="19" s="1"/>
  <c r="S172" i="19"/>
  <c r="R157" i="19"/>
  <c r="Q157" i="19" s="1"/>
  <c r="R120" i="19"/>
  <c r="Q120" i="19" s="1"/>
  <c r="T120" i="19"/>
  <c r="S120" i="19"/>
  <c r="R166" i="19"/>
  <c r="Q166" i="19" s="1"/>
  <c r="S166" i="19"/>
  <c r="R123" i="19"/>
  <c r="Q123" i="19" s="1"/>
  <c r="S123" i="19"/>
  <c r="T123" i="19"/>
  <c r="R170" i="19"/>
  <c r="Q170" i="19" s="1"/>
  <c r="S170" i="19"/>
  <c r="R118" i="19"/>
  <c r="Q118" i="19" s="1"/>
  <c r="S118" i="19"/>
  <c r="T118" i="19"/>
  <c r="R149" i="19"/>
  <c r="Q149" i="19" s="1"/>
  <c r="S149" i="19"/>
  <c r="R202" i="19"/>
  <c r="Q202" i="19" s="1"/>
  <c r="R222" i="19"/>
  <c r="Q222" i="19" s="1"/>
  <c r="R197" i="19"/>
  <c r="Q197" i="19" s="1"/>
  <c r="R190" i="19"/>
  <c r="Q190" i="19" s="1"/>
  <c r="R177" i="19"/>
  <c r="Q177" i="19" s="1"/>
  <c r="R231" i="19"/>
  <c r="Q231" i="19" s="1"/>
  <c r="R221" i="19"/>
  <c r="Q221" i="19" s="1"/>
  <c r="R165" i="19"/>
  <c r="Q165" i="19" s="1"/>
  <c r="S165" i="19"/>
  <c r="R125" i="19"/>
  <c r="Q125" i="19" s="1"/>
  <c r="T125" i="19"/>
  <c r="S125" i="19"/>
  <c r="R105" i="19"/>
  <c r="Q105" i="19" s="1"/>
  <c r="T105" i="19"/>
  <c r="S105" i="19"/>
  <c r="R131" i="19"/>
  <c r="Q131" i="19" s="1"/>
  <c r="S131" i="19"/>
  <c r="T131" i="19"/>
  <c r="R181" i="19"/>
  <c r="Q181" i="19" s="1"/>
  <c r="R196" i="19"/>
  <c r="Q196" i="19" s="1"/>
  <c r="R207" i="19"/>
  <c r="Q207" i="19" s="1"/>
  <c r="R126" i="19"/>
  <c r="Q126" i="19" s="1"/>
  <c r="T126" i="19"/>
  <c r="S126" i="19"/>
  <c r="R112" i="19"/>
  <c r="Q112" i="19" s="1"/>
  <c r="T112" i="19"/>
  <c r="S112" i="19"/>
  <c r="R127" i="19"/>
  <c r="Q127" i="19" s="1"/>
  <c r="S127" i="19"/>
  <c r="T127" i="19"/>
  <c r="R211" i="19"/>
  <c r="Q211" i="19" s="1"/>
  <c r="R228" i="19"/>
  <c r="Q228" i="19" s="1"/>
  <c r="AA77" i="19"/>
  <c r="Z77" i="19" s="1"/>
  <c r="Q2" i="19"/>
  <c r="S128" i="19" l="1"/>
  <c r="S140" i="19"/>
  <c r="S136" i="19"/>
  <c r="AB76" i="19"/>
  <c r="AC76" i="19" s="1"/>
  <c r="S119" i="19"/>
  <c r="S139" i="19"/>
  <c r="S135" i="19"/>
  <c r="S157" i="19"/>
  <c r="S115" i="19"/>
  <c r="S153" i="19"/>
  <c r="S111" i="19"/>
  <c r="S113" i="19"/>
  <c r="S142" i="19"/>
  <c r="S160" i="19"/>
  <c r="S108" i="19"/>
  <c r="S132" i="19"/>
  <c r="S124" i="19"/>
  <c r="S109" i="19"/>
  <c r="S106" i="19"/>
  <c r="S116" i="19"/>
  <c r="S137" i="19"/>
  <c r="S130" i="19"/>
  <c r="S121" i="19"/>
  <c r="S107" i="19"/>
  <c r="S114" i="19"/>
  <c r="S117" i="19"/>
  <c r="S146" i="19"/>
  <c r="S150" i="19"/>
  <c r="S168" i="19"/>
  <c r="T153" i="19"/>
  <c r="S158" i="19"/>
  <c r="T168" i="19"/>
  <c r="T158" i="19"/>
  <c r="T157" i="19"/>
  <c r="S143" i="19"/>
  <c r="S156" i="19"/>
  <c r="T159" i="19"/>
  <c r="S162" i="19"/>
  <c r="T148" i="19"/>
  <c r="S134" i="19"/>
  <c r="T166" i="19"/>
  <c r="T150" i="19"/>
  <c r="T171" i="19"/>
  <c r="T156" i="19"/>
  <c r="T162" i="19"/>
  <c r="S159" i="19"/>
  <c r="S148" i="19"/>
  <c r="T160" i="19"/>
  <c r="S171" i="19"/>
  <c r="T169" i="19"/>
  <c r="T144" i="19"/>
  <c r="T172" i="19"/>
  <c r="S145" i="19"/>
  <c r="S169" i="19"/>
  <c r="T155" i="19"/>
  <c r="T163" i="19"/>
  <c r="S144" i="19"/>
  <c r="T170" i="19"/>
  <c r="T145" i="19"/>
  <c r="S164" i="19"/>
  <c r="S155" i="19"/>
  <c r="S163" i="19"/>
  <c r="S147" i="19"/>
  <c r="S151" i="19"/>
  <c r="T165" i="19"/>
  <c r="T167" i="19"/>
  <c r="T143" i="19"/>
  <c r="T164" i="19"/>
  <c r="S154" i="19"/>
  <c r="T152" i="19"/>
  <c r="T161" i="19"/>
  <c r="T147" i="19"/>
  <c r="T151" i="19"/>
  <c r="T149" i="19"/>
  <c r="T146" i="19"/>
  <c r="U104" i="19"/>
  <c r="U105" i="19" s="1"/>
  <c r="T154" i="19"/>
  <c r="S152" i="19"/>
  <c r="S161" i="19"/>
  <c r="AA6" i="3"/>
  <c r="AA78" i="19"/>
  <c r="Z78" i="19" s="1"/>
  <c r="W78" i="19"/>
  <c r="AB77" i="19"/>
  <c r="V104" i="19"/>
  <c r="V105" i="19" s="1"/>
  <c r="O2" i="19"/>
  <c r="B5005" i="10"/>
  <c r="I5005" i="10" s="1"/>
  <c r="J5005" i="10" s="1"/>
  <c r="B5004" i="10"/>
  <c r="I5004" i="10" s="1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464" i="10"/>
  <c r="B465" i="10"/>
  <c r="B466" i="10"/>
  <c r="B467" i="10"/>
  <c r="B468" i="10"/>
  <c r="B469" i="10"/>
  <c r="B470" i="10"/>
  <c r="B471" i="10"/>
  <c r="B472" i="10"/>
  <c r="B473" i="10"/>
  <c r="B474" i="10"/>
  <c r="B475" i="10"/>
  <c r="B476" i="10"/>
  <c r="B477" i="10"/>
  <c r="B478" i="10"/>
  <c r="B479" i="10"/>
  <c r="B480" i="10"/>
  <c r="B481" i="10"/>
  <c r="B482" i="10"/>
  <c r="B483" i="10"/>
  <c r="B484" i="10"/>
  <c r="B485" i="10"/>
  <c r="B486" i="10"/>
  <c r="B487" i="10"/>
  <c r="B488" i="10"/>
  <c r="B489" i="10"/>
  <c r="B490" i="10"/>
  <c r="B491" i="10"/>
  <c r="B492" i="10"/>
  <c r="B493" i="10"/>
  <c r="B494" i="10"/>
  <c r="B495" i="10"/>
  <c r="B496" i="10"/>
  <c r="B497" i="10"/>
  <c r="B498" i="10"/>
  <c r="B499" i="10"/>
  <c r="B500" i="10"/>
  <c r="B501" i="10"/>
  <c r="B502" i="10"/>
  <c r="B503" i="10"/>
  <c r="B504" i="10"/>
  <c r="B505" i="10"/>
  <c r="B506" i="10"/>
  <c r="B507" i="10"/>
  <c r="B508" i="10"/>
  <c r="B509" i="10"/>
  <c r="B510" i="10"/>
  <c r="B511" i="10"/>
  <c r="B512" i="10"/>
  <c r="B513" i="10"/>
  <c r="B514" i="10"/>
  <c r="B515" i="10"/>
  <c r="B516" i="10"/>
  <c r="B517" i="10"/>
  <c r="B518" i="10"/>
  <c r="B519" i="10"/>
  <c r="B520" i="10"/>
  <c r="B521" i="10"/>
  <c r="B522" i="10"/>
  <c r="B523" i="10"/>
  <c r="B524" i="10"/>
  <c r="B525" i="10"/>
  <c r="B526" i="10"/>
  <c r="B527" i="10"/>
  <c r="B528" i="10"/>
  <c r="B529" i="10"/>
  <c r="B530" i="10"/>
  <c r="B531" i="10"/>
  <c r="B532" i="10"/>
  <c r="B533" i="10"/>
  <c r="B534" i="10"/>
  <c r="B535" i="10"/>
  <c r="B536" i="10"/>
  <c r="B537" i="10"/>
  <c r="B538" i="10"/>
  <c r="B539" i="10"/>
  <c r="B540" i="10"/>
  <c r="B541" i="10"/>
  <c r="B542" i="10"/>
  <c r="B543" i="10"/>
  <c r="B544" i="10"/>
  <c r="B545" i="10"/>
  <c r="B546" i="10"/>
  <c r="B547" i="10"/>
  <c r="B548" i="10"/>
  <c r="B549" i="10"/>
  <c r="B550" i="10"/>
  <c r="B551" i="10"/>
  <c r="B552" i="10"/>
  <c r="B553" i="10"/>
  <c r="B554" i="10"/>
  <c r="B555" i="10"/>
  <c r="B556" i="10"/>
  <c r="B557" i="10"/>
  <c r="B558" i="10"/>
  <c r="B559" i="10"/>
  <c r="B560" i="10"/>
  <c r="B561" i="10"/>
  <c r="B562" i="10"/>
  <c r="B563" i="10"/>
  <c r="B564" i="10"/>
  <c r="B565" i="10"/>
  <c r="B566" i="10"/>
  <c r="B567" i="10"/>
  <c r="B568" i="10"/>
  <c r="B569" i="10"/>
  <c r="B570" i="10"/>
  <c r="B571" i="10"/>
  <c r="B572" i="10"/>
  <c r="B573" i="10"/>
  <c r="B574" i="10"/>
  <c r="B575" i="10"/>
  <c r="B576" i="10"/>
  <c r="B577" i="10"/>
  <c r="B578" i="10"/>
  <c r="B579" i="10"/>
  <c r="B580" i="10"/>
  <c r="B581" i="10"/>
  <c r="B582" i="10"/>
  <c r="B583" i="10"/>
  <c r="B584" i="10"/>
  <c r="B585" i="10"/>
  <c r="B586" i="10"/>
  <c r="B587" i="10"/>
  <c r="B588" i="10"/>
  <c r="B589" i="10"/>
  <c r="B590" i="10"/>
  <c r="B591" i="10"/>
  <c r="B592" i="10"/>
  <c r="B593" i="10"/>
  <c r="B594" i="10"/>
  <c r="B595" i="10"/>
  <c r="B596" i="10"/>
  <c r="B597" i="10"/>
  <c r="B598" i="10"/>
  <c r="B599" i="10"/>
  <c r="B600" i="10"/>
  <c r="B601" i="10"/>
  <c r="B602" i="10"/>
  <c r="B603" i="10"/>
  <c r="B604" i="10"/>
  <c r="B605" i="10"/>
  <c r="B606" i="10"/>
  <c r="B607" i="10"/>
  <c r="B608" i="10"/>
  <c r="B609" i="10"/>
  <c r="B610" i="10"/>
  <c r="B611" i="10"/>
  <c r="B612" i="10"/>
  <c r="B613" i="10"/>
  <c r="B614" i="10"/>
  <c r="B615" i="10"/>
  <c r="B616" i="10"/>
  <c r="B617" i="10"/>
  <c r="B618" i="10"/>
  <c r="B619" i="10"/>
  <c r="B620" i="10"/>
  <c r="B621" i="10"/>
  <c r="B622" i="10"/>
  <c r="B623" i="10"/>
  <c r="B624" i="10"/>
  <c r="B625" i="10"/>
  <c r="B626" i="10"/>
  <c r="B627" i="10"/>
  <c r="B628" i="10"/>
  <c r="B629" i="10"/>
  <c r="B630" i="10"/>
  <c r="B631" i="10"/>
  <c r="B632" i="10"/>
  <c r="B633" i="10"/>
  <c r="B634" i="10"/>
  <c r="B635" i="10"/>
  <c r="B636" i="10"/>
  <c r="B637" i="10"/>
  <c r="B638" i="10"/>
  <c r="B639" i="10"/>
  <c r="B640" i="10"/>
  <c r="B641" i="10"/>
  <c r="B642" i="10"/>
  <c r="B643" i="10"/>
  <c r="B644" i="10"/>
  <c r="B645" i="10"/>
  <c r="B646" i="10"/>
  <c r="B647" i="10"/>
  <c r="B648" i="10"/>
  <c r="B649" i="10"/>
  <c r="B650" i="10"/>
  <c r="B651" i="10"/>
  <c r="B652" i="10"/>
  <c r="B653" i="10"/>
  <c r="B654" i="10"/>
  <c r="B655" i="10"/>
  <c r="B656" i="10"/>
  <c r="B657" i="10"/>
  <c r="B658" i="10"/>
  <c r="B659" i="10"/>
  <c r="B660" i="10"/>
  <c r="B661" i="10"/>
  <c r="B662" i="10"/>
  <c r="B663" i="10"/>
  <c r="B664" i="10"/>
  <c r="B665" i="10"/>
  <c r="B666" i="10"/>
  <c r="B667" i="10"/>
  <c r="B668" i="10"/>
  <c r="B669" i="10"/>
  <c r="B670" i="10"/>
  <c r="B671" i="10"/>
  <c r="B672" i="10"/>
  <c r="B673" i="10"/>
  <c r="B674" i="10"/>
  <c r="B675" i="10"/>
  <c r="B676" i="10"/>
  <c r="B677" i="10"/>
  <c r="B678" i="10"/>
  <c r="B679" i="10"/>
  <c r="B680" i="10"/>
  <c r="B681" i="10"/>
  <c r="B682" i="10"/>
  <c r="B683" i="10"/>
  <c r="B684" i="10"/>
  <c r="B685" i="10"/>
  <c r="B686" i="10"/>
  <c r="B687" i="10"/>
  <c r="B688" i="10"/>
  <c r="B689" i="10"/>
  <c r="B690" i="10"/>
  <c r="B691" i="10"/>
  <c r="B692" i="10"/>
  <c r="B693" i="10"/>
  <c r="B694" i="10"/>
  <c r="B695" i="10"/>
  <c r="B696" i="10"/>
  <c r="B697" i="10"/>
  <c r="B698" i="10"/>
  <c r="B699" i="10"/>
  <c r="B700" i="10"/>
  <c r="B701" i="10"/>
  <c r="B702" i="10"/>
  <c r="B703" i="10"/>
  <c r="B704" i="10"/>
  <c r="B705" i="10"/>
  <c r="B706" i="10"/>
  <c r="B707" i="10"/>
  <c r="B708" i="10"/>
  <c r="B709" i="10"/>
  <c r="B710" i="10"/>
  <c r="B711" i="10"/>
  <c r="B712" i="10"/>
  <c r="B713" i="10"/>
  <c r="B714" i="10"/>
  <c r="B715" i="10"/>
  <c r="B716" i="10"/>
  <c r="B717" i="10"/>
  <c r="B718" i="10"/>
  <c r="B719" i="10"/>
  <c r="B720" i="10"/>
  <c r="B721" i="10"/>
  <c r="B722" i="10"/>
  <c r="B723" i="10"/>
  <c r="B724" i="10"/>
  <c r="B725" i="10"/>
  <c r="B726" i="10"/>
  <c r="B727" i="10"/>
  <c r="B728" i="10"/>
  <c r="B729" i="10"/>
  <c r="B730" i="10"/>
  <c r="B731" i="10"/>
  <c r="B732" i="10"/>
  <c r="B733" i="10"/>
  <c r="B734" i="10"/>
  <c r="B735" i="10"/>
  <c r="B736" i="10"/>
  <c r="B737" i="10"/>
  <c r="B738" i="10"/>
  <c r="B739" i="10"/>
  <c r="B740" i="10"/>
  <c r="B741" i="10"/>
  <c r="B742" i="10"/>
  <c r="B743" i="10"/>
  <c r="B744" i="10"/>
  <c r="B745" i="10"/>
  <c r="B746" i="10"/>
  <c r="B747" i="10"/>
  <c r="B748" i="10"/>
  <c r="B749" i="10"/>
  <c r="B750" i="10"/>
  <c r="B751" i="10"/>
  <c r="B752" i="10"/>
  <c r="B753" i="10"/>
  <c r="B754" i="10"/>
  <c r="B755" i="10"/>
  <c r="B756" i="10"/>
  <c r="B757" i="10"/>
  <c r="B758" i="10"/>
  <c r="B759" i="10"/>
  <c r="B760" i="10"/>
  <c r="B761" i="10"/>
  <c r="B762" i="10"/>
  <c r="B763" i="10"/>
  <c r="B764" i="10"/>
  <c r="B765" i="10"/>
  <c r="B766" i="10"/>
  <c r="B767" i="10"/>
  <c r="B768" i="10"/>
  <c r="B769" i="10"/>
  <c r="B770" i="10"/>
  <c r="B771" i="10"/>
  <c r="B772" i="10"/>
  <c r="B773" i="10"/>
  <c r="B774" i="10"/>
  <c r="B775" i="10"/>
  <c r="B776" i="10"/>
  <c r="B777" i="10"/>
  <c r="B778" i="10"/>
  <c r="B779" i="10"/>
  <c r="B780" i="10"/>
  <c r="B781" i="10"/>
  <c r="B782" i="10"/>
  <c r="B783" i="10"/>
  <c r="B784" i="10"/>
  <c r="B785" i="10"/>
  <c r="B786" i="10"/>
  <c r="B787" i="10"/>
  <c r="B788" i="10"/>
  <c r="B789" i="10"/>
  <c r="B790" i="10"/>
  <c r="B791" i="10"/>
  <c r="B792" i="10"/>
  <c r="B793" i="10"/>
  <c r="B794" i="10"/>
  <c r="B795" i="10"/>
  <c r="B796" i="10"/>
  <c r="B797" i="10"/>
  <c r="B798" i="10"/>
  <c r="B799" i="10"/>
  <c r="B800" i="10"/>
  <c r="B801" i="10"/>
  <c r="B802" i="10"/>
  <c r="B803" i="10"/>
  <c r="B804" i="10"/>
  <c r="B805" i="10"/>
  <c r="B806" i="10"/>
  <c r="B807" i="10"/>
  <c r="B808" i="10"/>
  <c r="B809" i="10"/>
  <c r="B810" i="10"/>
  <c r="B811" i="10"/>
  <c r="B812" i="10"/>
  <c r="B813" i="10"/>
  <c r="B814" i="10"/>
  <c r="B815" i="10"/>
  <c r="B816" i="10"/>
  <c r="B817" i="10"/>
  <c r="B818" i="10"/>
  <c r="B819" i="10"/>
  <c r="B820" i="10"/>
  <c r="B821" i="10"/>
  <c r="B822" i="10"/>
  <c r="B823" i="10"/>
  <c r="B824" i="10"/>
  <c r="B825" i="10"/>
  <c r="B826" i="10"/>
  <c r="B827" i="10"/>
  <c r="B828" i="10"/>
  <c r="B829" i="10"/>
  <c r="B830" i="10"/>
  <c r="B831" i="10"/>
  <c r="B832" i="10"/>
  <c r="B833" i="10"/>
  <c r="B834" i="10"/>
  <c r="B835" i="10"/>
  <c r="B836" i="10"/>
  <c r="B837" i="10"/>
  <c r="B838" i="10"/>
  <c r="B839" i="10"/>
  <c r="B840" i="10"/>
  <c r="B841" i="10"/>
  <c r="B842" i="10"/>
  <c r="B843" i="10"/>
  <c r="B844" i="10"/>
  <c r="B845" i="10"/>
  <c r="B846" i="10"/>
  <c r="B847" i="10"/>
  <c r="B848" i="10"/>
  <c r="B849" i="10"/>
  <c r="B850" i="10"/>
  <c r="B851" i="10"/>
  <c r="B852" i="10"/>
  <c r="B853" i="10"/>
  <c r="B854" i="10"/>
  <c r="B855" i="10"/>
  <c r="B856" i="10"/>
  <c r="B857" i="10"/>
  <c r="B858" i="10"/>
  <c r="B859" i="10"/>
  <c r="B860" i="10"/>
  <c r="B861" i="10"/>
  <c r="B862" i="10"/>
  <c r="B863" i="10"/>
  <c r="B864" i="10"/>
  <c r="B865" i="10"/>
  <c r="B866" i="10"/>
  <c r="B867" i="10"/>
  <c r="B868" i="10"/>
  <c r="B869" i="10"/>
  <c r="B870" i="10"/>
  <c r="B871" i="10"/>
  <c r="B872" i="10"/>
  <c r="B873" i="10"/>
  <c r="B874" i="10"/>
  <c r="B875" i="10"/>
  <c r="B876" i="10"/>
  <c r="B877" i="10"/>
  <c r="B878" i="10"/>
  <c r="B879" i="10"/>
  <c r="B880" i="10"/>
  <c r="B881" i="10"/>
  <c r="B882" i="10"/>
  <c r="B883" i="10"/>
  <c r="B884" i="10"/>
  <c r="B885" i="10"/>
  <c r="B886" i="10"/>
  <c r="B887" i="10"/>
  <c r="B888" i="10"/>
  <c r="B889" i="10"/>
  <c r="B890" i="10"/>
  <c r="B891" i="10"/>
  <c r="B892" i="10"/>
  <c r="B893" i="10"/>
  <c r="B894" i="10"/>
  <c r="B895" i="10"/>
  <c r="B896" i="10"/>
  <c r="B897" i="10"/>
  <c r="B898" i="10"/>
  <c r="B899" i="10"/>
  <c r="B900" i="10"/>
  <c r="B901" i="10"/>
  <c r="B902" i="10"/>
  <c r="B903" i="10"/>
  <c r="B904" i="10"/>
  <c r="B905" i="10"/>
  <c r="B906" i="10"/>
  <c r="B907" i="10"/>
  <c r="B908" i="10"/>
  <c r="B909" i="10"/>
  <c r="B910" i="10"/>
  <c r="B911" i="10"/>
  <c r="B912" i="10"/>
  <c r="B913" i="10"/>
  <c r="B914" i="10"/>
  <c r="B915" i="10"/>
  <c r="B916" i="10"/>
  <c r="B917" i="10"/>
  <c r="B918" i="10"/>
  <c r="B919" i="10"/>
  <c r="B920" i="10"/>
  <c r="B921" i="10"/>
  <c r="B922" i="10"/>
  <c r="B923" i="10"/>
  <c r="B924" i="10"/>
  <c r="B925" i="10"/>
  <c r="B926" i="10"/>
  <c r="B927" i="10"/>
  <c r="B928" i="10"/>
  <c r="B929" i="10"/>
  <c r="B930" i="10"/>
  <c r="B931" i="10"/>
  <c r="B932" i="10"/>
  <c r="B933" i="10"/>
  <c r="B934" i="10"/>
  <c r="B935" i="10"/>
  <c r="B936" i="10"/>
  <c r="B937" i="10"/>
  <c r="B938" i="10"/>
  <c r="B939" i="10"/>
  <c r="B940" i="10"/>
  <c r="B941" i="10"/>
  <c r="B942" i="10"/>
  <c r="B943" i="10"/>
  <c r="B944" i="10"/>
  <c r="B945" i="10"/>
  <c r="B946" i="10"/>
  <c r="B947" i="10"/>
  <c r="B948" i="10"/>
  <c r="B949" i="10"/>
  <c r="B950" i="10"/>
  <c r="B951" i="10"/>
  <c r="B952" i="10"/>
  <c r="B953" i="10"/>
  <c r="B954" i="10"/>
  <c r="B955" i="10"/>
  <c r="B956" i="10"/>
  <c r="B957" i="10"/>
  <c r="B958" i="10"/>
  <c r="B959" i="10"/>
  <c r="B960" i="10"/>
  <c r="B961" i="10"/>
  <c r="B962" i="10"/>
  <c r="B963" i="10"/>
  <c r="B964" i="10"/>
  <c r="B965" i="10"/>
  <c r="B966" i="10"/>
  <c r="B967" i="10"/>
  <c r="B968" i="10"/>
  <c r="B969" i="10"/>
  <c r="B970" i="10"/>
  <c r="B971" i="10"/>
  <c r="B972" i="10"/>
  <c r="B973" i="10"/>
  <c r="B974" i="10"/>
  <c r="B975" i="10"/>
  <c r="B976" i="10"/>
  <c r="B977" i="10"/>
  <c r="B978" i="10"/>
  <c r="B979" i="10"/>
  <c r="B980" i="10"/>
  <c r="B981" i="10"/>
  <c r="B982" i="10"/>
  <c r="B983" i="10"/>
  <c r="B984" i="10"/>
  <c r="B985" i="10"/>
  <c r="B986" i="10"/>
  <c r="B987" i="10"/>
  <c r="B988" i="10"/>
  <c r="B989" i="10"/>
  <c r="B990" i="10"/>
  <c r="B991" i="10"/>
  <c r="B992" i="10"/>
  <c r="B993" i="10"/>
  <c r="B994" i="10"/>
  <c r="B995" i="10"/>
  <c r="B996" i="10"/>
  <c r="B997" i="10"/>
  <c r="B998" i="10"/>
  <c r="B999" i="10"/>
  <c r="B1000" i="10"/>
  <c r="B1001" i="10"/>
  <c r="B1002" i="10"/>
  <c r="B1003" i="10"/>
  <c r="B1004" i="10"/>
  <c r="B1005" i="10"/>
  <c r="B1006" i="10"/>
  <c r="B1007" i="10"/>
  <c r="B1008" i="10"/>
  <c r="B1009" i="10"/>
  <c r="B1010" i="10"/>
  <c r="B1011" i="10"/>
  <c r="B1012" i="10"/>
  <c r="B1013" i="10"/>
  <c r="B1014" i="10"/>
  <c r="B1015" i="10"/>
  <c r="B1016" i="10"/>
  <c r="B1017" i="10"/>
  <c r="B1018" i="10"/>
  <c r="B1019" i="10"/>
  <c r="B1020" i="10"/>
  <c r="B1021" i="10"/>
  <c r="B1022" i="10"/>
  <c r="B1023" i="10"/>
  <c r="B1024" i="10"/>
  <c r="B1025" i="10"/>
  <c r="B1026" i="10"/>
  <c r="B1027" i="10"/>
  <c r="B1028" i="10"/>
  <c r="B1029" i="10"/>
  <c r="B1030" i="10"/>
  <c r="B1031" i="10"/>
  <c r="B1032" i="10"/>
  <c r="B1033" i="10"/>
  <c r="B1034" i="10"/>
  <c r="B1035" i="10"/>
  <c r="B1036" i="10"/>
  <c r="B1037" i="10"/>
  <c r="B1038" i="10"/>
  <c r="B1039" i="10"/>
  <c r="B1040" i="10"/>
  <c r="B1041" i="10"/>
  <c r="B1042" i="10"/>
  <c r="B1043" i="10"/>
  <c r="B1044" i="10"/>
  <c r="B1045" i="10"/>
  <c r="B1046" i="10"/>
  <c r="B1047" i="10"/>
  <c r="B1048" i="10"/>
  <c r="B1049" i="10"/>
  <c r="B1050" i="10"/>
  <c r="B1051" i="10"/>
  <c r="B1052" i="10"/>
  <c r="B1053" i="10"/>
  <c r="B1054" i="10"/>
  <c r="B1055" i="10"/>
  <c r="B1056" i="10"/>
  <c r="B1057" i="10"/>
  <c r="B1058" i="10"/>
  <c r="B1059" i="10"/>
  <c r="B1060" i="10"/>
  <c r="B1061" i="10"/>
  <c r="B1062" i="10"/>
  <c r="B1063" i="10"/>
  <c r="B1064" i="10"/>
  <c r="B1065" i="10"/>
  <c r="B1066" i="10"/>
  <c r="B1067" i="10"/>
  <c r="B1068" i="10"/>
  <c r="B1069" i="10"/>
  <c r="B1070" i="10"/>
  <c r="B1071" i="10"/>
  <c r="B1072" i="10"/>
  <c r="B1073" i="10"/>
  <c r="B1074" i="10"/>
  <c r="B1075" i="10"/>
  <c r="B1076" i="10"/>
  <c r="B1077" i="10"/>
  <c r="B1078" i="10"/>
  <c r="B1079" i="10"/>
  <c r="B1080" i="10"/>
  <c r="B1081" i="10"/>
  <c r="B1082" i="10"/>
  <c r="B1083" i="10"/>
  <c r="B1084" i="10"/>
  <c r="B1085" i="10"/>
  <c r="B1086" i="10"/>
  <c r="B1087" i="10"/>
  <c r="B1088" i="10"/>
  <c r="B1089" i="10"/>
  <c r="B1090" i="10"/>
  <c r="B1091" i="10"/>
  <c r="B1092" i="10"/>
  <c r="B1093" i="10"/>
  <c r="B1094" i="10"/>
  <c r="B1095" i="10"/>
  <c r="B1096" i="10"/>
  <c r="B1097" i="10"/>
  <c r="B1098" i="10"/>
  <c r="B1099" i="10"/>
  <c r="B1100" i="10"/>
  <c r="B1101" i="10"/>
  <c r="B1102" i="10"/>
  <c r="B1103" i="10"/>
  <c r="B1104" i="10"/>
  <c r="B1105" i="10"/>
  <c r="B1106" i="10"/>
  <c r="B1107" i="10"/>
  <c r="B1108" i="10"/>
  <c r="B1109" i="10"/>
  <c r="B1110" i="10"/>
  <c r="B1111" i="10"/>
  <c r="B1112" i="10"/>
  <c r="B1113" i="10"/>
  <c r="B1114" i="10"/>
  <c r="B1115" i="10"/>
  <c r="B1116" i="10"/>
  <c r="B1117" i="10"/>
  <c r="B1118" i="10"/>
  <c r="B1119" i="10"/>
  <c r="B1120" i="10"/>
  <c r="B1121" i="10"/>
  <c r="B1122" i="10"/>
  <c r="B1123" i="10"/>
  <c r="B1124" i="10"/>
  <c r="B1125" i="10"/>
  <c r="B1126" i="10"/>
  <c r="B1127" i="10"/>
  <c r="B1128" i="10"/>
  <c r="B1129" i="10"/>
  <c r="B1130" i="10"/>
  <c r="B1131" i="10"/>
  <c r="B1132" i="10"/>
  <c r="B1133" i="10"/>
  <c r="B1134" i="10"/>
  <c r="B1135" i="10"/>
  <c r="B1136" i="10"/>
  <c r="B1137" i="10"/>
  <c r="B1138" i="10"/>
  <c r="B1139" i="10"/>
  <c r="B1140" i="10"/>
  <c r="B1141" i="10"/>
  <c r="B1142" i="10"/>
  <c r="B1143" i="10"/>
  <c r="B1144" i="10"/>
  <c r="B1145" i="10"/>
  <c r="B1146" i="10"/>
  <c r="B1147" i="10"/>
  <c r="B1148" i="10"/>
  <c r="B1149" i="10"/>
  <c r="B1150" i="10"/>
  <c r="B1151" i="10"/>
  <c r="B1152" i="10"/>
  <c r="B1153" i="10"/>
  <c r="B1154" i="10"/>
  <c r="B1155" i="10"/>
  <c r="B1156" i="10"/>
  <c r="B1157" i="10"/>
  <c r="B1158" i="10"/>
  <c r="B1159" i="10"/>
  <c r="B1160" i="10"/>
  <c r="B1161" i="10"/>
  <c r="B1162" i="10"/>
  <c r="B1163" i="10"/>
  <c r="B1164" i="10"/>
  <c r="B1165" i="10"/>
  <c r="B1166" i="10"/>
  <c r="B1167" i="10"/>
  <c r="B1168" i="10"/>
  <c r="B1169" i="10"/>
  <c r="B1170" i="10"/>
  <c r="B1171" i="10"/>
  <c r="B1172" i="10"/>
  <c r="B1173" i="10"/>
  <c r="B1174" i="10"/>
  <c r="B1175" i="10"/>
  <c r="B1176" i="10"/>
  <c r="B1177" i="10"/>
  <c r="B1178" i="10"/>
  <c r="B1179" i="10"/>
  <c r="B1180" i="10"/>
  <c r="B1181" i="10"/>
  <c r="B1182" i="10"/>
  <c r="B1183" i="10"/>
  <c r="B1184" i="10"/>
  <c r="B1185" i="10"/>
  <c r="B1186" i="10"/>
  <c r="B1187" i="10"/>
  <c r="B1188" i="10"/>
  <c r="B1189" i="10"/>
  <c r="B1190" i="10"/>
  <c r="B1191" i="10"/>
  <c r="B1192" i="10"/>
  <c r="B1193" i="10"/>
  <c r="B1194" i="10"/>
  <c r="B1195" i="10"/>
  <c r="B1196" i="10"/>
  <c r="B1197" i="10"/>
  <c r="B1198" i="10"/>
  <c r="B1199" i="10"/>
  <c r="B1200" i="10"/>
  <c r="B1201" i="10"/>
  <c r="B1202" i="10"/>
  <c r="B1203" i="10"/>
  <c r="B1204" i="10"/>
  <c r="B1205" i="10"/>
  <c r="B1206" i="10"/>
  <c r="B1207" i="10"/>
  <c r="B1208" i="10"/>
  <c r="B1209" i="10"/>
  <c r="B1210" i="10"/>
  <c r="B1211" i="10"/>
  <c r="B1212" i="10"/>
  <c r="B1213" i="10"/>
  <c r="B1214" i="10"/>
  <c r="B1215" i="10"/>
  <c r="B1216" i="10"/>
  <c r="B1217" i="10"/>
  <c r="B1218" i="10"/>
  <c r="B1219" i="10"/>
  <c r="B1220" i="10"/>
  <c r="B1221" i="10"/>
  <c r="B1222" i="10"/>
  <c r="B1223" i="10"/>
  <c r="B1224" i="10"/>
  <c r="B1225" i="10"/>
  <c r="B1226" i="10"/>
  <c r="B1227" i="10"/>
  <c r="B1228" i="10"/>
  <c r="B1229" i="10"/>
  <c r="B1230" i="10"/>
  <c r="B1231" i="10"/>
  <c r="B1232" i="10"/>
  <c r="B1233" i="10"/>
  <c r="B1234" i="10"/>
  <c r="B1235" i="10"/>
  <c r="B1236" i="10"/>
  <c r="B1237" i="10"/>
  <c r="B1238" i="10"/>
  <c r="B1239" i="10"/>
  <c r="B1240" i="10"/>
  <c r="B1241" i="10"/>
  <c r="B1242" i="10"/>
  <c r="B1243" i="10"/>
  <c r="B1244" i="10"/>
  <c r="B1245" i="10"/>
  <c r="B1246" i="10"/>
  <c r="B1247" i="10"/>
  <c r="B1248" i="10"/>
  <c r="B1249" i="10"/>
  <c r="B1250" i="10"/>
  <c r="B1251" i="10"/>
  <c r="B1252" i="10"/>
  <c r="B1253" i="10"/>
  <c r="B1254" i="10"/>
  <c r="B1255" i="10"/>
  <c r="B1256" i="10"/>
  <c r="B1257" i="10"/>
  <c r="B1258" i="10"/>
  <c r="B1259" i="10"/>
  <c r="B1260" i="10"/>
  <c r="B1261" i="10"/>
  <c r="B1262" i="10"/>
  <c r="B1263" i="10"/>
  <c r="B1264" i="10"/>
  <c r="B1265" i="10"/>
  <c r="B1266" i="10"/>
  <c r="B1267" i="10"/>
  <c r="B1268" i="10"/>
  <c r="B1269" i="10"/>
  <c r="B1270" i="10"/>
  <c r="B1271" i="10"/>
  <c r="B1272" i="10"/>
  <c r="B1273" i="10"/>
  <c r="B1274" i="10"/>
  <c r="B1275" i="10"/>
  <c r="B1276" i="10"/>
  <c r="B1277" i="10"/>
  <c r="B1278" i="10"/>
  <c r="B1279" i="10"/>
  <c r="B1280" i="10"/>
  <c r="B1281" i="10"/>
  <c r="B1282" i="10"/>
  <c r="B1283" i="10"/>
  <c r="B1284" i="10"/>
  <c r="B1285" i="10"/>
  <c r="B1286" i="10"/>
  <c r="B1287" i="10"/>
  <c r="B1288" i="10"/>
  <c r="B1289" i="10"/>
  <c r="B1290" i="10"/>
  <c r="B1291" i="10"/>
  <c r="B1292" i="10"/>
  <c r="B1293" i="10"/>
  <c r="B1294" i="10"/>
  <c r="B1295" i="10"/>
  <c r="B1296" i="10"/>
  <c r="B1297" i="10"/>
  <c r="B1298" i="10"/>
  <c r="B1299" i="10"/>
  <c r="B1300" i="10"/>
  <c r="B1301" i="10"/>
  <c r="B1302" i="10"/>
  <c r="B1303" i="10"/>
  <c r="B1304" i="10"/>
  <c r="B1305" i="10"/>
  <c r="B1306" i="10"/>
  <c r="B1307" i="10"/>
  <c r="B1308" i="10"/>
  <c r="B1309" i="10"/>
  <c r="B1310" i="10"/>
  <c r="B1311" i="10"/>
  <c r="B1312" i="10"/>
  <c r="B1313" i="10"/>
  <c r="B1314" i="10"/>
  <c r="B1315" i="10"/>
  <c r="B1316" i="10"/>
  <c r="B1317" i="10"/>
  <c r="B1318" i="10"/>
  <c r="B1319" i="10"/>
  <c r="B1320" i="10"/>
  <c r="B1321" i="10"/>
  <c r="B1322" i="10"/>
  <c r="B1323" i="10"/>
  <c r="B1324" i="10"/>
  <c r="B1325" i="10"/>
  <c r="B1326" i="10"/>
  <c r="B1327" i="10"/>
  <c r="B1328" i="10"/>
  <c r="B1329" i="10"/>
  <c r="B1330" i="10"/>
  <c r="B1331" i="10"/>
  <c r="B1332" i="10"/>
  <c r="B1333" i="10"/>
  <c r="B1334" i="10"/>
  <c r="B1335" i="10"/>
  <c r="B1336" i="10"/>
  <c r="B1337" i="10"/>
  <c r="B1338" i="10"/>
  <c r="B1339" i="10"/>
  <c r="B1340" i="10"/>
  <c r="B1341" i="10"/>
  <c r="B1342" i="10"/>
  <c r="B1343" i="10"/>
  <c r="B1344" i="10"/>
  <c r="B1345" i="10"/>
  <c r="B1346" i="10"/>
  <c r="B1347" i="10"/>
  <c r="B1348" i="10"/>
  <c r="B1349" i="10"/>
  <c r="B1350" i="10"/>
  <c r="B1351" i="10"/>
  <c r="B1352" i="10"/>
  <c r="B1353" i="10"/>
  <c r="B1354" i="10"/>
  <c r="B1355" i="10"/>
  <c r="B1356" i="10"/>
  <c r="B1357" i="10"/>
  <c r="B1358" i="10"/>
  <c r="B1359" i="10"/>
  <c r="B1360" i="10"/>
  <c r="B1361" i="10"/>
  <c r="B1362" i="10"/>
  <c r="B1363" i="10"/>
  <c r="B1364" i="10"/>
  <c r="B1365" i="10"/>
  <c r="B1366" i="10"/>
  <c r="B1367" i="10"/>
  <c r="B1368" i="10"/>
  <c r="B1369" i="10"/>
  <c r="B1370" i="10"/>
  <c r="B1371" i="10"/>
  <c r="B1372" i="10"/>
  <c r="B1373" i="10"/>
  <c r="B1374" i="10"/>
  <c r="B1375" i="10"/>
  <c r="B1376" i="10"/>
  <c r="B1377" i="10"/>
  <c r="B1378" i="10"/>
  <c r="B1379" i="10"/>
  <c r="B1380" i="10"/>
  <c r="B1381" i="10"/>
  <c r="B1382" i="10"/>
  <c r="B1383" i="10"/>
  <c r="B1384" i="10"/>
  <c r="B1385" i="10"/>
  <c r="B1386" i="10"/>
  <c r="B1387" i="10"/>
  <c r="B1388" i="10"/>
  <c r="B1389" i="10"/>
  <c r="B1390" i="10"/>
  <c r="B1391" i="10"/>
  <c r="B1392" i="10"/>
  <c r="B1393" i="10"/>
  <c r="B1394" i="10"/>
  <c r="B1395" i="10"/>
  <c r="B1396" i="10"/>
  <c r="B1397" i="10"/>
  <c r="B1398" i="10"/>
  <c r="B1399" i="10"/>
  <c r="B1400" i="10"/>
  <c r="B1401" i="10"/>
  <c r="B1402" i="10"/>
  <c r="B1403" i="10"/>
  <c r="B1404" i="10"/>
  <c r="B1405" i="10"/>
  <c r="B1406" i="10"/>
  <c r="B1407" i="10"/>
  <c r="B1408" i="10"/>
  <c r="B1409" i="10"/>
  <c r="B1410" i="10"/>
  <c r="B1411" i="10"/>
  <c r="B1412" i="10"/>
  <c r="B1413" i="10"/>
  <c r="B1414" i="10"/>
  <c r="B1415" i="10"/>
  <c r="B1416" i="10"/>
  <c r="B1417" i="10"/>
  <c r="B1418" i="10"/>
  <c r="B1419" i="10"/>
  <c r="B1420" i="10"/>
  <c r="B1421" i="10"/>
  <c r="B1422" i="10"/>
  <c r="B1423" i="10"/>
  <c r="B1424" i="10"/>
  <c r="B1425" i="10"/>
  <c r="B1426" i="10"/>
  <c r="B1427" i="10"/>
  <c r="B1428" i="10"/>
  <c r="B1429" i="10"/>
  <c r="B1430" i="10"/>
  <c r="B1431" i="10"/>
  <c r="B1432" i="10"/>
  <c r="B1433" i="10"/>
  <c r="B1434" i="10"/>
  <c r="B1435" i="10"/>
  <c r="B1436" i="10"/>
  <c r="B1437" i="10"/>
  <c r="B1438" i="10"/>
  <c r="B1439" i="10"/>
  <c r="B1440" i="10"/>
  <c r="B1441" i="10"/>
  <c r="B1442" i="10"/>
  <c r="B1443" i="10"/>
  <c r="B1444" i="10"/>
  <c r="B1445" i="10"/>
  <c r="B1446" i="10"/>
  <c r="B1447" i="10"/>
  <c r="B1448" i="10"/>
  <c r="B1449" i="10"/>
  <c r="B1450" i="10"/>
  <c r="B1451" i="10"/>
  <c r="B1452" i="10"/>
  <c r="B1453" i="10"/>
  <c r="B1454" i="10"/>
  <c r="B1455" i="10"/>
  <c r="B1456" i="10"/>
  <c r="B1457" i="10"/>
  <c r="B1458" i="10"/>
  <c r="B1459" i="10"/>
  <c r="B1460" i="10"/>
  <c r="B1461" i="10"/>
  <c r="B1462" i="10"/>
  <c r="B1463" i="10"/>
  <c r="B1464" i="10"/>
  <c r="B1465" i="10"/>
  <c r="B1466" i="10"/>
  <c r="B1467" i="10"/>
  <c r="B1468" i="10"/>
  <c r="B1469" i="10"/>
  <c r="B1470" i="10"/>
  <c r="B1471" i="10"/>
  <c r="B1472" i="10"/>
  <c r="B1473" i="10"/>
  <c r="B1474" i="10"/>
  <c r="B1475" i="10"/>
  <c r="B1476" i="10"/>
  <c r="B1477" i="10"/>
  <c r="B1478" i="10"/>
  <c r="B1479" i="10"/>
  <c r="B1480" i="10"/>
  <c r="B1481" i="10"/>
  <c r="B1482" i="10"/>
  <c r="B1483" i="10"/>
  <c r="B1484" i="10"/>
  <c r="B1485" i="10"/>
  <c r="B1486" i="10"/>
  <c r="B1487" i="10"/>
  <c r="B1488" i="10"/>
  <c r="B1489" i="10"/>
  <c r="B1490" i="10"/>
  <c r="B1491" i="10"/>
  <c r="B1492" i="10"/>
  <c r="B1493" i="10"/>
  <c r="B1494" i="10"/>
  <c r="B1495" i="10"/>
  <c r="B1496" i="10"/>
  <c r="B1497" i="10"/>
  <c r="B1498" i="10"/>
  <c r="B1499" i="10"/>
  <c r="B1500" i="10"/>
  <c r="B1501" i="10"/>
  <c r="B1502" i="10"/>
  <c r="B1503" i="10"/>
  <c r="B1504" i="10"/>
  <c r="B1505" i="10"/>
  <c r="B1506" i="10"/>
  <c r="B1507" i="10"/>
  <c r="B1508" i="10"/>
  <c r="B1509" i="10"/>
  <c r="B1510" i="10"/>
  <c r="B1511" i="10"/>
  <c r="B1512" i="10"/>
  <c r="B1513" i="10"/>
  <c r="B1514" i="10"/>
  <c r="B1515" i="10"/>
  <c r="B1516" i="10"/>
  <c r="B1517" i="10"/>
  <c r="B1518" i="10"/>
  <c r="B1519" i="10"/>
  <c r="B1520" i="10"/>
  <c r="B1521" i="10"/>
  <c r="B1522" i="10"/>
  <c r="B1523" i="10"/>
  <c r="B1524" i="10"/>
  <c r="B1525" i="10"/>
  <c r="B1526" i="10"/>
  <c r="B1527" i="10"/>
  <c r="B1528" i="10"/>
  <c r="B1529" i="10"/>
  <c r="B1530" i="10"/>
  <c r="B1531" i="10"/>
  <c r="B1532" i="10"/>
  <c r="B1533" i="10"/>
  <c r="B1534" i="10"/>
  <c r="B1535" i="10"/>
  <c r="B1536" i="10"/>
  <c r="B1537" i="10"/>
  <c r="B1538" i="10"/>
  <c r="B1539" i="10"/>
  <c r="B1540" i="10"/>
  <c r="B1541" i="10"/>
  <c r="B1542" i="10"/>
  <c r="B1543" i="10"/>
  <c r="B1544" i="10"/>
  <c r="B1545" i="10"/>
  <c r="B1546" i="10"/>
  <c r="B1547" i="10"/>
  <c r="B1548" i="10"/>
  <c r="B1549" i="10"/>
  <c r="B1550" i="10"/>
  <c r="B1551" i="10"/>
  <c r="B1552" i="10"/>
  <c r="B1553" i="10"/>
  <c r="B1554" i="10"/>
  <c r="B1555" i="10"/>
  <c r="B1556" i="10"/>
  <c r="B1557" i="10"/>
  <c r="B1558" i="10"/>
  <c r="B1559" i="10"/>
  <c r="B1560" i="10"/>
  <c r="B1561" i="10"/>
  <c r="B1562" i="10"/>
  <c r="B1563" i="10"/>
  <c r="B1564" i="10"/>
  <c r="B1565" i="10"/>
  <c r="B1566" i="10"/>
  <c r="B1567" i="10"/>
  <c r="B1568" i="10"/>
  <c r="B1569" i="10"/>
  <c r="B1570" i="10"/>
  <c r="B1571" i="10"/>
  <c r="B1572" i="10"/>
  <c r="B1573" i="10"/>
  <c r="B1574" i="10"/>
  <c r="B1575" i="10"/>
  <c r="B1576" i="10"/>
  <c r="B1577" i="10"/>
  <c r="B1578" i="10"/>
  <c r="B1579" i="10"/>
  <c r="B1580" i="10"/>
  <c r="B1581" i="10"/>
  <c r="B1582" i="10"/>
  <c r="B1583" i="10"/>
  <c r="B1584" i="10"/>
  <c r="B1585" i="10"/>
  <c r="B1586" i="10"/>
  <c r="B1587" i="10"/>
  <c r="B1588" i="10"/>
  <c r="B1589" i="10"/>
  <c r="B1590" i="10"/>
  <c r="B1591" i="10"/>
  <c r="B1592" i="10"/>
  <c r="B1593" i="10"/>
  <c r="B1594" i="10"/>
  <c r="B1595" i="10"/>
  <c r="B1596" i="10"/>
  <c r="B1597" i="10"/>
  <c r="B1598" i="10"/>
  <c r="B1599" i="10"/>
  <c r="B1600" i="10"/>
  <c r="B1601" i="10"/>
  <c r="B1602" i="10"/>
  <c r="B1603" i="10"/>
  <c r="B1604" i="10"/>
  <c r="B1605" i="10"/>
  <c r="B1606" i="10"/>
  <c r="B1607" i="10"/>
  <c r="B1608" i="10"/>
  <c r="B1609" i="10"/>
  <c r="B1610" i="10"/>
  <c r="B1611" i="10"/>
  <c r="B1612" i="10"/>
  <c r="B1613" i="10"/>
  <c r="B1614" i="10"/>
  <c r="B1615" i="10"/>
  <c r="B1616" i="10"/>
  <c r="B1617" i="10"/>
  <c r="B1618" i="10"/>
  <c r="B1619" i="10"/>
  <c r="B1620" i="10"/>
  <c r="B1621" i="10"/>
  <c r="B1622" i="10"/>
  <c r="B1623" i="10"/>
  <c r="B1624" i="10"/>
  <c r="B1625" i="10"/>
  <c r="B1626" i="10"/>
  <c r="B1627" i="10"/>
  <c r="B1628" i="10"/>
  <c r="B1629" i="10"/>
  <c r="B1630" i="10"/>
  <c r="B1631" i="10"/>
  <c r="B1632" i="10"/>
  <c r="B1633" i="10"/>
  <c r="B1634" i="10"/>
  <c r="B1635" i="10"/>
  <c r="B1636" i="10"/>
  <c r="B1637" i="10"/>
  <c r="B1638" i="10"/>
  <c r="B1639" i="10"/>
  <c r="B1640" i="10"/>
  <c r="B1641" i="10"/>
  <c r="B1642" i="10"/>
  <c r="B1643" i="10"/>
  <c r="B1644" i="10"/>
  <c r="B1645" i="10"/>
  <c r="B1646" i="10"/>
  <c r="B1647" i="10"/>
  <c r="B1648" i="10"/>
  <c r="B1649" i="10"/>
  <c r="B1650" i="10"/>
  <c r="B1651" i="10"/>
  <c r="B1652" i="10"/>
  <c r="B1653" i="10"/>
  <c r="B1654" i="10"/>
  <c r="B1655" i="10"/>
  <c r="B1656" i="10"/>
  <c r="B1657" i="10"/>
  <c r="B1658" i="10"/>
  <c r="B1659" i="10"/>
  <c r="B1660" i="10"/>
  <c r="B1661" i="10"/>
  <c r="B1662" i="10"/>
  <c r="B1663" i="10"/>
  <c r="B1664" i="10"/>
  <c r="B1665" i="10"/>
  <c r="B1666" i="10"/>
  <c r="B1667" i="10"/>
  <c r="B1668" i="10"/>
  <c r="B1669" i="10"/>
  <c r="B1670" i="10"/>
  <c r="B1671" i="10"/>
  <c r="B1672" i="10"/>
  <c r="B1673" i="10"/>
  <c r="B1674" i="10"/>
  <c r="B1675" i="10"/>
  <c r="B1676" i="10"/>
  <c r="B1677" i="10"/>
  <c r="B1678" i="10"/>
  <c r="B1679" i="10"/>
  <c r="B1680" i="10"/>
  <c r="B1681" i="10"/>
  <c r="B1682" i="10"/>
  <c r="B1683" i="10"/>
  <c r="B1684" i="10"/>
  <c r="B1685" i="10"/>
  <c r="B1686" i="10"/>
  <c r="B1687" i="10"/>
  <c r="B1688" i="10"/>
  <c r="B1689" i="10"/>
  <c r="B1690" i="10"/>
  <c r="B1691" i="10"/>
  <c r="B1692" i="10"/>
  <c r="B1693" i="10"/>
  <c r="B1694" i="10"/>
  <c r="B1695" i="10"/>
  <c r="B1696" i="10"/>
  <c r="B1697" i="10"/>
  <c r="B1698" i="10"/>
  <c r="B1699" i="10"/>
  <c r="B1700" i="10"/>
  <c r="B1701" i="10"/>
  <c r="B1702" i="10"/>
  <c r="B1703" i="10"/>
  <c r="B1704" i="10"/>
  <c r="B1705" i="10"/>
  <c r="B1706" i="10"/>
  <c r="B1707" i="10"/>
  <c r="B1708" i="10"/>
  <c r="B1709" i="10"/>
  <c r="B1710" i="10"/>
  <c r="B1711" i="10"/>
  <c r="B1712" i="10"/>
  <c r="B1713" i="10"/>
  <c r="B1714" i="10"/>
  <c r="B1715" i="10"/>
  <c r="B1716" i="10"/>
  <c r="B1717" i="10"/>
  <c r="B1718" i="10"/>
  <c r="B1719" i="10"/>
  <c r="B1720" i="10"/>
  <c r="B1721" i="10"/>
  <c r="B1722" i="10"/>
  <c r="B1723" i="10"/>
  <c r="B1724" i="10"/>
  <c r="B1725" i="10"/>
  <c r="B1726" i="10"/>
  <c r="B1727" i="10"/>
  <c r="B1728" i="10"/>
  <c r="B1729" i="10"/>
  <c r="B1730" i="10"/>
  <c r="B1731" i="10"/>
  <c r="B1732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B1781" i="10"/>
  <c r="B1782" i="10"/>
  <c r="B1783" i="10"/>
  <c r="B1784" i="10"/>
  <c r="B1785" i="10"/>
  <c r="B1786" i="10"/>
  <c r="B1787" i="10"/>
  <c r="B1788" i="10"/>
  <c r="B1789" i="10"/>
  <c r="B1790" i="10"/>
  <c r="B1791" i="10"/>
  <c r="B1792" i="10"/>
  <c r="B1793" i="10"/>
  <c r="B1794" i="10"/>
  <c r="B1795" i="10"/>
  <c r="B1796" i="10"/>
  <c r="B1797" i="10"/>
  <c r="B1798" i="10"/>
  <c r="B1799" i="10"/>
  <c r="B1800" i="10"/>
  <c r="B1801" i="10"/>
  <c r="B1802" i="10"/>
  <c r="B1803" i="10"/>
  <c r="B1804" i="10"/>
  <c r="B1805" i="10"/>
  <c r="B1806" i="10"/>
  <c r="B1807" i="10"/>
  <c r="B1808" i="10"/>
  <c r="B1809" i="10"/>
  <c r="B1810" i="10"/>
  <c r="B1811" i="10"/>
  <c r="B1812" i="10"/>
  <c r="B1813" i="10"/>
  <c r="B1814" i="10"/>
  <c r="B1815" i="10"/>
  <c r="B1816" i="10"/>
  <c r="B1817" i="10"/>
  <c r="B1818" i="10"/>
  <c r="B1819" i="10"/>
  <c r="B1820" i="10"/>
  <c r="B1821" i="10"/>
  <c r="B1822" i="10"/>
  <c r="B1823" i="10"/>
  <c r="B1824" i="10"/>
  <c r="B1825" i="10"/>
  <c r="B1826" i="10"/>
  <c r="B1827" i="10"/>
  <c r="B1828" i="10"/>
  <c r="B1829" i="10"/>
  <c r="B1830" i="10"/>
  <c r="B1831" i="10"/>
  <c r="B1832" i="10"/>
  <c r="B1833" i="10"/>
  <c r="B1834" i="10"/>
  <c r="B1835" i="10"/>
  <c r="B1836" i="10"/>
  <c r="B1837" i="10"/>
  <c r="B1838" i="10"/>
  <c r="B1839" i="10"/>
  <c r="B1840" i="10"/>
  <c r="B1841" i="10"/>
  <c r="B1842" i="10"/>
  <c r="B1843" i="10"/>
  <c r="B1844" i="10"/>
  <c r="B1845" i="10"/>
  <c r="B1846" i="10"/>
  <c r="B1847" i="10"/>
  <c r="B1848" i="10"/>
  <c r="B1849" i="10"/>
  <c r="B1850" i="10"/>
  <c r="B1851" i="10"/>
  <c r="B1852" i="10"/>
  <c r="B1853" i="10"/>
  <c r="B1854" i="10"/>
  <c r="B1855" i="10"/>
  <c r="B1856" i="10"/>
  <c r="B1857" i="10"/>
  <c r="B1858" i="10"/>
  <c r="B1859" i="10"/>
  <c r="B1860" i="10"/>
  <c r="B1861" i="10"/>
  <c r="B1862" i="10"/>
  <c r="B1863" i="10"/>
  <c r="B1864" i="10"/>
  <c r="B1865" i="10"/>
  <c r="B1866" i="10"/>
  <c r="B1867" i="10"/>
  <c r="B1868" i="10"/>
  <c r="B1869" i="10"/>
  <c r="B1870" i="10"/>
  <c r="B1871" i="10"/>
  <c r="B1872" i="10"/>
  <c r="B1873" i="10"/>
  <c r="B1874" i="10"/>
  <c r="B1875" i="10"/>
  <c r="B1876" i="10"/>
  <c r="B1877" i="10"/>
  <c r="B1878" i="10"/>
  <c r="B1879" i="10"/>
  <c r="B1880" i="10"/>
  <c r="B1881" i="10"/>
  <c r="B1882" i="10"/>
  <c r="B1883" i="10"/>
  <c r="B1884" i="10"/>
  <c r="B1885" i="10"/>
  <c r="B1886" i="10"/>
  <c r="B1887" i="10"/>
  <c r="B1888" i="10"/>
  <c r="B1889" i="10"/>
  <c r="B1890" i="10"/>
  <c r="B1891" i="10"/>
  <c r="B1892" i="10"/>
  <c r="B1893" i="10"/>
  <c r="B1894" i="10"/>
  <c r="B1895" i="10"/>
  <c r="B1896" i="10"/>
  <c r="B1897" i="10"/>
  <c r="B1898" i="10"/>
  <c r="B1899" i="10"/>
  <c r="B1900" i="10"/>
  <c r="B1901" i="10"/>
  <c r="B1902" i="10"/>
  <c r="B1903" i="10"/>
  <c r="B1904" i="10"/>
  <c r="B1905" i="10"/>
  <c r="B1906" i="10"/>
  <c r="B1907" i="10"/>
  <c r="B1908" i="10"/>
  <c r="B1909" i="10"/>
  <c r="B1910" i="10"/>
  <c r="B1911" i="10"/>
  <c r="B1912" i="10"/>
  <c r="B1913" i="10"/>
  <c r="B1914" i="10"/>
  <c r="B1915" i="10"/>
  <c r="B1916" i="10"/>
  <c r="B1917" i="10"/>
  <c r="B1918" i="10"/>
  <c r="B1919" i="10"/>
  <c r="B1920" i="10"/>
  <c r="B1921" i="10"/>
  <c r="B1922" i="10"/>
  <c r="B1923" i="10"/>
  <c r="B1924" i="10"/>
  <c r="B1925" i="10"/>
  <c r="B1926" i="10"/>
  <c r="B1927" i="10"/>
  <c r="B1928" i="10"/>
  <c r="B1929" i="10"/>
  <c r="B1930" i="10"/>
  <c r="B1931" i="10"/>
  <c r="B1932" i="10"/>
  <c r="B1933" i="10"/>
  <c r="B1934" i="10"/>
  <c r="B1935" i="10"/>
  <c r="B1936" i="10"/>
  <c r="B1937" i="10"/>
  <c r="B1938" i="10"/>
  <c r="B1939" i="10"/>
  <c r="B1940" i="10"/>
  <c r="B1941" i="10"/>
  <c r="B1942" i="10"/>
  <c r="B1943" i="10"/>
  <c r="B1944" i="10"/>
  <c r="B1945" i="10"/>
  <c r="B1946" i="10"/>
  <c r="B1947" i="10"/>
  <c r="B1948" i="10"/>
  <c r="B1949" i="10"/>
  <c r="B1950" i="10"/>
  <c r="B1951" i="10"/>
  <c r="B1952" i="10"/>
  <c r="B1953" i="10"/>
  <c r="B1954" i="10"/>
  <c r="B1955" i="10"/>
  <c r="B1956" i="10"/>
  <c r="B1957" i="10"/>
  <c r="B1958" i="10"/>
  <c r="B1959" i="10"/>
  <c r="B1960" i="10"/>
  <c r="B1961" i="10"/>
  <c r="B1962" i="10"/>
  <c r="B1963" i="10"/>
  <c r="B1964" i="10"/>
  <c r="B1965" i="10"/>
  <c r="B1966" i="10"/>
  <c r="B1967" i="10"/>
  <c r="B1968" i="10"/>
  <c r="B1969" i="10"/>
  <c r="B1970" i="10"/>
  <c r="B1971" i="10"/>
  <c r="B1972" i="10"/>
  <c r="B1973" i="10"/>
  <c r="B1974" i="10"/>
  <c r="B1975" i="10"/>
  <c r="B1976" i="10"/>
  <c r="B1977" i="10"/>
  <c r="B1978" i="10"/>
  <c r="B1979" i="10"/>
  <c r="B1980" i="10"/>
  <c r="B1981" i="10"/>
  <c r="B1982" i="10"/>
  <c r="B1983" i="10"/>
  <c r="B1984" i="10"/>
  <c r="B1985" i="10"/>
  <c r="B1986" i="10"/>
  <c r="B1987" i="10"/>
  <c r="B1988" i="10"/>
  <c r="B1989" i="10"/>
  <c r="B1990" i="10"/>
  <c r="B1991" i="10"/>
  <c r="B1992" i="10"/>
  <c r="B1993" i="10"/>
  <c r="B1994" i="10"/>
  <c r="B1995" i="10"/>
  <c r="B1996" i="10"/>
  <c r="B1997" i="10"/>
  <c r="B1998" i="10"/>
  <c r="B1999" i="10"/>
  <c r="B2000" i="10"/>
  <c r="B2001" i="10"/>
  <c r="B2002" i="10"/>
  <c r="B2003" i="10"/>
  <c r="B2004" i="10"/>
  <c r="B2005" i="10"/>
  <c r="B2006" i="10"/>
  <c r="B2007" i="10"/>
  <c r="B2008" i="10"/>
  <c r="B2009" i="10"/>
  <c r="B2010" i="10"/>
  <c r="B2011" i="10"/>
  <c r="B2012" i="10"/>
  <c r="B2013" i="10"/>
  <c r="B2014" i="10"/>
  <c r="B2015" i="10"/>
  <c r="B2016" i="10"/>
  <c r="B2017" i="10"/>
  <c r="B2018" i="10"/>
  <c r="B2019" i="10"/>
  <c r="B2020" i="10"/>
  <c r="B2021" i="10"/>
  <c r="B2022" i="10"/>
  <c r="B2023" i="10"/>
  <c r="B2024" i="10"/>
  <c r="B2025" i="10"/>
  <c r="B2026" i="10"/>
  <c r="B2027" i="10"/>
  <c r="B2028" i="10"/>
  <c r="B2029" i="10"/>
  <c r="B2030" i="10"/>
  <c r="B2031" i="10"/>
  <c r="B2032" i="10"/>
  <c r="B2033" i="10"/>
  <c r="B2034" i="10"/>
  <c r="B2035" i="10"/>
  <c r="B2036" i="10"/>
  <c r="B2037" i="10"/>
  <c r="B2038" i="10"/>
  <c r="B2039" i="10"/>
  <c r="B2040" i="10"/>
  <c r="B2041" i="10"/>
  <c r="B2042" i="10"/>
  <c r="B2043" i="10"/>
  <c r="B2044" i="10"/>
  <c r="B2045" i="10"/>
  <c r="B2046" i="10"/>
  <c r="B2047" i="10"/>
  <c r="B2048" i="10"/>
  <c r="B2049" i="10"/>
  <c r="B2050" i="10"/>
  <c r="B2051" i="10"/>
  <c r="B2052" i="10"/>
  <c r="B2053" i="10"/>
  <c r="B2054" i="10"/>
  <c r="B2055" i="10"/>
  <c r="B2056" i="10"/>
  <c r="B2057" i="10"/>
  <c r="B2058" i="10"/>
  <c r="B2059" i="10"/>
  <c r="B2060" i="10"/>
  <c r="B2061" i="10"/>
  <c r="B2062" i="10"/>
  <c r="B2063" i="10"/>
  <c r="B2064" i="10"/>
  <c r="B2065" i="10"/>
  <c r="B2066" i="10"/>
  <c r="B2067" i="10"/>
  <c r="B2068" i="10"/>
  <c r="B2069" i="10"/>
  <c r="B2070" i="10"/>
  <c r="B2071" i="10"/>
  <c r="B2072" i="10"/>
  <c r="B2073" i="10"/>
  <c r="B2074" i="10"/>
  <c r="B2075" i="10"/>
  <c r="B2076" i="10"/>
  <c r="B2077" i="10"/>
  <c r="B2078" i="10"/>
  <c r="B2079" i="10"/>
  <c r="B2080" i="10"/>
  <c r="B2081" i="10"/>
  <c r="B2082" i="10"/>
  <c r="B2083" i="10"/>
  <c r="B2084" i="10"/>
  <c r="B2085" i="10"/>
  <c r="B2086" i="10"/>
  <c r="B2087" i="10"/>
  <c r="B2088" i="10"/>
  <c r="B2089" i="10"/>
  <c r="B2090" i="10"/>
  <c r="B2091" i="10"/>
  <c r="B2092" i="10"/>
  <c r="B2093" i="10"/>
  <c r="B2094" i="10"/>
  <c r="B2095" i="10"/>
  <c r="B2096" i="10"/>
  <c r="B2097" i="10"/>
  <c r="B2098" i="10"/>
  <c r="B2099" i="10"/>
  <c r="B2100" i="10"/>
  <c r="B2101" i="10"/>
  <c r="B2102" i="10"/>
  <c r="B2103" i="10"/>
  <c r="B2104" i="10"/>
  <c r="B2105" i="10"/>
  <c r="B2106" i="10"/>
  <c r="B2107" i="10"/>
  <c r="B2108" i="10"/>
  <c r="B2109" i="10"/>
  <c r="B2110" i="10"/>
  <c r="B2111" i="10"/>
  <c r="B2112" i="10"/>
  <c r="B2113" i="10"/>
  <c r="B2114" i="10"/>
  <c r="B2115" i="10"/>
  <c r="B2116" i="10"/>
  <c r="B2117" i="10"/>
  <c r="B2118" i="10"/>
  <c r="B2119" i="10"/>
  <c r="B2120" i="10"/>
  <c r="B2121" i="10"/>
  <c r="B2122" i="10"/>
  <c r="B2123" i="10"/>
  <c r="B2124" i="10"/>
  <c r="B2125" i="10"/>
  <c r="B2126" i="10"/>
  <c r="B2127" i="10"/>
  <c r="B2128" i="10"/>
  <c r="B2129" i="10"/>
  <c r="B2130" i="10"/>
  <c r="B2131" i="10"/>
  <c r="B2132" i="10"/>
  <c r="B2133" i="10"/>
  <c r="B2134" i="10"/>
  <c r="B2135" i="10"/>
  <c r="B2136" i="10"/>
  <c r="B2137" i="10"/>
  <c r="B2138" i="10"/>
  <c r="B2139" i="10"/>
  <c r="B2140" i="10"/>
  <c r="B2141" i="10"/>
  <c r="B2142" i="10"/>
  <c r="B2143" i="10"/>
  <c r="B2144" i="10"/>
  <c r="B2145" i="10"/>
  <c r="B2146" i="10"/>
  <c r="B2147" i="10"/>
  <c r="B2148" i="10"/>
  <c r="B2149" i="10"/>
  <c r="B2150" i="10"/>
  <c r="B2151" i="10"/>
  <c r="B2152" i="10"/>
  <c r="B2153" i="10"/>
  <c r="B2154" i="10"/>
  <c r="B2155" i="10"/>
  <c r="B2156" i="10"/>
  <c r="B2157" i="10"/>
  <c r="B2158" i="10"/>
  <c r="B2159" i="10"/>
  <c r="B2160" i="10"/>
  <c r="B2161" i="10"/>
  <c r="B2162" i="10"/>
  <c r="B2163" i="10"/>
  <c r="B2164" i="10"/>
  <c r="B2165" i="10"/>
  <c r="B2166" i="10"/>
  <c r="B2167" i="10"/>
  <c r="B2168" i="10"/>
  <c r="B2169" i="10"/>
  <c r="B2170" i="10"/>
  <c r="B2171" i="10"/>
  <c r="B2172" i="10"/>
  <c r="B2173" i="10"/>
  <c r="B2174" i="10"/>
  <c r="B2175" i="10"/>
  <c r="B2176" i="10"/>
  <c r="B2177" i="10"/>
  <c r="B2178" i="10"/>
  <c r="B2179" i="10"/>
  <c r="B2180" i="10"/>
  <c r="B2181" i="10"/>
  <c r="B2182" i="10"/>
  <c r="B2183" i="10"/>
  <c r="B2184" i="10"/>
  <c r="B2185" i="10"/>
  <c r="B2186" i="10"/>
  <c r="B2187" i="10"/>
  <c r="B2188" i="10"/>
  <c r="B2189" i="10"/>
  <c r="B2190" i="10"/>
  <c r="B2191" i="10"/>
  <c r="B2192" i="10"/>
  <c r="B2193" i="10"/>
  <c r="B2194" i="10"/>
  <c r="B2195" i="10"/>
  <c r="B2196" i="10"/>
  <c r="B2197" i="10"/>
  <c r="B2198" i="10"/>
  <c r="B2199" i="10"/>
  <c r="B2200" i="10"/>
  <c r="B2201" i="10"/>
  <c r="B2202" i="10"/>
  <c r="B2203" i="10"/>
  <c r="B2204" i="10"/>
  <c r="B2205" i="10"/>
  <c r="B2206" i="10"/>
  <c r="B2207" i="10"/>
  <c r="B2208" i="10"/>
  <c r="B2209" i="10"/>
  <c r="B2210" i="10"/>
  <c r="B2211" i="10"/>
  <c r="B2212" i="10"/>
  <c r="B2213" i="10"/>
  <c r="B2214" i="10"/>
  <c r="B2215" i="10"/>
  <c r="B2216" i="10"/>
  <c r="B2217" i="10"/>
  <c r="B2218" i="10"/>
  <c r="B2219" i="10"/>
  <c r="B2220" i="10"/>
  <c r="B2221" i="10"/>
  <c r="B2222" i="10"/>
  <c r="B2223" i="10"/>
  <c r="B2224" i="10"/>
  <c r="B2225" i="10"/>
  <c r="B2226" i="10"/>
  <c r="B2227" i="10"/>
  <c r="B2228" i="10"/>
  <c r="B2229" i="10"/>
  <c r="B2230" i="10"/>
  <c r="B2231" i="10"/>
  <c r="B2232" i="10"/>
  <c r="B2233" i="10"/>
  <c r="B2234" i="10"/>
  <c r="B2235" i="10"/>
  <c r="B2236" i="10"/>
  <c r="B2237" i="10"/>
  <c r="B2238" i="10"/>
  <c r="B2239" i="10"/>
  <c r="B2240" i="10"/>
  <c r="B2241" i="10"/>
  <c r="B2242" i="10"/>
  <c r="B2243" i="10"/>
  <c r="B2244" i="10"/>
  <c r="B2245" i="10"/>
  <c r="B2246" i="10"/>
  <c r="B2247" i="10"/>
  <c r="B2248" i="10"/>
  <c r="B2249" i="10"/>
  <c r="B2250" i="10"/>
  <c r="B2251" i="10"/>
  <c r="B2252" i="10"/>
  <c r="B2253" i="10"/>
  <c r="B2254" i="10"/>
  <c r="B2255" i="10"/>
  <c r="B2256" i="10"/>
  <c r="B2257" i="10"/>
  <c r="B2258" i="10"/>
  <c r="B2259" i="10"/>
  <c r="B2260" i="10"/>
  <c r="B2261" i="10"/>
  <c r="B2262" i="10"/>
  <c r="B2263" i="10"/>
  <c r="B2264" i="10"/>
  <c r="B2265" i="10"/>
  <c r="B2266" i="10"/>
  <c r="B2267" i="10"/>
  <c r="B2268" i="10"/>
  <c r="B2269" i="10"/>
  <c r="B2270" i="10"/>
  <c r="B2271" i="10"/>
  <c r="B2272" i="10"/>
  <c r="B2273" i="10"/>
  <c r="B2274" i="10"/>
  <c r="B2275" i="10"/>
  <c r="B2276" i="10"/>
  <c r="B2277" i="10"/>
  <c r="B2278" i="10"/>
  <c r="B2279" i="10"/>
  <c r="B2280" i="10"/>
  <c r="B2281" i="10"/>
  <c r="B2282" i="10"/>
  <c r="B2283" i="10"/>
  <c r="B2284" i="10"/>
  <c r="B2285" i="10"/>
  <c r="B2286" i="10"/>
  <c r="B2287" i="10"/>
  <c r="B2288" i="10"/>
  <c r="B2289" i="10"/>
  <c r="B2290" i="10"/>
  <c r="B2291" i="10"/>
  <c r="B2292" i="10"/>
  <c r="B2293" i="10"/>
  <c r="B2294" i="10"/>
  <c r="B2295" i="10"/>
  <c r="B2296" i="10"/>
  <c r="B2297" i="10"/>
  <c r="B2298" i="10"/>
  <c r="B2299" i="10"/>
  <c r="B2300" i="10"/>
  <c r="B2301" i="10"/>
  <c r="B2302" i="10"/>
  <c r="B2303" i="10"/>
  <c r="B2304" i="10"/>
  <c r="B2305" i="10"/>
  <c r="B2306" i="10"/>
  <c r="B2307" i="10"/>
  <c r="B2308" i="10"/>
  <c r="B2309" i="10"/>
  <c r="B2310" i="10"/>
  <c r="B2311" i="10"/>
  <c r="B2312" i="10"/>
  <c r="B2313" i="10"/>
  <c r="B2314" i="10"/>
  <c r="B2315" i="10"/>
  <c r="B2316" i="10"/>
  <c r="B2317" i="10"/>
  <c r="B2318" i="10"/>
  <c r="B2319" i="10"/>
  <c r="B2320" i="10"/>
  <c r="B2321" i="10"/>
  <c r="B2322" i="10"/>
  <c r="B2323" i="10"/>
  <c r="B2324" i="10"/>
  <c r="B2325" i="10"/>
  <c r="B2326" i="10"/>
  <c r="B2327" i="10"/>
  <c r="B2328" i="10"/>
  <c r="B2329" i="10"/>
  <c r="B2330" i="10"/>
  <c r="B2331" i="10"/>
  <c r="B2332" i="10"/>
  <c r="B2333" i="10"/>
  <c r="B2334" i="10"/>
  <c r="B2335" i="10"/>
  <c r="B2336" i="10"/>
  <c r="B2337" i="10"/>
  <c r="B2338" i="10"/>
  <c r="B2339" i="10"/>
  <c r="B2340" i="10"/>
  <c r="B2341" i="10"/>
  <c r="B2342" i="10"/>
  <c r="B2343" i="10"/>
  <c r="B2344" i="10"/>
  <c r="B2345" i="10"/>
  <c r="B2346" i="10"/>
  <c r="B2347" i="10"/>
  <c r="B2348" i="10"/>
  <c r="B2349" i="10"/>
  <c r="B2350" i="10"/>
  <c r="B2351" i="10"/>
  <c r="B2352" i="10"/>
  <c r="B2353" i="10"/>
  <c r="B2354" i="10"/>
  <c r="B2355" i="10"/>
  <c r="B2356" i="10"/>
  <c r="B2357" i="10"/>
  <c r="B2358" i="10"/>
  <c r="B2359" i="10"/>
  <c r="B2360" i="10"/>
  <c r="B2361" i="10"/>
  <c r="B2362" i="10"/>
  <c r="B2363" i="10"/>
  <c r="B2364" i="10"/>
  <c r="B2365" i="10"/>
  <c r="B2366" i="10"/>
  <c r="B2367" i="10"/>
  <c r="B2368" i="10"/>
  <c r="B2369" i="10"/>
  <c r="B2370" i="10"/>
  <c r="B2371" i="10"/>
  <c r="B2372" i="10"/>
  <c r="B2373" i="10"/>
  <c r="B2374" i="10"/>
  <c r="B2375" i="10"/>
  <c r="B2376" i="10"/>
  <c r="B2377" i="10"/>
  <c r="B2378" i="10"/>
  <c r="B2379" i="10"/>
  <c r="B2380" i="10"/>
  <c r="B2381" i="10"/>
  <c r="B2382" i="10"/>
  <c r="B2383" i="10"/>
  <c r="B2384" i="10"/>
  <c r="B2385" i="10"/>
  <c r="B2386" i="10"/>
  <c r="B2387" i="10"/>
  <c r="B2388" i="10"/>
  <c r="B2389" i="10"/>
  <c r="B2390" i="10"/>
  <c r="B2391" i="10"/>
  <c r="B2392" i="10"/>
  <c r="B2393" i="10"/>
  <c r="B2394" i="10"/>
  <c r="B2395" i="10"/>
  <c r="B2396" i="10"/>
  <c r="B2397" i="10"/>
  <c r="B2398" i="10"/>
  <c r="B2399" i="10"/>
  <c r="B2400" i="10"/>
  <c r="B2401" i="10"/>
  <c r="B2402" i="10"/>
  <c r="B2403" i="10"/>
  <c r="B2404" i="10"/>
  <c r="B2405" i="10"/>
  <c r="B2406" i="10"/>
  <c r="B2407" i="10"/>
  <c r="B2408" i="10"/>
  <c r="B2409" i="10"/>
  <c r="B2410" i="10"/>
  <c r="B2411" i="10"/>
  <c r="B2412" i="10"/>
  <c r="B2413" i="10"/>
  <c r="B2414" i="10"/>
  <c r="B2415" i="10"/>
  <c r="B2416" i="10"/>
  <c r="B2417" i="10"/>
  <c r="B2418" i="10"/>
  <c r="B2419" i="10"/>
  <c r="B2420" i="10"/>
  <c r="B2421" i="10"/>
  <c r="B2422" i="10"/>
  <c r="B2423" i="10"/>
  <c r="B2424" i="10"/>
  <c r="B2425" i="10"/>
  <c r="B2426" i="10"/>
  <c r="B2427" i="10"/>
  <c r="B2428" i="10"/>
  <c r="B2429" i="10"/>
  <c r="B2430" i="10"/>
  <c r="B2431" i="10"/>
  <c r="B2432" i="10"/>
  <c r="B2433" i="10"/>
  <c r="B2434" i="10"/>
  <c r="B2435" i="10"/>
  <c r="B2436" i="10"/>
  <c r="B2437" i="10"/>
  <c r="B2438" i="10"/>
  <c r="B2439" i="10"/>
  <c r="B2440" i="10"/>
  <c r="B2441" i="10"/>
  <c r="B2442" i="10"/>
  <c r="B2443" i="10"/>
  <c r="B2444" i="10"/>
  <c r="B2445" i="10"/>
  <c r="B2446" i="10"/>
  <c r="B2447" i="10"/>
  <c r="B2448" i="10"/>
  <c r="B2449" i="10"/>
  <c r="B2450" i="10"/>
  <c r="B2451" i="10"/>
  <c r="B2452" i="10"/>
  <c r="B2453" i="10"/>
  <c r="B2454" i="10"/>
  <c r="B2455" i="10"/>
  <c r="B2456" i="10"/>
  <c r="B2457" i="10"/>
  <c r="B2458" i="10"/>
  <c r="B2459" i="10"/>
  <c r="B2460" i="10"/>
  <c r="B2461" i="10"/>
  <c r="B2462" i="10"/>
  <c r="B2463" i="10"/>
  <c r="B2464" i="10"/>
  <c r="B2465" i="10"/>
  <c r="B2466" i="10"/>
  <c r="B2467" i="10"/>
  <c r="B2468" i="10"/>
  <c r="B2469" i="10"/>
  <c r="B2470" i="10"/>
  <c r="B2471" i="10"/>
  <c r="B2472" i="10"/>
  <c r="B2473" i="10"/>
  <c r="B2474" i="10"/>
  <c r="B2475" i="10"/>
  <c r="B2476" i="10"/>
  <c r="B2477" i="10"/>
  <c r="B2478" i="10"/>
  <c r="B2479" i="10"/>
  <c r="B2480" i="10"/>
  <c r="B2481" i="10"/>
  <c r="B2482" i="10"/>
  <c r="B2483" i="10"/>
  <c r="B2484" i="10"/>
  <c r="B2485" i="10"/>
  <c r="B2486" i="10"/>
  <c r="B2487" i="10"/>
  <c r="B2488" i="10"/>
  <c r="B2489" i="10"/>
  <c r="B2490" i="10"/>
  <c r="B2491" i="10"/>
  <c r="B2492" i="10"/>
  <c r="B2493" i="10"/>
  <c r="B2494" i="10"/>
  <c r="B2495" i="10"/>
  <c r="B2496" i="10"/>
  <c r="B2497" i="10"/>
  <c r="B2498" i="10"/>
  <c r="B2499" i="10"/>
  <c r="B2500" i="10"/>
  <c r="B2501" i="10"/>
  <c r="B2502" i="10"/>
  <c r="B2503" i="10"/>
  <c r="B2504" i="10"/>
  <c r="B2505" i="10"/>
  <c r="B2506" i="10"/>
  <c r="B2507" i="10"/>
  <c r="B2508" i="10"/>
  <c r="B2509" i="10"/>
  <c r="B2510" i="10"/>
  <c r="B2511" i="10"/>
  <c r="B2512" i="10"/>
  <c r="B2513" i="10"/>
  <c r="B2514" i="10"/>
  <c r="B2515" i="10"/>
  <c r="B2516" i="10"/>
  <c r="B2517" i="10"/>
  <c r="B2518" i="10"/>
  <c r="B2519" i="10"/>
  <c r="B2520" i="10"/>
  <c r="B2521" i="10"/>
  <c r="B2522" i="10"/>
  <c r="B2523" i="10"/>
  <c r="B2524" i="10"/>
  <c r="B2525" i="10"/>
  <c r="B2526" i="10"/>
  <c r="B2527" i="10"/>
  <c r="B2528" i="10"/>
  <c r="B2529" i="10"/>
  <c r="B2530" i="10"/>
  <c r="B2531" i="10"/>
  <c r="B2532" i="10"/>
  <c r="B2533" i="10"/>
  <c r="B2534" i="10"/>
  <c r="B2535" i="10"/>
  <c r="B2536" i="10"/>
  <c r="B2537" i="10"/>
  <c r="B2538" i="10"/>
  <c r="B2539" i="10"/>
  <c r="B2540" i="10"/>
  <c r="B2541" i="10"/>
  <c r="B2542" i="10"/>
  <c r="B2543" i="10"/>
  <c r="B2544" i="10"/>
  <c r="B2545" i="10"/>
  <c r="B2546" i="10"/>
  <c r="B2547" i="10"/>
  <c r="B2548" i="10"/>
  <c r="B2549" i="10"/>
  <c r="B2550" i="10"/>
  <c r="B2551" i="10"/>
  <c r="B2552" i="10"/>
  <c r="B2553" i="10"/>
  <c r="B2554" i="10"/>
  <c r="B2555" i="10"/>
  <c r="B2556" i="10"/>
  <c r="B2557" i="10"/>
  <c r="B2558" i="10"/>
  <c r="B2559" i="10"/>
  <c r="B2560" i="10"/>
  <c r="B2561" i="10"/>
  <c r="B2562" i="10"/>
  <c r="B2563" i="10"/>
  <c r="B2564" i="10"/>
  <c r="B2565" i="10"/>
  <c r="B2566" i="10"/>
  <c r="B2567" i="10"/>
  <c r="B2568" i="10"/>
  <c r="B2569" i="10"/>
  <c r="B2570" i="10"/>
  <c r="B2571" i="10"/>
  <c r="B2572" i="10"/>
  <c r="B2573" i="10"/>
  <c r="B2574" i="10"/>
  <c r="B2575" i="10"/>
  <c r="B2576" i="10"/>
  <c r="B2577" i="10"/>
  <c r="B2578" i="10"/>
  <c r="B2579" i="10"/>
  <c r="B2580" i="10"/>
  <c r="B2581" i="10"/>
  <c r="B2582" i="10"/>
  <c r="B2583" i="10"/>
  <c r="B2584" i="10"/>
  <c r="B2585" i="10"/>
  <c r="B2586" i="10"/>
  <c r="B2587" i="10"/>
  <c r="B2588" i="10"/>
  <c r="B2589" i="10"/>
  <c r="B2590" i="10"/>
  <c r="B2591" i="10"/>
  <c r="B2592" i="10"/>
  <c r="B2593" i="10"/>
  <c r="B2594" i="10"/>
  <c r="B2595" i="10"/>
  <c r="B2596" i="10"/>
  <c r="B2597" i="10"/>
  <c r="B2598" i="10"/>
  <c r="B2599" i="10"/>
  <c r="B2600" i="10"/>
  <c r="B2601" i="10"/>
  <c r="B2602" i="10"/>
  <c r="B2603" i="10"/>
  <c r="B2604" i="10"/>
  <c r="B2605" i="10"/>
  <c r="B2606" i="10"/>
  <c r="B2607" i="10"/>
  <c r="B2608" i="10"/>
  <c r="B2609" i="10"/>
  <c r="B2610" i="10"/>
  <c r="B2611" i="10"/>
  <c r="B2612" i="10"/>
  <c r="B2613" i="10"/>
  <c r="B2614" i="10"/>
  <c r="B2615" i="10"/>
  <c r="B2616" i="10"/>
  <c r="B2617" i="10"/>
  <c r="B2618" i="10"/>
  <c r="B2619" i="10"/>
  <c r="B2620" i="10"/>
  <c r="B2621" i="10"/>
  <c r="B2622" i="10"/>
  <c r="B2623" i="10"/>
  <c r="B2624" i="10"/>
  <c r="B2625" i="10"/>
  <c r="B2626" i="10"/>
  <c r="B2627" i="10"/>
  <c r="B2628" i="10"/>
  <c r="B2629" i="10"/>
  <c r="B2630" i="10"/>
  <c r="B2631" i="10"/>
  <c r="B2632" i="10"/>
  <c r="B2633" i="10"/>
  <c r="B2634" i="10"/>
  <c r="B2635" i="10"/>
  <c r="B2636" i="10"/>
  <c r="B2637" i="10"/>
  <c r="B2638" i="10"/>
  <c r="B2639" i="10"/>
  <c r="B2640" i="10"/>
  <c r="B2641" i="10"/>
  <c r="B2642" i="10"/>
  <c r="B2643" i="10"/>
  <c r="B2644" i="10"/>
  <c r="B2645" i="10"/>
  <c r="B2646" i="10"/>
  <c r="B2647" i="10"/>
  <c r="B2648" i="10"/>
  <c r="B2649" i="10"/>
  <c r="B2650" i="10"/>
  <c r="B2651" i="10"/>
  <c r="B2652" i="10"/>
  <c r="B2653" i="10"/>
  <c r="B2654" i="10"/>
  <c r="B2655" i="10"/>
  <c r="B2656" i="10"/>
  <c r="B2657" i="10"/>
  <c r="B2658" i="10"/>
  <c r="B2659" i="10"/>
  <c r="B2660" i="10"/>
  <c r="B2661" i="10"/>
  <c r="B2662" i="10"/>
  <c r="B2663" i="10"/>
  <c r="B2664" i="10"/>
  <c r="B2665" i="10"/>
  <c r="B2666" i="10"/>
  <c r="B2667" i="10"/>
  <c r="B2668" i="10"/>
  <c r="B2669" i="10"/>
  <c r="B2670" i="10"/>
  <c r="B2671" i="10"/>
  <c r="B2672" i="10"/>
  <c r="B2673" i="10"/>
  <c r="B2674" i="10"/>
  <c r="B2675" i="10"/>
  <c r="B2676" i="10"/>
  <c r="B2677" i="10"/>
  <c r="B2678" i="10"/>
  <c r="B2679" i="10"/>
  <c r="B2680" i="10"/>
  <c r="B2681" i="10"/>
  <c r="B2682" i="10"/>
  <c r="B2683" i="10"/>
  <c r="B2684" i="10"/>
  <c r="B2685" i="10"/>
  <c r="B2686" i="10"/>
  <c r="B2687" i="10"/>
  <c r="B2688" i="10"/>
  <c r="B2689" i="10"/>
  <c r="B2690" i="10"/>
  <c r="B2691" i="10"/>
  <c r="B2692" i="10"/>
  <c r="B2693" i="10"/>
  <c r="B2694" i="10"/>
  <c r="B2695" i="10"/>
  <c r="B2696" i="10"/>
  <c r="B2697" i="10"/>
  <c r="B2698" i="10"/>
  <c r="B2699" i="10"/>
  <c r="B2700" i="10"/>
  <c r="B2701" i="10"/>
  <c r="B2702" i="10"/>
  <c r="B2703" i="10"/>
  <c r="B2704" i="10"/>
  <c r="B2705" i="10"/>
  <c r="B2706" i="10"/>
  <c r="B2707" i="10"/>
  <c r="B2708" i="10"/>
  <c r="B2709" i="10"/>
  <c r="B2710" i="10"/>
  <c r="B2711" i="10"/>
  <c r="B2712" i="10"/>
  <c r="B2713" i="10"/>
  <c r="B2714" i="10"/>
  <c r="B2715" i="10"/>
  <c r="B2716" i="10"/>
  <c r="B2717" i="10"/>
  <c r="B2718" i="10"/>
  <c r="B2719" i="10"/>
  <c r="B2720" i="10"/>
  <c r="B2721" i="10"/>
  <c r="B2722" i="10"/>
  <c r="B2723" i="10"/>
  <c r="B2724" i="10"/>
  <c r="B2725" i="10"/>
  <c r="B2726" i="10"/>
  <c r="B2727" i="10"/>
  <c r="B2728" i="10"/>
  <c r="B2729" i="10"/>
  <c r="B2730" i="10"/>
  <c r="B2731" i="10"/>
  <c r="B2732" i="10"/>
  <c r="B2733" i="10"/>
  <c r="B2734" i="10"/>
  <c r="B2735" i="10"/>
  <c r="B2736" i="10"/>
  <c r="B2737" i="10"/>
  <c r="B2738" i="10"/>
  <c r="B2739" i="10"/>
  <c r="B2740" i="10"/>
  <c r="B2741" i="10"/>
  <c r="B2742" i="10"/>
  <c r="B2743" i="10"/>
  <c r="B2744" i="10"/>
  <c r="B2745" i="10"/>
  <c r="B2746" i="10"/>
  <c r="B2747" i="10"/>
  <c r="B2748" i="10"/>
  <c r="B2749" i="10"/>
  <c r="B2750" i="10"/>
  <c r="B2751" i="10"/>
  <c r="B2752" i="10"/>
  <c r="B2753" i="10"/>
  <c r="B2754" i="10"/>
  <c r="B2755" i="10"/>
  <c r="B2756" i="10"/>
  <c r="B2757" i="10"/>
  <c r="B2758" i="10"/>
  <c r="B2759" i="10"/>
  <c r="B2760" i="10"/>
  <c r="B2761" i="10"/>
  <c r="B2762" i="10"/>
  <c r="B2763" i="10"/>
  <c r="B2764" i="10"/>
  <c r="B2765" i="10"/>
  <c r="B2766" i="10"/>
  <c r="B2767" i="10"/>
  <c r="B2768" i="10"/>
  <c r="B2769" i="10"/>
  <c r="B2770" i="10"/>
  <c r="B2771" i="10"/>
  <c r="B2772" i="10"/>
  <c r="B2773" i="10"/>
  <c r="B2774" i="10"/>
  <c r="B2775" i="10"/>
  <c r="B2776" i="10"/>
  <c r="B2777" i="10"/>
  <c r="B2778" i="10"/>
  <c r="B2779" i="10"/>
  <c r="B2780" i="10"/>
  <c r="B2781" i="10"/>
  <c r="B2782" i="10"/>
  <c r="B2783" i="10"/>
  <c r="B2784" i="10"/>
  <c r="B2785" i="10"/>
  <c r="B2786" i="10"/>
  <c r="B2787" i="10"/>
  <c r="B2788" i="10"/>
  <c r="B2789" i="10"/>
  <c r="B2790" i="10"/>
  <c r="B2791" i="10"/>
  <c r="B2792" i="10"/>
  <c r="B2793" i="10"/>
  <c r="B2794" i="10"/>
  <c r="B2795" i="10"/>
  <c r="B2796" i="10"/>
  <c r="B2797" i="10"/>
  <c r="B2798" i="10"/>
  <c r="B2799" i="10"/>
  <c r="B2800" i="10"/>
  <c r="B2801" i="10"/>
  <c r="B2802" i="10"/>
  <c r="B2803" i="10"/>
  <c r="B2804" i="10"/>
  <c r="B2805" i="10"/>
  <c r="B2806" i="10"/>
  <c r="B2807" i="10"/>
  <c r="B2808" i="10"/>
  <c r="B2809" i="10"/>
  <c r="B2810" i="10"/>
  <c r="B2811" i="10"/>
  <c r="B2812" i="10"/>
  <c r="B2813" i="10"/>
  <c r="B2814" i="10"/>
  <c r="B2815" i="10"/>
  <c r="B2816" i="10"/>
  <c r="B2817" i="10"/>
  <c r="B2818" i="10"/>
  <c r="B2819" i="10"/>
  <c r="B2820" i="10"/>
  <c r="B2821" i="10"/>
  <c r="B2822" i="10"/>
  <c r="B2823" i="10"/>
  <c r="B2824" i="10"/>
  <c r="B2825" i="10"/>
  <c r="B2826" i="10"/>
  <c r="B2827" i="10"/>
  <c r="B2828" i="10"/>
  <c r="B2829" i="10"/>
  <c r="B2830" i="10"/>
  <c r="B2831" i="10"/>
  <c r="B2832" i="10"/>
  <c r="B2833" i="10"/>
  <c r="B2834" i="10"/>
  <c r="B2835" i="10"/>
  <c r="B2836" i="10"/>
  <c r="B2837" i="10"/>
  <c r="B2838" i="10"/>
  <c r="B2839" i="10"/>
  <c r="B2840" i="10"/>
  <c r="B2841" i="10"/>
  <c r="B2842" i="10"/>
  <c r="B2843" i="10"/>
  <c r="B2844" i="10"/>
  <c r="B2845" i="10"/>
  <c r="B2846" i="10"/>
  <c r="B2847" i="10"/>
  <c r="B2848" i="10"/>
  <c r="B2849" i="10"/>
  <c r="B2850" i="10"/>
  <c r="B2851" i="10"/>
  <c r="B2852" i="10"/>
  <c r="B2853" i="10"/>
  <c r="B2854" i="10"/>
  <c r="B2855" i="10"/>
  <c r="B2856" i="10"/>
  <c r="B2857" i="10"/>
  <c r="B2858" i="10"/>
  <c r="B2859" i="10"/>
  <c r="B2860" i="10"/>
  <c r="B2861" i="10"/>
  <c r="B2862" i="10"/>
  <c r="B2863" i="10"/>
  <c r="B2864" i="10"/>
  <c r="B2865" i="10"/>
  <c r="B2866" i="10"/>
  <c r="B2867" i="10"/>
  <c r="B2868" i="10"/>
  <c r="B2869" i="10"/>
  <c r="B2870" i="10"/>
  <c r="B2871" i="10"/>
  <c r="B2872" i="10"/>
  <c r="B2873" i="10"/>
  <c r="B2874" i="10"/>
  <c r="B2875" i="10"/>
  <c r="B2876" i="10"/>
  <c r="B2877" i="10"/>
  <c r="B2878" i="10"/>
  <c r="B2879" i="10"/>
  <c r="B2880" i="10"/>
  <c r="B2881" i="10"/>
  <c r="B2882" i="10"/>
  <c r="B2883" i="10"/>
  <c r="B2884" i="10"/>
  <c r="B2885" i="10"/>
  <c r="B2886" i="10"/>
  <c r="B2887" i="10"/>
  <c r="B2888" i="10"/>
  <c r="B2889" i="10"/>
  <c r="B2890" i="10"/>
  <c r="B2891" i="10"/>
  <c r="B2892" i="10"/>
  <c r="B2893" i="10"/>
  <c r="B2894" i="10"/>
  <c r="B2895" i="10"/>
  <c r="B2896" i="10"/>
  <c r="B2897" i="10"/>
  <c r="B2898" i="10"/>
  <c r="B2899" i="10"/>
  <c r="B2900" i="10"/>
  <c r="B2901" i="10"/>
  <c r="B2902" i="10"/>
  <c r="B2903" i="10"/>
  <c r="B2904" i="10"/>
  <c r="B2905" i="10"/>
  <c r="B2906" i="10"/>
  <c r="B2907" i="10"/>
  <c r="B2908" i="10"/>
  <c r="B2909" i="10"/>
  <c r="B2910" i="10"/>
  <c r="B2911" i="10"/>
  <c r="B2912" i="10"/>
  <c r="B2913" i="10"/>
  <c r="B2914" i="10"/>
  <c r="B2915" i="10"/>
  <c r="B2916" i="10"/>
  <c r="B2917" i="10"/>
  <c r="B2918" i="10"/>
  <c r="B2919" i="10"/>
  <c r="B2920" i="10"/>
  <c r="B2921" i="10"/>
  <c r="B2922" i="10"/>
  <c r="B2923" i="10"/>
  <c r="B2924" i="10"/>
  <c r="B2925" i="10"/>
  <c r="B2926" i="10"/>
  <c r="B2927" i="10"/>
  <c r="B2928" i="10"/>
  <c r="B2929" i="10"/>
  <c r="B2930" i="10"/>
  <c r="B2931" i="10"/>
  <c r="B2932" i="10"/>
  <c r="B2933" i="10"/>
  <c r="B2934" i="10"/>
  <c r="B2935" i="10"/>
  <c r="B2936" i="10"/>
  <c r="B2937" i="10"/>
  <c r="B2938" i="10"/>
  <c r="B2939" i="10"/>
  <c r="B2940" i="10"/>
  <c r="B2941" i="10"/>
  <c r="B2942" i="10"/>
  <c r="B2943" i="10"/>
  <c r="B2944" i="10"/>
  <c r="B2945" i="10"/>
  <c r="B2946" i="10"/>
  <c r="B2947" i="10"/>
  <c r="B2948" i="10"/>
  <c r="B2949" i="10"/>
  <c r="B2950" i="10"/>
  <c r="B2951" i="10"/>
  <c r="B2952" i="10"/>
  <c r="B2953" i="10"/>
  <c r="B2954" i="10"/>
  <c r="B2955" i="10"/>
  <c r="B2956" i="10"/>
  <c r="B2957" i="10"/>
  <c r="B2958" i="10"/>
  <c r="B2959" i="10"/>
  <c r="B2960" i="10"/>
  <c r="B2961" i="10"/>
  <c r="B2962" i="10"/>
  <c r="B2963" i="10"/>
  <c r="B2964" i="10"/>
  <c r="B2965" i="10"/>
  <c r="B2966" i="10"/>
  <c r="B2967" i="10"/>
  <c r="B2968" i="10"/>
  <c r="B2969" i="10"/>
  <c r="B2970" i="10"/>
  <c r="B2971" i="10"/>
  <c r="B2972" i="10"/>
  <c r="B2973" i="10"/>
  <c r="B2974" i="10"/>
  <c r="B2975" i="10"/>
  <c r="B2976" i="10"/>
  <c r="B2977" i="10"/>
  <c r="B2978" i="10"/>
  <c r="B2979" i="10"/>
  <c r="B2980" i="10"/>
  <c r="B2981" i="10"/>
  <c r="B2982" i="10"/>
  <c r="B2983" i="10"/>
  <c r="B2984" i="10"/>
  <c r="B2985" i="10"/>
  <c r="B2986" i="10"/>
  <c r="B2987" i="10"/>
  <c r="B2988" i="10"/>
  <c r="B2989" i="10"/>
  <c r="B2990" i="10"/>
  <c r="B2991" i="10"/>
  <c r="B2992" i="10"/>
  <c r="B2993" i="10"/>
  <c r="B2994" i="10"/>
  <c r="B2995" i="10"/>
  <c r="B2996" i="10"/>
  <c r="B2997" i="10"/>
  <c r="B2998" i="10"/>
  <c r="B2999" i="10"/>
  <c r="B3000" i="10"/>
  <c r="B3001" i="10"/>
  <c r="B3002" i="10"/>
  <c r="B3003" i="10"/>
  <c r="B3004" i="10"/>
  <c r="B3005" i="10"/>
  <c r="B3006" i="10"/>
  <c r="B3007" i="10"/>
  <c r="B3008" i="10"/>
  <c r="B3009" i="10"/>
  <c r="B3010" i="10"/>
  <c r="B3011" i="10"/>
  <c r="B3012" i="10"/>
  <c r="B3013" i="10"/>
  <c r="B3014" i="10"/>
  <c r="B3015" i="10"/>
  <c r="B3016" i="10"/>
  <c r="B3017" i="10"/>
  <c r="B3018" i="10"/>
  <c r="B3019" i="10"/>
  <c r="B3020" i="10"/>
  <c r="B3021" i="10"/>
  <c r="B3022" i="10"/>
  <c r="B3023" i="10"/>
  <c r="B3024" i="10"/>
  <c r="B3025" i="10"/>
  <c r="B3026" i="10"/>
  <c r="B3027" i="10"/>
  <c r="B3028" i="10"/>
  <c r="B3029" i="10"/>
  <c r="B3030" i="10"/>
  <c r="B3031" i="10"/>
  <c r="B3032" i="10"/>
  <c r="B3033" i="10"/>
  <c r="B3034" i="10"/>
  <c r="B3035" i="10"/>
  <c r="B3036" i="10"/>
  <c r="B3037" i="10"/>
  <c r="B3038" i="10"/>
  <c r="B3039" i="10"/>
  <c r="B3040" i="10"/>
  <c r="B3041" i="10"/>
  <c r="B3042" i="10"/>
  <c r="B3043" i="10"/>
  <c r="B3044" i="10"/>
  <c r="B3045" i="10"/>
  <c r="B3046" i="10"/>
  <c r="B3047" i="10"/>
  <c r="B3048" i="10"/>
  <c r="B3049" i="10"/>
  <c r="B3050" i="10"/>
  <c r="B3051" i="10"/>
  <c r="B3052" i="10"/>
  <c r="B3053" i="10"/>
  <c r="B3054" i="10"/>
  <c r="B3055" i="10"/>
  <c r="B3056" i="10"/>
  <c r="B3057" i="10"/>
  <c r="B3058" i="10"/>
  <c r="B3059" i="10"/>
  <c r="B3060" i="10"/>
  <c r="B3061" i="10"/>
  <c r="B3062" i="10"/>
  <c r="B3063" i="10"/>
  <c r="B3064" i="10"/>
  <c r="B3065" i="10"/>
  <c r="B3066" i="10"/>
  <c r="B3067" i="10"/>
  <c r="B3068" i="10"/>
  <c r="B3069" i="10"/>
  <c r="B3070" i="10"/>
  <c r="B3071" i="10"/>
  <c r="B3072" i="10"/>
  <c r="B3073" i="10"/>
  <c r="B3074" i="10"/>
  <c r="B3075" i="10"/>
  <c r="B3076" i="10"/>
  <c r="B3077" i="10"/>
  <c r="B3078" i="10"/>
  <c r="B3079" i="10"/>
  <c r="B3080" i="10"/>
  <c r="B3081" i="10"/>
  <c r="B3082" i="10"/>
  <c r="B3083" i="10"/>
  <c r="B3084" i="10"/>
  <c r="B3085" i="10"/>
  <c r="B3086" i="10"/>
  <c r="B3087" i="10"/>
  <c r="B3088" i="10"/>
  <c r="B3089" i="10"/>
  <c r="B3090" i="10"/>
  <c r="B3091" i="10"/>
  <c r="B3092" i="10"/>
  <c r="B3093" i="10"/>
  <c r="B3094" i="10"/>
  <c r="B3095" i="10"/>
  <c r="B3096" i="10"/>
  <c r="B3097" i="10"/>
  <c r="B3098" i="10"/>
  <c r="B3099" i="10"/>
  <c r="B3100" i="10"/>
  <c r="B3101" i="10"/>
  <c r="B3102" i="10"/>
  <c r="B3103" i="10"/>
  <c r="B3104" i="10"/>
  <c r="B3105" i="10"/>
  <c r="B3106" i="10"/>
  <c r="B3107" i="10"/>
  <c r="B3108" i="10"/>
  <c r="B3109" i="10"/>
  <c r="B3110" i="10"/>
  <c r="B3111" i="10"/>
  <c r="B3112" i="10"/>
  <c r="B3113" i="10"/>
  <c r="B3114" i="10"/>
  <c r="B3115" i="10"/>
  <c r="B3116" i="10"/>
  <c r="B3117" i="10"/>
  <c r="B3118" i="10"/>
  <c r="B3119" i="10"/>
  <c r="B3120" i="10"/>
  <c r="B3121" i="10"/>
  <c r="B3122" i="10"/>
  <c r="B3123" i="10"/>
  <c r="B3124" i="10"/>
  <c r="B3125" i="10"/>
  <c r="B3126" i="10"/>
  <c r="B3127" i="10"/>
  <c r="B3128" i="10"/>
  <c r="B3129" i="10"/>
  <c r="B3130" i="10"/>
  <c r="B3131" i="10"/>
  <c r="B3132" i="10"/>
  <c r="B3133" i="10"/>
  <c r="B3134" i="10"/>
  <c r="B3135" i="10"/>
  <c r="B3136" i="10"/>
  <c r="B3137" i="10"/>
  <c r="B3138" i="10"/>
  <c r="B3139" i="10"/>
  <c r="B3140" i="10"/>
  <c r="B3141" i="10"/>
  <c r="B3142" i="10"/>
  <c r="B3143" i="10"/>
  <c r="B3144" i="10"/>
  <c r="B3145" i="10"/>
  <c r="B3146" i="10"/>
  <c r="B3147" i="10"/>
  <c r="B3148" i="10"/>
  <c r="B3149" i="10"/>
  <c r="B3150" i="10"/>
  <c r="B3151" i="10"/>
  <c r="B3152" i="10"/>
  <c r="B3153" i="10"/>
  <c r="B3154" i="10"/>
  <c r="B3155" i="10"/>
  <c r="B3156" i="10"/>
  <c r="B3157" i="10"/>
  <c r="B3158" i="10"/>
  <c r="B3159" i="10"/>
  <c r="B3160" i="10"/>
  <c r="B3161" i="10"/>
  <c r="B3162" i="10"/>
  <c r="B3163" i="10"/>
  <c r="B3164" i="10"/>
  <c r="B3165" i="10"/>
  <c r="B3166" i="10"/>
  <c r="B3167" i="10"/>
  <c r="B3168" i="10"/>
  <c r="B3169" i="10"/>
  <c r="B3170" i="10"/>
  <c r="B3171" i="10"/>
  <c r="B3172" i="10"/>
  <c r="B3173" i="10"/>
  <c r="B3174" i="10"/>
  <c r="B3175" i="10"/>
  <c r="B3176" i="10"/>
  <c r="B3177" i="10"/>
  <c r="B3178" i="10"/>
  <c r="B3179" i="10"/>
  <c r="B3180" i="10"/>
  <c r="B3181" i="10"/>
  <c r="B3182" i="10"/>
  <c r="B3183" i="10"/>
  <c r="B3184" i="10"/>
  <c r="B3185" i="10"/>
  <c r="B3186" i="10"/>
  <c r="B3187" i="10"/>
  <c r="B3188" i="10"/>
  <c r="B3189" i="10"/>
  <c r="B3190" i="10"/>
  <c r="B3191" i="10"/>
  <c r="B3192" i="10"/>
  <c r="B3193" i="10"/>
  <c r="B3194" i="10"/>
  <c r="B3195" i="10"/>
  <c r="B3196" i="10"/>
  <c r="B3197" i="10"/>
  <c r="B3198" i="10"/>
  <c r="B3199" i="10"/>
  <c r="B3200" i="10"/>
  <c r="B3201" i="10"/>
  <c r="B3202" i="10"/>
  <c r="B3203" i="10"/>
  <c r="B3204" i="10"/>
  <c r="B3205" i="10"/>
  <c r="B3206" i="10"/>
  <c r="B3207" i="10"/>
  <c r="B3208" i="10"/>
  <c r="B3209" i="10"/>
  <c r="B3210" i="10"/>
  <c r="B3211" i="10"/>
  <c r="B3212" i="10"/>
  <c r="B3213" i="10"/>
  <c r="B3214" i="10"/>
  <c r="B3215" i="10"/>
  <c r="B3216" i="10"/>
  <c r="B3217" i="10"/>
  <c r="B3218" i="10"/>
  <c r="B3219" i="10"/>
  <c r="B3220" i="10"/>
  <c r="B3221" i="10"/>
  <c r="B3222" i="10"/>
  <c r="B3223" i="10"/>
  <c r="B3224" i="10"/>
  <c r="B3225" i="10"/>
  <c r="B3226" i="10"/>
  <c r="B3227" i="10"/>
  <c r="B3228" i="10"/>
  <c r="B3229" i="10"/>
  <c r="B3230" i="10"/>
  <c r="B3231" i="10"/>
  <c r="B3232" i="10"/>
  <c r="B3233" i="10"/>
  <c r="B3234" i="10"/>
  <c r="B3235" i="10"/>
  <c r="B3236" i="10"/>
  <c r="B3237" i="10"/>
  <c r="B3238" i="10"/>
  <c r="B3239" i="10"/>
  <c r="B3240" i="10"/>
  <c r="B3241" i="10"/>
  <c r="B3242" i="10"/>
  <c r="B3243" i="10"/>
  <c r="B3244" i="10"/>
  <c r="B3245" i="10"/>
  <c r="B3246" i="10"/>
  <c r="B3247" i="10"/>
  <c r="B3248" i="10"/>
  <c r="B3249" i="10"/>
  <c r="B3250" i="10"/>
  <c r="B3251" i="10"/>
  <c r="B3252" i="10"/>
  <c r="B3253" i="10"/>
  <c r="B3254" i="10"/>
  <c r="B3255" i="10"/>
  <c r="B3256" i="10"/>
  <c r="B3257" i="10"/>
  <c r="B3258" i="10"/>
  <c r="B3259" i="10"/>
  <c r="B3260" i="10"/>
  <c r="B3261" i="10"/>
  <c r="B3262" i="10"/>
  <c r="B3263" i="10"/>
  <c r="B3264" i="10"/>
  <c r="B3265" i="10"/>
  <c r="B3266" i="10"/>
  <c r="B3267" i="10"/>
  <c r="B3268" i="10"/>
  <c r="B3269" i="10"/>
  <c r="B3270" i="10"/>
  <c r="B3271" i="10"/>
  <c r="B3272" i="10"/>
  <c r="B3273" i="10"/>
  <c r="B3274" i="10"/>
  <c r="B3275" i="10"/>
  <c r="B3276" i="10"/>
  <c r="B3277" i="10"/>
  <c r="B3278" i="10"/>
  <c r="B3279" i="10"/>
  <c r="B3280" i="10"/>
  <c r="B3281" i="10"/>
  <c r="B3282" i="10"/>
  <c r="B3283" i="10"/>
  <c r="B3284" i="10"/>
  <c r="B3285" i="10"/>
  <c r="B3286" i="10"/>
  <c r="B3287" i="10"/>
  <c r="B3288" i="10"/>
  <c r="B3289" i="10"/>
  <c r="B3290" i="10"/>
  <c r="B3291" i="10"/>
  <c r="B3292" i="10"/>
  <c r="B3293" i="10"/>
  <c r="B3294" i="10"/>
  <c r="B3295" i="10"/>
  <c r="B3296" i="10"/>
  <c r="B3297" i="10"/>
  <c r="B3298" i="10"/>
  <c r="B3299" i="10"/>
  <c r="B3300" i="10"/>
  <c r="B3301" i="10"/>
  <c r="B3302" i="10"/>
  <c r="B3303" i="10"/>
  <c r="B3304" i="10"/>
  <c r="B3305" i="10"/>
  <c r="B3306" i="10"/>
  <c r="B3307" i="10"/>
  <c r="B3308" i="10"/>
  <c r="B3309" i="10"/>
  <c r="B3310" i="10"/>
  <c r="B3311" i="10"/>
  <c r="B3312" i="10"/>
  <c r="B3313" i="10"/>
  <c r="B3314" i="10"/>
  <c r="B3315" i="10"/>
  <c r="B3316" i="10"/>
  <c r="B3317" i="10"/>
  <c r="B3318" i="10"/>
  <c r="B3319" i="10"/>
  <c r="B3320" i="10"/>
  <c r="B3321" i="10"/>
  <c r="B3322" i="10"/>
  <c r="B3323" i="10"/>
  <c r="B3324" i="10"/>
  <c r="B3325" i="10"/>
  <c r="B3326" i="10"/>
  <c r="B3327" i="10"/>
  <c r="B3328" i="10"/>
  <c r="B3329" i="10"/>
  <c r="B3330" i="10"/>
  <c r="B3331" i="10"/>
  <c r="B3332" i="10"/>
  <c r="B3333" i="10"/>
  <c r="B3334" i="10"/>
  <c r="B3335" i="10"/>
  <c r="B3336" i="10"/>
  <c r="B3337" i="10"/>
  <c r="B3338" i="10"/>
  <c r="B3339" i="10"/>
  <c r="B3340" i="10"/>
  <c r="B3341" i="10"/>
  <c r="B3342" i="10"/>
  <c r="B3343" i="10"/>
  <c r="B3344" i="10"/>
  <c r="B3345" i="10"/>
  <c r="B3346" i="10"/>
  <c r="B3347" i="10"/>
  <c r="B3348" i="10"/>
  <c r="B3349" i="10"/>
  <c r="B3350" i="10"/>
  <c r="B3351" i="10"/>
  <c r="B3352" i="10"/>
  <c r="B3353" i="10"/>
  <c r="B3354" i="10"/>
  <c r="B3355" i="10"/>
  <c r="B3356" i="10"/>
  <c r="B3357" i="10"/>
  <c r="B3358" i="10"/>
  <c r="B3359" i="10"/>
  <c r="I3359" i="10" s="1"/>
  <c r="B3360" i="10"/>
  <c r="B3361" i="10"/>
  <c r="B3362" i="10"/>
  <c r="B3363" i="10"/>
  <c r="B3364" i="10"/>
  <c r="B3365" i="10"/>
  <c r="B3366" i="10"/>
  <c r="B3367" i="10"/>
  <c r="B3368" i="10"/>
  <c r="B3369" i="10"/>
  <c r="B3370" i="10"/>
  <c r="B3371" i="10"/>
  <c r="B3372" i="10"/>
  <c r="B3373" i="10"/>
  <c r="B3374" i="10"/>
  <c r="B3375" i="10"/>
  <c r="B3376" i="10"/>
  <c r="B3377" i="10"/>
  <c r="B3378" i="10"/>
  <c r="B3379" i="10"/>
  <c r="B3380" i="10"/>
  <c r="B3381" i="10"/>
  <c r="B3382" i="10"/>
  <c r="B3383" i="10"/>
  <c r="I3383" i="10" s="1"/>
  <c r="J3383" i="10" s="1"/>
  <c r="B3384" i="10"/>
  <c r="B3385" i="10"/>
  <c r="B3386" i="10"/>
  <c r="B3387" i="10"/>
  <c r="B3388" i="10"/>
  <c r="B3389" i="10"/>
  <c r="B3390" i="10"/>
  <c r="B3391" i="10"/>
  <c r="B3392" i="10"/>
  <c r="B3393" i="10"/>
  <c r="B3394" i="10"/>
  <c r="B3395" i="10"/>
  <c r="B3396" i="10"/>
  <c r="B3397" i="10"/>
  <c r="B3398" i="10"/>
  <c r="B3399" i="10"/>
  <c r="B3400" i="10"/>
  <c r="B3401" i="10"/>
  <c r="B3402" i="10"/>
  <c r="B3403" i="10"/>
  <c r="B3404" i="10"/>
  <c r="B3405" i="10"/>
  <c r="B3406" i="10"/>
  <c r="B3407" i="10"/>
  <c r="I3407" i="10" s="1"/>
  <c r="J3407" i="10" s="1"/>
  <c r="B3408" i="10"/>
  <c r="B3409" i="10"/>
  <c r="B3410" i="10"/>
  <c r="B3411" i="10"/>
  <c r="B3412" i="10"/>
  <c r="B3413" i="10"/>
  <c r="B3414" i="10"/>
  <c r="B3415" i="10"/>
  <c r="B3416" i="10"/>
  <c r="B3417" i="10"/>
  <c r="B3418" i="10"/>
  <c r="B3419" i="10"/>
  <c r="B3420" i="10"/>
  <c r="B3421" i="10"/>
  <c r="B3422" i="10"/>
  <c r="B3423" i="10"/>
  <c r="B3424" i="10"/>
  <c r="B3425" i="10"/>
  <c r="B3426" i="10"/>
  <c r="B3427" i="10"/>
  <c r="B3428" i="10"/>
  <c r="B3429" i="10"/>
  <c r="B3430" i="10"/>
  <c r="B3431" i="10"/>
  <c r="I3431" i="10" s="1"/>
  <c r="B3432" i="10"/>
  <c r="B3433" i="10"/>
  <c r="B3434" i="10"/>
  <c r="B3435" i="10"/>
  <c r="B3436" i="10"/>
  <c r="B3437" i="10"/>
  <c r="B3438" i="10"/>
  <c r="B3439" i="10"/>
  <c r="B3440" i="10"/>
  <c r="B3441" i="10"/>
  <c r="B3442" i="10"/>
  <c r="B3443" i="10"/>
  <c r="I3443" i="10" s="1"/>
  <c r="J3443" i="10" s="1"/>
  <c r="B3444" i="10"/>
  <c r="B3445" i="10"/>
  <c r="B3446" i="10"/>
  <c r="B3447" i="10"/>
  <c r="B3448" i="10"/>
  <c r="B3449" i="10"/>
  <c r="B3450" i="10"/>
  <c r="B3451" i="10"/>
  <c r="B3452" i="10"/>
  <c r="B3453" i="10"/>
  <c r="B3454" i="10"/>
  <c r="B3455" i="10"/>
  <c r="B3456" i="10"/>
  <c r="B3457" i="10"/>
  <c r="B3458" i="10"/>
  <c r="B3459" i="10"/>
  <c r="B3460" i="10"/>
  <c r="B3461" i="10"/>
  <c r="B3462" i="10"/>
  <c r="B3463" i="10"/>
  <c r="B3464" i="10"/>
  <c r="B3465" i="10"/>
  <c r="B3466" i="10"/>
  <c r="B3467" i="10"/>
  <c r="B3468" i="10"/>
  <c r="B3469" i="10"/>
  <c r="B3470" i="10"/>
  <c r="B3471" i="10"/>
  <c r="B3472" i="10"/>
  <c r="B3473" i="10"/>
  <c r="B3474" i="10"/>
  <c r="B3475" i="10"/>
  <c r="B3476" i="10"/>
  <c r="B3477" i="10"/>
  <c r="B3478" i="10"/>
  <c r="B3479" i="10"/>
  <c r="B3480" i="10"/>
  <c r="B3481" i="10"/>
  <c r="B3482" i="10"/>
  <c r="B3483" i="10"/>
  <c r="B3484" i="10"/>
  <c r="B3485" i="10"/>
  <c r="B3486" i="10"/>
  <c r="B3487" i="10"/>
  <c r="B3488" i="10"/>
  <c r="B3489" i="10"/>
  <c r="B3490" i="10"/>
  <c r="B3491" i="10"/>
  <c r="I3491" i="10" s="1"/>
  <c r="B3492" i="10"/>
  <c r="B3493" i="10"/>
  <c r="B3494" i="10"/>
  <c r="B3495" i="10"/>
  <c r="B3496" i="10"/>
  <c r="B3497" i="10"/>
  <c r="B3498" i="10"/>
  <c r="B3499" i="10"/>
  <c r="B3500" i="10"/>
  <c r="B3501" i="10"/>
  <c r="B3502" i="10"/>
  <c r="B3503" i="10"/>
  <c r="I3503" i="10" s="1"/>
  <c r="J3503" i="10" s="1"/>
  <c r="B3504" i="10"/>
  <c r="B3505" i="10"/>
  <c r="B3506" i="10"/>
  <c r="B3507" i="10"/>
  <c r="B3508" i="10"/>
  <c r="B3509" i="10"/>
  <c r="B3510" i="10"/>
  <c r="B3511" i="10"/>
  <c r="B3512" i="10"/>
  <c r="B3513" i="10"/>
  <c r="B3514" i="10"/>
  <c r="B3515" i="10"/>
  <c r="B3516" i="10"/>
  <c r="B3517" i="10"/>
  <c r="B3518" i="10"/>
  <c r="B3519" i="10"/>
  <c r="B3520" i="10"/>
  <c r="B3521" i="10"/>
  <c r="B3522" i="10"/>
  <c r="B3523" i="10"/>
  <c r="B3524" i="10"/>
  <c r="B3525" i="10"/>
  <c r="B3526" i="10"/>
  <c r="B3527" i="10"/>
  <c r="I3527" i="10" s="1"/>
  <c r="J3527" i="10" s="1"/>
  <c r="B3528" i="10"/>
  <c r="B3529" i="10"/>
  <c r="B3530" i="10"/>
  <c r="B3531" i="10"/>
  <c r="B3532" i="10"/>
  <c r="B3533" i="10"/>
  <c r="B3534" i="10"/>
  <c r="B3535" i="10"/>
  <c r="B3536" i="10"/>
  <c r="B3537" i="10"/>
  <c r="B3538" i="10"/>
  <c r="B3539" i="10"/>
  <c r="B3540" i="10"/>
  <c r="B3541" i="10"/>
  <c r="B3542" i="10"/>
  <c r="B3543" i="10"/>
  <c r="B3544" i="10"/>
  <c r="B3545" i="10"/>
  <c r="B3546" i="10"/>
  <c r="B3547" i="10"/>
  <c r="B3548" i="10"/>
  <c r="B3549" i="10"/>
  <c r="B3550" i="10"/>
  <c r="B3551" i="10"/>
  <c r="I3551" i="10" s="1"/>
  <c r="J3551" i="10" s="1"/>
  <c r="B3552" i="10"/>
  <c r="B3553" i="10"/>
  <c r="B3554" i="10"/>
  <c r="B3555" i="10"/>
  <c r="B3556" i="10"/>
  <c r="B3557" i="10"/>
  <c r="B3558" i="10"/>
  <c r="B3559" i="10"/>
  <c r="B3560" i="10"/>
  <c r="B3561" i="10"/>
  <c r="B3562" i="10"/>
  <c r="B3563" i="10"/>
  <c r="B3564" i="10"/>
  <c r="B3565" i="10"/>
  <c r="B3566" i="10"/>
  <c r="B3567" i="10"/>
  <c r="B3568" i="10"/>
  <c r="B3569" i="10"/>
  <c r="B3570" i="10"/>
  <c r="B3571" i="10"/>
  <c r="B3572" i="10"/>
  <c r="B3573" i="10"/>
  <c r="B3574" i="10"/>
  <c r="B3575" i="10"/>
  <c r="I3575" i="10" s="1"/>
  <c r="J3575" i="10" s="1"/>
  <c r="B3576" i="10"/>
  <c r="B3577" i="10"/>
  <c r="B3578" i="10"/>
  <c r="B3579" i="10"/>
  <c r="B3580" i="10"/>
  <c r="B3581" i="10"/>
  <c r="B3582" i="10"/>
  <c r="B3583" i="10"/>
  <c r="B3584" i="10"/>
  <c r="B3585" i="10"/>
  <c r="B3586" i="10"/>
  <c r="B3587" i="10"/>
  <c r="B3588" i="10"/>
  <c r="B3589" i="10"/>
  <c r="B3590" i="10"/>
  <c r="B3591" i="10"/>
  <c r="B3592" i="10"/>
  <c r="B3593" i="10"/>
  <c r="B3594" i="10"/>
  <c r="B3595" i="10"/>
  <c r="B3596" i="10"/>
  <c r="B3597" i="10"/>
  <c r="B3598" i="10"/>
  <c r="B3599" i="10"/>
  <c r="I3599" i="10" s="1"/>
  <c r="J3599" i="10" s="1"/>
  <c r="B3600" i="10"/>
  <c r="B3601" i="10"/>
  <c r="B3602" i="10"/>
  <c r="B3603" i="10"/>
  <c r="B3604" i="10"/>
  <c r="B3605" i="10"/>
  <c r="B3606" i="10"/>
  <c r="B3607" i="10"/>
  <c r="B3608" i="10"/>
  <c r="B3609" i="10"/>
  <c r="B3610" i="10"/>
  <c r="B3611" i="10"/>
  <c r="B3612" i="10"/>
  <c r="B3613" i="10"/>
  <c r="B3614" i="10"/>
  <c r="B3615" i="10"/>
  <c r="B3616" i="10"/>
  <c r="B3617" i="10"/>
  <c r="B3618" i="10"/>
  <c r="B3619" i="10"/>
  <c r="B3620" i="10"/>
  <c r="B3621" i="10"/>
  <c r="B3622" i="10"/>
  <c r="B3623" i="10"/>
  <c r="I3623" i="10" s="1"/>
  <c r="J3623" i="10" s="1"/>
  <c r="B3624" i="10"/>
  <c r="B3625" i="10"/>
  <c r="B3626" i="10"/>
  <c r="B3627" i="10"/>
  <c r="B3628" i="10"/>
  <c r="B3629" i="10"/>
  <c r="B3630" i="10"/>
  <c r="B3631" i="10"/>
  <c r="B3632" i="10"/>
  <c r="B3633" i="10"/>
  <c r="B3634" i="10"/>
  <c r="B3635" i="10"/>
  <c r="B3636" i="10"/>
  <c r="B3637" i="10"/>
  <c r="B3638" i="10"/>
  <c r="B3639" i="10"/>
  <c r="B3640" i="10"/>
  <c r="B3641" i="10"/>
  <c r="B3642" i="10"/>
  <c r="B3643" i="10"/>
  <c r="B3644" i="10"/>
  <c r="B3645" i="10"/>
  <c r="B3646" i="10"/>
  <c r="B3647" i="10"/>
  <c r="I3647" i="10" s="1"/>
  <c r="J3647" i="10" s="1"/>
  <c r="B3648" i="10"/>
  <c r="B3649" i="10"/>
  <c r="B3650" i="10"/>
  <c r="B3651" i="10"/>
  <c r="B3652" i="10"/>
  <c r="B3653" i="10"/>
  <c r="B3654" i="10"/>
  <c r="B3655" i="10"/>
  <c r="B3656" i="10"/>
  <c r="B3657" i="10"/>
  <c r="B3658" i="10"/>
  <c r="B3659" i="10"/>
  <c r="B3660" i="10"/>
  <c r="B3661" i="10"/>
  <c r="B3662" i="10"/>
  <c r="B3663" i="10"/>
  <c r="B3664" i="10"/>
  <c r="B3665" i="10"/>
  <c r="B3666" i="10"/>
  <c r="B3667" i="10"/>
  <c r="B3668" i="10"/>
  <c r="B3669" i="10"/>
  <c r="B3670" i="10"/>
  <c r="B3671" i="10"/>
  <c r="I3671" i="10" s="1"/>
  <c r="B3672" i="10"/>
  <c r="B3673" i="10"/>
  <c r="B3674" i="10"/>
  <c r="B3675" i="10"/>
  <c r="B3676" i="10"/>
  <c r="B3677" i="10"/>
  <c r="B3678" i="10"/>
  <c r="B3679" i="10"/>
  <c r="B3680" i="10"/>
  <c r="B3681" i="10"/>
  <c r="B3682" i="10"/>
  <c r="B3683" i="10"/>
  <c r="I3683" i="10" s="1"/>
  <c r="B3684" i="10"/>
  <c r="B3685" i="10"/>
  <c r="B3686" i="10"/>
  <c r="B3687" i="10"/>
  <c r="B3688" i="10"/>
  <c r="B3689" i="10"/>
  <c r="B3690" i="10"/>
  <c r="B3691" i="10"/>
  <c r="B3692" i="10"/>
  <c r="B3693" i="10"/>
  <c r="B3694" i="10"/>
  <c r="B3695" i="10"/>
  <c r="I3695" i="10" s="1"/>
  <c r="J3695" i="10" s="1"/>
  <c r="B3696" i="10"/>
  <c r="B3697" i="10"/>
  <c r="B3698" i="10"/>
  <c r="B3699" i="10"/>
  <c r="B3700" i="10"/>
  <c r="B3701" i="10"/>
  <c r="B3702" i="10"/>
  <c r="B3703" i="10"/>
  <c r="B3704" i="10"/>
  <c r="B3705" i="10"/>
  <c r="B3706" i="10"/>
  <c r="B3707" i="10"/>
  <c r="I3707" i="10" s="1"/>
  <c r="J3707" i="10" s="1"/>
  <c r="B3708" i="10"/>
  <c r="B3709" i="10"/>
  <c r="B3710" i="10"/>
  <c r="B3711" i="10"/>
  <c r="B3712" i="10"/>
  <c r="B3713" i="10"/>
  <c r="B3714" i="10"/>
  <c r="B3715" i="10"/>
  <c r="B3716" i="10"/>
  <c r="B3717" i="10"/>
  <c r="B3718" i="10"/>
  <c r="B3719" i="10"/>
  <c r="I3719" i="10" s="1"/>
  <c r="J3719" i="10" s="1"/>
  <c r="B3720" i="10"/>
  <c r="B3721" i="10"/>
  <c r="B3722" i="10"/>
  <c r="B3723" i="10"/>
  <c r="B3724" i="10"/>
  <c r="B3725" i="10"/>
  <c r="B3726" i="10"/>
  <c r="B3727" i="10"/>
  <c r="B3728" i="10"/>
  <c r="B3729" i="10"/>
  <c r="B3730" i="10"/>
  <c r="B3731" i="10"/>
  <c r="I3731" i="10" s="1"/>
  <c r="J3731" i="10" s="1"/>
  <c r="B3732" i="10"/>
  <c r="B3733" i="10"/>
  <c r="B3734" i="10"/>
  <c r="B3735" i="10"/>
  <c r="B3736" i="10"/>
  <c r="B3737" i="10"/>
  <c r="B3738" i="10"/>
  <c r="B3739" i="10"/>
  <c r="B3740" i="10"/>
  <c r="B3741" i="10"/>
  <c r="B3742" i="10"/>
  <c r="B3743" i="10"/>
  <c r="I3743" i="10" s="1"/>
  <c r="J3743" i="10" s="1"/>
  <c r="B3744" i="10"/>
  <c r="B3745" i="10"/>
  <c r="B3746" i="10"/>
  <c r="B3747" i="10"/>
  <c r="B3748" i="10"/>
  <c r="B3749" i="10"/>
  <c r="B3750" i="10"/>
  <c r="B3751" i="10"/>
  <c r="B3752" i="10"/>
  <c r="B3753" i="10"/>
  <c r="B3754" i="10"/>
  <c r="B3755" i="10"/>
  <c r="I3755" i="10" s="1"/>
  <c r="J3755" i="10" s="1"/>
  <c r="B3756" i="10"/>
  <c r="B3757" i="10"/>
  <c r="B3758" i="10"/>
  <c r="B3759" i="10"/>
  <c r="B3760" i="10"/>
  <c r="B3761" i="10"/>
  <c r="B3762" i="10"/>
  <c r="B3763" i="10"/>
  <c r="B3764" i="10"/>
  <c r="B3765" i="10"/>
  <c r="B3766" i="10"/>
  <c r="B3767" i="10"/>
  <c r="I3767" i="10" s="1"/>
  <c r="J3767" i="10" s="1"/>
  <c r="B3768" i="10"/>
  <c r="B3769" i="10"/>
  <c r="B3770" i="10"/>
  <c r="B3771" i="10"/>
  <c r="B3772" i="10"/>
  <c r="B3773" i="10"/>
  <c r="B3774" i="10"/>
  <c r="B3775" i="10"/>
  <c r="B3776" i="10"/>
  <c r="B3777" i="10"/>
  <c r="B3778" i="10"/>
  <c r="B3779" i="10"/>
  <c r="I3779" i="10" s="1"/>
  <c r="J3779" i="10" s="1"/>
  <c r="B3780" i="10"/>
  <c r="B3781" i="10"/>
  <c r="B3782" i="10"/>
  <c r="B3783" i="10"/>
  <c r="B3784" i="10"/>
  <c r="B3785" i="10"/>
  <c r="B3786" i="10"/>
  <c r="B3787" i="10"/>
  <c r="B3788" i="10"/>
  <c r="B3789" i="10"/>
  <c r="B3790" i="10"/>
  <c r="B3791" i="10"/>
  <c r="I3791" i="10" s="1"/>
  <c r="J3791" i="10" s="1"/>
  <c r="B3792" i="10"/>
  <c r="B3793" i="10"/>
  <c r="B3794" i="10"/>
  <c r="B3795" i="10"/>
  <c r="B3796" i="10"/>
  <c r="B3797" i="10"/>
  <c r="B3798" i="10"/>
  <c r="B3799" i="10"/>
  <c r="B3800" i="10"/>
  <c r="B3801" i="10"/>
  <c r="B3802" i="10"/>
  <c r="B3803" i="10"/>
  <c r="I3803" i="10" s="1"/>
  <c r="J3803" i="10" s="1"/>
  <c r="B3804" i="10"/>
  <c r="B3805" i="10"/>
  <c r="B3806" i="10"/>
  <c r="B3807" i="10"/>
  <c r="B3808" i="10"/>
  <c r="B3809" i="10"/>
  <c r="B3810" i="10"/>
  <c r="B3811" i="10"/>
  <c r="B3812" i="10"/>
  <c r="B3813" i="10"/>
  <c r="B3814" i="10"/>
  <c r="B3815" i="10"/>
  <c r="I3815" i="10" s="1"/>
  <c r="J3815" i="10" s="1"/>
  <c r="B3816" i="10"/>
  <c r="B3817" i="10"/>
  <c r="B3818" i="10"/>
  <c r="B3819" i="10"/>
  <c r="B3820" i="10"/>
  <c r="B3821" i="10"/>
  <c r="B3822" i="10"/>
  <c r="B3823" i="10"/>
  <c r="B3824" i="10"/>
  <c r="B3825" i="10"/>
  <c r="B3826" i="10"/>
  <c r="B3827" i="10"/>
  <c r="I3827" i="10" s="1"/>
  <c r="J3827" i="10" s="1"/>
  <c r="B3828" i="10"/>
  <c r="B3829" i="10"/>
  <c r="B3830" i="10"/>
  <c r="B3831" i="10"/>
  <c r="B3832" i="10"/>
  <c r="B3833" i="10"/>
  <c r="B3834" i="10"/>
  <c r="B3835" i="10"/>
  <c r="B3836" i="10"/>
  <c r="B3837" i="10"/>
  <c r="B3838" i="10"/>
  <c r="B3839" i="10"/>
  <c r="I3839" i="10" s="1"/>
  <c r="J3839" i="10" s="1"/>
  <c r="B3840" i="10"/>
  <c r="B3841" i="10"/>
  <c r="B3842" i="10"/>
  <c r="B3843" i="10"/>
  <c r="B3844" i="10"/>
  <c r="B3845" i="10"/>
  <c r="B3846" i="10"/>
  <c r="B3847" i="10"/>
  <c r="B3848" i="10"/>
  <c r="B3849" i="10"/>
  <c r="B3850" i="10"/>
  <c r="B3851" i="10"/>
  <c r="I3851" i="10" s="1"/>
  <c r="J3851" i="10" s="1"/>
  <c r="B3852" i="10"/>
  <c r="B3853" i="10"/>
  <c r="B3854" i="10"/>
  <c r="B3855" i="10"/>
  <c r="B3856" i="10"/>
  <c r="B3857" i="10"/>
  <c r="B3858" i="10"/>
  <c r="B3859" i="10"/>
  <c r="B3860" i="10"/>
  <c r="B3861" i="10"/>
  <c r="B3862" i="10"/>
  <c r="B3863" i="10"/>
  <c r="I3863" i="10" s="1"/>
  <c r="J3863" i="10" s="1"/>
  <c r="B3864" i="10"/>
  <c r="B3865" i="10"/>
  <c r="B3866" i="10"/>
  <c r="B3867" i="10"/>
  <c r="B3868" i="10"/>
  <c r="B3869" i="10"/>
  <c r="B3870" i="10"/>
  <c r="B3871" i="10"/>
  <c r="B3872" i="10"/>
  <c r="B3873" i="10"/>
  <c r="B3874" i="10"/>
  <c r="B3875" i="10"/>
  <c r="I3875" i="10" s="1"/>
  <c r="J3875" i="10" s="1"/>
  <c r="B3876" i="10"/>
  <c r="B3877" i="10"/>
  <c r="B3878" i="10"/>
  <c r="B3879" i="10"/>
  <c r="B3880" i="10"/>
  <c r="B3881" i="10"/>
  <c r="B3882" i="10"/>
  <c r="B3883" i="10"/>
  <c r="B3884" i="10"/>
  <c r="B3885" i="10"/>
  <c r="B3886" i="10"/>
  <c r="B3887" i="10"/>
  <c r="I3887" i="10" s="1"/>
  <c r="J3887" i="10" s="1"/>
  <c r="B3888" i="10"/>
  <c r="B3889" i="10"/>
  <c r="B3890" i="10"/>
  <c r="B3891" i="10"/>
  <c r="B3892" i="10"/>
  <c r="B3893" i="10"/>
  <c r="B3894" i="10"/>
  <c r="B3895" i="10"/>
  <c r="B3896" i="10"/>
  <c r="B3897" i="10"/>
  <c r="B3898" i="10"/>
  <c r="B3899" i="10"/>
  <c r="I3899" i="10" s="1"/>
  <c r="J3899" i="10" s="1"/>
  <c r="B3900" i="10"/>
  <c r="B3901" i="10"/>
  <c r="B3902" i="10"/>
  <c r="B3903" i="10"/>
  <c r="B3904" i="10"/>
  <c r="B3905" i="10"/>
  <c r="B3906" i="10"/>
  <c r="B3907" i="10"/>
  <c r="B3908" i="10"/>
  <c r="B3909" i="10"/>
  <c r="B3910" i="10"/>
  <c r="B3911" i="10"/>
  <c r="I3911" i="10" s="1"/>
  <c r="J3911" i="10" s="1"/>
  <c r="B3912" i="10"/>
  <c r="B3913" i="10"/>
  <c r="B3914" i="10"/>
  <c r="B3915" i="10"/>
  <c r="B3916" i="10"/>
  <c r="B3917" i="10"/>
  <c r="B3918" i="10"/>
  <c r="B3919" i="10"/>
  <c r="B3920" i="10"/>
  <c r="B3921" i="10"/>
  <c r="B3922" i="10"/>
  <c r="B3923" i="10"/>
  <c r="I3923" i="10" s="1"/>
  <c r="J3923" i="10" s="1"/>
  <c r="B3924" i="10"/>
  <c r="B3925" i="10"/>
  <c r="B3926" i="10"/>
  <c r="B3927" i="10"/>
  <c r="B3928" i="10"/>
  <c r="B3929" i="10"/>
  <c r="B3930" i="10"/>
  <c r="B3931" i="10"/>
  <c r="B3932" i="10"/>
  <c r="B3933" i="10"/>
  <c r="B3934" i="10"/>
  <c r="B3935" i="10"/>
  <c r="I3935" i="10" s="1"/>
  <c r="J3935" i="10" s="1"/>
  <c r="B3936" i="10"/>
  <c r="B3937" i="10"/>
  <c r="B3938" i="10"/>
  <c r="B3939" i="10"/>
  <c r="B3940" i="10"/>
  <c r="B3941" i="10"/>
  <c r="B3942" i="10"/>
  <c r="B3943" i="10"/>
  <c r="B3944" i="10"/>
  <c r="B3945" i="10"/>
  <c r="B3946" i="10"/>
  <c r="B3947" i="10"/>
  <c r="I3947" i="10" s="1"/>
  <c r="J3947" i="10" s="1"/>
  <c r="B3948" i="10"/>
  <c r="B3949" i="10"/>
  <c r="B3950" i="10"/>
  <c r="B3951" i="10"/>
  <c r="B3952" i="10"/>
  <c r="B3953" i="10"/>
  <c r="B3954" i="10"/>
  <c r="B3955" i="10"/>
  <c r="B3956" i="10"/>
  <c r="B3957" i="10"/>
  <c r="B3958" i="10"/>
  <c r="B3959" i="10"/>
  <c r="I3959" i="10" s="1"/>
  <c r="J3959" i="10" s="1"/>
  <c r="B3960" i="10"/>
  <c r="B3961" i="10"/>
  <c r="B3962" i="10"/>
  <c r="B3963" i="10"/>
  <c r="B3964" i="10"/>
  <c r="B3965" i="10"/>
  <c r="B3966" i="10"/>
  <c r="B3967" i="10"/>
  <c r="B3968" i="10"/>
  <c r="B3969" i="10"/>
  <c r="B3970" i="10"/>
  <c r="B3971" i="10"/>
  <c r="I3971" i="10" s="1"/>
  <c r="J3971" i="10" s="1"/>
  <c r="B3972" i="10"/>
  <c r="B3973" i="10"/>
  <c r="B3974" i="10"/>
  <c r="B3975" i="10"/>
  <c r="B3976" i="10"/>
  <c r="B3977" i="10"/>
  <c r="B3978" i="10"/>
  <c r="B3979" i="10"/>
  <c r="B3980" i="10"/>
  <c r="B3981" i="10"/>
  <c r="B3982" i="10"/>
  <c r="B3983" i="10"/>
  <c r="I3983" i="10" s="1"/>
  <c r="J3983" i="10" s="1"/>
  <c r="B3984" i="10"/>
  <c r="B3985" i="10"/>
  <c r="B3986" i="10"/>
  <c r="B3987" i="10"/>
  <c r="B3988" i="10"/>
  <c r="B3989" i="10"/>
  <c r="B3990" i="10"/>
  <c r="B3991" i="10"/>
  <c r="B3992" i="10"/>
  <c r="B3993" i="10"/>
  <c r="B3994" i="10"/>
  <c r="B3995" i="10"/>
  <c r="I3995" i="10" s="1"/>
  <c r="J3995" i="10" s="1"/>
  <c r="B3996" i="10"/>
  <c r="B3997" i="10"/>
  <c r="B3998" i="10"/>
  <c r="B3999" i="10"/>
  <c r="B4000" i="10"/>
  <c r="B4001" i="10"/>
  <c r="B4002" i="10"/>
  <c r="B4003" i="10"/>
  <c r="B4004" i="10"/>
  <c r="B4005" i="10"/>
  <c r="B4006" i="10"/>
  <c r="B4007" i="10"/>
  <c r="I4007" i="10" s="1"/>
  <c r="J4007" i="10" s="1"/>
  <c r="B4008" i="10"/>
  <c r="B4009" i="10"/>
  <c r="B4010" i="10"/>
  <c r="B4011" i="10"/>
  <c r="B4012" i="10"/>
  <c r="B4013" i="10"/>
  <c r="B4014" i="10"/>
  <c r="B4015" i="10"/>
  <c r="B4016" i="10"/>
  <c r="B4017" i="10"/>
  <c r="B4018" i="10"/>
  <c r="B4019" i="10"/>
  <c r="I4019" i="10" s="1"/>
  <c r="J4019" i="10" s="1"/>
  <c r="B4020" i="10"/>
  <c r="B4021" i="10"/>
  <c r="B4022" i="10"/>
  <c r="B4023" i="10"/>
  <c r="B4024" i="10"/>
  <c r="B4025" i="10"/>
  <c r="B4026" i="10"/>
  <c r="B4027" i="10"/>
  <c r="B4028" i="10"/>
  <c r="B4029" i="10"/>
  <c r="B4030" i="10"/>
  <c r="B4031" i="10"/>
  <c r="I4031" i="10" s="1"/>
  <c r="J4031" i="10" s="1"/>
  <c r="B4032" i="10"/>
  <c r="B4033" i="10"/>
  <c r="B4034" i="10"/>
  <c r="B4035" i="10"/>
  <c r="B4036" i="10"/>
  <c r="B4037" i="10"/>
  <c r="B4038" i="10"/>
  <c r="B4039" i="10"/>
  <c r="B4040" i="10"/>
  <c r="B4041" i="10"/>
  <c r="B4042" i="10"/>
  <c r="B4043" i="10"/>
  <c r="I4043" i="10" s="1"/>
  <c r="J4043" i="10" s="1"/>
  <c r="B4044" i="10"/>
  <c r="B4045" i="10"/>
  <c r="B4046" i="10"/>
  <c r="B4047" i="10"/>
  <c r="B4048" i="10"/>
  <c r="I4048" i="10" s="1"/>
  <c r="B4049" i="10"/>
  <c r="B4050" i="10"/>
  <c r="B4051" i="10"/>
  <c r="I4051" i="10" s="1"/>
  <c r="B4052" i="10"/>
  <c r="B4053" i="10"/>
  <c r="B4054" i="10"/>
  <c r="B4055" i="10"/>
  <c r="I4055" i="10" s="1"/>
  <c r="B4056" i="10"/>
  <c r="I4056" i="10" s="1"/>
  <c r="B4057" i="10"/>
  <c r="B4058" i="10"/>
  <c r="B4059" i="10"/>
  <c r="I4059" i="10" s="1"/>
  <c r="B4060" i="10"/>
  <c r="B4061" i="10"/>
  <c r="B4062" i="10"/>
  <c r="B4063" i="10"/>
  <c r="B4064" i="10"/>
  <c r="I4064" i="10" s="1"/>
  <c r="B4065" i="10"/>
  <c r="B4066" i="10"/>
  <c r="B4067" i="10"/>
  <c r="I4067" i="10" s="1"/>
  <c r="B4068" i="10"/>
  <c r="B4069" i="10"/>
  <c r="B4070" i="10"/>
  <c r="B4071" i="10"/>
  <c r="B4072" i="10"/>
  <c r="I4072" i="10" s="1"/>
  <c r="B4073" i="10"/>
  <c r="B4074" i="10"/>
  <c r="B4075" i="10"/>
  <c r="B4076" i="10"/>
  <c r="B4077" i="10"/>
  <c r="B4078" i="10"/>
  <c r="B4079" i="10"/>
  <c r="I4079" i="10" s="1"/>
  <c r="J4079" i="10" s="1"/>
  <c r="B4080" i="10"/>
  <c r="I4080" i="10" s="1"/>
  <c r="B4081" i="10"/>
  <c r="B4082" i="10"/>
  <c r="B4083" i="10"/>
  <c r="B4084" i="10"/>
  <c r="B4085" i="10"/>
  <c r="B4086" i="10"/>
  <c r="B4087" i="10"/>
  <c r="B4088" i="10"/>
  <c r="I4088" i="10" s="1"/>
  <c r="B4089" i="10"/>
  <c r="B4090" i="10"/>
  <c r="B4091" i="10"/>
  <c r="I4091" i="10" s="1"/>
  <c r="J4091" i="10" s="1"/>
  <c r="B4092" i="10"/>
  <c r="B4093" i="10"/>
  <c r="B4094" i="10"/>
  <c r="B4095" i="10"/>
  <c r="B4096" i="10"/>
  <c r="I4096" i="10" s="1"/>
  <c r="B4097" i="10"/>
  <c r="B4098" i="10"/>
  <c r="B4099" i="10"/>
  <c r="B4100" i="10"/>
  <c r="B4101" i="10"/>
  <c r="B4102" i="10"/>
  <c r="B4103" i="10"/>
  <c r="I4103" i="10" s="1"/>
  <c r="B4104" i="10"/>
  <c r="I4104" i="10" s="1"/>
  <c r="B4105" i="10"/>
  <c r="B4106" i="10"/>
  <c r="B4107" i="10"/>
  <c r="I4107" i="10" s="1"/>
  <c r="B4108" i="10"/>
  <c r="B4109" i="10"/>
  <c r="B4110" i="10"/>
  <c r="B4111" i="10"/>
  <c r="B4112" i="10"/>
  <c r="I4112" i="10" s="1"/>
  <c r="B4113" i="10"/>
  <c r="B4114" i="10"/>
  <c r="B4115" i="10"/>
  <c r="I4115" i="10" s="1"/>
  <c r="B4116" i="10"/>
  <c r="B4117" i="10"/>
  <c r="B4118" i="10"/>
  <c r="B4119" i="10"/>
  <c r="B4120" i="10"/>
  <c r="I4120" i="10" s="1"/>
  <c r="B4121" i="10"/>
  <c r="B4122" i="10"/>
  <c r="B4123" i="10"/>
  <c r="I4123" i="10" s="1"/>
  <c r="B4124" i="10"/>
  <c r="B4125" i="10"/>
  <c r="B4126" i="10"/>
  <c r="B4127" i="10"/>
  <c r="I4127" i="10" s="1"/>
  <c r="J4127" i="10" s="1"/>
  <c r="B4128" i="10"/>
  <c r="I4128" i="10" s="1"/>
  <c r="B4129" i="10"/>
  <c r="B4130" i="10"/>
  <c r="B4131" i="10"/>
  <c r="I4131" i="10" s="1"/>
  <c r="B4132" i="10"/>
  <c r="B4133" i="10"/>
  <c r="B4134" i="10"/>
  <c r="B4135" i="10"/>
  <c r="B4136" i="10"/>
  <c r="I4136" i="10" s="1"/>
  <c r="B4137" i="10"/>
  <c r="B4138" i="10"/>
  <c r="B4139" i="10"/>
  <c r="I4139" i="10" s="1"/>
  <c r="B4140" i="10"/>
  <c r="B4141" i="10"/>
  <c r="B4142" i="10"/>
  <c r="B4143" i="10"/>
  <c r="B4144" i="10"/>
  <c r="I4144" i="10" s="1"/>
  <c r="B4145" i="10"/>
  <c r="B4146" i="10"/>
  <c r="B4147" i="10"/>
  <c r="I4147" i="10" s="1"/>
  <c r="B4148" i="10"/>
  <c r="B4149" i="10"/>
  <c r="B4150" i="10"/>
  <c r="B4151" i="10"/>
  <c r="I4151" i="10" s="1"/>
  <c r="B4152" i="10"/>
  <c r="I4152" i="10" s="1"/>
  <c r="B4153" i="10"/>
  <c r="B4154" i="10"/>
  <c r="B4155" i="10"/>
  <c r="B4156" i="10"/>
  <c r="B4157" i="10"/>
  <c r="B4158" i="10"/>
  <c r="B4159" i="10"/>
  <c r="B4160" i="10"/>
  <c r="I4160" i="10" s="1"/>
  <c r="B4161" i="10"/>
  <c r="B4162" i="10"/>
  <c r="B4163" i="10"/>
  <c r="I4163" i="10" s="1"/>
  <c r="J4163" i="10" s="1"/>
  <c r="B4164" i="10"/>
  <c r="B4165" i="10"/>
  <c r="B4166" i="10"/>
  <c r="B4167" i="10"/>
  <c r="B4168" i="10"/>
  <c r="I4168" i="10" s="1"/>
  <c r="B4169" i="10"/>
  <c r="B4170" i="10"/>
  <c r="B4171" i="10"/>
  <c r="B4172" i="10"/>
  <c r="B4173" i="10"/>
  <c r="B4174" i="10"/>
  <c r="B4175" i="10"/>
  <c r="I4175" i="10" s="1"/>
  <c r="J4175" i="10" s="1"/>
  <c r="B4176" i="10"/>
  <c r="I4176" i="10" s="1"/>
  <c r="B4177" i="10"/>
  <c r="B4178" i="10"/>
  <c r="B4179" i="10"/>
  <c r="I4179" i="10" s="1"/>
  <c r="B4180" i="10"/>
  <c r="B4181" i="10"/>
  <c r="B4182" i="10"/>
  <c r="B4183" i="10"/>
  <c r="B4184" i="10"/>
  <c r="I4184" i="10" s="1"/>
  <c r="B4185" i="10"/>
  <c r="B4186" i="10"/>
  <c r="B4187" i="10"/>
  <c r="I4187" i="10" s="1"/>
  <c r="J4187" i="10" s="1"/>
  <c r="B4188" i="10"/>
  <c r="B4189" i="10"/>
  <c r="B4190" i="10"/>
  <c r="B4191" i="10"/>
  <c r="B4192" i="10"/>
  <c r="I4192" i="10" s="1"/>
  <c r="B4193" i="10"/>
  <c r="B4194" i="10"/>
  <c r="B4195" i="10"/>
  <c r="I4195" i="10" s="1"/>
  <c r="B4196" i="10"/>
  <c r="B4197" i="10"/>
  <c r="B4198" i="10"/>
  <c r="B4199" i="10"/>
  <c r="I4199" i="10" s="1"/>
  <c r="J4200" i="10" s="1"/>
  <c r="B4200" i="10"/>
  <c r="I4200" i="10" s="1"/>
  <c r="B4201" i="10"/>
  <c r="B4202" i="10"/>
  <c r="B4203" i="10"/>
  <c r="B4204" i="10"/>
  <c r="B4205" i="10"/>
  <c r="B4206" i="10"/>
  <c r="B4207" i="10"/>
  <c r="B4208" i="10"/>
  <c r="I4208" i="10" s="1"/>
  <c r="B4209" i="10"/>
  <c r="B4210" i="10"/>
  <c r="B4211" i="10"/>
  <c r="I4211" i="10" s="1"/>
  <c r="J4211" i="10" s="1"/>
  <c r="B4212" i="10"/>
  <c r="B4213" i="10"/>
  <c r="B4214" i="10"/>
  <c r="B4215" i="10"/>
  <c r="B4216" i="10"/>
  <c r="I4216" i="10" s="1"/>
  <c r="B4217" i="10"/>
  <c r="B4218" i="10"/>
  <c r="B4219" i="10"/>
  <c r="B4220" i="10"/>
  <c r="B4221" i="10"/>
  <c r="B4222" i="10"/>
  <c r="B4223" i="10"/>
  <c r="I4223" i="10" s="1"/>
  <c r="J4223" i="10" s="1"/>
  <c r="B4224" i="10"/>
  <c r="I4224" i="10" s="1"/>
  <c r="B4225" i="10"/>
  <c r="B4226" i="10"/>
  <c r="B4227" i="10"/>
  <c r="I4227" i="10" s="1"/>
  <c r="B4228" i="10"/>
  <c r="B4229" i="10"/>
  <c r="B4230" i="10"/>
  <c r="B4231" i="10"/>
  <c r="B4232" i="10"/>
  <c r="I4232" i="10" s="1"/>
  <c r="B4233" i="10"/>
  <c r="B4234" i="10"/>
  <c r="B4235" i="10"/>
  <c r="I4235" i="10" s="1"/>
  <c r="J4235" i="10" s="1"/>
  <c r="B4236" i="10"/>
  <c r="B4237" i="10"/>
  <c r="B4238" i="10"/>
  <c r="B4239" i="10"/>
  <c r="B4240" i="10"/>
  <c r="I4240" i="10" s="1"/>
  <c r="B4241" i="10"/>
  <c r="B4242" i="10"/>
  <c r="B4243" i="10"/>
  <c r="I4243" i="10" s="1"/>
  <c r="B4244" i="10"/>
  <c r="B4245" i="10"/>
  <c r="B4246" i="10"/>
  <c r="B4247" i="10"/>
  <c r="I4247" i="10" s="1"/>
  <c r="J4247" i="10" s="1"/>
  <c r="B4248" i="10"/>
  <c r="I4248" i="10" s="1"/>
  <c r="B4249" i="10"/>
  <c r="B4250" i="10"/>
  <c r="B4251" i="10"/>
  <c r="B4252" i="10"/>
  <c r="B4253" i="10"/>
  <c r="B4254" i="10"/>
  <c r="B4255" i="10"/>
  <c r="B4256" i="10"/>
  <c r="I4256" i="10" s="1"/>
  <c r="B4257" i="10"/>
  <c r="B4258" i="10"/>
  <c r="B4259" i="10"/>
  <c r="I4259" i="10" s="1"/>
  <c r="J4259" i="10" s="1"/>
  <c r="B4260" i="10"/>
  <c r="B4261" i="10"/>
  <c r="B4262" i="10"/>
  <c r="B4263" i="10"/>
  <c r="B4264" i="10"/>
  <c r="I4264" i="10" s="1"/>
  <c r="B4265" i="10"/>
  <c r="B4266" i="10"/>
  <c r="B4267" i="10"/>
  <c r="B4268" i="10"/>
  <c r="B4269" i="10"/>
  <c r="B4270" i="10"/>
  <c r="B4271" i="10"/>
  <c r="I4271" i="10" s="1"/>
  <c r="J4271" i="10" s="1"/>
  <c r="B4272" i="10"/>
  <c r="I4272" i="10" s="1"/>
  <c r="B4273" i="10"/>
  <c r="B4274" i="10"/>
  <c r="B4275" i="10"/>
  <c r="I4275" i="10" s="1"/>
  <c r="B4276" i="10"/>
  <c r="B4277" i="10"/>
  <c r="B4278" i="10"/>
  <c r="B4279" i="10"/>
  <c r="B4280" i="10"/>
  <c r="I4280" i="10" s="1"/>
  <c r="B4281" i="10"/>
  <c r="B4282" i="10"/>
  <c r="B4283" i="10"/>
  <c r="I4283" i="10" s="1"/>
  <c r="J4283" i="10" s="1"/>
  <c r="B4284" i="10"/>
  <c r="B4285" i="10"/>
  <c r="B4286" i="10"/>
  <c r="B4287" i="10"/>
  <c r="B4288" i="10"/>
  <c r="I4288" i="10" s="1"/>
  <c r="B4289" i="10"/>
  <c r="B4290" i="10"/>
  <c r="B4291" i="10"/>
  <c r="I4291" i="10" s="1"/>
  <c r="B4292" i="10"/>
  <c r="B4293" i="10"/>
  <c r="B4294" i="10"/>
  <c r="B4295" i="10"/>
  <c r="I4295" i="10" s="1"/>
  <c r="J4295" i="10" s="1"/>
  <c r="B4296" i="10"/>
  <c r="I4296" i="10" s="1"/>
  <c r="B4297" i="10"/>
  <c r="B4298" i="10"/>
  <c r="B4299" i="10"/>
  <c r="B4300" i="10"/>
  <c r="B4301" i="10"/>
  <c r="B4302" i="10"/>
  <c r="B4303" i="10"/>
  <c r="B4304" i="10"/>
  <c r="I4304" i="10" s="1"/>
  <c r="B4305" i="10"/>
  <c r="B4306" i="10"/>
  <c r="B4307" i="10"/>
  <c r="I4307" i="10" s="1"/>
  <c r="J4307" i="10" s="1"/>
  <c r="B4308" i="10"/>
  <c r="B4309" i="10"/>
  <c r="B4310" i="10"/>
  <c r="B4311" i="10"/>
  <c r="B4312" i="10"/>
  <c r="I4312" i="10" s="1"/>
  <c r="B4313" i="10"/>
  <c r="B4314" i="10"/>
  <c r="B4315" i="10"/>
  <c r="B4316" i="10"/>
  <c r="B4317" i="10"/>
  <c r="B4318" i="10"/>
  <c r="B4319" i="10"/>
  <c r="I4319" i="10" s="1"/>
  <c r="J4319" i="10" s="1"/>
  <c r="B4320" i="10"/>
  <c r="I4320" i="10" s="1"/>
  <c r="B4321" i="10"/>
  <c r="B4322" i="10"/>
  <c r="B4323" i="10"/>
  <c r="I4323" i="10" s="1"/>
  <c r="B4324" i="10"/>
  <c r="B4325" i="10"/>
  <c r="B4326" i="10"/>
  <c r="B4327" i="10"/>
  <c r="B4328" i="10"/>
  <c r="I4328" i="10" s="1"/>
  <c r="B4329" i="10"/>
  <c r="B4330" i="10"/>
  <c r="B4331" i="10"/>
  <c r="I4331" i="10" s="1"/>
  <c r="J4331" i="10" s="1"/>
  <c r="B4332" i="10"/>
  <c r="B4333" i="10"/>
  <c r="B4334" i="10"/>
  <c r="B4335" i="10"/>
  <c r="B4336" i="10"/>
  <c r="I4336" i="10" s="1"/>
  <c r="B4337" i="10"/>
  <c r="B4338" i="10"/>
  <c r="B4339" i="10"/>
  <c r="I4339" i="10" s="1"/>
  <c r="B4340" i="10"/>
  <c r="B4341" i="10"/>
  <c r="B4342" i="10"/>
  <c r="B4343" i="10"/>
  <c r="I4343" i="10" s="1"/>
  <c r="J4343" i="10" s="1"/>
  <c r="B4344" i="10"/>
  <c r="I4344" i="10" s="1"/>
  <c r="B4345" i="10"/>
  <c r="B4346" i="10"/>
  <c r="B4347" i="10"/>
  <c r="B4348" i="10"/>
  <c r="B4349" i="10"/>
  <c r="B4350" i="10"/>
  <c r="B4351" i="10"/>
  <c r="B4352" i="10"/>
  <c r="I4352" i="10" s="1"/>
  <c r="B4353" i="10"/>
  <c r="B4354" i="10"/>
  <c r="B4355" i="10"/>
  <c r="I4355" i="10" s="1"/>
  <c r="J4355" i="10" s="1"/>
  <c r="B4356" i="10"/>
  <c r="B4357" i="10"/>
  <c r="B4358" i="10"/>
  <c r="B4359" i="10"/>
  <c r="B4360" i="10"/>
  <c r="I4360" i="10" s="1"/>
  <c r="B4361" i="10"/>
  <c r="B4362" i="10"/>
  <c r="B4363" i="10"/>
  <c r="B4364" i="10"/>
  <c r="B4365" i="10"/>
  <c r="B4366" i="10"/>
  <c r="B4367" i="10"/>
  <c r="I4367" i="10" s="1"/>
  <c r="J4367" i="10" s="1"/>
  <c r="B4368" i="10"/>
  <c r="I4368" i="10" s="1"/>
  <c r="B4369" i="10"/>
  <c r="B4370" i="10"/>
  <c r="B4371" i="10"/>
  <c r="I4371" i="10" s="1"/>
  <c r="B4372" i="10"/>
  <c r="B4373" i="10"/>
  <c r="B4374" i="10"/>
  <c r="B4375" i="10"/>
  <c r="B4376" i="10"/>
  <c r="I4376" i="10" s="1"/>
  <c r="B4377" i="10"/>
  <c r="B4378" i="10"/>
  <c r="B4379" i="10"/>
  <c r="I4379" i="10" s="1"/>
  <c r="J4379" i="10" s="1"/>
  <c r="B4380" i="10"/>
  <c r="B4381" i="10"/>
  <c r="B4382" i="10"/>
  <c r="B4383" i="10"/>
  <c r="B4384" i="10"/>
  <c r="I4384" i="10" s="1"/>
  <c r="B4385" i="10"/>
  <c r="B4386" i="10"/>
  <c r="B4387" i="10"/>
  <c r="I4387" i="10" s="1"/>
  <c r="B4388" i="10"/>
  <c r="B4389" i="10"/>
  <c r="B4390" i="10"/>
  <c r="B4391" i="10"/>
  <c r="I4391" i="10" s="1"/>
  <c r="J4391" i="10" s="1"/>
  <c r="B4392" i="10"/>
  <c r="I4392" i="10" s="1"/>
  <c r="B4393" i="10"/>
  <c r="B4394" i="10"/>
  <c r="B4395" i="10"/>
  <c r="B4396" i="10"/>
  <c r="B4397" i="10"/>
  <c r="B4398" i="10"/>
  <c r="B4399" i="10"/>
  <c r="B4400" i="10"/>
  <c r="I4400" i="10" s="1"/>
  <c r="B4401" i="10"/>
  <c r="B4402" i="10"/>
  <c r="B4403" i="10"/>
  <c r="I4403" i="10" s="1"/>
  <c r="J4403" i="10" s="1"/>
  <c r="B4404" i="10"/>
  <c r="B4405" i="10"/>
  <c r="B4406" i="10"/>
  <c r="B4407" i="10"/>
  <c r="B4408" i="10"/>
  <c r="I4408" i="10" s="1"/>
  <c r="B4409" i="10"/>
  <c r="B4410" i="10"/>
  <c r="B4411" i="10"/>
  <c r="B4412" i="10"/>
  <c r="B4413" i="10"/>
  <c r="B4414" i="10"/>
  <c r="B4415" i="10"/>
  <c r="I4415" i="10" s="1"/>
  <c r="J4415" i="10" s="1"/>
  <c r="B4416" i="10"/>
  <c r="I4416" i="10" s="1"/>
  <c r="B4417" i="10"/>
  <c r="B4418" i="10"/>
  <c r="B4419" i="10"/>
  <c r="I4419" i="10" s="1"/>
  <c r="B4420" i="10"/>
  <c r="B4421" i="10"/>
  <c r="B4422" i="10"/>
  <c r="B4423" i="10"/>
  <c r="B4424" i="10"/>
  <c r="I4424" i="10" s="1"/>
  <c r="B4425" i="10"/>
  <c r="B4426" i="10"/>
  <c r="B4427" i="10"/>
  <c r="I4427" i="10" s="1"/>
  <c r="J4427" i="10" s="1"/>
  <c r="B4428" i="10"/>
  <c r="B4429" i="10"/>
  <c r="B4430" i="10"/>
  <c r="B4431" i="10"/>
  <c r="B4432" i="10"/>
  <c r="I4432" i="10" s="1"/>
  <c r="B4433" i="10"/>
  <c r="B4434" i="10"/>
  <c r="B4435" i="10"/>
  <c r="I4435" i="10" s="1"/>
  <c r="B4436" i="10"/>
  <c r="B4437" i="10"/>
  <c r="B4438" i="10"/>
  <c r="B4439" i="10"/>
  <c r="I4439" i="10" s="1"/>
  <c r="J4439" i="10" s="1"/>
  <c r="B4440" i="10"/>
  <c r="I4440" i="10" s="1"/>
  <c r="B4441" i="10"/>
  <c r="B4442" i="10"/>
  <c r="B4443" i="10"/>
  <c r="B4444" i="10"/>
  <c r="B4445" i="10"/>
  <c r="B4446" i="10"/>
  <c r="B4447" i="10"/>
  <c r="B4448" i="10"/>
  <c r="I4448" i="10" s="1"/>
  <c r="B4449" i="10"/>
  <c r="B4450" i="10"/>
  <c r="B4451" i="10"/>
  <c r="I4451" i="10" s="1"/>
  <c r="J4451" i="10" s="1"/>
  <c r="B4452" i="10"/>
  <c r="B4453" i="10"/>
  <c r="B4454" i="10"/>
  <c r="B4455" i="10"/>
  <c r="B4456" i="10"/>
  <c r="I4456" i="10" s="1"/>
  <c r="B4457" i="10"/>
  <c r="B4458" i="10"/>
  <c r="B4459" i="10"/>
  <c r="B4460" i="10"/>
  <c r="B4461" i="10"/>
  <c r="B4462" i="10"/>
  <c r="B4463" i="10"/>
  <c r="I4463" i="10" s="1"/>
  <c r="J4463" i="10" s="1"/>
  <c r="B4464" i="10"/>
  <c r="I4464" i="10" s="1"/>
  <c r="B4465" i="10"/>
  <c r="B4466" i="10"/>
  <c r="B4467" i="10"/>
  <c r="I4467" i="10" s="1"/>
  <c r="B4468" i="10"/>
  <c r="B4469" i="10"/>
  <c r="B4470" i="10"/>
  <c r="B4471" i="10"/>
  <c r="B4472" i="10"/>
  <c r="I4472" i="10" s="1"/>
  <c r="B4473" i="10"/>
  <c r="B4474" i="10"/>
  <c r="B4475" i="10"/>
  <c r="I4475" i="10" s="1"/>
  <c r="J4475" i="10" s="1"/>
  <c r="B4476" i="10"/>
  <c r="B4477" i="10"/>
  <c r="B4478" i="10"/>
  <c r="B4479" i="10"/>
  <c r="B4480" i="10"/>
  <c r="I4480" i="10" s="1"/>
  <c r="B4481" i="10"/>
  <c r="B4482" i="10"/>
  <c r="B4483" i="10"/>
  <c r="I4483" i="10" s="1"/>
  <c r="B4484" i="10"/>
  <c r="B4485" i="10"/>
  <c r="B4486" i="10"/>
  <c r="B4487" i="10"/>
  <c r="I4487" i="10" s="1"/>
  <c r="B4488" i="10"/>
  <c r="I4488" i="10" s="1"/>
  <c r="B4489" i="10"/>
  <c r="B4490" i="10"/>
  <c r="B4491" i="10"/>
  <c r="I4491" i="10" s="1"/>
  <c r="B4492" i="10"/>
  <c r="B4493" i="10"/>
  <c r="B4494" i="10"/>
  <c r="B4495" i="10"/>
  <c r="B4496" i="10"/>
  <c r="I4496" i="10" s="1"/>
  <c r="B4497" i="10"/>
  <c r="B4498" i="10"/>
  <c r="B4499" i="10"/>
  <c r="I4499" i="10" s="1"/>
  <c r="J4499" i="10" s="1"/>
  <c r="B4500" i="10"/>
  <c r="B4501" i="10"/>
  <c r="B4502" i="10"/>
  <c r="I4502" i="10" s="1"/>
  <c r="B4503" i="10"/>
  <c r="B4504" i="10"/>
  <c r="I4504" i="10" s="1"/>
  <c r="B4505" i="10"/>
  <c r="B4506" i="10"/>
  <c r="B4507" i="10"/>
  <c r="I4507" i="10" s="1"/>
  <c r="B4508" i="10"/>
  <c r="B4509" i="10"/>
  <c r="B4510" i="10"/>
  <c r="B4511" i="10"/>
  <c r="I4511" i="10" s="1"/>
  <c r="B4512" i="10"/>
  <c r="I4512" i="10" s="1"/>
  <c r="B4513" i="10"/>
  <c r="B4514" i="10"/>
  <c r="B4515" i="10"/>
  <c r="I4515" i="10" s="1"/>
  <c r="B4516" i="10"/>
  <c r="B4517" i="10"/>
  <c r="B4518" i="10"/>
  <c r="I4518" i="10" s="1"/>
  <c r="B4519" i="10"/>
  <c r="B4520" i="10"/>
  <c r="I4520" i="10" s="1"/>
  <c r="B4521" i="10"/>
  <c r="B4522" i="10"/>
  <c r="B4523" i="10"/>
  <c r="I4523" i="10" s="1"/>
  <c r="J4523" i="10" s="1"/>
  <c r="B4524" i="10"/>
  <c r="B4525" i="10"/>
  <c r="B4526" i="10"/>
  <c r="B4527" i="10"/>
  <c r="B4528" i="10"/>
  <c r="I4528" i="10" s="1"/>
  <c r="B4529" i="10"/>
  <c r="B4530" i="10"/>
  <c r="B4531" i="10"/>
  <c r="I4531" i="10" s="1"/>
  <c r="B4532" i="10"/>
  <c r="B4533" i="10"/>
  <c r="B4534" i="10"/>
  <c r="I4534" i="10" s="1"/>
  <c r="B4535" i="10"/>
  <c r="I4535" i="10" s="1"/>
  <c r="B4536" i="10"/>
  <c r="I4536" i="10" s="1"/>
  <c r="B4537" i="10"/>
  <c r="B4538" i="10"/>
  <c r="B4539" i="10"/>
  <c r="I4539" i="10" s="1"/>
  <c r="B4540" i="10"/>
  <c r="B4541" i="10"/>
  <c r="B4542" i="10"/>
  <c r="B4543" i="10"/>
  <c r="B4544" i="10"/>
  <c r="I4544" i="10" s="1"/>
  <c r="B4545" i="10"/>
  <c r="B4546" i="10"/>
  <c r="B4547" i="10"/>
  <c r="I4547" i="10" s="1"/>
  <c r="J4547" i="10" s="1"/>
  <c r="B4548" i="10"/>
  <c r="B4549" i="10"/>
  <c r="B4550" i="10"/>
  <c r="I4550" i="10" s="1"/>
  <c r="B4551" i="10"/>
  <c r="B4552" i="10"/>
  <c r="I4552" i="10" s="1"/>
  <c r="B4553" i="10"/>
  <c r="B4554" i="10"/>
  <c r="B4555" i="10"/>
  <c r="I4555" i="10" s="1"/>
  <c r="B4556" i="10"/>
  <c r="B4557" i="10"/>
  <c r="B4558" i="10"/>
  <c r="B4559" i="10"/>
  <c r="I4559" i="10" s="1"/>
  <c r="B4560" i="10"/>
  <c r="I4560" i="10" s="1"/>
  <c r="B4561" i="10"/>
  <c r="B4562" i="10"/>
  <c r="B4563" i="10"/>
  <c r="I4563" i="10" s="1"/>
  <c r="B4564" i="10"/>
  <c r="B4565" i="10"/>
  <c r="B4566" i="10"/>
  <c r="I4566" i="10" s="1"/>
  <c r="B4567" i="10"/>
  <c r="B4568" i="10"/>
  <c r="I4568" i="10" s="1"/>
  <c r="B4569" i="10"/>
  <c r="B4570" i="10"/>
  <c r="B4571" i="10"/>
  <c r="I4571" i="10" s="1"/>
  <c r="J4571" i="10" s="1"/>
  <c r="B4572" i="10"/>
  <c r="B4573" i="10"/>
  <c r="B4574" i="10"/>
  <c r="B4575" i="10"/>
  <c r="B4576" i="10"/>
  <c r="I4576" i="10" s="1"/>
  <c r="B4577" i="10"/>
  <c r="B4578" i="10"/>
  <c r="B4579" i="10"/>
  <c r="I4579" i="10" s="1"/>
  <c r="B4580" i="10"/>
  <c r="B4581" i="10"/>
  <c r="B4582" i="10"/>
  <c r="I4582" i="10" s="1"/>
  <c r="B4583" i="10"/>
  <c r="I4583" i="10" s="1"/>
  <c r="B4584" i="10"/>
  <c r="I4584" i="10" s="1"/>
  <c r="B4585" i="10"/>
  <c r="B4586" i="10"/>
  <c r="B4587" i="10"/>
  <c r="I4587" i="10" s="1"/>
  <c r="B4588" i="10"/>
  <c r="B4589" i="10"/>
  <c r="B4590" i="10"/>
  <c r="B4591" i="10"/>
  <c r="B4592" i="10"/>
  <c r="I4592" i="10" s="1"/>
  <c r="B4593" i="10"/>
  <c r="B4594" i="10"/>
  <c r="B4595" i="10"/>
  <c r="I4595" i="10" s="1"/>
  <c r="J4595" i="10" s="1"/>
  <c r="B4596" i="10"/>
  <c r="B4597" i="10"/>
  <c r="B4598" i="10"/>
  <c r="I4598" i="10" s="1"/>
  <c r="B4599" i="10"/>
  <c r="B4600" i="10"/>
  <c r="I4600" i="10" s="1"/>
  <c r="B4601" i="10"/>
  <c r="B4602" i="10"/>
  <c r="B4603" i="10"/>
  <c r="I4603" i="10" s="1"/>
  <c r="B4604" i="10"/>
  <c r="B4605" i="10"/>
  <c r="B4606" i="10"/>
  <c r="B4607" i="10"/>
  <c r="I4607" i="10" s="1"/>
  <c r="B4608" i="10"/>
  <c r="I4608" i="10" s="1"/>
  <c r="B4609" i="10"/>
  <c r="B4610" i="10"/>
  <c r="B4611" i="10"/>
  <c r="I4611" i="10" s="1"/>
  <c r="B4612" i="10"/>
  <c r="B4613" i="10"/>
  <c r="B4614" i="10"/>
  <c r="I4614" i="10" s="1"/>
  <c r="B4615" i="10"/>
  <c r="B4616" i="10"/>
  <c r="I4616" i="10" s="1"/>
  <c r="B4617" i="10"/>
  <c r="B4618" i="10"/>
  <c r="B4619" i="10"/>
  <c r="I4619" i="10" s="1"/>
  <c r="B4620" i="10"/>
  <c r="B4621" i="10"/>
  <c r="B4622" i="10"/>
  <c r="I4622" i="10" s="1"/>
  <c r="B4623" i="10"/>
  <c r="B4624" i="10"/>
  <c r="I4624" i="10" s="1"/>
  <c r="B4625" i="10"/>
  <c r="B4626" i="10"/>
  <c r="B4627" i="10"/>
  <c r="I4627" i="10" s="1"/>
  <c r="B4628" i="10"/>
  <c r="B4629" i="10"/>
  <c r="B4630" i="10"/>
  <c r="I4630" i="10" s="1"/>
  <c r="B4631" i="10"/>
  <c r="I4631" i="10" s="1"/>
  <c r="J4631" i="10" s="1"/>
  <c r="B4632" i="10"/>
  <c r="I4632" i="10" s="1"/>
  <c r="B4633" i="10"/>
  <c r="B4634" i="10"/>
  <c r="B4635" i="10"/>
  <c r="I4635" i="10" s="1"/>
  <c r="B4636" i="10"/>
  <c r="B4637" i="10"/>
  <c r="B4638" i="10"/>
  <c r="I4638" i="10" s="1"/>
  <c r="B4639" i="10"/>
  <c r="B4640" i="10"/>
  <c r="I4640" i="10" s="1"/>
  <c r="B4641" i="10"/>
  <c r="B4642" i="10"/>
  <c r="B4643" i="10"/>
  <c r="I4643" i="10" s="1"/>
  <c r="B4644" i="10"/>
  <c r="B4645" i="10"/>
  <c r="B4646" i="10"/>
  <c r="I4646" i="10" s="1"/>
  <c r="B4647" i="10"/>
  <c r="B4648" i="10"/>
  <c r="I4648" i="10" s="1"/>
  <c r="B4649" i="10"/>
  <c r="B4650" i="10"/>
  <c r="B4651" i="10"/>
  <c r="I4651" i="10" s="1"/>
  <c r="B4652" i="10"/>
  <c r="B4653" i="10"/>
  <c r="B4654" i="10"/>
  <c r="I4654" i="10" s="1"/>
  <c r="B4655" i="10"/>
  <c r="I4655" i="10" s="1"/>
  <c r="J4655" i="10" s="1"/>
  <c r="B4656" i="10"/>
  <c r="I4656" i="10" s="1"/>
  <c r="B4657" i="10"/>
  <c r="B4658" i="10"/>
  <c r="B4659" i="10"/>
  <c r="I4659" i="10" s="1"/>
  <c r="B4660" i="10"/>
  <c r="B4661" i="10"/>
  <c r="B4662" i="10"/>
  <c r="I4662" i="10" s="1"/>
  <c r="B4663" i="10"/>
  <c r="B4664" i="10"/>
  <c r="I4664" i="10" s="1"/>
  <c r="B4665" i="10"/>
  <c r="B4666" i="10"/>
  <c r="B4667" i="10"/>
  <c r="I4667" i="10" s="1"/>
  <c r="J4667" i="10" s="1"/>
  <c r="B4668" i="10"/>
  <c r="B4669" i="10"/>
  <c r="B4670" i="10"/>
  <c r="I4670" i="10" s="1"/>
  <c r="B4671" i="10"/>
  <c r="B4672" i="10"/>
  <c r="I4672" i="10" s="1"/>
  <c r="B4673" i="10"/>
  <c r="B4674" i="10"/>
  <c r="B4675" i="10"/>
  <c r="I4675" i="10" s="1"/>
  <c r="B4676" i="10"/>
  <c r="B4677" i="10"/>
  <c r="B4678" i="10"/>
  <c r="I4678" i="10" s="1"/>
  <c r="B4679" i="10"/>
  <c r="I4679" i="10" s="1"/>
  <c r="B4680" i="10"/>
  <c r="I4680" i="10" s="1"/>
  <c r="B4681" i="10"/>
  <c r="B4682" i="10"/>
  <c r="B4683" i="10"/>
  <c r="I4683" i="10" s="1"/>
  <c r="B4684" i="10"/>
  <c r="B4685" i="10"/>
  <c r="B4686" i="10"/>
  <c r="I4686" i="10" s="1"/>
  <c r="B4687" i="10"/>
  <c r="B4688" i="10"/>
  <c r="I4688" i="10" s="1"/>
  <c r="B4689" i="10"/>
  <c r="B4690" i="10"/>
  <c r="B4691" i="10"/>
  <c r="I4691" i="10" s="1"/>
  <c r="B4692" i="10"/>
  <c r="B4693" i="10"/>
  <c r="B4694" i="10"/>
  <c r="I4694" i="10" s="1"/>
  <c r="B4695" i="10"/>
  <c r="B4696" i="10"/>
  <c r="I4696" i="10" s="1"/>
  <c r="B4697" i="10"/>
  <c r="B4698" i="10"/>
  <c r="B4699" i="10"/>
  <c r="I4699" i="10" s="1"/>
  <c r="B4700" i="10"/>
  <c r="B4701" i="10"/>
  <c r="B4702" i="10"/>
  <c r="I4702" i="10" s="1"/>
  <c r="B4703" i="10"/>
  <c r="I4703" i="10" s="1"/>
  <c r="B4704" i="10"/>
  <c r="I4704" i="10" s="1"/>
  <c r="B4705" i="10"/>
  <c r="B4706" i="10"/>
  <c r="B4707" i="10"/>
  <c r="I4707" i="10" s="1"/>
  <c r="B4708" i="10"/>
  <c r="B4709" i="10"/>
  <c r="B4710" i="10"/>
  <c r="I4710" i="10" s="1"/>
  <c r="B4711" i="10"/>
  <c r="B4712" i="10"/>
  <c r="I4712" i="10" s="1"/>
  <c r="B4713" i="10"/>
  <c r="B4714" i="10"/>
  <c r="B4715" i="10"/>
  <c r="I4715" i="10" s="1"/>
  <c r="B4716" i="10"/>
  <c r="B4717" i="10"/>
  <c r="B4718" i="10"/>
  <c r="I4718" i="10" s="1"/>
  <c r="B4719" i="10"/>
  <c r="B4720" i="10"/>
  <c r="I4720" i="10" s="1"/>
  <c r="B4721" i="10"/>
  <c r="B4722" i="10"/>
  <c r="B4723" i="10"/>
  <c r="I4723" i="10" s="1"/>
  <c r="B4724" i="10"/>
  <c r="B4725" i="10"/>
  <c r="B4726" i="10"/>
  <c r="I4726" i="10" s="1"/>
  <c r="B4727" i="10"/>
  <c r="I4727" i="10" s="1"/>
  <c r="B4728" i="10"/>
  <c r="I4728" i="10" s="1"/>
  <c r="B4729" i="10"/>
  <c r="B4730" i="10"/>
  <c r="B4731" i="10"/>
  <c r="I4731" i="10" s="1"/>
  <c r="B4732" i="10"/>
  <c r="B4733" i="10"/>
  <c r="B4734" i="10"/>
  <c r="I4734" i="10" s="1"/>
  <c r="B4735" i="10"/>
  <c r="B4736" i="10"/>
  <c r="I4736" i="10" s="1"/>
  <c r="B4737" i="10"/>
  <c r="B4738" i="10"/>
  <c r="B4739" i="10"/>
  <c r="I4739" i="10" s="1"/>
  <c r="B4740" i="10"/>
  <c r="B4741" i="10"/>
  <c r="B4742" i="10"/>
  <c r="I4742" i="10" s="1"/>
  <c r="B4743" i="10"/>
  <c r="B4744" i="10"/>
  <c r="I4744" i="10" s="1"/>
  <c r="B4745" i="10"/>
  <c r="B4746" i="10"/>
  <c r="B4747" i="10"/>
  <c r="I4747" i="10" s="1"/>
  <c r="B4748" i="10"/>
  <c r="B4749" i="10"/>
  <c r="B4750" i="10"/>
  <c r="I4750" i="10" s="1"/>
  <c r="B4751" i="10"/>
  <c r="I4751" i="10" s="1"/>
  <c r="J4751" i="10" s="1"/>
  <c r="B4752" i="10"/>
  <c r="I4752" i="10" s="1"/>
  <c r="B4753" i="10"/>
  <c r="B4754" i="10"/>
  <c r="B4755" i="10"/>
  <c r="I4755" i="10" s="1"/>
  <c r="B4756" i="10"/>
  <c r="B4757" i="10"/>
  <c r="B4758" i="10"/>
  <c r="I4758" i="10" s="1"/>
  <c r="B4759" i="10"/>
  <c r="B4760" i="10"/>
  <c r="I4760" i="10" s="1"/>
  <c r="B4761" i="10"/>
  <c r="B4762" i="10"/>
  <c r="B4763" i="10"/>
  <c r="I4763" i="10" s="1"/>
  <c r="B4764" i="10"/>
  <c r="B4765" i="10"/>
  <c r="B4766" i="10"/>
  <c r="I4766" i="10" s="1"/>
  <c r="B4767" i="10"/>
  <c r="B4768" i="10"/>
  <c r="I4768" i="10" s="1"/>
  <c r="B4769" i="10"/>
  <c r="B4770" i="10"/>
  <c r="B4771" i="10"/>
  <c r="I4771" i="10" s="1"/>
  <c r="B4772" i="10"/>
  <c r="B4773" i="10"/>
  <c r="B4774" i="10"/>
  <c r="I4774" i="10" s="1"/>
  <c r="B4775" i="10"/>
  <c r="I4775" i="10" s="1"/>
  <c r="B4776" i="10"/>
  <c r="I4776" i="10" s="1"/>
  <c r="B4777" i="10"/>
  <c r="B4778" i="10"/>
  <c r="B4779" i="10"/>
  <c r="I4779" i="10" s="1"/>
  <c r="B4780" i="10"/>
  <c r="B4781" i="10"/>
  <c r="B4782" i="10"/>
  <c r="I4782" i="10" s="1"/>
  <c r="B4783" i="10"/>
  <c r="B4784" i="10"/>
  <c r="I4784" i="10" s="1"/>
  <c r="B4785" i="10"/>
  <c r="B4786" i="10"/>
  <c r="B4787" i="10"/>
  <c r="I4787" i="10" s="1"/>
  <c r="B4788" i="10"/>
  <c r="B4789" i="10"/>
  <c r="B4790" i="10"/>
  <c r="I4790" i="10" s="1"/>
  <c r="B4791" i="10"/>
  <c r="B4792" i="10"/>
  <c r="I4792" i="10" s="1"/>
  <c r="B4793" i="10"/>
  <c r="B4794" i="10"/>
  <c r="B4795" i="10"/>
  <c r="I4795" i="10" s="1"/>
  <c r="B4796" i="10"/>
  <c r="B4797" i="10"/>
  <c r="B4798" i="10"/>
  <c r="I4798" i="10" s="1"/>
  <c r="B4799" i="10"/>
  <c r="I4799" i="10" s="1"/>
  <c r="B4800" i="10"/>
  <c r="I4800" i="10" s="1"/>
  <c r="B4801" i="10"/>
  <c r="B4802" i="10"/>
  <c r="B4803" i="10"/>
  <c r="I4803" i="10" s="1"/>
  <c r="B4804" i="10"/>
  <c r="B4805" i="10"/>
  <c r="B4806" i="10"/>
  <c r="I4806" i="10" s="1"/>
  <c r="B4807" i="10"/>
  <c r="B4808" i="10"/>
  <c r="I4808" i="10" s="1"/>
  <c r="B4809" i="10"/>
  <c r="B4810" i="10"/>
  <c r="B4811" i="10"/>
  <c r="I4811" i="10" s="1"/>
  <c r="J4811" i="10" s="1"/>
  <c r="B4812" i="10"/>
  <c r="B4813" i="10"/>
  <c r="B4814" i="10"/>
  <c r="I4814" i="10" s="1"/>
  <c r="B4815" i="10"/>
  <c r="B4816" i="10"/>
  <c r="I4816" i="10" s="1"/>
  <c r="B4817" i="10"/>
  <c r="B4818" i="10"/>
  <c r="B4819" i="10"/>
  <c r="I4819" i="10" s="1"/>
  <c r="B4820" i="10"/>
  <c r="B4821" i="10"/>
  <c r="B4822" i="10"/>
  <c r="I4822" i="10" s="1"/>
  <c r="B4823" i="10"/>
  <c r="I4823" i="10" s="1"/>
  <c r="B4824" i="10"/>
  <c r="I4824" i="10" s="1"/>
  <c r="B4825" i="10"/>
  <c r="B4826" i="10"/>
  <c r="B4827" i="10"/>
  <c r="I4827" i="10" s="1"/>
  <c r="B4828" i="10"/>
  <c r="B4829" i="10"/>
  <c r="B4830" i="10"/>
  <c r="I4830" i="10" s="1"/>
  <c r="B4831" i="10"/>
  <c r="B4832" i="10"/>
  <c r="I4832" i="10" s="1"/>
  <c r="B4833" i="10"/>
  <c r="B4834" i="10"/>
  <c r="B4835" i="10"/>
  <c r="I4835" i="10" s="1"/>
  <c r="B4836" i="10"/>
  <c r="B4837" i="10"/>
  <c r="B4838" i="10"/>
  <c r="I4838" i="10" s="1"/>
  <c r="B4839" i="10"/>
  <c r="B4840" i="10"/>
  <c r="I4840" i="10" s="1"/>
  <c r="B4841" i="10"/>
  <c r="B4842" i="10"/>
  <c r="B4843" i="10"/>
  <c r="I4843" i="10" s="1"/>
  <c r="B4844" i="10"/>
  <c r="B4845" i="10"/>
  <c r="B4846" i="10"/>
  <c r="I4846" i="10" s="1"/>
  <c r="B4847" i="10"/>
  <c r="I4847" i="10" s="1"/>
  <c r="B4848" i="10"/>
  <c r="I4848" i="10" s="1"/>
  <c r="B4849" i="10"/>
  <c r="B4850" i="10"/>
  <c r="B4851" i="10"/>
  <c r="I4851" i="10" s="1"/>
  <c r="B4852" i="10"/>
  <c r="B4853" i="10"/>
  <c r="B4854" i="10"/>
  <c r="I4854" i="10" s="1"/>
  <c r="B4855" i="10"/>
  <c r="B4856" i="10"/>
  <c r="I4856" i="10" s="1"/>
  <c r="B4857" i="10"/>
  <c r="B4858" i="10"/>
  <c r="B4859" i="10"/>
  <c r="I4859" i="10" s="1"/>
  <c r="B4860" i="10"/>
  <c r="B4861" i="10"/>
  <c r="B4862" i="10"/>
  <c r="I4862" i="10" s="1"/>
  <c r="B4863" i="10"/>
  <c r="B4864" i="10"/>
  <c r="I4864" i="10" s="1"/>
  <c r="B4865" i="10"/>
  <c r="B4866" i="10"/>
  <c r="B4867" i="10"/>
  <c r="I4867" i="10" s="1"/>
  <c r="B4868" i="10"/>
  <c r="B4869" i="10"/>
  <c r="B4870" i="10"/>
  <c r="I4870" i="10" s="1"/>
  <c r="B4871" i="10"/>
  <c r="I4871" i="10" s="1"/>
  <c r="B4872" i="10"/>
  <c r="I4872" i="10" s="1"/>
  <c r="B4873" i="10"/>
  <c r="B4874" i="10"/>
  <c r="B4875" i="10"/>
  <c r="I4875" i="10" s="1"/>
  <c r="B4876" i="10"/>
  <c r="B4877" i="10"/>
  <c r="B4878" i="10"/>
  <c r="I4878" i="10" s="1"/>
  <c r="B4879" i="10"/>
  <c r="B4880" i="10"/>
  <c r="I4880" i="10" s="1"/>
  <c r="B4881" i="10"/>
  <c r="B4882" i="10"/>
  <c r="B4883" i="10"/>
  <c r="I4883" i="10" s="1"/>
  <c r="J4883" i="10" s="1"/>
  <c r="B4884" i="10"/>
  <c r="B4885" i="10"/>
  <c r="B4886" i="10"/>
  <c r="I4886" i="10" s="1"/>
  <c r="B4887" i="10"/>
  <c r="B4888" i="10"/>
  <c r="I4888" i="10" s="1"/>
  <c r="B4889" i="10"/>
  <c r="B4890" i="10"/>
  <c r="B4891" i="10"/>
  <c r="I4891" i="10" s="1"/>
  <c r="B4892" i="10"/>
  <c r="I4892" i="10" s="1"/>
  <c r="B4893" i="10"/>
  <c r="B4894" i="10"/>
  <c r="I4894" i="10" s="1"/>
  <c r="B4895" i="10"/>
  <c r="I4895" i="10" s="1"/>
  <c r="B4896" i="10"/>
  <c r="I4896" i="10" s="1"/>
  <c r="B4897" i="10"/>
  <c r="B4898" i="10"/>
  <c r="B4899" i="10"/>
  <c r="I4899" i="10" s="1"/>
  <c r="B4900" i="10"/>
  <c r="I4900" i="10" s="1"/>
  <c r="B4901" i="10"/>
  <c r="B4902" i="10"/>
  <c r="I4902" i="10" s="1"/>
  <c r="B4903" i="10"/>
  <c r="B4904" i="10"/>
  <c r="I4904" i="10" s="1"/>
  <c r="B4905" i="10"/>
  <c r="B4906" i="10"/>
  <c r="B4907" i="10"/>
  <c r="I4907" i="10" s="1"/>
  <c r="J4907" i="10" s="1"/>
  <c r="B4908" i="10"/>
  <c r="I4908" i="10" s="1"/>
  <c r="B4909" i="10"/>
  <c r="B4910" i="10"/>
  <c r="I4910" i="10" s="1"/>
  <c r="B4911" i="10"/>
  <c r="B4912" i="10"/>
  <c r="I4912" i="10" s="1"/>
  <c r="B4913" i="10"/>
  <c r="B4914" i="10"/>
  <c r="B4915" i="10"/>
  <c r="I4915" i="10" s="1"/>
  <c r="B4916" i="10"/>
  <c r="I4916" i="10" s="1"/>
  <c r="B4917" i="10"/>
  <c r="B4918" i="10"/>
  <c r="I4918" i="10" s="1"/>
  <c r="B4919" i="10"/>
  <c r="I4919" i="10" s="1"/>
  <c r="B4920" i="10"/>
  <c r="I4920" i="10" s="1"/>
  <c r="B4921" i="10"/>
  <c r="B4922" i="10"/>
  <c r="B4923" i="10"/>
  <c r="I4923" i="10" s="1"/>
  <c r="B4924" i="10"/>
  <c r="I4924" i="10" s="1"/>
  <c r="B4925" i="10"/>
  <c r="B4926" i="10"/>
  <c r="I4926" i="10" s="1"/>
  <c r="B4927" i="10"/>
  <c r="B4928" i="10"/>
  <c r="I4928" i="10" s="1"/>
  <c r="B4929" i="10"/>
  <c r="B4930" i="10"/>
  <c r="B4931" i="10"/>
  <c r="I4931" i="10" s="1"/>
  <c r="J4931" i="10" s="1"/>
  <c r="B4932" i="10"/>
  <c r="I4932" i="10" s="1"/>
  <c r="B4933" i="10"/>
  <c r="B4934" i="10"/>
  <c r="I4934" i="10" s="1"/>
  <c r="B4935" i="10"/>
  <c r="B4936" i="10"/>
  <c r="I4936" i="10" s="1"/>
  <c r="B4937" i="10"/>
  <c r="B4938" i="10"/>
  <c r="B4939" i="10"/>
  <c r="I4939" i="10" s="1"/>
  <c r="B4940" i="10"/>
  <c r="I4940" i="10" s="1"/>
  <c r="B4941" i="10"/>
  <c r="B4942" i="10"/>
  <c r="I4942" i="10" s="1"/>
  <c r="B4943" i="10"/>
  <c r="I4943" i="10" s="1"/>
  <c r="B4944" i="10"/>
  <c r="I4944" i="10" s="1"/>
  <c r="B4945" i="10"/>
  <c r="B4946" i="10"/>
  <c r="B4947" i="10"/>
  <c r="I4947" i="10" s="1"/>
  <c r="B4948" i="10"/>
  <c r="I4948" i="10" s="1"/>
  <c r="B4949" i="10"/>
  <c r="B4950" i="10"/>
  <c r="I4950" i="10" s="1"/>
  <c r="B4951" i="10"/>
  <c r="B4952" i="10"/>
  <c r="I4952" i="10" s="1"/>
  <c r="B4953" i="10"/>
  <c r="B4954" i="10"/>
  <c r="B4955" i="10"/>
  <c r="I4955" i="10" s="1"/>
  <c r="J4955" i="10" s="1"/>
  <c r="B4956" i="10"/>
  <c r="I4956" i="10" s="1"/>
  <c r="B4957" i="10"/>
  <c r="B4958" i="10"/>
  <c r="I4958" i="10" s="1"/>
  <c r="B4959" i="10"/>
  <c r="B4960" i="10"/>
  <c r="I4960" i="10" s="1"/>
  <c r="B4961" i="10"/>
  <c r="B4962" i="10"/>
  <c r="B4963" i="10"/>
  <c r="I4963" i="10" s="1"/>
  <c r="B4964" i="10"/>
  <c r="I4964" i="10" s="1"/>
  <c r="B4965" i="10"/>
  <c r="B4966" i="10"/>
  <c r="I4966" i="10" s="1"/>
  <c r="B4967" i="10"/>
  <c r="I4967" i="10" s="1"/>
  <c r="B4968" i="10"/>
  <c r="I4968" i="10" s="1"/>
  <c r="B4969" i="10"/>
  <c r="B4970" i="10"/>
  <c r="B4971" i="10"/>
  <c r="I4971" i="10" s="1"/>
  <c r="B4972" i="10"/>
  <c r="I4972" i="10" s="1"/>
  <c r="B4973" i="10"/>
  <c r="B4974" i="10"/>
  <c r="I4974" i="10" s="1"/>
  <c r="B4975" i="10"/>
  <c r="B4976" i="10"/>
  <c r="I4976" i="10" s="1"/>
  <c r="B4977" i="10"/>
  <c r="B4978" i="10"/>
  <c r="B4979" i="10"/>
  <c r="I4979" i="10" s="1"/>
  <c r="J4979" i="10" s="1"/>
  <c r="B4980" i="10"/>
  <c r="I4980" i="10" s="1"/>
  <c r="B4981" i="10"/>
  <c r="B4982" i="10"/>
  <c r="I4982" i="10" s="1"/>
  <c r="B4983" i="10"/>
  <c r="B4984" i="10"/>
  <c r="I4984" i="10" s="1"/>
  <c r="B4985" i="10"/>
  <c r="B4986" i="10"/>
  <c r="B4987" i="10"/>
  <c r="I4987" i="10" s="1"/>
  <c r="B4988" i="10"/>
  <c r="I4988" i="10" s="1"/>
  <c r="B4989" i="10"/>
  <c r="B4990" i="10"/>
  <c r="I4990" i="10" s="1"/>
  <c r="B4991" i="10"/>
  <c r="I4991" i="10" s="1"/>
  <c r="B4992" i="10"/>
  <c r="I4992" i="10" s="1"/>
  <c r="B4993" i="10"/>
  <c r="B4994" i="10"/>
  <c r="B4995" i="10"/>
  <c r="I4995" i="10" s="1"/>
  <c r="B4996" i="10"/>
  <c r="I4996" i="10" s="1"/>
  <c r="B4997" i="10"/>
  <c r="B4998" i="10"/>
  <c r="I4998" i="10" s="1"/>
  <c r="B4999" i="10"/>
  <c r="B5000" i="10"/>
  <c r="I5000" i="10" s="1"/>
  <c r="B5001" i="10"/>
  <c r="B5002" i="10"/>
  <c r="I5002" i="10" s="1"/>
  <c r="B5003" i="10"/>
  <c r="I5003" i="10" s="1"/>
  <c r="B3" i="10"/>
  <c r="U9" i="10"/>
  <c r="C2" i="11"/>
  <c r="C3" i="11"/>
  <c r="C4" i="11"/>
  <c r="C5" i="11"/>
  <c r="C6" i="11"/>
  <c r="C7" i="11"/>
  <c r="C8" i="11"/>
  <c r="C9" i="11"/>
  <c r="I41" i="18"/>
  <c r="J40" i="18"/>
  <c r="J41" i="18"/>
  <c r="K41" i="18"/>
  <c r="L41" i="18"/>
  <c r="L40" i="18"/>
  <c r="K40" i="18"/>
  <c r="I40" i="18"/>
  <c r="C41" i="18"/>
  <c r="C40" i="18"/>
  <c r="D41" i="18"/>
  <c r="D40" i="18"/>
  <c r="F41" i="18"/>
  <c r="F40" i="18"/>
  <c r="E41" i="18"/>
  <c r="E40" i="18"/>
  <c r="C31" i="18"/>
  <c r="D31" i="18"/>
  <c r="E31" i="18"/>
  <c r="F31" i="18"/>
  <c r="C30" i="18"/>
  <c r="D30" i="18"/>
  <c r="E30" i="18"/>
  <c r="F30" i="18"/>
  <c r="C11" i="18"/>
  <c r="C10" i="18"/>
  <c r="D10" i="18"/>
  <c r="D11" i="18"/>
  <c r="E11" i="18"/>
  <c r="E10" i="18"/>
  <c r="F11" i="18"/>
  <c r="F10" i="18"/>
  <c r="C20" i="18"/>
  <c r="C21" i="18"/>
  <c r="D21" i="18"/>
  <c r="D20" i="18"/>
  <c r="F21" i="18"/>
  <c r="F20" i="18"/>
  <c r="E21" i="18"/>
  <c r="E20" i="18"/>
  <c r="I10" i="18"/>
  <c r="I11" i="18"/>
  <c r="J11" i="18"/>
  <c r="J10" i="18"/>
  <c r="K11" i="18"/>
  <c r="K10" i="18"/>
  <c r="I21" i="18"/>
  <c r="I20" i="18"/>
  <c r="J20" i="18"/>
  <c r="J21" i="18"/>
  <c r="K21" i="18"/>
  <c r="K20" i="18"/>
  <c r="L21" i="18"/>
  <c r="L20" i="18"/>
  <c r="C9" i="18"/>
  <c r="D9" i="18"/>
  <c r="J9" i="18" s="1"/>
  <c r="E9" i="18"/>
  <c r="F9" i="18"/>
  <c r="F8" i="18"/>
  <c r="E8" i="18"/>
  <c r="D8" i="18"/>
  <c r="C8" i="18"/>
  <c r="I8" i="18" s="1"/>
  <c r="C38" i="18"/>
  <c r="D38" i="18"/>
  <c r="E38" i="18"/>
  <c r="K38" i="18" s="1"/>
  <c r="F38" i="18"/>
  <c r="F39" i="18"/>
  <c r="L39" i="18" s="1"/>
  <c r="E39" i="18"/>
  <c r="K39" i="18" s="1"/>
  <c r="D39" i="18"/>
  <c r="J39" i="18" s="1"/>
  <c r="C39" i="18"/>
  <c r="I39" i="18" s="1"/>
  <c r="I38" i="18"/>
  <c r="L31" i="18"/>
  <c r="K31" i="18"/>
  <c r="J31" i="18"/>
  <c r="I31" i="18"/>
  <c r="L30" i="18"/>
  <c r="K30" i="18"/>
  <c r="J30" i="18"/>
  <c r="I30" i="18"/>
  <c r="F29" i="18"/>
  <c r="L29" i="18" s="1"/>
  <c r="E29" i="18"/>
  <c r="K29" i="18" s="1"/>
  <c r="D29" i="18"/>
  <c r="J29" i="18" s="1"/>
  <c r="C29" i="18"/>
  <c r="I29" i="18"/>
  <c r="F28" i="18"/>
  <c r="L28" i="18" s="1"/>
  <c r="E28" i="18"/>
  <c r="D28" i="18"/>
  <c r="C28" i="18"/>
  <c r="I28" i="18"/>
  <c r="F19" i="18"/>
  <c r="L19" i="18" s="1"/>
  <c r="E19" i="18"/>
  <c r="K19" i="18" s="1"/>
  <c r="D19" i="18"/>
  <c r="C19" i="18"/>
  <c r="I19" i="18" s="1"/>
  <c r="F18" i="18"/>
  <c r="E18" i="18"/>
  <c r="K18" i="18"/>
  <c r="D18" i="18"/>
  <c r="J18" i="18" s="1"/>
  <c r="C18" i="18"/>
  <c r="I18" i="18" s="1"/>
  <c r="L11" i="18"/>
  <c r="L10" i="18"/>
  <c r="K9" i="18"/>
  <c r="I9" i="18"/>
  <c r="L8" i="18"/>
  <c r="K8" i="18"/>
  <c r="W7" i="10"/>
  <c r="V7" i="10"/>
  <c r="U7" i="10"/>
  <c r="E7" i="18"/>
  <c r="K7" i="18" s="1"/>
  <c r="C7" i="18"/>
  <c r="I7" i="18" s="1"/>
  <c r="D7" i="18"/>
  <c r="J7" i="18" s="1"/>
  <c r="F7" i="18"/>
  <c r="L7" i="18" s="1"/>
  <c r="I5001" i="10"/>
  <c r="J5002" i="10"/>
  <c r="I4999" i="10"/>
  <c r="I4997" i="10"/>
  <c r="I4994" i="10"/>
  <c r="J4994" i="10" s="1"/>
  <c r="I4993" i="10"/>
  <c r="I4989" i="10"/>
  <c r="J4989" i="10" s="1"/>
  <c r="I4986" i="10"/>
  <c r="J4986" i="10" s="1"/>
  <c r="I4985" i="10"/>
  <c r="I4983" i="10"/>
  <c r="I4981" i="10"/>
  <c r="I4978" i="10"/>
  <c r="J4978" i="10" s="1"/>
  <c r="I4977" i="10"/>
  <c r="I4975" i="10"/>
  <c r="I4973" i="10"/>
  <c r="J4973" i="10" s="1"/>
  <c r="I4970" i="10"/>
  <c r="I4969" i="10"/>
  <c r="J4970" i="10" s="1"/>
  <c r="I4965" i="10"/>
  <c r="J4965" i="10" s="1"/>
  <c r="I4962" i="10"/>
  <c r="I4961" i="10"/>
  <c r="J4962" i="10"/>
  <c r="I4959" i="10"/>
  <c r="I4957" i="10"/>
  <c r="J4957" i="10" s="1"/>
  <c r="I4954" i="10"/>
  <c r="J4954" i="10" s="1"/>
  <c r="I4953" i="10"/>
  <c r="I4951" i="10"/>
  <c r="I4949" i="10"/>
  <c r="J4949" i="10" s="1"/>
  <c r="I4946" i="10"/>
  <c r="J4946" i="10" s="1"/>
  <c r="I4945" i="10"/>
  <c r="I4941" i="10"/>
  <c r="J4941" i="10" s="1"/>
  <c r="I4938" i="10"/>
  <c r="J4938" i="10" s="1"/>
  <c r="I4937" i="10"/>
  <c r="I4935" i="10"/>
  <c r="I4933" i="10"/>
  <c r="I4930" i="10"/>
  <c r="J4930" i="10" s="1"/>
  <c r="I4929" i="10"/>
  <c r="I4927" i="10"/>
  <c r="I4925" i="10"/>
  <c r="J4925" i="10" s="1"/>
  <c r="I4922" i="10"/>
  <c r="J4922" i="10" s="1"/>
  <c r="I4921" i="10"/>
  <c r="I4917" i="10"/>
  <c r="I4914" i="10"/>
  <c r="I4913" i="10"/>
  <c r="J4914" i="10"/>
  <c r="I4911" i="10"/>
  <c r="I4909" i="10"/>
  <c r="J4909" i="10" s="1"/>
  <c r="I4906" i="10"/>
  <c r="I4905" i="10"/>
  <c r="J4906" i="10"/>
  <c r="I4903" i="10"/>
  <c r="I4901" i="10"/>
  <c r="J4901" i="10" s="1"/>
  <c r="I4898" i="10"/>
  <c r="J4898" i="10" s="1"/>
  <c r="I4897" i="10"/>
  <c r="I4893" i="10"/>
  <c r="J4893" i="10" s="1"/>
  <c r="I4890" i="10"/>
  <c r="J4890" i="10" s="1"/>
  <c r="I4889" i="10"/>
  <c r="I4887" i="10"/>
  <c r="I4885" i="10"/>
  <c r="I4884" i="10"/>
  <c r="I4882" i="10"/>
  <c r="J4882" i="10" s="1"/>
  <c r="I4881" i="10"/>
  <c r="I4879" i="10"/>
  <c r="I4877" i="10"/>
  <c r="I4876" i="10"/>
  <c r="I4874" i="10"/>
  <c r="J4874" i="10" s="1"/>
  <c r="I4873" i="10"/>
  <c r="I4869" i="10"/>
  <c r="I4868" i="10"/>
  <c r="I4866" i="10"/>
  <c r="J4866" i="10" s="1"/>
  <c r="I4865" i="10"/>
  <c r="I4863" i="10"/>
  <c r="J4863" i="10" s="1"/>
  <c r="I4861" i="10"/>
  <c r="I4860" i="10"/>
  <c r="I4858" i="10"/>
  <c r="J4858" i="10" s="1"/>
  <c r="I4857" i="10"/>
  <c r="I4855" i="10"/>
  <c r="I4853" i="10"/>
  <c r="I4852" i="10"/>
  <c r="I4850" i="10"/>
  <c r="J4850" i="10" s="1"/>
  <c r="I4849" i="10"/>
  <c r="I4845" i="10"/>
  <c r="I4844" i="10"/>
  <c r="I4842" i="10"/>
  <c r="J4842" i="10" s="1"/>
  <c r="I4841" i="10"/>
  <c r="I4839" i="10"/>
  <c r="I4837" i="10"/>
  <c r="I4836" i="10"/>
  <c r="I4834" i="10"/>
  <c r="J4834" i="10" s="1"/>
  <c r="I4833" i="10"/>
  <c r="I4831" i="10"/>
  <c r="I4829" i="10"/>
  <c r="I4828" i="10"/>
  <c r="I4826" i="10"/>
  <c r="J4826" i="10" s="1"/>
  <c r="I4825" i="10"/>
  <c r="I4821" i="10"/>
  <c r="I4820" i="10"/>
  <c r="I4818" i="10"/>
  <c r="J4818" i="10" s="1"/>
  <c r="I4817" i="10"/>
  <c r="I4815" i="10"/>
  <c r="I4813" i="10"/>
  <c r="I4812" i="10"/>
  <c r="I4810" i="10"/>
  <c r="J4810" i="10" s="1"/>
  <c r="I4809" i="10"/>
  <c r="I4807" i="10"/>
  <c r="I4805" i="10"/>
  <c r="I4804" i="10"/>
  <c r="I4802" i="10"/>
  <c r="J4802" i="10" s="1"/>
  <c r="I4801" i="10"/>
  <c r="J4801" i="10" s="1"/>
  <c r="I4797" i="10"/>
  <c r="J4797" i="10" s="1"/>
  <c r="I4796" i="10"/>
  <c r="I4794" i="10"/>
  <c r="J4794" i="10" s="1"/>
  <c r="I4793" i="10"/>
  <c r="I4791" i="10"/>
  <c r="I4789" i="10"/>
  <c r="J4789" i="10" s="1"/>
  <c r="I4788" i="10"/>
  <c r="I4786" i="10"/>
  <c r="J4786" i="10" s="1"/>
  <c r="I4785" i="10"/>
  <c r="I4783" i="10"/>
  <c r="I4781" i="10"/>
  <c r="J4781" i="10" s="1"/>
  <c r="I4780" i="10"/>
  <c r="I4778" i="10"/>
  <c r="J4778" i="10" s="1"/>
  <c r="I4777" i="10"/>
  <c r="I4773" i="10"/>
  <c r="J4773" i="10" s="1"/>
  <c r="I4772" i="10"/>
  <c r="I4770" i="10"/>
  <c r="J4770" i="10" s="1"/>
  <c r="I4769" i="10"/>
  <c r="I4767" i="10"/>
  <c r="I4765" i="10"/>
  <c r="J4765" i="10" s="1"/>
  <c r="I4764" i="10"/>
  <c r="I4762" i="10"/>
  <c r="J4762" i="10" s="1"/>
  <c r="I4761" i="10"/>
  <c r="I4759" i="10"/>
  <c r="I4757" i="10"/>
  <c r="J4757" i="10" s="1"/>
  <c r="I4756" i="10"/>
  <c r="I4754" i="10"/>
  <c r="I4753" i="10"/>
  <c r="I4749" i="10"/>
  <c r="I4748" i="10"/>
  <c r="J4749" i="10"/>
  <c r="I4746" i="10"/>
  <c r="I4745" i="10"/>
  <c r="I4743" i="10"/>
  <c r="I4741" i="10"/>
  <c r="J4741" i="10" s="1"/>
  <c r="I4740" i="10"/>
  <c r="I4738" i="10"/>
  <c r="I4737" i="10"/>
  <c r="I4735" i="10"/>
  <c r="I4733" i="10"/>
  <c r="I4732" i="10"/>
  <c r="J4733" i="10"/>
  <c r="I4730" i="10"/>
  <c r="I4729" i="10"/>
  <c r="I4725" i="10"/>
  <c r="J4725" i="10" s="1"/>
  <c r="I4724" i="10"/>
  <c r="I4722" i="10"/>
  <c r="I4721" i="10"/>
  <c r="I4719" i="10"/>
  <c r="I4717" i="10"/>
  <c r="I4716" i="10"/>
  <c r="J4717" i="10"/>
  <c r="I4714" i="10"/>
  <c r="I4713" i="10"/>
  <c r="I4711" i="10"/>
  <c r="I4709" i="10"/>
  <c r="J4709" i="10" s="1"/>
  <c r="I4708" i="10"/>
  <c r="I4706" i="10"/>
  <c r="I4705" i="10"/>
  <c r="I4701" i="10"/>
  <c r="J4702" i="10"/>
  <c r="I4700" i="10"/>
  <c r="J4701" i="10"/>
  <c r="I4698" i="10"/>
  <c r="J4698" i="10" s="1"/>
  <c r="I4697" i="10"/>
  <c r="I4695" i="10"/>
  <c r="I4693" i="10"/>
  <c r="J4693" i="10" s="1"/>
  <c r="I4692" i="10"/>
  <c r="I4690" i="10"/>
  <c r="I4689" i="10"/>
  <c r="I4687" i="10"/>
  <c r="I4685" i="10"/>
  <c r="I4684" i="10"/>
  <c r="J4685" i="10" s="1"/>
  <c r="I4682" i="10"/>
  <c r="J4682" i="10" s="1"/>
  <c r="I4681" i="10"/>
  <c r="I4677" i="10"/>
  <c r="I4676" i="10"/>
  <c r="I4674" i="10"/>
  <c r="I4673" i="10"/>
  <c r="I4671" i="10"/>
  <c r="I4669" i="10"/>
  <c r="I4668" i="10"/>
  <c r="J4669" i="10"/>
  <c r="I4666" i="10"/>
  <c r="I4665" i="10"/>
  <c r="I4663" i="10"/>
  <c r="I4661" i="10"/>
  <c r="I4660" i="10"/>
  <c r="I4658" i="10"/>
  <c r="I4657" i="10"/>
  <c r="I4653" i="10"/>
  <c r="J4653" i="10" s="1"/>
  <c r="I4652" i="10"/>
  <c r="I4650" i="10"/>
  <c r="I4649" i="10"/>
  <c r="I4647" i="10"/>
  <c r="J4647" i="10" s="1"/>
  <c r="I4645" i="10"/>
  <c r="J4646" i="10" s="1"/>
  <c r="I4644" i="10"/>
  <c r="J4645" i="10"/>
  <c r="I4642" i="10"/>
  <c r="J4642" i="10" s="1"/>
  <c r="I4641" i="10"/>
  <c r="I4639" i="10"/>
  <c r="J4639" i="10" s="1"/>
  <c r="I4637" i="10"/>
  <c r="J4638" i="10"/>
  <c r="I4636" i="10"/>
  <c r="J4637" i="10"/>
  <c r="I4634" i="10"/>
  <c r="J4635" i="10" s="1"/>
  <c r="I4633" i="10"/>
  <c r="I4629" i="10"/>
  <c r="I4628" i="10"/>
  <c r="I4626" i="10"/>
  <c r="I4625" i="10"/>
  <c r="I4623" i="10"/>
  <c r="J4623" i="10" s="1"/>
  <c r="I4621" i="10"/>
  <c r="J4621" i="10" s="1"/>
  <c r="I4620" i="10"/>
  <c r="I4618" i="10"/>
  <c r="I4617" i="10"/>
  <c r="I4615" i="10"/>
  <c r="J4615" i="10" s="1"/>
  <c r="I4613" i="10"/>
  <c r="J4613" i="10" s="1"/>
  <c r="I4612" i="10"/>
  <c r="I4610" i="10"/>
  <c r="J4610" i="10" s="1"/>
  <c r="I4609" i="10"/>
  <c r="I4606" i="10"/>
  <c r="I4605" i="10"/>
  <c r="J4605" i="10" s="1"/>
  <c r="I4604" i="10"/>
  <c r="I4602" i="10"/>
  <c r="I4601" i="10"/>
  <c r="J4602" i="10"/>
  <c r="I4599" i="10"/>
  <c r="I4597" i="10"/>
  <c r="I4596" i="10"/>
  <c r="I4594" i="10"/>
  <c r="I4593" i="10"/>
  <c r="J4594" i="10"/>
  <c r="I4591" i="10"/>
  <c r="I4590" i="10"/>
  <c r="J4590" i="10" s="1"/>
  <c r="I4589" i="10"/>
  <c r="J4589" i="10" s="1"/>
  <c r="I4588" i="10"/>
  <c r="I4586" i="10"/>
  <c r="I4585" i="10"/>
  <c r="I4581" i="10"/>
  <c r="I4580" i="10"/>
  <c r="I4578" i="10"/>
  <c r="I4577" i="10"/>
  <c r="J4578" i="10" s="1"/>
  <c r="I4575" i="10"/>
  <c r="I4574" i="10"/>
  <c r="J4574" i="10" s="1"/>
  <c r="I4573" i="10"/>
  <c r="I4572" i="10"/>
  <c r="I4570" i="10"/>
  <c r="J4570" i="10" s="1"/>
  <c r="I4569" i="10"/>
  <c r="I4567" i="10"/>
  <c r="I4565" i="10"/>
  <c r="I4564" i="10"/>
  <c r="I4562" i="10"/>
  <c r="I4561" i="10"/>
  <c r="J4562" i="10"/>
  <c r="I4558" i="10"/>
  <c r="I4557" i="10"/>
  <c r="I4556" i="10"/>
  <c r="I4554" i="10"/>
  <c r="J4554" i="10" s="1"/>
  <c r="I4553" i="10"/>
  <c r="I4551" i="10"/>
  <c r="I4549" i="10"/>
  <c r="I4548" i="10"/>
  <c r="I4546" i="10"/>
  <c r="J4546" i="10" s="1"/>
  <c r="I4545" i="10"/>
  <c r="I4543" i="10"/>
  <c r="I4542" i="10"/>
  <c r="I4541" i="10"/>
  <c r="I4540" i="10"/>
  <c r="I4538" i="10"/>
  <c r="J4538" i="10" s="1"/>
  <c r="I4537" i="10"/>
  <c r="I4533" i="10"/>
  <c r="I4532" i="10"/>
  <c r="I4530" i="10"/>
  <c r="J4530" i="10" s="1"/>
  <c r="I4529" i="10"/>
  <c r="I4527" i="10"/>
  <c r="I4526" i="10"/>
  <c r="I4525" i="10"/>
  <c r="I4524" i="10"/>
  <c r="I4522" i="10"/>
  <c r="J4522" i="10" s="1"/>
  <c r="I4521" i="10"/>
  <c r="I4519" i="10"/>
  <c r="I4517" i="10"/>
  <c r="I4516" i="10"/>
  <c r="I4514" i="10"/>
  <c r="I4513" i="10"/>
  <c r="J4514" i="10"/>
  <c r="I4510" i="10"/>
  <c r="J4510" i="10" s="1"/>
  <c r="I4509" i="10"/>
  <c r="I4508" i="10"/>
  <c r="I4506" i="10"/>
  <c r="I4505" i="10"/>
  <c r="J4506" i="10"/>
  <c r="I4503" i="10"/>
  <c r="I4501" i="10"/>
  <c r="I4500" i="10"/>
  <c r="I4498" i="10"/>
  <c r="I4497" i="10"/>
  <c r="J4498" i="10"/>
  <c r="I4495" i="10"/>
  <c r="I4494" i="10"/>
  <c r="I4493" i="10"/>
  <c r="I4492" i="10"/>
  <c r="I4490" i="10"/>
  <c r="I4489" i="10"/>
  <c r="J4490" i="10" s="1"/>
  <c r="I4486" i="10"/>
  <c r="I4485" i="10"/>
  <c r="I4484" i="10"/>
  <c r="I4482" i="10"/>
  <c r="J4482" i="10" s="1"/>
  <c r="I4481" i="10"/>
  <c r="I4479" i="10"/>
  <c r="I4478" i="10"/>
  <c r="I4477" i="10"/>
  <c r="I4476" i="10"/>
  <c r="I4474" i="10"/>
  <c r="J4474" i="10" s="1"/>
  <c r="I4473" i="10"/>
  <c r="I4471" i="10"/>
  <c r="I4470" i="10"/>
  <c r="J4471" i="10" s="1"/>
  <c r="I4469" i="10"/>
  <c r="J4469" i="10" s="1"/>
  <c r="I4468" i="10"/>
  <c r="I4466" i="10"/>
  <c r="I4465" i="10"/>
  <c r="I4462" i="10"/>
  <c r="I4461" i="10"/>
  <c r="J4462" i="10"/>
  <c r="I4460" i="10"/>
  <c r="I4459" i="10"/>
  <c r="I4458" i="10"/>
  <c r="I4457" i="10"/>
  <c r="I4455" i="10"/>
  <c r="J4455" i="10" s="1"/>
  <c r="I4454" i="10"/>
  <c r="J4454" i="10" s="1"/>
  <c r="I4453" i="10"/>
  <c r="I4452" i="10"/>
  <c r="I4450" i="10"/>
  <c r="I4449" i="10"/>
  <c r="I4447" i="10"/>
  <c r="I4446" i="10"/>
  <c r="J4447" i="10"/>
  <c r="I4445" i="10"/>
  <c r="J4446" i="10" s="1"/>
  <c r="I4444" i="10"/>
  <c r="I4443" i="10"/>
  <c r="J4443" i="10" s="1"/>
  <c r="I4442" i="10"/>
  <c r="J4442" i="10" s="1"/>
  <c r="I4441" i="10"/>
  <c r="I4438" i="10"/>
  <c r="J4438" i="10" s="1"/>
  <c r="I4437" i="10"/>
  <c r="I4436" i="10"/>
  <c r="J4436" i="10" s="1"/>
  <c r="I4434" i="10"/>
  <c r="J4434" i="10" s="1"/>
  <c r="I4433" i="10"/>
  <c r="I4431" i="10"/>
  <c r="J4431" i="10" s="1"/>
  <c r="I4430" i="10"/>
  <c r="I4429" i="10"/>
  <c r="J4430" i="10"/>
  <c r="I4428" i="10"/>
  <c r="I4426" i="10"/>
  <c r="J4426" i="10" s="1"/>
  <c r="I4425" i="10"/>
  <c r="I4423" i="10"/>
  <c r="I4422" i="10"/>
  <c r="J4422" i="10" s="1"/>
  <c r="I4421" i="10"/>
  <c r="J4421" i="10" s="1"/>
  <c r="I4420" i="10"/>
  <c r="J4420" i="10" s="1"/>
  <c r="I4418" i="10"/>
  <c r="I4417" i="10"/>
  <c r="I4414" i="10"/>
  <c r="J4414" i="10" s="1"/>
  <c r="I4413" i="10"/>
  <c r="I4412" i="10"/>
  <c r="I4411" i="10"/>
  <c r="J4411" i="10" s="1"/>
  <c r="I4410" i="10"/>
  <c r="J4410" i="10" s="1"/>
  <c r="I4409" i="10"/>
  <c r="I4407" i="10"/>
  <c r="I4406" i="10"/>
  <c r="J4407" i="10"/>
  <c r="I4405" i="10"/>
  <c r="J4406" i="10"/>
  <c r="I4404" i="10"/>
  <c r="I4402" i="10"/>
  <c r="I4401" i="10"/>
  <c r="I4399" i="10"/>
  <c r="J4399" i="10" s="1"/>
  <c r="I4398" i="10"/>
  <c r="J4398" i="10" s="1"/>
  <c r="I4397" i="10"/>
  <c r="I4396" i="10"/>
  <c r="I4395" i="10"/>
  <c r="J4395" i="10" s="1"/>
  <c r="I4394" i="10"/>
  <c r="I4393" i="10"/>
  <c r="J4393" i="10" s="1"/>
  <c r="I4390" i="10"/>
  <c r="I4389" i="10"/>
  <c r="J4390" i="10" s="1"/>
  <c r="I4388" i="10"/>
  <c r="I4386" i="10"/>
  <c r="J4386" i="10" s="1"/>
  <c r="I4385" i="10"/>
  <c r="I4383" i="10"/>
  <c r="I4382" i="10"/>
  <c r="J4383" i="10" s="1"/>
  <c r="I4381" i="10"/>
  <c r="I4380" i="10"/>
  <c r="I4378" i="10"/>
  <c r="J4378" i="10" s="1"/>
  <c r="I4377" i="10"/>
  <c r="J4377" i="10" s="1"/>
  <c r="I4375" i="10"/>
  <c r="J4375" i="10" s="1"/>
  <c r="I4374" i="10"/>
  <c r="I4373" i="10"/>
  <c r="J4374" i="10"/>
  <c r="I4372" i="10"/>
  <c r="I4370" i="10"/>
  <c r="J4370" i="10" s="1"/>
  <c r="I4369" i="10"/>
  <c r="I4366" i="10"/>
  <c r="J4366" i="10" s="1"/>
  <c r="I4365" i="10"/>
  <c r="I4364" i="10"/>
  <c r="I4363" i="10"/>
  <c r="I4362" i="10"/>
  <c r="I4361" i="10"/>
  <c r="I4359" i="10"/>
  <c r="J4359" i="10" s="1"/>
  <c r="I4358" i="10"/>
  <c r="J4358" i="10" s="1"/>
  <c r="I4357" i="10"/>
  <c r="I4356" i="10"/>
  <c r="I4354" i="10"/>
  <c r="J4354" i="10" s="1"/>
  <c r="I4353" i="10"/>
  <c r="I4351" i="10"/>
  <c r="J4351" i="10" s="1"/>
  <c r="I4350" i="10"/>
  <c r="I4349" i="10"/>
  <c r="J4350" i="10" s="1"/>
  <c r="I4348" i="10"/>
  <c r="I4347" i="10"/>
  <c r="I4346" i="10"/>
  <c r="I4345" i="10"/>
  <c r="I4342" i="10"/>
  <c r="J4342" i="10" s="1"/>
  <c r="I4341" i="10"/>
  <c r="I4340" i="10"/>
  <c r="I4338" i="10"/>
  <c r="J4338" i="10" s="1"/>
  <c r="I4337" i="10"/>
  <c r="I4335" i="10"/>
  <c r="J4335" i="10" s="1"/>
  <c r="I4334" i="10"/>
  <c r="I4333" i="10"/>
  <c r="J4334" i="10"/>
  <c r="I4332" i="10"/>
  <c r="I4330" i="10"/>
  <c r="J4330" i="10" s="1"/>
  <c r="I4329" i="10"/>
  <c r="J4329" i="10" s="1"/>
  <c r="I4327" i="10"/>
  <c r="J4327" i="10" s="1"/>
  <c r="I4326" i="10"/>
  <c r="J4326" i="10" s="1"/>
  <c r="I4325" i="10"/>
  <c r="I4324" i="10"/>
  <c r="I4322" i="10"/>
  <c r="I4321" i="10"/>
  <c r="I4318" i="10"/>
  <c r="I4317" i="10"/>
  <c r="J4318" i="10" s="1"/>
  <c r="I4316" i="10"/>
  <c r="I4315" i="10"/>
  <c r="I4314" i="10"/>
  <c r="J4314" i="10" s="1"/>
  <c r="I4313" i="10"/>
  <c r="J4313" i="10" s="1"/>
  <c r="I4311" i="10"/>
  <c r="I4310" i="10"/>
  <c r="J4310" i="10" s="1"/>
  <c r="J4311" i="10"/>
  <c r="I4309" i="10"/>
  <c r="I4308" i="10"/>
  <c r="I4306" i="10"/>
  <c r="I4305" i="10"/>
  <c r="I4303" i="10"/>
  <c r="I4302" i="10"/>
  <c r="J4302" i="10" s="1"/>
  <c r="J4303" i="10"/>
  <c r="I4301" i="10"/>
  <c r="I4300" i="10"/>
  <c r="I4299" i="10"/>
  <c r="J4299" i="10" s="1"/>
  <c r="I4298" i="10"/>
  <c r="J4298" i="10" s="1"/>
  <c r="I4297" i="10"/>
  <c r="I4294" i="10"/>
  <c r="J4294" i="10" s="1"/>
  <c r="I4293" i="10"/>
  <c r="I4292" i="10"/>
  <c r="J4292" i="10" s="1"/>
  <c r="I4290" i="10"/>
  <c r="J4290" i="10" s="1"/>
  <c r="I4289" i="10"/>
  <c r="I4287" i="10"/>
  <c r="J4287" i="10" s="1"/>
  <c r="I4286" i="10"/>
  <c r="J4286" i="10" s="1"/>
  <c r="I4285" i="10"/>
  <c r="I4284" i="10"/>
  <c r="I4282" i="10"/>
  <c r="J4282" i="10" s="1"/>
  <c r="I4281" i="10"/>
  <c r="J4281" i="10" s="1"/>
  <c r="I4279" i="10"/>
  <c r="J4279" i="10" s="1"/>
  <c r="I4278" i="10"/>
  <c r="I4277" i="10"/>
  <c r="J4278" i="10"/>
  <c r="I4276" i="10"/>
  <c r="I4274" i="10"/>
  <c r="J4274" i="10" s="1"/>
  <c r="I4273" i="10"/>
  <c r="I4270" i="10"/>
  <c r="I4269" i="10"/>
  <c r="J4270" i="10"/>
  <c r="I4268" i="10"/>
  <c r="I4267" i="10"/>
  <c r="I4266" i="10"/>
  <c r="I4265" i="10"/>
  <c r="J4265" i="10" s="1"/>
  <c r="I4263" i="10"/>
  <c r="J4263" i="10" s="1"/>
  <c r="I4262" i="10"/>
  <c r="J4262" i="10" s="1"/>
  <c r="I4261" i="10"/>
  <c r="I4260" i="10"/>
  <c r="I4258" i="10"/>
  <c r="I4257" i="10"/>
  <c r="I4255" i="10"/>
  <c r="I4254" i="10"/>
  <c r="J4254" i="10" s="1"/>
  <c r="J4255" i="10"/>
  <c r="I4253" i="10"/>
  <c r="I4252" i="10"/>
  <c r="I4251" i="10"/>
  <c r="J4251" i="10" s="1"/>
  <c r="I4250" i="10"/>
  <c r="J4250" i="10" s="1"/>
  <c r="I4249" i="10"/>
  <c r="J4249" i="10" s="1"/>
  <c r="I4246" i="10"/>
  <c r="J4246" i="10" s="1"/>
  <c r="I4245" i="10"/>
  <c r="I4244" i="10"/>
  <c r="I4242" i="10"/>
  <c r="J4242" i="10" s="1"/>
  <c r="I4241" i="10"/>
  <c r="I4239" i="10"/>
  <c r="J4239" i="10" s="1"/>
  <c r="I4238" i="10"/>
  <c r="I4237" i="10"/>
  <c r="J4238" i="10"/>
  <c r="I4236" i="10"/>
  <c r="I4234" i="10"/>
  <c r="J4234" i="10" s="1"/>
  <c r="I4233" i="10"/>
  <c r="J4233" i="10" s="1"/>
  <c r="I4231" i="10"/>
  <c r="I4230" i="10"/>
  <c r="J4230" i="10" s="1"/>
  <c r="I4229" i="10"/>
  <c r="J4229" i="10" s="1"/>
  <c r="I4228" i="10"/>
  <c r="J4228" i="10" s="1"/>
  <c r="I4226" i="10"/>
  <c r="I4225" i="10"/>
  <c r="I4222" i="10"/>
  <c r="J4222" i="10" s="1"/>
  <c r="I4221" i="10"/>
  <c r="I4220" i="10"/>
  <c r="I4219" i="10"/>
  <c r="I4218" i="10"/>
  <c r="J4218" i="10" s="1"/>
  <c r="I4217" i="10"/>
  <c r="J4217" i="10" s="1"/>
  <c r="I4215" i="10"/>
  <c r="I4214" i="10"/>
  <c r="J4215" i="10"/>
  <c r="I4213" i="10"/>
  <c r="J4214" i="10"/>
  <c r="I4212" i="10"/>
  <c r="I4210" i="10"/>
  <c r="I4209" i="10"/>
  <c r="I4207" i="10"/>
  <c r="J4207" i="10" s="1"/>
  <c r="I4206" i="10"/>
  <c r="J4206" i="10" s="1"/>
  <c r="I4205" i="10"/>
  <c r="I4204" i="10"/>
  <c r="I4203" i="10"/>
  <c r="J4203" i="10" s="1"/>
  <c r="I4202" i="10"/>
  <c r="I4201" i="10"/>
  <c r="I4198" i="10"/>
  <c r="J4198" i="10" s="1"/>
  <c r="I4197" i="10"/>
  <c r="I4196" i="10"/>
  <c r="I4194" i="10"/>
  <c r="I4193" i="10"/>
  <c r="I4191" i="10"/>
  <c r="I4190" i="10"/>
  <c r="J4190" i="10" s="1"/>
  <c r="J4191" i="10"/>
  <c r="I4189" i="10"/>
  <c r="I4188" i="10"/>
  <c r="I4186" i="10"/>
  <c r="J4186" i="10" s="1"/>
  <c r="I4185" i="10"/>
  <c r="I4183" i="10"/>
  <c r="J4184" i="10" s="1"/>
  <c r="I4182" i="10"/>
  <c r="J4183" i="10"/>
  <c r="I4181" i="10"/>
  <c r="J4182" i="10"/>
  <c r="I4180" i="10"/>
  <c r="I4178" i="10"/>
  <c r="I4177" i="10"/>
  <c r="I4174" i="10"/>
  <c r="J4174" i="10" s="1"/>
  <c r="I4173" i="10"/>
  <c r="I4172" i="10"/>
  <c r="I4171" i="10"/>
  <c r="J4171" i="10" s="1"/>
  <c r="I4170" i="10"/>
  <c r="I4169" i="10"/>
  <c r="I4167" i="10"/>
  <c r="J4168" i="10" s="1"/>
  <c r="I4166" i="10"/>
  <c r="J4166" i="10" s="1"/>
  <c r="J4167" i="10"/>
  <c r="I4165" i="10"/>
  <c r="I4164" i="10"/>
  <c r="I4162" i="10"/>
  <c r="I4161" i="10"/>
  <c r="I4159" i="10"/>
  <c r="I4158" i="10"/>
  <c r="J4158" i="10" s="1"/>
  <c r="J4159" i="10"/>
  <c r="I4157" i="10"/>
  <c r="I4156" i="10"/>
  <c r="I4155" i="10"/>
  <c r="J4155" i="10" s="1"/>
  <c r="I4154" i="10"/>
  <c r="J4154" i="10" s="1"/>
  <c r="I4153" i="10"/>
  <c r="J4153" i="10" s="1"/>
  <c r="I4150" i="10"/>
  <c r="I4149" i="10"/>
  <c r="J4150" i="10"/>
  <c r="I4148" i="10"/>
  <c r="J4148" i="10" s="1"/>
  <c r="I4146" i="10"/>
  <c r="I4145" i="10"/>
  <c r="I4143" i="10"/>
  <c r="J4143" i="10" s="1"/>
  <c r="I4142" i="10"/>
  <c r="J4142" i="10" s="1"/>
  <c r="I4141" i="10"/>
  <c r="I4140" i="10"/>
  <c r="I4138" i="10"/>
  <c r="I4137" i="10"/>
  <c r="I4135" i="10"/>
  <c r="I4134" i="10"/>
  <c r="J4135" i="10"/>
  <c r="I4133" i="10"/>
  <c r="I4132" i="10"/>
  <c r="I4130" i="10"/>
  <c r="J4130" i="10" s="1"/>
  <c r="I4129" i="10"/>
  <c r="J4129" i="10" s="1"/>
  <c r="I4126" i="10"/>
  <c r="J4126" i="10" s="1"/>
  <c r="I4125" i="10"/>
  <c r="I4124" i="10"/>
  <c r="J4124" i="10" s="1"/>
  <c r="I4122" i="10"/>
  <c r="I4121" i="10"/>
  <c r="I4119" i="10"/>
  <c r="J4120" i="10"/>
  <c r="I4118" i="10"/>
  <c r="J4119" i="10" s="1"/>
  <c r="I4117" i="10"/>
  <c r="J4118" i="10"/>
  <c r="I4116" i="10"/>
  <c r="I4114" i="10"/>
  <c r="J4114" i="10" s="1"/>
  <c r="I4113" i="10"/>
  <c r="I4111" i="10"/>
  <c r="J4111" i="10" s="1"/>
  <c r="J4112" i="10"/>
  <c r="I4110" i="10"/>
  <c r="J4110" i="10" s="1"/>
  <c r="I4109" i="10"/>
  <c r="I4108" i="10"/>
  <c r="I4106" i="10"/>
  <c r="I4105" i="10"/>
  <c r="I4102" i="10"/>
  <c r="I4101" i="10"/>
  <c r="J4102" i="10"/>
  <c r="I4100" i="10"/>
  <c r="I4099" i="10"/>
  <c r="J4099" i="10" s="1"/>
  <c r="I4098" i="10"/>
  <c r="I4097" i="10"/>
  <c r="I4095" i="10"/>
  <c r="J4096" i="10"/>
  <c r="I4094" i="10"/>
  <c r="J4094" i="10" s="1"/>
  <c r="J4095" i="10"/>
  <c r="I4093" i="10"/>
  <c r="I4092" i="10"/>
  <c r="I4090" i="10"/>
  <c r="I4089" i="10"/>
  <c r="J4089" i="10" s="1"/>
  <c r="I4087" i="10"/>
  <c r="J4087" i="10" s="1"/>
  <c r="I4086" i="10"/>
  <c r="J4086" i="10" s="1"/>
  <c r="I4085" i="10"/>
  <c r="I4084" i="10"/>
  <c r="I4083" i="10"/>
  <c r="J4083" i="10" s="1"/>
  <c r="I4082" i="10"/>
  <c r="I4081" i="10"/>
  <c r="J4081" i="10" s="1"/>
  <c r="I4078" i="10"/>
  <c r="J4078" i="10" s="1"/>
  <c r="I4077" i="10"/>
  <c r="I4076" i="10"/>
  <c r="I4075" i="10"/>
  <c r="J4075" i="10" s="1"/>
  <c r="I4074" i="10"/>
  <c r="I4073" i="10"/>
  <c r="J4073" i="10" s="1"/>
  <c r="I4071" i="10"/>
  <c r="I4070" i="10"/>
  <c r="J4070" i="10" s="1"/>
  <c r="J4071" i="10"/>
  <c r="I4069" i="10"/>
  <c r="J4069" i="10" s="1"/>
  <c r="I4068" i="10"/>
  <c r="I4066" i="10"/>
  <c r="J4066" i="10" s="1"/>
  <c r="I4065" i="10"/>
  <c r="J4065" i="10" s="1"/>
  <c r="I4063" i="10"/>
  <c r="J4063" i="10" s="1"/>
  <c r="I4062" i="10"/>
  <c r="J4062" i="10" s="1"/>
  <c r="I4061" i="10"/>
  <c r="I4060" i="10"/>
  <c r="I4058" i="10"/>
  <c r="I4057" i="10"/>
  <c r="I4054" i="10"/>
  <c r="I4053" i="10"/>
  <c r="J4054" i="10"/>
  <c r="I4052" i="10"/>
  <c r="I4050" i="10"/>
  <c r="J4050" i="10" s="1"/>
  <c r="I4049" i="10"/>
  <c r="I4047" i="10"/>
  <c r="J4048" i="10"/>
  <c r="I4046" i="10"/>
  <c r="J4046" i="10" s="1"/>
  <c r="I4045" i="10"/>
  <c r="J4045" i="10" s="1"/>
  <c r="I4044" i="10"/>
  <c r="I4042" i="10"/>
  <c r="I4041" i="10"/>
  <c r="I4040" i="10"/>
  <c r="I4039" i="10"/>
  <c r="I4038" i="10"/>
  <c r="J4038" i="10" s="1"/>
  <c r="J4039" i="10"/>
  <c r="I4037" i="10"/>
  <c r="J4037" i="10" s="1"/>
  <c r="I4036" i="10"/>
  <c r="I4035" i="10"/>
  <c r="I4034" i="10"/>
  <c r="J4034" i="10" s="1"/>
  <c r="I4033" i="10"/>
  <c r="I4032" i="10"/>
  <c r="I4030" i="10"/>
  <c r="I4029" i="10"/>
  <c r="J4029" i="10" s="1"/>
  <c r="I4028" i="10"/>
  <c r="I4027" i="10"/>
  <c r="I4026" i="10"/>
  <c r="I4025" i="10"/>
  <c r="I4024" i="10"/>
  <c r="I4023" i="10"/>
  <c r="J4023" i="10" s="1"/>
  <c r="I4022" i="10"/>
  <c r="I4021" i="10"/>
  <c r="J4021" i="10" s="1"/>
  <c r="J4022" i="10"/>
  <c r="I4020" i="10"/>
  <c r="I4018" i="10"/>
  <c r="I4017" i="10"/>
  <c r="I4016" i="10"/>
  <c r="J4016" i="10" s="1"/>
  <c r="I4015" i="10"/>
  <c r="J4015" i="10" s="1"/>
  <c r="I4014" i="10"/>
  <c r="J4014" i="10" s="1"/>
  <c r="I4013" i="10"/>
  <c r="I4012" i="10"/>
  <c r="I4011" i="10"/>
  <c r="I4010" i="10"/>
  <c r="I4009" i="10"/>
  <c r="I4008" i="10"/>
  <c r="I4006" i="10"/>
  <c r="J4006" i="10" s="1"/>
  <c r="I4005" i="10"/>
  <c r="I4004" i="10"/>
  <c r="J4005" i="10"/>
  <c r="I4003" i="10"/>
  <c r="I4002" i="10"/>
  <c r="I4001" i="10"/>
  <c r="I4000" i="10"/>
  <c r="J4000" i="10" s="1"/>
  <c r="I3999" i="10"/>
  <c r="J3999" i="10" s="1"/>
  <c r="I3998" i="10"/>
  <c r="J3998" i="10" s="1"/>
  <c r="I3997" i="10"/>
  <c r="J3997" i="10" s="1"/>
  <c r="I3996" i="10"/>
  <c r="I3994" i="10"/>
  <c r="I3993" i="10"/>
  <c r="I3992" i="10"/>
  <c r="I3991" i="10"/>
  <c r="J3991" i="10" s="1"/>
  <c r="I3990" i="10"/>
  <c r="I3989" i="10"/>
  <c r="J3989" i="10" s="1"/>
  <c r="J3990" i="10"/>
  <c r="I3988" i="10"/>
  <c r="I3987" i="10"/>
  <c r="I3986" i="10"/>
  <c r="J3986" i="10" s="1"/>
  <c r="I3985" i="10"/>
  <c r="I3984" i="10"/>
  <c r="I3982" i="10"/>
  <c r="J3982" i="10" s="1"/>
  <c r="I3981" i="10"/>
  <c r="J3981" i="10" s="1"/>
  <c r="I3980" i="10"/>
  <c r="I3979" i="10"/>
  <c r="I3978" i="10"/>
  <c r="I3977" i="10"/>
  <c r="I3976" i="10"/>
  <c r="I3975" i="10"/>
  <c r="J3975" i="10" s="1"/>
  <c r="I3974" i="10"/>
  <c r="J3974" i="10" s="1"/>
  <c r="I3973" i="10"/>
  <c r="I3972" i="10"/>
  <c r="J3973" i="10"/>
  <c r="I3970" i="10"/>
  <c r="I3969" i="10"/>
  <c r="I3968" i="10"/>
  <c r="J3968" i="10" s="1"/>
  <c r="I3967" i="10"/>
  <c r="J3967" i="10" s="1"/>
  <c r="I3966" i="10"/>
  <c r="J3966" i="10" s="1"/>
  <c r="I3965" i="10"/>
  <c r="J3965" i="10" s="1"/>
  <c r="I3964" i="10"/>
  <c r="I3963" i="10"/>
  <c r="J3963" i="10" s="1"/>
  <c r="I3962" i="10"/>
  <c r="I3961" i="10"/>
  <c r="I3960" i="10"/>
  <c r="I3958" i="10"/>
  <c r="J3958" i="10" s="1"/>
  <c r="I3957" i="10"/>
  <c r="J3957" i="10" s="1"/>
  <c r="I3956" i="10"/>
  <c r="I3955" i="10"/>
  <c r="I3954" i="10"/>
  <c r="J3954" i="10" s="1"/>
  <c r="I3953" i="10"/>
  <c r="I3952" i="10"/>
  <c r="I3951" i="10"/>
  <c r="I3950" i="10"/>
  <c r="J3950" i="10" s="1"/>
  <c r="I3949" i="10"/>
  <c r="J3949" i="10" s="1"/>
  <c r="I3948" i="10"/>
  <c r="I3946" i="10"/>
  <c r="I3945" i="10"/>
  <c r="I3944" i="10"/>
  <c r="I3943" i="10"/>
  <c r="I3942" i="10"/>
  <c r="J3942" i="10" s="1"/>
  <c r="J3943" i="10"/>
  <c r="I3941" i="10"/>
  <c r="J3941" i="10" s="1"/>
  <c r="I3940" i="10"/>
  <c r="I3939" i="10"/>
  <c r="I3938" i="10"/>
  <c r="I3937" i="10"/>
  <c r="I3936" i="10"/>
  <c r="J3936" i="10" s="1"/>
  <c r="I3934" i="10"/>
  <c r="J3934" i="10" s="1"/>
  <c r="I3933" i="10"/>
  <c r="J3933" i="10" s="1"/>
  <c r="I3932" i="10"/>
  <c r="I3931" i="10"/>
  <c r="I3930" i="10"/>
  <c r="I3929" i="10"/>
  <c r="I3928" i="10"/>
  <c r="I3927" i="10"/>
  <c r="J3927" i="10" s="1"/>
  <c r="I3926" i="10"/>
  <c r="I3925" i="10"/>
  <c r="J3925" i="10" s="1"/>
  <c r="J3926" i="10"/>
  <c r="I3924" i="10"/>
  <c r="I3922" i="10"/>
  <c r="I3921" i="10"/>
  <c r="I3920" i="10"/>
  <c r="J3920" i="10" s="1"/>
  <c r="I3919" i="10"/>
  <c r="I3918" i="10"/>
  <c r="J3918" i="10" s="1"/>
  <c r="I3917" i="10"/>
  <c r="I3916" i="10"/>
  <c r="I3915" i="10"/>
  <c r="J3915" i="10" s="1"/>
  <c r="I3914" i="10"/>
  <c r="I3913" i="10"/>
  <c r="I3912" i="10"/>
  <c r="I3910" i="10"/>
  <c r="J3910" i="10" s="1"/>
  <c r="I3909" i="10"/>
  <c r="I3908" i="10"/>
  <c r="J3909" i="10"/>
  <c r="I3907" i="10"/>
  <c r="I3906" i="10"/>
  <c r="J3906" i="10" s="1"/>
  <c r="I3905" i="10"/>
  <c r="I3904" i="10"/>
  <c r="I3903" i="10"/>
  <c r="J3903" i="10" s="1"/>
  <c r="I3902" i="10"/>
  <c r="J3902" i="10" s="1"/>
  <c r="I3901" i="10"/>
  <c r="J3901" i="10" s="1"/>
  <c r="I3900" i="10"/>
  <c r="I3898" i="10"/>
  <c r="I3897" i="10"/>
  <c r="I3896" i="10"/>
  <c r="J3896" i="10" s="1"/>
  <c r="I3895" i="10"/>
  <c r="J3895" i="10" s="1"/>
  <c r="I3894" i="10"/>
  <c r="I3893" i="10"/>
  <c r="J3893" i="10" s="1"/>
  <c r="J3894" i="10"/>
  <c r="I3892" i="10"/>
  <c r="I3891" i="10"/>
  <c r="I3890" i="10"/>
  <c r="J3890" i="10" s="1"/>
  <c r="I3889" i="10"/>
  <c r="I3888" i="10"/>
  <c r="I3886" i="10"/>
  <c r="J3886" i="10" s="1"/>
  <c r="I3885" i="10"/>
  <c r="J3885" i="10" s="1"/>
  <c r="I3884" i="10"/>
  <c r="I3883" i="10"/>
  <c r="I3882" i="10"/>
  <c r="I3881" i="10"/>
  <c r="I3880" i="10"/>
  <c r="I3879" i="10"/>
  <c r="J3879" i="10" s="1"/>
  <c r="I3878" i="10"/>
  <c r="J3878" i="10" s="1"/>
  <c r="I3877" i="10"/>
  <c r="I3876" i="10"/>
  <c r="J3877" i="10"/>
  <c r="I3874" i="10"/>
  <c r="I3873" i="10"/>
  <c r="I3872" i="10"/>
  <c r="J3872" i="10" s="1"/>
  <c r="I3871" i="10"/>
  <c r="J3871" i="10" s="1"/>
  <c r="I3870" i="10"/>
  <c r="J3870" i="10" s="1"/>
  <c r="I3869" i="10"/>
  <c r="J3869" i="10" s="1"/>
  <c r="I3868" i="10"/>
  <c r="I3867" i="10"/>
  <c r="J3867" i="10" s="1"/>
  <c r="I3866" i="10"/>
  <c r="I3865" i="10"/>
  <c r="I3864" i="10"/>
  <c r="I3862" i="10"/>
  <c r="J3862" i="10" s="1"/>
  <c r="I3861" i="10"/>
  <c r="J3861" i="10" s="1"/>
  <c r="I3860" i="10"/>
  <c r="I3859" i="10"/>
  <c r="I3858" i="10"/>
  <c r="J3858" i="10" s="1"/>
  <c r="I3857" i="10"/>
  <c r="I3856" i="10"/>
  <c r="I3855" i="10"/>
  <c r="I3854" i="10"/>
  <c r="J3854" i="10" s="1"/>
  <c r="I3853" i="10"/>
  <c r="J3853" i="10" s="1"/>
  <c r="I3852" i="10"/>
  <c r="I3850" i="10"/>
  <c r="I3849" i="10"/>
  <c r="I3848" i="10"/>
  <c r="I3847" i="10"/>
  <c r="I3846" i="10"/>
  <c r="J3846" i="10" s="1"/>
  <c r="J3847" i="10"/>
  <c r="I3845" i="10"/>
  <c r="J3845" i="10" s="1"/>
  <c r="I3844" i="10"/>
  <c r="I3843" i="10"/>
  <c r="J3844" i="10" s="1"/>
  <c r="I3842" i="10"/>
  <c r="I3841" i="10"/>
  <c r="I3840" i="10"/>
  <c r="J3840" i="10" s="1"/>
  <c r="I3838" i="10"/>
  <c r="J3838" i="10" s="1"/>
  <c r="I3837" i="10"/>
  <c r="J3837" i="10" s="1"/>
  <c r="I3836" i="10"/>
  <c r="I3835" i="10"/>
  <c r="J3835" i="10" s="1"/>
  <c r="I3834" i="10"/>
  <c r="I3833" i="10"/>
  <c r="I3832" i="10"/>
  <c r="J3832" i="10" s="1"/>
  <c r="I3831" i="10"/>
  <c r="I3830" i="10"/>
  <c r="J3830" i="10" s="1"/>
  <c r="J3831" i="10"/>
  <c r="I3829" i="10"/>
  <c r="J3829" i="10" s="1"/>
  <c r="I3828" i="10"/>
  <c r="I3826" i="10"/>
  <c r="I3825" i="10"/>
  <c r="I3824" i="10"/>
  <c r="J3824" i="10" s="1"/>
  <c r="I3823" i="10"/>
  <c r="I3822" i="10"/>
  <c r="J3822" i="10" s="1"/>
  <c r="J3823" i="10"/>
  <c r="I3821" i="10"/>
  <c r="J3821" i="10" s="1"/>
  <c r="I3820" i="10"/>
  <c r="J3820" i="10" s="1"/>
  <c r="I3819" i="10"/>
  <c r="J3819" i="10" s="1"/>
  <c r="I3818" i="10"/>
  <c r="I3817" i="10"/>
  <c r="I3816" i="10"/>
  <c r="I3814" i="10"/>
  <c r="J3814" i="10" s="1"/>
  <c r="I3813" i="10"/>
  <c r="J3813" i="10" s="1"/>
  <c r="I3812" i="10"/>
  <c r="J3812" i="10" s="1"/>
  <c r="I3811" i="10"/>
  <c r="J3811" i="10" s="1"/>
  <c r="I3810" i="10"/>
  <c r="I3809" i="10"/>
  <c r="I3808" i="10"/>
  <c r="J3808" i="10" s="1"/>
  <c r="I3807" i="10"/>
  <c r="I3806" i="10"/>
  <c r="J3806" i="10" s="1"/>
  <c r="J3807" i="10"/>
  <c r="I3805" i="10"/>
  <c r="J3805" i="10" s="1"/>
  <c r="I3804" i="10"/>
  <c r="I3802" i="10"/>
  <c r="I3801" i="10"/>
  <c r="I3800" i="10"/>
  <c r="J3800" i="10" s="1"/>
  <c r="I3799" i="10"/>
  <c r="I3798" i="10"/>
  <c r="J3798" i="10" s="1"/>
  <c r="J3799" i="10"/>
  <c r="I3797" i="10"/>
  <c r="J3797" i="10" s="1"/>
  <c r="I3796" i="10"/>
  <c r="J3796" i="10" s="1"/>
  <c r="I3795" i="10"/>
  <c r="J3795" i="10" s="1"/>
  <c r="I3794" i="10"/>
  <c r="I3793" i="10"/>
  <c r="I3792" i="10"/>
  <c r="I3790" i="10"/>
  <c r="J3790" i="10" s="1"/>
  <c r="I3789" i="10"/>
  <c r="J3789" i="10" s="1"/>
  <c r="I3788" i="10"/>
  <c r="J3788" i="10" s="1"/>
  <c r="I3787" i="10"/>
  <c r="J3787" i="10" s="1"/>
  <c r="I3786" i="10"/>
  <c r="I3785" i="10"/>
  <c r="I3784" i="10"/>
  <c r="J3784" i="10" s="1"/>
  <c r="I3783" i="10"/>
  <c r="I3782" i="10"/>
  <c r="J3782" i="10" s="1"/>
  <c r="J3783" i="10"/>
  <c r="I3781" i="10"/>
  <c r="J3781" i="10" s="1"/>
  <c r="I3780" i="10"/>
  <c r="I3778" i="10"/>
  <c r="I3777" i="10"/>
  <c r="I3776" i="10"/>
  <c r="J3776" i="10" s="1"/>
  <c r="I3775" i="10"/>
  <c r="I3774" i="10"/>
  <c r="J3774" i="10" s="1"/>
  <c r="J3775" i="10"/>
  <c r="I3773" i="10"/>
  <c r="J3773" i="10" s="1"/>
  <c r="I3772" i="10"/>
  <c r="J3772" i="10" s="1"/>
  <c r="I3771" i="10"/>
  <c r="J3771" i="10" s="1"/>
  <c r="I3770" i="10"/>
  <c r="I3769" i="10"/>
  <c r="I3768" i="10"/>
  <c r="I3766" i="10"/>
  <c r="J3766" i="10" s="1"/>
  <c r="I3765" i="10"/>
  <c r="J3765" i="10" s="1"/>
  <c r="I3764" i="10"/>
  <c r="J3764" i="10" s="1"/>
  <c r="I3763" i="10"/>
  <c r="J3763" i="10" s="1"/>
  <c r="I3762" i="10"/>
  <c r="I3761" i="10"/>
  <c r="I3760" i="10"/>
  <c r="J3760" i="10" s="1"/>
  <c r="I3759" i="10"/>
  <c r="I3758" i="10"/>
  <c r="J3758" i="10" s="1"/>
  <c r="J3759" i="10"/>
  <c r="I3757" i="10"/>
  <c r="J3757" i="10" s="1"/>
  <c r="I3756" i="10"/>
  <c r="I3754" i="10"/>
  <c r="I3753" i="10"/>
  <c r="I3752" i="10"/>
  <c r="J3752" i="10" s="1"/>
  <c r="I3751" i="10"/>
  <c r="I3750" i="10"/>
  <c r="J3750" i="10" s="1"/>
  <c r="J3751" i="10"/>
  <c r="I3749" i="10"/>
  <c r="J3749" i="10" s="1"/>
  <c r="I3748" i="10"/>
  <c r="J3748" i="10" s="1"/>
  <c r="I3747" i="10"/>
  <c r="J3747" i="10" s="1"/>
  <c r="I3746" i="10"/>
  <c r="I3745" i="10"/>
  <c r="I3744" i="10"/>
  <c r="I3742" i="10"/>
  <c r="J3742" i="10" s="1"/>
  <c r="I3741" i="10"/>
  <c r="J3741" i="10" s="1"/>
  <c r="I3740" i="10"/>
  <c r="J3740" i="10" s="1"/>
  <c r="I3739" i="10"/>
  <c r="J3739" i="10" s="1"/>
  <c r="I3738" i="10"/>
  <c r="I3737" i="10"/>
  <c r="I3736" i="10"/>
  <c r="J3736" i="10" s="1"/>
  <c r="I3735" i="10"/>
  <c r="I3734" i="10"/>
  <c r="J3734" i="10" s="1"/>
  <c r="J3735" i="10"/>
  <c r="I3733" i="10"/>
  <c r="J3733" i="10" s="1"/>
  <c r="I3732" i="10"/>
  <c r="I3730" i="10"/>
  <c r="I3729" i="10"/>
  <c r="I3728" i="10"/>
  <c r="J3728" i="10" s="1"/>
  <c r="I3727" i="10"/>
  <c r="I3726" i="10"/>
  <c r="J3726" i="10" s="1"/>
  <c r="J3727" i="10"/>
  <c r="I3725" i="10"/>
  <c r="J3725" i="10" s="1"/>
  <c r="I3724" i="10"/>
  <c r="J3724" i="10" s="1"/>
  <c r="I3723" i="10"/>
  <c r="J3723" i="10" s="1"/>
  <c r="I3722" i="10"/>
  <c r="I3721" i="10"/>
  <c r="I3720" i="10"/>
  <c r="I3718" i="10"/>
  <c r="J3718" i="10" s="1"/>
  <c r="I3717" i="10"/>
  <c r="J3717" i="10" s="1"/>
  <c r="I3716" i="10"/>
  <c r="J3716" i="10" s="1"/>
  <c r="I3715" i="10"/>
  <c r="J3715" i="10" s="1"/>
  <c r="I3714" i="10"/>
  <c r="I3713" i="10"/>
  <c r="J3713" i="10" s="1"/>
  <c r="I3712" i="10"/>
  <c r="J3712" i="10" s="1"/>
  <c r="I3711" i="10"/>
  <c r="I3710" i="10"/>
  <c r="J3710" i="10" s="1"/>
  <c r="J3711" i="10"/>
  <c r="I3709" i="10"/>
  <c r="I3708" i="10"/>
  <c r="I3706" i="10"/>
  <c r="J3706" i="10" s="1"/>
  <c r="I3705" i="10"/>
  <c r="I3704" i="10"/>
  <c r="J3704" i="10" s="1"/>
  <c r="I3703" i="10"/>
  <c r="I3702" i="10"/>
  <c r="I3701" i="10"/>
  <c r="I3700" i="10"/>
  <c r="J3700" i="10" s="1"/>
  <c r="I3699" i="10"/>
  <c r="I3698" i="10"/>
  <c r="I3697" i="10"/>
  <c r="I3696" i="10"/>
  <c r="I3694" i="10"/>
  <c r="J3694" i="10" s="1"/>
  <c r="I3693" i="10"/>
  <c r="J3693" i="10" s="1"/>
  <c r="I3692" i="10"/>
  <c r="I3691" i="10"/>
  <c r="J3691" i="10" s="1"/>
  <c r="I3690" i="10"/>
  <c r="J3690" i="10" s="1"/>
  <c r="I3689" i="10"/>
  <c r="I3688" i="10"/>
  <c r="J3688" i="10" s="1"/>
  <c r="I3687" i="10"/>
  <c r="I3686" i="10"/>
  <c r="J3687" i="10"/>
  <c r="I3685" i="10"/>
  <c r="I3684" i="10"/>
  <c r="I3682" i="10"/>
  <c r="I3681" i="10"/>
  <c r="J3681" i="10" s="1"/>
  <c r="I3680" i="10"/>
  <c r="J3680" i="10" s="1"/>
  <c r="I3679" i="10"/>
  <c r="I3678" i="10"/>
  <c r="J3678" i="10" s="1"/>
  <c r="J3679" i="10"/>
  <c r="I3677" i="10"/>
  <c r="I3676" i="10"/>
  <c r="I3675" i="10"/>
  <c r="I3674" i="10"/>
  <c r="I3673" i="10"/>
  <c r="J3673" i="10" s="1"/>
  <c r="I3672" i="10"/>
  <c r="I3670" i="10"/>
  <c r="I3669" i="10"/>
  <c r="J3669" i="10" s="1"/>
  <c r="I3668" i="10"/>
  <c r="J3668" i="10" s="1"/>
  <c r="I3667" i="10"/>
  <c r="I3666" i="10"/>
  <c r="I3665" i="10"/>
  <c r="I3664" i="10"/>
  <c r="J3664" i="10" s="1"/>
  <c r="I3663" i="10"/>
  <c r="I3662" i="10"/>
  <c r="J3662" i="10" s="1"/>
  <c r="J3663" i="10"/>
  <c r="I3661" i="10"/>
  <c r="I3660" i="10"/>
  <c r="I3659" i="10"/>
  <c r="J3659" i="10" s="1"/>
  <c r="I3658" i="10"/>
  <c r="I3657" i="10"/>
  <c r="I3656" i="10"/>
  <c r="J3656" i="10" s="1"/>
  <c r="I3655" i="10"/>
  <c r="I3654" i="10"/>
  <c r="J3654" i="10" s="1"/>
  <c r="J3655" i="10"/>
  <c r="I3653" i="10"/>
  <c r="I3652" i="10"/>
  <c r="J3653" i="10" s="1"/>
  <c r="I3651" i="10"/>
  <c r="J3651" i="10" s="1"/>
  <c r="I3650" i="10"/>
  <c r="I3649" i="10"/>
  <c r="I3648" i="10"/>
  <c r="J3648" i="10" s="1"/>
  <c r="I3646" i="10"/>
  <c r="J3646" i="10" s="1"/>
  <c r="I3645" i="10"/>
  <c r="I3644" i="10"/>
  <c r="J3645" i="10"/>
  <c r="I3643" i="10"/>
  <c r="J3643" i="10" s="1"/>
  <c r="I3642" i="10"/>
  <c r="J3642" i="10" s="1"/>
  <c r="I3641" i="10"/>
  <c r="I3640" i="10"/>
  <c r="J3640" i="10" s="1"/>
  <c r="I3639" i="10"/>
  <c r="I3638" i="10"/>
  <c r="J3638" i="10" s="1"/>
  <c r="J3639" i="10"/>
  <c r="I3637" i="10"/>
  <c r="I3636" i="10"/>
  <c r="J3637" i="10" s="1"/>
  <c r="I3635" i="10"/>
  <c r="J3635" i="10" s="1"/>
  <c r="I3634" i="10"/>
  <c r="J3634" i="10" s="1"/>
  <c r="I3633" i="10"/>
  <c r="I3632" i="10"/>
  <c r="J3632" i="10" s="1"/>
  <c r="I3631" i="10"/>
  <c r="I3630" i="10"/>
  <c r="J3630" i="10" s="1"/>
  <c r="J3631" i="10"/>
  <c r="I3629" i="10"/>
  <c r="I3628" i="10"/>
  <c r="J3629" i="10"/>
  <c r="I3627" i="10"/>
  <c r="J3627" i="10" s="1"/>
  <c r="I3626" i="10"/>
  <c r="J3626" i="10" s="1"/>
  <c r="I3625" i="10"/>
  <c r="I3624" i="10"/>
  <c r="J3624" i="10" s="1"/>
  <c r="I3622" i="10"/>
  <c r="J3622" i="10" s="1"/>
  <c r="I3621" i="10"/>
  <c r="I3620" i="10"/>
  <c r="J3621" i="10" s="1"/>
  <c r="I3619" i="10"/>
  <c r="J3619" i="10" s="1"/>
  <c r="I3618" i="10"/>
  <c r="I3617" i="10"/>
  <c r="J3617" i="10" s="1"/>
  <c r="I3616" i="10"/>
  <c r="I3615" i="10"/>
  <c r="J3616" i="10"/>
  <c r="I3614" i="10"/>
  <c r="J3614" i="10" s="1"/>
  <c r="J3615" i="10"/>
  <c r="I3613" i="10"/>
  <c r="I3612" i="10"/>
  <c r="J3613" i="10"/>
  <c r="I3611" i="10"/>
  <c r="J3611" i="10" s="1"/>
  <c r="I3610" i="10"/>
  <c r="I3609" i="10"/>
  <c r="J3609" i="10" s="1"/>
  <c r="I3608" i="10"/>
  <c r="I3607" i="10"/>
  <c r="J3608" i="10" s="1"/>
  <c r="I3606" i="10"/>
  <c r="J3606" i="10" s="1"/>
  <c r="J3607" i="10"/>
  <c r="I3605" i="10"/>
  <c r="I3604" i="10"/>
  <c r="J3604" i="10" s="1"/>
  <c r="I3603" i="10"/>
  <c r="J3603" i="10" s="1"/>
  <c r="I3602" i="10"/>
  <c r="I3601" i="10"/>
  <c r="I3600" i="10"/>
  <c r="J3600" i="10" s="1"/>
  <c r="I3598" i="10"/>
  <c r="J3598" i="10" s="1"/>
  <c r="I3597" i="10"/>
  <c r="I3596" i="10"/>
  <c r="J3596" i="10" s="1"/>
  <c r="I3595" i="10"/>
  <c r="J3595" i="10" s="1"/>
  <c r="I3594" i="10"/>
  <c r="I3593" i="10"/>
  <c r="I3592" i="10"/>
  <c r="J3592" i="10" s="1"/>
  <c r="I3591" i="10"/>
  <c r="I3590" i="10"/>
  <c r="J3590" i="10" s="1"/>
  <c r="J3591" i="10"/>
  <c r="I3589" i="10"/>
  <c r="I3588" i="10"/>
  <c r="J3588" i="10" s="1"/>
  <c r="I3587" i="10"/>
  <c r="J3587" i="10" s="1"/>
  <c r="I3586" i="10"/>
  <c r="I3585" i="10"/>
  <c r="I3584" i="10"/>
  <c r="J3584" i="10" s="1"/>
  <c r="I3583" i="10"/>
  <c r="I3582" i="10"/>
  <c r="J3582" i="10" s="1"/>
  <c r="J3583" i="10"/>
  <c r="I3581" i="10"/>
  <c r="I3580" i="10"/>
  <c r="J3581" i="10"/>
  <c r="I3579" i="10"/>
  <c r="J3579" i="10" s="1"/>
  <c r="I3578" i="10"/>
  <c r="J3578" i="10" s="1"/>
  <c r="I3577" i="10"/>
  <c r="J3577" i="10" s="1"/>
  <c r="I3576" i="10"/>
  <c r="J3576" i="10" s="1"/>
  <c r="I3574" i="10"/>
  <c r="J3574" i="10" s="1"/>
  <c r="I3573" i="10"/>
  <c r="I3572" i="10"/>
  <c r="J3572" i="10" s="1"/>
  <c r="I3571" i="10"/>
  <c r="J3571" i="10" s="1"/>
  <c r="I3570" i="10"/>
  <c r="J3570" i="10" s="1"/>
  <c r="I3569" i="10"/>
  <c r="J3569" i="10" s="1"/>
  <c r="I3568" i="10"/>
  <c r="J3568" i="10" s="1"/>
  <c r="I3567" i="10"/>
  <c r="I3566" i="10"/>
  <c r="J3566" i="10" s="1"/>
  <c r="J3567" i="10"/>
  <c r="I3565" i="10"/>
  <c r="I3564" i="10"/>
  <c r="J3565" i="10"/>
  <c r="I3563" i="10"/>
  <c r="J3563" i="10" s="1"/>
  <c r="I3562" i="10"/>
  <c r="J3562" i="10" s="1"/>
  <c r="I3561" i="10"/>
  <c r="J3561" i="10" s="1"/>
  <c r="I3560" i="10"/>
  <c r="J3560" i="10" s="1"/>
  <c r="I3559" i="10"/>
  <c r="I3558" i="10"/>
  <c r="J3558" i="10" s="1"/>
  <c r="J3559" i="10"/>
  <c r="I3557" i="10"/>
  <c r="I3556" i="10"/>
  <c r="J3556" i="10" s="1"/>
  <c r="I3555" i="10"/>
  <c r="J3555" i="10" s="1"/>
  <c r="I3554" i="10"/>
  <c r="I3553" i="10"/>
  <c r="J3553" i="10" s="1"/>
  <c r="I3552" i="10"/>
  <c r="J3552" i="10" s="1"/>
  <c r="I3550" i="10"/>
  <c r="J3550" i="10" s="1"/>
  <c r="I3549" i="10"/>
  <c r="I3548" i="10"/>
  <c r="J3549" i="10"/>
  <c r="I3547" i="10"/>
  <c r="J3547" i="10" s="1"/>
  <c r="I3546" i="10"/>
  <c r="I3545" i="10"/>
  <c r="J3545" i="10" s="1"/>
  <c r="I3544" i="10"/>
  <c r="J3544" i="10" s="1"/>
  <c r="I3543" i="10"/>
  <c r="I3542" i="10"/>
  <c r="J3542" i="10" s="1"/>
  <c r="J3543" i="10"/>
  <c r="I3541" i="10"/>
  <c r="I3540" i="10"/>
  <c r="J3541" i="10"/>
  <c r="I3539" i="10"/>
  <c r="J3539" i="10" s="1"/>
  <c r="I3538" i="10"/>
  <c r="I3537" i="10"/>
  <c r="J3537" i="10" s="1"/>
  <c r="I3536" i="10"/>
  <c r="J3536" i="10" s="1"/>
  <c r="I3535" i="10"/>
  <c r="I3534" i="10"/>
  <c r="J3534" i="10" s="1"/>
  <c r="J3535" i="10"/>
  <c r="I3533" i="10"/>
  <c r="I3532" i="10"/>
  <c r="J3532" i="10" s="1"/>
  <c r="I3531" i="10"/>
  <c r="J3531" i="10" s="1"/>
  <c r="I3530" i="10"/>
  <c r="J3530" i="10" s="1"/>
  <c r="I3529" i="10"/>
  <c r="J3529" i="10" s="1"/>
  <c r="I3528" i="10"/>
  <c r="J3528" i="10" s="1"/>
  <c r="I3526" i="10"/>
  <c r="J3526" i="10" s="1"/>
  <c r="I3525" i="10"/>
  <c r="I3524" i="10"/>
  <c r="J3524" i="10" s="1"/>
  <c r="I3523" i="10"/>
  <c r="J3523" i="10" s="1"/>
  <c r="I3522" i="10"/>
  <c r="J3522" i="10" s="1"/>
  <c r="I3521" i="10"/>
  <c r="J3521" i="10" s="1"/>
  <c r="I3520" i="10"/>
  <c r="J3520" i="10" s="1"/>
  <c r="I3519" i="10"/>
  <c r="I3518" i="10"/>
  <c r="J3519" i="10"/>
  <c r="I3517" i="10"/>
  <c r="J3518" i="10"/>
  <c r="I3516" i="10"/>
  <c r="I3515" i="10"/>
  <c r="I3514" i="10"/>
  <c r="I3513" i="10"/>
  <c r="J3513" i="10" s="1"/>
  <c r="I3512" i="10"/>
  <c r="J3512" i="10" s="1"/>
  <c r="I3511" i="10"/>
  <c r="J3511" i="10" s="1"/>
  <c r="I3510" i="10"/>
  <c r="I3509" i="10"/>
  <c r="J3509" i="10" s="1"/>
  <c r="J3510" i="10"/>
  <c r="I3508" i="10"/>
  <c r="I3507" i="10"/>
  <c r="I3506" i="10"/>
  <c r="I3505" i="10"/>
  <c r="J3505" i="10" s="1"/>
  <c r="I3504" i="10"/>
  <c r="J3504" i="10" s="1"/>
  <c r="I3502" i="10"/>
  <c r="I3501" i="10"/>
  <c r="J3501" i="10" s="1"/>
  <c r="J3502" i="10"/>
  <c r="I3500" i="10"/>
  <c r="I3499" i="10"/>
  <c r="J3499" i="10" s="1"/>
  <c r="I3498" i="10"/>
  <c r="J3498" i="10" s="1"/>
  <c r="I3497" i="10"/>
  <c r="J3497" i="10" s="1"/>
  <c r="I3496" i="10"/>
  <c r="J3496" i="10" s="1"/>
  <c r="I3495" i="10"/>
  <c r="J3495" i="10" s="1"/>
  <c r="I3494" i="10"/>
  <c r="I3493" i="10"/>
  <c r="J3494" i="10"/>
  <c r="I3492" i="10"/>
  <c r="I3490" i="10"/>
  <c r="J3490" i="10" s="1"/>
  <c r="I3489" i="10"/>
  <c r="I3488" i="10"/>
  <c r="J3488" i="10" s="1"/>
  <c r="I3487" i="10"/>
  <c r="J3487" i="10" s="1"/>
  <c r="I3486" i="10"/>
  <c r="I3485" i="10"/>
  <c r="J3486" i="10"/>
  <c r="I3484" i="10"/>
  <c r="I3483" i="10"/>
  <c r="J3483" i="10" s="1"/>
  <c r="I3482" i="10"/>
  <c r="I3481" i="10"/>
  <c r="I3480" i="10"/>
  <c r="J3480" i="10" s="1"/>
  <c r="I3479" i="10"/>
  <c r="J3479" i="10" s="1"/>
  <c r="I3478" i="10"/>
  <c r="I3477" i="10"/>
  <c r="J3478" i="10" s="1"/>
  <c r="I3476" i="10"/>
  <c r="J3477" i="10"/>
  <c r="I3475" i="10"/>
  <c r="J3475" i="10" s="1"/>
  <c r="I3474" i="10"/>
  <c r="I3473" i="10"/>
  <c r="I3472" i="10"/>
  <c r="J3472" i="10" s="1"/>
  <c r="I3471" i="10"/>
  <c r="J3471" i="10" s="1"/>
  <c r="I3470" i="10"/>
  <c r="J3470" i="10" s="1"/>
  <c r="I3469" i="10"/>
  <c r="I3468" i="10"/>
  <c r="J3469" i="10"/>
  <c r="I3467" i="10"/>
  <c r="J3467" i="10" s="1"/>
  <c r="I3466" i="10"/>
  <c r="I3465" i="10"/>
  <c r="J3465" i="10" s="1"/>
  <c r="I3464" i="10"/>
  <c r="I3463" i="10"/>
  <c r="J3463" i="10" s="1"/>
  <c r="I3462" i="10"/>
  <c r="I3461" i="10"/>
  <c r="J3462" i="10" s="1"/>
  <c r="I3460" i="10"/>
  <c r="J3461" i="10"/>
  <c r="I3459" i="10"/>
  <c r="I3458" i="10"/>
  <c r="I3457" i="10"/>
  <c r="I3456" i="10"/>
  <c r="I3455" i="10"/>
  <c r="J3455" i="10" s="1"/>
  <c r="I3454" i="10"/>
  <c r="I3453" i="10"/>
  <c r="J3453" i="10" s="1"/>
  <c r="I3452" i="10"/>
  <c r="I3451" i="10"/>
  <c r="I3450" i="10"/>
  <c r="I3449" i="10"/>
  <c r="J3449" i="10" s="1"/>
  <c r="I3448" i="10"/>
  <c r="I3447" i="10"/>
  <c r="J3448" i="10" s="1"/>
  <c r="I3446" i="10"/>
  <c r="I3445" i="10"/>
  <c r="I3444" i="10"/>
  <c r="I3442" i="10"/>
  <c r="I3441" i="10"/>
  <c r="I3440" i="10"/>
  <c r="J3440" i="10" s="1"/>
  <c r="I3439" i="10"/>
  <c r="I3438" i="10"/>
  <c r="J3439" i="10" s="1"/>
  <c r="I3437" i="10"/>
  <c r="I3436" i="10"/>
  <c r="J3436" i="10" s="1"/>
  <c r="I3435" i="10"/>
  <c r="I3434" i="10"/>
  <c r="I3433" i="10"/>
  <c r="J3433" i="10" s="1"/>
  <c r="I3432" i="10"/>
  <c r="I3430" i="10"/>
  <c r="I3429" i="10"/>
  <c r="J3430" i="10" s="1"/>
  <c r="I3428" i="10"/>
  <c r="I3427" i="10"/>
  <c r="J3427" i="10" s="1"/>
  <c r="I3426" i="10"/>
  <c r="J3426" i="10" s="1"/>
  <c r="I3425" i="10"/>
  <c r="J3425" i="10" s="1"/>
  <c r="I3424" i="10"/>
  <c r="J3424" i="10" s="1"/>
  <c r="I3423" i="10"/>
  <c r="I3422" i="10"/>
  <c r="J3422" i="10" s="1"/>
  <c r="J3423" i="10"/>
  <c r="I3421" i="10"/>
  <c r="I3420" i="10"/>
  <c r="J3421" i="10" s="1"/>
  <c r="I3419" i="10"/>
  <c r="J3419" i="10" s="1"/>
  <c r="I3418" i="10"/>
  <c r="I3417" i="10"/>
  <c r="J3417" i="10" s="1"/>
  <c r="I3416" i="10"/>
  <c r="J3416" i="10" s="1"/>
  <c r="I3415" i="10"/>
  <c r="I3414" i="10"/>
  <c r="J3414" i="10" s="1"/>
  <c r="J3415" i="10"/>
  <c r="I3413" i="10"/>
  <c r="I3412" i="10"/>
  <c r="J3413" i="10"/>
  <c r="I3411" i="10"/>
  <c r="J3411" i="10" s="1"/>
  <c r="I3410" i="10"/>
  <c r="I3409" i="10"/>
  <c r="J3409" i="10" s="1"/>
  <c r="I3408" i="10"/>
  <c r="J3408" i="10" s="1"/>
  <c r="I3406" i="10"/>
  <c r="J3406" i="10" s="1"/>
  <c r="I3405" i="10"/>
  <c r="I3404" i="10"/>
  <c r="J3405" i="10"/>
  <c r="I3403" i="10"/>
  <c r="J3403" i="10" s="1"/>
  <c r="I3402" i="10"/>
  <c r="J3402" i="10" s="1"/>
  <c r="I3401" i="10"/>
  <c r="J3401" i="10" s="1"/>
  <c r="I3400" i="10"/>
  <c r="J3400" i="10" s="1"/>
  <c r="I3399" i="10"/>
  <c r="I3398" i="10"/>
  <c r="J3398" i="10" s="1"/>
  <c r="J3399" i="10"/>
  <c r="I3397" i="10"/>
  <c r="I3396" i="10"/>
  <c r="I3395" i="10"/>
  <c r="J3395" i="10" s="1"/>
  <c r="I3394" i="10"/>
  <c r="J3394" i="10" s="1"/>
  <c r="I3393" i="10"/>
  <c r="J3393" i="10" s="1"/>
  <c r="I3392" i="10"/>
  <c r="J3392" i="10" s="1"/>
  <c r="I3391" i="10"/>
  <c r="I3390" i="10"/>
  <c r="J3391" i="10"/>
  <c r="I3389" i="10"/>
  <c r="J3390" i="10"/>
  <c r="I3388" i="10"/>
  <c r="J3389" i="10"/>
  <c r="I3387" i="10"/>
  <c r="I3386" i="10"/>
  <c r="J3386" i="10" s="1"/>
  <c r="I3385" i="10"/>
  <c r="J3385" i="10" s="1"/>
  <c r="I3384" i="10"/>
  <c r="J3384" i="10" s="1"/>
  <c r="I3382" i="10"/>
  <c r="J3382" i="10" s="1"/>
  <c r="I3381" i="10"/>
  <c r="I3380" i="10"/>
  <c r="I3379" i="10"/>
  <c r="J3379" i="10" s="1"/>
  <c r="I3378" i="10"/>
  <c r="I3377" i="10"/>
  <c r="I3376" i="10"/>
  <c r="J3376" i="10" s="1"/>
  <c r="I3375" i="10"/>
  <c r="J3375" i="10" s="1"/>
  <c r="I3374" i="10"/>
  <c r="I3373" i="10"/>
  <c r="J3374" i="10" s="1"/>
  <c r="I3372" i="10"/>
  <c r="I3371" i="10"/>
  <c r="J3371" i="10" s="1"/>
  <c r="I3370" i="10"/>
  <c r="I3369" i="10"/>
  <c r="I3368" i="10"/>
  <c r="J3368" i="10" s="1"/>
  <c r="I3367" i="10"/>
  <c r="J3367" i="10" s="1"/>
  <c r="I3366" i="10"/>
  <c r="I3365" i="10"/>
  <c r="I3364" i="10"/>
  <c r="I3363" i="10"/>
  <c r="I3362" i="10"/>
  <c r="I3361" i="10"/>
  <c r="I3360" i="10"/>
  <c r="I3358" i="10"/>
  <c r="J3359" i="10" s="1"/>
  <c r="I3357" i="10"/>
  <c r="I3356" i="10"/>
  <c r="I3355" i="10"/>
  <c r="J3355" i="10" s="1"/>
  <c r="I3354" i="10"/>
  <c r="I3353" i="10"/>
  <c r="I3352" i="10"/>
  <c r="I3351" i="10"/>
  <c r="I3350" i="10"/>
  <c r="J3350" i="10" s="1"/>
  <c r="J3351" i="10"/>
  <c r="I3349" i="10"/>
  <c r="I3348" i="10"/>
  <c r="I3347" i="10"/>
  <c r="I3346" i="10"/>
  <c r="I3345" i="10"/>
  <c r="I3344" i="10"/>
  <c r="J3344" i="10" s="1"/>
  <c r="I3343" i="10"/>
  <c r="J3343" i="10" s="1"/>
  <c r="I3342" i="10"/>
  <c r="I3341" i="10"/>
  <c r="I3340" i="10"/>
  <c r="I3339" i="10"/>
  <c r="J3339" i="10" s="1"/>
  <c r="I3338" i="10"/>
  <c r="I3337" i="10"/>
  <c r="I3336" i="10"/>
  <c r="J3336" i="10" s="1"/>
  <c r="I3335" i="10"/>
  <c r="J3335" i="10" s="1"/>
  <c r="I3334" i="10"/>
  <c r="J3334" i="10" s="1"/>
  <c r="I3333" i="10"/>
  <c r="I3332" i="10"/>
  <c r="I3331" i="10"/>
  <c r="I3330" i="10"/>
  <c r="I3329" i="10"/>
  <c r="I3328" i="10"/>
  <c r="J3328" i="10" s="1"/>
  <c r="I3327" i="10"/>
  <c r="I3326" i="10"/>
  <c r="J3327" i="10"/>
  <c r="I3325" i="10"/>
  <c r="I3324" i="10"/>
  <c r="I3323" i="10"/>
  <c r="J3323" i="10" s="1"/>
  <c r="I3322" i="10"/>
  <c r="I3321" i="10"/>
  <c r="I3320" i="10"/>
  <c r="I3319" i="10"/>
  <c r="I3318" i="10"/>
  <c r="J3318" i="10" s="1"/>
  <c r="J3319" i="10"/>
  <c r="I3317" i="10"/>
  <c r="I3316" i="10"/>
  <c r="I3315" i="10"/>
  <c r="J3315" i="10" s="1"/>
  <c r="I3314" i="10"/>
  <c r="I3313" i="10"/>
  <c r="I3312" i="10"/>
  <c r="J3312" i="10" s="1"/>
  <c r="I3311" i="10"/>
  <c r="J3311" i="10" s="1"/>
  <c r="I3310" i="10"/>
  <c r="I3309" i="10"/>
  <c r="J3310" i="10"/>
  <c r="I3308" i="10"/>
  <c r="I3307" i="10"/>
  <c r="J3307" i="10" s="1"/>
  <c r="I3306" i="10"/>
  <c r="J3306" i="10" s="1"/>
  <c r="I3305" i="10"/>
  <c r="I3304" i="10"/>
  <c r="J3304" i="10" s="1"/>
  <c r="I3303" i="10"/>
  <c r="J3303" i="10" s="1"/>
  <c r="I3302" i="10"/>
  <c r="I3301" i="10"/>
  <c r="I3300" i="10"/>
  <c r="J3300" i="10" s="1"/>
  <c r="J3301" i="10"/>
  <c r="I3299" i="10"/>
  <c r="I3298" i="10"/>
  <c r="I3297" i="10"/>
  <c r="I3296" i="10"/>
  <c r="J3296" i="10" s="1"/>
  <c r="I3295" i="10"/>
  <c r="J3295" i="10" s="1"/>
  <c r="I3294" i="10"/>
  <c r="J3294" i="10" s="1"/>
  <c r="I3293" i="10"/>
  <c r="I3292" i="10"/>
  <c r="J3293" i="10"/>
  <c r="I3291" i="10"/>
  <c r="J3291" i="10" s="1"/>
  <c r="I3290" i="10"/>
  <c r="I3289" i="10"/>
  <c r="I3288" i="10"/>
  <c r="I3287" i="10"/>
  <c r="I3286" i="10"/>
  <c r="I3285" i="10"/>
  <c r="J3285" i="10" s="1"/>
  <c r="I3284" i="10"/>
  <c r="I3283" i="10"/>
  <c r="J3284" i="10"/>
  <c r="I3282" i="10"/>
  <c r="I3281" i="10"/>
  <c r="I3280" i="10"/>
  <c r="I3279" i="10"/>
  <c r="J3279" i="10" s="1"/>
  <c r="I3278" i="10"/>
  <c r="J3278" i="10" s="1"/>
  <c r="I3277" i="10"/>
  <c r="I3276" i="10"/>
  <c r="J3277" i="10" s="1"/>
  <c r="I3275" i="10"/>
  <c r="J3275" i="10" s="1"/>
  <c r="I3274" i="10"/>
  <c r="I3273" i="10"/>
  <c r="J3274" i="10"/>
  <c r="I3272" i="10"/>
  <c r="J3272" i="10" s="1"/>
  <c r="I3271" i="10"/>
  <c r="I3270" i="10"/>
  <c r="J3271" i="10"/>
  <c r="I3269" i="10"/>
  <c r="J3269" i="10" s="1"/>
  <c r="I3268" i="10"/>
  <c r="J3268" i="10" s="1"/>
  <c r="I3267" i="10"/>
  <c r="I3266" i="10"/>
  <c r="I3265" i="10"/>
  <c r="I3264" i="10"/>
  <c r="J3264" i="10" s="1"/>
  <c r="I3263" i="10"/>
  <c r="I3262" i="10"/>
  <c r="J3263" i="10"/>
  <c r="I3261" i="10"/>
  <c r="J3261" i="10" s="1"/>
  <c r="I3260" i="10"/>
  <c r="J3260" i="10" s="1"/>
  <c r="I3259" i="10"/>
  <c r="I3258" i="10"/>
  <c r="I3257" i="10"/>
  <c r="I3256" i="10"/>
  <c r="J3256" i="10" s="1"/>
  <c r="I3255" i="10"/>
  <c r="I3254" i="10"/>
  <c r="J3255" i="10"/>
  <c r="I3253" i="10"/>
  <c r="J3253" i="10" s="1"/>
  <c r="I3252" i="10"/>
  <c r="J3252" i="10" s="1"/>
  <c r="I3251" i="10"/>
  <c r="I3250" i="10"/>
  <c r="I3249" i="10"/>
  <c r="I3248" i="10"/>
  <c r="J3248" i="10" s="1"/>
  <c r="I3247" i="10"/>
  <c r="I3246" i="10"/>
  <c r="J3247" i="10" s="1"/>
  <c r="I3245" i="10"/>
  <c r="J3245" i="10" s="1"/>
  <c r="I3244" i="10"/>
  <c r="J3244" i="10" s="1"/>
  <c r="I3243" i="10"/>
  <c r="I3242" i="10"/>
  <c r="I3241" i="10"/>
  <c r="I3240" i="10"/>
  <c r="J3240" i="10" s="1"/>
  <c r="I3239" i="10"/>
  <c r="I3238" i="10"/>
  <c r="J3239" i="10"/>
  <c r="I3237" i="10"/>
  <c r="J3237" i="10" s="1"/>
  <c r="I3236" i="10"/>
  <c r="J3236" i="10" s="1"/>
  <c r="I3235" i="10"/>
  <c r="I3234" i="10"/>
  <c r="I3233" i="10"/>
  <c r="I3232" i="10"/>
  <c r="J3232" i="10" s="1"/>
  <c r="I3231" i="10"/>
  <c r="I3230" i="10"/>
  <c r="J3231" i="10"/>
  <c r="I3229" i="10"/>
  <c r="J3229" i="10" s="1"/>
  <c r="I3228" i="10"/>
  <c r="J3228" i="10" s="1"/>
  <c r="I3227" i="10"/>
  <c r="I3226" i="10"/>
  <c r="I3225" i="10"/>
  <c r="I3224" i="10"/>
  <c r="J3224" i="10" s="1"/>
  <c r="I3223" i="10"/>
  <c r="I3222" i="10"/>
  <c r="J3223" i="10"/>
  <c r="I3221" i="10"/>
  <c r="J3221" i="10" s="1"/>
  <c r="I3220" i="10"/>
  <c r="J3220" i="10" s="1"/>
  <c r="I3219" i="10"/>
  <c r="I3218" i="10"/>
  <c r="I3217" i="10"/>
  <c r="I3216" i="10"/>
  <c r="J3216" i="10" s="1"/>
  <c r="I3215" i="10"/>
  <c r="I3214" i="10"/>
  <c r="J3215" i="10" s="1"/>
  <c r="I3213" i="10"/>
  <c r="J3213" i="10" s="1"/>
  <c r="I3212" i="10"/>
  <c r="J3212" i="10" s="1"/>
  <c r="I3211" i="10"/>
  <c r="I3210" i="10"/>
  <c r="I3209" i="10"/>
  <c r="I3208" i="10"/>
  <c r="J3208" i="10" s="1"/>
  <c r="I3207" i="10"/>
  <c r="I3206" i="10"/>
  <c r="J3207" i="10"/>
  <c r="I3205" i="10"/>
  <c r="J3205" i="10" s="1"/>
  <c r="I3204" i="10"/>
  <c r="J3204" i="10" s="1"/>
  <c r="I3203" i="10"/>
  <c r="I3202" i="10"/>
  <c r="I3201" i="10"/>
  <c r="I3200" i="10"/>
  <c r="J3200" i="10" s="1"/>
  <c r="I3199" i="10"/>
  <c r="I3198" i="10"/>
  <c r="J3199" i="10"/>
  <c r="I3197" i="10"/>
  <c r="J3197" i="10" s="1"/>
  <c r="I3196" i="10"/>
  <c r="J3196" i="10" s="1"/>
  <c r="I3195" i="10"/>
  <c r="I3194" i="10"/>
  <c r="I3193" i="10"/>
  <c r="I3192" i="10"/>
  <c r="J3192" i="10" s="1"/>
  <c r="I3191" i="10"/>
  <c r="I3190" i="10"/>
  <c r="J3191" i="10"/>
  <c r="I3189" i="10"/>
  <c r="J3189" i="10" s="1"/>
  <c r="I3188" i="10"/>
  <c r="J3188" i="10" s="1"/>
  <c r="I3187" i="10"/>
  <c r="I3186" i="10"/>
  <c r="I3185" i="10"/>
  <c r="I3184" i="10"/>
  <c r="J3184" i="10" s="1"/>
  <c r="I3183" i="10"/>
  <c r="I3182" i="10"/>
  <c r="J3183" i="10" s="1"/>
  <c r="I3181" i="10"/>
  <c r="J3181" i="10" s="1"/>
  <c r="I3180" i="10"/>
  <c r="J3180" i="10" s="1"/>
  <c r="I3179" i="10"/>
  <c r="I3178" i="10"/>
  <c r="I3177" i="10"/>
  <c r="I3176" i="10"/>
  <c r="J3176" i="10" s="1"/>
  <c r="I3175" i="10"/>
  <c r="I3174" i="10"/>
  <c r="J3175" i="10"/>
  <c r="I3173" i="10"/>
  <c r="J3173" i="10" s="1"/>
  <c r="I3172" i="10"/>
  <c r="J3172" i="10" s="1"/>
  <c r="I3171" i="10"/>
  <c r="I3170" i="10"/>
  <c r="I3169" i="10"/>
  <c r="I3168" i="10"/>
  <c r="J3168" i="10" s="1"/>
  <c r="I3167" i="10"/>
  <c r="I3166" i="10"/>
  <c r="J3167" i="10"/>
  <c r="I3165" i="10"/>
  <c r="J3165" i="10" s="1"/>
  <c r="I3164" i="10"/>
  <c r="J3164" i="10" s="1"/>
  <c r="I3163" i="10"/>
  <c r="I3162" i="10"/>
  <c r="I3161" i="10"/>
  <c r="I3160" i="10"/>
  <c r="J3160" i="10" s="1"/>
  <c r="I3159" i="10"/>
  <c r="I3158" i="10"/>
  <c r="J3159" i="10"/>
  <c r="I3157" i="10"/>
  <c r="J3157" i="10" s="1"/>
  <c r="I3156" i="10"/>
  <c r="J3156" i="10" s="1"/>
  <c r="I3155" i="10"/>
  <c r="I3154" i="10"/>
  <c r="I3153" i="10"/>
  <c r="I3152" i="10"/>
  <c r="J3152" i="10" s="1"/>
  <c r="I3151" i="10"/>
  <c r="I3150" i="10"/>
  <c r="J3151" i="10" s="1"/>
  <c r="I3149" i="10"/>
  <c r="J3149" i="10" s="1"/>
  <c r="I3148" i="10"/>
  <c r="J3148" i="10" s="1"/>
  <c r="I3147" i="10"/>
  <c r="I3146" i="10"/>
  <c r="I3145" i="10"/>
  <c r="I3144" i="10"/>
  <c r="J3144" i="10" s="1"/>
  <c r="I3143" i="10"/>
  <c r="I3142" i="10"/>
  <c r="J3143" i="10"/>
  <c r="I3141" i="10"/>
  <c r="J3141" i="10" s="1"/>
  <c r="I3140" i="10"/>
  <c r="J3140" i="10" s="1"/>
  <c r="I3139" i="10"/>
  <c r="I3138" i="10"/>
  <c r="I3137" i="10"/>
  <c r="I3136" i="10"/>
  <c r="J3136" i="10" s="1"/>
  <c r="I3135" i="10"/>
  <c r="I3134" i="10"/>
  <c r="J3135" i="10"/>
  <c r="I3133" i="10"/>
  <c r="J3133" i="10" s="1"/>
  <c r="I3132" i="10"/>
  <c r="J3132" i="10" s="1"/>
  <c r="I3131" i="10"/>
  <c r="I3130" i="10"/>
  <c r="I3129" i="10"/>
  <c r="I3128" i="10"/>
  <c r="J3128" i="10" s="1"/>
  <c r="I3127" i="10"/>
  <c r="I3126" i="10"/>
  <c r="J3127" i="10"/>
  <c r="I3125" i="10"/>
  <c r="J3125" i="10" s="1"/>
  <c r="I3124" i="10"/>
  <c r="J3124" i="10" s="1"/>
  <c r="I3123" i="10"/>
  <c r="I3122" i="10"/>
  <c r="I3121" i="10"/>
  <c r="I3120" i="10"/>
  <c r="J3120" i="10" s="1"/>
  <c r="I3119" i="10"/>
  <c r="I3118" i="10"/>
  <c r="J3119" i="10" s="1"/>
  <c r="I3117" i="10"/>
  <c r="J3117" i="10" s="1"/>
  <c r="I3116" i="10"/>
  <c r="J3116" i="10" s="1"/>
  <c r="I3115" i="10"/>
  <c r="I3114" i="10"/>
  <c r="I3113" i="10"/>
  <c r="I3112" i="10"/>
  <c r="J3112" i="10" s="1"/>
  <c r="I3111" i="10"/>
  <c r="I3110" i="10"/>
  <c r="J3111" i="10"/>
  <c r="I3109" i="10"/>
  <c r="J3109" i="10" s="1"/>
  <c r="I3108" i="10"/>
  <c r="J3108" i="10" s="1"/>
  <c r="I3107" i="10"/>
  <c r="I3106" i="10"/>
  <c r="I3105" i="10"/>
  <c r="I3104" i="10"/>
  <c r="J3104" i="10" s="1"/>
  <c r="I3103" i="10"/>
  <c r="I3102" i="10"/>
  <c r="J3103" i="10"/>
  <c r="I3101" i="10"/>
  <c r="J3101" i="10" s="1"/>
  <c r="I3100" i="10"/>
  <c r="J3100" i="10" s="1"/>
  <c r="I3099" i="10"/>
  <c r="I3098" i="10"/>
  <c r="I3097" i="10"/>
  <c r="J3097" i="10" s="1"/>
  <c r="I3096" i="10"/>
  <c r="J3096" i="10" s="1"/>
  <c r="I3095" i="10"/>
  <c r="I3094" i="10"/>
  <c r="J3095" i="10"/>
  <c r="I3093" i="10"/>
  <c r="J3093" i="10" s="1"/>
  <c r="I3092" i="10"/>
  <c r="J3092" i="10" s="1"/>
  <c r="I3091" i="10"/>
  <c r="I3090" i="10"/>
  <c r="I3089" i="10"/>
  <c r="I3088" i="10"/>
  <c r="J3088" i="10" s="1"/>
  <c r="I3087" i="10"/>
  <c r="I3086" i="10"/>
  <c r="J3087" i="10" s="1"/>
  <c r="I3085" i="10"/>
  <c r="J3085" i="10" s="1"/>
  <c r="I3084" i="10"/>
  <c r="J3084" i="10" s="1"/>
  <c r="I3083" i="10"/>
  <c r="I3082" i="10"/>
  <c r="I3081" i="10"/>
  <c r="I3080" i="10"/>
  <c r="J3080" i="10" s="1"/>
  <c r="I3079" i="10"/>
  <c r="I3078" i="10"/>
  <c r="J3079" i="10"/>
  <c r="I3077" i="10"/>
  <c r="J3077" i="10" s="1"/>
  <c r="I3076" i="10"/>
  <c r="J3076" i="10" s="1"/>
  <c r="I3075" i="10"/>
  <c r="I3074" i="10"/>
  <c r="I3073" i="10"/>
  <c r="I3072" i="10"/>
  <c r="J3072" i="10" s="1"/>
  <c r="I3071" i="10"/>
  <c r="I3070" i="10"/>
  <c r="J3071" i="10"/>
  <c r="I3069" i="10"/>
  <c r="J3069" i="10" s="1"/>
  <c r="I3068" i="10"/>
  <c r="J3068" i="10" s="1"/>
  <c r="I3067" i="10"/>
  <c r="I3066" i="10"/>
  <c r="I3065" i="10"/>
  <c r="J3065" i="10" s="1"/>
  <c r="I3064" i="10"/>
  <c r="J3064" i="10" s="1"/>
  <c r="I3063" i="10"/>
  <c r="I3062" i="10"/>
  <c r="J3063" i="10"/>
  <c r="I3061" i="10"/>
  <c r="J3061" i="10" s="1"/>
  <c r="I3060" i="10"/>
  <c r="J3060" i="10" s="1"/>
  <c r="I3059" i="10"/>
  <c r="I3058" i="10"/>
  <c r="I3057" i="10"/>
  <c r="I3056" i="10"/>
  <c r="J3056" i="10" s="1"/>
  <c r="I3055" i="10"/>
  <c r="I3054" i="10"/>
  <c r="J3055" i="10" s="1"/>
  <c r="I3053" i="10"/>
  <c r="J3053" i="10" s="1"/>
  <c r="I3052" i="10"/>
  <c r="J3052" i="10" s="1"/>
  <c r="I3051" i="10"/>
  <c r="I3050" i="10"/>
  <c r="I3049" i="10"/>
  <c r="I3048" i="10"/>
  <c r="J3048" i="10" s="1"/>
  <c r="I3047" i="10"/>
  <c r="I3046" i="10"/>
  <c r="J3047" i="10"/>
  <c r="I3045" i="10"/>
  <c r="J3045" i="10" s="1"/>
  <c r="I3044" i="10"/>
  <c r="J3044" i="10" s="1"/>
  <c r="I3043" i="10"/>
  <c r="I3042" i="10"/>
  <c r="I3041" i="10"/>
  <c r="I3040" i="10"/>
  <c r="J3040" i="10" s="1"/>
  <c r="I3039" i="10"/>
  <c r="I3038" i="10"/>
  <c r="J3039" i="10"/>
  <c r="I3037" i="10"/>
  <c r="J3037" i="10" s="1"/>
  <c r="I3036" i="10"/>
  <c r="J3036" i="10" s="1"/>
  <c r="I3035" i="10"/>
  <c r="I3034" i="10"/>
  <c r="I3033" i="10"/>
  <c r="J3033" i="10" s="1"/>
  <c r="I3032" i="10"/>
  <c r="J3032" i="10" s="1"/>
  <c r="I3031" i="10"/>
  <c r="I3030" i="10"/>
  <c r="J3031" i="10"/>
  <c r="I3029" i="10"/>
  <c r="J3029" i="10" s="1"/>
  <c r="I3028" i="10"/>
  <c r="J3028" i="10" s="1"/>
  <c r="I3027" i="10"/>
  <c r="I3026" i="10"/>
  <c r="I3025" i="10"/>
  <c r="I3024" i="10"/>
  <c r="J3024" i="10" s="1"/>
  <c r="I3023" i="10"/>
  <c r="I3022" i="10"/>
  <c r="J3023" i="10" s="1"/>
  <c r="I3021" i="10"/>
  <c r="J3021" i="10" s="1"/>
  <c r="I3020" i="10"/>
  <c r="J3020" i="10" s="1"/>
  <c r="I3019" i="10"/>
  <c r="I3018" i="10"/>
  <c r="I3017" i="10"/>
  <c r="I3016" i="10"/>
  <c r="J3016" i="10" s="1"/>
  <c r="I3015" i="10"/>
  <c r="I3014" i="10"/>
  <c r="J3015" i="10"/>
  <c r="I3013" i="10"/>
  <c r="J3013" i="10" s="1"/>
  <c r="I3012" i="10"/>
  <c r="J3012" i="10" s="1"/>
  <c r="I3011" i="10"/>
  <c r="I3010" i="10"/>
  <c r="I3009" i="10"/>
  <c r="I3008" i="10"/>
  <c r="J3008" i="10" s="1"/>
  <c r="I3007" i="10"/>
  <c r="I3006" i="10"/>
  <c r="J3007" i="10"/>
  <c r="I3005" i="10"/>
  <c r="J3005" i="10" s="1"/>
  <c r="I3004" i="10"/>
  <c r="J3004" i="10" s="1"/>
  <c r="I3003" i="10"/>
  <c r="I3002" i="10"/>
  <c r="J3002" i="10" s="1"/>
  <c r="I3001" i="10"/>
  <c r="J3001" i="10" s="1"/>
  <c r="I3000" i="10"/>
  <c r="J3000" i="10" s="1"/>
  <c r="I2999" i="10"/>
  <c r="I2998" i="10"/>
  <c r="J2999" i="10"/>
  <c r="I2997" i="10"/>
  <c r="J2997" i="10" s="1"/>
  <c r="I2996" i="10"/>
  <c r="J2996" i="10" s="1"/>
  <c r="I2995" i="10"/>
  <c r="I2994" i="10"/>
  <c r="I2993" i="10"/>
  <c r="I2992" i="10"/>
  <c r="J2992" i="10" s="1"/>
  <c r="I2991" i="10"/>
  <c r="I2990" i="10"/>
  <c r="J2991" i="10" s="1"/>
  <c r="I2989" i="10"/>
  <c r="J2989" i="10" s="1"/>
  <c r="I2988" i="10"/>
  <c r="J2988" i="10" s="1"/>
  <c r="I2987" i="10"/>
  <c r="I2986" i="10"/>
  <c r="I2985" i="10"/>
  <c r="I2984" i="10"/>
  <c r="J2984" i="10" s="1"/>
  <c r="I2983" i="10"/>
  <c r="I2982" i="10"/>
  <c r="J2983" i="10"/>
  <c r="I2981" i="10"/>
  <c r="J2981" i="10" s="1"/>
  <c r="I2980" i="10"/>
  <c r="J2980" i="10" s="1"/>
  <c r="I2979" i="10"/>
  <c r="I2978" i="10"/>
  <c r="J2978" i="10" s="1"/>
  <c r="I2977" i="10"/>
  <c r="I2976" i="10"/>
  <c r="J2976" i="10" s="1"/>
  <c r="I2975" i="10"/>
  <c r="I2974" i="10"/>
  <c r="J2975" i="10"/>
  <c r="I2973" i="10"/>
  <c r="J2973" i="10" s="1"/>
  <c r="I2972" i="10"/>
  <c r="J2972" i="10" s="1"/>
  <c r="I2971" i="10"/>
  <c r="I2970" i="10"/>
  <c r="J2970" i="10" s="1"/>
  <c r="I2969" i="10"/>
  <c r="J2969" i="10" s="1"/>
  <c r="I2968" i="10"/>
  <c r="J2968" i="10" s="1"/>
  <c r="I2967" i="10"/>
  <c r="I2966" i="10"/>
  <c r="J2967" i="10"/>
  <c r="I2965" i="10"/>
  <c r="J2965" i="10" s="1"/>
  <c r="I2964" i="10"/>
  <c r="J2964" i="10" s="1"/>
  <c r="I2963" i="10"/>
  <c r="I2962" i="10"/>
  <c r="J2962" i="10" s="1"/>
  <c r="I2961" i="10"/>
  <c r="I2960" i="10"/>
  <c r="J2960" i="10" s="1"/>
  <c r="I2959" i="10"/>
  <c r="I2958" i="10"/>
  <c r="J2959" i="10" s="1"/>
  <c r="I2957" i="10"/>
  <c r="J2957" i="10" s="1"/>
  <c r="I2956" i="10"/>
  <c r="J2956" i="10" s="1"/>
  <c r="I2955" i="10"/>
  <c r="I2954" i="10"/>
  <c r="J2954" i="10" s="1"/>
  <c r="I2953" i="10"/>
  <c r="I2952" i="10"/>
  <c r="J2952" i="10" s="1"/>
  <c r="I2951" i="10"/>
  <c r="I2950" i="10"/>
  <c r="J2951" i="10"/>
  <c r="I2949" i="10"/>
  <c r="J2949" i="10" s="1"/>
  <c r="I2948" i="10"/>
  <c r="I2947" i="10"/>
  <c r="J2947" i="10" s="1"/>
  <c r="J2948" i="10"/>
  <c r="I2946" i="10"/>
  <c r="I2945" i="10"/>
  <c r="I2944" i="10"/>
  <c r="J2944" i="10" s="1"/>
  <c r="I2943" i="10"/>
  <c r="I2942" i="10"/>
  <c r="J2943" i="10"/>
  <c r="I2941" i="10"/>
  <c r="I2940" i="10"/>
  <c r="J2940" i="10" s="1"/>
  <c r="I2939" i="10"/>
  <c r="I2938" i="10"/>
  <c r="I2937" i="10"/>
  <c r="I2936" i="10"/>
  <c r="J2936" i="10" s="1"/>
  <c r="I2935" i="10"/>
  <c r="I2934" i="10"/>
  <c r="I2933" i="10"/>
  <c r="J2933" i="10" s="1"/>
  <c r="I2932" i="10"/>
  <c r="J2932" i="10" s="1"/>
  <c r="I2931" i="10"/>
  <c r="J2931" i="10" s="1"/>
  <c r="I2930" i="10"/>
  <c r="I2929" i="10"/>
  <c r="I2928" i="10"/>
  <c r="I2927" i="10"/>
  <c r="I2926" i="10"/>
  <c r="J2926" i="10" s="1"/>
  <c r="J2927" i="10"/>
  <c r="I2925" i="10"/>
  <c r="I2924" i="10"/>
  <c r="J2924" i="10" s="1"/>
  <c r="J2925" i="10"/>
  <c r="I2923" i="10"/>
  <c r="J2923" i="10" s="1"/>
  <c r="I2922" i="10"/>
  <c r="I2921" i="10"/>
  <c r="I2920" i="10"/>
  <c r="I2919" i="10"/>
  <c r="J2919" i="10" s="1"/>
  <c r="I2918" i="10"/>
  <c r="I2917" i="10"/>
  <c r="J2917" i="10" s="1"/>
  <c r="I2916" i="10"/>
  <c r="I2915" i="10"/>
  <c r="J2915" i="10" s="1"/>
  <c r="I2914" i="10"/>
  <c r="I2913" i="10"/>
  <c r="I2912" i="10"/>
  <c r="I2911" i="10"/>
  <c r="I2910" i="10"/>
  <c r="J2910" i="10" s="1"/>
  <c r="I2909" i="10"/>
  <c r="I2908" i="10"/>
  <c r="J2909" i="10" s="1"/>
  <c r="I2907" i="10"/>
  <c r="I2906" i="10"/>
  <c r="I2905" i="10"/>
  <c r="I2904" i="10"/>
  <c r="J2904" i="10" s="1"/>
  <c r="I2903" i="10"/>
  <c r="I2902" i="10"/>
  <c r="J2903" i="10"/>
  <c r="I2901" i="10"/>
  <c r="I2900" i="10"/>
  <c r="J2901" i="10"/>
  <c r="I2899" i="10"/>
  <c r="J2900" i="10"/>
  <c r="I2898" i="10"/>
  <c r="I2897" i="10"/>
  <c r="I2896" i="10"/>
  <c r="J2896" i="10" s="1"/>
  <c r="I2895" i="10"/>
  <c r="I2894" i="10"/>
  <c r="J2895" i="10"/>
  <c r="I2893" i="10"/>
  <c r="J2893" i="10" s="1"/>
  <c r="I2892" i="10"/>
  <c r="J2892" i="10" s="1"/>
  <c r="I2891" i="10"/>
  <c r="I2890" i="10"/>
  <c r="I2889" i="10"/>
  <c r="I2888" i="10"/>
  <c r="I2887" i="10"/>
  <c r="J2887" i="10" s="1"/>
  <c r="I2886" i="10"/>
  <c r="I2885" i="10"/>
  <c r="I2884" i="10"/>
  <c r="J2885" i="10" s="1"/>
  <c r="I2883" i="10"/>
  <c r="J2884" i="10"/>
  <c r="I2882" i="10"/>
  <c r="I2881" i="10"/>
  <c r="I2880" i="10"/>
  <c r="J2880" i="10" s="1"/>
  <c r="I2879" i="10"/>
  <c r="I2878" i="10"/>
  <c r="J2879" i="10" s="1"/>
  <c r="I2877" i="10"/>
  <c r="I2876" i="10"/>
  <c r="J2876" i="10" s="1"/>
  <c r="J2877" i="10"/>
  <c r="I2875" i="10"/>
  <c r="I2874" i="10"/>
  <c r="J2874" i="10" s="1"/>
  <c r="I2873" i="10"/>
  <c r="I2872" i="10"/>
  <c r="I2871" i="10"/>
  <c r="J2871" i="10" s="1"/>
  <c r="I2870" i="10"/>
  <c r="I2869" i="10"/>
  <c r="J2870" i="10" s="1"/>
  <c r="I2868" i="10"/>
  <c r="J2869" i="10"/>
  <c r="I2867" i="10"/>
  <c r="J2867" i="10" s="1"/>
  <c r="I2866" i="10"/>
  <c r="I2865" i="10"/>
  <c r="I2864" i="10"/>
  <c r="I2863" i="10"/>
  <c r="J2863" i="10" s="1"/>
  <c r="I2862" i="10"/>
  <c r="J2862" i="10" s="1"/>
  <c r="I2861" i="10"/>
  <c r="J2861" i="10" s="1"/>
  <c r="I2860" i="10"/>
  <c r="I2859" i="10"/>
  <c r="J2860" i="10"/>
  <c r="I2858" i="10"/>
  <c r="I2857" i="10"/>
  <c r="I2856" i="10"/>
  <c r="J2856" i="10" s="1"/>
  <c r="I2855" i="10"/>
  <c r="I2854" i="10"/>
  <c r="J2854" i="10" s="1"/>
  <c r="J2855" i="10"/>
  <c r="I2853" i="10"/>
  <c r="I2852" i="10"/>
  <c r="J2853" i="10" s="1"/>
  <c r="I2851" i="10"/>
  <c r="J2852" i="10"/>
  <c r="I2850" i="10"/>
  <c r="I2849" i="10"/>
  <c r="I2848" i="10"/>
  <c r="I2847" i="10"/>
  <c r="I2846" i="10"/>
  <c r="J2847" i="10"/>
  <c r="I2845" i="10"/>
  <c r="J2845" i="10" s="1"/>
  <c r="I2844" i="10"/>
  <c r="J2844" i="10" s="1"/>
  <c r="I2843" i="10"/>
  <c r="I2842" i="10"/>
  <c r="I2841" i="10"/>
  <c r="I2840" i="10"/>
  <c r="J2840" i="10" s="1"/>
  <c r="I2839" i="10"/>
  <c r="I2838" i="10"/>
  <c r="I2837" i="10"/>
  <c r="J2837" i="10" s="1"/>
  <c r="I2836" i="10"/>
  <c r="J2836" i="10" s="1"/>
  <c r="I2835" i="10"/>
  <c r="J2835" i="10" s="1"/>
  <c r="I2834" i="10"/>
  <c r="I2833" i="10"/>
  <c r="I2832" i="10"/>
  <c r="J2832" i="10" s="1"/>
  <c r="I2831" i="10"/>
  <c r="I2830" i="10"/>
  <c r="J2831" i="10"/>
  <c r="I2829" i="10"/>
  <c r="I2828" i="10"/>
  <c r="J2828" i="10" s="1"/>
  <c r="I2827" i="10"/>
  <c r="I2826" i="10"/>
  <c r="I2825" i="10"/>
  <c r="I2824" i="10"/>
  <c r="I2823" i="10"/>
  <c r="J2823" i="10" s="1"/>
  <c r="I2822" i="10"/>
  <c r="I2821" i="10"/>
  <c r="J2821" i="10" s="1"/>
  <c r="I2820" i="10"/>
  <c r="I2819" i="10"/>
  <c r="J2819" i="10" s="1"/>
  <c r="I2818" i="10"/>
  <c r="I2817" i="10"/>
  <c r="I2816" i="10"/>
  <c r="I2815" i="10"/>
  <c r="I2814" i="10"/>
  <c r="J2815" i="10" s="1"/>
  <c r="I2813" i="10"/>
  <c r="J2814" i="10"/>
  <c r="I2812" i="10"/>
  <c r="J2812" i="10" s="1"/>
  <c r="J2813" i="10"/>
  <c r="I2811" i="10"/>
  <c r="J2811" i="10" s="1"/>
  <c r="I2810" i="10"/>
  <c r="I2809" i="10"/>
  <c r="I2808" i="10"/>
  <c r="I2807" i="10"/>
  <c r="I2806" i="10"/>
  <c r="J2806" i="10" s="1"/>
  <c r="I2805" i="10"/>
  <c r="I2804" i="10"/>
  <c r="I2803" i="10"/>
  <c r="J2803" i="10" s="1"/>
  <c r="I2802" i="10"/>
  <c r="I2801" i="10"/>
  <c r="I2800" i="10"/>
  <c r="I2799" i="10"/>
  <c r="I2798" i="10"/>
  <c r="J2799" i="10"/>
  <c r="I2797" i="10"/>
  <c r="I2796" i="10"/>
  <c r="J2797" i="10"/>
  <c r="I2795" i="10"/>
  <c r="J2796" i="10"/>
  <c r="I2794" i="10"/>
  <c r="J2794" i="10" s="1"/>
  <c r="I2793" i="10"/>
  <c r="I2792" i="10"/>
  <c r="J2792" i="10" s="1"/>
  <c r="I2791" i="10"/>
  <c r="I2790" i="10"/>
  <c r="J2791" i="10"/>
  <c r="I2789" i="10"/>
  <c r="J2789" i="10" s="1"/>
  <c r="I2788" i="10"/>
  <c r="I2787" i="10"/>
  <c r="J2787" i="10" s="1"/>
  <c r="I2786" i="10"/>
  <c r="I2785" i="10"/>
  <c r="I2784" i="10"/>
  <c r="I2783" i="10"/>
  <c r="J2783" i="10" s="1"/>
  <c r="I2782" i="10"/>
  <c r="I2781" i="10"/>
  <c r="I2780" i="10"/>
  <c r="J2781" i="10" s="1"/>
  <c r="I2779" i="10"/>
  <c r="I2778" i="10"/>
  <c r="I2777" i="10"/>
  <c r="I2776" i="10"/>
  <c r="I2775" i="10"/>
  <c r="J2775" i="10" s="1"/>
  <c r="I2774" i="10"/>
  <c r="I2773" i="10"/>
  <c r="I2772" i="10"/>
  <c r="J2773" i="10"/>
  <c r="I2771" i="10"/>
  <c r="J2771" i="10" s="1"/>
  <c r="I2770" i="10"/>
  <c r="I2769" i="10"/>
  <c r="I2768" i="10"/>
  <c r="I2767" i="10"/>
  <c r="I2766" i="10"/>
  <c r="J2766" i="10" s="1"/>
  <c r="I2765" i="10"/>
  <c r="J2765" i="10" s="1"/>
  <c r="I2764" i="10"/>
  <c r="I2763" i="10"/>
  <c r="I2762" i="10"/>
  <c r="I2761" i="10"/>
  <c r="I2760" i="10"/>
  <c r="I2759" i="10"/>
  <c r="J2759" i="10" s="1"/>
  <c r="I2758" i="10"/>
  <c r="I2757" i="10"/>
  <c r="I2756" i="10"/>
  <c r="I2755" i="10"/>
  <c r="I2754" i="10"/>
  <c r="I2753" i="10"/>
  <c r="I2752" i="10"/>
  <c r="J2752" i="10" s="1"/>
  <c r="I2751" i="10"/>
  <c r="I2750" i="10"/>
  <c r="J2751" i="10"/>
  <c r="I2749" i="10"/>
  <c r="I2748" i="10"/>
  <c r="J2749" i="10" s="1"/>
  <c r="I2747" i="10"/>
  <c r="I2746" i="10"/>
  <c r="J2746" i="10" s="1"/>
  <c r="I2745" i="10"/>
  <c r="J2745" i="10" s="1"/>
  <c r="I2744" i="10"/>
  <c r="I2743" i="10"/>
  <c r="I2742" i="10"/>
  <c r="J2742" i="10" s="1"/>
  <c r="I2741" i="10"/>
  <c r="I2740" i="10"/>
  <c r="J2741" i="10" s="1"/>
  <c r="I2739" i="10"/>
  <c r="J2739" i="10" s="1"/>
  <c r="I2738" i="10"/>
  <c r="I2737" i="10"/>
  <c r="I2736" i="10"/>
  <c r="J2736" i="10" s="1"/>
  <c r="I2735" i="10"/>
  <c r="I2734" i="10"/>
  <c r="J2735" i="10"/>
  <c r="I2733" i="10"/>
  <c r="I2732" i="10"/>
  <c r="J2733" i="10"/>
  <c r="I2731" i="10"/>
  <c r="I2730" i="10"/>
  <c r="I2729" i="10"/>
  <c r="I2728" i="10"/>
  <c r="I2727" i="10"/>
  <c r="J2727" i="10" s="1"/>
  <c r="I2726" i="10"/>
  <c r="I2725" i="10"/>
  <c r="J2725" i="10" s="1"/>
  <c r="J2726" i="10"/>
  <c r="I2724" i="10"/>
  <c r="I2723" i="10"/>
  <c r="J2723" i="10" s="1"/>
  <c r="I2722" i="10"/>
  <c r="I2721" i="10"/>
  <c r="J2721" i="10" s="1"/>
  <c r="I2720" i="10"/>
  <c r="J2720" i="10" s="1"/>
  <c r="I2719" i="10"/>
  <c r="J2719" i="10" s="1"/>
  <c r="I2718" i="10"/>
  <c r="I2717" i="10"/>
  <c r="J2718" i="10"/>
  <c r="I2716" i="10"/>
  <c r="J2717" i="10" s="1"/>
  <c r="I2715" i="10"/>
  <c r="I2714" i="10"/>
  <c r="J2714" i="10" s="1"/>
  <c r="I2713" i="10"/>
  <c r="I2712" i="10"/>
  <c r="J2712" i="10" s="1"/>
  <c r="I2711" i="10"/>
  <c r="J2711" i="10" s="1"/>
  <c r="I2710" i="10"/>
  <c r="J2710" i="10" s="1"/>
  <c r="I2709" i="10"/>
  <c r="I2708" i="10"/>
  <c r="J2708" i="10" s="1"/>
  <c r="J2709" i="10"/>
  <c r="I2707" i="10"/>
  <c r="I2706" i="10"/>
  <c r="J2706" i="10" s="1"/>
  <c r="I2705" i="10"/>
  <c r="I2704" i="10"/>
  <c r="I2703" i="10"/>
  <c r="J2703" i="10" s="1"/>
  <c r="I2702" i="10"/>
  <c r="J2702" i="10" s="1"/>
  <c r="I2701" i="10"/>
  <c r="I2700" i="10"/>
  <c r="J2701" i="10"/>
  <c r="I2699" i="10"/>
  <c r="J2699" i="10" s="1"/>
  <c r="I2698" i="10"/>
  <c r="I2697" i="10"/>
  <c r="J2697" i="10" s="1"/>
  <c r="I2696" i="10"/>
  <c r="I2695" i="10"/>
  <c r="I2694" i="10"/>
  <c r="J2694" i="10" s="1"/>
  <c r="I2693" i="10"/>
  <c r="I2692" i="10"/>
  <c r="J2693" i="10"/>
  <c r="I2691" i="10"/>
  <c r="I2690" i="10"/>
  <c r="I2689" i="10"/>
  <c r="I2688" i="10"/>
  <c r="J2688" i="10" s="1"/>
  <c r="I2687" i="10"/>
  <c r="I2686" i="10"/>
  <c r="J2686" i="10" s="1"/>
  <c r="I2685" i="10"/>
  <c r="J2685" i="10" s="1"/>
  <c r="I2684" i="10"/>
  <c r="I2683" i="10"/>
  <c r="J2684" i="10"/>
  <c r="I2682" i="10"/>
  <c r="J2682" i="10" s="1"/>
  <c r="I2681" i="10"/>
  <c r="I2680" i="10"/>
  <c r="J2680" i="10" s="1"/>
  <c r="I2679" i="10"/>
  <c r="I2678" i="10"/>
  <c r="J2679" i="10" s="1"/>
  <c r="I2677" i="10"/>
  <c r="J2677" i="10" s="1"/>
  <c r="I2676" i="10"/>
  <c r="I2675" i="10"/>
  <c r="I2674" i="10"/>
  <c r="I2673" i="10"/>
  <c r="J2673" i="10" s="1"/>
  <c r="I2672" i="10"/>
  <c r="J2672" i="10" s="1"/>
  <c r="I2671" i="10"/>
  <c r="I2670" i="10"/>
  <c r="I2669" i="10"/>
  <c r="I2668" i="10"/>
  <c r="I2667" i="10"/>
  <c r="I2666" i="10"/>
  <c r="I2665" i="10"/>
  <c r="I2664" i="10"/>
  <c r="I2663" i="10"/>
  <c r="J2663" i="10" s="1"/>
  <c r="I2662" i="10"/>
  <c r="I2661" i="10"/>
  <c r="J2661" i="10" s="1"/>
  <c r="I2660" i="10"/>
  <c r="I2659" i="10"/>
  <c r="J2659" i="10" s="1"/>
  <c r="I2658" i="10"/>
  <c r="I2657" i="10"/>
  <c r="I2656" i="10"/>
  <c r="I2655" i="10"/>
  <c r="I2654" i="10"/>
  <c r="J2655" i="10"/>
  <c r="I2653" i="10"/>
  <c r="I2652" i="10"/>
  <c r="J2653" i="10"/>
  <c r="I2651" i="10"/>
  <c r="J2652" i="10"/>
  <c r="I2650" i="10"/>
  <c r="J2650" i="10" s="1"/>
  <c r="I2649" i="10"/>
  <c r="I2648" i="10"/>
  <c r="J2648" i="10" s="1"/>
  <c r="I2647" i="10"/>
  <c r="I2646" i="10"/>
  <c r="J2647" i="10"/>
  <c r="I2645" i="10"/>
  <c r="J2645" i="10" s="1"/>
  <c r="I2644" i="10"/>
  <c r="I2643" i="10"/>
  <c r="J2643" i="10" s="1"/>
  <c r="I2642" i="10"/>
  <c r="I2641" i="10"/>
  <c r="I2640" i="10"/>
  <c r="J2640" i="10" s="1"/>
  <c r="I2639" i="10"/>
  <c r="J2639" i="10" s="1"/>
  <c r="I2638" i="10"/>
  <c r="J2638" i="10" s="1"/>
  <c r="I2637" i="10"/>
  <c r="I2636" i="10"/>
  <c r="J2637" i="10"/>
  <c r="I2635" i="10"/>
  <c r="I2634" i="10"/>
  <c r="I2633" i="10"/>
  <c r="I2632" i="10"/>
  <c r="I2631" i="10"/>
  <c r="I2630" i="10"/>
  <c r="J2630" i="10" s="1"/>
  <c r="I2629" i="10"/>
  <c r="J2629" i="10" s="1"/>
  <c r="I2628" i="10"/>
  <c r="I2627" i="10"/>
  <c r="I2626" i="10"/>
  <c r="I2625" i="10"/>
  <c r="I2624" i="10"/>
  <c r="I2623" i="10"/>
  <c r="J2623" i="10" s="1"/>
  <c r="I2622" i="10"/>
  <c r="I2621" i="10"/>
  <c r="J2621" i="10" s="1"/>
  <c r="I2620" i="10"/>
  <c r="J2620" i="10" s="1"/>
  <c r="I2619" i="10"/>
  <c r="I2618" i="10"/>
  <c r="I2617" i="10"/>
  <c r="I2616" i="10"/>
  <c r="J2616" i="10" s="1"/>
  <c r="I2615" i="10"/>
  <c r="I2614" i="10"/>
  <c r="I2613" i="10"/>
  <c r="I2612" i="10"/>
  <c r="I2611" i="10"/>
  <c r="J2611" i="10" s="1"/>
  <c r="I2610" i="10"/>
  <c r="I2609" i="10"/>
  <c r="I2608" i="10"/>
  <c r="I2607" i="10"/>
  <c r="J2607" i="10" s="1"/>
  <c r="I2606" i="10"/>
  <c r="I2605" i="10"/>
  <c r="I2604" i="10"/>
  <c r="J2605" i="10"/>
  <c r="I2603" i="10"/>
  <c r="I2602" i="10"/>
  <c r="I2601" i="10"/>
  <c r="I2600" i="10"/>
  <c r="J2600" i="10" s="1"/>
  <c r="I2599" i="10"/>
  <c r="I2598" i="10"/>
  <c r="J2599" i="10"/>
  <c r="I2597" i="10"/>
  <c r="I2596" i="10"/>
  <c r="J2597" i="10"/>
  <c r="I2595" i="10"/>
  <c r="I2594" i="10"/>
  <c r="J2594" i="10" s="1"/>
  <c r="I2593" i="10"/>
  <c r="J2593" i="10" s="1"/>
  <c r="I2592" i="10"/>
  <c r="I2591" i="10"/>
  <c r="J2591" i="10" s="1"/>
  <c r="I2590" i="10"/>
  <c r="I2589" i="10"/>
  <c r="I2588" i="10"/>
  <c r="J2589" i="10"/>
  <c r="I2587" i="10"/>
  <c r="J2588" i="10"/>
  <c r="I2586" i="10"/>
  <c r="I2585" i="10"/>
  <c r="I2584" i="10"/>
  <c r="J2584" i="10" s="1"/>
  <c r="I2583" i="10"/>
  <c r="I2582" i="10"/>
  <c r="J2583" i="10" s="1"/>
  <c r="I2581" i="10"/>
  <c r="J2582" i="10"/>
  <c r="I2580" i="10"/>
  <c r="J2581" i="10" s="1"/>
  <c r="I2579" i="10"/>
  <c r="I2578" i="10"/>
  <c r="I2577" i="10"/>
  <c r="J2578" i="10" s="1"/>
  <c r="I2576" i="10"/>
  <c r="I2575" i="10"/>
  <c r="I2574" i="10"/>
  <c r="J2574" i="10" s="1"/>
  <c r="I2573" i="10"/>
  <c r="I2572" i="10"/>
  <c r="J2573" i="10" s="1"/>
  <c r="I2571" i="10"/>
  <c r="J2571" i="10" s="1"/>
  <c r="J2572" i="10"/>
  <c r="I2570" i="10"/>
  <c r="I2569" i="10"/>
  <c r="J2570" i="10" s="1"/>
  <c r="I2568" i="10"/>
  <c r="I2567" i="10"/>
  <c r="I2566" i="10"/>
  <c r="J2566" i="10" s="1"/>
  <c r="I2565" i="10"/>
  <c r="I2564" i="10"/>
  <c r="J2565" i="10" s="1"/>
  <c r="I2563" i="10"/>
  <c r="I2562" i="10"/>
  <c r="J2563" i="10"/>
  <c r="I2561" i="10"/>
  <c r="J2562" i="10" s="1"/>
  <c r="I2560" i="10"/>
  <c r="I2559" i="10"/>
  <c r="J2559" i="10" s="1"/>
  <c r="I2558" i="10"/>
  <c r="I2557" i="10"/>
  <c r="I2556" i="10"/>
  <c r="I2555" i="10"/>
  <c r="J2555" i="10" s="1"/>
  <c r="I2554" i="10"/>
  <c r="I2553" i="10"/>
  <c r="J2554" i="10" s="1"/>
  <c r="I2552" i="10"/>
  <c r="I2551" i="10"/>
  <c r="J2551" i="10" s="1"/>
  <c r="I2550" i="10"/>
  <c r="I2549" i="10"/>
  <c r="I2548" i="10"/>
  <c r="I2547" i="10"/>
  <c r="J2547" i="10" s="1"/>
  <c r="I2546" i="10"/>
  <c r="I2545" i="10"/>
  <c r="J2546" i="10" s="1"/>
  <c r="I2544" i="10"/>
  <c r="I2543" i="10"/>
  <c r="I2542" i="10"/>
  <c r="I2541" i="10"/>
  <c r="I2540" i="10"/>
  <c r="I2539" i="10"/>
  <c r="J2540" i="10" s="1"/>
  <c r="I2538" i="10"/>
  <c r="I2537" i="10"/>
  <c r="I2536" i="10"/>
  <c r="I2535" i="10"/>
  <c r="J2535" i="10" s="1"/>
  <c r="I2534" i="10"/>
  <c r="I2533" i="10"/>
  <c r="I2532" i="10"/>
  <c r="J2533" i="10" s="1"/>
  <c r="I2531" i="10"/>
  <c r="J2531" i="10" s="1"/>
  <c r="I2530" i="10"/>
  <c r="I2529" i="10"/>
  <c r="J2530" i="10" s="1"/>
  <c r="I2528" i="10"/>
  <c r="I2527" i="10"/>
  <c r="I2526" i="10"/>
  <c r="J2526" i="10" s="1"/>
  <c r="I2525" i="10"/>
  <c r="I2524" i="10"/>
  <c r="J2525" i="10" s="1"/>
  <c r="I2523" i="10"/>
  <c r="J2523" i="10" s="1"/>
  <c r="J2524" i="10"/>
  <c r="I2522" i="10"/>
  <c r="I2521" i="10"/>
  <c r="J2522" i="10" s="1"/>
  <c r="I2520" i="10"/>
  <c r="I2519" i="10"/>
  <c r="I2518" i="10"/>
  <c r="J2518" i="10" s="1"/>
  <c r="I2517" i="10"/>
  <c r="I2516" i="10"/>
  <c r="J2517" i="10" s="1"/>
  <c r="I2515" i="10"/>
  <c r="I2514" i="10"/>
  <c r="J2515" i="10"/>
  <c r="I2513" i="10"/>
  <c r="J2514" i="10" s="1"/>
  <c r="I2512" i="10"/>
  <c r="I2511" i="10"/>
  <c r="J2511" i="10" s="1"/>
  <c r="I2510" i="10"/>
  <c r="I2509" i="10"/>
  <c r="I2508" i="10"/>
  <c r="I2507" i="10"/>
  <c r="J2507" i="10" s="1"/>
  <c r="I2506" i="10"/>
  <c r="I2505" i="10"/>
  <c r="J2506" i="10" s="1"/>
  <c r="I2504" i="10"/>
  <c r="I2503" i="10"/>
  <c r="J2503" i="10" s="1"/>
  <c r="I2502" i="10"/>
  <c r="I2501" i="10"/>
  <c r="I2500" i="10"/>
  <c r="I2499" i="10"/>
  <c r="J2499" i="10" s="1"/>
  <c r="I2498" i="10"/>
  <c r="I2497" i="10"/>
  <c r="J2498" i="10" s="1"/>
  <c r="I2496" i="10"/>
  <c r="I2495" i="10"/>
  <c r="I2494" i="10"/>
  <c r="I2493" i="10"/>
  <c r="I2492" i="10"/>
  <c r="I2491" i="10"/>
  <c r="J2492" i="10" s="1"/>
  <c r="I2490" i="10"/>
  <c r="J2491" i="10"/>
  <c r="I2489" i="10"/>
  <c r="I2488" i="10"/>
  <c r="I2487" i="10"/>
  <c r="J2487" i="10" s="1"/>
  <c r="I2486" i="10"/>
  <c r="I2485" i="10"/>
  <c r="I2484" i="10"/>
  <c r="J2485" i="10" s="1"/>
  <c r="I2483" i="10"/>
  <c r="I2482" i="10"/>
  <c r="I2481" i="10"/>
  <c r="I2480" i="10"/>
  <c r="I2479" i="10"/>
  <c r="I2478" i="10"/>
  <c r="J2478" i="10" s="1"/>
  <c r="I2477" i="10"/>
  <c r="I2476" i="10"/>
  <c r="J2477" i="10" s="1"/>
  <c r="I2475" i="10"/>
  <c r="J2475" i="10" s="1"/>
  <c r="J2476" i="10"/>
  <c r="I2474" i="10"/>
  <c r="I2473" i="10"/>
  <c r="J2474" i="10" s="1"/>
  <c r="I2472" i="10"/>
  <c r="I2471" i="10"/>
  <c r="J2471" i="10" s="1"/>
  <c r="I2470" i="10"/>
  <c r="J2470" i="10" s="1"/>
  <c r="I2469" i="10"/>
  <c r="I2468" i="10"/>
  <c r="J2469" i="10" s="1"/>
  <c r="I2467" i="10"/>
  <c r="I2466" i="10"/>
  <c r="J2467" i="10"/>
  <c r="I2465" i="10"/>
  <c r="J2466" i="10" s="1"/>
  <c r="I2464" i="10"/>
  <c r="I2463" i="10"/>
  <c r="J2463" i="10" s="1"/>
  <c r="I2462" i="10"/>
  <c r="I2461" i="10"/>
  <c r="I2460" i="10"/>
  <c r="I2459" i="10"/>
  <c r="J2459" i="10" s="1"/>
  <c r="I2458" i="10"/>
  <c r="I2457" i="10"/>
  <c r="J2458" i="10" s="1"/>
  <c r="I2456" i="10"/>
  <c r="I2455" i="10"/>
  <c r="J2455" i="10" s="1"/>
  <c r="I2454" i="10"/>
  <c r="I2453" i="10"/>
  <c r="I2452" i="10"/>
  <c r="I2451" i="10"/>
  <c r="I2450" i="10"/>
  <c r="I2449" i="10"/>
  <c r="J2450" i="10" s="1"/>
  <c r="I2448" i="10"/>
  <c r="I2447" i="10"/>
  <c r="I2446" i="10"/>
  <c r="I2445" i="10"/>
  <c r="I2444" i="10"/>
  <c r="I2443" i="10"/>
  <c r="J2444" i="10" s="1"/>
  <c r="I2442" i="10"/>
  <c r="J2443" i="10" s="1"/>
  <c r="I2441" i="10"/>
  <c r="I2440" i="10"/>
  <c r="I2439" i="10"/>
  <c r="J2439" i="10" s="1"/>
  <c r="I2438" i="10"/>
  <c r="I2437" i="10"/>
  <c r="J2438" i="10" s="1"/>
  <c r="I2436" i="10"/>
  <c r="J2437" i="10" s="1"/>
  <c r="I2435" i="10"/>
  <c r="I2434" i="10"/>
  <c r="I2433" i="10"/>
  <c r="J2433" i="10" s="1"/>
  <c r="I2432" i="10"/>
  <c r="I2431" i="10"/>
  <c r="I2430" i="10"/>
  <c r="J2430" i="10" s="1"/>
  <c r="I2429" i="10"/>
  <c r="I2428" i="10"/>
  <c r="J2429" i="10" s="1"/>
  <c r="I2427" i="10"/>
  <c r="J2427" i="10" s="1"/>
  <c r="J2428" i="10"/>
  <c r="I2426" i="10"/>
  <c r="I2425" i="10"/>
  <c r="J2426" i="10" s="1"/>
  <c r="I2424" i="10"/>
  <c r="I2423" i="10"/>
  <c r="I2422" i="10"/>
  <c r="J2422" i="10" s="1"/>
  <c r="I2421" i="10"/>
  <c r="I2420" i="10"/>
  <c r="J2420" i="10" s="1"/>
  <c r="I2419" i="10"/>
  <c r="I2418" i="10"/>
  <c r="J2419" i="10"/>
  <c r="I2417" i="10"/>
  <c r="J2418" i="10" s="1"/>
  <c r="I2416" i="10"/>
  <c r="I2415" i="10"/>
  <c r="J2415" i="10" s="1"/>
  <c r="I2414" i="10"/>
  <c r="I2413" i="10"/>
  <c r="I2412" i="10"/>
  <c r="J2412" i="10" s="1"/>
  <c r="I2411" i="10"/>
  <c r="J2411" i="10" s="1"/>
  <c r="I2410" i="10"/>
  <c r="I2409" i="10"/>
  <c r="J2410" i="10" s="1"/>
  <c r="I2408" i="10"/>
  <c r="I2407" i="10"/>
  <c r="J2407" i="10" s="1"/>
  <c r="I2406" i="10"/>
  <c r="I2405" i="10"/>
  <c r="J2405" i="10" s="1"/>
  <c r="I2404" i="10"/>
  <c r="I2403" i="10"/>
  <c r="J2403" i="10" s="1"/>
  <c r="I2402" i="10"/>
  <c r="I2401" i="10"/>
  <c r="J2402" i="10" s="1"/>
  <c r="I2400" i="10"/>
  <c r="I2399" i="10"/>
  <c r="I2398" i="10"/>
  <c r="I2397" i="10"/>
  <c r="J2397" i="10" s="1"/>
  <c r="I2396" i="10"/>
  <c r="I2395" i="10"/>
  <c r="J2396" i="10" s="1"/>
  <c r="I2394" i="10"/>
  <c r="J2394" i="10" s="1"/>
  <c r="I2393" i="10"/>
  <c r="I2392" i="10"/>
  <c r="I2391" i="10"/>
  <c r="J2391" i="10" s="1"/>
  <c r="I2390" i="10"/>
  <c r="I2389" i="10"/>
  <c r="I2388" i="10"/>
  <c r="J2388" i="10" s="1"/>
  <c r="I2387" i="10"/>
  <c r="J2387" i="10" s="1"/>
  <c r="I2386" i="10"/>
  <c r="I2385" i="10"/>
  <c r="I2384" i="10"/>
  <c r="I2383" i="10"/>
  <c r="I2382" i="10"/>
  <c r="J2382" i="10" s="1"/>
  <c r="I2381" i="10"/>
  <c r="J2381" i="10" s="1"/>
  <c r="I2380" i="10"/>
  <c r="I2379" i="10"/>
  <c r="J2379" i="10" s="1"/>
  <c r="J2380" i="10"/>
  <c r="I2378" i="10"/>
  <c r="I2377" i="10"/>
  <c r="I2376" i="10"/>
  <c r="I2375" i="10"/>
  <c r="I2374" i="10"/>
  <c r="J2374" i="10" s="1"/>
  <c r="I2373" i="10"/>
  <c r="I2372" i="10"/>
  <c r="J2372" i="10" s="1"/>
  <c r="I2371" i="10"/>
  <c r="I2370" i="10"/>
  <c r="J2370" i="10" s="1"/>
  <c r="J2371" i="10"/>
  <c r="I2369" i="10"/>
  <c r="I2368" i="10"/>
  <c r="I2367" i="10"/>
  <c r="I2366" i="10"/>
  <c r="I2365" i="10"/>
  <c r="J2365" i="10" s="1"/>
  <c r="I2364" i="10"/>
  <c r="J2364" i="10" s="1"/>
  <c r="I2363" i="10"/>
  <c r="I2362" i="10"/>
  <c r="J2363" i="10"/>
  <c r="I2361" i="10"/>
  <c r="I2360" i="10"/>
  <c r="I2359" i="10"/>
  <c r="I2358" i="10"/>
  <c r="I2357" i="10"/>
  <c r="I2356" i="10"/>
  <c r="J2356" i="10" s="1"/>
  <c r="I2355" i="10"/>
  <c r="J2355" i="10" s="1"/>
  <c r="I2354" i="10"/>
  <c r="I2353" i="10"/>
  <c r="I2352" i="10"/>
  <c r="I2351" i="10"/>
  <c r="I2350" i="10"/>
  <c r="J2350" i="10" s="1"/>
  <c r="I2349" i="10"/>
  <c r="I2348" i="10"/>
  <c r="J2349" i="10" s="1"/>
  <c r="I2347" i="10"/>
  <c r="J2348" i="10"/>
  <c r="I2346" i="10"/>
  <c r="I2345" i="10"/>
  <c r="I2344" i="10"/>
  <c r="J2344" i="10" s="1"/>
  <c r="I2343" i="10"/>
  <c r="I2342" i="10"/>
  <c r="I2341" i="10"/>
  <c r="I2340" i="10"/>
  <c r="J2341" i="10" s="1"/>
  <c r="I2339" i="10"/>
  <c r="J2340" i="10"/>
  <c r="I2338" i="10"/>
  <c r="J2339" i="10"/>
  <c r="I2337" i="10"/>
  <c r="J2338" i="10" s="1"/>
  <c r="I2336" i="10"/>
  <c r="I2335" i="10"/>
  <c r="J2335" i="10" s="1"/>
  <c r="I2334" i="10"/>
  <c r="I2333" i="10"/>
  <c r="J2334" i="10"/>
  <c r="I2332" i="10"/>
  <c r="J2333" i="10" s="1"/>
  <c r="I2331" i="10"/>
  <c r="J2331" i="10" s="1"/>
  <c r="I2330" i="10"/>
  <c r="I2329" i="10"/>
  <c r="I2328" i="10"/>
  <c r="I2327" i="10"/>
  <c r="I2326" i="10"/>
  <c r="J2326" i="10" s="1"/>
  <c r="I2325" i="10"/>
  <c r="J2325" i="10" s="1"/>
  <c r="I2324" i="10"/>
  <c r="I2323" i="10"/>
  <c r="J2323" i="10" s="1"/>
  <c r="J2324" i="10"/>
  <c r="I2322" i="10"/>
  <c r="I2321" i="10"/>
  <c r="I2320" i="10"/>
  <c r="I2319" i="10"/>
  <c r="I2318" i="10"/>
  <c r="J2318" i="10" s="1"/>
  <c r="I2317" i="10"/>
  <c r="I2316" i="10"/>
  <c r="J2316" i="10" s="1"/>
  <c r="I2315" i="10"/>
  <c r="I2314" i="10"/>
  <c r="J2315" i="10"/>
  <c r="I2313" i="10"/>
  <c r="J2314" i="10" s="1"/>
  <c r="I2312" i="10"/>
  <c r="I2311" i="10"/>
  <c r="J2311" i="10" s="1"/>
  <c r="I2310" i="10"/>
  <c r="I2309" i="10"/>
  <c r="I2308" i="10"/>
  <c r="I2307" i="10"/>
  <c r="I2306" i="10"/>
  <c r="J2307" i="10" s="1"/>
  <c r="I2305" i="10"/>
  <c r="I2304" i="10"/>
  <c r="J2305" i="10" s="1"/>
  <c r="I2303" i="10"/>
  <c r="I2302" i="10"/>
  <c r="J2302" i="10" s="1"/>
  <c r="I2301" i="10"/>
  <c r="I2300" i="10"/>
  <c r="J2301" i="10" s="1"/>
  <c r="I2299" i="10"/>
  <c r="J2300" i="10"/>
  <c r="I2298" i="10"/>
  <c r="I2297" i="10"/>
  <c r="I2296" i="10"/>
  <c r="I2295" i="10"/>
  <c r="I2294" i="10"/>
  <c r="I2293" i="10"/>
  <c r="I2292" i="10"/>
  <c r="J2292" i="10" s="1"/>
  <c r="I2291" i="10"/>
  <c r="I2290" i="10"/>
  <c r="I2289" i="10"/>
  <c r="J2289" i="10" s="1"/>
  <c r="I2288" i="10"/>
  <c r="J2288" i="10" s="1"/>
  <c r="I2287" i="10"/>
  <c r="J2287" i="10" s="1"/>
  <c r="I2286" i="10"/>
  <c r="I2285" i="10"/>
  <c r="I2284" i="10"/>
  <c r="I2283" i="10"/>
  <c r="J2283" i="10" s="1"/>
  <c r="I2282" i="10"/>
  <c r="I2281" i="10"/>
  <c r="I2280" i="10"/>
  <c r="I2279" i="10"/>
  <c r="J2279" i="10" s="1"/>
  <c r="I2278" i="10"/>
  <c r="J2278" i="10" s="1"/>
  <c r="I2277" i="10"/>
  <c r="I2276" i="10"/>
  <c r="I2275" i="10"/>
  <c r="I2274" i="10"/>
  <c r="J2275" i="10"/>
  <c r="I2273" i="10"/>
  <c r="J2274" i="10" s="1"/>
  <c r="I2272" i="10"/>
  <c r="I2271" i="10"/>
  <c r="I2270" i="10"/>
  <c r="J2270" i="10" s="1"/>
  <c r="I2269" i="10"/>
  <c r="I2268" i="10"/>
  <c r="I2267" i="10"/>
  <c r="J2267" i="10" s="1"/>
  <c r="I2266" i="10"/>
  <c r="I2265" i="10"/>
  <c r="I2264" i="10"/>
  <c r="J2265" i="10" s="1"/>
  <c r="I2263" i="10"/>
  <c r="I2262" i="10"/>
  <c r="J2262" i="10" s="1"/>
  <c r="I2261" i="10"/>
  <c r="I2260" i="10"/>
  <c r="J2261" i="10" s="1"/>
  <c r="I2259" i="10"/>
  <c r="I2258" i="10"/>
  <c r="J2259" i="10"/>
  <c r="I2257" i="10"/>
  <c r="I2256" i="10"/>
  <c r="J2257" i="10" s="1"/>
  <c r="I2255" i="10"/>
  <c r="I2254" i="10"/>
  <c r="I2253" i="10"/>
  <c r="I2252" i="10"/>
  <c r="J2253" i="10" s="1"/>
  <c r="I2251" i="10"/>
  <c r="I2250" i="10"/>
  <c r="J2251" i="10" s="1"/>
  <c r="I2249" i="10"/>
  <c r="J2250" i="10" s="1"/>
  <c r="I2248" i="10"/>
  <c r="I2247" i="10"/>
  <c r="I2246" i="10"/>
  <c r="J2246" i="10" s="1"/>
  <c r="I2245" i="10"/>
  <c r="I2244" i="10"/>
  <c r="I2243" i="10"/>
  <c r="I2242" i="10"/>
  <c r="J2243" i="10"/>
  <c r="I2241" i="10"/>
  <c r="J2242" i="10"/>
  <c r="I2240" i="10"/>
  <c r="I2239" i="10"/>
  <c r="J2239" i="10" s="1"/>
  <c r="I2238" i="10"/>
  <c r="J2238" i="10" s="1"/>
  <c r="I2237" i="10"/>
  <c r="I2236" i="10"/>
  <c r="J2236" i="10" s="1"/>
  <c r="I2235" i="10"/>
  <c r="I2234" i="10"/>
  <c r="J2234" i="10" s="1"/>
  <c r="J2235" i="10"/>
  <c r="I2233" i="10"/>
  <c r="I2232" i="10"/>
  <c r="J2233" i="10" s="1"/>
  <c r="I2231" i="10"/>
  <c r="I2230" i="10"/>
  <c r="I2229" i="10"/>
  <c r="J2229" i="10" s="1"/>
  <c r="I2228" i="10"/>
  <c r="J2228" i="10" s="1"/>
  <c r="I2227" i="10"/>
  <c r="I2226" i="10"/>
  <c r="J2227" i="10"/>
  <c r="I2225" i="10"/>
  <c r="J2226" i="10" s="1"/>
  <c r="I2224" i="10"/>
  <c r="J2225" i="10" s="1"/>
  <c r="I2223" i="10"/>
  <c r="I2222" i="10"/>
  <c r="J2222" i="10" s="1"/>
  <c r="I2221" i="10"/>
  <c r="I2220" i="10"/>
  <c r="J2221" i="10" s="1"/>
  <c r="I2219" i="10"/>
  <c r="J2219" i="10" s="1"/>
  <c r="I2218" i="10"/>
  <c r="J2218" i="10" s="1"/>
  <c r="I2217" i="10"/>
  <c r="I2216" i="10"/>
  <c r="I2215" i="10"/>
  <c r="J2216" i="10"/>
  <c r="I2214" i="10"/>
  <c r="I2213" i="10"/>
  <c r="I2212" i="10"/>
  <c r="J2213" i="10" s="1"/>
  <c r="I2211" i="10"/>
  <c r="I2210" i="10"/>
  <c r="J2211" i="10" s="1"/>
  <c r="I2209" i="10"/>
  <c r="I2208" i="10"/>
  <c r="J2208" i="10" s="1"/>
  <c r="I2207" i="10"/>
  <c r="J2207" i="10" s="1"/>
  <c r="I2206" i="10"/>
  <c r="I2205" i="10"/>
  <c r="I2204" i="10"/>
  <c r="I2203" i="10"/>
  <c r="I2202" i="10"/>
  <c r="J2203" i="10"/>
  <c r="I2201" i="10"/>
  <c r="J2202" i="10" s="1"/>
  <c r="I2200" i="10"/>
  <c r="I2199" i="10"/>
  <c r="I2198" i="10"/>
  <c r="I2197" i="10"/>
  <c r="J2197" i="10" s="1"/>
  <c r="I2196" i="10"/>
  <c r="I2195" i="10"/>
  <c r="J2196" i="10"/>
  <c r="I2194" i="10"/>
  <c r="J2194" i="10" s="1"/>
  <c r="J2195" i="10"/>
  <c r="I2193" i="10"/>
  <c r="I2192" i="10"/>
  <c r="J2192" i="10" s="1"/>
  <c r="I2191" i="10"/>
  <c r="I2190" i="10"/>
  <c r="J2190" i="10" s="1"/>
  <c r="I2189" i="10"/>
  <c r="I2188" i="10"/>
  <c r="I2187" i="10"/>
  <c r="I2186" i="10"/>
  <c r="J2187" i="10"/>
  <c r="I2185" i="10"/>
  <c r="I2184" i="10"/>
  <c r="J2185" i="10" s="1"/>
  <c r="I2183" i="10"/>
  <c r="I2182" i="10"/>
  <c r="J2182" i="10" s="1"/>
  <c r="I2181" i="10"/>
  <c r="I2180" i="10"/>
  <c r="I2179" i="10"/>
  <c r="J2179" i="10" s="1"/>
  <c r="I2178" i="10"/>
  <c r="I2177" i="10"/>
  <c r="J2178" i="10"/>
  <c r="I2176" i="10"/>
  <c r="J2177" i="10" s="1"/>
  <c r="I2175" i="10"/>
  <c r="I2174" i="10"/>
  <c r="J2174" i="10" s="1"/>
  <c r="I2173" i="10"/>
  <c r="I2172" i="10"/>
  <c r="J2172" i="10" s="1"/>
  <c r="I2171" i="10"/>
  <c r="J2171" i="10" s="1"/>
  <c r="I2170" i="10"/>
  <c r="I2169" i="10"/>
  <c r="J2170" i="10" s="1"/>
  <c r="I2168" i="10"/>
  <c r="J2169" i="10" s="1"/>
  <c r="I2167" i="10"/>
  <c r="I2166" i="10"/>
  <c r="I2165" i="10"/>
  <c r="I2164" i="10"/>
  <c r="I2163" i="10"/>
  <c r="I2162" i="10"/>
  <c r="J2163" i="10"/>
  <c r="I2161" i="10"/>
  <c r="I2160" i="10"/>
  <c r="I2159" i="10"/>
  <c r="I2158" i="10"/>
  <c r="I2157" i="10"/>
  <c r="I2156" i="10"/>
  <c r="J2157" i="10" s="1"/>
  <c r="I2155" i="10"/>
  <c r="J2156" i="10"/>
  <c r="I2154" i="10"/>
  <c r="J2155" i="10"/>
  <c r="I2153" i="10"/>
  <c r="J2154" i="10" s="1"/>
  <c r="I2152" i="10"/>
  <c r="J2153" i="10" s="1"/>
  <c r="I2151" i="10"/>
  <c r="J2151" i="10" s="1"/>
  <c r="I2150" i="10"/>
  <c r="I2149" i="10"/>
  <c r="J2149" i="10" s="1"/>
  <c r="I2148" i="10"/>
  <c r="J2148" i="10" s="1"/>
  <c r="I2147" i="10"/>
  <c r="I2146" i="10"/>
  <c r="J2147" i="10"/>
  <c r="I2145" i="10"/>
  <c r="I2144" i="10"/>
  <c r="I2143" i="10"/>
  <c r="I2142" i="10"/>
  <c r="I2141" i="10"/>
  <c r="J2141" i="10" s="1"/>
  <c r="I2140" i="10"/>
  <c r="I2139" i="10"/>
  <c r="J2139" i="10" s="1"/>
  <c r="I2138" i="10"/>
  <c r="I2137" i="10"/>
  <c r="J2138" i="10"/>
  <c r="I2136" i="10"/>
  <c r="J2137" i="10" s="1"/>
  <c r="I2135" i="10"/>
  <c r="I2134" i="10"/>
  <c r="J2134" i="10" s="1"/>
  <c r="I2133" i="10"/>
  <c r="I2132" i="10"/>
  <c r="I2131" i="10"/>
  <c r="J2131" i="10" s="1"/>
  <c r="I2130" i="10"/>
  <c r="J2130" i="10" s="1"/>
  <c r="I2129" i="10"/>
  <c r="I2128" i="10"/>
  <c r="J2129" i="10" s="1"/>
  <c r="I2127" i="10"/>
  <c r="I2126" i="10"/>
  <c r="I2125" i="10"/>
  <c r="I2124" i="10"/>
  <c r="J2124" i="10" s="1"/>
  <c r="I2123" i="10"/>
  <c r="I2122" i="10"/>
  <c r="J2122" i="10" s="1"/>
  <c r="I2121" i="10"/>
  <c r="I2120" i="10"/>
  <c r="I2119" i="10"/>
  <c r="I2118" i="10"/>
  <c r="I2117" i="10"/>
  <c r="I2116" i="10"/>
  <c r="I2115" i="10"/>
  <c r="J2116" i="10"/>
  <c r="I2114" i="10"/>
  <c r="J2115" i="10"/>
  <c r="I2113" i="10"/>
  <c r="I2112" i="10"/>
  <c r="J2112" i="10" s="1"/>
  <c r="I2111" i="10"/>
  <c r="J2111" i="10" s="1"/>
  <c r="I2110" i="10"/>
  <c r="I2109" i="10"/>
  <c r="I2108" i="10"/>
  <c r="I2107" i="10"/>
  <c r="I2106" i="10"/>
  <c r="J2107" i="10"/>
  <c r="I2105" i="10"/>
  <c r="J2106" i="10" s="1"/>
  <c r="I2104" i="10"/>
  <c r="J2104" i="10" s="1"/>
  <c r="I2103" i="10"/>
  <c r="J2103" i="10" s="1"/>
  <c r="I2102" i="10"/>
  <c r="I2101" i="10"/>
  <c r="J2101" i="10" s="1"/>
  <c r="I2100" i="10"/>
  <c r="I2099" i="10"/>
  <c r="J2100" i="10"/>
  <c r="I2098" i="10"/>
  <c r="J2099" i="10"/>
  <c r="I2097" i="10"/>
  <c r="I2096" i="10"/>
  <c r="J2097" i="10" s="1"/>
  <c r="I2095" i="10"/>
  <c r="I2094" i="10"/>
  <c r="J2094" i="10" s="1"/>
  <c r="I2093" i="10"/>
  <c r="I2092" i="10"/>
  <c r="I2091" i="10"/>
  <c r="J2091" i="10" s="1"/>
  <c r="I2090" i="10"/>
  <c r="I2089" i="10"/>
  <c r="I2088" i="10"/>
  <c r="I2087" i="10"/>
  <c r="J2087" i="10" s="1"/>
  <c r="I2086" i="10"/>
  <c r="I2085" i="10"/>
  <c r="J2085" i="10" s="1"/>
  <c r="I2084" i="10"/>
  <c r="I2083" i="10"/>
  <c r="I2082" i="10"/>
  <c r="I2081" i="10"/>
  <c r="J2082" i="10" s="1"/>
  <c r="I2080" i="10"/>
  <c r="J2081" i="10" s="1"/>
  <c r="I2079" i="10"/>
  <c r="J2080" i="10"/>
  <c r="I2078" i="10"/>
  <c r="J2078" i="10" s="1"/>
  <c r="I2077" i="10"/>
  <c r="I2076" i="10"/>
  <c r="J2076" i="10" s="1"/>
  <c r="I2075" i="10"/>
  <c r="I2074" i="10"/>
  <c r="J2075" i="10"/>
  <c r="I2073" i="10"/>
  <c r="I2072" i="10"/>
  <c r="J2073" i="10" s="1"/>
  <c r="I2071" i="10"/>
  <c r="J2071" i="10" s="1"/>
  <c r="I2070" i="10"/>
  <c r="I2069" i="10"/>
  <c r="I2068" i="10"/>
  <c r="I2067" i="10"/>
  <c r="I2066" i="10"/>
  <c r="I2065" i="10"/>
  <c r="J2066" i="10"/>
  <c r="I2064" i="10"/>
  <c r="J2064" i="10" s="1"/>
  <c r="I2063" i="10"/>
  <c r="J2063" i="10" s="1"/>
  <c r="I2062" i="10"/>
  <c r="I2061" i="10"/>
  <c r="I2060" i="10"/>
  <c r="J2061" i="10" s="1"/>
  <c r="I2059" i="10"/>
  <c r="I2058" i="10"/>
  <c r="J2059" i="10"/>
  <c r="I2057" i="10"/>
  <c r="J2058" i="10" s="1"/>
  <c r="I2056" i="10"/>
  <c r="J2057" i="10" s="1"/>
  <c r="I2055" i="10"/>
  <c r="J2055" i="10" s="1"/>
  <c r="I2054" i="10"/>
  <c r="I2053" i="10"/>
  <c r="I2052" i="10"/>
  <c r="I2051" i="10"/>
  <c r="I2050" i="10"/>
  <c r="J2051" i="10" s="1"/>
  <c r="I2049" i="10"/>
  <c r="I2048" i="10"/>
  <c r="I2047" i="10"/>
  <c r="I2046" i="10"/>
  <c r="I2045" i="10"/>
  <c r="J2045" i="10" s="1"/>
  <c r="I2044" i="10"/>
  <c r="J2044" i="10" s="1"/>
  <c r="I2043" i="10"/>
  <c r="I2042" i="10"/>
  <c r="J2043" i="10"/>
  <c r="I2041" i="10"/>
  <c r="I2040" i="10"/>
  <c r="J2041" i="10" s="1"/>
  <c r="I2039" i="10"/>
  <c r="I2038" i="10"/>
  <c r="I2037" i="10"/>
  <c r="I2036" i="10"/>
  <c r="J2036" i="10" s="1"/>
  <c r="I2035" i="10"/>
  <c r="J2035" i="10" s="1"/>
  <c r="I2034" i="10"/>
  <c r="I2033" i="10"/>
  <c r="I2032" i="10"/>
  <c r="J2033" i="10" s="1"/>
  <c r="I2031" i="10"/>
  <c r="I2030" i="10"/>
  <c r="I2029" i="10"/>
  <c r="I2028" i="10"/>
  <c r="I2027" i="10"/>
  <c r="J2027" i="10" s="1"/>
  <c r="J2028" i="10"/>
  <c r="I2026" i="10"/>
  <c r="J2026" i="10" s="1"/>
  <c r="I2025" i="10"/>
  <c r="I2024" i="10"/>
  <c r="I2023" i="10"/>
  <c r="J2024" i="10" s="1"/>
  <c r="I2022" i="10"/>
  <c r="J2022" i="10" s="1"/>
  <c r="I2021" i="10"/>
  <c r="I2020" i="10"/>
  <c r="J2020" i="10" s="1"/>
  <c r="I2019" i="10"/>
  <c r="I2018" i="10"/>
  <c r="J2018" i="10" s="1"/>
  <c r="I2017" i="10"/>
  <c r="I2016" i="10"/>
  <c r="J2017" i="10" s="1"/>
  <c r="I2015" i="10"/>
  <c r="I2014" i="10"/>
  <c r="I2013" i="10"/>
  <c r="I2012" i="10"/>
  <c r="I2011" i="10"/>
  <c r="J2011" i="10" s="1"/>
  <c r="I2010" i="10"/>
  <c r="I2009" i="10"/>
  <c r="J2010" i="10" s="1"/>
  <c r="I2008" i="10"/>
  <c r="J2009" i="10" s="1"/>
  <c r="I2007" i="10"/>
  <c r="I2006" i="10"/>
  <c r="I2005" i="10"/>
  <c r="J2005" i="10" s="1"/>
  <c r="I2004" i="10"/>
  <c r="I2003" i="10"/>
  <c r="J2004" i="10"/>
  <c r="I2002" i="10"/>
  <c r="J2003" i="10"/>
  <c r="I2001" i="10"/>
  <c r="I2000" i="10"/>
  <c r="J2001" i="10" s="1"/>
  <c r="I1999" i="10"/>
  <c r="I1998" i="10"/>
  <c r="J1998" i="10" s="1"/>
  <c r="I1997" i="10"/>
  <c r="J1997" i="10" s="1"/>
  <c r="I1996" i="10"/>
  <c r="I1995" i="10"/>
  <c r="J1995" i="10" s="1"/>
  <c r="I1994" i="10"/>
  <c r="I1993" i="10"/>
  <c r="J1994" i="10" s="1"/>
  <c r="I1992" i="10"/>
  <c r="I1991" i="10"/>
  <c r="J1991" i="10" s="1"/>
  <c r="I1990" i="10"/>
  <c r="J1990" i="10" s="1"/>
  <c r="I1989" i="10"/>
  <c r="I1988" i="10"/>
  <c r="I1987" i="10"/>
  <c r="J1987" i="10" s="1"/>
  <c r="I1986" i="10"/>
  <c r="J1986" i="10" s="1"/>
  <c r="I1985" i="10"/>
  <c r="I1984" i="10"/>
  <c r="J1985" i="10" s="1"/>
  <c r="I1983" i="10"/>
  <c r="I1982" i="10"/>
  <c r="J1982" i="10" s="1"/>
  <c r="I1981" i="10"/>
  <c r="I1980" i="10"/>
  <c r="J1980" i="10" s="1"/>
  <c r="I1979" i="10"/>
  <c r="I1978" i="10"/>
  <c r="J1979" i="10"/>
  <c r="I1977" i="10"/>
  <c r="I1976" i="10"/>
  <c r="I1975" i="10"/>
  <c r="I1974" i="10"/>
  <c r="I1973" i="10"/>
  <c r="J1974" i="10" s="1"/>
  <c r="I1972" i="10"/>
  <c r="J1972" i="10" s="1"/>
  <c r="I1971" i="10"/>
  <c r="I1970" i="10"/>
  <c r="I1969" i="10"/>
  <c r="J1970" i="10" s="1"/>
  <c r="I1968" i="10"/>
  <c r="I1967" i="10"/>
  <c r="J1967" i="10" s="1"/>
  <c r="I1966" i="10"/>
  <c r="I1965" i="10"/>
  <c r="I1964" i="10"/>
  <c r="J1964" i="10" s="1"/>
  <c r="I1963" i="10"/>
  <c r="J1963" i="10" s="1"/>
  <c r="I1962" i="10"/>
  <c r="I1961" i="10"/>
  <c r="I1960" i="10"/>
  <c r="I1959" i="10"/>
  <c r="I1958" i="10"/>
  <c r="J1958" i="10" s="1"/>
  <c r="I1957" i="10"/>
  <c r="I1956" i="10"/>
  <c r="J1956" i="10" s="1"/>
  <c r="I1955" i="10"/>
  <c r="I1954" i="10"/>
  <c r="J1955" i="10" s="1"/>
  <c r="I1953" i="10"/>
  <c r="J1954" i="10" s="1"/>
  <c r="I1952" i="10"/>
  <c r="I1951" i="10"/>
  <c r="J1951" i="10" s="1"/>
  <c r="I1950" i="10"/>
  <c r="I1949" i="10"/>
  <c r="I1948" i="10"/>
  <c r="J1948" i="10" s="1"/>
  <c r="I1947" i="10"/>
  <c r="J1947" i="10" s="1"/>
  <c r="I1946" i="10"/>
  <c r="I1945" i="10"/>
  <c r="J1946" i="10"/>
  <c r="I1944" i="10"/>
  <c r="J1945" i="10" s="1"/>
  <c r="I1943" i="10"/>
  <c r="J1943" i="10" s="1"/>
  <c r="I1942" i="10"/>
  <c r="I1941" i="10"/>
  <c r="I1940" i="10"/>
  <c r="I1939" i="10"/>
  <c r="I1938" i="10"/>
  <c r="I1937" i="10"/>
  <c r="I1936" i="10"/>
  <c r="I1935" i="10"/>
  <c r="I1934" i="10"/>
  <c r="J1934" i="10" s="1"/>
  <c r="I1933" i="10"/>
  <c r="I1932" i="10"/>
  <c r="J1933" i="10" s="1"/>
  <c r="I1931" i="10"/>
  <c r="I1930" i="10"/>
  <c r="I1929" i="10"/>
  <c r="I1928" i="10"/>
  <c r="I1927" i="10"/>
  <c r="J1927" i="10" s="1"/>
  <c r="I1926" i="10"/>
  <c r="I1925" i="10"/>
  <c r="I1924" i="10"/>
  <c r="J1924" i="10" s="1"/>
  <c r="I1923" i="10"/>
  <c r="J1923" i="10" s="1"/>
  <c r="I1922" i="10"/>
  <c r="I1921" i="10"/>
  <c r="I1920" i="10"/>
  <c r="I1919" i="10"/>
  <c r="I1918" i="10"/>
  <c r="I1917" i="10"/>
  <c r="J1917" i="10" s="1"/>
  <c r="I1916" i="10"/>
  <c r="J1916" i="10" s="1"/>
  <c r="I1915" i="10"/>
  <c r="I1914" i="10"/>
  <c r="J1915" i="10" s="1"/>
  <c r="I1913" i="10"/>
  <c r="J1914" i="10" s="1"/>
  <c r="I1912" i="10"/>
  <c r="I1911" i="10"/>
  <c r="I1910" i="10"/>
  <c r="J1910" i="10" s="1"/>
  <c r="I1909" i="10"/>
  <c r="I1908" i="10"/>
  <c r="J1908" i="10" s="1"/>
  <c r="I1907" i="10"/>
  <c r="J1907" i="10" s="1"/>
  <c r="I1906" i="10"/>
  <c r="I1905" i="10"/>
  <c r="I1904" i="10"/>
  <c r="J1905" i="10" s="1"/>
  <c r="I1903" i="10"/>
  <c r="I1902" i="10"/>
  <c r="I1901" i="10"/>
  <c r="I1900" i="10"/>
  <c r="I1899" i="10"/>
  <c r="J1899" i="10" s="1"/>
  <c r="J1900" i="10"/>
  <c r="I1898" i="10"/>
  <c r="J1898" i="10" s="1"/>
  <c r="I1897" i="10"/>
  <c r="I1896" i="10"/>
  <c r="I1895" i="10"/>
  <c r="I1894" i="10"/>
  <c r="J1894" i="10" s="1"/>
  <c r="I1893" i="10"/>
  <c r="I1892" i="10"/>
  <c r="I1891" i="10"/>
  <c r="J1891" i="10" s="1"/>
  <c r="I1890" i="10"/>
  <c r="I1889" i="10"/>
  <c r="I1888" i="10"/>
  <c r="I1887" i="10"/>
  <c r="J1887" i="10" s="1"/>
  <c r="I1886" i="10"/>
  <c r="I1885" i="10"/>
  <c r="J1886" i="10"/>
  <c r="I1884" i="10"/>
  <c r="J1885" i="10"/>
  <c r="I1883" i="10"/>
  <c r="J1884" i="10"/>
  <c r="I1882" i="10"/>
  <c r="J1882" i="10" s="1"/>
  <c r="I1881" i="10"/>
  <c r="I1880" i="10"/>
  <c r="J1880" i="10" s="1"/>
  <c r="I1879" i="10"/>
  <c r="J1879" i="10" s="1"/>
  <c r="I1878" i="10"/>
  <c r="I1877" i="10"/>
  <c r="J1878" i="10"/>
  <c r="I1876" i="10"/>
  <c r="J1877" i="10" s="1"/>
  <c r="I1875" i="10"/>
  <c r="I1874" i="10"/>
  <c r="I1873" i="10"/>
  <c r="J1873" i="10" s="1"/>
  <c r="I1872" i="10"/>
  <c r="J1872" i="10" s="1"/>
  <c r="I1871" i="10"/>
  <c r="J1871" i="10" s="1"/>
  <c r="I1870" i="10"/>
  <c r="I1869" i="10"/>
  <c r="J1870" i="10"/>
  <c r="I1868" i="10"/>
  <c r="J1868" i="10" s="1"/>
  <c r="J1869" i="10"/>
  <c r="I1867" i="10"/>
  <c r="I1866" i="10"/>
  <c r="I1865" i="10"/>
  <c r="I1864" i="10"/>
  <c r="J1864" i="10" s="1"/>
  <c r="I1863" i="10"/>
  <c r="J1863" i="10" s="1"/>
  <c r="I1862" i="10"/>
  <c r="I1861" i="10"/>
  <c r="J1862" i="10"/>
  <c r="I1860" i="10"/>
  <c r="J1861" i="10" s="1"/>
  <c r="I1859" i="10"/>
  <c r="I1858" i="10"/>
  <c r="I1857" i="10"/>
  <c r="I1856" i="10"/>
  <c r="J1856" i="10" s="1"/>
  <c r="I1855" i="10"/>
  <c r="I1854" i="10"/>
  <c r="J1854" i="10" s="1"/>
  <c r="I1853" i="10"/>
  <c r="I1852" i="10"/>
  <c r="J1853" i="10"/>
  <c r="I1851" i="10"/>
  <c r="J1851" i="10" s="1"/>
  <c r="I1850" i="10"/>
  <c r="I1849" i="10"/>
  <c r="J1849" i="10" s="1"/>
  <c r="I1848" i="10"/>
  <c r="J1848" i="10" s="1"/>
  <c r="I1847" i="10"/>
  <c r="I1846" i="10"/>
  <c r="J1846" i="10" s="1"/>
  <c r="I1845" i="10"/>
  <c r="I1844" i="10"/>
  <c r="J1845" i="10"/>
  <c r="I1843" i="10"/>
  <c r="J1844" i="10" s="1"/>
  <c r="I1842" i="10"/>
  <c r="I1841" i="10"/>
  <c r="J1841" i="10" s="1"/>
  <c r="I1840" i="10"/>
  <c r="I1839" i="10"/>
  <c r="J1839" i="10" s="1"/>
  <c r="I1838" i="10"/>
  <c r="J1838" i="10" s="1"/>
  <c r="I1837" i="10"/>
  <c r="I1836" i="10"/>
  <c r="J1837" i="10"/>
  <c r="I1835" i="10"/>
  <c r="J1835" i="10" s="1"/>
  <c r="I1834" i="10"/>
  <c r="I1833" i="10"/>
  <c r="I1832" i="10"/>
  <c r="J1832" i="10" s="1"/>
  <c r="I1831" i="10"/>
  <c r="J1831" i="10" s="1"/>
  <c r="I1830" i="10"/>
  <c r="J1830" i="10" s="1"/>
  <c r="I1829" i="10"/>
  <c r="J1829" i="10" s="1"/>
  <c r="I1828" i="10"/>
  <c r="I1827" i="10"/>
  <c r="J1828" i="10"/>
  <c r="I1826" i="10"/>
  <c r="J1826" i="10" s="1"/>
  <c r="I1825" i="10"/>
  <c r="I1824" i="10"/>
  <c r="I1823" i="10"/>
  <c r="I1822" i="10"/>
  <c r="I1821" i="10"/>
  <c r="J1821" i="10" s="1"/>
  <c r="I1820" i="10"/>
  <c r="I1819" i="10"/>
  <c r="J1820" i="10"/>
  <c r="I1818" i="10"/>
  <c r="J1818" i="10" s="1"/>
  <c r="I1817" i="10"/>
  <c r="I1816" i="10"/>
  <c r="I1815" i="10"/>
  <c r="J1815" i="10" s="1"/>
  <c r="I1814" i="10"/>
  <c r="I1813" i="10"/>
  <c r="J1813" i="10" s="1"/>
  <c r="I1812" i="10"/>
  <c r="I1811" i="10"/>
  <c r="J1812" i="10"/>
  <c r="I1810" i="10"/>
  <c r="I1809" i="10"/>
  <c r="J1809" i="10" s="1"/>
  <c r="I1808" i="10"/>
  <c r="I1807" i="10"/>
  <c r="I1806" i="10"/>
  <c r="J1807" i="10" s="1"/>
  <c r="I1805" i="10"/>
  <c r="J1805" i="10" s="1"/>
  <c r="J1806" i="10"/>
  <c r="I1804" i="10"/>
  <c r="J1804" i="10" s="1"/>
  <c r="I1803" i="10"/>
  <c r="I1802" i="10"/>
  <c r="I1801" i="10"/>
  <c r="J1801" i="10" s="1"/>
  <c r="I1800" i="10"/>
  <c r="J1800" i="10" s="1"/>
  <c r="I1799" i="10"/>
  <c r="I1798" i="10"/>
  <c r="J1799" i="10" s="1"/>
  <c r="I1797" i="10"/>
  <c r="J1797" i="10" s="1"/>
  <c r="I1796" i="10"/>
  <c r="J1796" i="10" s="1"/>
  <c r="I1795" i="10"/>
  <c r="I1794" i="10"/>
  <c r="I1793" i="10"/>
  <c r="J1793" i="10" s="1"/>
  <c r="I1792" i="10"/>
  <c r="J1792" i="10" s="1"/>
  <c r="I1791" i="10"/>
  <c r="I1790" i="10"/>
  <c r="J1791" i="10" s="1"/>
  <c r="I1789" i="10"/>
  <c r="J1789" i="10" s="1"/>
  <c r="I1788" i="10"/>
  <c r="J1788" i="10" s="1"/>
  <c r="I1787" i="10"/>
  <c r="I1786" i="10"/>
  <c r="I1785" i="10"/>
  <c r="J1785" i="10" s="1"/>
  <c r="I1784" i="10"/>
  <c r="J1784" i="10" s="1"/>
  <c r="I1783" i="10"/>
  <c r="I1782" i="10"/>
  <c r="J1783" i="10" s="1"/>
  <c r="I1781" i="10"/>
  <c r="I1780" i="10"/>
  <c r="J1780" i="10" s="1"/>
  <c r="I1779" i="10"/>
  <c r="J1779" i="10" s="1"/>
  <c r="I1778" i="10"/>
  <c r="I1777" i="10"/>
  <c r="I1776" i="10"/>
  <c r="I1775" i="10"/>
  <c r="J1775" i="10" s="1"/>
  <c r="I1774" i="10"/>
  <c r="I1773" i="10"/>
  <c r="J1774" i="10" s="1"/>
  <c r="I1772" i="10"/>
  <c r="J1772" i="10" s="1"/>
  <c r="I1771" i="10"/>
  <c r="I1770" i="10"/>
  <c r="I1769" i="10"/>
  <c r="I1768" i="10"/>
  <c r="J1768" i="10" s="1"/>
  <c r="I1767" i="10"/>
  <c r="J1767" i="10" s="1"/>
  <c r="I1766" i="10"/>
  <c r="I1765" i="10"/>
  <c r="J1766" i="10"/>
  <c r="I1764" i="10"/>
  <c r="J1764" i="10" s="1"/>
  <c r="J1765" i="10"/>
  <c r="I1763" i="10"/>
  <c r="I1762" i="10"/>
  <c r="I1761" i="10"/>
  <c r="I1760" i="10"/>
  <c r="I1759" i="10"/>
  <c r="I1758" i="10"/>
  <c r="J1758" i="10" s="1"/>
  <c r="I1757" i="10"/>
  <c r="I1756" i="10"/>
  <c r="J1756" i="10" s="1"/>
  <c r="J1757" i="10"/>
  <c r="I1755" i="10"/>
  <c r="J1755" i="10" s="1"/>
  <c r="I1754" i="10"/>
  <c r="J1754" i="10" s="1"/>
  <c r="I1753" i="10"/>
  <c r="I1752" i="10"/>
  <c r="I1751" i="10"/>
  <c r="I1750" i="10"/>
  <c r="I1749" i="10"/>
  <c r="J1749" i="10" s="1"/>
  <c r="I1748" i="10"/>
  <c r="I1747" i="10"/>
  <c r="J1747" i="10" s="1"/>
  <c r="J1748" i="10"/>
  <c r="I1746" i="10"/>
  <c r="I1745" i="10"/>
  <c r="I1744" i="10"/>
  <c r="I1743" i="10"/>
  <c r="I1742" i="10"/>
  <c r="I1741" i="10"/>
  <c r="I1740" i="10"/>
  <c r="J1741" i="10" s="1"/>
  <c r="I1739" i="10"/>
  <c r="J1739" i="10" s="1"/>
  <c r="I1738" i="10"/>
  <c r="I1737" i="10"/>
  <c r="J1737" i="10" s="1"/>
  <c r="I1736" i="10"/>
  <c r="J1736" i="10" s="1"/>
  <c r="I1735" i="10"/>
  <c r="I1734" i="10"/>
  <c r="J1735" i="10" s="1"/>
  <c r="I1733" i="10"/>
  <c r="I1732" i="10"/>
  <c r="I1731" i="10"/>
  <c r="J1732" i="10" s="1"/>
  <c r="I1730" i="10"/>
  <c r="J1730" i="10" s="1"/>
  <c r="I1729" i="10"/>
  <c r="I1728" i="10"/>
  <c r="J1728" i="10" s="1"/>
  <c r="I1727" i="10"/>
  <c r="I1726" i="10"/>
  <c r="J1727" i="10" s="1"/>
  <c r="I1725" i="10"/>
  <c r="J1726" i="10"/>
  <c r="I1724" i="10"/>
  <c r="J1724" i="10" s="1"/>
  <c r="I1723" i="10"/>
  <c r="I1722" i="10"/>
  <c r="J1722" i="10" s="1"/>
  <c r="I1721" i="10"/>
  <c r="J1721" i="10" s="1"/>
  <c r="I1720" i="10"/>
  <c r="I1719" i="10"/>
  <c r="J1719" i="10" s="1"/>
  <c r="I1718" i="10"/>
  <c r="I1717" i="10"/>
  <c r="J1717" i="10" s="1"/>
  <c r="J1718" i="10"/>
  <c r="I1716" i="10"/>
  <c r="I1715" i="10"/>
  <c r="I1714" i="10"/>
  <c r="I1713" i="10"/>
  <c r="I1712" i="10"/>
  <c r="I1711" i="10"/>
  <c r="J1711" i="10" s="1"/>
  <c r="I1710" i="10"/>
  <c r="I1709" i="10"/>
  <c r="J1709" i="10" s="1"/>
  <c r="J1710" i="10"/>
  <c r="I1708" i="10"/>
  <c r="J1708" i="10" s="1"/>
  <c r="I1707" i="10"/>
  <c r="I1706" i="10"/>
  <c r="J1706" i="10" s="1"/>
  <c r="I1705" i="10"/>
  <c r="I1704" i="10"/>
  <c r="I1703" i="10"/>
  <c r="J1703" i="10" s="1"/>
  <c r="I1702" i="10"/>
  <c r="I1701" i="10"/>
  <c r="J1702" i="10"/>
  <c r="I1700" i="10"/>
  <c r="J1701" i="10"/>
  <c r="I1699" i="10"/>
  <c r="J1700" i="10"/>
  <c r="I1698" i="10"/>
  <c r="I1697" i="10"/>
  <c r="J1697" i="10" s="1"/>
  <c r="I1696" i="10"/>
  <c r="J1696" i="10" s="1"/>
  <c r="I1695" i="10"/>
  <c r="I1694" i="10"/>
  <c r="J1694" i="10" s="1"/>
  <c r="I1693" i="10"/>
  <c r="I1692" i="10"/>
  <c r="J1693" i="10"/>
  <c r="I1691" i="10"/>
  <c r="I1690" i="10"/>
  <c r="J1690" i="10" s="1"/>
  <c r="I1689" i="10"/>
  <c r="I1688" i="10"/>
  <c r="J1688" i="10" s="1"/>
  <c r="I1687" i="10"/>
  <c r="J1687" i="10" s="1"/>
  <c r="I1686" i="10"/>
  <c r="I1685" i="10"/>
  <c r="J1686" i="10" s="1"/>
  <c r="I1684" i="10"/>
  <c r="J1685" i="10"/>
  <c r="I1683" i="10"/>
  <c r="J1684" i="10" s="1"/>
  <c r="I1682" i="10"/>
  <c r="I1681" i="10"/>
  <c r="I1680" i="10"/>
  <c r="J1680" i="10" s="1"/>
  <c r="I1679" i="10"/>
  <c r="I1678" i="10"/>
  <c r="J1678" i="10" s="1"/>
  <c r="I1677" i="10"/>
  <c r="J1677" i="10" s="1"/>
  <c r="I1676" i="10"/>
  <c r="I1675" i="10"/>
  <c r="J1675" i="10" s="1"/>
  <c r="I1674" i="10"/>
  <c r="J1674" i="10" s="1"/>
  <c r="I1673" i="10"/>
  <c r="I1672" i="10"/>
  <c r="I1671" i="10"/>
  <c r="I1670" i="10"/>
  <c r="J1670" i="10" s="1"/>
  <c r="J1671" i="10"/>
  <c r="I1669" i="10"/>
  <c r="J1669" i="10" s="1"/>
  <c r="I1668" i="10"/>
  <c r="I1667" i="10"/>
  <c r="J1668" i="10"/>
  <c r="I1666" i="10"/>
  <c r="J1666" i="10" s="1"/>
  <c r="I1665" i="10"/>
  <c r="I1664" i="10"/>
  <c r="J1664" i="10" s="1"/>
  <c r="I1663" i="10"/>
  <c r="J1663" i="10" s="1"/>
  <c r="I1662" i="10"/>
  <c r="J1662" i="10" s="1"/>
  <c r="I1661" i="10"/>
  <c r="J1661" i="10" s="1"/>
  <c r="I1660" i="10"/>
  <c r="I1659" i="10"/>
  <c r="J1660" i="10"/>
  <c r="I1658" i="10"/>
  <c r="J1658" i="10" s="1"/>
  <c r="I1657" i="10"/>
  <c r="I1656" i="10"/>
  <c r="J1656" i="10" s="1"/>
  <c r="I1655" i="10"/>
  <c r="I1654" i="10"/>
  <c r="J1654" i="10" s="1"/>
  <c r="I1653" i="10"/>
  <c r="J1653" i="10" s="1"/>
  <c r="I1652" i="10"/>
  <c r="I1651" i="10"/>
  <c r="J1651" i="10" s="1"/>
  <c r="J1652" i="10"/>
  <c r="I1650" i="10"/>
  <c r="J1650" i="10" s="1"/>
  <c r="I1649" i="10"/>
  <c r="I1648" i="10"/>
  <c r="I1647" i="10"/>
  <c r="I1646" i="10"/>
  <c r="I1645" i="10"/>
  <c r="J1645" i="10" s="1"/>
  <c r="I1644" i="10"/>
  <c r="I1643" i="10"/>
  <c r="J1644" i="10"/>
  <c r="I1642" i="10"/>
  <c r="I1641" i="10"/>
  <c r="J1641" i="10" s="1"/>
  <c r="I1640" i="10"/>
  <c r="I1639" i="10"/>
  <c r="I1638" i="10"/>
  <c r="I1637" i="10"/>
  <c r="J1637" i="10" s="1"/>
  <c r="J1638" i="10"/>
  <c r="I1636" i="10"/>
  <c r="J1636" i="10" s="1"/>
  <c r="I1635" i="10"/>
  <c r="I1634" i="10"/>
  <c r="J1634" i="10" s="1"/>
  <c r="I1633" i="10"/>
  <c r="I1632" i="10"/>
  <c r="J1632" i="10" s="1"/>
  <c r="I1631" i="10"/>
  <c r="I1630" i="10"/>
  <c r="J1631" i="10"/>
  <c r="I1629" i="10"/>
  <c r="J1629" i="10" s="1"/>
  <c r="J1630" i="10"/>
  <c r="I1628" i="10"/>
  <c r="J1628" i="10" s="1"/>
  <c r="I1627" i="10"/>
  <c r="I1626" i="10"/>
  <c r="J1626" i="10" s="1"/>
  <c r="I1625" i="10"/>
  <c r="I1624" i="10"/>
  <c r="J1624" i="10" s="1"/>
  <c r="I1623" i="10"/>
  <c r="I1622" i="10"/>
  <c r="J1623" i="10"/>
  <c r="I1621" i="10"/>
  <c r="J1621" i="10" s="1"/>
  <c r="J1622" i="10"/>
  <c r="I1620" i="10"/>
  <c r="I1619" i="10"/>
  <c r="J1620" i="10" s="1"/>
  <c r="I1618" i="10"/>
  <c r="J1618" i="10" s="1"/>
  <c r="I1617" i="10"/>
  <c r="J1617" i="10" s="1"/>
  <c r="I1616" i="10"/>
  <c r="I1615" i="10"/>
  <c r="J1615" i="10" s="1"/>
  <c r="I1614" i="10"/>
  <c r="I1613" i="10"/>
  <c r="J1614" i="10"/>
  <c r="I1612" i="10"/>
  <c r="J1613" i="10" s="1"/>
  <c r="I1611" i="10"/>
  <c r="I1610" i="10"/>
  <c r="J1610" i="10" s="1"/>
  <c r="I1609" i="10"/>
  <c r="I1608" i="10"/>
  <c r="I1607" i="10"/>
  <c r="J1607" i="10" s="1"/>
  <c r="I1606" i="10"/>
  <c r="I1605" i="10"/>
  <c r="J1606" i="10"/>
  <c r="I1604" i="10"/>
  <c r="J1605" i="10" s="1"/>
  <c r="I1603" i="10"/>
  <c r="I1602" i="10"/>
  <c r="J1602" i="10" s="1"/>
  <c r="I1601" i="10"/>
  <c r="I1600" i="10"/>
  <c r="I1599" i="10"/>
  <c r="J1599" i="10" s="1"/>
  <c r="I1598" i="10"/>
  <c r="I1597" i="10"/>
  <c r="J1598" i="10"/>
  <c r="I1596" i="10"/>
  <c r="J1597" i="10" s="1"/>
  <c r="I1595" i="10"/>
  <c r="I1594" i="10"/>
  <c r="J1594" i="10" s="1"/>
  <c r="I1593" i="10"/>
  <c r="I1592" i="10"/>
  <c r="I1591" i="10"/>
  <c r="J1591" i="10" s="1"/>
  <c r="I1590" i="10"/>
  <c r="I1589" i="10"/>
  <c r="J1590" i="10"/>
  <c r="I1588" i="10"/>
  <c r="J1589" i="10" s="1"/>
  <c r="I1587" i="10"/>
  <c r="I1586" i="10"/>
  <c r="J1586" i="10" s="1"/>
  <c r="I1585" i="10"/>
  <c r="J1585" i="10" s="1"/>
  <c r="I1584" i="10"/>
  <c r="I1583" i="10"/>
  <c r="J1583" i="10" s="1"/>
  <c r="I1582" i="10"/>
  <c r="I1581" i="10"/>
  <c r="J1582" i="10"/>
  <c r="I1580" i="10"/>
  <c r="J1581" i="10" s="1"/>
  <c r="I1579" i="10"/>
  <c r="I1578" i="10"/>
  <c r="J1578" i="10" s="1"/>
  <c r="I1577" i="10"/>
  <c r="I1576" i="10"/>
  <c r="I1575" i="10"/>
  <c r="J1575" i="10" s="1"/>
  <c r="I1574" i="10"/>
  <c r="I1573" i="10"/>
  <c r="J1574" i="10"/>
  <c r="I1572" i="10"/>
  <c r="J1573" i="10" s="1"/>
  <c r="I1571" i="10"/>
  <c r="I1570" i="10"/>
  <c r="J1570" i="10" s="1"/>
  <c r="I1569" i="10"/>
  <c r="I1568" i="10"/>
  <c r="I1567" i="10"/>
  <c r="J1567" i="10" s="1"/>
  <c r="I1566" i="10"/>
  <c r="J1566" i="10" s="1"/>
  <c r="I1565" i="10"/>
  <c r="I1564" i="10"/>
  <c r="J1565" i="10"/>
  <c r="I1563" i="10"/>
  <c r="J1564" i="10"/>
  <c r="I1562" i="10"/>
  <c r="I1561" i="10"/>
  <c r="I1560" i="10"/>
  <c r="J1560" i="10" s="1"/>
  <c r="I1559" i="10"/>
  <c r="I1558" i="10"/>
  <c r="J1559" i="10" s="1"/>
  <c r="I1557" i="10"/>
  <c r="I1556" i="10"/>
  <c r="J1557" i="10"/>
  <c r="I1555" i="10"/>
  <c r="J1556" i="10"/>
  <c r="I1554" i="10"/>
  <c r="I1553" i="10"/>
  <c r="J1553" i="10" s="1"/>
  <c r="I1552" i="10"/>
  <c r="J1552" i="10" s="1"/>
  <c r="I1551" i="10"/>
  <c r="I1550" i="10"/>
  <c r="J1551" i="10" s="1"/>
  <c r="I1549" i="10"/>
  <c r="I1548" i="10"/>
  <c r="J1549" i="10"/>
  <c r="I1547" i="10"/>
  <c r="J1548" i="10"/>
  <c r="I1546" i="10"/>
  <c r="I1545" i="10"/>
  <c r="J1545" i="10" s="1"/>
  <c r="I1544" i="10"/>
  <c r="J1544" i="10" s="1"/>
  <c r="I1543" i="10"/>
  <c r="I1542" i="10"/>
  <c r="J1543" i="10" s="1"/>
  <c r="I1541" i="10"/>
  <c r="I1540" i="10"/>
  <c r="J1541" i="10"/>
  <c r="I1539" i="10"/>
  <c r="J1540" i="10"/>
  <c r="I1538" i="10"/>
  <c r="I1537" i="10"/>
  <c r="J1537" i="10" s="1"/>
  <c r="I1536" i="10"/>
  <c r="J1536" i="10" s="1"/>
  <c r="I1535" i="10"/>
  <c r="I1534" i="10"/>
  <c r="J1535" i="10" s="1"/>
  <c r="I1533" i="10"/>
  <c r="I1532" i="10"/>
  <c r="J1533" i="10"/>
  <c r="I1531" i="10"/>
  <c r="J1532" i="10" s="1"/>
  <c r="I1530" i="10"/>
  <c r="J1530" i="10" s="1"/>
  <c r="I1529" i="10"/>
  <c r="I1528" i="10"/>
  <c r="J1528" i="10" s="1"/>
  <c r="I1527" i="10"/>
  <c r="I1526" i="10"/>
  <c r="I1525" i="10"/>
  <c r="J1526" i="10" s="1"/>
  <c r="I1524" i="10"/>
  <c r="I1523" i="10"/>
  <c r="J1524" i="10"/>
  <c r="I1522" i="10"/>
  <c r="I1521" i="10"/>
  <c r="J1521" i="10" s="1"/>
  <c r="I1520" i="10"/>
  <c r="I1519" i="10"/>
  <c r="J1519" i="10" s="1"/>
  <c r="I1518" i="10"/>
  <c r="J1518" i="10" s="1"/>
  <c r="I1517" i="10"/>
  <c r="J1517" i="10" s="1"/>
  <c r="I1516" i="10"/>
  <c r="I1515" i="10"/>
  <c r="J1515" i="10" s="1"/>
  <c r="J1516" i="10"/>
  <c r="I1514" i="10"/>
  <c r="I1513" i="10"/>
  <c r="J1513" i="10" s="1"/>
  <c r="I1512" i="10"/>
  <c r="I1511" i="10"/>
  <c r="I1510" i="10"/>
  <c r="I1509" i="10"/>
  <c r="J1509" i="10" s="1"/>
  <c r="I1508" i="10"/>
  <c r="I1507" i="10"/>
  <c r="J1508" i="10"/>
  <c r="I1506" i="10"/>
  <c r="J1506" i="10" s="1"/>
  <c r="I1505" i="10"/>
  <c r="I1504" i="10"/>
  <c r="J1504" i="10" s="1"/>
  <c r="I1503" i="10"/>
  <c r="I1502" i="10"/>
  <c r="I1501" i="10"/>
  <c r="J1501" i="10" s="1"/>
  <c r="I1500" i="10"/>
  <c r="J1500" i="10" s="1"/>
  <c r="I1499" i="10"/>
  <c r="I1498" i="10"/>
  <c r="I1497" i="10"/>
  <c r="J1497" i="10" s="1"/>
  <c r="I1496" i="10"/>
  <c r="I1495" i="10"/>
  <c r="J1495" i="10" s="1"/>
  <c r="I1494" i="10"/>
  <c r="I1493" i="10"/>
  <c r="I1492" i="10"/>
  <c r="J1492" i="10" s="1"/>
  <c r="I1491" i="10"/>
  <c r="J1491" i="10" s="1"/>
  <c r="I1490" i="10"/>
  <c r="I1489" i="10"/>
  <c r="I1488" i="10"/>
  <c r="J1488" i="10" s="1"/>
  <c r="I1487" i="10"/>
  <c r="I1486" i="10"/>
  <c r="I1485" i="10"/>
  <c r="J1485" i="10" s="1"/>
  <c r="J1486" i="10"/>
  <c r="I1484" i="10"/>
  <c r="J1484" i="10" s="1"/>
  <c r="I1483" i="10"/>
  <c r="I1482" i="10"/>
  <c r="I1481" i="10"/>
  <c r="I1480" i="10"/>
  <c r="I1479" i="10"/>
  <c r="I1478" i="10"/>
  <c r="J1479" i="10"/>
  <c r="I1477" i="10"/>
  <c r="J1477" i="10" s="1"/>
  <c r="J1478" i="10"/>
  <c r="I1476" i="10"/>
  <c r="J1476" i="10" s="1"/>
  <c r="I1475" i="10"/>
  <c r="I1474" i="10"/>
  <c r="I1473" i="10"/>
  <c r="I1472" i="10"/>
  <c r="I1471" i="10"/>
  <c r="I1470" i="10"/>
  <c r="J1471" i="10"/>
  <c r="I1469" i="10"/>
  <c r="J1469" i="10" s="1"/>
  <c r="J1470" i="10"/>
  <c r="I1468" i="10"/>
  <c r="J1468" i="10" s="1"/>
  <c r="I1467" i="10"/>
  <c r="I1466" i="10"/>
  <c r="I1465" i="10"/>
  <c r="I1464" i="10"/>
  <c r="I1463" i="10"/>
  <c r="I1462" i="10"/>
  <c r="I1461" i="10"/>
  <c r="I1460" i="10"/>
  <c r="J1460" i="10" s="1"/>
  <c r="I1459" i="10"/>
  <c r="I1458" i="10"/>
  <c r="I1457" i="10"/>
  <c r="I1456" i="10"/>
  <c r="I1455" i="10"/>
  <c r="I1454" i="10"/>
  <c r="J1455" i="10" s="1"/>
  <c r="I1453" i="10"/>
  <c r="J1454" i="10"/>
  <c r="I1452" i="10"/>
  <c r="J1452" i="10" s="1"/>
  <c r="J1453" i="10"/>
  <c r="I1451" i="10"/>
  <c r="I1450" i="10"/>
  <c r="I1449" i="10"/>
  <c r="J1449" i="10" s="1"/>
  <c r="I1448" i="10"/>
  <c r="I1447" i="10"/>
  <c r="I1446" i="10"/>
  <c r="J1446" i="10" s="1"/>
  <c r="I1445" i="10"/>
  <c r="I1444" i="10"/>
  <c r="I1443" i="10"/>
  <c r="I1442" i="10"/>
  <c r="I1441" i="10"/>
  <c r="I1440" i="10"/>
  <c r="J1440" i="10" s="1"/>
  <c r="I1439" i="10"/>
  <c r="I1438" i="10"/>
  <c r="J1438" i="10" s="1"/>
  <c r="J1439" i="10"/>
  <c r="I1437" i="10"/>
  <c r="J1437" i="10" s="1"/>
  <c r="I1436" i="10"/>
  <c r="I1435" i="10"/>
  <c r="I1434" i="10"/>
  <c r="I1433" i="10"/>
  <c r="J1433" i="10" s="1"/>
  <c r="I1432" i="10"/>
  <c r="J1432" i="10" s="1"/>
  <c r="I1431" i="10"/>
  <c r="I1430" i="10"/>
  <c r="J1430" i="10" s="1"/>
  <c r="J1431" i="10"/>
  <c r="I1429" i="10"/>
  <c r="I1428" i="10"/>
  <c r="I1427" i="10"/>
  <c r="I1426" i="10"/>
  <c r="I1425" i="10"/>
  <c r="J1425" i="10" s="1"/>
  <c r="I1424" i="10"/>
  <c r="J1424" i="10" s="1"/>
  <c r="I1423" i="10"/>
  <c r="I1422" i="10"/>
  <c r="I1421" i="10"/>
  <c r="J1422" i="10"/>
  <c r="I1420" i="10"/>
  <c r="J1421" i="10"/>
  <c r="I1419" i="10"/>
  <c r="J1420" i="10"/>
  <c r="I1418" i="10"/>
  <c r="I1417" i="10"/>
  <c r="I1416" i="10"/>
  <c r="J1416" i="10" s="1"/>
  <c r="I1415" i="10"/>
  <c r="J1415" i="10" s="1"/>
  <c r="I1414" i="10"/>
  <c r="I1413" i="10"/>
  <c r="J1413" i="10" s="1"/>
  <c r="J1414" i="10"/>
  <c r="I1412" i="10"/>
  <c r="J1412" i="10" s="1"/>
  <c r="I1411" i="10"/>
  <c r="I1410" i="10"/>
  <c r="I1409" i="10"/>
  <c r="J1409" i="10" s="1"/>
  <c r="I1408" i="10"/>
  <c r="I1407" i="10"/>
  <c r="J1407" i="10" s="1"/>
  <c r="I1406" i="10"/>
  <c r="I1405" i="10"/>
  <c r="J1405" i="10" s="1"/>
  <c r="J1406" i="10"/>
  <c r="I1404" i="10"/>
  <c r="I1403" i="10"/>
  <c r="J1403" i="10" s="1"/>
  <c r="I1402" i="10"/>
  <c r="J1402" i="10" s="1"/>
  <c r="I1401" i="10"/>
  <c r="I1400" i="10"/>
  <c r="I1399" i="10"/>
  <c r="I1398" i="10"/>
  <c r="J1398" i="10" s="1"/>
  <c r="I1397" i="10"/>
  <c r="I1396" i="10"/>
  <c r="J1397" i="10"/>
  <c r="I1395" i="10"/>
  <c r="J1396" i="10"/>
  <c r="I1394" i="10"/>
  <c r="I1393" i="10"/>
  <c r="J1393" i="10" s="1"/>
  <c r="I1392" i="10"/>
  <c r="J1392" i="10" s="1"/>
  <c r="I1391" i="10"/>
  <c r="I1390" i="10"/>
  <c r="J1391" i="10" s="1"/>
  <c r="I1389" i="10"/>
  <c r="I1388" i="10"/>
  <c r="J1388" i="10" s="1"/>
  <c r="J1389" i="10"/>
  <c r="I1387" i="10"/>
  <c r="I1386" i="10"/>
  <c r="J1386" i="10" s="1"/>
  <c r="I1385" i="10"/>
  <c r="I1384" i="10"/>
  <c r="J1384" i="10" s="1"/>
  <c r="I1383" i="10"/>
  <c r="J1383" i="10" s="1"/>
  <c r="I1382" i="10"/>
  <c r="J1382" i="10" s="1"/>
  <c r="I1381" i="10"/>
  <c r="I1380" i="10"/>
  <c r="J1380" i="10" s="1"/>
  <c r="J1381" i="10"/>
  <c r="I1379" i="10"/>
  <c r="I1378" i="10"/>
  <c r="I1377" i="10"/>
  <c r="I1376" i="10"/>
  <c r="J1376" i="10" s="1"/>
  <c r="I1375" i="10"/>
  <c r="I1374" i="10"/>
  <c r="I1373" i="10"/>
  <c r="J1374" i="10" s="1"/>
  <c r="I1372" i="10"/>
  <c r="I1371" i="10"/>
  <c r="J1371" i="10" s="1"/>
  <c r="J1372" i="10"/>
  <c r="I1370" i="10"/>
  <c r="I1369" i="10"/>
  <c r="J1369" i="10" s="1"/>
  <c r="I1368" i="10"/>
  <c r="I1367" i="10"/>
  <c r="I1366" i="10"/>
  <c r="I1365" i="10"/>
  <c r="J1365" i="10" s="1"/>
  <c r="I1364" i="10"/>
  <c r="I1363" i="10"/>
  <c r="J1364" i="10"/>
  <c r="I1362" i="10"/>
  <c r="J1362" i="10" s="1"/>
  <c r="I1361" i="10"/>
  <c r="I1360" i="10"/>
  <c r="J1360" i="10" s="1"/>
  <c r="I1359" i="10"/>
  <c r="I1358" i="10"/>
  <c r="I1357" i="10"/>
  <c r="J1357" i="10" s="1"/>
  <c r="I1356" i="10"/>
  <c r="J1356" i="10" s="1"/>
  <c r="I1355" i="10"/>
  <c r="I1354" i="10"/>
  <c r="I1353" i="10"/>
  <c r="J1353" i="10" s="1"/>
  <c r="I1352" i="10"/>
  <c r="I1351" i="10"/>
  <c r="I1350" i="10"/>
  <c r="I1349" i="10"/>
  <c r="I1348" i="10"/>
  <c r="J1348" i="10" s="1"/>
  <c r="I1347" i="10"/>
  <c r="I1346" i="10"/>
  <c r="I1345" i="10"/>
  <c r="I1344" i="10"/>
  <c r="J1344" i="10" s="1"/>
  <c r="I1343" i="10"/>
  <c r="I1342" i="10"/>
  <c r="J1342" i="10" s="1"/>
  <c r="I1341" i="10"/>
  <c r="J1341" i="10" s="1"/>
  <c r="I1340" i="10"/>
  <c r="J1340" i="10" s="1"/>
  <c r="I1339" i="10"/>
  <c r="I1338" i="10"/>
  <c r="I1337" i="10"/>
  <c r="I1336" i="10"/>
  <c r="I1335" i="10"/>
  <c r="J1335" i="10" s="1"/>
  <c r="I1334" i="10"/>
  <c r="J1334" i="10" s="1"/>
  <c r="I1333" i="10"/>
  <c r="I1332" i="10"/>
  <c r="J1332" i="10" s="1"/>
  <c r="I1331" i="10"/>
  <c r="I1330" i="10"/>
  <c r="I1329" i="10"/>
  <c r="I1328" i="10"/>
  <c r="I1327" i="10"/>
  <c r="I1326" i="10"/>
  <c r="J1327" i="10"/>
  <c r="I1325" i="10"/>
  <c r="J1326" i="10"/>
  <c r="I1324" i="10"/>
  <c r="I1323" i="10"/>
  <c r="I1322" i="10"/>
  <c r="J1322" i="10" s="1"/>
  <c r="I1321" i="10"/>
  <c r="I1320" i="10"/>
  <c r="J1320" i="10" s="1"/>
  <c r="I1319" i="10"/>
  <c r="J1319" i="10" s="1"/>
  <c r="I1318" i="10"/>
  <c r="I1317" i="10"/>
  <c r="I1316" i="10"/>
  <c r="J1316" i="10" s="1"/>
  <c r="I1315" i="10"/>
  <c r="I1314" i="10"/>
  <c r="J1315" i="10" s="1"/>
  <c r="I1313" i="10"/>
  <c r="I1312" i="10"/>
  <c r="J1312" i="10" s="1"/>
  <c r="I1311" i="10"/>
  <c r="I1310" i="10"/>
  <c r="J1310" i="10" s="1"/>
  <c r="I1309" i="10"/>
  <c r="J1309" i="10" s="1"/>
  <c r="I1308" i="10"/>
  <c r="I1307" i="10"/>
  <c r="J1308" i="10"/>
  <c r="I1306" i="10"/>
  <c r="J1307" i="10" s="1"/>
  <c r="I1305" i="10"/>
  <c r="J1306" i="10"/>
  <c r="I1304" i="10"/>
  <c r="I1303" i="10"/>
  <c r="J1303" i="10" s="1"/>
  <c r="I1302" i="10"/>
  <c r="J1302" i="10" s="1"/>
  <c r="I1301" i="10"/>
  <c r="I1300" i="10"/>
  <c r="J1300" i="10" s="1"/>
  <c r="I1299" i="10"/>
  <c r="I1298" i="10"/>
  <c r="J1299" i="10" s="1"/>
  <c r="I1297" i="10"/>
  <c r="J1298" i="10"/>
  <c r="I1296" i="10"/>
  <c r="I1295" i="10"/>
  <c r="J1295" i="10" s="1"/>
  <c r="I1294" i="10"/>
  <c r="I1293" i="10"/>
  <c r="J1293" i="10" s="1"/>
  <c r="I1292" i="10"/>
  <c r="J1292" i="10" s="1"/>
  <c r="I1291" i="10"/>
  <c r="I1290" i="10"/>
  <c r="J1291" i="10" s="1"/>
  <c r="I1289" i="10"/>
  <c r="I1288" i="10"/>
  <c r="I1287" i="10"/>
  <c r="I1286" i="10"/>
  <c r="I1285" i="10"/>
  <c r="J1285" i="10" s="1"/>
  <c r="I1284" i="10"/>
  <c r="I1283" i="10"/>
  <c r="J1284" i="10" s="1"/>
  <c r="I1282" i="10"/>
  <c r="J1282" i="10" s="1"/>
  <c r="I1281" i="10"/>
  <c r="I1280" i="10"/>
  <c r="I1279" i="10"/>
  <c r="I1278" i="10"/>
  <c r="I1277" i="10"/>
  <c r="J1277" i="10" s="1"/>
  <c r="I1276" i="10"/>
  <c r="J1276" i="10" s="1"/>
  <c r="I1275" i="10"/>
  <c r="I1274" i="10"/>
  <c r="I1273" i="10"/>
  <c r="I1272" i="10"/>
  <c r="J1272" i="10" s="1"/>
  <c r="I1271" i="10"/>
  <c r="I1270" i="10"/>
  <c r="I1269" i="10"/>
  <c r="I1268" i="10"/>
  <c r="J1268" i="10" s="1"/>
  <c r="I1267" i="10"/>
  <c r="I1266" i="10"/>
  <c r="J1267" i="10" s="1"/>
  <c r="I1265" i="10"/>
  <c r="I1264" i="10"/>
  <c r="J1264" i="10" s="1"/>
  <c r="I1263" i="10"/>
  <c r="I1262" i="10"/>
  <c r="J1262" i="10" s="1"/>
  <c r="I1261" i="10"/>
  <c r="I1260" i="10"/>
  <c r="I1259" i="10"/>
  <c r="J1260" i="10"/>
  <c r="I1258" i="10"/>
  <c r="J1259" i="10" s="1"/>
  <c r="I1257" i="10"/>
  <c r="J1258" i="10"/>
  <c r="I1256" i="10"/>
  <c r="I1255" i="10"/>
  <c r="J1255" i="10" s="1"/>
  <c r="I1254" i="10"/>
  <c r="J1254" i="10" s="1"/>
  <c r="I1253" i="10"/>
  <c r="I1252" i="10"/>
  <c r="J1252" i="10" s="1"/>
  <c r="I1251" i="10"/>
  <c r="I1250" i="10"/>
  <c r="J1251" i="10" s="1"/>
  <c r="I1249" i="10"/>
  <c r="J1250" i="10"/>
  <c r="I1248" i="10"/>
  <c r="I1247" i="10"/>
  <c r="J1247" i="10" s="1"/>
  <c r="I1246" i="10"/>
  <c r="I1245" i="10"/>
  <c r="J1245" i="10" s="1"/>
  <c r="I1244" i="10"/>
  <c r="J1244" i="10" s="1"/>
  <c r="I1243" i="10"/>
  <c r="I1242" i="10"/>
  <c r="J1243" i="10" s="1"/>
  <c r="I1241" i="10"/>
  <c r="I1240" i="10"/>
  <c r="I1239" i="10"/>
  <c r="I1238" i="10"/>
  <c r="I1237" i="10"/>
  <c r="J1237" i="10" s="1"/>
  <c r="I1236" i="10"/>
  <c r="I1235" i="10"/>
  <c r="J1236" i="10" s="1"/>
  <c r="I1234" i="10"/>
  <c r="J1234" i="10" s="1"/>
  <c r="I1233" i="10"/>
  <c r="I1232" i="10"/>
  <c r="I1231" i="10"/>
  <c r="I1230" i="10"/>
  <c r="I1229" i="10"/>
  <c r="J1229" i="10" s="1"/>
  <c r="I1228" i="10"/>
  <c r="I1227" i="10"/>
  <c r="I1226" i="10"/>
  <c r="J1227" i="10" s="1"/>
  <c r="I1225" i="10"/>
  <c r="I1224" i="10"/>
  <c r="I1223" i="10"/>
  <c r="J1223" i="10" s="1"/>
  <c r="I1222" i="10"/>
  <c r="J1222" i="10" s="1"/>
  <c r="I1221" i="10"/>
  <c r="I1220" i="10"/>
  <c r="J1220" i="10" s="1"/>
  <c r="I1219" i="10"/>
  <c r="I1218" i="10"/>
  <c r="J1219" i="10" s="1"/>
  <c r="I1217" i="10"/>
  <c r="I1216" i="10"/>
  <c r="J1216" i="10" s="1"/>
  <c r="I1215" i="10"/>
  <c r="I1214" i="10"/>
  <c r="J1214" i="10" s="1"/>
  <c r="I1213" i="10"/>
  <c r="J1213" i="10" s="1"/>
  <c r="I1212" i="10"/>
  <c r="I1211" i="10"/>
  <c r="J1212" i="10"/>
  <c r="I1210" i="10"/>
  <c r="J1210" i="10" s="1"/>
  <c r="I1209" i="10"/>
  <c r="I1208" i="10"/>
  <c r="J1208" i="10" s="1"/>
  <c r="I1207" i="10"/>
  <c r="J1207" i="10" s="1"/>
  <c r="I1206" i="10"/>
  <c r="I1205" i="10"/>
  <c r="J1205" i="10" s="1"/>
  <c r="I1204" i="10"/>
  <c r="J1204" i="10" s="1"/>
  <c r="I1203" i="10"/>
  <c r="I1202" i="10"/>
  <c r="I1201" i="10"/>
  <c r="I1200" i="10"/>
  <c r="I1199" i="10"/>
  <c r="J1199" i="10" s="1"/>
  <c r="I1198" i="10"/>
  <c r="I1197" i="10"/>
  <c r="I1196" i="10"/>
  <c r="J1196" i="10" s="1"/>
  <c r="I1195" i="10"/>
  <c r="I1194" i="10"/>
  <c r="I1193" i="10"/>
  <c r="I1192" i="10"/>
  <c r="I1191" i="10"/>
  <c r="J1191" i="10" s="1"/>
  <c r="I1190" i="10"/>
  <c r="J1190" i="10" s="1"/>
  <c r="I1189" i="10"/>
  <c r="I1188" i="10"/>
  <c r="J1188" i="10" s="1"/>
  <c r="I1187" i="10"/>
  <c r="I1186" i="10"/>
  <c r="I1185" i="10"/>
  <c r="I1184" i="10"/>
  <c r="J1184" i="10" s="1"/>
  <c r="I1183" i="10"/>
  <c r="I1182" i="10"/>
  <c r="I1181" i="10"/>
  <c r="J1181" i="10" s="1"/>
  <c r="I1180" i="10"/>
  <c r="J1180" i="10" s="1"/>
  <c r="I1179" i="10"/>
  <c r="I1178" i="10"/>
  <c r="I1177" i="10"/>
  <c r="I1176" i="10"/>
  <c r="J1176" i="10" s="1"/>
  <c r="I1175" i="10"/>
  <c r="I1174" i="10"/>
  <c r="J1174" i="10" s="1"/>
  <c r="I1173" i="10"/>
  <c r="I1172" i="10"/>
  <c r="J1172" i="10" s="1"/>
  <c r="I1171" i="10"/>
  <c r="I1170" i="10"/>
  <c r="J1171" i="10" s="1"/>
  <c r="I1169" i="10"/>
  <c r="J1170" i="10"/>
  <c r="I1168" i="10"/>
  <c r="J1168" i="10" s="1"/>
  <c r="I1167" i="10"/>
  <c r="I1166" i="10"/>
  <c r="J1166" i="10" s="1"/>
  <c r="I1165" i="10"/>
  <c r="I1164" i="10"/>
  <c r="I1163" i="10"/>
  <c r="J1164" i="10"/>
  <c r="I1162" i="10"/>
  <c r="J1163" i="10" s="1"/>
  <c r="I1161" i="10"/>
  <c r="I1160" i="10"/>
  <c r="J1160" i="10" s="1"/>
  <c r="I1159" i="10"/>
  <c r="I1158" i="10"/>
  <c r="J1158" i="10" s="1"/>
  <c r="I1157" i="10"/>
  <c r="J1157" i="10" s="1"/>
  <c r="I1156" i="10"/>
  <c r="J1156" i="10" s="1"/>
  <c r="I1155" i="10"/>
  <c r="I1154" i="10"/>
  <c r="J1155" i="10" s="1"/>
  <c r="I1153" i="10"/>
  <c r="J1154" i="10"/>
  <c r="I1152" i="10"/>
  <c r="I1151" i="10"/>
  <c r="J1151" i="10" s="1"/>
  <c r="I1150" i="10"/>
  <c r="I1149" i="10"/>
  <c r="I1148" i="10"/>
  <c r="J1148" i="10" s="1"/>
  <c r="I1147" i="10"/>
  <c r="I1146" i="10"/>
  <c r="I1145" i="10"/>
  <c r="J1146" i="10"/>
  <c r="I1144" i="10"/>
  <c r="J1144" i="10" s="1"/>
  <c r="I1143" i="10"/>
  <c r="I1142" i="10"/>
  <c r="J1142" i="10" s="1"/>
  <c r="I1141" i="10"/>
  <c r="I1140" i="10"/>
  <c r="J1140" i="10" s="1"/>
  <c r="I1139" i="10"/>
  <c r="I1138" i="10"/>
  <c r="I1137" i="10"/>
  <c r="I1136" i="10"/>
  <c r="I1135" i="10"/>
  <c r="I1134" i="10"/>
  <c r="J1134" i="10" s="1"/>
  <c r="I1133" i="10"/>
  <c r="I1132" i="10"/>
  <c r="J1132" i="10" s="1"/>
  <c r="I1131" i="10"/>
  <c r="I1130" i="10"/>
  <c r="J1131" i="10" s="1"/>
  <c r="I1129" i="10"/>
  <c r="I1128" i="10"/>
  <c r="J1128" i="10" s="1"/>
  <c r="I1127" i="10"/>
  <c r="J1127" i="10" s="1"/>
  <c r="I1126" i="10"/>
  <c r="I1125" i="10"/>
  <c r="J1126" i="10"/>
  <c r="I1124" i="10"/>
  <c r="I1123" i="10"/>
  <c r="J1124" i="10"/>
  <c r="I1122" i="10"/>
  <c r="J1123" i="10" s="1"/>
  <c r="I1121" i="10"/>
  <c r="I1120" i="10"/>
  <c r="J1120" i="10" s="1"/>
  <c r="I1119" i="10"/>
  <c r="I1118" i="10"/>
  <c r="J1118" i="10" s="1"/>
  <c r="I1117" i="10"/>
  <c r="J1117" i="10" s="1"/>
  <c r="I1116" i="10"/>
  <c r="I1115" i="10"/>
  <c r="J1116" i="10"/>
  <c r="I1114" i="10"/>
  <c r="J1115" i="10" s="1"/>
  <c r="I1113" i="10"/>
  <c r="J1114" i="10"/>
  <c r="I1112" i="10"/>
  <c r="I1111" i="10"/>
  <c r="I1110" i="10"/>
  <c r="J1110" i="10" s="1"/>
  <c r="I1109" i="10"/>
  <c r="J1109" i="10" s="1"/>
  <c r="I1108" i="10"/>
  <c r="J1108" i="10" s="1"/>
  <c r="I1107" i="10"/>
  <c r="I1106" i="10"/>
  <c r="J1107" i="10" s="1"/>
  <c r="I1105" i="10"/>
  <c r="J1105" i="10" s="1"/>
  <c r="I1104" i="10"/>
  <c r="I1103" i="10"/>
  <c r="J1103" i="10" s="1"/>
  <c r="I1102" i="10"/>
  <c r="I1101" i="10"/>
  <c r="J1102" i="10" s="1"/>
  <c r="I1100" i="10"/>
  <c r="J1100" i="10" s="1"/>
  <c r="I1099" i="10"/>
  <c r="I1098" i="10"/>
  <c r="I1097" i="10"/>
  <c r="I1096" i="10"/>
  <c r="I1095" i="10"/>
  <c r="I1094" i="10"/>
  <c r="I1093" i="10"/>
  <c r="I1092" i="10"/>
  <c r="I1091" i="10"/>
  <c r="J1092" i="10" s="1"/>
  <c r="I1090" i="10"/>
  <c r="J1090" i="10" s="1"/>
  <c r="I1089" i="10"/>
  <c r="I1088" i="10"/>
  <c r="J1088" i="10" s="1"/>
  <c r="I1087" i="10"/>
  <c r="I1086" i="10"/>
  <c r="I1085" i="10"/>
  <c r="I1084" i="10"/>
  <c r="I1083" i="10"/>
  <c r="I1082" i="10"/>
  <c r="I1081" i="10"/>
  <c r="I1080" i="10"/>
  <c r="J1080" i="10" s="1"/>
  <c r="I1079" i="10"/>
  <c r="I1078" i="10"/>
  <c r="J1078" i="10" s="1"/>
  <c r="I1077" i="10"/>
  <c r="I1076" i="10"/>
  <c r="J1077" i="10" s="1"/>
  <c r="I1075" i="10"/>
  <c r="I1074" i="10"/>
  <c r="J1075" i="10" s="1"/>
  <c r="I1073" i="10"/>
  <c r="I1072" i="10"/>
  <c r="J1072" i="10" s="1"/>
  <c r="I1071" i="10"/>
  <c r="J1071" i="10" s="1"/>
  <c r="I1070" i="10"/>
  <c r="J1070" i="10" s="1"/>
  <c r="I1069" i="10"/>
  <c r="I1068" i="10"/>
  <c r="I1067" i="10"/>
  <c r="J1068" i="10"/>
  <c r="I1066" i="10"/>
  <c r="J1067" i="10" s="1"/>
  <c r="I1065" i="10"/>
  <c r="J1066" i="10"/>
  <c r="I1064" i="10"/>
  <c r="I1063" i="10"/>
  <c r="I1062" i="10"/>
  <c r="I1061" i="10"/>
  <c r="J1061" i="10" s="1"/>
  <c r="J1062" i="10"/>
  <c r="I1060" i="10"/>
  <c r="J1060" i="10" s="1"/>
  <c r="I1059" i="10"/>
  <c r="I1058" i="10"/>
  <c r="J1058" i="10" s="1"/>
  <c r="I1057" i="10"/>
  <c r="I1056" i="10"/>
  <c r="J1056" i="10" s="1"/>
  <c r="I1055" i="10"/>
  <c r="I1054" i="10"/>
  <c r="J1055" i="10" s="1"/>
  <c r="I1053" i="10"/>
  <c r="J1053" i="10" s="1"/>
  <c r="I1052" i="10"/>
  <c r="J1052" i="10" s="1"/>
  <c r="I1051" i="10"/>
  <c r="I1050" i="10"/>
  <c r="J1050" i="10" s="1"/>
  <c r="I1049" i="10"/>
  <c r="I1048" i="10"/>
  <c r="I1047" i="10"/>
  <c r="J1047" i="10" s="1"/>
  <c r="I1046" i="10"/>
  <c r="J1046" i="10" s="1"/>
  <c r="I1045" i="10"/>
  <c r="I1044" i="10"/>
  <c r="J1044" i="10" s="1"/>
  <c r="I1043" i="10"/>
  <c r="I1042" i="10"/>
  <c r="J1042" i="10" s="1"/>
  <c r="I1041" i="10"/>
  <c r="I1040" i="10"/>
  <c r="I1039" i="10"/>
  <c r="I1038" i="10"/>
  <c r="I1037" i="10"/>
  <c r="I1036" i="10"/>
  <c r="I1035" i="10"/>
  <c r="I1034" i="10"/>
  <c r="I1033" i="10"/>
  <c r="I1032" i="10"/>
  <c r="I1031" i="10"/>
  <c r="I1030" i="10"/>
  <c r="I1029" i="10"/>
  <c r="J1029" i="10" s="1"/>
  <c r="I1028" i="10"/>
  <c r="J1028" i="10" s="1"/>
  <c r="I1027" i="10"/>
  <c r="I1026" i="10"/>
  <c r="I1025" i="10"/>
  <c r="J1025" i="10" s="1"/>
  <c r="I1024" i="10"/>
  <c r="I1023" i="10"/>
  <c r="J1023" i="10" s="1"/>
  <c r="I1022" i="10"/>
  <c r="J1022" i="10" s="1"/>
  <c r="I1021" i="10"/>
  <c r="I1020" i="10"/>
  <c r="J1021" i="10" s="1"/>
  <c r="I1019" i="10"/>
  <c r="J1019" i="10" s="1"/>
  <c r="I1018" i="10"/>
  <c r="J1018" i="10" s="1"/>
  <c r="I1017" i="10"/>
  <c r="I1016" i="10"/>
  <c r="J1016" i="10" s="1"/>
  <c r="I1015" i="10"/>
  <c r="I1014" i="10"/>
  <c r="I1013" i="10"/>
  <c r="I1012" i="10"/>
  <c r="I1011" i="10"/>
  <c r="I1010" i="10"/>
  <c r="I1009" i="10"/>
  <c r="I1008" i="10"/>
  <c r="J1008" i="10" s="1"/>
  <c r="I1007" i="10"/>
  <c r="I1006" i="10"/>
  <c r="I1005" i="10"/>
  <c r="J1006" i="10"/>
  <c r="I1004" i="10"/>
  <c r="J1005" i="10" s="1"/>
  <c r="I1003" i="10"/>
  <c r="I1002" i="10"/>
  <c r="J1002" i="10" s="1"/>
  <c r="I1001" i="10"/>
  <c r="J1001" i="10" s="1"/>
  <c r="I1000" i="10"/>
  <c r="I999" i="10"/>
  <c r="I998" i="10"/>
  <c r="J998" i="10" s="1"/>
  <c r="I997" i="10"/>
  <c r="I996" i="10"/>
  <c r="J997" i="10" s="1"/>
  <c r="I995" i="10"/>
  <c r="I994" i="10"/>
  <c r="J994" i="10" s="1"/>
  <c r="I993" i="10"/>
  <c r="J993" i="10" s="1"/>
  <c r="I992" i="10"/>
  <c r="I991" i="10"/>
  <c r="J991" i="10" s="1"/>
  <c r="I990" i="10"/>
  <c r="J990" i="10" s="1"/>
  <c r="I989" i="10"/>
  <c r="I988" i="10"/>
  <c r="I987" i="10"/>
  <c r="J987" i="10" s="1"/>
  <c r="I986" i="10"/>
  <c r="I985" i="10"/>
  <c r="I984" i="10"/>
  <c r="J984" i="10" s="1"/>
  <c r="I983" i="10"/>
  <c r="I982" i="10"/>
  <c r="I981" i="10"/>
  <c r="J981" i="10" s="1"/>
  <c r="I980" i="10"/>
  <c r="J980" i="10" s="1"/>
  <c r="I979" i="10"/>
  <c r="I978" i="10"/>
  <c r="I977" i="10"/>
  <c r="I976" i="10"/>
  <c r="J977" i="10" s="1"/>
  <c r="I975" i="10"/>
  <c r="J976" i="10"/>
  <c r="I974" i="10"/>
  <c r="J975" i="10" s="1"/>
  <c r="I973" i="10"/>
  <c r="J974" i="10" s="1"/>
  <c r="I972" i="10"/>
  <c r="I971" i="10"/>
  <c r="I970" i="10"/>
  <c r="J970" i="10" s="1"/>
  <c r="I969" i="10"/>
  <c r="J969" i="10" s="1"/>
  <c r="I968" i="10"/>
  <c r="I967" i="10"/>
  <c r="J968" i="10"/>
  <c r="I966" i="10"/>
  <c r="I965" i="10"/>
  <c r="I964" i="10"/>
  <c r="I963" i="10"/>
  <c r="I962" i="10"/>
  <c r="I961" i="10"/>
  <c r="J961" i="10" s="1"/>
  <c r="I960" i="10"/>
  <c r="I959" i="10"/>
  <c r="J960" i="10" s="1"/>
  <c r="I958" i="10"/>
  <c r="I957" i="10"/>
  <c r="I956" i="10"/>
  <c r="J956" i="10" s="1"/>
  <c r="I955" i="10"/>
  <c r="I954" i="10"/>
  <c r="I953" i="10"/>
  <c r="J954" i="10"/>
  <c r="I952" i="10"/>
  <c r="J953" i="10" s="1"/>
  <c r="I951" i="10"/>
  <c r="I950" i="10"/>
  <c r="J951" i="10" s="1"/>
  <c r="I949" i="10"/>
  <c r="J949" i="10" s="1"/>
  <c r="I948" i="10"/>
  <c r="I947" i="10"/>
  <c r="I946" i="10"/>
  <c r="J946" i="10" s="1"/>
  <c r="I945" i="10"/>
  <c r="I944" i="10"/>
  <c r="J944" i="10" s="1"/>
  <c r="I943" i="10"/>
  <c r="I942" i="10"/>
  <c r="I941" i="10"/>
  <c r="J941" i="10" s="1"/>
  <c r="I940" i="10"/>
  <c r="I939" i="10"/>
  <c r="J939" i="10" s="1"/>
  <c r="I938" i="10"/>
  <c r="J938" i="10" s="1"/>
  <c r="I937" i="10"/>
  <c r="I936" i="10"/>
  <c r="J936" i="10" s="1"/>
  <c r="I935" i="10"/>
  <c r="I934" i="10"/>
  <c r="J935" i="10" s="1"/>
  <c r="I933" i="10"/>
  <c r="I932" i="10"/>
  <c r="J933" i="10" s="1"/>
  <c r="I931" i="10"/>
  <c r="J931" i="10" s="1"/>
  <c r="I930" i="10"/>
  <c r="J930" i="10" s="1"/>
  <c r="I929" i="10"/>
  <c r="J929" i="10" s="1"/>
  <c r="I928" i="10"/>
  <c r="I927" i="10"/>
  <c r="I926" i="10"/>
  <c r="J927" i="10" s="1"/>
  <c r="I925" i="10"/>
  <c r="J925" i="10" s="1"/>
  <c r="I924" i="10"/>
  <c r="I923" i="10"/>
  <c r="J923" i="10" s="1"/>
  <c r="I922" i="10"/>
  <c r="I921" i="10"/>
  <c r="I920" i="10"/>
  <c r="J920" i="10" s="1"/>
  <c r="I919" i="10"/>
  <c r="I918" i="10"/>
  <c r="I917" i="10"/>
  <c r="J918" i="10"/>
  <c r="I916" i="10"/>
  <c r="J917" i="10" s="1"/>
  <c r="I915" i="10"/>
  <c r="I914" i="10"/>
  <c r="I913" i="10"/>
  <c r="J914" i="10"/>
  <c r="I912" i="10"/>
  <c r="J912" i="10" s="1"/>
  <c r="I911" i="10"/>
  <c r="I910" i="10"/>
  <c r="J910" i="10" s="1"/>
  <c r="I909" i="10"/>
  <c r="I908" i="10"/>
  <c r="J909" i="10" s="1"/>
  <c r="I907" i="10"/>
  <c r="I906" i="10"/>
  <c r="I905" i="10"/>
  <c r="J905" i="10" s="1"/>
  <c r="I904" i="10"/>
  <c r="J904" i="10" s="1"/>
  <c r="I903" i="10"/>
  <c r="I902" i="10"/>
  <c r="I901" i="10"/>
  <c r="I900" i="10"/>
  <c r="J900" i="10" s="1"/>
  <c r="I899" i="10"/>
  <c r="I898" i="10"/>
  <c r="J898" i="10" s="1"/>
  <c r="I897" i="10"/>
  <c r="I896" i="10"/>
  <c r="I895" i="10"/>
  <c r="I894" i="10"/>
  <c r="I893" i="10"/>
  <c r="J893" i="10" s="1"/>
  <c r="I892" i="10"/>
  <c r="I891" i="10"/>
  <c r="J891" i="10" s="1"/>
  <c r="I890" i="10"/>
  <c r="I889" i="10"/>
  <c r="J889" i="10" s="1"/>
  <c r="I888" i="10"/>
  <c r="I887" i="10"/>
  <c r="I886" i="10"/>
  <c r="I885" i="10"/>
  <c r="J886" i="10"/>
  <c r="I884" i="10"/>
  <c r="I883" i="10"/>
  <c r="I882" i="10"/>
  <c r="I881" i="10"/>
  <c r="J881" i="10" s="1"/>
  <c r="I880" i="10"/>
  <c r="J880" i="10" s="1"/>
  <c r="I879" i="10"/>
  <c r="I878" i="10"/>
  <c r="J879" i="10" s="1"/>
  <c r="I877" i="10"/>
  <c r="J877" i="10" s="1"/>
  <c r="I876" i="10"/>
  <c r="I875" i="10"/>
  <c r="I874" i="10"/>
  <c r="J874" i="10" s="1"/>
  <c r="I873" i="10"/>
  <c r="I872" i="10"/>
  <c r="J872" i="10" s="1"/>
  <c r="I871" i="10"/>
  <c r="I870" i="10"/>
  <c r="I869" i="10"/>
  <c r="I868" i="10"/>
  <c r="J869" i="10" s="1"/>
  <c r="I867" i="10"/>
  <c r="I866" i="10"/>
  <c r="I865" i="10"/>
  <c r="I864" i="10"/>
  <c r="I863" i="10"/>
  <c r="I862" i="10"/>
  <c r="I861" i="10"/>
  <c r="J861" i="10" s="1"/>
  <c r="I860" i="10"/>
  <c r="I859" i="10"/>
  <c r="J859" i="10" s="1"/>
  <c r="I858" i="10"/>
  <c r="I857" i="10"/>
  <c r="J857" i="10" s="1"/>
  <c r="I856" i="10"/>
  <c r="J856" i="10" s="1"/>
  <c r="I855" i="10"/>
  <c r="I854" i="10"/>
  <c r="I853" i="10"/>
  <c r="I852" i="10"/>
  <c r="I851" i="10"/>
  <c r="J851" i="10" s="1"/>
  <c r="I850" i="10"/>
  <c r="I849" i="10"/>
  <c r="I848" i="10"/>
  <c r="I847" i="10"/>
  <c r="I846" i="10"/>
  <c r="J846" i="10" s="1"/>
  <c r="I845" i="10"/>
  <c r="I844" i="10"/>
  <c r="J845" i="10"/>
  <c r="I843" i="10"/>
  <c r="I842" i="10"/>
  <c r="I841" i="10"/>
  <c r="J842" i="10"/>
  <c r="I840" i="10"/>
  <c r="J840" i="10" s="1"/>
  <c r="I839" i="10"/>
  <c r="I838" i="10"/>
  <c r="J839" i="10" s="1"/>
  <c r="I837" i="10"/>
  <c r="J837" i="10" s="1"/>
  <c r="I836" i="10"/>
  <c r="I835" i="10"/>
  <c r="I834" i="10"/>
  <c r="J834" i="10" s="1"/>
  <c r="I833" i="10"/>
  <c r="I832" i="10"/>
  <c r="J832" i="10" s="1"/>
  <c r="I831" i="10"/>
  <c r="I830" i="10"/>
  <c r="I829" i="10"/>
  <c r="J829" i="10" s="1"/>
  <c r="I828" i="10"/>
  <c r="I827" i="10"/>
  <c r="I826" i="10"/>
  <c r="I825" i="10"/>
  <c r="I824" i="10"/>
  <c r="J824" i="10" s="1"/>
  <c r="I823" i="10"/>
  <c r="I822" i="10"/>
  <c r="I821" i="10"/>
  <c r="I820" i="10"/>
  <c r="I819" i="10"/>
  <c r="I818" i="10"/>
  <c r="J818" i="10" s="1"/>
  <c r="I817" i="10"/>
  <c r="I816" i="10"/>
  <c r="I815" i="10"/>
  <c r="I814" i="10"/>
  <c r="I813" i="10"/>
  <c r="I812" i="10"/>
  <c r="J813" i="10" s="1"/>
  <c r="I811" i="10"/>
  <c r="I810" i="10"/>
  <c r="J810" i="10" s="1"/>
  <c r="I809" i="10"/>
  <c r="I808" i="10"/>
  <c r="J808" i="10" s="1"/>
  <c r="I807" i="10"/>
  <c r="I806" i="10"/>
  <c r="J807" i="10" s="1"/>
  <c r="I805" i="10"/>
  <c r="I804" i="10"/>
  <c r="J805" i="10"/>
  <c r="I803" i="10"/>
  <c r="I802" i="10"/>
  <c r="J802" i="10" s="1"/>
  <c r="I801" i="10"/>
  <c r="I800" i="10"/>
  <c r="J800" i="10" s="1"/>
  <c r="I799" i="10"/>
  <c r="I798" i="10"/>
  <c r="J799" i="10" s="1"/>
  <c r="I797" i="10"/>
  <c r="I796" i="10"/>
  <c r="J797" i="10" s="1"/>
  <c r="I795" i="10"/>
  <c r="I794" i="10"/>
  <c r="I793" i="10"/>
  <c r="J793" i="10" s="1"/>
  <c r="I792" i="10"/>
  <c r="J792" i="10" s="1"/>
  <c r="I791" i="10"/>
  <c r="I790" i="10"/>
  <c r="J791" i="10" s="1"/>
  <c r="I789" i="10"/>
  <c r="J789" i="10" s="1"/>
  <c r="I788" i="10"/>
  <c r="J788" i="10" s="1"/>
  <c r="I787" i="10"/>
  <c r="I786" i="10"/>
  <c r="I785" i="10"/>
  <c r="I784" i="10"/>
  <c r="I783" i="10"/>
  <c r="I782" i="10"/>
  <c r="I781" i="10"/>
  <c r="I780" i="10"/>
  <c r="J781" i="10"/>
  <c r="I779" i="10"/>
  <c r="J780" i="10" s="1"/>
  <c r="I778" i="10"/>
  <c r="I777" i="10"/>
  <c r="J777" i="10" s="1"/>
  <c r="I776" i="10"/>
  <c r="I775" i="10"/>
  <c r="I774" i="10"/>
  <c r="J775" i="10" s="1"/>
  <c r="I773" i="10"/>
  <c r="J774" i="10"/>
  <c r="I772" i="10"/>
  <c r="J773" i="10"/>
  <c r="I771" i="10"/>
  <c r="J772" i="10"/>
  <c r="I770" i="10"/>
  <c r="J771" i="10" s="1"/>
  <c r="I769" i="10"/>
  <c r="J769" i="10" s="1"/>
  <c r="J770" i="10"/>
  <c r="I768" i="10"/>
  <c r="I767" i="10"/>
  <c r="I766" i="10"/>
  <c r="I765" i="10"/>
  <c r="I764" i="10"/>
  <c r="J764" i="10" s="1"/>
  <c r="I763" i="10"/>
  <c r="I762" i="10"/>
  <c r="J762" i="10" s="1"/>
  <c r="I761" i="10"/>
  <c r="J761" i="10" s="1"/>
  <c r="I760" i="10"/>
  <c r="I759" i="10"/>
  <c r="I758" i="10"/>
  <c r="I757" i="10"/>
  <c r="J758" i="10"/>
  <c r="I756" i="10"/>
  <c r="J757" i="10"/>
  <c r="I755" i="10"/>
  <c r="I754" i="10"/>
  <c r="J754" i="10" s="1"/>
  <c r="I753" i="10"/>
  <c r="I752" i="10"/>
  <c r="J752" i="10" s="1"/>
  <c r="I751" i="10"/>
  <c r="I750" i="10"/>
  <c r="I749" i="10"/>
  <c r="I748" i="10"/>
  <c r="I747" i="10"/>
  <c r="J747" i="10" s="1"/>
  <c r="I746" i="10"/>
  <c r="I745" i="10"/>
  <c r="J745" i="10" s="1"/>
  <c r="J746" i="10"/>
  <c r="I744" i="10"/>
  <c r="I743" i="10"/>
  <c r="J744" i="10" s="1"/>
  <c r="I742" i="10"/>
  <c r="I741" i="10"/>
  <c r="I740" i="10"/>
  <c r="I739" i="10"/>
  <c r="I738" i="10"/>
  <c r="J738" i="10" s="1"/>
  <c r="I737" i="10"/>
  <c r="I736" i="10"/>
  <c r="J736" i="10" s="1"/>
  <c r="I735" i="10"/>
  <c r="I734" i="10"/>
  <c r="I733" i="10"/>
  <c r="J733" i="10" s="1"/>
  <c r="I732" i="10"/>
  <c r="I731" i="10"/>
  <c r="J731" i="10" s="1"/>
  <c r="I730" i="10"/>
  <c r="I729" i="10"/>
  <c r="I728" i="10"/>
  <c r="I727" i="10"/>
  <c r="I726" i="10"/>
  <c r="I725" i="10"/>
  <c r="J725" i="10" s="1"/>
  <c r="I724" i="10"/>
  <c r="I723" i="10"/>
  <c r="I722" i="10"/>
  <c r="J722" i="10" s="1"/>
  <c r="I721" i="10"/>
  <c r="I720" i="10"/>
  <c r="J720" i="10" s="1"/>
  <c r="I719" i="10"/>
  <c r="I718" i="10"/>
  <c r="J718" i="10" s="1"/>
  <c r="I717" i="10"/>
  <c r="J717" i="10" s="1"/>
  <c r="I716" i="10"/>
  <c r="I715" i="10"/>
  <c r="J715" i="10" s="1"/>
  <c r="I714" i="10"/>
  <c r="J714" i="10" s="1"/>
  <c r="I713" i="10"/>
  <c r="I712" i="10"/>
  <c r="I711" i="10"/>
  <c r="J711" i="10" s="1"/>
  <c r="I710" i="10"/>
  <c r="I709" i="10"/>
  <c r="I708" i="10"/>
  <c r="J709" i="10"/>
  <c r="I707" i="10"/>
  <c r="J708" i="10" s="1"/>
  <c r="I706" i="10"/>
  <c r="J706" i="10" s="1"/>
  <c r="I705" i="10"/>
  <c r="J705" i="10" s="1"/>
  <c r="I704" i="10"/>
  <c r="J704" i="10" s="1"/>
  <c r="I703" i="10"/>
  <c r="I702" i="10"/>
  <c r="J703" i="10" s="1"/>
  <c r="I701" i="10"/>
  <c r="I700" i="10"/>
  <c r="I699" i="10"/>
  <c r="J699" i="10" s="1"/>
  <c r="I698" i="10"/>
  <c r="I697" i="10"/>
  <c r="I696" i="10"/>
  <c r="I695" i="10"/>
  <c r="I694" i="10"/>
  <c r="I693" i="10"/>
  <c r="I692" i="10"/>
  <c r="I691" i="10"/>
  <c r="I690" i="10"/>
  <c r="I689" i="10"/>
  <c r="J689" i="10" s="1"/>
  <c r="J690" i="10"/>
  <c r="I688" i="10"/>
  <c r="I687" i="10"/>
  <c r="I686" i="10"/>
  <c r="I685" i="10"/>
  <c r="J685" i="10" s="1"/>
  <c r="I684" i="10"/>
  <c r="I683" i="10"/>
  <c r="I682" i="10"/>
  <c r="I681" i="10"/>
  <c r="I680" i="10"/>
  <c r="I679" i="10"/>
  <c r="I678" i="10"/>
  <c r="J679" i="10" s="1"/>
  <c r="I677" i="10"/>
  <c r="J678" i="10"/>
  <c r="I676" i="10"/>
  <c r="J677" i="10" s="1"/>
  <c r="I675" i="10"/>
  <c r="I674" i="10"/>
  <c r="J674" i="10" s="1"/>
  <c r="I673" i="10"/>
  <c r="I672" i="10"/>
  <c r="I671" i="10"/>
  <c r="J672" i="10" s="1"/>
  <c r="I670" i="10"/>
  <c r="J671" i="10" s="1"/>
  <c r="I669" i="10"/>
  <c r="J669" i="10" s="1"/>
  <c r="I668" i="10"/>
  <c r="I667" i="10"/>
  <c r="I666" i="10"/>
  <c r="I665" i="10"/>
  <c r="J665" i="10" s="1"/>
  <c r="I664" i="10"/>
  <c r="I663" i="10"/>
  <c r="I662" i="10"/>
  <c r="I661" i="10"/>
  <c r="I660" i="10"/>
  <c r="I659" i="10"/>
  <c r="J660" i="10"/>
  <c r="I658" i="10"/>
  <c r="I657" i="10"/>
  <c r="I656" i="10"/>
  <c r="J656" i="10" s="1"/>
  <c r="J657" i="10"/>
  <c r="I655" i="10"/>
  <c r="J655" i="10" s="1"/>
  <c r="I654" i="10"/>
  <c r="I653" i="10"/>
  <c r="I652" i="10"/>
  <c r="J652" i="10" s="1"/>
  <c r="I651" i="10"/>
  <c r="I650" i="10"/>
  <c r="I649" i="10"/>
  <c r="J650" i="10"/>
  <c r="I648" i="10"/>
  <c r="J649" i="10"/>
  <c r="I647" i="10"/>
  <c r="J648" i="10" s="1"/>
  <c r="I646" i="10"/>
  <c r="J647" i="10" s="1"/>
  <c r="I645" i="10"/>
  <c r="J645" i="10" s="1"/>
  <c r="I644" i="10"/>
  <c r="I643" i="10"/>
  <c r="J644" i="10" s="1"/>
  <c r="I642" i="10"/>
  <c r="I641" i="10"/>
  <c r="I640" i="10"/>
  <c r="J641" i="10" s="1"/>
  <c r="I639" i="10"/>
  <c r="J639" i="10" s="1"/>
  <c r="I638" i="10"/>
  <c r="I637" i="10"/>
  <c r="I636" i="10"/>
  <c r="J636" i="10" s="1"/>
  <c r="I635" i="10"/>
  <c r="I634" i="10"/>
  <c r="I633" i="10"/>
  <c r="J633" i="10" s="1"/>
  <c r="I632" i="10"/>
  <c r="J632" i="10" s="1"/>
  <c r="I631" i="10"/>
  <c r="I630" i="10"/>
  <c r="I629" i="10"/>
  <c r="J629" i="10" s="1"/>
  <c r="I628" i="10"/>
  <c r="I627" i="10"/>
  <c r="I626" i="10"/>
  <c r="I625" i="10"/>
  <c r="J625" i="10" s="1"/>
  <c r="I624" i="10"/>
  <c r="I623" i="10"/>
  <c r="J624" i="10" s="1"/>
  <c r="I622" i="10"/>
  <c r="I621" i="10"/>
  <c r="J622" i="10"/>
  <c r="I620" i="10"/>
  <c r="J621" i="10"/>
  <c r="I619" i="10"/>
  <c r="J620" i="10" s="1"/>
  <c r="I618" i="10"/>
  <c r="J618" i="10" s="1"/>
  <c r="I617" i="10"/>
  <c r="J617" i="10" s="1"/>
  <c r="I616" i="10"/>
  <c r="I615" i="10"/>
  <c r="J615" i="10" s="1"/>
  <c r="I614" i="10"/>
  <c r="J614" i="10" s="1"/>
  <c r="I613" i="10"/>
  <c r="I612" i="10"/>
  <c r="J613" i="10" s="1"/>
  <c r="I611" i="10"/>
  <c r="I610" i="10"/>
  <c r="I609" i="10"/>
  <c r="J609" i="10" s="1"/>
  <c r="I608" i="10"/>
  <c r="J608" i="10" s="1"/>
  <c r="I607" i="10"/>
  <c r="J607" i="10" s="1"/>
  <c r="I606" i="10"/>
  <c r="J606" i="10" s="1"/>
  <c r="I605" i="10"/>
  <c r="I604" i="10"/>
  <c r="J605" i="10"/>
  <c r="I603" i="10"/>
  <c r="J604" i="10" s="1"/>
  <c r="I602" i="10"/>
  <c r="J602" i="10" s="1"/>
  <c r="I601" i="10"/>
  <c r="I600" i="10"/>
  <c r="J600" i="10" s="1"/>
  <c r="I599" i="10"/>
  <c r="I598" i="10"/>
  <c r="J598" i="10" s="1"/>
  <c r="J599" i="10"/>
  <c r="I597" i="10"/>
  <c r="J597" i="10" s="1"/>
  <c r="I596" i="10"/>
  <c r="I595" i="10"/>
  <c r="J596" i="10" s="1"/>
  <c r="I594" i="10"/>
  <c r="I593" i="10"/>
  <c r="J593" i="10" s="1"/>
  <c r="I592" i="10"/>
  <c r="I591" i="10"/>
  <c r="J591" i="10" s="1"/>
  <c r="I590" i="10"/>
  <c r="J590" i="10" s="1"/>
  <c r="I589" i="10"/>
  <c r="J589" i="10" s="1"/>
  <c r="I588" i="10"/>
  <c r="I587" i="10"/>
  <c r="J588" i="10" s="1"/>
  <c r="I586" i="10"/>
  <c r="J586" i="10" s="1"/>
  <c r="I585" i="10"/>
  <c r="I584" i="10"/>
  <c r="J584" i="10" s="1"/>
  <c r="I583" i="10"/>
  <c r="I582" i="10"/>
  <c r="J582" i="10" s="1"/>
  <c r="I581" i="10"/>
  <c r="J581" i="10" s="1"/>
  <c r="I580" i="10"/>
  <c r="I579" i="10"/>
  <c r="J580" i="10" s="1"/>
  <c r="I578" i="10"/>
  <c r="I577" i="10"/>
  <c r="J577" i="10" s="1"/>
  <c r="I576" i="10"/>
  <c r="I575" i="10"/>
  <c r="J575" i="10" s="1"/>
  <c r="I574" i="10"/>
  <c r="J574" i="10" s="1"/>
  <c r="I573" i="10"/>
  <c r="J573" i="10" s="1"/>
  <c r="I572" i="10"/>
  <c r="I571" i="10"/>
  <c r="I570" i="10"/>
  <c r="J570" i="10" s="1"/>
  <c r="I569" i="10"/>
  <c r="I568" i="10"/>
  <c r="I567" i="10"/>
  <c r="J568" i="10"/>
  <c r="I566" i="10"/>
  <c r="J566" i="10" s="1"/>
  <c r="J567" i="10"/>
  <c r="I565" i="10"/>
  <c r="J565" i="10" s="1"/>
  <c r="I564" i="10"/>
  <c r="J564" i="10" s="1"/>
  <c r="I563" i="10"/>
  <c r="I562" i="10"/>
  <c r="J562" i="10" s="1"/>
  <c r="I561" i="10"/>
  <c r="I560" i="10"/>
  <c r="J560" i="10" s="1"/>
  <c r="I559" i="10"/>
  <c r="I558" i="10"/>
  <c r="J558" i="10" s="1"/>
  <c r="J559" i="10"/>
  <c r="I557" i="10"/>
  <c r="J557" i="10" s="1"/>
  <c r="I556" i="10"/>
  <c r="J556" i="10" s="1"/>
  <c r="I555" i="10"/>
  <c r="I554" i="10"/>
  <c r="J554" i="10" s="1"/>
  <c r="I553" i="10"/>
  <c r="I552" i="10"/>
  <c r="I551" i="10"/>
  <c r="J552" i="10"/>
  <c r="I550" i="10"/>
  <c r="J550" i="10" s="1"/>
  <c r="J551" i="10"/>
  <c r="I549" i="10"/>
  <c r="J549" i="10" s="1"/>
  <c r="I548" i="10"/>
  <c r="J548" i="10" s="1"/>
  <c r="I547" i="10"/>
  <c r="I546" i="10"/>
  <c r="I545" i="10"/>
  <c r="I544" i="10"/>
  <c r="I543" i="10"/>
  <c r="J544" i="10"/>
  <c r="I542" i="10"/>
  <c r="J542" i="10" s="1"/>
  <c r="J543" i="10"/>
  <c r="I541" i="10"/>
  <c r="J541" i="10" s="1"/>
  <c r="I540" i="10"/>
  <c r="J540" i="10" s="1"/>
  <c r="I539" i="10"/>
  <c r="I538" i="10"/>
  <c r="I537" i="10"/>
  <c r="I536" i="10"/>
  <c r="J536" i="10" s="1"/>
  <c r="I535" i="10"/>
  <c r="I534" i="10"/>
  <c r="J534" i="10" s="1"/>
  <c r="J535" i="10"/>
  <c r="I533" i="10"/>
  <c r="J533" i="10" s="1"/>
  <c r="I532" i="10"/>
  <c r="J532" i="10" s="1"/>
  <c r="I531" i="10"/>
  <c r="J531" i="10" s="1"/>
  <c r="I530" i="10"/>
  <c r="J530" i="10" s="1"/>
  <c r="I529" i="10"/>
  <c r="I528" i="10"/>
  <c r="I527" i="10"/>
  <c r="J528" i="10"/>
  <c r="I526" i="10"/>
  <c r="J526" i="10" s="1"/>
  <c r="J527" i="10"/>
  <c r="I525" i="10"/>
  <c r="J525" i="10" s="1"/>
  <c r="I524" i="10"/>
  <c r="J524" i="10" s="1"/>
  <c r="I523" i="10"/>
  <c r="J523" i="10" s="1"/>
  <c r="I522" i="10"/>
  <c r="J522" i="10" s="1"/>
  <c r="I521" i="10"/>
  <c r="I520" i="10"/>
  <c r="I519" i="10"/>
  <c r="J520" i="10"/>
  <c r="I518" i="10"/>
  <c r="J518" i="10" s="1"/>
  <c r="J519" i="10"/>
  <c r="I517" i="10"/>
  <c r="J517" i="10" s="1"/>
  <c r="I516" i="10"/>
  <c r="J516" i="10" s="1"/>
  <c r="I515" i="10"/>
  <c r="J515" i="10" s="1"/>
  <c r="I514" i="10"/>
  <c r="I513" i="10"/>
  <c r="I512" i="10"/>
  <c r="J512" i="10" s="1"/>
  <c r="I511" i="10"/>
  <c r="I510" i="10"/>
  <c r="J510" i="10" s="1"/>
  <c r="J511" i="10"/>
  <c r="I509" i="10"/>
  <c r="J509" i="10" s="1"/>
  <c r="I508" i="10"/>
  <c r="J508" i="10" s="1"/>
  <c r="I507" i="10"/>
  <c r="J507" i="10" s="1"/>
  <c r="I506" i="10"/>
  <c r="I505" i="10"/>
  <c r="I504" i="10"/>
  <c r="I503" i="10"/>
  <c r="J504" i="10"/>
  <c r="I502" i="10"/>
  <c r="J502" i="10" s="1"/>
  <c r="J503" i="10"/>
  <c r="I501" i="10"/>
  <c r="J501" i="10" s="1"/>
  <c r="I500" i="10"/>
  <c r="J500" i="10" s="1"/>
  <c r="I499" i="10"/>
  <c r="J499" i="10" s="1"/>
  <c r="I498" i="10"/>
  <c r="I497" i="10"/>
  <c r="I496" i="10"/>
  <c r="I495" i="10"/>
  <c r="J496" i="10"/>
  <c r="I494" i="10"/>
  <c r="J494" i="10" s="1"/>
  <c r="J495" i="10"/>
  <c r="I493" i="10"/>
  <c r="J493" i="10" s="1"/>
  <c r="I492" i="10"/>
  <c r="J492" i="10" s="1"/>
  <c r="I491" i="10"/>
  <c r="J491" i="10" s="1"/>
  <c r="I490" i="10"/>
  <c r="I489" i="10"/>
  <c r="I488" i="10"/>
  <c r="J488" i="10" s="1"/>
  <c r="I487" i="10"/>
  <c r="I486" i="10"/>
  <c r="J486" i="10" s="1"/>
  <c r="J487" i="10"/>
  <c r="I485" i="10"/>
  <c r="J485" i="10" s="1"/>
  <c r="I484" i="10"/>
  <c r="J484" i="10" s="1"/>
  <c r="I483" i="10"/>
  <c r="J483" i="10" s="1"/>
  <c r="I482" i="10"/>
  <c r="I481" i="10"/>
  <c r="I480" i="10"/>
  <c r="I479" i="10"/>
  <c r="J480" i="10"/>
  <c r="I478" i="10"/>
  <c r="J478" i="10" s="1"/>
  <c r="J479" i="10"/>
  <c r="I477" i="10"/>
  <c r="J477" i="10" s="1"/>
  <c r="I476" i="10"/>
  <c r="J476" i="10" s="1"/>
  <c r="I475" i="10"/>
  <c r="J475" i="10" s="1"/>
  <c r="I474" i="10"/>
  <c r="I473" i="10"/>
  <c r="I472" i="10"/>
  <c r="I471" i="10"/>
  <c r="J472" i="10"/>
  <c r="I470" i="10"/>
  <c r="J470" i="10" s="1"/>
  <c r="J471" i="10"/>
  <c r="I469" i="10"/>
  <c r="J469" i="10" s="1"/>
  <c r="I468" i="10"/>
  <c r="J468" i="10" s="1"/>
  <c r="I467" i="10"/>
  <c r="J467" i="10" s="1"/>
  <c r="I466" i="10"/>
  <c r="I465" i="10"/>
  <c r="I464" i="10"/>
  <c r="J464" i="10" s="1"/>
  <c r="I463" i="10"/>
  <c r="I462" i="10"/>
  <c r="J462" i="10" s="1"/>
  <c r="J463" i="10"/>
  <c r="I461" i="10"/>
  <c r="J461" i="10" s="1"/>
  <c r="I460" i="10"/>
  <c r="J460" i="10" s="1"/>
  <c r="I459" i="10"/>
  <c r="J459" i="10" s="1"/>
  <c r="I458" i="10"/>
  <c r="I457" i="10"/>
  <c r="I456" i="10"/>
  <c r="I455" i="10"/>
  <c r="J456" i="10"/>
  <c r="I454" i="10"/>
  <c r="J454" i="10" s="1"/>
  <c r="J455" i="10"/>
  <c r="I453" i="10"/>
  <c r="J453" i="10" s="1"/>
  <c r="I452" i="10"/>
  <c r="J452" i="10" s="1"/>
  <c r="I451" i="10"/>
  <c r="J451" i="10" s="1"/>
  <c r="I450" i="10"/>
  <c r="I449" i="10"/>
  <c r="I448" i="10"/>
  <c r="I447" i="10"/>
  <c r="J448" i="10"/>
  <c r="I446" i="10"/>
  <c r="J446" i="10" s="1"/>
  <c r="J447" i="10"/>
  <c r="I445" i="10"/>
  <c r="J445" i="10" s="1"/>
  <c r="I444" i="10"/>
  <c r="J444" i="10" s="1"/>
  <c r="I443" i="10"/>
  <c r="J443" i="10" s="1"/>
  <c r="I442" i="10"/>
  <c r="I441" i="10"/>
  <c r="I440" i="10"/>
  <c r="J440" i="10" s="1"/>
  <c r="I439" i="10"/>
  <c r="I438" i="10"/>
  <c r="J438" i="10" s="1"/>
  <c r="J439" i="10"/>
  <c r="I437" i="10"/>
  <c r="J437" i="10" s="1"/>
  <c r="I436" i="10"/>
  <c r="J436" i="10" s="1"/>
  <c r="I435" i="10"/>
  <c r="J435" i="10" s="1"/>
  <c r="I434" i="10"/>
  <c r="I433" i="10"/>
  <c r="I432" i="10"/>
  <c r="I431" i="10"/>
  <c r="J432" i="10"/>
  <c r="I430" i="10"/>
  <c r="J430" i="10" s="1"/>
  <c r="J431" i="10"/>
  <c r="I429" i="10"/>
  <c r="J429" i="10" s="1"/>
  <c r="I428" i="10"/>
  <c r="J428" i="10" s="1"/>
  <c r="I427" i="10"/>
  <c r="J427" i="10" s="1"/>
  <c r="I426" i="10"/>
  <c r="I425" i="10"/>
  <c r="I424" i="10"/>
  <c r="I423" i="10"/>
  <c r="J424" i="10"/>
  <c r="I422" i="10"/>
  <c r="J422" i="10" s="1"/>
  <c r="J423" i="10"/>
  <c r="I421" i="10"/>
  <c r="J421" i="10" s="1"/>
  <c r="I420" i="10"/>
  <c r="J420" i="10" s="1"/>
  <c r="I419" i="10"/>
  <c r="J419" i="10" s="1"/>
  <c r="I418" i="10"/>
  <c r="I417" i="10"/>
  <c r="I416" i="10"/>
  <c r="J416" i="10" s="1"/>
  <c r="I415" i="10"/>
  <c r="I414" i="10"/>
  <c r="J414" i="10" s="1"/>
  <c r="J415" i="10"/>
  <c r="I413" i="10"/>
  <c r="I412" i="10"/>
  <c r="J412" i="10" s="1"/>
  <c r="I411" i="10"/>
  <c r="J411" i="10" s="1"/>
  <c r="I410" i="10"/>
  <c r="I409" i="10"/>
  <c r="I408" i="10"/>
  <c r="I407" i="10"/>
  <c r="J408" i="10"/>
  <c r="I406" i="10"/>
  <c r="J406" i="10" s="1"/>
  <c r="J407" i="10"/>
  <c r="I405" i="10"/>
  <c r="J405" i="10" s="1"/>
  <c r="I404" i="10"/>
  <c r="J404" i="10" s="1"/>
  <c r="I403" i="10"/>
  <c r="J403" i="10" s="1"/>
  <c r="I402" i="10"/>
  <c r="I401" i="10"/>
  <c r="I400" i="10"/>
  <c r="I399" i="10"/>
  <c r="J400" i="10"/>
  <c r="I398" i="10"/>
  <c r="J398" i="10" s="1"/>
  <c r="J399" i="10"/>
  <c r="I397" i="10"/>
  <c r="J397" i="10" s="1"/>
  <c r="I396" i="10"/>
  <c r="J396" i="10" s="1"/>
  <c r="I395" i="10"/>
  <c r="J395" i="10" s="1"/>
  <c r="I394" i="10"/>
  <c r="I393" i="10"/>
  <c r="I392" i="10"/>
  <c r="J392" i="10" s="1"/>
  <c r="I391" i="10"/>
  <c r="I390" i="10"/>
  <c r="J390" i="10" s="1"/>
  <c r="J391" i="10"/>
  <c r="I389" i="10"/>
  <c r="I388" i="10"/>
  <c r="J388" i="10" s="1"/>
  <c r="I387" i="10"/>
  <c r="J387" i="10" s="1"/>
  <c r="I386" i="10"/>
  <c r="I385" i="10"/>
  <c r="J385" i="10" s="1"/>
  <c r="I384" i="10"/>
  <c r="I383" i="10"/>
  <c r="J384" i="10"/>
  <c r="I382" i="10"/>
  <c r="J382" i="10" s="1"/>
  <c r="J383" i="10"/>
  <c r="I381" i="10"/>
  <c r="J381" i="10" s="1"/>
  <c r="I380" i="10"/>
  <c r="I379" i="10"/>
  <c r="J379" i="10" s="1"/>
  <c r="I378" i="10"/>
  <c r="I377" i="10"/>
  <c r="J377" i="10" s="1"/>
  <c r="I376" i="10"/>
  <c r="I375" i="10"/>
  <c r="J376" i="10"/>
  <c r="I374" i="10"/>
  <c r="J374" i="10" s="1"/>
  <c r="J375" i="10"/>
  <c r="I373" i="10"/>
  <c r="J373" i="10" s="1"/>
  <c r="I372" i="10"/>
  <c r="I371" i="10"/>
  <c r="J371" i="10" s="1"/>
  <c r="I370" i="10"/>
  <c r="I369" i="10"/>
  <c r="I368" i="10"/>
  <c r="J368" i="10" s="1"/>
  <c r="I367" i="10"/>
  <c r="I366" i="10"/>
  <c r="J366" i="10" s="1"/>
  <c r="J367" i="10"/>
  <c r="I365" i="10"/>
  <c r="I364" i="10"/>
  <c r="I363" i="10"/>
  <c r="J363" i="10" s="1"/>
  <c r="I362" i="10"/>
  <c r="I361" i="10"/>
  <c r="J361" i="10" s="1"/>
  <c r="I360" i="10"/>
  <c r="I359" i="10"/>
  <c r="J360" i="10"/>
  <c r="I358" i="10"/>
  <c r="J359" i="10" s="1"/>
  <c r="I357" i="10"/>
  <c r="I356" i="10"/>
  <c r="J357" i="10"/>
  <c r="I355" i="10"/>
  <c r="J355" i="10" s="1"/>
  <c r="I354" i="10"/>
  <c r="I353" i="10"/>
  <c r="J353" i="10" s="1"/>
  <c r="I352" i="10"/>
  <c r="I351" i="10"/>
  <c r="J351" i="10" s="1"/>
  <c r="J352" i="10"/>
  <c r="I350" i="10"/>
  <c r="J350" i="10" s="1"/>
  <c r="I349" i="10"/>
  <c r="I348" i="10"/>
  <c r="J349" i="10"/>
  <c r="I347" i="10"/>
  <c r="J347" i="10" s="1"/>
  <c r="I346" i="10"/>
  <c r="I345" i="10"/>
  <c r="J345" i="10" s="1"/>
  <c r="I344" i="10"/>
  <c r="I343" i="10"/>
  <c r="J343" i="10" s="1"/>
  <c r="J344" i="10"/>
  <c r="I342" i="10"/>
  <c r="J342" i="10" s="1"/>
  <c r="I341" i="10"/>
  <c r="I340" i="10"/>
  <c r="J341" i="10"/>
  <c r="I339" i="10"/>
  <c r="J339" i="10" s="1"/>
  <c r="I338" i="10"/>
  <c r="I337" i="10"/>
  <c r="J337" i="10" s="1"/>
  <c r="I336" i="10"/>
  <c r="I335" i="10"/>
  <c r="J335" i="10" s="1"/>
  <c r="J336" i="10"/>
  <c r="I334" i="10"/>
  <c r="J334" i="10" s="1"/>
  <c r="I333" i="10"/>
  <c r="I332" i="10"/>
  <c r="J333" i="10"/>
  <c r="I331" i="10"/>
  <c r="J331" i="10" s="1"/>
  <c r="I330" i="10"/>
  <c r="I329" i="10"/>
  <c r="J329" i="10" s="1"/>
  <c r="I328" i="10"/>
  <c r="I327" i="10"/>
  <c r="J327" i="10" s="1"/>
  <c r="J328" i="10"/>
  <c r="I326" i="10"/>
  <c r="J326" i="10" s="1"/>
  <c r="I325" i="10"/>
  <c r="I324" i="10"/>
  <c r="J325" i="10"/>
  <c r="I323" i="10"/>
  <c r="J323" i="10" s="1"/>
  <c r="I322" i="10"/>
  <c r="I321" i="10"/>
  <c r="J321" i="10" s="1"/>
  <c r="I320" i="10"/>
  <c r="I319" i="10"/>
  <c r="J319" i="10" s="1"/>
  <c r="J320" i="10"/>
  <c r="I318" i="10"/>
  <c r="J318" i="10" s="1"/>
  <c r="I317" i="10"/>
  <c r="I316" i="10"/>
  <c r="J317" i="10"/>
  <c r="I315" i="10"/>
  <c r="J315" i="10" s="1"/>
  <c r="I314" i="10"/>
  <c r="I313" i="10"/>
  <c r="J313" i="10" s="1"/>
  <c r="I312" i="10"/>
  <c r="I311" i="10"/>
  <c r="J311" i="10" s="1"/>
  <c r="J312" i="10"/>
  <c r="I310" i="10"/>
  <c r="J310" i="10" s="1"/>
  <c r="I309" i="10"/>
  <c r="I308" i="10"/>
  <c r="J309" i="10"/>
  <c r="I307" i="10"/>
  <c r="J307" i="10" s="1"/>
  <c r="I306" i="10"/>
  <c r="I305" i="10"/>
  <c r="J305" i="10" s="1"/>
  <c r="I304" i="10"/>
  <c r="I303" i="10"/>
  <c r="J303" i="10" s="1"/>
  <c r="J304" i="10"/>
  <c r="I302" i="10"/>
  <c r="I301" i="10"/>
  <c r="J302" i="10" s="1"/>
  <c r="I300" i="10"/>
  <c r="I299" i="10"/>
  <c r="I298" i="10"/>
  <c r="I297" i="10"/>
  <c r="J297" i="10" s="1"/>
  <c r="I296" i="10"/>
  <c r="I295" i="10"/>
  <c r="J295" i="10" s="1"/>
  <c r="J296" i="10"/>
  <c r="I294" i="10"/>
  <c r="I293" i="10"/>
  <c r="J293" i="10" s="1"/>
  <c r="J294" i="10"/>
  <c r="I292" i="10"/>
  <c r="I291" i="10"/>
  <c r="I290" i="10"/>
  <c r="J290" i="10" s="1"/>
  <c r="I289" i="10"/>
  <c r="I288" i="10"/>
  <c r="J288" i="10" s="1"/>
  <c r="I287" i="10"/>
  <c r="I286" i="10"/>
  <c r="J286" i="10" s="1"/>
  <c r="I285" i="10"/>
  <c r="J285" i="10" s="1"/>
  <c r="I284" i="10"/>
  <c r="J284" i="10" s="1"/>
  <c r="I283" i="10"/>
  <c r="I282" i="10"/>
  <c r="I281" i="10"/>
  <c r="J281" i="10" s="1"/>
  <c r="I280" i="10"/>
  <c r="J280" i="10" s="1"/>
  <c r="I279" i="10"/>
  <c r="J279" i="10" s="1"/>
  <c r="I278" i="10"/>
  <c r="J278" i="10" s="1"/>
  <c r="I277" i="10"/>
  <c r="J277" i="10" s="1"/>
  <c r="I276" i="10"/>
  <c r="J276" i="10" s="1"/>
  <c r="I275" i="10"/>
  <c r="I274" i="10"/>
  <c r="I273" i="10"/>
  <c r="I272" i="10"/>
  <c r="J272" i="10" s="1"/>
  <c r="I271" i="10"/>
  <c r="J271" i="10" s="1"/>
  <c r="I270" i="10"/>
  <c r="I269" i="10"/>
  <c r="J269" i="10" s="1"/>
  <c r="J270" i="10"/>
  <c r="I268" i="10"/>
  <c r="I267" i="10"/>
  <c r="J267" i="10" s="1"/>
  <c r="I266" i="10"/>
  <c r="I265" i="10"/>
  <c r="I264" i="10"/>
  <c r="J264" i="10" s="1"/>
  <c r="I263" i="10"/>
  <c r="J263" i="10" s="1"/>
  <c r="I262" i="10"/>
  <c r="I261" i="10"/>
  <c r="J262" i="10"/>
  <c r="I260" i="10"/>
  <c r="I259" i="10"/>
  <c r="I258" i="10"/>
  <c r="J258" i="10" s="1"/>
  <c r="I257" i="10"/>
  <c r="I256" i="10"/>
  <c r="I255" i="10"/>
  <c r="J256" i="10"/>
  <c r="I254" i="10"/>
  <c r="J255" i="10"/>
  <c r="I253" i="10"/>
  <c r="J254" i="10"/>
  <c r="I252" i="10"/>
  <c r="J252" i="10" s="1"/>
  <c r="I251" i="10"/>
  <c r="I250" i="10"/>
  <c r="J250" i="10" s="1"/>
  <c r="I249" i="10"/>
  <c r="I248" i="10"/>
  <c r="I247" i="10"/>
  <c r="J248" i="10"/>
  <c r="I246" i="10"/>
  <c r="J247" i="10"/>
  <c r="I245" i="10"/>
  <c r="J246" i="10"/>
  <c r="I244" i="10"/>
  <c r="J244" i="10" s="1"/>
  <c r="I243" i="10"/>
  <c r="I242" i="10"/>
  <c r="I241" i="10"/>
  <c r="J241" i="10" s="1"/>
  <c r="I240" i="10"/>
  <c r="I239" i="10"/>
  <c r="J239" i="10" s="1"/>
  <c r="J240" i="10"/>
  <c r="I238" i="10"/>
  <c r="J238" i="10" s="1"/>
  <c r="I237" i="10"/>
  <c r="I236" i="10"/>
  <c r="J236" i="10" s="1"/>
  <c r="J237" i="10"/>
  <c r="I235" i="10"/>
  <c r="I234" i="10"/>
  <c r="I233" i="10"/>
  <c r="J233" i="10" s="1"/>
  <c r="I232" i="10"/>
  <c r="I231" i="10"/>
  <c r="J231" i="10" s="1"/>
  <c r="J232" i="10"/>
  <c r="I230" i="10"/>
  <c r="J230" i="10" s="1"/>
  <c r="I229" i="10"/>
  <c r="I228" i="10"/>
  <c r="I227" i="10"/>
  <c r="J227" i="10" s="1"/>
  <c r="I226" i="10"/>
  <c r="I225" i="10"/>
  <c r="I224" i="10"/>
  <c r="J224" i="10" s="1"/>
  <c r="I223" i="10"/>
  <c r="I222" i="10"/>
  <c r="J223" i="10" s="1"/>
  <c r="I221" i="10"/>
  <c r="I220" i="10"/>
  <c r="J220" i="10" s="1"/>
  <c r="I219" i="10"/>
  <c r="I218" i="10"/>
  <c r="I217" i="10"/>
  <c r="J217" i="10" s="1"/>
  <c r="I216" i="10"/>
  <c r="I215" i="10"/>
  <c r="J216" i="10"/>
  <c r="I214" i="10"/>
  <c r="I213" i="10"/>
  <c r="J213" i="10" s="1"/>
  <c r="J214" i="10"/>
  <c r="I212" i="10"/>
  <c r="J212" i="10" s="1"/>
  <c r="I211" i="10"/>
  <c r="J211" i="10" s="1"/>
  <c r="I210" i="10"/>
  <c r="I209" i="10"/>
  <c r="I208" i="10"/>
  <c r="J208" i="10" s="1"/>
  <c r="I207" i="10"/>
  <c r="I206" i="10"/>
  <c r="J206" i="10" s="1"/>
  <c r="I205" i="10"/>
  <c r="I204" i="10"/>
  <c r="J204" i="10" s="1"/>
  <c r="J205" i="10"/>
  <c r="I203" i="10"/>
  <c r="I202" i="10"/>
  <c r="J202" i="10" s="1"/>
  <c r="I201" i="10"/>
  <c r="I200" i="10"/>
  <c r="J200" i="10" s="1"/>
  <c r="I199" i="10"/>
  <c r="J199" i="10" s="1"/>
  <c r="I198" i="10"/>
  <c r="J198" i="10" s="1"/>
  <c r="I197" i="10"/>
  <c r="I196" i="10"/>
  <c r="I195" i="10"/>
  <c r="I194" i="10"/>
  <c r="I193" i="10"/>
  <c r="I192" i="10"/>
  <c r="J192" i="10" s="1"/>
  <c r="I191" i="10"/>
  <c r="I190" i="10"/>
  <c r="J190" i="10" s="1"/>
  <c r="I189" i="10"/>
  <c r="I188" i="10"/>
  <c r="I187" i="10"/>
  <c r="J187" i="10" s="1"/>
  <c r="I186" i="10"/>
  <c r="I185" i="10"/>
  <c r="I184" i="10"/>
  <c r="J184" i="10" s="1"/>
  <c r="I183" i="10"/>
  <c r="J183" i="10" s="1"/>
  <c r="I182" i="10"/>
  <c r="I181" i="10"/>
  <c r="J181" i="10" s="1"/>
  <c r="J182" i="10"/>
  <c r="I180" i="10"/>
  <c r="I179" i="10"/>
  <c r="J179" i="10" s="1"/>
  <c r="I178" i="10"/>
  <c r="J178" i="10" s="1"/>
  <c r="I177" i="10"/>
  <c r="I176" i="10"/>
  <c r="J176" i="10" s="1"/>
  <c r="I175" i="10"/>
  <c r="J175" i="10" s="1"/>
  <c r="I174" i="10"/>
  <c r="J174" i="10" s="1"/>
  <c r="I173" i="10"/>
  <c r="I172" i="10"/>
  <c r="I171" i="10"/>
  <c r="I170" i="10"/>
  <c r="I169" i="10"/>
  <c r="J169" i="10" s="1"/>
  <c r="I168" i="10"/>
  <c r="I167" i="10"/>
  <c r="J168" i="10"/>
  <c r="I166" i="10"/>
  <c r="J166" i="10" s="1"/>
  <c r="I165" i="10"/>
  <c r="I164" i="10"/>
  <c r="J165" i="10"/>
  <c r="I163" i="10"/>
  <c r="J163" i="10" s="1"/>
  <c r="I162" i="10"/>
  <c r="I161" i="10"/>
  <c r="I160" i="10"/>
  <c r="J160" i="10" s="1"/>
  <c r="I159" i="10"/>
  <c r="I158" i="10"/>
  <c r="J158" i="10" s="1"/>
  <c r="I157" i="10"/>
  <c r="I156" i="10"/>
  <c r="J156" i="10" s="1"/>
  <c r="I155" i="10"/>
  <c r="I154" i="10"/>
  <c r="I153" i="10"/>
  <c r="J153" i="10" s="1"/>
  <c r="I152" i="10"/>
  <c r="I151" i="10"/>
  <c r="J151" i="10" s="1"/>
  <c r="J152" i="10"/>
  <c r="I150" i="10"/>
  <c r="I149" i="10"/>
  <c r="J149" i="10" s="1"/>
  <c r="J150" i="10"/>
  <c r="I148" i="10"/>
  <c r="J148" i="10" s="1"/>
  <c r="I147" i="10"/>
  <c r="J147" i="10" s="1"/>
  <c r="I146" i="10"/>
  <c r="I145" i="10"/>
  <c r="I144" i="10"/>
  <c r="J144" i="10" s="1"/>
  <c r="I143" i="10"/>
  <c r="I142" i="10"/>
  <c r="J142" i="10" s="1"/>
  <c r="I141" i="10"/>
  <c r="I140" i="10"/>
  <c r="J140" i="10" s="1"/>
  <c r="J141" i="10"/>
  <c r="I139" i="10"/>
  <c r="I138" i="10"/>
  <c r="J138" i="10" s="1"/>
  <c r="I137" i="10"/>
  <c r="I136" i="10"/>
  <c r="J136" i="10" s="1"/>
  <c r="I135" i="10"/>
  <c r="I134" i="10"/>
  <c r="J134" i="10" s="1"/>
  <c r="I133" i="10"/>
  <c r="I132" i="10"/>
  <c r="I131" i="10"/>
  <c r="I130" i="10"/>
  <c r="I129" i="10"/>
  <c r="I128" i="10"/>
  <c r="J128" i="10" s="1"/>
  <c r="I127" i="10"/>
  <c r="I126" i="10"/>
  <c r="J126" i="10" s="1"/>
  <c r="I125" i="10"/>
  <c r="I124" i="10"/>
  <c r="I123" i="10"/>
  <c r="I122" i="10"/>
  <c r="I121" i="10"/>
  <c r="I120" i="10"/>
  <c r="J120" i="10" s="1"/>
  <c r="I119" i="10"/>
  <c r="I118" i="10"/>
  <c r="I117" i="10"/>
  <c r="J117" i="10" s="1"/>
  <c r="J118" i="10"/>
  <c r="I116" i="10"/>
  <c r="I115" i="10"/>
  <c r="I114" i="10"/>
  <c r="I113" i="10"/>
  <c r="I112" i="10"/>
  <c r="J112" i="10" s="1"/>
  <c r="I111" i="10"/>
  <c r="J111" i="10" s="1"/>
  <c r="I110" i="10"/>
  <c r="J110" i="10" s="1"/>
  <c r="I109" i="10"/>
  <c r="I108" i="10"/>
  <c r="I107" i="10"/>
  <c r="I106" i="10"/>
  <c r="I105" i="10"/>
  <c r="J105" i="10" s="1"/>
  <c r="I104" i="10"/>
  <c r="I103" i="10"/>
  <c r="J104" i="10"/>
  <c r="I102" i="10"/>
  <c r="J103" i="10" s="1"/>
  <c r="I101" i="10"/>
  <c r="I100" i="10"/>
  <c r="J101" i="10"/>
  <c r="I99" i="10"/>
  <c r="J99" i="10" s="1"/>
  <c r="I98" i="10"/>
  <c r="I97" i="10"/>
  <c r="J97" i="10" s="1"/>
  <c r="I96" i="10"/>
  <c r="J96" i="10" s="1"/>
  <c r="I95" i="10"/>
  <c r="I94" i="10"/>
  <c r="J95" i="10" s="1"/>
  <c r="I93" i="10"/>
  <c r="I92" i="10"/>
  <c r="J92" i="10" s="1"/>
  <c r="I91" i="10"/>
  <c r="I90" i="10"/>
  <c r="I89" i="10"/>
  <c r="J89" i="10" s="1"/>
  <c r="I88" i="10"/>
  <c r="J88" i="10" s="1"/>
  <c r="I87" i="10"/>
  <c r="J87" i="10" s="1"/>
  <c r="I86" i="10"/>
  <c r="I85" i="10"/>
  <c r="J85" i="10" s="1"/>
  <c r="J86" i="10"/>
  <c r="I84" i="10"/>
  <c r="J84" i="10" s="1"/>
  <c r="I83" i="10"/>
  <c r="J83" i="10" s="1"/>
  <c r="I82" i="10"/>
  <c r="I81" i="10"/>
  <c r="I80" i="10"/>
  <c r="J80" i="10" s="1"/>
  <c r="I79" i="10"/>
  <c r="J79" i="10" s="1"/>
  <c r="I78" i="10"/>
  <c r="J78" i="10" s="1"/>
  <c r="I77" i="10"/>
  <c r="I76" i="10"/>
  <c r="J76" i="10" s="1"/>
  <c r="J77" i="10"/>
  <c r="I75" i="10"/>
  <c r="I74" i="10"/>
  <c r="J74" i="10" s="1"/>
  <c r="I73" i="10"/>
  <c r="I72" i="10"/>
  <c r="J72" i="10" s="1"/>
  <c r="I71" i="10"/>
  <c r="I70" i="10"/>
  <c r="J70" i="10" s="1"/>
  <c r="I69" i="10"/>
  <c r="I68" i="10"/>
  <c r="I67" i="10"/>
  <c r="I66" i="10"/>
  <c r="I65" i="10"/>
  <c r="I64" i="10"/>
  <c r="J64" i="10" s="1"/>
  <c r="I63" i="10"/>
  <c r="J63" i="10" s="1"/>
  <c r="I62" i="10"/>
  <c r="J62" i="10" s="1"/>
  <c r="I61" i="10"/>
  <c r="J61" i="10" s="1"/>
  <c r="I60" i="10"/>
  <c r="I59" i="10"/>
  <c r="I58" i="10"/>
  <c r="I57" i="10"/>
  <c r="I56" i="10"/>
  <c r="J56" i="10" s="1"/>
  <c r="I55" i="10"/>
  <c r="I54" i="10"/>
  <c r="J54" i="10" s="1"/>
  <c r="I53" i="10"/>
  <c r="J53" i="10" s="1"/>
  <c r="I52" i="10"/>
  <c r="J52" i="10" s="1"/>
  <c r="I51" i="10"/>
  <c r="I50" i="10"/>
  <c r="I49" i="10"/>
  <c r="J49" i="10" s="1"/>
  <c r="I48" i="10"/>
  <c r="J48" i="10" s="1"/>
  <c r="I47" i="10"/>
  <c r="J47" i="10" s="1"/>
  <c r="I46" i="10"/>
  <c r="J46" i="10" s="1"/>
  <c r="I45" i="10"/>
  <c r="I44" i="10"/>
  <c r="J44" i="10" s="1"/>
  <c r="I43" i="10"/>
  <c r="I42" i="10"/>
  <c r="I41" i="10"/>
  <c r="I40" i="10"/>
  <c r="J40" i="10" s="1"/>
  <c r="I39" i="10"/>
  <c r="J39" i="10" s="1"/>
  <c r="I38" i="10"/>
  <c r="J38" i="10" s="1"/>
  <c r="I37" i="10"/>
  <c r="I36" i="10"/>
  <c r="I35" i="10"/>
  <c r="I34" i="10"/>
  <c r="J34" i="10" s="1"/>
  <c r="I33" i="10"/>
  <c r="J33" i="10" s="1"/>
  <c r="I32" i="10"/>
  <c r="I31" i="10"/>
  <c r="J32" i="10"/>
  <c r="I30" i="10"/>
  <c r="J30" i="10" s="1"/>
  <c r="I29" i="10"/>
  <c r="I28" i="10"/>
  <c r="J29" i="10"/>
  <c r="I27" i="10"/>
  <c r="J27" i="10" s="1"/>
  <c r="I26" i="10"/>
  <c r="I25" i="10"/>
  <c r="J25" i="10" s="1"/>
  <c r="I24" i="10"/>
  <c r="J24" i="10" s="1"/>
  <c r="I23" i="10"/>
  <c r="I22" i="10"/>
  <c r="J23" i="10"/>
  <c r="I21" i="10"/>
  <c r="J22" i="10"/>
  <c r="I20" i="10"/>
  <c r="I19" i="10"/>
  <c r="I18" i="10"/>
  <c r="I17" i="10"/>
  <c r="I16" i="10"/>
  <c r="J16" i="10" s="1"/>
  <c r="I15" i="10"/>
  <c r="J15" i="10" s="1"/>
  <c r="I14" i="10"/>
  <c r="I13" i="10"/>
  <c r="J13" i="10" s="1"/>
  <c r="R11" i="10"/>
  <c r="I12" i="10"/>
  <c r="I11" i="10"/>
  <c r="J11" i="10" s="1"/>
  <c r="I10" i="10"/>
  <c r="I9" i="10"/>
  <c r="J9" i="10" s="1"/>
  <c r="I8" i="10"/>
  <c r="J8" i="10" s="1"/>
  <c r="I7" i="10"/>
  <c r="J7" i="10" s="1"/>
  <c r="I6" i="10"/>
  <c r="I5" i="10"/>
  <c r="I4" i="10"/>
  <c r="J4" i="10" s="1"/>
  <c r="I3" i="10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3" i="6"/>
  <c r="C4" i="6"/>
  <c r="C5" i="6"/>
  <c r="C2" i="6"/>
  <c r="J37" i="18"/>
  <c r="K37" i="18"/>
  <c r="L37" i="18"/>
  <c r="I37" i="18"/>
  <c r="E27" i="18"/>
  <c r="K27" i="18" s="1"/>
  <c r="D27" i="18"/>
  <c r="J27" i="18" s="1"/>
  <c r="C27" i="18"/>
  <c r="I27" i="18" s="1"/>
  <c r="F17" i="18"/>
  <c r="C17" i="18"/>
  <c r="E17" i="18"/>
  <c r="K17" i="18" s="1"/>
  <c r="F27" i="18"/>
  <c r="L27" i="18" s="1"/>
  <c r="D17" i="18"/>
  <c r="J17" i="18" s="1"/>
  <c r="L17" i="18"/>
  <c r="I17" i="18"/>
  <c r="G5000" i="10"/>
  <c r="G4992" i="10"/>
  <c r="G4984" i="10"/>
  <c r="G4976" i="10"/>
  <c r="G4968" i="10"/>
  <c r="G4960" i="10"/>
  <c r="G4952" i="10"/>
  <c r="G4944" i="10"/>
  <c r="G4936" i="10"/>
  <c r="G4928" i="10"/>
  <c r="G4920" i="10"/>
  <c r="G4912" i="10"/>
  <c r="G4904" i="10"/>
  <c r="G4896" i="10"/>
  <c r="G4888" i="10"/>
  <c r="G4880" i="10"/>
  <c r="G4872" i="10"/>
  <c r="G4864" i="10"/>
  <c r="G4856" i="10"/>
  <c r="G4848" i="10"/>
  <c r="G4840" i="10"/>
  <c r="G4832" i="10"/>
  <c r="G4824" i="10"/>
  <c r="G4816" i="10"/>
  <c r="G4997" i="10"/>
  <c r="G4989" i="10"/>
  <c r="G4981" i="10"/>
  <c r="G4973" i="10"/>
  <c r="G4965" i="10"/>
  <c r="G4957" i="10"/>
  <c r="G4949" i="10"/>
  <c r="G4941" i="10"/>
  <c r="G4933" i="10"/>
  <c r="G4925" i="10"/>
  <c r="G4917" i="10"/>
  <c r="G4909" i="10"/>
  <c r="G4901" i="10"/>
  <c r="G4893" i="10"/>
  <c r="G4885" i="10"/>
  <c r="G4877" i="10"/>
  <c r="G4869" i="10"/>
  <c r="G4861" i="10"/>
  <c r="G4853" i="10"/>
  <c r="G4845" i="10"/>
  <c r="G4837" i="10"/>
  <c r="G4829" i="10"/>
  <c r="G4821" i="10"/>
  <c r="G4813" i="10"/>
  <c r="G4805" i="10"/>
  <c r="G4797" i="10"/>
  <c r="G4789" i="10"/>
  <c r="G4781" i="10"/>
  <c r="G4773" i="10"/>
  <c r="G4765" i="10"/>
  <c r="G4757" i="10"/>
  <c r="G5005" i="10"/>
  <c r="G4999" i="10"/>
  <c r="G4991" i="10"/>
  <c r="G4983" i="10"/>
  <c r="G4975" i="10"/>
  <c r="G4967" i="10"/>
  <c r="G4959" i="10"/>
  <c r="G4951" i="10"/>
  <c r="G4943" i="10"/>
  <c r="G4935" i="10"/>
  <c r="G4927" i="10"/>
  <c r="G4919" i="10"/>
  <c r="G4911" i="10"/>
  <c r="G4903" i="10"/>
  <c r="G4895" i="10"/>
  <c r="G4887" i="10"/>
  <c r="G4879" i="10"/>
  <c r="G4871" i="10"/>
  <c r="G4863" i="10"/>
  <c r="G4855" i="10"/>
  <c r="G4847" i="10"/>
  <c r="G4839" i="10"/>
  <c r="G4831" i="10"/>
  <c r="G4823" i="10"/>
  <c r="G4815" i="10"/>
  <c r="G4807" i="10"/>
  <c r="G4799" i="10"/>
  <c r="G4791" i="10"/>
  <c r="G4783" i="10"/>
  <c r="G4775" i="10"/>
  <c r="G4767" i="10"/>
  <c r="G4759" i="10"/>
  <c r="G5001" i="10"/>
  <c r="G4993" i="10"/>
  <c r="G4985" i="10"/>
  <c r="G4977" i="10"/>
  <c r="G4969" i="10"/>
  <c r="G4961" i="10"/>
  <c r="G4953" i="10"/>
  <c r="G4945" i="10"/>
  <c r="G4937" i="10"/>
  <c r="G4929" i="10"/>
  <c r="G4921" i="10"/>
  <c r="G4913" i="10"/>
  <c r="G4905" i="10"/>
  <c r="G4897" i="10"/>
  <c r="G4889" i="10"/>
  <c r="G4881" i="10"/>
  <c r="G4873" i="10"/>
  <c r="G4865" i="10"/>
  <c r="G4857" i="10"/>
  <c r="G4849" i="10"/>
  <c r="G4841" i="10"/>
  <c r="G4833" i="10"/>
  <c r="G4825" i="10"/>
  <c r="G4817" i="10"/>
  <c r="G4809" i="10"/>
  <c r="G4801" i="10"/>
  <c r="G4793" i="10"/>
  <c r="G4785" i="10"/>
  <c r="G4777" i="10"/>
  <c r="G4769" i="10"/>
  <c r="G4761" i="10"/>
  <c r="G4998" i="10"/>
  <c r="G4990" i="10"/>
  <c r="G4982" i="10"/>
  <c r="G4974" i="10"/>
  <c r="G4966" i="10"/>
  <c r="G4958" i="10"/>
  <c r="G4950" i="10"/>
  <c r="G4942" i="10"/>
  <c r="G4934" i="10"/>
  <c r="G4926" i="10"/>
  <c r="G4918" i="10"/>
  <c r="G4910" i="10"/>
  <c r="G4902" i="10"/>
  <c r="G4894" i="10"/>
  <c r="G4886" i="10"/>
  <c r="G4878" i="10"/>
  <c r="G4870" i="10"/>
  <c r="G4862" i="10"/>
  <c r="G4854" i="10"/>
  <c r="G4846" i="10"/>
  <c r="G4838" i="10"/>
  <c r="G4830" i="10"/>
  <c r="G4822" i="10"/>
  <c r="G4814" i="10"/>
  <c r="G4806" i="10"/>
  <c r="G4798" i="10"/>
  <c r="G4790" i="10"/>
  <c r="G4782" i="10"/>
  <c r="G4774" i="10"/>
  <c r="G4766" i="10"/>
  <c r="G4758" i="10"/>
  <c r="G4987" i="10"/>
  <c r="G4964" i="10"/>
  <c r="G4946" i="10"/>
  <c r="G4923" i="10"/>
  <c r="G4900" i="10"/>
  <c r="G4883" i="10"/>
  <c r="G4867" i="10"/>
  <c r="G4851" i="10"/>
  <c r="G4835" i="10"/>
  <c r="G4819" i="10"/>
  <c r="G4804" i="10"/>
  <c r="G4792" i="10"/>
  <c r="G4787" i="10"/>
  <c r="G4770" i="10"/>
  <c r="G4748" i="10"/>
  <c r="G4740" i="10"/>
  <c r="G4732" i="10"/>
  <c r="G4724" i="10"/>
  <c r="G4716" i="10"/>
  <c r="G4708" i="10"/>
  <c r="G4700" i="10"/>
  <c r="G4692" i="10"/>
  <c r="G4684" i="10"/>
  <c r="G4676" i="10"/>
  <c r="G4668" i="10"/>
  <c r="G4660" i="10"/>
  <c r="G4986" i="10"/>
  <c r="G4963" i="10"/>
  <c r="G4940" i="10"/>
  <c r="G4922" i="10"/>
  <c r="G4899" i="10"/>
  <c r="G4882" i="10"/>
  <c r="G4866" i="10"/>
  <c r="G4850" i="10"/>
  <c r="G4834" i="10"/>
  <c r="G4818" i="10"/>
  <c r="G4800" i="10"/>
  <c r="G4795" i="10"/>
  <c r="G4778" i="10"/>
  <c r="G4753" i="10"/>
  <c r="G4745" i="10"/>
  <c r="G4737" i="10"/>
  <c r="G4729" i="10"/>
  <c r="G4721" i="10"/>
  <c r="G4713" i="10"/>
  <c r="G4705" i="10"/>
  <c r="G4697" i="10"/>
  <c r="G4689" i="10"/>
  <c r="G4681" i="10"/>
  <c r="G4673" i="10"/>
  <c r="G4665" i="10"/>
  <c r="G4657" i="10"/>
  <c r="G4649" i="10"/>
  <c r="G4641" i="10"/>
  <c r="G4633" i="10"/>
  <c r="G4625" i="10"/>
  <c r="G4617" i="10"/>
  <c r="G5003" i="10"/>
  <c r="G4979" i="10"/>
  <c r="G4956" i="10"/>
  <c r="G4938" i="10"/>
  <c r="G4915" i="10"/>
  <c r="G4892" i="10"/>
  <c r="G4794" i="10"/>
  <c r="G4764" i="10"/>
  <c r="G4747" i="10"/>
  <c r="G4739" i="10"/>
  <c r="G4731" i="10"/>
  <c r="G4723" i="10"/>
  <c r="G4715" i="10"/>
  <c r="G4707" i="10"/>
  <c r="G4699" i="10"/>
  <c r="G4691" i="10"/>
  <c r="G4683" i="10"/>
  <c r="G4675" i="10"/>
  <c r="G4667" i="10"/>
  <c r="G4659" i="10"/>
  <c r="G4651" i="10"/>
  <c r="G4643" i="10"/>
  <c r="G4635" i="10"/>
  <c r="G4627" i="10"/>
  <c r="G4619" i="10"/>
  <c r="G5004" i="10"/>
  <c r="G4995" i="10"/>
  <c r="G4972" i="10"/>
  <c r="G4954" i="10"/>
  <c r="G4931" i="10"/>
  <c r="G4908" i="10"/>
  <c r="G4890" i="10"/>
  <c r="G4874" i="10"/>
  <c r="G4858" i="10"/>
  <c r="G4842" i="10"/>
  <c r="G4826" i="10"/>
  <c r="G4810" i="10"/>
  <c r="G4780" i="10"/>
  <c r="G4768" i="10"/>
  <c r="G4763" i="10"/>
  <c r="G4749" i="10"/>
  <c r="G4741" i="10"/>
  <c r="G4733" i="10"/>
  <c r="G4725" i="10"/>
  <c r="G4717" i="10"/>
  <c r="G4994" i="10"/>
  <c r="G4971" i="10"/>
  <c r="G4948" i="10"/>
  <c r="G4930" i="10"/>
  <c r="G4907" i="10"/>
  <c r="G4884" i="10"/>
  <c r="G4868" i="10"/>
  <c r="G4852" i="10"/>
  <c r="G4836" i="10"/>
  <c r="G4820" i="10"/>
  <c r="G4788" i="10"/>
  <c r="G4776" i="10"/>
  <c r="G4771" i="10"/>
  <c r="G4754" i="10"/>
  <c r="G4746" i="10"/>
  <c r="G4738" i="10"/>
  <c r="G4730" i="10"/>
  <c r="G4722" i="10"/>
  <c r="G4714" i="10"/>
  <c r="G4970" i="10"/>
  <c r="G4947" i="10"/>
  <c r="G4939" i="10"/>
  <c r="G4876" i="10"/>
  <c r="G4802" i="10"/>
  <c r="G4796" i="10"/>
  <c r="G4755" i="10"/>
  <c r="G4743" i="10"/>
  <c r="G4727" i="10"/>
  <c r="G4712" i="10"/>
  <c r="G4701" i="10"/>
  <c r="G4690" i="10"/>
  <c r="G4686" i="10"/>
  <c r="G4671" i="10"/>
  <c r="G4656" i="10"/>
  <c r="G4646" i="10"/>
  <c r="G4636" i="10"/>
  <c r="G4629" i="10"/>
  <c r="G4626" i="10"/>
  <c r="G4607" i="10"/>
  <c r="G4599" i="10"/>
  <c r="G4591" i="10"/>
  <c r="G4583" i="10"/>
  <c r="G4575" i="10"/>
  <c r="G4567" i="10"/>
  <c r="G4559" i="10"/>
  <c r="G4551" i="10"/>
  <c r="G4543" i="10"/>
  <c r="G4535" i="10"/>
  <c r="G4527" i="10"/>
  <c r="G4519" i="10"/>
  <c r="G4511" i="10"/>
  <c r="G4503" i="10"/>
  <c r="G4495" i="10"/>
  <c r="G4487" i="10"/>
  <c r="G4479" i="10"/>
  <c r="G4471" i="10"/>
  <c r="G4980" i="10"/>
  <c r="G4898" i="10"/>
  <c r="G4891" i="10"/>
  <c r="G4860" i="10"/>
  <c r="G4704" i="10"/>
  <c r="G4693" i="10"/>
  <c r="G4682" i="10"/>
  <c r="G4678" i="10"/>
  <c r="G4663" i="10"/>
  <c r="G4639" i="10"/>
  <c r="G4632" i="10"/>
  <c r="G4622" i="10"/>
  <c r="G4612" i="10"/>
  <c r="G4604" i="10"/>
  <c r="G4596" i="10"/>
  <c r="G4588" i="10"/>
  <c r="G4580" i="10"/>
  <c r="G4572" i="10"/>
  <c r="G4564" i="10"/>
  <c r="G4556" i="10"/>
  <c r="G4548" i="10"/>
  <c r="G4540" i="10"/>
  <c r="G4532" i="10"/>
  <c r="G4524" i="10"/>
  <c r="G4516" i="10"/>
  <c r="G4508" i="10"/>
  <c r="G4500" i="10"/>
  <c r="G4492" i="10"/>
  <c r="G4484" i="10"/>
  <c r="G4476" i="10"/>
  <c r="G4468" i="10"/>
  <c r="G4988" i="10"/>
  <c r="G4916" i="10"/>
  <c r="G4859" i="10"/>
  <c r="G4828" i="10"/>
  <c r="G4808" i="10"/>
  <c r="G4752" i="10"/>
  <c r="G4736" i="10"/>
  <c r="G4720" i="10"/>
  <c r="G4711" i="10"/>
  <c r="G4688" i="10"/>
  <c r="G4677" i="10"/>
  <c r="G4666" i="10"/>
  <c r="G4662" i="10"/>
  <c r="G4655" i="10"/>
  <c r="G4648" i="10"/>
  <c r="G4638" i="10"/>
  <c r="G4628" i="10"/>
  <c r="G4621" i="10"/>
  <c r="G4618" i="10"/>
  <c r="G4606" i="10"/>
  <c r="G4598" i="10"/>
  <c r="G4590" i="10"/>
  <c r="G4582" i="10"/>
  <c r="G4574" i="10"/>
  <c r="G4566" i="10"/>
  <c r="G4558" i="10"/>
  <c r="G4550" i="10"/>
  <c r="G4542" i="10"/>
  <c r="G4534" i="10"/>
  <c r="G4526" i="10"/>
  <c r="G4518" i="10"/>
  <c r="G4510" i="10"/>
  <c r="G4502" i="10"/>
  <c r="G4494" i="10"/>
  <c r="G4486" i="10"/>
  <c r="G4478" i="10"/>
  <c r="G4470" i="10"/>
  <c r="G4996" i="10"/>
  <c r="G4924" i="10"/>
  <c r="G4827" i="10"/>
  <c r="G4710" i="10"/>
  <c r="G4695" i="10"/>
  <c r="G4672" i="10"/>
  <c r="G4661" i="10"/>
  <c r="G4654" i="10"/>
  <c r="G4644" i="10"/>
  <c r="G4637" i="10"/>
  <c r="G4634" i="10"/>
  <c r="G4608" i="10"/>
  <c r="G4600" i="10"/>
  <c r="G4592" i="10"/>
  <c r="G4584" i="10"/>
  <c r="G4576" i="10"/>
  <c r="G4568" i="10"/>
  <c r="G4560" i="10"/>
  <c r="G4552" i="10"/>
  <c r="G4544" i="10"/>
  <c r="G4536" i="10"/>
  <c r="G4528" i="10"/>
  <c r="G4520" i="10"/>
  <c r="G4512" i="10"/>
  <c r="G4504" i="10"/>
  <c r="G4496" i="10"/>
  <c r="G4488" i="10"/>
  <c r="G4480" i="10"/>
  <c r="G4811" i="10"/>
  <c r="G4762" i="10"/>
  <c r="G4756" i="10"/>
  <c r="G4750" i="10"/>
  <c r="G4734" i="10"/>
  <c r="G4718" i="10"/>
  <c r="G4706" i="10"/>
  <c r="G4702" i="10"/>
  <c r="G4687" i="10"/>
  <c r="G4664" i="10"/>
  <c r="G4647" i="10"/>
  <c r="G4640" i="10"/>
  <c r="G4630" i="10"/>
  <c r="G4620" i="10"/>
  <c r="G4613" i="10"/>
  <c r="G4605" i="10"/>
  <c r="G4597" i="10"/>
  <c r="G4589" i="10"/>
  <c r="G4581" i="10"/>
  <c r="G4573" i="10"/>
  <c r="G4565" i="10"/>
  <c r="G4557" i="10"/>
  <c r="G4549" i="10"/>
  <c r="G4541" i="10"/>
  <c r="G4533" i="10"/>
  <c r="G4525" i="10"/>
  <c r="G4517" i="10"/>
  <c r="G4509" i="10"/>
  <c r="G4501" i="10"/>
  <c r="G4493" i="10"/>
  <c r="G4485" i="10"/>
  <c r="G4477" i="10"/>
  <c r="G4469" i="10"/>
  <c r="G4932" i="10"/>
  <c r="G4875" i="10"/>
  <c r="G4812" i="10"/>
  <c r="G4803" i="10"/>
  <c r="G4786" i="10"/>
  <c r="G4772" i="10"/>
  <c r="G4696" i="10"/>
  <c r="G4669" i="10"/>
  <c r="G4650" i="10"/>
  <c r="G4614" i="10"/>
  <c r="G4602" i="10"/>
  <c r="G4586" i="10"/>
  <c r="G4570" i="10"/>
  <c r="G4554" i="10"/>
  <c r="G4538" i="10"/>
  <c r="G4522" i="10"/>
  <c r="G4506" i="10"/>
  <c r="G4490" i="10"/>
  <c r="G4461" i="10"/>
  <c r="G4453" i="10"/>
  <c r="G4445" i="10"/>
  <c r="G4437" i="10"/>
  <c r="G4429" i="10"/>
  <c r="G4421" i="10"/>
  <c r="G4413" i="10"/>
  <c r="G4405" i="10"/>
  <c r="G4397" i="10"/>
  <c r="G4389" i="10"/>
  <c r="G4381" i="10"/>
  <c r="G4373" i="10"/>
  <c r="G4365" i="10"/>
  <c r="G4357" i="10"/>
  <c r="G4349" i="10"/>
  <c r="G4341" i="10"/>
  <c r="G4333" i="10"/>
  <c r="G4325" i="10"/>
  <c r="G4317" i="10"/>
  <c r="G4309" i="10"/>
  <c r="G4301" i="10"/>
  <c r="G4293" i="10"/>
  <c r="G4285" i="10"/>
  <c r="G4277" i="10"/>
  <c r="G4269" i="10"/>
  <c r="G4261" i="10"/>
  <c r="G4253" i="10"/>
  <c r="G4245" i="10"/>
  <c r="G4237" i="10"/>
  <c r="G4229" i="10"/>
  <c r="G4221" i="10"/>
  <c r="G4213" i="10"/>
  <c r="G4205" i="10"/>
  <c r="G4197" i="10"/>
  <c r="G4189" i="10"/>
  <c r="G4181" i="10"/>
  <c r="G4173" i="10"/>
  <c r="G4165" i="10"/>
  <c r="G4157" i="10"/>
  <c r="G4149" i="10"/>
  <c r="G4141" i="10"/>
  <c r="G4133" i="10"/>
  <c r="G4125" i="10"/>
  <c r="G4117" i="10"/>
  <c r="G4109" i="10"/>
  <c r="G4101" i="10"/>
  <c r="G4093" i="10"/>
  <c r="G4085" i="10"/>
  <c r="G4077" i="10"/>
  <c r="G4069" i="10"/>
  <c r="G4061" i="10"/>
  <c r="G4053" i="10"/>
  <c r="G4906" i="10"/>
  <c r="G4779" i="10"/>
  <c r="G4474" i="10"/>
  <c r="G4466" i="10"/>
  <c r="G4458" i="10"/>
  <c r="G4450" i="10"/>
  <c r="G4442" i="10"/>
  <c r="G4434" i="10"/>
  <c r="G4426" i="10"/>
  <c r="G4418" i="10"/>
  <c r="G4410" i="10"/>
  <c r="G4402" i="10"/>
  <c r="G4394" i="10"/>
  <c r="G4386" i="10"/>
  <c r="G4378" i="10"/>
  <c r="G4370" i="10"/>
  <c r="G4362" i="10"/>
  <c r="G4354" i="10"/>
  <c r="G4346" i="10"/>
  <c r="G4338" i="10"/>
  <c r="G4330" i="10"/>
  <c r="G4322" i="10"/>
  <c r="G4314" i="10"/>
  <c r="G4306" i="10"/>
  <c r="G4298" i="10"/>
  <c r="G4290" i="10"/>
  <c r="G4282" i="10"/>
  <c r="G4274" i="10"/>
  <c r="G4266" i="10"/>
  <c r="G4258" i="10"/>
  <c r="G4250" i="10"/>
  <c r="G4242" i="10"/>
  <c r="G4234" i="10"/>
  <c r="G4226" i="10"/>
  <c r="G4218" i="10"/>
  <c r="G4210" i="10"/>
  <c r="G4202" i="10"/>
  <c r="G4194" i="10"/>
  <c r="G4186" i="10"/>
  <c r="G4178" i="10"/>
  <c r="G4170" i="10"/>
  <c r="G4162" i="10"/>
  <c r="G4154" i="10"/>
  <c r="G4146" i="10"/>
  <c r="G4138" i="10"/>
  <c r="G4130" i="10"/>
  <c r="G4122" i="10"/>
  <c r="G4114" i="10"/>
  <c r="G4106" i="10"/>
  <c r="G4098" i="10"/>
  <c r="G4090" i="10"/>
  <c r="G4082" i="10"/>
  <c r="G4074" i="10"/>
  <c r="G4066" i="10"/>
  <c r="G4058" i="10"/>
  <c r="G4050" i="10"/>
  <c r="G4751" i="10"/>
  <c r="G4674" i="10"/>
  <c r="G4642" i="10"/>
  <c r="G4631" i="10"/>
  <c r="G4601" i="10"/>
  <c r="G4585" i="10"/>
  <c r="G4569" i="10"/>
  <c r="G4553" i="10"/>
  <c r="G4537" i="10"/>
  <c r="G4521" i="10"/>
  <c r="G4505" i="10"/>
  <c r="G4489" i="10"/>
  <c r="G4463" i="10"/>
  <c r="G4455" i="10"/>
  <c r="G4447" i="10"/>
  <c r="G4439" i="10"/>
  <c r="G4431" i="10"/>
  <c r="G4423" i="10"/>
  <c r="G4415" i="10"/>
  <c r="G4407" i="10"/>
  <c r="G4399" i="10"/>
  <c r="G4391" i="10"/>
  <c r="G4383" i="10"/>
  <c r="G4375" i="10"/>
  <c r="G4367" i="10"/>
  <c r="G4359" i="10"/>
  <c r="G4351" i="10"/>
  <c r="G4343" i="10"/>
  <c r="G4335" i="10"/>
  <c r="G4327" i="10"/>
  <c r="G4319" i="10"/>
  <c r="G4311" i="10"/>
  <c r="G4303" i="10"/>
  <c r="G4295" i="10"/>
  <c r="G4287" i="10"/>
  <c r="G4279" i="10"/>
  <c r="G4271" i="10"/>
  <c r="G4263" i="10"/>
  <c r="G4255" i="10"/>
  <c r="G4247" i="10"/>
  <c r="G4239" i="10"/>
  <c r="G4231" i="10"/>
  <c r="G4223" i="10"/>
  <c r="G4215" i="10"/>
  <c r="G4207" i="10"/>
  <c r="G4199" i="10"/>
  <c r="G4191" i="10"/>
  <c r="G4183" i="10"/>
  <c r="G4175" i="10"/>
  <c r="G4167" i="10"/>
  <c r="G4159" i="10"/>
  <c r="G4151" i="10"/>
  <c r="G4143" i="10"/>
  <c r="G4978" i="10"/>
  <c r="G4914" i="10"/>
  <c r="G4844" i="10"/>
  <c r="G4760" i="10"/>
  <c r="G4744" i="10"/>
  <c r="G4735" i="10"/>
  <c r="G4694" i="10"/>
  <c r="G4685" i="10"/>
  <c r="G4680" i="10"/>
  <c r="G4653" i="10"/>
  <c r="G4611" i="10"/>
  <c r="G4595" i="10"/>
  <c r="G4579" i="10"/>
  <c r="G4563" i="10"/>
  <c r="G4547" i="10"/>
  <c r="G4531" i="10"/>
  <c r="G4515" i="10"/>
  <c r="G4499" i="10"/>
  <c r="G4483" i="10"/>
  <c r="G4473" i="10"/>
  <c r="G4460" i="10"/>
  <c r="G4452" i="10"/>
  <c r="G4444" i="10"/>
  <c r="G4436" i="10"/>
  <c r="G4428" i="10"/>
  <c r="G4420" i="10"/>
  <c r="G4412" i="10"/>
  <c r="G4404" i="10"/>
  <c r="G4396" i="10"/>
  <c r="G4388" i="10"/>
  <c r="G4380" i="10"/>
  <c r="G4372" i="10"/>
  <c r="G4364" i="10"/>
  <c r="G4356" i="10"/>
  <c r="G4348" i="10"/>
  <c r="G4340" i="10"/>
  <c r="G4332" i="10"/>
  <c r="G4324" i="10"/>
  <c r="G4316" i="10"/>
  <c r="G4308" i="10"/>
  <c r="G4300" i="10"/>
  <c r="G4292" i="10"/>
  <c r="G4284" i="10"/>
  <c r="G4276" i="10"/>
  <c r="G4268" i="10"/>
  <c r="G4260" i="10"/>
  <c r="G4252" i="10"/>
  <c r="G4244" i="10"/>
  <c r="G4236" i="10"/>
  <c r="G4228" i="10"/>
  <c r="G4220" i="10"/>
  <c r="G4212" i="10"/>
  <c r="G4204" i="10"/>
  <c r="G4196" i="10"/>
  <c r="G4188" i="10"/>
  <c r="G4180" i="10"/>
  <c r="G4172" i="10"/>
  <c r="G4164" i="10"/>
  <c r="G4156" i="10"/>
  <c r="G4148" i="10"/>
  <c r="G4140" i="10"/>
  <c r="G4132" i="10"/>
  <c r="G4124" i="10"/>
  <c r="G4116" i="10"/>
  <c r="G4108" i="10"/>
  <c r="G4100" i="10"/>
  <c r="G4092" i="10"/>
  <c r="G4084" i="10"/>
  <c r="G4076" i="10"/>
  <c r="G4068" i="10"/>
  <c r="G4060" i="10"/>
  <c r="G4052" i="10"/>
  <c r="G4843" i="10"/>
  <c r="G4784" i="10"/>
  <c r="G4742" i="10"/>
  <c r="G4698" i="10"/>
  <c r="G4652" i="10"/>
  <c r="G4645" i="10"/>
  <c r="G4623" i="10"/>
  <c r="G4616" i="10"/>
  <c r="G4462" i="10"/>
  <c r="G4454" i="10"/>
  <c r="G4446" i="10"/>
  <c r="G4438" i="10"/>
  <c r="G4430" i="10"/>
  <c r="G4422" i="10"/>
  <c r="G4414" i="10"/>
  <c r="G4406" i="10"/>
  <c r="G4398" i="10"/>
  <c r="G4390" i="10"/>
  <c r="G4382" i="10"/>
  <c r="G4374" i="10"/>
  <c r="G4366" i="10"/>
  <c r="G4358" i="10"/>
  <c r="G4350" i="10"/>
  <c r="G4342" i="10"/>
  <c r="G4334" i="10"/>
  <c r="G4326" i="10"/>
  <c r="G4318" i="10"/>
  <c r="G4310" i="10"/>
  <c r="G4302" i="10"/>
  <c r="G4294" i="10"/>
  <c r="G4286" i="10"/>
  <c r="G4278" i="10"/>
  <c r="G4270" i="10"/>
  <c r="G4262" i="10"/>
  <c r="G4254" i="10"/>
  <c r="G4246" i="10"/>
  <c r="G4238" i="10"/>
  <c r="G4230" i="10"/>
  <c r="G4222" i="10"/>
  <c r="G4214" i="10"/>
  <c r="G4206" i="10"/>
  <c r="G4198" i="10"/>
  <c r="G4190" i="10"/>
  <c r="G4182" i="10"/>
  <c r="G4174" i="10"/>
  <c r="G4166" i="10"/>
  <c r="G4158" i="10"/>
  <c r="G4150" i="10"/>
  <c r="G4142" i="10"/>
  <c r="G4134" i="10"/>
  <c r="G4126" i="10"/>
  <c r="G4118" i="10"/>
  <c r="G4110" i="10"/>
  <c r="G4102" i="10"/>
  <c r="G4094" i="10"/>
  <c r="G4086" i="10"/>
  <c r="G4078" i="10"/>
  <c r="G4070" i="10"/>
  <c r="G4062" i="10"/>
  <c r="G4054" i="10"/>
  <c r="G4046" i="10"/>
  <c r="G4955" i="10"/>
  <c r="G4726" i="10"/>
  <c r="G4703" i="10"/>
  <c r="G4658" i="10"/>
  <c r="G4615" i="10"/>
  <c r="G4609" i="10"/>
  <c r="G4593" i="10"/>
  <c r="G4577" i="10"/>
  <c r="G4561" i="10"/>
  <c r="G4545" i="10"/>
  <c r="G4529" i="10"/>
  <c r="G4513" i="10"/>
  <c r="G4497" i="10"/>
  <c r="G4481" i="10"/>
  <c r="G4472" i="10"/>
  <c r="G4467" i="10"/>
  <c r="G4459" i="10"/>
  <c r="G4451" i="10"/>
  <c r="G4443" i="10"/>
  <c r="G4435" i="10"/>
  <c r="G4427" i="10"/>
  <c r="G4419" i="10"/>
  <c r="G4411" i="10"/>
  <c r="G4403" i="10"/>
  <c r="G4395" i="10"/>
  <c r="G4387" i="10"/>
  <c r="G4379" i="10"/>
  <c r="G4371" i="10"/>
  <c r="G4363" i="10"/>
  <c r="G4355" i="10"/>
  <c r="G4347" i="10"/>
  <c r="G4339" i="10"/>
  <c r="G4331" i="10"/>
  <c r="G4323" i="10"/>
  <c r="G4315" i="10"/>
  <c r="G4307" i="10"/>
  <c r="G4299" i="10"/>
  <c r="G4291" i="10"/>
  <c r="G4283" i="10"/>
  <c r="G4275" i="10"/>
  <c r="G4267" i="10"/>
  <c r="G4259" i="10"/>
  <c r="G4251" i="10"/>
  <c r="G4243" i="10"/>
  <c r="G4235" i="10"/>
  <c r="G4227" i="10"/>
  <c r="G4219" i="10"/>
  <c r="G4211" i="10"/>
  <c r="G4203" i="10"/>
  <c r="G4195" i="10"/>
  <c r="G4187" i="10"/>
  <c r="G4179" i="10"/>
  <c r="G4171" i="10"/>
  <c r="G4163" i="10"/>
  <c r="G4155" i="10"/>
  <c r="G4147" i="10"/>
  <c r="G4139" i="10"/>
  <c r="G4131" i="10"/>
  <c r="G4123" i="10"/>
  <c r="G4115" i="10"/>
  <c r="G4107" i="10"/>
  <c r="G4099" i="10"/>
  <c r="G4091" i="10"/>
  <c r="G4083" i="10"/>
  <c r="G4075" i="10"/>
  <c r="G4067" i="10"/>
  <c r="G4059" i="10"/>
  <c r="G4051" i="10"/>
  <c r="G4135" i="10"/>
  <c r="G4096" i="10"/>
  <c r="G4081" i="10"/>
  <c r="G4071" i="10"/>
  <c r="G4041" i="10"/>
  <c r="G4033" i="10"/>
  <c r="G4025" i="10"/>
  <c r="G4017" i="10"/>
  <c r="G4009" i="10"/>
  <c r="G4001" i="10"/>
  <c r="G3993" i="10"/>
  <c r="G3985" i="10"/>
  <c r="G3977" i="10"/>
  <c r="G3969" i="10"/>
  <c r="G3961" i="10"/>
  <c r="G3953" i="10"/>
  <c r="G3945" i="10"/>
  <c r="G3937" i="10"/>
  <c r="G3929" i="10"/>
  <c r="G3921" i="10"/>
  <c r="G3913" i="10"/>
  <c r="G3905" i="10"/>
  <c r="G3897" i="10"/>
  <c r="G3889" i="10"/>
  <c r="G3881" i="10"/>
  <c r="G3873" i="10"/>
  <c r="G3865" i="10"/>
  <c r="G3857" i="10"/>
  <c r="G3849" i="10"/>
  <c r="G5002" i="10"/>
  <c r="G4465" i="10"/>
  <c r="G4449" i="10"/>
  <c r="G4433" i="10"/>
  <c r="G4417" i="10"/>
  <c r="G4401" i="10"/>
  <c r="G4385" i="10"/>
  <c r="G4369" i="10"/>
  <c r="G4353" i="10"/>
  <c r="G4337" i="10"/>
  <c r="G4321" i="10"/>
  <c r="G4305" i="10"/>
  <c r="G4289" i="10"/>
  <c r="G4273" i="10"/>
  <c r="G4257" i="10"/>
  <c r="G4241" i="10"/>
  <c r="G4225" i="10"/>
  <c r="G4209" i="10"/>
  <c r="G4670" i="10"/>
  <c r="G4129" i="10"/>
  <c r="G4119" i="10"/>
  <c r="G4080" i="10"/>
  <c r="G4065" i="10"/>
  <c r="G4055" i="10"/>
  <c r="G4043" i="10"/>
  <c r="G4035" i="10"/>
  <c r="G4027" i="10"/>
  <c r="G4019" i="10"/>
  <c r="G4011" i="10"/>
  <c r="G4003" i="10"/>
  <c r="G3995" i="10"/>
  <c r="G3987" i="10"/>
  <c r="G3979" i="10"/>
  <c r="G3971" i="10"/>
  <c r="G3963" i="10"/>
  <c r="G3955" i="10"/>
  <c r="G3947" i="10"/>
  <c r="G3939" i="10"/>
  <c r="G3931" i="10"/>
  <c r="G3923" i="10"/>
  <c r="G3915" i="10"/>
  <c r="G3907" i="10"/>
  <c r="G3899" i="10"/>
  <c r="G3891" i="10"/>
  <c r="G3883" i="10"/>
  <c r="G3875" i="10"/>
  <c r="G3867" i="10"/>
  <c r="G3859" i="10"/>
  <c r="G3851" i="10"/>
  <c r="G3843" i="10"/>
  <c r="G4728" i="10"/>
  <c r="G4610" i="10"/>
  <c r="G4603" i="10"/>
  <c r="G4594" i="10"/>
  <c r="G4587" i="10"/>
  <c r="G4578" i="10"/>
  <c r="G4571" i="10"/>
  <c r="G4562" i="10"/>
  <c r="G4555" i="10"/>
  <c r="G4546" i="10"/>
  <c r="G4539" i="10"/>
  <c r="G4530" i="10"/>
  <c r="G4523" i="10"/>
  <c r="G4514" i="10"/>
  <c r="G4507" i="10"/>
  <c r="G4498" i="10"/>
  <c r="G4491" i="10"/>
  <c r="G4457" i="10"/>
  <c r="G4441" i="10"/>
  <c r="G4425" i="10"/>
  <c r="G4409" i="10"/>
  <c r="G4393" i="10"/>
  <c r="G4377" i="10"/>
  <c r="G4361" i="10"/>
  <c r="G4345" i="10"/>
  <c r="G4329" i="10"/>
  <c r="G4313" i="10"/>
  <c r="G4297" i="10"/>
  <c r="G4281" i="10"/>
  <c r="G4265" i="10"/>
  <c r="G4249" i="10"/>
  <c r="G4233" i="10"/>
  <c r="G4217" i="10"/>
  <c r="G4201" i="10"/>
  <c r="G4185" i="10"/>
  <c r="G4169" i="10"/>
  <c r="G4153" i="10"/>
  <c r="G4137" i="10"/>
  <c r="G4127" i="10"/>
  <c r="G4088" i="10"/>
  <c r="G4073" i="10"/>
  <c r="G4063" i="10"/>
  <c r="G4042" i="10"/>
  <c r="G4034" i="10"/>
  <c r="G4026" i="10"/>
  <c r="G4018" i="10"/>
  <c r="G4010" i="10"/>
  <c r="G4002" i="10"/>
  <c r="G3994" i="10"/>
  <c r="G3986" i="10"/>
  <c r="G3978" i="10"/>
  <c r="G3970" i="10"/>
  <c r="G3962" i="10"/>
  <c r="G3954" i="10"/>
  <c r="G3946" i="10"/>
  <c r="G3938" i="10"/>
  <c r="G3930" i="10"/>
  <c r="G3922" i="10"/>
  <c r="G3914" i="10"/>
  <c r="G3906" i="10"/>
  <c r="G3898" i="10"/>
  <c r="G3890" i="10"/>
  <c r="G3882" i="10"/>
  <c r="G3874" i="10"/>
  <c r="G3866" i="10"/>
  <c r="G3858" i="10"/>
  <c r="G3850" i="10"/>
  <c r="G3842" i="10"/>
  <c r="G4456" i="10"/>
  <c r="G4440" i="10"/>
  <c r="G4424" i="10"/>
  <c r="G4408" i="10"/>
  <c r="G4392" i="10"/>
  <c r="G4376" i="10"/>
  <c r="G4360" i="10"/>
  <c r="G4344" i="10"/>
  <c r="G4328" i="10"/>
  <c r="G4312" i="10"/>
  <c r="G4296" i="10"/>
  <c r="G4280" i="10"/>
  <c r="G4264" i="10"/>
  <c r="G4248" i="10"/>
  <c r="G4232" i="10"/>
  <c r="G4216" i="10"/>
  <c r="G4200" i="10"/>
  <c r="G4184" i="10"/>
  <c r="G4168" i="10"/>
  <c r="G4152" i="10"/>
  <c r="G4136" i="10"/>
  <c r="G4121" i="10"/>
  <c r="G4111" i="10"/>
  <c r="G4072" i="10"/>
  <c r="G4057" i="10"/>
  <c r="G4047" i="10"/>
  <c r="G4044" i="10"/>
  <c r="G4036" i="10"/>
  <c r="G4028" i="10"/>
  <c r="G4020" i="10"/>
  <c r="G4012" i="10"/>
  <c r="G4004" i="10"/>
  <c r="G3996" i="10"/>
  <c r="G3988" i="10"/>
  <c r="G3980" i="10"/>
  <c r="G3972" i="10"/>
  <c r="G3964" i="10"/>
  <c r="G3956" i="10"/>
  <c r="G3948" i="10"/>
  <c r="G3940" i="10"/>
  <c r="G3932" i="10"/>
  <c r="G3924" i="10"/>
  <c r="G3916" i="10"/>
  <c r="G3908" i="10"/>
  <c r="G3900" i="10"/>
  <c r="G3892" i="10"/>
  <c r="G3884" i="10"/>
  <c r="G3876" i="10"/>
  <c r="G3868" i="10"/>
  <c r="G3860" i="10"/>
  <c r="G3852" i="10"/>
  <c r="G3844" i="10"/>
  <c r="G4679" i="10"/>
  <c r="G3834" i="10"/>
  <c r="G3826" i="10"/>
  <c r="G3818" i="10"/>
  <c r="G3810" i="10"/>
  <c r="G3802" i="10"/>
  <c r="G3794" i="10"/>
  <c r="G3786" i="10"/>
  <c r="G3778" i="10"/>
  <c r="G3770" i="10"/>
  <c r="G3762" i="10"/>
  <c r="G3754" i="10"/>
  <c r="G3746" i="10"/>
  <c r="G3738" i="10"/>
  <c r="G3730" i="10"/>
  <c r="G3722" i="10"/>
  <c r="G3714" i="10"/>
  <c r="G3706" i="10"/>
  <c r="G3698" i="10"/>
  <c r="G3690" i="10"/>
  <c r="G3682" i="10"/>
  <c r="G3674" i="10"/>
  <c r="G3666" i="10"/>
  <c r="G3658" i="10"/>
  <c r="G3650" i="10"/>
  <c r="G3642" i="10"/>
  <c r="G3634" i="10"/>
  <c r="G3626" i="10"/>
  <c r="G3618" i="10"/>
  <c r="G3610" i="10"/>
  <c r="G3602" i="10"/>
  <c r="G3594" i="10"/>
  <c r="G3586" i="10"/>
  <c r="G3578" i="10"/>
  <c r="G3570" i="10"/>
  <c r="G3562" i="10"/>
  <c r="G3554" i="10"/>
  <c r="G3546" i="10"/>
  <c r="G3538" i="10"/>
  <c r="G3530" i="10"/>
  <c r="G3522" i="10"/>
  <c r="G3514" i="10"/>
  <c r="G3506" i="10"/>
  <c r="G3498" i="10"/>
  <c r="G3490" i="10"/>
  <c r="G3482" i="10"/>
  <c r="G3474" i="10"/>
  <c r="G3466" i="10"/>
  <c r="G3458" i="10"/>
  <c r="G3450" i="10"/>
  <c r="G3442" i="10"/>
  <c r="G3434" i="10"/>
  <c r="G3426" i="10"/>
  <c r="G3418" i="10"/>
  <c r="G3410" i="10"/>
  <c r="G3402" i="10"/>
  <c r="G3394" i="10"/>
  <c r="G3386" i="10"/>
  <c r="G3378" i="10"/>
  <c r="G3370" i="10"/>
  <c r="G3362" i="10"/>
  <c r="G3354" i="10"/>
  <c r="G3346" i="10"/>
  <c r="G3338" i="10"/>
  <c r="G3330" i="10"/>
  <c r="G3322" i="10"/>
  <c r="G3314" i="10"/>
  <c r="G3306" i="10"/>
  <c r="G3298" i="10"/>
  <c r="G3290" i="10"/>
  <c r="G3282" i="10"/>
  <c r="G3274" i="10"/>
  <c r="G4962" i="10"/>
  <c r="G4719" i="10"/>
  <c r="G4709" i="10"/>
  <c r="G4482" i="10"/>
  <c r="G4475" i="10"/>
  <c r="G4416" i="10"/>
  <c r="G4352" i="10"/>
  <c r="G4288" i="10"/>
  <c r="G4224" i="10"/>
  <c r="G4177" i="10"/>
  <c r="G4145" i="10"/>
  <c r="G4112" i="10"/>
  <c r="G4095" i="10"/>
  <c r="G4064" i="10"/>
  <c r="G3839" i="10"/>
  <c r="G3831" i="10"/>
  <c r="G3823" i="10"/>
  <c r="G3815" i="10"/>
  <c r="G3807" i="10"/>
  <c r="G3799" i="10"/>
  <c r="G3791" i="10"/>
  <c r="G3783" i="10"/>
  <c r="G3775" i="10"/>
  <c r="G3767" i="10"/>
  <c r="G3759" i="10"/>
  <c r="G3751" i="10"/>
  <c r="G3743" i="10"/>
  <c r="G3735" i="10"/>
  <c r="G3727" i="10"/>
  <c r="G3719" i="10"/>
  <c r="G3711" i="10"/>
  <c r="G3703" i="10"/>
  <c r="G3695" i="10"/>
  <c r="G3687" i="10"/>
  <c r="G3679" i="10"/>
  <c r="G3671" i="10"/>
  <c r="G3663" i="10"/>
  <c r="G3655" i="10"/>
  <c r="G3647" i="10"/>
  <c r="G3639" i="10"/>
  <c r="G3631" i="10"/>
  <c r="G3623" i="10"/>
  <c r="G3615" i="10"/>
  <c r="G3607" i="10"/>
  <c r="G3599" i="10"/>
  <c r="G3591" i="10"/>
  <c r="G3583" i="10"/>
  <c r="G3575" i="10"/>
  <c r="G3567" i="10"/>
  <c r="G3559" i="10"/>
  <c r="G3551" i="10"/>
  <c r="G3543" i="10"/>
  <c r="G3535" i="10"/>
  <c r="G3527" i="10"/>
  <c r="G3519" i="10"/>
  <c r="G3511" i="10"/>
  <c r="G3503" i="10"/>
  <c r="G3495" i="10"/>
  <c r="G3487" i="10"/>
  <c r="G3479" i="10"/>
  <c r="G3471" i="10"/>
  <c r="G3463" i="10"/>
  <c r="G3455" i="10"/>
  <c r="G3447" i="10"/>
  <c r="G3439" i="10"/>
  <c r="G3431" i="10"/>
  <c r="G3423" i="10"/>
  <c r="G3415" i="10"/>
  <c r="G3407" i="10"/>
  <c r="G3399" i="10"/>
  <c r="G3391" i="10"/>
  <c r="G3383" i="10"/>
  <c r="G3375" i="10"/>
  <c r="G3367" i="10"/>
  <c r="G3359" i="10"/>
  <c r="G3351" i="10"/>
  <c r="G3343" i="10"/>
  <c r="G3335" i="10"/>
  <c r="G3327" i="10"/>
  <c r="G3319" i="10"/>
  <c r="G3311" i="10"/>
  <c r="G3303" i="10"/>
  <c r="G3295" i="10"/>
  <c r="G3287" i="10"/>
  <c r="G3279" i="10"/>
  <c r="G3271" i="10"/>
  <c r="G4105" i="10"/>
  <c r="G4056" i="10"/>
  <c r="G4045" i="10"/>
  <c r="G4037" i="10"/>
  <c r="G4029" i="10"/>
  <c r="G4021" i="10"/>
  <c r="G4013" i="10"/>
  <c r="G4005" i="10"/>
  <c r="G3997" i="10"/>
  <c r="G3989" i="10"/>
  <c r="G3981" i="10"/>
  <c r="G3973" i="10"/>
  <c r="G3965" i="10"/>
  <c r="G3957" i="10"/>
  <c r="G3949" i="10"/>
  <c r="G3941" i="10"/>
  <c r="G3933" i="10"/>
  <c r="G3925" i="10"/>
  <c r="G3917" i="10"/>
  <c r="G3909" i="10"/>
  <c r="G3901" i="10"/>
  <c r="G3893" i="10"/>
  <c r="G3885" i="10"/>
  <c r="G3877" i="10"/>
  <c r="G3869" i="10"/>
  <c r="G3861" i="10"/>
  <c r="G3853" i="10"/>
  <c r="G3845" i="10"/>
  <c r="G3836" i="10"/>
  <c r="G3828" i="10"/>
  <c r="G3820" i="10"/>
  <c r="G3812" i="10"/>
  <c r="G3804" i="10"/>
  <c r="G3796" i="10"/>
  <c r="G3788" i="10"/>
  <c r="G3780" i="10"/>
  <c r="G3772" i="10"/>
  <c r="G3764" i="10"/>
  <c r="G3756" i="10"/>
  <c r="G3748" i="10"/>
  <c r="G3740" i="10"/>
  <c r="G3732" i="10"/>
  <c r="G3724" i="10"/>
  <c r="G3716" i="10"/>
  <c r="G3708" i="10"/>
  <c r="G3700" i="10"/>
  <c r="G3692" i="10"/>
  <c r="G3684" i="10"/>
  <c r="G3676" i="10"/>
  <c r="G3668" i="10"/>
  <c r="G3660" i="10"/>
  <c r="G3652" i="10"/>
  <c r="G3644" i="10"/>
  <c r="G3636" i="10"/>
  <c r="G3628" i="10"/>
  <c r="G3620" i="10"/>
  <c r="G3612" i="10"/>
  <c r="G3604" i="10"/>
  <c r="G3596" i="10"/>
  <c r="G3588" i="10"/>
  <c r="G3580" i="10"/>
  <c r="G3572" i="10"/>
  <c r="G3564" i="10"/>
  <c r="G3556" i="10"/>
  <c r="G3548" i="10"/>
  <c r="G3540" i="10"/>
  <c r="G3532" i="10"/>
  <c r="G3524" i="10"/>
  <c r="G3516" i="10"/>
  <c r="G3508" i="10"/>
  <c r="G3500" i="10"/>
  <c r="G3492" i="10"/>
  <c r="G3484" i="10"/>
  <c r="G3476" i="10"/>
  <c r="G3468" i="10"/>
  <c r="G3460" i="10"/>
  <c r="G3452" i="10"/>
  <c r="G3444" i="10"/>
  <c r="G3436" i="10"/>
  <c r="G3428" i="10"/>
  <c r="G3420" i="10"/>
  <c r="G3412" i="10"/>
  <c r="G3404" i="10"/>
  <c r="G3396" i="10"/>
  <c r="G3388" i="10"/>
  <c r="G3380" i="10"/>
  <c r="G3372" i="10"/>
  <c r="G3364" i="10"/>
  <c r="G3356" i="10"/>
  <c r="G3348" i="10"/>
  <c r="G3340" i="10"/>
  <c r="G3332" i="10"/>
  <c r="G3324" i="10"/>
  <c r="G3316" i="10"/>
  <c r="G3308" i="10"/>
  <c r="G3300" i="10"/>
  <c r="G3292" i="10"/>
  <c r="G3284" i="10"/>
  <c r="G3276" i="10"/>
  <c r="G4464" i="10"/>
  <c r="G4400" i="10"/>
  <c r="G4336" i="10"/>
  <c r="G4272" i="10"/>
  <c r="G4208" i="10"/>
  <c r="G4176" i="10"/>
  <c r="G4144" i="10"/>
  <c r="G4089" i="10"/>
  <c r="G4049" i="10"/>
  <c r="G4040" i="10"/>
  <c r="G4032" i="10"/>
  <c r="G4024" i="10"/>
  <c r="G4016" i="10"/>
  <c r="G4008" i="10"/>
  <c r="G4000" i="10"/>
  <c r="G3992" i="10"/>
  <c r="G3984" i="10"/>
  <c r="G3976" i="10"/>
  <c r="G3968" i="10"/>
  <c r="G3960" i="10"/>
  <c r="G3952" i="10"/>
  <c r="G3944" i="10"/>
  <c r="G3936" i="10"/>
  <c r="G3928" i="10"/>
  <c r="G3920" i="10"/>
  <c r="G3912" i="10"/>
  <c r="G3904" i="10"/>
  <c r="G3896" i="10"/>
  <c r="G3888" i="10"/>
  <c r="G3880" i="10"/>
  <c r="G3872" i="10"/>
  <c r="G3864" i="10"/>
  <c r="G3856" i="10"/>
  <c r="G3848" i="10"/>
  <c r="G3841" i="10"/>
  <c r="G3833" i="10"/>
  <c r="G3825" i="10"/>
  <c r="G3817" i="10"/>
  <c r="G3809" i="10"/>
  <c r="G3801" i="10"/>
  <c r="G3793" i="10"/>
  <c r="G3785" i="10"/>
  <c r="G3777" i="10"/>
  <c r="G3769" i="10"/>
  <c r="G3761" i="10"/>
  <c r="G3753" i="10"/>
  <c r="G3745" i="10"/>
  <c r="G3737" i="10"/>
  <c r="G3729" i="10"/>
  <c r="G3721" i="10"/>
  <c r="G3713" i="10"/>
  <c r="G3705" i="10"/>
  <c r="G3697" i="10"/>
  <c r="G3689" i="10"/>
  <c r="G3681" i="10"/>
  <c r="G3673" i="10"/>
  <c r="G3665" i="10"/>
  <c r="G3657" i="10"/>
  <c r="G3649" i="10"/>
  <c r="G3641" i="10"/>
  <c r="G3633" i="10"/>
  <c r="G3625" i="10"/>
  <c r="G3617" i="10"/>
  <c r="G3609" i="10"/>
  <c r="G3601" i="10"/>
  <c r="G3593" i="10"/>
  <c r="G3585" i="10"/>
  <c r="G3577" i="10"/>
  <c r="G3569" i="10"/>
  <c r="G3561" i="10"/>
  <c r="G3553" i="10"/>
  <c r="G3545" i="10"/>
  <c r="G4448" i="10"/>
  <c r="G4384" i="10"/>
  <c r="G4320" i="10"/>
  <c r="G4256" i="10"/>
  <c r="G4193" i="10"/>
  <c r="G4161" i="10"/>
  <c r="G4128" i="10"/>
  <c r="G4103" i="10"/>
  <c r="G4087" i="10"/>
  <c r="G4048" i="10"/>
  <c r="G4039" i="10"/>
  <c r="G4031" i="10"/>
  <c r="G4023" i="10"/>
  <c r="G4015" i="10"/>
  <c r="G4007" i="10"/>
  <c r="G3999" i="10"/>
  <c r="G3991" i="10"/>
  <c r="G3983" i="10"/>
  <c r="G3975" i="10"/>
  <c r="G3967" i="10"/>
  <c r="G3959" i="10"/>
  <c r="G3951" i="10"/>
  <c r="G3943" i="10"/>
  <c r="G3935" i="10"/>
  <c r="G3927" i="10"/>
  <c r="G3919" i="10"/>
  <c r="G3911" i="10"/>
  <c r="G3903" i="10"/>
  <c r="G3895" i="10"/>
  <c r="G3887" i="10"/>
  <c r="G3879" i="10"/>
  <c r="G3871" i="10"/>
  <c r="G3863" i="10"/>
  <c r="G3855" i="10"/>
  <c r="G3847" i="10"/>
  <c r="G3835" i="10"/>
  <c r="G3827" i="10"/>
  <c r="G3819" i="10"/>
  <c r="G3811" i="10"/>
  <c r="G3803" i="10"/>
  <c r="G3795" i="10"/>
  <c r="G3787" i="10"/>
  <c r="G3779" i="10"/>
  <c r="G3771" i="10"/>
  <c r="G3763" i="10"/>
  <c r="G3755" i="10"/>
  <c r="G3747" i="10"/>
  <c r="G3739" i="10"/>
  <c r="G3731" i="10"/>
  <c r="G3723" i="10"/>
  <c r="G3715" i="10"/>
  <c r="G3707" i="10"/>
  <c r="G3699" i="10"/>
  <c r="G3691" i="10"/>
  <c r="G3683" i="10"/>
  <c r="G3675" i="10"/>
  <c r="G3667" i="10"/>
  <c r="G3659" i="10"/>
  <c r="G3651" i="10"/>
  <c r="G3643" i="10"/>
  <c r="G3635" i="10"/>
  <c r="G3627" i="10"/>
  <c r="G3619" i="10"/>
  <c r="G3611" i="10"/>
  <c r="G3603" i="10"/>
  <c r="G3595" i="10"/>
  <c r="G3587" i="10"/>
  <c r="G3579" i="10"/>
  <c r="G3571" i="10"/>
  <c r="G3563" i="10"/>
  <c r="G3555" i="10"/>
  <c r="G3547" i="10"/>
  <c r="G3539" i="10"/>
  <c r="G3531" i="10"/>
  <c r="G3523" i="10"/>
  <c r="G3515" i="10"/>
  <c r="G3507" i="10"/>
  <c r="G3499" i="10"/>
  <c r="G3491" i="10"/>
  <c r="G3483" i="10"/>
  <c r="G3475" i="10"/>
  <c r="G3467" i="10"/>
  <c r="G3459" i="10"/>
  <c r="G3451" i="10"/>
  <c r="G3443" i="10"/>
  <c r="G3435" i="10"/>
  <c r="G3427" i="10"/>
  <c r="G3419" i="10"/>
  <c r="G3411" i="10"/>
  <c r="G3403" i="10"/>
  <c r="G3395" i="10"/>
  <c r="G3387" i="10"/>
  <c r="G3379" i="10"/>
  <c r="G3371" i="10"/>
  <c r="G3363" i="10"/>
  <c r="G3355" i="10"/>
  <c r="G3347" i="10"/>
  <c r="G3339" i="10"/>
  <c r="G3331" i="10"/>
  <c r="G3323" i="10"/>
  <c r="G3315" i="10"/>
  <c r="G3307" i="10"/>
  <c r="G3299" i="10"/>
  <c r="G3291" i="10"/>
  <c r="G4624" i="10"/>
  <c r="G4120" i="10"/>
  <c r="G3840" i="10"/>
  <c r="G3832" i="10"/>
  <c r="G3824" i="10"/>
  <c r="G3816" i="10"/>
  <c r="G3808" i="10"/>
  <c r="G3800" i="10"/>
  <c r="G3792" i="10"/>
  <c r="G3784" i="10"/>
  <c r="G3776" i="10"/>
  <c r="G3768" i="10"/>
  <c r="G3760" i="10"/>
  <c r="G3752" i="10"/>
  <c r="G3744" i="10"/>
  <c r="G3736" i="10"/>
  <c r="G3728" i="10"/>
  <c r="G3720" i="10"/>
  <c r="G3712" i="10"/>
  <c r="G3704" i="10"/>
  <c r="G3696" i="10"/>
  <c r="G3688" i="10"/>
  <c r="G3680" i="10"/>
  <c r="G3672" i="10"/>
  <c r="G3664" i="10"/>
  <c r="G3656" i="10"/>
  <c r="G3648" i="10"/>
  <c r="G3640" i="10"/>
  <c r="G3632" i="10"/>
  <c r="G3624" i="10"/>
  <c r="G3616" i="10"/>
  <c r="G3608" i="10"/>
  <c r="G3600" i="10"/>
  <c r="G3592" i="10"/>
  <c r="G3584" i="10"/>
  <c r="G3576" i="10"/>
  <c r="G3568" i="10"/>
  <c r="G3560" i="10"/>
  <c r="G3552" i="10"/>
  <c r="G3544" i="10"/>
  <c r="G3536" i="10"/>
  <c r="G3528" i="10"/>
  <c r="G3520" i="10"/>
  <c r="G3512" i="10"/>
  <c r="G3504" i="10"/>
  <c r="G3496" i="10"/>
  <c r="G3488" i="10"/>
  <c r="G3480" i="10"/>
  <c r="G3472" i="10"/>
  <c r="G3464" i="10"/>
  <c r="G3456" i="10"/>
  <c r="G3448" i="10"/>
  <c r="G3440" i="10"/>
  <c r="G3432" i="10"/>
  <c r="G3424" i="10"/>
  <c r="G3416" i="10"/>
  <c r="G3408" i="10"/>
  <c r="G3400" i="10"/>
  <c r="G4432" i="10"/>
  <c r="G4368" i="10"/>
  <c r="G4304" i="10"/>
  <c r="G4240" i="10"/>
  <c r="G4192" i="10"/>
  <c r="G4160" i="10"/>
  <c r="G4113" i="10"/>
  <c r="G4097" i="10"/>
  <c r="G4079" i="10"/>
  <c r="G4038" i="10"/>
  <c r="G4030" i="10"/>
  <c r="G4022" i="10"/>
  <c r="G4014" i="10"/>
  <c r="G4006" i="10"/>
  <c r="G3998" i="10"/>
  <c r="G3990" i="10"/>
  <c r="G3982" i="10"/>
  <c r="G3974" i="10"/>
  <c r="G3966" i="10"/>
  <c r="G3958" i="10"/>
  <c r="G3950" i="10"/>
  <c r="G3942" i="10"/>
  <c r="G3934" i="10"/>
  <c r="G3926" i="10"/>
  <c r="G3918" i="10"/>
  <c r="G3910" i="10"/>
  <c r="G3902" i="10"/>
  <c r="G3894" i="10"/>
  <c r="G3886" i="10"/>
  <c r="G3878" i="10"/>
  <c r="G3870" i="10"/>
  <c r="G3862" i="10"/>
  <c r="G3854" i="10"/>
  <c r="G3846" i="10"/>
  <c r="G3837" i="10"/>
  <c r="G3829" i="10"/>
  <c r="G3821" i="10"/>
  <c r="G3813" i="10"/>
  <c r="G3805" i="10"/>
  <c r="G3797" i="10"/>
  <c r="G3789" i="10"/>
  <c r="G3781" i="10"/>
  <c r="G3773" i="10"/>
  <c r="G3765" i="10"/>
  <c r="G3757" i="10"/>
  <c r="G3749" i="10"/>
  <c r="G3741" i="10"/>
  <c r="G3733" i="10"/>
  <c r="G3725" i="10"/>
  <c r="G3717" i="10"/>
  <c r="G3709" i="10"/>
  <c r="G3701" i="10"/>
  <c r="G3693" i="10"/>
  <c r="G3685" i="10"/>
  <c r="G3677" i="10"/>
  <c r="G3669" i="10"/>
  <c r="G3661" i="10"/>
  <c r="G3653" i="10"/>
  <c r="G3645" i="10"/>
  <c r="G3637" i="10"/>
  <c r="G3629" i="10"/>
  <c r="G3621" i="10"/>
  <c r="G3613" i="10"/>
  <c r="G3605" i="10"/>
  <c r="G3597" i="10"/>
  <c r="G3589" i="10"/>
  <c r="G3581" i="10"/>
  <c r="G3573" i="10"/>
  <c r="G3565" i="10"/>
  <c r="G3557" i="10"/>
  <c r="G3549" i="10"/>
  <c r="G3541" i="10"/>
  <c r="G3533" i="10"/>
  <c r="G3525" i="10"/>
  <c r="G3517" i="10"/>
  <c r="G3509" i="10"/>
  <c r="G3501" i="10"/>
  <c r="G3493" i="10"/>
  <c r="G3485" i="10"/>
  <c r="G3477" i="10"/>
  <c r="G3469" i="10"/>
  <c r="G3461" i="10"/>
  <c r="G3453" i="10"/>
  <c r="G3445" i="10"/>
  <c r="G3437" i="10"/>
  <c r="G3429" i="10"/>
  <c r="G3421" i="10"/>
  <c r="G3413" i="10"/>
  <c r="G3405" i="10"/>
  <c r="G3397" i="10"/>
  <c r="G3389" i="10"/>
  <c r="G3798" i="10"/>
  <c r="G3734" i="10"/>
  <c r="G3670" i="10"/>
  <c r="G3606" i="10"/>
  <c r="G3542" i="10"/>
  <c r="G3510" i="10"/>
  <c r="G3478" i="10"/>
  <c r="G3430" i="10"/>
  <c r="G3425" i="10"/>
  <c r="G3393" i="10"/>
  <c r="G3385" i="10"/>
  <c r="G3302" i="10"/>
  <c r="G3294" i="10"/>
  <c r="G3286" i="10"/>
  <c r="G3272" i="10"/>
  <c r="G3266" i="10"/>
  <c r="G3258" i="10"/>
  <c r="G3250" i="10"/>
  <c r="G3242" i="10"/>
  <c r="G3234" i="10"/>
  <c r="G3226" i="10"/>
  <c r="G3218" i="10"/>
  <c r="G3210" i="10"/>
  <c r="G3202" i="10"/>
  <c r="G3194" i="10"/>
  <c r="G3186" i="10"/>
  <c r="G3178" i="10"/>
  <c r="G3170" i="10"/>
  <c r="G3162" i="10"/>
  <c r="G3154" i="10"/>
  <c r="G3146" i="10"/>
  <c r="G3138" i="10"/>
  <c r="G3130" i="10"/>
  <c r="G3122" i="10"/>
  <c r="G3114" i="10"/>
  <c r="G3106" i="10"/>
  <c r="G3098" i="10"/>
  <c r="G3090" i="10"/>
  <c r="G3082" i="10"/>
  <c r="G3074" i="10"/>
  <c r="G3066" i="10"/>
  <c r="G3058" i="10"/>
  <c r="G3050" i="10"/>
  <c r="G3042" i="10"/>
  <c r="G3034" i="10"/>
  <c r="G3026" i="10"/>
  <c r="G3018" i="10"/>
  <c r="G3010" i="10"/>
  <c r="G3002" i="10"/>
  <c r="G2994" i="10"/>
  <c r="G2986" i="10"/>
  <c r="G2978" i="10"/>
  <c r="G2970" i="10"/>
  <c r="G2962" i="10"/>
  <c r="G2954" i="10"/>
  <c r="G2946" i="10"/>
  <c r="G2938" i="10"/>
  <c r="G2930" i="10"/>
  <c r="G2922" i="10"/>
  <c r="G2914" i="10"/>
  <c r="G2906" i="10"/>
  <c r="G2898" i="10"/>
  <c r="G2890" i="10"/>
  <c r="G2882" i="10"/>
  <c r="G2874" i="10"/>
  <c r="G2866" i="10"/>
  <c r="G2858" i="10"/>
  <c r="G2850" i="10"/>
  <c r="G2842" i="10"/>
  <c r="G2834" i="10"/>
  <c r="G2826" i="10"/>
  <c r="G2818" i="10"/>
  <c r="G2810" i="10"/>
  <c r="G2802" i="10"/>
  <c r="G2794" i="10"/>
  <c r="G2786" i="10"/>
  <c r="G2778" i="10"/>
  <c r="G2770" i="10"/>
  <c r="G2762" i="10"/>
  <c r="G2754" i="10"/>
  <c r="G2746" i="10"/>
  <c r="G2738" i="10"/>
  <c r="G2730" i="10"/>
  <c r="G2722" i="10"/>
  <c r="G2714" i="10"/>
  <c r="G2706" i="10"/>
  <c r="G2698" i="10"/>
  <c r="G2690" i="10"/>
  <c r="G2682" i="10"/>
  <c r="G2674" i="10"/>
  <c r="G2666" i="10"/>
  <c r="G2658" i="10"/>
  <c r="G2650" i="10"/>
  <c r="G2642" i="10"/>
  <c r="G2634" i="10"/>
  <c r="G2626" i="10"/>
  <c r="G2618" i="10"/>
  <c r="G2610" i="10"/>
  <c r="G2602" i="10"/>
  <c r="G2594" i="10"/>
  <c r="G2586" i="10"/>
  <c r="G3822" i="10"/>
  <c r="G3758" i="10"/>
  <c r="G3694" i="10"/>
  <c r="G3630" i="10"/>
  <c r="G3566" i="10"/>
  <c r="G3537" i="10"/>
  <c r="G3505" i="10"/>
  <c r="G3473" i="10"/>
  <c r="G3454" i="10"/>
  <c r="G3449" i="10"/>
  <c r="G3406" i="10"/>
  <c r="G3381" i="10"/>
  <c r="G3377" i="10"/>
  <c r="G3369" i="10"/>
  <c r="G3361" i="10"/>
  <c r="G3353" i="10"/>
  <c r="G3345" i="10"/>
  <c r="G3337" i="10"/>
  <c r="G3329" i="10"/>
  <c r="G3321" i="10"/>
  <c r="G3313" i="10"/>
  <c r="G3275" i="10"/>
  <c r="G3263" i="10"/>
  <c r="G3255" i="10"/>
  <c r="G3247" i="10"/>
  <c r="G3239" i="10"/>
  <c r="G3231" i="10"/>
  <c r="G3223" i="10"/>
  <c r="G3215" i="10"/>
  <c r="G3207" i="10"/>
  <c r="G3199" i="10"/>
  <c r="G3191" i="10"/>
  <c r="G3183" i="10"/>
  <c r="G3175" i="10"/>
  <c r="G3167" i="10"/>
  <c r="G3159" i="10"/>
  <c r="G3151" i="10"/>
  <c r="G3143" i="10"/>
  <c r="G3135" i="10"/>
  <c r="G3127" i="10"/>
  <c r="G3119" i="10"/>
  <c r="G3111" i="10"/>
  <c r="G3103" i="10"/>
  <c r="G3095" i="10"/>
  <c r="G3087" i="10"/>
  <c r="G3079" i="10"/>
  <c r="G3071" i="10"/>
  <c r="G3063" i="10"/>
  <c r="G3055" i="10"/>
  <c r="G3047" i="10"/>
  <c r="G3039" i="10"/>
  <c r="G3031" i="10"/>
  <c r="G3023" i="10"/>
  <c r="G3015" i="10"/>
  <c r="G3007" i="10"/>
  <c r="G2999" i="10"/>
  <c r="G2991" i="10"/>
  <c r="G2983" i="10"/>
  <c r="G2975" i="10"/>
  <c r="G2967" i="10"/>
  <c r="G2959" i="10"/>
  <c r="G2951" i="10"/>
  <c r="G2943" i="10"/>
  <c r="G2935" i="10"/>
  <c r="G2927" i="10"/>
  <c r="G2919" i="10"/>
  <c r="G2911" i="10"/>
  <c r="G2903" i="10"/>
  <c r="G2895" i="10"/>
  <c r="G2887" i="10"/>
  <c r="G2879" i="10"/>
  <c r="G2871" i="10"/>
  <c r="G2863" i="10"/>
  <c r="G2855" i="10"/>
  <c r="G2847" i="10"/>
  <c r="G2839" i="10"/>
  <c r="G2831" i="10"/>
  <c r="G2823" i="10"/>
  <c r="G2815" i="10"/>
  <c r="G2807" i="10"/>
  <c r="G2799" i="10"/>
  <c r="G2791" i="10"/>
  <c r="G2783" i="10"/>
  <c r="G2775" i="10"/>
  <c r="G2767" i="10"/>
  <c r="G2759" i="10"/>
  <c r="G2751" i="10"/>
  <c r="G2743" i="10"/>
  <c r="G2735" i="10"/>
  <c r="G2727" i="10"/>
  <c r="G2719" i="10"/>
  <c r="G2711" i="10"/>
  <c r="G2703" i="10"/>
  <c r="G2695" i="10"/>
  <c r="G2687" i="10"/>
  <c r="G2679" i="10"/>
  <c r="G2671" i="10"/>
  <c r="G2663" i="10"/>
  <c r="G2655" i="10"/>
  <c r="G2647" i="10"/>
  <c r="G2639" i="10"/>
  <c r="G2631" i="10"/>
  <c r="G2623" i="10"/>
  <c r="G2615" i="10"/>
  <c r="G2607" i="10"/>
  <c r="G2599" i="10"/>
  <c r="G2591" i="10"/>
  <c r="G2583" i="10"/>
  <c r="G3782" i="10"/>
  <c r="G3718" i="10"/>
  <c r="G3654" i="10"/>
  <c r="G3590" i="10"/>
  <c r="G3518" i="10"/>
  <c r="G3486" i="10"/>
  <c r="G3401" i="10"/>
  <c r="G3392" i="10"/>
  <c r="G3384" i="10"/>
  <c r="G3373" i="10"/>
  <c r="G3365" i="10"/>
  <c r="G3357" i="10"/>
  <c r="G3349" i="10"/>
  <c r="G3341" i="10"/>
  <c r="G3333" i="10"/>
  <c r="G3325" i="10"/>
  <c r="G3317" i="10"/>
  <c r="G3309" i="10"/>
  <c r="G3305" i="10"/>
  <c r="G3297" i="10"/>
  <c r="G3289" i="10"/>
  <c r="G3278" i="10"/>
  <c r="G3268" i="10"/>
  <c r="G3260" i="10"/>
  <c r="G3252" i="10"/>
  <c r="G3244" i="10"/>
  <c r="G3236" i="10"/>
  <c r="G3228" i="10"/>
  <c r="G3220" i="10"/>
  <c r="G3212" i="10"/>
  <c r="G3204" i="10"/>
  <c r="G3196" i="10"/>
  <c r="G3188" i="10"/>
  <c r="G3180" i="10"/>
  <c r="G3172" i="10"/>
  <c r="G3164" i="10"/>
  <c r="G3156" i="10"/>
  <c r="G3148" i="10"/>
  <c r="G3140" i="10"/>
  <c r="G3132" i="10"/>
  <c r="G3124" i="10"/>
  <c r="G3116" i="10"/>
  <c r="G3108" i="10"/>
  <c r="G3100" i="10"/>
  <c r="G3092" i="10"/>
  <c r="G3084" i="10"/>
  <c r="G3076" i="10"/>
  <c r="G3068" i="10"/>
  <c r="G3060" i="10"/>
  <c r="G3052" i="10"/>
  <c r="G3044" i="10"/>
  <c r="G3036" i="10"/>
  <c r="G3028" i="10"/>
  <c r="G3020" i="10"/>
  <c r="G3012" i="10"/>
  <c r="G3004" i="10"/>
  <c r="G2996" i="10"/>
  <c r="G2988" i="10"/>
  <c r="G2980" i="10"/>
  <c r="G2972" i="10"/>
  <c r="G2964" i="10"/>
  <c r="G2956" i="10"/>
  <c r="G2948" i="10"/>
  <c r="G2940" i="10"/>
  <c r="G2932" i="10"/>
  <c r="G2924" i="10"/>
  <c r="G2916" i="10"/>
  <c r="G2908" i="10"/>
  <c r="G2900" i="10"/>
  <c r="G2892" i="10"/>
  <c r="G2884" i="10"/>
  <c r="G2876" i="10"/>
  <c r="G2868" i="10"/>
  <c r="G2860" i="10"/>
  <c r="G2852" i="10"/>
  <c r="G2844" i="10"/>
  <c r="G2836" i="10"/>
  <c r="G2828" i="10"/>
  <c r="G2820" i="10"/>
  <c r="G2812" i="10"/>
  <c r="G2804" i="10"/>
  <c r="G2796" i="10"/>
  <c r="G2788" i="10"/>
  <c r="G2780" i="10"/>
  <c r="G2772" i="10"/>
  <c r="G2764" i="10"/>
  <c r="G2756" i="10"/>
  <c r="G2748" i="10"/>
  <c r="G2740" i="10"/>
  <c r="G2732" i="10"/>
  <c r="G2724" i="10"/>
  <c r="G2716" i="10"/>
  <c r="G2708" i="10"/>
  <c r="G2700" i="10"/>
  <c r="G2692" i="10"/>
  <c r="G2684" i="10"/>
  <c r="G2676" i="10"/>
  <c r="G2668" i="10"/>
  <c r="G2660" i="10"/>
  <c r="G2652" i="10"/>
  <c r="G2644" i="10"/>
  <c r="G2636" i="10"/>
  <c r="G2628" i="10"/>
  <c r="G2620" i="10"/>
  <c r="G2612" i="10"/>
  <c r="G2604" i="10"/>
  <c r="G2596" i="10"/>
  <c r="G2588" i="10"/>
  <c r="G2580" i="10"/>
  <c r="G3806" i="10"/>
  <c r="G3742" i="10"/>
  <c r="G3678" i="10"/>
  <c r="G3614" i="10"/>
  <c r="G3550" i="10"/>
  <c r="G3513" i="10"/>
  <c r="G3481" i="10"/>
  <c r="G3438" i="10"/>
  <c r="G3433" i="10"/>
  <c r="G3414" i="10"/>
  <c r="G3376" i="10"/>
  <c r="G3368" i="10"/>
  <c r="G3360" i="10"/>
  <c r="G3352" i="10"/>
  <c r="G3344" i="10"/>
  <c r="G3336" i="10"/>
  <c r="G3328" i="10"/>
  <c r="G3320" i="10"/>
  <c r="G3312" i="10"/>
  <c r="G3301" i="10"/>
  <c r="G3293" i="10"/>
  <c r="G3285" i="10"/>
  <c r="G3281" i="10"/>
  <c r="G3265" i="10"/>
  <c r="G3257" i="10"/>
  <c r="G3249" i="10"/>
  <c r="G3241" i="10"/>
  <c r="G3233" i="10"/>
  <c r="G3225" i="10"/>
  <c r="G3217" i="10"/>
  <c r="G3209" i="10"/>
  <c r="G3201" i="10"/>
  <c r="G3193" i="10"/>
  <c r="G3185" i="10"/>
  <c r="G3177" i="10"/>
  <c r="G3169" i="10"/>
  <c r="G3161" i="10"/>
  <c r="G3153" i="10"/>
  <c r="G3145" i="10"/>
  <c r="G3137" i="10"/>
  <c r="G3129" i="10"/>
  <c r="G3121" i="10"/>
  <c r="G3113" i="10"/>
  <c r="G3105" i="10"/>
  <c r="G3097" i="10"/>
  <c r="G3089" i="10"/>
  <c r="G3081" i="10"/>
  <c r="G3073" i="10"/>
  <c r="G3065" i="10"/>
  <c r="G3057" i="10"/>
  <c r="G3049" i="10"/>
  <c r="G3041" i="10"/>
  <c r="G3033" i="10"/>
  <c r="G3025" i="10"/>
  <c r="G3017" i="10"/>
  <c r="G3009" i="10"/>
  <c r="G3001" i="10"/>
  <c r="G2993" i="10"/>
  <c r="G2985" i="10"/>
  <c r="G2977" i="10"/>
  <c r="G2969" i="10"/>
  <c r="G2961" i="10"/>
  <c r="G2953" i="10"/>
  <c r="G2945" i="10"/>
  <c r="G2937" i="10"/>
  <c r="G2929" i="10"/>
  <c r="G2921" i="10"/>
  <c r="G2913" i="10"/>
  <c r="G2905" i="10"/>
  <c r="G2897" i="10"/>
  <c r="G2889" i="10"/>
  <c r="G2881" i="10"/>
  <c r="G2873" i="10"/>
  <c r="G2865" i="10"/>
  <c r="G2857" i="10"/>
  <c r="G2849" i="10"/>
  <c r="G2841" i="10"/>
  <c r="G2833" i="10"/>
  <c r="G2825" i="10"/>
  <c r="G2817" i="10"/>
  <c r="G2809" i="10"/>
  <c r="G2801" i="10"/>
  <c r="G2793" i="10"/>
  <c r="G2785" i="10"/>
  <c r="G2777" i="10"/>
  <c r="G2769" i="10"/>
  <c r="G2761" i="10"/>
  <c r="G2753" i="10"/>
  <c r="G2745" i="10"/>
  <c r="G2737" i="10"/>
  <c r="G2729" i="10"/>
  <c r="G2721" i="10"/>
  <c r="G2713" i="10"/>
  <c r="G2705" i="10"/>
  <c r="G2697" i="10"/>
  <c r="G2689" i="10"/>
  <c r="G2681" i="10"/>
  <c r="G2673" i="10"/>
  <c r="G2665" i="10"/>
  <c r="G2657" i="10"/>
  <c r="G2649" i="10"/>
  <c r="G2641" i="10"/>
  <c r="G2633" i="10"/>
  <c r="G2625" i="10"/>
  <c r="G2617" i="10"/>
  <c r="G2609" i="10"/>
  <c r="G2601" i="10"/>
  <c r="G2593" i="10"/>
  <c r="G2585" i="10"/>
  <c r="G3790" i="10"/>
  <c r="G3726" i="10"/>
  <c r="G3662" i="10"/>
  <c r="G3598" i="10"/>
  <c r="G3521" i="10"/>
  <c r="G3489" i="10"/>
  <c r="G3422" i="10"/>
  <c r="G3277" i="10"/>
  <c r="G3273" i="10"/>
  <c r="G3267" i="10"/>
  <c r="G3259" i="10"/>
  <c r="G3251" i="10"/>
  <c r="G3243" i="10"/>
  <c r="G3235" i="10"/>
  <c r="G3227" i="10"/>
  <c r="G3219" i="10"/>
  <c r="G3211" i="10"/>
  <c r="G3203" i="10"/>
  <c r="G3195" i="10"/>
  <c r="G3187" i="10"/>
  <c r="G3179" i="10"/>
  <c r="G3171" i="10"/>
  <c r="G3163" i="10"/>
  <c r="G3155" i="10"/>
  <c r="G3147" i="10"/>
  <c r="G3139" i="10"/>
  <c r="G3131" i="10"/>
  <c r="G3123" i="10"/>
  <c r="G3115" i="10"/>
  <c r="G3107" i="10"/>
  <c r="G3099" i="10"/>
  <c r="G3091" i="10"/>
  <c r="G3083" i="10"/>
  <c r="G3075" i="10"/>
  <c r="G3067" i="10"/>
  <c r="G3059" i="10"/>
  <c r="G3051" i="10"/>
  <c r="G3043" i="10"/>
  <c r="G3035" i="10"/>
  <c r="G3027" i="10"/>
  <c r="G3019" i="10"/>
  <c r="G3011" i="10"/>
  <c r="G3003" i="10"/>
  <c r="G2995" i="10"/>
  <c r="G2987" i="10"/>
  <c r="G2979" i="10"/>
  <c r="G2971" i="10"/>
  <c r="G2963" i="10"/>
  <c r="G2955" i="10"/>
  <c r="G2947" i="10"/>
  <c r="G2939" i="10"/>
  <c r="G2931" i="10"/>
  <c r="G2923" i="10"/>
  <c r="G2915" i="10"/>
  <c r="G2907" i="10"/>
  <c r="G2899" i="10"/>
  <c r="G2891" i="10"/>
  <c r="G2883" i="10"/>
  <c r="G2875" i="10"/>
  <c r="G2867" i="10"/>
  <c r="G2859" i="10"/>
  <c r="G2851" i="10"/>
  <c r="G2843" i="10"/>
  <c r="G2835" i="10"/>
  <c r="G2827" i="10"/>
  <c r="G2819" i="10"/>
  <c r="G2811" i="10"/>
  <c r="G2803" i="10"/>
  <c r="G2795" i="10"/>
  <c r="G2787" i="10"/>
  <c r="G2779" i="10"/>
  <c r="G2771" i="10"/>
  <c r="G2763" i="10"/>
  <c r="G2755" i="10"/>
  <c r="G2747" i="10"/>
  <c r="G2739" i="10"/>
  <c r="G2731" i="10"/>
  <c r="G2723" i="10"/>
  <c r="G2715" i="10"/>
  <c r="G2707" i="10"/>
  <c r="G2699" i="10"/>
  <c r="G2691" i="10"/>
  <c r="G2683" i="10"/>
  <c r="G2675" i="10"/>
  <c r="G2667" i="10"/>
  <c r="G2659" i="10"/>
  <c r="G2651" i="10"/>
  <c r="G2643" i="10"/>
  <c r="G2635" i="10"/>
  <c r="G2627" i="10"/>
  <c r="G2619" i="10"/>
  <c r="G2611" i="10"/>
  <c r="G2603" i="10"/>
  <c r="G2595" i="10"/>
  <c r="G2587" i="10"/>
  <c r="G4104" i="10"/>
  <c r="G3814" i="10"/>
  <c r="G3750" i="10"/>
  <c r="G3686" i="10"/>
  <c r="G3622" i="10"/>
  <c r="G3558" i="10"/>
  <c r="G3534" i="10"/>
  <c r="G3502" i="10"/>
  <c r="G3470" i="10"/>
  <c r="G3446" i="10"/>
  <c r="G3441" i="10"/>
  <c r="G3417" i="10"/>
  <c r="G3390" i="10"/>
  <c r="G3382" i="10"/>
  <c r="G3280" i="10"/>
  <c r="G3264" i="10"/>
  <c r="G3256" i="10"/>
  <c r="G3248" i="10"/>
  <c r="G3240" i="10"/>
  <c r="G3232" i="10"/>
  <c r="G3224" i="10"/>
  <c r="G3216" i="10"/>
  <c r="G3208" i="10"/>
  <c r="G3200" i="10"/>
  <c r="G3192" i="10"/>
  <c r="G3184" i="10"/>
  <c r="G3176" i="10"/>
  <c r="G3168" i="10"/>
  <c r="G3160" i="10"/>
  <c r="G3152" i="10"/>
  <c r="G3144" i="10"/>
  <c r="G3136" i="10"/>
  <c r="G3128" i="10"/>
  <c r="G3120" i="10"/>
  <c r="G3112" i="10"/>
  <c r="G3104" i="10"/>
  <c r="G3096" i="10"/>
  <c r="G3088" i="10"/>
  <c r="G3080" i="10"/>
  <c r="G3072" i="10"/>
  <c r="G3064" i="10"/>
  <c r="G3056" i="10"/>
  <c r="G3048" i="10"/>
  <c r="G3040" i="10"/>
  <c r="G3032" i="10"/>
  <c r="G3024" i="10"/>
  <c r="G3016" i="10"/>
  <c r="G3008" i="10"/>
  <c r="G3000" i="10"/>
  <c r="G2992" i="10"/>
  <c r="G2984" i="10"/>
  <c r="G2976" i="10"/>
  <c r="G2968" i="10"/>
  <c r="G2960" i="10"/>
  <c r="G2952" i="10"/>
  <c r="G2944" i="10"/>
  <c r="G2936" i="10"/>
  <c r="G2928" i="10"/>
  <c r="G2920" i="10"/>
  <c r="G2912" i="10"/>
  <c r="G2904" i="10"/>
  <c r="G2896" i="10"/>
  <c r="G2888" i="10"/>
  <c r="G2880" i="10"/>
  <c r="G2872" i="10"/>
  <c r="G2864" i="10"/>
  <c r="G2856" i="10"/>
  <c r="G2848" i="10"/>
  <c r="G2840" i="10"/>
  <c r="G2832" i="10"/>
  <c r="G2824" i="10"/>
  <c r="G2816" i="10"/>
  <c r="G2808" i="10"/>
  <c r="G2800" i="10"/>
  <c r="G2792" i="10"/>
  <c r="G2784" i="10"/>
  <c r="G3838" i="10"/>
  <c r="G3774" i="10"/>
  <c r="G3710" i="10"/>
  <c r="G3646" i="10"/>
  <c r="G3582" i="10"/>
  <c r="G3529" i="10"/>
  <c r="G3497" i="10"/>
  <c r="G3465" i="10"/>
  <c r="G3398" i="10"/>
  <c r="G3374" i="10"/>
  <c r="G3366" i="10"/>
  <c r="G3358" i="10"/>
  <c r="G3350" i="10"/>
  <c r="G3342" i="10"/>
  <c r="G3334" i="10"/>
  <c r="G3326" i="10"/>
  <c r="G3318" i="10"/>
  <c r="G3310" i="10"/>
  <c r="G3283" i="10"/>
  <c r="G3269" i="10"/>
  <c r="G3261" i="10"/>
  <c r="G3253" i="10"/>
  <c r="G3245" i="10"/>
  <c r="G3237" i="10"/>
  <c r="G3229" i="10"/>
  <c r="G3221" i="10"/>
  <c r="G3213" i="10"/>
  <c r="G3205" i="10"/>
  <c r="G3197" i="10"/>
  <c r="G3189" i="10"/>
  <c r="G3181" i="10"/>
  <c r="G3173" i="10"/>
  <c r="G3165" i="10"/>
  <c r="G3157" i="10"/>
  <c r="G3149" i="10"/>
  <c r="G3141" i="10"/>
  <c r="G3133" i="10"/>
  <c r="G3125" i="10"/>
  <c r="G3117" i="10"/>
  <c r="G3109" i="10"/>
  <c r="G3101" i="10"/>
  <c r="G3093" i="10"/>
  <c r="G3085" i="10"/>
  <c r="G3077" i="10"/>
  <c r="G3069" i="10"/>
  <c r="G3061" i="10"/>
  <c r="G3053" i="10"/>
  <c r="G3045" i="10"/>
  <c r="G3037" i="10"/>
  <c r="G3029" i="10"/>
  <c r="G3021" i="10"/>
  <c r="G3013" i="10"/>
  <c r="G3005" i="10"/>
  <c r="G2997" i="10"/>
  <c r="G2989" i="10"/>
  <c r="G2981" i="10"/>
  <c r="G2973" i="10"/>
  <c r="G2965" i="10"/>
  <c r="G2957" i="10"/>
  <c r="G2949" i="10"/>
  <c r="G2941" i="10"/>
  <c r="G2933" i="10"/>
  <c r="G2925" i="10"/>
  <c r="G2917" i="10"/>
  <c r="G2909" i="10"/>
  <c r="G2901" i="10"/>
  <c r="G3262" i="10"/>
  <c r="G3198" i="10"/>
  <c r="G3134" i="10"/>
  <c r="G3070" i="10"/>
  <c r="G3006" i="10"/>
  <c r="G2854" i="10"/>
  <c r="G2845" i="10"/>
  <c r="G2758" i="10"/>
  <c r="G2726" i="10"/>
  <c r="G2701" i="10"/>
  <c r="G2688" i="10"/>
  <c r="G2670" i="10"/>
  <c r="G2638" i="10"/>
  <c r="G2606" i="10"/>
  <c r="G2577" i="10"/>
  <c r="G2569" i="10"/>
  <c r="G2561" i="10"/>
  <c r="G2553" i="10"/>
  <c r="G2545" i="10"/>
  <c r="G2537" i="10"/>
  <c r="G2529" i="10"/>
  <c r="G2521" i="10"/>
  <c r="G2513" i="10"/>
  <c r="G2505" i="10"/>
  <c r="G2497" i="10"/>
  <c r="G2489" i="10"/>
  <c r="G2481" i="10"/>
  <c r="G2473" i="10"/>
  <c r="G2465" i="10"/>
  <c r="G2457" i="10"/>
  <c r="G2449" i="10"/>
  <c r="G2441" i="10"/>
  <c r="G2433" i="10"/>
  <c r="G2425" i="10"/>
  <c r="G2417" i="10"/>
  <c r="G2409" i="10"/>
  <c r="G2401" i="10"/>
  <c r="G2393" i="10"/>
  <c r="G2385" i="10"/>
  <c r="G2377" i="10"/>
  <c r="G2369" i="10"/>
  <c r="G2361" i="10"/>
  <c r="G2353" i="10"/>
  <c r="G2345" i="10"/>
  <c r="G2337" i="10"/>
  <c r="G2329" i="10"/>
  <c r="G2321" i="10"/>
  <c r="G2313" i="10"/>
  <c r="G3222" i="10"/>
  <c r="G3158" i="10"/>
  <c r="G3094" i="10"/>
  <c r="G3030" i="10"/>
  <c r="G2966" i="10"/>
  <c r="G2878" i="10"/>
  <c r="G2869" i="10"/>
  <c r="G2814" i="10"/>
  <c r="G2790" i="10"/>
  <c r="G2781" i="10"/>
  <c r="G2776" i="10"/>
  <c r="G2749" i="10"/>
  <c r="G2744" i="10"/>
  <c r="G2709" i="10"/>
  <c r="G2696" i="10"/>
  <c r="G2661" i="10"/>
  <c r="G2656" i="10"/>
  <c r="G2629" i="10"/>
  <c r="G2624" i="10"/>
  <c r="G2597" i="10"/>
  <c r="G2592" i="10"/>
  <c r="G2574" i="10"/>
  <c r="G2566" i="10"/>
  <c r="G2558" i="10"/>
  <c r="G2550" i="10"/>
  <c r="G2542" i="10"/>
  <c r="G2534" i="10"/>
  <c r="G2526" i="10"/>
  <c r="G2518" i="10"/>
  <c r="G2510" i="10"/>
  <c r="G2502" i="10"/>
  <c r="G2494" i="10"/>
  <c r="G2486" i="10"/>
  <c r="G2478" i="10"/>
  <c r="G2470" i="10"/>
  <c r="G2462" i="10"/>
  <c r="G2454" i="10"/>
  <c r="G2446" i="10"/>
  <c r="G2438" i="10"/>
  <c r="G2430" i="10"/>
  <c r="G2422" i="10"/>
  <c r="G2414" i="10"/>
  <c r="G2406" i="10"/>
  <c r="G2398" i="10"/>
  <c r="G2390" i="10"/>
  <c r="G2382" i="10"/>
  <c r="G2374" i="10"/>
  <c r="G2366" i="10"/>
  <c r="G2358" i="10"/>
  <c r="G2350" i="10"/>
  <c r="G2342" i="10"/>
  <c r="G2334" i="10"/>
  <c r="G2326" i="10"/>
  <c r="G2318" i="10"/>
  <c r="G2310" i="10"/>
  <c r="G2302" i="10"/>
  <c r="G2294" i="10"/>
  <c r="G2286" i="10"/>
  <c r="G2278" i="10"/>
  <c r="G2270" i="10"/>
  <c r="G2262" i="10"/>
  <c r="G2254" i="10"/>
  <c r="G2246" i="10"/>
  <c r="G2238" i="10"/>
  <c r="G2230" i="10"/>
  <c r="G2222" i="10"/>
  <c r="G2214" i="10"/>
  <c r="G2206" i="10"/>
  <c r="G2198" i="10"/>
  <c r="G2190" i="10"/>
  <c r="G2182" i="10"/>
  <c r="G2174" i="10"/>
  <c r="G2166" i="10"/>
  <c r="G2158" i="10"/>
  <c r="G2150" i="10"/>
  <c r="G2142" i="10"/>
  <c r="G2134" i="10"/>
  <c r="G2126" i="10"/>
  <c r="G2118" i="10"/>
  <c r="G2110" i="10"/>
  <c r="G2102" i="10"/>
  <c r="G2094" i="10"/>
  <c r="G2086" i="10"/>
  <c r="G2078" i="10"/>
  <c r="G2070" i="10"/>
  <c r="G2062" i="10"/>
  <c r="G2054" i="10"/>
  <c r="G2046" i="10"/>
  <c r="G2038" i="10"/>
  <c r="G2030" i="10"/>
  <c r="G2022" i="10"/>
  <c r="G2014" i="10"/>
  <c r="G2006" i="10"/>
  <c r="G1998" i="10"/>
  <c r="G1990" i="10"/>
  <c r="G1982" i="10"/>
  <c r="G1974" i="10"/>
  <c r="G1966" i="10"/>
  <c r="G1958" i="10"/>
  <c r="G1950" i="10"/>
  <c r="G1942" i="10"/>
  <c r="G1934" i="10"/>
  <c r="G1926" i="10"/>
  <c r="G1918" i="10"/>
  <c r="G1910" i="10"/>
  <c r="G1902" i="10"/>
  <c r="G1894" i="10"/>
  <c r="G1886" i="10"/>
  <c r="G3830" i="10"/>
  <c r="G3246" i="10"/>
  <c r="G3182" i="10"/>
  <c r="G3118" i="10"/>
  <c r="G3054" i="10"/>
  <c r="G2990" i="10"/>
  <c r="G2893" i="10"/>
  <c r="G2838" i="10"/>
  <c r="G2829" i="10"/>
  <c r="G2805" i="10"/>
  <c r="G2766" i="10"/>
  <c r="G2734" i="10"/>
  <c r="G2717" i="10"/>
  <c r="G2704" i="10"/>
  <c r="G2678" i="10"/>
  <c r="G2646" i="10"/>
  <c r="G2614" i="10"/>
  <c r="G2582" i="10"/>
  <c r="G2579" i="10"/>
  <c r="G2571" i="10"/>
  <c r="G2563" i="10"/>
  <c r="G2555" i="10"/>
  <c r="G2547" i="10"/>
  <c r="G2539" i="10"/>
  <c r="G2531" i="10"/>
  <c r="G2523" i="10"/>
  <c r="G2515" i="10"/>
  <c r="G2507" i="10"/>
  <c r="G2499" i="10"/>
  <c r="G2491" i="10"/>
  <c r="G2483" i="10"/>
  <c r="G2475" i="10"/>
  <c r="G2467" i="10"/>
  <c r="G2459" i="10"/>
  <c r="G2451" i="10"/>
  <c r="G2443" i="10"/>
  <c r="G2435" i="10"/>
  <c r="G2427" i="10"/>
  <c r="G2419" i="10"/>
  <c r="G2411" i="10"/>
  <c r="G2403" i="10"/>
  <c r="G2395" i="10"/>
  <c r="G2387" i="10"/>
  <c r="G2379" i="10"/>
  <c r="G2371" i="10"/>
  <c r="G2363" i="10"/>
  <c r="G2355" i="10"/>
  <c r="G2347" i="10"/>
  <c r="G2339" i="10"/>
  <c r="G2331" i="10"/>
  <c r="G2323" i="10"/>
  <c r="G2315" i="10"/>
  <c r="G2307" i="10"/>
  <c r="G2299" i="10"/>
  <c r="G2291" i="10"/>
  <c r="G2283" i="10"/>
  <c r="G2275" i="10"/>
  <c r="G2267" i="10"/>
  <c r="G2259" i="10"/>
  <c r="G2251" i="10"/>
  <c r="G2243" i="10"/>
  <c r="G2235" i="10"/>
  <c r="G2227" i="10"/>
  <c r="G2219" i="10"/>
  <c r="G2211" i="10"/>
  <c r="G2203" i="10"/>
  <c r="G2195" i="10"/>
  <c r="G2187" i="10"/>
  <c r="G2179" i="10"/>
  <c r="G2171" i="10"/>
  <c r="G2163" i="10"/>
  <c r="G2155" i="10"/>
  <c r="G2147" i="10"/>
  <c r="G2139" i="10"/>
  <c r="G2131" i="10"/>
  <c r="G2123" i="10"/>
  <c r="G2115" i="10"/>
  <c r="G2107" i="10"/>
  <c r="G2099" i="10"/>
  <c r="G2091" i="10"/>
  <c r="G2083" i="10"/>
  <c r="G2075" i="10"/>
  <c r="G2067" i="10"/>
  <c r="G2059" i="10"/>
  <c r="G2051" i="10"/>
  <c r="G2043" i="10"/>
  <c r="G2035" i="10"/>
  <c r="G2027" i="10"/>
  <c r="G2019" i="10"/>
  <c r="G2011" i="10"/>
  <c r="G2003" i="10"/>
  <c r="G1995" i="10"/>
  <c r="G1987" i="10"/>
  <c r="G1979" i="10"/>
  <c r="G1971" i="10"/>
  <c r="G1963" i="10"/>
  <c r="G1955" i="10"/>
  <c r="G1947" i="10"/>
  <c r="G1939" i="10"/>
  <c r="G1931" i="10"/>
  <c r="G1923" i="10"/>
  <c r="G1915" i="10"/>
  <c r="G1907" i="10"/>
  <c r="G1899" i="10"/>
  <c r="G1891" i="10"/>
  <c r="G3766" i="10"/>
  <c r="G3304" i="10"/>
  <c r="G3288" i="10"/>
  <c r="G3270" i="10"/>
  <c r="G3206" i="10"/>
  <c r="G3142" i="10"/>
  <c r="G3078" i="10"/>
  <c r="G3014" i="10"/>
  <c r="G2950" i="10"/>
  <c r="G2934" i="10"/>
  <c r="G2918" i="10"/>
  <c r="G2902" i="10"/>
  <c r="G2862" i="10"/>
  <c r="G2853" i="10"/>
  <c r="G2757" i="10"/>
  <c r="G2752" i="10"/>
  <c r="G2725" i="10"/>
  <c r="G2712" i="10"/>
  <c r="G2686" i="10"/>
  <c r="G2669" i="10"/>
  <c r="G2664" i="10"/>
  <c r="G2637" i="10"/>
  <c r="G2632" i="10"/>
  <c r="G2605" i="10"/>
  <c r="G2600" i="10"/>
  <c r="G2576" i="10"/>
  <c r="G2568" i="10"/>
  <c r="G2560" i="10"/>
  <c r="G2552" i="10"/>
  <c r="G2544" i="10"/>
  <c r="G2536" i="10"/>
  <c r="G2528" i="10"/>
  <c r="G2520" i="10"/>
  <c r="G2512" i="10"/>
  <c r="G2504" i="10"/>
  <c r="G2496" i="10"/>
  <c r="G2488" i="10"/>
  <c r="G2480" i="10"/>
  <c r="G2472" i="10"/>
  <c r="G2464" i="10"/>
  <c r="G2456" i="10"/>
  <c r="G2448" i="10"/>
  <c r="G2440" i="10"/>
  <c r="G2432" i="10"/>
  <c r="G2424" i="10"/>
  <c r="G2416" i="10"/>
  <c r="G2408" i="10"/>
  <c r="G2400" i="10"/>
  <c r="G2392" i="10"/>
  <c r="G2384" i="10"/>
  <c r="G2376" i="10"/>
  <c r="G2368" i="10"/>
  <c r="G2360" i="10"/>
  <c r="G2352" i="10"/>
  <c r="G2344" i="10"/>
  <c r="G2336" i="10"/>
  <c r="G2328" i="10"/>
  <c r="G2320" i="10"/>
  <c r="G2312" i="10"/>
  <c r="G2304" i="10"/>
  <c r="G2296" i="10"/>
  <c r="G2288" i="10"/>
  <c r="G2280" i="10"/>
  <c r="G2272" i="10"/>
  <c r="G2264" i="10"/>
  <c r="G2256" i="10"/>
  <c r="G2248" i="10"/>
  <c r="G2240" i="10"/>
  <c r="G2232" i="10"/>
  <c r="G2224" i="10"/>
  <c r="G2216" i="10"/>
  <c r="G2208" i="10"/>
  <c r="G2200" i="10"/>
  <c r="G2192" i="10"/>
  <c r="G2184" i="10"/>
  <c r="G2176" i="10"/>
  <c r="G2168" i="10"/>
  <c r="G2160" i="10"/>
  <c r="G2152" i="10"/>
  <c r="G2144" i="10"/>
  <c r="G2136" i="10"/>
  <c r="G2128" i="10"/>
  <c r="G2120" i="10"/>
  <c r="G2112" i="10"/>
  <c r="G2104" i="10"/>
  <c r="G2096" i="10"/>
  <c r="G2088" i="10"/>
  <c r="G2080" i="10"/>
  <c r="G2072" i="10"/>
  <c r="G2064" i="10"/>
  <c r="G2056" i="10"/>
  <c r="G2048" i="10"/>
  <c r="G2040" i="10"/>
  <c r="G2032" i="10"/>
  <c r="G2024" i="10"/>
  <c r="G2016" i="10"/>
  <c r="G2008" i="10"/>
  <c r="G2000" i="10"/>
  <c r="G1992" i="10"/>
  <c r="G1984" i="10"/>
  <c r="G1976" i="10"/>
  <c r="G1968" i="10"/>
  <c r="G1960" i="10"/>
  <c r="G1952" i="10"/>
  <c r="G1944" i="10"/>
  <c r="G1936" i="10"/>
  <c r="G1928" i="10"/>
  <c r="G1920" i="10"/>
  <c r="G1912" i="10"/>
  <c r="G1904" i="10"/>
  <c r="G1896" i="10"/>
  <c r="G1888" i="10"/>
  <c r="G3638" i="10"/>
  <c r="G3462" i="10"/>
  <c r="G3457" i="10"/>
  <c r="G3254" i="10"/>
  <c r="G3190" i="10"/>
  <c r="G3126" i="10"/>
  <c r="G3062" i="10"/>
  <c r="G2998" i="10"/>
  <c r="G2846" i="10"/>
  <c r="G2837" i="10"/>
  <c r="G2765" i="10"/>
  <c r="G2760" i="10"/>
  <c r="G2733" i="10"/>
  <c r="G2728" i="10"/>
  <c r="G2702" i="10"/>
  <c r="G2677" i="10"/>
  <c r="G2672" i="10"/>
  <c r="G2645" i="10"/>
  <c r="G2640" i="10"/>
  <c r="G2613" i="10"/>
  <c r="G2608" i="10"/>
  <c r="G2581" i="10"/>
  <c r="G2578" i="10"/>
  <c r="G2570" i="10"/>
  <c r="G2562" i="10"/>
  <c r="G2554" i="10"/>
  <c r="G2546" i="10"/>
  <c r="G2538" i="10"/>
  <c r="G2530" i="10"/>
  <c r="G2522" i="10"/>
  <c r="G2514" i="10"/>
  <c r="G2506" i="10"/>
  <c r="G2498" i="10"/>
  <c r="G2490" i="10"/>
  <c r="G2482" i="10"/>
  <c r="G2474" i="10"/>
  <c r="G2466" i="10"/>
  <c r="G2458" i="10"/>
  <c r="G2450" i="10"/>
  <c r="G2442" i="10"/>
  <c r="G2434" i="10"/>
  <c r="G2426" i="10"/>
  <c r="G2418" i="10"/>
  <c r="G2410" i="10"/>
  <c r="G2402" i="10"/>
  <c r="G2394" i="10"/>
  <c r="G2386" i="10"/>
  <c r="G2378" i="10"/>
  <c r="G2370" i="10"/>
  <c r="G2362" i="10"/>
  <c r="G2354" i="10"/>
  <c r="G2346" i="10"/>
  <c r="G2338" i="10"/>
  <c r="G2330" i="10"/>
  <c r="G2322" i="10"/>
  <c r="G2314" i="10"/>
  <c r="G2306" i="10"/>
  <c r="G2298" i="10"/>
  <c r="G2290" i="10"/>
  <c r="G2282" i="10"/>
  <c r="G2274" i="10"/>
  <c r="G2266" i="10"/>
  <c r="G2258" i="10"/>
  <c r="G2250" i="10"/>
  <c r="G2242" i="10"/>
  <c r="G2234" i="10"/>
  <c r="G2226" i="10"/>
  <c r="G2218" i="10"/>
  <c r="G2210" i="10"/>
  <c r="G2202" i="10"/>
  <c r="G2194" i="10"/>
  <c r="G2186" i="10"/>
  <c r="G2178" i="10"/>
  <c r="G2170" i="10"/>
  <c r="G2162" i="10"/>
  <c r="G2154" i="10"/>
  <c r="G2146" i="10"/>
  <c r="G2138" i="10"/>
  <c r="G2130" i="10"/>
  <c r="G2122" i="10"/>
  <c r="G2114" i="10"/>
  <c r="G2106" i="10"/>
  <c r="G2098" i="10"/>
  <c r="G2090" i="10"/>
  <c r="G2082" i="10"/>
  <c r="G2074" i="10"/>
  <c r="G2066" i="10"/>
  <c r="G2058" i="10"/>
  <c r="G2050" i="10"/>
  <c r="G2042" i="10"/>
  <c r="G2034" i="10"/>
  <c r="G2026" i="10"/>
  <c r="G2018" i="10"/>
  <c r="G2010" i="10"/>
  <c r="G2002" i="10"/>
  <c r="G1994" i="10"/>
  <c r="G1986" i="10"/>
  <c r="G1978" i="10"/>
  <c r="G1970" i="10"/>
  <c r="G1962" i="10"/>
  <c r="G1954" i="10"/>
  <c r="G1946" i="10"/>
  <c r="G1938" i="10"/>
  <c r="G1930" i="10"/>
  <c r="G1922" i="10"/>
  <c r="G1914" i="10"/>
  <c r="G1906" i="10"/>
  <c r="G1898" i="10"/>
  <c r="G1890" i="10"/>
  <c r="G3574" i="10"/>
  <c r="G3494" i="10"/>
  <c r="G3214" i="10"/>
  <c r="G3150" i="10"/>
  <c r="G3086" i="10"/>
  <c r="G3022" i="10"/>
  <c r="G2958" i="10"/>
  <c r="G2870" i="10"/>
  <c r="G2861" i="10"/>
  <c r="G2782" i="10"/>
  <c r="G2750" i="10"/>
  <c r="G2710" i="10"/>
  <c r="G2685" i="10"/>
  <c r="G2662" i="10"/>
  <c r="G2630" i="10"/>
  <c r="G2598" i="10"/>
  <c r="G2575" i="10"/>
  <c r="G2567" i="10"/>
  <c r="G2559" i="10"/>
  <c r="G2551" i="10"/>
  <c r="G2543" i="10"/>
  <c r="G2535" i="10"/>
  <c r="G2527" i="10"/>
  <c r="G2519" i="10"/>
  <c r="G2511" i="10"/>
  <c r="G2503" i="10"/>
  <c r="G2495" i="10"/>
  <c r="G2487" i="10"/>
  <c r="G2479" i="10"/>
  <c r="G2471" i="10"/>
  <c r="G2463" i="10"/>
  <c r="G2455" i="10"/>
  <c r="G2447" i="10"/>
  <c r="G2439" i="10"/>
  <c r="G2431" i="10"/>
  <c r="G2423" i="10"/>
  <c r="G2415" i="10"/>
  <c r="G2407" i="10"/>
  <c r="G2399" i="10"/>
  <c r="G2391" i="10"/>
  <c r="G2383" i="10"/>
  <c r="G2375" i="10"/>
  <c r="G2367" i="10"/>
  <c r="G2359" i="10"/>
  <c r="G2351" i="10"/>
  <c r="G2343" i="10"/>
  <c r="G2335" i="10"/>
  <c r="G2327" i="10"/>
  <c r="G2319" i="10"/>
  <c r="G2311" i="10"/>
  <c r="G2303" i="10"/>
  <c r="G2295" i="10"/>
  <c r="G2287" i="10"/>
  <c r="G2279" i="10"/>
  <c r="G2271" i="10"/>
  <c r="G2263" i="10"/>
  <c r="G2255" i="10"/>
  <c r="G2247" i="10"/>
  <c r="G2239" i="10"/>
  <c r="G2231" i="10"/>
  <c r="G2223" i="10"/>
  <c r="G2215" i="10"/>
  <c r="G2207" i="10"/>
  <c r="G2199" i="10"/>
  <c r="G2191" i="10"/>
  <c r="G2183" i="10"/>
  <c r="G2175" i="10"/>
  <c r="G2167" i="10"/>
  <c r="G2159" i="10"/>
  <c r="G2151" i="10"/>
  <c r="G2143" i="10"/>
  <c r="G2135" i="10"/>
  <c r="G2127" i="10"/>
  <c r="G2119" i="10"/>
  <c r="G2111" i="10"/>
  <c r="G2103" i="10"/>
  <c r="G2095" i="10"/>
  <c r="G2087" i="10"/>
  <c r="G2079" i="10"/>
  <c r="G2071" i="10"/>
  <c r="G2063" i="10"/>
  <c r="G2055" i="10"/>
  <c r="G2047" i="10"/>
  <c r="G2039" i="10"/>
  <c r="G2031" i="10"/>
  <c r="G2023" i="10"/>
  <c r="G2015" i="10"/>
  <c r="G2007" i="10"/>
  <c r="G1999" i="10"/>
  <c r="G1991" i="10"/>
  <c r="G1983" i="10"/>
  <c r="G1975" i="10"/>
  <c r="G1967" i="10"/>
  <c r="G1959" i="10"/>
  <c r="G1951" i="10"/>
  <c r="G1943" i="10"/>
  <c r="G1935" i="10"/>
  <c r="G1927" i="10"/>
  <c r="G1919" i="10"/>
  <c r="G1911" i="10"/>
  <c r="G1903" i="10"/>
  <c r="G1895" i="10"/>
  <c r="G1887" i="10"/>
  <c r="G3166" i="10"/>
  <c r="G2789" i="10"/>
  <c r="G2742" i="10"/>
  <c r="G2564" i="10"/>
  <c r="G2548" i="10"/>
  <c r="G2532" i="10"/>
  <c r="G2516" i="10"/>
  <c r="G2500" i="10"/>
  <c r="G2484" i="10"/>
  <c r="G2468" i="10"/>
  <c r="G2452" i="10"/>
  <c r="G2436" i="10"/>
  <c r="G2420" i="10"/>
  <c r="G2404" i="10"/>
  <c r="G2388" i="10"/>
  <c r="G2372" i="10"/>
  <c r="G2325" i="10"/>
  <c r="G2237" i="10"/>
  <c r="G2233" i="10"/>
  <c r="G2188" i="10"/>
  <c r="G2117" i="10"/>
  <c r="G2113" i="10"/>
  <c r="G2108" i="10"/>
  <c r="G2085" i="10"/>
  <c r="G2081" i="10"/>
  <c r="G2076" i="10"/>
  <c r="G2045" i="10"/>
  <c r="G2041" i="10"/>
  <c r="G2036" i="10"/>
  <c r="G1973" i="10"/>
  <c r="G1969" i="10"/>
  <c r="G1964" i="10"/>
  <c r="G1892" i="10"/>
  <c r="G1881" i="10"/>
  <c r="G1873" i="10"/>
  <c r="G1865" i="10"/>
  <c r="G1857" i="10"/>
  <c r="G1849" i="10"/>
  <c r="G1841" i="10"/>
  <c r="G1833" i="10"/>
  <c r="G1825" i="10"/>
  <c r="G1817" i="10"/>
  <c r="G1809" i="10"/>
  <c r="G1801" i="10"/>
  <c r="G1793" i="10"/>
  <c r="G1785" i="10"/>
  <c r="G1777" i="10"/>
  <c r="G1769" i="10"/>
  <c r="G1761" i="10"/>
  <c r="G1753" i="10"/>
  <c r="G1745" i="10"/>
  <c r="G1737" i="10"/>
  <c r="G1729" i="10"/>
  <c r="G1721" i="10"/>
  <c r="G1713" i="10"/>
  <c r="G1705" i="10"/>
  <c r="G1697" i="10"/>
  <c r="G1689" i="10"/>
  <c r="G1681" i="10"/>
  <c r="G1673" i="10"/>
  <c r="G1665" i="10"/>
  <c r="G1657" i="10"/>
  <c r="G1649" i="10"/>
  <c r="G1641" i="10"/>
  <c r="G1633" i="10"/>
  <c r="G1625" i="10"/>
  <c r="G1617" i="10"/>
  <c r="G1609" i="10"/>
  <c r="G1601" i="10"/>
  <c r="G1593" i="10"/>
  <c r="G1585" i="10"/>
  <c r="G1577" i="10"/>
  <c r="G1569" i="10"/>
  <c r="G1561" i="10"/>
  <c r="G1553" i="10"/>
  <c r="G1545" i="10"/>
  <c r="G1537" i="10"/>
  <c r="G1529" i="10"/>
  <c r="G1521" i="10"/>
  <c r="G1513" i="10"/>
  <c r="G1505" i="10"/>
  <c r="G1497" i="10"/>
  <c r="G1489" i="10"/>
  <c r="G1481" i="10"/>
  <c r="G1473" i="10"/>
  <c r="G1465" i="10"/>
  <c r="G1457" i="10"/>
  <c r="G1449" i="10"/>
  <c r="G1441" i="10"/>
  <c r="G1433" i="10"/>
  <c r="G1425" i="10"/>
  <c r="G1417" i="10"/>
  <c r="G1409" i="10"/>
  <c r="G1401" i="10"/>
  <c r="G1393" i="10"/>
  <c r="G1385" i="10"/>
  <c r="G1377" i="10"/>
  <c r="G1369" i="10"/>
  <c r="G1361" i="10"/>
  <c r="G1353" i="10"/>
  <c r="G1345" i="10"/>
  <c r="G3702" i="10"/>
  <c r="G3238" i="10"/>
  <c r="G2982" i="10"/>
  <c r="G2798" i="10"/>
  <c r="G2720" i="10"/>
  <c r="G2356" i="10"/>
  <c r="G2340" i="10"/>
  <c r="G2309" i="10"/>
  <c r="G2305" i="10"/>
  <c r="G2300" i="10"/>
  <c r="G2277" i="10"/>
  <c r="G2273" i="10"/>
  <c r="G2268" i="10"/>
  <c r="G2245" i="10"/>
  <c r="G2241" i="10"/>
  <c r="G2228" i="10"/>
  <c r="G2205" i="10"/>
  <c r="G2201" i="10"/>
  <c r="G2196" i="10"/>
  <c r="G2165" i="10"/>
  <c r="G2161" i="10"/>
  <c r="G2156" i="10"/>
  <c r="G2125" i="10"/>
  <c r="G2121" i="10"/>
  <c r="G2053" i="10"/>
  <c r="G2049" i="10"/>
  <c r="G2013" i="10"/>
  <c r="G2009" i="10"/>
  <c r="G2004" i="10"/>
  <c r="G1941" i="10"/>
  <c r="G1937" i="10"/>
  <c r="G1932" i="10"/>
  <c r="G1909" i="10"/>
  <c r="G1905" i="10"/>
  <c r="G1900" i="10"/>
  <c r="G1878" i="10"/>
  <c r="G1870" i="10"/>
  <c r="G1862" i="10"/>
  <c r="G1854" i="10"/>
  <c r="G1846" i="10"/>
  <c r="G1838" i="10"/>
  <c r="G1830" i="10"/>
  <c r="G1822" i="10"/>
  <c r="G1814" i="10"/>
  <c r="G1806" i="10"/>
  <c r="G1798" i="10"/>
  <c r="G1790" i="10"/>
  <c r="G1782" i="10"/>
  <c r="G1774" i="10"/>
  <c r="G1766" i="10"/>
  <c r="G1758" i="10"/>
  <c r="G1750" i="10"/>
  <c r="G1742" i="10"/>
  <c r="G1734" i="10"/>
  <c r="G1726" i="10"/>
  <c r="G1718" i="10"/>
  <c r="G1710" i="10"/>
  <c r="G1702" i="10"/>
  <c r="G1694" i="10"/>
  <c r="G1686" i="10"/>
  <c r="G1678" i="10"/>
  <c r="G1670" i="10"/>
  <c r="G1662" i="10"/>
  <c r="G1654" i="10"/>
  <c r="G1646" i="10"/>
  <c r="G1638" i="10"/>
  <c r="G1630" i="10"/>
  <c r="G1622" i="10"/>
  <c r="G1614" i="10"/>
  <c r="G1606" i="10"/>
  <c r="G1598" i="10"/>
  <c r="G1590" i="10"/>
  <c r="G1582" i="10"/>
  <c r="G1574" i="10"/>
  <c r="G1566" i="10"/>
  <c r="G1558" i="10"/>
  <c r="G1550" i="10"/>
  <c r="G1542" i="10"/>
  <c r="G1534" i="10"/>
  <c r="G1526" i="10"/>
  <c r="G1518" i="10"/>
  <c r="G1510" i="10"/>
  <c r="G1502" i="10"/>
  <c r="G1494" i="10"/>
  <c r="G1486" i="10"/>
  <c r="G1478" i="10"/>
  <c r="G1470" i="10"/>
  <c r="G1462" i="10"/>
  <c r="G1454" i="10"/>
  <c r="G1446" i="10"/>
  <c r="G1438" i="10"/>
  <c r="G3526" i="10"/>
  <c r="G3102" i="10"/>
  <c r="G2885" i="10"/>
  <c r="G2813" i="10"/>
  <c r="G2693" i="10"/>
  <c r="G2653" i="10"/>
  <c r="G2648" i="10"/>
  <c r="G2589" i="10"/>
  <c r="G2584" i="10"/>
  <c r="G2573" i="10"/>
  <c r="G2557" i="10"/>
  <c r="G2541" i="10"/>
  <c r="G2525" i="10"/>
  <c r="G2509" i="10"/>
  <c r="G2493" i="10"/>
  <c r="G2477" i="10"/>
  <c r="G2461" i="10"/>
  <c r="G2445" i="10"/>
  <c r="G2429" i="10"/>
  <c r="G2413" i="10"/>
  <c r="G2397" i="10"/>
  <c r="G2381" i="10"/>
  <c r="G2324" i="10"/>
  <c r="G2236" i="10"/>
  <c r="G2133" i="10"/>
  <c r="G2129" i="10"/>
  <c r="G2116" i="10"/>
  <c r="G2093" i="10"/>
  <c r="G2089" i="10"/>
  <c r="G2084" i="10"/>
  <c r="G2044" i="10"/>
  <c r="G1981" i="10"/>
  <c r="G1977" i="10"/>
  <c r="G1972" i="10"/>
  <c r="G1949" i="10"/>
  <c r="G1945" i="10"/>
  <c r="G1883" i="10"/>
  <c r="G1875" i="10"/>
  <c r="G1867" i="10"/>
  <c r="G1859" i="10"/>
  <c r="G1851" i="10"/>
  <c r="G1843" i="10"/>
  <c r="G1835" i="10"/>
  <c r="G1827" i="10"/>
  <c r="G1819" i="10"/>
  <c r="G1811" i="10"/>
  <c r="G1803" i="10"/>
  <c r="G1795" i="10"/>
  <c r="G1787" i="10"/>
  <c r="G1779" i="10"/>
  <c r="G1771" i="10"/>
  <c r="G1763" i="10"/>
  <c r="G1755" i="10"/>
  <c r="G1747" i="10"/>
  <c r="G1739" i="10"/>
  <c r="G1731" i="10"/>
  <c r="G1723" i="10"/>
  <c r="G1715" i="10"/>
  <c r="G1707" i="10"/>
  <c r="G1699" i="10"/>
  <c r="G1691" i="10"/>
  <c r="G1683" i="10"/>
  <c r="G1675" i="10"/>
  <c r="G1667" i="10"/>
  <c r="G1659" i="10"/>
  <c r="G1651" i="10"/>
  <c r="G1643" i="10"/>
  <c r="G1635" i="10"/>
  <c r="G1627" i="10"/>
  <c r="G1619" i="10"/>
  <c r="G1611" i="10"/>
  <c r="G1603" i="10"/>
  <c r="G1595" i="10"/>
  <c r="G1587" i="10"/>
  <c r="G1579" i="10"/>
  <c r="G1571" i="10"/>
  <c r="G1563" i="10"/>
  <c r="G1555" i="10"/>
  <c r="G1547" i="10"/>
  <c r="G1539" i="10"/>
  <c r="G1531" i="10"/>
  <c r="G1523" i="10"/>
  <c r="G1515" i="10"/>
  <c r="G1507" i="10"/>
  <c r="G1499" i="10"/>
  <c r="G1491" i="10"/>
  <c r="G1483" i="10"/>
  <c r="G1475" i="10"/>
  <c r="G1467" i="10"/>
  <c r="G1459" i="10"/>
  <c r="G1451" i="10"/>
  <c r="G1443" i="10"/>
  <c r="G1435" i="10"/>
  <c r="G1427" i="10"/>
  <c r="G1419" i="10"/>
  <c r="G1411" i="10"/>
  <c r="G1403" i="10"/>
  <c r="G1395" i="10"/>
  <c r="G1387" i="10"/>
  <c r="G1379" i="10"/>
  <c r="G1371" i="10"/>
  <c r="G1363" i="10"/>
  <c r="G1355" i="10"/>
  <c r="G1347" i="10"/>
  <c r="G1339" i="10"/>
  <c r="G1331" i="10"/>
  <c r="G1323" i="10"/>
  <c r="G3174" i="10"/>
  <c r="G2894" i="10"/>
  <c r="G2822" i="10"/>
  <c r="G2741" i="10"/>
  <c r="G2736" i="10"/>
  <c r="G2622" i="10"/>
  <c r="G2365" i="10"/>
  <c r="G2349" i="10"/>
  <c r="G2333" i="10"/>
  <c r="G2308" i="10"/>
  <c r="G2285" i="10"/>
  <c r="G2281" i="10"/>
  <c r="G2276" i="10"/>
  <c r="G2253" i="10"/>
  <c r="G2249" i="10"/>
  <c r="G2244" i="10"/>
  <c r="G2213" i="10"/>
  <c r="G2209" i="10"/>
  <c r="G2204" i="10"/>
  <c r="G2173" i="10"/>
  <c r="G2169" i="10"/>
  <c r="G2164" i="10"/>
  <c r="G2141" i="10"/>
  <c r="G2137" i="10"/>
  <c r="G2124" i="10"/>
  <c r="G2061" i="10"/>
  <c r="G2057" i="10"/>
  <c r="G2052" i="10"/>
  <c r="G2021" i="10"/>
  <c r="G2017" i="10"/>
  <c r="G2012" i="10"/>
  <c r="G1989" i="10"/>
  <c r="G1985" i="10"/>
  <c r="G1940" i="10"/>
  <c r="G1917" i="10"/>
  <c r="G1913" i="10"/>
  <c r="G1908" i="10"/>
  <c r="G1880" i="10"/>
  <c r="G1872" i="10"/>
  <c r="G1864" i="10"/>
  <c r="G1856" i="10"/>
  <c r="G1848" i="10"/>
  <c r="G1840" i="10"/>
  <c r="G1832" i="10"/>
  <c r="G1824" i="10"/>
  <c r="G1816" i="10"/>
  <c r="G1808" i="10"/>
  <c r="G1800" i="10"/>
  <c r="G1792" i="10"/>
  <c r="G1784" i="10"/>
  <c r="G1776" i="10"/>
  <c r="G1768" i="10"/>
  <c r="G1760" i="10"/>
  <c r="G1752" i="10"/>
  <c r="G1744" i="10"/>
  <c r="G1736" i="10"/>
  <c r="G1728" i="10"/>
  <c r="G1720" i="10"/>
  <c r="G1712" i="10"/>
  <c r="G1704" i="10"/>
  <c r="G1696" i="10"/>
  <c r="G1688" i="10"/>
  <c r="G1680" i="10"/>
  <c r="G1672" i="10"/>
  <c r="G1664" i="10"/>
  <c r="G1656" i="10"/>
  <c r="G1648" i="10"/>
  <c r="G1640" i="10"/>
  <c r="G1632" i="10"/>
  <c r="G1624" i="10"/>
  <c r="G1616" i="10"/>
  <c r="G1608" i="10"/>
  <c r="G1600" i="10"/>
  <c r="G1592" i="10"/>
  <c r="G1584" i="10"/>
  <c r="G1576" i="10"/>
  <c r="G1568" i="10"/>
  <c r="G1560" i="10"/>
  <c r="G1552" i="10"/>
  <c r="G1544" i="10"/>
  <c r="G1536" i="10"/>
  <c r="G1528" i="10"/>
  <c r="G1520" i="10"/>
  <c r="G1512" i="10"/>
  <c r="G1504" i="10"/>
  <c r="G1496" i="10"/>
  <c r="G1488" i="10"/>
  <c r="G1480" i="10"/>
  <c r="G1472" i="10"/>
  <c r="G1464" i="10"/>
  <c r="G1456" i="10"/>
  <c r="G1448" i="10"/>
  <c r="G1440" i="10"/>
  <c r="G1432" i="10"/>
  <c r="G1424" i="10"/>
  <c r="G1416" i="10"/>
  <c r="G1408" i="10"/>
  <c r="G1400" i="10"/>
  <c r="G1392" i="10"/>
  <c r="G1384" i="10"/>
  <c r="G1376" i="10"/>
  <c r="G1368" i="10"/>
  <c r="G1360" i="10"/>
  <c r="G1352" i="10"/>
  <c r="G1344" i="10"/>
  <c r="G1336" i="10"/>
  <c r="G1328" i="10"/>
  <c r="G1320" i="10"/>
  <c r="G3110" i="10"/>
  <c r="G2926" i="10"/>
  <c r="G2806" i="10"/>
  <c r="G2364" i="10"/>
  <c r="G2348" i="10"/>
  <c r="G2293" i="10"/>
  <c r="G2289" i="10"/>
  <c r="G2284" i="10"/>
  <c r="G2261" i="10"/>
  <c r="G2257" i="10"/>
  <c r="G2252" i="10"/>
  <c r="G2221" i="10"/>
  <c r="G2217" i="10"/>
  <c r="G2212" i="10"/>
  <c r="G2189" i="10"/>
  <c r="G2172" i="10"/>
  <c r="G2149" i="10"/>
  <c r="G2145" i="10"/>
  <c r="G2140" i="10"/>
  <c r="G2060" i="10"/>
  <c r="G2020" i="10"/>
  <c r="G1997" i="10"/>
  <c r="G1993" i="10"/>
  <c r="G1988" i="10"/>
  <c r="G1925" i="10"/>
  <c r="G1921" i="10"/>
  <c r="G1916" i="10"/>
  <c r="G1893" i="10"/>
  <c r="G1882" i="10"/>
  <c r="G1874" i="10"/>
  <c r="G1866" i="10"/>
  <c r="G1858" i="10"/>
  <c r="G1850" i="10"/>
  <c r="G1842" i="10"/>
  <c r="G1834" i="10"/>
  <c r="G1826" i="10"/>
  <c r="G1818" i="10"/>
  <c r="G1810" i="10"/>
  <c r="G1802" i="10"/>
  <c r="G1794" i="10"/>
  <c r="G1786" i="10"/>
  <c r="G1778" i="10"/>
  <c r="G1770" i="10"/>
  <c r="G1762" i="10"/>
  <c r="G1754" i="10"/>
  <c r="G1746" i="10"/>
  <c r="G1738" i="10"/>
  <c r="G1730" i="10"/>
  <c r="G1722" i="10"/>
  <c r="G1714" i="10"/>
  <c r="G1706" i="10"/>
  <c r="G1698" i="10"/>
  <c r="G1690" i="10"/>
  <c r="G1682" i="10"/>
  <c r="G1674" i="10"/>
  <c r="G1666" i="10"/>
  <c r="G1658" i="10"/>
  <c r="G1650" i="10"/>
  <c r="G1642" i="10"/>
  <c r="G1634" i="10"/>
  <c r="G1626" i="10"/>
  <c r="G1618" i="10"/>
  <c r="G1610" i="10"/>
  <c r="G1602" i="10"/>
  <c r="G1594" i="10"/>
  <c r="G1586" i="10"/>
  <c r="G1578" i="10"/>
  <c r="G1570" i="10"/>
  <c r="G1562" i="10"/>
  <c r="G1554" i="10"/>
  <c r="G1546" i="10"/>
  <c r="G1538" i="10"/>
  <c r="G1530" i="10"/>
  <c r="G1522" i="10"/>
  <c r="G1514" i="10"/>
  <c r="G1506" i="10"/>
  <c r="G1498" i="10"/>
  <c r="G1490" i="10"/>
  <c r="G1482" i="10"/>
  <c r="G1474" i="10"/>
  <c r="G1466" i="10"/>
  <c r="G1458" i="10"/>
  <c r="G1450" i="10"/>
  <c r="G1442" i="10"/>
  <c r="G1434" i="10"/>
  <c r="G1426" i="10"/>
  <c r="G1418" i="10"/>
  <c r="G1410" i="10"/>
  <c r="G1402" i="10"/>
  <c r="G1394" i="10"/>
  <c r="G1386" i="10"/>
  <c r="G1378" i="10"/>
  <c r="G1370" i="10"/>
  <c r="G1362" i="10"/>
  <c r="G1354" i="10"/>
  <c r="G1346" i="10"/>
  <c r="G1338" i="10"/>
  <c r="G1330" i="10"/>
  <c r="G1322" i="10"/>
  <c r="G3296" i="10"/>
  <c r="G3230" i="10"/>
  <c r="G2974" i="10"/>
  <c r="G2942" i="10"/>
  <c r="G2877" i="10"/>
  <c r="G2821" i="10"/>
  <c r="G2680" i="10"/>
  <c r="G2621" i="10"/>
  <c r="G2616" i="10"/>
  <c r="G2565" i="10"/>
  <c r="G2549" i="10"/>
  <c r="G2533" i="10"/>
  <c r="G2517" i="10"/>
  <c r="G2501" i="10"/>
  <c r="G2485" i="10"/>
  <c r="G2469" i="10"/>
  <c r="G2453" i="10"/>
  <c r="G2437" i="10"/>
  <c r="G2421" i="10"/>
  <c r="G2405" i="10"/>
  <c r="G2389" i="10"/>
  <c r="G2373" i="10"/>
  <c r="G2332" i="10"/>
  <c r="G2316" i="10"/>
  <c r="G2185" i="10"/>
  <c r="G2180" i="10"/>
  <c r="G2109" i="10"/>
  <c r="G2105" i="10"/>
  <c r="G2100" i="10"/>
  <c r="G2077" i="10"/>
  <c r="G2073" i="10"/>
  <c r="G2068" i="10"/>
  <c r="G2037" i="10"/>
  <c r="G2033" i="10"/>
  <c r="G2028" i="10"/>
  <c r="G1965" i="10"/>
  <c r="G1961" i="10"/>
  <c r="G1956" i="10"/>
  <c r="G1889" i="10"/>
  <c r="G1879" i="10"/>
  <c r="G1871" i="10"/>
  <c r="G1863" i="10"/>
  <c r="G1855" i="10"/>
  <c r="G1847" i="10"/>
  <c r="G1839" i="10"/>
  <c r="G1831" i="10"/>
  <c r="G1823" i="10"/>
  <c r="G1815" i="10"/>
  <c r="G1807" i="10"/>
  <c r="G1799" i="10"/>
  <c r="G1791" i="10"/>
  <c r="G1783" i="10"/>
  <c r="G1775" i="10"/>
  <c r="G1767" i="10"/>
  <c r="G1759" i="10"/>
  <c r="G1751" i="10"/>
  <c r="G1743" i="10"/>
  <c r="G1735" i="10"/>
  <c r="G1727" i="10"/>
  <c r="G1719" i="10"/>
  <c r="G1711" i="10"/>
  <c r="G1703" i="10"/>
  <c r="G1695" i="10"/>
  <c r="G1687" i="10"/>
  <c r="G1679" i="10"/>
  <c r="G1671" i="10"/>
  <c r="G3409" i="10"/>
  <c r="G3046" i="10"/>
  <c r="G2886" i="10"/>
  <c r="G2830" i="10"/>
  <c r="G2773" i="10"/>
  <c r="G2768" i="10"/>
  <c r="G2694" i="10"/>
  <c r="G2654" i="10"/>
  <c r="G2590" i="10"/>
  <c r="G2357" i="10"/>
  <c r="G2341" i="10"/>
  <c r="G2301" i="10"/>
  <c r="G2297" i="10"/>
  <c r="G2292" i="10"/>
  <c r="G2269" i="10"/>
  <c r="G2265" i="10"/>
  <c r="G2260" i="10"/>
  <c r="G2229" i="10"/>
  <c r="G2225" i="10"/>
  <c r="G2220" i="10"/>
  <c r="G2197" i="10"/>
  <c r="G2193" i="10"/>
  <c r="G2157" i="10"/>
  <c r="G2153" i="10"/>
  <c r="G2148" i="10"/>
  <c r="G2005" i="10"/>
  <c r="G2001" i="10"/>
  <c r="G1996" i="10"/>
  <c r="G1933" i="10"/>
  <c r="G1929" i="10"/>
  <c r="G1924" i="10"/>
  <c r="G1901" i="10"/>
  <c r="G1897" i="10"/>
  <c r="G1884" i="10"/>
  <c r="G1876" i="10"/>
  <c r="G1868" i="10"/>
  <c r="G1860" i="10"/>
  <c r="G1852" i="10"/>
  <c r="G1844" i="10"/>
  <c r="G1836" i="10"/>
  <c r="G1828" i="10"/>
  <c r="G1820" i="10"/>
  <c r="G1812" i="10"/>
  <c r="G1804" i="10"/>
  <c r="G1796" i="10"/>
  <c r="G1788" i="10"/>
  <c r="G1780" i="10"/>
  <c r="G1772" i="10"/>
  <c r="G1764" i="10"/>
  <c r="G1756" i="10"/>
  <c r="G1748" i="10"/>
  <c r="G1740" i="10"/>
  <c r="G1732" i="10"/>
  <c r="G1724" i="10"/>
  <c r="G1716" i="10"/>
  <c r="G1708" i="10"/>
  <c r="G1700" i="10"/>
  <c r="G1692" i="10"/>
  <c r="G1684" i="10"/>
  <c r="G1676" i="10"/>
  <c r="G1668" i="10"/>
  <c r="G1660" i="10"/>
  <c r="G1652" i="10"/>
  <c r="G1644" i="10"/>
  <c r="G1636" i="10"/>
  <c r="G1628" i="10"/>
  <c r="G1620" i="10"/>
  <c r="G1612" i="10"/>
  <c r="G1604" i="10"/>
  <c r="G1596" i="10"/>
  <c r="G1588" i="10"/>
  <c r="G1580" i="10"/>
  <c r="G1572" i="10"/>
  <c r="G1564" i="10"/>
  <c r="G1556" i="10"/>
  <c r="G1548" i="10"/>
  <c r="G1540" i="10"/>
  <c r="G1532" i="10"/>
  <c r="G1524" i="10"/>
  <c r="G1516" i="10"/>
  <c r="G1508" i="10"/>
  <c r="G1500" i="10"/>
  <c r="G1492" i="10"/>
  <c r="G1484" i="10"/>
  <c r="G1476" i="10"/>
  <c r="G1468" i="10"/>
  <c r="G1460" i="10"/>
  <c r="G1452" i="10"/>
  <c r="G1444" i="10"/>
  <c r="G1436" i="10"/>
  <c r="G1428" i="10"/>
  <c r="G1420" i="10"/>
  <c r="G1412" i="10"/>
  <c r="G1404" i="10"/>
  <c r="G1396" i="10"/>
  <c r="G1388" i="10"/>
  <c r="G1380" i="10"/>
  <c r="G1372" i="10"/>
  <c r="G1364" i="10"/>
  <c r="G1356" i="10"/>
  <c r="G1348" i="10"/>
  <c r="G1340" i="10"/>
  <c r="G1332" i="10"/>
  <c r="G1324" i="10"/>
  <c r="G2492" i="10"/>
  <c r="G2025" i="10"/>
  <c r="G1980" i="10"/>
  <c r="G1813" i="10"/>
  <c r="G1741" i="10"/>
  <c r="G1725" i="10"/>
  <c r="G1645" i="10"/>
  <c r="G1557" i="10"/>
  <c r="G1543" i="10"/>
  <c r="G1519" i="10"/>
  <c r="G1495" i="10"/>
  <c r="G1485" i="10"/>
  <c r="G1471" i="10"/>
  <c r="G1447" i="10"/>
  <c r="G1429" i="10"/>
  <c r="G1415" i="10"/>
  <c r="G1406" i="10"/>
  <c r="G1375" i="10"/>
  <c r="G1366" i="10"/>
  <c r="G1357" i="10"/>
  <c r="G1343" i="10"/>
  <c r="G1319" i="10"/>
  <c r="G1311" i="10"/>
  <c r="G1303" i="10"/>
  <c r="G1295" i="10"/>
  <c r="G1287" i="10"/>
  <c r="G1279" i="10"/>
  <c r="G1271" i="10"/>
  <c r="G1263" i="10"/>
  <c r="G1255" i="10"/>
  <c r="G1247" i="10"/>
  <c r="G3038" i="10"/>
  <c r="G2540" i="10"/>
  <c r="G2412" i="10"/>
  <c r="G2097" i="10"/>
  <c r="G2029" i="10"/>
  <c r="G1869" i="10"/>
  <c r="G1797" i="10"/>
  <c r="G1663" i="10"/>
  <c r="G1621" i="10"/>
  <c r="G1607" i="10"/>
  <c r="G1589" i="10"/>
  <c r="G1575" i="10"/>
  <c r="G1533" i="10"/>
  <c r="G1509" i="10"/>
  <c r="G1461" i="10"/>
  <c r="G1437" i="10"/>
  <c r="G1397" i="10"/>
  <c r="G1383" i="10"/>
  <c r="G1316" i="10"/>
  <c r="G1308" i="10"/>
  <c r="G1300" i="10"/>
  <c r="G1292" i="10"/>
  <c r="G1284" i="10"/>
  <c r="G1276" i="10"/>
  <c r="G1268" i="10"/>
  <c r="G1260" i="10"/>
  <c r="G1252" i="10"/>
  <c r="G1244" i="10"/>
  <c r="G1236" i="10"/>
  <c r="G1228" i="10"/>
  <c r="G1220" i="10"/>
  <c r="G1212" i="10"/>
  <c r="G1204" i="10"/>
  <c r="G1196" i="10"/>
  <c r="G1188" i="10"/>
  <c r="G1180" i="10"/>
  <c r="G1172" i="10"/>
  <c r="G1164" i="10"/>
  <c r="G1156" i="10"/>
  <c r="G1148" i="10"/>
  <c r="G1140" i="10"/>
  <c r="G1132" i="10"/>
  <c r="G1124" i="10"/>
  <c r="G1116" i="10"/>
  <c r="G1108" i="10"/>
  <c r="G1100" i="10"/>
  <c r="G1092" i="10"/>
  <c r="G1084" i="10"/>
  <c r="G1076" i="10"/>
  <c r="G1068" i="10"/>
  <c r="G1060" i="10"/>
  <c r="G1052" i="10"/>
  <c r="G1044" i="10"/>
  <c r="G1036" i="10"/>
  <c r="G1028" i="10"/>
  <c r="G1020" i="10"/>
  <c r="G1012" i="10"/>
  <c r="G1004" i="10"/>
  <c r="G996" i="10"/>
  <c r="G988" i="10"/>
  <c r="G980" i="10"/>
  <c r="G972" i="10"/>
  <c r="G964" i="10"/>
  <c r="G956" i="10"/>
  <c r="G948" i="10"/>
  <c r="G940" i="10"/>
  <c r="G932" i="10"/>
  <c r="G924" i="10"/>
  <c r="G916" i="10"/>
  <c r="G908" i="10"/>
  <c r="G900" i="10"/>
  <c r="G892" i="10"/>
  <c r="G884" i="10"/>
  <c r="G876" i="10"/>
  <c r="G868" i="10"/>
  <c r="G860" i="10"/>
  <c r="G852" i="10"/>
  <c r="G844" i="10"/>
  <c r="G836" i="10"/>
  <c r="G828" i="10"/>
  <c r="G820" i="10"/>
  <c r="G812" i="10"/>
  <c r="G804" i="10"/>
  <c r="G796" i="10"/>
  <c r="G788" i="10"/>
  <c r="G780" i="10"/>
  <c r="G772" i="10"/>
  <c r="G764" i="10"/>
  <c r="G756" i="10"/>
  <c r="G748" i="10"/>
  <c r="G740" i="10"/>
  <c r="G732" i="10"/>
  <c r="G724" i="10"/>
  <c r="G716" i="10"/>
  <c r="G708" i="10"/>
  <c r="G700" i="10"/>
  <c r="G692" i="10"/>
  <c r="G684" i="10"/>
  <c r="G676" i="10"/>
  <c r="G668" i="10"/>
  <c r="G660" i="10"/>
  <c r="G652" i="10"/>
  <c r="G644" i="10"/>
  <c r="G636" i="10"/>
  <c r="G628" i="10"/>
  <c r="G2774" i="10"/>
  <c r="G2460" i="10"/>
  <c r="G2177" i="10"/>
  <c r="G2132" i="10"/>
  <c r="G2101" i="10"/>
  <c r="G1948" i="10"/>
  <c r="G1853" i="10"/>
  <c r="G1781" i="10"/>
  <c r="G1709" i="10"/>
  <c r="G1693" i="10"/>
  <c r="G1677" i="10"/>
  <c r="G1639" i="10"/>
  <c r="G1565" i="10"/>
  <c r="G1551" i="10"/>
  <c r="G1479" i="10"/>
  <c r="G1423" i="10"/>
  <c r="G1414" i="10"/>
  <c r="G1374" i="10"/>
  <c r="G1365" i="10"/>
  <c r="G1351" i="10"/>
  <c r="G1342" i="10"/>
  <c r="G1334" i="10"/>
  <c r="G1326" i="10"/>
  <c r="G1313" i="10"/>
  <c r="G1305" i="10"/>
  <c r="G1297" i="10"/>
  <c r="G1289" i="10"/>
  <c r="G1281" i="10"/>
  <c r="G1273" i="10"/>
  <c r="G1265" i="10"/>
  <c r="G1257" i="10"/>
  <c r="G1249" i="10"/>
  <c r="G1241" i="10"/>
  <c r="G1233" i="10"/>
  <c r="G1225" i="10"/>
  <c r="G1217" i="10"/>
  <c r="G1209" i="10"/>
  <c r="G1201" i="10"/>
  <c r="G1193" i="10"/>
  <c r="G1185" i="10"/>
  <c r="G1177" i="10"/>
  <c r="G1169" i="10"/>
  <c r="G1161" i="10"/>
  <c r="G1153" i="10"/>
  <c r="G1145" i="10"/>
  <c r="G1137" i="10"/>
  <c r="G1129" i="10"/>
  <c r="G1121" i="10"/>
  <c r="G1113" i="10"/>
  <c r="G1105" i="10"/>
  <c r="G1097" i="10"/>
  <c r="G1089" i="10"/>
  <c r="G1081" i="10"/>
  <c r="G1073" i="10"/>
  <c r="G1065" i="10"/>
  <c r="G1057" i="10"/>
  <c r="G1049" i="10"/>
  <c r="G1041" i="10"/>
  <c r="G1033" i="10"/>
  <c r="G1025" i="10"/>
  <c r="G1017" i="10"/>
  <c r="G1009" i="10"/>
  <c r="G1001" i="10"/>
  <c r="G993" i="10"/>
  <c r="G985" i="10"/>
  <c r="G977" i="10"/>
  <c r="G969" i="10"/>
  <c r="G961" i="10"/>
  <c r="G953" i="10"/>
  <c r="G945" i="10"/>
  <c r="G937" i="10"/>
  <c r="G929" i="10"/>
  <c r="G921" i="10"/>
  <c r="G913" i="10"/>
  <c r="G905" i="10"/>
  <c r="G897" i="10"/>
  <c r="G889" i="10"/>
  <c r="G881" i="10"/>
  <c r="G873" i="10"/>
  <c r="G865" i="10"/>
  <c r="G857" i="10"/>
  <c r="G849" i="10"/>
  <c r="G841" i="10"/>
  <c r="G833" i="10"/>
  <c r="G825" i="10"/>
  <c r="G817" i="10"/>
  <c r="G809" i="10"/>
  <c r="G801" i="10"/>
  <c r="G793" i="10"/>
  <c r="G785" i="10"/>
  <c r="G777" i="10"/>
  <c r="G769" i="10"/>
  <c r="G761" i="10"/>
  <c r="G753" i="10"/>
  <c r="G745" i="10"/>
  <c r="G737" i="10"/>
  <c r="G729" i="10"/>
  <c r="G721" i="10"/>
  <c r="G713" i="10"/>
  <c r="G705" i="10"/>
  <c r="G697" i="10"/>
  <c r="G689" i="10"/>
  <c r="G681" i="10"/>
  <c r="G673" i="10"/>
  <c r="G665" i="10"/>
  <c r="G657" i="10"/>
  <c r="G649" i="10"/>
  <c r="G641" i="10"/>
  <c r="G633" i="10"/>
  <c r="G2797" i="10"/>
  <c r="G2508" i="10"/>
  <c r="G2380" i="10"/>
  <c r="G2181" i="10"/>
  <c r="G2065" i="10"/>
  <c r="G1837" i="10"/>
  <c r="G1821" i="10"/>
  <c r="G1765" i="10"/>
  <c r="G1749" i="10"/>
  <c r="G1653" i="10"/>
  <c r="G1629" i="10"/>
  <c r="G1615" i="10"/>
  <c r="G1597" i="10"/>
  <c r="G1583" i="10"/>
  <c r="G1527" i="10"/>
  <c r="G1503" i="10"/>
  <c r="G1493" i="10"/>
  <c r="G1455" i="10"/>
  <c r="G1445" i="10"/>
  <c r="G1431" i="10"/>
  <c r="G1405" i="10"/>
  <c r="G1391" i="10"/>
  <c r="G1382" i="10"/>
  <c r="G1318" i="10"/>
  <c r="G1310" i="10"/>
  <c r="G1302" i="10"/>
  <c r="G1294" i="10"/>
  <c r="G1286" i="10"/>
  <c r="G1278" i="10"/>
  <c r="G1270" i="10"/>
  <c r="G1262" i="10"/>
  <c r="G1254" i="10"/>
  <c r="G1246" i="10"/>
  <c r="G1238" i="10"/>
  <c r="G1230" i="10"/>
  <c r="G1222" i="10"/>
  <c r="G1214" i="10"/>
  <c r="G1206" i="10"/>
  <c r="G1198" i="10"/>
  <c r="G1190" i="10"/>
  <c r="G1182" i="10"/>
  <c r="G1174" i="10"/>
  <c r="G1166" i="10"/>
  <c r="G1158" i="10"/>
  <c r="G1150" i="10"/>
  <c r="G1142" i="10"/>
  <c r="G1134" i="10"/>
  <c r="G1126" i="10"/>
  <c r="G1118" i="10"/>
  <c r="G1110" i="10"/>
  <c r="G1102" i="10"/>
  <c r="G1094" i="10"/>
  <c r="G1086" i="10"/>
  <c r="G1078" i="10"/>
  <c r="G1070" i="10"/>
  <c r="G1062" i="10"/>
  <c r="G1054" i="10"/>
  <c r="G1046" i="10"/>
  <c r="G1038" i="10"/>
  <c r="G1030" i="10"/>
  <c r="G1022" i="10"/>
  <c r="G1014" i="10"/>
  <c r="G1006" i="10"/>
  <c r="G998" i="10"/>
  <c r="G990" i="10"/>
  <c r="G982" i="10"/>
  <c r="G974" i="10"/>
  <c r="G966" i="10"/>
  <c r="G958" i="10"/>
  <c r="G950" i="10"/>
  <c r="G942" i="10"/>
  <c r="G934" i="10"/>
  <c r="G926" i="10"/>
  <c r="G918" i="10"/>
  <c r="G910" i="10"/>
  <c r="G902" i="10"/>
  <c r="G894" i="10"/>
  <c r="G886" i="10"/>
  <c r="G878" i="10"/>
  <c r="G870" i="10"/>
  <c r="G862" i="10"/>
  <c r="G854" i="10"/>
  <c r="G846" i="10"/>
  <c r="G838" i="10"/>
  <c r="G830" i="10"/>
  <c r="G822" i="10"/>
  <c r="G814" i="10"/>
  <c r="G806" i="10"/>
  <c r="G798" i="10"/>
  <c r="G790" i="10"/>
  <c r="G782" i="10"/>
  <c r="G774" i="10"/>
  <c r="G766" i="10"/>
  <c r="G758" i="10"/>
  <c r="G750" i="10"/>
  <c r="G742" i="10"/>
  <c r="G734" i="10"/>
  <c r="G726" i="10"/>
  <c r="G718" i="10"/>
  <c r="G710" i="10"/>
  <c r="G702" i="10"/>
  <c r="G694" i="10"/>
  <c r="G686" i="10"/>
  <c r="G678" i="10"/>
  <c r="G670" i="10"/>
  <c r="G662" i="10"/>
  <c r="G654" i="10"/>
  <c r="G646" i="10"/>
  <c r="G638" i="10"/>
  <c r="G630" i="10"/>
  <c r="G622" i="10"/>
  <c r="G2910" i="10"/>
  <c r="G2476" i="10"/>
  <c r="G2317" i="10"/>
  <c r="G1957" i="10"/>
  <c r="G1717" i="10"/>
  <c r="G1661" i="10"/>
  <c r="G1647" i="10"/>
  <c r="G1637" i="10"/>
  <c r="G1623" i="10"/>
  <c r="G1605" i="10"/>
  <c r="G1591" i="10"/>
  <c r="G1573" i="10"/>
  <c r="G1487" i="10"/>
  <c r="G1439" i="10"/>
  <c r="G1430" i="10"/>
  <c r="G1399" i="10"/>
  <c r="G1390" i="10"/>
  <c r="G1325" i="10"/>
  <c r="G1321" i="10"/>
  <c r="G1312" i="10"/>
  <c r="G1304" i="10"/>
  <c r="G1296" i="10"/>
  <c r="G1288" i="10"/>
  <c r="G1280" i="10"/>
  <c r="G1272" i="10"/>
  <c r="G1264" i="10"/>
  <c r="G1256" i="10"/>
  <c r="G1248" i="10"/>
  <c r="G1240" i="10"/>
  <c r="G1232" i="10"/>
  <c r="G1224" i="10"/>
  <c r="G1216" i="10"/>
  <c r="G1208" i="10"/>
  <c r="G1200" i="10"/>
  <c r="G1192" i="10"/>
  <c r="G1184" i="10"/>
  <c r="G1176" i="10"/>
  <c r="G1168" i="10"/>
  <c r="G1160" i="10"/>
  <c r="G1152" i="10"/>
  <c r="G1144" i="10"/>
  <c r="G1136" i="10"/>
  <c r="G1128" i="10"/>
  <c r="G1120" i="10"/>
  <c r="G1112" i="10"/>
  <c r="G1104" i="10"/>
  <c r="G1096" i="10"/>
  <c r="G1088" i="10"/>
  <c r="G1080" i="10"/>
  <c r="G1072" i="10"/>
  <c r="G1064" i="10"/>
  <c r="G1056" i="10"/>
  <c r="G1048" i="10"/>
  <c r="G1040" i="10"/>
  <c r="G1032" i="10"/>
  <c r="G1024" i="10"/>
  <c r="G1016" i="10"/>
  <c r="G1008" i="10"/>
  <c r="G1000" i="10"/>
  <c r="G992" i="10"/>
  <c r="G984" i="10"/>
  <c r="G976" i="10"/>
  <c r="G968" i="10"/>
  <c r="G960" i="10"/>
  <c r="G952" i="10"/>
  <c r="G944" i="10"/>
  <c r="G936" i="10"/>
  <c r="G928" i="10"/>
  <c r="G920" i="10"/>
  <c r="G912" i="10"/>
  <c r="G904" i="10"/>
  <c r="G896" i="10"/>
  <c r="G888" i="10"/>
  <c r="G880" i="10"/>
  <c r="G872" i="10"/>
  <c r="G864" i="10"/>
  <c r="G856" i="10"/>
  <c r="G848" i="10"/>
  <c r="G840" i="10"/>
  <c r="G832" i="10"/>
  <c r="G824" i="10"/>
  <c r="G816" i="10"/>
  <c r="G808" i="10"/>
  <c r="G800" i="10"/>
  <c r="G792" i="10"/>
  <c r="G784" i="10"/>
  <c r="G776" i="10"/>
  <c r="G768" i="10"/>
  <c r="G760" i="10"/>
  <c r="G752" i="10"/>
  <c r="G744" i="10"/>
  <c r="G736" i="10"/>
  <c r="G728" i="10"/>
  <c r="G720" i="10"/>
  <c r="G712" i="10"/>
  <c r="G704" i="10"/>
  <c r="G696" i="10"/>
  <c r="G688" i="10"/>
  <c r="G680" i="10"/>
  <c r="G672" i="10"/>
  <c r="G664" i="10"/>
  <c r="G656" i="10"/>
  <c r="G648" i="10"/>
  <c r="G640" i="10"/>
  <c r="G632" i="10"/>
  <c r="G624" i="10"/>
  <c r="G2524" i="10"/>
  <c r="G2396" i="10"/>
  <c r="G1861" i="10"/>
  <c r="G1845" i="10"/>
  <c r="G1789" i="10"/>
  <c r="G1701" i="10"/>
  <c r="G1685" i="10"/>
  <c r="G1549" i="10"/>
  <c r="G1535" i="10"/>
  <c r="G1525" i="10"/>
  <c r="G1511" i="10"/>
  <c r="G1501" i="10"/>
  <c r="G1477" i="10"/>
  <c r="G1463" i="10"/>
  <c r="G1453" i="10"/>
  <c r="G1421" i="10"/>
  <c r="G1407" i="10"/>
  <c r="G1381" i="10"/>
  <c r="G1367" i="10"/>
  <c r="G1358" i="10"/>
  <c r="G1349" i="10"/>
  <c r="G1317" i="10"/>
  <c r="G1309" i="10"/>
  <c r="G1301" i="10"/>
  <c r="G1293" i="10"/>
  <c r="G1285" i="10"/>
  <c r="G1277" i="10"/>
  <c r="G1269" i="10"/>
  <c r="G1261" i="10"/>
  <c r="G1253" i="10"/>
  <c r="G1245" i="10"/>
  <c r="G1237" i="10"/>
  <c r="G1229" i="10"/>
  <c r="G1221" i="10"/>
  <c r="G1213" i="10"/>
  <c r="G1205" i="10"/>
  <c r="G1197" i="10"/>
  <c r="G1189" i="10"/>
  <c r="G1181" i="10"/>
  <c r="G1173" i="10"/>
  <c r="G1165" i="10"/>
  <c r="G1157" i="10"/>
  <c r="G1149" i="10"/>
  <c r="G1141" i="10"/>
  <c r="G1133" i="10"/>
  <c r="G1125" i="10"/>
  <c r="G1117" i="10"/>
  <c r="G1109" i="10"/>
  <c r="G1101" i="10"/>
  <c r="G1093" i="10"/>
  <c r="G1085" i="10"/>
  <c r="G1077" i="10"/>
  <c r="G1069" i="10"/>
  <c r="G1061" i="10"/>
  <c r="G1053" i="10"/>
  <c r="G1045" i="10"/>
  <c r="G1037" i="10"/>
  <c r="G1029" i="10"/>
  <c r="G1021" i="10"/>
  <c r="G1013" i="10"/>
  <c r="G1005" i="10"/>
  <c r="G997" i="10"/>
  <c r="G989" i="10"/>
  <c r="G981" i="10"/>
  <c r="G973" i="10"/>
  <c r="G965" i="10"/>
  <c r="G957" i="10"/>
  <c r="G949" i="10"/>
  <c r="G941" i="10"/>
  <c r="G933" i="10"/>
  <c r="G925" i="10"/>
  <c r="G917" i="10"/>
  <c r="G909" i="10"/>
  <c r="G901" i="10"/>
  <c r="G893" i="10"/>
  <c r="G885" i="10"/>
  <c r="G877" i="10"/>
  <c r="G869" i="10"/>
  <c r="G861" i="10"/>
  <c r="G853" i="10"/>
  <c r="G845" i="10"/>
  <c r="G837" i="10"/>
  <c r="G829" i="10"/>
  <c r="G821" i="10"/>
  <c r="G813" i="10"/>
  <c r="G805" i="10"/>
  <c r="G797" i="10"/>
  <c r="G789" i="10"/>
  <c r="G781" i="10"/>
  <c r="G773" i="10"/>
  <c r="G765" i="10"/>
  <c r="G757" i="10"/>
  <c r="G749" i="10"/>
  <c r="G741" i="10"/>
  <c r="G733" i="10"/>
  <c r="G725" i="10"/>
  <c r="G717" i="10"/>
  <c r="G709" i="10"/>
  <c r="G701" i="10"/>
  <c r="G693" i="10"/>
  <c r="G685" i="10"/>
  <c r="G677" i="10"/>
  <c r="G669" i="10"/>
  <c r="G661" i="10"/>
  <c r="G653" i="10"/>
  <c r="G645" i="10"/>
  <c r="G637" i="10"/>
  <c r="G629" i="10"/>
  <c r="G2572" i="10"/>
  <c r="G2444" i="10"/>
  <c r="G2092" i="10"/>
  <c r="G1885" i="10"/>
  <c r="G1829" i="10"/>
  <c r="G1773" i="10"/>
  <c r="G1757" i="10"/>
  <c r="G1669" i="10"/>
  <c r="G1655" i="10"/>
  <c r="G1631" i="10"/>
  <c r="G1613" i="10"/>
  <c r="G1599" i="10"/>
  <c r="G1581" i="10"/>
  <c r="G1567" i="10"/>
  <c r="G1398" i="10"/>
  <c r="G1389" i="10"/>
  <c r="G1335" i="10"/>
  <c r="G1327" i="10"/>
  <c r="G1314" i="10"/>
  <c r="G1306" i="10"/>
  <c r="G1298" i="10"/>
  <c r="G1290" i="10"/>
  <c r="G1282" i="10"/>
  <c r="G1274" i="10"/>
  <c r="G1266" i="10"/>
  <c r="G1258" i="10"/>
  <c r="G1250" i="10"/>
  <c r="G1242" i="10"/>
  <c r="G1234" i="10"/>
  <c r="G1226" i="10"/>
  <c r="G1218" i="10"/>
  <c r="G1210" i="10"/>
  <c r="G1202" i="10"/>
  <c r="G1194" i="10"/>
  <c r="G1186" i="10"/>
  <c r="G1178" i="10"/>
  <c r="G1170" i="10"/>
  <c r="G1162" i="10"/>
  <c r="G1154" i="10"/>
  <c r="G1146" i="10"/>
  <c r="G1138" i="10"/>
  <c r="G1130" i="10"/>
  <c r="G1122" i="10"/>
  <c r="G1114" i="10"/>
  <c r="G1106" i="10"/>
  <c r="G1098" i="10"/>
  <c r="G1090" i="10"/>
  <c r="G1082" i="10"/>
  <c r="G1074" i="10"/>
  <c r="G1066" i="10"/>
  <c r="G1058" i="10"/>
  <c r="G1050" i="10"/>
  <c r="G1042" i="10"/>
  <c r="G1034" i="10"/>
  <c r="G1026" i="10"/>
  <c r="G1018" i="10"/>
  <c r="G1010" i="10"/>
  <c r="G1002" i="10"/>
  <c r="G994" i="10"/>
  <c r="G986" i="10"/>
  <c r="G978" i="10"/>
  <c r="G970" i="10"/>
  <c r="G962" i="10"/>
  <c r="G954" i="10"/>
  <c r="G946" i="10"/>
  <c r="G938" i="10"/>
  <c r="G930" i="10"/>
  <c r="G922" i="10"/>
  <c r="G914" i="10"/>
  <c r="G906" i="10"/>
  <c r="G898" i="10"/>
  <c r="G890" i="10"/>
  <c r="G882" i="10"/>
  <c r="G874" i="10"/>
  <c r="G866" i="10"/>
  <c r="G858" i="10"/>
  <c r="G850" i="10"/>
  <c r="G842" i="10"/>
  <c r="G834" i="10"/>
  <c r="G826" i="10"/>
  <c r="G818" i="10"/>
  <c r="G810" i="10"/>
  <c r="G802" i="10"/>
  <c r="G794" i="10"/>
  <c r="G786" i="10"/>
  <c r="G778" i="10"/>
  <c r="G770" i="10"/>
  <c r="G762" i="10"/>
  <c r="G754" i="10"/>
  <c r="G746" i="10"/>
  <c r="G738" i="10"/>
  <c r="G730" i="10"/>
  <c r="G722" i="10"/>
  <c r="G714" i="10"/>
  <c r="G706" i="10"/>
  <c r="G698" i="10"/>
  <c r="G690" i="10"/>
  <c r="G682" i="10"/>
  <c r="G674" i="10"/>
  <c r="G2718" i="10"/>
  <c r="G2428" i="10"/>
  <c r="G1333" i="10"/>
  <c r="G1315" i="10"/>
  <c r="G1251" i="10"/>
  <c r="G1235" i="10"/>
  <c r="G1191" i="10"/>
  <c r="G1171" i="10"/>
  <c r="G1127" i="10"/>
  <c r="G1103" i="10"/>
  <c r="G1083" i="10"/>
  <c r="G967" i="10"/>
  <c r="G931" i="10"/>
  <c r="G895" i="10"/>
  <c r="G879" i="10"/>
  <c r="G863" i="10"/>
  <c r="G843" i="10"/>
  <c r="G803" i="10"/>
  <c r="G787" i="10"/>
  <c r="G759" i="10"/>
  <c r="G707" i="10"/>
  <c r="G691" i="10"/>
  <c r="G643" i="10"/>
  <c r="G639" i="10"/>
  <c r="G634" i="10"/>
  <c r="G625" i="10"/>
  <c r="G619" i="10"/>
  <c r="G611" i="10"/>
  <c r="G603" i="10"/>
  <c r="G595" i="10"/>
  <c r="G587" i="10"/>
  <c r="G579" i="10"/>
  <c r="G571" i="10"/>
  <c r="G563" i="10"/>
  <c r="G555" i="10"/>
  <c r="G547" i="10"/>
  <c r="G539" i="10"/>
  <c r="G531" i="10"/>
  <c r="G523" i="10"/>
  <c r="G515" i="10"/>
  <c r="G507" i="10"/>
  <c r="G499" i="10"/>
  <c r="G491" i="10"/>
  <c r="G483" i="10"/>
  <c r="G475" i="10"/>
  <c r="G467" i="10"/>
  <c r="G459" i="10"/>
  <c r="G451" i="10"/>
  <c r="G443" i="10"/>
  <c r="G435" i="10"/>
  <c r="G427" i="10"/>
  <c r="G419" i="10"/>
  <c r="G411" i="10"/>
  <c r="G403" i="10"/>
  <c r="G395" i="10"/>
  <c r="G387" i="10"/>
  <c r="G379" i="10"/>
  <c r="G371" i="10"/>
  <c r="G363" i="10"/>
  <c r="G355" i="10"/>
  <c r="G347" i="10"/>
  <c r="G339" i="10"/>
  <c r="G331" i="10"/>
  <c r="G323" i="10"/>
  <c r="G315" i="10"/>
  <c r="G307" i="10"/>
  <c r="G299" i="10"/>
  <c r="G291" i="10"/>
  <c r="G283" i="10"/>
  <c r="G275" i="10"/>
  <c r="G267" i="10"/>
  <c r="G259" i="10"/>
  <c r="G251" i="10"/>
  <c r="G243" i="10"/>
  <c r="G235" i="10"/>
  <c r="G227" i="10"/>
  <c r="G219" i="10"/>
  <c r="G211" i="10"/>
  <c r="G203" i="10"/>
  <c r="G195" i="10"/>
  <c r="G187" i="10"/>
  <c r="G179" i="10"/>
  <c r="G171" i="10"/>
  <c r="G163" i="10"/>
  <c r="G155" i="10"/>
  <c r="G147" i="10"/>
  <c r="G139" i="10"/>
  <c r="G131" i="10"/>
  <c r="G123" i="10"/>
  <c r="G115" i="10"/>
  <c r="G107" i="10"/>
  <c r="G99" i="10"/>
  <c r="G91" i="10"/>
  <c r="G83" i="10"/>
  <c r="G75" i="10"/>
  <c r="G67" i="10"/>
  <c r="G59" i="10"/>
  <c r="G51" i="10"/>
  <c r="G43" i="10"/>
  <c r="G35" i="10"/>
  <c r="G27" i="10"/>
  <c r="G19" i="10"/>
  <c r="G6" i="10"/>
  <c r="G3" i="10"/>
  <c r="N5" i="10"/>
  <c r="N13" i="10"/>
  <c r="N21" i="10"/>
  <c r="N29" i="10"/>
  <c r="N37" i="10"/>
  <c r="N45" i="10"/>
  <c r="N53" i="10"/>
  <c r="N61" i="10"/>
  <c r="N69" i="10"/>
  <c r="N77" i="10"/>
  <c r="N85" i="10"/>
  <c r="N93" i="10"/>
  <c r="N101" i="10"/>
  <c r="N109" i="10"/>
  <c r="N117" i="10"/>
  <c r="N125" i="10"/>
  <c r="N133" i="10"/>
  <c r="N141" i="10"/>
  <c r="N149" i="10"/>
  <c r="N157" i="10"/>
  <c r="N165" i="10"/>
  <c r="N173" i="10"/>
  <c r="N181" i="10"/>
  <c r="N189" i="10"/>
  <c r="N197" i="10"/>
  <c r="N205" i="10"/>
  <c r="N213" i="10"/>
  <c r="N221" i="10"/>
  <c r="N229" i="10"/>
  <c r="N237" i="10"/>
  <c r="N245" i="10"/>
  <c r="N253" i="10"/>
  <c r="N261" i="10"/>
  <c r="N269" i="10"/>
  <c r="N277" i="10"/>
  <c r="N285" i="10"/>
  <c r="N293" i="10"/>
  <c r="N301" i="10"/>
  <c r="N309" i="10"/>
  <c r="N317" i="10"/>
  <c r="N325" i="10"/>
  <c r="N333" i="10"/>
  <c r="N341" i="10"/>
  <c r="N349" i="10"/>
  <c r="N357" i="10"/>
  <c r="N365" i="10"/>
  <c r="N373" i="10"/>
  <c r="N381" i="10"/>
  <c r="N389" i="10"/>
  <c r="N397" i="10"/>
  <c r="N405" i="10"/>
  <c r="N413" i="10"/>
  <c r="N421" i="10"/>
  <c r="N429" i="10"/>
  <c r="N437" i="10"/>
  <c r="N445" i="10"/>
  <c r="N453" i="10"/>
  <c r="N461" i="10"/>
  <c r="N469" i="10"/>
  <c r="N477" i="10"/>
  <c r="N485" i="10"/>
  <c r="N493" i="10"/>
  <c r="N501" i="10"/>
  <c r="N509" i="10"/>
  <c r="N517" i="10"/>
  <c r="N525" i="10"/>
  <c r="N533" i="10"/>
  <c r="N541" i="10"/>
  <c r="G1953" i="10"/>
  <c r="G1541" i="10"/>
  <c r="G1469" i="10"/>
  <c r="G1359" i="10"/>
  <c r="G1291" i="10"/>
  <c r="G1215" i="10"/>
  <c r="G1195" i="10"/>
  <c r="G1151" i="10"/>
  <c r="G1131" i="10"/>
  <c r="G1107" i="10"/>
  <c r="G1063" i="10"/>
  <c r="G1039" i="10"/>
  <c r="G1019" i="10"/>
  <c r="G1003" i="10"/>
  <c r="G987" i="10"/>
  <c r="G951" i="10"/>
  <c r="G935" i="10"/>
  <c r="G915" i="10"/>
  <c r="G847" i="10"/>
  <c r="G823" i="10"/>
  <c r="G807" i="10"/>
  <c r="G763" i="10"/>
  <c r="G743" i="10"/>
  <c r="G727" i="10"/>
  <c r="G711" i="10"/>
  <c r="G675" i="10"/>
  <c r="G616" i="10"/>
  <c r="G608" i="10"/>
  <c r="G600" i="10"/>
  <c r="G592" i="10"/>
  <c r="G584" i="10"/>
  <c r="G576" i="10"/>
  <c r="G568" i="10"/>
  <c r="G560" i="10"/>
  <c r="G552" i="10"/>
  <c r="G544" i="10"/>
  <c r="G536" i="10"/>
  <c r="G528" i="10"/>
  <c r="G520" i="10"/>
  <c r="G512" i="10"/>
  <c r="G504" i="10"/>
  <c r="G496" i="10"/>
  <c r="G488" i="10"/>
  <c r="G480" i="10"/>
  <c r="G472" i="10"/>
  <c r="G464" i="10"/>
  <c r="G456" i="10"/>
  <c r="G448" i="10"/>
  <c r="G440" i="10"/>
  <c r="G432" i="10"/>
  <c r="G424" i="10"/>
  <c r="G416" i="10"/>
  <c r="G408" i="10"/>
  <c r="G400" i="10"/>
  <c r="G392" i="10"/>
  <c r="G384" i="10"/>
  <c r="G376" i="10"/>
  <c r="G368" i="10"/>
  <c r="G360" i="10"/>
  <c r="G352" i="10"/>
  <c r="G344" i="10"/>
  <c r="G336" i="10"/>
  <c r="G328" i="10"/>
  <c r="G320" i="10"/>
  <c r="G312" i="10"/>
  <c r="G304" i="10"/>
  <c r="G296" i="10"/>
  <c r="G288" i="10"/>
  <c r="G280" i="10"/>
  <c r="G272" i="10"/>
  <c r="G264" i="10"/>
  <c r="G256" i="10"/>
  <c r="G248" i="10"/>
  <c r="G240" i="10"/>
  <c r="G232" i="10"/>
  <c r="G224" i="10"/>
  <c r="G216" i="10"/>
  <c r="G208" i="10"/>
  <c r="G200" i="10"/>
  <c r="G192" i="10"/>
  <c r="G184" i="10"/>
  <c r="G176" i="10"/>
  <c r="G168" i="10"/>
  <c r="G160" i="10"/>
  <c r="G152" i="10"/>
  <c r="G144" i="10"/>
  <c r="G136" i="10"/>
  <c r="G128" i="10"/>
  <c r="G120" i="10"/>
  <c r="G112" i="10"/>
  <c r="G104" i="10"/>
  <c r="G96" i="10"/>
  <c r="G88" i="10"/>
  <c r="G80" i="10"/>
  <c r="G72" i="10"/>
  <c r="G64" i="10"/>
  <c r="G56" i="10"/>
  <c r="G48" i="10"/>
  <c r="G40" i="10"/>
  <c r="G32" i="10"/>
  <c r="G24" i="10"/>
  <c r="G16" i="10"/>
  <c r="G11" i="10"/>
  <c r="N6" i="10"/>
  <c r="N14" i="10"/>
  <c r="N22" i="10"/>
  <c r="N30" i="10"/>
  <c r="N38" i="10"/>
  <c r="N46" i="10"/>
  <c r="N54" i="10"/>
  <c r="N62" i="10"/>
  <c r="N70" i="10"/>
  <c r="N78" i="10"/>
  <c r="N86" i="10"/>
  <c r="N94" i="10"/>
  <c r="N102" i="10"/>
  <c r="N110" i="10"/>
  <c r="N118" i="10"/>
  <c r="N126" i="10"/>
  <c r="N134" i="10"/>
  <c r="N142" i="10"/>
  <c r="N150" i="10"/>
  <c r="N158" i="10"/>
  <c r="N166" i="10"/>
  <c r="N174" i="10"/>
  <c r="N182" i="10"/>
  <c r="N190" i="10"/>
  <c r="N198" i="10"/>
  <c r="N206" i="10"/>
  <c r="N214" i="10"/>
  <c r="N222" i="10"/>
  <c r="N230" i="10"/>
  <c r="N238" i="10"/>
  <c r="N246" i="10"/>
  <c r="N254" i="10"/>
  <c r="N262" i="10"/>
  <c r="N270" i="10"/>
  <c r="N278" i="10"/>
  <c r="N286" i="10"/>
  <c r="N294" i="10"/>
  <c r="N302" i="10"/>
  <c r="N310" i="10"/>
  <c r="N318" i="10"/>
  <c r="N326" i="10"/>
  <c r="N334" i="10"/>
  <c r="N342" i="10"/>
  <c r="N350" i="10"/>
  <c r="N358" i="10"/>
  <c r="N366" i="10"/>
  <c r="N374" i="10"/>
  <c r="N382" i="10"/>
  <c r="N390" i="10"/>
  <c r="N398" i="10"/>
  <c r="N406" i="10"/>
  <c r="N414" i="10"/>
  <c r="N422" i="10"/>
  <c r="N430" i="10"/>
  <c r="N438" i="10"/>
  <c r="N446" i="10"/>
  <c r="N454" i="10"/>
  <c r="N462" i="10"/>
  <c r="N470" i="10"/>
  <c r="N478" i="10"/>
  <c r="N486" i="10"/>
  <c r="N494" i="10"/>
  <c r="N502" i="10"/>
  <c r="N510" i="10"/>
  <c r="N518" i="10"/>
  <c r="N526" i="10"/>
  <c r="N534" i="10"/>
  <c r="G1413" i="10"/>
  <c r="G1267" i="10"/>
  <c r="G1239" i="10"/>
  <c r="G1219" i="10"/>
  <c r="G1175" i="10"/>
  <c r="G1155" i="10"/>
  <c r="G1111" i="10"/>
  <c r="G1087" i="10"/>
  <c r="G1067" i="10"/>
  <c r="G1043" i="10"/>
  <c r="G971" i="10"/>
  <c r="G919" i="10"/>
  <c r="G899" i="10"/>
  <c r="G883" i="10"/>
  <c r="G867" i="10"/>
  <c r="G827" i="10"/>
  <c r="G791" i="10"/>
  <c r="G767" i="10"/>
  <c r="G695" i="10"/>
  <c r="G651" i="10"/>
  <c r="G647" i="10"/>
  <c r="G642" i="10"/>
  <c r="G621" i="10"/>
  <c r="G613" i="10"/>
  <c r="G605" i="10"/>
  <c r="G597" i="10"/>
  <c r="G589" i="10"/>
  <c r="G581" i="10"/>
  <c r="G573" i="10"/>
  <c r="G565" i="10"/>
  <c r="G557" i="10"/>
  <c r="G549" i="10"/>
  <c r="G541" i="10"/>
  <c r="G533" i="10"/>
  <c r="G525" i="10"/>
  <c r="G517" i="10"/>
  <c r="G509" i="10"/>
  <c r="G501" i="10"/>
  <c r="G493" i="10"/>
  <c r="G485" i="10"/>
  <c r="G477" i="10"/>
  <c r="G469" i="10"/>
  <c r="G461" i="10"/>
  <c r="G453" i="10"/>
  <c r="G445" i="10"/>
  <c r="G437" i="10"/>
  <c r="G429" i="10"/>
  <c r="G421" i="10"/>
  <c r="G413" i="10"/>
  <c r="G405" i="10"/>
  <c r="G397" i="10"/>
  <c r="G389" i="10"/>
  <c r="G381" i="10"/>
  <c r="G373" i="10"/>
  <c r="G365" i="10"/>
  <c r="G357" i="10"/>
  <c r="G349" i="10"/>
  <c r="G341" i="10"/>
  <c r="G333" i="10"/>
  <c r="G325" i="10"/>
  <c r="G317" i="10"/>
  <c r="G309" i="10"/>
  <c r="G301" i="10"/>
  <c r="G293" i="10"/>
  <c r="G285" i="10"/>
  <c r="G277" i="10"/>
  <c r="G269" i="10"/>
  <c r="G261" i="10"/>
  <c r="G253" i="10"/>
  <c r="G245" i="10"/>
  <c r="G237" i="10"/>
  <c r="G229" i="10"/>
  <c r="G221" i="10"/>
  <c r="G213" i="10"/>
  <c r="G205" i="10"/>
  <c r="G197" i="10"/>
  <c r="G189" i="10"/>
  <c r="G181" i="10"/>
  <c r="G173" i="10"/>
  <c r="G165" i="10"/>
  <c r="G157" i="10"/>
  <c r="G149" i="10"/>
  <c r="G141" i="10"/>
  <c r="G133" i="10"/>
  <c r="G125" i="10"/>
  <c r="G117" i="10"/>
  <c r="G109" i="10"/>
  <c r="G101" i="10"/>
  <c r="G93" i="10"/>
  <c r="G85" i="10"/>
  <c r="G77" i="10"/>
  <c r="G69" i="10"/>
  <c r="G61" i="10"/>
  <c r="G53" i="10"/>
  <c r="G45" i="10"/>
  <c r="G37" i="10"/>
  <c r="G29" i="10"/>
  <c r="G21" i="10"/>
  <c r="G13" i="10"/>
  <c r="G8" i="10"/>
  <c r="N7" i="10"/>
  <c r="N15" i="10"/>
  <c r="N23" i="10"/>
  <c r="N31" i="10"/>
  <c r="N39" i="10"/>
  <c r="N47" i="10"/>
  <c r="N55" i="10"/>
  <c r="N63" i="10"/>
  <c r="N71" i="10"/>
  <c r="N79" i="10"/>
  <c r="N87" i="10"/>
  <c r="N95" i="10"/>
  <c r="N103" i="10"/>
  <c r="N111" i="10"/>
  <c r="N119" i="10"/>
  <c r="N127" i="10"/>
  <c r="N135" i="10"/>
  <c r="N143" i="10"/>
  <c r="N151" i="10"/>
  <c r="N159" i="10"/>
  <c r="N167" i="10"/>
  <c r="N175" i="10"/>
  <c r="N183" i="10"/>
  <c r="N191" i="10"/>
  <c r="N199" i="10"/>
  <c r="N207" i="10"/>
  <c r="N215" i="10"/>
  <c r="N223" i="10"/>
  <c r="N231" i="10"/>
  <c r="N239" i="10"/>
  <c r="N247" i="10"/>
  <c r="N255" i="10"/>
  <c r="N263" i="10"/>
  <c r="N271" i="10"/>
  <c r="N279" i="10"/>
  <c r="N287" i="10"/>
  <c r="N295" i="10"/>
  <c r="N303" i="10"/>
  <c r="N311" i="10"/>
  <c r="N319" i="10"/>
  <c r="N327" i="10"/>
  <c r="N335" i="10"/>
  <c r="N343" i="10"/>
  <c r="N351" i="10"/>
  <c r="N359" i="10"/>
  <c r="N367" i="10"/>
  <c r="N375" i="10"/>
  <c r="N383" i="10"/>
  <c r="N391" i="10"/>
  <c r="N399" i="10"/>
  <c r="N407" i="10"/>
  <c r="N415" i="10"/>
  <c r="N423" i="10"/>
  <c r="N431" i="10"/>
  <c r="N439" i="10"/>
  <c r="N447" i="10"/>
  <c r="N455" i="10"/>
  <c r="N463" i="10"/>
  <c r="N471" i="10"/>
  <c r="N479" i="10"/>
  <c r="N487" i="10"/>
  <c r="N495" i="10"/>
  <c r="N503" i="10"/>
  <c r="N511" i="10"/>
  <c r="N519" i="10"/>
  <c r="N527" i="10"/>
  <c r="N535" i="10"/>
  <c r="N543" i="10"/>
  <c r="G1341" i="10"/>
  <c r="G1337" i="10"/>
  <c r="G1307" i="10"/>
  <c r="G1243" i="10"/>
  <c r="G1199" i="10"/>
  <c r="G1179" i="10"/>
  <c r="G1135" i="10"/>
  <c r="G1115" i="10"/>
  <c r="G1091" i="10"/>
  <c r="G1047" i="10"/>
  <c r="G1023" i="10"/>
  <c r="G1007" i="10"/>
  <c r="G991" i="10"/>
  <c r="G975" i="10"/>
  <c r="G955" i="10"/>
  <c r="G939" i="10"/>
  <c r="G903" i="10"/>
  <c r="G851" i="10"/>
  <c r="G831" i="10"/>
  <c r="G811" i="10"/>
  <c r="G771" i="10"/>
  <c r="G747" i="10"/>
  <c r="G731" i="10"/>
  <c r="G715" i="10"/>
  <c r="G679" i="10"/>
  <c r="G659" i="10"/>
  <c r="G618" i="10"/>
  <c r="G610" i="10"/>
  <c r="G602" i="10"/>
  <c r="G594" i="10"/>
  <c r="G586" i="10"/>
  <c r="G578" i="10"/>
  <c r="G570" i="10"/>
  <c r="G562" i="10"/>
  <c r="G554" i="10"/>
  <c r="G546" i="10"/>
  <c r="G538" i="10"/>
  <c r="G530" i="10"/>
  <c r="G522" i="10"/>
  <c r="G514" i="10"/>
  <c r="G506" i="10"/>
  <c r="G498" i="10"/>
  <c r="G490" i="10"/>
  <c r="G482" i="10"/>
  <c r="G474" i="10"/>
  <c r="G466" i="10"/>
  <c r="G458" i="10"/>
  <c r="G450" i="10"/>
  <c r="G442" i="10"/>
  <c r="G434" i="10"/>
  <c r="G426" i="10"/>
  <c r="G418" i="10"/>
  <c r="G410" i="10"/>
  <c r="G402" i="10"/>
  <c r="G394" i="10"/>
  <c r="G386" i="10"/>
  <c r="G378" i="10"/>
  <c r="G370" i="10"/>
  <c r="G362" i="10"/>
  <c r="G354" i="10"/>
  <c r="G346" i="10"/>
  <c r="G338" i="10"/>
  <c r="G330" i="10"/>
  <c r="G322" i="10"/>
  <c r="G314" i="10"/>
  <c r="G306" i="10"/>
  <c r="G298" i="10"/>
  <c r="G290" i="10"/>
  <c r="G282" i="10"/>
  <c r="G274" i="10"/>
  <c r="G266" i="10"/>
  <c r="G258" i="10"/>
  <c r="G250" i="10"/>
  <c r="G242" i="10"/>
  <c r="G234" i="10"/>
  <c r="G226" i="10"/>
  <c r="G218" i="10"/>
  <c r="G210" i="10"/>
  <c r="G202" i="10"/>
  <c r="G194" i="10"/>
  <c r="G186" i="10"/>
  <c r="G178" i="10"/>
  <c r="G170" i="10"/>
  <c r="G162" i="10"/>
  <c r="G154" i="10"/>
  <c r="G146" i="10"/>
  <c r="G138" i="10"/>
  <c r="G130" i="10"/>
  <c r="G122" i="10"/>
  <c r="G114" i="10"/>
  <c r="G106" i="10"/>
  <c r="G98" i="10"/>
  <c r="G90" i="10"/>
  <c r="G82" i="10"/>
  <c r="G74" i="10"/>
  <c r="G66" i="10"/>
  <c r="G58" i="10"/>
  <c r="G50" i="10"/>
  <c r="G42" i="10"/>
  <c r="G34" i="10"/>
  <c r="G26" i="10"/>
  <c r="G18" i="10"/>
  <c r="G5" i="10"/>
  <c r="N8" i="10"/>
  <c r="N16" i="10"/>
  <c r="N24" i="10"/>
  <c r="N32" i="10"/>
  <c r="N40" i="10"/>
  <c r="N48" i="10"/>
  <c r="N56" i="10"/>
  <c r="N64" i="10"/>
  <c r="N72" i="10"/>
  <c r="N80" i="10"/>
  <c r="N88" i="10"/>
  <c r="N96" i="10"/>
  <c r="N104" i="10"/>
  <c r="N112" i="10"/>
  <c r="N120" i="10"/>
  <c r="N128" i="10"/>
  <c r="N136" i="10"/>
  <c r="N144" i="10"/>
  <c r="N152" i="10"/>
  <c r="N160" i="10"/>
  <c r="N168" i="10"/>
  <c r="N176" i="10"/>
  <c r="N184" i="10"/>
  <c r="N192" i="10"/>
  <c r="N200" i="10"/>
  <c r="N208" i="10"/>
  <c r="N216" i="10"/>
  <c r="N224" i="10"/>
  <c r="N232" i="10"/>
  <c r="N240" i="10"/>
  <c r="N248" i="10"/>
  <c r="N256" i="10"/>
  <c r="N264" i="10"/>
  <c r="N272" i="10"/>
  <c r="N280" i="10"/>
  <c r="N288" i="10"/>
  <c r="N296" i="10"/>
  <c r="N304" i="10"/>
  <c r="N312" i="10"/>
  <c r="N320" i="10"/>
  <c r="N328" i="10"/>
  <c r="N336" i="10"/>
  <c r="N344" i="10"/>
  <c r="N352" i="10"/>
  <c r="N360" i="10"/>
  <c r="N368" i="10"/>
  <c r="N376" i="10"/>
  <c r="N384" i="10"/>
  <c r="N392" i="10"/>
  <c r="N400" i="10"/>
  <c r="N408" i="10"/>
  <c r="N416" i="10"/>
  <c r="N424" i="10"/>
  <c r="N432" i="10"/>
  <c r="N440" i="10"/>
  <c r="N448" i="10"/>
  <c r="N456" i="10"/>
  <c r="N464" i="10"/>
  <c r="N472" i="10"/>
  <c r="N480" i="10"/>
  <c r="N488" i="10"/>
  <c r="N496" i="10"/>
  <c r="N504" i="10"/>
  <c r="N512" i="10"/>
  <c r="N520" i="10"/>
  <c r="N528" i="10"/>
  <c r="N536" i="10"/>
  <c r="G1517" i="10"/>
  <c r="G1373" i="10"/>
  <c r="G1283" i="10"/>
  <c r="G1223" i="10"/>
  <c r="G1203" i="10"/>
  <c r="G1159" i="10"/>
  <c r="G1139" i="10"/>
  <c r="G1071" i="10"/>
  <c r="G1051" i="10"/>
  <c r="G1027" i="10"/>
  <c r="G923" i="10"/>
  <c r="G887" i="10"/>
  <c r="G871" i="10"/>
  <c r="G855" i="10"/>
  <c r="G795" i="10"/>
  <c r="G775" i="10"/>
  <c r="G699" i="10"/>
  <c r="G655" i="10"/>
  <c r="G650" i="10"/>
  <c r="G627" i="10"/>
  <c r="G615" i="10"/>
  <c r="G607" i="10"/>
  <c r="G599" i="10"/>
  <c r="G591" i="10"/>
  <c r="G583" i="10"/>
  <c r="G575" i="10"/>
  <c r="G567" i="10"/>
  <c r="G559" i="10"/>
  <c r="G551" i="10"/>
  <c r="G543" i="10"/>
  <c r="G535" i="10"/>
  <c r="G527" i="10"/>
  <c r="G519" i="10"/>
  <c r="G511" i="10"/>
  <c r="G503" i="10"/>
  <c r="G495" i="10"/>
  <c r="G487" i="10"/>
  <c r="G479" i="10"/>
  <c r="G471" i="10"/>
  <c r="G463" i="10"/>
  <c r="G455" i="10"/>
  <c r="G447" i="10"/>
  <c r="G439" i="10"/>
  <c r="G431" i="10"/>
  <c r="G423" i="10"/>
  <c r="G415" i="10"/>
  <c r="G407" i="10"/>
  <c r="G399" i="10"/>
  <c r="G391" i="10"/>
  <c r="G383" i="10"/>
  <c r="G375" i="10"/>
  <c r="G367" i="10"/>
  <c r="G359" i="10"/>
  <c r="G351" i="10"/>
  <c r="G343" i="10"/>
  <c r="G335" i="10"/>
  <c r="G327" i="10"/>
  <c r="G319" i="10"/>
  <c r="G311" i="10"/>
  <c r="G303" i="10"/>
  <c r="G295" i="10"/>
  <c r="G287" i="10"/>
  <c r="G279" i="10"/>
  <c r="G271" i="10"/>
  <c r="G263" i="10"/>
  <c r="G255" i="10"/>
  <c r="G247" i="10"/>
  <c r="G239" i="10"/>
  <c r="G231" i="10"/>
  <c r="G223" i="10"/>
  <c r="G215" i="10"/>
  <c r="G207" i="10"/>
  <c r="G199" i="10"/>
  <c r="G191" i="10"/>
  <c r="G183" i="10"/>
  <c r="G175" i="10"/>
  <c r="G167" i="10"/>
  <c r="G159" i="10"/>
  <c r="G151" i="10"/>
  <c r="G143" i="10"/>
  <c r="G135" i="10"/>
  <c r="G127" i="10"/>
  <c r="G119" i="10"/>
  <c r="G111" i="10"/>
  <c r="G103" i="10"/>
  <c r="G95" i="10"/>
  <c r="G87" i="10"/>
  <c r="G79" i="10"/>
  <c r="G71" i="10"/>
  <c r="G63" i="10"/>
  <c r="G55" i="10"/>
  <c r="G47" i="10"/>
  <c r="G39" i="10"/>
  <c r="G31" i="10"/>
  <c r="G23" i="10"/>
  <c r="G15" i="10"/>
  <c r="G10" i="10"/>
  <c r="N9" i="10"/>
  <c r="N17" i="10"/>
  <c r="N25" i="10"/>
  <c r="N33" i="10"/>
  <c r="N41" i="10"/>
  <c r="N49" i="10"/>
  <c r="N57" i="10"/>
  <c r="N65" i="10"/>
  <c r="N73" i="10"/>
  <c r="N81" i="10"/>
  <c r="N89" i="10"/>
  <c r="N97" i="10"/>
  <c r="N105" i="10"/>
  <c r="N113" i="10"/>
  <c r="N121" i="10"/>
  <c r="N129" i="10"/>
  <c r="N137" i="10"/>
  <c r="N145" i="10"/>
  <c r="N153" i="10"/>
  <c r="N161" i="10"/>
  <c r="N169" i="10"/>
  <c r="N177" i="10"/>
  <c r="N185" i="10"/>
  <c r="N193" i="10"/>
  <c r="N201" i="10"/>
  <c r="N209" i="10"/>
  <c r="N217" i="10"/>
  <c r="N225" i="10"/>
  <c r="N233" i="10"/>
  <c r="N241" i="10"/>
  <c r="N249" i="10"/>
  <c r="N257" i="10"/>
  <c r="N265" i="10"/>
  <c r="N273" i="10"/>
  <c r="N281" i="10"/>
  <c r="N289" i="10"/>
  <c r="N297" i="10"/>
  <c r="N305" i="10"/>
  <c r="N313" i="10"/>
  <c r="N321" i="10"/>
  <c r="N329" i="10"/>
  <c r="N337" i="10"/>
  <c r="N345" i="10"/>
  <c r="N353" i="10"/>
  <c r="N361" i="10"/>
  <c r="N369" i="10"/>
  <c r="N377" i="10"/>
  <c r="N385" i="10"/>
  <c r="N393" i="10"/>
  <c r="N401" i="10"/>
  <c r="N409" i="10"/>
  <c r="N417" i="10"/>
  <c r="N425" i="10"/>
  <c r="N433" i="10"/>
  <c r="N441" i="10"/>
  <c r="N449" i="10"/>
  <c r="N457" i="10"/>
  <c r="N465" i="10"/>
  <c r="N473" i="10"/>
  <c r="N481" i="10"/>
  <c r="N489" i="10"/>
  <c r="N497" i="10"/>
  <c r="N505" i="10"/>
  <c r="N513" i="10"/>
  <c r="N521" i="10"/>
  <c r="N529" i="10"/>
  <c r="N537" i="10"/>
  <c r="G1559" i="10"/>
  <c r="G1422" i="10"/>
  <c r="G1259" i="10"/>
  <c r="G1227" i="10"/>
  <c r="G1183" i="10"/>
  <c r="G1163" i="10"/>
  <c r="G1119" i="10"/>
  <c r="G1095" i="10"/>
  <c r="G1075" i="10"/>
  <c r="G1031" i="10"/>
  <c r="G1011" i="10"/>
  <c r="G995" i="10"/>
  <c r="G979" i="10"/>
  <c r="G959" i="10"/>
  <c r="G943" i="10"/>
  <c r="G907" i="10"/>
  <c r="G835" i="10"/>
  <c r="G815" i="10"/>
  <c r="G751" i="10"/>
  <c r="G735" i="10"/>
  <c r="G719" i="10"/>
  <c r="G683" i="10"/>
  <c r="G667" i="10"/>
  <c r="G663" i="10"/>
  <c r="G623" i="10"/>
  <c r="G620" i="10"/>
  <c r="G612" i="10"/>
  <c r="G604" i="10"/>
  <c r="G596" i="10"/>
  <c r="G588" i="10"/>
  <c r="G580" i="10"/>
  <c r="G572" i="10"/>
  <c r="G564" i="10"/>
  <c r="G556" i="10"/>
  <c r="G548" i="10"/>
  <c r="G540" i="10"/>
  <c r="G532" i="10"/>
  <c r="G524" i="10"/>
  <c r="G516" i="10"/>
  <c r="G508" i="10"/>
  <c r="G500" i="10"/>
  <c r="G492" i="10"/>
  <c r="G484" i="10"/>
  <c r="G476" i="10"/>
  <c r="G468" i="10"/>
  <c r="G460" i="10"/>
  <c r="G452" i="10"/>
  <c r="G444" i="10"/>
  <c r="G436" i="10"/>
  <c r="G428" i="10"/>
  <c r="G420" i="10"/>
  <c r="G412" i="10"/>
  <c r="G404" i="10"/>
  <c r="G396" i="10"/>
  <c r="G388" i="10"/>
  <c r="G380" i="10"/>
  <c r="G372" i="10"/>
  <c r="G364" i="10"/>
  <c r="G356" i="10"/>
  <c r="G348" i="10"/>
  <c r="G340" i="10"/>
  <c r="G332" i="10"/>
  <c r="G324" i="10"/>
  <c r="G316" i="10"/>
  <c r="G308" i="10"/>
  <c r="G300" i="10"/>
  <c r="G292" i="10"/>
  <c r="G284" i="10"/>
  <c r="G276" i="10"/>
  <c r="G268" i="10"/>
  <c r="G260" i="10"/>
  <c r="G252" i="10"/>
  <c r="G244" i="10"/>
  <c r="G236" i="10"/>
  <c r="G228" i="10"/>
  <c r="G220" i="10"/>
  <c r="G212" i="10"/>
  <c r="G204" i="10"/>
  <c r="G196" i="10"/>
  <c r="G188" i="10"/>
  <c r="G180" i="10"/>
  <c r="G172" i="10"/>
  <c r="G164" i="10"/>
  <c r="G156" i="10"/>
  <c r="G148" i="10"/>
  <c r="G140" i="10"/>
  <c r="G132" i="10"/>
  <c r="G124" i="10"/>
  <c r="G116" i="10"/>
  <c r="G108" i="10"/>
  <c r="G100" i="10"/>
  <c r="G92" i="10"/>
  <c r="G84" i="10"/>
  <c r="G76" i="10"/>
  <c r="G68" i="10"/>
  <c r="G60" i="10"/>
  <c r="G52" i="10"/>
  <c r="G44" i="10"/>
  <c r="G36" i="10"/>
  <c r="G28" i="10"/>
  <c r="G20" i="10"/>
  <c r="G7" i="10"/>
  <c r="N10" i="10"/>
  <c r="N18" i="10"/>
  <c r="N26" i="10"/>
  <c r="N34" i="10"/>
  <c r="N42" i="10"/>
  <c r="N50" i="10"/>
  <c r="N58" i="10"/>
  <c r="N66" i="10"/>
  <c r="N74" i="10"/>
  <c r="N82" i="10"/>
  <c r="N90" i="10"/>
  <c r="N98" i="10"/>
  <c r="N106" i="10"/>
  <c r="N114" i="10"/>
  <c r="N122" i="10"/>
  <c r="N130" i="10"/>
  <c r="N138" i="10"/>
  <c r="N146" i="10"/>
  <c r="N154" i="10"/>
  <c r="N162" i="10"/>
  <c r="N170" i="10"/>
  <c r="N178" i="10"/>
  <c r="N186" i="10"/>
  <c r="N194" i="10"/>
  <c r="N202" i="10"/>
  <c r="N210" i="10"/>
  <c r="N218" i="10"/>
  <c r="N226" i="10"/>
  <c r="N234" i="10"/>
  <c r="N242" i="10"/>
  <c r="N250" i="10"/>
  <c r="N258" i="10"/>
  <c r="N266" i="10"/>
  <c r="N274" i="10"/>
  <c r="N282" i="10"/>
  <c r="N290" i="10"/>
  <c r="N298" i="10"/>
  <c r="N306" i="10"/>
  <c r="N314" i="10"/>
  <c r="N322" i="10"/>
  <c r="N330" i="10"/>
  <c r="N338" i="10"/>
  <c r="N346" i="10"/>
  <c r="N354" i="10"/>
  <c r="N362" i="10"/>
  <c r="N370" i="10"/>
  <c r="N378" i="10"/>
  <c r="N386" i="10"/>
  <c r="N394" i="10"/>
  <c r="N402" i="10"/>
  <c r="N410" i="10"/>
  <c r="N418" i="10"/>
  <c r="N426" i="10"/>
  <c r="N434" i="10"/>
  <c r="N442" i="10"/>
  <c r="N450" i="10"/>
  <c r="N458" i="10"/>
  <c r="N466" i="10"/>
  <c r="N474" i="10"/>
  <c r="N482" i="10"/>
  <c r="N490" i="10"/>
  <c r="N498" i="10"/>
  <c r="N506" i="10"/>
  <c r="N514" i="10"/>
  <c r="N522" i="10"/>
  <c r="N530" i="10"/>
  <c r="N538" i="10"/>
  <c r="G2069" i="10"/>
  <c r="G1350" i="10"/>
  <c r="G1299" i="10"/>
  <c r="G1207" i="10"/>
  <c r="G1187" i="10"/>
  <c r="G1143" i="10"/>
  <c r="G1123" i="10"/>
  <c r="G1099" i="10"/>
  <c r="G1055" i="10"/>
  <c r="G927" i="10"/>
  <c r="G891" i="10"/>
  <c r="G875" i="10"/>
  <c r="G859" i="10"/>
  <c r="G839" i="10"/>
  <c r="G799" i="10"/>
  <c r="G779" i="10"/>
  <c r="G703" i="10"/>
  <c r="G687" i="10"/>
  <c r="G658" i="10"/>
  <c r="G635" i="10"/>
  <c r="G631" i="10"/>
  <c r="G626" i="10"/>
  <c r="G617" i="10"/>
  <c r="G609" i="10"/>
  <c r="G601" i="10"/>
  <c r="G593" i="10"/>
  <c r="G585" i="10"/>
  <c r="G577" i="10"/>
  <c r="G569" i="10"/>
  <c r="G561" i="10"/>
  <c r="G553" i="10"/>
  <c r="G545" i="10"/>
  <c r="G537" i="10"/>
  <c r="G529" i="10"/>
  <c r="G521" i="10"/>
  <c r="G513" i="10"/>
  <c r="G505" i="10"/>
  <c r="G497" i="10"/>
  <c r="G489" i="10"/>
  <c r="G481" i="10"/>
  <c r="G473" i="10"/>
  <c r="G465" i="10"/>
  <c r="G457" i="10"/>
  <c r="G449" i="10"/>
  <c r="G441" i="10"/>
  <c r="G433" i="10"/>
  <c r="G425" i="10"/>
  <c r="G417" i="10"/>
  <c r="G409" i="10"/>
  <c r="G401" i="10"/>
  <c r="G393" i="10"/>
  <c r="G385" i="10"/>
  <c r="G377" i="10"/>
  <c r="G369" i="10"/>
  <c r="G361" i="10"/>
  <c r="G353" i="10"/>
  <c r="G345" i="10"/>
  <c r="G337" i="10"/>
  <c r="G329" i="10"/>
  <c r="G321" i="10"/>
  <c r="G313" i="10"/>
  <c r="G305" i="10"/>
  <c r="G297" i="10"/>
  <c r="G289" i="10"/>
  <c r="G281" i="10"/>
  <c r="G273" i="10"/>
  <c r="G1035" i="10"/>
  <c r="G963" i="10"/>
  <c r="G550" i="10"/>
  <c r="G486" i="10"/>
  <c r="G422" i="10"/>
  <c r="G358" i="10"/>
  <c r="G294" i="10"/>
  <c r="G278" i="10"/>
  <c r="G249" i="10"/>
  <c r="G182" i="10"/>
  <c r="G177" i="10"/>
  <c r="G118" i="10"/>
  <c r="G113" i="10"/>
  <c r="G30" i="10"/>
  <c r="G25" i="10"/>
  <c r="N35" i="10"/>
  <c r="N67" i="10"/>
  <c r="N99" i="10"/>
  <c r="N131" i="10"/>
  <c r="N163" i="10"/>
  <c r="N195" i="10"/>
  <c r="N227" i="10"/>
  <c r="N259" i="10"/>
  <c r="N291" i="10"/>
  <c r="N323" i="10"/>
  <c r="N355" i="10"/>
  <c r="N387" i="10"/>
  <c r="N419" i="10"/>
  <c r="N451" i="10"/>
  <c r="N483" i="10"/>
  <c r="N515" i="10"/>
  <c r="N542" i="10"/>
  <c r="N551" i="10"/>
  <c r="N559" i="10"/>
  <c r="N567" i="10"/>
  <c r="N575" i="10"/>
  <c r="N583" i="10"/>
  <c r="N591" i="10"/>
  <c r="N599" i="10"/>
  <c r="N607" i="10"/>
  <c r="N615" i="10"/>
  <c r="N623" i="10"/>
  <c r="N631" i="10"/>
  <c r="N639" i="10"/>
  <c r="N647" i="10"/>
  <c r="N655" i="10"/>
  <c r="N663" i="10"/>
  <c r="N671" i="10"/>
  <c r="N679" i="10"/>
  <c r="N687" i="10"/>
  <c r="N695" i="10"/>
  <c r="N703" i="10"/>
  <c r="N711" i="10"/>
  <c r="N719" i="10"/>
  <c r="N727" i="10"/>
  <c r="N735" i="10"/>
  <c r="N743" i="10"/>
  <c r="N751" i="10"/>
  <c r="N759" i="10"/>
  <c r="N767" i="10"/>
  <c r="N775" i="10"/>
  <c r="N783" i="10"/>
  <c r="N791" i="10"/>
  <c r="N799" i="10"/>
  <c r="N807" i="10"/>
  <c r="N815" i="10"/>
  <c r="N823" i="10"/>
  <c r="N831" i="10"/>
  <c r="N839" i="10"/>
  <c r="N847" i="10"/>
  <c r="N855" i="10"/>
  <c r="N863" i="10"/>
  <c r="N871" i="10"/>
  <c r="N879" i="10"/>
  <c r="N887" i="10"/>
  <c r="N895" i="10"/>
  <c r="N903" i="10"/>
  <c r="N911" i="10"/>
  <c r="N919" i="10"/>
  <c r="N927" i="10"/>
  <c r="N935" i="10"/>
  <c r="N943" i="10"/>
  <c r="N951" i="10"/>
  <c r="N959" i="10"/>
  <c r="N967" i="10"/>
  <c r="N975" i="10"/>
  <c r="N983" i="10"/>
  <c r="N991" i="10"/>
  <c r="N999" i="10"/>
  <c r="N1007" i="10"/>
  <c r="N1015" i="10"/>
  <c r="N1023" i="10"/>
  <c r="N1031" i="10"/>
  <c r="N1039" i="10"/>
  <c r="N1047" i="10"/>
  <c r="N1055" i="10"/>
  <c r="N1063" i="10"/>
  <c r="N1071" i="10"/>
  <c r="N1079" i="10"/>
  <c r="N1087" i="10"/>
  <c r="N1095" i="10"/>
  <c r="N1103" i="10"/>
  <c r="N1111" i="10"/>
  <c r="N1119" i="10"/>
  <c r="N1127" i="10"/>
  <c r="N1135" i="10"/>
  <c r="N1143" i="10"/>
  <c r="N1151" i="10"/>
  <c r="N1159" i="10"/>
  <c r="N1167" i="10"/>
  <c r="N1175" i="10"/>
  <c r="N1183" i="10"/>
  <c r="N1191" i="10"/>
  <c r="N1199" i="10"/>
  <c r="N1207" i="10"/>
  <c r="N1215" i="10"/>
  <c r="N1223" i="10"/>
  <c r="N1231" i="10"/>
  <c r="N1239" i="10"/>
  <c r="N1247" i="10"/>
  <c r="N1255" i="10"/>
  <c r="N1263" i="10"/>
  <c r="N1271" i="10"/>
  <c r="N1279" i="10"/>
  <c r="N1287" i="10"/>
  <c r="N1295" i="10"/>
  <c r="N1303" i="10"/>
  <c r="N1311" i="10"/>
  <c r="N1319" i="10"/>
  <c r="N1327" i="10"/>
  <c r="N1335" i="10"/>
  <c r="N1343" i="10"/>
  <c r="N1351" i="10"/>
  <c r="N1359" i="10"/>
  <c r="N1367" i="10"/>
  <c r="N1375" i="10"/>
  <c r="N1383" i="10"/>
  <c r="N1391" i="10"/>
  <c r="N1399" i="10"/>
  <c r="N1407" i="10"/>
  <c r="N1415" i="10"/>
  <c r="N1423" i="10"/>
  <c r="N1431" i="10"/>
  <c r="N1439" i="10"/>
  <c r="N1447" i="10"/>
  <c r="N1455" i="10"/>
  <c r="N1463" i="10"/>
  <c r="N1471" i="10"/>
  <c r="N1479" i="10"/>
  <c r="N1487" i="10"/>
  <c r="N1495" i="10"/>
  <c r="N1503" i="10"/>
  <c r="N1511" i="10"/>
  <c r="N1519" i="10"/>
  <c r="N1527" i="10"/>
  <c r="N1535" i="10"/>
  <c r="N1543" i="10"/>
  <c r="N1551" i="10"/>
  <c r="N1559" i="10"/>
  <c r="N1567" i="10"/>
  <c r="N1575" i="10"/>
  <c r="N1583" i="10"/>
  <c r="N1591" i="10"/>
  <c r="N1599" i="10"/>
  <c r="N1607" i="10"/>
  <c r="N1615" i="10"/>
  <c r="N1623" i="10"/>
  <c r="N1631" i="10"/>
  <c r="N1639" i="10"/>
  <c r="N1647" i="10"/>
  <c r="N1655" i="10"/>
  <c r="N1663" i="10"/>
  <c r="N1671" i="10"/>
  <c r="N1679" i="10"/>
  <c r="N1687" i="10"/>
  <c r="N1695" i="10"/>
  <c r="N1703" i="10"/>
  <c r="N1711" i="10"/>
  <c r="N1719" i="10"/>
  <c r="N1727" i="10"/>
  <c r="N1735" i="10"/>
  <c r="N1743" i="10"/>
  <c r="N1751" i="10"/>
  <c r="N1759" i="10"/>
  <c r="N1767" i="10"/>
  <c r="N1775" i="10"/>
  <c r="N1783" i="10"/>
  <c r="N1791" i="10"/>
  <c r="N1799" i="10"/>
  <c r="N1807" i="10"/>
  <c r="N1815" i="10"/>
  <c r="N1823" i="10"/>
  <c r="N1831" i="10"/>
  <c r="N1839" i="10"/>
  <c r="N1847" i="10"/>
  <c r="N1855" i="10"/>
  <c r="N1863" i="10"/>
  <c r="N1871" i="10"/>
  <c r="N1879" i="10"/>
  <c r="N1887" i="10"/>
  <c r="N1895" i="10"/>
  <c r="N1903" i="10"/>
  <c r="N1911" i="10"/>
  <c r="N1919" i="10"/>
  <c r="N1927" i="10"/>
  <c r="N1935" i="10"/>
  <c r="N1943" i="10"/>
  <c r="N1951" i="10"/>
  <c r="N1959" i="10"/>
  <c r="N1967" i="10"/>
  <c r="N1975" i="10"/>
  <c r="N1983" i="10"/>
  <c r="N1991" i="10"/>
  <c r="N1999" i="10"/>
  <c r="N2007" i="10"/>
  <c r="N2015" i="10"/>
  <c r="N2023" i="10"/>
  <c r="N2031" i="10"/>
  <c r="N2039" i="10"/>
  <c r="N2047" i="10"/>
  <c r="N2055" i="10"/>
  <c r="N2063" i="10"/>
  <c r="N2071" i="10"/>
  <c r="N2079" i="10"/>
  <c r="N2087" i="10"/>
  <c r="N2095" i="10"/>
  <c r="N2103" i="10"/>
  <c r="N2111" i="10"/>
  <c r="N2119" i="10"/>
  <c r="N2127" i="10"/>
  <c r="N2135" i="10"/>
  <c r="N2143" i="10"/>
  <c r="N2151" i="10"/>
  <c r="N2159" i="10"/>
  <c r="N2167" i="10"/>
  <c r="N2175" i="10"/>
  <c r="N2183" i="10"/>
  <c r="G1275" i="10"/>
  <c r="G534" i="10"/>
  <c r="G470" i="10"/>
  <c r="G406" i="10"/>
  <c r="G342" i="10"/>
  <c r="G257" i="10"/>
  <c r="G225" i="10"/>
  <c r="G166" i="10"/>
  <c r="G161" i="10"/>
  <c r="G102" i="10"/>
  <c r="G97" i="10"/>
  <c r="N11" i="10"/>
  <c r="N43" i="10"/>
  <c r="N75" i="10"/>
  <c r="N107" i="10"/>
  <c r="N139" i="10"/>
  <c r="N171" i="10"/>
  <c r="N203" i="10"/>
  <c r="N235" i="10"/>
  <c r="N267" i="10"/>
  <c r="N299" i="10"/>
  <c r="N331" i="10"/>
  <c r="N363" i="10"/>
  <c r="N395" i="10"/>
  <c r="N427" i="10"/>
  <c r="N459" i="10"/>
  <c r="N491" i="10"/>
  <c r="N523" i="10"/>
  <c r="N545" i="10"/>
  <c r="N553" i="10"/>
  <c r="N561" i="10"/>
  <c r="N569" i="10"/>
  <c r="N577" i="10"/>
  <c r="N585" i="10"/>
  <c r="N593" i="10"/>
  <c r="N601" i="10"/>
  <c r="N609" i="10"/>
  <c r="N617" i="10"/>
  <c r="N625" i="10"/>
  <c r="N633" i="10"/>
  <c r="N641" i="10"/>
  <c r="N649" i="10"/>
  <c r="N657" i="10"/>
  <c r="N665" i="10"/>
  <c r="N673" i="10"/>
  <c r="N681" i="10"/>
  <c r="N689" i="10"/>
  <c r="N697" i="10"/>
  <c r="N705" i="10"/>
  <c r="N713" i="10"/>
  <c r="N721" i="10"/>
  <c r="N729" i="10"/>
  <c r="N737" i="10"/>
  <c r="N745" i="10"/>
  <c r="N753" i="10"/>
  <c r="N761" i="10"/>
  <c r="N769" i="10"/>
  <c r="N777" i="10"/>
  <c r="N785" i="10"/>
  <c r="N793" i="10"/>
  <c r="N801" i="10"/>
  <c r="N809" i="10"/>
  <c r="N817" i="10"/>
  <c r="N825" i="10"/>
  <c r="N833" i="10"/>
  <c r="N841" i="10"/>
  <c r="N849" i="10"/>
  <c r="N857" i="10"/>
  <c r="N865" i="10"/>
  <c r="N873" i="10"/>
  <c r="N881" i="10"/>
  <c r="N889" i="10"/>
  <c r="N897" i="10"/>
  <c r="N905" i="10"/>
  <c r="N913" i="10"/>
  <c r="N921" i="10"/>
  <c r="N929" i="10"/>
  <c r="N937" i="10"/>
  <c r="N945" i="10"/>
  <c r="N953" i="10"/>
  <c r="N961" i="10"/>
  <c r="N969" i="10"/>
  <c r="N977" i="10"/>
  <c r="N985" i="10"/>
  <c r="N993" i="10"/>
  <c r="N1001" i="10"/>
  <c r="N1009" i="10"/>
  <c r="N1017" i="10"/>
  <c r="N1025" i="10"/>
  <c r="N1033" i="10"/>
  <c r="N1041" i="10"/>
  <c r="N1049" i="10"/>
  <c r="N1057" i="10"/>
  <c r="N1065" i="10"/>
  <c r="N1073" i="10"/>
  <c r="N1081" i="10"/>
  <c r="N1089" i="10"/>
  <c r="N1097" i="10"/>
  <c r="N1105" i="10"/>
  <c r="N1113" i="10"/>
  <c r="N1121" i="10"/>
  <c r="N1129" i="10"/>
  <c r="N1137" i="10"/>
  <c r="N1145" i="10"/>
  <c r="N1153" i="10"/>
  <c r="N1161" i="10"/>
  <c r="N1169" i="10"/>
  <c r="N1177" i="10"/>
  <c r="N1185" i="10"/>
  <c r="N1193" i="10"/>
  <c r="N1201" i="10"/>
  <c r="N1209" i="10"/>
  <c r="N1217" i="10"/>
  <c r="N1225" i="10"/>
  <c r="N1233" i="10"/>
  <c r="N1241" i="10"/>
  <c r="N1249" i="10"/>
  <c r="N1257" i="10"/>
  <c r="N1265" i="10"/>
  <c r="N1273" i="10"/>
  <c r="N1281" i="10"/>
  <c r="N1289" i="10"/>
  <c r="N1297" i="10"/>
  <c r="N1305" i="10"/>
  <c r="N1313" i="10"/>
  <c r="N1321" i="10"/>
  <c r="N1329" i="10"/>
  <c r="N1337" i="10"/>
  <c r="N1345" i="10"/>
  <c r="N1353" i="10"/>
  <c r="N1361" i="10"/>
  <c r="N1369" i="10"/>
  <c r="N1377" i="10"/>
  <c r="N1385" i="10"/>
  <c r="N1393" i="10"/>
  <c r="N1401" i="10"/>
  <c r="N1409" i="10"/>
  <c r="N1417" i="10"/>
  <c r="N1425" i="10"/>
  <c r="N1433" i="10"/>
  <c r="N1441" i="10"/>
  <c r="N1449" i="10"/>
  <c r="N1457" i="10"/>
  <c r="N1465" i="10"/>
  <c r="N1473" i="10"/>
  <c r="N1481" i="10"/>
  <c r="N1489" i="10"/>
  <c r="N1497" i="10"/>
  <c r="N1505" i="10"/>
  <c r="N1513" i="10"/>
  <c r="N1521" i="10"/>
  <c r="N1529" i="10"/>
  <c r="N1537" i="10"/>
  <c r="N1545" i="10"/>
  <c r="N1553" i="10"/>
  <c r="N1561" i="10"/>
  <c r="N1569" i="10"/>
  <c r="N1577" i="10"/>
  <c r="N1585" i="10"/>
  <c r="N1593" i="10"/>
  <c r="N1601" i="10"/>
  <c r="N1609" i="10"/>
  <c r="N1617" i="10"/>
  <c r="N1625" i="10"/>
  <c r="N1633" i="10"/>
  <c r="N1641" i="10"/>
  <c r="N1649" i="10"/>
  <c r="N1657" i="10"/>
  <c r="N1665" i="10"/>
  <c r="N1673" i="10"/>
  <c r="N1681" i="10"/>
  <c r="N1689" i="10"/>
  <c r="N1697" i="10"/>
  <c r="N1705" i="10"/>
  <c r="N1713" i="10"/>
  <c r="N1721" i="10"/>
  <c r="N1729" i="10"/>
  <c r="N1737" i="10"/>
  <c r="N1745" i="10"/>
  <c r="N1753" i="10"/>
  <c r="N1761" i="10"/>
  <c r="N1769" i="10"/>
  <c r="N1777" i="10"/>
  <c r="N1785" i="10"/>
  <c r="N1793" i="10"/>
  <c r="N1801" i="10"/>
  <c r="N1809" i="10"/>
  <c r="N1817" i="10"/>
  <c r="N1825" i="10"/>
  <c r="N1833" i="10"/>
  <c r="N1841" i="10"/>
  <c r="N1849" i="10"/>
  <c r="N1857" i="10"/>
  <c r="N1865" i="10"/>
  <c r="N1873" i="10"/>
  <c r="N1881" i="10"/>
  <c r="N1889" i="10"/>
  <c r="N1897" i="10"/>
  <c r="N1905" i="10"/>
  <c r="N1913" i="10"/>
  <c r="N1921" i="10"/>
  <c r="N1929" i="10"/>
  <c r="N1937" i="10"/>
  <c r="N1945" i="10"/>
  <c r="N1953" i="10"/>
  <c r="N1961" i="10"/>
  <c r="N1969" i="10"/>
  <c r="N1977" i="10"/>
  <c r="N1985" i="10"/>
  <c r="N1993" i="10"/>
  <c r="N2001" i="10"/>
  <c r="N2009" i="10"/>
  <c r="N2017" i="10"/>
  <c r="N2025" i="10"/>
  <c r="N2033" i="10"/>
  <c r="N2041" i="10"/>
  <c r="N2049" i="10"/>
  <c r="N2057" i="10"/>
  <c r="N2065" i="10"/>
  <c r="N2073" i="10"/>
  <c r="N2081" i="10"/>
  <c r="N2089" i="10"/>
  <c r="N2097" i="10"/>
  <c r="N2105" i="10"/>
  <c r="N2113" i="10"/>
  <c r="N2121" i="10"/>
  <c r="N2129" i="10"/>
  <c r="N2137" i="10"/>
  <c r="N2145" i="10"/>
  <c r="N2153" i="10"/>
  <c r="N2161" i="10"/>
  <c r="N2169" i="10"/>
  <c r="N2177" i="10"/>
  <c r="N2185" i="10"/>
  <c r="G1877" i="10"/>
  <c r="G1805" i="10"/>
  <c r="G1733" i="10"/>
  <c r="G1231" i="10"/>
  <c r="G947" i="10"/>
  <c r="G666" i="10"/>
  <c r="G558" i="10"/>
  <c r="G494" i="10"/>
  <c r="G430" i="10"/>
  <c r="G366" i="10"/>
  <c r="G302" i="10"/>
  <c r="G238" i="10"/>
  <c r="G190" i="10"/>
  <c r="G185" i="10"/>
  <c r="G126" i="10"/>
  <c r="G121" i="10"/>
  <c r="G62" i="10"/>
  <c r="G38" i="10"/>
  <c r="G33" i="10"/>
  <c r="G14" i="10"/>
  <c r="N12" i="10"/>
  <c r="N44" i="10"/>
  <c r="N76" i="10"/>
  <c r="N108" i="10"/>
  <c r="N140" i="10"/>
  <c r="N172" i="10"/>
  <c r="N204" i="10"/>
  <c r="N236" i="10"/>
  <c r="N268" i="10"/>
  <c r="N300" i="10"/>
  <c r="N332" i="10"/>
  <c r="N364" i="10"/>
  <c r="N396" i="10"/>
  <c r="N428" i="10"/>
  <c r="N460" i="10"/>
  <c r="N492" i="10"/>
  <c r="N524" i="10"/>
  <c r="N546" i="10"/>
  <c r="N554" i="10"/>
  <c r="N562" i="10"/>
  <c r="N570" i="10"/>
  <c r="N578" i="10"/>
  <c r="N586" i="10"/>
  <c r="N594" i="10"/>
  <c r="N602" i="10"/>
  <c r="N610" i="10"/>
  <c r="N618" i="10"/>
  <c r="N626" i="10"/>
  <c r="N634" i="10"/>
  <c r="N642" i="10"/>
  <c r="N650" i="10"/>
  <c r="N658" i="10"/>
  <c r="N666" i="10"/>
  <c r="N674" i="10"/>
  <c r="N682" i="10"/>
  <c r="N690" i="10"/>
  <c r="N698" i="10"/>
  <c r="N706" i="10"/>
  <c r="N714" i="10"/>
  <c r="N722" i="10"/>
  <c r="N730" i="10"/>
  <c r="N738" i="10"/>
  <c r="N746" i="10"/>
  <c r="N754" i="10"/>
  <c r="N762" i="10"/>
  <c r="N770" i="10"/>
  <c r="N778" i="10"/>
  <c r="N786" i="10"/>
  <c r="N794" i="10"/>
  <c r="N802" i="10"/>
  <c r="N810" i="10"/>
  <c r="N818" i="10"/>
  <c r="N826" i="10"/>
  <c r="N834" i="10"/>
  <c r="N842" i="10"/>
  <c r="N850" i="10"/>
  <c r="N858" i="10"/>
  <c r="N866" i="10"/>
  <c r="N874" i="10"/>
  <c r="N882" i="10"/>
  <c r="N890" i="10"/>
  <c r="N898" i="10"/>
  <c r="N906" i="10"/>
  <c r="N914" i="10"/>
  <c r="N922" i="10"/>
  <c r="N930" i="10"/>
  <c r="N938" i="10"/>
  <c r="N946" i="10"/>
  <c r="N954" i="10"/>
  <c r="N962" i="10"/>
  <c r="N970" i="10"/>
  <c r="N978" i="10"/>
  <c r="N986" i="10"/>
  <c r="N994" i="10"/>
  <c r="N1002" i="10"/>
  <c r="N1010" i="10"/>
  <c r="N1018" i="10"/>
  <c r="N1026" i="10"/>
  <c r="N1034" i="10"/>
  <c r="N1042" i="10"/>
  <c r="N1050" i="10"/>
  <c r="N1058" i="10"/>
  <c r="N1066" i="10"/>
  <c r="N1074" i="10"/>
  <c r="N1082" i="10"/>
  <c r="N1090" i="10"/>
  <c r="N1098" i="10"/>
  <c r="N1106" i="10"/>
  <c r="N1114" i="10"/>
  <c r="N1122" i="10"/>
  <c r="N1130" i="10"/>
  <c r="N1138" i="10"/>
  <c r="N1146" i="10"/>
  <c r="N1154" i="10"/>
  <c r="N1162" i="10"/>
  <c r="N1170" i="10"/>
  <c r="N1178" i="10"/>
  <c r="N1186" i="10"/>
  <c r="N1194" i="10"/>
  <c r="N1202" i="10"/>
  <c r="N1210" i="10"/>
  <c r="N1218" i="10"/>
  <c r="N1226" i="10"/>
  <c r="N1234" i="10"/>
  <c r="N1242" i="10"/>
  <c r="N1250" i="10"/>
  <c r="N1258" i="10"/>
  <c r="N1266" i="10"/>
  <c r="N1274" i="10"/>
  <c r="N1282" i="10"/>
  <c r="N1290" i="10"/>
  <c r="N1298" i="10"/>
  <c r="N1306" i="10"/>
  <c r="N1314" i="10"/>
  <c r="N1322" i="10"/>
  <c r="N1330" i="10"/>
  <c r="N1338" i="10"/>
  <c r="N1346" i="10"/>
  <c r="N1354" i="10"/>
  <c r="N1362" i="10"/>
  <c r="N1370" i="10"/>
  <c r="N1378" i="10"/>
  <c r="N1386" i="10"/>
  <c r="N1394" i="10"/>
  <c r="N1402" i="10"/>
  <c r="N1410" i="10"/>
  <c r="N1418" i="10"/>
  <c r="N1426" i="10"/>
  <c r="N1434" i="10"/>
  <c r="N1442" i="10"/>
  <c r="N1450" i="10"/>
  <c r="N1458" i="10"/>
  <c r="N1466" i="10"/>
  <c r="N1474" i="10"/>
  <c r="N1482" i="10"/>
  <c r="N1490" i="10"/>
  <c r="N1498" i="10"/>
  <c r="N1506" i="10"/>
  <c r="N1514" i="10"/>
  <c r="N1522" i="10"/>
  <c r="N1530" i="10"/>
  <c r="N1538" i="10"/>
  <c r="N1546" i="10"/>
  <c r="N1554" i="10"/>
  <c r="N1562" i="10"/>
  <c r="N1570" i="10"/>
  <c r="N1578" i="10"/>
  <c r="N1586" i="10"/>
  <c r="N1594" i="10"/>
  <c r="N1602" i="10"/>
  <c r="N1610" i="10"/>
  <c r="N1618" i="10"/>
  <c r="N1626" i="10"/>
  <c r="N1634" i="10"/>
  <c r="N1642" i="10"/>
  <c r="N1650" i="10"/>
  <c r="N1658" i="10"/>
  <c r="N1666" i="10"/>
  <c r="N1674" i="10"/>
  <c r="N1682" i="10"/>
  <c r="N1690" i="10"/>
  <c r="N1698" i="10"/>
  <c r="N1706" i="10"/>
  <c r="N1714" i="10"/>
  <c r="N1722" i="10"/>
  <c r="N1730" i="10"/>
  <c r="N1738" i="10"/>
  <c r="N1746" i="10"/>
  <c r="N1754" i="10"/>
  <c r="N1762" i="10"/>
  <c r="N1770" i="10"/>
  <c r="N1778" i="10"/>
  <c r="N1786" i="10"/>
  <c r="N1794" i="10"/>
  <c r="N1802" i="10"/>
  <c r="N1810" i="10"/>
  <c r="N1818" i="10"/>
  <c r="N1826" i="10"/>
  <c r="N1834" i="10"/>
  <c r="N1842" i="10"/>
  <c r="N1850" i="10"/>
  <c r="N1858" i="10"/>
  <c r="N1866" i="10"/>
  <c r="N1874" i="10"/>
  <c r="N1882" i="10"/>
  <c r="N1890" i="10"/>
  <c r="N1898" i="10"/>
  <c r="N1906" i="10"/>
  <c r="N1914" i="10"/>
  <c r="N1922" i="10"/>
  <c r="N1930" i="10"/>
  <c r="N1938" i="10"/>
  <c r="N1946" i="10"/>
  <c r="N1954" i="10"/>
  <c r="N1962" i="10"/>
  <c r="N1970" i="10"/>
  <c r="N1978" i="10"/>
  <c r="N1986" i="10"/>
  <c r="N1994" i="10"/>
  <c r="N2002" i="10"/>
  <c r="N2010" i="10"/>
  <c r="N2018" i="10"/>
  <c r="N2026" i="10"/>
  <c r="N2034" i="10"/>
  <c r="N2042" i="10"/>
  <c r="N2050" i="10"/>
  <c r="N2058" i="10"/>
  <c r="N2066" i="10"/>
  <c r="N2074" i="10"/>
  <c r="N2082" i="10"/>
  <c r="N2090" i="10"/>
  <c r="N2098" i="10"/>
  <c r="N2106" i="10"/>
  <c r="N2114" i="10"/>
  <c r="N2122" i="10"/>
  <c r="N2130" i="10"/>
  <c r="N2138" i="10"/>
  <c r="N2146" i="10"/>
  <c r="N2154" i="10"/>
  <c r="N2162" i="10"/>
  <c r="N2170" i="10"/>
  <c r="N2178" i="10"/>
  <c r="N2186" i="10"/>
  <c r="G999" i="10"/>
  <c r="G518" i="10"/>
  <c r="G454" i="10"/>
  <c r="G390" i="10"/>
  <c r="G326" i="10"/>
  <c r="G286" i="10"/>
  <c r="G270" i="10"/>
  <c r="G265" i="10"/>
  <c r="G233" i="10"/>
  <c r="G214" i="10"/>
  <c r="G209" i="10"/>
  <c r="G150" i="10"/>
  <c r="G145" i="10"/>
  <c r="G86" i="10"/>
  <c r="G81" i="10"/>
  <c r="G57" i="10"/>
  <c r="G9" i="10"/>
  <c r="G4" i="10"/>
  <c r="N19" i="10"/>
  <c r="N51" i="10"/>
  <c r="N83" i="10"/>
  <c r="N115" i="10"/>
  <c r="N147" i="10"/>
  <c r="N179" i="10"/>
  <c r="N211" i="10"/>
  <c r="N243" i="10"/>
  <c r="N275" i="10"/>
  <c r="N307" i="10"/>
  <c r="N339" i="10"/>
  <c r="N371" i="10"/>
  <c r="N403" i="10"/>
  <c r="N435" i="10"/>
  <c r="N467" i="10"/>
  <c r="N499" i="10"/>
  <c r="N531" i="10"/>
  <c r="N547" i="10"/>
  <c r="N555" i="10"/>
  <c r="N563" i="10"/>
  <c r="N571" i="10"/>
  <c r="N579" i="10"/>
  <c r="N587" i="10"/>
  <c r="N595" i="10"/>
  <c r="N603" i="10"/>
  <c r="N611" i="10"/>
  <c r="N619" i="10"/>
  <c r="N627" i="10"/>
  <c r="N635" i="10"/>
  <c r="N643" i="10"/>
  <c r="N651" i="10"/>
  <c r="N659" i="10"/>
  <c r="N667" i="10"/>
  <c r="N675" i="10"/>
  <c r="N683" i="10"/>
  <c r="N691" i="10"/>
  <c r="N699" i="10"/>
  <c r="N707" i="10"/>
  <c r="N715" i="10"/>
  <c r="N723" i="10"/>
  <c r="N731" i="10"/>
  <c r="N739" i="10"/>
  <c r="N747" i="10"/>
  <c r="N755" i="10"/>
  <c r="N763" i="10"/>
  <c r="N771" i="10"/>
  <c r="N779" i="10"/>
  <c r="N787" i="10"/>
  <c r="N795" i="10"/>
  <c r="N803" i="10"/>
  <c r="N811" i="10"/>
  <c r="N819" i="10"/>
  <c r="N827" i="10"/>
  <c r="N835" i="10"/>
  <c r="N843" i="10"/>
  <c r="N851" i="10"/>
  <c r="N859" i="10"/>
  <c r="N867" i="10"/>
  <c r="N875" i="10"/>
  <c r="N883" i="10"/>
  <c r="N891" i="10"/>
  <c r="N899" i="10"/>
  <c r="N907" i="10"/>
  <c r="N915" i="10"/>
  <c r="N923" i="10"/>
  <c r="N931" i="10"/>
  <c r="N939" i="10"/>
  <c r="N947" i="10"/>
  <c r="N955" i="10"/>
  <c r="N963" i="10"/>
  <c r="N971" i="10"/>
  <c r="N979" i="10"/>
  <c r="N987" i="10"/>
  <c r="N995" i="10"/>
  <c r="N1003" i="10"/>
  <c r="N1011" i="10"/>
  <c r="N1019" i="10"/>
  <c r="N1027" i="10"/>
  <c r="N1035" i="10"/>
  <c r="N1043" i="10"/>
  <c r="N1051" i="10"/>
  <c r="N1059" i="10"/>
  <c r="N1067" i="10"/>
  <c r="N1075" i="10"/>
  <c r="N1083" i="10"/>
  <c r="N1091" i="10"/>
  <c r="N1099" i="10"/>
  <c r="N1107" i="10"/>
  <c r="N1115" i="10"/>
  <c r="N1123" i="10"/>
  <c r="N1131" i="10"/>
  <c r="N1139" i="10"/>
  <c r="N1147" i="10"/>
  <c r="N1155" i="10"/>
  <c r="N1163" i="10"/>
  <c r="N1171" i="10"/>
  <c r="N1179" i="10"/>
  <c r="N1187" i="10"/>
  <c r="N1195" i="10"/>
  <c r="N1203" i="10"/>
  <c r="N1211" i="10"/>
  <c r="N1219" i="10"/>
  <c r="N1227" i="10"/>
  <c r="N1235" i="10"/>
  <c r="N1243" i="10"/>
  <c r="N1251" i="10"/>
  <c r="N1259" i="10"/>
  <c r="N1267" i="10"/>
  <c r="N1275" i="10"/>
  <c r="N1283" i="10"/>
  <c r="N1291" i="10"/>
  <c r="N1299" i="10"/>
  <c r="N1307" i="10"/>
  <c r="N1315" i="10"/>
  <c r="N1323" i="10"/>
  <c r="N1331" i="10"/>
  <c r="N1339" i="10"/>
  <c r="N1347" i="10"/>
  <c r="N1355" i="10"/>
  <c r="N1363" i="10"/>
  <c r="N1371" i="10"/>
  <c r="N1379" i="10"/>
  <c r="N1387" i="10"/>
  <c r="N1395" i="10"/>
  <c r="N1403" i="10"/>
  <c r="N1411" i="10"/>
  <c r="N1419" i="10"/>
  <c r="N1427" i="10"/>
  <c r="N1435" i="10"/>
  <c r="N1443" i="10"/>
  <c r="N1451" i="10"/>
  <c r="N1459" i="10"/>
  <c r="N1467" i="10"/>
  <c r="N1475" i="10"/>
  <c r="N1483" i="10"/>
  <c r="N1491" i="10"/>
  <c r="N1499" i="10"/>
  <c r="N1507" i="10"/>
  <c r="N1515" i="10"/>
  <c r="N1523" i="10"/>
  <c r="N1531" i="10"/>
  <c r="N1539" i="10"/>
  <c r="N1547" i="10"/>
  <c r="N1555" i="10"/>
  <c r="N1563" i="10"/>
  <c r="N1571" i="10"/>
  <c r="N1579" i="10"/>
  <c r="N1587" i="10"/>
  <c r="N1595" i="10"/>
  <c r="N1603" i="10"/>
  <c r="N1611" i="10"/>
  <c r="N1619" i="10"/>
  <c r="N1627" i="10"/>
  <c r="N1635" i="10"/>
  <c r="N1643" i="10"/>
  <c r="N1651" i="10"/>
  <c r="N1659" i="10"/>
  <c r="N1667" i="10"/>
  <c r="N1675" i="10"/>
  <c r="N1683" i="10"/>
  <c r="N1691" i="10"/>
  <c r="N1699" i="10"/>
  <c r="N1707" i="10"/>
  <c r="N1715" i="10"/>
  <c r="N1723" i="10"/>
  <c r="N1731" i="10"/>
  <c r="N1739" i="10"/>
  <c r="N1747" i="10"/>
  <c r="N1755" i="10"/>
  <c r="N1763" i="10"/>
  <c r="N1771" i="10"/>
  <c r="N1779" i="10"/>
  <c r="N1787" i="10"/>
  <c r="N1795" i="10"/>
  <c r="N1803" i="10"/>
  <c r="N1811" i="10"/>
  <c r="N1819" i="10"/>
  <c r="N1827" i="10"/>
  <c r="N1835" i="10"/>
  <c r="N1843" i="10"/>
  <c r="N1851" i="10"/>
  <c r="N1859" i="10"/>
  <c r="N1867" i="10"/>
  <c r="N1875" i="10"/>
  <c r="N1883" i="10"/>
  <c r="N1891" i="10"/>
  <c r="N1899" i="10"/>
  <c r="N1907" i="10"/>
  <c r="N1915" i="10"/>
  <c r="N1923" i="10"/>
  <c r="N1931" i="10"/>
  <c r="N1939" i="10"/>
  <c r="N1947" i="10"/>
  <c r="N1955" i="10"/>
  <c r="N1963" i="10"/>
  <c r="N1971" i="10"/>
  <c r="N1979" i="10"/>
  <c r="N1987" i="10"/>
  <c r="N1995" i="10"/>
  <c r="N2003" i="10"/>
  <c r="N2011" i="10"/>
  <c r="N2019" i="10"/>
  <c r="N2027" i="10"/>
  <c r="N2035" i="10"/>
  <c r="N2043" i="10"/>
  <c r="N2051" i="10"/>
  <c r="N2059" i="10"/>
  <c r="N2067" i="10"/>
  <c r="N2075" i="10"/>
  <c r="N2083" i="10"/>
  <c r="N2091" i="10"/>
  <c r="N2099" i="10"/>
  <c r="N2107" i="10"/>
  <c r="N2115" i="10"/>
  <c r="N2123" i="10"/>
  <c r="N2131" i="10"/>
  <c r="N2139" i="10"/>
  <c r="N2147" i="10"/>
  <c r="N2155" i="10"/>
  <c r="N2163" i="10"/>
  <c r="N2171" i="10"/>
  <c r="N2179" i="10"/>
  <c r="G1211" i="10"/>
  <c r="G1167" i="10"/>
  <c r="G1079" i="10"/>
  <c r="G819" i="10"/>
  <c r="G755" i="10"/>
  <c r="G671" i="10"/>
  <c r="G614" i="10"/>
  <c r="G598" i="10"/>
  <c r="G582" i="10"/>
  <c r="G542" i="10"/>
  <c r="G478" i="10"/>
  <c r="G414" i="10"/>
  <c r="G350" i="10"/>
  <c r="G246" i="10"/>
  <c r="G174" i="10"/>
  <c r="G169" i="10"/>
  <c r="G110" i="10"/>
  <c r="G105" i="10"/>
  <c r="G22" i="10"/>
  <c r="N20" i="10"/>
  <c r="N52" i="10"/>
  <c r="N84" i="10"/>
  <c r="N116" i="10"/>
  <c r="N148" i="10"/>
  <c r="N180" i="10"/>
  <c r="N212" i="10"/>
  <c r="N244" i="10"/>
  <c r="N276" i="10"/>
  <c r="N308" i="10"/>
  <c r="N340" i="10"/>
  <c r="N372" i="10"/>
  <c r="N404" i="10"/>
  <c r="N436" i="10"/>
  <c r="N468" i="10"/>
  <c r="N500" i="10"/>
  <c r="N532" i="10"/>
  <c r="N548" i="10"/>
  <c r="N556" i="10"/>
  <c r="N564" i="10"/>
  <c r="N572" i="10"/>
  <c r="N580" i="10"/>
  <c r="N588" i="10"/>
  <c r="N596" i="10"/>
  <c r="N604" i="10"/>
  <c r="N612" i="10"/>
  <c r="N620" i="10"/>
  <c r="N628" i="10"/>
  <c r="N636" i="10"/>
  <c r="N644" i="10"/>
  <c r="N652" i="10"/>
  <c r="N660" i="10"/>
  <c r="N668" i="10"/>
  <c r="N676" i="10"/>
  <c r="N684" i="10"/>
  <c r="N692" i="10"/>
  <c r="N700" i="10"/>
  <c r="N708" i="10"/>
  <c r="N716" i="10"/>
  <c r="N724" i="10"/>
  <c r="N732" i="10"/>
  <c r="N740" i="10"/>
  <c r="N748" i="10"/>
  <c r="N756" i="10"/>
  <c r="N764" i="10"/>
  <c r="N772" i="10"/>
  <c r="N780" i="10"/>
  <c r="N788" i="10"/>
  <c r="N796" i="10"/>
  <c r="N804" i="10"/>
  <c r="N812" i="10"/>
  <c r="N820" i="10"/>
  <c r="N828" i="10"/>
  <c r="N836" i="10"/>
  <c r="N844" i="10"/>
  <c r="N852" i="10"/>
  <c r="N860" i="10"/>
  <c r="N868" i="10"/>
  <c r="N876" i="10"/>
  <c r="N884" i="10"/>
  <c r="N892" i="10"/>
  <c r="N900" i="10"/>
  <c r="N908" i="10"/>
  <c r="N916" i="10"/>
  <c r="N924" i="10"/>
  <c r="N932" i="10"/>
  <c r="N940" i="10"/>
  <c r="N948" i="10"/>
  <c r="N956" i="10"/>
  <c r="N964" i="10"/>
  <c r="N972" i="10"/>
  <c r="N980" i="10"/>
  <c r="N988" i="10"/>
  <c r="N996" i="10"/>
  <c r="N1004" i="10"/>
  <c r="N1012" i="10"/>
  <c r="N1020" i="10"/>
  <c r="N1028" i="10"/>
  <c r="N1036" i="10"/>
  <c r="N1044" i="10"/>
  <c r="N1052" i="10"/>
  <c r="N1060" i="10"/>
  <c r="N1068" i="10"/>
  <c r="N1076" i="10"/>
  <c r="N1084" i="10"/>
  <c r="N1092" i="10"/>
  <c r="N1100" i="10"/>
  <c r="N1108" i="10"/>
  <c r="N1116" i="10"/>
  <c r="N1124" i="10"/>
  <c r="N1132" i="10"/>
  <c r="N1140" i="10"/>
  <c r="N1148" i="10"/>
  <c r="N1156" i="10"/>
  <c r="N1164" i="10"/>
  <c r="N1172" i="10"/>
  <c r="N1180" i="10"/>
  <c r="N1188" i="10"/>
  <c r="N1196" i="10"/>
  <c r="N1204" i="10"/>
  <c r="N1212" i="10"/>
  <c r="N1220" i="10"/>
  <c r="N1228" i="10"/>
  <c r="N1236" i="10"/>
  <c r="N1244" i="10"/>
  <c r="N1252" i="10"/>
  <c r="N1260" i="10"/>
  <c r="N1268" i="10"/>
  <c r="N1276" i="10"/>
  <c r="N1284" i="10"/>
  <c r="N1292" i="10"/>
  <c r="N1300" i="10"/>
  <c r="N1308" i="10"/>
  <c r="N1316" i="10"/>
  <c r="N1324" i="10"/>
  <c r="N1332" i="10"/>
  <c r="N1340" i="10"/>
  <c r="N1348" i="10"/>
  <c r="N1356" i="10"/>
  <c r="N1364" i="10"/>
  <c r="N1372" i="10"/>
  <c r="N1380" i="10"/>
  <c r="N1388" i="10"/>
  <c r="N1396" i="10"/>
  <c r="N1404" i="10"/>
  <c r="N1412" i="10"/>
  <c r="N1420" i="10"/>
  <c r="N1428" i="10"/>
  <c r="N1436" i="10"/>
  <c r="N1444" i="10"/>
  <c r="N1452" i="10"/>
  <c r="N1460" i="10"/>
  <c r="N1468" i="10"/>
  <c r="N1476" i="10"/>
  <c r="N1484" i="10"/>
  <c r="N1492" i="10"/>
  <c r="N1500" i="10"/>
  <c r="N1508" i="10"/>
  <c r="N1516" i="10"/>
  <c r="N1524" i="10"/>
  <c r="N1532" i="10"/>
  <c r="N1540" i="10"/>
  <c r="N1548" i="10"/>
  <c r="N1556" i="10"/>
  <c r="N1564" i="10"/>
  <c r="N1572" i="10"/>
  <c r="N1580" i="10"/>
  <c r="N1588" i="10"/>
  <c r="N1596" i="10"/>
  <c r="N1604" i="10"/>
  <c r="N1612" i="10"/>
  <c r="N1620" i="10"/>
  <c r="N1628" i="10"/>
  <c r="N1636" i="10"/>
  <c r="N1644" i="10"/>
  <c r="N1652" i="10"/>
  <c r="N1660" i="10"/>
  <c r="N1668" i="10"/>
  <c r="N1676" i="10"/>
  <c r="N1684" i="10"/>
  <c r="N1692" i="10"/>
  <c r="N1700" i="10"/>
  <c r="N1708" i="10"/>
  <c r="N1716" i="10"/>
  <c r="N1724" i="10"/>
  <c r="N1732" i="10"/>
  <c r="N1740" i="10"/>
  <c r="N1748" i="10"/>
  <c r="N1756" i="10"/>
  <c r="N1764" i="10"/>
  <c r="N1772" i="10"/>
  <c r="N1780" i="10"/>
  <c r="N1788" i="10"/>
  <c r="N1796" i="10"/>
  <c r="N1804" i="10"/>
  <c r="N1812" i="10"/>
  <c r="N1820" i="10"/>
  <c r="N1828" i="10"/>
  <c r="N1836" i="10"/>
  <c r="N1844" i="10"/>
  <c r="N1852" i="10"/>
  <c r="N1860" i="10"/>
  <c r="N1868" i="10"/>
  <c r="N1876" i="10"/>
  <c r="N1884" i="10"/>
  <c r="N1892" i="10"/>
  <c r="N1900" i="10"/>
  <c r="N1908" i="10"/>
  <c r="N1916" i="10"/>
  <c r="N1924" i="10"/>
  <c r="N1932" i="10"/>
  <c r="N1940" i="10"/>
  <c r="N1948" i="10"/>
  <c r="N1956" i="10"/>
  <c r="N1964" i="10"/>
  <c r="N1972" i="10"/>
  <c r="N1980" i="10"/>
  <c r="N1988" i="10"/>
  <c r="N1996" i="10"/>
  <c r="N2004" i="10"/>
  <c r="N2012" i="10"/>
  <c r="N2020" i="10"/>
  <c r="N2028" i="10"/>
  <c r="N2036" i="10"/>
  <c r="N2044" i="10"/>
  <c r="N2052" i="10"/>
  <c r="N2060" i="10"/>
  <c r="N2068" i="10"/>
  <c r="N2076" i="10"/>
  <c r="N2084" i="10"/>
  <c r="N2092" i="10"/>
  <c r="N2100" i="10"/>
  <c r="N2108" i="10"/>
  <c r="N2116" i="10"/>
  <c r="N2124" i="10"/>
  <c r="N2132" i="10"/>
  <c r="N2140" i="10"/>
  <c r="N2148" i="10"/>
  <c r="N2156" i="10"/>
  <c r="N2164" i="10"/>
  <c r="N2172" i="10"/>
  <c r="N2180" i="10"/>
  <c r="N2188" i="10"/>
  <c r="G2556" i="10"/>
  <c r="G783" i="10"/>
  <c r="G318" i="10"/>
  <c r="G217" i="10"/>
  <c r="G206" i="10"/>
  <c r="G201" i="10"/>
  <c r="G65" i="10"/>
  <c r="N60" i="10"/>
  <c r="N155" i="10"/>
  <c r="N228" i="10"/>
  <c r="N316" i="10"/>
  <c r="N411" i="10"/>
  <c r="N484" i="10"/>
  <c r="N550" i="10"/>
  <c r="N573" i="10"/>
  <c r="N592" i="10"/>
  <c r="N614" i="10"/>
  <c r="N637" i="10"/>
  <c r="N656" i="10"/>
  <c r="N678" i="10"/>
  <c r="N701" i="10"/>
  <c r="N720" i="10"/>
  <c r="N742" i="10"/>
  <c r="N765" i="10"/>
  <c r="N784" i="10"/>
  <c r="N806" i="10"/>
  <c r="N829" i="10"/>
  <c r="N848" i="10"/>
  <c r="N870" i="10"/>
  <c r="N893" i="10"/>
  <c r="N912" i="10"/>
  <c r="N934" i="10"/>
  <c r="N957" i="10"/>
  <c r="N976" i="10"/>
  <c r="N998" i="10"/>
  <c r="N1021" i="10"/>
  <c r="N1040" i="10"/>
  <c r="N1062" i="10"/>
  <c r="N1085" i="10"/>
  <c r="N1104" i="10"/>
  <c r="N1126" i="10"/>
  <c r="N1149" i="10"/>
  <c r="N1168" i="10"/>
  <c r="N1190" i="10"/>
  <c r="N1213" i="10"/>
  <c r="N1232" i="10"/>
  <c r="N1254" i="10"/>
  <c r="N1277" i="10"/>
  <c r="N1296" i="10"/>
  <c r="N1318" i="10"/>
  <c r="N1341" i="10"/>
  <c r="N1360" i="10"/>
  <c r="N1382" i="10"/>
  <c r="N1405" i="10"/>
  <c r="N1424" i="10"/>
  <c r="N1446" i="10"/>
  <c r="N1469" i="10"/>
  <c r="N1488" i="10"/>
  <c r="N1510" i="10"/>
  <c r="N1533" i="10"/>
  <c r="N1552" i="10"/>
  <c r="N1574" i="10"/>
  <c r="N1597" i="10"/>
  <c r="N1616" i="10"/>
  <c r="N1638" i="10"/>
  <c r="N1661" i="10"/>
  <c r="N1680" i="10"/>
  <c r="N1702" i="10"/>
  <c r="N1725" i="10"/>
  <c r="N1744" i="10"/>
  <c r="N1766" i="10"/>
  <c r="N1789" i="10"/>
  <c r="N1808" i="10"/>
  <c r="N1830" i="10"/>
  <c r="N1853" i="10"/>
  <c r="N1872" i="10"/>
  <c r="N1894" i="10"/>
  <c r="N1917" i="10"/>
  <c r="N1936" i="10"/>
  <c r="N1958" i="10"/>
  <c r="N1981" i="10"/>
  <c r="N2000" i="10"/>
  <c r="N2022" i="10"/>
  <c r="N2045" i="10"/>
  <c r="N2064" i="10"/>
  <c r="N2086" i="10"/>
  <c r="N2109" i="10"/>
  <c r="N2128" i="10"/>
  <c r="N2150" i="10"/>
  <c r="N2173" i="10"/>
  <c r="N2190" i="10"/>
  <c r="N2198" i="10"/>
  <c r="N2206" i="10"/>
  <c r="N2214" i="10"/>
  <c r="N2222" i="10"/>
  <c r="N2230" i="10"/>
  <c r="N2238" i="10"/>
  <c r="N2246" i="10"/>
  <c r="N2254" i="10"/>
  <c r="N2262" i="10"/>
  <c r="N2270" i="10"/>
  <c r="N2278" i="10"/>
  <c r="N2286" i="10"/>
  <c r="N2294" i="10"/>
  <c r="N2302" i="10"/>
  <c r="N2310" i="10"/>
  <c r="N2318" i="10"/>
  <c r="N2326" i="10"/>
  <c r="N2334" i="10"/>
  <c r="N2342" i="10"/>
  <c r="N2350" i="10"/>
  <c r="N2358" i="10"/>
  <c r="N2366" i="10"/>
  <c r="N2374" i="10"/>
  <c r="N2382" i="10"/>
  <c r="N2390" i="10"/>
  <c r="N2398" i="10"/>
  <c r="N2406" i="10"/>
  <c r="N2414" i="10"/>
  <c r="N2422" i="10"/>
  <c r="N2430" i="10"/>
  <c r="N2438" i="10"/>
  <c r="N2446" i="10"/>
  <c r="N2454" i="10"/>
  <c r="N2462" i="10"/>
  <c r="N2470" i="10"/>
  <c r="N2478" i="10"/>
  <c r="N2486" i="10"/>
  <c r="N2494" i="10"/>
  <c r="N2502" i="10"/>
  <c r="N2510" i="10"/>
  <c r="N2518" i="10"/>
  <c r="N2526" i="10"/>
  <c r="N2534" i="10"/>
  <c r="N2542" i="10"/>
  <c r="N2550" i="10"/>
  <c r="N2558" i="10"/>
  <c r="N2566" i="10"/>
  <c r="N2574" i="10"/>
  <c r="N2582" i="10"/>
  <c r="N2590" i="10"/>
  <c r="N2598" i="10"/>
  <c r="N2606" i="10"/>
  <c r="N2614" i="10"/>
  <c r="N2622" i="10"/>
  <c r="N2630" i="10"/>
  <c r="N2638" i="10"/>
  <c r="N2646" i="10"/>
  <c r="N2654" i="10"/>
  <c r="N2662" i="10"/>
  <c r="N2670" i="10"/>
  <c r="N2678" i="10"/>
  <c r="N2686" i="10"/>
  <c r="N2694" i="10"/>
  <c r="N2702" i="10"/>
  <c r="N2710" i="10"/>
  <c r="N2718" i="10"/>
  <c r="N2726" i="10"/>
  <c r="N2734" i="10"/>
  <c r="N2742" i="10"/>
  <c r="N2750" i="10"/>
  <c r="N2758" i="10"/>
  <c r="N2766" i="10"/>
  <c r="N2774" i="10"/>
  <c r="N2782" i="10"/>
  <c r="N2790" i="10"/>
  <c r="N2798" i="10"/>
  <c r="N2806" i="10"/>
  <c r="N2814" i="10"/>
  <c r="N2822" i="10"/>
  <c r="N2830" i="10"/>
  <c r="N2838" i="10"/>
  <c r="N2846" i="10"/>
  <c r="N2854" i="10"/>
  <c r="N2862" i="10"/>
  <c r="N2870" i="10"/>
  <c r="N2878" i="10"/>
  <c r="N2886" i="10"/>
  <c r="N2894" i="10"/>
  <c r="N2902" i="10"/>
  <c r="N2910" i="10"/>
  <c r="N2918" i="10"/>
  <c r="N2926" i="10"/>
  <c r="N2934" i="10"/>
  <c r="N2942" i="10"/>
  <c r="N2950" i="10"/>
  <c r="N2958" i="10"/>
  <c r="N2966" i="10"/>
  <c r="N2974" i="10"/>
  <c r="N2982" i="10"/>
  <c r="N2990" i="10"/>
  <c r="N2998" i="10"/>
  <c r="N3006" i="10"/>
  <c r="N3014" i="10"/>
  <c r="N3022" i="10"/>
  <c r="N3030" i="10"/>
  <c r="N3038" i="10"/>
  <c r="N3046" i="10"/>
  <c r="N3054" i="10"/>
  <c r="N3062" i="10"/>
  <c r="N3070" i="10"/>
  <c r="N3078" i="10"/>
  <c r="N3086" i="10"/>
  <c r="N3094" i="10"/>
  <c r="N3102" i="10"/>
  <c r="N3110" i="10"/>
  <c r="N3118" i="10"/>
  <c r="N3126" i="10"/>
  <c r="N3134" i="10"/>
  <c r="N3142" i="10"/>
  <c r="N3150" i="10"/>
  <c r="N3158" i="10"/>
  <c r="N3166" i="10"/>
  <c r="N3174" i="10"/>
  <c r="N3182" i="10"/>
  <c r="N3190" i="10"/>
  <c r="N3198" i="10"/>
  <c r="N3206" i="10"/>
  <c r="N3214" i="10"/>
  <c r="N3222" i="10"/>
  <c r="N3230" i="10"/>
  <c r="N3238" i="10"/>
  <c r="N3246" i="10"/>
  <c r="N3254" i="10"/>
  <c r="N3262" i="10"/>
  <c r="N3270" i="10"/>
  <c r="N3278" i="10"/>
  <c r="N3286" i="10"/>
  <c r="N3294" i="10"/>
  <c r="N3302" i="10"/>
  <c r="N3310" i="10"/>
  <c r="N3318" i="10"/>
  <c r="N3326" i="10"/>
  <c r="N3334" i="10"/>
  <c r="N3342" i="10"/>
  <c r="N3350" i="10"/>
  <c r="N3358" i="10"/>
  <c r="N3366" i="10"/>
  <c r="N3374" i="10"/>
  <c r="N3382" i="10"/>
  <c r="N3390" i="10"/>
  <c r="N3398" i="10"/>
  <c r="N3406" i="10"/>
  <c r="N3414" i="10"/>
  <c r="N3422" i="10"/>
  <c r="N3430" i="10"/>
  <c r="N3438" i="10"/>
  <c r="N3446" i="10"/>
  <c r="N3454" i="10"/>
  <c r="N3462" i="10"/>
  <c r="N3470" i="10"/>
  <c r="N3478" i="10"/>
  <c r="N3486" i="10"/>
  <c r="N3494" i="10"/>
  <c r="N3502" i="10"/>
  <c r="N3510" i="10"/>
  <c r="N3518" i="10"/>
  <c r="N3526" i="10"/>
  <c r="N3534" i="10"/>
  <c r="N3542" i="10"/>
  <c r="N3550" i="10"/>
  <c r="N3558" i="10"/>
  <c r="N3566" i="10"/>
  <c r="N3574" i="10"/>
  <c r="N3582" i="10"/>
  <c r="N3590" i="10"/>
  <c r="N3598" i="10"/>
  <c r="N3606" i="10"/>
  <c r="N3614" i="10"/>
  <c r="N3622" i="10"/>
  <c r="N3630" i="10"/>
  <c r="N3638" i="10"/>
  <c r="N3646" i="10"/>
  <c r="N3654" i="10"/>
  <c r="N3662" i="10"/>
  <c r="N3670" i="10"/>
  <c r="N3678" i="10"/>
  <c r="N3686" i="10"/>
  <c r="N3694" i="10"/>
  <c r="N3702" i="10"/>
  <c r="N3710" i="10"/>
  <c r="N3718" i="10"/>
  <c r="N3726" i="10"/>
  <c r="N3734" i="10"/>
  <c r="N3742" i="10"/>
  <c r="N3750" i="10"/>
  <c r="N3758" i="10"/>
  <c r="N3766" i="10"/>
  <c r="N3774" i="10"/>
  <c r="N3782" i="10"/>
  <c r="N3790" i="10"/>
  <c r="N3798" i="10"/>
  <c r="N3806" i="10"/>
  <c r="N3814" i="10"/>
  <c r="N3822" i="10"/>
  <c r="N3830" i="10"/>
  <c r="N3838" i="10"/>
  <c r="N3846" i="10"/>
  <c r="N3854" i="10"/>
  <c r="N3862" i="10"/>
  <c r="N3870" i="10"/>
  <c r="N3878" i="10"/>
  <c r="N3886" i="10"/>
  <c r="N3894" i="10"/>
  <c r="N3902" i="10"/>
  <c r="N3910" i="10"/>
  <c r="N3918" i="10"/>
  <c r="N3926" i="10"/>
  <c r="N3934" i="10"/>
  <c r="N3942" i="10"/>
  <c r="N3950" i="10"/>
  <c r="N3958" i="10"/>
  <c r="N3966" i="10"/>
  <c r="N3974" i="10"/>
  <c r="N3982" i="10"/>
  <c r="N3990" i="10"/>
  <c r="N3998" i="10"/>
  <c r="N4006" i="10"/>
  <c r="N4014" i="10"/>
  <c r="N4022" i="10"/>
  <c r="N4030" i="10"/>
  <c r="N4038" i="10"/>
  <c r="N4046" i="10"/>
  <c r="N4054" i="10"/>
  <c r="N4062" i="10"/>
  <c r="N4070" i="10"/>
  <c r="N4078" i="10"/>
  <c r="N4086" i="10"/>
  <c r="N4094" i="10"/>
  <c r="N4102" i="10"/>
  <c r="N4110" i="10"/>
  <c r="N4118" i="10"/>
  <c r="N4126" i="10"/>
  <c r="N4134" i="10"/>
  <c r="N4142" i="10"/>
  <c r="N4150" i="10"/>
  <c r="N4158" i="10"/>
  <c r="N4166" i="10"/>
  <c r="N4174" i="10"/>
  <c r="N4182" i="10"/>
  <c r="N4190" i="10"/>
  <c r="N4198" i="10"/>
  <c r="N4206" i="10"/>
  <c r="N4214" i="10"/>
  <c r="N4222" i="10"/>
  <c r="N4230" i="10"/>
  <c r="N4238" i="10"/>
  <c r="N4246" i="10"/>
  <c r="N4254" i="10"/>
  <c r="N4262" i="10"/>
  <c r="N4270" i="10"/>
  <c r="N4278" i="10"/>
  <c r="N4286" i="10"/>
  <c r="N4294" i="10"/>
  <c r="N4302" i="10"/>
  <c r="N4310" i="10"/>
  <c r="N4318" i="10"/>
  <c r="N4326" i="10"/>
  <c r="N4334" i="10"/>
  <c r="N4342" i="10"/>
  <c r="N4350" i="10"/>
  <c r="N4358" i="10"/>
  <c r="N4366" i="10"/>
  <c r="N4374" i="10"/>
  <c r="N4382" i="10"/>
  <c r="N4390" i="10"/>
  <c r="N4398" i="10"/>
  <c r="N4406" i="10"/>
  <c r="N4414" i="10"/>
  <c r="N4422" i="10"/>
  <c r="N4430" i="10"/>
  <c r="N4438" i="10"/>
  <c r="N4446" i="10"/>
  <c r="N4454" i="10"/>
  <c r="N4462" i="10"/>
  <c r="N4470" i="10"/>
  <c r="N4478" i="10"/>
  <c r="N4486" i="10"/>
  <c r="N4494" i="10"/>
  <c r="N4502" i="10"/>
  <c r="N4510" i="10"/>
  <c r="N4518" i="10"/>
  <c r="N4526" i="10"/>
  <c r="N4534" i="10"/>
  <c r="N4542" i="10"/>
  <c r="N4550" i="10"/>
  <c r="N4558" i="10"/>
  <c r="N4566" i="10"/>
  <c r="N4574" i="10"/>
  <c r="N4582" i="10"/>
  <c r="N4590" i="10"/>
  <c r="N4598" i="10"/>
  <c r="N4606" i="10"/>
  <c r="N4614" i="10"/>
  <c r="N4622" i="10"/>
  <c r="N4630" i="10"/>
  <c r="N4638" i="10"/>
  <c r="N4646" i="10"/>
  <c r="N4654" i="10"/>
  <c r="N4662" i="10"/>
  <c r="N4670" i="10"/>
  <c r="N4678" i="10"/>
  <c r="N4686" i="10"/>
  <c r="N4694" i="10"/>
  <c r="N4702" i="10"/>
  <c r="N4710" i="10"/>
  <c r="N4718" i="10"/>
  <c r="N4726" i="10"/>
  <c r="N4734" i="10"/>
  <c r="N4742" i="10"/>
  <c r="N4750" i="10"/>
  <c r="N4758" i="10"/>
  <c r="N4766" i="10"/>
  <c r="N4774" i="10"/>
  <c r="N4782" i="10"/>
  <c r="N4790" i="10"/>
  <c r="N4798" i="10"/>
  <c r="N4806" i="10"/>
  <c r="N4814" i="10"/>
  <c r="N4822" i="10"/>
  <c r="N4830" i="10"/>
  <c r="N4838" i="10"/>
  <c r="N4846" i="10"/>
  <c r="N4854" i="10"/>
  <c r="N4862" i="10"/>
  <c r="N4870" i="10"/>
  <c r="N4878" i="10"/>
  <c r="N4886" i="10"/>
  <c r="N4894" i="10"/>
  <c r="N4902" i="10"/>
  <c r="N4910" i="10"/>
  <c r="N4918" i="10"/>
  <c r="N4926" i="10"/>
  <c r="N4934" i="10"/>
  <c r="N4942" i="10"/>
  <c r="N4950" i="10"/>
  <c r="N4958" i="10"/>
  <c r="N4966" i="10"/>
  <c r="N4974" i="10"/>
  <c r="N4982" i="10"/>
  <c r="N4990" i="10"/>
  <c r="N4998" i="10"/>
  <c r="N3" i="10"/>
  <c r="M4998" i="10"/>
  <c r="M4990" i="10"/>
  <c r="M4982" i="10"/>
  <c r="M4974" i="10"/>
  <c r="M4966" i="10"/>
  <c r="M4958" i="10"/>
  <c r="M4950" i="10"/>
  <c r="M4942" i="10"/>
  <c r="M4934" i="10"/>
  <c r="M4926" i="10"/>
  <c r="M4918" i="10"/>
  <c r="M4910" i="10"/>
  <c r="M4902" i="10"/>
  <c r="M4894" i="10"/>
  <c r="G911" i="10"/>
  <c r="G723" i="10"/>
  <c r="G566" i="10"/>
  <c r="G462" i="10"/>
  <c r="G222" i="10"/>
  <c r="G70" i="10"/>
  <c r="G54" i="10"/>
  <c r="G49" i="10"/>
  <c r="N68" i="10"/>
  <c r="N156" i="10"/>
  <c r="N251" i="10"/>
  <c r="N324" i="10"/>
  <c r="N412" i="10"/>
  <c r="N507" i="10"/>
  <c r="N552" i="10"/>
  <c r="N574" i="10"/>
  <c r="N597" i="10"/>
  <c r="N616" i="10"/>
  <c r="N638" i="10"/>
  <c r="N661" i="10"/>
  <c r="N680" i="10"/>
  <c r="N702" i="10"/>
  <c r="N725" i="10"/>
  <c r="N744" i="10"/>
  <c r="N766" i="10"/>
  <c r="N789" i="10"/>
  <c r="N808" i="10"/>
  <c r="N830" i="10"/>
  <c r="N853" i="10"/>
  <c r="N872" i="10"/>
  <c r="N894" i="10"/>
  <c r="N917" i="10"/>
  <c r="N936" i="10"/>
  <c r="N958" i="10"/>
  <c r="N981" i="10"/>
  <c r="N1000" i="10"/>
  <c r="N1022" i="10"/>
  <c r="N1045" i="10"/>
  <c r="N1064" i="10"/>
  <c r="N1086" i="10"/>
  <c r="N1109" i="10"/>
  <c r="N1128" i="10"/>
  <c r="N1150" i="10"/>
  <c r="N1173" i="10"/>
  <c r="N1192" i="10"/>
  <c r="N1214" i="10"/>
  <c r="N1237" i="10"/>
  <c r="N1256" i="10"/>
  <c r="N1278" i="10"/>
  <c r="N1301" i="10"/>
  <c r="N1320" i="10"/>
  <c r="N1342" i="10"/>
  <c r="N1365" i="10"/>
  <c r="N1384" i="10"/>
  <c r="N1406" i="10"/>
  <c r="N1429" i="10"/>
  <c r="N1448" i="10"/>
  <c r="N1470" i="10"/>
  <c r="N1493" i="10"/>
  <c r="N1512" i="10"/>
  <c r="N1534" i="10"/>
  <c r="N1557" i="10"/>
  <c r="N1576" i="10"/>
  <c r="N1598" i="10"/>
  <c r="N1621" i="10"/>
  <c r="N1640" i="10"/>
  <c r="N1662" i="10"/>
  <c r="N1685" i="10"/>
  <c r="N1704" i="10"/>
  <c r="N1726" i="10"/>
  <c r="N1749" i="10"/>
  <c r="N1768" i="10"/>
  <c r="N1790" i="10"/>
  <c r="N1813" i="10"/>
  <c r="N1832" i="10"/>
  <c r="N1854" i="10"/>
  <c r="N1877" i="10"/>
  <c r="N1896" i="10"/>
  <c r="N1918" i="10"/>
  <c r="N1941" i="10"/>
  <c r="N1960" i="10"/>
  <c r="N1982" i="10"/>
  <c r="N2005" i="10"/>
  <c r="N2024" i="10"/>
  <c r="N2046" i="10"/>
  <c r="N2069" i="10"/>
  <c r="N2088" i="10"/>
  <c r="N2110" i="10"/>
  <c r="N2133" i="10"/>
  <c r="N2152" i="10"/>
  <c r="N2174" i="10"/>
  <c r="N2191" i="10"/>
  <c r="N2199" i="10"/>
  <c r="N2207" i="10"/>
  <c r="N2215" i="10"/>
  <c r="N2223" i="10"/>
  <c r="N2231" i="10"/>
  <c r="N2239" i="10"/>
  <c r="N2247" i="10"/>
  <c r="N2255" i="10"/>
  <c r="N2263" i="10"/>
  <c r="N2271" i="10"/>
  <c r="N2279" i="10"/>
  <c r="N2287" i="10"/>
  <c r="N2295" i="10"/>
  <c r="N2303" i="10"/>
  <c r="N2311" i="10"/>
  <c r="N2319" i="10"/>
  <c r="N2327" i="10"/>
  <c r="N2335" i="10"/>
  <c r="N2343" i="10"/>
  <c r="N2351" i="10"/>
  <c r="N2359" i="10"/>
  <c r="N2367" i="10"/>
  <c r="N2375" i="10"/>
  <c r="N2383" i="10"/>
  <c r="N2391" i="10"/>
  <c r="N2399" i="10"/>
  <c r="N2407" i="10"/>
  <c r="N2415" i="10"/>
  <c r="N2423" i="10"/>
  <c r="N2431" i="10"/>
  <c r="N2439" i="10"/>
  <c r="N2447" i="10"/>
  <c r="N2455" i="10"/>
  <c r="N2463" i="10"/>
  <c r="N2471" i="10"/>
  <c r="N2479" i="10"/>
  <c r="N2487" i="10"/>
  <c r="N2495" i="10"/>
  <c r="N2503" i="10"/>
  <c r="N2511" i="10"/>
  <c r="N2519" i="10"/>
  <c r="N2527" i="10"/>
  <c r="N2535" i="10"/>
  <c r="N2543" i="10"/>
  <c r="N2551" i="10"/>
  <c r="N2559" i="10"/>
  <c r="N2567" i="10"/>
  <c r="N2575" i="10"/>
  <c r="N2583" i="10"/>
  <c r="N2591" i="10"/>
  <c r="N2599" i="10"/>
  <c r="N2607" i="10"/>
  <c r="N2615" i="10"/>
  <c r="N2623" i="10"/>
  <c r="N2631" i="10"/>
  <c r="N2639" i="10"/>
  <c r="N2647" i="10"/>
  <c r="N2655" i="10"/>
  <c r="N2663" i="10"/>
  <c r="N2671" i="10"/>
  <c r="N2679" i="10"/>
  <c r="N2687" i="10"/>
  <c r="N2695" i="10"/>
  <c r="N2703" i="10"/>
  <c r="N2711" i="10"/>
  <c r="N2719" i="10"/>
  <c r="N2727" i="10"/>
  <c r="N2735" i="10"/>
  <c r="N2743" i="10"/>
  <c r="N2751" i="10"/>
  <c r="N2759" i="10"/>
  <c r="N2767" i="10"/>
  <c r="N2775" i="10"/>
  <c r="N2783" i="10"/>
  <c r="N2791" i="10"/>
  <c r="N2799" i="10"/>
  <c r="N2807" i="10"/>
  <c r="N2815" i="10"/>
  <c r="N2823" i="10"/>
  <c r="N2831" i="10"/>
  <c r="N2839" i="10"/>
  <c r="N2847" i="10"/>
  <c r="N2855" i="10"/>
  <c r="N2863" i="10"/>
  <c r="N2871" i="10"/>
  <c r="N2879" i="10"/>
  <c r="N2887" i="10"/>
  <c r="N2895" i="10"/>
  <c r="N2903" i="10"/>
  <c r="N2911" i="10"/>
  <c r="N2919" i="10"/>
  <c r="N2927" i="10"/>
  <c r="N2935" i="10"/>
  <c r="N2943" i="10"/>
  <c r="N2951" i="10"/>
  <c r="N2959" i="10"/>
  <c r="N2967" i="10"/>
  <c r="N2975" i="10"/>
  <c r="N2983" i="10"/>
  <c r="N2991" i="10"/>
  <c r="N2999" i="10"/>
  <c r="N3007" i="10"/>
  <c r="N3015" i="10"/>
  <c r="N3023" i="10"/>
  <c r="N3031" i="10"/>
  <c r="N3039" i="10"/>
  <c r="N3047" i="10"/>
  <c r="N3055" i="10"/>
  <c r="N3063" i="10"/>
  <c r="N3071" i="10"/>
  <c r="N3079" i="10"/>
  <c r="N3087" i="10"/>
  <c r="N3095" i="10"/>
  <c r="N3103" i="10"/>
  <c r="N3111" i="10"/>
  <c r="N3119" i="10"/>
  <c r="N3127" i="10"/>
  <c r="N3135" i="10"/>
  <c r="N3143" i="10"/>
  <c r="N3151" i="10"/>
  <c r="N3159" i="10"/>
  <c r="N3167" i="10"/>
  <c r="N3175" i="10"/>
  <c r="N3183" i="10"/>
  <c r="N3191" i="10"/>
  <c r="N3199" i="10"/>
  <c r="N3207" i="10"/>
  <c r="N3215" i="10"/>
  <c r="N3223" i="10"/>
  <c r="N3231" i="10"/>
  <c r="N3239" i="10"/>
  <c r="N3247" i="10"/>
  <c r="N3255" i="10"/>
  <c r="N3263" i="10"/>
  <c r="N3271" i="10"/>
  <c r="N3279" i="10"/>
  <c r="N3287" i="10"/>
  <c r="N3295" i="10"/>
  <c r="N3303" i="10"/>
  <c r="N3311" i="10"/>
  <c r="N3319" i="10"/>
  <c r="N3327" i="10"/>
  <c r="N3335" i="10"/>
  <c r="N3343" i="10"/>
  <c r="N3351" i="10"/>
  <c r="N3359" i="10"/>
  <c r="N3367" i="10"/>
  <c r="N3375" i="10"/>
  <c r="N3383" i="10"/>
  <c r="N3391" i="10"/>
  <c r="N3399" i="10"/>
  <c r="N3407" i="10"/>
  <c r="N3415" i="10"/>
  <c r="N3423" i="10"/>
  <c r="N3431" i="10"/>
  <c r="N3439" i="10"/>
  <c r="N3447" i="10"/>
  <c r="N3455" i="10"/>
  <c r="N3463" i="10"/>
  <c r="N3471" i="10"/>
  <c r="N3479" i="10"/>
  <c r="N3487" i="10"/>
  <c r="N3495" i="10"/>
  <c r="N3503" i="10"/>
  <c r="N3511" i="10"/>
  <c r="N3519" i="10"/>
  <c r="N3527" i="10"/>
  <c r="N3535" i="10"/>
  <c r="N3543" i="10"/>
  <c r="N3551" i="10"/>
  <c r="N3559" i="10"/>
  <c r="N3567" i="10"/>
  <c r="N3575" i="10"/>
  <c r="N3583" i="10"/>
  <c r="N3591" i="10"/>
  <c r="N3599" i="10"/>
  <c r="N3607" i="10"/>
  <c r="N3615" i="10"/>
  <c r="N3623" i="10"/>
  <c r="N3631" i="10"/>
  <c r="N3639" i="10"/>
  <c r="N3647" i="10"/>
  <c r="N3655" i="10"/>
  <c r="N3663" i="10"/>
  <c r="N3671" i="10"/>
  <c r="N3679" i="10"/>
  <c r="N3687" i="10"/>
  <c r="N3695" i="10"/>
  <c r="N3703" i="10"/>
  <c r="N3711" i="10"/>
  <c r="N3719" i="10"/>
  <c r="N3727" i="10"/>
  <c r="N3735" i="10"/>
  <c r="N3743" i="10"/>
  <c r="N3751" i="10"/>
  <c r="N3759" i="10"/>
  <c r="N3767" i="10"/>
  <c r="N3775" i="10"/>
  <c r="N3783" i="10"/>
  <c r="N3791" i="10"/>
  <c r="N3799" i="10"/>
  <c r="N3807" i="10"/>
  <c r="N3815" i="10"/>
  <c r="N3823" i="10"/>
  <c r="N3831" i="10"/>
  <c r="N3839" i="10"/>
  <c r="N3847" i="10"/>
  <c r="N3855" i="10"/>
  <c r="N3863" i="10"/>
  <c r="N3871" i="10"/>
  <c r="N3879" i="10"/>
  <c r="N3887" i="10"/>
  <c r="N3895" i="10"/>
  <c r="N3903" i="10"/>
  <c r="N3911" i="10"/>
  <c r="N3919" i="10"/>
  <c r="N3927" i="10"/>
  <c r="N3935" i="10"/>
  <c r="N3943" i="10"/>
  <c r="N3951" i="10"/>
  <c r="N3959" i="10"/>
  <c r="N3967" i="10"/>
  <c r="N3975" i="10"/>
  <c r="N3983" i="10"/>
  <c r="N3991" i="10"/>
  <c r="N3999" i="10"/>
  <c r="N4007" i="10"/>
  <c r="N4015" i="10"/>
  <c r="N4023" i="10"/>
  <c r="N4031" i="10"/>
  <c r="N4039" i="10"/>
  <c r="N4047" i="10"/>
  <c r="N4055" i="10"/>
  <c r="N4063" i="10"/>
  <c r="N4071" i="10"/>
  <c r="N4079" i="10"/>
  <c r="N4087" i="10"/>
  <c r="N4095" i="10"/>
  <c r="N4103" i="10"/>
  <c r="N4111" i="10"/>
  <c r="N4119" i="10"/>
  <c r="N4127" i="10"/>
  <c r="N4135" i="10"/>
  <c r="N4143" i="10"/>
  <c r="N4151" i="10"/>
  <c r="N4159" i="10"/>
  <c r="N4167" i="10"/>
  <c r="N4175" i="10"/>
  <c r="N4183" i="10"/>
  <c r="N4191" i="10"/>
  <c r="N4199" i="10"/>
  <c r="N4207" i="10"/>
  <c r="N4215" i="10"/>
  <c r="N4223" i="10"/>
  <c r="N4231" i="10"/>
  <c r="N4239" i="10"/>
  <c r="N4247" i="10"/>
  <c r="N4255" i="10"/>
  <c r="N4263" i="10"/>
  <c r="N4271" i="10"/>
  <c r="N4279" i="10"/>
  <c r="N4287" i="10"/>
  <c r="N4295" i="10"/>
  <c r="N4303" i="10"/>
  <c r="N4311" i="10"/>
  <c r="N4319" i="10"/>
  <c r="N4327" i="10"/>
  <c r="N4335" i="10"/>
  <c r="N4343" i="10"/>
  <c r="N4351" i="10"/>
  <c r="N4359" i="10"/>
  <c r="N4367" i="10"/>
  <c r="N4375" i="10"/>
  <c r="N4383" i="10"/>
  <c r="N4391" i="10"/>
  <c r="N4399" i="10"/>
  <c r="N4407" i="10"/>
  <c r="N4415" i="10"/>
  <c r="N4423" i="10"/>
  <c r="N4431" i="10"/>
  <c r="N4439" i="10"/>
  <c r="N4447" i="10"/>
  <c r="N4455" i="10"/>
  <c r="N4463" i="10"/>
  <c r="N4471" i="10"/>
  <c r="N4479" i="10"/>
  <c r="N4487" i="10"/>
  <c r="N4495" i="10"/>
  <c r="N4503" i="10"/>
  <c r="N4511" i="10"/>
  <c r="N4519" i="10"/>
  <c r="N4527" i="10"/>
  <c r="N4535" i="10"/>
  <c r="N4543" i="10"/>
  <c r="N4551" i="10"/>
  <c r="N4559" i="10"/>
  <c r="N4567" i="10"/>
  <c r="N4575" i="10"/>
  <c r="N4583" i="10"/>
  <c r="N4591" i="10"/>
  <c r="N4599" i="10"/>
  <c r="N4607" i="10"/>
  <c r="N4615" i="10"/>
  <c r="N4623" i="10"/>
  <c r="N4631" i="10"/>
  <c r="N4639" i="10"/>
  <c r="N4647" i="10"/>
  <c r="N4655" i="10"/>
  <c r="N4663" i="10"/>
  <c r="N4671" i="10"/>
  <c r="N4679" i="10"/>
  <c r="N4687" i="10"/>
  <c r="N4695" i="10"/>
  <c r="N4703" i="10"/>
  <c r="N4711" i="10"/>
  <c r="N4719" i="10"/>
  <c r="N4727" i="10"/>
  <c r="N4735" i="10"/>
  <c r="N4743" i="10"/>
  <c r="N4751" i="10"/>
  <c r="N4759" i="10"/>
  <c r="N4767" i="10"/>
  <c r="N4775" i="10"/>
  <c r="N4783" i="10"/>
  <c r="N4791" i="10"/>
  <c r="N4799" i="10"/>
  <c r="N4807" i="10"/>
  <c r="N4815" i="10"/>
  <c r="N4823" i="10"/>
  <c r="N4831" i="10"/>
  <c r="N4839" i="10"/>
  <c r="N4847" i="10"/>
  <c r="N4855" i="10"/>
  <c r="N4863" i="10"/>
  <c r="N4871" i="10"/>
  <c r="N4879" i="10"/>
  <c r="N4887" i="10"/>
  <c r="N4895" i="10"/>
  <c r="N4903" i="10"/>
  <c r="N4911" i="10"/>
  <c r="N4919" i="10"/>
  <c r="N4927" i="10"/>
  <c r="N4935" i="10"/>
  <c r="N4943" i="10"/>
  <c r="N4951" i="10"/>
  <c r="N4959" i="10"/>
  <c r="N4967" i="10"/>
  <c r="N4975" i="10"/>
  <c r="N4983" i="10"/>
  <c r="N4991" i="10"/>
  <c r="N4999" i="10"/>
  <c r="M3" i="10"/>
  <c r="M4997" i="10"/>
  <c r="M4989" i="10"/>
  <c r="M4981" i="10"/>
  <c r="M4973" i="10"/>
  <c r="M4965" i="10"/>
  <c r="M4957" i="10"/>
  <c r="M4949" i="10"/>
  <c r="M4941" i="10"/>
  <c r="M4933" i="10"/>
  <c r="M4925" i="10"/>
  <c r="M4917" i="10"/>
  <c r="M4909" i="10"/>
  <c r="M4901" i="10"/>
  <c r="M4893" i="10"/>
  <c r="M4885" i="10"/>
  <c r="M4877" i="10"/>
  <c r="M4869" i="10"/>
  <c r="M4861" i="10"/>
  <c r="M4853" i="10"/>
  <c r="M4845" i="10"/>
  <c r="M4837" i="10"/>
  <c r="M4829" i="10"/>
  <c r="M4821" i="10"/>
  <c r="M4813" i="10"/>
  <c r="M4805" i="10"/>
  <c r="M4797" i="10"/>
  <c r="M4789" i="10"/>
  <c r="M4781" i="10"/>
  <c r="M4773" i="10"/>
  <c r="M4765" i="10"/>
  <c r="M4757" i="10"/>
  <c r="M4749" i="10"/>
  <c r="M4741" i="10"/>
  <c r="M4733" i="10"/>
  <c r="M4725" i="10"/>
  <c r="M4717" i="10"/>
  <c r="M4709" i="10"/>
  <c r="M4701" i="10"/>
  <c r="M4693" i="10"/>
  <c r="M4685" i="10"/>
  <c r="M4677" i="10"/>
  <c r="M4669" i="10"/>
  <c r="M4661" i="10"/>
  <c r="M4653" i="10"/>
  <c r="M4645" i="10"/>
  <c r="M4637" i="10"/>
  <c r="M4629" i="10"/>
  <c r="M4621" i="10"/>
  <c r="M4613" i="10"/>
  <c r="M4605" i="10"/>
  <c r="M4597" i="10"/>
  <c r="M4589" i="10"/>
  <c r="M4581" i="10"/>
  <c r="M4573" i="10"/>
  <c r="M4565" i="10"/>
  <c r="M4557" i="10"/>
  <c r="M4549" i="10"/>
  <c r="M4541" i="10"/>
  <c r="M4533" i="10"/>
  <c r="M4525" i="10"/>
  <c r="M4517" i="10"/>
  <c r="M4509" i="10"/>
  <c r="M4501" i="10"/>
  <c r="M4493" i="10"/>
  <c r="M4485" i="10"/>
  <c r="M4477" i="10"/>
  <c r="G1329" i="10"/>
  <c r="G446" i="10"/>
  <c r="G374" i="10"/>
  <c r="G262" i="10"/>
  <c r="G153" i="10"/>
  <c r="G142" i="10"/>
  <c r="G137" i="10"/>
  <c r="N91" i="10"/>
  <c r="N164" i="10"/>
  <c r="N252" i="10"/>
  <c r="N347" i="10"/>
  <c r="N420" i="10"/>
  <c r="N508" i="10"/>
  <c r="N557" i="10"/>
  <c r="N576" i="10"/>
  <c r="N598" i="10"/>
  <c r="N621" i="10"/>
  <c r="N640" i="10"/>
  <c r="N662" i="10"/>
  <c r="N685" i="10"/>
  <c r="N704" i="10"/>
  <c r="N726" i="10"/>
  <c r="N749" i="10"/>
  <c r="N768" i="10"/>
  <c r="N790" i="10"/>
  <c r="N813" i="10"/>
  <c r="N832" i="10"/>
  <c r="N854" i="10"/>
  <c r="N877" i="10"/>
  <c r="N896" i="10"/>
  <c r="N918" i="10"/>
  <c r="N941" i="10"/>
  <c r="N960" i="10"/>
  <c r="N982" i="10"/>
  <c r="N1005" i="10"/>
  <c r="N1024" i="10"/>
  <c r="N1046" i="10"/>
  <c r="N1069" i="10"/>
  <c r="N1088" i="10"/>
  <c r="N1110" i="10"/>
  <c r="N1133" i="10"/>
  <c r="N1152" i="10"/>
  <c r="N1174" i="10"/>
  <c r="N1197" i="10"/>
  <c r="N1216" i="10"/>
  <c r="N1238" i="10"/>
  <c r="N1261" i="10"/>
  <c r="N1280" i="10"/>
  <c r="N1302" i="10"/>
  <c r="N1325" i="10"/>
  <c r="N1344" i="10"/>
  <c r="N1366" i="10"/>
  <c r="N1389" i="10"/>
  <c r="N1408" i="10"/>
  <c r="N1430" i="10"/>
  <c r="N1453" i="10"/>
  <c r="N1472" i="10"/>
  <c r="N1494" i="10"/>
  <c r="N1517" i="10"/>
  <c r="N1536" i="10"/>
  <c r="N1558" i="10"/>
  <c r="N1581" i="10"/>
  <c r="N1600" i="10"/>
  <c r="N1622" i="10"/>
  <c r="N1645" i="10"/>
  <c r="N1664" i="10"/>
  <c r="N1686" i="10"/>
  <c r="N1709" i="10"/>
  <c r="N1728" i="10"/>
  <c r="N1750" i="10"/>
  <c r="N1773" i="10"/>
  <c r="N1792" i="10"/>
  <c r="N1814" i="10"/>
  <c r="N1837" i="10"/>
  <c r="N1856" i="10"/>
  <c r="N1878" i="10"/>
  <c r="N1901" i="10"/>
  <c r="N1920" i="10"/>
  <c r="N1942" i="10"/>
  <c r="N1965" i="10"/>
  <c r="N1984" i="10"/>
  <c r="N2006" i="10"/>
  <c r="N2029" i="10"/>
  <c r="N2048" i="10"/>
  <c r="N2070" i="10"/>
  <c r="N2093" i="10"/>
  <c r="N2112" i="10"/>
  <c r="N2134" i="10"/>
  <c r="N2157" i="10"/>
  <c r="N2176" i="10"/>
  <c r="N2192" i="10"/>
  <c r="N2200" i="10"/>
  <c r="N2208" i="10"/>
  <c r="N2216" i="10"/>
  <c r="N2224" i="10"/>
  <c r="N2232" i="10"/>
  <c r="N2240" i="10"/>
  <c r="N2248" i="10"/>
  <c r="N2256" i="10"/>
  <c r="N2264" i="10"/>
  <c r="N2272" i="10"/>
  <c r="N2280" i="10"/>
  <c r="N2288" i="10"/>
  <c r="N2296" i="10"/>
  <c r="N2304" i="10"/>
  <c r="N2312" i="10"/>
  <c r="N2320" i="10"/>
  <c r="N2328" i="10"/>
  <c r="N2336" i="10"/>
  <c r="N2344" i="10"/>
  <c r="N2352" i="10"/>
  <c r="N2360" i="10"/>
  <c r="N2368" i="10"/>
  <c r="N2376" i="10"/>
  <c r="N2384" i="10"/>
  <c r="N2392" i="10"/>
  <c r="N2400" i="10"/>
  <c r="N2408" i="10"/>
  <c r="N2416" i="10"/>
  <c r="N2424" i="10"/>
  <c r="N2432" i="10"/>
  <c r="N2440" i="10"/>
  <c r="N2448" i="10"/>
  <c r="N2456" i="10"/>
  <c r="N2464" i="10"/>
  <c r="N2472" i="10"/>
  <c r="N2480" i="10"/>
  <c r="N2488" i="10"/>
  <c r="N2496" i="10"/>
  <c r="N2504" i="10"/>
  <c r="N2512" i="10"/>
  <c r="N2520" i="10"/>
  <c r="N2528" i="10"/>
  <c r="N2536" i="10"/>
  <c r="N2544" i="10"/>
  <c r="N2552" i="10"/>
  <c r="N2560" i="10"/>
  <c r="N2568" i="10"/>
  <c r="N2576" i="10"/>
  <c r="N2584" i="10"/>
  <c r="N2592" i="10"/>
  <c r="N2600" i="10"/>
  <c r="N2608" i="10"/>
  <c r="N2616" i="10"/>
  <c r="N2624" i="10"/>
  <c r="N2632" i="10"/>
  <c r="N2640" i="10"/>
  <c r="N2648" i="10"/>
  <c r="N2656" i="10"/>
  <c r="N2664" i="10"/>
  <c r="N2672" i="10"/>
  <c r="N2680" i="10"/>
  <c r="N2688" i="10"/>
  <c r="N2696" i="10"/>
  <c r="N2704" i="10"/>
  <c r="N2712" i="10"/>
  <c r="N2720" i="10"/>
  <c r="N2728" i="10"/>
  <c r="N2736" i="10"/>
  <c r="N2744" i="10"/>
  <c r="N2752" i="10"/>
  <c r="N2760" i="10"/>
  <c r="N2768" i="10"/>
  <c r="N2776" i="10"/>
  <c r="N2784" i="10"/>
  <c r="N2792" i="10"/>
  <c r="N2800" i="10"/>
  <c r="N2808" i="10"/>
  <c r="N2816" i="10"/>
  <c r="N2824" i="10"/>
  <c r="N2832" i="10"/>
  <c r="N2840" i="10"/>
  <c r="N2848" i="10"/>
  <c r="N2856" i="10"/>
  <c r="N2864" i="10"/>
  <c r="N2872" i="10"/>
  <c r="N2880" i="10"/>
  <c r="N2888" i="10"/>
  <c r="N2896" i="10"/>
  <c r="N2904" i="10"/>
  <c r="N2912" i="10"/>
  <c r="N2920" i="10"/>
  <c r="N2928" i="10"/>
  <c r="N2936" i="10"/>
  <c r="N2944" i="10"/>
  <c r="N2952" i="10"/>
  <c r="N2960" i="10"/>
  <c r="N2968" i="10"/>
  <c r="N2976" i="10"/>
  <c r="N2984" i="10"/>
  <c r="N2992" i="10"/>
  <c r="N3000" i="10"/>
  <c r="N3008" i="10"/>
  <c r="N3016" i="10"/>
  <c r="N3024" i="10"/>
  <c r="N3032" i="10"/>
  <c r="N3040" i="10"/>
  <c r="N3048" i="10"/>
  <c r="N3056" i="10"/>
  <c r="N3064" i="10"/>
  <c r="N3072" i="10"/>
  <c r="N3080" i="10"/>
  <c r="N3088" i="10"/>
  <c r="N3096" i="10"/>
  <c r="N3104" i="10"/>
  <c r="N3112" i="10"/>
  <c r="N3120" i="10"/>
  <c r="N3128" i="10"/>
  <c r="N3136" i="10"/>
  <c r="N3144" i="10"/>
  <c r="N3152" i="10"/>
  <c r="N3160" i="10"/>
  <c r="N3168" i="10"/>
  <c r="N3176" i="10"/>
  <c r="N3184" i="10"/>
  <c r="N3192" i="10"/>
  <c r="N3200" i="10"/>
  <c r="N3208" i="10"/>
  <c r="N3216" i="10"/>
  <c r="N3224" i="10"/>
  <c r="N3232" i="10"/>
  <c r="N3240" i="10"/>
  <c r="N3248" i="10"/>
  <c r="N3256" i="10"/>
  <c r="N3264" i="10"/>
  <c r="N3272" i="10"/>
  <c r="N3280" i="10"/>
  <c r="N3288" i="10"/>
  <c r="N3296" i="10"/>
  <c r="N3304" i="10"/>
  <c r="N3312" i="10"/>
  <c r="N3320" i="10"/>
  <c r="N3328" i="10"/>
  <c r="N3336" i="10"/>
  <c r="N3344" i="10"/>
  <c r="N3352" i="10"/>
  <c r="N3360" i="10"/>
  <c r="N3368" i="10"/>
  <c r="N3376" i="10"/>
  <c r="N3384" i="10"/>
  <c r="N3392" i="10"/>
  <c r="N3400" i="10"/>
  <c r="N3408" i="10"/>
  <c r="N3416" i="10"/>
  <c r="N3424" i="10"/>
  <c r="N3432" i="10"/>
  <c r="N3440" i="10"/>
  <c r="N3448" i="10"/>
  <c r="N3456" i="10"/>
  <c r="N3464" i="10"/>
  <c r="N3472" i="10"/>
  <c r="N3480" i="10"/>
  <c r="N3488" i="10"/>
  <c r="N3496" i="10"/>
  <c r="N3504" i="10"/>
  <c r="N3512" i="10"/>
  <c r="N3520" i="10"/>
  <c r="N3528" i="10"/>
  <c r="N3536" i="10"/>
  <c r="N3544" i="10"/>
  <c r="N3552" i="10"/>
  <c r="N3560" i="10"/>
  <c r="N3568" i="10"/>
  <c r="N3576" i="10"/>
  <c r="N3584" i="10"/>
  <c r="N3592" i="10"/>
  <c r="N3600" i="10"/>
  <c r="N3608" i="10"/>
  <c r="N3616" i="10"/>
  <c r="N3624" i="10"/>
  <c r="N3632" i="10"/>
  <c r="N3640" i="10"/>
  <c r="N3648" i="10"/>
  <c r="N3656" i="10"/>
  <c r="N3664" i="10"/>
  <c r="N3672" i="10"/>
  <c r="N3680" i="10"/>
  <c r="N3688" i="10"/>
  <c r="N3696" i="10"/>
  <c r="N3704" i="10"/>
  <c r="N3712" i="10"/>
  <c r="N3720" i="10"/>
  <c r="N3728" i="10"/>
  <c r="N3736" i="10"/>
  <c r="N3744" i="10"/>
  <c r="N3752" i="10"/>
  <c r="N3760" i="10"/>
  <c r="N3768" i="10"/>
  <c r="N3776" i="10"/>
  <c r="N3784" i="10"/>
  <c r="N3792" i="10"/>
  <c r="N3800" i="10"/>
  <c r="N3808" i="10"/>
  <c r="N3816" i="10"/>
  <c r="N3824" i="10"/>
  <c r="N3832" i="10"/>
  <c r="N3840" i="10"/>
  <c r="N3848" i="10"/>
  <c r="N3856" i="10"/>
  <c r="N3864" i="10"/>
  <c r="N3872" i="10"/>
  <c r="N3880" i="10"/>
  <c r="N3888" i="10"/>
  <c r="N3896" i="10"/>
  <c r="N3904" i="10"/>
  <c r="N3912" i="10"/>
  <c r="N3920" i="10"/>
  <c r="N3928" i="10"/>
  <c r="N3936" i="10"/>
  <c r="N3944" i="10"/>
  <c r="N3952" i="10"/>
  <c r="N3960" i="10"/>
  <c r="N3968" i="10"/>
  <c r="N3976" i="10"/>
  <c r="N3984" i="10"/>
  <c r="N3992" i="10"/>
  <c r="N4000" i="10"/>
  <c r="N4008" i="10"/>
  <c r="N4016" i="10"/>
  <c r="N4024" i="10"/>
  <c r="N4032" i="10"/>
  <c r="N4040" i="10"/>
  <c r="N4048" i="10"/>
  <c r="N4056" i="10"/>
  <c r="N4064" i="10"/>
  <c r="N4072" i="10"/>
  <c r="N4080" i="10"/>
  <c r="N4088" i="10"/>
  <c r="N4096" i="10"/>
  <c r="N4104" i="10"/>
  <c r="N4112" i="10"/>
  <c r="N4120" i="10"/>
  <c r="N4128" i="10"/>
  <c r="N4136" i="10"/>
  <c r="N4144" i="10"/>
  <c r="N4152" i="10"/>
  <c r="N4160" i="10"/>
  <c r="N4168" i="10"/>
  <c r="N4176" i="10"/>
  <c r="N4184" i="10"/>
  <c r="N4192" i="10"/>
  <c r="N4200" i="10"/>
  <c r="N4208" i="10"/>
  <c r="N4216" i="10"/>
  <c r="N4224" i="10"/>
  <c r="N4232" i="10"/>
  <c r="N4240" i="10"/>
  <c r="N4248" i="10"/>
  <c r="N4256" i="10"/>
  <c r="N4264" i="10"/>
  <c r="N4272" i="10"/>
  <c r="N4280" i="10"/>
  <c r="N4288" i="10"/>
  <c r="N4296" i="10"/>
  <c r="N4304" i="10"/>
  <c r="N4312" i="10"/>
  <c r="N4320" i="10"/>
  <c r="N4328" i="10"/>
  <c r="N4336" i="10"/>
  <c r="N4344" i="10"/>
  <c r="N4352" i="10"/>
  <c r="N4360" i="10"/>
  <c r="N4368" i="10"/>
  <c r="N4376" i="10"/>
  <c r="N4384" i="10"/>
  <c r="N4392" i="10"/>
  <c r="N4400" i="10"/>
  <c r="N4408" i="10"/>
  <c r="N4416" i="10"/>
  <c r="N4424" i="10"/>
  <c r="N4432" i="10"/>
  <c r="N4440" i="10"/>
  <c r="N4448" i="10"/>
  <c r="N4456" i="10"/>
  <c r="N4464" i="10"/>
  <c r="N4472" i="10"/>
  <c r="N4480" i="10"/>
  <c r="N4488" i="10"/>
  <c r="N4496" i="10"/>
  <c r="N4504" i="10"/>
  <c r="N4512" i="10"/>
  <c r="N4520" i="10"/>
  <c r="N4528" i="10"/>
  <c r="N4536" i="10"/>
  <c r="N4544" i="10"/>
  <c r="N4552" i="10"/>
  <c r="N4560" i="10"/>
  <c r="N4568" i="10"/>
  <c r="N4576" i="10"/>
  <c r="N4584" i="10"/>
  <c r="N4592" i="10"/>
  <c r="N4600" i="10"/>
  <c r="N4608" i="10"/>
  <c r="N4616" i="10"/>
  <c r="N4624" i="10"/>
  <c r="N4632" i="10"/>
  <c r="N4640" i="10"/>
  <c r="N4648" i="10"/>
  <c r="N4656" i="10"/>
  <c r="N4664" i="10"/>
  <c r="N4672" i="10"/>
  <c r="N4680" i="10"/>
  <c r="N4688" i="10"/>
  <c r="N4696" i="10"/>
  <c r="N4704" i="10"/>
  <c r="N4712" i="10"/>
  <c r="N4720" i="10"/>
  <c r="N4728" i="10"/>
  <c r="N4736" i="10"/>
  <c r="N4744" i="10"/>
  <c r="N4752" i="10"/>
  <c r="N4760" i="10"/>
  <c r="N4768" i="10"/>
  <c r="N4776" i="10"/>
  <c r="N4784" i="10"/>
  <c r="N4792" i="10"/>
  <c r="N4800" i="10"/>
  <c r="N4808" i="10"/>
  <c r="N4816" i="10"/>
  <c r="N4824" i="10"/>
  <c r="N4832" i="10"/>
  <c r="N4840" i="10"/>
  <c r="N4848" i="10"/>
  <c r="N4856" i="10"/>
  <c r="N4864" i="10"/>
  <c r="N4872" i="10"/>
  <c r="N4880" i="10"/>
  <c r="N4888" i="10"/>
  <c r="N4896" i="10"/>
  <c r="N4904" i="10"/>
  <c r="N4912" i="10"/>
  <c r="N4920" i="10"/>
  <c r="N4928" i="10"/>
  <c r="N4936" i="10"/>
  <c r="N4944" i="10"/>
  <c r="N4952" i="10"/>
  <c r="N4960" i="10"/>
  <c r="N4968" i="10"/>
  <c r="N4976" i="10"/>
  <c r="N4984" i="10"/>
  <c r="N4992" i="10"/>
  <c r="N5000" i="10"/>
  <c r="M5004" i="10"/>
  <c r="M4996" i="10"/>
  <c r="M4988" i="10"/>
  <c r="M4980" i="10"/>
  <c r="M4972" i="10"/>
  <c r="M4964" i="10"/>
  <c r="M4956" i="10"/>
  <c r="M4948" i="10"/>
  <c r="M4940" i="10"/>
  <c r="M4932" i="10"/>
  <c r="M4924" i="10"/>
  <c r="M4916" i="10"/>
  <c r="M4908" i="10"/>
  <c r="M4900" i="10"/>
  <c r="M4892" i="10"/>
  <c r="M4884" i="10"/>
  <c r="M4876" i="10"/>
  <c r="M4868" i="10"/>
  <c r="M4860" i="10"/>
  <c r="M4852" i="10"/>
  <c r="M4844" i="10"/>
  <c r="M4836" i="10"/>
  <c r="M4828" i="10"/>
  <c r="M4820" i="10"/>
  <c r="M4812" i="10"/>
  <c r="M4804" i="10"/>
  <c r="M4796" i="10"/>
  <c r="M4788" i="10"/>
  <c r="M4780" i="10"/>
  <c r="M4772" i="10"/>
  <c r="M4764" i="10"/>
  <c r="M4756" i="10"/>
  <c r="M4748" i="10"/>
  <c r="M4740" i="10"/>
  <c r="M4732" i="10"/>
  <c r="M4724" i="10"/>
  <c r="M4716" i="10"/>
  <c r="M4708" i="10"/>
  <c r="M4700" i="10"/>
  <c r="M4692" i="10"/>
  <c r="M4684" i="10"/>
  <c r="M4676" i="10"/>
  <c r="M4668" i="10"/>
  <c r="M4660" i="10"/>
  <c r="M4652" i="10"/>
  <c r="M4644" i="10"/>
  <c r="M4636" i="10"/>
  <c r="M4628" i="10"/>
  <c r="M4620" i="10"/>
  <c r="M4612" i="10"/>
  <c r="M4604" i="10"/>
  <c r="M4596" i="10"/>
  <c r="M4588" i="10"/>
  <c r="M4580" i="10"/>
  <c r="M4572" i="10"/>
  <c r="M4564" i="10"/>
  <c r="M4556" i="10"/>
  <c r="M4548" i="10"/>
  <c r="M4540" i="10"/>
  <c r="M4532" i="10"/>
  <c r="M4524" i="10"/>
  <c r="M4516" i="10"/>
  <c r="M4508" i="10"/>
  <c r="M4500" i="10"/>
  <c r="M4492" i="10"/>
  <c r="M4484" i="10"/>
  <c r="M4476" i="10"/>
  <c r="G983" i="10"/>
  <c r="G241" i="10"/>
  <c r="G158" i="10"/>
  <c r="N4" i="10"/>
  <c r="N92" i="10"/>
  <c r="N187" i="10"/>
  <c r="N260" i="10"/>
  <c r="N348" i="10"/>
  <c r="N443" i="10"/>
  <c r="N516" i="10"/>
  <c r="N558" i="10"/>
  <c r="N581" i="10"/>
  <c r="N600" i="10"/>
  <c r="N622" i="10"/>
  <c r="N645" i="10"/>
  <c r="N664" i="10"/>
  <c r="N686" i="10"/>
  <c r="N709" i="10"/>
  <c r="N728" i="10"/>
  <c r="N750" i="10"/>
  <c r="N773" i="10"/>
  <c r="N792" i="10"/>
  <c r="N814" i="10"/>
  <c r="N837" i="10"/>
  <c r="N856" i="10"/>
  <c r="N878" i="10"/>
  <c r="N901" i="10"/>
  <c r="N920" i="10"/>
  <c r="N942" i="10"/>
  <c r="N965" i="10"/>
  <c r="N984" i="10"/>
  <c r="N1006" i="10"/>
  <c r="N1029" i="10"/>
  <c r="N1048" i="10"/>
  <c r="N1070" i="10"/>
  <c r="N1093" i="10"/>
  <c r="N1112" i="10"/>
  <c r="N1134" i="10"/>
  <c r="N1157" i="10"/>
  <c r="N1176" i="10"/>
  <c r="N1198" i="10"/>
  <c r="N1221" i="10"/>
  <c r="N1240" i="10"/>
  <c r="N1262" i="10"/>
  <c r="N1285" i="10"/>
  <c r="N1304" i="10"/>
  <c r="N1326" i="10"/>
  <c r="N1349" i="10"/>
  <c r="N1368" i="10"/>
  <c r="N1390" i="10"/>
  <c r="N1413" i="10"/>
  <c r="N1432" i="10"/>
  <c r="N1454" i="10"/>
  <c r="N1477" i="10"/>
  <c r="N1496" i="10"/>
  <c r="N1518" i="10"/>
  <c r="N1541" i="10"/>
  <c r="N1560" i="10"/>
  <c r="N1582" i="10"/>
  <c r="N1605" i="10"/>
  <c r="N1624" i="10"/>
  <c r="N1646" i="10"/>
  <c r="N1669" i="10"/>
  <c r="N1688" i="10"/>
  <c r="N1710" i="10"/>
  <c r="N1733" i="10"/>
  <c r="N1752" i="10"/>
  <c r="N1774" i="10"/>
  <c r="N1797" i="10"/>
  <c r="N1816" i="10"/>
  <c r="N1838" i="10"/>
  <c r="N1861" i="10"/>
  <c r="N1880" i="10"/>
  <c r="N1902" i="10"/>
  <c r="N1925" i="10"/>
  <c r="N1944" i="10"/>
  <c r="N1966" i="10"/>
  <c r="N1989" i="10"/>
  <c r="N2008" i="10"/>
  <c r="N2030" i="10"/>
  <c r="N2053" i="10"/>
  <c r="N2072" i="10"/>
  <c r="N2094" i="10"/>
  <c r="N2117" i="10"/>
  <c r="N2136" i="10"/>
  <c r="N2158" i="10"/>
  <c r="N2181" i="10"/>
  <c r="N2193" i="10"/>
  <c r="N2201" i="10"/>
  <c r="N2209" i="10"/>
  <c r="N2217" i="10"/>
  <c r="N2225" i="10"/>
  <c r="N2233" i="10"/>
  <c r="N2241" i="10"/>
  <c r="N2249" i="10"/>
  <c r="N2257" i="10"/>
  <c r="N2265" i="10"/>
  <c r="N2273" i="10"/>
  <c r="N2281" i="10"/>
  <c r="N2289" i="10"/>
  <c r="N2297" i="10"/>
  <c r="N2305" i="10"/>
  <c r="N2313" i="10"/>
  <c r="N2321" i="10"/>
  <c r="N2329" i="10"/>
  <c r="N2337" i="10"/>
  <c r="N2345" i="10"/>
  <c r="N2353" i="10"/>
  <c r="N2361" i="10"/>
  <c r="N2369" i="10"/>
  <c r="N2377" i="10"/>
  <c r="N2385" i="10"/>
  <c r="N2393" i="10"/>
  <c r="N2401" i="10"/>
  <c r="N2409" i="10"/>
  <c r="N2417" i="10"/>
  <c r="N2425" i="10"/>
  <c r="N2433" i="10"/>
  <c r="N2441" i="10"/>
  <c r="N2449" i="10"/>
  <c r="N2457" i="10"/>
  <c r="N2465" i="10"/>
  <c r="N2473" i="10"/>
  <c r="N2481" i="10"/>
  <c r="N2489" i="10"/>
  <c r="N2497" i="10"/>
  <c r="N2505" i="10"/>
  <c r="N2513" i="10"/>
  <c r="N2521" i="10"/>
  <c r="N2529" i="10"/>
  <c r="N2537" i="10"/>
  <c r="N2545" i="10"/>
  <c r="N2553" i="10"/>
  <c r="N2561" i="10"/>
  <c r="N2569" i="10"/>
  <c r="N2577" i="10"/>
  <c r="N2585" i="10"/>
  <c r="N2593" i="10"/>
  <c r="N2601" i="10"/>
  <c r="N2609" i="10"/>
  <c r="N2617" i="10"/>
  <c r="N2625" i="10"/>
  <c r="N2633" i="10"/>
  <c r="N2641" i="10"/>
  <c r="N2649" i="10"/>
  <c r="N2657" i="10"/>
  <c r="N2665" i="10"/>
  <c r="N2673" i="10"/>
  <c r="N2681" i="10"/>
  <c r="N2689" i="10"/>
  <c r="N2697" i="10"/>
  <c r="N2705" i="10"/>
  <c r="N2713" i="10"/>
  <c r="N2721" i="10"/>
  <c r="N2729" i="10"/>
  <c r="N2737" i="10"/>
  <c r="N2745" i="10"/>
  <c r="N2753" i="10"/>
  <c r="N2761" i="10"/>
  <c r="N2769" i="10"/>
  <c r="N2777" i="10"/>
  <c r="N2785" i="10"/>
  <c r="N2793" i="10"/>
  <c r="N2801" i="10"/>
  <c r="N2809" i="10"/>
  <c r="N2817" i="10"/>
  <c r="N2825" i="10"/>
  <c r="N2833" i="10"/>
  <c r="N2841" i="10"/>
  <c r="N2849" i="10"/>
  <c r="N2857" i="10"/>
  <c r="N2865" i="10"/>
  <c r="N2873" i="10"/>
  <c r="N2881" i="10"/>
  <c r="N2889" i="10"/>
  <c r="N2897" i="10"/>
  <c r="N2905" i="10"/>
  <c r="N2913" i="10"/>
  <c r="N2921" i="10"/>
  <c r="N2929" i="10"/>
  <c r="N2937" i="10"/>
  <c r="N2945" i="10"/>
  <c r="N2953" i="10"/>
  <c r="N2961" i="10"/>
  <c r="N2969" i="10"/>
  <c r="N2977" i="10"/>
  <c r="N2985" i="10"/>
  <c r="N2993" i="10"/>
  <c r="N3001" i="10"/>
  <c r="N3009" i="10"/>
  <c r="N3017" i="10"/>
  <c r="N3025" i="10"/>
  <c r="N3033" i="10"/>
  <c r="N3041" i="10"/>
  <c r="N3049" i="10"/>
  <c r="N3057" i="10"/>
  <c r="N3065" i="10"/>
  <c r="N3073" i="10"/>
  <c r="N3081" i="10"/>
  <c r="N3089" i="10"/>
  <c r="N3097" i="10"/>
  <c r="N3105" i="10"/>
  <c r="N3113" i="10"/>
  <c r="N3121" i="10"/>
  <c r="N3129" i="10"/>
  <c r="N3137" i="10"/>
  <c r="N3145" i="10"/>
  <c r="N3153" i="10"/>
  <c r="N3161" i="10"/>
  <c r="N3169" i="10"/>
  <c r="N3177" i="10"/>
  <c r="N3185" i="10"/>
  <c r="N3193" i="10"/>
  <c r="N3201" i="10"/>
  <c r="N3209" i="10"/>
  <c r="N3217" i="10"/>
  <c r="N3225" i="10"/>
  <c r="N3233" i="10"/>
  <c r="N3241" i="10"/>
  <c r="N3249" i="10"/>
  <c r="N3257" i="10"/>
  <c r="N3265" i="10"/>
  <c r="N3273" i="10"/>
  <c r="N3281" i="10"/>
  <c r="N3289" i="10"/>
  <c r="N3297" i="10"/>
  <c r="N3305" i="10"/>
  <c r="N3313" i="10"/>
  <c r="N3321" i="10"/>
  <c r="N3329" i="10"/>
  <c r="N3337" i="10"/>
  <c r="N3345" i="10"/>
  <c r="N3353" i="10"/>
  <c r="N3361" i="10"/>
  <c r="N3369" i="10"/>
  <c r="N3377" i="10"/>
  <c r="N3385" i="10"/>
  <c r="N3393" i="10"/>
  <c r="N3401" i="10"/>
  <c r="N3409" i="10"/>
  <c r="N3417" i="10"/>
  <c r="N3425" i="10"/>
  <c r="N3433" i="10"/>
  <c r="N3441" i="10"/>
  <c r="N3449" i="10"/>
  <c r="N3457" i="10"/>
  <c r="N3465" i="10"/>
  <c r="N3473" i="10"/>
  <c r="N3481" i="10"/>
  <c r="N3489" i="10"/>
  <c r="N3497" i="10"/>
  <c r="N3505" i="10"/>
  <c r="N3513" i="10"/>
  <c r="N3521" i="10"/>
  <c r="N3529" i="10"/>
  <c r="N3537" i="10"/>
  <c r="N3545" i="10"/>
  <c r="N3553" i="10"/>
  <c r="N3561" i="10"/>
  <c r="N3569" i="10"/>
  <c r="N3577" i="10"/>
  <c r="N3585" i="10"/>
  <c r="N3593" i="10"/>
  <c r="N3601" i="10"/>
  <c r="N3609" i="10"/>
  <c r="N3617" i="10"/>
  <c r="N3625" i="10"/>
  <c r="N3633" i="10"/>
  <c r="N3641" i="10"/>
  <c r="N3649" i="10"/>
  <c r="N3657" i="10"/>
  <c r="N3665" i="10"/>
  <c r="N3673" i="10"/>
  <c r="N3681" i="10"/>
  <c r="N3689" i="10"/>
  <c r="N3697" i="10"/>
  <c r="N3705" i="10"/>
  <c r="N3713" i="10"/>
  <c r="N3721" i="10"/>
  <c r="N3729" i="10"/>
  <c r="N3737" i="10"/>
  <c r="N3745" i="10"/>
  <c r="N3753" i="10"/>
  <c r="N3761" i="10"/>
  <c r="N3769" i="10"/>
  <c r="N3777" i="10"/>
  <c r="N3785" i="10"/>
  <c r="N3793" i="10"/>
  <c r="N3801" i="10"/>
  <c r="N3809" i="10"/>
  <c r="N3817" i="10"/>
  <c r="N3825" i="10"/>
  <c r="N3833" i="10"/>
  <c r="N3841" i="10"/>
  <c r="N3849" i="10"/>
  <c r="N3857" i="10"/>
  <c r="N3865" i="10"/>
  <c r="N3873" i="10"/>
  <c r="N3881" i="10"/>
  <c r="N3889" i="10"/>
  <c r="N3897" i="10"/>
  <c r="N3905" i="10"/>
  <c r="N3913" i="10"/>
  <c r="N3921" i="10"/>
  <c r="N3929" i="10"/>
  <c r="N3937" i="10"/>
  <c r="N3945" i="10"/>
  <c r="N3953" i="10"/>
  <c r="N3961" i="10"/>
  <c r="N3969" i="10"/>
  <c r="N3977" i="10"/>
  <c r="N3985" i="10"/>
  <c r="N3993" i="10"/>
  <c r="N4001" i="10"/>
  <c r="N4009" i="10"/>
  <c r="N4017" i="10"/>
  <c r="N4025" i="10"/>
  <c r="N4033" i="10"/>
  <c r="N4041" i="10"/>
  <c r="N4049" i="10"/>
  <c r="N4057" i="10"/>
  <c r="N4065" i="10"/>
  <c r="N4073" i="10"/>
  <c r="N4081" i="10"/>
  <c r="N4089" i="10"/>
  <c r="N4097" i="10"/>
  <c r="N4105" i="10"/>
  <c r="N4113" i="10"/>
  <c r="N4121" i="10"/>
  <c r="N4129" i="10"/>
  <c r="N4137" i="10"/>
  <c r="N4145" i="10"/>
  <c r="N4153" i="10"/>
  <c r="N4161" i="10"/>
  <c r="N4169" i="10"/>
  <c r="N4177" i="10"/>
  <c r="N4185" i="10"/>
  <c r="N4193" i="10"/>
  <c r="N4201" i="10"/>
  <c r="N4209" i="10"/>
  <c r="N4217" i="10"/>
  <c r="N4225" i="10"/>
  <c r="N4233" i="10"/>
  <c r="N4241" i="10"/>
  <c r="N4249" i="10"/>
  <c r="N4257" i="10"/>
  <c r="N4265" i="10"/>
  <c r="N4273" i="10"/>
  <c r="N4281" i="10"/>
  <c r="N4289" i="10"/>
  <c r="N4297" i="10"/>
  <c r="N4305" i="10"/>
  <c r="N4313" i="10"/>
  <c r="N4321" i="10"/>
  <c r="N4329" i="10"/>
  <c r="N4337" i="10"/>
  <c r="N4345" i="10"/>
  <c r="N4353" i="10"/>
  <c r="N4361" i="10"/>
  <c r="N4369" i="10"/>
  <c r="N4377" i="10"/>
  <c r="N4385" i="10"/>
  <c r="N4393" i="10"/>
  <c r="N4401" i="10"/>
  <c r="N4409" i="10"/>
  <c r="N4417" i="10"/>
  <c r="N4425" i="10"/>
  <c r="N4433" i="10"/>
  <c r="N4441" i="10"/>
  <c r="N4449" i="10"/>
  <c r="N4457" i="10"/>
  <c r="N4465" i="10"/>
  <c r="N4473" i="10"/>
  <c r="N4481" i="10"/>
  <c r="N4489" i="10"/>
  <c r="N4497" i="10"/>
  <c r="N4505" i="10"/>
  <c r="N4513" i="10"/>
  <c r="N4521" i="10"/>
  <c r="N4529" i="10"/>
  <c r="N4537" i="10"/>
  <c r="N4545" i="10"/>
  <c r="N4553" i="10"/>
  <c r="N4561" i="10"/>
  <c r="N4569" i="10"/>
  <c r="N4577" i="10"/>
  <c r="N4585" i="10"/>
  <c r="N4593" i="10"/>
  <c r="N4601" i="10"/>
  <c r="N4609" i="10"/>
  <c r="N4617" i="10"/>
  <c r="N4625" i="10"/>
  <c r="N4633" i="10"/>
  <c r="N4641" i="10"/>
  <c r="N4649" i="10"/>
  <c r="N4657" i="10"/>
  <c r="N4665" i="10"/>
  <c r="N4673" i="10"/>
  <c r="N4681" i="10"/>
  <c r="N4689" i="10"/>
  <c r="N4697" i="10"/>
  <c r="N4705" i="10"/>
  <c r="N4713" i="10"/>
  <c r="N4721" i="10"/>
  <c r="N4729" i="10"/>
  <c r="N4737" i="10"/>
  <c r="N4745" i="10"/>
  <c r="N4753" i="10"/>
  <c r="N4761" i="10"/>
  <c r="N4769" i="10"/>
  <c r="N4777" i="10"/>
  <c r="N4785" i="10"/>
  <c r="N4793" i="10"/>
  <c r="N4801" i="10"/>
  <c r="N4809" i="10"/>
  <c r="N4817" i="10"/>
  <c r="N4825" i="10"/>
  <c r="N4833" i="10"/>
  <c r="N4841" i="10"/>
  <c r="N4849" i="10"/>
  <c r="N4857" i="10"/>
  <c r="N4865" i="10"/>
  <c r="N4873" i="10"/>
  <c r="N4881" i="10"/>
  <c r="N4889" i="10"/>
  <c r="N4897" i="10"/>
  <c r="N4905" i="10"/>
  <c r="N4913" i="10"/>
  <c r="N4921" i="10"/>
  <c r="N4929" i="10"/>
  <c r="N4937" i="10"/>
  <c r="N4945" i="10"/>
  <c r="N4953" i="10"/>
  <c r="N4961" i="10"/>
  <c r="N4969" i="10"/>
  <c r="N4977" i="10"/>
  <c r="N4985" i="10"/>
  <c r="N4993" i="10"/>
  <c r="N5001" i="10"/>
  <c r="M5003" i="10"/>
  <c r="M4995" i="10"/>
  <c r="M4987" i="10"/>
  <c r="M4979" i="10"/>
  <c r="M4971" i="10"/>
  <c r="M4963" i="10"/>
  <c r="M4955" i="10"/>
  <c r="M4947" i="10"/>
  <c r="M4939" i="10"/>
  <c r="M4931" i="10"/>
  <c r="M4923" i="10"/>
  <c r="M4915" i="10"/>
  <c r="M4907" i="10"/>
  <c r="M4899" i="10"/>
  <c r="M4891" i="10"/>
  <c r="M4883" i="10"/>
  <c r="M4875" i="10"/>
  <c r="M4867" i="10"/>
  <c r="M4859" i="10"/>
  <c r="M4851" i="10"/>
  <c r="M4843" i="10"/>
  <c r="M4835" i="10"/>
  <c r="M4827" i="10"/>
  <c r="M4819" i="10"/>
  <c r="M4811" i="10"/>
  <c r="M4803" i="10"/>
  <c r="M4795" i="10"/>
  <c r="M4787" i="10"/>
  <c r="M4779" i="10"/>
  <c r="M4771" i="10"/>
  <c r="M4763" i="10"/>
  <c r="M4755" i="10"/>
  <c r="M4747" i="10"/>
  <c r="M4739" i="10"/>
  <c r="M4731" i="10"/>
  <c r="M4723" i="10"/>
  <c r="M4715" i="10"/>
  <c r="M4707" i="10"/>
  <c r="M4699" i="10"/>
  <c r="M4691" i="10"/>
  <c r="M4683" i="10"/>
  <c r="M4675" i="10"/>
  <c r="M4667" i="10"/>
  <c r="M4659" i="10"/>
  <c r="M4651" i="10"/>
  <c r="M4643" i="10"/>
  <c r="M4635" i="10"/>
  <c r="M4627" i="10"/>
  <c r="M4619" i="10"/>
  <c r="M4611" i="10"/>
  <c r="M4603" i="10"/>
  <c r="M4595" i="10"/>
  <c r="M4587" i="10"/>
  <c r="M4579" i="10"/>
  <c r="M4571" i="10"/>
  <c r="M4563" i="10"/>
  <c r="M4555" i="10"/>
  <c r="M4547" i="10"/>
  <c r="M4539" i="10"/>
  <c r="M4531" i="10"/>
  <c r="M4523" i="10"/>
  <c r="M4515" i="10"/>
  <c r="M4507" i="10"/>
  <c r="M4499" i="10"/>
  <c r="M4491" i="10"/>
  <c r="M4483" i="10"/>
  <c r="M4475" i="10"/>
  <c r="G574" i="10"/>
  <c r="G502" i="10"/>
  <c r="G398" i="10"/>
  <c r="G230" i="10"/>
  <c r="G193" i="10"/>
  <c r="G89" i="10"/>
  <c r="G78" i="10"/>
  <c r="G73" i="10"/>
  <c r="N27" i="10"/>
  <c r="N100" i="10"/>
  <c r="N188" i="10"/>
  <c r="N283" i="10"/>
  <c r="N356" i="10"/>
  <c r="N444" i="10"/>
  <c r="N539" i="10"/>
  <c r="N560" i="10"/>
  <c r="N582" i="10"/>
  <c r="N605" i="10"/>
  <c r="N624" i="10"/>
  <c r="N646" i="10"/>
  <c r="N669" i="10"/>
  <c r="N688" i="10"/>
  <c r="N710" i="10"/>
  <c r="N733" i="10"/>
  <c r="N752" i="10"/>
  <c r="N774" i="10"/>
  <c r="N797" i="10"/>
  <c r="N816" i="10"/>
  <c r="N838" i="10"/>
  <c r="N861" i="10"/>
  <c r="N880" i="10"/>
  <c r="N902" i="10"/>
  <c r="N925" i="10"/>
  <c r="N944" i="10"/>
  <c r="N966" i="10"/>
  <c r="N989" i="10"/>
  <c r="N1008" i="10"/>
  <c r="N1030" i="10"/>
  <c r="N1053" i="10"/>
  <c r="N1072" i="10"/>
  <c r="N1094" i="10"/>
  <c r="N1117" i="10"/>
  <c r="N1136" i="10"/>
  <c r="N1158" i="10"/>
  <c r="N1181" i="10"/>
  <c r="N1200" i="10"/>
  <c r="N1222" i="10"/>
  <c r="N1245" i="10"/>
  <c r="N1264" i="10"/>
  <c r="N1286" i="10"/>
  <c r="N1309" i="10"/>
  <c r="N1328" i="10"/>
  <c r="N1350" i="10"/>
  <c r="N1373" i="10"/>
  <c r="N1392" i="10"/>
  <c r="N1414" i="10"/>
  <c r="N1437" i="10"/>
  <c r="N1456" i="10"/>
  <c r="N1478" i="10"/>
  <c r="N1501" i="10"/>
  <c r="N1520" i="10"/>
  <c r="N1542" i="10"/>
  <c r="N1565" i="10"/>
  <c r="N1584" i="10"/>
  <c r="N1606" i="10"/>
  <c r="N1629" i="10"/>
  <c r="N1648" i="10"/>
  <c r="N1670" i="10"/>
  <c r="N1693" i="10"/>
  <c r="N1712" i="10"/>
  <c r="N1734" i="10"/>
  <c r="N1757" i="10"/>
  <c r="N1776" i="10"/>
  <c r="N1798" i="10"/>
  <c r="N1821" i="10"/>
  <c r="N1840" i="10"/>
  <c r="N1862" i="10"/>
  <c r="N1885" i="10"/>
  <c r="N1904" i="10"/>
  <c r="N1926" i="10"/>
  <c r="N1949" i="10"/>
  <c r="N1968" i="10"/>
  <c r="N1990" i="10"/>
  <c r="N2013" i="10"/>
  <c r="N2032" i="10"/>
  <c r="N2054" i="10"/>
  <c r="N2077" i="10"/>
  <c r="N2096" i="10"/>
  <c r="N2118" i="10"/>
  <c r="N2141" i="10"/>
  <c r="N2160" i="10"/>
  <c r="N2182" i="10"/>
  <c r="N2194" i="10"/>
  <c r="N2202" i="10"/>
  <c r="N2210" i="10"/>
  <c r="N2218" i="10"/>
  <c r="N2226" i="10"/>
  <c r="N2234" i="10"/>
  <c r="N2242" i="10"/>
  <c r="N2250" i="10"/>
  <c r="N2258" i="10"/>
  <c r="N2266" i="10"/>
  <c r="N2274" i="10"/>
  <c r="N2282" i="10"/>
  <c r="N2290" i="10"/>
  <c r="N2298" i="10"/>
  <c r="N2306" i="10"/>
  <c r="N2314" i="10"/>
  <c r="N2322" i="10"/>
  <c r="N2330" i="10"/>
  <c r="N2338" i="10"/>
  <c r="N2346" i="10"/>
  <c r="N2354" i="10"/>
  <c r="N2362" i="10"/>
  <c r="N2370" i="10"/>
  <c r="N2378" i="10"/>
  <c r="N2386" i="10"/>
  <c r="N2394" i="10"/>
  <c r="N2402" i="10"/>
  <c r="N2410" i="10"/>
  <c r="N2418" i="10"/>
  <c r="N2426" i="10"/>
  <c r="N2434" i="10"/>
  <c r="N2442" i="10"/>
  <c r="N2450" i="10"/>
  <c r="N2458" i="10"/>
  <c r="N2466" i="10"/>
  <c r="N2474" i="10"/>
  <c r="N2482" i="10"/>
  <c r="N2490" i="10"/>
  <c r="N2498" i="10"/>
  <c r="N2506" i="10"/>
  <c r="N2514" i="10"/>
  <c r="N2522" i="10"/>
  <c r="N2530" i="10"/>
  <c r="N2538" i="10"/>
  <c r="N2546" i="10"/>
  <c r="N2554" i="10"/>
  <c r="N2562" i="10"/>
  <c r="N2570" i="10"/>
  <c r="N2578" i="10"/>
  <c r="N2586" i="10"/>
  <c r="N2594" i="10"/>
  <c r="N2602" i="10"/>
  <c r="N2610" i="10"/>
  <c r="N2618" i="10"/>
  <c r="N2626" i="10"/>
  <c r="N2634" i="10"/>
  <c r="N2642" i="10"/>
  <c r="N2650" i="10"/>
  <c r="N2658" i="10"/>
  <c r="N2666" i="10"/>
  <c r="N2674" i="10"/>
  <c r="N2682" i="10"/>
  <c r="N2690" i="10"/>
  <c r="N2698" i="10"/>
  <c r="N2706" i="10"/>
  <c r="N2714" i="10"/>
  <c r="N2722" i="10"/>
  <c r="N2730" i="10"/>
  <c r="N2738" i="10"/>
  <c r="N2746" i="10"/>
  <c r="N2754" i="10"/>
  <c r="N2762" i="10"/>
  <c r="N2770" i="10"/>
  <c r="N2778" i="10"/>
  <c r="N2786" i="10"/>
  <c r="N2794" i="10"/>
  <c r="N2802" i="10"/>
  <c r="N2810" i="10"/>
  <c r="N2818" i="10"/>
  <c r="N2826" i="10"/>
  <c r="N2834" i="10"/>
  <c r="N2842" i="10"/>
  <c r="N2850" i="10"/>
  <c r="N2858" i="10"/>
  <c r="N2866" i="10"/>
  <c r="N2874" i="10"/>
  <c r="N2882" i="10"/>
  <c r="N2890" i="10"/>
  <c r="N2898" i="10"/>
  <c r="N2906" i="10"/>
  <c r="N2914" i="10"/>
  <c r="N2922" i="10"/>
  <c r="N2930" i="10"/>
  <c r="N2938" i="10"/>
  <c r="N2946" i="10"/>
  <c r="N2954" i="10"/>
  <c r="N2962" i="10"/>
  <c r="N2970" i="10"/>
  <c r="N2978" i="10"/>
  <c r="N2986" i="10"/>
  <c r="N2994" i="10"/>
  <c r="N3002" i="10"/>
  <c r="N3010" i="10"/>
  <c r="N3018" i="10"/>
  <c r="N3026" i="10"/>
  <c r="N3034" i="10"/>
  <c r="N3042" i="10"/>
  <c r="N3050" i="10"/>
  <c r="N3058" i="10"/>
  <c r="N3066" i="10"/>
  <c r="N3074" i="10"/>
  <c r="N3082" i="10"/>
  <c r="N3090" i="10"/>
  <c r="N3098" i="10"/>
  <c r="N3106" i="10"/>
  <c r="N3114" i="10"/>
  <c r="N3122" i="10"/>
  <c r="N3130" i="10"/>
  <c r="N3138" i="10"/>
  <c r="N3146" i="10"/>
  <c r="N3154" i="10"/>
  <c r="N3162" i="10"/>
  <c r="N3170" i="10"/>
  <c r="N3178" i="10"/>
  <c r="N3186" i="10"/>
  <c r="N3194" i="10"/>
  <c r="N3202" i="10"/>
  <c r="N3210" i="10"/>
  <c r="N3218" i="10"/>
  <c r="N3226" i="10"/>
  <c r="N3234" i="10"/>
  <c r="N3242" i="10"/>
  <c r="N3250" i="10"/>
  <c r="N3258" i="10"/>
  <c r="N3266" i="10"/>
  <c r="N3274" i="10"/>
  <c r="N3282" i="10"/>
  <c r="N3290" i="10"/>
  <c r="N3298" i="10"/>
  <c r="N3306" i="10"/>
  <c r="N3314" i="10"/>
  <c r="N3322" i="10"/>
  <c r="N3330" i="10"/>
  <c r="N3338" i="10"/>
  <c r="N3346" i="10"/>
  <c r="N3354" i="10"/>
  <c r="N3362" i="10"/>
  <c r="N3370" i="10"/>
  <c r="N3378" i="10"/>
  <c r="N3386" i="10"/>
  <c r="N3394" i="10"/>
  <c r="N3402" i="10"/>
  <c r="N3410" i="10"/>
  <c r="N3418" i="10"/>
  <c r="N3426" i="10"/>
  <c r="N3434" i="10"/>
  <c r="N3442" i="10"/>
  <c r="N3450" i="10"/>
  <c r="N3458" i="10"/>
  <c r="N3466" i="10"/>
  <c r="N3474" i="10"/>
  <c r="N3482" i="10"/>
  <c r="N3490" i="10"/>
  <c r="N3498" i="10"/>
  <c r="N3506" i="10"/>
  <c r="N3514" i="10"/>
  <c r="N3522" i="10"/>
  <c r="N3530" i="10"/>
  <c r="N3538" i="10"/>
  <c r="N3546" i="10"/>
  <c r="N3554" i="10"/>
  <c r="N3562" i="10"/>
  <c r="N3570" i="10"/>
  <c r="N3578" i="10"/>
  <c r="N3586" i="10"/>
  <c r="N3594" i="10"/>
  <c r="N3602" i="10"/>
  <c r="N3610" i="10"/>
  <c r="N3618" i="10"/>
  <c r="N3626" i="10"/>
  <c r="N3634" i="10"/>
  <c r="N3642" i="10"/>
  <c r="N3650" i="10"/>
  <c r="N3658" i="10"/>
  <c r="N3666" i="10"/>
  <c r="N3674" i="10"/>
  <c r="N3682" i="10"/>
  <c r="N3690" i="10"/>
  <c r="N3698" i="10"/>
  <c r="N3706" i="10"/>
  <c r="N3714" i="10"/>
  <c r="N3722" i="10"/>
  <c r="N3730" i="10"/>
  <c r="N3738" i="10"/>
  <c r="N3746" i="10"/>
  <c r="N3754" i="10"/>
  <c r="N3762" i="10"/>
  <c r="N3770" i="10"/>
  <c r="N3778" i="10"/>
  <c r="N3786" i="10"/>
  <c r="N3794" i="10"/>
  <c r="N3802" i="10"/>
  <c r="N3810" i="10"/>
  <c r="N3818" i="10"/>
  <c r="N3826" i="10"/>
  <c r="N3834" i="10"/>
  <c r="N3842" i="10"/>
  <c r="N3850" i="10"/>
  <c r="N3858" i="10"/>
  <c r="N3866" i="10"/>
  <c r="N3874" i="10"/>
  <c r="N3882" i="10"/>
  <c r="N3890" i="10"/>
  <c r="N3898" i="10"/>
  <c r="N3906" i="10"/>
  <c r="N3914" i="10"/>
  <c r="N3922" i="10"/>
  <c r="N3930" i="10"/>
  <c r="N3938" i="10"/>
  <c r="N3946" i="10"/>
  <c r="N3954" i="10"/>
  <c r="N3962" i="10"/>
  <c r="N3970" i="10"/>
  <c r="N3978" i="10"/>
  <c r="N3986" i="10"/>
  <c r="N3994" i="10"/>
  <c r="N4002" i="10"/>
  <c r="N4010" i="10"/>
  <c r="N4018" i="10"/>
  <c r="N4026" i="10"/>
  <c r="N4034" i="10"/>
  <c r="N4042" i="10"/>
  <c r="N4050" i="10"/>
  <c r="N4058" i="10"/>
  <c r="N4066" i="10"/>
  <c r="N4074" i="10"/>
  <c r="N4082" i="10"/>
  <c r="N4090" i="10"/>
  <c r="N4098" i="10"/>
  <c r="N4106" i="10"/>
  <c r="N4114" i="10"/>
  <c r="N4122" i="10"/>
  <c r="N4130" i="10"/>
  <c r="N4138" i="10"/>
  <c r="N4146" i="10"/>
  <c r="N4154" i="10"/>
  <c r="N4162" i="10"/>
  <c r="N4170" i="10"/>
  <c r="N4178" i="10"/>
  <c r="N4186" i="10"/>
  <c r="N4194" i="10"/>
  <c r="N4202" i="10"/>
  <c r="N4210" i="10"/>
  <c r="N4218" i="10"/>
  <c r="N4226" i="10"/>
  <c r="N4234" i="10"/>
  <c r="N4242" i="10"/>
  <c r="N4250" i="10"/>
  <c r="N4258" i="10"/>
  <c r="N4266" i="10"/>
  <c r="N4274" i="10"/>
  <c r="N4282" i="10"/>
  <c r="N4290" i="10"/>
  <c r="N4298" i="10"/>
  <c r="N4306" i="10"/>
  <c r="N4314" i="10"/>
  <c r="N4322" i="10"/>
  <c r="N4330" i="10"/>
  <c r="N4338" i="10"/>
  <c r="N4346" i="10"/>
  <c r="N4354" i="10"/>
  <c r="N4362" i="10"/>
  <c r="N4370" i="10"/>
  <c r="N4378" i="10"/>
  <c r="N4386" i="10"/>
  <c r="N4394" i="10"/>
  <c r="N4402" i="10"/>
  <c r="N4410" i="10"/>
  <c r="N4418" i="10"/>
  <c r="N4426" i="10"/>
  <c r="N4434" i="10"/>
  <c r="N4442" i="10"/>
  <c r="N4450" i="10"/>
  <c r="N4458" i="10"/>
  <c r="N4466" i="10"/>
  <c r="N4474" i="10"/>
  <c r="N4482" i="10"/>
  <c r="N4490" i="10"/>
  <c r="N4498" i="10"/>
  <c r="N4506" i="10"/>
  <c r="N4514" i="10"/>
  <c r="N4522" i="10"/>
  <c r="N4530" i="10"/>
  <c r="N4538" i="10"/>
  <c r="N4546" i="10"/>
  <c r="N4554" i="10"/>
  <c r="N4562" i="10"/>
  <c r="N4570" i="10"/>
  <c r="N4578" i="10"/>
  <c r="N4586" i="10"/>
  <c r="N4594" i="10"/>
  <c r="N4602" i="10"/>
  <c r="N4610" i="10"/>
  <c r="N4618" i="10"/>
  <c r="N4626" i="10"/>
  <c r="N4634" i="10"/>
  <c r="N4642" i="10"/>
  <c r="N4650" i="10"/>
  <c r="N4658" i="10"/>
  <c r="N4666" i="10"/>
  <c r="N4674" i="10"/>
  <c r="N4682" i="10"/>
  <c r="N4690" i="10"/>
  <c r="N4698" i="10"/>
  <c r="N4706" i="10"/>
  <c r="N4714" i="10"/>
  <c r="N4722" i="10"/>
  <c r="N4730" i="10"/>
  <c r="N4738" i="10"/>
  <c r="N4746" i="10"/>
  <c r="N4754" i="10"/>
  <c r="N4762" i="10"/>
  <c r="N4770" i="10"/>
  <c r="N4778" i="10"/>
  <c r="N4786" i="10"/>
  <c r="N4794" i="10"/>
  <c r="N4802" i="10"/>
  <c r="N4810" i="10"/>
  <c r="N4818" i="10"/>
  <c r="N4826" i="10"/>
  <c r="N4834" i="10"/>
  <c r="N4842" i="10"/>
  <c r="N4850" i="10"/>
  <c r="N4858" i="10"/>
  <c r="N4866" i="10"/>
  <c r="N4874" i="10"/>
  <c r="N4882" i="10"/>
  <c r="N4890" i="10"/>
  <c r="N4898" i="10"/>
  <c r="N4906" i="10"/>
  <c r="N4914" i="10"/>
  <c r="N4922" i="10"/>
  <c r="N4930" i="10"/>
  <c r="N4938" i="10"/>
  <c r="N4946" i="10"/>
  <c r="N4954" i="10"/>
  <c r="N4962" i="10"/>
  <c r="N4970" i="10"/>
  <c r="N4978" i="10"/>
  <c r="N4986" i="10"/>
  <c r="N4994" i="10"/>
  <c r="N5002" i="10"/>
  <c r="M5002" i="10"/>
  <c r="M4994" i="10"/>
  <c r="M4986" i="10"/>
  <c r="M4978" i="10"/>
  <c r="M4970" i="10"/>
  <c r="M4962" i="10"/>
  <c r="M4954" i="10"/>
  <c r="M4946" i="10"/>
  <c r="M4938" i="10"/>
  <c r="M4930" i="10"/>
  <c r="M4922" i="10"/>
  <c r="M4914" i="10"/>
  <c r="M4906" i="10"/>
  <c r="M4898" i="10"/>
  <c r="M4890" i="10"/>
  <c r="M4882" i="10"/>
  <c r="M4874" i="10"/>
  <c r="M4866" i="10"/>
  <c r="M4858" i="10"/>
  <c r="M4850" i="10"/>
  <c r="M4842" i="10"/>
  <c r="M4834" i="10"/>
  <c r="M4826" i="10"/>
  <c r="M4818" i="10"/>
  <c r="M4810" i="10"/>
  <c r="M4802" i="10"/>
  <c r="M4794" i="10"/>
  <c r="M4786" i="10"/>
  <c r="M4778" i="10"/>
  <c r="M4770" i="10"/>
  <c r="M4762" i="10"/>
  <c r="M4754" i="10"/>
  <c r="M4746" i="10"/>
  <c r="M4738" i="10"/>
  <c r="M4730" i="10"/>
  <c r="M4722" i="10"/>
  <c r="M4714" i="10"/>
  <c r="M4706" i="10"/>
  <c r="M4698" i="10"/>
  <c r="M4690" i="10"/>
  <c r="M4682" i="10"/>
  <c r="M4674" i="10"/>
  <c r="M4666" i="10"/>
  <c r="M4658" i="10"/>
  <c r="M4650" i="10"/>
  <c r="M4642" i="10"/>
  <c r="M4634" i="10"/>
  <c r="M4626" i="10"/>
  <c r="M4618" i="10"/>
  <c r="M4610" i="10"/>
  <c r="M4602" i="10"/>
  <c r="M4594" i="10"/>
  <c r="M4586" i="10"/>
  <c r="M4578" i="10"/>
  <c r="M4570" i="10"/>
  <c r="M4562" i="10"/>
  <c r="M4554" i="10"/>
  <c r="M4546" i="10"/>
  <c r="M4538" i="10"/>
  <c r="M4530" i="10"/>
  <c r="M4522" i="10"/>
  <c r="M4514" i="10"/>
  <c r="M4506" i="10"/>
  <c r="M4498" i="10"/>
  <c r="M4490" i="10"/>
  <c r="G526" i="10"/>
  <c r="G198" i="10"/>
  <c r="N196" i="10"/>
  <c r="N388" i="10"/>
  <c r="N566" i="10"/>
  <c r="N629" i="10"/>
  <c r="N677" i="10"/>
  <c r="N736" i="10"/>
  <c r="N798" i="10"/>
  <c r="N846" i="10"/>
  <c r="N909" i="10"/>
  <c r="N968" i="10"/>
  <c r="N1016" i="10"/>
  <c r="N1078" i="10"/>
  <c r="N1141" i="10"/>
  <c r="N1189" i="10"/>
  <c r="N1248" i="10"/>
  <c r="N1310" i="10"/>
  <c r="N1358" i="10"/>
  <c r="N1421" i="10"/>
  <c r="N1480" i="10"/>
  <c r="N1528" i="10"/>
  <c r="N1590" i="10"/>
  <c r="N1653" i="10"/>
  <c r="N1701" i="10"/>
  <c r="N1760" i="10"/>
  <c r="N1822" i="10"/>
  <c r="N1870" i="10"/>
  <c r="N1933" i="10"/>
  <c r="N1992" i="10"/>
  <c r="N2040" i="10"/>
  <c r="N2102" i="10"/>
  <c r="N2165" i="10"/>
  <c r="N2197" i="10"/>
  <c r="N2220" i="10"/>
  <c r="N2243" i="10"/>
  <c r="N2261" i="10"/>
  <c r="N2284" i="10"/>
  <c r="N2307" i="10"/>
  <c r="N2325" i="10"/>
  <c r="N2348" i="10"/>
  <c r="N2371" i="10"/>
  <c r="N2389" i="10"/>
  <c r="N2412" i="10"/>
  <c r="N2435" i="10"/>
  <c r="N2453" i="10"/>
  <c r="N2476" i="10"/>
  <c r="N2499" i="10"/>
  <c r="N2517" i="10"/>
  <c r="N2540" i="10"/>
  <c r="N2563" i="10"/>
  <c r="N2581" i="10"/>
  <c r="N2604" i="10"/>
  <c r="N2627" i="10"/>
  <c r="N2645" i="10"/>
  <c r="N2668" i="10"/>
  <c r="N2691" i="10"/>
  <c r="N2709" i="10"/>
  <c r="N2732" i="10"/>
  <c r="N2755" i="10"/>
  <c r="N2773" i="10"/>
  <c r="N2796" i="10"/>
  <c r="N2819" i="10"/>
  <c r="N2837" i="10"/>
  <c r="N2860" i="10"/>
  <c r="N2883" i="10"/>
  <c r="N2901" i="10"/>
  <c r="N2924" i="10"/>
  <c r="N2947" i="10"/>
  <c r="N2965" i="10"/>
  <c r="N2988" i="10"/>
  <c r="N3011" i="10"/>
  <c r="N3029" i="10"/>
  <c r="N3052" i="10"/>
  <c r="N3075" i="10"/>
  <c r="N3093" i="10"/>
  <c r="N3116" i="10"/>
  <c r="N3139" i="10"/>
  <c r="N3157" i="10"/>
  <c r="N3180" i="10"/>
  <c r="N3203" i="10"/>
  <c r="N3221" i="10"/>
  <c r="N3244" i="10"/>
  <c r="N3267" i="10"/>
  <c r="N3285" i="10"/>
  <c r="N3308" i="10"/>
  <c r="N3331" i="10"/>
  <c r="N3349" i="10"/>
  <c r="N3372" i="10"/>
  <c r="N3395" i="10"/>
  <c r="N3413" i="10"/>
  <c r="N3436" i="10"/>
  <c r="N3459" i="10"/>
  <c r="N3477" i="10"/>
  <c r="N3500" i="10"/>
  <c r="N3523" i="10"/>
  <c r="N3541" i="10"/>
  <c r="N3564" i="10"/>
  <c r="N3587" i="10"/>
  <c r="N3605" i="10"/>
  <c r="N3628" i="10"/>
  <c r="N3651" i="10"/>
  <c r="N3669" i="10"/>
  <c r="N3692" i="10"/>
  <c r="N3715" i="10"/>
  <c r="N3733" i="10"/>
  <c r="N3756" i="10"/>
  <c r="N3779" i="10"/>
  <c r="N3797" i="10"/>
  <c r="N3820" i="10"/>
  <c r="N3843" i="10"/>
  <c r="N3861" i="10"/>
  <c r="N3884" i="10"/>
  <c r="N3907" i="10"/>
  <c r="N3925" i="10"/>
  <c r="N3948" i="10"/>
  <c r="N3971" i="10"/>
  <c r="N3989" i="10"/>
  <c r="N4012" i="10"/>
  <c r="N4035" i="10"/>
  <c r="N4053" i="10"/>
  <c r="N4076" i="10"/>
  <c r="N4099" i="10"/>
  <c r="N4117" i="10"/>
  <c r="N4140" i="10"/>
  <c r="N4163" i="10"/>
  <c r="N4181" i="10"/>
  <c r="N4204" i="10"/>
  <c r="N4227" i="10"/>
  <c r="N4245" i="10"/>
  <c r="N4268" i="10"/>
  <c r="N4291" i="10"/>
  <c r="N4309" i="10"/>
  <c r="N4332" i="10"/>
  <c r="N4355" i="10"/>
  <c r="N4373" i="10"/>
  <c r="N4396" i="10"/>
  <c r="N4419" i="10"/>
  <c r="N4437" i="10"/>
  <c r="N4460" i="10"/>
  <c r="N4483" i="10"/>
  <c r="N4501" i="10"/>
  <c r="N4524" i="10"/>
  <c r="N4547" i="10"/>
  <c r="N4565" i="10"/>
  <c r="N4588" i="10"/>
  <c r="N4611" i="10"/>
  <c r="N4629" i="10"/>
  <c r="N4652" i="10"/>
  <c r="N4675" i="10"/>
  <c r="N4693" i="10"/>
  <c r="N4716" i="10"/>
  <c r="N4739" i="10"/>
  <c r="N4757" i="10"/>
  <c r="N4780" i="10"/>
  <c r="N4803" i="10"/>
  <c r="N4821" i="10"/>
  <c r="N4844" i="10"/>
  <c r="N4867" i="10"/>
  <c r="N4885" i="10"/>
  <c r="N4908" i="10"/>
  <c r="N4931" i="10"/>
  <c r="N4949" i="10"/>
  <c r="N4972" i="10"/>
  <c r="N4995" i="10"/>
  <c r="M4999" i="10"/>
  <c r="M4976" i="10"/>
  <c r="M4953" i="10"/>
  <c r="M4935" i="10"/>
  <c r="M4912" i="10"/>
  <c r="M4889" i="10"/>
  <c r="M4873" i="10"/>
  <c r="M4857" i="10"/>
  <c r="M4841" i="10"/>
  <c r="M4825" i="10"/>
  <c r="M4809" i="10"/>
  <c r="M4793" i="10"/>
  <c r="M4777" i="10"/>
  <c r="M4761" i="10"/>
  <c r="M4745" i="10"/>
  <c r="M4729" i="10"/>
  <c r="M4713" i="10"/>
  <c r="M4697" i="10"/>
  <c r="M4681" i="10"/>
  <c r="M4665" i="10"/>
  <c r="M4649" i="10"/>
  <c r="M4633" i="10"/>
  <c r="M4617" i="10"/>
  <c r="M4601" i="10"/>
  <c r="M4585" i="10"/>
  <c r="M4569" i="10"/>
  <c r="M4553" i="10"/>
  <c r="M4537" i="10"/>
  <c r="M4521" i="10"/>
  <c r="M4505" i="10"/>
  <c r="M4489" i="10"/>
  <c r="M4478" i="10"/>
  <c r="M4467" i="10"/>
  <c r="M4459" i="10"/>
  <c r="M4451" i="10"/>
  <c r="M4443" i="10"/>
  <c r="M4435" i="10"/>
  <c r="M4427" i="10"/>
  <c r="M4419" i="10"/>
  <c r="M4411" i="10"/>
  <c r="M4403" i="10"/>
  <c r="M4395" i="10"/>
  <c r="M4387" i="10"/>
  <c r="M4379" i="10"/>
  <c r="M4371" i="10"/>
  <c r="M4363" i="10"/>
  <c r="M4355" i="10"/>
  <c r="M4347" i="10"/>
  <c r="M4339" i="10"/>
  <c r="M4331" i="10"/>
  <c r="M4323" i="10"/>
  <c r="M4315" i="10"/>
  <c r="M4307" i="10"/>
  <c r="M4299" i="10"/>
  <c r="M4291" i="10"/>
  <c r="M4283" i="10"/>
  <c r="M4275" i="10"/>
  <c r="M4267" i="10"/>
  <c r="M4259" i="10"/>
  <c r="M4251" i="10"/>
  <c r="M4243" i="10"/>
  <c r="M4235" i="10"/>
  <c r="M4227" i="10"/>
  <c r="M4219" i="10"/>
  <c r="M4211" i="10"/>
  <c r="M4203" i="10"/>
  <c r="M4195" i="10"/>
  <c r="M4187" i="10"/>
  <c r="M4179" i="10"/>
  <c r="M4171" i="10"/>
  <c r="M4163" i="10"/>
  <c r="M4155" i="10"/>
  <c r="M4147" i="10"/>
  <c r="M4139" i="10"/>
  <c r="M4131" i="10"/>
  <c r="M4123" i="10"/>
  <c r="M4115" i="10"/>
  <c r="M4107" i="10"/>
  <c r="M4099" i="10"/>
  <c r="M4091" i="10"/>
  <c r="M4083" i="10"/>
  <c r="M4075" i="10"/>
  <c r="M4067" i="10"/>
  <c r="M4059" i="10"/>
  <c r="M4051" i="10"/>
  <c r="M4043" i="10"/>
  <c r="M4035" i="10"/>
  <c r="M4027" i="10"/>
  <c r="M4019" i="10"/>
  <c r="M4011" i="10"/>
  <c r="M4003" i="10"/>
  <c r="M3995" i="10"/>
  <c r="M3987" i="10"/>
  <c r="M3979" i="10"/>
  <c r="M3971" i="10"/>
  <c r="M3963" i="10"/>
  <c r="M3955" i="10"/>
  <c r="M3947" i="10"/>
  <c r="M3939" i="10"/>
  <c r="M3931" i="10"/>
  <c r="M3923" i="10"/>
  <c r="M3915" i="10"/>
  <c r="M3907" i="10"/>
  <c r="M3899" i="10"/>
  <c r="M3891" i="10"/>
  <c r="M3883" i="10"/>
  <c r="M3875" i="10"/>
  <c r="M3867" i="10"/>
  <c r="M3859" i="10"/>
  <c r="M3851" i="10"/>
  <c r="M3843" i="10"/>
  <c r="M3835" i="10"/>
  <c r="M3827" i="10"/>
  <c r="M3819" i="10"/>
  <c r="M3811" i="10"/>
  <c r="M3803" i="10"/>
  <c r="M3795" i="10"/>
  <c r="M3787" i="10"/>
  <c r="M3779" i="10"/>
  <c r="M3771" i="10"/>
  <c r="M3763" i="10"/>
  <c r="M3755" i="10"/>
  <c r="M3747" i="10"/>
  <c r="M3739" i="10"/>
  <c r="M3731" i="10"/>
  <c r="M3723" i="10"/>
  <c r="M3715" i="10"/>
  <c r="M3707" i="10"/>
  <c r="M3699" i="10"/>
  <c r="M3691" i="10"/>
  <c r="M3683" i="10"/>
  <c r="M3675" i="10"/>
  <c r="M3667" i="10"/>
  <c r="M3659" i="10"/>
  <c r="M3651" i="10"/>
  <c r="M3643" i="10"/>
  <c r="M3635" i="10"/>
  <c r="M3627" i="10"/>
  <c r="M3619" i="10"/>
  <c r="M3611" i="10"/>
  <c r="M3603" i="10"/>
  <c r="M3595" i="10"/>
  <c r="M3587" i="10"/>
  <c r="M3579" i="10"/>
  <c r="M3571" i="10"/>
  <c r="M3563" i="10"/>
  <c r="M3555" i="10"/>
  <c r="M3547" i="10"/>
  <c r="M3539" i="10"/>
  <c r="M3531" i="10"/>
  <c r="M3523" i="10"/>
  <c r="M3515" i="10"/>
  <c r="M3507" i="10"/>
  <c r="M3499" i="10"/>
  <c r="M3491" i="10"/>
  <c r="M3483" i="10"/>
  <c r="M3475" i="10"/>
  <c r="M3467" i="10"/>
  <c r="M3459" i="10"/>
  <c r="M3451" i="10"/>
  <c r="M3443" i="10"/>
  <c r="M3435" i="10"/>
  <c r="M3427" i="10"/>
  <c r="M3419" i="10"/>
  <c r="M3411" i="10"/>
  <c r="M3403" i="10"/>
  <c r="M3395" i="10"/>
  <c r="M3387" i="10"/>
  <c r="M3379" i="10"/>
  <c r="M3371" i="10"/>
  <c r="M3363" i="10"/>
  <c r="M3355" i="10"/>
  <c r="M3347" i="10"/>
  <c r="M3339" i="10"/>
  <c r="M3331" i="10"/>
  <c r="M3323" i="10"/>
  <c r="M3315" i="10"/>
  <c r="M3307" i="10"/>
  <c r="M3299" i="10"/>
  <c r="M3291" i="10"/>
  <c r="M3283" i="10"/>
  <c r="M3275" i="10"/>
  <c r="M3267" i="10"/>
  <c r="M3259" i="10"/>
  <c r="M3251" i="10"/>
  <c r="M3243" i="10"/>
  <c r="M3235" i="10"/>
  <c r="M3227" i="10"/>
  <c r="M3219" i="10"/>
  <c r="M3211" i="10"/>
  <c r="M3203" i="10"/>
  <c r="M3195" i="10"/>
  <c r="M3187" i="10"/>
  <c r="M3179" i="10"/>
  <c r="M3171" i="10"/>
  <c r="M3163" i="10"/>
  <c r="M3155" i="10"/>
  <c r="M3147" i="10"/>
  <c r="M3139" i="10"/>
  <c r="M3131" i="10"/>
  <c r="M3123" i="10"/>
  <c r="M3115" i="10"/>
  <c r="M3107" i="10"/>
  <c r="M3099" i="10"/>
  <c r="M3091" i="10"/>
  <c r="M3083" i="10"/>
  <c r="M3075" i="10"/>
  <c r="M3067" i="10"/>
  <c r="M3059" i="10"/>
  <c r="M3051" i="10"/>
  <c r="M3043" i="10"/>
  <c r="M3035" i="10"/>
  <c r="M3027" i="10"/>
  <c r="M3019" i="10"/>
  <c r="M3011" i="10"/>
  <c r="M3003" i="10"/>
  <c r="M2995" i="10"/>
  <c r="M2987" i="10"/>
  <c r="M2979" i="10"/>
  <c r="M2971" i="10"/>
  <c r="M2963" i="10"/>
  <c r="M2955" i="10"/>
  <c r="M2947" i="10"/>
  <c r="M2939" i="10"/>
  <c r="M2931" i="10"/>
  <c r="M2923" i="10"/>
  <c r="M2915" i="10"/>
  <c r="M2907" i="10"/>
  <c r="M2899" i="10"/>
  <c r="M2891" i="10"/>
  <c r="M2883" i="10"/>
  <c r="M2875" i="10"/>
  <c r="M2867" i="10"/>
  <c r="M2859" i="10"/>
  <c r="M2851" i="10"/>
  <c r="M2843" i="10"/>
  <c r="M2835" i="10"/>
  <c r="M2827" i="10"/>
  <c r="M2819" i="10"/>
  <c r="M2811" i="10"/>
  <c r="M2803" i="10"/>
  <c r="M2795" i="10"/>
  <c r="M2787" i="10"/>
  <c r="M2779" i="10"/>
  <c r="M2771" i="10"/>
  <c r="M2763" i="10"/>
  <c r="M2755" i="10"/>
  <c r="M2747" i="10"/>
  <c r="M2739" i="10"/>
  <c r="M2731" i="10"/>
  <c r="M2723" i="10"/>
  <c r="M2715" i="10"/>
  <c r="M2707" i="10"/>
  <c r="M2699" i="10"/>
  <c r="M2691" i="10"/>
  <c r="M2683" i="10"/>
  <c r="M2675" i="10"/>
  <c r="M2667" i="10"/>
  <c r="M2659" i="10"/>
  <c r="M2651" i="10"/>
  <c r="M2643" i="10"/>
  <c r="M2635" i="10"/>
  <c r="M2627" i="10"/>
  <c r="M2619" i="10"/>
  <c r="M2611" i="10"/>
  <c r="M2603" i="10"/>
  <c r="M2595" i="10"/>
  <c r="M2587" i="10"/>
  <c r="M2579" i="10"/>
  <c r="M2571" i="10"/>
  <c r="M2563" i="10"/>
  <c r="M2555" i="10"/>
  <c r="M2547" i="10"/>
  <c r="M2539" i="10"/>
  <c r="M2531" i="10"/>
  <c r="M2523" i="10"/>
  <c r="M2515" i="10"/>
  <c r="M2507" i="10"/>
  <c r="M2499" i="10"/>
  <c r="M2491" i="10"/>
  <c r="M2483" i="10"/>
  <c r="M2475" i="10"/>
  <c r="M2467" i="10"/>
  <c r="M2459" i="10"/>
  <c r="M2451" i="10"/>
  <c r="M2443" i="10"/>
  <c r="M2435" i="10"/>
  <c r="M2427" i="10"/>
  <c r="M2419" i="10"/>
  <c r="M2411" i="10"/>
  <c r="M2403" i="10"/>
  <c r="M2395" i="10"/>
  <c r="M2387" i="10"/>
  <c r="M2379" i="10"/>
  <c r="M2371" i="10"/>
  <c r="M2363" i="10"/>
  <c r="M2355" i="10"/>
  <c r="M2347" i="10"/>
  <c r="M2339" i="10"/>
  <c r="M2331" i="10"/>
  <c r="M2323" i="10"/>
  <c r="M2315" i="10"/>
  <c r="M2307" i="10"/>
  <c r="M2299" i="10"/>
  <c r="M2291" i="10"/>
  <c r="M2283" i="10"/>
  <c r="M2275" i="10"/>
  <c r="M2267" i="10"/>
  <c r="M2259" i="10"/>
  <c r="M2251" i="10"/>
  <c r="M2243" i="10"/>
  <c r="M2235" i="10"/>
  <c r="M2227" i="10"/>
  <c r="M2219" i="10"/>
  <c r="M2211" i="10"/>
  <c r="M2203" i="10"/>
  <c r="M2195" i="10"/>
  <c r="M2187" i="10"/>
  <c r="M2179" i="10"/>
  <c r="M2171" i="10"/>
  <c r="M2163" i="10"/>
  <c r="M2155" i="10"/>
  <c r="M2147" i="10"/>
  <c r="M2139" i="10"/>
  <c r="M2131" i="10"/>
  <c r="M2123" i="10"/>
  <c r="M2115" i="10"/>
  <c r="M2107" i="10"/>
  <c r="M2099" i="10"/>
  <c r="M2091" i="10"/>
  <c r="M2083" i="10"/>
  <c r="M2075" i="10"/>
  <c r="M2067" i="10"/>
  <c r="M2059" i="10"/>
  <c r="M2051" i="10"/>
  <c r="M2043" i="10"/>
  <c r="M2035" i="10"/>
  <c r="M2027" i="10"/>
  <c r="M2019" i="10"/>
  <c r="M2011" i="10"/>
  <c r="M2003" i="10"/>
  <c r="M1995" i="10"/>
  <c r="M1987" i="10"/>
  <c r="M1979" i="10"/>
  <c r="M1971" i="10"/>
  <c r="G590" i="10"/>
  <c r="G510" i="10"/>
  <c r="G310" i="10"/>
  <c r="G254" i="10"/>
  <c r="N219" i="10"/>
  <c r="N452" i="10"/>
  <c r="N568" i="10"/>
  <c r="N630" i="10"/>
  <c r="N693" i="10"/>
  <c r="N741" i="10"/>
  <c r="N800" i="10"/>
  <c r="N862" i="10"/>
  <c r="N910" i="10"/>
  <c r="N973" i="10"/>
  <c r="N1032" i="10"/>
  <c r="N1080" i="10"/>
  <c r="N1142" i="10"/>
  <c r="N1205" i="10"/>
  <c r="N1253" i="10"/>
  <c r="N1312" i="10"/>
  <c r="N1374" i="10"/>
  <c r="N1422" i="10"/>
  <c r="N1485" i="10"/>
  <c r="N1544" i="10"/>
  <c r="N1592" i="10"/>
  <c r="N1654" i="10"/>
  <c r="N1717" i="10"/>
  <c r="N1765" i="10"/>
  <c r="N1824" i="10"/>
  <c r="N1886" i="10"/>
  <c r="N1934" i="10"/>
  <c r="N1997" i="10"/>
  <c r="N2056" i="10"/>
  <c r="N2104" i="10"/>
  <c r="N2166" i="10"/>
  <c r="N2203" i="10"/>
  <c r="N2221" i="10"/>
  <c r="N2244" i="10"/>
  <c r="N2267" i="10"/>
  <c r="N2285" i="10"/>
  <c r="N2308" i="10"/>
  <c r="N2331" i="10"/>
  <c r="N2349" i="10"/>
  <c r="N2372" i="10"/>
  <c r="N2395" i="10"/>
  <c r="N2413" i="10"/>
  <c r="N2436" i="10"/>
  <c r="N2459" i="10"/>
  <c r="N2477" i="10"/>
  <c r="N2500" i="10"/>
  <c r="N2523" i="10"/>
  <c r="N2541" i="10"/>
  <c r="N2564" i="10"/>
  <c r="N2587" i="10"/>
  <c r="N2605" i="10"/>
  <c r="N2628" i="10"/>
  <c r="N2651" i="10"/>
  <c r="N2669" i="10"/>
  <c r="N2692" i="10"/>
  <c r="N2715" i="10"/>
  <c r="N2733" i="10"/>
  <c r="N2756" i="10"/>
  <c r="N2779" i="10"/>
  <c r="N2797" i="10"/>
  <c r="N2820" i="10"/>
  <c r="N2843" i="10"/>
  <c r="N2861" i="10"/>
  <c r="N2884" i="10"/>
  <c r="N2907" i="10"/>
  <c r="N2925" i="10"/>
  <c r="N2948" i="10"/>
  <c r="N2971" i="10"/>
  <c r="N2989" i="10"/>
  <c r="N3012" i="10"/>
  <c r="N3035" i="10"/>
  <c r="N3053" i="10"/>
  <c r="N3076" i="10"/>
  <c r="N3099" i="10"/>
  <c r="N3117" i="10"/>
  <c r="N3140" i="10"/>
  <c r="N3163" i="10"/>
  <c r="N3181" i="10"/>
  <c r="N3204" i="10"/>
  <c r="N3227" i="10"/>
  <c r="N3245" i="10"/>
  <c r="N3268" i="10"/>
  <c r="N3291" i="10"/>
  <c r="N3309" i="10"/>
  <c r="N3332" i="10"/>
  <c r="N3355" i="10"/>
  <c r="N3373" i="10"/>
  <c r="N3396" i="10"/>
  <c r="N3419" i="10"/>
  <c r="N3437" i="10"/>
  <c r="N3460" i="10"/>
  <c r="N3483" i="10"/>
  <c r="N3501" i="10"/>
  <c r="N3524" i="10"/>
  <c r="N3547" i="10"/>
  <c r="N3565" i="10"/>
  <c r="N3588" i="10"/>
  <c r="N3611" i="10"/>
  <c r="N3629" i="10"/>
  <c r="N3652" i="10"/>
  <c r="N3675" i="10"/>
  <c r="N3693" i="10"/>
  <c r="N3716" i="10"/>
  <c r="N3739" i="10"/>
  <c r="N3757" i="10"/>
  <c r="N3780" i="10"/>
  <c r="N3803" i="10"/>
  <c r="N3821" i="10"/>
  <c r="N3844" i="10"/>
  <c r="N3867" i="10"/>
  <c r="N3885" i="10"/>
  <c r="N3908" i="10"/>
  <c r="N3931" i="10"/>
  <c r="N3949" i="10"/>
  <c r="N3972" i="10"/>
  <c r="N3995" i="10"/>
  <c r="N4013" i="10"/>
  <c r="N4036" i="10"/>
  <c r="N4059" i="10"/>
  <c r="N4077" i="10"/>
  <c r="N4100" i="10"/>
  <c r="N4123" i="10"/>
  <c r="N4141" i="10"/>
  <c r="N4164" i="10"/>
  <c r="N4187" i="10"/>
  <c r="N4205" i="10"/>
  <c r="N4228" i="10"/>
  <c r="N4251" i="10"/>
  <c r="N4269" i="10"/>
  <c r="N4292" i="10"/>
  <c r="N4315" i="10"/>
  <c r="N4333" i="10"/>
  <c r="N4356" i="10"/>
  <c r="N4379" i="10"/>
  <c r="N4397" i="10"/>
  <c r="N4420" i="10"/>
  <c r="N4443" i="10"/>
  <c r="N4461" i="10"/>
  <c r="N4484" i="10"/>
  <c r="N4507" i="10"/>
  <c r="N4525" i="10"/>
  <c r="N4548" i="10"/>
  <c r="N4571" i="10"/>
  <c r="N4589" i="10"/>
  <c r="N4612" i="10"/>
  <c r="N4635" i="10"/>
  <c r="N4653" i="10"/>
  <c r="N4676" i="10"/>
  <c r="N4699" i="10"/>
  <c r="N4717" i="10"/>
  <c r="N4740" i="10"/>
  <c r="N4763" i="10"/>
  <c r="N4781" i="10"/>
  <c r="N4804" i="10"/>
  <c r="N4827" i="10"/>
  <c r="N4845" i="10"/>
  <c r="N4868" i="10"/>
  <c r="N4891" i="10"/>
  <c r="N4909" i="10"/>
  <c r="N4932" i="10"/>
  <c r="N4955" i="10"/>
  <c r="N4973" i="10"/>
  <c r="N4996" i="10"/>
  <c r="M4993" i="10"/>
  <c r="M4975" i="10"/>
  <c r="M4952" i="10"/>
  <c r="M4929" i="10"/>
  <c r="M4911" i="10"/>
  <c r="M4888" i="10"/>
  <c r="M4872" i="10"/>
  <c r="M4856" i="10"/>
  <c r="M4840" i="10"/>
  <c r="M4824" i="10"/>
  <c r="M4808" i="10"/>
  <c r="M4792" i="10"/>
  <c r="M4776" i="10"/>
  <c r="M4760" i="10"/>
  <c r="M4744" i="10"/>
  <c r="M4728" i="10"/>
  <c r="M4712" i="10"/>
  <c r="M4696" i="10"/>
  <c r="M4680" i="10"/>
  <c r="M4664" i="10"/>
  <c r="M4648" i="10"/>
  <c r="M4632" i="10"/>
  <c r="M4616" i="10"/>
  <c r="M4600" i="10"/>
  <c r="M4584" i="10"/>
  <c r="M4568" i="10"/>
  <c r="M4552" i="10"/>
  <c r="M4536" i="10"/>
  <c r="M4520" i="10"/>
  <c r="M4504" i="10"/>
  <c r="M4488" i="10"/>
  <c r="M4474" i="10"/>
  <c r="M4466" i="10"/>
  <c r="M4458" i="10"/>
  <c r="M4450" i="10"/>
  <c r="M4442" i="10"/>
  <c r="M4434" i="10"/>
  <c r="M4426" i="10"/>
  <c r="M4418" i="10"/>
  <c r="M4410" i="10"/>
  <c r="M4402" i="10"/>
  <c r="M4394" i="10"/>
  <c r="M4386" i="10"/>
  <c r="M4378" i="10"/>
  <c r="M4370" i="10"/>
  <c r="M4362" i="10"/>
  <c r="M4354" i="10"/>
  <c r="M4346" i="10"/>
  <c r="M4338" i="10"/>
  <c r="M4330" i="10"/>
  <c r="M4322" i="10"/>
  <c r="M4314" i="10"/>
  <c r="M4306" i="10"/>
  <c r="M4298" i="10"/>
  <c r="M4290" i="10"/>
  <c r="M4282" i="10"/>
  <c r="M4274" i="10"/>
  <c r="M4266" i="10"/>
  <c r="M4258" i="10"/>
  <c r="M4250" i="10"/>
  <c r="M4242" i="10"/>
  <c r="M4234" i="10"/>
  <c r="M4226" i="10"/>
  <c r="M4218" i="10"/>
  <c r="M4210" i="10"/>
  <c r="M4202" i="10"/>
  <c r="M4194" i="10"/>
  <c r="M4186" i="10"/>
  <c r="M4178" i="10"/>
  <c r="M4170" i="10"/>
  <c r="M4162" i="10"/>
  <c r="M4154" i="10"/>
  <c r="M4146" i="10"/>
  <c r="M4138" i="10"/>
  <c r="M4130" i="10"/>
  <c r="M4122" i="10"/>
  <c r="M4114" i="10"/>
  <c r="M4106" i="10"/>
  <c r="M4098" i="10"/>
  <c r="M4090" i="10"/>
  <c r="M4082" i="10"/>
  <c r="M4074" i="10"/>
  <c r="M4066" i="10"/>
  <c r="M4058" i="10"/>
  <c r="M4050" i="10"/>
  <c r="M4042" i="10"/>
  <c r="M4034" i="10"/>
  <c r="M4026" i="10"/>
  <c r="M4018" i="10"/>
  <c r="M4010" i="10"/>
  <c r="M4002" i="10"/>
  <c r="M3994" i="10"/>
  <c r="M3986" i="10"/>
  <c r="M3978" i="10"/>
  <c r="M3970" i="10"/>
  <c r="M3962" i="10"/>
  <c r="M3954" i="10"/>
  <c r="M3946" i="10"/>
  <c r="M3938" i="10"/>
  <c r="M3930" i="10"/>
  <c r="M3922" i="10"/>
  <c r="M3914" i="10"/>
  <c r="M3906" i="10"/>
  <c r="M3898" i="10"/>
  <c r="M3890" i="10"/>
  <c r="M3882" i="10"/>
  <c r="M3874" i="10"/>
  <c r="M3866" i="10"/>
  <c r="M3858" i="10"/>
  <c r="M3850" i="10"/>
  <c r="M3842" i="10"/>
  <c r="M3834" i="10"/>
  <c r="M3826" i="10"/>
  <c r="M3818" i="10"/>
  <c r="M3810" i="10"/>
  <c r="M3802" i="10"/>
  <c r="M3794" i="10"/>
  <c r="M3786" i="10"/>
  <c r="M3778" i="10"/>
  <c r="M3770" i="10"/>
  <c r="M3762" i="10"/>
  <c r="M3754" i="10"/>
  <c r="M3746" i="10"/>
  <c r="M3738" i="10"/>
  <c r="M3730" i="10"/>
  <c r="M3722" i="10"/>
  <c r="M3714" i="10"/>
  <c r="M3706" i="10"/>
  <c r="M3698" i="10"/>
  <c r="M3690" i="10"/>
  <c r="M3682" i="10"/>
  <c r="M3674" i="10"/>
  <c r="M3666" i="10"/>
  <c r="M3658" i="10"/>
  <c r="M3650" i="10"/>
  <c r="M3642" i="10"/>
  <c r="M3634" i="10"/>
  <c r="M3626" i="10"/>
  <c r="M3618" i="10"/>
  <c r="M3610" i="10"/>
  <c r="M3602" i="10"/>
  <c r="M3594" i="10"/>
  <c r="M3586" i="10"/>
  <c r="M3578" i="10"/>
  <c r="M3570" i="10"/>
  <c r="M3562" i="10"/>
  <c r="M3554" i="10"/>
  <c r="M3546" i="10"/>
  <c r="M3538" i="10"/>
  <c r="M3530" i="10"/>
  <c r="M3522" i="10"/>
  <c r="M3514" i="10"/>
  <c r="M3506" i="10"/>
  <c r="M3498" i="10"/>
  <c r="M3490" i="10"/>
  <c r="M3482" i="10"/>
  <c r="M3474" i="10"/>
  <c r="M3466" i="10"/>
  <c r="M3458" i="10"/>
  <c r="M3450" i="10"/>
  <c r="M3442" i="10"/>
  <c r="M3434" i="10"/>
  <c r="M3426" i="10"/>
  <c r="M3418" i="10"/>
  <c r="M3410" i="10"/>
  <c r="M3402" i="10"/>
  <c r="M3394" i="10"/>
  <c r="M3386" i="10"/>
  <c r="M3378" i="10"/>
  <c r="M3370" i="10"/>
  <c r="M3362" i="10"/>
  <c r="M3354" i="10"/>
  <c r="M3346" i="10"/>
  <c r="M3338" i="10"/>
  <c r="M3330" i="10"/>
  <c r="M3322" i="10"/>
  <c r="M3314" i="10"/>
  <c r="M3306" i="10"/>
  <c r="M3298" i="10"/>
  <c r="M3290" i="10"/>
  <c r="M3282" i="10"/>
  <c r="M3274" i="10"/>
  <c r="M3266" i="10"/>
  <c r="M3258" i="10"/>
  <c r="M3250" i="10"/>
  <c r="M3242" i="10"/>
  <c r="M3234" i="10"/>
  <c r="M3226" i="10"/>
  <c r="M3218" i="10"/>
  <c r="M3210" i="10"/>
  <c r="M3202" i="10"/>
  <c r="M3194" i="10"/>
  <c r="M3186" i="10"/>
  <c r="M3178" i="10"/>
  <c r="M3170" i="10"/>
  <c r="M3162" i="10"/>
  <c r="M3154" i="10"/>
  <c r="M3146" i="10"/>
  <c r="M3138" i="10"/>
  <c r="M3130" i="10"/>
  <c r="M3122" i="10"/>
  <c r="M3114" i="10"/>
  <c r="M3106" i="10"/>
  <c r="M3098" i="10"/>
  <c r="M3090" i="10"/>
  <c r="M3082" i="10"/>
  <c r="M3074" i="10"/>
  <c r="M3066" i="10"/>
  <c r="M3058" i="10"/>
  <c r="M3050" i="10"/>
  <c r="M3042" i="10"/>
  <c r="M3034" i="10"/>
  <c r="M3026" i="10"/>
  <c r="M3018" i="10"/>
  <c r="M3010" i="10"/>
  <c r="M3002" i="10"/>
  <c r="M2994" i="10"/>
  <c r="M2986" i="10"/>
  <c r="M2978" i="10"/>
  <c r="M2970" i="10"/>
  <c r="M2962" i="10"/>
  <c r="M2954" i="10"/>
  <c r="M2946" i="10"/>
  <c r="M2938" i="10"/>
  <c r="M2930" i="10"/>
  <c r="M2922" i="10"/>
  <c r="M2914" i="10"/>
  <c r="M2906" i="10"/>
  <c r="M2898" i="10"/>
  <c r="M2890" i="10"/>
  <c r="M2882" i="10"/>
  <c r="M2874" i="10"/>
  <c r="M2866" i="10"/>
  <c r="M2858" i="10"/>
  <c r="M2850" i="10"/>
  <c r="M2842" i="10"/>
  <c r="M2834" i="10"/>
  <c r="M2826" i="10"/>
  <c r="M2818" i="10"/>
  <c r="M2810" i="10"/>
  <c r="M2802" i="10"/>
  <c r="M2794" i="10"/>
  <c r="M2786" i="10"/>
  <c r="M2778" i="10"/>
  <c r="M2770" i="10"/>
  <c r="M2762" i="10"/>
  <c r="M2754" i="10"/>
  <c r="M2746" i="10"/>
  <c r="M2738" i="10"/>
  <c r="M2730" i="10"/>
  <c r="M2722" i="10"/>
  <c r="M2714" i="10"/>
  <c r="M2706" i="10"/>
  <c r="M2698" i="10"/>
  <c r="M2690" i="10"/>
  <c r="M2682" i="10"/>
  <c r="M2674" i="10"/>
  <c r="M2666" i="10"/>
  <c r="M2658" i="10"/>
  <c r="M2650" i="10"/>
  <c r="M2642" i="10"/>
  <c r="M2634" i="10"/>
  <c r="M2626" i="10"/>
  <c r="M2618" i="10"/>
  <c r="M2610" i="10"/>
  <c r="M2602" i="10"/>
  <c r="M2594" i="10"/>
  <c r="M2586" i="10"/>
  <c r="M2578" i="10"/>
  <c r="M2570" i="10"/>
  <c r="M2562" i="10"/>
  <c r="M2554" i="10"/>
  <c r="M2546" i="10"/>
  <c r="M2538" i="10"/>
  <c r="M2530" i="10"/>
  <c r="M2522" i="10"/>
  <c r="M2514" i="10"/>
  <c r="M2506" i="10"/>
  <c r="M2498" i="10"/>
  <c r="M2490" i="10"/>
  <c r="M2482" i="10"/>
  <c r="M2474" i="10"/>
  <c r="M2466" i="10"/>
  <c r="M2458" i="10"/>
  <c r="M2450" i="10"/>
  <c r="M2442" i="10"/>
  <c r="M2434" i="10"/>
  <c r="M2426" i="10"/>
  <c r="M2418" i="10"/>
  <c r="M2410" i="10"/>
  <c r="M2402" i="10"/>
  <c r="M2394" i="10"/>
  <c r="M2386" i="10"/>
  <c r="M2378" i="10"/>
  <c r="M2370" i="10"/>
  <c r="M2362" i="10"/>
  <c r="M2354" i="10"/>
  <c r="M2346" i="10"/>
  <c r="M2338" i="10"/>
  <c r="M2330" i="10"/>
  <c r="M2322" i="10"/>
  <c r="M2314" i="10"/>
  <c r="M2306" i="10"/>
  <c r="M2298" i="10"/>
  <c r="M2290" i="10"/>
  <c r="M2282" i="10"/>
  <c r="M2274" i="10"/>
  <c r="M2266" i="10"/>
  <c r="M2258" i="10"/>
  <c r="M2250" i="10"/>
  <c r="M2242" i="10"/>
  <c r="M2234" i="10"/>
  <c r="M2226" i="10"/>
  <c r="M2218" i="10"/>
  <c r="M2210" i="10"/>
  <c r="M2202" i="10"/>
  <c r="M2194" i="10"/>
  <c r="M2186" i="10"/>
  <c r="M2178" i="10"/>
  <c r="M2170" i="10"/>
  <c r="M2162" i="10"/>
  <c r="M2154" i="10"/>
  <c r="M2146" i="10"/>
  <c r="M2138" i="10"/>
  <c r="M2130" i="10"/>
  <c r="M2122" i="10"/>
  <c r="M2114" i="10"/>
  <c r="M2106" i="10"/>
  <c r="M2098" i="10"/>
  <c r="M2090" i="10"/>
  <c r="M2082" i="10"/>
  <c r="M2074" i="10"/>
  <c r="M2066" i="10"/>
  <c r="M2058" i="10"/>
  <c r="M2050" i="10"/>
  <c r="M2042" i="10"/>
  <c r="M2034" i="10"/>
  <c r="M2026" i="10"/>
  <c r="M2018" i="10"/>
  <c r="M2010" i="10"/>
  <c r="M2002" i="10"/>
  <c r="M1994" i="10"/>
  <c r="M1986" i="10"/>
  <c r="M1978" i="10"/>
  <c r="G606" i="10"/>
  <c r="N28" i="10"/>
  <c r="N220" i="10"/>
  <c r="N475" i="10"/>
  <c r="N584" i="10"/>
  <c r="N632" i="10"/>
  <c r="N694" i="10"/>
  <c r="N757" i="10"/>
  <c r="N805" i="10"/>
  <c r="N864" i="10"/>
  <c r="N926" i="10"/>
  <c r="N974" i="10"/>
  <c r="N1037" i="10"/>
  <c r="N1096" i="10"/>
  <c r="N1144" i="10"/>
  <c r="N1206" i="10"/>
  <c r="N1269" i="10"/>
  <c r="N1317" i="10"/>
  <c r="N1376" i="10"/>
  <c r="N1438" i="10"/>
  <c r="N1486" i="10"/>
  <c r="N1549" i="10"/>
  <c r="N1608" i="10"/>
  <c r="N1656" i="10"/>
  <c r="N1718" i="10"/>
  <c r="N1781" i="10"/>
  <c r="N1829" i="10"/>
  <c r="N1888" i="10"/>
  <c r="N1950" i="10"/>
  <c r="N1998" i="10"/>
  <c r="N2061" i="10"/>
  <c r="N2120" i="10"/>
  <c r="N2168" i="10"/>
  <c r="N2204" i="10"/>
  <c r="N2227" i="10"/>
  <c r="N2245" i="10"/>
  <c r="N2268" i="10"/>
  <c r="N2291" i="10"/>
  <c r="N2309" i="10"/>
  <c r="N2332" i="10"/>
  <c r="N2355" i="10"/>
  <c r="N2373" i="10"/>
  <c r="N2396" i="10"/>
  <c r="N2419" i="10"/>
  <c r="N2437" i="10"/>
  <c r="N2460" i="10"/>
  <c r="N2483" i="10"/>
  <c r="N2501" i="10"/>
  <c r="N2524" i="10"/>
  <c r="N2547" i="10"/>
  <c r="N2565" i="10"/>
  <c r="N2588" i="10"/>
  <c r="N2611" i="10"/>
  <c r="N2629" i="10"/>
  <c r="N2652" i="10"/>
  <c r="N2675" i="10"/>
  <c r="N2693" i="10"/>
  <c r="N2716" i="10"/>
  <c r="N2739" i="10"/>
  <c r="N2757" i="10"/>
  <c r="N2780" i="10"/>
  <c r="N2803" i="10"/>
  <c r="N2821" i="10"/>
  <c r="N2844" i="10"/>
  <c r="N2867" i="10"/>
  <c r="N2885" i="10"/>
  <c r="N2908" i="10"/>
  <c r="N2931" i="10"/>
  <c r="N2949" i="10"/>
  <c r="N2972" i="10"/>
  <c r="N2995" i="10"/>
  <c r="N3013" i="10"/>
  <c r="N3036" i="10"/>
  <c r="N3059" i="10"/>
  <c r="N3077" i="10"/>
  <c r="N3100" i="10"/>
  <c r="N3123" i="10"/>
  <c r="N3141" i="10"/>
  <c r="N3164" i="10"/>
  <c r="N3187" i="10"/>
  <c r="N3205" i="10"/>
  <c r="N3228" i="10"/>
  <c r="N3251" i="10"/>
  <c r="N3269" i="10"/>
  <c r="N3292" i="10"/>
  <c r="N3315" i="10"/>
  <c r="N3333" i="10"/>
  <c r="N3356" i="10"/>
  <c r="N3379" i="10"/>
  <c r="N3397" i="10"/>
  <c r="N3420" i="10"/>
  <c r="N3443" i="10"/>
  <c r="N3461" i="10"/>
  <c r="N3484" i="10"/>
  <c r="N3507" i="10"/>
  <c r="N3525" i="10"/>
  <c r="N3548" i="10"/>
  <c r="N3571" i="10"/>
  <c r="N3589" i="10"/>
  <c r="N3612" i="10"/>
  <c r="N3635" i="10"/>
  <c r="N3653" i="10"/>
  <c r="N3676" i="10"/>
  <c r="N3699" i="10"/>
  <c r="N3717" i="10"/>
  <c r="N3740" i="10"/>
  <c r="N3763" i="10"/>
  <c r="N3781" i="10"/>
  <c r="N3804" i="10"/>
  <c r="N3827" i="10"/>
  <c r="N3845" i="10"/>
  <c r="N3868" i="10"/>
  <c r="N3891" i="10"/>
  <c r="N3909" i="10"/>
  <c r="N3932" i="10"/>
  <c r="N3955" i="10"/>
  <c r="N3973" i="10"/>
  <c r="N3996" i="10"/>
  <c r="N4019" i="10"/>
  <c r="N4037" i="10"/>
  <c r="N4060" i="10"/>
  <c r="N4083" i="10"/>
  <c r="N4101" i="10"/>
  <c r="N4124" i="10"/>
  <c r="N4147" i="10"/>
  <c r="N4165" i="10"/>
  <c r="N4188" i="10"/>
  <c r="N4211" i="10"/>
  <c r="N4229" i="10"/>
  <c r="N4252" i="10"/>
  <c r="N4275" i="10"/>
  <c r="N4293" i="10"/>
  <c r="N4316" i="10"/>
  <c r="N4339" i="10"/>
  <c r="N4357" i="10"/>
  <c r="N4380" i="10"/>
  <c r="N4403" i="10"/>
  <c r="N4421" i="10"/>
  <c r="N4444" i="10"/>
  <c r="N4467" i="10"/>
  <c r="N4485" i="10"/>
  <c r="N4508" i="10"/>
  <c r="N4531" i="10"/>
  <c r="N4549" i="10"/>
  <c r="N4572" i="10"/>
  <c r="N4595" i="10"/>
  <c r="N4613" i="10"/>
  <c r="N4636" i="10"/>
  <c r="N4659" i="10"/>
  <c r="N4677" i="10"/>
  <c r="N4700" i="10"/>
  <c r="N4723" i="10"/>
  <c r="N4741" i="10"/>
  <c r="N4764" i="10"/>
  <c r="N4787" i="10"/>
  <c r="N4805" i="10"/>
  <c r="N4828" i="10"/>
  <c r="N4851" i="10"/>
  <c r="N4869" i="10"/>
  <c r="N4892" i="10"/>
  <c r="N4915" i="10"/>
  <c r="N4933" i="10"/>
  <c r="N4956" i="10"/>
  <c r="N4979" i="10"/>
  <c r="N4997" i="10"/>
  <c r="M4992" i="10"/>
  <c r="M4969" i="10"/>
  <c r="M4951" i="10"/>
  <c r="M4928" i="10"/>
  <c r="M4905" i="10"/>
  <c r="M4887" i="10"/>
  <c r="M4871" i="10"/>
  <c r="M4855" i="10"/>
  <c r="M4839" i="10"/>
  <c r="M4823" i="10"/>
  <c r="M4807" i="10"/>
  <c r="M4791" i="10"/>
  <c r="M4775" i="10"/>
  <c r="M4759" i="10"/>
  <c r="M4743" i="10"/>
  <c r="M4727" i="10"/>
  <c r="M4711" i="10"/>
  <c r="M4695" i="10"/>
  <c r="M4679" i="10"/>
  <c r="M4663" i="10"/>
  <c r="M4647" i="10"/>
  <c r="M4631" i="10"/>
  <c r="M4615" i="10"/>
  <c r="M4599" i="10"/>
  <c r="M4583" i="10"/>
  <c r="M4567" i="10"/>
  <c r="M4551" i="10"/>
  <c r="M4535" i="10"/>
  <c r="M4519" i="10"/>
  <c r="M4503" i="10"/>
  <c r="M4487" i="10"/>
  <c r="M4473" i="10"/>
  <c r="M4465" i="10"/>
  <c r="M4457" i="10"/>
  <c r="M4449" i="10"/>
  <c r="M4441" i="10"/>
  <c r="M4433" i="10"/>
  <c r="M4425" i="10"/>
  <c r="M4417" i="10"/>
  <c r="M4409" i="10"/>
  <c r="M4401" i="10"/>
  <c r="M4393" i="10"/>
  <c r="M4385" i="10"/>
  <c r="M4377" i="10"/>
  <c r="M4369" i="10"/>
  <c r="M4361" i="10"/>
  <c r="M4353" i="10"/>
  <c r="M4345" i="10"/>
  <c r="M4337" i="10"/>
  <c r="M4329" i="10"/>
  <c r="M4321" i="10"/>
  <c r="M4313" i="10"/>
  <c r="M4305" i="10"/>
  <c r="M4297" i="10"/>
  <c r="M4289" i="10"/>
  <c r="M4281" i="10"/>
  <c r="M4273" i="10"/>
  <c r="M4265" i="10"/>
  <c r="M4257" i="10"/>
  <c r="M4249" i="10"/>
  <c r="M4241" i="10"/>
  <c r="M4233" i="10"/>
  <c r="M4225" i="10"/>
  <c r="M4217" i="10"/>
  <c r="M4209" i="10"/>
  <c r="M4201" i="10"/>
  <c r="M4193" i="10"/>
  <c r="M4185" i="10"/>
  <c r="M4177" i="10"/>
  <c r="M4169" i="10"/>
  <c r="M4161" i="10"/>
  <c r="M4153" i="10"/>
  <c r="M4145" i="10"/>
  <c r="M4137" i="10"/>
  <c r="M4129" i="10"/>
  <c r="M4121" i="10"/>
  <c r="M4113" i="10"/>
  <c r="M4105" i="10"/>
  <c r="M4097" i="10"/>
  <c r="M4089" i="10"/>
  <c r="M4081" i="10"/>
  <c r="M4073" i="10"/>
  <c r="M4065" i="10"/>
  <c r="M4057" i="10"/>
  <c r="M4049" i="10"/>
  <c r="M4041" i="10"/>
  <c r="M4033" i="10"/>
  <c r="M4025" i="10"/>
  <c r="M4017" i="10"/>
  <c r="M4009" i="10"/>
  <c r="M4001" i="10"/>
  <c r="M3993" i="10"/>
  <c r="M3985" i="10"/>
  <c r="M3977" i="10"/>
  <c r="M3969" i="10"/>
  <c r="M3961" i="10"/>
  <c r="M3953" i="10"/>
  <c r="M3945" i="10"/>
  <c r="M3937" i="10"/>
  <c r="M3929" i="10"/>
  <c r="M3921" i="10"/>
  <c r="M3913" i="10"/>
  <c r="M3905" i="10"/>
  <c r="M3897" i="10"/>
  <c r="M3889" i="10"/>
  <c r="M3881" i="10"/>
  <c r="M3873" i="10"/>
  <c r="M3865" i="10"/>
  <c r="M3857" i="10"/>
  <c r="M3849" i="10"/>
  <c r="M3841" i="10"/>
  <c r="M3833" i="10"/>
  <c r="M3825" i="10"/>
  <c r="M3817" i="10"/>
  <c r="M3809" i="10"/>
  <c r="M3801" i="10"/>
  <c r="M3793" i="10"/>
  <c r="M3785" i="10"/>
  <c r="M3777" i="10"/>
  <c r="M3769" i="10"/>
  <c r="M3761" i="10"/>
  <c r="M3753" i="10"/>
  <c r="M3745" i="10"/>
  <c r="M3737" i="10"/>
  <c r="M3729" i="10"/>
  <c r="M3721" i="10"/>
  <c r="M3713" i="10"/>
  <c r="M3705" i="10"/>
  <c r="M3697" i="10"/>
  <c r="M3689" i="10"/>
  <c r="M3681" i="10"/>
  <c r="M3673" i="10"/>
  <c r="M3665" i="10"/>
  <c r="M3657" i="10"/>
  <c r="M3649" i="10"/>
  <c r="M3641" i="10"/>
  <c r="M3633" i="10"/>
  <c r="M3625" i="10"/>
  <c r="M3617" i="10"/>
  <c r="M3609" i="10"/>
  <c r="M3601" i="10"/>
  <c r="M3593" i="10"/>
  <c r="M3585" i="10"/>
  <c r="M3577" i="10"/>
  <c r="M3569" i="10"/>
  <c r="M3561" i="10"/>
  <c r="M3553" i="10"/>
  <c r="M3545" i="10"/>
  <c r="M3537" i="10"/>
  <c r="M3529" i="10"/>
  <c r="M3521" i="10"/>
  <c r="M3513" i="10"/>
  <c r="M3505" i="10"/>
  <c r="M3497" i="10"/>
  <c r="M3489" i="10"/>
  <c r="M3481" i="10"/>
  <c r="M3473" i="10"/>
  <c r="M3465" i="10"/>
  <c r="M3457" i="10"/>
  <c r="M3449" i="10"/>
  <c r="M3441" i="10"/>
  <c r="M3433" i="10"/>
  <c r="M3425" i="10"/>
  <c r="M3417" i="10"/>
  <c r="M3409" i="10"/>
  <c r="M3401" i="10"/>
  <c r="M3393" i="10"/>
  <c r="M3385" i="10"/>
  <c r="M3377" i="10"/>
  <c r="M3369" i="10"/>
  <c r="M3361" i="10"/>
  <c r="M3353" i="10"/>
  <c r="M3345" i="10"/>
  <c r="M3337" i="10"/>
  <c r="M3329" i="10"/>
  <c r="M3321" i="10"/>
  <c r="M3313" i="10"/>
  <c r="M3305" i="10"/>
  <c r="M3297" i="10"/>
  <c r="M3289" i="10"/>
  <c r="M3281" i="10"/>
  <c r="M3273" i="10"/>
  <c r="M3265" i="10"/>
  <c r="M3257" i="10"/>
  <c r="M3249" i="10"/>
  <c r="M3241" i="10"/>
  <c r="M3233" i="10"/>
  <c r="M3225" i="10"/>
  <c r="M3217" i="10"/>
  <c r="M3209" i="10"/>
  <c r="M3201" i="10"/>
  <c r="M3193" i="10"/>
  <c r="M3185" i="10"/>
  <c r="M3177" i="10"/>
  <c r="M3169" i="10"/>
  <c r="M3161" i="10"/>
  <c r="M3153" i="10"/>
  <c r="M3145" i="10"/>
  <c r="M3137" i="10"/>
  <c r="M3129" i="10"/>
  <c r="M3121" i="10"/>
  <c r="M3113" i="10"/>
  <c r="M3105" i="10"/>
  <c r="M3097" i="10"/>
  <c r="M3089" i="10"/>
  <c r="M3081" i="10"/>
  <c r="M3073" i="10"/>
  <c r="M3065" i="10"/>
  <c r="M3057" i="10"/>
  <c r="M3049" i="10"/>
  <c r="M3041" i="10"/>
  <c r="M3033" i="10"/>
  <c r="M3025" i="10"/>
  <c r="M3017" i="10"/>
  <c r="M3009" i="10"/>
  <c r="M3001" i="10"/>
  <c r="M2993" i="10"/>
  <c r="M2985" i="10"/>
  <c r="M2977" i="10"/>
  <c r="M2969" i="10"/>
  <c r="M2961" i="10"/>
  <c r="M2953" i="10"/>
  <c r="M2945" i="10"/>
  <c r="M2937" i="10"/>
  <c r="M2929" i="10"/>
  <c r="M2921" i="10"/>
  <c r="M2913" i="10"/>
  <c r="M2905" i="10"/>
  <c r="M2897" i="10"/>
  <c r="M2889" i="10"/>
  <c r="M2881" i="10"/>
  <c r="M2873" i="10"/>
  <c r="M2865" i="10"/>
  <c r="M2857" i="10"/>
  <c r="M2849" i="10"/>
  <c r="M2841" i="10"/>
  <c r="M2833" i="10"/>
  <c r="M2825" i="10"/>
  <c r="M2817" i="10"/>
  <c r="M2809" i="10"/>
  <c r="M2801" i="10"/>
  <c r="M2793" i="10"/>
  <c r="M2785" i="10"/>
  <c r="M2777" i="10"/>
  <c r="M2769" i="10"/>
  <c r="M2761" i="10"/>
  <c r="M2753" i="10"/>
  <c r="M2745" i="10"/>
  <c r="M2737" i="10"/>
  <c r="M2729" i="10"/>
  <c r="M2721" i="10"/>
  <c r="M2713" i="10"/>
  <c r="M2705" i="10"/>
  <c r="M2697" i="10"/>
  <c r="M2689" i="10"/>
  <c r="M2681" i="10"/>
  <c r="M2673" i="10"/>
  <c r="M2665" i="10"/>
  <c r="M2657" i="10"/>
  <c r="M2649" i="10"/>
  <c r="M2641" i="10"/>
  <c r="M2633" i="10"/>
  <c r="M2625" i="10"/>
  <c r="M2617" i="10"/>
  <c r="M2609" i="10"/>
  <c r="M2601" i="10"/>
  <c r="M2593" i="10"/>
  <c r="M2585" i="10"/>
  <c r="M2577" i="10"/>
  <c r="M2569" i="10"/>
  <c r="M2561" i="10"/>
  <c r="M2553" i="10"/>
  <c r="M2545" i="10"/>
  <c r="M2537" i="10"/>
  <c r="M2529" i="10"/>
  <c r="M2521" i="10"/>
  <c r="M2513" i="10"/>
  <c r="M2505" i="10"/>
  <c r="M2497" i="10"/>
  <c r="M2489" i="10"/>
  <c r="M2481" i="10"/>
  <c r="M2473" i="10"/>
  <c r="M2465" i="10"/>
  <c r="M2457" i="10"/>
  <c r="M2449" i="10"/>
  <c r="M2441" i="10"/>
  <c r="M2433" i="10"/>
  <c r="M2425" i="10"/>
  <c r="M2417" i="10"/>
  <c r="M2409" i="10"/>
  <c r="M2401" i="10"/>
  <c r="M2393" i="10"/>
  <c r="M2385" i="10"/>
  <c r="M2377" i="10"/>
  <c r="M2369" i="10"/>
  <c r="M2361" i="10"/>
  <c r="M2353" i="10"/>
  <c r="M2345" i="10"/>
  <c r="M2337" i="10"/>
  <c r="M2329" i="10"/>
  <c r="M2321" i="10"/>
  <c r="M2313" i="10"/>
  <c r="M2305" i="10"/>
  <c r="M2297" i="10"/>
  <c r="M2289" i="10"/>
  <c r="M2281" i="10"/>
  <c r="M2273" i="10"/>
  <c r="M2265" i="10"/>
  <c r="M2257" i="10"/>
  <c r="M2249" i="10"/>
  <c r="M2241" i="10"/>
  <c r="M2233" i="10"/>
  <c r="M2225" i="10"/>
  <c r="M2217" i="10"/>
  <c r="M2209" i="10"/>
  <c r="M2201" i="10"/>
  <c r="M2193" i="10"/>
  <c r="M2185" i="10"/>
  <c r="M2177" i="10"/>
  <c r="M2169" i="10"/>
  <c r="M2161" i="10"/>
  <c r="M2153" i="10"/>
  <c r="M2145" i="10"/>
  <c r="M2137" i="10"/>
  <c r="M2129" i="10"/>
  <c r="M2121" i="10"/>
  <c r="M2113" i="10"/>
  <c r="M2105" i="10"/>
  <c r="M2097" i="10"/>
  <c r="M2089" i="10"/>
  <c r="M2081" i="10"/>
  <c r="M2073" i="10"/>
  <c r="M2065" i="10"/>
  <c r="M2057" i="10"/>
  <c r="M2049" i="10"/>
  <c r="M2041" i="10"/>
  <c r="M2033" i="10"/>
  <c r="M2025" i="10"/>
  <c r="M2017" i="10"/>
  <c r="M2009" i="10"/>
  <c r="M2001" i="10"/>
  <c r="M1993" i="10"/>
  <c r="M1985" i="10"/>
  <c r="M1977" i="10"/>
  <c r="G382" i="10"/>
  <c r="G94" i="10"/>
  <c r="N36" i="10"/>
  <c r="N284" i="10"/>
  <c r="N476" i="10"/>
  <c r="N589" i="10"/>
  <c r="N648" i="10"/>
  <c r="N696" i="10"/>
  <c r="N758" i="10"/>
  <c r="N821" i="10"/>
  <c r="N869" i="10"/>
  <c r="N928" i="10"/>
  <c r="N990" i="10"/>
  <c r="N1038" i="10"/>
  <c r="N1101" i="10"/>
  <c r="N1160" i="10"/>
  <c r="N1208" i="10"/>
  <c r="N1270" i="10"/>
  <c r="N1333" i="10"/>
  <c r="N1381" i="10"/>
  <c r="N1440" i="10"/>
  <c r="N1502" i="10"/>
  <c r="N1550" i="10"/>
  <c r="N1613" i="10"/>
  <c r="N1672" i="10"/>
  <c r="N1720" i="10"/>
  <c r="N1782" i="10"/>
  <c r="N1845" i="10"/>
  <c r="N1893" i="10"/>
  <c r="N1952" i="10"/>
  <c r="N2014" i="10"/>
  <c r="N2062" i="10"/>
  <c r="N2125" i="10"/>
  <c r="N2184" i="10"/>
  <c r="N2205" i="10"/>
  <c r="N2228" i="10"/>
  <c r="N2251" i="10"/>
  <c r="N2269" i="10"/>
  <c r="N2292" i="10"/>
  <c r="N2315" i="10"/>
  <c r="N2333" i="10"/>
  <c r="N2356" i="10"/>
  <c r="N2379" i="10"/>
  <c r="N2397" i="10"/>
  <c r="N2420" i="10"/>
  <c r="N2443" i="10"/>
  <c r="N2461" i="10"/>
  <c r="N2484" i="10"/>
  <c r="N2507" i="10"/>
  <c r="N2525" i="10"/>
  <c r="N2548" i="10"/>
  <c r="N2571" i="10"/>
  <c r="N2589" i="10"/>
  <c r="N2612" i="10"/>
  <c r="N2635" i="10"/>
  <c r="N2653" i="10"/>
  <c r="N2676" i="10"/>
  <c r="N2699" i="10"/>
  <c r="N2717" i="10"/>
  <c r="N2740" i="10"/>
  <c r="N2763" i="10"/>
  <c r="N2781" i="10"/>
  <c r="N2804" i="10"/>
  <c r="N2827" i="10"/>
  <c r="N2845" i="10"/>
  <c r="N2868" i="10"/>
  <c r="N2891" i="10"/>
  <c r="N2909" i="10"/>
  <c r="N2932" i="10"/>
  <c r="N2955" i="10"/>
  <c r="N2973" i="10"/>
  <c r="N2996" i="10"/>
  <c r="N3019" i="10"/>
  <c r="N3037" i="10"/>
  <c r="N3060" i="10"/>
  <c r="N3083" i="10"/>
  <c r="N3101" i="10"/>
  <c r="N3124" i="10"/>
  <c r="N3147" i="10"/>
  <c r="N3165" i="10"/>
  <c r="N3188" i="10"/>
  <c r="N3211" i="10"/>
  <c r="N3229" i="10"/>
  <c r="N3252" i="10"/>
  <c r="N3275" i="10"/>
  <c r="N3293" i="10"/>
  <c r="N3316" i="10"/>
  <c r="N3339" i="10"/>
  <c r="N3357" i="10"/>
  <c r="N3380" i="10"/>
  <c r="N3403" i="10"/>
  <c r="N3421" i="10"/>
  <c r="N3444" i="10"/>
  <c r="N3467" i="10"/>
  <c r="N3485" i="10"/>
  <c r="N3508" i="10"/>
  <c r="N3531" i="10"/>
  <c r="N3549" i="10"/>
  <c r="N3572" i="10"/>
  <c r="N3595" i="10"/>
  <c r="N3613" i="10"/>
  <c r="N3636" i="10"/>
  <c r="N3659" i="10"/>
  <c r="N3677" i="10"/>
  <c r="N3700" i="10"/>
  <c r="N3723" i="10"/>
  <c r="N3741" i="10"/>
  <c r="N3764" i="10"/>
  <c r="N3787" i="10"/>
  <c r="N3805" i="10"/>
  <c r="N3828" i="10"/>
  <c r="N3851" i="10"/>
  <c r="N3869" i="10"/>
  <c r="N3892" i="10"/>
  <c r="N3915" i="10"/>
  <c r="N3933" i="10"/>
  <c r="N3956" i="10"/>
  <c r="N3979" i="10"/>
  <c r="N3997" i="10"/>
  <c r="N4020" i="10"/>
  <c r="N4043" i="10"/>
  <c r="N4061" i="10"/>
  <c r="N4084" i="10"/>
  <c r="N4107" i="10"/>
  <c r="N4125" i="10"/>
  <c r="N4148" i="10"/>
  <c r="N4171" i="10"/>
  <c r="N4189" i="10"/>
  <c r="N4212" i="10"/>
  <c r="N4235" i="10"/>
  <c r="N4253" i="10"/>
  <c r="N4276" i="10"/>
  <c r="N4299" i="10"/>
  <c r="N4317" i="10"/>
  <c r="N4340" i="10"/>
  <c r="N4363" i="10"/>
  <c r="N4381" i="10"/>
  <c r="N4404" i="10"/>
  <c r="N4427" i="10"/>
  <c r="N4445" i="10"/>
  <c r="N4468" i="10"/>
  <c r="N4491" i="10"/>
  <c r="N4509" i="10"/>
  <c r="N4532" i="10"/>
  <c r="N4555" i="10"/>
  <c r="N4573" i="10"/>
  <c r="N4596" i="10"/>
  <c r="N4619" i="10"/>
  <c r="N4637" i="10"/>
  <c r="N4660" i="10"/>
  <c r="N4683" i="10"/>
  <c r="N4701" i="10"/>
  <c r="N4724" i="10"/>
  <c r="N4747" i="10"/>
  <c r="N4765" i="10"/>
  <c r="N4788" i="10"/>
  <c r="N4811" i="10"/>
  <c r="N4829" i="10"/>
  <c r="N4852" i="10"/>
  <c r="N4875" i="10"/>
  <c r="N4893" i="10"/>
  <c r="N4916" i="10"/>
  <c r="N4939" i="10"/>
  <c r="N4957" i="10"/>
  <c r="N4980" i="10"/>
  <c r="N5003" i="10"/>
  <c r="M4991" i="10"/>
  <c r="M4968" i="10"/>
  <c r="M4945" i="10"/>
  <c r="M4927" i="10"/>
  <c r="M4904" i="10"/>
  <c r="M4886" i="10"/>
  <c r="M4870" i="10"/>
  <c r="M4854" i="10"/>
  <c r="M4838" i="10"/>
  <c r="M4822" i="10"/>
  <c r="M4806" i="10"/>
  <c r="M4790" i="10"/>
  <c r="M4774" i="10"/>
  <c r="M4758" i="10"/>
  <c r="M4742" i="10"/>
  <c r="M4726" i="10"/>
  <c r="M4710" i="10"/>
  <c r="M4694" i="10"/>
  <c r="M4678" i="10"/>
  <c r="M4662" i="10"/>
  <c r="M4646" i="10"/>
  <c r="M4630" i="10"/>
  <c r="M4614" i="10"/>
  <c r="M4598" i="10"/>
  <c r="M4582" i="10"/>
  <c r="M4566" i="10"/>
  <c r="M4550" i="10"/>
  <c r="M4534" i="10"/>
  <c r="M4518" i="10"/>
  <c r="M4502" i="10"/>
  <c r="M4486" i="10"/>
  <c r="M4472" i="10"/>
  <c r="M4464" i="10"/>
  <c r="M4456" i="10"/>
  <c r="M4448" i="10"/>
  <c r="M4440" i="10"/>
  <c r="M4432" i="10"/>
  <c r="M4424" i="10"/>
  <c r="M4416" i="10"/>
  <c r="M4408" i="10"/>
  <c r="M4400" i="10"/>
  <c r="M4392" i="10"/>
  <c r="M4384" i="10"/>
  <c r="M4376" i="10"/>
  <c r="M4368" i="10"/>
  <c r="M4360" i="10"/>
  <c r="M4352" i="10"/>
  <c r="M4344" i="10"/>
  <c r="M4336" i="10"/>
  <c r="M4328" i="10"/>
  <c r="M4320" i="10"/>
  <c r="M4312" i="10"/>
  <c r="M4304" i="10"/>
  <c r="M4296" i="10"/>
  <c r="M4288" i="10"/>
  <c r="M4280" i="10"/>
  <c r="M4272" i="10"/>
  <c r="M4264" i="10"/>
  <c r="M4256" i="10"/>
  <c r="M4248" i="10"/>
  <c r="M4240" i="10"/>
  <c r="M4232" i="10"/>
  <c r="M4224" i="10"/>
  <c r="M4216" i="10"/>
  <c r="M4208" i="10"/>
  <c r="M4200" i="10"/>
  <c r="M4192" i="10"/>
  <c r="M4184" i="10"/>
  <c r="M4176" i="10"/>
  <c r="M4168" i="10"/>
  <c r="M4160" i="10"/>
  <c r="M4152" i="10"/>
  <c r="M4144" i="10"/>
  <c r="M4136" i="10"/>
  <c r="M4128" i="10"/>
  <c r="M4120" i="10"/>
  <c r="M4112" i="10"/>
  <c r="M4104" i="10"/>
  <c r="M4096" i="10"/>
  <c r="M4088" i="10"/>
  <c r="M4080" i="10"/>
  <c r="M4072" i="10"/>
  <c r="M4064" i="10"/>
  <c r="M4056" i="10"/>
  <c r="M4048" i="10"/>
  <c r="M4040" i="10"/>
  <c r="M4032" i="10"/>
  <c r="M4024" i="10"/>
  <c r="M4016" i="10"/>
  <c r="M4008" i="10"/>
  <c r="M4000" i="10"/>
  <c r="M3992" i="10"/>
  <c r="M3984" i="10"/>
  <c r="M3976" i="10"/>
  <c r="M3968" i="10"/>
  <c r="M3960" i="10"/>
  <c r="M3952" i="10"/>
  <c r="M3944" i="10"/>
  <c r="M3936" i="10"/>
  <c r="M3928" i="10"/>
  <c r="M3920" i="10"/>
  <c r="M3912" i="10"/>
  <c r="M3904" i="10"/>
  <c r="M3896" i="10"/>
  <c r="M3888" i="10"/>
  <c r="M3880" i="10"/>
  <c r="M3872" i="10"/>
  <c r="M3864" i="10"/>
  <c r="M3856" i="10"/>
  <c r="M3848" i="10"/>
  <c r="M3840" i="10"/>
  <c r="M3832" i="10"/>
  <c r="M3824" i="10"/>
  <c r="M3816" i="10"/>
  <c r="M3808" i="10"/>
  <c r="M3800" i="10"/>
  <c r="M3792" i="10"/>
  <c r="M3784" i="10"/>
  <c r="M3776" i="10"/>
  <c r="M3768" i="10"/>
  <c r="M3760" i="10"/>
  <c r="M3752" i="10"/>
  <c r="M3744" i="10"/>
  <c r="M3736" i="10"/>
  <c r="M3728" i="10"/>
  <c r="M3720" i="10"/>
  <c r="M3712" i="10"/>
  <c r="M3704" i="10"/>
  <c r="M3696" i="10"/>
  <c r="M3688" i="10"/>
  <c r="M3680" i="10"/>
  <c r="M3672" i="10"/>
  <c r="M3664" i="10"/>
  <c r="M3656" i="10"/>
  <c r="M3648" i="10"/>
  <c r="M3640" i="10"/>
  <c r="M3632" i="10"/>
  <c r="M3624" i="10"/>
  <c r="M3616" i="10"/>
  <c r="M3608" i="10"/>
  <c r="M3600" i="10"/>
  <c r="M3592" i="10"/>
  <c r="M3584" i="10"/>
  <c r="M3576" i="10"/>
  <c r="M3568" i="10"/>
  <c r="M3560" i="10"/>
  <c r="M3552" i="10"/>
  <c r="M3544" i="10"/>
  <c r="M3536" i="10"/>
  <c r="M3528" i="10"/>
  <c r="M3520" i="10"/>
  <c r="M3512" i="10"/>
  <c r="M3504" i="10"/>
  <c r="M3496" i="10"/>
  <c r="M3488" i="10"/>
  <c r="M3480" i="10"/>
  <c r="M3472" i="10"/>
  <c r="M3464" i="10"/>
  <c r="M3456" i="10"/>
  <c r="M3448" i="10"/>
  <c r="M3440" i="10"/>
  <c r="M3432" i="10"/>
  <c r="M3424" i="10"/>
  <c r="M3416" i="10"/>
  <c r="M3408" i="10"/>
  <c r="M3400" i="10"/>
  <c r="M3392" i="10"/>
  <c r="M3384" i="10"/>
  <c r="M3376" i="10"/>
  <c r="M3368" i="10"/>
  <c r="M3360" i="10"/>
  <c r="M3352" i="10"/>
  <c r="M3344" i="10"/>
  <c r="M3336" i="10"/>
  <c r="M3328" i="10"/>
  <c r="M3320" i="10"/>
  <c r="M3312" i="10"/>
  <c r="M3304" i="10"/>
  <c r="M3296" i="10"/>
  <c r="M3288" i="10"/>
  <c r="M3280" i="10"/>
  <c r="M3272" i="10"/>
  <c r="M3264" i="10"/>
  <c r="M3256" i="10"/>
  <c r="M3248" i="10"/>
  <c r="M3240" i="10"/>
  <c r="M3232" i="10"/>
  <c r="M3224" i="10"/>
  <c r="M3216" i="10"/>
  <c r="M3208" i="10"/>
  <c r="M3200" i="10"/>
  <c r="M3192" i="10"/>
  <c r="M3184" i="10"/>
  <c r="M3176" i="10"/>
  <c r="M3168" i="10"/>
  <c r="M3160" i="10"/>
  <c r="M3152" i="10"/>
  <c r="M3144" i="10"/>
  <c r="M3136" i="10"/>
  <c r="M3128" i="10"/>
  <c r="M3120" i="10"/>
  <c r="M3112" i="10"/>
  <c r="M3104" i="10"/>
  <c r="M3096" i="10"/>
  <c r="M3088" i="10"/>
  <c r="M3080" i="10"/>
  <c r="M3072" i="10"/>
  <c r="M3064" i="10"/>
  <c r="M3056" i="10"/>
  <c r="M3048" i="10"/>
  <c r="M3040" i="10"/>
  <c r="M3032" i="10"/>
  <c r="M3024" i="10"/>
  <c r="M3016" i="10"/>
  <c r="M3008" i="10"/>
  <c r="M3000" i="10"/>
  <c r="M2992" i="10"/>
  <c r="M2984" i="10"/>
  <c r="M2976" i="10"/>
  <c r="M2968" i="10"/>
  <c r="M2960" i="10"/>
  <c r="M2952" i="10"/>
  <c r="M2944" i="10"/>
  <c r="M2936" i="10"/>
  <c r="M2928" i="10"/>
  <c r="M2920" i="10"/>
  <c r="M2912" i="10"/>
  <c r="M2904" i="10"/>
  <c r="M2896" i="10"/>
  <c r="M2888" i="10"/>
  <c r="M2880" i="10"/>
  <c r="M2872" i="10"/>
  <c r="M2864" i="10"/>
  <c r="M2856" i="10"/>
  <c r="M2848" i="10"/>
  <c r="M2840" i="10"/>
  <c r="M2832" i="10"/>
  <c r="M2824" i="10"/>
  <c r="M2816" i="10"/>
  <c r="M2808" i="10"/>
  <c r="M2800" i="10"/>
  <c r="M2792" i="10"/>
  <c r="M2784" i="10"/>
  <c r="M2776" i="10"/>
  <c r="M2768" i="10"/>
  <c r="M2760" i="10"/>
  <c r="M2752" i="10"/>
  <c r="M2744" i="10"/>
  <c r="M2736" i="10"/>
  <c r="M2728" i="10"/>
  <c r="M2720" i="10"/>
  <c r="M2712" i="10"/>
  <c r="M2704" i="10"/>
  <c r="M2696" i="10"/>
  <c r="M2688" i="10"/>
  <c r="M2680" i="10"/>
  <c r="M2672" i="10"/>
  <c r="M2664" i="10"/>
  <c r="M2656" i="10"/>
  <c r="M2648" i="10"/>
  <c r="M2640" i="10"/>
  <c r="M2632" i="10"/>
  <c r="M2624" i="10"/>
  <c r="M2616" i="10"/>
  <c r="M2608" i="10"/>
  <c r="M2600" i="10"/>
  <c r="M2592" i="10"/>
  <c r="M2584" i="10"/>
  <c r="M2576" i="10"/>
  <c r="M2568" i="10"/>
  <c r="M2560" i="10"/>
  <c r="M2552" i="10"/>
  <c r="M2544" i="10"/>
  <c r="M2536" i="10"/>
  <c r="M2528" i="10"/>
  <c r="M2520" i="10"/>
  <c r="M2512" i="10"/>
  <c r="M2504" i="10"/>
  <c r="M2496" i="10"/>
  <c r="M2488" i="10"/>
  <c r="M2480" i="10"/>
  <c r="M2472" i="10"/>
  <c r="M2464" i="10"/>
  <c r="M2456" i="10"/>
  <c r="M2448" i="10"/>
  <c r="M2440" i="10"/>
  <c r="M2432" i="10"/>
  <c r="M2424" i="10"/>
  <c r="M2416" i="10"/>
  <c r="M2408" i="10"/>
  <c r="M2400" i="10"/>
  <c r="M2392" i="10"/>
  <c r="M2384" i="10"/>
  <c r="M2376" i="10"/>
  <c r="M2368" i="10"/>
  <c r="M2360" i="10"/>
  <c r="M2352" i="10"/>
  <c r="M2344" i="10"/>
  <c r="M2336" i="10"/>
  <c r="M2328" i="10"/>
  <c r="M2320" i="10"/>
  <c r="M2312" i="10"/>
  <c r="M2304" i="10"/>
  <c r="M2296" i="10"/>
  <c r="M2288" i="10"/>
  <c r="M2280" i="10"/>
  <c r="M2272" i="10"/>
  <c r="M2264" i="10"/>
  <c r="M2256" i="10"/>
  <c r="M2248" i="10"/>
  <c r="M2240" i="10"/>
  <c r="M2232" i="10"/>
  <c r="M2224" i="10"/>
  <c r="M2216" i="10"/>
  <c r="M2208" i="10"/>
  <c r="M2200" i="10"/>
  <c r="M2192" i="10"/>
  <c r="M2184" i="10"/>
  <c r="M2176" i="10"/>
  <c r="M2168" i="10"/>
  <c r="M2160" i="10"/>
  <c r="M2152" i="10"/>
  <c r="M2144" i="10"/>
  <c r="M2136" i="10"/>
  <c r="M2128" i="10"/>
  <c r="M2120" i="10"/>
  <c r="M2112" i="10"/>
  <c r="M2104" i="10"/>
  <c r="M2096" i="10"/>
  <c r="M2088" i="10"/>
  <c r="M2080" i="10"/>
  <c r="M2072" i="10"/>
  <c r="M2064" i="10"/>
  <c r="M2056" i="10"/>
  <c r="M2048" i="10"/>
  <c r="M2040" i="10"/>
  <c r="M2032" i="10"/>
  <c r="M2024" i="10"/>
  <c r="M2016" i="10"/>
  <c r="M2008" i="10"/>
  <c r="M2000" i="10"/>
  <c r="M1992" i="10"/>
  <c r="M1984" i="10"/>
  <c r="M1976" i="10"/>
  <c r="G1059" i="10"/>
  <c r="G134" i="10"/>
  <c r="G46" i="10"/>
  <c r="G17" i="10"/>
  <c r="G12" i="10"/>
  <c r="N123" i="10"/>
  <c r="N315" i="10"/>
  <c r="N544" i="10"/>
  <c r="N606" i="10"/>
  <c r="N654" i="10"/>
  <c r="N717" i="10"/>
  <c r="N776" i="10"/>
  <c r="N824" i="10"/>
  <c r="N886" i="10"/>
  <c r="N949" i="10"/>
  <c r="N997" i="10"/>
  <c r="N1056" i="10"/>
  <c r="N1118" i="10"/>
  <c r="N1166" i="10"/>
  <c r="N1229" i="10"/>
  <c r="N1288" i="10"/>
  <c r="N1336" i="10"/>
  <c r="N1398" i="10"/>
  <c r="N1461" i="10"/>
  <c r="N1509" i="10"/>
  <c r="N1568" i="10"/>
  <c r="N1630" i="10"/>
  <c r="N1678" i="10"/>
  <c r="N1741" i="10"/>
  <c r="N1800" i="10"/>
  <c r="N1848" i="10"/>
  <c r="N1910" i="10"/>
  <c r="N1973" i="10"/>
  <c r="N2021" i="10"/>
  <c r="N2080" i="10"/>
  <c r="N2142" i="10"/>
  <c r="N2189" i="10"/>
  <c r="N2212" i="10"/>
  <c r="N2235" i="10"/>
  <c r="N2253" i="10"/>
  <c r="N2276" i="10"/>
  <c r="N2299" i="10"/>
  <c r="N2317" i="10"/>
  <c r="N2340" i="10"/>
  <c r="N2363" i="10"/>
  <c r="N2381" i="10"/>
  <c r="N2404" i="10"/>
  <c r="N2427" i="10"/>
  <c r="N2445" i="10"/>
  <c r="N2468" i="10"/>
  <c r="N2491" i="10"/>
  <c r="N2509" i="10"/>
  <c r="N2532" i="10"/>
  <c r="N2555" i="10"/>
  <c r="N2573" i="10"/>
  <c r="N2596" i="10"/>
  <c r="N2619" i="10"/>
  <c r="N2637" i="10"/>
  <c r="N2660" i="10"/>
  <c r="N2683" i="10"/>
  <c r="N2701" i="10"/>
  <c r="N2724" i="10"/>
  <c r="N2747" i="10"/>
  <c r="N2765" i="10"/>
  <c r="N2788" i="10"/>
  <c r="N2811" i="10"/>
  <c r="N2829" i="10"/>
  <c r="N2852" i="10"/>
  <c r="N2875" i="10"/>
  <c r="N2893" i="10"/>
  <c r="N2916" i="10"/>
  <c r="N2939" i="10"/>
  <c r="N2957" i="10"/>
  <c r="N2980" i="10"/>
  <c r="N3003" i="10"/>
  <c r="N3021" i="10"/>
  <c r="N3044" i="10"/>
  <c r="N3067" i="10"/>
  <c r="N3085" i="10"/>
  <c r="N3108" i="10"/>
  <c r="N3131" i="10"/>
  <c r="N3149" i="10"/>
  <c r="N3172" i="10"/>
  <c r="N3195" i="10"/>
  <c r="N3213" i="10"/>
  <c r="N3236" i="10"/>
  <c r="N3259" i="10"/>
  <c r="N3277" i="10"/>
  <c r="N3300" i="10"/>
  <c r="N3323" i="10"/>
  <c r="N3341" i="10"/>
  <c r="N3364" i="10"/>
  <c r="N3387" i="10"/>
  <c r="N3405" i="10"/>
  <c r="N3428" i="10"/>
  <c r="N3451" i="10"/>
  <c r="N3469" i="10"/>
  <c r="N3492" i="10"/>
  <c r="N3515" i="10"/>
  <c r="N3533" i="10"/>
  <c r="N3556" i="10"/>
  <c r="N3579" i="10"/>
  <c r="N3597" i="10"/>
  <c r="N3620" i="10"/>
  <c r="N3643" i="10"/>
  <c r="N3661" i="10"/>
  <c r="N3684" i="10"/>
  <c r="N3707" i="10"/>
  <c r="N3725" i="10"/>
  <c r="N3748" i="10"/>
  <c r="N3771" i="10"/>
  <c r="N3789" i="10"/>
  <c r="N3812" i="10"/>
  <c r="N3835" i="10"/>
  <c r="N3853" i="10"/>
  <c r="N3876" i="10"/>
  <c r="N3899" i="10"/>
  <c r="N3917" i="10"/>
  <c r="N3940" i="10"/>
  <c r="N3963" i="10"/>
  <c r="N3981" i="10"/>
  <c r="N4004" i="10"/>
  <c r="N4027" i="10"/>
  <c r="N4045" i="10"/>
  <c r="N4068" i="10"/>
  <c r="N4091" i="10"/>
  <c r="N4109" i="10"/>
  <c r="N4132" i="10"/>
  <c r="N4155" i="10"/>
  <c r="N4173" i="10"/>
  <c r="N4196" i="10"/>
  <c r="N4219" i="10"/>
  <c r="N4237" i="10"/>
  <c r="N4260" i="10"/>
  <c r="N4283" i="10"/>
  <c r="N4301" i="10"/>
  <c r="N4324" i="10"/>
  <c r="N4347" i="10"/>
  <c r="N4365" i="10"/>
  <c r="N4388" i="10"/>
  <c r="N4411" i="10"/>
  <c r="N4429" i="10"/>
  <c r="N4452" i="10"/>
  <c r="N4475" i="10"/>
  <c r="N4493" i="10"/>
  <c r="N4516" i="10"/>
  <c r="N4539" i="10"/>
  <c r="N4557" i="10"/>
  <c r="N4580" i="10"/>
  <c r="N4603" i="10"/>
  <c r="N4621" i="10"/>
  <c r="N4644" i="10"/>
  <c r="N4667" i="10"/>
  <c r="N4685" i="10"/>
  <c r="N4708" i="10"/>
  <c r="N4731" i="10"/>
  <c r="N4749" i="10"/>
  <c r="N4772" i="10"/>
  <c r="N4795" i="10"/>
  <c r="N4813" i="10"/>
  <c r="N4836" i="10"/>
  <c r="N4859" i="10"/>
  <c r="N4877" i="10"/>
  <c r="N4900" i="10"/>
  <c r="N4923" i="10"/>
  <c r="N4941" i="10"/>
  <c r="N4964" i="10"/>
  <c r="N4987" i="10"/>
  <c r="N5005" i="10"/>
  <c r="M4984" i="10"/>
  <c r="M4961" i="10"/>
  <c r="M4943" i="10"/>
  <c r="M4920" i="10"/>
  <c r="M4897" i="10"/>
  <c r="M4880" i="10"/>
  <c r="M4864" i="10"/>
  <c r="M4848" i="10"/>
  <c r="M4832" i="10"/>
  <c r="M4816" i="10"/>
  <c r="M4800" i="10"/>
  <c r="M4784" i="10"/>
  <c r="M4768" i="10"/>
  <c r="M4752" i="10"/>
  <c r="M4736" i="10"/>
  <c r="M4720" i="10"/>
  <c r="M4704" i="10"/>
  <c r="M4688" i="10"/>
  <c r="M4672" i="10"/>
  <c r="M4656" i="10"/>
  <c r="M4640" i="10"/>
  <c r="M4624" i="10"/>
  <c r="M4608" i="10"/>
  <c r="M4592" i="10"/>
  <c r="M4576" i="10"/>
  <c r="M4560" i="10"/>
  <c r="M4544" i="10"/>
  <c r="M4528" i="10"/>
  <c r="M4512" i="10"/>
  <c r="M4496" i="10"/>
  <c r="M4481" i="10"/>
  <c r="M4470" i="10"/>
  <c r="M4462" i="10"/>
  <c r="M4454" i="10"/>
  <c r="M4446" i="10"/>
  <c r="M4438" i="10"/>
  <c r="M4430" i="10"/>
  <c r="M4422" i="10"/>
  <c r="M4414" i="10"/>
  <c r="M4406" i="10"/>
  <c r="M4398" i="10"/>
  <c r="M4390" i="10"/>
  <c r="M4382" i="10"/>
  <c r="M4374" i="10"/>
  <c r="M4366" i="10"/>
  <c r="M4358" i="10"/>
  <c r="M4350" i="10"/>
  <c r="M4342" i="10"/>
  <c r="M4334" i="10"/>
  <c r="M4326" i="10"/>
  <c r="M4318" i="10"/>
  <c r="M4310" i="10"/>
  <c r="M4302" i="10"/>
  <c r="M4294" i="10"/>
  <c r="M4286" i="10"/>
  <c r="M4278" i="10"/>
  <c r="M4270" i="10"/>
  <c r="M4262" i="10"/>
  <c r="M4254" i="10"/>
  <c r="M4246" i="10"/>
  <c r="M4238" i="10"/>
  <c r="M4230" i="10"/>
  <c r="M4222" i="10"/>
  <c r="M4214" i="10"/>
  <c r="M4206" i="10"/>
  <c r="M4198" i="10"/>
  <c r="M4190" i="10"/>
  <c r="M4182" i="10"/>
  <c r="M4174" i="10"/>
  <c r="M4166" i="10"/>
  <c r="M4158" i="10"/>
  <c r="M4150" i="10"/>
  <c r="M4142" i="10"/>
  <c r="M4134" i="10"/>
  <c r="M4126" i="10"/>
  <c r="M4118" i="10"/>
  <c r="M4110" i="10"/>
  <c r="M4102" i="10"/>
  <c r="M4094" i="10"/>
  <c r="M4086" i="10"/>
  <c r="M4078" i="10"/>
  <c r="M4070" i="10"/>
  <c r="M4062" i="10"/>
  <c r="M4054" i="10"/>
  <c r="M4046" i="10"/>
  <c r="M4038" i="10"/>
  <c r="M4030" i="10"/>
  <c r="M4022" i="10"/>
  <c r="M4014" i="10"/>
  <c r="M4006" i="10"/>
  <c r="M3998" i="10"/>
  <c r="M3990" i="10"/>
  <c r="M3982" i="10"/>
  <c r="M3974" i="10"/>
  <c r="M3966" i="10"/>
  <c r="M3958" i="10"/>
  <c r="M3950" i="10"/>
  <c r="M3942" i="10"/>
  <c r="M3934" i="10"/>
  <c r="M3926" i="10"/>
  <c r="M3918" i="10"/>
  <c r="M3910" i="10"/>
  <c r="M3902" i="10"/>
  <c r="M3894" i="10"/>
  <c r="M3886" i="10"/>
  <c r="M3878" i="10"/>
  <c r="M3870" i="10"/>
  <c r="M3862" i="10"/>
  <c r="M3854" i="10"/>
  <c r="M3846" i="10"/>
  <c r="M3838" i="10"/>
  <c r="M3830" i="10"/>
  <c r="M3822" i="10"/>
  <c r="M3814" i="10"/>
  <c r="M3806" i="10"/>
  <c r="M3798" i="10"/>
  <c r="M3790" i="10"/>
  <c r="M3782" i="10"/>
  <c r="M3774" i="10"/>
  <c r="M3766" i="10"/>
  <c r="M3758" i="10"/>
  <c r="M3750" i="10"/>
  <c r="M3742" i="10"/>
  <c r="M3734" i="10"/>
  <c r="M3726" i="10"/>
  <c r="M3718" i="10"/>
  <c r="M3710" i="10"/>
  <c r="M3702" i="10"/>
  <c r="M3694" i="10"/>
  <c r="M3686" i="10"/>
  <c r="M3678" i="10"/>
  <c r="M3670" i="10"/>
  <c r="M3662" i="10"/>
  <c r="M3654" i="10"/>
  <c r="M3646" i="10"/>
  <c r="M3638" i="10"/>
  <c r="M3630" i="10"/>
  <c r="M3622" i="10"/>
  <c r="M3614" i="10"/>
  <c r="M3606" i="10"/>
  <c r="M3598" i="10"/>
  <c r="M3590" i="10"/>
  <c r="M3582" i="10"/>
  <c r="M3574" i="10"/>
  <c r="M3566" i="10"/>
  <c r="M3558" i="10"/>
  <c r="M3550" i="10"/>
  <c r="M3542" i="10"/>
  <c r="M3534" i="10"/>
  <c r="M3526" i="10"/>
  <c r="M3518" i="10"/>
  <c r="M3510" i="10"/>
  <c r="M3502" i="10"/>
  <c r="M3494" i="10"/>
  <c r="M3486" i="10"/>
  <c r="M3478" i="10"/>
  <c r="M3470" i="10"/>
  <c r="M3462" i="10"/>
  <c r="M3454" i="10"/>
  <c r="M3446" i="10"/>
  <c r="M3438" i="10"/>
  <c r="M3430" i="10"/>
  <c r="M3422" i="10"/>
  <c r="M3414" i="10"/>
  <c r="M3406" i="10"/>
  <c r="M3398" i="10"/>
  <c r="M3390" i="10"/>
  <c r="M3382" i="10"/>
  <c r="M3374" i="10"/>
  <c r="M3366" i="10"/>
  <c r="M3358" i="10"/>
  <c r="M3350" i="10"/>
  <c r="M3342" i="10"/>
  <c r="M3334" i="10"/>
  <c r="M3326" i="10"/>
  <c r="M3318" i="10"/>
  <c r="M3310" i="10"/>
  <c r="M3302" i="10"/>
  <c r="M3294" i="10"/>
  <c r="M3286" i="10"/>
  <c r="M3278" i="10"/>
  <c r="M3270" i="10"/>
  <c r="M3262" i="10"/>
  <c r="M3254" i="10"/>
  <c r="M3246" i="10"/>
  <c r="M3238" i="10"/>
  <c r="M3230" i="10"/>
  <c r="M3222" i="10"/>
  <c r="M3214" i="10"/>
  <c r="M3206" i="10"/>
  <c r="M3198" i="10"/>
  <c r="M3190" i="10"/>
  <c r="M3182" i="10"/>
  <c r="M3174" i="10"/>
  <c r="M3166" i="10"/>
  <c r="M3158" i="10"/>
  <c r="M3150" i="10"/>
  <c r="M3142" i="10"/>
  <c r="M3134" i="10"/>
  <c r="M3126" i="10"/>
  <c r="M3118" i="10"/>
  <c r="M3110" i="10"/>
  <c r="M3102" i="10"/>
  <c r="M3094" i="10"/>
  <c r="M3086" i="10"/>
  <c r="M3078" i="10"/>
  <c r="M3070" i="10"/>
  <c r="M3062" i="10"/>
  <c r="M3054" i="10"/>
  <c r="M3046" i="10"/>
  <c r="M3038" i="10"/>
  <c r="M3030" i="10"/>
  <c r="M3022" i="10"/>
  <c r="M3014" i="10"/>
  <c r="M3006" i="10"/>
  <c r="M2998" i="10"/>
  <c r="M2990" i="10"/>
  <c r="M2982" i="10"/>
  <c r="M2974" i="10"/>
  <c r="M2966" i="10"/>
  <c r="M2958" i="10"/>
  <c r="M2950" i="10"/>
  <c r="M2942" i="10"/>
  <c r="M2934" i="10"/>
  <c r="M2926" i="10"/>
  <c r="M2918" i="10"/>
  <c r="M2910" i="10"/>
  <c r="M2902" i="10"/>
  <c r="M2894" i="10"/>
  <c r="M2886" i="10"/>
  <c r="M2878" i="10"/>
  <c r="M2870" i="10"/>
  <c r="M2862" i="10"/>
  <c r="M2854" i="10"/>
  <c r="M2846" i="10"/>
  <c r="M2838" i="10"/>
  <c r="M2830" i="10"/>
  <c r="M2822" i="10"/>
  <c r="M2814" i="10"/>
  <c r="M2806" i="10"/>
  <c r="M2798" i="10"/>
  <c r="M2790" i="10"/>
  <c r="M2782" i="10"/>
  <c r="M2774" i="10"/>
  <c r="M2766" i="10"/>
  <c r="M2758" i="10"/>
  <c r="M2750" i="10"/>
  <c r="M2742" i="10"/>
  <c r="M2734" i="10"/>
  <c r="M2726" i="10"/>
  <c r="M2718" i="10"/>
  <c r="M2710" i="10"/>
  <c r="M2702" i="10"/>
  <c r="M2694" i="10"/>
  <c r="M2686" i="10"/>
  <c r="M2678" i="10"/>
  <c r="M2670" i="10"/>
  <c r="M2662" i="10"/>
  <c r="M2654" i="10"/>
  <c r="M2646" i="10"/>
  <c r="M2638" i="10"/>
  <c r="M2630" i="10"/>
  <c r="M2622" i="10"/>
  <c r="M2614" i="10"/>
  <c r="M2606" i="10"/>
  <c r="M2598" i="10"/>
  <c r="M2590" i="10"/>
  <c r="M2582" i="10"/>
  <c r="M2574" i="10"/>
  <c r="M2566" i="10"/>
  <c r="M2558" i="10"/>
  <c r="M2550" i="10"/>
  <c r="M2542" i="10"/>
  <c r="M2534" i="10"/>
  <c r="M2526" i="10"/>
  <c r="M2518" i="10"/>
  <c r="M2510" i="10"/>
  <c r="M2502" i="10"/>
  <c r="M2494" i="10"/>
  <c r="M2486" i="10"/>
  <c r="M2478" i="10"/>
  <c r="M2470" i="10"/>
  <c r="M2462" i="10"/>
  <c r="M2454" i="10"/>
  <c r="M2446" i="10"/>
  <c r="M2438" i="10"/>
  <c r="M2430" i="10"/>
  <c r="M2422" i="10"/>
  <c r="M2414" i="10"/>
  <c r="M2406" i="10"/>
  <c r="M2398" i="10"/>
  <c r="M2390" i="10"/>
  <c r="M2382" i="10"/>
  <c r="M2374" i="10"/>
  <c r="M2366" i="10"/>
  <c r="M2358" i="10"/>
  <c r="M2350" i="10"/>
  <c r="M2342" i="10"/>
  <c r="M2334" i="10"/>
  <c r="M2326" i="10"/>
  <c r="M2318" i="10"/>
  <c r="M2310" i="10"/>
  <c r="M2302" i="10"/>
  <c r="M2294" i="10"/>
  <c r="M2286" i="10"/>
  <c r="M2278" i="10"/>
  <c r="M2270" i="10"/>
  <c r="M2262" i="10"/>
  <c r="M2254" i="10"/>
  <c r="M2246" i="10"/>
  <c r="M2238" i="10"/>
  <c r="M2230" i="10"/>
  <c r="M2222" i="10"/>
  <c r="M2214" i="10"/>
  <c r="M2206" i="10"/>
  <c r="M2198" i="10"/>
  <c r="M2190" i="10"/>
  <c r="M2182" i="10"/>
  <c r="M2174" i="10"/>
  <c r="M2166" i="10"/>
  <c r="M2158" i="10"/>
  <c r="M2150" i="10"/>
  <c r="M2142" i="10"/>
  <c r="M2134" i="10"/>
  <c r="M2126" i="10"/>
  <c r="M2118" i="10"/>
  <c r="M2110" i="10"/>
  <c r="M2102" i="10"/>
  <c r="M2094" i="10"/>
  <c r="M2086" i="10"/>
  <c r="M2078" i="10"/>
  <c r="M2070" i="10"/>
  <c r="M2062" i="10"/>
  <c r="M2054" i="10"/>
  <c r="M2046" i="10"/>
  <c r="M2038" i="10"/>
  <c r="M2030" i="10"/>
  <c r="M2022" i="10"/>
  <c r="M2014" i="10"/>
  <c r="M2006" i="10"/>
  <c r="M1998" i="10"/>
  <c r="M1990" i="10"/>
  <c r="M1982" i="10"/>
  <c r="M1974" i="10"/>
  <c r="G1147" i="10"/>
  <c r="G1015" i="10"/>
  <c r="G438" i="10"/>
  <c r="N124" i="10"/>
  <c r="N379" i="10"/>
  <c r="N549" i="10"/>
  <c r="N608" i="10"/>
  <c r="N670" i="10"/>
  <c r="N718" i="10"/>
  <c r="N781" i="10"/>
  <c r="N840" i="10"/>
  <c r="N888" i="10"/>
  <c r="N950" i="10"/>
  <c r="N1013" i="10"/>
  <c r="N1061" i="10"/>
  <c r="N1120" i="10"/>
  <c r="N1182" i="10"/>
  <c r="N1230" i="10"/>
  <c r="N1293" i="10"/>
  <c r="N1352" i="10"/>
  <c r="N1400" i="10"/>
  <c r="N1462" i="10"/>
  <c r="N1525" i="10"/>
  <c r="N1573" i="10"/>
  <c r="N1632" i="10"/>
  <c r="N1694" i="10"/>
  <c r="N1742" i="10"/>
  <c r="N1805" i="10"/>
  <c r="N1864" i="10"/>
  <c r="N1912" i="10"/>
  <c r="N1974" i="10"/>
  <c r="N2037" i="10"/>
  <c r="N2085" i="10"/>
  <c r="N2144" i="10"/>
  <c r="N2195" i="10"/>
  <c r="N2213" i="10"/>
  <c r="N2236" i="10"/>
  <c r="N2259" i="10"/>
  <c r="N2277" i="10"/>
  <c r="N2300" i="10"/>
  <c r="N2323" i="10"/>
  <c r="N2341" i="10"/>
  <c r="N2364" i="10"/>
  <c r="N2387" i="10"/>
  <c r="N2405" i="10"/>
  <c r="N2428" i="10"/>
  <c r="N2451" i="10"/>
  <c r="N2469" i="10"/>
  <c r="N2492" i="10"/>
  <c r="N2515" i="10"/>
  <c r="N2533" i="10"/>
  <c r="N2556" i="10"/>
  <c r="N2579" i="10"/>
  <c r="N2597" i="10"/>
  <c r="N2620" i="10"/>
  <c r="N2643" i="10"/>
  <c r="N2661" i="10"/>
  <c r="N2684" i="10"/>
  <c r="N2707" i="10"/>
  <c r="N2725" i="10"/>
  <c r="N2748" i="10"/>
  <c r="N2771" i="10"/>
  <c r="N2789" i="10"/>
  <c r="N2812" i="10"/>
  <c r="N2835" i="10"/>
  <c r="N2853" i="10"/>
  <c r="N2876" i="10"/>
  <c r="N2899" i="10"/>
  <c r="N2917" i="10"/>
  <c r="N2940" i="10"/>
  <c r="N2963" i="10"/>
  <c r="N2981" i="10"/>
  <c r="N3004" i="10"/>
  <c r="N3027" i="10"/>
  <c r="N3045" i="10"/>
  <c r="N3068" i="10"/>
  <c r="N3091" i="10"/>
  <c r="N3109" i="10"/>
  <c r="N3132" i="10"/>
  <c r="N3155" i="10"/>
  <c r="N3173" i="10"/>
  <c r="N3196" i="10"/>
  <c r="N3219" i="10"/>
  <c r="N3237" i="10"/>
  <c r="N3260" i="10"/>
  <c r="N3283" i="10"/>
  <c r="N3301" i="10"/>
  <c r="N3324" i="10"/>
  <c r="N3347" i="10"/>
  <c r="N3365" i="10"/>
  <c r="N3388" i="10"/>
  <c r="N3411" i="10"/>
  <c r="N3429" i="10"/>
  <c r="N3452" i="10"/>
  <c r="N3475" i="10"/>
  <c r="N3493" i="10"/>
  <c r="N3516" i="10"/>
  <c r="N3539" i="10"/>
  <c r="N3557" i="10"/>
  <c r="N3580" i="10"/>
  <c r="N3603" i="10"/>
  <c r="N3621" i="10"/>
  <c r="N3644" i="10"/>
  <c r="N3667" i="10"/>
  <c r="N3685" i="10"/>
  <c r="N3708" i="10"/>
  <c r="N3731" i="10"/>
  <c r="N3749" i="10"/>
  <c r="N3772" i="10"/>
  <c r="N3795" i="10"/>
  <c r="N3813" i="10"/>
  <c r="N3836" i="10"/>
  <c r="N3859" i="10"/>
  <c r="N3877" i="10"/>
  <c r="N3900" i="10"/>
  <c r="N3923" i="10"/>
  <c r="N3941" i="10"/>
  <c r="N3964" i="10"/>
  <c r="N3987" i="10"/>
  <c r="N4005" i="10"/>
  <c r="N4028" i="10"/>
  <c r="N4051" i="10"/>
  <c r="N4069" i="10"/>
  <c r="N4092" i="10"/>
  <c r="N4115" i="10"/>
  <c r="N4133" i="10"/>
  <c r="N4156" i="10"/>
  <c r="N4179" i="10"/>
  <c r="N4197" i="10"/>
  <c r="N4220" i="10"/>
  <c r="N4243" i="10"/>
  <c r="N4261" i="10"/>
  <c r="N4284" i="10"/>
  <c r="N4307" i="10"/>
  <c r="N4325" i="10"/>
  <c r="N4348" i="10"/>
  <c r="N4371" i="10"/>
  <c r="N4389" i="10"/>
  <c r="N4412" i="10"/>
  <c r="N4435" i="10"/>
  <c r="N4453" i="10"/>
  <c r="N4476" i="10"/>
  <c r="N4499" i="10"/>
  <c r="N4517" i="10"/>
  <c r="N4540" i="10"/>
  <c r="N4563" i="10"/>
  <c r="N4581" i="10"/>
  <c r="N4604" i="10"/>
  <c r="N4627" i="10"/>
  <c r="N4645" i="10"/>
  <c r="N4668" i="10"/>
  <c r="N4691" i="10"/>
  <c r="N4709" i="10"/>
  <c r="N4732" i="10"/>
  <c r="N4755" i="10"/>
  <c r="N4773" i="10"/>
  <c r="N4796" i="10"/>
  <c r="N4819" i="10"/>
  <c r="N4837" i="10"/>
  <c r="N4860" i="10"/>
  <c r="N4883" i="10"/>
  <c r="N4901" i="10"/>
  <c r="N4924" i="10"/>
  <c r="N4947" i="10"/>
  <c r="N4965" i="10"/>
  <c r="N4988" i="10"/>
  <c r="M5001" i="10"/>
  <c r="M4983" i="10"/>
  <c r="M4960" i="10"/>
  <c r="M4937" i="10"/>
  <c r="M4919" i="10"/>
  <c r="M4896" i="10"/>
  <c r="M4879" i="10"/>
  <c r="M4863" i="10"/>
  <c r="M4847" i="10"/>
  <c r="M4831" i="10"/>
  <c r="M4815" i="10"/>
  <c r="M4799" i="10"/>
  <c r="M4783" i="10"/>
  <c r="M4767" i="10"/>
  <c r="M4751" i="10"/>
  <c r="M4735" i="10"/>
  <c r="M4719" i="10"/>
  <c r="M4703" i="10"/>
  <c r="M4687" i="10"/>
  <c r="M4671" i="10"/>
  <c r="M4655" i="10"/>
  <c r="M4639" i="10"/>
  <c r="M4623" i="10"/>
  <c r="M4607" i="10"/>
  <c r="M4591" i="10"/>
  <c r="M4575" i="10"/>
  <c r="M4559" i="10"/>
  <c r="M4543" i="10"/>
  <c r="M4527" i="10"/>
  <c r="M4511" i="10"/>
  <c r="M4495" i="10"/>
  <c r="M4480" i="10"/>
  <c r="M4469" i="10"/>
  <c r="M4461" i="10"/>
  <c r="M4453" i="10"/>
  <c r="M4445" i="10"/>
  <c r="M4437" i="10"/>
  <c r="M4429" i="10"/>
  <c r="M4421" i="10"/>
  <c r="M4413" i="10"/>
  <c r="M4405" i="10"/>
  <c r="M4397" i="10"/>
  <c r="M4389" i="10"/>
  <c r="M4381" i="10"/>
  <c r="M4373" i="10"/>
  <c r="M4365" i="10"/>
  <c r="M4357" i="10"/>
  <c r="M4349" i="10"/>
  <c r="M4341" i="10"/>
  <c r="M4333" i="10"/>
  <c r="M4325" i="10"/>
  <c r="M4317" i="10"/>
  <c r="M4309" i="10"/>
  <c r="M4301" i="10"/>
  <c r="M4293" i="10"/>
  <c r="M4285" i="10"/>
  <c r="M4277" i="10"/>
  <c r="M4269" i="10"/>
  <c r="M4261" i="10"/>
  <c r="M4253" i="10"/>
  <c r="M4245" i="10"/>
  <c r="M4237" i="10"/>
  <c r="M4229" i="10"/>
  <c r="M4221" i="10"/>
  <c r="M4213" i="10"/>
  <c r="M4205" i="10"/>
  <c r="M4197" i="10"/>
  <c r="M4189" i="10"/>
  <c r="M4181" i="10"/>
  <c r="M4173" i="10"/>
  <c r="M4165" i="10"/>
  <c r="M4157" i="10"/>
  <c r="M4149" i="10"/>
  <c r="M4141" i="10"/>
  <c r="M4133" i="10"/>
  <c r="M4125" i="10"/>
  <c r="M4117" i="10"/>
  <c r="M4109" i="10"/>
  <c r="M4101" i="10"/>
  <c r="M4093" i="10"/>
  <c r="M4085" i="10"/>
  <c r="M4077" i="10"/>
  <c r="M4069" i="10"/>
  <c r="M4061" i="10"/>
  <c r="M4053" i="10"/>
  <c r="M4045" i="10"/>
  <c r="M4037" i="10"/>
  <c r="M4029" i="10"/>
  <c r="M4021" i="10"/>
  <c r="M4013" i="10"/>
  <c r="M4005" i="10"/>
  <c r="M3997" i="10"/>
  <c r="M3989" i="10"/>
  <c r="M3981" i="10"/>
  <c r="M3973" i="10"/>
  <c r="M3965" i="10"/>
  <c r="M3957" i="10"/>
  <c r="M3949" i="10"/>
  <c r="M3941" i="10"/>
  <c r="M3933" i="10"/>
  <c r="M3925" i="10"/>
  <c r="M3917" i="10"/>
  <c r="M3909" i="10"/>
  <c r="M3901" i="10"/>
  <c r="M3893" i="10"/>
  <c r="M3885" i="10"/>
  <c r="M3877" i="10"/>
  <c r="M3869" i="10"/>
  <c r="M3861" i="10"/>
  <c r="M3853" i="10"/>
  <c r="M3845" i="10"/>
  <c r="M3837" i="10"/>
  <c r="M3829" i="10"/>
  <c r="M3821" i="10"/>
  <c r="M3813" i="10"/>
  <c r="M3805" i="10"/>
  <c r="M3797" i="10"/>
  <c r="M3789" i="10"/>
  <c r="M3781" i="10"/>
  <c r="M3773" i="10"/>
  <c r="M3765" i="10"/>
  <c r="M3757" i="10"/>
  <c r="M3749" i="10"/>
  <c r="M3741" i="10"/>
  <c r="M3733" i="10"/>
  <c r="M3725" i="10"/>
  <c r="M3717" i="10"/>
  <c r="M3709" i="10"/>
  <c r="M3701" i="10"/>
  <c r="M3693" i="10"/>
  <c r="M3685" i="10"/>
  <c r="M3677" i="10"/>
  <c r="M3669" i="10"/>
  <c r="M3661" i="10"/>
  <c r="M3653" i="10"/>
  <c r="M3645" i="10"/>
  <c r="M3637" i="10"/>
  <c r="M3629" i="10"/>
  <c r="M3621" i="10"/>
  <c r="M3613" i="10"/>
  <c r="M3605" i="10"/>
  <c r="M3597" i="10"/>
  <c r="M3589" i="10"/>
  <c r="M3581" i="10"/>
  <c r="M3573" i="10"/>
  <c r="M3565" i="10"/>
  <c r="M3557" i="10"/>
  <c r="M3549" i="10"/>
  <c r="M3541" i="10"/>
  <c r="M3533" i="10"/>
  <c r="M3525" i="10"/>
  <c r="M3517" i="10"/>
  <c r="M3509" i="10"/>
  <c r="M3501" i="10"/>
  <c r="M3493" i="10"/>
  <c r="M3485" i="10"/>
  <c r="M3477" i="10"/>
  <c r="M3469" i="10"/>
  <c r="M3461" i="10"/>
  <c r="M3453" i="10"/>
  <c r="M3445" i="10"/>
  <c r="M3437" i="10"/>
  <c r="M3429" i="10"/>
  <c r="M3421" i="10"/>
  <c r="M3413" i="10"/>
  <c r="M3405" i="10"/>
  <c r="M3397" i="10"/>
  <c r="M3389" i="10"/>
  <c r="M3381" i="10"/>
  <c r="M3373" i="10"/>
  <c r="M3365" i="10"/>
  <c r="M3357" i="10"/>
  <c r="M3349" i="10"/>
  <c r="M3341" i="10"/>
  <c r="M3333" i="10"/>
  <c r="M3325" i="10"/>
  <c r="M3317" i="10"/>
  <c r="M3309" i="10"/>
  <c r="M3301" i="10"/>
  <c r="M3293" i="10"/>
  <c r="M3285" i="10"/>
  <c r="M3277" i="10"/>
  <c r="M3269" i="10"/>
  <c r="M3261" i="10"/>
  <c r="M3253" i="10"/>
  <c r="M3245" i="10"/>
  <c r="M3237" i="10"/>
  <c r="M3229" i="10"/>
  <c r="M3221" i="10"/>
  <c r="M3213" i="10"/>
  <c r="M3205" i="10"/>
  <c r="M3197" i="10"/>
  <c r="M3189" i="10"/>
  <c r="M3181" i="10"/>
  <c r="M3173" i="10"/>
  <c r="M3165" i="10"/>
  <c r="M3157" i="10"/>
  <c r="M3149" i="10"/>
  <c r="M3141" i="10"/>
  <c r="M3133" i="10"/>
  <c r="M3125" i="10"/>
  <c r="M3117" i="10"/>
  <c r="M3109" i="10"/>
  <c r="M3101" i="10"/>
  <c r="M3093" i="10"/>
  <c r="M3085" i="10"/>
  <c r="M3077" i="10"/>
  <c r="M3069" i="10"/>
  <c r="M3061" i="10"/>
  <c r="M3053" i="10"/>
  <c r="M3045" i="10"/>
  <c r="M3037" i="10"/>
  <c r="M3029" i="10"/>
  <c r="M3021" i="10"/>
  <c r="M3013" i="10"/>
  <c r="M3005" i="10"/>
  <c r="M2997" i="10"/>
  <c r="M2989" i="10"/>
  <c r="M2981" i="10"/>
  <c r="M2973" i="10"/>
  <c r="M2965" i="10"/>
  <c r="M2957" i="10"/>
  <c r="M2949" i="10"/>
  <c r="M2941" i="10"/>
  <c r="M2933" i="10"/>
  <c r="M2925" i="10"/>
  <c r="M2917" i="10"/>
  <c r="M2909" i="10"/>
  <c r="M2901" i="10"/>
  <c r="M2893" i="10"/>
  <c r="M2885" i="10"/>
  <c r="M2877" i="10"/>
  <c r="M2869" i="10"/>
  <c r="M2861" i="10"/>
  <c r="M2853" i="10"/>
  <c r="M2845" i="10"/>
  <c r="M2837" i="10"/>
  <c r="M2829" i="10"/>
  <c r="M2821" i="10"/>
  <c r="M2813" i="10"/>
  <c r="M2805" i="10"/>
  <c r="M2797" i="10"/>
  <c r="M2789" i="10"/>
  <c r="M2781" i="10"/>
  <c r="M2773" i="10"/>
  <c r="M2765" i="10"/>
  <c r="M2757" i="10"/>
  <c r="M2749" i="10"/>
  <c r="M2741" i="10"/>
  <c r="M2733" i="10"/>
  <c r="M2725" i="10"/>
  <c r="M2717" i="10"/>
  <c r="M2709" i="10"/>
  <c r="M2701" i="10"/>
  <c r="M2693" i="10"/>
  <c r="M2685" i="10"/>
  <c r="M2677" i="10"/>
  <c r="M2669" i="10"/>
  <c r="M2661" i="10"/>
  <c r="M2653" i="10"/>
  <c r="M2645" i="10"/>
  <c r="M2637" i="10"/>
  <c r="M2629" i="10"/>
  <c r="M2621" i="10"/>
  <c r="M2613" i="10"/>
  <c r="M2605" i="10"/>
  <c r="M2597" i="10"/>
  <c r="M2589" i="10"/>
  <c r="M2581" i="10"/>
  <c r="M2573" i="10"/>
  <c r="M2565" i="10"/>
  <c r="M2557" i="10"/>
  <c r="M2549" i="10"/>
  <c r="M2541" i="10"/>
  <c r="M2533" i="10"/>
  <c r="M2525" i="10"/>
  <c r="M2517" i="10"/>
  <c r="M2509" i="10"/>
  <c r="M2501" i="10"/>
  <c r="M2493" i="10"/>
  <c r="M2485" i="10"/>
  <c r="M2477" i="10"/>
  <c r="M2469" i="10"/>
  <c r="M2461" i="10"/>
  <c r="M2453" i="10"/>
  <c r="M2445" i="10"/>
  <c r="M2437" i="10"/>
  <c r="M2429" i="10"/>
  <c r="M2421" i="10"/>
  <c r="M2413" i="10"/>
  <c r="M2405" i="10"/>
  <c r="M2397" i="10"/>
  <c r="M2389" i="10"/>
  <c r="M2381" i="10"/>
  <c r="M2373" i="10"/>
  <c r="M2365" i="10"/>
  <c r="M2357" i="10"/>
  <c r="M2349" i="10"/>
  <c r="M2341" i="10"/>
  <c r="M2333" i="10"/>
  <c r="M2325" i="10"/>
  <c r="M2317" i="10"/>
  <c r="M2309" i="10"/>
  <c r="M2301" i="10"/>
  <c r="M2293" i="10"/>
  <c r="M2285" i="10"/>
  <c r="M2277" i="10"/>
  <c r="M2269" i="10"/>
  <c r="M2261" i="10"/>
  <c r="M2253" i="10"/>
  <c r="M2245" i="10"/>
  <c r="M2237" i="10"/>
  <c r="M2229" i="10"/>
  <c r="M2221" i="10"/>
  <c r="M2213" i="10"/>
  <c r="M2205" i="10"/>
  <c r="M2197" i="10"/>
  <c r="M2189" i="10"/>
  <c r="M2181" i="10"/>
  <c r="M2173" i="10"/>
  <c r="M2165" i="10"/>
  <c r="M2157" i="10"/>
  <c r="M2149" i="10"/>
  <c r="M2141" i="10"/>
  <c r="M2133" i="10"/>
  <c r="M2125" i="10"/>
  <c r="M2117" i="10"/>
  <c r="M2109" i="10"/>
  <c r="M2101" i="10"/>
  <c r="M2093" i="10"/>
  <c r="M2085" i="10"/>
  <c r="M2077" i="10"/>
  <c r="M2069" i="10"/>
  <c r="M2061" i="10"/>
  <c r="M2053" i="10"/>
  <c r="M2045" i="10"/>
  <c r="M2037" i="10"/>
  <c r="M2029" i="10"/>
  <c r="M2021" i="10"/>
  <c r="M2013" i="10"/>
  <c r="M2005" i="10"/>
  <c r="M1997" i="10"/>
  <c r="M1989" i="10"/>
  <c r="M1981" i="10"/>
  <c r="M1973" i="10"/>
  <c r="N380" i="10"/>
  <c r="N734" i="10"/>
  <c r="N952" i="10"/>
  <c r="N1184" i="10"/>
  <c r="N1416" i="10"/>
  <c r="N1637" i="10"/>
  <c r="N1869" i="10"/>
  <c r="N2101" i="10"/>
  <c r="N2237" i="10"/>
  <c r="N2324" i="10"/>
  <c r="N2411" i="10"/>
  <c r="N2493" i="10"/>
  <c r="N2580" i="10"/>
  <c r="N2667" i="10"/>
  <c r="N2749" i="10"/>
  <c r="N2836" i="10"/>
  <c r="N2923" i="10"/>
  <c r="N3005" i="10"/>
  <c r="N3092" i="10"/>
  <c r="N3179" i="10"/>
  <c r="N3261" i="10"/>
  <c r="N3348" i="10"/>
  <c r="N3435" i="10"/>
  <c r="N3517" i="10"/>
  <c r="N3604" i="10"/>
  <c r="N3691" i="10"/>
  <c r="N3773" i="10"/>
  <c r="N3860" i="10"/>
  <c r="N3947" i="10"/>
  <c r="N4029" i="10"/>
  <c r="N4116" i="10"/>
  <c r="N4203" i="10"/>
  <c r="N4285" i="10"/>
  <c r="N4372" i="10"/>
  <c r="N4459" i="10"/>
  <c r="N4541" i="10"/>
  <c r="N4628" i="10"/>
  <c r="N4715" i="10"/>
  <c r="N4797" i="10"/>
  <c r="N4884" i="10"/>
  <c r="N4971" i="10"/>
  <c r="M4959" i="10"/>
  <c r="M4878" i="10"/>
  <c r="M4814" i="10"/>
  <c r="M4750" i="10"/>
  <c r="M4686" i="10"/>
  <c r="M4622" i="10"/>
  <c r="M4558" i="10"/>
  <c r="M4494" i="10"/>
  <c r="M4452" i="10"/>
  <c r="M4420" i="10"/>
  <c r="M4388" i="10"/>
  <c r="M4356" i="10"/>
  <c r="M4324" i="10"/>
  <c r="M4292" i="10"/>
  <c r="M4260" i="10"/>
  <c r="M4228" i="10"/>
  <c r="M4196" i="10"/>
  <c r="M4164" i="10"/>
  <c r="M4132" i="10"/>
  <c r="M4100" i="10"/>
  <c r="M4068" i="10"/>
  <c r="M4036" i="10"/>
  <c r="M4004" i="10"/>
  <c r="M3972" i="10"/>
  <c r="M3940" i="10"/>
  <c r="M3908" i="10"/>
  <c r="M3876" i="10"/>
  <c r="M3844" i="10"/>
  <c r="M3812" i="10"/>
  <c r="M3780" i="10"/>
  <c r="M3748" i="10"/>
  <c r="M3716" i="10"/>
  <c r="M3684" i="10"/>
  <c r="M3652" i="10"/>
  <c r="M3620" i="10"/>
  <c r="M3588" i="10"/>
  <c r="M3556" i="10"/>
  <c r="M3524" i="10"/>
  <c r="M3492" i="10"/>
  <c r="M3460" i="10"/>
  <c r="M3428" i="10"/>
  <c r="M3396" i="10"/>
  <c r="M3364" i="10"/>
  <c r="M3332" i="10"/>
  <c r="M3300" i="10"/>
  <c r="M3268" i="10"/>
  <c r="M3236" i="10"/>
  <c r="M3204" i="10"/>
  <c r="M3172" i="10"/>
  <c r="M3140" i="10"/>
  <c r="M3108" i="10"/>
  <c r="M3076" i="10"/>
  <c r="M3044" i="10"/>
  <c r="M3012" i="10"/>
  <c r="M2980" i="10"/>
  <c r="M2948" i="10"/>
  <c r="M2916" i="10"/>
  <c r="M2884" i="10"/>
  <c r="M2852" i="10"/>
  <c r="M2820" i="10"/>
  <c r="M2788" i="10"/>
  <c r="M2756" i="10"/>
  <c r="M2724" i="10"/>
  <c r="M2692" i="10"/>
  <c r="M2660" i="10"/>
  <c r="M2628" i="10"/>
  <c r="M2596" i="10"/>
  <c r="M2564" i="10"/>
  <c r="M2532" i="10"/>
  <c r="M2500" i="10"/>
  <c r="M2468" i="10"/>
  <c r="M2436" i="10"/>
  <c r="M2404" i="10"/>
  <c r="M2372" i="10"/>
  <c r="M2340" i="10"/>
  <c r="M2308" i="10"/>
  <c r="M2276" i="10"/>
  <c r="M2244" i="10"/>
  <c r="M2212" i="10"/>
  <c r="M2180" i="10"/>
  <c r="M2148" i="10"/>
  <c r="M2116" i="10"/>
  <c r="M2084" i="10"/>
  <c r="M2052" i="10"/>
  <c r="M2020" i="10"/>
  <c r="M1988" i="10"/>
  <c r="M1967" i="10"/>
  <c r="M1959" i="10"/>
  <c r="M1951" i="10"/>
  <c r="M1943" i="10"/>
  <c r="M1935" i="10"/>
  <c r="M1927" i="10"/>
  <c r="M1919" i="10"/>
  <c r="M1911" i="10"/>
  <c r="M1903" i="10"/>
  <c r="M1895" i="10"/>
  <c r="M1887" i="10"/>
  <c r="M1879" i="10"/>
  <c r="M1871" i="10"/>
  <c r="M1863" i="10"/>
  <c r="M1855" i="10"/>
  <c r="M1847" i="10"/>
  <c r="M1839" i="10"/>
  <c r="M1831" i="10"/>
  <c r="M1823" i="10"/>
  <c r="M1815" i="10"/>
  <c r="M1807" i="10"/>
  <c r="M1799" i="10"/>
  <c r="M1791" i="10"/>
  <c r="M1783" i="10"/>
  <c r="M1775" i="10"/>
  <c r="M1767" i="10"/>
  <c r="M1759" i="10"/>
  <c r="M1751" i="10"/>
  <c r="M1743" i="10"/>
  <c r="M1735" i="10"/>
  <c r="M1727" i="10"/>
  <c r="M1719" i="10"/>
  <c r="M1711" i="10"/>
  <c r="M1703" i="10"/>
  <c r="M1695" i="10"/>
  <c r="M1687" i="10"/>
  <c r="M1679" i="10"/>
  <c r="M1671" i="10"/>
  <c r="M1663" i="10"/>
  <c r="M1655" i="10"/>
  <c r="M1647" i="10"/>
  <c r="M1639" i="10"/>
  <c r="M1631" i="10"/>
  <c r="M1623" i="10"/>
  <c r="M1615" i="10"/>
  <c r="M1607" i="10"/>
  <c r="M1599" i="10"/>
  <c r="M1591" i="10"/>
  <c r="M1583" i="10"/>
  <c r="M1575" i="10"/>
  <c r="M1567" i="10"/>
  <c r="M1559" i="10"/>
  <c r="M1551" i="10"/>
  <c r="M1543" i="10"/>
  <c r="M1535" i="10"/>
  <c r="M1527" i="10"/>
  <c r="M1519" i="10"/>
  <c r="M1511" i="10"/>
  <c r="M1503" i="10"/>
  <c r="M1495" i="10"/>
  <c r="M1487" i="10"/>
  <c r="M1479" i="10"/>
  <c r="M1471" i="10"/>
  <c r="M1463" i="10"/>
  <c r="M1455" i="10"/>
  <c r="M1447" i="10"/>
  <c r="M1439" i="10"/>
  <c r="M1431" i="10"/>
  <c r="M1423" i="10"/>
  <c r="M1415" i="10"/>
  <c r="M1407" i="10"/>
  <c r="M1399" i="10"/>
  <c r="M1391" i="10"/>
  <c r="M1383" i="10"/>
  <c r="M1375" i="10"/>
  <c r="M1367" i="10"/>
  <c r="M1359" i="10"/>
  <c r="M1351" i="10"/>
  <c r="M1343" i="10"/>
  <c r="M1335" i="10"/>
  <c r="M1327" i="10"/>
  <c r="M1319" i="10"/>
  <c r="M1311" i="10"/>
  <c r="M1303" i="10"/>
  <c r="M1295" i="10"/>
  <c r="M1287" i="10"/>
  <c r="M1279" i="10"/>
  <c r="M1271" i="10"/>
  <c r="M1263" i="10"/>
  <c r="M1255" i="10"/>
  <c r="M1247" i="10"/>
  <c r="M1239" i="10"/>
  <c r="M1231" i="10"/>
  <c r="M1223" i="10"/>
  <c r="M1215" i="10"/>
  <c r="M1207" i="10"/>
  <c r="M1199" i="10"/>
  <c r="M1191" i="10"/>
  <c r="M1183" i="10"/>
  <c r="M1175" i="10"/>
  <c r="M1167" i="10"/>
  <c r="M1159" i="10"/>
  <c r="M1151" i="10"/>
  <c r="M1143" i="10"/>
  <c r="M1135" i="10"/>
  <c r="M1127" i="10"/>
  <c r="M1119" i="10"/>
  <c r="M1111" i="10"/>
  <c r="M1103" i="10"/>
  <c r="M1095" i="10"/>
  <c r="M1087" i="10"/>
  <c r="M1079" i="10"/>
  <c r="M1071" i="10"/>
  <c r="M1063" i="10"/>
  <c r="M1055" i="10"/>
  <c r="M1047" i="10"/>
  <c r="M1039" i="10"/>
  <c r="M1031" i="10"/>
  <c r="M1023" i="10"/>
  <c r="M1015" i="10"/>
  <c r="M1007" i="10"/>
  <c r="M999" i="10"/>
  <c r="M991" i="10"/>
  <c r="M983" i="10"/>
  <c r="M975" i="10"/>
  <c r="M967" i="10"/>
  <c r="M959" i="10"/>
  <c r="M951" i="10"/>
  <c r="M943" i="10"/>
  <c r="M935" i="10"/>
  <c r="M927" i="10"/>
  <c r="M919" i="10"/>
  <c r="M911" i="10"/>
  <c r="M903" i="10"/>
  <c r="M895" i="10"/>
  <c r="M887" i="10"/>
  <c r="M879" i="10"/>
  <c r="M871" i="10"/>
  <c r="M863" i="10"/>
  <c r="M855" i="10"/>
  <c r="M847" i="10"/>
  <c r="M839" i="10"/>
  <c r="M831" i="10"/>
  <c r="M823" i="10"/>
  <c r="M815" i="10"/>
  <c r="M807" i="10"/>
  <c r="M799" i="10"/>
  <c r="M791" i="10"/>
  <c r="M783" i="10"/>
  <c r="M775" i="10"/>
  <c r="M767" i="10"/>
  <c r="M759" i="10"/>
  <c r="M751" i="10"/>
  <c r="M743" i="10"/>
  <c r="M735" i="10"/>
  <c r="M727" i="10"/>
  <c r="M719" i="10"/>
  <c r="M711" i="10"/>
  <c r="M703" i="10"/>
  <c r="M695" i="10"/>
  <c r="M687" i="10"/>
  <c r="M679" i="10"/>
  <c r="M671" i="10"/>
  <c r="M663" i="10"/>
  <c r="M655" i="10"/>
  <c r="M647" i="10"/>
  <c r="M639" i="10"/>
  <c r="M631" i="10"/>
  <c r="M623" i="10"/>
  <c r="M615" i="10"/>
  <c r="M607" i="10"/>
  <c r="M599" i="10"/>
  <c r="M591" i="10"/>
  <c r="M583" i="10"/>
  <c r="M575" i="10"/>
  <c r="M567" i="10"/>
  <c r="M559" i="10"/>
  <c r="M551" i="10"/>
  <c r="M543" i="10"/>
  <c r="M535" i="10"/>
  <c r="M527" i="10"/>
  <c r="M519" i="10"/>
  <c r="M511" i="10"/>
  <c r="M503" i="10"/>
  <c r="M495" i="10"/>
  <c r="M487" i="10"/>
  <c r="M479" i="10"/>
  <c r="M471" i="10"/>
  <c r="M463" i="10"/>
  <c r="M455" i="10"/>
  <c r="M447" i="10"/>
  <c r="M439" i="10"/>
  <c r="M431" i="10"/>
  <c r="M423" i="10"/>
  <c r="M415" i="10"/>
  <c r="M407" i="10"/>
  <c r="M399" i="10"/>
  <c r="M391" i="10"/>
  <c r="M383" i="10"/>
  <c r="M375" i="10"/>
  <c r="M367" i="10"/>
  <c r="M359" i="10"/>
  <c r="M351" i="10"/>
  <c r="M343" i="10"/>
  <c r="M335" i="10"/>
  <c r="M327" i="10"/>
  <c r="M319" i="10"/>
  <c r="M311" i="10"/>
  <c r="M303" i="10"/>
  <c r="M295" i="10"/>
  <c r="M287" i="10"/>
  <c r="M279" i="10"/>
  <c r="M271" i="10"/>
  <c r="M263" i="10"/>
  <c r="M255" i="10"/>
  <c r="M247" i="10"/>
  <c r="M239" i="10"/>
  <c r="M231" i="10"/>
  <c r="M223" i="10"/>
  <c r="M215" i="10"/>
  <c r="M207" i="10"/>
  <c r="M199" i="10"/>
  <c r="M191" i="10"/>
  <c r="M183" i="10"/>
  <c r="M175" i="10"/>
  <c r="M167" i="10"/>
  <c r="M159" i="10"/>
  <c r="M151" i="10"/>
  <c r="M143" i="10"/>
  <c r="M135" i="10"/>
  <c r="M127" i="10"/>
  <c r="M119" i="10"/>
  <c r="M111" i="10"/>
  <c r="M103" i="10"/>
  <c r="M95" i="10"/>
  <c r="M87" i="10"/>
  <c r="M79" i="10"/>
  <c r="M71" i="10"/>
  <c r="M63" i="10"/>
  <c r="M55" i="10"/>
  <c r="M47" i="10"/>
  <c r="M39" i="10"/>
  <c r="M31" i="10"/>
  <c r="M23" i="10"/>
  <c r="M15" i="10"/>
  <c r="M7" i="10"/>
  <c r="M556" i="10"/>
  <c r="M436" i="10"/>
  <c r="M404" i="10"/>
  <c r="M372" i="10"/>
  <c r="M340" i="10"/>
  <c r="M324" i="10"/>
  <c r="M292" i="10"/>
  <c r="M268" i="10"/>
  <c r="M220" i="10"/>
  <c r="M196" i="10"/>
  <c r="M164" i="10"/>
  <c r="M132" i="10"/>
  <c r="M108" i="10"/>
  <c r="M76" i="10"/>
  <c r="M52" i="10"/>
  <c r="M20" i="10"/>
  <c r="N845" i="10"/>
  <c r="N1976" i="10"/>
  <c r="N2365" i="10"/>
  <c r="N2539" i="10"/>
  <c r="N2708" i="10"/>
  <c r="N3051" i="10"/>
  <c r="N3220" i="10"/>
  <c r="N3389" i="10"/>
  <c r="N3563" i="10"/>
  <c r="N3732" i="10"/>
  <c r="N4075" i="10"/>
  <c r="N4244" i="10"/>
  <c r="N4413" i="10"/>
  <c r="N4587" i="10"/>
  <c r="N4756" i="10"/>
  <c r="M5000" i="10"/>
  <c r="M4846" i="10"/>
  <c r="M4654" i="10"/>
  <c r="M4468" i="10"/>
  <c r="M4372" i="10"/>
  <c r="M4276" i="10"/>
  <c r="M4180" i="10"/>
  <c r="M4084" i="10"/>
  <c r="M3988" i="10"/>
  <c r="M3892" i="10"/>
  <c r="M3796" i="10"/>
  <c r="M3700" i="10"/>
  <c r="M3636" i="10"/>
  <c r="M3508" i="10"/>
  <c r="M3412" i="10"/>
  <c r="M3316" i="10"/>
  <c r="M3220" i="10"/>
  <c r="M3124" i="10"/>
  <c r="M3028" i="10"/>
  <c r="M2932" i="10"/>
  <c r="M2836" i="10"/>
  <c r="M2740" i="10"/>
  <c r="M2644" i="10"/>
  <c r="M2548" i="10"/>
  <c r="M2452" i="10"/>
  <c r="M2356" i="10"/>
  <c r="M2260" i="10"/>
  <c r="M2164" i="10"/>
  <c r="M2068" i="10"/>
  <c r="M1972" i="10"/>
  <c r="M1947" i="10"/>
  <c r="M1931" i="10"/>
  <c r="M1915" i="10"/>
  <c r="M1891" i="10"/>
  <c r="M1859" i="10"/>
  <c r="M1827" i="10"/>
  <c r="M1795" i="10"/>
  <c r="M1771" i="10"/>
  <c r="M1747" i="10"/>
  <c r="M1723" i="10"/>
  <c r="M1699" i="10"/>
  <c r="M1675" i="10"/>
  <c r="M1659" i="10"/>
  <c r="M1635" i="10"/>
  <c r="M1611" i="10"/>
  <c r="M1587" i="10"/>
  <c r="M1563" i="10"/>
  <c r="M1539" i="10"/>
  <c r="M1523" i="10"/>
  <c r="M1499" i="10"/>
  <c r="M1475" i="10"/>
  <c r="M1443" i="10"/>
  <c r="M1419" i="10"/>
  <c r="M1395" i="10"/>
  <c r="M1371" i="10"/>
  <c r="M1347" i="10"/>
  <c r="M1323" i="10"/>
  <c r="M1299" i="10"/>
  <c r="M1275" i="10"/>
  <c r="M1251" i="10"/>
  <c r="M1235" i="10"/>
  <c r="M1211" i="10"/>
  <c r="M1179" i="10"/>
  <c r="M1155" i="10"/>
  <c r="M1131" i="10"/>
  <c r="M1107" i="10"/>
  <c r="M1083" i="10"/>
  <c r="M1051" i="10"/>
  <c r="M1027" i="10"/>
  <c r="M1003" i="10"/>
  <c r="M979" i="10"/>
  <c r="M947" i="10"/>
  <c r="M931" i="10"/>
  <c r="M907" i="10"/>
  <c r="M875" i="10"/>
  <c r="M843" i="10"/>
  <c r="M819" i="10"/>
  <c r="G41" i="10"/>
  <c r="N540" i="10"/>
  <c r="N760" i="10"/>
  <c r="N992" i="10"/>
  <c r="N1224" i="10"/>
  <c r="N1445" i="10"/>
  <c r="N1677" i="10"/>
  <c r="N1909" i="10"/>
  <c r="N2126" i="10"/>
  <c r="N2252" i="10"/>
  <c r="N2339" i="10"/>
  <c r="N2421" i="10"/>
  <c r="N2508" i="10"/>
  <c r="N2595" i="10"/>
  <c r="N2677" i="10"/>
  <c r="N2764" i="10"/>
  <c r="N2851" i="10"/>
  <c r="N2933" i="10"/>
  <c r="N3020" i="10"/>
  <c r="N3107" i="10"/>
  <c r="N3189" i="10"/>
  <c r="N3276" i="10"/>
  <c r="N3363" i="10"/>
  <c r="N3445" i="10"/>
  <c r="N3532" i="10"/>
  <c r="N3619" i="10"/>
  <c r="N3701" i="10"/>
  <c r="N3788" i="10"/>
  <c r="N3875" i="10"/>
  <c r="N3957" i="10"/>
  <c r="N4044" i="10"/>
  <c r="N4131" i="10"/>
  <c r="N4213" i="10"/>
  <c r="N4300" i="10"/>
  <c r="N4387" i="10"/>
  <c r="N4469" i="10"/>
  <c r="N4556" i="10"/>
  <c r="N4643" i="10"/>
  <c r="N4725" i="10"/>
  <c r="N4812" i="10"/>
  <c r="N4899" i="10"/>
  <c r="N4981" i="10"/>
  <c r="M4944" i="10"/>
  <c r="M4865" i="10"/>
  <c r="M4801" i="10"/>
  <c r="M4737" i="10"/>
  <c r="M4673" i="10"/>
  <c r="M4609" i="10"/>
  <c r="M4545" i="10"/>
  <c r="M4482" i="10"/>
  <c r="M4447" i="10"/>
  <c r="M4415" i="10"/>
  <c r="M4383" i="10"/>
  <c r="M4351" i="10"/>
  <c r="M4319" i="10"/>
  <c r="M4287" i="10"/>
  <c r="M4255" i="10"/>
  <c r="M4223" i="10"/>
  <c r="M4191" i="10"/>
  <c r="M4159" i="10"/>
  <c r="M4127" i="10"/>
  <c r="M4095" i="10"/>
  <c r="M4063" i="10"/>
  <c r="M4031" i="10"/>
  <c r="M3999" i="10"/>
  <c r="M3967" i="10"/>
  <c r="M3935" i="10"/>
  <c r="M3903" i="10"/>
  <c r="M3871" i="10"/>
  <c r="M3839" i="10"/>
  <c r="M3807" i="10"/>
  <c r="M3775" i="10"/>
  <c r="M3743" i="10"/>
  <c r="M3711" i="10"/>
  <c r="M3679" i="10"/>
  <c r="M3647" i="10"/>
  <c r="M3615" i="10"/>
  <c r="M3583" i="10"/>
  <c r="M3551" i="10"/>
  <c r="M3519" i="10"/>
  <c r="M3487" i="10"/>
  <c r="M3455" i="10"/>
  <c r="M3423" i="10"/>
  <c r="M3391" i="10"/>
  <c r="M3359" i="10"/>
  <c r="M3327" i="10"/>
  <c r="M3295" i="10"/>
  <c r="M3263" i="10"/>
  <c r="M3231" i="10"/>
  <c r="M3199" i="10"/>
  <c r="M3167" i="10"/>
  <c r="M3135" i="10"/>
  <c r="M3103" i="10"/>
  <c r="M3071" i="10"/>
  <c r="M3039" i="10"/>
  <c r="M3007" i="10"/>
  <c r="M2975" i="10"/>
  <c r="M2943" i="10"/>
  <c r="M2911" i="10"/>
  <c r="M2879" i="10"/>
  <c r="M2847" i="10"/>
  <c r="M2815" i="10"/>
  <c r="M2783" i="10"/>
  <c r="M2751" i="10"/>
  <c r="M2719" i="10"/>
  <c r="M2687" i="10"/>
  <c r="M2655" i="10"/>
  <c r="M2623" i="10"/>
  <c r="M2591" i="10"/>
  <c r="M2559" i="10"/>
  <c r="M2527" i="10"/>
  <c r="M2495" i="10"/>
  <c r="M2463" i="10"/>
  <c r="M2431" i="10"/>
  <c r="M2399" i="10"/>
  <c r="M2367" i="10"/>
  <c r="M2335" i="10"/>
  <c r="M2303" i="10"/>
  <c r="M2271" i="10"/>
  <c r="M2239" i="10"/>
  <c r="M2207" i="10"/>
  <c r="M2175" i="10"/>
  <c r="M2143" i="10"/>
  <c r="M2111" i="10"/>
  <c r="M2079" i="10"/>
  <c r="M2047" i="10"/>
  <c r="M2015" i="10"/>
  <c r="M1983" i="10"/>
  <c r="M1966" i="10"/>
  <c r="M1958" i="10"/>
  <c r="M1950" i="10"/>
  <c r="M1942" i="10"/>
  <c r="M1934" i="10"/>
  <c r="M1926" i="10"/>
  <c r="M1918" i="10"/>
  <c r="M1910" i="10"/>
  <c r="M1902" i="10"/>
  <c r="M1894" i="10"/>
  <c r="M1886" i="10"/>
  <c r="M1878" i="10"/>
  <c r="M1870" i="10"/>
  <c r="M1862" i="10"/>
  <c r="M1854" i="10"/>
  <c r="M1846" i="10"/>
  <c r="M1838" i="10"/>
  <c r="M1830" i="10"/>
  <c r="M1822" i="10"/>
  <c r="M1814" i="10"/>
  <c r="M1806" i="10"/>
  <c r="M1798" i="10"/>
  <c r="M1790" i="10"/>
  <c r="M1782" i="10"/>
  <c r="M1774" i="10"/>
  <c r="M1766" i="10"/>
  <c r="M1758" i="10"/>
  <c r="M1750" i="10"/>
  <c r="M1742" i="10"/>
  <c r="M1734" i="10"/>
  <c r="M1726" i="10"/>
  <c r="M1718" i="10"/>
  <c r="M1710" i="10"/>
  <c r="M1702" i="10"/>
  <c r="M1694" i="10"/>
  <c r="M1686" i="10"/>
  <c r="M1678" i="10"/>
  <c r="M1670" i="10"/>
  <c r="M1662" i="10"/>
  <c r="M1654" i="10"/>
  <c r="M1646" i="10"/>
  <c r="M1638" i="10"/>
  <c r="M1630" i="10"/>
  <c r="M1622" i="10"/>
  <c r="M1614" i="10"/>
  <c r="M1606" i="10"/>
  <c r="M1598" i="10"/>
  <c r="M1590" i="10"/>
  <c r="M1582" i="10"/>
  <c r="M1574" i="10"/>
  <c r="M1566" i="10"/>
  <c r="M1558" i="10"/>
  <c r="M1550" i="10"/>
  <c r="M1542" i="10"/>
  <c r="M1534" i="10"/>
  <c r="M1526" i="10"/>
  <c r="M1518" i="10"/>
  <c r="M1510" i="10"/>
  <c r="M1502" i="10"/>
  <c r="M1494" i="10"/>
  <c r="M1486" i="10"/>
  <c r="M1478" i="10"/>
  <c r="M1470" i="10"/>
  <c r="M1462" i="10"/>
  <c r="M1454" i="10"/>
  <c r="M1446" i="10"/>
  <c r="M1438" i="10"/>
  <c r="M1430" i="10"/>
  <c r="M1422" i="10"/>
  <c r="M1414" i="10"/>
  <c r="M1406" i="10"/>
  <c r="M1398" i="10"/>
  <c r="M1390" i="10"/>
  <c r="M1382" i="10"/>
  <c r="M1374" i="10"/>
  <c r="M1366" i="10"/>
  <c r="M1358" i="10"/>
  <c r="M1350" i="10"/>
  <c r="M1342" i="10"/>
  <c r="M1334" i="10"/>
  <c r="M1326" i="10"/>
  <c r="M1318" i="10"/>
  <c r="M1310" i="10"/>
  <c r="M1302" i="10"/>
  <c r="M1294" i="10"/>
  <c r="M1286" i="10"/>
  <c r="M1278" i="10"/>
  <c r="M1270" i="10"/>
  <c r="M1262" i="10"/>
  <c r="M1254" i="10"/>
  <c r="M1246" i="10"/>
  <c r="M1238" i="10"/>
  <c r="M1230" i="10"/>
  <c r="M1222" i="10"/>
  <c r="M1214" i="10"/>
  <c r="M1206" i="10"/>
  <c r="M1198" i="10"/>
  <c r="M1190" i="10"/>
  <c r="M1182" i="10"/>
  <c r="M1174" i="10"/>
  <c r="M1166" i="10"/>
  <c r="M1158" i="10"/>
  <c r="M1150" i="10"/>
  <c r="M1142" i="10"/>
  <c r="M1134" i="10"/>
  <c r="M1126" i="10"/>
  <c r="M1118" i="10"/>
  <c r="M1110" i="10"/>
  <c r="M1102" i="10"/>
  <c r="M1094" i="10"/>
  <c r="M1086" i="10"/>
  <c r="M1078" i="10"/>
  <c r="M1070" i="10"/>
  <c r="M1062" i="10"/>
  <c r="M1054" i="10"/>
  <c r="M1046" i="10"/>
  <c r="M1038" i="10"/>
  <c r="M1030" i="10"/>
  <c r="M1022" i="10"/>
  <c r="M1014" i="10"/>
  <c r="M1006" i="10"/>
  <c r="M998" i="10"/>
  <c r="M990" i="10"/>
  <c r="M982" i="10"/>
  <c r="M974" i="10"/>
  <c r="M966" i="10"/>
  <c r="M958" i="10"/>
  <c r="M950" i="10"/>
  <c r="M942" i="10"/>
  <c r="M934" i="10"/>
  <c r="M926" i="10"/>
  <c r="M918" i="10"/>
  <c r="M910" i="10"/>
  <c r="M902" i="10"/>
  <c r="M894" i="10"/>
  <c r="M886" i="10"/>
  <c r="M878" i="10"/>
  <c r="M870" i="10"/>
  <c r="M862" i="10"/>
  <c r="M854" i="10"/>
  <c r="M846" i="10"/>
  <c r="M838" i="10"/>
  <c r="M830" i="10"/>
  <c r="M822" i="10"/>
  <c r="M814" i="10"/>
  <c r="M806" i="10"/>
  <c r="M798" i="10"/>
  <c r="M790" i="10"/>
  <c r="M782" i="10"/>
  <c r="M774" i="10"/>
  <c r="M766" i="10"/>
  <c r="M758" i="10"/>
  <c r="M750" i="10"/>
  <c r="M742" i="10"/>
  <c r="M734" i="10"/>
  <c r="M726" i="10"/>
  <c r="M718" i="10"/>
  <c r="M710" i="10"/>
  <c r="M702" i="10"/>
  <c r="M694" i="10"/>
  <c r="M686" i="10"/>
  <c r="M678" i="10"/>
  <c r="M670" i="10"/>
  <c r="M662" i="10"/>
  <c r="M654" i="10"/>
  <c r="M646" i="10"/>
  <c r="M638" i="10"/>
  <c r="M630" i="10"/>
  <c r="M622" i="10"/>
  <c r="M614" i="10"/>
  <c r="M606" i="10"/>
  <c r="M598" i="10"/>
  <c r="M590" i="10"/>
  <c r="M582" i="10"/>
  <c r="M574" i="10"/>
  <c r="M566" i="10"/>
  <c r="M558" i="10"/>
  <c r="M550" i="10"/>
  <c r="M542" i="10"/>
  <c r="M534" i="10"/>
  <c r="M526" i="10"/>
  <c r="M518" i="10"/>
  <c r="M510" i="10"/>
  <c r="M502" i="10"/>
  <c r="M494" i="10"/>
  <c r="M486" i="10"/>
  <c r="M478" i="10"/>
  <c r="M470" i="10"/>
  <c r="M462" i="10"/>
  <c r="M454" i="10"/>
  <c r="M446" i="10"/>
  <c r="M438" i="10"/>
  <c r="M430" i="10"/>
  <c r="M422" i="10"/>
  <c r="M414" i="10"/>
  <c r="M406" i="10"/>
  <c r="M398" i="10"/>
  <c r="M390" i="10"/>
  <c r="M382" i="10"/>
  <c r="M374" i="10"/>
  <c r="M366" i="10"/>
  <c r="M358" i="10"/>
  <c r="M350" i="10"/>
  <c r="M342" i="10"/>
  <c r="M334" i="10"/>
  <c r="M326" i="10"/>
  <c r="M318" i="10"/>
  <c r="M310" i="10"/>
  <c r="M302" i="10"/>
  <c r="M294" i="10"/>
  <c r="M286" i="10"/>
  <c r="M278" i="10"/>
  <c r="M270" i="10"/>
  <c r="M262" i="10"/>
  <c r="M254" i="10"/>
  <c r="M246" i="10"/>
  <c r="M238" i="10"/>
  <c r="M230" i="10"/>
  <c r="M222" i="10"/>
  <c r="M214" i="10"/>
  <c r="M206" i="10"/>
  <c r="M198" i="10"/>
  <c r="M190" i="10"/>
  <c r="M182" i="10"/>
  <c r="M174" i="10"/>
  <c r="M166" i="10"/>
  <c r="M158" i="10"/>
  <c r="M150" i="10"/>
  <c r="M142" i="10"/>
  <c r="M134" i="10"/>
  <c r="M126" i="10"/>
  <c r="M118" i="10"/>
  <c r="M110" i="10"/>
  <c r="M102" i="10"/>
  <c r="M94" i="10"/>
  <c r="M86" i="10"/>
  <c r="M78" i="10"/>
  <c r="M70" i="10"/>
  <c r="M62" i="10"/>
  <c r="M54" i="10"/>
  <c r="M46" i="10"/>
  <c r="M38" i="10"/>
  <c r="M30" i="10"/>
  <c r="M22" i="10"/>
  <c r="M14" i="10"/>
  <c r="M6" i="10"/>
  <c r="M548" i="10"/>
  <c r="M444" i="10"/>
  <c r="M412" i="10"/>
  <c r="M380" i="10"/>
  <c r="M348" i="10"/>
  <c r="M316" i="10"/>
  <c r="M284" i="10"/>
  <c r="M260" i="10"/>
  <c r="M228" i="10"/>
  <c r="M204" i="10"/>
  <c r="M172" i="10"/>
  <c r="M156" i="10"/>
  <c r="M124" i="10"/>
  <c r="M100" i="10"/>
  <c r="M68" i="10"/>
  <c r="M36" i="10"/>
  <c r="M4" i="10"/>
  <c r="N613" i="10"/>
  <c r="N1077" i="10"/>
  <c r="N1526" i="10"/>
  <c r="N1758" i="10"/>
  <c r="N2196" i="10"/>
  <c r="N2283" i="10"/>
  <c r="N2452" i="10"/>
  <c r="N2621" i="10"/>
  <c r="N2795" i="10"/>
  <c r="N2964" i="10"/>
  <c r="N3133" i="10"/>
  <c r="N3307" i="10"/>
  <c r="N3476" i="10"/>
  <c r="N3645" i="10"/>
  <c r="N3819" i="10"/>
  <c r="N3988" i="10"/>
  <c r="N4157" i="10"/>
  <c r="N4331" i="10"/>
  <c r="N4500" i="10"/>
  <c r="N4669" i="10"/>
  <c r="N4925" i="10"/>
  <c r="M4913" i="10"/>
  <c r="M4718" i="10"/>
  <c r="M4590" i="10"/>
  <c r="M4436" i="10"/>
  <c r="M4340" i="10"/>
  <c r="M4244" i="10"/>
  <c r="M4148" i="10"/>
  <c r="M4052" i="10"/>
  <c r="M3956" i="10"/>
  <c r="M3860" i="10"/>
  <c r="M3764" i="10"/>
  <c r="M3668" i="10"/>
  <c r="M3572" i="10"/>
  <c r="M3444" i="10"/>
  <c r="M3348" i="10"/>
  <c r="M3252" i="10"/>
  <c r="M3156" i="10"/>
  <c r="M3060" i="10"/>
  <c r="M2964" i="10"/>
  <c r="M2868" i="10"/>
  <c r="M2772" i="10"/>
  <c r="M2676" i="10"/>
  <c r="M2580" i="10"/>
  <c r="M2484" i="10"/>
  <c r="M2420" i="10"/>
  <c r="M2324" i="10"/>
  <c r="M2228" i="10"/>
  <c r="M2132" i="10"/>
  <c r="M2036" i="10"/>
  <c r="M1963" i="10"/>
  <c r="M1939" i="10"/>
  <c r="M1907" i="10"/>
  <c r="M1883" i="10"/>
  <c r="M1851" i="10"/>
  <c r="M1819" i="10"/>
  <c r="M1803" i="10"/>
  <c r="M1779" i="10"/>
  <c r="M1755" i="10"/>
  <c r="M1731" i="10"/>
  <c r="M1707" i="10"/>
  <c r="M1683" i="10"/>
  <c r="M1651" i="10"/>
  <c r="M1627" i="10"/>
  <c r="M1603" i="10"/>
  <c r="M1579" i="10"/>
  <c r="M1555" i="10"/>
  <c r="M1531" i="10"/>
  <c r="M1507" i="10"/>
  <c r="M1483" i="10"/>
  <c r="M1459" i="10"/>
  <c r="M1435" i="10"/>
  <c r="M1411" i="10"/>
  <c r="M1387" i="10"/>
  <c r="M1363" i="10"/>
  <c r="M1339" i="10"/>
  <c r="M1315" i="10"/>
  <c r="M1283" i="10"/>
  <c r="M1267" i="10"/>
  <c r="M1243" i="10"/>
  <c r="M1219" i="10"/>
  <c r="M1203" i="10"/>
  <c r="M1187" i="10"/>
  <c r="M1163" i="10"/>
  <c r="M1139" i="10"/>
  <c r="M1115" i="10"/>
  <c r="M1091" i="10"/>
  <c r="M1059" i="10"/>
  <c r="M1035" i="10"/>
  <c r="M1011" i="10"/>
  <c r="M987" i="10"/>
  <c r="M955" i="10"/>
  <c r="M923" i="10"/>
  <c r="M891" i="10"/>
  <c r="M867" i="10"/>
  <c r="M835" i="10"/>
  <c r="M803" i="10"/>
  <c r="N565" i="10"/>
  <c r="N782" i="10"/>
  <c r="N1014" i="10"/>
  <c r="N1246" i="10"/>
  <c r="N1464" i="10"/>
  <c r="N1696" i="10"/>
  <c r="N1928" i="10"/>
  <c r="N2149" i="10"/>
  <c r="N2260" i="10"/>
  <c r="N2347" i="10"/>
  <c r="N2429" i="10"/>
  <c r="N2516" i="10"/>
  <c r="N2603" i="10"/>
  <c r="N2685" i="10"/>
  <c r="N2772" i="10"/>
  <c r="N2859" i="10"/>
  <c r="N2941" i="10"/>
  <c r="N3028" i="10"/>
  <c r="N3115" i="10"/>
  <c r="N3197" i="10"/>
  <c r="N3284" i="10"/>
  <c r="N3371" i="10"/>
  <c r="N3453" i="10"/>
  <c r="N3540" i="10"/>
  <c r="N3627" i="10"/>
  <c r="N3709" i="10"/>
  <c r="N3796" i="10"/>
  <c r="N3883" i="10"/>
  <c r="N3965" i="10"/>
  <c r="N4052" i="10"/>
  <c r="N4139" i="10"/>
  <c r="N4221" i="10"/>
  <c r="N4308" i="10"/>
  <c r="N4395" i="10"/>
  <c r="N4477" i="10"/>
  <c r="N4564" i="10"/>
  <c r="N4651" i="10"/>
  <c r="N4733" i="10"/>
  <c r="N4820" i="10"/>
  <c r="N4907" i="10"/>
  <c r="N4989" i="10"/>
  <c r="M4936" i="10"/>
  <c r="M4862" i="10"/>
  <c r="M4798" i="10"/>
  <c r="M4734" i="10"/>
  <c r="M4670" i="10"/>
  <c r="M4606" i="10"/>
  <c r="M4542" i="10"/>
  <c r="M4479" i="10"/>
  <c r="M4444" i="10"/>
  <c r="M4412" i="10"/>
  <c r="M4380" i="10"/>
  <c r="M4348" i="10"/>
  <c r="M4316" i="10"/>
  <c r="M4284" i="10"/>
  <c r="M4252" i="10"/>
  <c r="M4220" i="10"/>
  <c r="M4188" i="10"/>
  <c r="M4156" i="10"/>
  <c r="M4124" i="10"/>
  <c r="M4092" i="10"/>
  <c r="M4060" i="10"/>
  <c r="M4028" i="10"/>
  <c r="M3996" i="10"/>
  <c r="M3964" i="10"/>
  <c r="M3932" i="10"/>
  <c r="M3900" i="10"/>
  <c r="M3868" i="10"/>
  <c r="M3836" i="10"/>
  <c r="M3804" i="10"/>
  <c r="M3772" i="10"/>
  <c r="M3740" i="10"/>
  <c r="M3708" i="10"/>
  <c r="M3676" i="10"/>
  <c r="M3644" i="10"/>
  <c r="M3612" i="10"/>
  <c r="M3580" i="10"/>
  <c r="M3548" i="10"/>
  <c r="M3516" i="10"/>
  <c r="M3484" i="10"/>
  <c r="M3452" i="10"/>
  <c r="M3420" i="10"/>
  <c r="M3388" i="10"/>
  <c r="M3356" i="10"/>
  <c r="M3324" i="10"/>
  <c r="M3292" i="10"/>
  <c r="M3260" i="10"/>
  <c r="M3228" i="10"/>
  <c r="M3196" i="10"/>
  <c r="M3164" i="10"/>
  <c r="M3132" i="10"/>
  <c r="M3100" i="10"/>
  <c r="M3068" i="10"/>
  <c r="M3036" i="10"/>
  <c r="M3004" i="10"/>
  <c r="M2972" i="10"/>
  <c r="M2940" i="10"/>
  <c r="M2908" i="10"/>
  <c r="M2876" i="10"/>
  <c r="M2844" i="10"/>
  <c r="M2812" i="10"/>
  <c r="M2780" i="10"/>
  <c r="M2748" i="10"/>
  <c r="M2716" i="10"/>
  <c r="M2684" i="10"/>
  <c r="M2652" i="10"/>
  <c r="M2620" i="10"/>
  <c r="M2588" i="10"/>
  <c r="M2556" i="10"/>
  <c r="M2524" i="10"/>
  <c r="M2492" i="10"/>
  <c r="M2460" i="10"/>
  <c r="M2428" i="10"/>
  <c r="M2396" i="10"/>
  <c r="M2364" i="10"/>
  <c r="M2332" i="10"/>
  <c r="M2300" i="10"/>
  <c r="M2268" i="10"/>
  <c r="M2236" i="10"/>
  <c r="M2204" i="10"/>
  <c r="M2172" i="10"/>
  <c r="M2140" i="10"/>
  <c r="M2108" i="10"/>
  <c r="M2076" i="10"/>
  <c r="M2044" i="10"/>
  <c r="M2012" i="10"/>
  <c r="M1980" i="10"/>
  <c r="M1965" i="10"/>
  <c r="M1957" i="10"/>
  <c r="M1949" i="10"/>
  <c r="M1941" i="10"/>
  <c r="M1933" i="10"/>
  <c r="M1925" i="10"/>
  <c r="M1917" i="10"/>
  <c r="M1909" i="10"/>
  <c r="M1901" i="10"/>
  <c r="M1893" i="10"/>
  <c r="M1885" i="10"/>
  <c r="M1877" i="10"/>
  <c r="M1869" i="10"/>
  <c r="M1861" i="10"/>
  <c r="M1853" i="10"/>
  <c r="M1845" i="10"/>
  <c r="M1837" i="10"/>
  <c r="M1829" i="10"/>
  <c r="M1821" i="10"/>
  <c r="M1813" i="10"/>
  <c r="M1805" i="10"/>
  <c r="M1797" i="10"/>
  <c r="M1789" i="10"/>
  <c r="M1781" i="10"/>
  <c r="M1773" i="10"/>
  <c r="M1765" i="10"/>
  <c r="M1757" i="10"/>
  <c r="M1749" i="10"/>
  <c r="M1741" i="10"/>
  <c r="M1733" i="10"/>
  <c r="M1725" i="10"/>
  <c r="M1717" i="10"/>
  <c r="M1709" i="10"/>
  <c r="M1701" i="10"/>
  <c r="M1693" i="10"/>
  <c r="M1685" i="10"/>
  <c r="M1677" i="10"/>
  <c r="M1669" i="10"/>
  <c r="M1661" i="10"/>
  <c r="M1653" i="10"/>
  <c r="M1645" i="10"/>
  <c r="M1637" i="10"/>
  <c r="M1629" i="10"/>
  <c r="M1621" i="10"/>
  <c r="M1613" i="10"/>
  <c r="M1605" i="10"/>
  <c r="M1597" i="10"/>
  <c r="M1589" i="10"/>
  <c r="M1581" i="10"/>
  <c r="M1573" i="10"/>
  <c r="M1565" i="10"/>
  <c r="M1557" i="10"/>
  <c r="M1549" i="10"/>
  <c r="M1541" i="10"/>
  <c r="M1533" i="10"/>
  <c r="M1525" i="10"/>
  <c r="M1517" i="10"/>
  <c r="M1509" i="10"/>
  <c r="M1501" i="10"/>
  <c r="M1493" i="10"/>
  <c r="M1485" i="10"/>
  <c r="M1477" i="10"/>
  <c r="M1469" i="10"/>
  <c r="M1461" i="10"/>
  <c r="M1453" i="10"/>
  <c r="M1445" i="10"/>
  <c r="M1437" i="10"/>
  <c r="M1429" i="10"/>
  <c r="M1421" i="10"/>
  <c r="M1413" i="10"/>
  <c r="M1405" i="10"/>
  <c r="M1397" i="10"/>
  <c r="M1389" i="10"/>
  <c r="M1381" i="10"/>
  <c r="M1373" i="10"/>
  <c r="M1365" i="10"/>
  <c r="M1357" i="10"/>
  <c r="M1349" i="10"/>
  <c r="M1341" i="10"/>
  <c r="M1333" i="10"/>
  <c r="M1325" i="10"/>
  <c r="M1317" i="10"/>
  <c r="M1309" i="10"/>
  <c r="M1301" i="10"/>
  <c r="M1293" i="10"/>
  <c r="M1285" i="10"/>
  <c r="M1277" i="10"/>
  <c r="M1269" i="10"/>
  <c r="M1261" i="10"/>
  <c r="M1253" i="10"/>
  <c r="M1245" i="10"/>
  <c r="M1237" i="10"/>
  <c r="M1229" i="10"/>
  <c r="M1221" i="10"/>
  <c r="M1213" i="10"/>
  <c r="M1205" i="10"/>
  <c r="M1197" i="10"/>
  <c r="M1189" i="10"/>
  <c r="M1181" i="10"/>
  <c r="M1173" i="10"/>
  <c r="M1165" i="10"/>
  <c r="M1157" i="10"/>
  <c r="M1149" i="10"/>
  <c r="M1141" i="10"/>
  <c r="M1133" i="10"/>
  <c r="M1125" i="10"/>
  <c r="M1117" i="10"/>
  <c r="M1109" i="10"/>
  <c r="M1101" i="10"/>
  <c r="M1093" i="10"/>
  <c r="M1085" i="10"/>
  <c r="M1077" i="10"/>
  <c r="M1069" i="10"/>
  <c r="M1061" i="10"/>
  <c r="M1053" i="10"/>
  <c r="M1045" i="10"/>
  <c r="M1037" i="10"/>
  <c r="M1029" i="10"/>
  <c r="M1021" i="10"/>
  <c r="M1013" i="10"/>
  <c r="M1005" i="10"/>
  <c r="M997" i="10"/>
  <c r="M989" i="10"/>
  <c r="M981" i="10"/>
  <c r="M973" i="10"/>
  <c r="M965" i="10"/>
  <c r="M957" i="10"/>
  <c r="M949" i="10"/>
  <c r="M941" i="10"/>
  <c r="M933" i="10"/>
  <c r="M925" i="10"/>
  <c r="M917" i="10"/>
  <c r="M909" i="10"/>
  <c r="M901" i="10"/>
  <c r="M893" i="10"/>
  <c r="M885" i="10"/>
  <c r="M877" i="10"/>
  <c r="M869" i="10"/>
  <c r="M861" i="10"/>
  <c r="M853" i="10"/>
  <c r="M845" i="10"/>
  <c r="M837" i="10"/>
  <c r="M829" i="10"/>
  <c r="M821" i="10"/>
  <c r="M813" i="10"/>
  <c r="M805" i="10"/>
  <c r="M797" i="10"/>
  <c r="M789" i="10"/>
  <c r="M781" i="10"/>
  <c r="M773" i="10"/>
  <c r="M765" i="10"/>
  <c r="M757" i="10"/>
  <c r="M749" i="10"/>
  <c r="M741" i="10"/>
  <c r="M733" i="10"/>
  <c r="M725" i="10"/>
  <c r="M717" i="10"/>
  <c r="M709" i="10"/>
  <c r="M701" i="10"/>
  <c r="M693" i="10"/>
  <c r="M685" i="10"/>
  <c r="M677" i="10"/>
  <c r="M669" i="10"/>
  <c r="M661" i="10"/>
  <c r="M653" i="10"/>
  <c r="M645" i="10"/>
  <c r="M637" i="10"/>
  <c r="M629" i="10"/>
  <c r="M621" i="10"/>
  <c r="M613" i="10"/>
  <c r="M605" i="10"/>
  <c r="M597" i="10"/>
  <c r="M589" i="10"/>
  <c r="M581" i="10"/>
  <c r="M573" i="10"/>
  <c r="M565" i="10"/>
  <c r="M557" i="10"/>
  <c r="M549" i="10"/>
  <c r="M541" i="10"/>
  <c r="M533" i="10"/>
  <c r="M525" i="10"/>
  <c r="M517" i="10"/>
  <c r="M509" i="10"/>
  <c r="M501" i="10"/>
  <c r="M493" i="10"/>
  <c r="M485" i="10"/>
  <c r="M477" i="10"/>
  <c r="M469" i="10"/>
  <c r="M461" i="10"/>
  <c r="M453" i="10"/>
  <c r="M445" i="10"/>
  <c r="M437" i="10"/>
  <c r="M429" i="10"/>
  <c r="M421" i="10"/>
  <c r="M413" i="10"/>
  <c r="M405" i="10"/>
  <c r="M397" i="10"/>
  <c r="M389" i="10"/>
  <c r="M381" i="10"/>
  <c r="M373" i="10"/>
  <c r="M365" i="10"/>
  <c r="M357" i="10"/>
  <c r="M349" i="10"/>
  <c r="M341" i="10"/>
  <c r="M333" i="10"/>
  <c r="M325" i="10"/>
  <c r="M317" i="10"/>
  <c r="M309" i="10"/>
  <c r="M301" i="10"/>
  <c r="M293" i="10"/>
  <c r="M285" i="10"/>
  <c r="M277" i="10"/>
  <c r="M269" i="10"/>
  <c r="M261" i="10"/>
  <c r="M253" i="10"/>
  <c r="M245" i="10"/>
  <c r="M237" i="10"/>
  <c r="M229" i="10"/>
  <c r="M221" i="10"/>
  <c r="M213" i="10"/>
  <c r="M205" i="10"/>
  <c r="M197" i="10"/>
  <c r="M189" i="10"/>
  <c r="M181" i="10"/>
  <c r="M173" i="10"/>
  <c r="M165" i="10"/>
  <c r="M157" i="10"/>
  <c r="M149" i="10"/>
  <c r="M141" i="10"/>
  <c r="M133" i="10"/>
  <c r="M125" i="10"/>
  <c r="M117" i="10"/>
  <c r="M109" i="10"/>
  <c r="M101" i="10"/>
  <c r="M93" i="10"/>
  <c r="M85" i="10"/>
  <c r="M77" i="10"/>
  <c r="M69" i="10"/>
  <c r="M61" i="10"/>
  <c r="M53" i="10"/>
  <c r="M45" i="10"/>
  <c r="M37" i="10"/>
  <c r="M29" i="10"/>
  <c r="M21" i="10"/>
  <c r="M13" i="10"/>
  <c r="M5" i="10"/>
  <c r="M564" i="10"/>
  <c r="M428" i="10"/>
  <c r="M396" i="10"/>
  <c r="M364" i="10"/>
  <c r="M332" i="10"/>
  <c r="M308" i="10"/>
  <c r="M276" i="10"/>
  <c r="M252" i="10"/>
  <c r="M236" i="10"/>
  <c r="M212" i="10"/>
  <c r="M180" i="10"/>
  <c r="M148" i="10"/>
  <c r="M116" i="10"/>
  <c r="M84" i="10"/>
  <c r="M60" i="10"/>
  <c r="M28" i="10"/>
  <c r="M12" i="10"/>
  <c r="N1294" i="10"/>
  <c r="N3901" i="10"/>
  <c r="N4843" i="10"/>
  <c r="M4782" i="10"/>
  <c r="M4526" i="10"/>
  <c r="M4404" i="10"/>
  <c r="M4308" i="10"/>
  <c r="M4212" i="10"/>
  <c r="M4116" i="10"/>
  <c r="M4020" i="10"/>
  <c r="M3924" i="10"/>
  <c r="M3828" i="10"/>
  <c r="M3732" i="10"/>
  <c r="M3604" i="10"/>
  <c r="M3540" i="10"/>
  <c r="M3476" i="10"/>
  <c r="M3380" i="10"/>
  <c r="M3284" i="10"/>
  <c r="M3188" i="10"/>
  <c r="M3092" i="10"/>
  <c r="M2996" i="10"/>
  <c r="M2900" i="10"/>
  <c r="M2804" i="10"/>
  <c r="M2708" i="10"/>
  <c r="M2612" i="10"/>
  <c r="M2516" i="10"/>
  <c r="M2388" i="10"/>
  <c r="M2292" i="10"/>
  <c r="M2196" i="10"/>
  <c r="M2100" i="10"/>
  <c r="M2004" i="10"/>
  <c r="M1955" i="10"/>
  <c r="M1923" i="10"/>
  <c r="M1899" i="10"/>
  <c r="M1875" i="10"/>
  <c r="M1843" i="10"/>
  <c r="M1835" i="10"/>
  <c r="M1811" i="10"/>
  <c r="M1787" i="10"/>
  <c r="M1763" i="10"/>
  <c r="M1739" i="10"/>
  <c r="M1715" i="10"/>
  <c r="M1691" i="10"/>
  <c r="M1667" i="10"/>
  <c r="M1643" i="10"/>
  <c r="M1619" i="10"/>
  <c r="M1595" i="10"/>
  <c r="M1571" i="10"/>
  <c r="M1547" i="10"/>
  <c r="M1515" i="10"/>
  <c r="M1491" i="10"/>
  <c r="M1467" i="10"/>
  <c r="M1451" i="10"/>
  <c r="M1427" i="10"/>
  <c r="M1403" i="10"/>
  <c r="M1379" i="10"/>
  <c r="M1355" i="10"/>
  <c r="M1331" i="10"/>
  <c r="M1291" i="10"/>
  <c r="M1259" i="10"/>
  <c r="M1227" i="10"/>
  <c r="M1195" i="10"/>
  <c r="M1171" i="10"/>
  <c r="M1147" i="10"/>
  <c r="M1123" i="10"/>
  <c r="M1099" i="10"/>
  <c r="M1067" i="10"/>
  <c r="M1043" i="10"/>
  <c r="M1019" i="10"/>
  <c r="M995" i="10"/>
  <c r="M963" i="10"/>
  <c r="M939" i="10"/>
  <c r="M915" i="10"/>
  <c r="M883" i="10"/>
  <c r="M859" i="10"/>
  <c r="M827" i="10"/>
  <c r="M795" i="10"/>
  <c r="G129" i="10"/>
  <c r="N590" i="10"/>
  <c r="N822" i="10"/>
  <c r="N1054" i="10"/>
  <c r="N1272" i="10"/>
  <c r="N1504" i="10"/>
  <c r="N1736" i="10"/>
  <c r="N1957" i="10"/>
  <c r="N2187" i="10"/>
  <c r="N2275" i="10"/>
  <c r="N2357" i="10"/>
  <c r="N2444" i="10"/>
  <c r="N2531" i="10"/>
  <c r="N2613" i="10"/>
  <c r="N2700" i="10"/>
  <c r="N2787" i="10"/>
  <c r="N2869" i="10"/>
  <c r="N2956" i="10"/>
  <c r="N3043" i="10"/>
  <c r="N3125" i="10"/>
  <c r="N3212" i="10"/>
  <c r="N3299" i="10"/>
  <c r="N3381" i="10"/>
  <c r="N3468" i="10"/>
  <c r="N3555" i="10"/>
  <c r="N3637" i="10"/>
  <c r="N3724" i="10"/>
  <c r="N3811" i="10"/>
  <c r="N3893" i="10"/>
  <c r="N3980" i="10"/>
  <c r="N4067" i="10"/>
  <c r="N4149" i="10"/>
  <c r="N4236" i="10"/>
  <c r="N4323" i="10"/>
  <c r="N4405" i="10"/>
  <c r="N4492" i="10"/>
  <c r="N4579" i="10"/>
  <c r="N4661" i="10"/>
  <c r="N4748" i="10"/>
  <c r="N4835" i="10"/>
  <c r="N4917" i="10"/>
  <c r="N5004" i="10"/>
  <c r="M4921" i="10"/>
  <c r="M4849" i="10"/>
  <c r="M4785" i="10"/>
  <c r="M4721" i="10"/>
  <c r="M4657" i="10"/>
  <c r="M4593" i="10"/>
  <c r="M4529" i="10"/>
  <c r="M4471" i="10"/>
  <c r="M4439" i="10"/>
  <c r="M4407" i="10"/>
  <c r="M4375" i="10"/>
  <c r="M4343" i="10"/>
  <c r="M4311" i="10"/>
  <c r="M4279" i="10"/>
  <c r="M4247" i="10"/>
  <c r="M4215" i="10"/>
  <c r="M4183" i="10"/>
  <c r="M4151" i="10"/>
  <c r="M4119" i="10"/>
  <c r="M4087" i="10"/>
  <c r="M4055" i="10"/>
  <c r="M4023" i="10"/>
  <c r="M3991" i="10"/>
  <c r="M3959" i="10"/>
  <c r="M3927" i="10"/>
  <c r="M3895" i="10"/>
  <c r="M3863" i="10"/>
  <c r="M3831" i="10"/>
  <c r="M3799" i="10"/>
  <c r="M3767" i="10"/>
  <c r="M3735" i="10"/>
  <c r="M3703" i="10"/>
  <c r="M3671" i="10"/>
  <c r="M3639" i="10"/>
  <c r="M3607" i="10"/>
  <c r="M3575" i="10"/>
  <c r="M3543" i="10"/>
  <c r="M3511" i="10"/>
  <c r="M3479" i="10"/>
  <c r="M3447" i="10"/>
  <c r="M3415" i="10"/>
  <c r="M3383" i="10"/>
  <c r="M3351" i="10"/>
  <c r="M3319" i="10"/>
  <c r="M3287" i="10"/>
  <c r="M3255" i="10"/>
  <c r="M3223" i="10"/>
  <c r="M3191" i="10"/>
  <c r="M3159" i="10"/>
  <c r="M3127" i="10"/>
  <c r="M3095" i="10"/>
  <c r="M3063" i="10"/>
  <c r="M3031" i="10"/>
  <c r="M2999" i="10"/>
  <c r="M2967" i="10"/>
  <c r="M2935" i="10"/>
  <c r="M2903" i="10"/>
  <c r="M2871" i="10"/>
  <c r="M2839" i="10"/>
  <c r="M2807" i="10"/>
  <c r="M2775" i="10"/>
  <c r="M2743" i="10"/>
  <c r="M2711" i="10"/>
  <c r="M2679" i="10"/>
  <c r="M2647" i="10"/>
  <c r="M2615" i="10"/>
  <c r="M2583" i="10"/>
  <c r="M2551" i="10"/>
  <c r="M2519" i="10"/>
  <c r="M2487" i="10"/>
  <c r="M2455" i="10"/>
  <c r="M2423" i="10"/>
  <c r="M2391" i="10"/>
  <c r="M2359" i="10"/>
  <c r="M2327" i="10"/>
  <c r="M2295" i="10"/>
  <c r="M2263" i="10"/>
  <c r="M2231" i="10"/>
  <c r="M2199" i="10"/>
  <c r="M2167" i="10"/>
  <c r="M2135" i="10"/>
  <c r="M2103" i="10"/>
  <c r="M2071" i="10"/>
  <c r="M2039" i="10"/>
  <c r="M2007" i="10"/>
  <c r="M1975" i="10"/>
  <c r="M1964" i="10"/>
  <c r="M1956" i="10"/>
  <c r="M1948" i="10"/>
  <c r="M1940" i="10"/>
  <c r="M1932" i="10"/>
  <c r="M1924" i="10"/>
  <c r="M1916" i="10"/>
  <c r="M1908" i="10"/>
  <c r="M1900" i="10"/>
  <c r="M1892" i="10"/>
  <c r="M1884" i="10"/>
  <c r="M1876" i="10"/>
  <c r="M1868" i="10"/>
  <c r="M1860" i="10"/>
  <c r="M1852" i="10"/>
  <c r="M1844" i="10"/>
  <c r="M1836" i="10"/>
  <c r="M1828" i="10"/>
  <c r="M1820" i="10"/>
  <c r="M1812" i="10"/>
  <c r="M1804" i="10"/>
  <c r="M1796" i="10"/>
  <c r="M1788" i="10"/>
  <c r="M1780" i="10"/>
  <c r="M1772" i="10"/>
  <c r="M1764" i="10"/>
  <c r="M1756" i="10"/>
  <c r="M1748" i="10"/>
  <c r="M1740" i="10"/>
  <c r="M1732" i="10"/>
  <c r="M1724" i="10"/>
  <c r="M1716" i="10"/>
  <c r="M1708" i="10"/>
  <c r="M1700" i="10"/>
  <c r="M1692" i="10"/>
  <c r="M1684" i="10"/>
  <c r="M1676" i="10"/>
  <c r="M1668" i="10"/>
  <c r="M1660" i="10"/>
  <c r="M1652" i="10"/>
  <c r="M1644" i="10"/>
  <c r="M1636" i="10"/>
  <c r="M1628" i="10"/>
  <c r="M1620" i="10"/>
  <c r="M1612" i="10"/>
  <c r="M1604" i="10"/>
  <c r="M1596" i="10"/>
  <c r="M1588" i="10"/>
  <c r="M1580" i="10"/>
  <c r="M1572" i="10"/>
  <c r="M1564" i="10"/>
  <c r="M1556" i="10"/>
  <c r="M1548" i="10"/>
  <c r="M1540" i="10"/>
  <c r="M1532" i="10"/>
  <c r="M1524" i="10"/>
  <c r="M1516" i="10"/>
  <c r="M1508" i="10"/>
  <c r="M1500" i="10"/>
  <c r="M1492" i="10"/>
  <c r="M1484" i="10"/>
  <c r="M1476" i="10"/>
  <c r="M1468" i="10"/>
  <c r="M1460" i="10"/>
  <c r="M1452" i="10"/>
  <c r="M1444" i="10"/>
  <c r="M1436" i="10"/>
  <c r="M1428" i="10"/>
  <c r="M1420" i="10"/>
  <c r="M1412" i="10"/>
  <c r="M1404" i="10"/>
  <c r="M1396" i="10"/>
  <c r="M1388" i="10"/>
  <c r="M1380" i="10"/>
  <c r="M1372" i="10"/>
  <c r="M1364" i="10"/>
  <c r="M1356" i="10"/>
  <c r="M1348" i="10"/>
  <c r="M1340" i="10"/>
  <c r="M1332" i="10"/>
  <c r="M1324" i="10"/>
  <c r="M1316" i="10"/>
  <c r="M1308" i="10"/>
  <c r="M1300" i="10"/>
  <c r="M1292" i="10"/>
  <c r="M1284" i="10"/>
  <c r="M1276" i="10"/>
  <c r="M1268" i="10"/>
  <c r="M1260" i="10"/>
  <c r="M1252" i="10"/>
  <c r="M1244" i="10"/>
  <c r="M1236" i="10"/>
  <c r="M1228" i="10"/>
  <c r="M1220" i="10"/>
  <c r="M1212" i="10"/>
  <c r="M1204" i="10"/>
  <c r="M1196" i="10"/>
  <c r="M1188" i="10"/>
  <c r="M1180" i="10"/>
  <c r="M1172" i="10"/>
  <c r="M1164" i="10"/>
  <c r="M1156" i="10"/>
  <c r="M1148" i="10"/>
  <c r="M1140" i="10"/>
  <c r="M1132" i="10"/>
  <c r="M1124" i="10"/>
  <c r="M1116" i="10"/>
  <c r="M1108" i="10"/>
  <c r="M1100" i="10"/>
  <c r="M1092" i="10"/>
  <c r="M1084" i="10"/>
  <c r="M1076" i="10"/>
  <c r="M1068" i="10"/>
  <c r="M1060" i="10"/>
  <c r="M1052" i="10"/>
  <c r="M1044" i="10"/>
  <c r="M1036" i="10"/>
  <c r="M1028" i="10"/>
  <c r="M1020" i="10"/>
  <c r="M1012" i="10"/>
  <c r="M1004" i="10"/>
  <c r="M996" i="10"/>
  <c r="M988" i="10"/>
  <c r="M980" i="10"/>
  <c r="M972" i="10"/>
  <c r="M964" i="10"/>
  <c r="M956" i="10"/>
  <c r="M948" i="10"/>
  <c r="M940" i="10"/>
  <c r="M932" i="10"/>
  <c r="M924" i="10"/>
  <c r="M916" i="10"/>
  <c r="M908" i="10"/>
  <c r="M900" i="10"/>
  <c r="M892" i="10"/>
  <c r="M884" i="10"/>
  <c r="M876" i="10"/>
  <c r="M868" i="10"/>
  <c r="M860" i="10"/>
  <c r="M852" i="10"/>
  <c r="M844" i="10"/>
  <c r="M836" i="10"/>
  <c r="M828" i="10"/>
  <c r="M820" i="10"/>
  <c r="M812" i="10"/>
  <c r="M804" i="10"/>
  <c r="M796" i="10"/>
  <c r="M788" i="10"/>
  <c r="M780" i="10"/>
  <c r="M772" i="10"/>
  <c r="M764" i="10"/>
  <c r="M756" i="10"/>
  <c r="M748" i="10"/>
  <c r="M740" i="10"/>
  <c r="M732" i="10"/>
  <c r="M724" i="10"/>
  <c r="M716" i="10"/>
  <c r="M708" i="10"/>
  <c r="M700" i="10"/>
  <c r="M692" i="10"/>
  <c r="M684" i="10"/>
  <c r="M676" i="10"/>
  <c r="M668" i="10"/>
  <c r="M660" i="10"/>
  <c r="M652" i="10"/>
  <c r="M644" i="10"/>
  <c r="M636" i="10"/>
  <c r="M628" i="10"/>
  <c r="M620" i="10"/>
  <c r="M612" i="10"/>
  <c r="M604" i="10"/>
  <c r="M596" i="10"/>
  <c r="M588" i="10"/>
  <c r="M580" i="10"/>
  <c r="M572" i="10"/>
  <c r="M540" i="10"/>
  <c r="M532" i="10"/>
  <c r="M524" i="10"/>
  <c r="M516" i="10"/>
  <c r="M508" i="10"/>
  <c r="M500" i="10"/>
  <c r="M492" i="10"/>
  <c r="M484" i="10"/>
  <c r="M476" i="10"/>
  <c r="M468" i="10"/>
  <c r="M460" i="10"/>
  <c r="M452" i="10"/>
  <c r="M420" i="10"/>
  <c r="M388" i="10"/>
  <c r="M356" i="10"/>
  <c r="M300" i="10"/>
  <c r="M244" i="10"/>
  <c r="M188" i="10"/>
  <c r="M140" i="10"/>
  <c r="M92" i="10"/>
  <c r="M44" i="10"/>
  <c r="N2877" i="10"/>
  <c r="M1867" i="10"/>
  <c r="M1307" i="10"/>
  <c r="M1075" i="10"/>
  <c r="M971" i="10"/>
  <c r="M899" i="10"/>
  <c r="M851" i="10"/>
  <c r="M811" i="10"/>
  <c r="G739" i="10"/>
  <c r="N59" i="10"/>
  <c r="N653" i="10"/>
  <c r="N885" i="10"/>
  <c r="N1102" i="10"/>
  <c r="N1334" i="10"/>
  <c r="N1566" i="10"/>
  <c r="N1784" i="10"/>
  <c r="N2016" i="10"/>
  <c r="N2211" i="10"/>
  <c r="N2293" i="10"/>
  <c r="N2380" i="10"/>
  <c r="N2467" i="10"/>
  <c r="N2549" i="10"/>
  <c r="N2636" i="10"/>
  <c r="N2723" i="10"/>
  <c r="N2805" i="10"/>
  <c r="N2892" i="10"/>
  <c r="N2979" i="10"/>
  <c r="N3061" i="10"/>
  <c r="N3148" i="10"/>
  <c r="N3235" i="10"/>
  <c r="N3317" i="10"/>
  <c r="N3404" i="10"/>
  <c r="N3491" i="10"/>
  <c r="N3573" i="10"/>
  <c r="N3660" i="10"/>
  <c r="N3747" i="10"/>
  <c r="N3829" i="10"/>
  <c r="N3916" i="10"/>
  <c r="N4003" i="10"/>
  <c r="N4085" i="10"/>
  <c r="N4172" i="10"/>
  <c r="N4259" i="10"/>
  <c r="N4341" i="10"/>
  <c r="N4428" i="10"/>
  <c r="N4515" i="10"/>
  <c r="N4597" i="10"/>
  <c r="N4684" i="10"/>
  <c r="N4771" i="10"/>
  <c r="N4853" i="10"/>
  <c r="N4940" i="10"/>
  <c r="M4985" i="10"/>
  <c r="M4903" i="10"/>
  <c r="M4833" i="10"/>
  <c r="M4769" i="10"/>
  <c r="M4705" i="10"/>
  <c r="M4641" i="10"/>
  <c r="M4577" i="10"/>
  <c r="M4513" i="10"/>
  <c r="M4463" i="10"/>
  <c r="M4431" i="10"/>
  <c r="M4399" i="10"/>
  <c r="M4367" i="10"/>
  <c r="M4335" i="10"/>
  <c r="M4303" i="10"/>
  <c r="M4271" i="10"/>
  <c r="M4239" i="10"/>
  <c r="M4207" i="10"/>
  <c r="M4175" i="10"/>
  <c r="M4143" i="10"/>
  <c r="M4111" i="10"/>
  <c r="M4079" i="10"/>
  <c r="M4047" i="10"/>
  <c r="M4015" i="10"/>
  <c r="M3983" i="10"/>
  <c r="M3951" i="10"/>
  <c r="M3919" i="10"/>
  <c r="M3887" i="10"/>
  <c r="M3855" i="10"/>
  <c r="M3823" i="10"/>
  <c r="M3791" i="10"/>
  <c r="M3759" i="10"/>
  <c r="M3727" i="10"/>
  <c r="M3695" i="10"/>
  <c r="M3663" i="10"/>
  <c r="M3631" i="10"/>
  <c r="M3599" i="10"/>
  <c r="M3567" i="10"/>
  <c r="M3535" i="10"/>
  <c r="M3503" i="10"/>
  <c r="M3471" i="10"/>
  <c r="M3439" i="10"/>
  <c r="M3407" i="10"/>
  <c r="M3375" i="10"/>
  <c r="M3343" i="10"/>
  <c r="M3311" i="10"/>
  <c r="M3279" i="10"/>
  <c r="M3247" i="10"/>
  <c r="M3215" i="10"/>
  <c r="M3183" i="10"/>
  <c r="M3151" i="10"/>
  <c r="M3119" i="10"/>
  <c r="M3087" i="10"/>
  <c r="M3055" i="10"/>
  <c r="M3023" i="10"/>
  <c r="M2991" i="10"/>
  <c r="M2959" i="10"/>
  <c r="M2927" i="10"/>
  <c r="M2895" i="10"/>
  <c r="M2863" i="10"/>
  <c r="M2831" i="10"/>
  <c r="M2799" i="10"/>
  <c r="M2767" i="10"/>
  <c r="M2735" i="10"/>
  <c r="M2703" i="10"/>
  <c r="M2671" i="10"/>
  <c r="M2639" i="10"/>
  <c r="M2607" i="10"/>
  <c r="M2575" i="10"/>
  <c r="M2543" i="10"/>
  <c r="M2511" i="10"/>
  <c r="M2479" i="10"/>
  <c r="M2447" i="10"/>
  <c r="M2415" i="10"/>
  <c r="M2383" i="10"/>
  <c r="M2351" i="10"/>
  <c r="M2319" i="10"/>
  <c r="M2287" i="10"/>
  <c r="M2255" i="10"/>
  <c r="M2223" i="10"/>
  <c r="M2191" i="10"/>
  <c r="M2159" i="10"/>
  <c r="M2127" i="10"/>
  <c r="M2095" i="10"/>
  <c r="M2063" i="10"/>
  <c r="M2031" i="10"/>
  <c r="M1999" i="10"/>
  <c r="M1970" i="10"/>
  <c r="M1962" i="10"/>
  <c r="M1954" i="10"/>
  <c r="M1946" i="10"/>
  <c r="M1938" i="10"/>
  <c r="M1930" i="10"/>
  <c r="M1922" i="10"/>
  <c r="M1914" i="10"/>
  <c r="M1906" i="10"/>
  <c r="M1898" i="10"/>
  <c r="M1890" i="10"/>
  <c r="M1882" i="10"/>
  <c r="M1874" i="10"/>
  <c r="M1866" i="10"/>
  <c r="M1858" i="10"/>
  <c r="M1850" i="10"/>
  <c r="M1842" i="10"/>
  <c r="M1834" i="10"/>
  <c r="M1826" i="10"/>
  <c r="M1818" i="10"/>
  <c r="M1810" i="10"/>
  <c r="M1802" i="10"/>
  <c r="M1794" i="10"/>
  <c r="M1786" i="10"/>
  <c r="M1778" i="10"/>
  <c r="M1770" i="10"/>
  <c r="M1762" i="10"/>
  <c r="M1754" i="10"/>
  <c r="M1746" i="10"/>
  <c r="M1738" i="10"/>
  <c r="M1730" i="10"/>
  <c r="M1722" i="10"/>
  <c r="M1714" i="10"/>
  <c r="M1706" i="10"/>
  <c r="M1698" i="10"/>
  <c r="M1690" i="10"/>
  <c r="M1682" i="10"/>
  <c r="M1674" i="10"/>
  <c r="M1666" i="10"/>
  <c r="M1658" i="10"/>
  <c r="M1650" i="10"/>
  <c r="M1642" i="10"/>
  <c r="M1634" i="10"/>
  <c r="M1626" i="10"/>
  <c r="M1618" i="10"/>
  <c r="M1610" i="10"/>
  <c r="M1602" i="10"/>
  <c r="M1594" i="10"/>
  <c r="M1586" i="10"/>
  <c r="M1578" i="10"/>
  <c r="M1570" i="10"/>
  <c r="M1562" i="10"/>
  <c r="M1554" i="10"/>
  <c r="M1546" i="10"/>
  <c r="M1538" i="10"/>
  <c r="M1530" i="10"/>
  <c r="M1522" i="10"/>
  <c r="M1514" i="10"/>
  <c r="M1506" i="10"/>
  <c r="M1498" i="10"/>
  <c r="M1490" i="10"/>
  <c r="M1482" i="10"/>
  <c r="M1474" i="10"/>
  <c r="M1466" i="10"/>
  <c r="M1458" i="10"/>
  <c r="M1450" i="10"/>
  <c r="M1442" i="10"/>
  <c r="M1434" i="10"/>
  <c r="M1426" i="10"/>
  <c r="M1418" i="10"/>
  <c r="M1410" i="10"/>
  <c r="M1402" i="10"/>
  <c r="M1394" i="10"/>
  <c r="M1386" i="10"/>
  <c r="M1378" i="10"/>
  <c r="M1370" i="10"/>
  <c r="M1362" i="10"/>
  <c r="M1354" i="10"/>
  <c r="M1346" i="10"/>
  <c r="M1338" i="10"/>
  <c r="M1330" i="10"/>
  <c r="M1322" i="10"/>
  <c r="M1314" i="10"/>
  <c r="M1306" i="10"/>
  <c r="M1298" i="10"/>
  <c r="M1290" i="10"/>
  <c r="M1282" i="10"/>
  <c r="M1274" i="10"/>
  <c r="M1266" i="10"/>
  <c r="M1258" i="10"/>
  <c r="M1250" i="10"/>
  <c r="M1242" i="10"/>
  <c r="M1234" i="10"/>
  <c r="M1226" i="10"/>
  <c r="M1218" i="10"/>
  <c r="M1210" i="10"/>
  <c r="M1202" i="10"/>
  <c r="M1194" i="10"/>
  <c r="M1186" i="10"/>
  <c r="M1178" i="10"/>
  <c r="M1170" i="10"/>
  <c r="M1162" i="10"/>
  <c r="M1154" i="10"/>
  <c r="M1146" i="10"/>
  <c r="M1138" i="10"/>
  <c r="M1130" i="10"/>
  <c r="M1122" i="10"/>
  <c r="M1114" i="10"/>
  <c r="M1106" i="10"/>
  <c r="M1098" i="10"/>
  <c r="M1090" i="10"/>
  <c r="M1082" i="10"/>
  <c r="M1074" i="10"/>
  <c r="M1066" i="10"/>
  <c r="M1058" i="10"/>
  <c r="M1050" i="10"/>
  <c r="M1042" i="10"/>
  <c r="M1034" i="10"/>
  <c r="M1026" i="10"/>
  <c r="M1018" i="10"/>
  <c r="M1010" i="10"/>
  <c r="M1002" i="10"/>
  <c r="M994" i="10"/>
  <c r="M986" i="10"/>
  <c r="M978" i="10"/>
  <c r="M970" i="10"/>
  <c r="M962" i="10"/>
  <c r="M954" i="10"/>
  <c r="M946" i="10"/>
  <c r="M938" i="10"/>
  <c r="M930" i="10"/>
  <c r="M922" i="10"/>
  <c r="M914" i="10"/>
  <c r="M906" i="10"/>
  <c r="M898" i="10"/>
  <c r="M890" i="10"/>
  <c r="M882" i="10"/>
  <c r="M874" i="10"/>
  <c r="M866" i="10"/>
  <c r="M858" i="10"/>
  <c r="M850" i="10"/>
  <c r="M842" i="10"/>
  <c r="M834" i="10"/>
  <c r="M826" i="10"/>
  <c r="M818" i="10"/>
  <c r="M810" i="10"/>
  <c r="M802" i="10"/>
  <c r="M794" i="10"/>
  <c r="M786" i="10"/>
  <c r="M778" i="10"/>
  <c r="M770" i="10"/>
  <c r="M762" i="10"/>
  <c r="M754" i="10"/>
  <c r="M746" i="10"/>
  <c r="M738" i="10"/>
  <c r="M730" i="10"/>
  <c r="M722" i="10"/>
  <c r="M714" i="10"/>
  <c r="M706" i="10"/>
  <c r="M698" i="10"/>
  <c r="M690" i="10"/>
  <c r="M682" i="10"/>
  <c r="M674" i="10"/>
  <c r="M666" i="10"/>
  <c r="M658" i="10"/>
  <c r="M650" i="10"/>
  <c r="M642" i="10"/>
  <c r="M634" i="10"/>
  <c r="M626" i="10"/>
  <c r="M618" i="10"/>
  <c r="M610" i="10"/>
  <c r="M602" i="10"/>
  <c r="M594" i="10"/>
  <c r="M586" i="10"/>
  <c r="M578" i="10"/>
  <c r="M570" i="10"/>
  <c r="M562" i="10"/>
  <c r="M554" i="10"/>
  <c r="M546" i="10"/>
  <c r="M538" i="10"/>
  <c r="M530" i="10"/>
  <c r="M522" i="10"/>
  <c r="M514" i="10"/>
  <c r="M506" i="10"/>
  <c r="M498" i="10"/>
  <c r="M490" i="10"/>
  <c r="M482" i="10"/>
  <c r="M474" i="10"/>
  <c r="M466" i="10"/>
  <c r="M458" i="10"/>
  <c r="M450" i="10"/>
  <c r="M442" i="10"/>
  <c r="M434" i="10"/>
  <c r="M426" i="10"/>
  <c r="M418" i="10"/>
  <c r="M410" i="10"/>
  <c r="M402" i="10"/>
  <c r="M394" i="10"/>
  <c r="M386" i="10"/>
  <c r="M378" i="10"/>
  <c r="M370" i="10"/>
  <c r="M362" i="10"/>
  <c r="M354" i="10"/>
  <c r="M346" i="10"/>
  <c r="M338" i="10"/>
  <c r="M330" i="10"/>
  <c r="M322" i="10"/>
  <c r="M314" i="10"/>
  <c r="M306" i="10"/>
  <c r="M298" i="10"/>
  <c r="M290" i="10"/>
  <c r="M282" i="10"/>
  <c r="M274" i="10"/>
  <c r="M266" i="10"/>
  <c r="M258" i="10"/>
  <c r="M250" i="10"/>
  <c r="M242" i="10"/>
  <c r="M234" i="10"/>
  <c r="M226" i="10"/>
  <c r="M218" i="10"/>
  <c r="M210" i="10"/>
  <c r="M202" i="10"/>
  <c r="M194" i="10"/>
  <c r="M186" i="10"/>
  <c r="M178" i="10"/>
  <c r="M170" i="10"/>
  <c r="M162" i="10"/>
  <c r="M154" i="10"/>
  <c r="M146" i="10"/>
  <c r="M138" i="10"/>
  <c r="M130" i="10"/>
  <c r="M122" i="10"/>
  <c r="M114" i="10"/>
  <c r="M106" i="10"/>
  <c r="M98" i="10"/>
  <c r="M90" i="10"/>
  <c r="M82" i="10"/>
  <c r="M74" i="10"/>
  <c r="M66" i="10"/>
  <c r="M58" i="10"/>
  <c r="M50" i="10"/>
  <c r="M42" i="10"/>
  <c r="M34" i="10"/>
  <c r="M26" i="10"/>
  <c r="M18" i="10"/>
  <c r="M10" i="10"/>
  <c r="N132" i="10"/>
  <c r="N672" i="10"/>
  <c r="N904" i="10"/>
  <c r="N1125" i="10"/>
  <c r="N1357" i="10"/>
  <c r="N1589" i="10"/>
  <c r="N1806" i="10"/>
  <c r="N2038" i="10"/>
  <c r="N2219" i="10"/>
  <c r="N2301" i="10"/>
  <c r="N2388" i="10"/>
  <c r="N2475" i="10"/>
  <c r="N2557" i="10"/>
  <c r="N2644" i="10"/>
  <c r="N2731" i="10"/>
  <c r="N2813" i="10"/>
  <c r="N2900" i="10"/>
  <c r="N2987" i="10"/>
  <c r="N3069" i="10"/>
  <c r="N3156" i="10"/>
  <c r="N3243" i="10"/>
  <c r="N3325" i="10"/>
  <c r="N3412" i="10"/>
  <c r="N3499" i="10"/>
  <c r="N3581" i="10"/>
  <c r="N3668" i="10"/>
  <c r="N3755" i="10"/>
  <c r="N3837" i="10"/>
  <c r="N3924" i="10"/>
  <c r="N4011" i="10"/>
  <c r="N4093" i="10"/>
  <c r="N4180" i="10"/>
  <c r="N4267" i="10"/>
  <c r="N4349" i="10"/>
  <c r="N4436" i="10"/>
  <c r="N4523" i="10"/>
  <c r="N4605" i="10"/>
  <c r="N4692" i="10"/>
  <c r="N4779" i="10"/>
  <c r="N4861" i="10"/>
  <c r="N4948" i="10"/>
  <c r="M4977" i="10"/>
  <c r="M4895" i="10"/>
  <c r="M4830" i="10"/>
  <c r="M4766" i="10"/>
  <c r="M4702" i="10"/>
  <c r="M4638" i="10"/>
  <c r="M4574" i="10"/>
  <c r="M4510" i="10"/>
  <c r="M4460" i="10"/>
  <c r="M4428" i="10"/>
  <c r="M4396" i="10"/>
  <c r="M4364" i="10"/>
  <c r="M4332" i="10"/>
  <c r="M4300" i="10"/>
  <c r="M4268" i="10"/>
  <c r="M4236" i="10"/>
  <c r="M4204" i="10"/>
  <c r="M4172" i="10"/>
  <c r="M4140" i="10"/>
  <c r="M4108" i="10"/>
  <c r="M4076" i="10"/>
  <c r="M4044" i="10"/>
  <c r="M4012" i="10"/>
  <c r="M3980" i="10"/>
  <c r="M3948" i="10"/>
  <c r="M3916" i="10"/>
  <c r="M3884" i="10"/>
  <c r="M3852" i="10"/>
  <c r="M3820" i="10"/>
  <c r="M3788" i="10"/>
  <c r="M3756" i="10"/>
  <c r="M3724" i="10"/>
  <c r="M3692" i="10"/>
  <c r="M3660" i="10"/>
  <c r="M3628" i="10"/>
  <c r="M3596" i="10"/>
  <c r="M3564" i="10"/>
  <c r="M3532" i="10"/>
  <c r="M3500" i="10"/>
  <c r="M3468" i="10"/>
  <c r="M3436" i="10"/>
  <c r="M3404" i="10"/>
  <c r="M3372" i="10"/>
  <c r="M3340" i="10"/>
  <c r="M3308" i="10"/>
  <c r="M3276" i="10"/>
  <c r="M3244" i="10"/>
  <c r="M3212" i="10"/>
  <c r="M3180" i="10"/>
  <c r="M3148" i="10"/>
  <c r="M3116" i="10"/>
  <c r="M3084" i="10"/>
  <c r="M3052" i="10"/>
  <c r="M3020" i="10"/>
  <c r="M2988" i="10"/>
  <c r="M2956" i="10"/>
  <c r="M2924" i="10"/>
  <c r="M2892" i="10"/>
  <c r="M2860" i="10"/>
  <c r="M2828" i="10"/>
  <c r="M2796" i="10"/>
  <c r="M2764" i="10"/>
  <c r="M2732" i="10"/>
  <c r="M2700" i="10"/>
  <c r="M2668" i="10"/>
  <c r="M2636" i="10"/>
  <c r="M2604" i="10"/>
  <c r="M2572" i="10"/>
  <c r="M2540" i="10"/>
  <c r="M2508" i="10"/>
  <c r="M2476" i="10"/>
  <c r="M2444" i="10"/>
  <c r="M2412" i="10"/>
  <c r="M2380" i="10"/>
  <c r="M2348" i="10"/>
  <c r="M2316" i="10"/>
  <c r="M2284" i="10"/>
  <c r="M2252" i="10"/>
  <c r="M2220" i="10"/>
  <c r="M2188" i="10"/>
  <c r="M2156" i="10"/>
  <c r="M2124" i="10"/>
  <c r="M2092" i="10"/>
  <c r="M2060" i="10"/>
  <c r="M2028" i="10"/>
  <c r="M1996" i="10"/>
  <c r="M1969" i="10"/>
  <c r="M1961" i="10"/>
  <c r="M1953" i="10"/>
  <c r="M1945" i="10"/>
  <c r="M1937" i="10"/>
  <c r="M1929" i="10"/>
  <c r="M1921" i="10"/>
  <c r="M1913" i="10"/>
  <c r="M1905" i="10"/>
  <c r="M1897" i="10"/>
  <c r="M1889" i="10"/>
  <c r="M1881" i="10"/>
  <c r="M1873" i="10"/>
  <c r="M1865" i="10"/>
  <c r="M1857" i="10"/>
  <c r="M1849" i="10"/>
  <c r="M1841" i="10"/>
  <c r="M1833" i="10"/>
  <c r="M1825" i="10"/>
  <c r="M1817" i="10"/>
  <c r="M1809" i="10"/>
  <c r="M1801" i="10"/>
  <c r="M1793" i="10"/>
  <c r="M1785" i="10"/>
  <c r="M1777" i="10"/>
  <c r="M1769" i="10"/>
  <c r="M1761" i="10"/>
  <c r="M1753" i="10"/>
  <c r="M1745" i="10"/>
  <c r="M1737" i="10"/>
  <c r="M1729" i="10"/>
  <c r="M1721" i="10"/>
  <c r="M1713" i="10"/>
  <c r="M1705" i="10"/>
  <c r="M1697" i="10"/>
  <c r="M1689" i="10"/>
  <c r="M1681" i="10"/>
  <c r="M1673" i="10"/>
  <c r="M1665" i="10"/>
  <c r="M1657" i="10"/>
  <c r="M1649" i="10"/>
  <c r="M1641" i="10"/>
  <c r="M1633" i="10"/>
  <c r="M1625" i="10"/>
  <c r="M1617" i="10"/>
  <c r="M1609" i="10"/>
  <c r="M1601" i="10"/>
  <c r="M1593" i="10"/>
  <c r="M1585" i="10"/>
  <c r="M1577" i="10"/>
  <c r="M1569" i="10"/>
  <c r="M1561" i="10"/>
  <c r="M1553" i="10"/>
  <c r="M1545" i="10"/>
  <c r="M1537" i="10"/>
  <c r="M1529" i="10"/>
  <c r="M1521" i="10"/>
  <c r="M1513" i="10"/>
  <c r="M1505" i="10"/>
  <c r="M1497" i="10"/>
  <c r="M1489" i="10"/>
  <c r="M1481" i="10"/>
  <c r="M1473" i="10"/>
  <c r="M1465" i="10"/>
  <c r="M1457" i="10"/>
  <c r="M1449" i="10"/>
  <c r="M1441" i="10"/>
  <c r="M1433" i="10"/>
  <c r="M1425" i="10"/>
  <c r="M1417" i="10"/>
  <c r="M1409" i="10"/>
  <c r="M1401" i="10"/>
  <c r="M1393" i="10"/>
  <c r="M1385" i="10"/>
  <c r="M1377" i="10"/>
  <c r="M1369" i="10"/>
  <c r="M1361" i="10"/>
  <c r="M1353" i="10"/>
  <c r="M1345" i="10"/>
  <c r="M1337" i="10"/>
  <c r="M1329" i="10"/>
  <c r="M1321" i="10"/>
  <c r="M1313" i="10"/>
  <c r="M1305" i="10"/>
  <c r="M1297" i="10"/>
  <c r="M1289" i="10"/>
  <c r="M1281" i="10"/>
  <c r="M1273" i="10"/>
  <c r="M1265" i="10"/>
  <c r="M1257" i="10"/>
  <c r="M1249" i="10"/>
  <c r="M1241" i="10"/>
  <c r="M1233" i="10"/>
  <c r="M1225" i="10"/>
  <c r="M1217" i="10"/>
  <c r="M1209" i="10"/>
  <c r="M1201" i="10"/>
  <c r="M1193" i="10"/>
  <c r="M1185" i="10"/>
  <c r="M1177" i="10"/>
  <c r="M1169" i="10"/>
  <c r="M1161" i="10"/>
  <c r="M1153" i="10"/>
  <c r="M1145" i="10"/>
  <c r="M1137" i="10"/>
  <c r="M1129" i="10"/>
  <c r="M1121" i="10"/>
  <c r="M1113" i="10"/>
  <c r="M1105" i="10"/>
  <c r="M1097" i="10"/>
  <c r="M1089" i="10"/>
  <c r="M1081" i="10"/>
  <c r="M1073" i="10"/>
  <c r="M1065" i="10"/>
  <c r="M1057" i="10"/>
  <c r="M1049" i="10"/>
  <c r="M1041" i="10"/>
  <c r="M1033" i="10"/>
  <c r="M1025" i="10"/>
  <c r="M1017" i="10"/>
  <c r="M1009" i="10"/>
  <c r="M1001" i="10"/>
  <c r="M993" i="10"/>
  <c r="M985" i="10"/>
  <c r="M977" i="10"/>
  <c r="M969" i="10"/>
  <c r="M961" i="10"/>
  <c r="M953" i="10"/>
  <c r="M945" i="10"/>
  <c r="M937" i="10"/>
  <c r="M929" i="10"/>
  <c r="M921" i="10"/>
  <c r="M913" i="10"/>
  <c r="M905" i="10"/>
  <c r="M897" i="10"/>
  <c r="M889" i="10"/>
  <c r="M881" i="10"/>
  <c r="M873" i="10"/>
  <c r="M865" i="10"/>
  <c r="M857" i="10"/>
  <c r="M849" i="10"/>
  <c r="M841" i="10"/>
  <c r="M833" i="10"/>
  <c r="M825" i="10"/>
  <c r="M817" i="10"/>
  <c r="M809" i="10"/>
  <c r="M801" i="10"/>
  <c r="M793" i="10"/>
  <c r="M785" i="10"/>
  <c r="M777" i="10"/>
  <c r="M769" i="10"/>
  <c r="M761" i="10"/>
  <c r="M753" i="10"/>
  <c r="M745" i="10"/>
  <c r="M737" i="10"/>
  <c r="M729" i="10"/>
  <c r="M721" i="10"/>
  <c r="M713" i="10"/>
  <c r="M705" i="10"/>
  <c r="M697" i="10"/>
  <c r="M689" i="10"/>
  <c r="M681" i="10"/>
  <c r="M673" i="10"/>
  <c r="M665" i="10"/>
  <c r="M657" i="10"/>
  <c r="M649" i="10"/>
  <c r="M641" i="10"/>
  <c r="M633" i="10"/>
  <c r="M625" i="10"/>
  <c r="M617" i="10"/>
  <c r="M609" i="10"/>
  <c r="M601" i="10"/>
  <c r="M593" i="10"/>
  <c r="M585" i="10"/>
  <c r="M577" i="10"/>
  <c r="M569" i="10"/>
  <c r="M561" i="10"/>
  <c r="M553" i="10"/>
  <c r="M545" i="10"/>
  <c r="M537" i="10"/>
  <c r="M529" i="10"/>
  <c r="M521" i="10"/>
  <c r="M513" i="10"/>
  <c r="M505" i="10"/>
  <c r="M497" i="10"/>
  <c r="M489" i="10"/>
  <c r="M481" i="10"/>
  <c r="M473" i="10"/>
  <c r="M465" i="10"/>
  <c r="M457" i="10"/>
  <c r="M449" i="10"/>
  <c r="M441" i="10"/>
  <c r="M433" i="10"/>
  <c r="M425" i="10"/>
  <c r="M417" i="10"/>
  <c r="M409" i="10"/>
  <c r="M401" i="10"/>
  <c r="M393" i="10"/>
  <c r="M385" i="10"/>
  <c r="M377" i="10"/>
  <c r="M369" i="10"/>
  <c r="M361" i="10"/>
  <c r="M353" i="10"/>
  <c r="M345" i="10"/>
  <c r="M337" i="10"/>
  <c r="M329" i="10"/>
  <c r="M321" i="10"/>
  <c r="M313" i="10"/>
  <c r="M305" i="10"/>
  <c r="M297" i="10"/>
  <c r="M289" i="10"/>
  <c r="M281" i="10"/>
  <c r="M273" i="10"/>
  <c r="M265" i="10"/>
  <c r="M257" i="10"/>
  <c r="M249" i="10"/>
  <c r="M241" i="10"/>
  <c r="M233" i="10"/>
  <c r="M225" i="10"/>
  <c r="M217" i="10"/>
  <c r="M209" i="10"/>
  <c r="M201" i="10"/>
  <c r="M193" i="10"/>
  <c r="M185" i="10"/>
  <c r="M177" i="10"/>
  <c r="M169" i="10"/>
  <c r="M161" i="10"/>
  <c r="M153" i="10"/>
  <c r="M145" i="10"/>
  <c r="M137" i="10"/>
  <c r="M129" i="10"/>
  <c r="M121" i="10"/>
  <c r="M113" i="10"/>
  <c r="M105" i="10"/>
  <c r="M97" i="10"/>
  <c r="M89" i="10"/>
  <c r="M81" i="10"/>
  <c r="M73" i="10"/>
  <c r="M65" i="10"/>
  <c r="M57" i="10"/>
  <c r="M49" i="10"/>
  <c r="M41" i="10"/>
  <c r="M33" i="10"/>
  <c r="M25" i="10"/>
  <c r="M17" i="10"/>
  <c r="M9" i="10"/>
  <c r="G334" i="10"/>
  <c r="N292" i="10"/>
  <c r="N712" i="10"/>
  <c r="N933" i="10"/>
  <c r="N1165" i="10"/>
  <c r="N1397" i="10"/>
  <c r="N1614" i="10"/>
  <c r="N1846" i="10"/>
  <c r="N2078" i="10"/>
  <c r="N2229" i="10"/>
  <c r="N2316" i="10"/>
  <c r="N2403" i="10"/>
  <c r="N2485" i="10"/>
  <c r="N2572" i="10"/>
  <c r="N2659" i="10"/>
  <c r="N2741" i="10"/>
  <c r="N2828" i="10"/>
  <c r="N2915" i="10"/>
  <c r="N2997" i="10"/>
  <c r="N3084" i="10"/>
  <c r="N3171" i="10"/>
  <c r="N3253" i="10"/>
  <c r="N3340" i="10"/>
  <c r="N3427" i="10"/>
  <c r="N3509" i="10"/>
  <c r="N3596" i="10"/>
  <c r="N3683" i="10"/>
  <c r="N3765" i="10"/>
  <c r="N3939" i="10"/>
  <c r="N4021" i="10"/>
  <c r="N4108" i="10"/>
  <c r="N4195" i="10"/>
  <c r="N4277" i="10"/>
  <c r="N4364" i="10"/>
  <c r="N4451" i="10"/>
  <c r="N4533" i="10"/>
  <c r="N4620" i="10"/>
  <c r="N4707" i="10"/>
  <c r="N4789" i="10"/>
  <c r="N4876" i="10"/>
  <c r="M4967" i="10"/>
  <c r="M4881" i="10"/>
  <c r="M4817" i="10"/>
  <c r="M4753" i="10"/>
  <c r="M4689" i="10"/>
  <c r="M4625" i="10"/>
  <c r="M4561" i="10"/>
  <c r="M4497" i="10"/>
  <c r="M4455" i="10"/>
  <c r="M4423" i="10"/>
  <c r="M4391" i="10"/>
  <c r="M4359" i="10"/>
  <c r="M4327" i="10"/>
  <c r="M4295" i="10"/>
  <c r="M4263" i="10"/>
  <c r="M4231" i="10"/>
  <c r="M4199" i="10"/>
  <c r="M4167" i="10"/>
  <c r="M4135" i="10"/>
  <c r="M4103" i="10"/>
  <c r="M4071" i="10"/>
  <c r="M4039" i="10"/>
  <c r="M4007" i="10"/>
  <c r="M3975" i="10"/>
  <c r="M3943" i="10"/>
  <c r="M3911" i="10"/>
  <c r="M3879" i="10"/>
  <c r="M3847" i="10"/>
  <c r="M3815" i="10"/>
  <c r="M3783" i="10"/>
  <c r="M3751" i="10"/>
  <c r="M3719" i="10"/>
  <c r="M3687" i="10"/>
  <c r="M3655" i="10"/>
  <c r="M3623" i="10"/>
  <c r="M3591" i="10"/>
  <c r="M3559" i="10"/>
  <c r="M3527" i="10"/>
  <c r="M3495" i="10"/>
  <c r="M3463" i="10"/>
  <c r="M3431" i="10"/>
  <c r="M3399" i="10"/>
  <c r="M3367" i="10"/>
  <c r="M3335" i="10"/>
  <c r="M3303" i="10"/>
  <c r="M3271" i="10"/>
  <c r="M3239" i="10"/>
  <c r="M3207" i="10"/>
  <c r="M3175" i="10"/>
  <c r="M3143" i="10"/>
  <c r="M3111" i="10"/>
  <c r="M3079" i="10"/>
  <c r="M3047" i="10"/>
  <c r="M3015" i="10"/>
  <c r="M2983" i="10"/>
  <c r="M2951" i="10"/>
  <c r="M2919" i="10"/>
  <c r="M2887" i="10"/>
  <c r="M2855" i="10"/>
  <c r="M2823" i="10"/>
  <c r="M2791" i="10"/>
  <c r="M2759" i="10"/>
  <c r="M2727" i="10"/>
  <c r="M2695" i="10"/>
  <c r="M2663" i="10"/>
  <c r="M2631" i="10"/>
  <c r="M2599" i="10"/>
  <c r="M2567" i="10"/>
  <c r="M2535" i="10"/>
  <c r="M2503" i="10"/>
  <c r="M2471" i="10"/>
  <c r="M2439" i="10"/>
  <c r="M2407" i="10"/>
  <c r="N3852" i="10"/>
  <c r="M2183" i="10"/>
  <c r="M1960" i="10"/>
  <c r="M1896" i="10"/>
  <c r="M1832" i="10"/>
  <c r="M1768" i="10"/>
  <c r="M1704" i="10"/>
  <c r="M1640" i="10"/>
  <c r="M1576" i="10"/>
  <c r="M1512" i="10"/>
  <c r="M1448" i="10"/>
  <c r="M1384" i="10"/>
  <c r="M1320" i="10"/>
  <c r="M1256" i="10"/>
  <c r="M1192" i="10"/>
  <c r="M1128" i="10"/>
  <c r="M1064" i="10"/>
  <c r="M1000" i="10"/>
  <c r="M936" i="10"/>
  <c r="M872" i="10"/>
  <c r="M808" i="10"/>
  <c r="M768" i="10"/>
  <c r="M736" i="10"/>
  <c r="M704" i="10"/>
  <c r="M672" i="10"/>
  <c r="M640" i="10"/>
  <c r="M608" i="10"/>
  <c r="M576" i="10"/>
  <c r="M544" i="10"/>
  <c r="M512" i="10"/>
  <c r="M480" i="10"/>
  <c r="M448" i="10"/>
  <c r="M416" i="10"/>
  <c r="M384" i="10"/>
  <c r="M352" i="10"/>
  <c r="M320" i="10"/>
  <c r="M288" i="10"/>
  <c r="M256" i="10"/>
  <c r="M224" i="10"/>
  <c r="M192" i="10"/>
  <c r="M160" i="10"/>
  <c r="M128" i="10"/>
  <c r="M96" i="10"/>
  <c r="M64" i="10"/>
  <c r="M32" i="10"/>
  <c r="M1424" i="10"/>
  <c r="M912" i="10"/>
  <c r="M627" i="10"/>
  <c r="M403" i="10"/>
  <c r="M211" i="10"/>
  <c r="M19" i="10"/>
  <c r="M2311" i="10"/>
  <c r="M1800" i="10"/>
  <c r="M1608" i="10"/>
  <c r="M1416" i="10"/>
  <c r="M1160" i="10"/>
  <c r="M904" i="10"/>
  <c r="M720" i="10"/>
  <c r="M560" i="10"/>
  <c r="M400" i="10"/>
  <c r="M240" i="10"/>
  <c r="M80" i="10"/>
  <c r="N4963" i="10"/>
  <c r="M2151" i="10"/>
  <c r="M1952" i="10"/>
  <c r="M1888" i="10"/>
  <c r="M1824" i="10"/>
  <c r="M1760" i="10"/>
  <c r="M1696" i="10"/>
  <c r="M1632" i="10"/>
  <c r="M1568" i="10"/>
  <c r="M1504" i="10"/>
  <c r="M1440" i="10"/>
  <c r="M1376" i="10"/>
  <c r="M1312" i="10"/>
  <c r="M1248" i="10"/>
  <c r="M1184" i="10"/>
  <c r="M1120" i="10"/>
  <c r="M1056" i="10"/>
  <c r="M992" i="10"/>
  <c r="M928" i="10"/>
  <c r="M864" i="10"/>
  <c r="M800" i="10"/>
  <c r="M763" i="10"/>
  <c r="M731" i="10"/>
  <c r="M699" i="10"/>
  <c r="M667" i="10"/>
  <c r="M635" i="10"/>
  <c r="M603" i="10"/>
  <c r="M571" i="10"/>
  <c r="M539" i="10"/>
  <c r="M507" i="10"/>
  <c r="M475" i="10"/>
  <c r="M443" i="10"/>
  <c r="M411" i="10"/>
  <c r="M379" i="10"/>
  <c r="M347" i="10"/>
  <c r="M315" i="10"/>
  <c r="M283" i="10"/>
  <c r="M251" i="10"/>
  <c r="M219" i="10"/>
  <c r="M187" i="10"/>
  <c r="M155" i="10"/>
  <c r="M123" i="10"/>
  <c r="M91" i="10"/>
  <c r="M59" i="10"/>
  <c r="M27" i="10"/>
  <c r="M1552" i="10"/>
  <c r="M848" i="10"/>
  <c r="M563" i="10"/>
  <c r="M339" i="10"/>
  <c r="M147" i="10"/>
  <c r="M1864" i="10"/>
  <c r="M1224" i="10"/>
  <c r="M840" i="10"/>
  <c r="M624" i="10"/>
  <c r="M432" i="10"/>
  <c r="M272" i="10"/>
  <c r="M112" i="10"/>
  <c r="M2375" i="10"/>
  <c r="M2119" i="10"/>
  <c r="M1944" i="10"/>
  <c r="M1880" i="10"/>
  <c r="M1816" i="10"/>
  <c r="M1752" i="10"/>
  <c r="M1688" i="10"/>
  <c r="M1624" i="10"/>
  <c r="M1560" i="10"/>
  <c r="M1496" i="10"/>
  <c r="M1432" i="10"/>
  <c r="M1368" i="10"/>
  <c r="M1304" i="10"/>
  <c r="M1240" i="10"/>
  <c r="M1176" i="10"/>
  <c r="M1112" i="10"/>
  <c r="M1048" i="10"/>
  <c r="M984" i="10"/>
  <c r="M920" i="10"/>
  <c r="M856" i="10"/>
  <c r="M792" i="10"/>
  <c r="M760" i="10"/>
  <c r="M728" i="10"/>
  <c r="M696" i="10"/>
  <c r="M664" i="10"/>
  <c r="M632" i="10"/>
  <c r="M600" i="10"/>
  <c r="M568" i="10"/>
  <c r="M536" i="10"/>
  <c r="M504" i="10"/>
  <c r="M472" i="10"/>
  <c r="M440" i="10"/>
  <c r="M408" i="10"/>
  <c r="M376" i="10"/>
  <c r="M344" i="10"/>
  <c r="M312" i="10"/>
  <c r="M280" i="10"/>
  <c r="M248" i="10"/>
  <c r="M216" i="10"/>
  <c r="M184" i="10"/>
  <c r="M152" i="10"/>
  <c r="M120" i="10"/>
  <c r="M88" i="10"/>
  <c r="M56" i="10"/>
  <c r="M24" i="10"/>
  <c r="M1232" i="10"/>
  <c r="M691" i="10"/>
  <c r="M499" i="10"/>
  <c r="M275" i="10"/>
  <c r="M83" i="10"/>
  <c r="M1928" i="10"/>
  <c r="M1544" i="10"/>
  <c r="M1352" i="10"/>
  <c r="M1096" i="10"/>
  <c r="M784" i="10"/>
  <c r="M688" i="10"/>
  <c r="M528" i="10"/>
  <c r="M368" i="10"/>
  <c r="M208" i="10"/>
  <c r="M48" i="10"/>
  <c r="M2343" i="10"/>
  <c r="M2087" i="10"/>
  <c r="M1936" i="10"/>
  <c r="M1872" i="10"/>
  <c r="M1808" i="10"/>
  <c r="M1744" i="10"/>
  <c r="M1680" i="10"/>
  <c r="M1616" i="10"/>
  <c r="M1168" i="10"/>
  <c r="M1104" i="10"/>
  <c r="M1040" i="10"/>
  <c r="M755" i="10"/>
  <c r="M435" i="10"/>
  <c r="M2279" i="10"/>
  <c r="M2023" i="10"/>
  <c r="M1920" i="10"/>
  <c r="M1856" i="10"/>
  <c r="M1792" i="10"/>
  <c r="M1728" i="10"/>
  <c r="M1664" i="10"/>
  <c r="M1600" i="10"/>
  <c r="M1536" i="10"/>
  <c r="M1472" i="10"/>
  <c r="M1408" i="10"/>
  <c r="M1344" i="10"/>
  <c r="M1280" i="10"/>
  <c r="M1216" i="10"/>
  <c r="M1152" i="10"/>
  <c r="M1088" i="10"/>
  <c r="M1024" i="10"/>
  <c r="M960" i="10"/>
  <c r="M896" i="10"/>
  <c r="M832" i="10"/>
  <c r="M779" i="10"/>
  <c r="M747" i="10"/>
  <c r="M715" i="10"/>
  <c r="M683" i="10"/>
  <c r="M651" i="10"/>
  <c r="M619" i="10"/>
  <c r="M587" i="10"/>
  <c r="M555" i="10"/>
  <c r="M523" i="10"/>
  <c r="M491" i="10"/>
  <c r="M459" i="10"/>
  <c r="M427" i="10"/>
  <c r="M395" i="10"/>
  <c r="M363" i="10"/>
  <c r="M331" i="10"/>
  <c r="M299" i="10"/>
  <c r="M267" i="10"/>
  <c r="M235" i="10"/>
  <c r="M203" i="10"/>
  <c r="M171" i="10"/>
  <c r="M139" i="10"/>
  <c r="M107" i="10"/>
  <c r="M75" i="10"/>
  <c r="M43" i="10"/>
  <c r="M11" i="10"/>
  <c r="M1360" i="10"/>
  <c r="M787" i="10"/>
  <c r="M595" i="10"/>
  <c r="M371" i="10"/>
  <c r="M179" i="10"/>
  <c r="M464" i="10"/>
  <c r="M2247" i="10"/>
  <c r="M1991" i="10"/>
  <c r="M1912" i="10"/>
  <c r="M1848" i="10"/>
  <c r="M1784" i="10"/>
  <c r="M1720" i="10"/>
  <c r="M1656" i="10"/>
  <c r="M1592" i="10"/>
  <c r="M1528" i="10"/>
  <c r="M1464" i="10"/>
  <c r="M1400" i="10"/>
  <c r="M1336" i="10"/>
  <c r="M1272" i="10"/>
  <c r="M1208" i="10"/>
  <c r="M1144" i="10"/>
  <c r="M1080" i="10"/>
  <c r="M1016" i="10"/>
  <c r="M952" i="10"/>
  <c r="M888" i="10"/>
  <c r="M824" i="10"/>
  <c r="M776" i="10"/>
  <c r="M744" i="10"/>
  <c r="M712" i="10"/>
  <c r="M680" i="10"/>
  <c r="M648" i="10"/>
  <c r="M616" i="10"/>
  <c r="M584" i="10"/>
  <c r="M552" i="10"/>
  <c r="M520" i="10"/>
  <c r="M488" i="10"/>
  <c r="M456" i="10"/>
  <c r="M424" i="10"/>
  <c r="M392" i="10"/>
  <c r="M360" i="10"/>
  <c r="M328" i="10"/>
  <c r="M296" i="10"/>
  <c r="M264" i="10"/>
  <c r="M232" i="10"/>
  <c r="M200" i="10"/>
  <c r="M168" i="10"/>
  <c r="M136" i="10"/>
  <c r="M104" i="10"/>
  <c r="M72" i="10"/>
  <c r="M40" i="10"/>
  <c r="M8" i="10"/>
  <c r="M1488" i="10"/>
  <c r="M723" i="10"/>
  <c r="M531" i="10"/>
  <c r="M307" i="10"/>
  <c r="M115" i="10"/>
  <c r="M1672" i="10"/>
  <c r="M968" i="10"/>
  <c r="M592" i="10"/>
  <c r="M304" i="10"/>
  <c r="M144" i="10"/>
  <c r="M2215" i="10"/>
  <c r="M1968" i="10"/>
  <c r="M1904" i="10"/>
  <c r="M1840" i="10"/>
  <c r="M1776" i="10"/>
  <c r="M1712" i="10"/>
  <c r="M1648" i="10"/>
  <c r="M1584" i="10"/>
  <c r="M1520" i="10"/>
  <c r="M1456" i="10"/>
  <c r="M1392" i="10"/>
  <c r="M1328" i="10"/>
  <c r="M1264" i="10"/>
  <c r="M1200" i="10"/>
  <c r="M1136" i="10"/>
  <c r="M1072" i="10"/>
  <c r="M1008" i="10"/>
  <c r="M944" i="10"/>
  <c r="M880" i="10"/>
  <c r="M816" i="10"/>
  <c r="M771" i="10"/>
  <c r="M739" i="10"/>
  <c r="M707" i="10"/>
  <c r="M675" i="10"/>
  <c r="M643" i="10"/>
  <c r="M611" i="10"/>
  <c r="M579" i="10"/>
  <c r="M547" i="10"/>
  <c r="M515" i="10"/>
  <c r="M483" i="10"/>
  <c r="M451" i="10"/>
  <c r="M419" i="10"/>
  <c r="M387" i="10"/>
  <c r="M355" i="10"/>
  <c r="M323" i="10"/>
  <c r="M291" i="10"/>
  <c r="M259" i="10"/>
  <c r="M227" i="10"/>
  <c r="M195" i="10"/>
  <c r="M163" i="10"/>
  <c r="M131" i="10"/>
  <c r="M99" i="10"/>
  <c r="M67" i="10"/>
  <c r="M35" i="10"/>
  <c r="M5005" i="10"/>
  <c r="M1296" i="10"/>
  <c r="M976" i="10"/>
  <c r="M659" i="10"/>
  <c r="M467" i="10"/>
  <c r="M243" i="10"/>
  <c r="M51" i="10"/>
  <c r="M2055" i="10"/>
  <c r="M1736" i="10"/>
  <c r="M1480" i="10"/>
  <c r="M1288" i="10"/>
  <c r="M1032" i="10"/>
  <c r="M752" i="10"/>
  <c r="M656" i="10"/>
  <c r="M496" i="10"/>
  <c r="M336" i="10"/>
  <c r="M176" i="10"/>
  <c r="M16" i="10"/>
  <c r="K22" i="18" l="1"/>
  <c r="K23" i="18"/>
  <c r="J637" i="10"/>
  <c r="J638" i="10"/>
  <c r="J871" i="10"/>
  <c r="J870" i="10"/>
  <c r="J1503" i="10"/>
  <c r="J1502" i="10"/>
  <c r="J1742" i="10"/>
  <c r="J1743" i="10"/>
  <c r="J81" i="10"/>
  <c r="J90" i="10"/>
  <c r="J145" i="10"/>
  <c r="J154" i="10"/>
  <c r="J209" i="10"/>
  <c r="J218" i="10"/>
  <c r="J228" i="10"/>
  <c r="J369" i="10"/>
  <c r="J389" i="10"/>
  <c r="J825" i="10"/>
  <c r="J894" i="10"/>
  <c r="J1428" i="10"/>
  <c r="J10" i="10"/>
  <c r="J20" i="10"/>
  <c r="J28" i="10"/>
  <c r="J55" i="10"/>
  <c r="J73" i="10"/>
  <c r="J100" i="10"/>
  <c r="J119" i="10"/>
  <c r="J127" i="10"/>
  <c r="J137" i="10"/>
  <c r="J155" i="10"/>
  <c r="J164" i="10"/>
  <c r="J191" i="10"/>
  <c r="J201" i="10"/>
  <c r="J219" i="10"/>
  <c r="J287" i="10"/>
  <c r="J370" i="10"/>
  <c r="J380" i="10"/>
  <c r="J583" i="10"/>
  <c r="J965" i="10"/>
  <c r="J986" i="10"/>
  <c r="J1045" i="10"/>
  <c r="J1189" i="10"/>
  <c r="J1333" i="10"/>
  <c r="J1429" i="10"/>
  <c r="J1462" i="10"/>
  <c r="J1461" i="10"/>
  <c r="J2907" i="10"/>
  <c r="J2908" i="10"/>
  <c r="J102" i="10"/>
  <c r="J729" i="10"/>
  <c r="J730" i="10"/>
  <c r="J849" i="10"/>
  <c r="J850" i="10"/>
  <c r="J1179" i="10"/>
  <c r="J1178" i="10"/>
  <c r="J1314" i="10"/>
  <c r="J1493" i="10"/>
  <c r="J1494" i="10"/>
  <c r="J1733" i="10"/>
  <c r="J1734" i="10"/>
  <c r="J1930" i="10"/>
  <c r="J1931" i="10"/>
  <c r="J12" i="10"/>
  <c r="J57" i="10"/>
  <c r="J65" i="10"/>
  <c r="J75" i="10"/>
  <c r="J94" i="10"/>
  <c r="J129" i="10"/>
  <c r="J139" i="10"/>
  <c r="J193" i="10"/>
  <c r="J203" i="10"/>
  <c r="J222" i="10"/>
  <c r="J289" i="10"/>
  <c r="J298" i="10"/>
  <c r="J306" i="10"/>
  <c r="J314" i="10"/>
  <c r="J330" i="10"/>
  <c r="J362" i="10"/>
  <c r="J372" i="10"/>
  <c r="J794" i="10"/>
  <c r="J862" i="10"/>
  <c r="J966" i="10"/>
  <c r="J1359" i="10"/>
  <c r="J1358" i="10"/>
  <c r="J1919" i="10"/>
  <c r="J1920" i="10"/>
  <c r="J2451" i="10"/>
  <c r="J2452" i="10"/>
  <c r="J2805" i="10"/>
  <c r="J2804" i="10"/>
  <c r="J50" i="10"/>
  <c r="J59" i="10"/>
  <c r="J67" i="10"/>
  <c r="J121" i="10"/>
  <c r="J131" i="10"/>
  <c r="J185" i="10"/>
  <c r="J273" i="10"/>
  <c r="J282" i="10"/>
  <c r="J301" i="10"/>
  <c r="J364" i="10"/>
  <c r="J697" i="10"/>
  <c r="J698" i="10"/>
  <c r="J765" i="10"/>
  <c r="J831" i="10"/>
  <c r="J830" i="10"/>
  <c r="J921" i="10"/>
  <c r="J922" i="10"/>
  <c r="J1037" i="10"/>
  <c r="J1083" i="10"/>
  <c r="J1082" i="10"/>
  <c r="J31" i="10"/>
  <c r="J41" i="10"/>
  <c r="J68" i="10"/>
  <c r="J113" i="10"/>
  <c r="J122" i="10"/>
  <c r="J132" i="10"/>
  <c r="J167" i="10"/>
  <c r="J177" i="10"/>
  <c r="J186" i="10"/>
  <c r="J196" i="10"/>
  <c r="J265" i="10"/>
  <c r="J274" i="10"/>
  <c r="J300" i="10"/>
  <c r="J308" i="10"/>
  <c r="J316" i="10"/>
  <c r="J324" i="10"/>
  <c r="J332" i="10"/>
  <c r="J340" i="10"/>
  <c r="J348" i="10"/>
  <c r="J356" i="10"/>
  <c r="J365" i="10"/>
  <c r="J413" i="10"/>
  <c r="J1038" i="10"/>
  <c r="J1149" i="10"/>
  <c r="J1150" i="10"/>
  <c r="J1218" i="10"/>
  <c r="J1228" i="10"/>
  <c r="J1349" i="10"/>
  <c r="J1350" i="10"/>
  <c r="J1444" i="10"/>
  <c r="J1715" i="10"/>
  <c r="J1716" i="10"/>
  <c r="J1781" i="10"/>
  <c r="J1782" i="10"/>
  <c r="J60" i="10"/>
  <c r="J123" i="10"/>
  <c r="J159" i="10"/>
  <c r="J215" i="10"/>
  <c r="J249" i="10"/>
  <c r="J257" i="10"/>
  <c r="J292" i="10"/>
  <c r="J358" i="10"/>
  <c r="J612" i="10"/>
  <c r="J1084" i="10"/>
  <c r="J1404" i="10"/>
  <c r="J1445" i="10"/>
  <c r="J821" i="10"/>
  <c r="J822" i="10"/>
  <c r="J903" i="10"/>
  <c r="J902" i="10"/>
  <c r="J1275" i="10"/>
  <c r="J1274" i="10"/>
  <c r="J71" i="10"/>
  <c r="J135" i="10"/>
  <c r="J161" i="10"/>
  <c r="J225" i="10"/>
  <c r="J251" i="10"/>
  <c r="J1017" i="10"/>
  <c r="J1197" i="10"/>
  <c r="J1198" i="10"/>
  <c r="J1436" i="10"/>
  <c r="J2083" i="10"/>
  <c r="J2084" i="10"/>
  <c r="J17" i="10"/>
  <c r="J26" i="10"/>
  <c r="J98" i="10"/>
  <c r="J107" i="10"/>
  <c r="J116" i="10"/>
  <c r="J143" i="10"/>
  <c r="J162" i="10"/>
  <c r="J180" i="10"/>
  <c r="J207" i="10"/>
  <c r="J226" i="10"/>
  <c r="J235" i="10"/>
  <c r="J243" i="10"/>
  <c r="J253" i="10"/>
  <c r="J268" i="10"/>
  <c r="J1266" i="10"/>
  <c r="J664" i="10"/>
  <c r="J687" i="10"/>
  <c r="J741" i="10"/>
  <c r="J809" i="10"/>
  <c r="J901" i="10"/>
  <c r="J1063" i="10"/>
  <c r="J1367" i="10"/>
  <c r="J1511" i="10"/>
  <c r="J1647" i="10"/>
  <c r="J1646" i="10"/>
  <c r="J2614" i="10"/>
  <c r="J2615" i="10"/>
  <c r="J592" i="10"/>
  <c r="J601" i="10"/>
  <c r="J666" i="10"/>
  <c r="J688" i="10"/>
  <c r="J743" i="10"/>
  <c r="J753" i="10"/>
  <c r="J801" i="10"/>
  <c r="J811" i="10"/>
  <c r="J823" i="10"/>
  <c r="J841" i="10"/>
  <c r="J882" i="10"/>
  <c r="J913" i="10"/>
  <c r="J1064" i="10"/>
  <c r="J1073" i="10"/>
  <c r="J1093" i="10"/>
  <c r="J1112" i="10"/>
  <c r="J1141" i="10"/>
  <c r="J1159" i="10"/>
  <c r="J1246" i="10"/>
  <c r="J1256" i="10"/>
  <c r="J1294" i="10"/>
  <c r="J1304" i="10"/>
  <c r="J1325" i="10"/>
  <c r="J1351" i="10"/>
  <c r="J1368" i="10"/>
  <c r="J1377" i="10"/>
  <c r="J1394" i="10"/>
  <c r="J1512" i="10"/>
  <c r="J1520" i="10"/>
  <c r="J1529" i="10"/>
  <c r="J1538" i="10"/>
  <c r="J1546" i="10"/>
  <c r="J1554" i="10"/>
  <c r="J1562" i="10"/>
  <c r="J1572" i="10"/>
  <c r="J1580" i="10"/>
  <c r="J1588" i="10"/>
  <c r="J1596" i="10"/>
  <c r="J1604" i="10"/>
  <c r="J1612" i="10"/>
  <c r="J1648" i="10"/>
  <c r="J1698" i="10"/>
  <c r="J1725" i="10"/>
  <c r="J1802" i="10"/>
  <c r="J1823" i="10"/>
  <c r="J1822" i="10"/>
  <c r="J1852" i="10"/>
  <c r="J1921" i="10"/>
  <c r="J1932" i="10"/>
  <c r="J1988" i="10"/>
  <c r="J2180" i="10"/>
  <c r="J2299" i="10"/>
  <c r="J2375" i="10"/>
  <c r="J2386" i="10"/>
  <c r="J2509" i="10"/>
  <c r="J2508" i="10"/>
  <c r="J2519" i="10"/>
  <c r="J2669" i="10"/>
  <c r="J1579" i="10"/>
  <c r="J1595" i="10"/>
  <c r="J1611" i="10"/>
  <c r="J1707" i="10"/>
  <c r="J1773" i="10"/>
  <c r="J2670" i="10"/>
  <c r="J2671" i="10"/>
  <c r="J576" i="10"/>
  <c r="J585" i="10"/>
  <c r="J628" i="10"/>
  <c r="J668" i="10"/>
  <c r="J680" i="10"/>
  <c r="J701" i="10"/>
  <c r="J710" i="10"/>
  <c r="J783" i="10"/>
  <c r="J803" i="10"/>
  <c r="J833" i="10"/>
  <c r="J843" i="10"/>
  <c r="J853" i="10"/>
  <c r="J863" i="10"/>
  <c r="J885" i="10"/>
  <c r="J895" i="10"/>
  <c r="J915" i="10"/>
  <c r="J924" i="10"/>
  <c r="J945" i="10"/>
  <c r="J955" i="10"/>
  <c r="J967" i="10"/>
  <c r="J1007" i="10"/>
  <c r="J1039" i="10"/>
  <c r="J1065" i="10"/>
  <c r="J1076" i="10"/>
  <c r="J1085" i="10"/>
  <c r="J1094" i="10"/>
  <c r="J1104" i="10"/>
  <c r="J1143" i="10"/>
  <c r="J1152" i="10"/>
  <c r="J1200" i="10"/>
  <c r="J1211" i="10"/>
  <c r="J1238" i="10"/>
  <c r="J1248" i="10"/>
  <c r="J1286" i="10"/>
  <c r="J1296" i="10"/>
  <c r="J1343" i="10"/>
  <c r="J1352" i="10"/>
  <c r="J1361" i="10"/>
  <c r="J1463" i="10"/>
  <c r="J1487" i="10"/>
  <c r="J1496" i="10"/>
  <c r="J1505" i="10"/>
  <c r="J1514" i="10"/>
  <c r="J1522" i="10"/>
  <c r="J1539" i="10"/>
  <c r="J1555" i="10"/>
  <c r="J1639" i="10"/>
  <c r="J1679" i="10"/>
  <c r="J1794" i="10"/>
  <c r="J1824" i="10"/>
  <c r="J1836" i="10"/>
  <c r="J1911" i="10"/>
  <c r="J1922" i="10"/>
  <c r="J2290" i="10"/>
  <c r="J2291" i="10"/>
  <c r="J2366" i="10"/>
  <c r="J2500" i="10"/>
  <c r="J2776" i="10"/>
  <c r="J2788" i="10"/>
  <c r="J2829" i="10"/>
  <c r="J2838" i="10"/>
  <c r="J2839" i="10"/>
  <c r="J2891" i="10"/>
  <c r="J3670" i="10"/>
  <c r="J3671" i="10"/>
  <c r="J1133" i="10"/>
  <c r="J1387" i="10"/>
  <c r="J1814" i="10"/>
  <c r="J1890" i="10"/>
  <c r="J1969" i="10"/>
  <c r="J1968" i="10"/>
  <c r="J2269" i="10"/>
  <c r="J2268" i="10"/>
  <c r="J3660" i="10"/>
  <c r="J3661" i="10"/>
  <c r="J393" i="10"/>
  <c r="J401" i="10"/>
  <c r="J409" i="10"/>
  <c r="J417" i="10"/>
  <c r="J425" i="10"/>
  <c r="J433" i="10"/>
  <c r="J441" i="10"/>
  <c r="J449" i="10"/>
  <c r="J457" i="10"/>
  <c r="J465" i="10"/>
  <c r="J473" i="10"/>
  <c r="J481" i="10"/>
  <c r="J489" i="10"/>
  <c r="J497" i="10"/>
  <c r="J505" i="10"/>
  <c r="J513" i="10"/>
  <c r="J521" i="10"/>
  <c r="J529" i="10"/>
  <c r="J537" i="10"/>
  <c r="J545" i="10"/>
  <c r="J553" i="10"/>
  <c r="J561" i="10"/>
  <c r="J569" i="10"/>
  <c r="J630" i="10"/>
  <c r="J681" i="10"/>
  <c r="J691" i="10"/>
  <c r="J712" i="10"/>
  <c r="J784" i="10"/>
  <c r="J864" i="10"/>
  <c r="J875" i="10"/>
  <c r="J896" i="10"/>
  <c r="J906" i="10"/>
  <c r="J957" i="10"/>
  <c r="J988" i="10"/>
  <c r="J1009" i="10"/>
  <c r="J1040" i="10"/>
  <c r="J1048" i="10"/>
  <c r="J1086" i="10"/>
  <c r="J1096" i="10"/>
  <c r="J1182" i="10"/>
  <c r="J1192" i="10"/>
  <c r="J1230" i="10"/>
  <c r="J1240" i="10"/>
  <c r="J1278" i="10"/>
  <c r="J1288" i="10"/>
  <c r="J1336" i="10"/>
  <c r="J1345" i="10"/>
  <c r="J1464" i="10"/>
  <c r="J1472" i="10"/>
  <c r="J1480" i="10"/>
  <c r="J1498" i="10"/>
  <c r="J1681" i="10"/>
  <c r="J1786" i="10"/>
  <c r="J1865" i="10"/>
  <c r="J1874" i="10"/>
  <c r="J1992" i="10"/>
  <c r="J2067" i="10"/>
  <c r="J2423" i="10"/>
  <c r="J2434" i="10"/>
  <c r="J2557" i="10"/>
  <c r="J2556" i="10"/>
  <c r="J2567" i="10"/>
  <c r="J2631" i="10"/>
  <c r="J2704" i="10"/>
  <c r="J2767" i="10"/>
  <c r="J378" i="10"/>
  <c r="J394" i="10"/>
  <c r="J426" i="10"/>
  <c r="J434" i="10"/>
  <c r="J442" i="10"/>
  <c r="J458" i="10"/>
  <c r="J466" i="10"/>
  <c r="J490" i="10"/>
  <c r="J506" i="10"/>
  <c r="J623" i="10"/>
  <c r="J631" i="10"/>
  <c r="J640" i="10"/>
  <c r="J682" i="10"/>
  <c r="J693" i="10"/>
  <c r="J724" i="10"/>
  <c r="J766" i="10"/>
  <c r="J785" i="10"/>
  <c r="J795" i="10"/>
  <c r="J816" i="10"/>
  <c r="J826" i="10"/>
  <c r="J865" i="10"/>
  <c r="J887" i="10"/>
  <c r="J928" i="10"/>
  <c r="J948" i="10"/>
  <c r="J978" i="10"/>
  <c r="J1000" i="10"/>
  <c r="J1010" i="10"/>
  <c r="J1049" i="10"/>
  <c r="J1097" i="10"/>
  <c r="J1125" i="10"/>
  <c r="J1135" i="10"/>
  <c r="J1173" i="10"/>
  <c r="J1242" i="10"/>
  <c r="J1269" i="10"/>
  <c r="J1290" i="10"/>
  <c r="J1317" i="10"/>
  <c r="J1373" i="10"/>
  <c r="J1447" i="10"/>
  <c r="J1456" i="10"/>
  <c r="J1465" i="10"/>
  <c r="J1473" i="10"/>
  <c r="J1481" i="10"/>
  <c r="J1490" i="10"/>
  <c r="J1525" i="10"/>
  <c r="J1542" i="10"/>
  <c r="J1550" i="10"/>
  <c r="J1558" i="10"/>
  <c r="J1642" i="10"/>
  <c r="J1740" i="10"/>
  <c r="J1776" i="10"/>
  <c r="J1798" i="10"/>
  <c r="J1857" i="10"/>
  <c r="J1866" i="10"/>
  <c r="J1876" i="10"/>
  <c r="J2046" i="10"/>
  <c r="J2068" i="10"/>
  <c r="J2142" i="10"/>
  <c r="J2413" i="10"/>
  <c r="J2435" i="10"/>
  <c r="J2579" i="10"/>
  <c r="J2758" i="10"/>
  <c r="J2757" i="10"/>
  <c r="J2872" i="10"/>
  <c r="J2934" i="10"/>
  <c r="J3387" i="10"/>
  <c r="J3388" i="10"/>
  <c r="J539" i="10"/>
  <c r="J547" i="10"/>
  <c r="J555" i="10"/>
  <c r="J563" i="10"/>
  <c r="J572" i="10"/>
  <c r="J661" i="10"/>
  <c r="J787" i="10"/>
  <c r="J817" i="10"/>
  <c r="J866" i="10"/>
  <c r="J878" i="10"/>
  <c r="J919" i="10"/>
  <c r="J937" i="10"/>
  <c r="J950" i="10"/>
  <c r="J989" i="10"/>
  <c r="J1059" i="10"/>
  <c r="J1069" i="10"/>
  <c r="J1099" i="10"/>
  <c r="J1136" i="10"/>
  <c r="J1147" i="10"/>
  <c r="J1195" i="10"/>
  <c r="J1221" i="10"/>
  <c r="J1232" i="10"/>
  <c r="J1270" i="10"/>
  <c r="J1280" i="10"/>
  <c r="J1318" i="10"/>
  <c r="J1328" i="10"/>
  <c r="J1390" i="10"/>
  <c r="J1423" i="10"/>
  <c r="J1448" i="10"/>
  <c r="J1457" i="10"/>
  <c r="J1474" i="10"/>
  <c r="J1534" i="10"/>
  <c r="J1672" i="10"/>
  <c r="J1692" i="10"/>
  <c r="J1827" i="10"/>
  <c r="J1858" i="10"/>
  <c r="J1959" i="10"/>
  <c r="J1971" i="10"/>
  <c r="J2132" i="10"/>
  <c r="J2143" i="10"/>
  <c r="J2144" i="10"/>
  <c r="J2249" i="10"/>
  <c r="J2347" i="10"/>
  <c r="J2404" i="10"/>
  <c r="J2548" i="10"/>
  <c r="J2695" i="10"/>
  <c r="J2820" i="10"/>
  <c r="J643" i="10"/>
  <c r="J662" i="10"/>
  <c r="J673" i="10"/>
  <c r="J695" i="10"/>
  <c r="J727" i="10"/>
  <c r="J737" i="10"/>
  <c r="J749" i="10"/>
  <c r="J759" i="10"/>
  <c r="J768" i="10"/>
  <c r="J776" i="10"/>
  <c r="J847" i="10"/>
  <c r="J888" i="10"/>
  <c r="J1013" i="10"/>
  <c r="J1032" i="10"/>
  <c r="J1165" i="10"/>
  <c r="J1261" i="10"/>
  <c r="J1399" i="10"/>
  <c r="J1655" i="10"/>
  <c r="J1759" i="10"/>
  <c r="J1790" i="10"/>
  <c r="J1860" i="10"/>
  <c r="J2123" i="10"/>
  <c r="J2482" i="10"/>
  <c r="J2687" i="10"/>
  <c r="J1187" i="10"/>
  <c r="J1366" i="10"/>
  <c r="J1510" i="10"/>
  <c r="J2040" i="10"/>
  <c r="J2395" i="10"/>
  <c r="J2461" i="10"/>
  <c r="J2460" i="10"/>
  <c r="J2539" i="10"/>
  <c r="J2740" i="10"/>
  <c r="J616" i="10"/>
  <c r="J635" i="10"/>
  <c r="J675" i="10"/>
  <c r="J696" i="10"/>
  <c r="J707" i="10"/>
  <c r="J728" i="10"/>
  <c r="J750" i="10"/>
  <c r="J760" i="10"/>
  <c r="J779" i="10"/>
  <c r="J848" i="10"/>
  <c r="J858" i="10"/>
  <c r="J890" i="10"/>
  <c r="J940" i="10"/>
  <c r="J952" i="10"/>
  <c r="J962" i="10"/>
  <c r="J973" i="10"/>
  <c r="J982" i="10"/>
  <c r="J992" i="10"/>
  <c r="J1003" i="10"/>
  <c r="J1015" i="10"/>
  <c r="J1024" i="10"/>
  <c r="J1034" i="10"/>
  <c r="J1091" i="10"/>
  <c r="J1101" i="10"/>
  <c r="J1206" i="10"/>
  <c r="J1215" i="10"/>
  <c r="J1224" i="10"/>
  <c r="J1235" i="10"/>
  <c r="J1253" i="10"/>
  <c r="J1263" i="10"/>
  <c r="J1283" i="10"/>
  <c r="J1301" i="10"/>
  <c r="J1311" i="10"/>
  <c r="J1321" i="10"/>
  <c r="J1331" i="10"/>
  <c r="J1375" i="10"/>
  <c r="J1400" i="10"/>
  <c r="J1408" i="10"/>
  <c r="J1417" i="10"/>
  <c r="J1434" i="10"/>
  <c r="J1527" i="10"/>
  <c r="J1568" i="10"/>
  <c r="J1576" i="10"/>
  <c r="J1584" i="10"/>
  <c r="J1592" i="10"/>
  <c r="J1600" i="10"/>
  <c r="J1608" i="10"/>
  <c r="J1616" i="10"/>
  <c r="J1676" i="10"/>
  <c r="J1714" i="10"/>
  <c r="J1751" i="10"/>
  <c r="J1750" i="10"/>
  <c r="J1760" i="10"/>
  <c r="J1810" i="10"/>
  <c r="J1840" i="10"/>
  <c r="J1850" i="10"/>
  <c r="J1939" i="10"/>
  <c r="J1962" i="10"/>
  <c r="J2019" i="10"/>
  <c r="J2230" i="10"/>
  <c r="J2319" i="10"/>
  <c r="J2330" i="10"/>
  <c r="J2483" i="10"/>
  <c r="J2613" i="10"/>
  <c r="J2916" i="10"/>
  <c r="J1940" i="10"/>
  <c r="J1950" i="10"/>
  <c r="J1961" i="10"/>
  <c r="J1989" i="10"/>
  <c r="J1999" i="10"/>
  <c r="J2038" i="10"/>
  <c r="J2047" i="10"/>
  <c r="J2095" i="10"/>
  <c r="J2114" i="10"/>
  <c r="J2162" i="10"/>
  <c r="J2173" i="10"/>
  <c r="J2181" i="10"/>
  <c r="J2191" i="10"/>
  <c r="J2281" i="10"/>
  <c r="J2310" i="10"/>
  <c r="J2357" i="10"/>
  <c r="J2367" i="10"/>
  <c r="J2414" i="10"/>
  <c r="J2453" i="10"/>
  <c r="J2462" i="10"/>
  <c r="J2501" i="10"/>
  <c r="J2510" i="10"/>
  <c r="J2549" i="10"/>
  <c r="J2558" i="10"/>
  <c r="J2586" i="10"/>
  <c r="J2595" i="10"/>
  <c r="J2622" i="10"/>
  <c r="J2632" i="10"/>
  <c r="J2651" i="10"/>
  <c r="J2696" i="10"/>
  <c r="J2705" i="10"/>
  <c r="J2722" i="10"/>
  <c r="J2731" i="10"/>
  <c r="J2768" i="10"/>
  <c r="J2795" i="10"/>
  <c r="J2846" i="10"/>
  <c r="J2864" i="10"/>
  <c r="J2899" i="10"/>
  <c r="J2935" i="10"/>
  <c r="J2966" i="10"/>
  <c r="J2977" i="10"/>
  <c r="J2998" i="10"/>
  <c r="J3009" i="10"/>
  <c r="J3030" i="10"/>
  <c r="J3041" i="10"/>
  <c r="J3062" i="10"/>
  <c r="J3073" i="10"/>
  <c r="J3094" i="10"/>
  <c r="J3105" i="10"/>
  <c r="J3126" i="10"/>
  <c r="J3158" i="10"/>
  <c r="J3190" i="10"/>
  <c r="J3222" i="10"/>
  <c r="J3254" i="10"/>
  <c r="J3308" i="10"/>
  <c r="J3473" i="10"/>
  <c r="J3507" i="10"/>
  <c r="J3548" i="10"/>
  <c r="J3580" i="10"/>
  <c r="J3620" i="10"/>
  <c r="J3652" i="10"/>
  <c r="C12" i="18"/>
  <c r="C13" i="18" s="1"/>
  <c r="J4644" i="10"/>
  <c r="J4643" i="10"/>
  <c r="J4152" i="10"/>
  <c r="J4151" i="10"/>
  <c r="J4104" i="10"/>
  <c r="J4103" i="10"/>
  <c r="J4056" i="10"/>
  <c r="J4055" i="10"/>
  <c r="J3683" i="10"/>
  <c r="J3491" i="10"/>
  <c r="J3432" i="10"/>
  <c r="J3431" i="10"/>
  <c r="J1640" i="10"/>
  <c r="J1682" i="10"/>
  <c r="J1808" i="10"/>
  <c r="J1816" i="10"/>
  <c r="J1834" i="10"/>
  <c r="J1842" i="10"/>
  <c r="J1859" i="10"/>
  <c r="J1867" i="10"/>
  <c r="J1875" i="10"/>
  <c r="J1883" i="10"/>
  <c r="J1893" i="10"/>
  <c r="J1901" i="10"/>
  <c r="J1913" i="10"/>
  <c r="J1953" i="10"/>
  <c r="J2002" i="10"/>
  <c r="J2021" i="10"/>
  <c r="J2029" i="10"/>
  <c r="J2039" i="10"/>
  <c r="J2050" i="10"/>
  <c r="J2086" i="10"/>
  <c r="J2098" i="10"/>
  <c r="J2135" i="10"/>
  <c r="J2145" i="10"/>
  <c r="J2164" i="10"/>
  <c r="J2176" i="10"/>
  <c r="J2183" i="10"/>
  <c r="J2214" i="10"/>
  <c r="J2223" i="10"/>
  <c r="J2312" i="10"/>
  <c r="J2332" i="10"/>
  <c r="J2359" i="10"/>
  <c r="J2406" i="10"/>
  <c r="J2436" i="10"/>
  <c r="J2445" i="10"/>
  <c r="J2454" i="10"/>
  <c r="J2484" i="10"/>
  <c r="J2493" i="10"/>
  <c r="J2502" i="10"/>
  <c r="J2532" i="10"/>
  <c r="J2541" i="10"/>
  <c r="J2550" i="10"/>
  <c r="J2580" i="10"/>
  <c r="J2587" i="10"/>
  <c r="J2624" i="10"/>
  <c r="J2689" i="10"/>
  <c r="J2698" i="10"/>
  <c r="J2750" i="10"/>
  <c r="J2760" i="10"/>
  <c r="J2779" i="10"/>
  <c r="J2830" i="10"/>
  <c r="J2848" i="10"/>
  <c r="J2883" i="10"/>
  <c r="J3288" i="10"/>
  <c r="J3309" i="10"/>
  <c r="J3464" i="10"/>
  <c r="J3540" i="10"/>
  <c r="J3612" i="10"/>
  <c r="J2175" i="10"/>
  <c r="J2282" i="10"/>
  <c r="J2322" i="10"/>
  <c r="J2378" i="10"/>
  <c r="J2606" i="10"/>
  <c r="J2662" i="10"/>
  <c r="J2707" i="10"/>
  <c r="J2743" i="10"/>
  <c r="J2772" i="10"/>
  <c r="J2807" i="10"/>
  <c r="J2822" i="10"/>
  <c r="J2868" i="10"/>
  <c r="J2875" i="10"/>
  <c r="J2911" i="10"/>
  <c r="J2918" i="10"/>
  <c r="J2958" i="10"/>
  <c r="J2990" i="10"/>
  <c r="J3022" i="10"/>
  <c r="J3054" i="10"/>
  <c r="J3086" i="10"/>
  <c r="J3118" i="10"/>
  <c r="J3150" i="10"/>
  <c r="J3182" i="10"/>
  <c r="J3214" i="10"/>
  <c r="J3246" i="10"/>
  <c r="J3420" i="10"/>
  <c r="J3456" i="10"/>
  <c r="J3533" i="10"/>
  <c r="J3573" i="10"/>
  <c r="J3605" i="10"/>
  <c r="J1973" i="10"/>
  <c r="J1983" i="10"/>
  <c r="J1993" i="10"/>
  <c r="J2012" i="10"/>
  <c r="J2031" i="10"/>
  <c r="J2088" i="10"/>
  <c r="J2108" i="10"/>
  <c r="J2117" i="10"/>
  <c r="J2127" i="10"/>
  <c r="J2166" i="10"/>
  <c r="J2204" i="10"/>
  <c r="J2263" i="10"/>
  <c r="J2293" i="10"/>
  <c r="J2351" i="10"/>
  <c r="J2398" i="10"/>
  <c r="J2446" i="10"/>
  <c r="J2494" i="10"/>
  <c r="J2542" i="10"/>
  <c r="J4199" i="10"/>
  <c r="J2023" i="10"/>
  <c r="J2069" i="10"/>
  <c r="J2079" i="10"/>
  <c r="J2118" i="10"/>
  <c r="J2146" i="10"/>
  <c r="J2167" i="10"/>
  <c r="J2215" i="10"/>
  <c r="J2254" i="10"/>
  <c r="J2284" i="10"/>
  <c r="J2342" i="10"/>
  <c r="J2389" i="10"/>
  <c r="J2399" i="10"/>
  <c r="J2447" i="10"/>
  <c r="J2495" i="10"/>
  <c r="J2543" i="10"/>
  <c r="J2598" i="10"/>
  <c r="J2608" i="10"/>
  <c r="J2627" i="10"/>
  <c r="J2654" i="10"/>
  <c r="J2664" i="10"/>
  <c r="J2683" i="10"/>
  <c r="J2734" i="10"/>
  <c r="J2763" i="10"/>
  <c r="J2798" i="10"/>
  <c r="J2824" i="10"/>
  <c r="J2833" i="10"/>
  <c r="J2859" i="10"/>
  <c r="J2902" i="10"/>
  <c r="J2920" i="10"/>
  <c r="J3280" i="10"/>
  <c r="J3412" i="10"/>
  <c r="J3644" i="10"/>
  <c r="J1643" i="10"/>
  <c r="J1752" i="10"/>
  <c r="J1770" i="10"/>
  <c r="J1778" i="10"/>
  <c r="J1895" i="10"/>
  <c r="J1906" i="10"/>
  <c r="J1925" i="10"/>
  <c r="J2014" i="10"/>
  <c r="J2025" i="10"/>
  <c r="J2034" i="10"/>
  <c r="J2042" i="10"/>
  <c r="J2062" i="10"/>
  <c r="J2070" i="10"/>
  <c r="J2110" i="10"/>
  <c r="J2119" i="10"/>
  <c r="J2186" i="10"/>
  <c r="J2206" i="10"/>
  <c r="J2244" i="10"/>
  <c r="J2256" i="10"/>
  <c r="J2266" i="10"/>
  <c r="J2285" i="10"/>
  <c r="J2295" i="10"/>
  <c r="J2306" i="10"/>
  <c r="J2343" i="10"/>
  <c r="J2354" i="10"/>
  <c r="J2362" i="10"/>
  <c r="J2468" i="10"/>
  <c r="J2486" i="10"/>
  <c r="J2516" i="10"/>
  <c r="J2534" i="10"/>
  <c r="J2564" i="10"/>
  <c r="J2646" i="10"/>
  <c r="J2675" i="10"/>
  <c r="J2744" i="10"/>
  <c r="J2790" i="10"/>
  <c r="J2808" i="10"/>
  <c r="J2816" i="10"/>
  <c r="J2851" i="10"/>
  <c r="J2878" i="10"/>
  <c r="J2894" i="10"/>
  <c r="J2912" i="10"/>
  <c r="J2941" i="10"/>
  <c r="J2950" i="10"/>
  <c r="J2961" i="10"/>
  <c r="J2982" i="10"/>
  <c r="J2993" i="10"/>
  <c r="J3014" i="10"/>
  <c r="J3025" i="10"/>
  <c r="J3046" i="10"/>
  <c r="J3057" i="10"/>
  <c r="J3078" i="10"/>
  <c r="J3089" i="10"/>
  <c r="J3110" i="10"/>
  <c r="J3142" i="10"/>
  <c r="J3174" i="10"/>
  <c r="J3206" i="10"/>
  <c r="J3238" i="10"/>
  <c r="J3270" i="10"/>
  <c r="J3347" i="10"/>
  <c r="J3489" i="10"/>
  <c r="J3564" i="10"/>
  <c r="J3702" i="10"/>
  <c r="J3703" i="10"/>
  <c r="J1627" i="10"/>
  <c r="J1744" i="10"/>
  <c r="J1762" i="10"/>
  <c r="J1787" i="10"/>
  <c r="J1897" i="10"/>
  <c r="J1937" i="10"/>
  <c r="J1975" i="10"/>
  <c r="J2015" i="10"/>
  <c r="J2090" i="10"/>
  <c r="J2158" i="10"/>
  <c r="J2217" i="10"/>
  <c r="J2255" i="10"/>
  <c r="J2297" i="10"/>
  <c r="J2590" i="10"/>
  <c r="J2619" i="10"/>
  <c r="J2656" i="10"/>
  <c r="J2782" i="10"/>
  <c r="J2800" i="10"/>
  <c r="J2843" i="10"/>
  <c r="J2886" i="10"/>
  <c r="J3358" i="10"/>
  <c r="J3447" i="10"/>
  <c r="J3557" i="10"/>
  <c r="J3597" i="10"/>
  <c r="J3636" i="10"/>
  <c r="J1938" i="10"/>
  <c r="J2189" i="10"/>
  <c r="J2298" i="10"/>
  <c r="J2346" i="10"/>
  <c r="J3438" i="10"/>
  <c r="J1695" i="10"/>
  <c r="J1704" i="10"/>
  <c r="J1712" i="10"/>
  <c r="J1720" i="10"/>
  <c r="J1729" i="10"/>
  <c r="J1738" i="10"/>
  <c r="J1746" i="10"/>
  <c r="J1763" i="10"/>
  <c r="J1847" i="10"/>
  <c r="J1855" i="10"/>
  <c r="J1889" i="10"/>
  <c r="J1929" i="10"/>
  <c r="J1957" i="10"/>
  <c r="J1978" i="10"/>
  <c r="J1996" i="10"/>
  <c r="J2006" i="10"/>
  <c r="J2054" i="10"/>
  <c r="J2065" i="10"/>
  <c r="J2074" i="10"/>
  <c r="J2093" i="10"/>
  <c r="J2102" i="10"/>
  <c r="J2113" i="10"/>
  <c r="J2140" i="10"/>
  <c r="J2150" i="10"/>
  <c r="J2161" i="10"/>
  <c r="J2198" i="10"/>
  <c r="J2210" i="10"/>
  <c r="J2237" i="10"/>
  <c r="J2247" i="10"/>
  <c r="J2258" i="10"/>
  <c r="J2317" i="10"/>
  <c r="J2327" i="10"/>
  <c r="J2373" i="10"/>
  <c r="J2383" i="10"/>
  <c r="J2421" i="10"/>
  <c r="J2431" i="10"/>
  <c r="J2442" i="10"/>
  <c r="J2479" i="10"/>
  <c r="J2490" i="10"/>
  <c r="J2527" i="10"/>
  <c r="J2538" i="10"/>
  <c r="J2575" i="10"/>
  <c r="J2592" i="10"/>
  <c r="J2678" i="10"/>
  <c r="J2728" i="10"/>
  <c r="J2747" i="10"/>
  <c r="J2774" i="10"/>
  <c r="J2784" i="10"/>
  <c r="J2827" i="10"/>
  <c r="J2888" i="10"/>
  <c r="J2953" i="10"/>
  <c r="J2974" i="10"/>
  <c r="J2985" i="10"/>
  <c r="J3006" i="10"/>
  <c r="J3017" i="10"/>
  <c r="J3038" i="10"/>
  <c r="J3049" i="10"/>
  <c r="J3070" i="10"/>
  <c r="J3081" i="10"/>
  <c r="J3102" i="10"/>
  <c r="J3134" i="10"/>
  <c r="J3166" i="10"/>
  <c r="J3198" i="10"/>
  <c r="J3230" i="10"/>
  <c r="J3262" i="10"/>
  <c r="J3326" i="10"/>
  <c r="J3404" i="10"/>
  <c r="J3481" i="10"/>
  <c r="J3515" i="10"/>
  <c r="J3589" i="10"/>
  <c r="J3628" i="10"/>
  <c r="J3692" i="10"/>
  <c r="J3816" i="10"/>
  <c r="J4356" i="10"/>
  <c r="J2942" i="10"/>
  <c r="J3299" i="10"/>
  <c r="J3457" i="10"/>
  <c r="J3466" i="10"/>
  <c r="J3516" i="10"/>
  <c r="J3672" i="10"/>
  <c r="J3705" i="10"/>
  <c r="J3855" i="10"/>
  <c r="J3951" i="10"/>
  <c r="J4047" i="10"/>
  <c r="J3360" i="10"/>
  <c r="J3492" i="10"/>
  <c r="J3500" i="10"/>
  <c r="J3508" i="10"/>
  <c r="J3684" i="10"/>
  <c r="J3113" i="10"/>
  <c r="J3121" i="10"/>
  <c r="J3129" i="10"/>
  <c r="J3137" i="10"/>
  <c r="J3145" i="10"/>
  <c r="J3153" i="10"/>
  <c r="J3161" i="10"/>
  <c r="J3169" i="10"/>
  <c r="J3177" i="10"/>
  <c r="J3185" i="10"/>
  <c r="J3193" i="10"/>
  <c r="J3201" i="10"/>
  <c r="J3209" i="10"/>
  <c r="J3217" i="10"/>
  <c r="J3225" i="10"/>
  <c r="J3233" i="10"/>
  <c r="J3241" i="10"/>
  <c r="J3249" i="10"/>
  <c r="J3257" i="10"/>
  <c r="J3265" i="10"/>
  <c r="J3459" i="10"/>
  <c r="J3484" i="10"/>
  <c r="J3685" i="10"/>
  <c r="J3696" i="10"/>
  <c r="J4013" i="10"/>
  <c r="J4586" i="10"/>
  <c r="J3010" i="10"/>
  <c r="J3018" i="10"/>
  <c r="J3026" i="10"/>
  <c r="J3034" i="10"/>
  <c r="J3042" i="10"/>
  <c r="J3066" i="10"/>
  <c r="J3074" i="10"/>
  <c r="J3082" i="10"/>
  <c r="J3090" i="10"/>
  <c r="J3098" i="10"/>
  <c r="J3106" i="10"/>
  <c r="J3130" i="10"/>
  <c r="J3138" i="10"/>
  <c r="J3146" i="10"/>
  <c r="J3154" i="10"/>
  <c r="J3162" i="10"/>
  <c r="J3170" i="10"/>
  <c r="J3194" i="10"/>
  <c r="J3202" i="10"/>
  <c r="J3210" i="10"/>
  <c r="J3218" i="10"/>
  <c r="J3226" i="10"/>
  <c r="J3234" i="10"/>
  <c r="J3266" i="10"/>
  <c r="J3273" i="10"/>
  <c r="J3283" i="10"/>
  <c r="J3292" i="10"/>
  <c r="J3441" i="10"/>
  <c r="J3451" i="10"/>
  <c r="J3468" i="10"/>
  <c r="J3476" i="10"/>
  <c r="J3675" i="10"/>
  <c r="J3697" i="10"/>
  <c r="J3708" i="10"/>
  <c r="J3917" i="10"/>
  <c r="J4134" i="10"/>
  <c r="J4231" i="10"/>
  <c r="J4423" i="10"/>
  <c r="J2928" i="10"/>
  <c r="J3320" i="10"/>
  <c r="J3331" i="10"/>
  <c r="J3352" i="10"/>
  <c r="J3363" i="10"/>
  <c r="J3460" i="10"/>
  <c r="J3676" i="10"/>
  <c r="J3686" i="10"/>
  <c r="J3698" i="10"/>
  <c r="J3709" i="10"/>
  <c r="J3720" i="10"/>
  <c r="J2955" i="10"/>
  <c r="J2963" i="10"/>
  <c r="J2971" i="10"/>
  <c r="J2979" i="10"/>
  <c r="J2987" i="10"/>
  <c r="J2995" i="10"/>
  <c r="J3003" i="10"/>
  <c r="J3011" i="10"/>
  <c r="J3019" i="10"/>
  <c r="J3027" i="10"/>
  <c r="J3035" i="10"/>
  <c r="J3043" i="10"/>
  <c r="J3051" i="10"/>
  <c r="J3059" i="10"/>
  <c r="J3067" i="10"/>
  <c r="J3075" i="10"/>
  <c r="J3083" i="10"/>
  <c r="J3091" i="10"/>
  <c r="J3099" i="10"/>
  <c r="J3107" i="10"/>
  <c r="J3115" i="10"/>
  <c r="J3123" i="10"/>
  <c r="J3131" i="10"/>
  <c r="J3139" i="10"/>
  <c r="J3147" i="10"/>
  <c r="J3155" i="10"/>
  <c r="J3163" i="10"/>
  <c r="J3171" i="10"/>
  <c r="J3179" i="10"/>
  <c r="J3187" i="10"/>
  <c r="J3195" i="10"/>
  <c r="J3203" i="10"/>
  <c r="J3211" i="10"/>
  <c r="J3219" i="10"/>
  <c r="J3227" i="10"/>
  <c r="J3235" i="10"/>
  <c r="J3243" i="10"/>
  <c r="J3251" i="10"/>
  <c r="J3259" i="10"/>
  <c r="J3267" i="10"/>
  <c r="J3302" i="10"/>
  <c r="J3342" i="10"/>
  <c r="J3452" i="10"/>
  <c r="J3665" i="10"/>
  <c r="J3677" i="10"/>
  <c r="J3699" i="10"/>
  <c r="J3721" i="10"/>
  <c r="J3744" i="10"/>
  <c r="J3919" i="10"/>
  <c r="J3366" i="10"/>
  <c r="J3444" i="10"/>
  <c r="J3454" i="10"/>
  <c r="J3768" i="10"/>
  <c r="J2939" i="10"/>
  <c r="J3286" i="10"/>
  <c r="J3435" i="10"/>
  <c r="J3446" i="10"/>
  <c r="J3585" i="10"/>
  <c r="J3593" i="10"/>
  <c r="J3601" i="10"/>
  <c r="J3625" i="10"/>
  <c r="J3633" i="10"/>
  <c r="J3641" i="10"/>
  <c r="J3649" i="10"/>
  <c r="J3657" i="10"/>
  <c r="J3667" i="10"/>
  <c r="J3689" i="10"/>
  <c r="J3701" i="10"/>
  <c r="J3792" i="10"/>
  <c r="J4030" i="10"/>
  <c r="J3880" i="10"/>
  <c r="J3898" i="10"/>
  <c r="J3907" i="10"/>
  <c r="J3976" i="10"/>
  <c r="J3994" i="10"/>
  <c r="J4003" i="10"/>
  <c r="J4090" i="10"/>
  <c r="J4219" i="10"/>
  <c r="L32" i="18"/>
  <c r="L33" i="18" s="1"/>
  <c r="J4800" i="10"/>
  <c r="J4752" i="10"/>
  <c r="J4728" i="10"/>
  <c r="J4704" i="10"/>
  <c r="J4632" i="10"/>
  <c r="J4392" i="10"/>
  <c r="J4344" i="10"/>
  <c r="J4272" i="10"/>
  <c r="J4248" i="10"/>
  <c r="J4224" i="10"/>
  <c r="J4201" i="10"/>
  <c r="J4176" i="10"/>
  <c r="J4128" i="10"/>
  <c r="J4080" i="10"/>
  <c r="J4057" i="10"/>
  <c r="J3864" i="10"/>
  <c r="J3882" i="10"/>
  <c r="J3891" i="10"/>
  <c r="J3960" i="10"/>
  <c r="J3978" i="10"/>
  <c r="J3987" i="10"/>
  <c r="J4058" i="10"/>
  <c r="J4122" i="10"/>
  <c r="J4266" i="10"/>
  <c r="J4322" i="10"/>
  <c r="J4458" i="10"/>
  <c r="J4677" i="10"/>
  <c r="J4805" i="10"/>
  <c r="J4821" i="10"/>
  <c r="J4837" i="10"/>
  <c r="J4853" i="10"/>
  <c r="J4869" i="10"/>
  <c r="J4885" i="10"/>
  <c r="J4990" i="10"/>
  <c r="J4966" i="10"/>
  <c r="J4942" i="10"/>
  <c r="J4918" i="10"/>
  <c r="J4894" i="10"/>
  <c r="J4870" i="10"/>
  <c r="J4846" i="10"/>
  <c r="J4822" i="10"/>
  <c r="J4774" i="10"/>
  <c r="J4750" i="10"/>
  <c r="J4703" i="10"/>
  <c r="J4679" i="10"/>
  <c r="J4654" i="10"/>
  <c r="J4630" i="10"/>
  <c r="J4582" i="10"/>
  <c r="J4534" i="10"/>
  <c r="J3856" i="10"/>
  <c r="J3874" i="10"/>
  <c r="J3883" i="10"/>
  <c r="J3952" i="10"/>
  <c r="J3970" i="10"/>
  <c r="J3979" i="10"/>
  <c r="J4082" i="10"/>
  <c r="J4146" i="10"/>
  <c r="J4178" i="10"/>
  <c r="J4210" i="10"/>
  <c r="J4267" i="10"/>
  <c r="J4346" i="10"/>
  <c r="J4357" i="10"/>
  <c r="J4402" i="10"/>
  <c r="J4459" i="10"/>
  <c r="J4558" i="10"/>
  <c r="J4618" i="10"/>
  <c r="J4661" i="10"/>
  <c r="F32" i="18"/>
  <c r="J3848" i="10"/>
  <c r="J3866" i="10"/>
  <c r="J3944" i="10"/>
  <c r="J3962" i="10"/>
  <c r="J4040" i="10"/>
  <c r="J4093" i="10"/>
  <c r="J4347" i="10"/>
  <c r="J4382" i="10"/>
  <c r="J4736" i="10"/>
  <c r="J4712" i="10"/>
  <c r="J4688" i="10"/>
  <c r="J4616" i="10"/>
  <c r="J4400" i="10"/>
  <c r="J4376" i="10"/>
  <c r="J4328" i="10"/>
  <c r="J4280" i="10"/>
  <c r="J4256" i="10"/>
  <c r="J4232" i="10"/>
  <c r="J4208" i="10"/>
  <c r="J4185" i="10"/>
  <c r="J4160" i="10"/>
  <c r="J4113" i="10"/>
  <c r="J4088" i="10"/>
  <c r="J4064" i="10"/>
  <c r="J4032" i="10"/>
  <c r="C22" i="18"/>
  <c r="C23" i="18" s="1"/>
  <c r="J4987" i="10"/>
  <c r="J4963" i="10"/>
  <c r="J4939" i="10"/>
  <c r="J4915" i="10"/>
  <c r="J4891" i="10"/>
  <c r="J4819" i="10"/>
  <c r="J4771" i="10"/>
  <c r="J4603" i="10"/>
  <c r="J4579" i="10"/>
  <c r="J4555" i="10"/>
  <c r="J4531" i="10"/>
  <c r="J4507" i="10"/>
  <c r="J4483" i="10"/>
  <c r="J4435" i="10"/>
  <c r="J4387" i="10"/>
  <c r="J4339" i="10"/>
  <c r="J4291" i="10"/>
  <c r="J4243" i="10"/>
  <c r="J4195" i="10"/>
  <c r="J4147" i="10"/>
  <c r="J3729" i="10"/>
  <c r="J3737" i="10"/>
  <c r="J3745" i="10"/>
  <c r="J3753" i="10"/>
  <c r="J3761" i="10"/>
  <c r="J3769" i="10"/>
  <c r="J3777" i="10"/>
  <c r="J3785" i="10"/>
  <c r="J3793" i="10"/>
  <c r="J3801" i="10"/>
  <c r="J3809" i="10"/>
  <c r="J3817" i="10"/>
  <c r="J3825" i="10"/>
  <c r="J3833" i="10"/>
  <c r="J3841" i="10"/>
  <c r="J3850" i="10"/>
  <c r="J3859" i="10"/>
  <c r="J3928" i="10"/>
  <c r="J3946" i="10"/>
  <c r="J3955" i="10"/>
  <c r="J4024" i="10"/>
  <c r="J4042" i="10"/>
  <c r="J4074" i="10"/>
  <c r="J4138" i="10"/>
  <c r="J4170" i="10"/>
  <c r="J4202" i="10"/>
  <c r="J4258" i="10"/>
  <c r="J4315" i="10"/>
  <c r="J4394" i="10"/>
  <c r="J4450" i="10"/>
  <c r="J4606" i="10"/>
  <c r="J4666" i="10"/>
  <c r="C32" i="18"/>
  <c r="C33" i="18" s="1"/>
  <c r="J4998" i="10"/>
  <c r="J4974" i="10"/>
  <c r="J4950" i="10"/>
  <c r="J4926" i="10"/>
  <c r="J4902" i="10"/>
  <c r="J4878" i="10"/>
  <c r="J4854" i="10"/>
  <c r="J4830" i="10"/>
  <c r="J4806" i="10"/>
  <c r="J4758" i="10"/>
  <c r="J4734" i="10"/>
  <c r="J4687" i="10"/>
  <c r="J4663" i="10"/>
  <c r="J4614" i="10"/>
  <c r="J4518" i="10"/>
  <c r="J3714" i="10"/>
  <c r="J3754" i="10"/>
  <c r="J3762" i="10"/>
  <c r="J3770" i="10"/>
  <c r="J3778" i="10"/>
  <c r="J3818" i="10"/>
  <c r="J3826" i="10"/>
  <c r="J3834" i="10"/>
  <c r="J3938" i="10"/>
  <c r="J4293" i="10"/>
  <c r="K42" i="18"/>
  <c r="K43" i="18" s="1"/>
  <c r="I42" i="18"/>
  <c r="I43" i="18" s="1"/>
  <c r="J3912" i="10"/>
  <c r="J3930" i="10"/>
  <c r="J3939" i="10"/>
  <c r="J4008" i="10"/>
  <c r="J4026" i="10"/>
  <c r="J4035" i="10"/>
  <c r="J4106" i="10"/>
  <c r="J4226" i="10"/>
  <c r="J4362" i="10"/>
  <c r="J4418" i="10"/>
  <c r="J4813" i="10"/>
  <c r="J4829" i="10"/>
  <c r="J4845" i="10"/>
  <c r="J4861" i="10"/>
  <c r="J4877" i="10"/>
  <c r="J4744" i="10"/>
  <c r="J4720" i="10"/>
  <c r="J4672" i="10"/>
  <c r="J4648" i="10"/>
  <c r="J4624" i="10"/>
  <c r="J4408" i="10"/>
  <c r="J4360" i="10"/>
  <c r="J4312" i="10"/>
  <c r="J4264" i="10"/>
  <c r="J4216" i="10"/>
  <c r="J4169" i="10"/>
  <c r="J4144" i="10"/>
  <c r="J4121" i="10"/>
  <c r="J4097" i="10"/>
  <c r="J4072" i="10"/>
  <c r="J3904" i="10"/>
  <c r="J3922" i="10"/>
  <c r="J3931" i="10"/>
  <c r="J4018" i="10"/>
  <c r="J4027" i="10"/>
  <c r="J4162" i="10"/>
  <c r="J4194" i="10"/>
  <c r="J4306" i="10"/>
  <c r="J4363" i="10"/>
  <c r="J4995" i="10"/>
  <c r="J4971" i="10"/>
  <c r="J4947" i="10"/>
  <c r="J4923" i="10"/>
  <c r="J4899" i="10"/>
  <c r="J4875" i="10"/>
  <c r="J4827" i="10"/>
  <c r="J4755" i="10"/>
  <c r="J4636" i="10"/>
  <c r="J4587" i="10"/>
  <c r="J4563" i="10"/>
  <c r="J4539" i="10"/>
  <c r="J4515" i="10"/>
  <c r="J4491" i="10"/>
  <c r="J4419" i="10"/>
  <c r="J4371" i="10"/>
  <c r="J4323" i="10"/>
  <c r="J4275" i="10"/>
  <c r="J4227" i="10"/>
  <c r="J4179" i="10"/>
  <c r="J4107" i="10"/>
  <c r="J3732" i="10"/>
  <c r="J3756" i="10"/>
  <c r="J3780" i="10"/>
  <c r="J3804" i="10"/>
  <c r="J3828" i="10"/>
  <c r="J3836" i="10"/>
  <c r="J3914" i="10"/>
  <c r="J3992" i="10"/>
  <c r="J4010" i="10"/>
  <c r="J4098" i="10"/>
  <c r="J4164" i="10"/>
  <c r="J4982" i="10"/>
  <c r="J4958" i="10"/>
  <c r="J4934" i="10"/>
  <c r="J4910" i="10"/>
  <c r="J4886" i="10"/>
  <c r="J4862" i="10"/>
  <c r="J4838" i="10"/>
  <c r="J4814" i="10"/>
  <c r="J4790" i="10"/>
  <c r="J4766" i="10"/>
  <c r="J4718" i="10"/>
  <c r="J4622" i="10"/>
  <c r="J4598" i="10"/>
  <c r="J4550" i="10"/>
  <c r="J4502" i="10"/>
  <c r="J3888" i="10"/>
  <c r="J3984" i="10"/>
  <c r="J4002" i="10"/>
  <c r="J4011" i="10"/>
  <c r="J4466" i="10"/>
  <c r="J4494" i="10"/>
  <c r="J4629" i="10"/>
  <c r="J4706" i="10"/>
  <c r="E42" i="18"/>
  <c r="E43" i="18" s="1"/>
  <c r="W104" i="19"/>
  <c r="AD76" i="19" s="1"/>
  <c r="V78" i="19"/>
  <c r="AB78" i="19" s="1"/>
  <c r="S193" i="19"/>
  <c r="S187" i="19"/>
  <c r="S183" i="19"/>
  <c r="S177" i="19"/>
  <c r="S191" i="19"/>
  <c r="S180" i="19"/>
  <c r="S186" i="19"/>
  <c r="S197" i="19"/>
  <c r="S198" i="19"/>
  <c r="S192" i="19"/>
  <c r="S179" i="19"/>
  <c r="S178" i="19"/>
  <c r="S203" i="19"/>
  <c r="S182" i="19"/>
  <c r="S196" i="19"/>
  <c r="S200" i="19"/>
  <c r="S175" i="19"/>
  <c r="S199" i="19"/>
  <c r="S185" i="19"/>
  <c r="S188" i="19"/>
  <c r="S195" i="19"/>
  <c r="S174" i="19"/>
  <c r="S202" i="19"/>
  <c r="S181" i="19"/>
  <c r="S173" i="19"/>
  <c r="S189" i="19"/>
  <c r="S194" i="19"/>
  <c r="S201" i="19"/>
  <c r="S176" i="19"/>
  <c r="S190" i="19"/>
  <c r="S184" i="19"/>
  <c r="T173" i="19"/>
  <c r="T185" i="19"/>
  <c r="T196" i="19"/>
  <c r="T191" i="19"/>
  <c r="T179" i="19"/>
  <c r="T193" i="19"/>
  <c r="T203" i="19"/>
  <c r="T187" i="19"/>
  <c r="T189" i="19"/>
  <c r="T184" i="19"/>
  <c r="T177" i="19"/>
  <c r="T200" i="19"/>
  <c r="T175" i="19"/>
  <c r="T180" i="19"/>
  <c r="T186" i="19"/>
  <c r="T197" i="19"/>
  <c r="T178" i="19"/>
  <c r="T195" i="19"/>
  <c r="T182" i="19"/>
  <c r="T202" i="19"/>
  <c r="T201" i="19"/>
  <c r="T198" i="19"/>
  <c r="T183" i="19"/>
  <c r="T194" i="19"/>
  <c r="T176" i="19"/>
  <c r="T190" i="19"/>
  <c r="T199" i="19"/>
  <c r="T192" i="19"/>
  <c r="T188" i="19"/>
  <c r="T174" i="19"/>
  <c r="T181" i="19"/>
  <c r="V106" i="19"/>
  <c r="Y105" i="19"/>
  <c r="AA79" i="19"/>
  <c r="Z79" i="19" s="1"/>
  <c r="X105" i="19"/>
  <c r="W105" i="19"/>
  <c r="Z6" i="19" s="1"/>
  <c r="U106" i="19"/>
  <c r="AC77" i="19"/>
  <c r="I153" i="19"/>
  <c r="I146" i="19"/>
  <c r="I138" i="19"/>
  <c r="D135" i="19"/>
  <c r="D131" i="19"/>
  <c r="D127" i="19"/>
  <c r="D123" i="19"/>
  <c r="D119" i="19"/>
  <c r="D115" i="19"/>
  <c r="D111" i="19"/>
  <c r="D107" i="19"/>
  <c r="I103" i="19"/>
  <c r="I123" i="19"/>
  <c r="I119" i="19"/>
  <c r="I111" i="19"/>
  <c r="D104" i="19"/>
  <c r="I149" i="19"/>
  <c r="I141" i="19"/>
  <c r="I132" i="19"/>
  <c r="I128" i="19"/>
  <c r="I124" i="19"/>
  <c r="I120" i="19"/>
  <c r="I116" i="19"/>
  <c r="I112" i="19"/>
  <c r="I108" i="19"/>
  <c r="D103" i="19"/>
  <c r="I127" i="19"/>
  <c r="I154" i="19"/>
  <c r="I152" i="19"/>
  <c r="I144" i="19"/>
  <c r="I136" i="19"/>
  <c r="D132" i="19"/>
  <c r="D128" i="19"/>
  <c r="D124" i="19"/>
  <c r="D120" i="19"/>
  <c r="D116" i="19"/>
  <c r="D112" i="19"/>
  <c r="D108" i="19"/>
  <c r="I102" i="19"/>
  <c r="I100" i="19"/>
  <c r="I151" i="19"/>
  <c r="I147" i="19"/>
  <c r="I139" i="19"/>
  <c r="I133" i="19"/>
  <c r="I129" i="19"/>
  <c r="I125" i="19"/>
  <c r="I121" i="19"/>
  <c r="I117" i="19"/>
  <c r="I113" i="19"/>
  <c r="I109" i="19"/>
  <c r="I105" i="19"/>
  <c r="D102" i="19"/>
  <c r="D105" i="19"/>
  <c r="I101" i="19"/>
  <c r="I150" i="19"/>
  <c r="I142" i="19"/>
  <c r="D133" i="19"/>
  <c r="D129" i="19"/>
  <c r="D125" i="19"/>
  <c r="D121" i="19"/>
  <c r="D117" i="19"/>
  <c r="D113" i="19"/>
  <c r="D109" i="19"/>
  <c r="I135" i="19"/>
  <c r="I131" i="19"/>
  <c r="I107" i="19"/>
  <c r="I145" i="19"/>
  <c r="I137" i="19"/>
  <c r="I134" i="19"/>
  <c r="I130" i="19"/>
  <c r="I126" i="19"/>
  <c r="I122" i="19"/>
  <c r="I118" i="19"/>
  <c r="I114" i="19"/>
  <c r="I110" i="19"/>
  <c r="I106" i="19"/>
  <c r="D101" i="19"/>
  <c r="D100" i="19"/>
  <c r="I104" i="19"/>
  <c r="I115" i="19"/>
  <c r="I148" i="19"/>
  <c r="I140" i="19"/>
  <c r="D134" i="19"/>
  <c r="D130" i="19"/>
  <c r="D126" i="19"/>
  <c r="D122" i="19"/>
  <c r="D118" i="19"/>
  <c r="D114" i="19"/>
  <c r="D110" i="19"/>
  <c r="D106" i="19"/>
  <c r="I143" i="19"/>
  <c r="I99" i="19"/>
  <c r="D99" i="19"/>
  <c r="I98" i="19"/>
  <c r="D98" i="19"/>
  <c r="I97" i="19"/>
  <c r="D97" i="19"/>
  <c r="D96" i="19"/>
  <c r="I96" i="19"/>
  <c r="D95" i="19"/>
  <c r="D94" i="19"/>
  <c r="D93" i="19"/>
  <c r="D92" i="19"/>
  <c r="D91" i="19"/>
  <c r="I95" i="19"/>
  <c r="D90" i="19"/>
  <c r="D89" i="19"/>
  <c r="H88" i="19"/>
  <c r="D88" i="19"/>
  <c r="H87" i="19"/>
  <c r="D87" i="19"/>
  <c r="H86" i="19"/>
  <c r="D86" i="19"/>
  <c r="H85" i="19"/>
  <c r="D85" i="19"/>
  <c r="D84" i="19"/>
  <c r="H84" i="19"/>
  <c r="H83" i="19"/>
  <c r="D83" i="19"/>
  <c r="D82" i="19"/>
  <c r="H82" i="19"/>
  <c r="H81" i="19"/>
  <c r="D81" i="19"/>
  <c r="H80" i="19"/>
  <c r="D80" i="19"/>
  <c r="H79" i="19"/>
  <c r="D79" i="19"/>
  <c r="H78" i="19"/>
  <c r="D78" i="19"/>
  <c r="H77" i="19"/>
  <c r="D77" i="19"/>
  <c r="H76" i="19"/>
  <c r="H72" i="19"/>
  <c r="H71" i="19"/>
  <c r="H75" i="19"/>
  <c r="H74" i="19"/>
  <c r="H73" i="19"/>
  <c r="D76" i="19"/>
  <c r="C69" i="19"/>
  <c r="C68" i="19"/>
  <c r="G67" i="19"/>
  <c r="H67" i="19" s="1"/>
  <c r="C67" i="19"/>
  <c r="G66" i="19"/>
  <c r="H66" i="19" s="1"/>
  <c r="C66" i="19"/>
  <c r="G65" i="19"/>
  <c r="H65" i="19" s="1"/>
  <c r="C65" i="19"/>
  <c r="G64" i="19"/>
  <c r="H64" i="19" s="1"/>
  <c r="C64" i="19"/>
  <c r="G63" i="19"/>
  <c r="H63" i="19" s="1"/>
  <c r="C63" i="19"/>
  <c r="G62" i="19"/>
  <c r="H62" i="19" s="1"/>
  <c r="C62" i="19"/>
  <c r="G61" i="19"/>
  <c r="H61" i="19" s="1"/>
  <c r="C61" i="19"/>
  <c r="G60" i="19"/>
  <c r="H60" i="19" s="1"/>
  <c r="C60" i="19"/>
  <c r="G59" i="19"/>
  <c r="H59" i="19" s="1"/>
  <c r="C59" i="19"/>
  <c r="G58" i="19"/>
  <c r="H58" i="19" s="1"/>
  <c r="C58" i="19"/>
  <c r="G57" i="19"/>
  <c r="H57" i="19" s="1"/>
  <c r="G56" i="19"/>
  <c r="H56" i="19" s="1"/>
  <c r="H52" i="19"/>
  <c r="H51" i="19"/>
  <c r="H50" i="19"/>
  <c r="H49" i="19"/>
  <c r="H48" i="19"/>
  <c r="H47" i="19"/>
  <c r="H46" i="19"/>
  <c r="H45" i="19"/>
  <c r="H44" i="19"/>
  <c r="H43" i="19"/>
  <c r="H42" i="19"/>
  <c r="H41" i="19"/>
  <c r="H40" i="19"/>
  <c r="H38" i="19"/>
  <c r="H39" i="19" s="1"/>
  <c r="H37" i="19"/>
  <c r="H36" i="19"/>
  <c r="H32" i="19"/>
  <c r="H33" i="19"/>
  <c r="H31" i="19"/>
  <c r="H30" i="19"/>
  <c r="H29" i="19"/>
  <c r="H28" i="19"/>
  <c r="H27" i="19"/>
  <c r="H26" i="19"/>
  <c r="H25" i="19"/>
  <c r="H24" i="19"/>
  <c r="H23" i="19"/>
  <c r="H22" i="19"/>
  <c r="H21" i="19"/>
  <c r="H20" i="19"/>
  <c r="H19" i="19"/>
  <c r="H18" i="19"/>
  <c r="H17" i="19"/>
  <c r="H16" i="19"/>
  <c r="H15" i="19"/>
  <c r="H14" i="19"/>
  <c r="H13" i="19"/>
  <c r="H12" i="19"/>
  <c r="H11" i="19"/>
  <c r="H10" i="19"/>
  <c r="H9" i="19"/>
  <c r="H8" i="19"/>
  <c r="O3" i="19"/>
  <c r="J124" i="10"/>
  <c r="J125" i="10"/>
  <c r="J36" i="10"/>
  <c r="J37" i="10"/>
  <c r="J260" i="10"/>
  <c r="J261" i="10"/>
  <c r="J188" i="10"/>
  <c r="J189" i="10"/>
  <c r="J498" i="10"/>
  <c r="J659" i="10"/>
  <c r="J658" i="10"/>
  <c r="J108" i="10"/>
  <c r="J109" i="10"/>
  <c r="J114" i="10"/>
  <c r="J855" i="10"/>
  <c r="J854" i="10"/>
  <c r="J943" i="10"/>
  <c r="J942" i="10"/>
  <c r="J1031" i="10"/>
  <c r="J1030" i="10"/>
  <c r="J229" i="10"/>
  <c r="J172" i="10"/>
  <c r="J173" i="10"/>
  <c r="J959" i="10"/>
  <c r="J958" i="10"/>
  <c r="J18" i="10"/>
  <c r="J42" i="10"/>
  <c r="J66" i="10"/>
  <c r="J130" i="10"/>
  <c r="J194" i="10"/>
  <c r="J242" i="10"/>
  <c r="J346" i="10"/>
  <c r="J410" i="10"/>
  <c r="J474" i="10"/>
  <c r="J538" i="10"/>
  <c r="J578" i="10"/>
  <c r="J594" i="10"/>
  <c r="J610" i="10"/>
  <c r="J735" i="10"/>
  <c r="J734" i="10"/>
  <c r="J93" i="10"/>
  <c r="J106" i="10"/>
  <c r="J157" i="10"/>
  <c r="J170" i="10"/>
  <c r="J221" i="10"/>
  <c r="J322" i="10"/>
  <c r="J386" i="10"/>
  <c r="J450" i="10"/>
  <c r="J514" i="10"/>
  <c r="J627" i="10"/>
  <c r="J626" i="10"/>
  <c r="J653" i="10"/>
  <c r="J654" i="10"/>
  <c r="J1027" i="10"/>
  <c r="J1026" i="10"/>
  <c r="J1139" i="10"/>
  <c r="J1138" i="10"/>
  <c r="J5" i="10"/>
  <c r="J21" i="10"/>
  <c r="J45" i="10"/>
  <c r="J58" i="10"/>
  <c r="J69" i="10"/>
  <c r="J82" i="10"/>
  <c r="J133" i="10"/>
  <c r="J146" i="10"/>
  <c r="J197" i="10"/>
  <c r="J210" i="10"/>
  <c r="J234" i="10"/>
  <c r="J245" i="10"/>
  <c r="J266" i="10"/>
  <c r="J815" i="10"/>
  <c r="J814" i="10"/>
  <c r="J338" i="10"/>
  <c r="J402" i="10"/>
  <c r="J1203" i="10"/>
  <c r="J1202" i="10"/>
  <c r="J354" i="10"/>
  <c r="J418" i="10"/>
  <c r="J482" i="10"/>
  <c r="J546" i="10"/>
  <c r="J646" i="10"/>
  <c r="J663" i="10"/>
  <c r="J667" i="10"/>
  <c r="J683" i="10"/>
  <c r="J694" i="10"/>
  <c r="J719" i="10"/>
  <c r="J751" i="10"/>
  <c r="J790" i="10"/>
  <c r="J835" i="10"/>
  <c r="J907" i="10"/>
  <c r="J934" i="10"/>
  <c r="J979" i="10"/>
  <c r="J995" i="10"/>
  <c r="J1011" i="10"/>
  <c r="J1095" i="10"/>
  <c r="J1106" i="10"/>
  <c r="J1119" i="10"/>
  <c r="J1130" i="10"/>
  <c r="J1183" i="10"/>
  <c r="J1194" i="10"/>
  <c r="J1271" i="10"/>
  <c r="J6" i="10"/>
  <c r="J19" i="10"/>
  <c r="J35" i="10"/>
  <c r="J43" i="10"/>
  <c r="J51" i="10"/>
  <c r="J91" i="10"/>
  <c r="J115" i="10"/>
  <c r="J171" i="10"/>
  <c r="J195" i="10"/>
  <c r="J259" i="10"/>
  <c r="J275" i="10"/>
  <c r="J283" i="10"/>
  <c r="J291" i="10"/>
  <c r="J299" i="10"/>
  <c r="J571" i="10"/>
  <c r="J579" i="10"/>
  <c r="J587" i="10"/>
  <c r="J595" i="10"/>
  <c r="J603" i="10"/>
  <c r="J611" i="10"/>
  <c r="J619" i="10"/>
  <c r="J642" i="10"/>
  <c r="J726" i="10"/>
  <c r="J742" i="10"/>
  <c r="J786" i="10"/>
  <c r="J806" i="10"/>
  <c r="J1051" i="10"/>
  <c r="J2053" i="10"/>
  <c r="J2052" i="10"/>
  <c r="F33" i="18"/>
  <c r="J14" i="10"/>
  <c r="J634" i="10"/>
  <c r="J651" i="10"/>
  <c r="J670" i="10"/>
  <c r="J767" i="10"/>
  <c r="J782" i="10"/>
  <c r="J827" i="10"/>
  <c r="J867" i="10"/>
  <c r="J883" i="10"/>
  <c r="J899" i="10"/>
  <c r="J971" i="10"/>
  <c r="J1014" i="10"/>
  <c r="J1043" i="10"/>
  <c r="J1087" i="10"/>
  <c r="J1098" i="10"/>
  <c r="J1111" i="10"/>
  <c r="J1122" i="10"/>
  <c r="J1175" i="10"/>
  <c r="J1186" i="10"/>
  <c r="J1239" i="10"/>
  <c r="J1279" i="10"/>
  <c r="J686" i="10"/>
  <c r="J702" i="10"/>
  <c r="J763" i="10"/>
  <c r="J778" i="10"/>
  <c r="J798" i="10"/>
  <c r="J838" i="10"/>
  <c r="J926" i="10"/>
  <c r="J1054" i="10"/>
  <c r="J1074" i="10"/>
  <c r="J1162" i="10"/>
  <c r="J1226" i="10"/>
  <c r="J723" i="10"/>
  <c r="J739" i="10"/>
  <c r="J755" i="10"/>
  <c r="J819" i="10"/>
  <c r="J911" i="10"/>
  <c r="J947" i="10"/>
  <c r="J963" i="10"/>
  <c r="J983" i="10"/>
  <c r="J999" i="10"/>
  <c r="J1035" i="10"/>
  <c r="J1079" i="10"/>
  <c r="J1167" i="10"/>
  <c r="J1231" i="10"/>
  <c r="J1287" i="10"/>
  <c r="J713" i="10"/>
  <c r="J721" i="10"/>
  <c r="J873" i="10"/>
  <c r="J897" i="10"/>
  <c r="J985" i="10"/>
  <c r="J1033" i="10"/>
  <c r="J1041" i="10"/>
  <c r="J1057" i="10"/>
  <c r="J1081" i="10"/>
  <c r="J1089" i="10"/>
  <c r="J1113" i="10"/>
  <c r="J1121" i="10"/>
  <c r="J1129" i="10"/>
  <c r="J1137" i="10"/>
  <c r="J1145" i="10"/>
  <c r="J1153" i="10"/>
  <c r="J1161" i="10"/>
  <c r="J1169" i="10"/>
  <c r="J1177" i="10"/>
  <c r="J1185" i="10"/>
  <c r="J1193" i="10"/>
  <c r="J1201" i="10"/>
  <c r="J1209" i="10"/>
  <c r="J1217" i="10"/>
  <c r="J1225" i="10"/>
  <c r="J1233" i="10"/>
  <c r="J1241" i="10"/>
  <c r="J1249" i="10"/>
  <c r="J1257" i="10"/>
  <c r="J1265" i="10"/>
  <c r="J1273" i="10"/>
  <c r="J1281" i="10"/>
  <c r="J1289" i="10"/>
  <c r="J1297" i="10"/>
  <c r="J1305" i="10"/>
  <c r="J1313" i="10"/>
  <c r="J1354" i="10"/>
  <c r="J1363" i="10"/>
  <c r="J1385" i="10"/>
  <c r="J1426" i="10"/>
  <c r="J1482" i="10"/>
  <c r="J1483" i="10"/>
  <c r="J1563" i="10"/>
  <c r="J1577" i="10"/>
  <c r="J1609" i="10"/>
  <c r="J1665" i="10"/>
  <c r="J1753" i="10"/>
  <c r="J1769" i="10"/>
  <c r="J1825" i="10"/>
  <c r="J1881" i="10"/>
  <c r="J2007" i="10"/>
  <c r="J2008" i="10"/>
  <c r="J2231" i="10"/>
  <c r="J2232" i="10"/>
  <c r="J2277" i="10"/>
  <c r="J2276" i="10"/>
  <c r="J2303" i="10"/>
  <c r="J2304" i="10"/>
  <c r="J2360" i="10"/>
  <c r="J2361" i="10"/>
  <c r="J676" i="10"/>
  <c r="J684" i="10"/>
  <c r="J692" i="10"/>
  <c r="J700" i="10"/>
  <c r="J716" i="10"/>
  <c r="J732" i="10"/>
  <c r="J740" i="10"/>
  <c r="J748" i="10"/>
  <c r="J756" i="10"/>
  <c r="J796" i="10"/>
  <c r="J804" i="10"/>
  <c r="J812" i="10"/>
  <c r="J820" i="10"/>
  <c r="J828" i="10"/>
  <c r="J836" i="10"/>
  <c r="J844" i="10"/>
  <c r="J852" i="10"/>
  <c r="J860" i="10"/>
  <c r="J868" i="10"/>
  <c r="J876" i="10"/>
  <c r="J884" i="10"/>
  <c r="J892" i="10"/>
  <c r="J908" i="10"/>
  <c r="J916" i="10"/>
  <c r="J932" i="10"/>
  <c r="J964" i="10"/>
  <c r="J972" i="10"/>
  <c r="J996" i="10"/>
  <c r="J1004" i="10"/>
  <c r="J1012" i="10"/>
  <c r="J1020" i="10"/>
  <c r="J1036" i="10"/>
  <c r="J1395" i="10"/>
  <c r="J1435" i="10"/>
  <c r="J1507" i="10"/>
  <c r="J1531" i="10"/>
  <c r="J1587" i="10"/>
  <c r="J1619" i="10"/>
  <c r="J1977" i="10"/>
  <c r="J1976" i="10"/>
  <c r="J2635" i="10"/>
  <c r="J2636" i="10"/>
  <c r="J2641" i="10"/>
  <c r="J2642" i="10"/>
  <c r="J1329" i="10"/>
  <c r="J1337" i="10"/>
  <c r="J1346" i="10"/>
  <c r="J1355" i="10"/>
  <c r="J1378" i="10"/>
  <c r="J1418" i="10"/>
  <c r="J1419" i="10"/>
  <c r="J1427" i="10"/>
  <c r="J1450" i="10"/>
  <c r="J1451" i="10"/>
  <c r="J1569" i="10"/>
  <c r="J1601" i="10"/>
  <c r="J1633" i="10"/>
  <c r="J1657" i="10"/>
  <c r="J1713" i="10"/>
  <c r="J2199" i="10"/>
  <c r="J2200" i="10"/>
  <c r="J2271" i="10"/>
  <c r="J2272" i="10"/>
  <c r="J1324" i="10"/>
  <c r="J1330" i="10"/>
  <c r="J1338" i="10"/>
  <c r="J1339" i="10"/>
  <c r="J1347" i="10"/>
  <c r="J1370" i="10"/>
  <c r="J1379" i="10"/>
  <c r="J1401" i="10"/>
  <c r="J1410" i="10"/>
  <c r="J1411" i="10"/>
  <c r="J1441" i="10"/>
  <c r="J1466" i="10"/>
  <c r="J1467" i="10"/>
  <c r="J1475" i="10"/>
  <c r="J1489" i="10"/>
  <c r="J1499" i="10"/>
  <c r="J1523" i="10"/>
  <c r="J1547" i="10"/>
  <c r="J1593" i="10"/>
  <c r="J1625" i="10"/>
  <c r="J1649" i="10"/>
  <c r="J1745" i="10"/>
  <c r="J1761" i="10"/>
  <c r="J1817" i="10"/>
  <c r="J1833" i="10"/>
  <c r="J1935" i="10"/>
  <c r="J1936" i="10"/>
  <c r="J2121" i="10"/>
  <c r="J2120" i="10"/>
  <c r="J2241" i="10"/>
  <c r="J2240" i="10"/>
  <c r="J1323" i="10"/>
  <c r="J1442" i="10"/>
  <c r="J1443" i="10"/>
  <c r="J1561" i="10"/>
  <c r="J1571" i="10"/>
  <c r="J1603" i="10"/>
  <c r="J1635" i="10"/>
  <c r="J1659" i="10"/>
  <c r="J1673" i="10"/>
  <c r="J1689" i="10"/>
  <c r="J1705" i="10"/>
  <c r="J1777" i="10"/>
  <c r="J2049" i="10"/>
  <c r="J2048" i="10"/>
  <c r="J3428" i="10"/>
  <c r="J3429" i="10"/>
  <c r="J1903" i="10"/>
  <c r="J1904" i="10"/>
  <c r="J2159" i="10"/>
  <c r="J2160" i="10"/>
  <c r="J2309" i="10"/>
  <c r="J2308" i="10"/>
  <c r="J3317" i="10"/>
  <c r="J3316" i="10"/>
  <c r="J3381" i="10"/>
  <c r="J3380" i="10"/>
  <c r="J3396" i="10"/>
  <c r="J3397" i="10"/>
  <c r="J1458" i="10"/>
  <c r="J1459" i="10"/>
  <c r="J1667" i="10"/>
  <c r="J1683" i="10"/>
  <c r="J1691" i="10"/>
  <c r="J1699" i="10"/>
  <c r="J1723" i="10"/>
  <c r="J1731" i="10"/>
  <c r="J1771" i="10"/>
  <c r="J1795" i="10"/>
  <c r="J1803" i="10"/>
  <c r="J1811" i="10"/>
  <c r="J1819" i="10"/>
  <c r="J1843" i="10"/>
  <c r="J1912" i="10"/>
  <c r="J1944" i="10"/>
  <c r="J1965" i="10"/>
  <c r="J2016" i="10"/>
  <c r="J2037" i="10"/>
  <c r="J2056" i="10"/>
  <c r="J2077" i="10"/>
  <c r="J2092" i="10"/>
  <c r="J2109" i="10"/>
  <c r="J2128" i="10"/>
  <c r="J2168" i="10"/>
  <c r="J2248" i="10"/>
  <c r="J2280" i="10"/>
  <c r="J2384" i="10"/>
  <c r="J2385" i="10"/>
  <c r="J2400" i="10"/>
  <c r="J2401" i="10"/>
  <c r="J2416" i="10"/>
  <c r="J2417" i="10"/>
  <c r="J2432" i="10"/>
  <c r="J2448" i="10"/>
  <c r="J2464" i="10"/>
  <c r="J2480" i="10"/>
  <c r="J2496" i="10"/>
  <c r="J2512" i="10"/>
  <c r="J2528" i="10"/>
  <c r="J2544" i="10"/>
  <c r="J2560" i="10"/>
  <c r="J2576" i="10"/>
  <c r="J2691" i="10"/>
  <c r="J2692" i="10"/>
  <c r="J3357" i="10"/>
  <c r="J3356" i="10"/>
  <c r="J2328" i="10"/>
  <c r="J2329" i="10"/>
  <c r="J2729" i="10"/>
  <c r="J2730" i="10"/>
  <c r="J1892" i="10"/>
  <c r="J1896" i="10"/>
  <c r="J1928" i="10"/>
  <c r="J1949" i="10"/>
  <c r="J1981" i="10"/>
  <c r="J2000" i="10"/>
  <c r="J2089" i="10"/>
  <c r="J2133" i="10"/>
  <c r="J2152" i="10"/>
  <c r="J2188" i="10"/>
  <c r="J2224" i="10"/>
  <c r="J2264" i="10"/>
  <c r="J2296" i="10"/>
  <c r="J2376" i="10"/>
  <c r="J2377" i="10"/>
  <c r="J2392" i="10"/>
  <c r="J2393" i="10"/>
  <c r="J2408" i="10"/>
  <c r="J2409" i="10"/>
  <c r="J2424" i="10"/>
  <c r="J2440" i="10"/>
  <c r="J2456" i="10"/>
  <c r="J2472" i="10"/>
  <c r="J2488" i="10"/>
  <c r="J2504" i="10"/>
  <c r="J2520" i="10"/>
  <c r="J2536" i="10"/>
  <c r="J2552" i="10"/>
  <c r="J2568" i="10"/>
  <c r="J2715" i="10"/>
  <c r="J2716" i="10"/>
  <c r="J2945" i="10"/>
  <c r="J2946" i="10"/>
  <c r="J1888" i="10"/>
  <c r="J1909" i="10"/>
  <c r="J1941" i="10"/>
  <c r="J1960" i="10"/>
  <c r="J2013" i="10"/>
  <c r="J2032" i="10"/>
  <c r="J2072" i="10"/>
  <c r="J2125" i="10"/>
  <c r="J2165" i="10"/>
  <c r="J2184" i="10"/>
  <c r="J2205" i="10"/>
  <c r="J2220" i="10"/>
  <c r="J2245" i="10"/>
  <c r="J2260" i="10"/>
  <c r="J2809" i="10"/>
  <c r="J2810" i="10"/>
  <c r="J2929" i="10"/>
  <c r="J2930" i="10"/>
  <c r="J2320" i="10"/>
  <c r="J2321" i="10"/>
  <c r="J2755" i="10"/>
  <c r="J2756" i="10"/>
  <c r="J2761" i="10"/>
  <c r="J2762" i="10"/>
  <c r="J2841" i="10"/>
  <c r="J2842" i="10"/>
  <c r="J2913" i="10"/>
  <c r="J2914" i="10"/>
  <c r="J1952" i="10"/>
  <c r="J1984" i="10"/>
  <c r="J2060" i="10"/>
  <c r="J2096" i="10"/>
  <c r="J2136" i="10"/>
  <c r="J2193" i="10"/>
  <c r="J2212" i="10"/>
  <c r="J2252" i="10"/>
  <c r="J2336" i="10"/>
  <c r="J2352" i="10"/>
  <c r="J2353" i="10"/>
  <c r="J2368" i="10"/>
  <c r="J2369" i="10"/>
  <c r="J2603" i="10"/>
  <c r="J2604" i="10"/>
  <c r="J2609" i="10"/>
  <c r="J2610" i="10"/>
  <c r="J2667" i="10"/>
  <c r="J2668" i="10"/>
  <c r="J2897" i="10"/>
  <c r="J2898" i="10"/>
  <c r="J1902" i="10"/>
  <c r="J1918" i="10"/>
  <c r="J1926" i="10"/>
  <c r="J1942" i="10"/>
  <c r="J1966" i="10"/>
  <c r="J2030" i="10"/>
  <c r="J2126" i="10"/>
  <c r="J2286" i="10"/>
  <c r="J2294" i="10"/>
  <c r="J2358" i="10"/>
  <c r="J2390" i="10"/>
  <c r="J2585" i="10"/>
  <c r="J2596" i="10"/>
  <c r="J2617" i="10"/>
  <c r="J2618" i="10"/>
  <c r="J2628" i="10"/>
  <c r="J2649" i="10"/>
  <c r="J2660" i="10"/>
  <c r="J2681" i="10"/>
  <c r="J2690" i="10"/>
  <c r="J2700" i="10"/>
  <c r="J2737" i="10"/>
  <c r="J2738" i="10"/>
  <c r="J2748" i="10"/>
  <c r="J2769" i="10"/>
  <c r="J2770" i="10"/>
  <c r="J2780" i="10"/>
  <c r="J2793" i="10"/>
  <c r="J2817" i="10"/>
  <c r="J2818" i="10"/>
  <c r="J2881" i="10"/>
  <c r="J2882" i="10"/>
  <c r="J2994" i="10"/>
  <c r="J3058" i="10"/>
  <c r="J3122" i="10"/>
  <c r="J3186" i="10"/>
  <c r="J3250" i="10"/>
  <c r="J3281" i="10"/>
  <c r="J3282" i="10"/>
  <c r="J3365" i="10"/>
  <c r="J3364" i="10"/>
  <c r="J2105" i="10"/>
  <c r="J2201" i="10"/>
  <c r="J2209" i="10"/>
  <c r="J2273" i="10"/>
  <c r="J2313" i="10"/>
  <c r="J2337" i="10"/>
  <c r="J2345" i="10"/>
  <c r="J2425" i="10"/>
  <c r="J2441" i="10"/>
  <c r="J2449" i="10"/>
  <c r="J2457" i="10"/>
  <c r="J2465" i="10"/>
  <c r="J2473" i="10"/>
  <c r="J2481" i="10"/>
  <c r="J2489" i="10"/>
  <c r="J2497" i="10"/>
  <c r="J2505" i="10"/>
  <c r="J2513" i="10"/>
  <c r="J2521" i="10"/>
  <c r="J2529" i="10"/>
  <c r="J2537" i="10"/>
  <c r="J2545" i="10"/>
  <c r="J2553" i="10"/>
  <c r="J2561" i="10"/>
  <c r="J2569" i="10"/>
  <c r="J2577" i="10"/>
  <c r="J2857" i="10"/>
  <c r="J2858" i="10"/>
  <c r="J3373" i="10"/>
  <c r="J3372" i="10"/>
  <c r="J2674" i="10"/>
  <c r="J2785" i="10"/>
  <c r="J2786" i="10"/>
  <c r="J2834" i="10"/>
  <c r="J2873" i="10"/>
  <c r="J2986" i="10"/>
  <c r="J3050" i="10"/>
  <c r="J3114" i="10"/>
  <c r="J3178" i="10"/>
  <c r="J3242" i="10"/>
  <c r="J3325" i="10"/>
  <c r="J3324" i="10"/>
  <c r="J2601" i="10"/>
  <c r="J2602" i="10"/>
  <c r="J2612" i="10"/>
  <c r="J2633" i="10"/>
  <c r="J2634" i="10"/>
  <c r="J2644" i="10"/>
  <c r="J2665" i="10"/>
  <c r="J2666" i="10"/>
  <c r="J2676" i="10"/>
  <c r="J2713" i="10"/>
  <c r="J2732" i="10"/>
  <c r="J2753" i="10"/>
  <c r="J2754" i="10"/>
  <c r="J2764" i="10"/>
  <c r="J2849" i="10"/>
  <c r="J2850" i="10"/>
  <c r="J3333" i="10"/>
  <c r="J3332" i="10"/>
  <c r="J2724" i="10"/>
  <c r="J2801" i="10"/>
  <c r="J2802" i="10"/>
  <c r="J2825" i="10"/>
  <c r="J2826" i="10"/>
  <c r="J2889" i="10"/>
  <c r="J2890" i="10"/>
  <c r="J3258" i="10"/>
  <c r="J3341" i="10"/>
  <c r="J3340" i="10"/>
  <c r="J2625" i="10"/>
  <c r="J2626" i="10"/>
  <c r="J2657" i="10"/>
  <c r="J2658" i="10"/>
  <c r="J2777" i="10"/>
  <c r="J2778" i="10"/>
  <c r="J2865" i="10"/>
  <c r="J2866" i="10"/>
  <c r="J2905" i="10"/>
  <c r="J2906" i="10"/>
  <c r="J2921" i="10"/>
  <c r="J2922" i="10"/>
  <c r="J2937" i="10"/>
  <c r="J2938" i="10"/>
  <c r="J3349" i="10"/>
  <c r="J3348" i="10"/>
  <c r="J3554" i="10"/>
  <c r="J3618" i="10"/>
  <c r="J3682" i="10"/>
  <c r="J3746" i="10"/>
  <c r="J3810" i="10"/>
  <c r="J4244" i="10"/>
  <c r="J4245" i="10"/>
  <c r="J4372" i="10"/>
  <c r="J4373" i="10"/>
  <c r="J3418" i="10"/>
  <c r="J3442" i="10"/>
  <c r="J3594" i="10"/>
  <c r="J3658" i="10"/>
  <c r="J3722" i="10"/>
  <c r="J3786" i="10"/>
  <c r="J4100" i="10"/>
  <c r="J4101" i="10"/>
  <c r="J3276" i="10"/>
  <c r="J3289" i="10"/>
  <c r="J3290" i="10"/>
  <c r="J3297" i="10"/>
  <c r="J3298" i="10"/>
  <c r="J3305" i="10"/>
  <c r="J3410" i="10"/>
  <c r="J3445" i="10"/>
  <c r="J3458" i="10"/>
  <c r="J3546" i="10"/>
  <c r="J3610" i="10"/>
  <c r="J3674" i="10"/>
  <c r="J3738" i="10"/>
  <c r="J3802" i="10"/>
  <c r="J3287" i="10"/>
  <c r="J3313" i="10"/>
  <c r="J3314" i="10"/>
  <c r="J3321" i="10"/>
  <c r="J3322" i="10"/>
  <c r="J3329" i="10"/>
  <c r="J3330" i="10"/>
  <c r="J3337" i="10"/>
  <c r="J3338" i="10"/>
  <c r="J3345" i="10"/>
  <c r="J3346" i="10"/>
  <c r="J3353" i="10"/>
  <c r="J3354" i="10"/>
  <c r="J3361" i="10"/>
  <c r="J3362" i="10"/>
  <c r="J3369" i="10"/>
  <c r="J3377" i="10"/>
  <c r="J3434" i="10"/>
  <c r="J3482" i="10"/>
  <c r="J3493" i="10"/>
  <c r="J3514" i="10"/>
  <c r="J3525" i="10"/>
  <c r="J3586" i="10"/>
  <c r="J3650" i="10"/>
  <c r="J3842" i="10"/>
  <c r="J4308" i="10"/>
  <c r="J4309" i="10"/>
  <c r="J3370" i="10"/>
  <c r="J3378" i="10"/>
  <c r="J3437" i="10"/>
  <c r="J3450" i="10"/>
  <c r="J3474" i="10"/>
  <c r="J3485" i="10"/>
  <c r="J3506" i="10"/>
  <c r="J3517" i="10"/>
  <c r="J3538" i="10"/>
  <c r="J3602" i="10"/>
  <c r="J3666" i="10"/>
  <c r="J3730" i="10"/>
  <c r="J3794" i="10"/>
  <c r="J4060" i="10"/>
  <c r="J4061" i="10"/>
  <c r="J4180" i="10"/>
  <c r="J4181" i="10"/>
  <c r="J4478" i="10"/>
  <c r="J4479" i="10"/>
  <c r="J8" i="18"/>
  <c r="J12" i="18" s="1"/>
  <c r="J13" i="18" s="1"/>
  <c r="D12" i="18"/>
  <c r="D13" i="18" s="1"/>
  <c r="J5004" i="10"/>
  <c r="J5003" i="10"/>
  <c r="J4868" i="10"/>
  <c r="J4867" i="10"/>
  <c r="J4860" i="10"/>
  <c r="J4859" i="10"/>
  <c r="J4852" i="10"/>
  <c r="J4851" i="10"/>
  <c r="J4844" i="10"/>
  <c r="J4843" i="10"/>
  <c r="J4836" i="10"/>
  <c r="J4835" i="10"/>
  <c r="J4804" i="10"/>
  <c r="J4803" i="10"/>
  <c r="J4796" i="10"/>
  <c r="J4795" i="10"/>
  <c r="J4788" i="10"/>
  <c r="J4787" i="10"/>
  <c r="J4780" i="10"/>
  <c r="J4779" i="10"/>
  <c r="J4764" i="10"/>
  <c r="J4763" i="10"/>
  <c r="J4747" i="10"/>
  <c r="J4748" i="10"/>
  <c r="J4739" i="10"/>
  <c r="J4740" i="10"/>
  <c r="J4731" i="10"/>
  <c r="J4732" i="10"/>
  <c r="J4723" i="10"/>
  <c r="J4724" i="10"/>
  <c r="J4715" i="10"/>
  <c r="J4716" i="10"/>
  <c r="J4707" i="10"/>
  <c r="J4708" i="10"/>
  <c r="J4699" i="10"/>
  <c r="J4700" i="10"/>
  <c r="J4691" i="10"/>
  <c r="J4692" i="10"/>
  <c r="J4683" i="10"/>
  <c r="J4684" i="10"/>
  <c r="J4675" i="10"/>
  <c r="J4676" i="10"/>
  <c r="J4660" i="10"/>
  <c r="J4659" i="10"/>
  <c r="J4651" i="10"/>
  <c r="J4652" i="10"/>
  <c r="J4468" i="10"/>
  <c r="J4467" i="10"/>
  <c r="J4131" i="10"/>
  <c r="J4123" i="10"/>
  <c r="J4115" i="10"/>
  <c r="J4067" i="10"/>
  <c r="J4059" i="10"/>
  <c r="J4051" i="10"/>
  <c r="J4116" i="10"/>
  <c r="J4117" i="10"/>
  <c r="J4149" i="10"/>
  <c r="J4196" i="10"/>
  <c r="J4197" i="10"/>
  <c r="L38" i="18"/>
  <c r="L42" i="18" s="1"/>
  <c r="L43" i="18" s="1"/>
  <c r="F42" i="18"/>
  <c r="F43" i="18" s="1"/>
  <c r="L9" i="18"/>
  <c r="L12" i="18" s="1"/>
  <c r="L13" i="18" s="1"/>
  <c r="F12" i="18"/>
  <c r="F13" i="18" s="1"/>
  <c r="J5000" i="10"/>
  <c r="J5001" i="10"/>
  <c r="J4992" i="10"/>
  <c r="J4993" i="10"/>
  <c r="J4984" i="10"/>
  <c r="J4985" i="10"/>
  <c r="J4976" i="10"/>
  <c r="J4977" i="10"/>
  <c r="J4968" i="10"/>
  <c r="J4969" i="10"/>
  <c r="J4960" i="10"/>
  <c r="J4961" i="10"/>
  <c r="J4952" i="10"/>
  <c r="J4953" i="10"/>
  <c r="J4944" i="10"/>
  <c r="J4945" i="10"/>
  <c r="J4936" i="10"/>
  <c r="J4937" i="10"/>
  <c r="J4928" i="10"/>
  <c r="J4929" i="10"/>
  <c r="J4920" i="10"/>
  <c r="J4921" i="10"/>
  <c r="J4912" i="10"/>
  <c r="J4913" i="10"/>
  <c r="J4904" i="10"/>
  <c r="J4905" i="10"/>
  <c r="J4896" i="10"/>
  <c r="J4897" i="10"/>
  <c r="J4888" i="10"/>
  <c r="J4889" i="10"/>
  <c r="J4880" i="10"/>
  <c r="J4881" i="10"/>
  <c r="J4872" i="10"/>
  <c r="J4873" i="10"/>
  <c r="J4864" i="10"/>
  <c r="J4865" i="10"/>
  <c r="J4856" i="10"/>
  <c r="J4857" i="10"/>
  <c r="J4848" i="10"/>
  <c r="J4849" i="10"/>
  <c r="J4840" i="10"/>
  <c r="J4841" i="10"/>
  <c r="J4832" i="10"/>
  <c r="J4833" i="10"/>
  <c r="J4824" i="10"/>
  <c r="J4825" i="10"/>
  <c r="J4816" i="10"/>
  <c r="J4817" i="10"/>
  <c r="J4808" i="10"/>
  <c r="J4809" i="10"/>
  <c r="J4792" i="10"/>
  <c r="J4793" i="10"/>
  <c r="J4784" i="10"/>
  <c r="J4785" i="10"/>
  <c r="J4776" i="10"/>
  <c r="J4777" i="10"/>
  <c r="J4768" i="10"/>
  <c r="J4769" i="10"/>
  <c r="J4760" i="10"/>
  <c r="J4761" i="10"/>
  <c r="J4696" i="10"/>
  <c r="J4697" i="10"/>
  <c r="J4680" i="10"/>
  <c r="J4681" i="10"/>
  <c r="J4664" i="10"/>
  <c r="J4665" i="10"/>
  <c r="J4656" i="10"/>
  <c r="J4657" i="10"/>
  <c r="J4640" i="10"/>
  <c r="J4641" i="10"/>
  <c r="J4609" i="10"/>
  <c r="J4608" i="10"/>
  <c r="J4601" i="10"/>
  <c r="J4600" i="10"/>
  <c r="J4593" i="10"/>
  <c r="J4592" i="10"/>
  <c r="J4585" i="10"/>
  <c r="J4584" i="10"/>
  <c r="J4577" i="10"/>
  <c r="J4576" i="10"/>
  <c r="J4569" i="10"/>
  <c r="J4568" i="10"/>
  <c r="J4561" i="10"/>
  <c r="J4560" i="10"/>
  <c r="J4553" i="10"/>
  <c r="J4552" i="10"/>
  <c r="J4545" i="10"/>
  <c r="J4544" i="10"/>
  <c r="J4537" i="10"/>
  <c r="J4536" i="10"/>
  <c r="J4529" i="10"/>
  <c r="J4528" i="10"/>
  <c r="J4521" i="10"/>
  <c r="J4520" i="10"/>
  <c r="J4513" i="10"/>
  <c r="J4512" i="10"/>
  <c r="J4505" i="10"/>
  <c r="J4504" i="10"/>
  <c r="J4497" i="10"/>
  <c r="J4496" i="10"/>
  <c r="J4489" i="10"/>
  <c r="J4488" i="10"/>
  <c r="J4481" i="10"/>
  <c r="J4480" i="10"/>
  <c r="J4472" i="10"/>
  <c r="J4473" i="10"/>
  <c r="J4465" i="10"/>
  <c r="J4464" i="10"/>
  <c r="J4457" i="10"/>
  <c r="J4456" i="10"/>
  <c r="J4449" i="10"/>
  <c r="J4448" i="10"/>
  <c r="J4441" i="10"/>
  <c r="J4440" i="10"/>
  <c r="J4433" i="10"/>
  <c r="J4432" i="10"/>
  <c r="J4425" i="10"/>
  <c r="J4424" i="10"/>
  <c r="J4417" i="10"/>
  <c r="J4416" i="10"/>
  <c r="J4385" i="10"/>
  <c r="J4384" i="10"/>
  <c r="J4369" i="10"/>
  <c r="J4368" i="10"/>
  <c r="J4353" i="10"/>
  <c r="J4352" i="10"/>
  <c r="J4337" i="10"/>
  <c r="J4336" i="10"/>
  <c r="J4321" i="10"/>
  <c r="J4320" i="10"/>
  <c r="J4305" i="10"/>
  <c r="J4304" i="10"/>
  <c r="J4297" i="10"/>
  <c r="J4296" i="10"/>
  <c r="J4289" i="10"/>
  <c r="J4288" i="10"/>
  <c r="J4241" i="10"/>
  <c r="J4240" i="10"/>
  <c r="J4193" i="10"/>
  <c r="J4192" i="10"/>
  <c r="J4137" i="10"/>
  <c r="J4136" i="10"/>
  <c r="J3843" i="10"/>
  <c r="J3849" i="10"/>
  <c r="J3857" i="10"/>
  <c r="J3865" i="10"/>
  <c r="J3873" i="10"/>
  <c r="J3881" i="10"/>
  <c r="J3889" i="10"/>
  <c r="J3897" i="10"/>
  <c r="J3905" i="10"/>
  <c r="J3913" i="10"/>
  <c r="J3921" i="10"/>
  <c r="J3929" i="10"/>
  <c r="J3937" i="10"/>
  <c r="J3945" i="10"/>
  <c r="J3953" i="10"/>
  <c r="J3961" i="10"/>
  <c r="J3969" i="10"/>
  <c r="J3977" i="10"/>
  <c r="J3985" i="10"/>
  <c r="J3993" i="10"/>
  <c r="J4001" i="10"/>
  <c r="J4009" i="10"/>
  <c r="J4017" i="10"/>
  <c r="J4025" i="10"/>
  <c r="J4033" i="10"/>
  <c r="J4041" i="10"/>
  <c r="J4139" i="10"/>
  <c r="J4260" i="10"/>
  <c r="J4261" i="10"/>
  <c r="J4324" i="10"/>
  <c r="J4325" i="10"/>
  <c r="J4345" i="10"/>
  <c r="J4388" i="10"/>
  <c r="J4409" i="10"/>
  <c r="J4437" i="10"/>
  <c r="J4452" i="10"/>
  <c r="J4668" i="10"/>
  <c r="J4052" i="10"/>
  <c r="J4053" i="10"/>
  <c r="J4165" i="10"/>
  <c r="J3852" i="10"/>
  <c r="J3860" i="10"/>
  <c r="J3868" i="10"/>
  <c r="J3876" i="10"/>
  <c r="J3884" i="10"/>
  <c r="J3892" i="10"/>
  <c r="J3900" i="10"/>
  <c r="J3908" i="10"/>
  <c r="J3916" i="10"/>
  <c r="J3924" i="10"/>
  <c r="J3932" i="10"/>
  <c r="J3940" i="10"/>
  <c r="J3948" i="10"/>
  <c r="J3956" i="10"/>
  <c r="J3964" i="10"/>
  <c r="J3972" i="10"/>
  <c r="J3980" i="10"/>
  <c r="J3988" i="10"/>
  <c r="J3996" i="10"/>
  <c r="J4004" i="10"/>
  <c r="J4012" i="10"/>
  <c r="J4020" i="10"/>
  <c r="J4028" i="10"/>
  <c r="J4036" i="10"/>
  <c r="J4044" i="10"/>
  <c r="J4108" i="10"/>
  <c r="J4109" i="10"/>
  <c r="J4212" i="10"/>
  <c r="J4213" i="10"/>
  <c r="J4276" i="10"/>
  <c r="J4277" i="10"/>
  <c r="J4340" i="10"/>
  <c r="J4341" i="10"/>
  <c r="J4361" i="10"/>
  <c r="J4389" i="10"/>
  <c r="J4404" i="10"/>
  <c r="J4405" i="10"/>
  <c r="J4453" i="10"/>
  <c r="J4068" i="10"/>
  <c r="J4132" i="10"/>
  <c r="J4133" i="10"/>
  <c r="J4628" i="10"/>
  <c r="J4627" i="10"/>
  <c r="J4619" i="10"/>
  <c r="J4620" i="10"/>
  <c r="J4611" i="10"/>
  <c r="J4612" i="10"/>
  <c r="J4049" i="10"/>
  <c r="J4084" i="10"/>
  <c r="J4085" i="10"/>
  <c r="J4076" i="10"/>
  <c r="J4077" i="10"/>
  <c r="J4105" i="10"/>
  <c r="J4125" i="10"/>
  <c r="J4140" i="10"/>
  <c r="J4141" i="10"/>
  <c r="J4145" i="10"/>
  <c r="J4156" i="10"/>
  <c r="J4157" i="10"/>
  <c r="J4161" i="10"/>
  <c r="J4172" i="10"/>
  <c r="J4177" i="10"/>
  <c r="J4188" i="10"/>
  <c r="J4204" i="10"/>
  <c r="J4209" i="10"/>
  <c r="J4220" i="10"/>
  <c r="J4221" i="10"/>
  <c r="J4225" i="10"/>
  <c r="J4236" i="10"/>
  <c r="J4237" i="10"/>
  <c r="J4252" i="10"/>
  <c r="J4253" i="10"/>
  <c r="J4257" i="10"/>
  <c r="J4268" i="10"/>
  <c r="J4269" i="10"/>
  <c r="J4273" i="10"/>
  <c r="J4284" i="10"/>
  <c r="J4285" i="10"/>
  <c r="J4300" i="10"/>
  <c r="J4316" i="10"/>
  <c r="J4332" i="10"/>
  <c r="J4333" i="10"/>
  <c r="J4348" i="10"/>
  <c r="J4364" i="10"/>
  <c r="J4365" i="10"/>
  <c r="J4380" i="10"/>
  <c r="J4381" i="10"/>
  <c r="J4396" i="10"/>
  <c r="J4397" i="10"/>
  <c r="J4401" i="10"/>
  <c r="J4412" i="10"/>
  <c r="J4413" i="10"/>
  <c r="J4428" i="10"/>
  <c r="J4444" i="10"/>
  <c r="J4460" i="10"/>
  <c r="J4526" i="10"/>
  <c r="J4527" i="10"/>
  <c r="J4542" i="10"/>
  <c r="J4543" i="10"/>
  <c r="J4713" i="10"/>
  <c r="J4617" i="10"/>
  <c r="J4566" i="10"/>
  <c r="J4567" i="10"/>
  <c r="J4092" i="10"/>
  <c r="J4173" i="10"/>
  <c r="J4189" i="10"/>
  <c r="J4205" i="10"/>
  <c r="J4301" i="10"/>
  <c r="J4317" i="10"/>
  <c r="J4349" i="10"/>
  <c r="J4429" i="10"/>
  <c r="J4445" i="10"/>
  <c r="J4461" i="10"/>
  <c r="J4673" i="10"/>
  <c r="J4705" i="10"/>
  <c r="J4476" i="10"/>
  <c r="J4492" i="10"/>
  <c r="J4503" i="10"/>
  <c r="J4508" i="10"/>
  <c r="J4519" i="10"/>
  <c r="J4524" i="10"/>
  <c r="J4535" i="10"/>
  <c r="J4540" i="10"/>
  <c r="J4551" i="10"/>
  <c r="J4556" i="10"/>
  <c r="J4572" i="10"/>
  <c r="J4583" i="10"/>
  <c r="J4588" i="10"/>
  <c r="J4599" i="10"/>
  <c r="J4604" i="10"/>
  <c r="J4719" i="10"/>
  <c r="J4775" i="10"/>
  <c r="J4815" i="10"/>
  <c r="J4477" i="10"/>
  <c r="J4493" i="10"/>
  <c r="J4509" i="10"/>
  <c r="J4525" i="10"/>
  <c r="J4541" i="10"/>
  <c r="J4557" i="10"/>
  <c r="J4573" i="10"/>
  <c r="J4686" i="10"/>
  <c r="J4735" i="10"/>
  <c r="J4791" i="10"/>
  <c r="J4807" i="10"/>
  <c r="J4625" i="10"/>
  <c r="J4662" i="10"/>
  <c r="J4721" i="10"/>
  <c r="J4470" i="10"/>
  <c r="J4484" i="10"/>
  <c r="J4495" i="10"/>
  <c r="J4500" i="10"/>
  <c r="J4511" i="10"/>
  <c r="J4516" i="10"/>
  <c r="J4532" i="10"/>
  <c r="J4548" i="10"/>
  <c r="J4559" i="10"/>
  <c r="J4564" i="10"/>
  <c r="J4575" i="10"/>
  <c r="J4580" i="10"/>
  <c r="J4591" i="10"/>
  <c r="J4596" i="10"/>
  <c r="J4607" i="10"/>
  <c r="J4649" i="10"/>
  <c r="J4737" i="10"/>
  <c r="J38" i="18"/>
  <c r="J42" i="18" s="1"/>
  <c r="J43" i="18" s="1"/>
  <c r="D42" i="18"/>
  <c r="D43" i="18" s="1"/>
  <c r="J4798" i="10"/>
  <c r="J4799" i="10"/>
  <c r="J4782" i="10"/>
  <c r="J4743" i="10"/>
  <c r="J4742" i="10"/>
  <c r="J4727" i="10"/>
  <c r="J4726" i="10"/>
  <c r="J4710" i="10"/>
  <c r="J4711" i="10"/>
  <c r="J4695" i="10"/>
  <c r="J4694" i="10"/>
  <c r="J4678" i="10"/>
  <c r="J4671" i="10"/>
  <c r="J4670" i="10"/>
  <c r="J4485" i="10"/>
  <c r="J4501" i="10"/>
  <c r="J4517" i="10"/>
  <c r="J4533" i="10"/>
  <c r="J4549" i="10"/>
  <c r="J4565" i="10"/>
  <c r="J4581" i="10"/>
  <c r="J4597" i="10"/>
  <c r="J4753" i="10"/>
  <c r="J4884" i="10"/>
  <c r="J4983" i="10"/>
  <c r="J4486" i="10"/>
  <c r="J4487" i="10"/>
  <c r="J4633" i="10"/>
  <c r="J4689" i="10"/>
  <c r="J4634" i="10"/>
  <c r="J4714" i="10"/>
  <c r="J4729" i="10"/>
  <c r="J4745" i="10"/>
  <c r="J4820" i="10"/>
  <c r="J4879" i="10"/>
  <c r="J4975" i="10"/>
  <c r="J4658" i="10"/>
  <c r="J4730" i="10"/>
  <c r="J4746" i="10"/>
  <c r="J4674" i="10"/>
  <c r="J4759" i="10"/>
  <c r="J4767" i="10"/>
  <c r="J4927" i="10"/>
  <c r="I12" i="18"/>
  <c r="I13" i="18" s="1"/>
  <c r="D32" i="18"/>
  <c r="D33" i="18" s="1"/>
  <c r="J28" i="18"/>
  <c r="J32" i="18" s="1"/>
  <c r="J33" i="18" s="1"/>
  <c r="J4626" i="10"/>
  <c r="J4690" i="10"/>
  <c r="J4722" i="10"/>
  <c r="J4738" i="10"/>
  <c r="J4754" i="10"/>
  <c r="J4831" i="10"/>
  <c r="J4919" i="10"/>
  <c r="J4991" i="10"/>
  <c r="I22" i="18"/>
  <c r="I23" i="18" s="1"/>
  <c r="J4650" i="10"/>
  <c r="J4783" i="10"/>
  <c r="J4847" i="10"/>
  <c r="J4911" i="10"/>
  <c r="J4943" i="10"/>
  <c r="I32" i="18"/>
  <c r="I33" i="18" s="1"/>
  <c r="E12" i="18"/>
  <c r="E13" i="18" s="1"/>
  <c r="J4772" i="10"/>
  <c r="J4903" i="10"/>
  <c r="J4967" i="10"/>
  <c r="J4756" i="10"/>
  <c r="J4812" i="10"/>
  <c r="J4823" i="10"/>
  <c r="J4828" i="10"/>
  <c r="J4839" i="10"/>
  <c r="J4855" i="10"/>
  <c r="J4871" i="10"/>
  <c r="J4876" i="10"/>
  <c r="J4887" i="10"/>
  <c r="J4933" i="10"/>
  <c r="J4951" i="10"/>
  <c r="J4997" i="10"/>
  <c r="E22" i="18"/>
  <c r="E23" i="18" s="1"/>
  <c r="L18" i="18"/>
  <c r="L22" i="18" s="1"/>
  <c r="L23" i="18" s="1"/>
  <c r="F22" i="18"/>
  <c r="F23" i="18" s="1"/>
  <c r="E32" i="18"/>
  <c r="E33" i="18" s="1"/>
  <c r="K28" i="18"/>
  <c r="K32" i="18" s="1"/>
  <c r="K33" i="18" s="1"/>
  <c r="J4917" i="10"/>
  <c r="J4935" i="10"/>
  <c r="J4981" i="10"/>
  <c r="J4999" i="10"/>
  <c r="K12" i="18"/>
  <c r="K13" i="18" s="1"/>
  <c r="D22" i="18"/>
  <c r="D23" i="18" s="1"/>
  <c r="J19" i="18"/>
  <c r="J22" i="18" s="1"/>
  <c r="J23" i="18" s="1"/>
  <c r="J4895" i="10"/>
  <c r="J4959" i="10"/>
  <c r="J4996" i="10"/>
  <c r="J4988" i="10"/>
  <c r="J4980" i="10"/>
  <c r="J4972" i="10"/>
  <c r="J4964" i="10"/>
  <c r="J4956" i="10"/>
  <c r="J4948" i="10"/>
  <c r="J4940" i="10"/>
  <c r="J4932" i="10"/>
  <c r="J4924" i="10"/>
  <c r="J4916" i="10"/>
  <c r="J4908" i="10"/>
  <c r="J4900" i="10"/>
  <c r="J4892" i="10"/>
  <c r="C42" i="18"/>
  <c r="C43" i="18" s="1"/>
  <c r="W79" i="19" l="1"/>
  <c r="V79" i="19" s="1"/>
  <c r="AB79" i="19" s="1"/>
  <c r="AC79" i="19" s="1"/>
  <c r="AD78" i="19"/>
  <c r="S2" i="19"/>
  <c r="AD77" i="19"/>
  <c r="T232" i="19"/>
  <c r="T212" i="19"/>
  <c r="T210" i="19"/>
  <c r="T211" i="19"/>
  <c r="T206" i="19"/>
  <c r="T225" i="19"/>
  <c r="T205" i="19"/>
  <c r="T214" i="19"/>
  <c r="T216" i="19"/>
  <c r="T228" i="19"/>
  <c r="T213" i="19"/>
  <c r="T204" i="19"/>
  <c r="T229" i="19"/>
  <c r="T215" i="19"/>
  <c r="T226" i="19"/>
  <c r="T219" i="19"/>
  <c r="T231" i="19"/>
  <c r="T207" i="19"/>
  <c r="T209" i="19"/>
  <c r="T224" i="19"/>
  <c r="T208" i="19"/>
  <c r="T230" i="19"/>
  <c r="T218" i="19"/>
  <c r="T227" i="19"/>
  <c r="T223" i="19"/>
  <c r="T233" i="19"/>
  <c r="T222" i="19"/>
  <c r="T217" i="19"/>
  <c r="T220" i="19"/>
  <c r="T221" i="19"/>
  <c r="AC78" i="19"/>
  <c r="S205" i="19"/>
  <c r="S214" i="19"/>
  <c r="S206" i="19"/>
  <c r="S229" i="19"/>
  <c r="S210" i="19"/>
  <c r="S232" i="19"/>
  <c r="S212" i="19"/>
  <c r="S223" i="19"/>
  <c r="S211" i="19"/>
  <c r="S225" i="19"/>
  <c r="S216" i="19"/>
  <c r="S231" i="19"/>
  <c r="S207" i="19"/>
  <c r="S222" i="19"/>
  <c r="S213" i="19"/>
  <c r="S230" i="19"/>
  <c r="S218" i="19"/>
  <c r="S204" i="19"/>
  <c r="S228" i="19"/>
  <c r="S224" i="19"/>
  <c r="S209" i="19"/>
  <c r="S215" i="19"/>
  <c r="S226" i="19"/>
  <c r="S219" i="19"/>
  <c r="S217" i="19"/>
  <c r="S208" i="19"/>
  <c r="S220" i="19"/>
  <c r="S227" i="19"/>
  <c r="S233" i="19"/>
  <c r="S221" i="19"/>
  <c r="Z105" i="19"/>
  <c r="AA80" i="19"/>
  <c r="V107" i="19"/>
  <c r="Y106" i="19"/>
  <c r="U107" i="19"/>
  <c r="X106" i="19"/>
  <c r="W106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8" i="19"/>
  <c r="N17" i="19"/>
  <c r="N16" i="19"/>
  <c r="N15" i="19"/>
  <c r="N14" i="19"/>
  <c r="N13" i="19"/>
  <c r="N12" i="19"/>
  <c r="N11" i="19"/>
  <c r="N10" i="19"/>
  <c r="N9" i="19"/>
  <c r="N8" i="19"/>
  <c r="N7" i="19"/>
  <c r="N6" i="19"/>
  <c r="T20" i="19"/>
  <c r="T47" i="19"/>
  <c r="T53" i="19"/>
  <c r="T9" i="19"/>
  <c r="T32" i="19"/>
  <c r="T66" i="19"/>
  <c r="T65" i="19"/>
  <c r="T35" i="19"/>
  <c r="T63" i="19"/>
  <c r="T38" i="19"/>
  <c r="T25" i="19"/>
  <c r="T39" i="19"/>
  <c r="T54" i="19"/>
  <c r="T45" i="19"/>
  <c r="T11" i="19"/>
  <c r="T17" i="19"/>
  <c r="T23" i="19"/>
  <c r="T8" i="19"/>
  <c r="T43" i="19"/>
  <c r="T44" i="19"/>
  <c r="T46" i="19"/>
  <c r="T18" i="19"/>
  <c r="T64" i="19"/>
  <c r="T29" i="19"/>
  <c r="T37" i="19"/>
  <c r="T36" i="19"/>
  <c r="T34" i="19"/>
  <c r="T50" i="19"/>
  <c r="T58" i="19"/>
  <c r="T57" i="19"/>
  <c r="T14" i="19"/>
  <c r="T28" i="19"/>
  <c r="T12" i="19"/>
  <c r="T27" i="19"/>
  <c r="T26" i="19"/>
  <c r="T61" i="19"/>
  <c r="T30" i="19"/>
  <c r="T51" i="19"/>
  <c r="T6" i="19"/>
  <c r="T21" i="19"/>
  <c r="T7" i="19"/>
  <c r="T55" i="19"/>
  <c r="T10" i="19"/>
  <c r="T33" i="19"/>
  <c r="T49" i="19"/>
  <c r="T56" i="19"/>
  <c r="T13" i="19"/>
  <c r="T41" i="19"/>
  <c r="T15" i="19"/>
  <c r="T62" i="19"/>
  <c r="T19" i="19"/>
  <c r="T40" i="19"/>
  <c r="T24" i="19"/>
  <c r="T60" i="19"/>
  <c r="T48" i="19"/>
  <c r="T16" i="19"/>
  <c r="T52" i="19"/>
  <c r="T59" i="19"/>
  <c r="T31" i="19"/>
  <c r="T22" i="19"/>
  <c r="T42" i="19"/>
  <c r="W80" i="19" l="1"/>
  <c r="V80" i="19" s="1"/>
  <c r="AB80" i="19" s="1"/>
  <c r="S255" i="19"/>
  <c r="S250" i="19"/>
  <c r="S241" i="19"/>
  <c r="S237" i="19"/>
  <c r="S261" i="19"/>
  <c r="S244" i="19"/>
  <c r="S253" i="19"/>
  <c r="S243" i="19"/>
  <c r="S246" i="19"/>
  <c r="S258" i="19"/>
  <c r="S245" i="19"/>
  <c r="S262" i="19"/>
  <c r="S254" i="19"/>
  <c r="S264" i="19"/>
  <c r="S252" i="19"/>
  <c r="S235" i="19"/>
  <c r="S242" i="19"/>
  <c r="S256" i="19"/>
  <c r="S247" i="19"/>
  <c r="S240" i="19"/>
  <c r="S248" i="19"/>
  <c r="S236" i="19"/>
  <c r="S260" i="19"/>
  <c r="S257" i="19"/>
  <c r="S249" i="19"/>
  <c r="S259" i="19"/>
  <c r="S239" i="19"/>
  <c r="S263" i="19"/>
  <c r="S238" i="19"/>
  <c r="S234" i="19"/>
  <c r="S251" i="19"/>
  <c r="Z80" i="19"/>
  <c r="AA81" i="19" s="1"/>
  <c r="T241" i="19"/>
  <c r="T258" i="19"/>
  <c r="T257" i="19"/>
  <c r="T249" i="19"/>
  <c r="T254" i="19"/>
  <c r="T261" i="19"/>
  <c r="T237" i="19"/>
  <c r="T245" i="19"/>
  <c r="T246" i="19"/>
  <c r="T236" i="19"/>
  <c r="T251" i="19"/>
  <c r="T259" i="19"/>
  <c r="T255" i="19"/>
  <c r="T256" i="19"/>
  <c r="T234" i="19"/>
  <c r="T247" i="19"/>
  <c r="T240" i="19"/>
  <c r="T252" i="19"/>
  <c r="T244" i="19"/>
  <c r="T262" i="19"/>
  <c r="T235" i="19"/>
  <c r="T238" i="19"/>
  <c r="T250" i="19"/>
  <c r="T243" i="19"/>
  <c r="T242" i="19"/>
  <c r="T260" i="19"/>
  <c r="T253" i="19"/>
  <c r="T239" i="19"/>
  <c r="T264" i="19"/>
  <c r="T263" i="19"/>
  <c r="T248" i="19"/>
  <c r="Z106" i="19"/>
  <c r="U108" i="19"/>
  <c r="X107" i="19"/>
  <c r="W107" i="19"/>
  <c r="V108" i="19"/>
  <c r="Y107" i="19"/>
  <c r="AD79" i="19"/>
  <c r="V6" i="19"/>
  <c r="Q31" i="19"/>
  <c r="S31" i="19" s="1"/>
  <c r="P31" i="19"/>
  <c r="M31" i="19"/>
  <c r="Q8" i="19"/>
  <c r="S8" i="19" s="1"/>
  <c r="P8" i="19"/>
  <c r="M8" i="19"/>
  <c r="Q16" i="19"/>
  <c r="S16" i="19" s="1"/>
  <c r="P16" i="19"/>
  <c r="M16" i="19"/>
  <c r="Q24" i="19"/>
  <c r="S24" i="19" s="1"/>
  <c r="P24" i="19"/>
  <c r="M24" i="19"/>
  <c r="Q32" i="19"/>
  <c r="S32" i="19" s="1"/>
  <c r="P32" i="19"/>
  <c r="M32" i="19"/>
  <c r="Q40" i="19"/>
  <c r="S40" i="19" s="1"/>
  <c r="P40" i="19"/>
  <c r="M40" i="19"/>
  <c r="Q48" i="19"/>
  <c r="S48" i="19" s="1"/>
  <c r="P48" i="19"/>
  <c r="M48" i="19"/>
  <c r="Q56" i="19"/>
  <c r="S56" i="19" s="1"/>
  <c r="P56" i="19"/>
  <c r="M56" i="19"/>
  <c r="Q64" i="19"/>
  <c r="S64" i="19" s="1"/>
  <c r="P64" i="19"/>
  <c r="M64" i="19"/>
  <c r="Q23" i="19"/>
  <c r="S23" i="19" s="1"/>
  <c r="P23" i="19"/>
  <c r="M23" i="19"/>
  <c r="Q9" i="19"/>
  <c r="S9" i="19" s="1"/>
  <c r="M9" i="19"/>
  <c r="P9" i="19"/>
  <c r="Q17" i="19"/>
  <c r="S17" i="19" s="1"/>
  <c r="P17" i="19"/>
  <c r="M17" i="19"/>
  <c r="Q25" i="19"/>
  <c r="S25" i="19" s="1"/>
  <c r="P25" i="19"/>
  <c r="M25" i="19"/>
  <c r="P33" i="19"/>
  <c r="M33" i="19"/>
  <c r="Q33" i="19"/>
  <c r="S33" i="19" s="1"/>
  <c r="Q41" i="19"/>
  <c r="S41" i="19" s="1"/>
  <c r="P41" i="19"/>
  <c r="M41" i="19"/>
  <c r="P49" i="19"/>
  <c r="M49" i="19"/>
  <c r="Q49" i="19"/>
  <c r="S49" i="19" s="1"/>
  <c r="Q57" i="19"/>
  <c r="S57" i="19" s="1"/>
  <c r="P57" i="19"/>
  <c r="M57" i="19"/>
  <c r="Q65" i="19"/>
  <c r="S65" i="19" s="1"/>
  <c r="P65" i="19"/>
  <c r="M65" i="19"/>
  <c r="Q47" i="19"/>
  <c r="S47" i="19" s="1"/>
  <c r="P47" i="19"/>
  <c r="M47" i="19"/>
  <c r="Q18" i="19"/>
  <c r="S18" i="19" s="1"/>
  <c r="P18" i="19"/>
  <c r="M18" i="19"/>
  <c r="Q26" i="19"/>
  <c r="S26" i="19" s="1"/>
  <c r="P26" i="19"/>
  <c r="M26" i="19"/>
  <c r="P34" i="19"/>
  <c r="Q34" i="19"/>
  <c r="S34" i="19" s="1"/>
  <c r="M34" i="19"/>
  <c r="Q42" i="19"/>
  <c r="S42" i="19" s="1"/>
  <c r="P42" i="19"/>
  <c r="M42" i="19"/>
  <c r="Q50" i="19"/>
  <c r="S50" i="19" s="1"/>
  <c r="P50" i="19"/>
  <c r="M50" i="19"/>
  <c r="Q58" i="19"/>
  <c r="S58" i="19" s="1"/>
  <c r="P58" i="19"/>
  <c r="M58" i="19"/>
  <c r="Q66" i="19"/>
  <c r="S66" i="19" s="1"/>
  <c r="P66" i="19"/>
  <c r="M66" i="19"/>
  <c r="Q39" i="19"/>
  <c r="S39" i="19" s="1"/>
  <c r="P39" i="19"/>
  <c r="M39" i="19"/>
  <c r="Q11" i="19"/>
  <c r="S11" i="19" s="1"/>
  <c r="P11" i="19"/>
  <c r="M11" i="19"/>
  <c r="M19" i="19"/>
  <c r="Q19" i="19"/>
  <c r="S19" i="19" s="1"/>
  <c r="P19" i="19"/>
  <c r="Q27" i="19"/>
  <c r="S27" i="19" s="1"/>
  <c r="P27" i="19"/>
  <c r="M27" i="19"/>
  <c r="P35" i="19"/>
  <c r="Q35" i="19"/>
  <c r="S35" i="19" s="1"/>
  <c r="M35" i="19"/>
  <c r="Q43" i="19"/>
  <c r="S43" i="19" s="1"/>
  <c r="P43" i="19"/>
  <c r="M43" i="19"/>
  <c r="Q51" i="19"/>
  <c r="S51" i="19" s="1"/>
  <c r="P51" i="19"/>
  <c r="M51" i="19"/>
  <c r="Q59" i="19"/>
  <c r="S59" i="19" s="1"/>
  <c r="P59" i="19"/>
  <c r="M59" i="19"/>
  <c r="Q15" i="19"/>
  <c r="S15" i="19" s="1"/>
  <c r="P15" i="19"/>
  <c r="M15" i="19"/>
  <c r="Q10" i="19"/>
  <c r="S10" i="19" s="1"/>
  <c r="P10" i="19"/>
  <c r="M10" i="19"/>
  <c r="M12" i="19"/>
  <c r="P12" i="19"/>
  <c r="Q12" i="19"/>
  <c r="S12" i="19" s="1"/>
  <c r="Q20" i="19"/>
  <c r="S20" i="19" s="1"/>
  <c r="P20" i="19"/>
  <c r="M20" i="19"/>
  <c r="P28" i="19"/>
  <c r="M28" i="19"/>
  <c r="Q28" i="19"/>
  <c r="S28" i="19" s="1"/>
  <c r="Q36" i="19"/>
  <c r="S36" i="19" s="1"/>
  <c r="P36" i="19"/>
  <c r="M36" i="19"/>
  <c r="Q44" i="19"/>
  <c r="S44" i="19" s="1"/>
  <c r="P44" i="19"/>
  <c r="M44" i="19"/>
  <c r="Q52" i="19"/>
  <c r="S52" i="19" s="1"/>
  <c r="M52" i="19"/>
  <c r="P52" i="19"/>
  <c r="P60" i="19"/>
  <c r="Q60" i="19"/>
  <c r="S60" i="19" s="1"/>
  <c r="M60" i="19"/>
  <c r="Q55" i="19"/>
  <c r="S55" i="19" s="1"/>
  <c r="P55" i="19"/>
  <c r="M55" i="19"/>
  <c r="Q13" i="19"/>
  <c r="S13" i="19" s="1"/>
  <c r="P13" i="19"/>
  <c r="M13" i="19"/>
  <c r="Q21" i="19"/>
  <c r="S21" i="19" s="1"/>
  <c r="P21" i="19"/>
  <c r="M21" i="19"/>
  <c r="Q29" i="19"/>
  <c r="S29" i="19" s="1"/>
  <c r="P29" i="19"/>
  <c r="M29" i="19"/>
  <c r="Q37" i="19"/>
  <c r="S37" i="19" s="1"/>
  <c r="P37" i="19"/>
  <c r="M37" i="19"/>
  <c r="Q45" i="19"/>
  <c r="S45" i="19" s="1"/>
  <c r="P45" i="19"/>
  <c r="M45" i="19"/>
  <c r="Q53" i="19"/>
  <c r="S53" i="19" s="1"/>
  <c r="P53" i="19"/>
  <c r="M53" i="19"/>
  <c r="Q61" i="19"/>
  <c r="S61" i="19" s="1"/>
  <c r="P61" i="19"/>
  <c r="M61" i="19"/>
  <c r="Q7" i="19"/>
  <c r="S7" i="19" s="1"/>
  <c r="P7" i="19"/>
  <c r="M7" i="19"/>
  <c r="Q63" i="19"/>
  <c r="S63" i="19" s="1"/>
  <c r="P63" i="19"/>
  <c r="M63" i="19"/>
  <c r="Q14" i="19"/>
  <c r="S14" i="19" s="1"/>
  <c r="P14" i="19"/>
  <c r="M14" i="19"/>
  <c r="Q22" i="19"/>
  <c r="S22" i="19" s="1"/>
  <c r="P22" i="19"/>
  <c r="M22" i="19"/>
  <c r="Q30" i="19"/>
  <c r="S30" i="19" s="1"/>
  <c r="P30" i="19"/>
  <c r="M30" i="19"/>
  <c r="Q38" i="19"/>
  <c r="S38" i="19" s="1"/>
  <c r="P38" i="19"/>
  <c r="M38" i="19"/>
  <c r="Q46" i="19"/>
  <c r="S46" i="19" s="1"/>
  <c r="P46" i="19"/>
  <c r="M46" i="19"/>
  <c r="P54" i="19"/>
  <c r="Q54" i="19"/>
  <c r="S54" i="19" s="1"/>
  <c r="M54" i="19"/>
  <c r="Q62" i="19"/>
  <c r="S62" i="19" s="1"/>
  <c r="P62" i="19"/>
  <c r="M62" i="19"/>
  <c r="W81" i="19" l="1"/>
  <c r="V81" i="19" s="1"/>
  <c r="W82" i="19" s="1"/>
  <c r="Z81" i="19"/>
  <c r="T265" i="19"/>
  <c r="T269" i="19"/>
  <c r="T282" i="19"/>
  <c r="T287" i="19"/>
  <c r="T291" i="19"/>
  <c r="T286" i="19"/>
  <c r="T281" i="19"/>
  <c r="T283" i="19"/>
  <c r="T289" i="19"/>
  <c r="T271" i="19"/>
  <c r="T275" i="19"/>
  <c r="T284" i="19"/>
  <c r="T272" i="19"/>
  <c r="T280" i="19"/>
  <c r="T292" i="19"/>
  <c r="T276" i="19"/>
  <c r="T290" i="19"/>
  <c r="T277" i="19"/>
  <c r="T270" i="19"/>
  <c r="T267" i="19"/>
  <c r="T279" i="19"/>
  <c r="T294" i="19"/>
  <c r="T288" i="19"/>
  <c r="T266" i="19"/>
  <c r="T278" i="19"/>
  <c r="T274" i="19"/>
  <c r="T285" i="19"/>
  <c r="T268" i="19"/>
  <c r="T293" i="19"/>
  <c r="T295" i="19"/>
  <c r="T273" i="19"/>
  <c r="S265" i="19"/>
  <c r="S279" i="19"/>
  <c r="S295" i="19"/>
  <c r="S293" i="19"/>
  <c r="S273" i="19"/>
  <c r="S272" i="19"/>
  <c r="S275" i="19"/>
  <c r="S268" i="19"/>
  <c r="S292" i="19"/>
  <c r="S280" i="19"/>
  <c r="S291" i="19"/>
  <c r="S278" i="19"/>
  <c r="S267" i="19"/>
  <c r="Z107" i="19"/>
  <c r="V109" i="19"/>
  <c r="Y108" i="19"/>
  <c r="AD80" i="19"/>
  <c r="AC80" i="19"/>
  <c r="W108" i="19"/>
  <c r="X108" i="19"/>
  <c r="U109" i="19"/>
  <c r="R29" i="19"/>
  <c r="O29" i="19"/>
  <c r="R61" i="19"/>
  <c r="O61" i="19"/>
  <c r="R55" i="19"/>
  <c r="O55" i="19"/>
  <c r="R28" i="19"/>
  <c r="O28" i="19"/>
  <c r="R50" i="19"/>
  <c r="O50" i="19"/>
  <c r="O9" i="19"/>
  <c r="R9" i="19"/>
  <c r="R40" i="19"/>
  <c r="O40" i="19"/>
  <c r="R16" i="19"/>
  <c r="O16" i="19"/>
  <c r="R11" i="19"/>
  <c r="O11" i="19"/>
  <c r="R32" i="19"/>
  <c r="O32" i="19"/>
  <c r="R36" i="19"/>
  <c r="O36" i="19"/>
  <c r="R65" i="19"/>
  <c r="O65" i="19"/>
  <c r="R38" i="19"/>
  <c r="O38" i="19"/>
  <c r="O21" i="19"/>
  <c r="R21" i="19"/>
  <c r="R14" i="19"/>
  <c r="O14" i="19"/>
  <c r="R10" i="19"/>
  <c r="O10" i="19"/>
  <c r="R37" i="19"/>
  <c r="O37" i="19"/>
  <c r="R44" i="19"/>
  <c r="O44" i="19"/>
  <c r="R59" i="19"/>
  <c r="O59" i="19"/>
  <c r="R26" i="19"/>
  <c r="O26" i="19"/>
  <c r="R33" i="19"/>
  <c r="O33" i="19"/>
  <c r="R54" i="19"/>
  <c r="O54" i="19"/>
  <c r="R30" i="19"/>
  <c r="O30" i="19"/>
  <c r="R13" i="19"/>
  <c r="O13" i="19"/>
  <c r="R20" i="19"/>
  <c r="O20" i="19"/>
  <c r="R66" i="19"/>
  <c r="O66" i="19"/>
  <c r="R56" i="19"/>
  <c r="O56" i="19"/>
  <c r="O63" i="19"/>
  <c r="R63" i="19"/>
  <c r="R42" i="19"/>
  <c r="O42" i="19"/>
  <c r="R46" i="19"/>
  <c r="O46" i="19"/>
  <c r="R51" i="19"/>
  <c r="O51" i="19"/>
  <c r="R53" i="19"/>
  <c r="O53" i="19"/>
  <c r="O25" i="19"/>
  <c r="R25" i="19"/>
  <c r="R18" i="19"/>
  <c r="O18" i="19"/>
  <c r="R23" i="19"/>
  <c r="O23" i="19"/>
  <c r="R8" i="19"/>
  <c r="O8" i="19"/>
  <c r="R22" i="19"/>
  <c r="O22" i="19"/>
  <c r="R27" i="19"/>
  <c r="O27" i="19"/>
  <c r="R41" i="19"/>
  <c r="O41" i="19"/>
  <c r="R15" i="19"/>
  <c r="O15" i="19"/>
  <c r="O35" i="19"/>
  <c r="R35" i="19"/>
  <c r="R60" i="19"/>
  <c r="O60" i="19"/>
  <c r="R52" i="19"/>
  <c r="O52" i="19"/>
  <c r="O12" i="19"/>
  <c r="R12" i="19"/>
  <c r="R58" i="19"/>
  <c r="O58" i="19"/>
  <c r="R48" i="19"/>
  <c r="O48" i="19"/>
  <c r="R62" i="19"/>
  <c r="O62" i="19"/>
  <c r="R7" i="19"/>
  <c r="O7" i="19"/>
  <c r="R45" i="19"/>
  <c r="O45" i="19"/>
  <c r="R39" i="19"/>
  <c r="O39" i="19"/>
  <c r="R17" i="19"/>
  <c r="O17" i="19"/>
  <c r="R24" i="19"/>
  <c r="O24" i="19"/>
  <c r="R49" i="19"/>
  <c r="O49" i="19"/>
  <c r="R43" i="19"/>
  <c r="O43" i="19"/>
  <c r="R19" i="19"/>
  <c r="O19" i="19"/>
  <c r="R34" i="19"/>
  <c r="O34" i="19"/>
  <c r="R47" i="19"/>
  <c r="O47" i="19"/>
  <c r="R57" i="19"/>
  <c r="O57" i="19"/>
  <c r="R64" i="19"/>
  <c r="O64" i="19"/>
  <c r="R31" i="19"/>
  <c r="O31" i="19"/>
  <c r="X6" i="19"/>
  <c r="W6" i="19"/>
  <c r="Y6" i="19" s="1"/>
  <c r="AB81" i="19" l="1"/>
  <c r="AD81" i="19" s="1"/>
  <c r="S282" i="19"/>
  <c r="S266" i="19"/>
  <c r="S286" i="19"/>
  <c r="S277" i="19"/>
  <c r="S285" i="19"/>
  <c r="S271" i="19"/>
  <c r="S270" i="19"/>
  <c r="S290" i="19"/>
  <c r="S288" i="19"/>
  <c r="S281" i="19"/>
  <c r="V82" i="19"/>
  <c r="W83" i="19" s="1"/>
  <c r="S294" i="19"/>
  <c r="S284" i="19"/>
  <c r="S274" i="19"/>
  <c r="S269" i="19"/>
  <c r="S276" i="19"/>
  <c r="S289" i="19"/>
  <c r="S283" i="19"/>
  <c r="S287" i="19"/>
  <c r="S296" i="19"/>
  <c r="S316" i="19"/>
  <c r="S321" i="19"/>
  <c r="S323" i="19"/>
  <c r="S315" i="19"/>
  <c r="S300" i="19"/>
  <c r="S303" i="19"/>
  <c r="S310" i="19"/>
  <c r="S297" i="19"/>
  <c r="S311" i="19"/>
  <c r="S309" i="19"/>
  <c r="S305" i="19"/>
  <c r="S299" i="19"/>
  <c r="S306" i="19"/>
  <c r="S308" i="19"/>
  <c r="S307" i="19"/>
  <c r="S301" i="19"/>
  <c r="S318" i="19"/>
  <c r="S312" i="19"/>
  <c r="S313" i="19"/>
  <c r="S317" i="19"/>
  <c r="S319" i="19"/>
  <c r="S302" i="19"/>
  <c r="S298" i="19"/>
  <c r="S320" i="19"/>
  <c r="S304" i="19"/>
  <c r="S314" i="19"/>
  <c r="S322" i="19"/>
  <c r="AA82" i="19"/>
  <c r="Z82" i="19" s="1"/>
  <c r="AA83" i="19" s="1"/>
  <c r="W109" i="19"/>
  <c r="U110" i="19"/>
  <c r="X109" i="19"/>
  <c r="Z108" i="19"/>
  <c r="Y109" i="19"/>
  <c r="V110" i="19"/>
  <c r="V9" i="19"/>
  <c r="V8" i="19"/>
  <c r="V7" i="19"/>
  <c r="AY6" i="19"/>
  <c r="AC81" i="19" l="1"/>
  <c r="Z83" i="19"/>
  <c r="AA84" i="19" s="1"/>
  <c r="T324" i="19"/>
  <c r="T346" i="19"/>
  <c r="T343" i="19"/>
  <c r="T352" i="19"/>
  <c r="T333" i="19"/>
  <c r="T338" i="19"/>
  <c r="T347" i="19"/>
  <c r="T341" i="19"/>
  <c r="T326" i="19"/>
  <c r="T340" i="19"/>
  <c r="T325" i="19"/>
  <c r="T336" i="19"/>
  <c r="T329" i="19"/>
  <c r="T354" i="19"/>
  <c r="T350" i="19"/>
  <c r="T342" i="19"/>
  <c r="T337" i="19"/>
  <c r="T334" i="19"/>
  <c r="T330" i="19"/>
  <c r="T327" i="19"/>
  <c r="T328" i="19"/>
  <c r="T339" i="19"/>
  <c r="T349" i="19"/>
  <c r="T335" i="19"/>
  <c r="T332" i="19"/>
  <c r="T345" i="19"/>
  <c r="T331" i="19"/>
  <c r="T351" i="19"/>
  <c r="T353" i="19"/>
  <c r="T344" i="19"/>
  <c r="T348" i="19"/>
  <c r="T296" i="19"/>
  <c r="T316" i="19"/>
  <c r="T309" i="19"/>
  <c r="T305" i="19"/>
  <c r="T299" i="19"/>
  <c r="T300" i="19"/>
  <c r="T307" i="19"/>
  <c r="T298" i="19"/>
  <c r="T311" i="19"/>
  <c r="T297" i="19"/>
  <c r="T313" i="19"/>
  <c r="T301" i="19"/>
  <c r="T308" i="19"/>
  <c r="T317" i="19"/>
  <c r="T306" i="19"/>
  <c r="T314" i="19"/>
  <c r="T303" i="19"/>
  <c r="T312" i="19"/>
  <c r="T304" i="19"/>
  <c r="T319" i="19"/>
  <c r="T320" i="19"/>
  <c r="T315" i="19"/>
  <c r="T302" i="19"/>
  <c r="T322" i="19"/>
  <c r="T323" i="19"/>
  <c r="T318" i="19"/>
  <c r="T321" i="19"/>
  <c r="T310" i="19"/>
  <c r="AB82" i="19"/>
  <c r="AD82" i="19" s="1"/>
  <c r="V83" i="19"/>
  <c r="AB83" i="19" s="1"/>
  <c r="S324" i="19"/>
  <c r="S333" i="19"/>
  <c r="S352" i="19"/>
  <c r="S347" i="19"/>
  <c r="S340" i="19"/>
  <c r="S326" i="19"/>
  <c r="S349" i="19"/>
  <c r="S343" i="19"/>
  <c r="S344" i="19"/>
  <c r="S337" i="19"/>
  <c r="S327" i="19"/>
  <c r="S338" i="19"/>
  <c r="S339" i="19"/>
  <c r="S335" i="19"/>
  <c r="S341" i="19"/>
  <c r="S325" i="19"/>
  <c r="S345" i="19"/>
  <c r="S350" i="19"/>
  <c r="S354" i="19"/>
  <c r="S334" i="19"/>
  <c r="S342" i="19"/>
  <c r="S348" i="19"/>
  <c r="S331" i="19"/>
  <c r="S329" i="19"/>
  <c r="S346" i="19"/>
  <c r="S328" i="19"/>
  <c r="S332" i="19"/>
  <c r="S330" i="19"/>
  <c r="S336" i="19"/>
  <c r="S353" i="19"/>
  <c r="S351" i="19"/>
  <c r="Z109" i="19"/>
  <c r="V111" i="19"/>
  <c r="Y110" i="19"/>
  <c r="W110" i="19"/>
  <c r="U111" i="19"/>
  <c r="X110" i="19"/>
  <c r="X8" i="19"/>
  <c r="W8" i="19"/>
  <c r="Y8" i="19" s="1"/>
  <c r="W9" i="19"/>
  <c r="Y9" i="19" s="1"/>
  <c r="X9" i="19"/>
  <c r="X7" i="19"/>
  <c r="W7" i="19"/>
  <c r="Y7" i="19" s="1"/>
  <c r="AD83" i="19" l="1"/>
  <c r="AC83" i="19"/>
  <c r="AC82" i="19"/>
  <c r="W84" i="19"/>
  <c r="Z84" i="19"/>
  <c r="AA85" i="19" s="1"/>
  <c r="T355" i="19"/>
  <c r="T376" i="19"/>
  <c r="T367" i="19"/>
  <c r="T370" i="19"/>
  <c r="T372" i="19"/>
  <c r="T384" i="19"/>
  <c r="T371" i="19"/>
  <c r="T377" i="19"/>
  <c r="T369" i="19"/>
  <c r="T362" i="19"/>
  <c r="T378" i="19"/>
  <c r="T364" i="19"/>
  <c r="T360" i="19"/>
  <c r="T359" i="19"/>
  <c r="T380" i="19"/>
  <c r="T356" i="19"/>
  <c r="T375" i="19"/>
  <c r="T366" i="19"/>
  <c r="T382" i="19"/>
  <c r="T379" i="19"/>
  <c r="T383" i="19"/>
  <c r="T368" i="19"/>
  <c r="T361" i="19"/>
  <c r="T374" i="19"/>
  <c r="T365" i="19"/>
  <c r="T358" i="19"/>
  <c r="T363" i="19"/>
  <c r="T373" i="19"/>
  <c r="T357" i="19"/>
  <c r="T381" i="19"/>
  <c r="Z110" i="19"/>
  <c r="W111" i="19"/>
  <c r="U112" i="19"/>
  <c r="X111" i="19"/>
  <c r="V112" i="19"/>
  <c r="Y111" i="19"/>
  <c r="AY8" i="19"/>
  <c r="AY7" i="19"/>
  <c r="AY9" i="19"/>
  <c r="Z85" i="19" l="1"/>
  <c r="AA86" i="19" s="1"/>
  <c r="T385" i="19"/>
  <c r="T386" i="19"/>
  <c r="T389" i="19"/>
  <c r="T390" i="19"/>
  <c r="T394" i="19"/>
  <c r="T399" i="19"/>
  <c r="T395" i="19"/>
  <c r="T414" i="19"/>
  <c r="T409" i="19"/>
  <c r="T411" i="19"/>
  <c r="T404" i="19"/>
  <c r="T393" i="19"/>
  <c r="T398" i="19"/>
  <c r="T415" i="19"/>
  <c r="T401" i="19"/>
  <c r="T400" i="19"/>
  <c r="T403" i="19"/>
  <c r="T407" i="19"/>
  <c r="T402" i="19"/>
  <c r="T410" i="19"/>
  <c r="T405" i="19"/>
  <c r="T387" i="19"/>
  <c r="T408" i="19"/>
  <c r="T396" i="19"/>
  <c r="T413" i="19"/>
  <c r="T391" i="19"/>
  <c r="T397" i="19"/>
  <c r="T412" i="19"/>
  <c r="T388" i="19"/>
  <c r="T392" i="19"/>
  <c r="T406" i="19"/>
  <c r="V84" i="19"/>
  <c r="S355" i="19"/>
  <c r="S370" i="19"/>
  <c r="S361" i="19"/>
  <c r="S379" i="19"/>
  <c r="S366" i="19"/>
  <c r="S362" i="19"/>
  <c r="S363" i="19"/>
  <c r="S374" i="19"/>
  <c r="S383" i="19"/>
  <c r="S358" i="19"/>
  <c r="S381" i="19"/>
  <c r="S367" i="19"/>
  <c r="S380" i="19"/>
  <c r="S376" i="19"/>
  <c r="S368" i="19"/>
  <c r="S359" i="19"/>
  <c r="S372" i="19"/>
  <c r="S377" i="19"/>
  <c r="S356" i="19"/>
  <c r="S365" i="19"/>
  <c r="S360" i="19"/>
  <c r="S378" i="19"/>
  <c r="S364" i="19"/>
  <c r="S357" i="19"/>
  <c r="S373" i="19"/>
  <c r="S371" i="19"/>
  <c r="S382" i="19"/>
  <c r="S375" i="19"/>
  <c r="S384" i="19"/>
  <c r="S369" i="19"/>
  <c r="Z111" i="19"/>
  <c r="W112" i="19"/>
  <c r="X112" i="19"/>
  <c r="U113" i="19"/>
  <c r="V113" i="19"/>
  <c r="Y112" i="19"/>
  <c r="AB84" i="19" l="1"/>
  <c r="W85" i="19"/>
  <c r="Z86" i="19"/>
  <c r="T416" i="19"/>
  <c r="T442" i="19"/>
  <c r="T431" i="19"/>
  <c r="T430" i="19"/>
  <c r="T436" i="19"/>
  <c r="T429" i="19"/>
  <c r="T435" i="19"/>
  <c r="T420" i="19"/>
  <c r="T437" i="19"/>
  <c r="T424" i="19"/>
  <c r="T433" i="19"/>
  <c r="T418" i="19"/>
  <c r="T422" i="19"/>
  <c r="T419" i="19"/>
  <c r="T417" i="19"/>
  <c r="T428" i="19"/>
  <c r="T440" i="19"/>
  <c r="T427" i="19"/>
  <c r="T443" i="19"/>
  <c r="T438" i="19"/>
  <c r="T434" i="19"/>
  <c r="T441" i="19"/>
  <c r="T423" i="19"/>
  <c r="T432" i="19"/>
  <c r="T425" i="19"/>
  <c r="T445" i="19"/>
  <c r="T444" i="19"/>
  <c r="T439" i="19"/>
  <c r="T426" i="19"/>
  <c r="T421" i="19"/>
  <c r="Y113" i="19"/>
  <c r="V114" i="19"/>
  <c r="X113" i="19"/>
  <c r="W113" i="19"/>
  <c r="U114" i="19"/>
  <c r="Z112" i="19"/>
  <c r="AA87" i="19" l="1"/>
  <c r="Z87" i="19" s="1"/>
  <c r="AA88" i="19" s="1"/>
  <c r="V85" i="19"/>
  <c r="S385" i="19"/>
  <c r="S400" i="19"/>
  <c r="S386" i="19"/>
  <c r="S393" i="19"/>
  <c r="S415" i="19"/>
  <c r="S408" i="19"/>
  <c r="S394" i="19"/>
  <c r="S405" i="19"/>
  <c r="S391" i="19"/>
  <c r="S399" i="19"/>
  <c r="S410" i="19"/>
  <c r="S413" i="19"/>
  <c r="S389" i="19"/>
  <c r="S397" i="19"/>
  <c r="S396" i="19"/>
  <c r="S412" i="19"/>
  <c r="S411" i="19"/>
  <c r="S407" i="19"/>
  <c r="S409" i="19"/>
  <c r="S388" i="19"/>
  <c r="S404" i="19"/>
  <c r="S414" i="19"/>
  <c r="S392" i="19"/>
  <c r="S406" i="19"/>
  <c r="S398" i="19"/>
  <c r="S387" i="19"/>
  <c r="S401" i="19"/>
  <c r="S402" i="19"/>
  <c r="S403" i="19"/>
  <c r="S390" i="19"/>
  <c r="S395" i="19"/>
  <c r="AD84" i="19"/>
  <c r="AC84" i="19"/>
  <c r="W114" i="19"/>
  <c r="U115" i="19"/>
  <c r="X114" i="19"/>
  <c r="Z113" i="19"/>
  <c r="Y114" i="19"/>
  <c r="V115" i="19"/>
  <c r="W86" i="19" l="1"/>
  <c r="V86" i="19" s="1"/>
  <c r="AB85" i="19"/>
  <c r="Z88" i="19"/>
  <c r="AA89" i="19" s="1"/>
  <c r="T477" i="19"/>
  <c r="T481" i="19"/>
  <c r="T490" i="19"/>
  <c r="T482" i="19"/>
  <c r="T498" i="19"/>
  <c r="T501" i="19"/>
  <c r="T478" i="19"/>
  <c r="T486" i="19"/>
  <c r="T502" i="19"/>
  <c r="T488" i="19"/>
  <c r="T493" i="19"/>
  <c r="T495" i="19"/>
  <c r="T485" i="19"/>
  <c r="T479" i="19"/>
  <c r="T489" i="19"/>
  <c r="T483" i="19"/>
  <c r="T497" i="19"/>
  <c r="T494" i="19"/>
  <c r="T487" i="19"/>
  <c r="T500" i="19"/>
  <c r="T504" i="19"/>
  <c r="T496" i="19"/>
  <c r="T491" i="19"/>
  <c r="T505" i="19"/>
  <c r="T499" i="19"/>
  <c r="T503" i="19"/>
  <c r="T492" i="19"/>
  <c r="T506" i="19"/>
  <c r="T484" i="19"/>
  <c r="T480" i="19"/>
  <c r="T507" i="19"/>
  <c r="T446" i="19"/>
  <c r="T465" i="19"/>
  <c r="T467" i="19"/>
  <c r="T450" i="19"/>
  <c r="T455" i="19"/>
  <c r="T476" i="19"/>
  <c r="T447" i="19"/>
  <c r="T475" i="19"/>
  <c r="T473" i="19"/>
  <c r="T469" i="19"/>
  <c r="T451" i="19"/>
  <c r="T471" i="19"/>
  <c r="T466" i="19"/>
  <c r="T464" i="19"/>
  <c r="T448" i="19"/>
  <c r="T459" i="19"/>
  <c r="T472" i="19"/>
  <c r="T454" i="19"/>
  <c r="T461" i="19"/>
  <c r="T462" i="19"/>
  <c r="T452" i="19"/>
  <c r="T449" i="19"/>
  <c r="T453" i="19"/>
  <c r="T458" i="19"/>
  <c r="T463" i="19"/>
  <c r="T460" i="19"/>
  <c r="T470" i="19"/>
  <c r="T456" i="19"/>
  <c r="T474" i="19"/>
  <c r="T457" i="19"/>
  <c r="T468" i="19"/>
  <c r="Z114" i="19"/>
  <c r="V116" i="19"/>
  <c r="Y115" i="19"/>
  <c r="U116" i="19"/>
  <c r="X115" i="19"/>
  <c r="W115" i="19"/>
  <c r="Z89" i="19" l="1"/>
  <c r="T508" i="19"/>
  <c r="T535" i="19"/>
  <c r="T531" i="19"/>
  <c r="T526" i="19"/>
  <c r="T516" i="19"/>
  <c r="T520" i="19"/>
  <c r="T536" i="19"/>
  <c r="T513" i="19"/>
  <c r="T528" i="19"/>
  <c r="T524" i="19"/>
  <c r="T537" i="19"/>
  <c r="T521" i="19"/>
  <c r="T532" i="19"/>
  <c r="T512" i="19"/>
  <c r="T519" i="19"/>
  <c r="T517" i="19"/>
  <c r="T515" i="19"/>
  <c r="T534" i="19"/>
  <c r="T525" i="19"/>
  <c r="T509" i="19"/>
  <c r="T527" i="19"/>
  <c r="T533" i="19"/>
  <c r="T529" i="19"/>
  <c r="T530" i="19"/>
  <c r="T518" i="19"/>
  <c r="T510" i="19"/>
  <c r="T514" i="19"/>
  <c r="T511" i="19"/>
  <c r="T523" i="19"/>
  <c r="T522" i="19"/>
  <c r="AB86" i="19"/>
  <c r="W87" i="19"/>
  <c r="V87" i="19" s="1"/>
  <c r="AD85" i="19"/>
  <c r="AC85" i="19"/>
  <c r="S416" i="19"/>
  <c r="S426" i="19"/>
  <c r="S430" i="19"/>
  <c r="S419" i="19"/>
  <c r="S427" i="19"/>
  <c r="S443" i="19"/>
  <c r="S428" i="19"/>
  <c r="S445" i="19"/>
  <c r="S431" i="19"/>
  <c r="S422" i="19"/>
  <c r="S421" i="19"/>
  <c r="S436" i="19"/>
  <c r="S440" i="19"/>
  <c r="S437" i="19"/>
  <c r="S438" i="19"/>
  <c r="S420" i="19"/>
  <c r="S441" i="19"/>
  <c r="S432" i="19"/>
  <c r="S418" i="19"/>
  <c r="S433" i="19"/>
  <c r="S429" i="19"/>
  <c r="S444" i="19"/>
  <c r="S417" i="19"/>
  <c r="S439" i="19"/>
  <c r="S424" i="19"/>
  <c r="S435" i="19"/>
  <c r="S425" i="19"/>
  <c r="S423" i="19"/>
  <c r="S434" i="19"/>
  <c r="S442" i="19"/>
  <c r="Z115" i="19"/>
  <c r="U117" i="19"/>
  <c r="X116" i="19"/>
  <c r="W116" i="19"/>
  <c r="V117" i="19"/>
  <c r="Y116" i="19"/>
  <c r="W88" i="19" l="1"/>
  <c r="V88" i="19" s="1"/>
  <c r="AB87" i="19"/>
  <c r="AD86" i="19"/>
  <c r="AC86" i="19"/>
  <c r="S446" i="19"/>
  <c r="S449" i="19"/>
  <c r="S451" i="19"/>
  <c r="S450" i="19"/>
  <c r="S458" i="19"/>
  <c r="S460" i="19"/>
  <c r="S453" i="19"/>
  <c r="S464" i="19"/>
  <c r="S452" i="19"/>
  <c r="S473" i="19"/>
  <c r="S474" i="19"/>
  <c r="S467" i="19"/>
  <c r="S476" i="19"/>
  <c r="S457" i="19"/>
  <c r="S462" i="19"/>
  <c r="S470" i="19"/>
  <c r="S463" i="19"/>
  <c r="S466" i="19"/>
  <c r="S465" i="19"/>
  <c r="S461" i="19"/>
  <c r="S447" i="19"/>
  <c r="S471" i="19"/>
  <c r="S454" i="19"/>
  <c r="S475" i="19"/>
  <c r="S448" i="19"/>
  <c r="S469" i="19"/>
  <c r="S456" i="19"/>
  <c r="S472" i="19"/>
  <c r="S468" i="19"/>
  <c r="S455" i="19"/>
  <c r="S459" i="19"/>
  <c r="AA90" i="19"/>
  <c r="Z90" i="19" s="1"/>
  <c r="AA91" i="19" s="1"/>
  <c r="T569" i="19" s="1"/>
  <c r="Y117" i="19"/>
  <c r="V118" i="19"/>
  <c r="Z116" i="19"/>
  <c r="X117" i="19"/>
  <c r="W117" i="19"/>
  <c r="U118" i="19"/>
  <c r="T580" i="19" l="1"/>
  <c r="T598" i="19"/>
  <c r="T575" i="19"/>
  <c r="T581" i="19"/>
  <c r="T583" i="19"/>
  <c r="T592" i="19"/>
  <c r="T588" i="19"/>
  <c r="T590" i="19"/>
  <c r="T585" i="19"/>
  <c r="T572" i="19"/>
  <c r="T582" i="19"/>
  <c r="T578" i="19"/>
  <c r="T591" i="19"/>
  <c r="T586" i="19"/>
  <c r="T571" i="19"/>
  <c r="T573" i="19"/>
  <c r="T593" i="19"/>
  <c r="T576" i="19"/>
  <c r="T538" i="19"/>
  <c r="T545" i="19"/>
  <c r="T565" i="19"/>
  <c r="T561" i="19"/>
  <c r="T552" i="19"/>
  <c r="T541" i="19"/>
  <c r="T564" i="19"/>
  <c r="T547" i="19"/>
  <c r="T556" i="19"/>
  <c r="T543" i="19"/>
  <c r="T542" i="19"/>
  <c r="T544" i="19"/>
  <c r="T549" i="19"/>
  <c r="T562" i="19"/>
  <c r="T558" i="19"/>
  <c r="T560" i="19"/>
  <c r="T567" i="19"/>
  <c r="T563" i="19"/>
  <c r="T568" i="19"/>
  <c r="T553" i="19"/>
  <c r="T548" i="19"/>
  <c r="T559" i="19"/>
  <c r="T555" i="19"/>
  <c r="T546" i="19"/>
  <c r="T550" i="19"/>
  <c r="T539" i="19"/>
  <c r="T566" i="19"/>
  <c r="T557" i="19"/>
  <c r="T554" i="19"/>
  <c r="T551" i="19"/>
  <c r="T540" i="19"/>
  <c r="T584" i="19"/>
  <c r="T596" i="19"/>
  <c r="Z91" i="19"/>
  <c r="AA92" i="19" s="1"/>
  <c r="T599" i="19" s="1"/>
  <c r="T574" i="19"/>
  <c r="T597" i="19"/>
  <c r="T579" i="19"/>
  <c r="W89" i="19"/>
  <c r="AB88" i="19"/>
  <c r="T595" i="19"/>
  <c r="T587" i="19"/>
  <c r="T594" i="19"/>
  <c r="Z117" i="19"/>
  <c r="AD87" i="19"/>
  <c r="AC87" i="19"/>
  <c r="T589" i="19"/>
  <c r="T577" i="19"/>
  <c r="T570" i="19"/>
  <c r="S477" i="19"/>
  <c r="S499" i="19"/>
  <c r="S480" i="19"/>
  <c r="S494" i="19"/>
  <c r="S504" i="19"/>
  <c r="S492" i="19"/>
  <c r="S490" i="19"/>
  <c r="S503" i="19"/>
  <c r="S506" i="19"/>
  <c r="S487" i="19"/>
  <c r="S507" i="19"/>
  <c r="S484" i="19"/>
  <c r="S505" i="19"/>
  <c r="S483" i="19"/>
  <c r="S498" i="19"/>
  <c r="S481" i="19"/>
  <c r="S501" i="19"/>
  <c r="S482" i="19"/>
  <c r="S493" i="19"/>
  <c r="S495" i="19"/>
  <c r="S485" i="19"/>
  <c r="S486" i="19"/>
  <c r="S502" i="19"/>
  <c r="S500" i="19"/>
  <c r="S478" i="19"/>
  <c r="S489" i="19"/>
  <c r="S497" i="19"/>
  <c r="S491" i="19"/>
  <c r="S488" i="19"/>
  <c r="S479" i="19"/>
  <c r="S496" i="19"/>
  <c r="U119" i="19"/>
  <c r="X118" i="19"/>
  <c r="W118" i="19"/>
  <c r="V119" i="19"/>
  <c r="Y118" i="19"/>
  <c r="V89" i="19" l="1"/>
  <c r="S508" i="19"/>
  <c r="S518" i="19"/>
  <c r="S513" i="19"/>
  <c r="S512" i="19"/>
  <c r="S517" i="19"/>
  <c r="S530" i="19"/>
  <c r="S526" i="19"/>
  <c r="S531" i="19"/>
  <c r="S519" i="19"/>
  <c r="S533" i="19"/>
  <c r="S537" i="19"/>
  <c r="S525" i="19"/>
  <c r="S527" i="19"/>
  <c r="S514" i="19"/>
  <c r="S515" i="19"/>
  <c r="S523" i="19"/>
  <c r="S529" i="19"/>
  <c r="S520" i="19"/>
  <c r="S522" i="19"/>
  <c r="S510" i="19"/>
  <c r="S535" i="19"/>
  <c r="S511" i="19"/>
  <c r="S516" i="19"/>
  <c r="S521" i="19"/>
  <c r="S534" i="19"/>
  <c r="S532" i="19"/>
  <c r="S536" i="19"/>
  <c r="S509" i="19"/>
  <c r="S524" i="19"/>
  <c r="S528" i="19"/>
  <c r="AC88" i="19"/>
  <c r="AD88" i="19"/>
  <c r="V120" i="19"/>
  <c r="Y119" i="19"/>
  <c r="Z118" i="19"/>
  <c r="U120" i="19"/>
  <c r="X119" i="19"/>
  <c r="W119" i="19"/>
  <c r="T616" i="19"/>
  <c r="T618" i="19"/>
  <c r="T622" i="19"/>
  <c r="T611" i="19"/>
  <c r="T604" i="19"/>
  <c r="T608" i="19"/>
  <c r="T619" i="19"/>
  <c r="T601" i="19"/>
  <c r="T621" i="19"/>
  <c r="T629" i="19"/>
  <c r="T617" i="19"/>
  <c r="T602" i="19"/>
  <c r="T628" i="19"/>
  <c r="T613" i="19"/>
  <c r="T600" i="19"/>
  <c r="T612" i="19"/>
  <c r="T615" i="19"/>
  <c r="T606" i="19"/>
  <c r="T607" i="19"/>
  <c r="T625" i="19"/>
  <c r="T610" i="19"/>
  <c r="T624" i="19"/>
  <c r="T603" i="19"/>
  <c r="T626" i="19"/>
  <c r="T605" i="19"/>
  <c r="T609" i="19"/>
  <c r="T623" i="19"/>
  <c r="T614" i="19"/>
  <c r="T627" i="19"/>
  <c r="T620" i="19"/>
  <c r="Z92" i="19"/>
  <c r="W90" i="19" l="1"/>
  <c r="V90" i="19" s="1"/>
  <c r="AB89" i="19"/>
  <c r="Z119" i="19"/>
  <c r="X120" i="19"/>
  <c r="U121" i="19"/>
  <c r="W120" i="19"/>
  <c r="V121" i="19"/>
  <c r="Y120" i="19"/>
  <c r="AA93" i="19"/>
  <c r="T630" i="19" s="1"/>
  <c r="AB90" i="19" l="1"/>
  <c r="W91" i="19"/>
  <c r="AD89" i="19"/>
  <c r="AC89" i="19"/>
  <c r="S538" i="19"/>
  <c r="S543" i="19"/>
  <c r="S552" i="19"/>
  <c r="S566" i="19"/>
  <c r="S565" i="19"/>
  <c r="S549" i="19"/>
  <c r="S554" i="19"/>
  <c r="S553" i="19"/>
  <c r="S558" i="19"/>
  <c r="S561" i="19"/>
  <c r="S567" i="19"/>
  <c r="S556" i="19"/>
  <c r="S560" i="19"/>
  <c r="S541" i="19"/>
  <c r="S557" i="19"/>
  <c r="S568" i="19"/>
  <c r="S562" i="19"/>
  <c r="S550" i="19"/>
  <c r="S548" i="19"/>
  <c r="S564" i="19"/>
  <c r="S551" i="19"/>
  <c r="S545" i="19"/>
  <c r="S539" i="19"/>
  <c r="S547" i="19"/>
  <c r="S542" i="19"/>
  <c r="S544" i="19"/>
  <c r="S563" i="19"/>
  <c r="S546" i="19"/>
  <c r="S555" i="19"/>
  <c r="S559" i="19"/>
  <c r="S540" i="19"/>
  <c r="Y121" i="19"/>
  <c r="V122" i="19"/>
  <c r="X121" i="19"/>
  <c r="W121" i="19"/>
  <c r="U122" i="19"/>
  <c r="Z120" i="19"/>
  <c r="T653" i="19"/>
  <c r="T654" i="19"/>
  <c r="T652" i="19"/>
  <c r="T639" i="19"/>
  <c r="T647" i="19"/>
  <c r="T632" i="19"/>
  <c r="T644" i="19"/>
  <c r="T642" i="19"/>
  <c r="T655" i="19"/>
  <c r="T658" i="19"/>
  <c r="T636" i="19"/>
  <c r="T646" i="19"/>
  <c r="T656" i="19"/>
  <c r="T638" i="19"/>
  <c r="T634" i="19"/>
  <c r="T648" i="19"/>
  <c r="T643" i="19"/>
  <c r="T631" i="19"/>
  <c r="T645" i="19"/>
  <c r="T651" i="19"/>
  <c r="T657" i="19"/>
  <c r="T635" i="19"/>
  <c r="T637" i="19"/>
  <c r="T633" i="19"/>
  <c r="T641" i="19"/>
  <c r="T659" i="19"/>
  <c r="T650" i="19"/>
  <c r="T649" i="19"/>
  <c r="T660" i="19"/>
  <c r="T640" i="19"/>
  <c r="Z93" i="19"/>
  <c r="Z121" i="19" l="1"/>
  <c r="V91" i="19"/>
  <c r="S569" i="19"/>
  <c r="S570" i="19"/>
  <c r="S596" i="19"/>
  <c r="S592" i="19"/>
  <c r="S584" i="19"/>
  <c r="S588" i="19"/>
  <c r="S578" i="19"/>
  <c r="S589" i="19"/>
  <c r="S583" i="19"/>
  <c r="S574" i="19"/>
  <c r="S577" i="19"/>
  <c r="S591" i="19"/>
  <c r="S575" i="19"/>
  <c r="S595" i="19"/>
  <c r="S571" i="19"/>
  <c r="S573" i="19"/>
  <c r="S587" i="19"/>
  <c r="S581" i="19"/>
  <c r="S576" i="19"/>
  <c r="S579" i="19"/>
  <c r="S580" i="19"/>
  <c r="S597" i="19"/>
  <c r="S572" i="19"/>
  <c r="S598" i="19"/>
  <c r="S586" i="19"/>
  <c r="S594" i="19"/>
  <c r="S590" i="19"/>
  <c r="S585" i="19"/>
  <c r="S582" i="19"/>
  <c r="S593" i="19"/>
  <c r="AC90" i="19"/>
  <c r="AD90" i="19"/>
  <c r="U123" i="19"/>
  <c r="X122" i="19"/>
  <c r="W122" i="19"/>
  <c r="V123" i="19"/>
  <c r="Y122" i="19"/>
  <c r="AA94" i="19"/>
  <c r="T661" i="19" s="1"/>
  <c r="AB91" i="19" l="1"/>
  <c r="W92" i="19"/>
  <c r="V92" i="19" s="1"/>
  <c r="Y123" i="19"/>
  <c r="V124" i="19"/>
  <c r="Z122" i="19"/>
  <c r="X123" i="19"/>
  <c r="W123" i="19"/>
  <c r="U124" i="19"/>
  <c r="T672" i="19"/>
  <c r="T677" i="19"/>
  <c r="T678" i="19"/>
  <c r="T689" i="19"/>
  <c r="T662" i="19"/>
  <c r="T666" i="19"/>
  <c r="T679" i="19"/>
  <c r="T687" i="19"/>
  <c r="T681" i="19"/>
  <c r="T664" i="19"/>
  <c r="T668" i="19"/>
  <c r="T683" i="19"/>
  <c r="T667" i="19"/>
  <c r="T688" i="19"/>
  <c r="T663" i="19"/>
  <c r="T673" i="19"/>
  <c r="T671" i="19"/>
  <c r="T686" i="19"/>
  <c r="T674" i="19"/>
  <c r="T685" i="19"/>
  <c r="T669" i="19"/>
  <c r="T680" i="19"/>
  <c r="T665" i="19"/>
  <c r="T676" i="19"/>
  <c r="T670" i="19"/>
  <c r="T684" i="19"/>
  <c r="T675" i="19"/>
  <c r="T682" i="19"/>
  <c r="Z94" i="19"/>
  <c r="Z123" i="19" l="1"/>
  <c r="AB92" i="19"/>
  <c r="W93" i="19"/>
  <c r="S599" i="19"/>
  <c r="S609" i="19"/>
  <c r="S608" i="19"/>
  <c r="S612" i="19"/>
  <c r="S603" i="19"/>
  <c r="S618" i="19"/>
  <c r="S629" i="19"/>
  <c r="S613" i="19"/>
  <c r="S620" i="19"/>
  <c r="S622" i="19"/>
  <c r="S628" i="19"/>
  <c r="S626" i="19"/>
  <c r="S623" i="19"/>
  <c r="S606" i="19"/>
  <c r="S615" i="19"/>
  <c r="S610" i="19"/>
  <c r="S617" i="19"/>
  <c r="S624" i="19"/>
  <c r="S607" i="19"/>
  <c r="S627" i="19"/>
  <c r="S614" i="19"/>
  <c r="S619" i="19"/>
  <c r="S625" i="19"/>
  <c r="S602" i="19"/>
  <c r="S605" i="19"/>
  <c r="S601" i="19"/>
  <c r="S611" i="19"/>
  <c r="S600" i="19"/>
  <c r="S604" i="19"/>
  <c r="S621" i="19"/>
  <c r="S616" i="19"/>
  <c r="AC91" i="19"/>
  <c r="AD91" i="19"/>
  <c r="X124" i="19"/>
  <c r="W124" i="19"/>
  <c r="U125" i="19"/>
  <c r="V125" i="19"/>
  <c r="Y124" i="19"/>
  <c r="AA95" i="19"/>
  <c r="T690" i="19" s="1"/>
  <c r="S630" i="19" l="1"/>
  <c r="S654" i="19"/>
  <c r="S659" i="19"/>
  <c r="S640" i="19"/>
  <c r="V93" i="19"/>
  <c r="S631" i="19"/>
  <c r="S644" i="19"/>
  <c r="S635" i="19"/>
  <c r="S652" i="19"/>
  <c r="S655" i="19"/>
  <c r="S643" i="19"/>
  <c r="S645" i="19"/>
  <c r="S634" i="19"/>
  <c r="S642" i="19"/>
  <c r="S637" i="19"/>
  <c r="S639" i="19"/>
  <c r="S658" i="19"/>
  <c r="S651" i="19"/>
  <c r="S648" i="19"/>
  <c r="S633" i="19"/>
  <c r="S647" i="19"/>
  <c r="S650" i="19"/>
  <c r="S657" i="19"/>
  <c r="S636" i="19"/>
  <c r="S632" i="19"/>
  <c r="S641" i="19"/>
  <c r="S646" i="19"/>
  <c r="S656" i="19"/>
  <c r="S660" i="19"/>
  <c r="S638" i="19"/>
  <c r="S653" i="19"/>
  <c r="S649" i="19"/>
  <c r="AC92" i="19"/>
  <c r="AD92" i="19"/>
  <c r="V126" i="19"/>
  <c r="Y125" i="19"/>
  <c r="X125" i="19"/>
  <c r="U126" i="19"/>
  <c r="W125" i="19"/>
  <c r="Z124" i="19"/>
  <c r="T718" i="19"/>
  <c r="T716" i="19"/>
  <c r="T708" i="19"/>
  <c r="T697" i="19"/>
  <c r="T691" i="19"/>
  <c r="T711" i="19"/>
  <c r="T709" i="19"/>
  <c r="T706" i="19"/>
  <c r="T702" i="19"/>
  <c r="T701" i="19"/>
  <c r="T693" i="19"/>
  <c r="T704" i="19"/>
  <c r="T713" i="19"/>
  <c r="T712" i="19"/>
  <c r="T705" i="19"/>
  <c r="T710" i="19"/>
  <c r="T715" i="19"/>
  <c r="T692" i="19"/>
  <c r="T719" i="19"/>
  <c r="T717" i="19"/>
  <c r="T703" i="19"/>
  <c r="T699" i="19"/>
  <c r="T698" i="19"/>
  <c r="T700" i="19"/>
  <c r="T695" i="19"/>
  <c r="T694" i="19"/>
  <c r="T707" i="19"/>
  <c r="T696" i="19"/>
  <c r="T720" i="19"/>
  <c r="T714" i="19"/>
  <c r="Z95" i="19"/>
  <c r="Z125" i="19" l="1"/>
  <c r="W94" i="19"/>
  <c r="AB93" i="19"/>
  <c r="W126" i="19"/>
  <c r="X126" i="19"/>
  <c r="U127" i="19"/>
  <c r="V127" i="19"/>
  <c r="Y126" i="19"/>
  <c r="AA96" i="19"/>
  <c r="T721" i="19" s="1"/>
  <c r="AC93" i="19" l="1"/>
  <c r="AD93" i="19"/>
  <c r="V94" i="19"/>
  <c r="S661" i="19"/>
  <c r="S681" i="19"/>
  <c r="S684" i="19"/>
  <c r="S675" i="19"/>
  <c r="S671" i="19"/>
  <c r="S685" i="19"/>
  <c r="S683" i="19"/>
  <c r="S666" i="19"/>
  <c r="S662" i="19"/>
  <c r="S670" i="19"/>
  <c r="S686" i="19"/>
  <c r="S663" i="19"/>
  <c r="S668" i="19"/>
  <c r="S664" i="19"/>
  <c r="S679" i="19"/>
  <c r="S667" i="19"/>
  <c r="S674" i="19"/>
  <c r="S680" i="19"/>
  <c r="S682" i="19"/>
  <c r="S673" i="19"/>
  <c r="S687" i="19"/>
  <c r="S669" i="19"/>
  <c r="S672" i="19"/>
  <c r="S665" i="19"/>
  <c r="S677" i="19"/>
  <c r="S676" i="19"/>
  <c r="S678" i="19"/>
  <c r="S689" i="19"/>
  <c r="S688" i="19"/>
  <c r="V128" i="19"/>
  <c r="Y127" i="19"/>
  <c r="U128" i="19"/>
  <c r="X127" i="19"/>
  <c r="W127" i="19"/>
  <c r="Z126" i="19"/>
  <c r="T723" i="19"/>
  <c r="T733" i="19"/>
  <c r="T745" i="19"/>
  <c r="T732" i="19"/>
  <c r="T737" i="19"/>
  <c r="T738" i="19"/>
  <c r="T726" i="19"/>
  <c r="T750" i="19"/>
  <c r="T748" i="19"/>
  <c r="T731" i="19"/>
  <c r="T746" i="19"/>
  <c r="T728" i="19"/>
  <c r="T735" i="19"/>
  <c r="T742" i="19"/>
  <c r="T741" i="19"/>
  <c r="T740" i="19"/>
  <c r="T739" i="19"/>
  <c r="T734" i="19"/>
  <c r="T729" i="19"/>
  <c r="T724" i="19"/>
  <c r="T727" i="19"/>
  <c r="T725" i="19"/>
  <c r="T749" i="19"/>
  <c r="T736" i="19"/>
  <c r="T730" i="19"/>
  <c r="T722" i="19"/>
  <c r="T743" i="19"/>
  <c r="T747" i="19"/>
  <c r="T744" i="19"/>
  <c r="Z96" i="19"/>
  <c r="Z127" i="19" l="1"/>
  <c r="AB94" i="19"/>
  <c r="W95" i="19"/>
  <c r="V95" i="19" s="1"/>
  <c r="X128" i="19"/>
  <c r="U129" i="19"/>
  <c r="W128" i="19"/>
  <c r="V129" i="19"/>
  <c r="Y128" i="19"/>
  <c r="AA97" i="19"/>
  <c r="Z97" i="19" l="1"/>
  <c r="AA98" i="19" s="1"/>
  <c r="T782" i="19" s="1"/>
  <c r="T751" i="19"/>
  <c r="AB95" i="19"/>
  <c r="W96" i="19"/>
  <c r="S690" i="19"/>
  <c r="S709" i="19"/>
  <c r="S707" i="19"/>
  <c r="S719" i="19"/>
  <c r="S713" i="19"/>
  <c r="S698" i="19"/>
  <c r="S710" i="19"/>
  <c r="S717" i="19"/>
  <c r="S704" i="19"/>
  <c r="S706" i="19"/>
  <c r="S701" i="19"/>
  <c r="S703" i="19"/>
  <c r="S700" i="19"/>
  <c r="S693" i="19"/>
  <c r="S708" i="19"/>
  <c r="S699" i="19"/>
  <c r="S705" i="19"/>
  <c r="S695" i="19"/>
  <c r="S716" i="19"/>
  <c r="S718" i="19"/>
  <c r="S712" i="19"/>
  <c r="S691" i="19"/>
  <c r="S720" i="19"/>
  <c r="S702" i="19"/>
  <c r="S715" i="19"/>
  <c r="S694" i="19"/>
  <c r="S714" i="19"/>
  <c r="S697" i="19"/>
  <c r="S696" i="19"/>
  <c r="S711" i="19"/>
  <c r="S692" i="19"/>
  <c r="AC94" i="19"/>
  <c r="AD94" i="19"/>
  <c r="V130" i="19"/>
  <c r="Y129" i="19"/>
  <c r="W129" i="19"/>
  <c r="U130" i="19"/>
  <c r="X129" i="19"/>
  <c r="Z128" i="19"/>
  <c r="T780" i="19"/>
  <c r="T767" i="19"/>
  <c r="T779" i="19"/>
  <c r="T760" i="19"/>
  <c r="T755" i="19"/>
  <c r="T759" i="19"/>
  <c r="T775" i="19"/>
  <c r="T772" i="19"/>
  <c r="T756" i="19"/>
  <c r="T769" i="19"/>
  <c r="T752" i="19"/>
  <c r="T781" i="19"/>
  <c r="T753" i="19"/>
  <c r="T774" i="19"/>
  <c r="T778" i="19"/>
  <c r="T768" i="19"/>
  <c r="T776" i="19"/>
  <c r="T766" i="19"/>
  <c r="T770" i="19"/>
  <c r="T777" i="19"/>
  <c r="T773" i="19"/>
  <c r="T757" i="19"/>
  <c r="T764" i="19"/>
  <c r="T758" i="19"/>
  <c r="T763" i="19"/>
  <c r="T771" i="19"/>
  <c r="T765" i="19"/>
  <c r="T761" i="19"/>
  <c r="T762" i="19"/>
  <c r="T754" i="19"/>
  <c r="V96" i="19" l="1"/>
  <c r="S721" i="19"/>
  <c r="S733" i="19"/>
  <c r="S739" i="19"/>
  <c r="S740" i="19"/>
  <c r="S749" i="19"/>
  <c r="S729" i="19"/>
  <c r="S738" i="19"/>
  <c r="S746" i="19"/>
  <c r="S728" i="19"/>
  <c r="S747" i="19"/>
  <c r="S750" i="19"/>
  <c r="S744" i="19"/>
  <c r="S745" i="19"/>
  <c r="S726" i="19"/>
  <c r="S735" i="19"/>
  <c r="S731" i="19"/>
  <c r="S743" i="19"/>
  <c r="S732" i="19"/>
  <c r="S737" i="19"/>
  <c r="S742" i="19"/>
  <c r="S724" i="19"/>
  <c r="S730" i="19"/>
  <c r="S723" i="19"/>
  <c r="S736" i="19"/>
  <c r="S741" i="19"/>
  <c r="S734" i="19"/>
  <c r="S727" i="19"/>
  <c r="S725" i="19"/>
  <c r="S748" i="19"/>
  <c r="S722" i="19"/>
  <c r="AD95" i="19"/>
  <c r="AC95" i="19"/>
  <c r="Z129" i="19"/>
  <c r="U131" i="19"/>
  <c r="X130" i="19"/>
  <c r="W130" i="19"/>
  <c r="Y130" i="19"/>
  <c r="V131" i="19"/>
  <c r="T785" i="19"/>
  <c r="T795" i="19"/>
  <c r="T801" i="19"/>
  <c r="T811" i="19"/>
  <c r="T802" i="19"/>
  <c r="T783" i="19"/>
  <c r="T792" i="19"/>
  <c r="T805" i="19"/>
  <c r="T787" i="19"/>
  <c r="T810" i="19"/>
  <c r="T808" i="19"/>
  <c r="T806" i="19"/>
  <c r="T794" i="19"/>
  <c r="T804" i="19"/>
  <c r="T800" i="19"/>
  <c r="T790" i="19"/>
  <c r="T789" i="19"/>
  <c r="T797" i="19"/>
  <c r="T793" i="19"/>
  <c r="T803" i="19"/>
  <c r="T786" i="19"/>
  <c r="T784" i="19"/>
  <c r="T796" i="19"/>
  <c r="T809" i="19"/>
  <c r="T798" i="19"/>
  <c r="T799" i="19"/>
  <c r="T791" i="19"/>
  <c r="T807" i="19"/>
  <c r="T788" i="19"/>
  <c r="Z98" i="19"/>
  <c r="W97" i="19" l="1"/>
  <c r="V97" i="19" s="1"/>
  <c r="AB96" i="19"/>
  <c r="V132" i="19"/>
  <c r="Y131" i="19"/>
  <c r="Z130" i="19"/>
  <c r="U132" i="19"/>
  <c r="X131" i="19"/>
  <c r="W131" i="19"/>
  <c r="AA99" i="19"/>
  <c r="T812" i="19" s="1"/>
  <c r="Z131" i="19" l="1"/>
  <c r="AB97" i="19"/>
  <c r="W98" i="19"/>
  <c r="AD96" i="19"/>
  <c r="AC96" i="19"/>
  <c r="S751" i="19"/>
  <c r="S756" i="19"/>
  <c r="S764" i="19"/>
  <c r="S777" i="19"/>
  <c r="S762" i="19"/>
  <c r="S778" i="19"/>
  <c r="S775" i="19"/>
  <c r="S761" i="19"/>
  <c r="S772" i="19"/>
  <c r="S767" i="19"/>
  <c r="S769" i="19"/>
  <c r="S757" i="19"/>
  <c r="S779" i="19"/>
  <c r="S759" i="19"/>
  <c r="S771" i="19"/>
  <c r="S774" i="19"/>
  <c r="S776" i="19"/>
  <c r="S781" i="19"/>
  <c r="S765" i="19"/>
  <c r="S768" i="19"/>
  <c r="S766" i="19"/>
  <c r="S753" i="19"/>
  <c r="S754" i="19"/>
  <c r="S752" i="19"/>
  <c r="S770" i="19"/>
  <c r="S758" i="19"/>
  <c r="S780" i="19"/>
  <c r="S773" i="19"/>
  <c r="S755" i="19"/>
  <c r="S763" i="19"/>
  <c r="S760" i="19"/>
  <c r="W132" i="19"/>
  <c r="X132" i="19"/>
  <c r="U133" i="19"/>
  <c r="V133" i="19"/>
  <c r="Y132" i="19"/>
  <c r="T816" i="19"/>
  <c r="T826" i="19"/>
  <c r="T842" i="19"/>
  <c r="T836" i="19"/>
  <c r="T834" i="19"/>
  <c r="T823" i="19"/>
  <c r="T821" i="19"/>
  <c r="T829" i="19"/>
  <c r="T815" i="19"/>
  <c r="T835" i="19"/>
  <c r="T841" i="19"/>
  <c r="T830" i="19"/>
  <c r="T825" i="19"/>
  <c r="T827" i="19"/>
  <c r="T822" i="19"/>
  <c r="T828" i="19"/>
  <c r="T824" i="19"/>
  <c r="T819" i="19"/>
  <c r="T838" i="19"/>
  <c r="T839" i="19"/>
  <c r="T813" i="19"/>
  <c r="T831" i="19"/>
  <c r="T832" i="19"/>
  <c r="T818" i="19"/>
  <c r="T817" i="19"/>
  <c r="T833" i="19"/>
  <c r="T814" i="19"/>
  <c r="T840" i="19"/>
  <c r="T837" i="19"/>
  <c r="T820" i="19"/>
  <c r="Z99" i="19"/>
  <c r="V98" i="19" l="1"/>
  <c r="S782" i="19"/>
  <c r="S785" i="19"/>
  <c r="S811" i="19"/>
  <c r="S808" i="19"/>
  <c r="S797" i="19"/>
  <c r="S793" i="19"/>
  <c r="S790" i="19"/>
  <c r="S792" i="19"/>
  <c r="S788" i="19"/>
  <c r="S784" i="19"/>
  <c r="S806" i="19"/>
  <c r="S796" i="19"/>
  <c r="S783" i="19"/>
  <c r="S801" i="19"/>
  <c r="S789" i="19"/>
  <c r="S795" i="19"/>
  <c r="S798" i="19"/>
  <c r="S794" i="19"/>
  <c r="S791" i="19"/>
  <c r="S787" i="19"/>
  <c r="S802" i="19"/>
  <c r="S804" i="19"/>
  <c r="S803" i="19"/>
  <c r="S799" i="19"/>
  <c r="S805" i="19"/>
  <c r="S800" i="19"/>
  <c r="S810" i="19"/>
  <c r="S786" i="19"/>
  <c r="S809" i="19"/>
  <c r="S807" i="19"/>
  <c r="AD97" i="19"/>
  <c r="AC97" i="19"/>
  <c r="Y133" i="19"/>
  <c r="V134" i="19"/>
  <c r="U134" i="19"/>
  <c r="W133" i="19"/>
  <c r="X133" i="19"/>
  <c r="Z132" i="19"/>
  <c r="AA100" i="19"/>
  <c r="Z133" i="19" l="1"/>
  <c r="Z100" i="19"/>
  <c r="T843" i="19"/>
  <c r="AB98" i="19"/>
  <c r="W99" i="19"/>
  <c r="V99" i="19" s="1"/>
  <c r="X134" i="19"/>
  <c r="W134" i="19"/>
  <c r="U135" i="19"/>
  <c r="Y134" i="19"/>
  <c r="V135" i="19"/>
  <c r="T849" i="19"/>
  <c r="T847" i="19"/>
  <c r="T848" i="19"/>
  <c r="T846" i="19"/>
  <c r="T844" i="19"/>
  <c r="T850" i="19"/>
  <c r="T845" i="19"/>
  <c r="W100" i="19" l="1"/>
  <c r="V100" i="19" s="1"/>
  <c r="AB100" i="19" s="1"/>
  <c r="AB99" i="19"/>
  <c r="S812" i="19"/>
  <c r="S836" i="19"/>
  <c r="S817" i="19"/>
  <c r="S835" i="19"/>
  <c r="S840" i="19"/>
  <c r="S818" i="19"/>
  <c r="S820" i="19"/>
  <c r="S834" i="19"/>
  <c r="S841" i="19"/>
  <c r="S833" i="19"/>
  <c r="S822" i="19"/>
  <c r="S824" i="19"/>
  <c r="S823" i="19"/>
  <c r="S830" i="19"/>
  <c r="S838" i="19"/>
  <c r="S827" i="19"/>
  <c r="S829" i="19"/>
  <c r="S821" i="19"/>
  <c r="S839" i="19"/>
  <c r="S814" i="19"/>
  <c r="S825" i="19"/>
  <c r="S819" i="19"/>
  <c r="S837" i="19"/>
  <c r="S831" i="19"/>
  <c r="S816" i="19"/>
  <c r="S813" i="19"/>
  <c r="S832" i="19"/>
  <c r="S826" i="19"/>
  <c r="S828" i="19"/>
  <c r="S842" i="19"/>
  <c r="S815" i="19"/>
  <c r="AD98" i="19"/>
  <c r="AC98" i="19"/>
  <c r="V136" i="19"/>
  <c r="Y135" i="19"/>
  <c r="U136" i="19"/>
  <c r="X135" i="19"/>
  <c r="W135" i="19"/>
  <c r="Z134" i="19"/>
  <c r="AC100" i="19" l="1"/>
  <c r="Z135" i="19"/>
  <c r="AD100" i="19"/>
  <c r="AC99" i="19"/>
  <c r="AD99" i="19"/>
  <c r="S843" i="19"/>
  <c r="S848" i="19"/>
  <c r="S846" i="19"/>
  <c r="S845" i="19"/>
  <c r="S844" i="19"/>
  <c r="S849" i="19"/>
  <c r="S847" i="19"/>
  <c r="S850" i="19"/>
  <c r="U137" i="19"/>
  <c r="X136" i="19"/>
  <c r="W136" i="19"/>
  <c r="Y136" i="19"/>
  <c r="V137" i="19"/>
  <c r="V138" i="19" l="1"/>
  <c r="Y137" i="19"/>
  <c r="Z136" i="19"/>
  <c r="W137" i="19"/>
  <c r="U138" i="19"/>
  <c r="X137" i="19"/>
  <c r="Z137" i="19" l="1"/>
  <c r="W138" i="19"/>
  <c r="X138" i="19"/>
  <c r="U139" i="19"/>
  <c r="V139" i="19"/>
  <c r="Y138" i="19"/>
  <c r="U140" i="19" l="1"/>
  <c r="W139" i="19"/>
  <c r="X139" i="19"/>
  <c r="Y139" i="19"/>
  <c r="V140" i="19"/>
  <c r="Z138" i="19"/>
  <c r="V141" i="19" l="1"/>
  <c r="Y140" i="19"/>
  <c r="Z139" i="19"/>
  <c r="U141" i="19"/>
  <c r="W140" i="19"/>
  <c r="X140" i="19"/>
  <c r="Z140" i="19" l="1"/>
  <c r="W141" i="19"/>
  <c r="X141" i="19"/>
  <c r="U142" i="19"/>
  <c r="Y141" i="19"/>
  <c r="V142" i="19"/>
  <c r="Y142" i="19" l="1"/>
  <c r="V143" i="19"/>
  <c r="Z141" i="19"/>
  <c r="U143" i="19"/>
  <c r="X142" i="19"/>
  <c r="W142" i="19"/>
  <c r="Z142" i="19" l="1"/>
  <c r="Y143" i="19"/>
  <c r="V144" i="19"/>
  <c r="X143" i="19"/>
  <c r="U144" i="19"/>
  <c r="W143" i="19"/>
  <c r="Z143" i="19" l="1"/>
  <c r="X144" i="19"/>
  <c r="W144" i="19"/>
  <c r="U145" i="19"/>
  <c r="Y144" i="19"/>
  <c r="V145" i="19"/>
  <c r="Y145" i="19" l="1"/>
  <c r="V146" i="19"/>
  <c r="U146" i="19"/>
  <c r="W145" i="19"/>
  <c r="X145" i="19"/>
  <c r="Z144" i="19"/>
  <c r="Z145" i="19" l="1"/>
  <c r="V147" i="19"/>
  <c r="Y146" i="19"/>
  <c r="W146" i="19"/>
  <c r="U147" i="19"/>
  <c r="X146" i="19"/>
  <c r="Z146" i="19" l="1"/>
  <c r="U148" i="19"/>
  <c r="X147" i="19"/>
  <c r="W147" i="19"/>
  <c r="Y147" i="19"/>
  <c r="V148" i="19"/>
  <c r="V149" i="19" l="1"/>
  <c r="Y148" i="19"/>
  <c r="Z147" i="19"/>
  <c r="X148" i="19"/>
  <c r="W148" i="19"/>
  <c r="U149" i="19"/>
  <c r="Z148" i="19" l="1"/>
  <c r="U150" i="19"/>
  <c r="W149" i="19"/>
  <c r="X149" i="19"/>
  <c r="V150" i="19"/>
  <c r="Y149" i="19"/>
  <c r="Y150" i="19" l="1"/>
  <c r="V151" i="19"/>
  <c r="Z149" i="19"/>
  <c r="X150" i="19"/>
  <c r="W150" i="19"/>
  <c r="U151" i="19"/>
  <c r="Z150" i="19" l="1"/>
  <c r="V152" i="19"/>
  <c r="Y151" i="19"/>
  <c r="X151" i="19"/>
  <c r="W151" i="19"/>
  <c r="U152" i="19"/>
  <c r="Z151" i="19" l="1"/>
  <c r="X152" i="19"/>
  <c r="W152" i="19"/>
  <c r="U153" i="19"/>
  <c r="V153" i="19"/>
  <c r="Y152" i="19"/>
  <c r="V154" i="19" l="1"/>
  <c r="Y153" i="19"/>
  <c r="X153" i="19"/>
  <c r="W153" i="19"/>
  <c r="U154" i="19"/>
  <c r="Z152" i="19"/>
  <c r="Z153" i="19" l="1"/>
  <c r="X154" i="19"/>
  <c r="W154" i="19"/>
  <c r="U155" i="19"/>
  <c r="Y154" i="19"/>
  <c r="V155" i="19"/>
  <c r="Y155" i="19" l="1"/>
  <c r="V156" i="19"/>
  <c r="X155" i="19"/>
  <c r="U156" i="19"/>
  <c r="W155" i="19"/>
  <c r="Z154" i="19"/>
  <c r="Z155" i="19" l="1"/>
  <c r="X156" i="19"/>
  <c r="W156" i="19"/>
  <c r="U157" i="19"/>
  <c r="V157" i="19"/>
  <c r="Y156" i="19"/>
  <c r="Y157" i="19" l="1"/>
  <c r="V158" i="19"/>
  <c r="W157" i="19"/>
  <c r="X157" i="19"/>
  <c r="U158" i="19"/>
  <c r="Z156" i="19"/>
  <c r="Z157" i="19" l="1"/>
  <c r="V159" i="19"/>
  <c r="Y158" i="19"/>
  <c r="X158" i="19"/>
  <c r="W158" i="19"/>
  <c r="U159" i="19"/>
  <c r="Z158" i="19" l="1"/>
  <c r="U160" i="19"/>
  <c r="W159" i="19"/>
  <c r="X159" i="19"/>
  <c r="V160" i="19"/>
  <c r="Y159" i="19"/>
  <c r="V161" i="19" l="1"/>
  <c r="Y160" i="19"/>
  <c r="Z159" i="19"/>
  <c r="U161" i="19"/>
  <c r="W160" i="19"/>
  <c r="X160" i="19"/>
  <c r="Z160" i="19" l="1"/>
  <c r="U162" i="19"/>
  <c r="W161" i="19"/>
  <c r="X161" i="19"/>
  <c r="V162" i="19"/>
  <c r="Y161" i="19"/>
  <c r="V163" i="19" l="1"/>
  <c r="Y162" i="19"/>
  <c r="Z161" i="19"/>
  <c r="X162" i="19"/>
  <c r="W162" i="19"/>
  <c r="U163" i="19"/>
  <c r="Z162" i="19" l="1"/>
  <c r="W163" i="19"/>
  <c r="X163" i="19"/>
  <c r="U164" i="19"/>
  <c r="V164" i="19"/>
  <c r="Y163" i="19"/>
  <c r="W164" i="19" l="1"/>
  <c r="U165" i="19"/>
  <c r="X164" i="19"/>
  <c r="V165" i="19"/>
  <c r="Y164" i="19"/>
  <c r="Z163" i="19"/>
  <c r="Y165" i="19" l="1"/>
  <c r="V166" i="19"/>
  <c r="Z164" i="19"/>
  <c r="U166" i="19"/>
  <c r="W165" i="19"/>
  <c r="X165" i="19"/>
  <c r="Z165" i="19" l="1"/>
  <c r="X166" i="19"/>
  <c r="W166" i="19"/>
  <c r="U167" i="19"/>
  <c r="V167" i="19"/>
  <c r="Y166" i="19"/>
  <c r="Y167" i="19" l="1"/>
  <c r="V168" i="19"/>
  <c r="X167" i="19"/>
  <c r="U168" i="19"/>
  <c r="W167" i="19"/>
  <c r="Z166" i="19"/>
  <c r="Z167" i="19" l="1"/>
  <c r="V169" i="19"/>
  <c r="Y168" i="19"/>
  <c r="X168" i="19"/>
  <c r="W168" i="19"/>
  <c r="U169" i="19"/>
  <c r="Z168" i="19" l="1"/>
  <c r="W169" i="19"/>
  <c r="X169" i="19"/>
  <c r="U170" i="19"/>
  <c r="Y169" i="19"/>
  <c r="V170" i="19"/>
  <c r="V171" i="19" l="1"/>
  <c r="Y170" i="19"/>
  <c r="U171" i="19"/>
  <c r="X170" i="19"/>
  <c r="W170" i="19"/>
  <c r="Z169" i="19"/>
  <c r="Z170" i="19" l="1"/>
  <c r="W171" i="19"/>
  <c r="U172" i="19"/>
  <c r="X171" i="19"/>
  <c r="Y171" i="19"/>
  <c r="V172" i="19"/>
  <c r="Z171" i="19" l="1"/>
  <c r="V173" i="19"/>
  <c r="Y172" i="19"/>
  <c r="X172" i="19"/>
  <c r="U173" i="19"/>
  <c r="W172" i="19"/>
  <c r="U174" i="19" l="1"/>
  <c r="W173" i="19"/>
  <c r="X173" i="19"/>
  <c r="Z172" i="19"/>
  <c r="V174" i="19"/>
  <c r="Y173" i="19"/>
  <c r="V175" i="19" l="1"/>
  <c r="Y174" i="19"/>
  <c r="Z173" i="19"/>
  <c r="X174" i="19"/>
  <c r="U175" i="19"/>
  <c r="W174" i="19"/>
  <c r="Z174" i="19" l="1"/>
  <c r="X175" i="19"/>
  <c r="W175" i="19"/>
  <c r="U176" i="19"/>
  <c r="Y175" i="19"/>
  <c r="V176" i="19"/>
  <c r="V177" i="19" l="1"/>
  <c r="Y176" i="19"/>
  <c r="U177" i="19"/>
  <c r="W176" i="19"/>
  <c r="X176" i="19"/>
  <c r="Z175" i="19"/>
  <c r="Z176" i="19" l="1"/>
  <c r="W177" i="19"/>
  <c r="X177" i="19"/>
  <c r="U178" i="19"/>
  <c r="Y177" i="19"/>
  <c r="V178" i="19"/>
  <c r="Y178" i="19" l="1"/>
  <c r="V179" i="19"/>
  <c r="Z177" i="19"/>
  <c r="U179" i="19"/>
  <c r="W178" i="19"/>
  <c r="X178" i="19"/>
  <c r="Z178" i="19" l="1"/>
  <c r="V180" i="19"/>
  <c r="Y179" i="19"/>
  <c r="U180" i="19"/>
  <c r="X179" i="19"/>
  <c r="W179" i="19"/>
  <c r="Z179" i="19" l="1"/>
  <c r="W180" i="19"/>
  <c r="U181" i="19"/>
  <c r="X180" i="19"/>
  <c r="Y180" i="19"/>
  <c r="V181" i="19"/>
  <c r="Y181" i="19" l="1"/>
  <c r="V182" i="19"/>
  <c r="Z180" i="19"/>
  <c r="W181" i="19"/>
  <c r="X181" i="19"/>
  <c r="U182" i="19"/>
  <c r="Z181" i="19" l="1"/>
  <c r="W182" i="19"/>
  <c r="X182" i="19"/>
  <c r="U183" i="19"/>
  <c r="Y182" i="19"/>
  <c r="V183" i="19"/>
  <c r="V184" i="19" l="1"/>
  <c r="Y183" i="19"/>
  <c r="W183" i="19"/>
  <c r="U184" i="19"/>
  <c r="X183" i="19"/>
  <c r="Z182" i="19"/>
  <c r="Z183" i="19" l="1"/>
  <c r="U185" i="19"/>
  <c r="X184" i="19"/>
  <c r="W184" i="19"/>
  <c r="Y184" i="19"/>
  <c r="V185" i="19"/>
  <c r="Y185" i="19" l="1"/>
  <c r="V186" i="19"/>
  <c r="Z184" i="19"/>
  <c r="W185" i="19"/>
  <c r="X185" i="19"/>
  <c r="U186" i="19"/>
  <c r="Z185" i="19" l="1"/>
  <c r="U187" i="19"/>
  <c r="X186" i="19"/>
  <c r="W186" i="19"/>
  <c r="V187" i="19"/>
  <c r="Y186" i="19"/>
  <c r="Z186" i="19" l="1"/>
  <c r="Y187" i="19"/>
  <c r="V188" i="19"/>
  <c r="X187" i="19"/>
  <c r="U188" i="19"/>
  <c r="W187" i="19"/>
  <c r="Z187" i="19" l="1"/>
  <c r="W188" i="19"/>
  <c r="U189" i="19"/>
  <c r="X188" i="19"/>
  <c r="V189" i="19"/>
  <c r="Y188" i="19"/>
  <c r="V190" i="19" l="1"/>
  <c r="Y189" i="19"/>
  <c r="Z188" i="19"/>
  <c r="U190" i="19"/>
  <c r="X189" i="19"/>
  <c r="W189" i="19"/>
  <c r="Z189" i="19" l="1"/>
  <c r="W190" i="19"/>
  <c r="U191" i="19"/>
  <c r="X190" i="19"/>
  <c r="V191" i="19"/>
  <c r="Y190" i="19"/>
  <c r="Y191" i="19" l="1"/>
  <c r="V192" i="19"/>
  <c r="Z190" i="19"/>
  <c r="X191" i="19"/>
  <c r="W191" i="19"/>
  <c r="U192" i="19"/>
  <c r="Z191" i="19" l="1"/>
  <c r="W192" i="19"/>
  <c r="U193" i="19"/>
  <c r="X192" i="19"/>
  <c r="V193" i="19"/>
  <c r="Y192" i="19"/>
  <c r="V194" i="19" l="1"/>
  <c r="Y193" i="19"/>
  <c r="Z192" i="19"/>
  <c r="X193" i="19"/>
  <c r="U194" i="19"/>
  <c r="W193" i="19"/>
  <c r="Z193" i="19" l="1"/>
  <c r="W194" i="19"/>
  <c r="U195" i="19"/>
  <c r="X194" i="19"/>
  <c r="Y194" i="19"/>
  <c r="V195" i="19"/>
  <c r="V196" i="19" l="1"/>
  <c r="Y195" i="19"/>
  <c r="Z194" i="19"/>
  <c r="U196" i="19"/>
  <c r="W195" i="19"/>
  <c r="X195" i="19"/>
  <c r="Z195" i="19" l="1"/>
  <c r="W196" i="19"/>
  <c r="X196" i="19"/>
  <c r="U197" i="19"/>
  <c r="V197" i="19"/>
  <c r="Y196" i="19"/>
  <c r="Z196" i="19" l="1"/>
  <c r="Y197" i="19"/>
  <c r="V198" i="19"/>
  <c r="X197" i="19"/>
  <c r="U198" i="19"/>
  <c r="W197" i="19"/>
  <c r="Z197" i="19" l="1"/>
  <c r="W198" i="19"/>
  <c r="U199" i="19"/>
  <c r="X198" i="19"/>
  <c r="Y198" i="19"/>
  <c r="V199" i="19"/>
  <c r="V200" i="19" l="1"/>
  <c r="Y199" i="19"/>
  <c r="Z198" i="19"/>
  <c r="U200" i="19"/>
  <c r="X199" i="19"/>
  <c r="W199" i="19"/>
  <c r="Z199" i="19" l="1"/>
  <c r="W200" i="19"/>
  <c r="U201" i="19"/>
  <c r="X200" i="19"/>
  <c r="Y200" i="19"/>
  <c r="V201" i="19"/>
  <c r="Y201" i="19" l="1"/>
  <c r="V202" i="19"/>
  <c r="Z200" i="19"/>
  <c r="X201" i="19"/>
  <c r="W201" i="19"/>
  <c r="U202" i="19"/>
  <c r="Z201" i="19" l="1"/>
  <c r="W202" i="19"/>
  <c r="X202" i="19"/>
  <c r="U203" i="19"/>
  <c r="V203" i="19"/>
  <c r="Y202" i="19"/>
  <c r="Y203" i="19" l="1"/>
  <c r="V204" i="19"/>
  <c r="X203" i="19"/>
  <c r="U204" i="19"/>
  <c r="W203" i="19"/>
  <c r="Z202" i="19"/>
  <c r="Z203" i="19" l="1"/>
  <c r="U205" i="19"/>
  <c r="X204" i="19"/>
  <c r="W204" i="19"/>
  <c r="V205" i="19"/>
  <c r="Y204" i="19"/>
  <c r="Z204" i="19" l="1"/>
  <c r="V206" i="19"/>
  <c r="Y205" i="19"/>
  <c r="U206" i="19"/>
  <c r="X205" i="19"/>
  <c r="W205" i="19"/>
  <c r="Z205" i="19" l="1"/>
  <c r="Y206" i="19"/>
  <c r="V207" i="19"/>
  <c r="W206" i="19"/>
  <c r="U207" i="19"/>
  <c r="X206" i="19"/>
  <c r="Z206" i="19" l="1"/>
  <c r="V208" i="19"/>
  <c r="Y207" i="19"/>
  <c r="W207" i="19"/>
  <c r="X207" i="19"/>
  <c r="U208" i="19"/>
  <c r="Z207" i="19" l="1"/>
  <c r="W208" i="19"/>
  <c r="U209" i="19"/>
  <c r="X208" i="19"/>
  <c r="V209" i="19"/>
  <c r="Y208" i="19"/>
  <c r="W209" i="19" l="1"/>
  <c r="U210" i="19"/>
  <c r="X209" i="19"/>
  <c r="V210" i="19"/>
  <c r="Y209" i="19"/>
  <c r="Z208" i="19"/>
  <c r="Y210" i="19" l="1"/>
  <c r="V211" i="19"/>
  <c r="Z209" i="19"/>
  <c r="W210" i="19"/>
  <c r="U211" i="19"/>
  <c r="X210" i="19"/>
  <c r="Z210" i="19" l="1"/>
  <c r="V212" i="19"/>
  <c r="Y211" i="19"/>
  <c r="W211" i="19"/>
  <c r="U212" i="19"/>
  <c r="X211" i="19"/>
  <c r="Z211" i="19" l="1"/>
  <c r="W212" i="19"/>
  <c r="U213" i="19"/>
  <c r="X212" i="19"/>
  <c r="Y212" i="19"/>
  <c r="V213" i="19"/>
  <c r="Z212" i="19" l="1"/>
  <c r="V214" i="19"/>
  <c r="Y213" i="19"/>
  <c r="W213" i="19"/>
  <c r="U214" i="19"/>
  <c r="X213" i="19"/>
  <c r="Z213" i="19" l="1"/>
  <c r="W214" i="19"/>
  <c r="U215" i="19"/>
  <c r="X214" i="19"/>
  <c r="Y214" i="19"/>
  <c r="V215" i="19"/>
  <c r="Z214" i="19" l="1"/>
  <c r="V216" i="19"/>
  <c r="Y215" i="19"/>
  <c r="W215" i="19"/>
  <c r="U216" i="19"/>
  <c r="X215" i="19"/>
  <c r="Z215" i="19" l="1"/>
  <c r="W216" i="19"/>
  <c r="U217" i="19"/>
  <c r="X216" i="19"/>
  <c r="Y216" i="19"/>
  <c r="V217" i="19"/>
  <c r="V218" i="19" l="1"/>
  <c r="Y217" i="19"/>
  <c r="Z216" i="19"/>
  <c r="X217" i="19"/>
  <c r="W217" i="19"/>
  <c r="U218" i="19"/>
  <c r="X218" i="19" l="1"/>
  <c r="W218" i="19"/>
  <c r="U219" i="19"/>
  <c r="Z217" i="19"/>
  <c r="V219" i="19"/>
  <c r="Y218" i="19"/>
  <c r="V220" i="19" l="1"/>
  <c r="Y219" i="19"/>
  <c r="W219" i="19"/>
  <c r="X219" i="19"/>
  <c r="U220" i="19"/>
  <c r="Z218" i="19"/>
  <c r="Z219" i="19" l="1"/>
  <c r="U221" i="19"/>
  <c r="W220" i="19"/>
  <c r="X220" i="19"/>
  <c r="V221" i="19"/>
  <c r="Y220" i="19"/>
  <c r="V222" i="19" l="1"/>
  <c r="Y221" i="19"/>
  <c r="Z220" i="19"/>
  <c r="W221" i="19"/>
  <c r="X221" i="19"/>
  <c r="U222" i="19"/>
  <c r="Z221" i="19" l="1"/>
  <c r="U223" i="19"/>
  <c r="W222" i="19"/>
  <c r="X222" i="19"/>
  <c r="V223" i="19"/>
  <c r="Y222" i="19"/>
  <c r="V224" i="19" l="1"/>
  <c r="Y223" i="19"/>
  <c r="Z222" i="19"/>
  <c r="W223" i="19"/>
  <c r="X223" i="19"/>
  <c r="U224" i="19"/>
  <c r="Z223" i="19" l="1"/>
  <c r="W224" i="19"/>
  <c r="U225" i="19"/>
  <c r="X224" i="19"/>
  <c r="V225" i="19"/>
  <c r="Y224" i="19"/>
  <c r="V226" i="19" l="1"/>
  <c r="Y225" i="19"/>
  <c r="Z224" i="19"/>
  <c r="X225" i="19"/>
  <c r="W225" i="19"/>
  <c r="U226" i="19"/>
  <c r="Z225" i="19" l="1"/>
  <c r="W226" i="19"/>
  <c r="U227" i="19"/>
  <c r="X226" i="19"/>
  <c r="V227" i="19"/>
  <c r="Y226" i="19"/>
  <c r="V228" i="19" l="1"/>
  <c r="Y227" i="19"/>
  <c r="X227" i="19"/>
  <c r="W227" i="19"/>
  <c r="U228" i="19"/>
  <c r="Z226" i="19"/>
  <c r="Z227" i="19" l="1"/>
  <c r="W228" i="19"/>
  <c r="U229" i="19"/>
  <c r="X228" i="19"/>
  <c r="Y228" i="19"/>
  <c r="V229" i="19"/>
  <c r="Y229" i="19" l="1"/>
  <c r="V230" i="19"/>
  <c r="X229" i="19"/>
  <c r="U230" i="19"/>
  <c r="W229" i="19"/>
  <c r="Z228" i="19"/>
  <c r="Z229" i="19" l="1"/>
  <c r="W230" i="19"/>
  <c r="X230" i="19"/>
  <c r="U231" i="19"/>
  <c r="V231" i="19"/>
  <c r="Y230" i="19"/>
  <c r="Y231" i="19" l="1"/>
  <c r="V232" i="19"/>
  <c r="X231" i="19"/>
  <c r="U232" i="19"/>
  <c r="W231" i="19"/>
  <c r="Z230" i="19"/>
  <c r="Z231" i="19" l="1"/>
  <c r="W232" i="19"/>
  <c r="U233" i="19"/>
  <c r="X232" i="19"/>
  <c r="V233" i="19"/>
  <c r="Y232" i="19"/>
  <c r="Y233" i="19" l="1"/>
  <c r="V234" i="19"/>
  <c r="Z232" i="19"/>
  <c r="X233" i="19"/>
  <c r="W233" i="19"/>
  <c r="U234" i="19"/>
  <c r="Z233" i="19" l="1"/>
  <c r="W234" i="19"/>
  <c r="U235" i="19"/>
  <c r="X234" i="19"/>
  <c r="V235" i="19"/>
  <c r="Y234" i="19"/>
  <c r="Y235" i="19" l="1"/>
  <c r="V236" i="19"/>
  <c r="Z234" i="19"/>
  <c r="X235" i="19"/>
  <c r="W235" i="19"/>
  <c r="U236" i="19"/>
  <c r="Z235" i="19" l="1"/>
  <c r="W236" i="19"/>
  <c r="U237" i="19"/>
  <c r="X236" i="19"/>
  <c r="V237" i="19"/>
  <c r="Y236" i="19"/>
  <c r="Y237" i="19" l="1"/>
  <c r="V238" i="19"/>
  <c r="Z236" i="19"/>
  <c r="X237" i="19"/>
  <c r="U238" i="19"/>
  <c r="W237" i="19"/>
  <c r="Z237" i="19" l="1"/>
  <c r="V239" i="19"/>
  <c r="Y238" i="19"/>
  <c r="W238" i="19"/>
  <c r="U239" i="19"/>
  <c r="X238" i="19"/>
  <c r="Z238" i="19" l="1"/>
  <c r="X239" i="19"/>
  <c r="U240" i="19"/>
  <c r="W239" i="19"/>
  <c r="Y239" i="19"/>
  <c r="V240" i="19"/>
  <c r="V241" i="19" l="1"/>
  <c r="Y240" i="19"/>
  <c r="W240" i="19"/>
  <c r="U241" i="19"/>
  <c r="X240" i="19"/>
  <c r="Z239" i="19"/>
  <c r="Z240" i="19" l="1"/>
  <c r="X241" i="19"/>
  <c r="U242" i="19"/>
  <c r="W241" i="19"/>
  <c r="Y241" i="19"/>
  <c r="V242" i="19"/>
  <c r="V243" i="19" l="1"/>
  <c r="Y242" i="19"/>
  <c r="W242" i="19"/>
  <c r="U243" i="19"/>
  <c r="X242" i="19"/>
  <c r="Z241" i="19"/>
  <c r="Z242" i="19" l="1"/>
  <c r="W243" i="19"/>
  <c r="X243" i="19"/>
  <c r="U244" i="19"/>
  <c r="Y243" i="19"/>
  <c r="V244" i="19"/>
  <c r="Y244" i="19" l="1"/>
  <c r="V245" i="19"/>
  <c r="W244" i="19"/>
  <c r="U245" i="19"/>
  <c r="X244" i="19"/>
  <c r="Z243" i="19"/>
  <c r="Z244" i="19" l="1"/>
  <c r="W245" i="19"/>
  <c r="X245" i="19"/>
  <c r="U246" i="19"/>
  <c r="Y245" i="19"/>
  <c r="V246" i="19"/>
  <c r="Y246" i="19" l="1"/>
  <c r="V247" i="19"/>
  <c r="X246" i="19"/>
  <c r="W246" i="19"/>
  <c r="U247" i="19"/>
  <c r="Z245" i="19"/>
  <c r="Z246" i="19" l="1"/>
  <c r="Y247" i="19"/>
  <c r="V248" i="19"/>
  <c r="U248" i="19"/>
  <c r="W247" i="19"/>
  <c r="X247" i="19"/>
  <c r="Z247" i="19" l="1"/>
  <c r="U249" i="19"/>
  <c r="W248" i="19"/>
  <c r="X248" i="19"/>
  <c r="V249" i="19"/>
  <c r="Y248" i="19"/>
  <c r="Y249" i="19" l="1"/>
  <c r="V250" i="19"/>
  <c r="Z248" i="19"/>
  <c r="U250" i="19"/>
  <c r="W249" i="19"/>
  <c r="X249" i="19"/>
  <c r="Z249" i="19" l="1"/>
  <c r="V251" i="19"/>
  <c r="Y250" i="19"/>
  <c r="U251" i="19"/>
  <c r="W250" i="19"/>
  <c r="X250" i="19"/>
  <c r="Z250" i="19" l="1"/>
  <c r="U252" i="19"/>
  <c r="W251" i="19"/>
  <c r="X251" i="19"/>
  <c r="Y251" i="19"/>
  <c r="V252" i="19"/>
  <c r="V253" i="19" l="1"/>
  <c r="Y252" i="19"/>
  <c r="Z251" i="19"/>
  <c r="U253" i="19"/>
  <c r="W252" i="19"/>
  <c r="X252" i="19"/>
  <c r="Z252" i="19" l="1"/>
  <c r="U254" i="19"/>
  <c r="W253" i="19"/>
  <c r="X253" i="19"/>
  <c r="Y253" i="19"/>
  <c r="V254" i="19"/>
  <c r="V255" i="19" l="1"/>
  <c r="Y254" i="19"/>
  <c r="Z253" i="19"/>
  <c r="X254" i="19"/>
  <c r="W254" i="19"/>
  <c r="U255" i="19"/>
  <c r="W255" i="19" l="1"/>
  <c r="X255" i="19"/>
  <c r="U256" i="19"/>
  <c r="Z254" i="19"/>
  <c r="Y255" i="19"/>
  <c r="V256" i="19"/>
  <c r="Z255" i="19" l="1"/>
  <c r="V257" i="19"/>
  <c r="Y256" i="19"/>
  <c r="W256" i="19"/>
  <c r="X256" i="19"/>
  <c r="U257" i="19"/>
  <c r="Z256" i="19" l="1"/>
  <c r="W257" i="19"/>
  <c r="X257" i="19"/>
  <c r="U258" i="19"/>
  <c r="Y257" i="19"/>
  <c r="V258" i="19"/>
  <c r="Y258" i="19" l="1"/>
  <c r="V259" i="19"/>
  <c r="W258" i="19"/>
  <c r="X258" i="19"/>
  <c r="U259" i="19"/>
  <c r="Z257" i="19"/>
  <c r="Z258" i="19" l="1"/>
  <c r="U260" i="19"/>
  <c r="W259" i="19"/>
  <c r="X259" i="19"/>
  <c r="Y259" i="19"/>
  <c r="V260" i="19"/>
  <c r="V261" i="19" l="1"/>
  <c r="Y260" i="19"/>
  <c r="Z259" i="19"/>
  <c r="U261" i="19"/>
  <c r="W260" i="19"/>
  <c r="X260" i="19"/>
  <c r="Z260" i="19" l="1"/>
  <c r="U262" i="19"/>
  <c r="W261" i="19"/>
  <c r="X261" i="19"/>
  <c r="Y261" i="19"/>
  <c r="V262" i="19"/>
  <c r="Y262" i="19" l="1"/>
  <c r="V263" i="19"/>
  <c r="Z261" i="19"/>
  <c r="W262" i="19"/>
  <c r="U263" i="19"/>
  <c r="X262" i="19"/>
  <c r="Z262" i="19" l="1"/>
  <c r="U264" i="19"/>
  <c r="W263" i="19"/>
  <c r="X263" i="19"/>
  <c r="Y263" i="19"/>
  <c r="V264" i="19"/>
  <c r="V265" i="19" l="1"/>
  <c r="Y264" i="19"/>
  <c r="Z263" i="19"/>
  <c r="U265" i="19"/>
  <c r="X264" i="19"/>
  <c r="W264" i="19"/>
  <c r="Z264" i="19" l="1"/>
  <c r="U266" i="19"/>
  <c r="W265" i="19"/>
  <c r="X265" i="19"/>
  <c r="Y265" i="19"/>
  <c r="V266" i="19"/>
  <c r="V267" i="19" l="1"/>
  <c r="Y266" i="19"/>
  <c r="Z265" i="19"/>
  <c r="U267" i="19"/>
  <c r="X266" i="19"/>
  <c r="W266" i="19"/>
  <c r="Z266" i="19" l="1"/>
  <c r="U268" i="19"/>
  <c r="W267" i="19"/>
  <c r="X267" i="19"/>
  <c r="Y267" i="19"/>
  <c r="V268" i="19"/>
  <c r="Y268" i="19" l="1"/>
  <c r="V269" i="19"/>
  <c r="Z267" i="19"/>
  <c r="U269" i="19"/>
  <c r="X268" i="19"/>
  <c r="W268" i="19"/>
  <c r="Z268" i="19" l="1"/>
  <c r="Y269" i="19"/>
  <c r="V270" i="19"/>
  <c r="U270" i="19"/>
  <c r="X269" i="19"/>
  <c r="W269" i="19"/>
  <c r="Z269" i="19" l="1"/>
  <c r="U271" i="19"/>
  <c r="X270" i="19"/>
  <c r="W270" i="19"/>
  <c r="V271" i="19"/>
  <c r="Y270" i="19"/>
  <c r="Z270" i="19" l="1"/>
  <c r="Y271" i="19"/>
  <c r="V272" i="19"/>
  <c r="U272" i="19"/>
  <c r="W271" i="19"/>
  <c r="X271" i="19"/>
  <c r="Z271" i="19" l="1"/>
  <c r="W272" i="19"/>
  <c r="X272" i="19"/>
  <c r="U273" i="19"/>
  <c r="V273" i="19"/>
  <c r="Y272" i="19"/>
  <c r="Z272" i="19" l="1"/>
  <c r="Y273" i="19"/>
  <c r="V274" i="19"/>
  <c r="U274" i="19"/>
  <c r="W273" i="19"/>
  <c r="X273" i="19"/>
  <c r="Z273" i="19" l="1"/>
  <c r="U275" i="19"/>
  <c r="X274" i="19"/>
  <c r="W274" i="19"/>
  <c r="V275" i="19"/>
  <c r="Y274" i="19"/>
  <c r="Z274" i="19" l="1"/>
  <c r="Y275" i="19"/>
  <c r="V276" i="19"/>
  <c r="U276" i="19"/>
  <c r="W275" i="19"/>
  <c r="X275" i="19"/>
  <c r="Z275" i="19" s="1"/>
  <c r="X276" i="19" l="1"/>
  <c r="U277" i="19"/>
  <c r="W276" i="19"/>
  <c r="V277" i="19"/>
  <c r="Y276" i="19"/>
  <c r="W277" i="19" l="1"/>
  <c r="X277" i="19"/>
  <c r="U278" i="19"/>
  <c r="Y277" i="19"/>
  <c r="V278" i="19"/>
  <c r="Z276" i="19"/>
  <c r="Z277" i="19" l="1"/>
  <c r="V279" i="19"/>
  <c r="Y278" i="19"/>
  <c r="W278" i="19"/>
  <c r="U279" i="19"/>
  <c r="X278" i="19"/>
  <c r="Z278" i="19" s="1"/>
  <c r="W279" i="19" l="1"/>
  <c r="X279" i="19"/>
  <c r="U280" i="19"/>
  <c r="Y279" i="19"/>
  <c r="V280" i="19"/>
  <c r="V281" i="19" l="1"/>
  <c r="Y280" i="19"/>
  <c r="W280" i="19"/>
  <c r="U281" i="19"/>
  <c r="X280" i="19"/>
  <c r="Z279" i="19"/>
  <c r="Z280" i="19" l="1"/>
  <c r="W281" i="19"/>
  <c r="X281" i="19"/>
  <c r="U282" i="19"/>
  <c r="Y281" i="19"/>
  <c r="V282" i="19"/>
  <c r="Y282" i="19" l="1"/>
  <c r="V283" i="19"/>
  <c r="W282" i="19"/>
  <c r="U283" i="19"/>
  <c r="X282" i="19"/>
  <c r="Z281" i="19"/>
  <c r="Z282" i="19" l="1"/>
  <c r="Y283" i="19"/>
  <c r="V284" i="19"/>
  <c r="W283" i="19"/>
  <c r="X283" i="19"/>
  <c r="Z283" i="19" s="1"/>
  <c r="U284" i="19"/>
  <c r="W284" i="19" l="1"/>
  <c r="U285" i="19"/>
  <c r="X284" i="19"/>
  <c r="V285" i="19"/>
  <c r="Y284" i="19"/>
  <c r="Y285" i="19" l="1"/>
  <c r="V286" i="19"/>
  <c r="Z284" i="19"/>
  <c r="U286" i="19"/>
  <c r="X285" i="19"/>
  <c r="W285" i="19"/>
  <c r="Z285" i="19" l="1"/>
  <c r="V287" i="19"/>
  <c r="Y286" i="19"/>
  <c r="U287" i="19"/>
  <c r="X286" i="19"/>
  <c r="W286" i="19"/>
  <c r="Z286" i="19" l="1"/>
  <c r="Y287" i="19"/>
  <c r="V288" i="19"/>
  <c r="U288" i="19"/>
  <c r="W287" i="19"/>
  <c r="X287" i="19"/>
  <c r="Z287" i="19" l="1"/>
  <c r="V289" i="19"/>
  <c r="Y288" i="19"/>
  <c r="U289" i="19"/>
  <c r="X288" i="19"/>
  <c r="W288" i="19"/>
  <c r="Z288" i="19" l="1"/>
  <c r="U290" i="19"/>
  <c r="W289" i="19"/>
  <c r="X289" i="19"/>
  <c r="Y289" i="19"/>
  <c r="V290" i="19"/>
  <c r="Z289" i="19" l="1"/>
  <c r="Y290" i="19"/>
  <c r="V291" i="19"/>
  <c r="W290" i="19"/>
  <c r="U291" i="19"/>
  <c r="X290" i="19"/>
  <c r="Z290" i="19" l="1"/>
  <c r="Y291" i="19"/>
  <c r="V292" i="19"/>
  <c r="U292" i="19"/>
  <c r="X291" i="19"/>
  <c r="W291" i="19"/>
  <c r="Z291" i="19" l="1"/>
  <c r="Y292" i="19"/>
  <c r="V293" i="19"/>
  <c r="W292" i="19"/>
  <c r="Z7" i="19" s="1"/>
  <c r="AD7" i="19" s="1"/>
  <c r="U293" i="19"/>
  <c r="X292" i="19"/>
  <c r="Z292" i="19" l="1"/>
  <c r="U294" i="19"/>
  <c r="X293" i="19"/>
  <c r="W293" i="19"/>
  <c r="V294" i="19"/>
  <c r="Y293" i="19"/>
  <c r="Y294" i="19" l="1"/>
  <c r="V295" i="19"/>
  <c r="Z293" i="19"/>
  <c r="X294" i="19"/>
  <c r="W294" i="19"/>
  <c r="U295" i="19"/>
  <c r="Z294" i="19" l="1"/>
  <c r="W295" i="19"/>
  <c r="U296" i="19"/>
  <c r="X295" i="19"/>
  <c r="Y295" i="19"/>
  <c r="V296" i="19"/>
  <c r="Y296" i="19" l="1"/>
  <c r="V297" i="19"/>
  <c r="Z295" i="19"/>
  <c r="U297" i="19"/>
  <c r="W296" i="19"/>
  <c r="X296" i="19"/>
  <c r="Z296" i="19" l="1"/>
  <c r="X297" i="19"/>
  <c r="W297" i="19"/>
  <c r="U298" i="19"/>
  <c r="Y297" i="19"/>
  <c r="V298" i="19"/>
  <c r="Y298" i="19" l="1"/>
  <c r="V299" i="19"/>
  <c r="X298" i="19"/>
  <c r="W298" i="19"/>
  <c r="U299" i="19"/>
  <c r="Z297" i="19"/>
  <c r="Z298" i="19" l="1"/>
  <c r="Y299" i="19"/>
  <c r="V300" i="19"/>
  <c r="W299" i="19"/>
  <c r="X299" i="19"/>
  <c r="U300" i="19"/>
  <c r="Z299" i="19" l="1"/>
  <c r="U301" i="19"/>
  <c r="X300" i="19"/>
  <c r="W300" i="19"/>
  <c r="Y300" i="19"/>
  <c r="V301" i="19"/>
  <c r="Y301" i="19" l="1"/>
  <c r="V302" i="19"/>
  <c r="Z300" i="19"/>
  <c r="X301" i="19"/>
  <c r="U302" i="19"/>
  <c r="W301" i="19"/>
  <c r="Z301" i="19" l="1"/>
  <c r="U303" i="19"/>
  <c r="X302" i="19"/>
  <c r="W302" i="19"/>
  <c r="V303" i="19"/>
  <c r="Y302" i="19"/>
  <c r="Z302" i="19" l="1"/>
  <c r="V304" i="19"/>
  <c r="Y303" i="19"/>
  <c r="X303" i="19"/>
  <c r="W303" i="19"/>
  <c r="U304" i="19"/>
  <c r="Z303" i="19" l="1"/>
  <c r="W304" i="19"/>
  <c r="U305" i="19"/>
  <c r="X304" i="19"/>
  <c r="Y304" i="19"/>
  <c r="V305" i="19"/>
  <c r="V306" i="19" l="1"/>
  <c r="Y305" i="19"/>
  <c r="Z304" i="19"/>
  <c r="X305" i="19"/>
  <c r="W305" i="19"/>
  <c r="U306" i="19"/>
  <c r="X306" i="19" l="1"/>
  <c r="W306" i="19"/>
  <c r="U307" i="19"/>
  <c r="Z305" i="19"/>
  <c r="Y306" i="19"/>
  <c r="V307" i="19"/>
  <c r="Y307" i="19" l="1"/>
  <c r="V308" i="19"/>
  <c r="U308" i="19"/>
  <c r="X307" i="19"/>
  <c r="W307" i="19"/>
  <c r="Z306" i="19"/>
  <c r="Z307" i="19" l="1"/>
  <c r="W308" i="19"/>
  <c r="X308" i="19"/>
  <c r="U309" i="19"/>
  <c r="Y308" i="19"/>
  <c r="V309" i="19"/>
  <c r="Z308" i="19" l="1"/>
  <c r="V310" i="19"/>
  <c r="Y309" i="19"/>
  <c r="W309" i="19"/>
  <c r="U310" i="19"/>
  <c r="X309" i="19"/>
  <c r="Z309" i="19" l="1"/>
  <c r="W310" i="19"/>
  <c r="U311" i="19"/>
  <c r="X310" i="19"/>
  <c r="Y310" i="19"/>
  <c r="V311" i="19"/>
  <c r="Y311" i="19" l="1"/>
  <c r="V312" i="19"/>
  <c r="Z310" i="19"/>
  <c r="W311" i="19"/>
  <c r="U312" i="19"/>
  <c r="X311" i="19"/>
  <c r="Z311" i="19" l="1"/>
  <c r="V313" i="19"/>
  <c r="Y312" i="19"/>
  <c r="W312" i="19"/>
  <c r="U313" i="19"/>
  <c r="X312" i="19"/>
  <c r="Z312" i="19" l="1"/>
  <c r="X313" i="19"/>
  <c r="W313" i="19"/>
  <c r="U314" i="19"/>
  <c r="Y313" i="19"/>
  <c r="V314" i="19"/>
  <c r="Y314" i="19" l="1"/>
  <c r="V315" i="19"/>
  <c r="U315" i="19"/>
  <c r="X314" i="19"/>
  <c r="W314" i="19"/>
  <c r="Z313" i="19"/>
  <c r="Z314" i="19" l="1"/>
  <c r="X315" i="19"/>
  <c r="W315" i="19"/>
  <c r="U316" i="19"/>
  <c r="Y315" i="19"/>
  <c r="V316" i="19"/>
  <c r="Y316" i="19" l="1"/>
  <c r="V317" i="19"/>
  <c r="U317" i="19"/>
  <c r="X316" i="19"/>
  <c r="W316" i="19"/>
  <c r="Z315" i="19"/>
  <c r="Z316" i="19" l="1"/>
  <c r="U318" i="19"/>
  <c r="X317" i="19"/>
  <c r="W317" i="19"/>
  <c r="Y317" i="19"/>
  <c r="V318" i="19"/>
  <c r="Y318" i="19" l="1"/>
  <c r="V319" i="19"/>
  <c r="Z317" i="19"/>
  <c r="W318" i="19"/>
  <c r="U319" i="19"/>
  <c r="X318" i="19"/>
  <c r="Z318" i="19" l="1"/>
  <c r="U320" i="19"/>
  <c r="W319" i="19"/>
  <c r="X319" i="19"/>
  <c r="V320" i="19"/>
  <c r="Y319" i="19"/>
  <c r="V321" i="19" l="1"/>
  <c r="Y320" i="19"/>
  <c r="Z319" i="19"/>
  <c r="U321" i="19"/>
  <c r="X320" i="19"/>
  <c r="W320" i="19"/>
  <c r="Z320" i="19" l="1"/>
  <c r="X321" i="19"/>
  <c r="U322" i="19"/>
  <c r="W321" i="19"/>
  <c r="V322" i="19"/>
  <c r="Y321" i="19"/>
  <c r="V323" i="19" l="1"/>
  <c r="Y322" i="19"/>
  <c r="U323" i="19"/>
  <c r="W322" i="19"/>
  <c r="X322" i="19"/>
  <c r="Z321" i="19"/>
  <c r="Z322" i="19" l="1"/>
  <c r="X323" i="19"/>
  <c r="U324" i="19"/>
  <c r="W323" i="19"/>
  <c r="Y323" i="19"/>
  <c r="V324" i="19"/>
  <c r="Y324" i="19" l="1"/>
  <c r="V325" i="19"/>
  <c r="X324" i="19"/>
  <c r="W324" i="19"/>
  <c r="U325" i="19"/>
  <c r="Z323" i="19"/>
  <c r="Z324" i="19" l="1"/>
  <c r="X325" i="19"/>
  <c r="U326" i="19"/>
  <c r="W325" i="19"/>
  <c r="V326" i="19"/>
  <c r="Y325" i="19"/>
  <c r="X326" i="19" l="1"/>
  <c r="W326" i="19"/>
  <c r="U327" i="19"/>
  <c r="Y326" i="19"/>
  <c r="V327" i="19"/>
  <c r="Z325" i="19"/>
  <c r="Y327" i="19" l="1"/>
  <c r="V328" i="19"/>
  <c r="X327" i="19"/>
  <c r="U328" i="19"/>
  <c r="W327" i="19"/>
  <c r="Z326" i="19"/>
  <c r="Z327" i="19" l="1"/>
  <c r="U329" i="19"/>
  <c r="X328" i="19"/>
  <c r="W328" i="19"/>
  <c r="Y328" i="19"/>
  <c r="V329" i="19"/>
  <c r="Y329" i="19" l="1"/>
  <c r="V330" i="19"/>
  <c r="Z328" i="19"/>
  <c r="X329" i="19"/>
  <c r="W329" i="19"/>
  <c r="U330" i="19"/>
  <c r="Z329" i="19" l="1"/>
  <c r="U331" i="19"/>
  <c r="W330" i="19"/>
  <c r="X330" i="19"/>
  <c r="Y330" i="19"/>
  <c r="V331" i="19"/>
  <c r="Y331" i="19" l="1"/>
  <c r="V332" i="19"/>
  <c r="Z330" i="19"/>
  <c r="X331" i="19"/>
  <c r="U332" i="19"/>
  <c r="W331" i="19"/>
  <c r="Z331" i="19" l="1"/>
  <c r="X332" i="19"/>
  <c r="U333" i="19"/>
  <c r="W332" i="19"/>
  <c r="Y332" i="19"/>
  <c r="V333" i="19"/>
  <c r="V334" i="19" l="1"/>
  <c r="Y333" i="19"/>
  <c r="U334" i="19"/>
  <c r="X333" i="19"/>
  <c r="W333" i="19"/>
  <c r="Z332" i="19"/>
  <c r="Z333" i="19" l="1"/>
  <c r="W334" i="19"/>
  <c r="U335" i="19"/>
  <c r="X334" i="19"/>
  <c r="V335" i="19"/>
  <c r="Y334" i="19"/>
  <c r="Z334" i="19" l="1"/>
  <c r="Y335" i="19"/>
  <c r="V336" i="19"/>
  <c r="X335" i="19"/>
  <c r="W335" i="19"/>
  <c r="U336" i="19"/>
  <c r="Z335" i="19" l="1"/>
  <c r="W336" i="19"/>
  <c r="U337" i="19"/>
  <c r="X336" i="19"/>
  <c r="Y336" i="19"/>
  <c r="V337" i="19"/>
  <c r="Y337" i="19" l="1"/>
  <c r="V338" i="19"/>
  <c r="Z336" i="19"/>
  <c r="X337" i="19"/>
  <c r="U338" i="19"/>
  <c r="W337" i="19"/>
  <c r="Z337" i="19" l="1"/>
  <c r="U339" i="19"/>
  <c r="X338" i="19"/>
  <c r="W338" i="19"/>
  <c r="Y338" i="19"/>
  <c r="V339" i="19"/>
  <c r="V340" i="19" l="1"/>
  <c r="Y339" i="19"/>
  <c r="Z338" i="19"/>
  <c r="U340" i="19"/>
  <c r="X339" i="19"/>
  <c r="W339" i="19"/>
  <c r="Z339" i="19" l="1"/>
  <c r="U341" i="19"/>
  <c r="X340" i="19"/>
  <c r="W340" i="19"/>
  <c r="Y340" i="19"/>
  <c r="V341" i="19"/>
  <c r="Y341" i="19" l="1"/>
  <c r="V342" i="19"/>
  <c r="Z340" i="19"/>
  <c r="U342" i="19"/>
  <c r="W341" i="19"/>
  <c r="X341" i="19"/>
  <c r="Z341" i="19" l="1"/>
  <c r="Y342" i="19"/>
  <c r="V343" i="19"/>
  <c r="U343" i="19"/>
  <c r="X342" i="19"/>
  <c r="Z342" i="19" s="1"/>
  <c r="W342" i="19"/>
  <c r="U344" i="19" l="1"/>
  <c r="W343" i="19"/>
  <c r="X343" i="19"/>
  <c r="V344" i="19"/>
  <c r="Y343" i="19"/>
  <c r="Y344" i="19" l="1"/>
  <c r="V345" i="19"/>
  <c r="Z343" i="19"/>
  <c r="U345" i="19"/>
  <c r="X344" i="19"/>
  <c r="W344" i="19"/>
  <c r="Z344" i="19" l="1"/>
  <c r="V346" i="19"/>
  <c r="Y345" i="19"/>
  <c r="U346" i="19"/>
  <c r="W345" i="19"/>
  <c r="X345" i="19"/>
  <c r="Z345" i="19" l="1"/>
  <c r="U347" i="19"/>
  <c r="X346" i="19"/>
  <c r="W346" i="19"/>
  <c r="Y346" i="19"/>
  <c r="V347" i="19"/>
  <c r="Y347" i="19" l="1"/>
  <c r="V348" i="19"/>
  <c r="Z346" i="19"/>
  <c r="U348" i="19"/>
  <c r="X347" i="19"/>
  <c r="W347" i="19"/>
  <c r="Z347" i="19" l="1"/>
  <c r="Y348" i="19"/>
  <c r="V349" i="19"/>
  <c r="U349" i="19"/>
  <c r="X348" i="19"/>
  <c r="W348" i="19"/>
  <c r="Z348" i="19" l="1"/>
  <c r="X349" i="19"/>
  <c r="W349" i="19"/>
  <c r="U350" i="19"/>
  <c r="Y349" i="19"/>
  <c r="V350" i="19"/>
  <c r="Y350" i="19" l="1"/>
  <c r="V351" i="19"/>
  <c r="X350" i="19"/>
  <c r="W350" i="19"/>
  <c r="U351" i="19"/>
  <c r="Z349" i="19"/>
  <c r="Z350" i="19" l="1"/>
  <c r="Y351" i="19"/>
  <c r="V352" i="19"/>
  <c r="W351" i="19"/>
  <c r="U352" i="19"/>
  <c r="X351" i="19"/>
  <c r="Z351" i="19" s="1"/>
  <c r="V353" i="19" l="1"/>
  <c r="Y352" i="19"/>
  <c r="X352" i="19"/>
  <c r="W352" i="19"/>
  <c r="U353" i="19"/>
  <c r="Z352" i="19" l="1"/>
  <c r="U354" i="19"/>
  <c r="W353" i="19"/>
  <c r="X353" i="19"/>
  <c r="V354" i="19"/>
  <c r="Y353" i="19"/>
  <c r="V355" i="19" l="1"/>
  <c r="Y354" i="19"/>
  <c r="Z353" i="19"/>
  <c r="U355" i="19"/>
  <c r="X354" i="19"/>
  <c r="W354" i="19"/>
  <c r="Z354" i="19" l="1"/>
  <c r="W355" i="19"/>
  <c r="U356" i="19"/>
  <c r="X355" i="19"/>
  <c r="V356" i="19"/>
  <c r="Y355" i="19"/>
  <c r="X356" i="19" l="1"/>
  <c r="W356" i="19"/>
  <c r="U357" i="19"/>
  <c r="V357" i="19"/>
  <c r="Y356" i="19"/>
  <c r="Z355" i="19"/>
  <c r="Y357" i="19" l="1"/>
  <c r="V358" i="19"/>
  <c r="U358" i="19"/>
  <c r="X357" i="19"/>
  <c r="W357" i="19"/>
  <c r="Z356" i="19"/>
  <c r="Z357" i="19" l="1"/>
  <c r="V359" i="19"/>
  <c r="Y358" i="19"/>
  <c r="U359" i="19"/>
  <c r="X358" i="19"/>
  <c r="W358" i="19"/>
  <c r="Z358" i="19" l="1"/>
  <c r="X359" i="19"/>
  <c r="W359" i="19"/>
  <c r="U360" i="19"/>
  <c r="Y359" i="19"/>
  <c r="V360" i="19"/>
  <c r="V361" i="19" l="1"/>
  <c r="Y360" i="19"/>
  <c r="U361" i="19"/>
  <c r="X360" i="19"/>
  <c r="W360" i="19"/>
  <c r="Z359" i="19"/>
  <c r="Z360" i="19" l="1"/>
  <c r="U362" i="19"/>
  <c r="X361" i="19"/>
  <c r="W361" i="19"/>
  <c r="Y361" i="19"/>
  <c r="V362" i="19"/>
  <c r="Y362" i="19" l="1"/>
  <c r="V363" i="19"/>
  <c r="Z361" i="19"/>
  <c r="W362" i="19"/>
  <c r="U363" i="19"/>
  <c r="X362" i="19"/>
  <c r="Z362" i="19" l="1"/>
  <c r="U364" i="19"/>
  <c r="X363" i="19"/>
  <c r="W363" i="19"/>
  <c r="Y363" i="19"/>
  <c r="V364" i="19"/>
  <c r="V365" i="19" l="1"/>
  <c r="Y364" i="19"/>
  <c r="Z363" i="19"/>
  <c r="W364" i="19"/>
  <c r="X364" i="19"/>
  <c r="U365" i="19"/>
  <c r="Z364" i="19" l="1"/>
  <c r="X365" i="19"/>
  <c r="W365" i="19"/>
  <c r="U366" i="19"/>
  <c r="Y365" i="19"/>
  <c r="V366" i="19"/>
  <c r="V367" i="19" l="1"/>
  <c r="Y366" i="19"/>
  <c r="W366" i="19"/>
  <c r="X366" i="19"/>
  <c r="U367" i="19"/>
  <c r="Z365" i="19"/>
  <c r="Z366" i="19" l="1"/>
  <c r="U368" i="19"/>
  <c r="X367" i="19"/>
  <c r="W367" i="19"/>
  <c r="Y367" i="19"/>
  <c r="V368" i="19"/>
  <c r="Y368" i="19" l="1"/>
  <c r="V369" i="19"/>
  <c r="Z367" i="19"/>
  <c r="U369" i="19"/>
  <c r="W368" i="19"/>
  <c r="X368" i="19"/>
  <c r="Z368" i="19" l="1"/>
  <c r="Y369" i="19"/>
  <c r="V370" i="19"/>
  <c r="U370" i="19"/>
  <c r="X369" i="19"/>
  <c r="W369" i="19"/>
  <c r="Z369" i="19" l="1"/>
  <c r="U371" i="19"/>
  <c r="W370" i="19"/>
  <c r="X370" i="19"/>
  <c r="V371" i="19"/>
  <c r="Y370" i="19"/>
  <c r="Y371" i="19" l="1"/>
  <c r="V372" i="19"/>
  <c r="Z370" i="19"/>
  <c r="U372" i="19"/>
  <c r="X371" i="19"/>
  <c r="W371" i="19"/>
  <c r="Z371" i="19" l="1"/>
  <c r="Y372" i="19"/>
  <c r="V373" i="19"/>
  <c r="U373" i="19"/>
  <c r="X372" i="19"/>
  <c r="W372" i="19"/>
  <c r="Z372" i="19" l="1"/>
  <c r="Y373" i="19"/>
  <c r="V374" i="19"/>
  <c r="U374" i="19"/>
  <c r="X373" i="19"/>
  <c r="W373" i="19"/>
  <c r="Z373" i="19" l="1"/>
  <c r="U375" i="19"/>
  <c r="W374" i="19"/>
  <c r="X374" i="19"/>
  <c r="V375" i="19"/>
  <c r="Y374" i="19"/>
  <c r="Y375" i="19" l="1"/>
  <c r="V376" i="19"/>
  <c r="Z374" i="19"/>
  <c r="U376" i="19"/>
  <c r="X375" i="19"/>
  <c r="W375" i="19"/>
  <c r="Z375" i="19" l="1"/>
  <c r="V377" i="19"/>
  <c r="Y376" i="19"/>
  <c r="X376" i="19"/>
  <c r="U377" i="19"/>
  <c r="W376" i="19"/>
  <c r="Z376" i="19" l="1"/>
  <c r="X377" i="19"/>
  <c r="W377" i="19"/>
  <c r="U378" i="19"/>
  <c r="Y377" i="19"/>
  <c r="V378" i="19"/>
  <c r="Y378" i="19" l="1"/>
  <c r="V379" i="19"/>
  <c r="W378" i="19"/>
  <c r="U379" i="19"/>
  <c r="X378" i="19"/>
  <c r="Z377" i="19"/>
  <c r="Z378" i="19" l="1"/>
  <c r="X379" i="19"/>
  <c r="W379" i="19"/>
  <c r="U380" i="19"/>
  <c r="Y379" i="19"/>
  <c r="V380" i="19"/>
  <c r="V381" i="19" l="1"/>
  <c r="Y380" i="19"/>
  <c r="U381" i="19"/>
  <c r="W380" i="19"/>
  <c r="X380" i="19"/>
  <c r="Z379" i="19"/>
  <c r="Z380" i="19" l="1"/>
  <c r="X381" i="19"/>
  <c r="W381" i="19"/>
  <c r="U382" i="19"/>
  <c r="Y381" i="19"/>
  <c r="V382" i="19"/>
  <c r="V383" i="19" l="1"/>
  <c r="Y382" i="19"/>
  <c r="W382" i="19"/>
  <c r="U383" i="19"/>
  <c r="X382" i="19"/>
  <c r="Z382" i="19" s="1"/>
  <c r="Z381" i="19"/>
  <c r="X383" i="19" l="1"/>
  <c r="W383" i="19"/>
  <c r="U384" i="19"/>
  <c r="Y383" i="19"/>
  <c r="V384" i="19"/>
  <c r="V385" i="19" l="1"/>
  <c r="Y384" i="19"/>
  <c r="X384" i="19"/>
  <c r="W384" i="19"/>
  <c r="U385" i="19"/>
  <c r="Z383" i="19"/>
  <c r="U386" i="19" l="1"/>
  <c r="X385" i="19"/>
  <c r="W385" i="19"/>
  <c r="Z384" i="19"/>
  <c r="V386" i="19"/>
  <c r="Y385" i="19"/>
  <c r="V387" i="19" l="1"/>
  <c r="Y386" i="19"/>
  <c r="Z385" i="19"/>
  <c r="W386" i="19"/>
  <c r="U387" i="19"/>
  <c r="X386" i="19"/>
  <c r="Z386" i="19" l="1"/>
  <c r="X387" i="19"/>
  <c r="U388" i="19"/>
  <c r="W387" i="19"/>
  <c r="V388" i="19"/>
  <c r="Y387" i="19"/>
  <c r="X388" i="19" l="1"/>
  <c r="W388" i="19"/>
  <c r="U389" i="19"/>
  <c r="Y388" i="19"/>
  <c r="V389" i="19"/>
  <c r="Z387" i="19"/>
  <c r="X389" i="19" l="1"/>
  <c r="W389" i="19"/>
  <c r="U390" i="19"/>
  <c r="V390" i="19"/>
  <c r="Y389" i="19"/>
  <c r="Z388" i="19"/>
  <c r="W390" i="19" l="1"/>
  <c r="X390" i="19"/>
  <c r="U391" i="19"/>
  <c r="Y390" i="19"/>
  <c r="V391" i="19"/>
  <c r="Z389" i="19"/>
  <c r="X391" i="19" l="1"/>
  <c r="U392" i="19"/>
  <c r="W391" i="19"/>
  <c r="V392" i="19"/>
  <c r="Y391" i="19"/>
  <c r="Z390" i="19"/>
  <c r="X392" i="19" l="1"/>
  <c r="U393" i="19"/>
  <c r="W392" i="19"/>
  <c r="Y392" i="19"/>
  <c r="V393" i="19"/>
  <c r="Z391" i="19"/>
  <c r="V394" i="19" l="1"/>
  <c r="Y393" i="19"/>
  <c r="X393" i="19"/>
  <c r="U394" i="19"/>
  <c r="W393" i="19"/>
  <c r="Z392" i="19"/>
  <c r="U395" i="19" l="1"/>
  <c r="X394" i="19"/>
  <c r="W394" i="19"/>
  <c r="Z393" i="19"/>
  <c r="V395" i="19"/>
  <c r="Y394" i="19"/>
  <c r="V396" i="19" l="1"/>
  <c r="Y395" i="19"/>
  <c r="Z394" i="19"/>
  <c r="X395" i="19"/>
  <c r="W395" i="19"/>
  <c r="U396" i="19"/>
  <c r="Z395" i="19" l="1"/>
  <c r="W396" i="19"/>
  <c r="X396" i="19"/>
  <c r="U397" i="19"/>
  <c r="Y396" i="19"/>
  <c r="V397" i="19"/>
  <c r="Y397" i="19" l="1"/>
  <c r="V398" i="19"/>
  <c r="Z396" i="19"/>
  <c r="X397" i="19"/>
  <c r="W397" i="19"/>
  <c r="U398" i="19"/>
  <c r="Z397" i="19" l="1"/>
  <c r="U399" i="19"/>
  <c r="X398" i="19"/>
  <c r="W398" i="19"/>
  <c r="Y398" i="19"/>
  <c r="V399" i="19"/>
  <c r="Y399" i="19" l="1"/>
  <c r="V400" i="19"/>
  <c r="Z398" i="19"/>
  <c r="X399" i="19"/>
  <c r="W399" i="19"/>
  <c r="U400" i="19"/>
  <c r="Z399" i="19" l="1"/>
  <c r="U401" i="19"/>
  <c r="X400" i="19"/>
  <c r="W400" i="19"/>
  <c r="Y400" i="19"/>
  <c r="V401" i="19"/>
  <c r="Y401" i="19" l="1"/>
  <c r="V402" i="19"/>
  <c r="Z400" i="19"/>
  <c r="X401" i="19"/>
  <c r="W401" i="19"/>
  <c r="U402" i="19"/>
  <c r="Z401" i="19" l="1"/>
  <c r="U403" i="19"/>
  <c r="X402" i="19"/>
  <c r="W402" i="19"/>
  <c r="Y402" i="19"/>
  <c r="V403" i="19"/>
  <c r="V404" i="19" l="1"/>
  <c r="Y403" i="19"/>
  <c r="Z402" i="19"/>
  <c r="X403" i="19"/>
  <c r="W403" i="19"/>
  <c r="U404" i="19"/>
  <c r="Z403" i="19" l="1"/>
  <c r="X404" i="19"/>
  <c r="U405" i="19"/>
  <c r="W404" i="19"/>
  <c r="V405" i="19"/>
  <c r="Y404" i="19"/>
  <c r="X405" i="19" l="1"/>
  <c r="U406" i="19"/>
  <c r="W405" i="19"/>
  <c r="Y405" i="19"/>
  <c r="V406" i="19"/>
  <c r="Z404" i="19"/>
  <c r="X406" i="19" l="1"/>
  <c r="W406" i="19"/>
  <c r="U407" i="19"/>
  <c r="Y406" i="19"/>
  <c r="V407" i="19"/>
  <c r="Z405" i="19"/>
  <c r="Y407" i="19" l="1"/>
  <c r="V408" i="19"/>
  <c r="X407" i="19"/>
  <c r="W407" i="19"/>
  <c r="U408" i="19"/>
  <c r="Z406" i="19"/>
  <c r="Z407" i="19" l="1"/>
  <c r="X408" i="19"/>
  <c r="W408" i="19"/>
  <c r="U409" i="19"/>
  <c r="Y408" i="19"/>
  <c r="V409" i="19"/>
  <c r="V410" i="19" l="1"/>
  <c r="Y409" i="19"/>
  <c r="U410" i="19"/>
  <c r="X409" i="19"/>
  <c r="W409" i="19"/>
  <c r="Z408" i="19"/>
  <c r="Z409" i="19" l="1"/>
  <c r="X410" i="19"/>
  <c r="W410" i="19"/>
  <c r="U411" i="19"/>
  <c r="Y410" i="19"/>
  <c r="V411" i="19"/>
  <c r="V412" i="19" l="1"/>
  <c r="Y411" i="19"/>
  <c r="W411" i="19"/>
  <c r="U412" i="19"/>
  <c r="X411" i="19"/>
  <c r="Z411" i="19" s="1"/>
  <c r="Z410" i="19"/>
  <c r="X412" i="19" l="1"/>
  <c r="W412" i="19"/>
  <c r="U413" i="19"/>
  <c r="Y412" i="19"/>
  <c r="V413" i="19"/>
  <c r="Y413" i="19" l="1"/>
  <c r="V414" i="19"/>
  <c r="U414" i="19"/>
  <c r="W413" i="19"/>
  <c r="X413" i="19"/>
  <c r="Z412" i="19"/>
  <c r="Z413" i="19" l="1"/>
  <c r="Y414" i="19"/>
  <c r="V415" i="19"/>
  <c r="X414" i="19"/>
  <c r="W414" i="19"/>
  <c r="U415" i="19"/>
  <c r="Z414" i="19" l="1"/>
  <c r="V416" i="19"/>
  <c r="Y415" i="19"/>
  <c r="W415" i="19"/>
  <c r="U416" i="19"/>
  <c r="X415" i="19"/>
  <c r="Z415" i="19" s="1"/>
  <c r="U417" i="19" l="1"/>
  <c r="W416" i="19"/>
  <c r="X416" i="19"/>
  <c r="Y416" i="19"/>
  <c r="V417" i="19"/>
  <c r="Y417" i="19" l="1"/>
  <c r="V418" i="19"/>
  <c r="Z416" i="19"/>
  <c r="U418" i="19"/>
  <c r="W417" i="19"/>
  <c r="X417" i="19"/>
  <c r="Z417" i="19" l="1"/>
  <c r="Y418" i="19"/>
  <c r="V419" i="19"/>
  <c r="X418" i="19"/>
  <c r="U419" i="19"/>
  <c r="W418" i="19"/>
  <c r="Z418" i="19" l="1"/>
  <c r="W419" i="19"/>
  <c r="X419" i="19"/>
  <c r="U420" i="19"/>
  <c r="Y419" i="19"/>
  <c r="V420" i="19"/>
  <c r="U421" i="19" l="1"/>
  <c r="X420" i="19"/>
  <c r="W420" i="19"/>
  <c r="Y420" i="19"/>
  <c r="V421" i="19"/>
  <c r="Z419" i="19"/>
  <c r="Y421" i="19" l="1"/>
  <c r="V422" i="19"/>
  <c r="Z420" i="19"/>
  <c r="W421" i="19"/>
  <c r="U422" i="19"/>
  <c r="X421" i="19"/>
  <c r="Z421" i="19" l="1"/>
  <c r="X422" i="19"/>
  <c r="W422" i="19"/>
  <c r="U423" i="19"/>
  <c r="Y422" i="19"/>
  <c r="V423" i="19"/>
  <c r="Y423" i="19" l="1"/>
  <c r="V424" i="19"/>
  <c r="W423" i="19"/>
  <c r="X423" i="19"/>
  <c r="U424" i="19"/>
  <c r="Z422" i="19"/>
  <c r="Z423" i="19" l="1"/>
  <c r="U425" i="19"/>
  <c r="W424" i="19"/>
  <c r="X424" i="19"/>
  <c r="V425" i="19"/>
  <c r="Y424" i="19"/>
  <c r="V426" i="19" l="1"/>
  <c r="Y425" i="19"/>
  <c r="Z424" i="19"/>
  <c r="W425" i="19"/>
  <c r="X425" i="19"/>
  <c r="U426" i="19"/>
  <c r="Z425" i="19" l="1"/>
  <c r="X426" i="19"/>
  <c r="W426" i="19"/>
  <c r="U427" i="19"/>
  <c r="Y426" i="19"/>
  <c r="V427" i="19"/>
  <c r="Y427" i="19" l="1"/>
  <c r="V428" i="19"/>
  <c r="X427" i="19"/>
  <c r="W427" i="19"/>
  <c r="U428" i="19"/>
  <c r="Z426" i="19"/>
  <c r="Z427" i="19" l="1"/>
  <c r="V429" i="19"/>
  <c r="Y428" i="19"/>
  <c r="U429" i="19"/>
  <c r="X428" i="19"/>
  <c r="W428" i="19"/>
  <c r="Z428" i="19" l="1"/>
  <c r="W429" i="19"/>
  <c r="U430" i="19"/>
  <c r="X429" i="19"/>
  <c r="Y429" i="19"/>
  <c r="V430" i="19"/>
  <c r="V431" i="19" l="1"/>
  <c r="Y430" i="19"/>
  <c r="Z429" i="19"/>
  <c r="U431" i="19"/>
  <c r="W430" i="19"/>
  <c r="X430" i="19"/>
  <c r="Z430" i="19" l="1"/>
  <c r="W431" i="19"/>
  <c r="U432" i="19"/>
  <c r="X431" i="19"/>
  <c r="V432" i="19"/>
  <c r="Y431" i="19"/>
  <c r="U433" i="19" l="1"/>
  <c r="X432" i="19"/>
  <c r="W432" i="19"/>
  <c r="V433" i="19"/>
  <c r="Y432" i="19"/>
  <c r="Z431" i="19"/>
  <c r="Y433" i="19" l="1"/>
  <c r="V434" i="19"/>
  <c r="Z432" i="19"/>
  <c r="W433" i="19"/>
  <c r="U434" i="19"/>
  <c r="X433" i="19"/>
  <c r="Z433" i="19" l="1"/>
  <c r="U435" i="19"/>
  <c r="W434" i="19"/>
  <c r="X434" i="19"/>
  <c r="V435" i="19"/>
  <c r="Y434" i="19"/>
  <c r="Y435" i="19" l="1"/>
  <c r="V436" i="19"/>
  <c r="Z434" i="19"/>
  <c r="W435" i="19"/>
  <c r="U436" i="19"/>
  <c r="X435" i="19"/>
  <c r="Z435" i="19" l="1"/>
  <c r="X436" i="19"/>
  <c r="W436" i="19"/>
  <c r="U437" i="19"/>
  <c r="Y436" i="19"/>
  <c r="V437" i="19"/>
  <c r="V438" i="19" l="1"/>
  <c r="Y437" i="19"/>
  <c r="X437" i="19"/>
  <c r="W437" i="19"/>
  <c r="U438" i="19"/>
  <c r="Z436" i="19"/>
  <c r="Z437" i="19" l="1"/>
  <c r="U439" i="19"/>
  <c r="X438" i="19"/>
  <c r="W438" i="19"/>
  <c r="V439" i="19"/>
  <c r="Y438" i="19"/>
  <c r="Y439" i="19" l="1"/>
  <c r="V440" i="19"/>
  <c r="Z438" i="19"/>
  <c r="X439" i="19"/>
  <c r="W439" i="19"/>
  <c r="U440" i="19"/>
  <c r="Z439" i="19" l="1"/>
  <c r="V441" i="19"/>
  <c r="Y440" i="19"/>
  <c r="U441" i="19"/>
  <c r="W440" i="19"/>
  <c r="X440" i="19"/>
  <c r="Z440" i="19" s="1"/>
  <c r="W441" i="19" l="1"/>
  <c r="U442" i="19"/>
  <c r="X441" i="19"/>
  <c r="V442" i="19"/>
  <c r="Y441" i="19"/>
  <c r="V443" i="19" l="1"/>
  <c r="Y442" i="19"/>
  <c r="W442" i="19"/>
  <c r="X442" i="19"/>
  <c r="U443" i="19"/>
  <c r="Z441" i="19"/>
  <c r="Z442" i="19" l="1"/>
  <c r="W443" i="19"/>
  <c r="U444" i="19"/>
  <c r="X443" i="19"/>
  <c r="Y443" i="19"/>
  <c r="V444" i="19"/>
  <c r="Z443" i="19" l="1"/>
  <c r="Y444" i="19"/>
  <c r="V445" i="19"/>
  <c r="U445" i="19"/>
  <c r="X444" i="19"/>
  <c r="W444" i="19"/>
  <c r="Z444" i="19" l="1"/>
  <c r="X445" i="19"/>
  <c r="U446" i="19"/>
  <c r="W445" i="19"/>
  <c r="Y445" i="19"/>
  <c r="V446" i="19"/>
  <c r="V447" i="19" l="1"/>
  <c r="Y446" i="19"/>
  <c r="X446" i="19"/>
  <c r="U447" i="19"/>
  <c r="W446" i="19"/>
  <c r="Z445" i="19"/>
  <c r="Z446" i="19" l="1"/>
  <c r="U448" i="19"/>
  <c r="X447" i="19"/>
  <c r="W447" i="19"/>
  <c r="Y447" i="19"/>
  <c r="V448" i="19"/>
  <c r="Y448" i="19" l="1"/>
  <c r="V449" i="19"/>
  <c r="Z447" i="19"/>
  <c r="X448" i="19"/>
  <c r="U449" i="19"/>
  <c r="W448" i="19"/>
  <c r="Z448" i="19" l="1"/>
  <c r="W449" i="19"/>
  <c r="U450" i="19"/>
  <c r="X449" i="19"/>
  <c r="V450" i="19"/>
  <c r="Y449" i="19"/>
  <c r="V451" i="19" l="1"/>
  <c r="Y450" i="19"/>
  <c r="Z449" i="19"/>
  <c r="W450" i="19"/>
  <c r="X450" i="19"/>
  <c r="U451" i="19"/>
  <c r="Z450" i="19" l="1"/>
  <c r="U452" i="19"/>
  <c r="W451" i="19"/>
  <c r="X451" i="19"/>
  <c r="Y451" i="19"/>
  <c r="V452" i="19"/>
  <c r="V453" i="19" l="1"/>
  <c r="Y452" i="19"/>
  <c r="Z451" i="19"/>
  <c r="U453" i="19"/>
  <c r="X452" i="19"/>
  <c r="W452" i="19"/>
  <c r="Z452" i="19" l="1"/>
  <c r="W453" i="19"/>
  <c r="X453" i="19"/>
  <c r="U454" i="19"/>
  <c r="V454" i="19"/>
  <c r="Y453" i="19"/>
  <c r="V455" i="19" l="1"/>
  <c r="Y454" i="19"/>
  <c r="U455" i="19"/>
  <c r="X454" i="19"/>
  <c r="W454" i="19"/>
  <c r="Z453" i="19"/>
  <c r="Z454" i="19" l="1"/>
  <c r="W455" i="19"/>
  <c r="U456" i="19"/>
  <c r="X455" i="19"/>
  <c r="Y455" i="19"/>
  <c r="V456" i="19"/>
  <c r="V457" i="19" l="1"/>
  <c r="Y456" i="19"/>
  <c r="Z455" i="19"/>
  <c r="X456" i="19"/>
  <c r="U457" i="19"/>
  <c r="W456" i="19"/>
  <c r="Z456" i="19" l="1"/>
  <c r="W457" i="19"/>
  <c r="U458" i="19"/>
  <c r="X457" i="19"/>
  <c r="V458" i="19"/>
  <c r="Y457" i="19"/>
  <c r="Y458" i="19" l="1"/>
  <c r="V459" i="19"/>
  <c r="Z457" i="19"/>
  <c r="W458" i="19"/>
  <c r="X458" i="19"/>
  <c r="U459" i="19"/>
  <c r="Z458" i="19" l="1"/>
  <c r="W459" i="19"/>
  <c r="U460" i="19"/>
  <c r="X459" i="19"/>
  <c r="Y459" i="19"/>
  <c r="V460" i="19"/>
  <c r="Y460" i="19" l="1"/>
  <c r="V461" i="19"/>
  <c r="Z459" i="19"/>
  <c r="X460" i="19"/>
  <c r="W460" i="19"/>
  <c r="U461" i="19"/>
  <c r="Z460" i="19" l="1"/>
  <c r="W461" i="19"/>
  <c r="X461" i="19"/>
  <c r="U462" i="19"/>
  <c r="V462" i="19"/>
  <c r="Y461" i="19"/>
  <c r="Z461" i="19" l="1"/>
  <c r="V463" i="19"/>
  <c r="Y462" i="19"/>
  <c r="X462" i="19"/>
  <c r="U463" i="19"/>
  <c r="W462" i="19"/>
  <c r="Z462" i="19" l="1"/>
  <c r="W463" i="19"/>
  <c r="U464" i="19"/>
  <c r="X463" i="19"/>
  <c r="Y463" i="19"/>
  <c r="V464" i="19"/>
  <c r="Y464" i="19" l="1"/>
  <c r="V465" i="19"/>
  <c r="Z463" i="19"/>
  <c r="X464" i="19"/>
  <c r="U465" i="19"/>
  <c r="W464" i="19"/>
  <c r="Z464" i="19" l="1"/>
  <c r="Y465" i="19"/>
  <c r="V466" i="19"/>
  <c r="W465" i="19"/>
  <c r="X465" i="19"/>
  <c r="U466" i="19"/>
  <c r="Z465" i="19" l="1"/>
  <c r="X466" i="19"/>
  <c r="U467" i="19"/>
  <c r="W466" i="19"/>
  <c r="V467" i="19"/>
  <c r="Y466" i="19"/>
  <c r="W467" i="19" l="1"/>
  <c r="X467" i="19"/>
  <c r="U468" i="19"/>
  <c r="Y467" i="19"/>
  <c r="V468" i="19"/>
  <c r="Z466" i="19"/>
  <c r="Y468" i="19" l="1"/>
  <c r="V469" i="19"/>
  <c r="X468" i="19"/>
  <c r="U469" i="19"/>
  <c r="W468" i="19"/>
  <c r="Z467" i="19"/>
  <c r="Z468" i="19" l="1"/>
  <c r="W469" i="19"/>
  <c r="U470" i="19"/>
  <c r="X469" i="19"/>
  <c r="Y469" i="19"/>
  <c r="V470" i="19"/>
  <c r="Z469" i="19" l="1"/>
  <c r="Y470" i="19"/>
  <c r="V471" i="19"/>
  <c r="U471" i="19"/>
  <c r="W470" i="19"/>
  <c r="X470" i="19"/>
  <c r="Z470" i="19" l="1"/>
  <c r="W471" i="19"/>
  <c r="Z8" i="19" s="1"/>
  <c r="AD8" i="19" s="1"/>
  <c r="U472" i="19"/>
  <c r="X471" i="19"/>
  <c r="Y471" i="19"/>
  <c r="V472" i="19"/>
  <c r="Z471" i="19" l="1"/>
  <c r="Y472" i="19"/>
  <c r="V473" i="19"/>
  <c r="W472" i="19"/>
  <c r="X472" i="19"/>
  <c r="U473" i="19"/>
  <c r="Z472" i="19" l="1"/>
  <c r="V474" i="19"/>
  <c r="Y473" i="19"/>
  <c r="U474" i="19"/>
  <c r="X473" i="19"/>
  <c r="W473" i="19"/>
  <c r="Z473" i="19" l="1"/>
  <c r="W474" i="19"/>
  <c r="U475" i="19"/>
  <c r="X474" i="19"/>
  <c r="V475" i="19"/>
  <c r="Y474" i="19"/>
  <c r="V476" i="19" l="1"/>
  <c r="Y475" i="19"/>
  <c r="Z474" i="19"/>
  <c r="W475" i="19"/>
  <c r="X475" i="19"/>
  <c r="Z475" i="19" s="1"/>
  <c r="U476" i="19"/>
  <c r="U477" i="19" l="1"/>
  <c r="X476" i="19"/>
  <c r="W476" i="19"/>
  <c r="Y476" i="19"/>
  <c r="V477" i="19"/>
  <c r="Y477" i="19" l="1"/>
  <c r="V478" i="19"/>
  <c r="Z476" i="19"/>
  <c r="X477" i="19"/>
  <c r="U478" i="19"/>
  <c r="W477" i="19"/>
  <c r="Z477" i="19" l="1"/>
  <c r="U479" i="19"/>
  <c r="X478" i="19"/>
  <c r="W478" i="19"/>
  <c r="Y478" i="19"/>
  <c r="V479" i="19"/>
  <c r="V480" i="19" l="1"/>
  <c r="Y479" i="19"/>
  <c r="Z478" i="19"/>
  <c r="X479" i="19"/>
  <c r="U480" i="19"/>
  <c r="W479" i="19"/>
  <c r="Z479" i="19" l="1"/>
  <c r="U481" i="19"/>
  <c r="X480" i="19"/>
  <c r="W480" i="19"/>
  <c r="V481" i="19"/>
  <c r="Y480" i="19"/>
  <c r="V482" i="19" l="1"/>
  <c r="Y481" i="19"/>
  <c r="Z480" i="19"/>
  <c r="U482" i="19"/>
  <c r="W481" i="19"/>
  <c r="X481" i="19"/>
  <c r="Z481" i="19" l="1"/>
  <c r="W482" i="19"/>
  <c r="X482" i="19"/>
  <c r="U483" i="19"/>
  <c r="Y482" i="19"/>
  <c r="V483" i="19"/>
  <c r="Y483" i="19" l="1"/>
  <c r="V484" i="19"/>
  <c r="X483" i="19"/>
  <c r="U484" i="19"/>
  <c r="W483" i="19"/>
  <c r="Z482" i="19"/>
  <c r="Z483" i="19" l="1"/>
  <c r="W484" i="19"/>
  <c r="U485" i="19"/>
  <c r="X484" i="19"/>
  <c r="V485" i="19"/>
  <c r="Y484" i="19"/>
  <c r="Y485" i="19" l="1"/>
  <c r="V486" i="19"/>
  <c r="Z484" i="19"/>
  <c r="X485" i="19"/>
  <c r="U486" i="19"/>
  <c r="W485" i="19"/>
  <c r="Z485" i="19" l="1"/>
  <c r="Y486" i="19"/>
  <c r="V487" i="19"/>
  <c r="W486" i="19"/>
  <c r="X486" i="19"/>
  <c r="U487" i="19"/>
  <c r="Z486" i="19" l="1"/>
  <c r="X487" i="19"/>
  <c r="U488" i="19"/>
  <c r="W487" i="19"/>
  <c r="Y487" i="19"/>
  <c r="V488" i="19"/>
  <c r="V489" i="19" l="1"/>
  <c r="Y488" i="19"/>
  <c r="W488" i="19"/>
  <c r="U489" i="19"/>
  <c r="X488" i="19"/>
  <c r="Z488" i="19" s="1"/>
  <c r="Z487" i="19"/>
  <c r="U490" i="19" l="1"/>
  <c r="X489" i="19"/>
  <c r="W489" i="19"/>
  <c r="V490" i="19"/>
  <c r="Y489" i="19"/>
  <c r="Z489" i="19" l="1"/>
  <c r="V491" i="19"/>
  <c r="Y490" i="19"/>
  <c r="W490" i="19"/>
  <c r="X490" i="19"/>
  <c r="U491" i="19"/>
  <c r="Z490" i="19" l="1"/>
  <c r="X491" i="19"/>
  <c r="W491" i="19"/>
  <c r="U492" i="19"/>
  <c r="Y491" i="19"/>
  <c r="V492" i="19"/>
  <c r="V493" i="19" l="1"/>
  <c r="Y492" i="19"/>
  <c r="W492" i="19"/>
  <c r="U493" i="19"/>
  <c r="X492" i="19"/>
  <c r="Z491" i="19"/>
  <c r="Z492" i="19" l="1"/>
  <c r="U494" i="19"/>
  <c r="W493" i="19"/>
  <c r="X493" i="19"/>
  <c r="Y493" i="19"/>
  <c r="V494" i="19"/>
  <c r="Z493" i="19" l="1"/>
  <c r="Y494" i="19"/>
  <c r="V495" i="19"/>
  <c r="X494" i="19"/>
  <c r="U495" i="19"/>
  <c r="W494" i="19"/>
  <c r="Z494" i="19" l="1"/>
  <c r="W495" i="19"/>
  <c r="U496" i="19"/>
  <c r="X495" i="19"/>
  <c r="Y495" i="19"/>
  <c r="V496" i="19"/>
  <c r="Y496" i="19" l="1"/>
  <c r="V497" i="19"/>
  <c r="U497" i="19"/>
  <c r="W496" i="19"/>
  <c r="X496" i="19"/>
  <c r="Z495" i="19"/>
  <c r="Z496" i="19" l="1"/>
  <c r="V498" i="19"/>
  <c r="Y497" i="19"/>
  <c r="W497" i="19"/>
  <c r="U498" i="19"/>
  <c r="X497" i="19"/>
  <c r="X498" i="19" l="1"/>
  <c r="W498" i="19"/>
  <c r="U499" i="19"/>
  <c r="Z497" i="19"/>
  <c r="Y498" i="19"/>
  <c r="V499" i="19"/>
  <c r="Y499" i="19" l="1"/>
  <c r="V500" i="19"/>
  <c r="W499" i="19"/>
  <c r="X499" i="19"/>
  <c r="U500" i="19"/>
  <c r="Z498" i="19"/>
  <c r="Z499" i="19" l="1"/>
  <c r="W500" i="19"/>
  <c r="U501" i="19"/>
  <c r="X500" i="19"/>
  <c r="V501" i="19"/>
  <c r="Y500" i="19"/>
  <c r="Z500" i="19" l="1"/>
  <c r="Y501" i="19"/>
  <c r="V502" i="19"/>
  <c r="U502" i="19"/>
  <c r="X501" i="19"/>
  <c r="W501" i="19"/>
  <c r="Z501" i="19" l="1"/>
  <c r="U503" i="19"/>
  <c r="X502" i="19"/>
  <c r="W502" i="19"/>
  <c r="V503" i="19"/>
  <c r="Y502" i="19"/>
  <c r="Z502" i="19" l="1"/>
  <c r="Y503" i="19"/>
  <c r="V504" i="19"/>
  <c r="W503" i="19"/>
  <c r="U504" i="19"/>
  <c r="X503" i="19"/>
  <c r="Z503" i="19" l="1"/>
  <c r="U505" i="19"/>
  <c r="W504" i="19"/>
  <c r="X504" i="19"/>
  <c r="Y504" i="19"/>
  <c r="V505" i="19"/>
  <c r="V506" i="19" l="1"/>
  <c r="Y505" i="19"/>
  <c r="Z504" i="19"/>
  <c r="W505" i="19"/>
  <c r="U506" i="19"/>
  <c r="X505" i="19"/>
  <c r="Z505" i="19" l="1"/>
  <c r="W506" i="19"/>
  <c r="X506" i="19"/>
  <c r="U507" i="19"/>
  <c r="Y506" i="19"/>
  <c r="V507" i="19"/>
  <c r="V508" i="19" l="1"/>
  <c r="Y507" i="19"/>
  <c r="W507" i="19"/>
  <c r="X507" i="19"/>
  <c r="U508" i="19"/>
  <c r="Z506" i="19"/>
  <c r="Z507" i="19" l="1"/>
  <c r="W508" i="19"/>
  <c r="X508" i="19"/>
  <c r="U509" i="19"/>
  <c r="Y508" i="19"/>
  <c r="V509" i="19"/>
  <c r="W509" i="19" l="1"/>
  <c r="U510" i="19"/>
  <c r="X509" i="19"/>
  <c r="V510" i="19"/>
  <c r="Y509" i="19"/>
  <c r="Z508" i="19"/>
  <c r="Y510" i="19" l="1"/>
  <c r="V511" i="19"/>
  <c r="Z509" i="19"/>
  <c r="W510" i="19"/>
  <c r="X510" i="19"/>
  <c r="U511" i="19"/>
  <c r="Z510" i="19" l="1"/>
  <c r="Y511" i="19"/>
  <c r="V512" i="19"/>
  <c r="W511" i="19"/>
  <c r="U512" i="19"/>
  <c r="X511" i="19"/>
  <c r="Z511" i="19" s="1"/>
  <c r="X512" i="19" l="1"/>
  <c r="W512" i="19"/>
  <c r="U513" i="19"/>
  <c r="V513" i="19"/>
  <c r="Y512" i="19"/>
  <c r="Y513" i="19" l="1"/>
  <c r="V514" i="19"/>
  <c r="W513" i="19"/>
  <c r="X513" i="19"/>
  <c r="U514" i="19"/>
  <c r="Z512" i="19"/>
  <c r="Z513" i="19" l="1"/>
  <c r="X514" i="19"/>
  <c r="W514" i="19"/>
  <c r="U515" i="19"/>
  <c r="Y514" i="19"/>
  <c r="V515" i="19"/>
  <c r="V516" i="19" l="1"/>
  <c r="Y515" i="19"/>
  <c r="U516" i="19"/>
  <c r="W515" i="19"/>
  <c r="X515" i="19"/>
  <c r="Z514" i="19"/>
  <c r="Z515" i="19" l="1"/>
  <c r="X516" i="19"/>
  <c r="W516" i="19"/>
  <c r="U517" i="19"/>
  <c r="Y516" i="19"/>
  <c r="V517" i="19"/>
  <c r="V518" i="19" l="1"/>
  <c r="Y517" i="19"/>
  <c r="U518" i="19"/>
  <c r="W517" i="19"/>
  <c r="X517" i="19"/>
  <c r="Z516" i="19"/>
  <c r="Z517" i="19" l="1"/>
  <c r="U519" i="19"/>
  <c r="W518" i="19"/>
  <c r="X518" i="19"/>
  <c r="V519" i="19"/>
  <c r="Y518" i="19"/>
  <c r="V520" i="19" l="1"/>
  <c r="Y519" i="19"/>
  <c r="Z518" i="19"/>
  <c r="W519" i="19"/>
  <c r="U520" i="19"/>
  <c r="X519" i="19"/>
  <c r="Z519" i="19" l="1"/>
  <c r="W520" i="19"/>
  <c r="U521" i="19"/>
  <c r="X520" i="19"/>
  <c r="V521" i="19"/>
  <c r="Y520" i="19"/>
  <c r="Y521" i="19" l="1"/>
  <c r="V522" i="19"/>
  <c r="Z520" i="19"/>
  <c r="W521" i="19"/>
  <c r="U522" i="19"/>
  <c r="X521" i="19"/>
  <c r="Z521" i="19" l="1"/>
  <c r="V523" i="19"/>
  <c r="Y522" i="19"/>
  <c r="U523" i="19"/>
  <c r="W522" i="19"/>
  <c r="X522" i="19"/>
  <c r="Z522" i="19" l="1"/>
  <c r="W523" i="19"/>
  <c r="X523" i="19"/>
  <c r="U524" i="19"/>
  <c r="Y523" i="19"/>
  <c r="V524" i="19"/>
  <c r="Y524" i="19" l="1"/>
  <c r="V525" i="19"/>
  <c r="X524" i="19"/>
  <c r="W524" i="19"/>
  <c r="U525" i="19"/>
  <c r="Z523" i="19"/>
  <c r="Z524" i="19" l="1"/>
  <c r="X525" i="19"/>
  <c r="U526" i="19"/>
  <c r="W525" i="19"/>
  <c r="Y525" i="19"/>
  <c r="V526" i="19"/>
  <c r="V527" i="19" l="1"/>
  <c r="Y526" i="19"/>
  <c r="X526" i="19"/>
  <c r="W526" i="19"/>
  <c r="U527" i="19"/>
  <c r="Z525" i="19"/>
  <c r="Z526" i="19" l="1"/>
  <c r="U528" i="19"/>
  <c r="W527" i="19"/>
  <c r="X527" i="19"/>
  <c r="Y527" i="19"/>
  <c r="V528" i="19"/>
  <c r="Y528" i="19" l="1"/>
  <c r="V529" i="19"/>
  <c r="Z527" i="19"/>
  <c r="X528" i="19"/>
  <c r="W528" i="19"/>
  <c r="U529" i="19"/>
  <c r="Z528" i="19" l="1"/>
  <c r="X529" i="19"/>
  <c r="U530" i="19"/>
  <c r="W529" i="19"/>
  <c r="V530" i="19"/>
  <c r="Y529" i="19"/>
  <c r="W530" i="19" l="1"/>
  <c r="X530" i="19"/>
  <c r="U531" i="19"/>
  <c r="Y530" i="19"/>
  <c r="V531" i="19"/>
  <c r="Z529" i="19"/>
  <c r="Y531" i="19" l="1"/>
  <c r="V532" i="19"/>
  <c r="U532" i="19"/>
  <c r="X531" i="19"/>
  <c r="W531" i="19"/>
  <c r="Z530" i="19"/>
  <c r="Z531" i="19" l="1"/>
  <c r="W532" i="19"/>
  <c r="U533" i="19"/>
  <c r="X532" i="19"/>
  <c r="Y532" i="19"/>
  <c r="V533" i="19"/>
  <c r="V534" i="19" l="1"/>
  <c r="Y533" i="19"/>
  <c r="U534" i="19"/>
  <c r="X533" i="19"/>
  <c r="W533" i="19"/>
  <c r="Z532" i="19"/>
  <c r="Z533" i="19" l="1"/>
  <c r="X534" i="19"/>
  <c r="U535" i="19"/>
  <c r="W534" i="19"/>
  <c r="Y534" i="19"/>
  <c r="V535" i="19"/>
  <c r="Y535" i="19" l="1"/>
  <c r="V536" i="19"/>
  <c r="U536" i="19"/>
  <c r="W535" i="19"/>
  <c r="X535" i="19"/>
  <c r="Z534" i="19"/>
  <c r="Z535" i="19" l="1"/>
  <c r="X536" i="19"/>
  <c r="W536" i="19"/>
  <c r="U537" i="19"/>
  <c r="V537" i="19"/>
  <c r="Y536" i="19"/>
  <c r="V538" i="19" l="1"/>
  <c r="Y537" i="19"/>
  <c r="U538" i="19"/>
  <c r="X537" i="19"/>
  <c r="W537" i="19"/>
  <c r="Z536" i="19"/>
  <c r="Z537" i="19" l="1"/>
  <c r="U539" i="19"/>
  <c r="W538" i="19"/>
  <c r="X538" i="19"/>
  <c r="V539" i="19"/>
  <c r="Y538" i="19"/>
  <c r="Y539" i="19" l="1"/>
  <c r="V540" i="19"/>
  <c r="Z538" i="19"/>
  <c r="W539" i="19"/>
  <c r="U540" i="19"/>
  <c r="X539" i="19"/>
  <c r="Z539" i="19" l="1"/>
  <c r="U541" i="19"/>
  <c r="X540" i="19"/>
  <c r="W540" i="19"/>
  <c r="Y540" i="19"/>
  <c r="V541" i="19"/>
  <c r="Y541" i="19" l="1"/>
  <c r="V542" i="19"/>
  <c r="Z540" i="19"/>
  <c r="W541" i="19"/>
  <c r="U542" i="19"/>
  <c r="X541" i="19"/>
  <c r="Z541" i="19" l="1"/>
  <c r="U543" i="19"/>
  <c r="X542" i="19"/>
  <c r="W542" i="19"/>
  <c r="Y542" i="19"/>
  <c r="V543" i="19"/>
  <c r="Y543" i="19" l="1"/>
  <c r="V544" i="19"/>
  <c r="Z542" i="19"/>
  <c r="U544" i="19"/>
  <c r="W543" i="19"/>
  <c r="X543" i="19"/>
  <c r="Z543" i="19" l="1"/>
  <c r="U545" i="19"/>
  <c r="X544" i="19"/>
  <c r="W544" i="19"/>
  <c r="Y544" i="19"/>
  <c r="V545" i="19"/>
  <c r="V546" i="19" l="1"/>
  <c r="Y545" i="19"/>
  <c r="Z544" i="19"/>
  <c r="W545" i="19"/>
  <c r="X545" i="19"/>
  <c r="U546" i="19"/>
  <c r="Z545" i="19" l="1"/>
  <c r="U547" i="19"/>
  <c r="X546" i="19"/>
  <c r="W546" i="19"/>
  <c r="Y546" i="19"/>
  <c r="V547" i="19"/>
  <c r="V548" i="19" l="1"/>
  <c r="Y547" i="19"/>
  <c r="Z546" i="19"/>
  <c r="X547" i="19"/>
  <c r="U548" i="19"/>
  <c r="W547" i="19"/>
  <c r="U549" i="19" l="1"/>
  <c r="X548" i="19"/>
  <c r="W548" i="19"/>
  <c r="Z547" i="19"/>
  <c r="Y548" i="19"/>
  <c r="V549" i="19"/>
  <c r="Y549" i="19" l="1"/>
  <c r="V550" i="19"/>
  <c r="Z548" i="19"/>
  <c r="U550" i="19"/>
  <c r="X549" i="19"/>
  <c r="W549" i="19"/>
  <c r="Z549" i="19" l="1"/>
  <c r="U551" i="19"/>
  <c r="X550" i="19"/>
  <c r="W550" i="19"/>
  <c r="Y550" i="19"/>
  <c r="V551" i="19"/>
  <c r="Y551" i="19" l="1"/>
  <c r="V552" i="19"/>
  <c r="Z550" i="19"/>
  <c r="X551" i="19"/>
  <c r="W551" i="19"/>
  <c r="U552" i="19"/>
  <c r="Z551" i="19" l="1"/>
  <c r="U553" i="19"/>
  <c r="X552" i="19"/>
  <c r="W552" i="19"/>
  <c r="Y552" i="19"/>
  <c r="V553" i="19"/>
  <c r="Y553" i="19" l="1"/>
  <c r="V554" i="19"/>
  <c r="Z552" i="19"/>
  <c r="W553" i="19"/>
  <c r="X553" i="19"/>
  <c r="U554" i="19"/>
  <c r="Z553" i="19" l="1"/>
  <c r="Y554" i="19"/>
  <c r="V555" i="19"/>
  <c r="U555" i="19"/>
  <c r="X554" i="19"/>
  <c r="W554" i="19"/>
  <c r="Z554" i="19" l="1"/>
  <c r="Y555" i="19"/>
  <c r="V556" i="19"/>
  <c r="U556" i="19"/>
  <c r="X555" i="19"/>
  <c r="W555" i="19"/>
  <c r="Z555" i="19" l="1"/>
  <c r="Y556" i="19"/>
  <c r="V557" i="19"/>
  <c r="U557" i="19"/>
  <c r="X556" i="19"/>
  <c r="W556" i="19"/>
  <c r="Z556" i="19" l="1"/>
  <c r="Y557" i="19"/>
  <c r="V558" i="19"/>
  <c r="W557" i="19"/>
  <c r="X557" i="19"/>
  <c r="U558" i="19"/>
  <c r="Z557" i="19" l="1"/>
  <c r="U559" i="19"/>
  <c r="X558" i="19"/>
  <c r="W558" i="19"/>
  <c r="Y558" i="19"/>
  <c r="V559" i="19"/>
  <c r="Y559" i="19" l="1"/>
  <c r="V560" i="19"/>
  <c r="Z558" i="19"/>
  <c r="U560" i="19"/>
  <c r="W559" i="19"/>
  <c r="X559" i="19"/>
  <c r="Z559" i="19" l="1"/>
  <c r="W560" i="19"/>
  <c r="U561" i="19"/>
  <c r="X560" i="19"/>
  <c r="V561" i="19"/>
  <c r="Y560" i="19"/>
  <c r="V562" i="19" l="1"/>
  <c r="Y561" i="19"/>
  <c r="Z560" i="19"/>
  <c r="X561" i="19"/>
  <c r="W561" i="19"/>
  <c r="U562" i="19"/>
  <c r="Z561" i="19" l="1"/>
  <c r="W562" i="19"/>
  <c r="U563" i="19"/>
  <c r="X562" i="19"/>
  <c r="V563" i="19"/>
  <c r="Y562" i="19"/>
  <c r="U564" i="19" l="1"/>
  <c r="W563" i="19"/>
  <c r="X563" i="19"/>
  <c r="V564" i="19"/>
  <c r="Y563" i="19"/>
  <c r="Z562" i="19"/>
  <c r="Y564" i="19" l="1"/>
  <c r="V565" i="19"/>
  <c r="Z563" i="19"/>
  <c r="X564" i="19"/>
  <c r="W564" i="19"/>
  <c r="U565" i="19"/>
  <c r="Z564" i="19" l="1"/>
  <c r="V566" i="19"/>
  <c r="Y565" i="19"/>
  <c r="W565" i="19"/>
  <c r="U566" i="19"/>
  <c r="X565" i="19"/>
  <c r="Z565" i="19" l="1"/>
  <c r="W566" i="19"/>
  <c r="U567" i="19"/>
  <c r="X566" i="19"/>
  <c r="Y566" i="19"/>
  <c r="V567" i="19"/>
  <c r="Y567" i="19" l="1"/>
  <c r="V568" i="19"/>
  <c r="Z566" i="19"/>
  <c r="U568" i="19"/>
  <c r="W567" i="19"/>
  <c r="X567" i="19"/>
  <c r="Z567" i="19" l="1"/>
  <c r="V569" i="19"/>
  <c r="Y568" i="19"/>
  <c r="W568" i="19"/>
  <c r="U569" i="19"/>
  <c r="X568" i="19"/>
  <c r="Z568" i="19" l="1"/>
  <c r="W569" i="19"/>
  <c r="U570" i="19"/>
  <c r="X569" i="19"/>
  <c r="V570" i="19"/>
  <c r="Y569" i="19"/>
  <c r="Z569" i="19" l="1"/>
  <c r="Y570" i="19"/>
  <c r="V571" i="19"/>
  <c r="W570" i="19"/>
  <c r="X570" i="19"/>
  <c r="U571" i="19"/>
  <c r="Z570" i="19" l="1"/>
  <c r="U572" i="19"/>
  <c r="X571" i="19"/>
  <c r="W571" i="19"/>
  <c r="V572" i="19"/>
  <c r="Y571" i="19"/>
  <c r="V573" i="19" l="1"/>
  <c r="Y572" i="19"/>
  <c r="Z571" i="19"/>
  <c r="X572" i="19"/>
  <c r="W572" i="19"/>
  <c r="U573" i="19"/>
  <c r="Z572" i="19" l="1"/>
  <c r="U574" i="19"/>
  <c r="W573" i="19"/>
  <c r="X573" i="19"/>
  <c r="V574" i="19"/>
  <c r="Y573" i="19"/>
  <c r="V575" i="19" l="1"/>
  <c r="Y574" i="19"/>
  <c r="Z573" i="19"/>
  <c r="W574" i="19"/>
  <c r="U575" i="19"/>
  <c r="X574" i="19"/>
  <c r="Z574" i="19" l="1"/>
  <c r="W575" i="19"/>
  <c r="U576" i="19"/>
  <c r="X575" i="19"/>
  <c r="V576" i="19"/>
  <c r="Y575" i="19"/>
  <c r="V577" i="19" l="1"/>
  <c r="Y576" i="19"/>
  <c r="Z575" i="19"/>
  <c r="U577" i="19"/>
  <c r="W576" i="19"/>
  <c r="X576" i="19"/>
  <c r="Z576" i="19" l="1"/>
  <c r="U578" i="19"/>
  <c r="X577" i="19"/>
  <c r="W577" i="19"/>
  <c r="V578" i="19"/>
  <c r="Y577" i="19"/>
  <c r="Y578" i="19" l="1"/>
  <c r="V579" i="19"/>
  <c r="Z577" i="19"/>
  <c r="U579" i="19"/>
  <c r="W578" i="19"/>
  <c r="X578" i="19"/>
  <c r="Z578" i="19" l="1"/>
  <c r="V580" i="19"/>
  <c r="Y579" i="19"/>
  <c r="W579" i="19"/>
  <c r="U580" i="19"/>
  <c r="X579" i="19"/>
  <c r="Z579" i="19" l="1"/>
  <c r="X580" i="19"/>
  <c r="W580" i="19"/>
  <c r="U581" i="19"/>
  <c r="Y580" i="19"/>
  <c r="V581" i="19"/>
  <c r="V582" i="19" l="1"/>
  <c r="Y581" i="19"/>
  <c r="X581" i="19"/>
  <c r="W581" i="19"/>
  <c r="U582" i="19"/>
  <c r="Z580" i="19"/>
  <c r="Z581" i="19" l="1"/>
  <c r="X582" i="19"/>
  <c r="W582" i="19"/>
  <c r="U583" i="19"/>
  <c r="Y582" i="19"/>
  <c r="V583" i="19"/>
  <c r="V584" i="19" l="1"/>
  <c r="Y583" i="19"/>
  <c r="U584" i="19"/>
  <c r="X583" i="19"/>
  <c r="W583" i="19"/>
  <c r="Z582" i="19"/>
  <c r="Z583" i="19" l="1"/>
  <c r="X584" i="19"/>
  <c r="U585" i="19"/>
  <c r="W584" i="19"/>
  <c r="Y584" i="19"/>
  <c r="V585" i="19"/>
  <c r="X585" i="19" l="1"/>
  <c r="W585" i="19"/>
  <c r="U586" i="19"/>
  <c r="V586" i="19"/>
  <c r="Y585" i="19"/>
  <c r="Z584" i="19"/>
  <c r="Y586" i="19" l="1"/>
  <c r="V587" i="19"/>
  <c r="X586" i="19"/>
  <c r="W586" i="19"/>
  <c r="U587" i="19"/>
  <c r="Z585" i="19"/>
  <c r="Z586" i="19" l="1"/>
  <c r="X587" i="19"/>
  <c r="W587" i="19"/>
  <c r="U588" i="19"/>
  <c r="V588" i="19"/>
  <c r="Y587" i="19"/>
  <c r="V589" i="19" l="1"/>
  <c r="Y588" i="19"/>
  <c r="W588" i="19"/>
  <c r="X588" i="19"/>
  <c r="U589" i="19"/>
  <c r="Z587" i="19"/>
  <c r="Z588" i="19" l="1"/>
  <c r="X589" i="19"/>
  <c r="U590" i="19"/>
  <c r="W589" i="19"/>
  <c r="V590" i="19"/>
  <c r="Y589" i="19"/>
  <c r="V591" i="19" l="1"/>
  <c r="Y590" i="19"/>
  <c r="W590" i="19"/>
  <c r="U591" i="19"/>
  <c r="X590" i="19"/>
  <c r="Z589" i="19"/>
  <c r="Z590" i="19" l="1"/>
  <c r="W591" i="19"/>
  <c r="U592" i="19"/>
  <c r="X591" i="19"/>
  <c r="V592" i="19"/>
  <c r="Y591" i="19"/>
  <c r="V593" i="19" l="1"/>
  <c r="Y592" i="19"/>
  <c r="Z591" i="19"/>
  <c r="U593" i="19"/>
  <c r="X592" i="19"/>
  <c r="W592" i="19"/>
  <c r="Z592" i="19" l="1"/>
  <c r="W593" i="19"/>
  <c r="U594" i="19"/>
  <c r="X593" i="19"/>
  <c r="Y593" i="19"/>
  <c r="V594" i="19"/>
  <c r="Y594" i="19" l="1"/>
  <c r="V595" i="19"/>
  <c r="Z593" i="19"/>
  <c r="X594" i="19"/>
  <c r="U595" i="19"/>
  <c r="W594" i="19"/>
  <c r="Z594" i="19" l="1"/>
  <c r="X595" i="19"/>
  <c r="U596" i="19"/>
  <c r="W595" i="19"/>
  <c r="V596" i="19"/>
  <c r="Y595" i="19"/>
  <c r="X596" i="19" l="1"/>
  <c r="W596" i="19"/>
  <c r="U597" i="19"/>
  <c r="Y596" i="19"/>
  <c r="V597" i="19"/>
  <c r="Z595" i="19"/>
  <c r="Y597" i="19" l="1"/>
  <c r="V598" i="19"/>
  <c r="U598" i="19"/>
  <c r="X597" i="19"/>
  <c r="W597" i="19"/>
  <c r="Z596" i="19"/>
  <c r="Z597" i="19" l="1"/>
  <c r="X598" i="19"/>
  <c r="U599" i="19"/>
  <c r="W598" i="19"/>
  <c r="Y598" i="19"/>
  <c r="V599" i="19"/>
  <c r="Y599" i="19" l="1"/>
  <c r="V600" i="19"/>
  <c r="U600" i="19"/>
  <c r="X599" i="19"/>
  <c r="W599" i="19"/>
  <c r="Z598" i="19"/>
  <c r="Z599" i="19" l="1"/>
  <c r="X600" i="19"/>
  <c r="U601" i="19"/>
  <c r="W600" i="19"/>
  <c r="Y600" i="19"/>
  <c r="V601" i="19"/>
  <c r="Y601" i="19" l="1"/>
  <c r="V602" i="19"/>
  <c r="X601" i="19"/>
  <c r="W601" i="19"/>
  <c r="U602" i="19"/>
  <c r="Z600" i="19"/>
  <c r="Z601" i="19" l="1"/>
  <c r="X602" i="19"/>
  <c r="W602" i="19"/>
  <c r="U603" i="19"/>
  <c r="Y602" i="19"/>
  <c r="V603" i="19"/>
  <c r="Y603" i="19" l="1"/>
  <c r="V604" i="19"/>
  <c r="W603" i="19"/>
  <c r="U604" i="19"/>
  <c r="X603" i="19"/>
  <c r="Z602" i="19"/>
  <c r="Z603" i="19" l="1"/>
  <c r="U605" i="19"/>
  <c r="X604" i="19"/>
  <c r="W604" i="19"/>
  <c r="Y604" i="19"/>
  <c r="V605" i="19"/>
  <c r="Y605" i="19" l="1"/>
  <c r="V606" i="19"/>
  <c r="Z604" i="19"/>
  <c r="U606" i="19"/>
  <c r="X605" i="19"/>
  <c r="W605" i="19"/>
  <c r="Z605" i="19" l="1"/>
  <c r="Y606" i="19"/>
  <c r="V607" i="19"/>
  <c r="U607" i="19"/>
  <c r="X606" i="19"/>
  <c r="W606" i="19"/>
  <c r="Z606" i="19" l="1"/>
  <c r="V608" i="19"/>
  <c r="Y607" i="19"/>
  <c r="X607" i="19"/>
  <c r="U608" i="19"/>
  <c r="W607" i="19"/>
  <c r="Z607" i="19" l="1"/>
  <c r="U609" i="19"/>
  <c r="X608" i="19"/>
  <c r="W608" i="19"/>
  <c r="Y608" i="19"/>
  <c r="V609" i="19"/>
  <c r="V610" i="19" l="1"/>
  <c r="Y609" i="19"/>
  <c r="Z608" i="19"/>
  <c r="X609" i="19"/>
  <c r="W609" i="19"/>
  <c r="U610" i="19"/>
  <c r="Z609" i="19" l="1"/>
  <c r="U611" i="19"/>
  <c r="W610" i="19"/>
  <c r="X610" i="19"/>
  <c r="Y610" i="19"/>
  <c r="V611" i="19"/>
  <c r="V612" i="19" l="1"/>
  <c r="Y611" i="19"/>
  <c r="Z610" i="19"/>
  <c r="X611" i="19"/>
  <c r="U612" i="19"/>
  <c r="W611" i="19"/>
  <c r="Z611" i="19" l="1"/>
  <c r="U613" i="19"/>
  <c r="X612" i="19"/>
  <c r="W612" i="19"/>
  <c r="Y612" i="19"/>
  <c r="V613" i="19"/>
  <c r="V614" i="19" l="1"/>
  <c r="Y613" i="19"/>
  <c r="Z612" i="19"/>
  <c r="U614" i="19"/>
  <c r="X613" i="19"/>
  <c r="W613" i="19"/>
  <c r="Z613" i="19" l="1"/>
  <c r="X614" i="19"/>
  <c r="W614" i="19"/>
  <c r="U615" i="19"/>
  <c r="Y614" i="19"/>
  <c r="V615" i="19"/>
  <c r="Y615" i="19" l="1"/>
  <c r="V616" i="19"/>
  <c r="W615" i="19"/>
  <c r="X615" i="19"/>
  <c r="U616" i="19"/>
  <c r="Z614" i="19"/>
  <c r="Z615" i="19" l="1"/>
  <c r="U617" i="19"/>
  <c r="X616" i="19"/>
  <c r="W616" i="19"/>
  <c r="Y616" i="19"/>
  <c r="V617" i="19"/>
  <c r="Y617" i="19" l="1"/>
  <c r="V618" i="19"/>
  <c r="Z616" i="19"/>
  <c r="U618" i="19"/>
  <c r="X617" i="19"/>
  <c r="W617" i="19"/>
  <c r="Z617" i="19" l="1"/>
  <c r="Y618" i="19"/>
  <c r="V619" i="19"/>
  <c r="U619" i="19"/>
  <c r="X618" i="19"/>
  <c r="W618" i="19"/>
  <c r="Z618" i="19" l="1"/>
  <c r="Y619" i="19"/>
  <c r="V620" i="19"/>
  <c r="X619" i="19"/>
  <c r="U620" i="19"/>
  <c r="W619" i="19"/>
  <c r="Z619" i="19" l="1"/>
  <c r="U621" i="19"/>
  <c r="X620" i="19"/>
  <c r="W620" i="19"/>
  <c r="Y620" i="19"/>
  <c r="V621" i="19"/>
  <c r="V622" i="19" l="1"/>
  <c r="Y621" i="19"/>
  <c r="Z620" i="19"/>
  <c r="X621" i="19"/>
  <c r="U622" i="19"/>
  <c r="W621" i="19"/>
  <c r="Z621" i="19" l="1"/>
  <c r="U623" i="19"/>
  <c r="X622" i="19"/>
  <c r="W622" i="19"/>
  <c r="Y622" i="19"/>
  <c r="V623" i="19"/>
  <c r="V624" i="19" l="1"/>
  <c r="Y623" i="19"/>
  <c r="Z622" i="19"/>
  <c r="U624" i="19"/>
  <c r="W623" i="19"/>
  <c r="X623" i="19"/>
  <c r="Z623" i="19" s="1"/>
  <c r="U625" i="19" l="1"/>
  <c r="X624" i="19"/>
  <c r="W624" i="19"/>
  <c r="Y624" i="19"/>
  <c r="V625" i="19"/>
  <c r="V626" i="19" l="1"/>
  <c r="Y625" i="19"/>
  <c r="Z624" i="19"/>
  <c r="X625" i="19"/>
  <c r="W625" i="19"/>
  <c r="U626" i="19"/>
  <c r="Z625" i="19" l="1"/>
  <c r="U627" i="19"/>
  <c r="X626" i="19"/>
  <c r="W626" i="19"/>
  <c r="Y626" i="19"/>
  <c r="V627" i="19"/>
  <c r="V628" i="19" l="1"/>
  <c r="Y627" i="19"/>
  <c r="Z626" i="19"/>
  <c r="X627" i="19"/>
  <c r="W627" i="19"/>
  <c r="U628" i="19"/>
  <c r="Z627" i="19" l="1"/>
  <c r="U629" i="19"/>
  <c r="W628" i="19"/>
  <c r="X628" i="19"/>
  <c r="V629" i="19"/>
  <c r="Y628" i="19"/>
  <c r="Y629" i="19" l="1"/>
  <c r="V630" i="19"/>
  <c r="Z628" i="19"/>
  <c r="X629" i="19"/>
  <c r="W629" i="19"/>
  <c r="U630" i="19"/>
  <c r="Z629" i="19" l="1"/>
  <c r="W630" i="19"/>
  <c r="U631" i="19"/>
  <c r="X630" i="19"/>
  <c r="Y630" i="19"/>
  <c r="V631" i="19"/>
  <c r="V632" i="19" l="1"/>
  <c r="Y631" i="19"/>
  <c r="Z630" i="19"/>
  <c r="X631" i="19"/>
  <c r="U632" i="19"/>
  <c r="W631" i="19"/>
  <c r="Z631" i="19" l="1"/>
  <c r="W632" i="19"/>
  <c r="U633" i="19"/>
  <c r="X632" i="19"/>
  <c r="V633" i="19"/>
  <c r="Y632" i="19"/>
  <c r="V634" i="19" l="1"/>
  <c r="Y633" i="19"/>
  <c r="Z632" i="19"/>
  <c r="X633" i="19"/>
  <c r="U634" i="19"/>
  <c r="W633" i="19"/>
  <c r="Z633" i="19" l="1"/>
  <c r="W634" i="19"/>
  <c r="U635" i="19"/>
  <c r="X634" i="19"/>
  <c r="Y634" i="19"/>
  <c r="V635" i="19"/>
  <c r="V636" i="19" l="1"/>
  <c r="Y635" i="19"/>
  <c r="Z634" i="19"/>
  <c r="X635" i="19"/>
  <c r="U636" i="19"/>
  <c r="W635" i="19"/>
  <c r="Z635" i="19" l="1"/>
  <c r="W636" i="19"/>
  <c r="X636" i="19"/>
  <c r="U637" i="19"/>
  <c r="V637" i="19"/>
  <c r="Y636" i="19"/>
  <c r="V638" i="19" l="1"/>
  <c r="Y637" i="19"/>
  <c r="U638" i="19"/>
  <c r="W637" i="19"/>
  <c r="X637" i="19"/>
  <c r="Z636" i="19"/>
  <c r="Z637" i="19" l="1"/>
  <c r="W638" i="19"/>
  <c r="X638" i="19"/>
  <c r="U639" i="19"/>
  <c r="Y638" i="19"/>
  <c r="V639" i="19"/>
  <c r="V640" i="19" l="1"/>
  <c r="Y639" i="19"/>
  <c r="X639" i="19"/>
  <c r="W639" i="19"/>
  <c r="U640" i="19"/>
  <c r="Z638" i="19"/>
  <c r="Z639" i="19" l="1"/>
  <c r="U641" i="19"/>
  <c r="X640" i="19"/>
  <c r="W640" i="19"/>
  <c r="Y640" i="19"/>
  <c r="V641" i="19"/>
  <c r="Y641" i="19" l="1"/>
  <c r="V642" i="19"/>
  <c r="Z640" i="19"/>
  <c r="U642" i="19"/>
  <c r="W641" i="19"/>
  <c r="X641" i="19"/>
  <c r="Z641" i="19" l="1"/>
  <c r="V643" i="19"/>
  <c r="Y642" i="19"/>
  <c r="U643" i="19"/>
  <c r="X642" i="19"/>
  <c r="W642" i="19"/>
  <c r="Z642" i="19" l="1"/>
  <c r="X643" i="19"/>
  <c r="W643" i="19"/>
  <c r="U644" i="19"/>
  <c r="Y643" i="19"/>
  <c r="V644" i="19"/>
  <c r="V645" i="19" l="1"/>
  <c r="Y644" i="19"/>
  <c r="U645" i="19"/>
  <c r="X644" i="19"/>
  <c r="W644" i="19"/>
  <c r="Z643" i="19"/>
  <c r="Z644" i="19" l="1"/>
  <c r="X645" i="19"/>
  <c r="U646" i="19"/>
  <c r="W645" i="19"/>
  <c r="Y645" i="19"/>
  <c r="V646" i="19"/>
  <c r="V647" i="19" l="1"/>
  <c r="Y646" i="19"/>
  <c r="U647" i="19"/>
  <c r="X646" i="19"/>
  <c r="W646" i="19"/>
  <c r="Z645" i="19"/>
  <c r="Z646" i="19" l="1"/>
  <c r="X647" i="19"/>
  <c r="W647" i="19"/>
  <c r="U648" i="19"/>
  <c r="Y647" i="19"/>
  <c r="V648" i="19"/>
  <c r="V649" i="19" l="1"/>
  <c r="Y648" i="19"/>
  <c r="U649" i="19"/>
  <c r="X648" i="19"/>
  <c r="W648" i="19"/>
  <c r="Z647" i="19"/>
  <c r="Z648" i="19" l="1"/>
  <c r="X649" i="19"/>
  <c r="W649" i="19"/>
  <c r="U650" i="19"/>
  <c r="Y649" i="19"/>
  <c r="V650" i="19"/>
  <c r="V651" i="19" l="1"/>
  <c r="Y650" i="19"/>
  <c r="X650" i="19"/>
  <c r="U651" i="19"/>
  <c r="W650" i="19"/>
  <c r="Z649" i="19"/>
  <c r="Z650" i="19" l="1"/>
  <c r="X651" i="19"/>
  <c r="U652" i="19"/>
  <c r="W651" i="19"/>
  <c r="Y651" i="19"/>
  <c r="V652" i="19"/>
  <c r="V653" i="19" l="1"/>
  <c r="Y652" i="19"/>
  <c r="X652" i="19"/>
  <c r="W652" i="19"/>
  <c r="U653" i="19"/>
  <c r="Z651" i="19"/>
  <c r="Z652" i="19" l="1"/>
  <c r="U654" i="19"/>
  <c r="X653" i="19"/>
  <c r="W653" i="19"/>
  <c r="V654" i="19"/>
  <c r="Y653" i="19"/>
  <c r="V655" i="19" l="1"/>
  <c r="Y654" i="19"/>
  <c r="Z653" i="19"/>
  <c r="X654" i="19"/>
  <c r="W654" i="19"/>
  <c r="U655" i="19"/>
  <c r="Z654" i="19" l="1"/>
  <c r="W655" i="19"/>
  <c r="X655" i="19"/>
  <c r="U656" i="19"/>
  <c r="Y655" i="19"/>
  <c r="V656" i="19"/>
  <c r="V657" i="19" l="1"/>
  <c r="Y656" i="19"/>
  <c r="Z655" i="19"/>
  <c r="X656" i="19"/>
  <c r="U657" i="19"/>
  <c r="W656" i="19"/>
  <c r="Z656" i="19" l="1"/>
  <c r="X657" i="19"/>
  <c r="U658" i="19"/>
  <c r="W657" i="19"/>
  <c r="Z9" i="19" s="1"/>
  <c r="AD9" i="19" s="1"/>
  <c r="Y657" i="19"/>
  <c r="V658" i="19"/>
  <c r="Y658" i="19" l="1"/>
  <c r="V659" i="19"/>
  <c r="X658" i="19"/>
  <c r="U659" i="19"/>
  <c r="W658" i="19"/>
  <c r="Z657" i="19"/>
  <c r="Z658" i="19" l="1"/>
  <c r="W659" i="19"/>
  <c r="U660" i="19"/>
  <c r="X659" i="19"/>
  <c r="V660" i="19"/>
  <c r="Y659" i="19"/>
  <c r="Y660" i="19" l="1"/>
  <c r="V661" i="19"/>
  <c r="Z659" i="19"/>
  <c r="X660" i="19"/>
  <c r="U661" i="19"/>
  <c r="W660" i="19"/>
  <c r="Z660" i="19" l="1"/>
  <c r="W661" i="19"/>
  <c r="U662" i="19"/>
  <c r="X661" i="19"/>
  <c r="V662" i="19"/>
  <c r="Y661" i="19"/>
  <c r="Y662" i="19" l="1"/>
  <c r="V663" i="19"/>
  <c r="Z661" i="19"/>
  <c r="X662" i="19"/>
  <c r="W662" i="19"/>
  <c r="U663" i="19"/>
  <c r="Z662" i="19" l="1"/>
  <c r="V664" i="19"/>
  <c r="Y663" i="19"/>
  <c r="U664" i="19"/>
  <c r="X663" i="19"/>
  <c r="W663" i="19"/>
  <c r="Z663" i="19" l="1"/>
  <c r="X664" i="19"/>
  <c r="W664" i="19"/>
  <c r="U665" i="19"/>
  <c r="Y664" i="19"/>
  <c r="V665" i="19"/>
  <c r="Y665" i="19" l="1"/>
  <c r="V666" i="19"/>
  <c r="W665" i="19"/>
  <c r="X665" i="19"/>
  <c r="U666" i="19"/>
  <c r="Z664" i="19"/>
  <c r="Z665" i="19" l="1"/>
  <c r="X666" i="19"/>
  <c r="U667" i="19"/>
  <c r="W666" i="19"/>
  <c r="Y666" i="19"/>
  <c r="V667" i="19"/>
  <c r="V668" i="19" l="1"/>
  <c r="Y667" i="19"/>
  <c r="X667" i="19"/>
  <c r="W667" i="19"/>
  <c r="U668" i="19"/>
  <c r="Z666" i="19"/>
  <c r="Z667" i="19" l="1"/>
  <c r="X668" i="19"/>
  <c r="U669" i="19"/>
  <c r="W668" i="19"/>
  <c r="Y668" i="19"/>
  <c r="V669" i="19"/>
  <c r="Y669" i="19" l="1"/>
  <c r="V670" i="19"/>
  <c r="W669" i="19"/>
  <c r="X669" i="19"/>
  <c r="U670" i="19"/>
  <c r="Z668" i="19"/>
  <c r="Z669" i="19" l="1"/>
  <c r="X670" i="19"/>
  <c r="U671" i="19"/>
  <c r="W670" i="19"/>
  <c r="Y670" i="19"/>
  <c r="V671" i="19"/>
  <c r="Y671" i="19" l="1"/>
  <c r="V672" i="19"/>
  <c r="W671" i="19"/>
  <c r="U672" i="19"/>
  <c r="X671" i="19"/>
  <c r="Z670" i="19"/>
  <c r="Z671" i="19" l="1"/>
  <c r="U673" i="19"/>
  <c r="X672" i="19"/>
  <c r="W672" i="19"/>
  <c r="Y672" i="19"/>
  <c r="V673" i="19"/>
  <c r="Y673" i="19" l="1"/>
  <c r="V674" i="19"/>
  <c r="Z672" i="19"/>
  <c r="X673" i="19"/>
  <c r="W673" i="19"/>
  <c r="U674" i="19"/>
  <c r="Z673" i="19" l="1"/>
  <c r="U675" i="19"/>
  <c r="W674" i="19"/>
  <c r="X674" i="19"/>
  <c r="Y674" i="19"/>
  <c r="V675" i="19"/>
  <c r="V676" i="19" l="1"/>
  <c r="Y675" i="19"/>
  <c r="Z674" i="19"/>
  <c r="U676" i="19"/>
  <c r="W675" i="19"/>
  <c r="X675" i="19"/>
  <c r="Z675" i="19" l="1"/>
  <c r="U677" i="19"/>
  <c r="W676" i="19"/>
  <c r="X676" i="19"/>
  <c r="Y676" i="19"/>
  <c r="V677" i="19"/>
  <c r="V678" i="19" l="1"/>
  <c r="Y677" i="19"/>
  <c r="Z676" i="19"/>
  <c r="X677" i="19"/>
  <c r="W677" i="19"/>
  <c r="U678" i="19"/>
  <c r="Z677" i="19" l="1"/>
  <c r="U679" i="19"/>
  <c r="X678" i="19"/>
  <c r="W678" i="19"/>
  <c r="Y678" i="19"/>
  <c r="V679" i="19"/>
  <c r="Y679" i="19" l="1"/>
  <c r="V680" i="19"/>
  <c r="Z678" i="19"/>
  <c r="U680" i="19"/>
  <c r="X679" i="19"/>
  <c r="W679" i="19"/>
  <c r="Z679" i="19" l="1"/>
  <c r="U681" i="19"/>
  <c r="X680" i="19"/>
  <c r="W680" i="19"/>
  <c r="Y680" i="19"/>
  <c r="V681" i="19"/>
  <c r="V682" i="19" l="1"/>
  <c r="Y681" i="19"/>
  <c r="Z680" i="19"/>
  <c r="U682" i="19"/>
  <c r="X681" i="19"/>
  <c r="W681" i="19"/>
  <c r="Z681" i="19" l="1"/>
  <c r="U683" i="19"/>
  <c r="X682" i="19"/>
  <c r="W682" i="19"/>
  <c r="Y682" i="19"/>
  <c r="V683" i="19"/>
  <c r="Y683" i="19" l="1"/>
  <c r="V684" i="19"/>
  <c r="Z682" i="19"/>
  <c r="X683" i="19"/>
  <c r="U684" i="19"/>
  <c r="W683" i="19"/>
  <c r="Z683" i="19" l="1"/>
  <c r="U685" i="19"/>
  <c r="X684" i="19"/>
  <c r="W684" i="19"/>
  <c r="Y684" i="19"/>
  <c r="V685" i="19"/>
  <c r="V686" i="19" l="1"/>
  <c r="Y685" i="19"/>
  <c r="Z684" i="19"/>
  <c r="U686" i="19"/>
  <c r="X685" i="19"/>
  <c r="W685" i="19"/>
  <c r="Z685" i="19" l="1"/>
  <c r="U687" i="19"/>
  <c r="X686" i="19"/>
  <c r="W686" i="19"/>
  <c r="Y686" i="19"/>
  <c r="V687" i="19"/>
  <c r="V688" i="19" l="1"/>
  <c r="Y687" i="19"/>
  <c r="Z686" i="19"/>
  <c r="X687" i="19"/>
  <c r="U688" i="19"/>
  <c r="W687" i="19"/>
  <c r="Z687" i="19" l="1"/>
  <c r="U689" i="19"/>
  <c r="W688" i="19"/>
  <c r="X688" i="19"/>
  <c r="Y688" i="19"/>
  <c r="V689" i="19"/>
  <c r="V690" i="19" l="1"/>
  <c r="Y689" i="19"/>
  <c r="Z688" i="19"/>
  <c r="X689" i="19"/>
  <c r="W689" i="19"/>
  <c r="U690" i="19"/>
  <c r="Z689" i="19" l="1"/>
  <c r="U691" i="19"/>
  <c r="X690" i="19"/>
  <c r="W690" i="19"/>
  <c r="Y690" i="19"/>
  <c r="V691" i="19"/>
  <c r="Y691" i="19" l="1"/>
  <c r="V692" i="19"/>
  <c r="Z690" i="19"/>
  <c r="W691" i="19"/>
  <c r="U692" i="19"/>
  <c r="X691" i="19"/>
  <c r="Z691" i="19" l="1"/>
  <c r="Y692" i="19"/>
  <c r="V693" i="19"/>
  <c r="U693" i="19"/>
  <c r="X692" i="19"/>
  <c r="W692" i="19"/>
  <c r="Z692" i="19" l="1"/>
  <c r="V694" i="19"/>
  <c r="Y693" i="19"/>
  <c r="X693" i="19"/>
  <c r="U694" i="19"/>
  <c r="W693" i="19"/>
  <c r="Z693" i="19" l="1"/>
  <c r="U695" i="19"/>
  <c r="X694" i="19"/>
  <c r="W694" i="19"/>
  <c r="Y694" i="19"/>
  <c r="V695" i="19"/>
  <c r="V696" i="19" l="1"/>
  <c r="Y695" i="19"/>
  <c r="Z694" i="19"/>
  <c r="X695" i="19"/>
  <c r="U696" i="19"/>
  <c r="W695" i="19"/>
  <c r="Z695" i="19" l="1"/>
  <c r="U697" i="19"/>
  <c r="X696" i="19"/>
  <c r="W696" i="19"/>
  <c r="Y696" i="19"/>
  <c r="V697" i="19"/>
  <c r="V698" i="19" l="1"/>
  <c r="Y697" i="19"/>
  <c r="Z696" i="19"/>
  <c r="U698" i="19"/>
  <c r="X697" i="19"/>
  <c r="W697" i="19"/>
  <c r="Z697" i="19" l="1"/>
  <c r="U699" i="19"/>
  <c r="X698" i="19"/>
  <c r="W698" i="19"/>
  <c r="Y698" i="19"/>
  <c r="V699" i="19"/>
  <c r="V700" i="19" l="1"/>
  <c r="Y699" i="19"/>
  <c r="Z698" i="19"/>
  <c r="X699" i="19"/>
  <c r="U700" i="19"/>
  <c r="W699" i="19"/>
  <c r="W700" i="19" l="1"/>
  <c r="X700" i="19"/>
  <c r="U701" i="19"/>
  <c r="Z699" i="19"/>
  <c r="Y700" i="19"/>
  <c r="V701" i="19"/>
  <c r="V702" i="19" l="1"/>
  <c r="Y701" i="19"/>
  <c r="X701" i="19"/>
  <c r="W701" i="19"/>
  <c r="U702" i="19"/>
  <c r="Z700" i="19"/>
  <c r="W702" i="19" l="1"/>
  <c r="U703" i="19"/>
  <c r="X702" i="19"/>
  <c r="Z701" i="19"/>
  <c r="Y702" i="19"/>
  <c r="V703" i="19"/>
  <c r="Y703" i="19" l="1"/>
  <c r="V704" i="19"/>
  <c r="Z702" i="19"/>
  <c r="W703" i="19"/>
  <c r="U704" i="19"/>
  <c r="X703" i="19"/>
  <c r="Z703" i="19" l="1"/>
  <c r="X704" i="19"/>
  <c r="U705" i="19"/>
  <c r="W704" i="19"/>
  <c r="V705" i="19"/>
  <c r="Y704" i="19"/>
  <c r="U706" i="19" l="1"/>
  <c r="X705" i="19"/>
  <c r="W705" i="19"/>
  <c r="Y705" i="19"/>
  <c r="V706" i="19"/>
  <c r="Z704" i="19"/>
  <c r="Y706" i="19" l="1"/>
  <c r="V707" i="19"/>
  <c r="Z705" i="19"/>
  <c r="W706" i="19"/>
  <c r="U707" i="19"/>
  <c r="X706" i="19"/>
  <c r="Z706" i="19" l="1"/>
  <c r="X707" i="19"/>
  <c r="W707" i="19"/>
  <c r="U708" i="19"/>
  <c r="Y707" i="19"/>
  <c r="V708" i="19"/>
  <c r="Y708" i="19" l="1"/>
  <c r="V709" i="19"/>
  <c r="W708" i="19"/>
  <c r="X708" i="19"/>
  <c r="U709" i="19"/>
  <c r="Z707" i="19"/>
  <c r="Z708" i="19" l="1"/>
  <c r="X709" i="19"/>
  <c r="W709" i="19"/>
  <c r="U710" i="19"/>
  <c r="Y709" i="19"/>
  <c r="V710" i="19"/>
  <c r="Y710" i="19" l="1"/>
  <c r="V711" i="19"/>
  <c r="W710" i="19"/>
  <c r="U711" i="19"/>
  <c r="X710" i="19"/>
  <c r="Z709" i="19"/>
  <c r="Z710" i="19" l="1"/>
  <c r="W711" i="19"/>
  <c r="U712" i="19"/>
  <c r="X711" i="19"/>
  <c r="Y711" i="19"/>
  <c r="V712" i="19"/>
  <c r="Z711" i="19" l="1"/>
  <c r="V713" i="19"/>
  <c r="Y712" i="19"/>
  <c r="X712" i="19"/>
  <c r="U713" i="19"/>
  <c r="W712" i="19"/>
  <c r="Z712" i="19" l="1"/>
  <c r="U714" i="19"/>
  <c r="X713" i="19"/>
  <c r="W713" i="19"/>
  <c r="Y713" i="19"/>
  <c r="V714" i="19"/>
  <c r="Y714" i="19" l="1"/>
  <c r="V715" i="19"/>
  <c r="Z713" i="19"/>
  <c r="U715" i="19"/>
  <c r="W714" i="19"/>
  <c r="X714" i="19"/>
  <c r="Z714" i="19" l="1"/>
  <c r="U716" i="19"/>
  <c r="X715" i="19"/>
  <c r="W715" i="19"/>
  <c r="Y715" i="19"/>
  <c r="V716" i="19"/>
  <c r="V717" i="19" l="1"/>
  <c r="Y716" i="19"/>
  <c r="Z715" i="19"/>
  <c r="U717" i="19"/>
  <c r="W716" i="19"/>
  <c r="X716" i="19"/>
  <c r="Z716" i="19" l="1"/>
  <c r="U718" i="19"/>
  <c r="X717" i="19"/>
  <c r="W717" i="19"/>
  <c r="Y717" i="19"/>
  <c r="V718" i="19"/>
  <c r="Y718" i="19" l="1"/>
  <c r="V719" i="19"/>
  <c r="Z717" i="19"/>
  <c r="W718" i="19"/>
  <c r="X718" i="19"/>
  <c r="U719" i="19"/>
  <c r="Z718" i="19" l="1"/>
  <c r="X719" i="19"/>
  <c r="W719" i="19"/>
  <c r="U720" i="19"/>
  <c r="Y719" i="19"/>
  <c r="V720" i="19"/>
  <c r="Y720" i="19" l="1"/>
  <c r="V721" i="19"/>
  <c r="X720" i="19"/>
  <c r="W720" i="19"/>
  <c r="U721" i="19"/>
  <c r="Z719" i="19"/>
  <c r="Z720" i="19" l="1"/>
  <c r="Y721" i="19"/>
  <c r="V722" i="19"/>
  <c r="U722" i="19"/>
  <c r="X721" i="19"/>
  <c r="W721" i="19"/>
  <c r="Z721" i="19" l="1"/>
  <c r="Y722" i="19"/>
  <c r="V723" i="19"/>
  <c r="W722" i="19"/>
  <c r="X722" i="19"/>
  <c r="Z722" i="19" s="1"/>
  <c r="U723" i="19"/>
  <c r="U724" i="19" l="1"/>
  <c r="X723" i="19"/>
  <c r="W723" i="19"/>
  <c r="Y723" i="19"/>
  <c r="V724" i="19"/>
  <c r="Z723" i="19" l="1"/>
  <c r="V725" i="19"/>
  <c r="Y724" i="19"/>
  <c r="X724" i="19"/>
  <c r="W724" i="19"/>
  <c r="U725" i="19"/>
  <c r="Z724" i="19" l="1"/>
  <c r="U726" i="19"/>
  <c r="X725" i="19"/>
  <c r="W725" i="19"/>
  <c r="Y725" i="19"/>
  <c r="V726" i="19"/>
  <c r="Y726" i="19" l="1"/>
  <c r="V727" i="19"/>
  <c r="Z725" i="19"/>
  <c r="X726" i="19"/>
  <c r="U727" i="19"/>
  <c r="W726" i="19"/>
  <c r="Z726" i="19" l="1"/>
  <c r="U728" i="19"/>
  <c r="W727" i="19"/>
  <c r="X727" i="19"/>
  <c r="Y727" i="19"/>
  <c r="V728" i="19"/>
  <c r="V729" i="19" l="1"/>
  <c r="Y728" i="19"/>
  <c r="Z727" i="19"/>
  <c r="W728" i="19"/>
  <c r="X728" i="19"/>
  <c r="U729" i="19"/>
  <c r="Z728" i="19" l="1"/>
  <c r="W729" i="19"/>
  <c r="X729" i="19"/>
  <c r="U730" i="19"/>
  <c r="Y729" i="19"/>
  <c r="V730" i="19"/>
  <c r="Y730" i="19" l="1"/>
  <c r="V731" i="19"/>
  <c r="Z729" i="19"/>
  <c r="U731" i="19"/>
  <c r="W730" i="19"/>
  <c r="X730" i="19"/>
  <c r="Z730" i="19" l="1"/>
  <c r="U732" i="19"/>
  <c r="X731" i="19"/>
  <c r="W731" i="19"/>
  <c r="Y731" i="19"/>
  <c r="V732" i="19"/>
  <c r="Y732" i="19" l="1"/>
  <c r="V733" i="19"/>
  <c r="Z731" i="19"/>
  <c r="X732" i="19"/>
  <c r="W732" i="19"/>
  <c r="U733" i="19"/>
  <c r="Z732" i="19" l="1"/>
  <c r="U734" i="19"/>
  <c r="W733" i="19"/>
  <c r="X733" i="19"/>
  <c r="Y733" i="19"/>
  <c r="V734" i="19"/>
  <c r="Y734" i="19" l="1"/>
  <c r="V735" i="19"/>
  <c r="Z733" i="19"/>
  <c r="U735" i="19"/>
  <c r="X734" i="19"/>
  <c r="W734" i="19"/>
  <c r="Z734" i="19" l="1"/>
  <c r="U736" i="19"/>
  <c r="X735" i="19"/>
  <c r="W735" i="19"/>
  <c r="Y735" i="19"/>
  <c r="V736" i="19"/>
  <c r="Y736" i="19" l="1"/>
  <c r="V737" i="19"/>
  <c r="Z735" i="19"/>
  <c r="U737" i="19"/>
  <c r="X736" i="19"/>
  <c r="W736" i="19"/>
  <c r="Z736" i="19" l="1"/>
  <c r="U738" i="19"/>
  <c r="X737" i="19"/>
  <c r="W737" i="19"/>
  <c r="Y737" i="19"/>
  <c r="V738" i="19"/>
  <c r="Z737" i="19" l="1"/>
  <c r="V739" i="19"/>
  <c r="Y738" i="19"/>
  <c r="X738" i="19"/>
  <c r="W738" i="19"/>
  <c r="U739" i="19"/>
  <c r="Z738" i="19" l="1"/>
  <c r="U740" i="19"/>
  <c r="X739" i="19"/>
  <c r="W739" i="19"/>
  <c r="Y739" i="19"/>
  <c r="V740" i="19"/>
  <c r="Y740" i="19" l="1"/>
  <c r="V741" i="19"/>
  <c r="Z739" i="19"/>
  <c r="X740" i="19"/>
  <c r="W740" i="19"/>
  <c r="U741" i="19"/>
  <c r="Z740" i="19" l="1"/>
  <c r="U742" i="19"/>
  <c r="W741" i="19"/>
  <c r="X741" i="19"/>
  <c r="Y741" i="19"/>
  <c r="V742" i="19"/>
  <c r="V743" i="19" l="1"/>
  <c r="Y742" i="19"/>
  <c r="Z741" i="19"/>
  <c r="U743" i="19"/>
  <c r="W742" i="19"/>
  <c r="X742" i="19"/>
  <c r="Z742" i="19" s="1"/>
  <c r="U744" i="19" l="1"/>
  <c r="W743" i="19"/>
  <c r="X743" i="19"/>
  <c r="Y743" i="19"/>
  <c r="V744" i="19"/>
  <c r="Y744" i="19" l="1"/>
  <c r="V745" i="19"/>
  <c r="Z743" i="19"/>
  <c r="U745" i="19"/>
  <c r="W744" i="19"/>
  <c r="X744" i="19"/>
  <c r="Z744" i="19" l="1"/>
  <c r="U746" i="19"/>
  <c r="X745" i="19"/>
  <c r="W745" i="19"/>
  <c r="Y745" i="19"/>
  <c r="V746" i="19"/>
  <c r="Y746" i="19" l="1"/>
  <c r="V747" i="19"/>
  <c r="Z745" i="19"/>
  <c r="U747" i="19"/>
  <c r="X746" i="19"/>
  <c r="W746" i="19"/>
  <c r="Z746" i="19" l="1"/>
  <c r="Y747" i="19"/>
  <c r="V748" i="19"/>
  <c r="U748" i="19"/>
  <c r="X747" i="19"/>
  <c r="W747" i="19"/>
  <c r="Z747" i="19" l="1"/>
  <c r="Y748" i="19"/>
  <c r="V749" i="19"/>
  <c r="U749" i="19"/>
  <c r="X748" i="19"/>
  <c r="W748" i="19"/>
  <c r="Z748" i="19" l="1"/>
  <c r="Y749" i="19"/>
  <c r="V750" i="19"/>
  <c r="U750" i="19"/>
  <c r="W749" i="19"/>
  <c r="X749" i="19"/>
  <c r="Z749" i="19" l="1"/>
  <c r="V751" i="19"/>
  <c r="Y750" i="19"/>
  <c r="W750" i="19"/>
  <c r="X750" i="19"/>
  <c r="U751" i="19"/>
  <c r="Z750" i="19" l="1"/>
  <c r="U752" i="19"/>
  <c r="W751" i="19"/>
  <c r="X751" i="19"/>
  <c r="Y751" i="19"/>
  <c r="V752" i="19"/>
  <c r="V753" i="19" l="1"/>
  <c r="Y752" i="19"/>
  <c r="Z751" i="19"/>
  <c r="X752" i="19"/>
  <c r="W752" i="19"/>
  <c r="U753" i="19"/>
  <c r="Z752" i="19" l="1"/>
  <c r="U754" i="19"/>
  <c r="W753" i="19"/>
  <c r="X753" i="19"/>
  <c r="Y753" i="19"/>
  <c r="V754" i="19"/>
  <c r="V755" i="19" l="1"/>
  <c r="Y754" i="19"/>
  <c r="Z753" i="19"/>
  <c r="U755" i="19"/>
  <c r="W754" i="19"/>
  <c r="X754" i="19"/>
  <c r="Z754" i="19" l="1"/>
  <c r="W755" i="19"/>
  <c r="X755" i="19"/>
  <c r="U756" i="19"/>
  <c r="Y755" i="19"/>
  <c r="V756" i="19"/>
  <c r="Y756" i="19" l="1"/>
  <c r="V757" i="19"/>
  <c r="U757" i="19"/>
  <c r="W756" i="19"/>
  <c r="X756" i="19"/>
  <c r="Z755" i="19"/>
  <c r="Z756" i="19" l="1"/>
  <c r="Y757" i="19"/>
  <c r="V758" i="19"/>
  <c r="W757" i="19"/>
  <c r="X757" i="19"/>
  <c r="U758" i="19"/>
  <c r="Z757" i="19" l="1"/>
  <c r="X758" i="19"/>
  <c r="W758" i="19"/>
  <c r="U759" i="19"/>
  <c r="Y758" i="19"/>
  <c r="V759" i="19"/>
  <c r="Y759" i="19" l="1"/>
  <c r="V760" i="19"/>
  <c r="U760" i="19"/>
  <c r="W759" i="19"/>
  <c r="X759" i="19"/>
  <c r="Z758" i="19"/>
  <c r="Z759" i="19" l="1"/>
  <c r="W760" i="19"/>
  <c r="X760" i="19"/>
  <c r="U761" i="19"/>
  <c r="Y760" i="19"/>
  <c r="V761" i="19"/>
  <c r="Z760" i="19" l="1"/>
  <c r="Y761" i="19"/>
  <c r="V762" i="19"/>
  <c r="U762" i="19"/>
  <c r="X761" i="19"/>
  <c r="W761" i="19"/>
  <c r="Z761" i="19" l="1"/>
  <c r="V763" i="19"/>
  <c r="Y762" i="19"/>
  <c r="W762" i="19"/>
  <c r="X762" i="19"/>
  <c r="U763" i="19"/>
  <c r="Z762" i="19" l="1"/>
  <c r="U764" i="19"/>
  <c r="W763" i="19"/>
  <c r="X763" i="19"/>
  <c r="Y763" i="19"/>
  <c r="V764" i="19"/>
  <c r="Z763" i="19" l="1"/>
  <c r="V765" i="19"/>
  <c r="Y764" i="19"/>
  <c r="U765" i="19"/>
  <c r="X764" i="19"/>
  <c r="W764" i="19"/>
  <c r="Z764" i="19" l="1"/>
  <c r="W765" i="19"/>
  <c r="X765" i="19"/>
  <c r="U766" i="19"/>
  <c r="Y765" i="19"/>
  <c r="V766" i="19"/>
  <c r="X766" i="19" l="1"/>
  <c r="U767" i="19"/>
  <c r="W766" i="19"/>
  <c r="Y766" i="19"/>
  <c r="V767" i="19"/>
  <c r="Z765" i="19"/>
  <c r="W767" i="19" l="1"/>
  <c r="X767" i="19"/>
  <c r="U768" i="19"/>
  <c r="Y767" i="19"/>
  <c r="V768" i="19"/>
  <c r="Z766" i="19"/>
  <c r="V769" i="19" l="1"/>
  <c r="Y768" i="19"/>
  <c r="Z767" i="19"/>
  <c r="W768" i="19"/>
  <c r="X768" i="19"/>
  <c r="Z768" i="19" s="1"/>
  <c r="U769" i="19"/>
  <c r="W769" i="19" l="1"/>
  <c r="X769" i="19"/>
  <c r="U770" i="19"/>
  <c r="Y769" i="19"/>
  <c r="V770" i="19"/>
  <c r="V771" i="19" l="1"/>
  <c r="Y770" i="19"/>
  <c r="Z769" i="19"/>
  <c r="X770" i="19"/>
  <c r="U771" i="19"/>
  <c r="W770" i="19"/>
  <c r="Z770" i="19" l="1"/>
  <c r="X771" i="19"/>
  <c r="U772" i="19"/>
  <c r="W771" i="19"/>
  <c r="Y771" i="19"/>
  <c r="V772" i="19"/>
  <c r="Y772" i="19" l="1"/>
  <c r="V773" i="19"/>
  <c r="W772" i="19"/>
  <c r="U773" i="19"/>
  <c r="X772" i="19"/>
  <c r="Z771" i="19"/>
  <c r="Z772" i="19" l="1"/>
  <c r="V774" i="19"/>
  <c r="Y773" i="19"/>
  <c r="X773" i="19"/>
  <c r="W773" i="19"/>
  <c r="U774" i="19"/>
  <c r="Z773" i="19" l="1"/>
  <c r="X774" i="19"/>
  <c r="W774" i="19"/>
  <c r="U775" i="19"/>
  <c r="Y774" i="19"/>
  <c r="V775" i="19"/>
  <c r="Y775" i="19" l="1"/>
  <c r="V776" i="19"/>
  <c r="X775" i="19"/>
  <c r="U776" i="19"/>
  <c r="W775" i="19"/>
  <c r="Z774" i="19"/>
  <c r="Z775" i="19" l="1"/>
  <c r="W776" i="19"/>
  <c r="U777" i="19"/>
  <c r="X776" i="19"/>
  <c r="Y776" i="19"/>
  <c r="V777" i="19"/>
  <c r="V778" i="19" l="1"/>
  <c r="Y777" i="19"/>
  <c r="Z776" i="19"/>
  <c r="X777" i="19"/>
  <c r="U778" i="19"/>
  <c r="W777" i="19"/>
  <c r="Z777" i="19" l="1"/>
  <c r="W778" i="19"/>
  <c r="U779" i="19"/>
  <c r="X778" i="19"/>
  <c r="Y778" i="19"/>
  <c r="V779" i="19"/>
  <c r="Z778" i="19" l="1"/>
  <c r="V780" i="19"/>
  <c r="Y779" i="19"/>
  <c r="X779" i="19"/>
  <c r="U780" i="19"/>
  <c r="W779" i="19"/>
  <c r="Z779" i="19" l="1"/>
  <c r="W780" i="19"/>
  <c r="U781" i="19"/>
  <c r="X780" i="19"/>
  <c r="Y780" i="19"/>
  <c r="V781" i="19"/>
  <c r="Y781" i="19" l="1"/>
  <c r="V782" i="19"/>
  <c r="Z780" i="19"/>
  <c r="U782" i="19"/>
  <c r="X781" i="19"/>
  <c r="W781" i="19"/>
  <c r="Z781" i="19" l="1"/>
  <c r="X782" i="19"/>
  <c r="W782" i="19"/>
  <c r="U783" i="19"/>
  <c r="Y782" i="19"/>
  <c r="V783" i="19"/>
  <c r="Y783" i="19" l="1"/>
  <c r="V784" i="19"/>
  <c r="U784" i="19"/>
  <c r="W783" i="19"/>
  <c r="X783" i="19"/>
  <c r="Z782" i="19"/>
  <c r="Z783" i="19" l="1"/>
  <c r="Y784" i="19"/>
  <c r="V785" i="19"/>
  <c r="X784" i="19"/>
  <c r="U785" i="19"/>
  <c r="W784" i="19"/>
  <c r="Z784" i="19" l="1"/>
  <c r="U786" i="19"/>
  <c r="W785" i="19"/>
  <c r="X785" i="19"/>
  <c r="V786" i="19"/>
  <c r="Y785" i="19"/>
  <c r="Y786" i="19" l="1"/>
  <c r="V787" i="19"/>
  <c r="Z785" i="19"/>
  <c r="W786" i="19"/>
  <c r="U787" i="19"/>
  <c r="X786" i="19"/>
  <c r="Z786" i="19" l="1"/>
  <c r="X787" i="19"/>
  <c r="U788" i="19"/>
  <c r="W787" i="19"/>
  <c r="Y787" i="19"/>
  <c r="V788" i="19"/>
  <c r="V789" i="19" l="1"/>
  <c r="Y788" i="19"/>
  <c r="X788" i="19"/>
  <c r="W788" i="19"/>
  <c r="U789" i="19"/>
  <c r="Z787" i="19"/>
  <c r="U790" i="19" l="1"/>
  <c r="X789" i="19"/>
  <c r="W789" i="19"/>
  <c r="Z788" i="19"/>
  <c r="V790" i="19"/>
  <c r="Y789" i="19"/>
  <c r="V791" i="19" l="1"/>
  <c r="Y790" i="19"/>
  <c r="Z789" i="19"/>
  <c r="X790" i="19"/>
  <c r="U791" i="19"/>
  <c r="W790" i="19"/>
  <c r="Z790" i="19" l="1"/>
  <c r="U792" i="19"/>
  <c r="X791" i="19"/>
  <c r="W791" i="19"/>
  <c r="Y791" i="19"/>
  <c r="V792" i="19"/>
  <c r="Z791" i="19" l="1"/>
  <c r="Y792" i="19"/>
  <c r="V793" i="19"/>
  <c r="W792" i="19"/>
  <c r="U793" i="19"/>
  <c r="X792" i="19"/>
  <c r="Z792" i="19" l="1"/>
  <c r="W793" i="19"/>
  <c r="U794" i="19"/>
  <c r="X793" i="19"/>
  <c r="V794" i="19"/>
  <c r="Y793" i="19"/>
  <c r="V795" i="19" l="1"/>
  <c r="Y794" i="19"/>
  <c r="Z793" i="19"/>
  <c r="X794" i="19"/>
  <c r="W794" i="19"/>
  <c r="U795" i="19"/>
  <c r="Z794" i="19" l="1"/>
  <c r="W795" i="19"/>
  <c r="X795" i="19"/>
  <c r="U796" i="19"/>
  <c r="V796" i="19"/>
  <c r="Y795" i="19"/>
  <c r="U797" i="19" l="1"/>
  <c r="X796" i="19"/>
  <c r="W796" i="19"/>
  <c r="V797" i="19"/>
  <c r="Y796" i="19"/>
  <c r="Z795" i="19"/>
  <c r="Z796" i="19" l="1"/>
  <c r="Y797" i="19"/>
  <c r="V798" i="19"/>
  <c r="W797" i="19"/>
  <c r="U798" i="19"/>
  <c r="X797" i="19"/>
  <c r="Z797" i="19" l="1"/>
  <c r="X798" i="19"/>
  <c r="W798" i="19"/>
  <c r="U799" i="19"/>
  <c r="V799" i="19"/>
  <c r="Y798" i="19"/>
  <c r="Y799" i="19" l="1"/>
  <c r="V800" i="19"/>
  <c r="U800" i="19"/>
  <c r="X799" i="19"/>
  <c r="W799" i="19"/>
  <c r="Z798" i="19"/>
  <c r="Z799" i="19" l="1"/>
  <c r="V801" i="19"/>
  <c r="Y800" i="19"/>
  <c r="X800" i="19"/>
  <c r="W800" i="19"/>
  <c r="U801" i="19"/>
  <c r="U802" i="19" l="1"/>
  <c r="W801" i="19"/>
  <c r="X801" i="19"/>
  <c r="Z800" i="19"/>
  <c r="V802" i="19"/>
  <c r="Y801" i="19"/>
  <c r="V803" i="19" l="1"/>
  <c r="Y802" i="19"/>
  <c r="Z801" i="19"/>
  <c r="U803" i="19"/>
  <c r="W802" i="19"/>
  <c r="X802" i="19"/>
  <c r="Z802" i="19" l="1"/>
  <c r="U804" i="19"/>
  <c r="X803" i="19"/>
  <c r="W803" i="19"/>
  <c r="Y803" i="19"/>
  <c r="V804" i="19"/>
  <c r="V805" i="19" l="1"/>
  <c r="Y804" i="19"/>
  <c r="Z803" i="19"/>
  <c r="W804" i="19"/>
  <c r="U805" i="19"/>
  <c r="X804" i="19"/>
  <c r="Z804" i="19" l="1"/>
  <c r="X805" i="19"/>
  <c r="W805" i="19"/>
  <c r="U806" i="19"/>
  <c r="Y805" i="19"/>
  <c r="V806" i="19"/>
  <c r="V807" i="19" l="1"/>
  <c r="Y806" i="19"/>
  <c r="W806" i="19"/>
  <c r="U807" i="19"/>
  <c r="X806" i="19"/>
  <c r="Z805" i="19"/>
  <c r="Z806" i="19" l="1"/>
  <c r="X807" i="19"/>
  <c r="W807" i="19"/>
  <c r="U808" i="19"/>
  <c r="Y807" i="19"/>
  <c r="V808" i="19"/>
  <c r="W808" i="19" l="1"/>
  <c r="U809" i="19"/>
  <c r="X808" i="19"/>
  <c r="V809" i="19"/>
  <c r="Y808" i="19"/>
  <c r="Z807" i="19"/>
  <c r="Y809" i="19" l="1"/>
  <c r="V810" i="19"/>
  <c r="Z808" i="19"/>
  <c r="U810" i="19"/>
  <c r="X809" i="19"/>
  <c r="W809" i="19"/>
  <c r="Z809" i="19" l="1"/>
  <c r="V811" i="19"/>
  <c r="Y810" i="19"/>
  <c r="U811" i="19"/>
  <c r="W810" i="19"/>
  <c r="X810" i="19"/>
  <c r="Z810" i="19" l="1"/>
  <c r="U812" i="19"/>
  <c r="X811" i="19"/>
  <c r="W811" i="19"/>
  <c r="Y811" i="19"/>
  <c r="V812" i="19"/>
  <c r="V813" i="19" l="1"/>
  <c r="Y812" i="19"/>
  <c r="Z811" i="19"/>
  <c r="X812" i="19"/>
  <c r="W812" i="19"/>
  <c r="U813" i="19"/>
  <c r="Z812" i="19" l="1"/>
  <c r="U814" i="19"/>
  <c r="X813" i="19"/>
  <c r="W813" i="19"/>
  <c r="Y813" i="19"/>
  <c r="V814" i="19"/>
  <c r="Y814" i="19" l="1"/>
  <c r="V815" i="19"/>
  <c r="Z813" i="19"/>
  <c r="X814" i="19"/>
  <c r="W814" i="19"/>
  <c r="U815" i="19"/>
  <c r="Z814" i="19" l="1"/>
  <c r="Y815" i="19"/>
  <c r="V816" i="19"/>
  <c r="U816" i="19"/>
  <c r="X815" i="19"/>
  <c r="W815" i="19"/>
  <c r="Z815" i="19" l="1"/>
  <c r="V817" i="19"/>
  <c r="Y816" i="19"/>
  <c r="W816" i="19"/>
  <c r="U817" i="19"/>
  <c r="X816" i="19"/>
  <c r="Z816" i="19" l="1"/>
  <c r="X817" i="19"/>
  <c r="W817" i="19"/>
  <c r="U818" i="19"/>
  <c r="Y817" i="19"/>
  <c r="V818" i="19"/>
  <c r="V819" i="19" l="1"/>
  <c r="Y818" i="19"/>
  <c r="U819" i="19"/>
  <c r="X818" i="19"/>
  <c r="W818" i="19"/>
  <c r="Z817" i="19"/>
  <c r="Z818" i="19" l="1"/>
  <c r="U820" i="19"/>
  <c r="X819" i="19"/>
  <c r="W819" i="19"/>
  <c r="Y819" i="19"/>
  <c r="V820" i="19"/>
  <c r="V821" i="19" l="1"/>
  <c r="Y820" i="19"/>
  <c r="Z819" i="19"/>
  <c r="U821" i="19"/>
  <c r="W820" i="19"/>
  <c r="X820" i="19"/>
  <c r="Z820" i="19" l="1"/>
  <c r="U822" i="19"/>
  <c r="X821" i="19"/>
  <c r="W821" i="19"/>
  <c r="Y821" i="19"/>
  <c r="V822" i="19"/>
  <c r="Z821" i="19" l="1"/>
  <c r="V823" i="19"/>
  <c r="Y822" i="19"/>
  <c r="X822" i="19"/>
  <c r="U823" i="19"/>
  <c r="W822" i="19"/>
  <c r="Z822" i="19" l="1"/>
  <c r="X823" i="19"/>
  <c r="W823" i="19"/>
  <c r="U824" i="19"/>
  <c r="Y823" i="19"/>
  <c r="V824" i="19"/>
  <c r="V825" i="19" l="1"/>
  <c r="Y824" i="19"/>
  <c r="U825" i="19"/>
  <c r="X824" i="19"/>
  <c r="W824" i="19"/>
  <c r="Z823" i="19"/>
  <c r="Z824" i="19" l="1"/>
  <c r="U826" i="19"/>
  <c r="X825" i="19"/>
  <c r="W825" i="19"/>
  <c r="Y825" i="19"/>
  <c r="V826" i="19"/>
  <c r="Z825" i="19" l="1"/>
  <c r="Y826" i="19"/>
  <c r="V827" i="19"/>
  <c r="X826" i="19"/>
  <c r="U827" i="19"/>
  <c r="W826" i="19"/>
  <c r="Z826" i="19" l="1"/>
  <c r="U828" i="19"/>
  <c r="X827" i="19"/>
  <c r="W827" i="19"/>
  <c r="Y827" i="19"/>
  <c r="V828" i="19"/>
  <c r="Y828" i="19" l="1"/>
  <c r="V829" i="19"/>
  <c r="Z827" i="19"/>
  <c r="U829" i="19"/>
  <c r="X828" i="19"/>
  <c r="W828" i="19"/>
  <c r="Z828" i="19" l="1"/>
  <c r="Y829" i="19"/>
  <c r="V830" i="19"/>
  <c r="X829" i="19"/>
  <c r="W829" i="19"/>
  <c r="U830" i="19"/>
  <c r="Z829" i="19" l="1"/>
  <c r="X830" i="19"/>
  <c r="W830" i="19"/>
  <c r="U831" i="19"/>
  <c r="V831" i="19"/>
  <c r="Y830" i="19"/>
  <c r="U832" i="19" l="1"/>
  <c r="W831" i="19"/>
  <c r="X831" i="19"/>
  <c r="Y831" i="19"/>
  <c r="V832" i="19"/>
  <c r="Z830" i="19"/>
  <c r="Z831" i="19" l="1"/>
  <c r="V833" i="19"/>
  <c r="Y832" i="19"/>
  <c r="W832" i="19"/>
  <c r="X832" i="19"/>
  <c r="U833" i="19"/>
  <c r="Z832" i="19" l="1"/>
  <c r="X833" i="19"/>
  <c r="W833" i="19"/>
  <c r="U834" i="19"/>
  <c r="Y833" i="19"/>
  <c r="V834" i="19"/>
  <c r="V835" i="19" l="1"/>
  <c r="Y834" i="19"/>
  <c r="U835" i="19"/>
  <c r="W834" i="19"/>
  <c r="X834" i="19"/>
  <c r="Z833" i="19"/>
  <c r="Z834" i="19" l="1"/>
  <c r="U836" i="19"/>
  <c r="X835" i="19"/>
  <c r="W835" i="19"/>
  <c r="Y835" i="19"/>
  <c r="V836" i="19"/>
  <c r="Y836" i="19" l="1"/>
  <c r="V837" i="19"/>
  <c r="Z835" i="19"/>
  <c r="U837" i="19"/>
  <c r="X836" i="19"/>
  <c r="W836" i="19"/>
  <c r="Z836" i="19" l="1"/>
  <c r="Y837" i="19"/>
  <c r="V838" i="19"/>
  <c r="X837" i="19"/>
  <c r="W837" i="19"/>
  <c r="U838" i="19"/>
  <c r="Z837" i="19" l="1"/>
  <c r="W838" i="19"/>
  <c r="U839" i="19"/>
  <c r="X838" i="19"/>
  <c r="V839" i="19"/>
  <c r="Y838" i="19"/>
  <c r="Y839" i="19" l="1"/>
  <c r="V840" i="19"/>
  <c r="Z838" i="19"/>
  <c r="U840" i="19"/>
  <c r="W839" i="19"/>
  <c r="Z10" i="19" s="1"/>
  <c r="X839" i="19"/>
  <c r="Z839" i="19" l="1"/>
  <c r="V841" i="19"/>
  <c r="Y840" i="19"/>
  <c r="U841" i="19"/>
  <c r="W840" i="19"/>
  <c r="X840" i="19"/>
  <c r="Z840" i="19" s="1"/>
  <c r="U842" i="19" l="1"/>
  <c r="X841" i="19"/>
  <c r="W841" i="19"/>
  <c r="Y841" i="19"/>
  <c r="V842" i="19"/>
  <c r="Y842" i="19" l="1"/>
  <c r="V843" i="19"/>
  <c r="Z841" i="19"/>
  <c r="U843" i="19"/>
  <c r="W842" i="19"/>
  <c r="X842" i="19"/>
  <c r="Z842" i="19" l="1"/>
  <c r="Y843" i="19"/>
  <c r="V844" i="19"/>
  <c r="U844" i="19"/>
  <c r="X843" i="19"/>
  <c r="Z843" i="19" s="1"/>
  <c r="W843" i="19"/>
  <c r="AL9" i="19"/>
  <c r="AL44" i="19"/>
  <c r="AL59" i="19"/>
  <c r="AL11" i="19"/>
  <c r="AL64" i="19"/>
  <c r="AL51" i="19"/>
  <c r="AL48" i="19"/>
  <c r="AL63" i="19"/>
  <c r="AL32" i="19"/>
  <c r="AL24" i="19"/>
  <c r="AL16" i="19"/>
  <c r="AL8" i="19"/>
  <c r="AL52" i="19"/>
  <c r="AL15" i="19"/>
  <c r="AL19" i="19"/>
  <c r="AL60" i="19"/>
  <c r="AL55" i="19"/>
  <c r="AL47" i="19"/>
  <c r="AL39" i="19"/>
  <c r="AL31" i="19"/>
  <c r="AL23" i="19"/>
  <c r="AL30" i="19"/>
  <c r="AL7" i="19"/>
  <c r="AL14" i="19"/>
  <c r="AL35" i="19"/>
  <c r="AL62" i="19"/>
  <c r="AL54" i="19"/>
  <c r="AL46" i="19"/>
  <c r="AL38" i="19"/>
  <c r="AL53" i="19"/>
  <c r="AL22" i="19"/>
  <c r="AL37" i="19"/>
  <c r="AL6" i="19"/>
  <c r="AL28" i="19"/>
  <c r="AL20" i="19"/>
  <c r="AM66" i="19"/>
  <c r="AL61" i="19"/>
  <c r="AL45" i="19"/>
  <c r="AL58" i="19"/>
  <c r="AL29" i="19"/>
  <c r="AL21" i="19"/>
  <c r="AL13" i="19"/>
  <c r="AL43" i="19"/>
  <c r="AL10" i="19"/>
  <c r="AL66" i="19"/>
  <c r="AL12" i="19"/>
  <c r="AL50" i="19"/>
  <c r="AL42" i="19"/>
  <c r="AL34" i="19"/>
  <c r="AL26" i="19"/>
  <c r="AL18" i="19"/>
  <c r="AL33" i="19"/>
  <c r="AL36" i="19"/>
  <c r="AL17" i="19"/>
  <c r="AL27" i="19"/>
  <c r="AL65" i="19"/>
  <c r="AL57" i="19"/>
  <c r="AL49" i="19"/>
  <c r="AL41" i="19"/>
  <c r="AL56" i="19"/>
  <c r="AL25" i="19"/>
  <c r="AL40" i="19"/>
  <c r="U845" i="19" l="1"/>
  <c r="X844" i="19"/>
  <c r="W844" i="19"/>
  <c r="V845" i="19"/>
  <c r="Y844" i="19"/>
  <c r="AW6" i="19"/>
  <c r="AW7" i="19" s="1"/>
  <c r="AW8" i="19" s="1"/>
  <c r="AW9" i="19" s="1"/>
  <c r="AW10" i="19" s="1"/>
  <c r="AW11" i="19" s="1"/>
  <c r="AW12" i="19" s="1"/>
  <c r="AW13" i="19" s="1"/>
  <c r="AW14" i="19" s="1"/>
  <c r="AW15" i="19" s="1"/>
  <c r="AW16" i="19" s="1"/>
  <c r="AW17" i="19" s="1"/>
  <c r="AW18" i="19" s="1"/>
  <c r="AW19" i="19" s="1"/>
  <c r="AW20" i="19" s="1"/>
  <c r="AW21" i="19" s="1"/>
  <c r="AW22" i="19" s="1"/>
  <c r="AW23" i="19" s="1"/>
  <c r="AW24" i="19" s="1"/>
  <c r="AW25" i="19" s="1"/>
  <c r="AW26" i="19" s="1"/>
  <c r="AW27" i="19" s="1"/>
  <c r="AW28" i="19" s="1"/>
  <c r="AW29" i="19" s="1"/>
  <c r="AW30" i="19" s="1"/>
  <c r="AW31" i="19" s="1"/>
  <c r="AW32" i="19" s="1"/>
  <c r="AW33" i="19" s="1"/>
  <c r="AW34" i="19" s="1"/>
  <c r="AW35" i="19" s="1"/>
  <c r="AW36" i="19" s="1"/>
  <c r="AW37" i="19" s="1"/>
  <c r="AW38" i="19" s="1"/>
  <c r="AW39" i="19" s="1"/>
  <c r="AW40" i="19" s="1"/>
  <c r="AW41" i="19" s="1"/>
  <c r="AW42" i="19" s="1"/>
  <c r="AW43" i="19" s="1"/>
  <c r="AW44" i="19" s="1"/>
  <c r="AW45" i="19" s="1"/>
  <c r="AW46" i="19" s="1"/>
  <c r="AW47" i="19" s="1"/>
  <c r="AW48" i="19" s="1"/>
  <c r="AW49" i="19" s="1"/>
  <c r="AW50" i="19" s="1"/>
  <c r="AW51" i="19" s="1"/>
  <c r="AW52" i="19" s="1"/>
  <c r="AW53" i="19" s="1"/>
  <c r="AW54" i="19" s="1"/>
  <c r="AW55" i="19" s="1"/>
  <c r="AW56" i="19" s="1"/>
  <c r="AW57" i="19" s="1"/>
  <c r="AW58" i="19" s="1"/>
  <c r="AW59" i="19" s="1"/>
  <c r="AW60" i="19" s="1"/>
  <c r="AW61" i="19" s="1"/>
  <c r="AW62" i="19" s="1"/>
  <c r="AW63" i="19" s="1"/>
  <c r="AW64" i="19" s="1"/>
  <c r="AW65" i="19" s="1"/>
  <c r="AW66" i="19" s="1"/>
  <c r="AA30" i="19"/>
  <c r="AK18" i="19"/>
  <c r="AA27" i="19"/>
  <c r="AA44" i="19"/>
  <c r="AM20" i="19"/>
  <c r="AA41" i="19"/>
  <c r="AA42" i="19"/>
  <c r="AM14" i="19"/>
  <c r="AA39" i="19"/>
  <c r="AA56" i="19"/>
  <c r="AM60" i="19"/>
  <c r="AA53" i="19"/>
  <c r="AA54" i="19"/>
  <c r="AM56" i="19"/>
  <c r="AA51" i="19"/>
  <c r="AA49" i="19"/>
  <c r="AM33" i="19"/>
  <c r="AK62" i="19"/>
  <c r="AK48" i="19"/>
  <c r="AM47" i="19"/>
  <c r="AM62" i="19"/>
  <c r="AM24" i="19"/>
  <c r="AK50" i="19"/>
  <c r="AK12" i="19"/>
  <c r="AA14" i="19"/>
  <c r="AK53" i="19"/>
  <c r="AA11" i="19"/>
  <c r="AA28" i="19"/>
  <c r="AJ9" i="19"/>
  <c r="AA25" i="19"/>
  <c r="AA26" i="19"/>
  <c r="AK65" i="19"/>
  <c r="AA23" i="19"/>
  <c r="AA40" i="19"/>
  <c r="AK64" i="19"/>
  <c r="AA37" i="19"/>
  <c r="AA38" i="19"/>
  <c r="AK54" i="19"/>
  <c r="AA35" i="19"/>
  <c r="AA66" i="19"/>
  <c r="AM17" i="19"/>
  <c r="AA63" i="19"/>
  <c r="AA17" i="19"/>
  <c r="AM31" i="19"/>
  <c r="AK58" i="19"/>
  <c r="AM19" i="19"/>
  <c r="AM29" i="19"/>
  <c r="AK13" i="19"/>
  <c r="AK60" i="19"/>
  <c r="AK37" i="19"/>
  <c r="AM16" i="19"/>
  <c r="AA12" i="19"/>
  <c r="AK51" i="19"/>
  <c r="AK9" i="19"/>
  <c r="AJ10" i="19"/>
  <c r="AK49" i="19"/>
  <c r="AM64" i="19"/>
  <c r="AA24" i="19"/>
  <c r="AK63" i="19"/>
  <c r="AA21" i="19"/>
  <c r="AA22" i="19"/>
  <c r="AK61" i="19"/>
  <c r="AA19" i="19"/>
  <c r="AA50" i="19"/>
  <c r="AM42" i="19"/>
  <c r="AA47" i="19"/>
  <c r="AA64" i="19"/>
  <c r="AM15" i="19"/>
  <c r="AA61" i="19"/>
  <c r="AM48" i="19"/>
  <c r="AK27" i="19"/>
  <c r="AM53" i="19"/>
  <c r="AK55" i="19"/>
  <c r="AM61" i="19"/>
  <c r="AK21" i="19"/>
  <c r="AK10" i="19"/>
  <c r="AK52" i="19"/>
  <c r="AK35" i="19"/>
  <c r="AM12" i="19"/>
  <c r="AK42" i="19"/>
  <c r="AK33" i="19"/>
  <c r="AK66" i="19"/>
  <c r="AM50" i="19"/>
  <c r="AK47" i="19"/>
  <c r="AM52" i="19"/>
  <c r="AM32" i="19"/>
  <c r="AK45" i="19"/>
  <c r="AM44" i="19"/>
  <c r="AA34" i="19"/>
  <c r="AK38" i="19"/>
  <c r="AA31" i="19"/>
  <c r="AA48" i="19"/>
  <c r="AM34" i="19"/>
  <c r="AA45" i="19"/>
  <c r="AA65" i="19"/>
  <c r="AM43" i="19"/>
  <c r="AK15" i="19"/>
  <c r="AA16" i="19"/>
  <c r="AM45" i="19"/>
  <c r="AM54" i="19"/>
  <c r="AA36" i="19"/>
  <c r="AM59" i="19"/>
  <c r="AK19" i="19"/>
  <c r="AM36" i="19"/>
  <c r="AM57" i="19"/>
  <c r="AK17" i="19"/>
  <c r="AK40" i="19"/>
  <c r="AK32" i="19"/>
  <c r="AK31" i="19"/>
  <c r="AK56" i="19"/>
  <c r="AK22" i="19"/>
  <c r="AK29" i="19"/>
  <c r="AK46" i="19"/>
  <c r="AA18" i="19"/>
  <c r="AK57" i="19"/>
  <c r="AA15" i="19"/>
  <c r="AA32" i="19"/>
  <c r="AK28" i="19"/>
  <c r="AA29" i="19"/>
  <c r="AK36" i="19"/>
  <c r="AM46" i="19"/>
  <c r="AM55" i="19"/>
  <c r="AK41" i="19"/>
  <c r="AA62" i="19"/>
  <c r="AM13" i="19"/>
  <c r="AA59" i="19"/>
  <c r="AM38" i="19"/>
  <c r="AM27" i="19"/>
  <c r="AK44" i="19"/>
  <c r="AM26" i="19"/>
  <c r="AM25" i="19"/>
  <c r="AK34" i="19"/>
  <c r="AK59" i="19"/>
  <c r="AM39" i="19"/>
  <c r="AM9" i="19"/>
  <c r="AK14" i="19"/>
  <c r="AM37" i="19"/>
  <c r="AM58" i="19"/>
  <c r="AM35" i="19"/>
  <c r="AM65" i="19"/>
  <c r="AK25" i="19"/>
  <c r="AK30" i="19"/>
  <c r="AM10" i="19"/>
  <c r="AK39" i="19"/>
  <c r="AM22" i="19"/>
  <c r="AK20" i="19"/>
  <c r="AA20" i="19"/>
  <c r="AM51" i="19"/>
  <c r="AM18" i="19"/>
  <c r="AA13" i="19"/>
  <c r="AA46" i="19"/>
  <c r="AM28" i="19"/>
  <c r="AA43" i="19"/>
  <c r="AA60" i="19"/>
  <c r="AM11" i="19"/>
  <c r="AA57" i="19"/>
  <c r="AA58" i="19"/>
  <c r="AA9" i="19"/>
  <c r="AA55" i="19"/>
  <c r="AA33" i="19"/>
  <c r="AM23" i="19"/>
  <c r="AK26" i="19"/>
  <c r="AK11" i="19"/>
  <c r="AM21" i="19"/>
  <c r="AK16" i="19"/>
  <c r="AK43" i="19"/>
  <c r="AM49" i="19"/>
  <c r="AA10" i="19"/>
  <c r="AA52" i="19"/>
  <c r="AM63" i="19"/>
  <c r="AK23" i="19"/>
  <c r="AM41" i="19"/>
  <c r="AM40" i="19"/>
  <c r="AK24" i="19"/>
  <c r="AM30" i="19"/>
  <c r="AX12" i="19" l="1"/>
  <c r="AX24" i="19"/>
  <c r="AX40" i="19"/>
  <c r="AX10" i="19"/>
  <c r="AX20" i="19"/>
  <c r="AX30" i="19"/>
  <c r="AX36" i="19"/>
  <c r="AX46" i="19"/>
  <c r="AX56" i="19"/>
  <c r="AX66" i="19"/>
  <c r="AX9" i="19"/>
  <c r="AX16" i="19"/>
  <c r="AX26" i="19"/>
  <c r="AX34" i="19"/>
  <c r="AX44" i="19"/>
  <c r="AX50" i="19"/>
  <c r="AX58" i="19"/>
  <c r="AX62" i="19"/>
  <c r="AX11" i="19"/>
  <c r="AX13" i="19"/>
  <c r="AX15" i="19"/>
  <c r="AX17" i="19"/>
  <c r="AX19" i="19"/>
  <c r="AX21" i="19"/>
  <c r="AX23" i="19"/>
  <c r="AX25" i="19"/>
  <c r="AX27" i="19"/>
  <c r="AX29" i="19"/>
  <c r="AX31" i="19"/>
  <c r="AX33" i="19"/>
  <c r="AX35" i="19"/>
  <c r="AX37" i="19"/>
  <c r="AX39" i="19"/>
  <c r="AX41" i="19"/>
  <c r="AX43" i="19"/>
  <c r="AX45" i="19"/>
  <c r="AX47" i="19"/>
  <c r="AX49" i="19"/>
  <c r="AX51" i="19"/>
  <c r="AX53" i="19"/>
  <c r="AX55" i="19"/>
  <c r="AX57" i="19"/>
  <c r="AX59" i="19"/>
  <c r="AX61" i="19"/>
  <c r="AX63" i="19"/>
  <c r="AX65" i="19"/>
  <c r="AN9" i="19"/>
  <c r="AP9" i="19"/>
  <c r="AO9" i="19" s="1"/>
  <c r="U9" i="19" s="1"/>
  <c r="AE9" i="19" s="1"/>
  <c r="AX18" i="19"/>
  <c r="AX28" i="19"/>
  <c r="AX38" i="19"/>
  <c r="AX48" i="19"/>
  <c r="AX54" i="19"/>
  <c r="AX64" i="19"/>
  <c r="AX14" i="19"/>
  <c r="AX22" i="19"/>
  <c r="AX32" i="19"/>
  <c r="AX42" i="19"/>
  <c r="AX52" i="19"/>
  <c r="AX60" i="19"/>
  <c r="AP10" i="19"/>
  <c r="Y845" i="19"/>
  <c r="V846" i="19"/>
  <c r="Z844" i="19"/>
  <c r="X845" i="19"/>
  <c r="U846" i="19"/>
  <c r="W845" i="19"/>
  <c r="AK8" i="19"/>
  <c r="AM8" i="19"/>
  <c r="V847" i="19" l="1"/>
  <c r="Y846" i="19"/>
  <c r="AQ9" i="19"/>
  <c r="AR9" i="19" s="1"/>
  <c r="W846" i="19"/>
  <c r="U847" i="19"/>
  <c r="X846" i="19"/>
  <c r="Z845" i="19"/>
  <c r="AZ9" i="19"/>
  <c r="AX8" i="19"/>
  <c r="AJ8" i="19"/>
  <c r="AA8" i="19"/>
  <c r="Z846" i="19" l="1"/>
  <c r="AP8" i="19"/>
  <c r="AO8" i="19" s="1"/>
  <c r="U8" i="19" s="1"/>
  <c r="AE8" i="19" s="1"/>
  <c r="AN8" i="19"/>
  <c r="W847" i="19"/>
  <c r="X847" i="19"/>
  <c r="U848" i="19"/>
  <c r="Y847" i="19"/>
  <c r="V848" i="19"/>
  <c r="AM7" i="19"/>
  <c r="AK7" i="19"/>
  <c r="AQ8" i="19" l="1"/>
  <c r="AR8" i="19" s="1"/>
  <c r="Z847" i="19"/>
  <c r="V849" i="19"/>
  <c r="Y848" i="19"/>
  <c r="X848" i="19"/>
  <c r="U849" i="19"/>
  <c r="W848" i="19"/>
  <c r="AZ8" i="19"/>
  <c r="AX7" i="19"/>
  <c r="AA7" i="19"/>
  <c r="AJ7" i="19"/>
  <c r="Z848" i="19" l="1"/>
  <c r="AP7" i="19"/>
  <c r="AO7" i="19" s="1"/>
  <c r="AO10" i="19" s="1"/>
  <c r="U10" i="19" s="1"/>
  <c r="AN7" i="19"/>
  <c r="W849" i="19"/>
  <c r="U850" i="19"/>
  <c r="X849" i="19"/>
  <c r="Y849" i="19"/>
  <c r="V850" i="19"/>
  <c r="Y850" i="19" s="1"/>
  <c r="AM6" i="19"/>
  <c r="U7" i="19" l="1"/>
  <c r="AE7" i="19" s="1"/>
  <c r="AQ7" i="19"/>
  <c r="AR7" i="19" s="1"/>
  <c r="Z849" i="19"/>
  <c r="X850" i="19"/>
  <c r="Z850" i="19" s="1"/>
  <c r="W850" i="19"/>
  <c r="AO11" i="19"/>
  <c r="AO12" i="19" s="1"/>
  <c r="U12" i="19" s="1"/>
  <c r="AE10" i="19"/>
  <c r="AZ10" i="19"/>
  <c r="AN10" i="19"/>
  <c r="AK6" i="19"/>
  <c r="AQ10" i="19" l="1"/>
  <c r="AR10" i="19" s="1"/>
  <c r="AH10" i="19"/>
  <c r="AZ7" i="19"/>
  <c r="V10" i="19"/>
  <c r="U11" i="19"/>
  <c r="AZ11" i="19" s="1"/>
  <c r="AO13" i="19"/>
  <c r="AN13" i="19" s="1"/>
  <c r="AZ12" i="19"/>
  <c r="AN11" i="19"/>
  <c r="AN12" i="19"/>
  <c r="AX6" i="19"/>
  <c r="AJ6" i="19"/>
  <c r="AQ11" i="19" l="1"/>
  <c r="AR11" i="19" s="1"/>
  <c r="AH12" i="19"/>
  <c r="AO14" i="19"/>
  <c r="U14" i="19" s="1"/>
  <c r="AZ14" i="19" s="1"/>
  <c r="AH11" i="19"/>
  <c r="U13" i="19"/>
  <c r="AP6" i="19"/>
  <c r="AQ6" i="19" s="1"/>
  <c r="AR6" i="19" s="1"/>
  <c r="AN6" i="19"/>
  <c r="AO6" i="19" s="1"/>
  <c r="U6" i="19" s="1"/>
  <c r="AZ6" i="19" s="1"/>
  <c r="AT9" i="19"/>
  <c r="AT8" i="19"/>
  <c r="AT7" i="19"/>
  <c r="AT6" i="19" s="1"/>
  <c r="AF10" i="19"/>
  <c r="AQ12" i="19" l="1"/>
  <c r="AR12" i="19" s="1"/>
  <c r="AO15" i="19"/>
  <c r="AO16" i="19" s="1"/>
  <c r="U16" i="19" s="1"/>
  <c r="AZ16" i="19" s="1"/>
  <c r="AH14" i="19"/>
  <c r="AN14" i="19"/>
  <c r="AZ13" i="19"/>
  <c r="AH13" i="19"/>
  <c r="BA6" i="19"/>
  <c r="AS6" i="19"/>
  <c r="AQ13" i="19" l="1"/>
  <c r="AR13" i="19" s="1"/>
  <c r="AN16" i="19"/>
  <c r="AO17" i="19"/>
  <c r="U17" i="19" s="1"/>
  <c r="AN15" i="19"/>
  <c r="U15" i="19"/>
  <c r="AZ15" i="19" s="1"/>
  <c r="BA7" i="19"/>
  <c r="AS7" i="19"/>
  <c r="AS9" i="19"/>
  <c r="BA9" i="19"/>
  <c r="AS8" i="19"/>
  <c r="BA8" i="19"/>
  <c r="AQ14" i="19" l="1"/>
  <c r="AQ15" i="19" s="1"/>
  <c r="AR15" i="19" s="1"/>
  <c r="AH16" i="19"/>
  <c r="AH15" i="19"/>
  <c r="AO18" i="19"/>
  <c r="AO19" i="19" s="1"/>
  <c r="U19" i="19" s="1"/>
  <c r="AN17" i="19"/>
  <c r="AH17" i="19"/>
  <c r="AZ17" i="19"/>
  <c r="X10" i="19"/>
  <c r="D2940" i="10"/>
  <c r="D3019" i="10"/>
  <c r="D4245" i="10"/>
  <c r="D4896" i="10"/>
  <c r="D3532" i="10"/>
  <c r="D3405" i="10"/>
  <c r="D2111" i="10"/>
  <c r="D2305" i="10"/>
  <c r="D3469" i="10"/>
  <c r="D3101" i="10"/>
  <c r="D4765" i="10"/>
  <c r="D4157" i="10"/>
  <c r="D2552" i="10"/>
  <c r="D2495" i="10"/>
  <c r="D2377" i="10"/>
  <c r="D775" i="10"/>
  <c r="D2749" i="10"/>
  <c r="D3495" i="10"/>
  <c r="D4940" i="10"/>
  <c r="D3811" i="10"/>
  <c r="D4877" i="10"/>
  <c r="D4438" i="10"/>
  <c r="D1534" i="10"/>
  <c r="D3219" i="10"/>
  <c r="D1363" i="10"/>
  <c r="D3527" i="10"/>
  <c r="D2559" i="10"/>
  <c r="D4964" i="10"/>
  <c r="D711" i="10"/>
  <c r="D4767" i="10"/>
  <c r="D212" i="10"/>
  <c r="D4846" i="10"/>
  <c r="D4512" i="10"/>
  <c r="D3957" i="10"/>
  <c r="D389" i="10"/>
  <c r="D4768" i="10"/>
  <c r="D2933" i="10"/>
  <c r="D3655" i="10"/>
  <c r="D3695" i="10"/>
  <c r="D2179" i="10"/>
  <c r="D3483" i="10"/>
  <c r="D4755" i="10"/>
  <c r="D3011" i="10"/>
  <c r="D3309" i="10"/>
  <c r="D1533" i="10"/>
  <c r="D4000" i="10"/>
  <c r="D1915" i="10"/>
  <c r="D4651" i="10"/>
  <c r="D1348" i="10"/>
  <c r="D4238" i="10"/>
  <c r="D3441" i="10"/>
  <c r="D4551" i="10"/>
  <c r="D1661" i="10"/>
  <c r="D794" i="10"/>
  <c r="D3484" i="10"/>
  <c r="D3683" i="10"/>
  <c r="D2860" i="10"/>
  <c r="D2306" i="10"/>
  <c r="D3220" i="10"/>
  <c r="D4293" i="10"/>
  <c r="D2502" i="10"/>
  <c r="D3308" i="10"/>
  <c r="D3658" i="10"/>
  <c r="D1668" i="10"/>
  <c r="D4078" i="10"/>
  <c r="D3786" i="10"/>
  <c r="D3453" i="10"/>
  <c r="D3315" i="10"/>
  <c r="D4427" i="10"/>
  <c r="D2301" i="10"/>
  <c r="D4669" i="10"/>
  <c r="D3051" i="10"/>
  <c r="D4789" i="10"/>
  <c r="D122" i="10"/>
  <c r="D3758" i="10"/>
  <c r="D3723" i="10"/>
  <c r="D4068" i="10"/>
  <c r="D2242" i="10"/>
  <c r="D3121" i="10"/>
  <c r="D4780" i="10"/>
  <c r="D3953" i="10"/>
  <c r="D4969" i="10"/>
  <c r="D3847" i="10"/>
  <c r="D3773" i="10"/>
  <c r="D74" i="10"/>
  <c r="D3039" i="10"/>
  <c r="D4413" i="10"/>
  <c r="D3595" i="10"/>
  <c r="D2975" i="10"/>
  <c r="D1313" i="10"/>
  <c r="D3950" i="10"/>
  <c r="D3531" i="10"/>
  <c r="D3887" i="10"/>
  <c r="D3445" i="10"/>
  <c r="D3325" i="10"/>
  <c r="D3060" i="10"/>
  <c r="D2918" i="10"/>
  <c r="D4949" i="10"/>
  <c r="D2237" i="10"/>
  <c r="D1514" i="10"/>
  <c r="D2996" i="10"/>
  <c r="D2684" i="10"/>
  <c r="D4053" i="10"/>
  <c r="D774" i="10"/>
  <c r="D2436" i="10"/>
  <c r="D3884" i="10"/>
  <c r="D4630" i="10"/>
  <c r="D709" i="10"/>
  <c r="D4831" i="10"/>
  <c r="D164" i="10"/>
  <c r="D4086" i="10"/>
  <c r="D4861" i="10"/>
  <c r="D3718" i="10"/>
  <c r="D4733" i="10"/>
  <c r="D4814" i="10"/>
  <c r="D3639" i="10"/>
  <c r="D517" i="10"/>
  <c r="D1139" i="10"/>
  <c r="D2509" i="10"/>
  <c r="D519" i="10"/>
  <c r="D2853" i="10"/>
  <c r="D4163" i="10"/>
  <c r="D261" i="10"/>
  <c r="D3845" i="10"/>
  <c r="D4711" i="10"/>
  <c r="D3499" i="10"/>
  <c r="D1618" i="10"/>
  <c r="D4234" i="10"/>
  <c r="D4092" i="10"/>
  <c r="D4270" i="10"/>
  <c r="D4207" i="10"/>
  <c r="D4980" i="10"/>
  <c r="D4319" i="10"/>
  <c r="D4941" i="10"/>
  <c r="D3447" i="10"/>
  <c r="D3543" i="10"/>
  <c r="D2623" i="10"/>
  <c r="D4750" i="10"/>
  <c r="D330" i="10"/>
  <c r="D3615" i="10"/>
  <c r="D2370" i="10"/>
  <c r="D4414" i="10"/>
  <c r="D2963" i="10"/>
  <c r="D712" i="10"/>
  <c r="D1600" i="10"/>
  <c r="D4999" i="10"/>
  <c r="D3569" i="10"/>
  <c r="D3820" i="10"/>
  <c r="D1362" i="10"/>
  <c r="D2823" i="10"/>
  <c r="D645" i="10"/>
  <c r="D2362" i="10"/>
  <c r="D1961" i="10"/>
  <c r="D1819" i="10"/>
  <c r="D513" i="10"/>
  <c r="D4797" i="10"/>
  <c r="D1256" i="10"/>
  <c r="D3708" i="10"/>
  <c r="D1192" i="10"/>
  <c r="D3956" i="10"/>
  <c r="D2489" i="10"/>
  <c r="D2716" i="10"/>
  <c r="D3750" i="10"/>
  <c r="D1604" i="10"/>
  <c r="D2394" i="10"/>
  <c r="D2098" i="10"/>
  <c r="D1150" i="10"/>
  <c r="D3606" i="10"/>
  <c r="D4475" i="10"/>
  <c r="D1790" i="10"/>
  <c r="D4718" i="10"/>
  <c r="D3349" i="10"/>
  <c r="D3678" i="10"/>
  <c r="D3237" i="10"/>
  <c r="D3141" i="10"/>
  <c r="D135" i="10"/>
  <c r="D2883" i="10"/>
  <c r="D4854" i="10"/>
  <c r="D1307" i="10"/>
  <c r="D4411" i="10"/>
  <c r="D455" i="10"/>
  <c r="D4746" i="10"/>
  <c r="D4221" i="10"/>
  <c r="D4836" i="10"/>
  <c r="D3492" i="10"/>
  <c r="D4333" i="10"/>
  <c r="D5003" i="10"/>
  <c r="D1321" i="10"/>
  <c r="D4652" i="10"/>
  <c r="D4462" i="10"/>
  <c r="D2781" i="10"/>
  <c r="D4672" i="10"/>
  <c r="D4618" i="10"/>
  <c r="D3068" i="10"/>
  <c r="D2456" i="10"/>
  <c r="D1595" i="10"/>
  <c r="D4199" i="10"/>
  <c r="D3565" i="10"/>
  <c r="D4987" i="10"/>
  <c r="D2971" i="10"/>
  <c r="D1662" i="10"/>
  <c r="D2163" i="10"/>
  <c r="D714" i="10"/>
  <c r="D4776" i="10"/>
  <c r="D4455" i="10"/>
  <c r="D4913" i="10"/>
  <c r="D3371" i="10"/>
  <c r="D2661" i="10"/>
  <c r="D3633" i="10"/>
  <c r="D1898" i="10"/>
  <c r="D4042" i="10"/>
  <c r="D4948" i="10"/>
  <c r="D1087" i="10"/>
  <c r="D1730" i="10"/>
  <c r="D4663" i="10"/>
  <c r="D4992" i="10"/>
  <c r="D3924" i="10"/>
  <c r="D648" i="10"/>
  <c r="D3807" i="10"/>
  <c r="D2976" i="10"/>
  <c r="D3413" i="10"/>
  <c r="D4871" i="10"/>
  <c r="D4707" i="10"/>
  <c r="D4343" i="10"/>
  <c r="D3935" i="10"/>
  <c r="D4575" i="10"/>
  <c r="D3767" i="10"/>
  <c r="D3581" i="10"/>
  <c r="D901" i="10"/>
  <c r="D2562" i="10"/>
  <c r="D4554" i="10"/>
  <c r="D2617" i="10"/>
  <c r="D4605" i="10"/>
  <c r="D4758" i="10"/>
  <c r="D3139" i="10"/>
  <c r="D2477" i="10"/>
  <c r="D1918" i="10"/>
  <c r="D3324" i="10"/>
  <c r="D4950" i="10"/>
  <c r="D1234" i="10"/>
  <c r="D3424" i="10"/>
  <c r="D1195" i="10"/>
  <c r="D4102" i="10"/>
  <c r="D257" i="10"/>
  <c r="D395" i="10"/>
  <c r="D4878" i="10"/>
  <c r="D1412" i="10"/>
  <c r="D4279" i="10"/>
  <c r="D3787" i="10"/>
  <c r="D3679" i="10"/>
  <c r="D2676" i="10"/>
  <c r="D1732" i="10"/>
  <c r="D5005" i="10"/>
  <c r="D2912" i="10"/>
  <c r="D3109" i="10"/>
  <c r="D4035" i="10"/>
  <c r="D3837" i="10"/>
  <c r="D1106" i="10"/>
  <c r="D4691" i="10"/>
  <c r="D2517" i="10"/>
  <c r="D3812" i="10"/>
  <c r="D2771" i="10"/>
  <c r="D3" i="10"/>
  <c r="D705" i="10"/>
  <c r="D4292" i="10"/>
  <c r="D3742" i="10"/>
  <c r="D2424" i="10"/>
  <c r="D3403" i="10"/>
  <c r="D3075" i="10"/>
  <c r="D4726" i="10"/>
  <c r="D4110" i="10"/>
  <c r="D2446" i="10"/>
  <c r="D3556" i="10"/>
  <c r="D1481" i="10"/>
  <c r="D3614" i="10"/>
  <c r="D2877" i="10"/>
  <c r="D4932" i="10"/>
  <c r="D925" i="10"/>
  <c r="D4671" i="10"/>
  <c r="D4824" i="10"/>
  <c r="D3591" i="10"/>
  <c r="D3548" i="10"/>
  <c r="D4639" i="10"/>
  <c r="D1282" i="10"/>
  <c r="D4315" i="10"/>
  <c r="D4909" i="10"/>
  <c r="D3211" i="10"/>
  <c r="D4074" i="10"/>
  <c r="D1214" i="10"/>
  <c r="D3909" i="10"/>
  <c r="D3946" i="10"/>
  <c r="D138" i="10"/>
  <c r="D3331" i="10"/>
  <c r="D837" i="10"/>
  <c r="D7" i="10"/>
  <c r="D3052" i="10"/>
  <c r="D4684" i="10"/>
  <c r="D641" i="10"/>
  <c r="D4263" i="10"/>
  <c r="D2533" i="10"/>
  <c r="D3501" i="10"/>
  <c r="D2521" i="10"/>
  <c r="D1279" i="10"/>
  <c r="D835" i="10"/>
  <c r="D4116" i="10"/>
  <c r="D4541" i="10"/>
  <c r="D4316" i="10"/>
  <c r="D2835" i="10"/>
  <c r="D668" i="10"/>
  <c r="D3996" i="10"/>
  <c r="D4023" i="10"/>
  <c r="D133" i="10"/>
  <c r="D3978" i="10"/>
  <c r="D4103" i="10"/>
  <c r="D4037" i="10"/>
  <c r="D3260" i="10"/>
  <c r="D691" i="10"/>
  <c r="D4476" i="10"/>
  <c r="D3751" i="10"/>
  <c r="D4804" i="10"/>
  <c r="D4383" i="10"/>
  <c r="D3903" i="10"/>
  <c r="D4062" i="10"/>
  <c r="D322" i="10"/>
  <c r="D4189" i="10"/>
  <c r="D390" i="10"/>
  <c r="D3210" i="10"/>
  <c r="D2908" i="10"/>
  <c r="D3886" i="10"/>
  <c r="D4017" i="10"/>
  <c r="D4759" i="10"/>
  <c r="D2331" i="10"/>
  <c r="D4396" i="10"/>
  <c r="D3743" i="10"/>
  <c r="D4864" i="10"/>
  <c r="D4728" i="10"/>
  <c r="D2911" i="10"/>
  <c r="D4230" i="10"/>
  <c r="D3411" i="10"/>
  <c r="D4593" i="10"/>
  <c r="D3563" i="10"/>
  <c r="D3140" i="10"/>
  <c r="D2218" i="10"/>
  <c r="D3936" i="10"/>
  <c r="D4452" i="10"/>
  <c r="D3699" i="10"/>
  <c r="D4502" i="10"/>
  <c r="D3843" i="10"/>
  <c r="D3377" i="10"/>
  <c r="D3471" i="10"/>
  <c r="D1597" i="10"/>
  <c r="D3029" i="10"/>
  <c r="D4704" i="10"/>
  <c r="D842" i="10"/>
  <c r="D3630" i="10"/>
  <c r="D4382" i="10"/>
  <c r="D3423" i="10"/>
  <c r="D1793" i="10"/>
  <c r="D3444" i="10"/>
  <c r="D4903" i="10"/>
  <c r="D4748" i="10"/>
  <c r="D2764" i="10"/>
  <c r="D4619" i="10"/>
  <c r="D3616" i="10"/>
  <c r="D3104" i="10"/>
  <c r="D2988" i="10"/>
  <c r="D1215" i="10"/>
  <c r="D1280" i="10"/>
  <c r="D2653" i="10"/>
  <c r="D3108" i="10"/>
  <c r="D4935" i="10"/>
  <c r="D4981" i="10"/>
  <c r="D1683" i="10"/>
  <c r="D4676" i="10"/>
  <c r="D1474" i="10"/>
  <c r="D4174" i="10"/>
  <c r="D4487" i="10"/>
  <c r="D4485" i="10"/>
  <c r="D1851" i="10"/>
  <c r="D262" i="10"/>
  <c r="D2110" i="10"/>
  <c r="D2510" i="10"/>
  <c r="D4725" i="10"/>
  <c r="D4227" i="10"/>
  <c r="D4337" i="10"/>
  <c r="D4996" i="10"/>
  <c r="D4772" i="10"/>
  <c r="D3587" i="10"/>
  <c r="D3900" i="10"/>
  <c r="D3934" i="10"/>
  <c r="D1022" i="10"/>
  <c r="D4444" i="10"/>
  <c r="D1220" i="10"/>
  <c r="D4856" i="10"/>
  <c r="D4446" i="10"/>
  <c r="D3637" i="10"/>
  <c r="D2865" i="10"/>
  <c r="D4757" i="10"/>
  <c r="D3295" i="10"/>
  <c r="D2845" i="10"/>
  <c r="D4764" i="10"/>
  <c r="D4071" i="10"/>
  <c r="D2501" i="10"/>
  <c r="D28" i="10"/>
  <c r="D707" i="10"/>
  <c r="D2783" i="10"/>
  <c r="D3795" i="10"/>
  <c r="D3402" i="10"/>
  <c r="D4079" i="10"/>
  <c r="D3284" i="10"/>
  <c r="D2043" i="10"/>
  <c r="D2987" i="10"/>
  <c r="D4620" i="10"/>
  <c r="D4678" i="10"/>
  <c r="D3409" i="10"/>
  <c r="D2317" i="10"/>
  <c r="D4379" i="10"/>
  <c r="D3281" i="10"/>
  <c r="D4021" i="10"/>
  <c r="D3668" i="10"/>
  <c r="D3132" i="10"/>
  <c r="D4899" i="10"/>
  <c r="D2352" i="10"/>
  <c r="D2737" i="10"/>
  <c r="D2924" i="10"/>
  <c r="D4821" i="10"/>
  <c r="D4908" i="10"/>
  <c r="D3983" i="10"/>
  <c r="D4191" i="10"/>
  <c r="D2594" i="10"/>
  <c r="D4527" i="10"/>
  <c r="D3133" i="10"/>
  <c r="D3628" i="10"/>
  <c r="D4843" i="10"/>
  <c r="D970" i="10"/>
  <c r="D3959" i="10"/>
  <c r="D2048" i="10"/>
  <c r="D4971" i="10"/>
  <c r="D3967" i="10"/>
  <c r="D4081" i="10"/>
  <c r="D4682" i="10"/>
  <c r="D904" i="10"/>
  <c r="D2494" i="10"/>
  <c r="D1113" i="10"/>
  <c r="D1449" i="10"/>
  <c r="D4960" i="10"/>
  <c r="D3651" i="10"/>
  <c r="D1186" i="10"/>
  <c r="D2819" i="10"/>
  <c r="D776" i="10"/>
  <c r="D44" i="10"/>
  <c r="D4038" i="10"/>
  <c r="D1355" i="10"/>
  <c r="D3804" i="10"/>
  <c r="D154" i="10"/>
  <c r="D1854" i="10"/>
  <c r="D3505" i="10"/>
  <c r="D1346" i="10"/>
  <c r="D4284" i="10"/>
  <c r="D2240" i="10"/>
  <c r="D1026" i="10"/>
  <c r="D2634" i="10"/>
  <c r="D321" i="10"/>
  <c r="D1982" i="10"/>
  <c r="D3452" i="10"/>
  <c r="D2308" i="10"/>
  <c r="D3868" i="10"/>
  <c r="D1857" i="10"/>
  <c r="D4082" i="10"/>
  <c r="D3598" i="10"/>
  <c r="D3347" i="10"/>
  <c r="D4716" i="10"/>
  <c r="D1853" i="10"/>
  <c r="D4628" i="10"/>
  <c r="D4465" i="10"/>
  <c r="D195" i="10"/>
  <c r="D4549" i="10"/>
  <c r="D2493" i="10"/>
  <c r="D2813" i="10"/>
  <c r="D3057" i="10"/>
  <c r="D1963" i="10"/>
  <c r="D4781" i="10"/>
  <c r="D3623" i="10"/>
  <c r="D4627" i="10"/>
  <c r="D2905" i="10"/>
  <c r="D3703" i="10"/>
  <c r="D4942" i="10"/>
  <c r="D1577" i="10"/>
  <c r="D2691" i="10"/>
  <c r="D3573" i="10"/>
  <c r="D4736" i="10"/>
  <c r="D3146" i="10"/>
  <c r="D1156" i="10"/>
  <c r="D4043" i="10"/>
  <c r="D2425" i="10"/>
  <c r="D3494" i="10"/>
  <c r="D2762" i="10"/>
  <c r="D4294" i="10"/>
  <c r="D626" i="10"/>
  <c r="D4182" i="10"/>
  <c r="D2606" i="10"/>
  <c r="D4499" i="10"/>
  <c r="D4447" i="10"/>
  <c r="D4483" i="10"/>
  <c r="D4399" i="10"/>
  <c r="D2579" i="10"/>
  <c r="D108" i="10"/>
  <c r="D2868" i="10"/>
  <c r="D3417" i="10"/>
  <c r="D4524" i="10"/>
  <c r="D2981" i="10"/>
  <c r="D4310" i="10"/>
  <c r="D4654" i="10"/>
  <c r="D4027" i="10"/>
  <c r="D4517" i="10"/>
  <c r="D684" i="10"/>
  <c r="D647" i="10"/>
  <c r="D4550" i="10"/>
  <c r="D4437" i="10"/>
  <c r="D4363" i="10"/>
  <c r="D2909" i="10"/>
  <c r="D364" i="10"/>
  <c r="D4535" i="10"/>
  <c r="D263" i="10"/>
  <c r="D1075" i="10"/>
  <c r="D1028" i="10"/>
  <c r="D4155" i="10"/>
  <c r="D2629" i="10"/>
  <c r="D3339" i="10"/>
  <c r="D4829" i="10"/>
  <c r="D3180" i="10"/>
  <c r="D4863" i="10"/>
  <c r="D4883" i="10"/>
  <c r="D4430" i="10"/>
  <c r="D4849" i="10"/>
  <c r="D2972" i="10"/>
  <c r="D199" i="10"/>
  <c r="D4816" i="10"/>
  <c r="D3619" i="10"/>
  <c r="D4085" i="10"/>
  <c r="D197" i="10"/>
  <c r="D4876" i="10"/>
  <c r="D2432" i="10"/>
  <c r="D4324" i="10"/>
  <c r="D4979" i="10"/>
  <c r="D3899" i="10"/>
  <c r="D3669" i="10"/>
  <c r="D4219" i="10"/>
  <c r="D3662" i="10"/>
  <c r="D4939" i="10"/>
  <c r="D627" i="10"/>
  <c r="D986" i="10"/>
  <c r="D3781" i="10"/>
  <c r="D4636" i="10"/>
  <c r="D2448" i="10"/>
  <c r="D710" i="10"/>
  <c r="D3155" i="10"/>
  <c r="D4335" i="10"/>
  <c r="D4348" i="10"/>
  <c r="D2239" i="10"/>
  <c r="D1651" i="10"/>
  <c r="D193" i="10"/>
  <c r="D3973" i="10"/>
  <c r="D4661" i="10"/>
  <c r="D3659" i="10"/>
  <c r="D5001" i="10"/>
  <c r="D264" i="10"/>
  <c r="D3796" i="10"/>
  <c r="D2304" i="10"/>
  <c r="D3605" i="10"/>
  <c r="D3421" i="10"/>
  <c r="D4295" i="10"/>
  <c r="D4323" i="10"/>
  <c r="D4060" i="10"/>
  <c r="D1725" i="10"/>
  <c r="D4791" i="10"/>
  <c r="D4563" i="10"/>
  <c r="D2303" i="10"/>
  <c r="D4963" i="10"/>
  <c r="D4835" i="10"/>
  <c r="D3644" i="10"/>
  <c r="D2732" i="10"/>
  <c r="D4539" i="10"/>
  <c r="D1728" i="10"/>
  <c r="D4812" i="10"/>
  <c r="D796" i="10"/>
  <c r="D4107" i="10"/>
  <c r="D4813" i="10"/>
  <c r="D4268" i="10"/>
  <c r="D2790" i="10"/>
  <c r="D1962" i="10"/>
  <c r="D4990" i="10"/>
  <c r="D4845" i="10"/>
  <c r="D3693" i="10"/>
  <c r="D2763" i="10"/>
  <c r="D4583" i="10"/>
  <c r="D3174" i="10"/>
  <c r="D2952" i="10"/>
  <c r="D1983" i="10"/>
  <c r="D4398" i="10"/>
  <c r="D2627" i="10"/>
  <c r="D371" i="10"/>
  <c r="D4491" i="10"/>
  <c r="D1138" i="10"/>
  <c r="D3975" i="10"/>
  <c r="D3910" i="10"/>
  <c r="D4790" i="10"/>
  <c r="D1873" i="10"/>
  <c r="D4615" i="10"/>
  <c r="D1699" i="10"/>
  <c r="D2279" i="10"/>
  <c r="D1631" i="10"/>
  <c r="D1703" i="10"/>
  <c r="D2151" i="10"/>
  <c r="D3436" i="10"/>
  <c r="D3412" i="10"/>
  <c r="D226" i="10"/>
  <c r="D1939" i="10"/>
  <c r="D2339" i="10"/>
  <c r="D3951" i="10"/>
  <c r="D4957" i="10"/>
  <c r="D962" i="10"/>
  <c r="D2115" i="10"/>
  <c r="D1147" i="10"/>
  <c r="D3570" i="10"/>
  <c r="D4299" i="10"/>
  <c r="D3731" i="10"/>
  <c r="D1794" i="10"/>
  <c r="D2162" i="10"/>
  <c r="D1406" i="10"/>
  <c r="D795" i="10"/>
  <c r="D4643" i="10"/>
  <c r="D4235" i="10"/>
  <c r="D4659" i="10"/>
  <c r="D4471" i="10"/>
  <c r="D2195" i="10"/>
  <c r="D3925" i="10"/>
  <c r="D2323" i="10"/>
  <c r="D833" i="10"/>
  <c r="D4291" i="10"/>
  <c r="D3533" i="10"/>
  <c r="D1155" i="10"/>
  <c r="D4395" i="10"/>
  <c r="D3252" i="10"/>
  <c r="D5002" i="10"/>
  <c r="D1993" i="10"/>
  <c r="D1342" i="10"/>
  <c r="D4131" i="10"/>
  <c r="D2939" i="10"/>
  <c r="D2322" i="10"/>
  <c r="D325" i="10"/>
  <c r="D4862" i="10"/>
  <c r="D907" i="10"/>
  <c r="D2955" i="10"/>
  <c r="D2947" i="10"/>
  <c r="D2116" i="10"/>
  <c r="D65" i="10"/>
  <c r="D4135" i="10"/>
  <c r="D3188" i="10"/>
  <c r="D4965" i="10"/>
  <c r="D3165" i="10"/>
  <c r="D4397" i="10"/>
  <c r="D3589" i="10"/>
  <c r="D2461" i="10"/>
  <c r="D2376" i="10"/>
  <c r="D289" i="10"/>
  <c r="D1196" i="10"/>
  <c r="D4819" i="10"/>
  <c r="D4703" i="10"/>
  <c r="D4693" i="10"/>
  <c r="D2891" i="10"/>
  <c r="D3707" i="10"/>
  <c r="D2315" i="10"/>
  <c r="D2416" i="10"/>
  <c r="D1858" i="10"/>
  <c r="D2546" i="10"/>
  <c r="D235" i="10"/>
  <c r="D746" i="10"/>
  <c r="D1929" i="10"/>
  <c r="D578" i="10"/>
  <c r="D4708" i="10"/>
  <c r="D4256" i="10"/>
  <c r="D2367" i="10"/>
  <c r="D3797" i="10"/>
  <c r="D2765" i="10"/>
  <c r="D3388" i="10"/>
  <c r="D2346" i="10"/>
  <c r="D2584" i="10"/>
  <c r="D1535" i="10"/>
  <c r="D4806" i="10"/>
  <c r="D4209" i="10"/>
  <c r="D660" i="10"/>
  <c r="D4028" i="10"/>
  <c r="D2701" i="10"/>
  <c r="D4800" i="10"/>
  <c r="D3091" i="10"/>
  <c r="D4015" i="10"/>
  <c r="D2435" i="10"/>
  <c r="D4701" i="10"/>
  <c r="D4052" i="10"/>
  <c r="D2784" i="10"/>
  <c r="D3965" i="10"/>
  <c r="D4910" i="10"/>
  <c r="D3572" i="10"/>
  <c r="D4526" i="10"/>
  <c r="D3998" i="10"/>
  <c r="D2662" i="10"/>
  <c r="D4931" i="10"/>
  <c r="D3859" i="10"/>
  <c r="D4664" i="10"/>
  <c r="D1513" i="10"/>
  <c r="D1540" i="10"/>
  <c r="D4928" i="10"/>
  <c r="D2954" i="10"/>
  <c r="D327" i="10"/>
  <c r="D4366" i="10"/>
  <c r="D4215" i="10"/>
  <c r="D1841" i="10"/>
  <c r="D3213" i="10"/>
  <c r="D1984" i="10"/>
  <c r="D3044" i="10"/>
  <c r="D2042" i="10"/>
  <c r="D2944" i="10"/>
  <c r="D4761" i="10"/>
  <c r="D1187" i="10"/>
  <c r="D2816" i="10"/>
  <c r="D4141" i="10"/>
  <c r="D507" i="10"/>
  <c r="D2656" i="10"/>
  <c r="D3016" i="10"/>
  <c r="D283" i="10"/>
  <c r="D862" i="10"/>
  <c r="D2087" i="10"/>
  <c r="D1439" i="10"/>
  <c r="D1170" i="10"/>
  <c r="D3901" i="10"/>
  <c r="D2259" i="10"/>
  <c r="D3939" i="10"/>
  <c r="D4714" i="10"/>
  <c r="D1950" i="10"/>
  <c r="D1884" i="10"/>
  <c r="D1906" i="10"/>
  <c r="D3940" i="10"/>
  <c r="D834" i="10"/>
  <c r="D4925" i="10"/>
  <c r="D572" i="10"/>
  <c r="D4007" i="10"/>
  <c r="D1894" i="10"/>
  <c r="D4888" i="10"/>
  <c r="D4179" i="10"/>
  <c r="D2409" i="10"/>
  <c r="D3037" i="10"/>
  <c r="D924" i="10"/>
  <c r="D391" i="10"/>
  <c r="D4828" i="10"/>
  <c r="D3823" i="10"/>
  <c r="D3046" i="10"/>
  <c r="D4063" i="10"/>
  <c r="D1664" i="10"/>
  <c r="D4359" i="10"/>
  <c r="D3612" i="10"/>
  <c r="D3948" i="10"/>
  <c r="D1275" i="10"/>
  <c r="D2643" i="10"/>
  <c r="D508" i="10"/>
  <c r="D4998" i="10"/>
  <c r="D4127" i="10"/>
  <c r="D3293" i="10"/>
  <c r="D4919" i="10"/>
  <c r="D2405" i="10"/>
  <c r="D4180" i="10"/>
  <c r="D4956" i="10"/>
  <c r="D491" i="10"/>
  <c r="D3147" i="10"/>
  <c r="D4205" i="10"/>
  <c r="D4006" i="10"/>
  <c r="D148" i="10"/>
  <c r="D326" i="10"/>
  <c r="D1024" i="10"/>
  <c r="D2180" i="10"/>
  <c r="D3870" i="10"/>
  <c r="D4311" i="10"/>
  <c r="D1152" i="10"/>
  <c r="D1470" i="10"/>
  <c r="D4374" i="10"/>
  <c r="D282" i="10"/>
  <c r="D4868" i="10"/>
  <c r="D3231" i="10"/>
  <c r="D1090" i="10"/>
  <c r="D2045" i="10"/>
  <c r="D1021" i="10"/>
  <c r="D4825" i="10"/>
  <c r="D3865" i="10"/>
  <c r="D2081" i="10"/>
  <c r="D3747" i="10"/>
  <c r="D454" i="10"/>
  <c r="D3274" i="10"/>
  <c r="D4091" i="10"/>
  <c r="D2964" i="10"/>
  <c r="D459" i="10"/>
  <c r="D2618" i="10"/>
  <c r="D628" i="10"/>
  <c r="D1767" i="10"/>
  <c r="D1119" i="10"/>
  <c r="D1191" i="10"/>
  <c r="D1639" i="10"/>
  <c r="D3780" i="10"/>
  <c r="D3825" i="10"/>
  <c r="D3245" i="10"/>
  <c r="D4961" i="10"/>
  <c r="D3914" i="10"/>
  <c r="D1555" i="10"/>
  <c r="D1497" i="10"/>
  <c r="D4132" i="10"/>
  <c r="D1792" i="10"/>
  <c r="D4934" i="10"/>
  <c r="D2381" i="10"/>
  <c r="D3844" i="10"/>
  <c r="D2773" i="10"/>
  <c r="D1092" i="10"/>
  <c r="D690" i="10"/>
  <c r="D4387" i="10"/>
  <c r="D1994" i="10"/>
  <c r="D2360" i="10"/>
  <c r="D4211" i="10"/>
  <c r="D4988" i="10"/>
  <c r="D4830" i="10"/>
  <c r="D115" i="10"/>
  <c r="D4355" i="10"/>
  <c r="D3790" i="10"/>
  <c r="D2478" i="10"/>
  <c r="D3467" i="10"/>
  <c r="D4047" i="10"/>
  <c r="D4832" i="10"/>
  <c r="D1769" i="10"/>
  <c r="D1536" i="10"/>
  <c r="D2372" i="10"/>
  <c r="D3364" i="10"/>
  <c r="D2067" i="10"/>
  <c r="D4972" i="10"/>
  <c r="D4128" i="10"/>
  <c r="D2544" i="10"/>
  <c r="D4603" i="10"/>
  <c r="D8" i="10"/>
  <c r="D2725" i="10"/>
  <c r="D4478" i="10"/>
  <c r="D3197" i="10"/>
  <c r="D4375" i="10"/>
  <c r="D1930" i="10"/>
  <c r="D2822" i="10"/>
  <c r="D3207" i="10"/>
  <c r="D1249" i="10"/>
  <c r="D2694" i="10"/>
  <c r="D3850" i="10"/>
  <c r="D1387" i="10"/>
  <c r="D4597" i="10"/>
  <c r="D734" i="10"/>
  <c r="D4530" i="10"/>
  <c r="D793" i="10"/>
  <c r="D671" i="10"/>
  <c r="D134" i="10"/>
  <c r="D3749" i="10"/>
  <c r="D1491" i="10"/>
  <c r="D482" i="10"/>
  <c r="D1771" i="10"/>
  <c r="D4049" i="10"/>
  <c r="D4808" i="10"/>
  <c r="D666" i="10"/>
  <c r="D424" i="10"/>
  <c r="D3185" i="10"/>
  <c r="D178" i="10"/>
  <c r="D2576" i="10"/>
  <c r="D2022" i="10"/>
  <c r="D3826" i="10"/>
  <c r="D2177" i="10"/>
  <c r="D4685" i="10"/>
  <c r="D3883" i="10"/>
  <c r="D1425" i="10"/>
  <c r="D4156" i="10"/>
  <c r="D4686" i="10"/>
  <c r="D3757" i="10"/>
  <c r="D2941" i="10"/>
  <c r="D3829" i="10"/>
  <c r="D2644" i="10"/>
  <c r="D1729" i="10"/>
  <c r="D4589" i="10"/>
  <c r="D3726" i="10"/>
  <c r="D3579" i="10"/>
  <c r="D1088" i="10"/>
  <c r="D2244" i="10"/>
  <c r="D4401" i="10"/>
  <c r="D2667" i="10"/>
  <c r="D3687" i="10"/>
  <c r="D2602" i="10"/>
  <c r="D4448" i="10"/>
  <c r="D453" i="10"/>
  <c r="D4851" i="10"/>
  <c r="D4165" i="10"/>
  <c r="D4576" i="10"/>
  <c r="D969" i="10"/>
  <c r="D3485" i="10"/>
  <c r="D4371" i="10"/>
  <c r="D3676" i="10"/>
  <c r="D3157" i="10"/>
  <c r="D4614" i="10"/>
  <c r="D3722" i="10"/>
  <c r="D4588" i="10"/>
  <c r="D4993" i="10"/>
  <c r="D2804" i="10"/>
  <c r="D2668" i="10"/>
  <c r="D1706" i="10"/>
  <c r="D3083" i="10"/>
  <c r="D4743" i="10"/>
  <c r="D2490" i="10"/>
  <c r="D4653" i="10"/>
  <c r="D3115" i="10"/>
  <c r="D3885" i="10"/>
  <c r="D4501" i="10"/>
  <c r="D4918" i="10"/>
  <c r="D3271" i="10"/>
  <c r="D2267" i="10"/>
  <c r="D1754" i="10"/>
  <c r="D156" i="10"/>
  <c r="D4974" i="10"/>
  <c r="D3069" i="10"/>
  <c r="D2258" i="10"/>
  <c r="D2275" i="10"/>
  <c r="D4168" i="10"/>
  <c r="D52" i="10"/>
  <c r="D4104" i="10"/>
  <c r="D2277" i="10"/>
  <c r="D1629" i="10"/>
  <c r="D1701" i="10"/>
  <c r="D2149" i="10"/>
  <c r="D4070" i="10"/>
  <c r="D3430" i="10"/>
  <c r="D2313" i="10"/>
  <c r="D3895" i="10"/>
  <c r="D3821" i="10"/>
  <c r="D4695" i="10"/>
  <c r="D3357" i="10"/>
  <c r="D3782" i="10"/>
  <c r="D4590" i="10"/>
  <c r="D4426" i="10"/>
  <c r="D284" i="10"/>
  <c r="D1299" i="10"/>
  <c r="D4143" i="10"/>
  <c r="D3372" i="10"/>
  <c r="D4488" i="10"/>
  <c r="D1025" i="10"/>
  <c r="D646" i="10"/>
  <c r="D4683" i="10"/>
  <c r="D730" i="10"/>
  <c r="D3915" i="10"/>
  <c r="D3058" i="10"/>
  <c r="D1899" i="10"/>
  <c r="D1667" i="10"/>
  <c r="D2379" i="10"/>
  <c r="D4944" i="10"/>
  <c r="D4436" i="10"/>
  <c r="D2518" i="10"/>
  <c r="D3846" i="10"/>
  <c r="D1471" i="10"/>
  <c r="D2719" i="10"/>
  <c r="D4469" i="10"/>
  <c r="D2645" i="10"/>
  <c r="D4495" i="10"/>
  <c r="D3709" i="10"/>
  <c r="D3316" i="10"/>
  <c r="D1796" i="10"/>
  <c r="D2709" i="10"/>
  <c r="D2027" i="10"/>
  <c r="D3876" i="10"/>
  <c r="D2738" i="10"/>
  <c r="D3670" i="10"/>
  <c r="D2674" i="10"/>
  <c r="D541" i="10"/>
  <c r="D2143" i="10"/>
  <c r="D2215" i="10"/>
  <c r="D669" i="10"/>
  <c r="D2178" i="10"/>
  <c r="D4423" i="10"/>
  <c r="D3609" i="10"/>
  <c r="D3103" i="10"/>
  <c r="D665" i="10"/>
  <c r="D1761" i="10"/>
  <c r="D1281" i="10"/>
  <c r="D1132" i="10"/>
  <c r="D4771" i="10"/>
  <c r="D2019" i="10"/>
  <c r="D4146" i="10"/>
  <c r="D4160" i="10"/>
  <c r="D2347" i="10"/>
  <c r="D3072" i="10"/>
  <c r="D219" i="10"/>
  <c r="D4634" i="10"/>
  <c r="D3839" i="10"/>
  <c r="D4309" i="10"/>
  <c r="D3097" i="10"/>
  <c r="D1856" i="10"/>
  <c r="D2683" i="10"/>
  <c r="D2766" i="10"/>
  <c r="D4332" i="10"/>
  <c r="D4357" i="10"/>
  <c r="D897" i="10"/>
  <c r="D769" i="10"/>
  <c r="D4087" i="10"/>
  <c r="D2993" i="10"/>
  <c r="D2836" i="10"/>
  <c r="D4638" i="10"/>
  <c r="D3466" i="10"/>
  <c r="D3835" i="10"/>
  <c r="D3168" i="10"/>
  <c r="D2107" i="10"/>
  <c r="D3594" i="10"/>
  <c r="D2708" i="10"/>
  <c r="D4920" i="10"/>
  <c r="D2531" i="10"/>
  <c r="D4519" i="10"/>
  <c r="D2795" i="10"/>
  <c r="D3974" i="10"/>
  <c r="D3515" i="10"/>
  <c r="D4647" i="10"/>
  <c r="D4046" i="10"/>
  <c r="D2698" i="10"/>
  <c r="D3732" i="10"/>
  <c r="D3701" i="10"/>
  <c r="D2565" i="10"/>
  <c r="D819" i="10"/>
  <c r="D583" i="10"/>
  <c r="D1986" i="10"/>
  <c r="D3530" i="10"/>
  <c r="D2210" i="10"/>
  <c r="D243" i="10"/>
  <c r="D2408" i="10"/>
  <c r="D1213" i="10"/>
  <c r="D3875" i="10"/>
  <c r="D1065" i="10"/>
  <c r="D4254" i="10"/>
  <c r="D4451" i="10"/>
  <c r="D4540" i="10"/>
  <c r="D4933" i="10"/>
  <c r="D3603" i="10"/>
  <c r="D3276" i="10"/>
  <c r="D3902" i="10"/>
  <c r="D2797" i="10"/>
  <c r="D479" i="10"/>
  <c r="D2213" i="10"/>
  <c r="D3212" i="10"/>
  <c r="D4172" i="10"/>
  <c r="D3700" i="10"/>
  <c r="D4118" i="10"/>
  <c r="D3597" i="10"/>
  <c r="D3124" i="10"/>
  <c r="D1243" i="10"/>
  <c r="D4779" i="10"/>
  <c r="D1074" i="10"/>
  <c r="D153" i="10"/>
  <c r="D801" i="10"/>
  <c r="D729" i="10"/>
  <c r="D281" i="10"/>
  <c r="D1537" i="10"/>
  <c r="D4308" i="10"/>
  <c r="D234" i="10"/>
  <c r="D1988" i="10"/>
  <c r="D2772" i="10"/>
  <c r="D3365" i="10"/>
  <c r="D3964" i="10"/>
  <c r="D2796" i="10"/>
  <c r="D2500" i="10"/>
  <c r="D4983" i="10"/>
  <c r="D4838" i="10"/>
  <c r="D4500" i="10"/>
  <c r="D4515" i="10"/>
  <c r="D5" i="10"/>
  <c r="D2088" i="10"/>
  <c r="D4744" i="10"/>
  <c r="D2685" i="10"/>
  <c r="D4792" i="10"/>
  <c r="D4166" i="10"/>
  <c r="D3815" i="10"/>
  <c r="D3976" i="10"/>
  <c r="D4721" i="10"/>
  <c r="D4093" i="10"/>
  <c r="D850" i="10"/>
  <c r="D4811" i="10"/>
  <c r="D2465" i="10"/>
  <c r="D3464" i="10"/>
  <c r="D3744" i="10"/>
  <c r="D3500" i="10"/>
  <c r="D2812" i="10"/>
  <c r="D4692" i="10"/>
  <c r="D3717" i="10"/>
  <c r="D3043" i="10"/>
  <c r="D3836" i="10"/>
  <c r="D4421" i="10"/>
  <c r="D1403" i="10"/>
  <c r="D3267" i="10"/>
  <c r="D3275" i="10"/>
  <c r="D1945" i="10"/>
  <c r="D1465" i="10"/>
  <c r="D4598" i="10"/>
  <c r="D1291" i="10"/>
  <c r="D998" i="10"/>
  <c r="D615" i="10"/>
  <c r="D543" i="10"/>
  <c r="D95" i="10"/>
  <c r="D584" i="10"/>
  <c r="D4380" i="10"/>
  <c r="D3534" i="10"/>
  <c r="D259" i="10"/>
  <c r="D348" i="10"/>
  <c r="D1958" i="10"/>
  <c r="D378" i="10"/>
  <c r="D3647" i="10"/>
  <c r="D859" i="10"/>
  <c r="D716" i="10"/>
  <c r="D4232" i="10"/>
  <c r="D1225" i="10"/>
  <c r="D2273" i="10"/>
  <c r="D2950" i="10"/>
  <c r="D4617" i="10"/>
  <c r="D3969" i="10"/>
  <c r="D3682" i="10"/>
  <c r="D4435" i="10"/>
  <c r="D3022" i="10"/>
  <c r="D347" i="10"/>
  <c r="D708" i="10"/>
  <c r="D1446" i="10"/>
  <c r="D3949" i="10"/>
  <c r="D3238" i="10"/>
  <c r="D170" i="10"/>
  <c r="D4269" i="10"/>
  <c r="D114" i="10"/>
  <c r="D3488" i="10"/>
  <c r="D4951" i="10"/>
  <c r="D3911" i="10"/>
  <c r="D4099" i="10"/>
  <c r="D2917" i="10"/>
  <c r="D1193" i="10"/>
  <c r="D1663" i="10"/>
  <c r="D4984" i="10"/>
  <c r="D1251" i="10"/>
  <c r="D339" i="10"/>
  <c r="D1343" i="10"/>
  <c r="D4927" i="10"/>
  <c r="D1594" i="10"/>
  <c r="D4064" i="10"/>
  <c r="D2789" i="10"/>
  <c r="D26" i="10"/>
  <c r="D2176" i="10"/>
  <c r="D4566" i="10"/>
  <c r="D2876" i="10"/>
  <c r="D4574" i="10"/>
  <c r="D4109" i="10"/>
  <c r="D4893" i="10"/>
  <c r="D773" i="10"/>
  <c r="D1599" i="10"/>
  <c r="D3004" i="10"/>
  <c r="D1937" i="10"/>
  <c r="D1023" i="10"/>
  <c r="D4388" i="10"/>
  <c r="D3596" i="10"/>
  <c r="D4106" i="10"/>
  <c r="D1151" i="10"/>
  <c r="D1149" i="10"/>
  <c r="D4740" i="10"/>
  <c r="D2480" i="10"/>
  <c r="D4953" i="10"/>
  <c r="D449" i="10"/>
  <c r="D902" i="10"/>
  <c r="D4644" i="10"/>
  <c r="D3620" i="10"/>
  <c r="D1324" i="10"/>
  <c r="D217" i="10"/>
  <c r="D1018" i="10"/>
  <c r="D4441" i="10"/>
  <c r="D1625" i="10"/>
  <c r="D1482" i="10"/>
  <c r="D1257" i="10"/>
  <c r="D812" i="10"/>
  <c r="D221" i="10"/>
  <c r="D4422" i="10"/>
  <c r="D285" i="10"/>
  <c r="D2885" i="10"/>
  <c r="D4741" i="10"/>
  <c r="D4837" i="10"/>
  <c r="D2520" i="10"/>
  <c r="D4675" i="10"/>
  <c r="D3283" i="10"/>
  <c r="D2965" i="10"/>
  <c r="D4853" i="10"/>
  <c r="D4181" i="10"/>
  <c r="D2748" i="10"/>
  <c r="D4525" i="10"/>
  <c r="D2848" i="10"/>
  <c r="D266" i="10"/>
  <c r="D3395" i="10"/>
  <c r="D3249" i="10"/>
  <c r="D4895" i="10"/>
  <c r="D3963" i="10"/>
  <c r="D2859" i="10"/>
  <c r="D4917" i="10"/>
  <c r="D4151" i="10"/>
  <c r="D3643" i="10"/>
  <c r="D412" i="10"/>
  <c r="D2393" i="10"/>
  <c r="D2628" i="10"/>
  <c r="D1576" i="10"/>
  <c r="D3947" i="10"/>
  <c r="D4349" i="10"/>
  <c r="D2973" i="10"/>
  <c r="D1578" i="10"/>
  <c r="D2137" i="10"/>
  <c r="D1064" i="10"/>
  <c r="D4679" i="10"/>
  <c r="D1746" i="10"/>
  <c r="D4014" i="10"/>
  <c r="D3387" i="10"/>
  <c r="D3694" i="10"/>
  <c r="D3540" i="10"/>
  <c r="D1003" i="10"/>
  <c r="D3027" i="10"/>
  <c r="D2131" i="10"/>
  <c r="D3040" i="10"/>
  <c r="D1727" i="10"/>
  <c r="D4803" i="10"/>
  <c r="D2837" i="10"/>
  <c r="D3475" i="10"/>
  <c r="D1860" i="10"/>
  <c r="D2801" i="10"/>
  <c r="D3862" i="10"/>
  <c r="D577" i="10"/>
  <c r="D4460" i="10"/>
  <c r="D2929" i="10"/>
  <c r="D1369" i="10"/>
  <c r="D4591" i="10"/>
  <c r="D1682" i="10"/>
  <c r="D2175" i="10"/>
  <c r="D4405" i="10"/>
  <c r="D2803" i="10"/>
  <c r="D4051" i="10"/>
  <c r="D10" i="10"/>
  <c r="D4784" i="10"/>
  <c r="D4782" i="10"/>
  <c r="D1278" i="10"/>
  <c r="D1579" i="10"/>
  <c r="D3756" i="10"/>
  <c r="D4170" i="10"/>
  <c r="D3221" i="10"/>
  <c r="D458" i="10"/>
  <c r="D2109" i="10"/>
  <c r="D4810" i="10"/>
  <c r="D131" i="10"/>
  <c r="D4594" i="10"/>
  <c r="D3932" i="10"/>
  <c r="D4604" i="10"/>
  <c r="D1476" i="10"/>
  <c r="D3323" i="10"/>
  <c r="D394" i="10"/>
  <c r="D4995" i="10"/>
  <c r="D2366" i="10"/>
  <c r="D4697" i="10"/>
  <c r="D3301" i="10"/>
  <c r="D4117" i="10"/>
  <c r="D2235" i="10"/>
  <c r="D3989" i="10"/>
  <c r="D4013" i="10"/>
  <c r="D3564" i="10"/>
  <c r="D2899" i="10"/>
  <c r="D3261" i="10"/>
  <c r="D581" i="10"/>
  <c r="D3562" i="10"/>
  <c r="D2740" i="10"/>
  <c r="D2052" i="10"/>
  <c r="D3434" i="10"/>
  <c r="D3082" i="10"/>
  <c r="D3806" i="10"/>
  <c r="D1875" i="10"/>
  <c r="D3990" i="10"/>
  <c r="D4874" i="10"/>
  <c r="D338" i="10"/>
  <c r="D3307" i="10"/>
  <c r="D300" i="10"/>
  <c r="D12" i="10"/>
  <c r="D3677" i="10"/>
  <c r="D2402" i="10"/>
  <c r="D2026" i="10"/>
  <c r="D3359" i="10"/>
  <c r="D4938" i="10"/>
  <c r="D385" i="10"/>
  <c r="D2392" i="10"/>
  <c r="D3232" i="10"/>
  <c r="D6" i="10"/>
  <c r="D3631" i="10"/>
  <c r="D4844" i="10"/>
  <c r="D838" i="10"/>
  <c r="D328" i="10"/>
  <c r="D4723" i="10"/>
  <c r="D4318" i="10"/>
  <c r="D3435" i="10"/>
  <c r="D3093" i="10"/>
  <c r="D803" i="10"/>
  <c r="D129" i="10"/>
  <c r="D2827" i="10"/>
  <c r="D3479" i="10"/>
  <c r="D4622" i="10"/>
  <c r="D3460" i="10"/>
  <c r="D3335" i="10"/>
  <c r="D851" i="10"/>
  <c r="D3559" i="10"/>
  <c r="D1619" i="10"/>
  <c r="D1082" i="10"/>
  <c r="D1917" i="10"/>
  <c r="D4373" i="10"/>
  <c r="D1768" i="10"/>
  <c r="D3860" i="10"/>
  <c r="D1704" i="10"/>
  <c r="D4752" i="10"/>
  <c r="D3739" i="10"/>
  <c r="D3853" i="10"/>
  <c r="D4571" i="10"/>
  <c r="D4533" i="10"/>
  <c r="D3740" i="10"/>
  <c r="D3971" i="10"/>
  <c r="D3470" i="10"/>
  <c r="D3334" i="10"/>
  <c r="D291" i="10"/>
  <c r="D3851" i="10"/>
  <c r="D3217" i="10"/>
  <c r="D2555" i="10"/>
  <c r="D1312" i="10"/>
  <c r="D2214" i="10"/>
  <c r="D1566" i="10"/>
  <c r="D1126" i="10"/>
  <c r="D487" i="10"/>
  <c r="D3518" i="10"/>
  <c r="D2870" i="10"/>
  <c r="D4839" i="10"/>
  <c r="D4885" i="10"/>
  <c r="D4229" i="10"/>
  <c r="D2958" i="10"/>
  <c r="D2080" i="10"/>
  <c r="D1277" i="10"/>
  <c r="D3854" i="10"/>
  <c r="D2047" i="10"/>
  <c r="D3831" i="10"/>
  <c r="D4477" i="10"/>
  <c r="D3783" i="10"/>
  <c r="D3468" i="10"/>
  <c r="D2046" i="10"/>
  <c r="D1086" i="10"/>
  <c r="D3719" i="10"/>
  <c r="D3366" i="10"/>
  <c r="D4710" i="10"/>
  <c r="D4039" i="10"/>
  <c r="D4860" i="10"/>
  <c r="D4192" i="10"/>
  <c r="D4252" i="10"/>
  <c r="D4246" i="10"/>
  <c r="D2173" i="10"/>
  <c r="D136" i="10"/>
  <c r="D2699" i="10"/>
  <c r="D3653" i="10"/>
  <c r="D3879" i="10"/>
  <c r="D3667" i="10"/>
  <c r="D2010" i="10"/>
  <c r="D4572" i="10"/>
  <c r="D840" i="10"/>
  <c r="D4749" i="10"/>
  <c r="D3302" i="10"/>
  <c r="D4915" i="10"/>
  <c r="D1341" i="10"/>
  <c r="D4341" i="10"/>
  <c r="D1284" i="10"/>
  <c r="D4508" i="10"/>
  <c r="D3107" i="10"/>
  <c r="D4611" i="10"/>
  <c r="D1789" i="10"/>
  <c r="D3028" i="10"/>
  <c r="D4196" i="10"/>
  <c r="D3929" i="10"/>
  <c r="D4879" i="10"/>
  <c r="D3429" i="10"/>
  <c r="D4763" i="10"/>
  <c r="D3988" i="10"/>
  <c r="D3660" i="10"/>
  <c r="D3551" i="10"/>
  <c r="D2097" i="10"/>
  <c r="D3143" i="10"/>
  <c r="D3018" i="10"/>
  <c r="D4558" i="10"/>
  <c r="D3966" i="10"/>
  <c r="D876" i="10"/>
  <c r="D2155" i="10"/>
  <c r="D3338" i="10"/>
  <c r="D4516" i="10"/>
  <c r="D2826" i="10"/>
  <c r="D2739" i="10"/>
  <c r="D2897" i="10"/>
  <c r="D3863" i="10"/>
  <c r="D1874" i="10"/>
  <c r="D2769" i="10"/>
  <c r="D2717" i="10"/>
  <c r="D3575" i="10"/>
  <c r="D3243" i="10"/>
  <c r="D3451" i="10"/>
  <c r="D4660" i="10"/>
  <c r="D903" i="10"/>
  <c r="D643" i="10"/>
  <c r="D4384" i="10"/>
  <c r="D3342" i="10"/>
  <c r="D2499" i="10"/>
  <c r="D4067" i="10"/>
  <c r="D3759" i="10"/>
  <c r="D538" i="10"/>
  <c r="D200" i="10"/>
  <c r="D4171" i="10"/>
  <c r="D1598" i="10"/>
  <c r="D2700" i="10"/>
  <c r="D540" i="10"/>
  <c r="D2112" i="10"/>
  <c r="D4273" i="10"/>
  <c r="D2130" i="10"/>
  <c r="D4977" i="10"/>
  <c r="D3110" i="10"/>
  <c r="D1469" i="10"/>
  <c r="D3893" i="10"/>
  <c r="D3296" i="10"/>
  <c r="D1855" i="10"/>
  <c r="D3341" i="10"/>
  <c r="D2431" i="10"/>
  <c r="D961" i="10"/>
  <c r="D738" i="10"/>
  <c r="D1329" i="10"/>
  <c r="D413" i="10"/>
  <c r="D3907" i="10"/>
  <c r="D3779" i="10"/>
  <c r="D1451" i="10"/>
  <c r="D2982" i="10"/>
  <c r="D452" i="10"/>
  <c r="D4260" i="10"/>
  <c r="D4529" i="10"/>
  <c r="D4054" i="10"/>
  <c r="D2541" i="10"/>
  <c r="D4586" i="10"/>
  <c r="D4715" i="10"/>
  <c r="D4975" i="10"/>
  <c r="D4458" i="10"/>
  <c r="D4486" i="10"/>
  <c r="D1529" i="10"/>
  <c r="D198" i="10"/>
  <c r="D4126" i="10"/>
  <c r="D1886" i="10"/>
  <c r="D4" i="10"/>
  <c r="D4505" i="10"/>
  <c r="D1907" i="10"/>
  <c r="D478" i="10"/>
  <c r="D2142" i="10"/>
  <c r="D544" i="10"/>
  <c r="D2404" i="10"/>
  <c r="D1964" i="10"/>
  <c r="D524" i="10"/>
  <c r="D749" i="10"/>
  <c r="D2191" i="10"/>
  <c r="D2330" i="10"/>
  <c r="D4195" i="10"/>
  <c r="D4739" i="10"/>
  <c r="D3590" i="10"/>
  <c r="D1374" i="10"/>
  <c r="D4466" i="10"/>
  <c r="D883" i="10"/>
  <c r="D3476" i="10"/>
  <c r="D3889" i="10"/>
  <c r="D3380" i="10"/>
  <c r="D2830" i="10"/>
  <c r="D607" i="10"/>
  <c r="D4253" i="10"/>
  <c r="D4518" i="10"/>
  <c r="D202" i="10"/>
  <c r="D3389" i="10"/>
  <c r="D4003" i="10"/>
  <c r="D4206" i="10"/>
  <c r="D2403" i="10"/>
  <c r="D3580" i="10"/>
  <c r="D4479" i="10"/>
  <c r="D4775" i="10"/>
  <c r="D2824" i="10"/>
  <c r="D616" i="10"/>
  <c r="D3473" i="10"/>
  <c r="D2932" i="10"/>
  <c r="D915" i="10"/>
  <c r="D2085" i="10"/>
  <c r="D4997" i="10"/>
  <c r="D2512" i="10"/>
  <c r="D2578" i="10"/>
  <c r="D4625" i="10"/>
  <c r="D2219" i="10"/>
  <c r="D3537" i="10"/>
  <c r="D4657" i="10"/>
  <c r="D4662" i="10"/>
  <c r="D4012" i="10"/>
  <c r="D3987" i="10"/>
  <c r="D460" i="10"/>
  <c r="D2041" i="10"/>
  <c r="D4822" i="10"/>
  <c r="D3525" i="10"/>
  <c r="D4640" i="10"/>
  <c r="D4459" i="10"/>
  <c r="D3250" i="10"/>
  <c r="D4959" i="10"/>
  <c r="D4140" i="10"/>
  <c r="D1587" i="10"/>
  <c r="D4173" i="10"/>
  <c r="D4565" i="10"/>
  <c r="D4121" i="10"/>
  <c r="D1698" i="10"/>
  <c r="D2348" i="10"/>
  <c r="D2888" i="10"/>
  <c r="D2884" i="10"/>
  <c r="D1644" i="10"/>
  <c r="D4220" i="10"/>
  <c r="D2794" i="10"/>
  <c r="D4978" i="10"/>
  <c r="D890" i="10"/>
  <c r="D3314" i="10"/>
  <c r="D3584" i="10"/>
  <c r="D2201" i="10"/>
  <c r="D580" i="10"/>
  <c r="D1067" i="10"/>
  <c r="D2815" i="10"/>
  <c r="D2677" i="10"/>
  <c r="D2621" i="10"/>
  <c r="D3712" i="10"/>
  <c r="D4467" i="10"/>
  <c r="D606" i="10"/>
  <c r="D3716" i="10"/>
  <c r="D4528" i="10"/>
  <c r="D2363" i="10"/>
  <c r="D276" i="10"/>
  <c r="D84" i="10"/>
  <c r="D2274" i="10"/>
  <c r="D4408" i="10"/>
  <c r="D806" i="10"/>
  <c r="D2076" i="10"/>
  <c r="D2886" i="10"/>
  <c r="D1429" i="10"/>
  <c r="D4976" i="10"/>
  <c r="D2507" i="10"/>
  <c r="D1382" i="10"/>
  <c r="D4241" i="10"/>
  <c r="D3818" i="10"/>
  <c r="D1004" i="10"/>
  <c r="D60" i="10"/>
  <c r="D2527" i="10"/>
  <c r="D2571" i="10"/>
  <c r="D1377" i="10"/>
  <c r="D3311" i="10"/>
  <c r="D3383" i="10"/>
  <c r="D2497" i="10"/>
  <c r="D4873" i="10"/>
  <c r="D2123" i="10"/>
  <c r="D239" i="10"/>
  <c r="D4362" i="10"/>
  <c r="D288" i="10"/>
  <c r="D414" i="10"/>
  <c r="D1640" i="10"/>
  <c r="D2733" i="10"/>
  <c r="D2829" i="10"/>
  <c r="D1696" i="10"/>
  <c r="D686" i="10"/>
  <c r="D225" i="10"/>
  <c r="D4133" i="10"/>
  <c r="D4247" i="10"/>
  <c r="D2015" i="10"/>
  <c r="D1310" i="10"/>
  <c r="D1628" i="10"/>
  <c r="D2808" i="10"/>
  <c r="D1697" i="10"/>
  <c r="D2024" i="10"/>
  <c r="D1938" i="10"/>
  <c r="D857" i="10"/>
  <c r="D2021" i="10"/>
  <c r="D1417" i="10"/>
  <c r="D1835" i="10"/>
  <c r="D1245" i="10"/>
  <c r="D4433" i="10"/>
  <c r="D352" i="10"/>
  <c r="D4288" i="10"/>
  <c r="D4177" i="10"/>
  <c r="D1707" i="10"/>
  <c r="D898" i="10"/>
  <c r="D296" i="10"/>
  <c r="D3968" i="10"/>
  <c r="D864" i="10"/>
  <c r="D3776" i="10"/>
  <c r="D3665" i="10"/>
  <c r="D4262" i="10"/>
  <c r="D2586" i="10"/>
  <c r="D3116" i="10"/>
  <c r="D2595" i="10"/>
  <c r="D3748" i="10"/>
  <c r="D4621" i="10"/>
  <c r="D4490" i="10"/>
  <c r="D3993" i="10"/>
  <c r="D4848" i="10"/>
  <c r="D4149" i="10"/>
  <c r="D3629" i="10"/>
  <c r="D2318" i="10"/>
  <c r="D1361" i="10"/>
  <c r="D4907" i="10"/>
  <c r="D2900" i="10"/>
  <c r="D1260" i="10"/>
  <c r="D4579" i="10"/>
  <c r="D3206" i="10"/>
  <c r="D724" i="10"/>
  <c r="D3640" i="10"/>
  <c r="D1561" i="10"/>
  <c r="D4970" i="10"/>
  <c r="D345" i="10"/>
  <c r="D3692" i="10"/>
  <c r="D308" i="10"/>
  <c r="D3378" i="10"/>
  <c r="D3648" i="10"/>
  <c r="D802" i="10"/>
  <c r="D2537" i="10"/>
  <c r="D4912" i="10"/>
  <c r="D70" i="10"/>
  <c r="D499" i="10"/>
  <c r="D4968" i="10"/>
  <c r="D2009" i="10"/>
  <c r="D2901" i="10"/>
  <c r="D1407" i="10"/>
  <c r="D3762" i="10"/>
  <c r="D3918" i="10"/>
  <c r="D2281" i="10"/>
  <c r="D2632" i="10"/>
  <c r="D1241" i="10"/>
  <c r="D3179" i="10"/>
  <c r="D2343" i="10"/>
  <c r="D4569" i="10"/>
  <c r="D3005" i="10"/>
  <c r="D740" i="10"/>
  <c r="D3251" i="10"/>
  <c r="D3227" i="10"/>
  <c r="D798" i="10"/>
  <c r="D1954" i="10"/>
  <c r="D4468" i="10"/>
  <c r="D3076" i="10"/>
  <c r="D1611" i="10"/>
  <c r="D186" i="10"/>
  <c r="D2450" i="10"/>
  <c r="D3272" i="10"/>
  <c r="D3462" i="10"/>
  <c r="D500" i="10"/>
  <c r="D4481" i="10"/>
  <c r="D4194" i="10"/>
  <c r="D1117" i="10"/>
  <c r="D3840" i="10"/>
  <c r="D2463" i="10"/>
  <c r="D1411" i="10"/>
  <c r="D3089" i="10"/>
  <c r="D537" i="10"/>
  <c r="D3746" i="10"/>
  <c r="D2225" i="10"/>
  <c r="D1751" i="10"/>
  <c r="D2412" i="10"/>
  <c r="D1175" i="10"/>
  <c r="D3319" i="10"/>
  <c r="D1883" i="10"/>
  <c r="D1083" i="10"/>
  <c r="D2050" i="10"/>
  <c r="D936" i="10"/>
  <c r="D3149" i="10"/>
  <c r="D50" i="10"/>
  <c r="D2075" i="10"/>
  <c r="D4751" i="10"/>
  <c r="D1563" i="10"/>
  <c r="D3200" i="10"/>
  <c r="D4778" i="10"/>
  <c r="D2150" i="10"/>
  <c r="D1659" i="10"/>
  <c r="D4016" i="10"/>
  <c r="D1050" i="10"/>
  <c r="D2064" i="10"/>
  <c r="D2136" i="10"/>
  <c r="D58" i="10"/>
  <c r="D3896" i="10"/>
  <c r="D1246" i="10"/>
  <c r="D1564" i="10"/>
  <c r="D1603" i="10"/>
  <c r="D2417" i="10"/>
  <c r="D2156" i="10"/>
  <c r="D735" i="10"/>
  <c r="D2759" i="10"/>
  <c r="D3558" i="10"/>
  <c r="D1757" i="10"/>
  <c r="D1372" i="10"/>
  <c r="D388" i="10"/>
  <c r="D2486" i="10"/>
  <c r="D2582" i="10"/>
  <c r="D417" i="10"/>
  <c r="D4331" i="10"/>
  <c r="D4443" i="10"/>
  <c r="D2686" i="10"/>
  <c r="D1370" i="10"/>
  <c r="D4820" i="10"/>
  <c r="D4424" i="10"/>
  <c r="D1107" i="10"/>
  <c r="D4365" i="10"/>
  <c r="D287" i="10"/>
  <c r="D4249" i="10"/>
  <c r="D4138" i="10"/>
  <c r="D421" i="10"/>
  <c r="D2337" i="10"/>
  <c r="D1888" i="10"/>
  <c r="D594" i="10"/>
  <c r="D3242" i="10"/>
  <c r="D1381" i="10"/>
  <c r="D4453" i="10"/>
  <c r="D933" i="10"/>
  <c r="D995" i="10"/>
  <c r="D1376" i="10"/>
  <c r="D938" i="10"/>
  <c r="D2730" i="10"/>
  <c r="D387" i="10"/>
  <c r="D2854" i="10"/>
  <c r="D4231" i="10"/>
  <c r="D2338" i="10"/>
  <c r="D4555" i="10"/>
  <c r="D3982" i="10"/>
  <c r="D1057" i="10"/>
  <c r="D2907" i="10"/>
  <c r="D3229" i="10"/>
  <c r="D2755" i="10"/>
  <c r="D3764" i="10"/>
  <c r="D4347" i="10"/>
  <c r="D2635" i="10"/>
  <c r="D3300" i="10"/>
  <c r="D3741" i="10"/>
  <c r="D3524" i="10"/>
  <c r="D3079" i="10"/>
  <c r="D4342" i="10"/>
  <c r="D1046" i="10"/>
  <c r="D4799" i="10"/>
  <c r="D4352" i="10"/>
  <c r="D2265" i="10"/>
  <c r="D4338" i="10"/>
  <c r="D4224" i="10"/>
  <c r="D3336" i="10"/>
  <c r="D3526" i="10"/>
  <c r="D571" i="10"/>
  <c r="D2374" i="10"/>
  <c r="D1825" i="10"/>
  <c r="D4786" i="10"/>
  <c r="D4461" i="10"/>
  <c r="D1924" i="10"/>
  <c r="D2707" i="10"/>
  <c r="D4320" i="10"/>
  <c r="D755" i="10"/>
  <c r="D3144" i="10"/>
  <c r="D3381" i="10"/>
  <c r="D2194" i="10"/>
  <c r="D733" i="10"/>
  <c r="D3186" i="10"/>
  <c r="D4283" i="10"/>
  <c r="D2585" i="10"/>
  <c r="D1418" i="10"/>
  <c r="D3428" i="10"/>
  <c r="D4599" i="10"/>
  <c r="D4057" i="10"/>
  <c r="D2297" i="10"/>
  <c r="D1772" i="10"/>
  <c r="D595" i="10"/>
  <c r="D4394" i="10"/>
  <c r="D2777" i="10"/>
  <c r="D3071" i="10"/>
  <c r="D2289" i="10"/>
  <c r="D1248" i="10"/>
  <c r="D1448" i="10"/>
  <c r="D805" i="10"/>
  <c r="D4152" i="10"/>
  <c r="D3504" i="10"/>
  <c r="D3529" i="10"/>
  <c r="D4823" i="10"/>
  <c r="D1472" i="10"/>
  <c r="D4412" i="10"/>
  <c r="D359" i="10"/>
  <c r="D3014" i="10"/>
  <c r="D1810" i="10"/>
  <c r="D1419" i="10"/>
  <c r="D3799" i="10"/>
  <c r="D2261" i="10"/>
  <c r="D83" i="10"/>
  <c r="D1685" i="10"/>
  <c r="D410" i="10"/>
  <c r="D984" i="10"/>
  <c r="D1258" i="10"/>
  <c r="D4826" i="10"/>
  <c r="D2867" i="10"/>
  <c r="D4439" i="10"/>
  <c r="D4681" i="10"/>
  <c r="D360" i="10"/>
  <c r="D3328" i="10"/>
  <c r="D550" i="10"/>
  <c r="D916" i="10"/>
  <c r="D2560" i="10"/>
  <c r="D3021" i="10"/>
  <c r="D3234" i="10"/>
  <c r="D107" i="10"/>
  <c r="D1239" i="10"/>
  <c r="D3189" i="10"/>
  <c r="D302" i="10"/>
  <c r="D2807" i="10"/>
  <c r="D444" i="10"/>
  <c r="D4228" i="10"/>
  <c r="D4340" i="10"/>
  <c r="D736" i="10"/>
  <c r="D1803" i="10"/>
  <c r="D2715" i="10"/>
  <c r="D2171" i="10"/>
  <c r="D1190" i="10"/>
  <c r="D4018" i="10"/>
  <c r="D3396" i="10"/>
  <c r="D4982" i="10"/>
  <c r="D2464" i="10"/>
  <c r="D76" i="10"/>
  <c r="D1081" i="10"/>
  <c r="D3204" i="10"/>
  <c r="D900" i="10"/>
  <c r="D1831" i="10"/>
  <c r="D2007" i="10"/>
  <c r="D3861" i="10"/>
  <c r="D4945" i="10"/>
  <c r="D1125" i="10"/>
  <c r="D547" i="10"/>
  <c r="D4689" i="10"/>
  <c r="D3195" i="10"/>
  <c r="D1946" i="10"/>
  <c r="D1693" i="10"/>
  <c r="D3819" i="10"/>
  <c r="D1737" i="10"/>
  <c r="D1182" i="10"/>
  <c r="D1887" i="10"/>
  <c r="D2622" i="10"/>
  <c r="D3228" i="10"/>
  <c r="D4105" i="10"/>
  <c r="D2659" i="10"/>
  <c r="D1440" i="10"/>
  <c r="D295" i="10"/>
  <c r="D1375" i="10"/>
  <c r="D1569" i="10"/>
  <c r="D2073" i="10"/>
  <c r="D4747" i="10"/>
  <c r="D3173" i="10"/>
  <c r="D556" i="10"/>
  <c r="D2089" i="10"/>
  <c r="D4947" i="10"/>
  <c r="D3822" i="10"/>
  <c r="D3161" i="10"/>
  <c r="D4880" i="10"/>
  <c r="D2563" i="10"/>
  <c r="D3798" i="10"/>
  <c r="D4285" i="10"/>
  <c r="D4870" i="10"/>
  <c r="D4407" i="10"/>
  <c r="D2951" i="10"/>
  <c r="D1708" i="10"/>
  <c r="D3545" i="10"/>
  <c r="D3882" i="10"/>
  <c r="D229" i="10"/>
  <c r="D2992" i="10"/>
  <c r="D3033" i="10"/>
  <c r="D1952" i="10"/>
  <c r="D3370" i="10"/>
  <c r="D4296" i="10"/>
  <c r="D1394" i="10"/>
  <c r="D1512" i="10"/>
  <c r="D741" i="10"/>
  <c r="D2471" i="10"/>
  <c r="D1759" i="10"/>
  <c r="D3092" i="10"/>
  <c r="D2570" i="10"/>
  <c r="D582" i="10"/>
  <c r="D3772" i="10"/>
  <c r="D1405" i="10"/>
  <c r="D4277" i="10"/>
  <c r="D3277" i="10"/>
  <c r="D2280" i="10"/>
  <c r="D3698" i="10"/>
  <c r="D2049" i="10"/>
  <c r="D3926" i="10"/>
  <c r="D1177" i="10"/>
  <c r="D2238" i="10"/>
  <c r="D4787" i="10"/>
  <c r="D3680" i="10"/>
  <c r="D1433" i="10"/>
  <c r="D4855" i="10"/>
  <c r="D914" i="10"/>
  <c r="D252" i="10"/>
  <c r="D4108" i="10"/>
  <c r="D4142" i="10"/>
  <c r="D3729" i="10"/>
  <c r="D3278" i="10"/>
  <c r="D1824" i="10"/>
  <c r="D542" i="10"/>
  <c r="D2078" i="10"/>
  <c r="D1638" i="10"/>
  <c r="D990" i="10"/>
  <c r="D1202" i="10"/>
  <c r="D3382" i="10"/>
  <c r="D72" i="10"/>
  <c r="D1977" i="10"/>
  <c r="D1634" i="10"/>
  <c r="D3442" i="10"/>
  <c r="D3003" i="10"/>
  <c r="D166" i="10"/>
  <c r="D1273" i="10"/>
  <c r="D3006" i="10"/>
  <c r="D3345" i="10"/>
  <c r="D169" i="10"/>
  <c r="D488" i="10"/>
  <c r="D492" i="10"/>
  <c r="D3114" i="10"/>
  <c r="D1814" i="10"/>
  <c r="D4809" i="10"/>
  <c r="D4161" i="10"/>
  <c r="D3362" i="10"/>
  <c r="D2714" i="10"/>
  <c r="D2133" i="10"/>
  <c r="D4391" i="10"/>
  <c r="D3733" i="10"/>
  <c r="D1194" i="10"/>
  <c r="D871" i="10"/>
  <c r="D2459" i="10"/>
  <c r="D2626" i="10"/>
  <c r="D4867" i="10"/>
  <c r="D1019" i="10"/>
  <c r="D4727" i="10"/>
  <c r="D3285" i="10"/>
  <c r="D3923" i="10"/>
  <c r="D867" i="10"/>
  <c r="D620" i="10"/>
  <c r="D251" i="10"/>
  <c r="D4167" i="10"/>
  <c r="D4244" i="10"/>
  <c r="D1490" i="10"/>
  <c r="D4076" i="10"/>
  <c r="D1981" i="10"/>
  <c r="D4966" i="10"/>
  <c r="D1836" i="10"/>
  <c r="D2802" i="10"/>
  <c r="D35" i="10"/>
  <c r="D1122" i="10"/>
  <c r="D349" i="10"/>
  <c r="D3017" i="10"/>
  <c r="D4480" i="10"/>
  <c r="D3737" i="10"/>
  <c r="D420" i="10"/>
  <c r="D2278" i="10"/>
  <c r="D1630" i="10"/>
  <c r="D2540" i="10"/>
  <c r="D1892" i="10"/>
  <c r="D1452" i="10"/>
  <c r="D1777" i="10"/>
  <c r="D4902" i="10"/>
  <c r="D4358" i="10"/>
  <c r="D2485" i="10"/>
  <c r="D2550" i="10"/>
  <c r="D3656" i="10"/>
  <c r="D4334" i="10"/>
  <c r="D2655" i="10"/>
  <c r="D4145" i="10"/>
  <c r="D1867" i="10"/>
  <c r="D4372" i="10"/>
  <c r="D978" i="10"/>
  <c r="D4629" i="10"/>
  <c r="D4307" i="10"/>
  <c r="D1726" i="10"/>
  <c r="D1920" i="10"/>
  <c r="D3734" i="10"/>
  <c r="D899" i="10"/>
  <c r="D4069" i="10"/>
  <c r="D1700" i="10"/>
  <c r="D3720" i="10"/>
  <c r="D59" i="10"/>
  <c r="D2630" i="10"/>
  <c r="D1509" i="10"/>
  <c r="D104" i="10"/>
  <c r="D476" i="10"/>
  <c r="D4125" i="10"/>
  <c r="D3363" i="10"/>
  <c r="D1507" i="10"/>
  <c r="D1558" i="10"/>
  <c r="D2086" i="10"/>
  <c r="D698" i="10"/>
  <c r="D4055" i="10"/>
  <c r="D416" i="10"/>
  <c r="D1254" i="10"/>
  <c r="D2462" i="10"/>
  <c r="D4511" i="10"/>
  <c r="D2014" i="10"/>
  <c r="D176" i="10"/>
  <c r="D3519" i="10"/>
  <c r="D3546" i="10"/>
  <c r="D3618" i="10"/>
  <c r="D2148" i="10"/>
  <c r="D481" i="10"/>
  <c r="D3702" i="10"/>
  <c r="D618" i="10"/>
  <c r="D3062" i="10"/>
  <c r="D443" i="10"/>
  <c r="D2400" i="10"/>
  <c r="D3715" i="10"/>
  <c r="D1189" i="10"/>
  <c r="D1063" i="10"/>
  <c r="D1586" i="10"/>
  <c r="D4677" i="10"/>
  <c r="D609" i="10"/>
  <c r="D2208" i="10"/>
  <c r="D174" i="10"/>
  <c r="D1572" i="10"/>
  <c r="D4901" i="10"/>
  <c r="D1218" i="10"/>
  <c r="D357" i="10"/>
  <c r="D486" i="10"/>
  <c r="D2140" i="10"/>
  <c r="D3320" i="10"/>
  <c r="D2672" i="10"/>
  <c r="D872" i="10"/>
  <c r="D3199" i="10"/>
  <c r="D2206" i="10"/>
  <c r="D677" i="10"/>
  <c r="D1442" i="10"/>
  <c r="D4985" i="10"/>
  <c r="D2722" i="10"/>
  <c r="D2128" i="10"/>
  <c r="D238" i="10"/>
  <c r="D1298" i="10"/>
  <c r="D814" i="10"/>
  <c r="D2057" i="10"/>
  <c r="D3262" i="10"/>
  <c r="D2828" i="10"/>
  <c r="D3507" i="10"/>
  <c r="D1060" i="10"/>
  <c r="D2106" i="10"/>
  <c r="D940" i="10"/>
  <c r="D2720" i="10"/>
  <c r="D1373" i="10"/>
  <c r="D2272" i="10"/>
  <c r="D2666" i="10"/>
  <c r="D3890" i="10"/>
  <c r="D2284" i="10"/>
  <c r="D1830" i="10"/>
  <c r="D2599" i="10"/>
  <c r="D290" i="10"/>
  <c r="D4045" i="10"/>
  <c r="D293" i="10"/>
  <c r="D2994" i="10"/>
  <c r="D3933" i="10"/>
  <c r="D1318" i="10"/>
  <c r="D2023" i="10"/>
  <c r="D4313" i="10"/>
  <c r="D4188" i="10"/>
  <c r="D3872" i="10"/>
  <c r="D1791" i="10"/>
  <c r="D3979" i="10"/>
  <c r="D3360" i="10"/>
  <c r="D4616" i="10"/>
  <c r="D4356" i="10"/>
  <c r="D1085" i="10"/>
  <c r="D4494" i="10"/>
  <c r="D564" i="10"/>
  <c r="D4243" i="10"/>
  <c r="D4564" i="10"/>
  <c r="D4613" i="10"/>
  <c r="D3463" i="10"/>
  <c r="D3921" i="10"/>
  <c r="D518" i="10"/>
  <c r="D2114" i="10"/>
  <c r="D997" i="10"/>
  <c r="D1154" i="10"/>
  <c r="D4302" i="10"/>
  <c r="D4637" i="10"/>
  <c r="D1755" i="10"/>
  <c r="D747" i="10"/>
  <c r="D480" i="10"/>
  <c r="D2468" i="10"/>
  <c r="D3509" i="10"/>
  <c r="D579" i="10"/>
  <c r="D4159" i="10"/>
  <c r="D3348" i="10"/>
  <c r="D4115" i="10"/>
  <c r="D4795" i="10"/>
  <c r="D2385" i="10"/>
  <c r="D3313" i="10"/>
  <c r="D1265" i="10"/>
  <c r="D2890" i="10"/>
  <c r="D1763" i="10"/>
  <c r="D4213" i="10"/>
  <c r="D3999" i="10"/>
  <c r="D586" i="10"/>
  <c r="D69" i="10"/>
  <c r="D4327" i="10"/>
  <c r="D4276" i="10"/>
  <c r="D474" i="10"/>
  <c r="D4989" i="10"/>
  <c r="D2673" i="10"/>
  <c r="D2564" i="10"/>
  <c r="D3848" i="10"/>
  <c r="D4005" i="10"/>
  <c r="D350" i="10"/>
  <c r="D861" i="10"/>
  <c r="D1951" i="10"/>
  <c r="D921" i="10"/>
  <c r="D4952" i="10"/>
  <c r="D3646" i="10"/>
  <c r="D676" i="10"/>
  <c r="D370" i="10"/>
  <c r="D1055" i="10"/>
  <c r="D2396" i="10"/>
  <c r="D2250" i="10"/>
  <c r="D1253" i="10"/>
  <c r="D2866" i="10"/>
  <c r="D4667" i="10"/>
  <c r="D409" i="10"/>
  <c r="D1447" i="10"/>
  <c r="D2542" i="10"/>
  <c r="D160" i="10"/>
  <c r="D4031" i="10"/>
  <c r="D4553" i="10"/>
  <c r="D2881" i="10"/>
  <c r="D2953" i="10"/>
  <c r="D428" i="10"/>
  <c r="D3035" i="10"/>
  <c r="D4185" i="10"/>
  <c r="D557" i="10"/>
  <c r="D2383" i="10"/>
  <c r="D770" i="10"/>
  <c r="D3857" i="10"/>
  <c r="D2894" i="10"/>
  <c r="D3771" i="10"/>
  <c r="D928" i="10"/>
  <c r="D223" i="10"/>
  <c r="D402" i="10"/>
  <c r="D3808" i="10"/>
  <c r="D1502" i="10"/>
  <c r="D688" i="10"/>
  <c r="D1747" i="10"/>
  <c r="D3034" i="10"/>
  <c r="D3106" i="10"/>
  <c r="D1316" i="10"/>
  <c r="D1665" i="10"/>
  <c r="D2413" i="10"/>
  <c r="D3198" i="10"/>
  <c r="D2523" i="10"/>
  <c r="D4875" i="10"/>
  <c r="D634" i="10"/>
  <c r="D4892" i="10"/>
  <c r="D1885" i="10"/>
  <c r="D1242" i="10"/>
  <c r="D3178" i="10"/>
  <c r="D3128" i="10"/>
  <c r="D3912" i="10"/>
  <c r="D1237" i="10"/>
  <c r="D37" i="10"/>
  <c r="D4916" i="10"/>
  <c r="D3399" i="10"/>
  <c r="D2583" i="10"/>
  <c r="D4450" i="10"/>
  <c r="D3802" i="10"/>
  <c r="D3080" i="10"/>
  <c r="D1434" i="10"/>
  <c r="D2760" i="10"/>
  <c r="D4377" i="10"/>
  <c r="D4785" i="10"/>
  <c r="D935" i="10"/>
  <c r="D1395" i="10"/>
  <c r="D1320" i="10"/>
  <c r="D4510" i="10"/>
  <c r="D1723" i="10"/>
  <c r="D2604" i="10"/>
  <c r="D3214" i="10"/>
  <c r="D4255" i="10"/>
  <c r="D232" i="10"/>
  <c r="D1255" i="10"/>
  <c r="D3697" i="10"/>
  <c r="D4548" i="10"/>
  <c r="D2092" i="10"/>
  <c r="D157" i="10"/>
  <c r="D2731" i="10"/>
  <c r="D4271" i="10"/>
  <c r="D71" i="10"/>
  <c r="D218" i="10"/>
  <c r="D2726" i="10"/>
  <c r="D2141" i="10"/>
  <c r="D1817" i="10"/>
  <c r="D3645" i="10"/>
  <c r="D2350" i="10"/>
  <c r="D451" i="10"/>
  <c r="D4717" i="10"/>
  <c r="D4298" i="10"/>
  <c r="D2302" i="10"/>
  <c r="D3015" i="10"/>
  <c r="D1188" i="10"/>
  <c r="D1216" i="10"/>
  <c r="D2469" i="10"/>
  <c r="D2536" i="10"/>
  <c r="D2271" i="10"/>
  <c r="D2299" i="10"/>
  <c r="D4734" i="10"/>
  <c r="D1575" i="10"/>
  <c r="D38" i="10"/>
  <c r="D4445" i="10"/>
  <c r="D4029" i="10"/>
  <c r="D196" i="10"/>
  <c r="D3871" i="10"/>
  <c r="D4202" i="10"/>
  <c r="D3943" i="10"/>
  <c r="D3508" i="10"/>
  <c r="D4760" i="10"/>
  <c r="D4004" i="10"/>
  <c r="D3244" i="10"/>
  <c r="D1017" i="10"/>
  <c r="D4547" i="10"/>
  <c r="D4124" i="10"/>
  <c r="D1650" i="10"/>
  <c r="D3045" i="10"/>
  <c r="D1770" i="10"/>
  <c r="D3547" i="10"/>
  <c r="D3638" i="10"/>
  <c r="D4633" i="10"/>
  <c r="D4204" i="10"/>
  <c r="D1643" i="10"/>
  <c r="D3420" i="10"/>
  <c r="D3517" i="10"/>
  <c r="D222" i="10"/>
  <c r="D1130" i="10"/>
  <c r="D2220" i="10"/>
  <c r="D159" i="10"/>
  <c r="D807" i="10"/>
  <c r="D4567" i="10"/>
  <c r="D2923" i="10"/>
  <c r="D1850" i="10"/>
  <c r="D2587" i="10"/>
  <c r="D4561" i="10"/>
  <c r="D929" i="10"/>
  <c r="D3148" i="10"/>
  <c r="D1565" i="10"/>
  <c r="D3050" i="10"/>
  <c r="D1127" i="10"/>
  <c r="D4753" i="10"/>
  <c r="D4330" i="10"/>
  <c r="D1516" i="10"/>
  <c r="D2695" i="10"/>
  <c r="D1120" i="10"/>
  <c r="D3098" i="10"/>
  <c r="D2526" i="10"/>
  <c r="D1011" i="10"/>
  <c r="D1203" i="10"/>
  <c r="D3042" i="10"/>
  <c r="D1146" i="10"/>
  <c r="D4369" i="10"/>
  <c r="D1238" i="10"/>
  <c r="D601" i="10"/>
  <c r="D46" i="10"/>
  <c r="D2270" i="10"/>
  <c r="D224" i="10"/>
  <c r="D2969" i="10"/>
  <c r="D3852" i="10"/>
  <c r="D3627" i="10"/>
  <c r="D30" i="10"/>
  <c r="D4914" i="10"/>
  <c r="D4904" i="10"/>
  <c r="D3013" i="10"/>
  <c r="D4041" i="10"/>
  <c r="D2251" i="10"/>
  <c r="D2378" i="10"/>
  <c r="D4147" i="10"/>
  <c r="D1427" i="10"/>
  <c r="D2631" i="10"/>
  <c r="D2519" i="10"/>
  <c r="D3592" i="10"/>
  <c r="D3784" i="10"/>
  <c r="D3528" i="10"/>
  <c r="D116" i="10"/>
  <c r="D2025" i="10"/>
  <c r="D423" i="10"/>
  <c r="D4096" i="10"/>
  <c r="D1219" i="10"/>
  <c r="D1923" i="10"/>
  <c r="D2637" i="10"/>
  <c r="D1508" i="10"/>
  <c r="D3498" i="10"/>
  <c r="D2389" i="10"/>
  <c r="D175" i="10"/>
  <c r="D3785" i="10"/>
  <c r="D3137" i="10"/>
  <c r="D1919" i="10"/>
  <c r="D800" i="10"/>
  <c r="D926" i="10"/>
  <c r="D93" i="10"/>
  <c r="D2433" i="10"/>
  <c r="D4894" i="10"/>
  <c r="D1184" i="10"/>
  <c r="D4036" i="10"/>
  <c r="D2702" i="10"/>
  <c r="D4906" i="10"/>
  <c r="D3539" i="10"/>
  <c r="D799" i="10"/>
  <c r="D3353" i="10"/>
  <c r="D4544" i="10"/>
  <c r="D3020" i="10"/>
  <c r="D43" i="10"/>
  <c r="D2858" i="10"/>
  <c r="D1811" i="10"/>
  <c r="D1957" i="10"/>
  <c r="D4259" i="10"/>
  <c r="D3761" i="10"/>
  <c r="D1585" i="10"/>
  <c r="D1702" i="10"/>
  <c r="D4274" i="10"/>
  <c r="D3196" i="10"/>
  <c r="D3506" i="10"/>
  <c r="D237" i="10"/>
  <c r="D1073" i="10"/>
  <c r="D3832" i="10"/>
  <c r="D4900" i="10"/>
  <c r="D1749" i="10"/>
  <c r="D493" i="10"/>
  <c r="D1637" i="10"/>
  <c r="D3150" i="10"/>
  <c r="D2799" i="10"/>
  <c r="D3392" i="10"/>
  <c r="D2922" i="10"/>
  <c r="D1893" i="10"/>
  <c r="D964" i="10"/>
  <c r="D1546" i="10"/>
  <c r="D1444" i="10"/>
  <c r="D96" i="10"/>
  <c r="D3635" i="10"/>
  <c r="D4923" i="10"/>
  <c r="D1896" i="10"/>
  <c r="D2193" i="10"/>
  <c r="D27" i="10"/>
  <c r="D1445" i="10"/>
  <c r="D355" i="10"/>
  <c r="D2249" i="10"/>
  <c r="D4122" i="10"/>
  <c r="D3516" i="10"/>
  <c r="D4807" i="10"/>
  <c r="D2361" i="10"/>
  <c r="D1118" i="10"/>
  <c r="D3007" i="10"/>
  <c r="D3535" i="10"/>
  <c r="D2549" i="10"/>
  <c r="D3765" i="10"/>
  <c r="D495" i="10"/>
  <c r="D1226" i="10"/>
  <c r="D2197" i="10"/>
  <c r="D4887" i="10"/>
  <c r="D1496" i="10"/>
  <c r="D2861" i="10"/>
  <c r="D68" i="10"/>
  <c r="D4251" i="10"/>
  <c r="D1131" i="10"/>
  <c r="D331" i="10"/>
  <c r="D1176" i="10"/>
  <c r="D365" i="10"/>
  <c r="D2227" i="10"/>
  <c r="D937" i="10"/>
  <c r="D787" i="10"/>
  <c r="D2113" i="10"/>
  <c r="D3461" i="10"/>
  <c r="D236" i="10"/>
  <c r="D434" i="10"/>
  <c r="D4610" i="10"/>
  <c r="D603" i="10"/>
  <c r="D4546" i="10"/>
  <c r="D4562" i="10"/>
  <c r="D3824" i="10"/>
  <c r="D659" i="10"/>
  <c r="D881" i="10"/>
  <c r="D220" i="10"/>
  <c r="D51" i="10"/>
  <c r="D4278" i="10"/>
  <c r="D461" i="10"/>
  <c r="D2479" i="10"/>
  <c r="D525" i="10"/>
  <c r="D2415" i="10"/>
  <c r="D301" i="10"/>
  <c r="D877" i="10"/>
  <c r="D100" i="10"/>
  <c r="D1001" i="10"/>
  <c r="D3134" i="10"/>
  <c r="D4148" i="10"/>
  <c r="D1538" i="10"/>
  <c r="D4095" i="10"/>
  <c r="D4690" i="10"/>
  <c r="D4098" i="10"/>
  <c r="D4626" i="10"/>
  <c r="D1593" i="10"/>
  <c r="D4050" i="10"/>
  <c r="D2800" i="10"/>
  <c r="D3182" i="10"/>
  <c r="D1554" i="10"/>
  <c r="D4381" i="10"/>
  <c r="D4406" i="10"/>
  <c r="D3427" i="10"/>
  <c r="D2615" i="10"/>
  <c r="D1967" i="10"/>
  <c r="D2551" i="10"/>
  <c r="D1903" i="10"/>
  <c r="D813" i="10"/>
  <c r="D2199" i="10"/>
  <c r="D3255" i="10"/>
  <c r="D4420" i="10"/>
  <c r="D2619" i="10"/>
  <c r="D2693" i="10"/>
  <c r="D4223" i="10"/>
  <c r="D3145" i="10"/>
  <c r="D4178" i="10"/>
  <c r="D2633" i="10"/>
  <c r="D4114" i="10"/>
  <c r="D3063" i="10"/>
  <c r="D3538" i="10"/>
  <c r="D123" i="10"/>
  <c r="D2670" i="10"/>
  <c r="D1129" i="10"/>
  <c r="D2034" i="10"/>
  <c r="D4937" i="10"/>
  <c r="D3263" i="10"/>
  <c r="D1319" i="10"/>
  <c r="D3621" i="10"/>
  <c r="D1123" i="10"/>
  <c r="D1505" i="10"/>
  <c r="D2600" i="10"/>
  <c r="D1009" i="10"/>
  <c r="D2429" i="10"/>
  <c r="D130" i="10"/>
  <c r="D810" i="10"/>
  <c r="D1409" i="10"/>
  <c r="D3170" i="10"/>
  <c r="D843" i="10"/>
  <c r="D3511" i="10"/>
  <c r="D4582" i="10"/>
  <c r="D3171" i="10"/>
  <c r="D1054" i="10"/>
  <c r="D2241" i="10"/>
  <c r="D4077" i="10"/>
  <c r="D2752" i="10"/>
  <c r="D885" i="10"/>
  <c r="D1303" i="10"/>
  <c r="D3184" i="10"/>
  <c r="D678" i="10"/>
  <c r="D681" i="10"/>
  <c r="D1302" i="10"/>
  <c r="D3955" i="10"/>
  <c r="D863" i="10"/>
  <c r="D3684" i="10"/>
  <c r="D2077" i="10"/>
  <c r="D2687" i="10"/>
  <c r="D4239" i="10"/>
  <c r="D3673" i="10"/>
  <c r="D1091" i="10"/>
  <c r="D3604" i="10"/>
  <c r="D346" i="10"/>
  <c r="D3593" i="10"/>
  <c r="D3456" i="10"/>
  <c r="D4648" i="10"/>
  <c r="D3264" i="10"/>
  <c r="D3153" i="10"/>
  <c r="D3397" i="10"/>
  <c r="D1383" i="10"/>
  <c r="D1636" i="10"/>
  <c r="D2368" i="10"/>
  <c r="D1530" i="10"/>
  <c r="D2841" i="10"/>
  <c r="D4847" i="10"/>
  <c r="D545" i="10"/>
  <c r="D1311" i="10"/>
  <c r="D2474" i="10"/>
  <c r="D2440" i="10"/>
  <c r="D1169" i="10"/>
  <c r="D1308" i="10"/>
  <c r="D1501" i="10"/>
  <c r="D1900" i="10"/>
  <c r="D539" i="10"/>
  <c r="D942" i="10"/>
  <c r="D977" i="10"/>
  <c r="D4673" i="10"/>
  <c r="D3874" i="10"/>
  <c r="D3226" i="10"/>
  <c r="D1878" i="10"/>
  <c r="D752" i="10"/>
  <c r="D2099" i="10"/>
  <c r="D1559" i="10"/>
  <c r="D2778" i="10"/>
  <c r="D1943" i="10"/>
  <c r="D3298" i="10"/>
  <c r="D260" i="10"/>
  <c r="D1877" i="10"/>
  <c r="D4537" i="10"/>
  <c r="D1621" i="10"/>
  <c r="D4473" i="10"/>
  <c r="D880" i="10"/>
  <c r="D3897" i="10"/>
  <c r="D1744" i="10"/>
  <c r="D573" i="10"/>
  <c r="D4631" i="10"/>
  <c r="D3685" i="10"/>
  <c r="D3710" i="10"/>
  <c r="D1979" i="10"/>
  <c r="D1334" i="10"/>
  <c r="D279" i="10"/>
  <c r="D1270" i="10"/>
  <c r="D343" i="10"/>
  <c r="D2332" i="10"/>
  <c r="D477" i="10"/>
  <c r="D1047" i="10"/>
  <c r="D1978" i="10"/>
  <c r="D558" i="10"/>
  <c r="D2786" i="10"/>
  <c r="D4754" i="10"/>
  <c r="D624" i="10"/>
  <c r="D4025" i="10"/>
  <c r="D816" i="10"/>
  <c r="D3961" i="10"/>
  <c r="D1244" i="10"/>
  <c r="D3385" i="10"/>
  <c r="D1040" i="10"/>
  <c r="D2503" i="10"/>
  <c r="D3813" i="10"/>
  <c r="D2371" i="10"/>
  <c r="D2426" i="10"/>
  <c r="D306" i="10"/>
  <c r="D143" i="10"/>
  <c r="D791" i="10"/>
  <c r="D207" i="10"/>
  <c r="D855" i="10"/>
  <c r="D1820" i="10"/>
  <c r="D1062" i="10"/>
  <c r="D430" i="10"/>
  <c r="D354" i="10"/>
  <c r="D2198" i="10"/>
  <c r="D2001" i="10"/>
  <c r="D4242" i="10"/>
  <c r="D1692" i="10"/>
  <c r="D3513" i="10"/>
  <c r="D1436" i="10"/>
  <c r="D3449" i="10"/>
  <c r="D2980" i="10"/>
  <c r="D2873" i="10"/>
  <c r="D565" i="10"/>
  <c r="D1991" i="10"/>
  <c r="D1616" i="10"/>
  <c r="D3626" i="10"/>
  <c r="D275" i="10"/>
  <c r="D4351" i="10"/>
  <c r="D934" i="10"/>
  <c r="D4609" i="10"/>
  <c r="D2671" i="10"/>
  <c r="D1178" i="10"/>
  <c r="D1999" i="10"/>
  <c r="D1223" i="10"/>
  <c r="D1935" i="10"/>
  <c r="D1159" i="10"/>
  <c r="D1231" i="10"/>
  <c r="D3888" i="10"/>
  <c r="D2354" i="10"/>
  <c r="D106" i="10"/>
  <c r="D4735" i="10"/>
  <c r="D4694" i="10"/>
  <c r="D672" i="10"/>
  <c r="D351" i="10"/>
  <c r="D4419" i="10"/>
  <c r="D3549" i="10"/>
  <c r="D999" i="10"/>
  <c r="D3203" i="10"/>
  <c r="D2340" i="10"/>
  <c r="D2697" i="10"/>
  <c r="D3690" i="10"/>
  <c r="D66" i="10"/>
  <c r="D4962" i="10"/>
  <c r="D1785" i="10"/>
  <c r="D231" i="10"/>
  <c r="D2871" i="10"/>
  <c r="D751" i="10"/>
  <c r="D3142" i="10"/>
  <c r="D2217" i="10"/>
  <c r="D1956" i="10"/>
  <c r="D4150" i="10"/>
  <c r="D2335" i="10"/>
  <c r="D651" i="10"/>
  <c r="D786" i="10"/>
  <c r="D358" i="10"/>
  <c r="D4817" i="10"/>
  <c r="D101" i="10"/>
  <c r="D3078" i="10"/>
  <c r="D4113" i="10"/>
  <c r="D608" i="10"/>
  <c r="D4770" i="10"/>
  <c r="D797" i="10"/>
  <c r="D286" i="10"/>
  <c r="D1832" i="10"/>
  <c r="D228" i="10"/>
  <c r="D2498" i="10"/>
  <c r="D1380" i="10"/>
  <c r="D1051" i="10"/>
  <c r="D1815" i="10"/>
  <c r="D551" i="10"/>
  <c r="D3931" i="10"/>
  <c r="D4742" i="10"/>
  <c r="D426" i="10"/>
  <c r="D485" i="10"/>
  <c r="D432" i="10"/>
  <c r="D4344" i="10"/>
  <c r="D3696" i="10"/>
  <c r="D3209" i="10"/>
  <c r="D2538" i="10"/>
  <c r="D1827" i="10"/>
  <c r="D522" i="10"/>
  <c r="D1438" i="10"/>
  <c r="D361" i="10"/>
  <c r="D3055" i="10"/>
  <c r="D560" i="10"/>
  <c r="D1623" i="10"/>
  <c r="D4601" i="10"/>
  <c r="D4954" i="10"/>
  <c r="D3560" i="10"/>
  <c r="D4890" i="10"/>
  <c r="D3496" i="10"/>
  <c r="D3674" i="10"/>
  <c r="D2072" i="10"/>
  <c r="D1870" i="10"/>
  <c r="D1560" i="10"/>
  <c r="D2834" i="10"/>
  <c r="D1879" i="10"/>
  <c r="D1955" i="10"/>
  <c r="D1386" i="10"/>
  <c r="D2172" i="10"/>
  <c r="D946" i="10"/>
  <c r="D2108" i="10"/>
  <c r="D2611" i="10"/>
  <c r="D754" i="10"/>
  <c r="D743" i="10"/>
  <c r="D873" i="10"/>
  <c r="D2514" i="10"/>
  <c r="D2524" i="10"/>
  <c r="D368" i="10"/>
  <c r="D4089" i="10"/>
  <c r="D3930" i="10"/>
  <c r="D3048" i="10"/>
  <c r="D3866" i="10"/>
  <c r="D2984" i="10"/>
  <c r="D2650" i="10"/>
  <c r="D941" i="10"/>
  <c r="D1358" i="10"/>
  <c r="D2135" i="10"/>
  <c r="D2129" i="10"/>
  <c r="D2134" i="10"/>
  <c r="D372" i="10"/>
  <c r="D4857" i="10"/>
  <c r="D1660" i="10"/>
  <c r="D4345" i="10"/>
  <c r="D1596" i="10"/>
  <c r="D2264" i="10"/>
  <c r="D4570" i="10"/>
  <c r="D1437" i="10"/>
  <c r="D1602" i="10"/>
  <c r="D1353" i="10"/>
  <c r="D2012" i="10"/>
  <c r="D1756" i="10"/>
  <c r="D3577" i="10"/>
  <c r="D2906" i="10"/>
  <c r="D2505" i="10"/>
  <c r="D2842" i="10"/>
  <c r="D2419" i="10"/>
  <c r="D692" i="10"/>
  <c r="D366" i="10"/>
  <c r="D119" i="10"/>
  <c r="D878" i="10"/>
  <c r="D992" i="10"/>
  <c r="D353" i="10"/>
  <c r="D3520" i="10"/>
  <c r="D3273" i="10"/>
  <c r="D4655" i="10"/>
  <c r="D2601" i="10"/>
  <c r="D2063" i="10"/>
  <c r="D1287" i="10"/>
  <c r="D887" i="10"/>
  <c r="D1733" i="10"/>
  <c r="D951" i="10"/>
  <c r="D1669" i="10"/>
  <c r="D1741" i="10"/>
  <c r="D4216" i="10"/>
  <c r="D2006" i="10"/>
  <c r="D1430" i="10"/>
  <c r="D4924" i="10"/>
  <c r="D1666" i="10"/>
  <c r="D4658" i="10"/>
  <c r="D2269" i="10"/>
  <c r="D3156" i="10"/>
  <c r="D520" i="10"/>
  <c r="D614" i="10"/>
  <c r="D31" i="10"/>
  <c r="D2844" i="10"/>
  <c r="D1401" i="10"/>
  <c r="D4608" i="10"/>
  <c r="D2276" i="10"/>
  <c r="D4297" i="10"/>
  <c r="D764" i="10"/>
  <c r="D3942" i="10"/>
  <c r="D1624" i="10"/>
  <c r="D1052" i="10"/>
  <c r="D1694" i="10"/>
  <c r="D2547" i="10"/>
  <c r="D4190" i="10"/>
  <c r="D1128" i="10"/>
  <c r="D1309" i="10"/>
  <c r="D2943" i="10"/>
  <c r="D1240" i="10"/>
  <c r="D4557" i="10"/>
  <c r="D3552" i="10"/>
  <c r="D456" i="10"/>
  <c r="D102" i="10"/>
  <c r="D763" i="10"/>
  <c r="D4364" i="10"/>
  <c r="D3081" i="10"/>
  <c r="D2146" i="10"/>
  <c r="D4668" i="10"/>
  <c r="D1061" i="10"/>
  <c r="D1766" i="10"/>
  <c r="D2713" i="10"/>
  <c r="D1787" i="10"/>
  <c r="D742" i="10"/>
  <c r="D1301" i="10"/>
  <c r="D4350" i="10"/>
  <c r="D4058" i="10"/>
  <c r="D4130" i="10"/>
  <c r="D552" i="10"/>
  <c r="D1252" i="10"/>
  <c r="D4523" i="10"/>
  <c r="D1714" i="10"/>
  <c r="D3574" i="10"/>
  <c r="D1889" i="10"/>
  <c r="D1385" i="10"/>
  <c r="D2811" i="10"/>
  <c r="D3952" i="10"/>
  <c r="D731" i="10"/>
  <c r="D89" i="10"/>
  <c r="D4275" i="10"/>
  <c r="D1601" i="10"/>
  <c r="D923" i="10"/>
  <c r="D3624" i="10"/>
  <c r="D3312" i="10"/>
  <c r="D3438" i="10"/>
  <c r="D3248" i="10"/>
  <c r="D3374" i="10"/>
  <c r="D1523" i="10"/>
  <c r="D3317" i="10"/>
  <c r="D888" i="10"/>
  <c r="D2636" i="10"/>
  <c r="D1721" i="10"/>
  <c r="D2458" i="10"/>
  <c r="D780" i="10"/>
  <c r="D1798" i="10"/>
  <c r="D2522" i="10"/>
  <c r="D1734" i="10"/>
  <c r="D2282" i="10"/>
  <c r="D4236" i="10"/>
  <c r="D3440" i="10"/>
  <c r="D4578" i="10"/>
  <c r="D3059" i="10"/>
  <c r="D3289" i="10"/>
  <c r="D4237" i="10"/>
  <c r="D3994" i="10"/>
  <c r="D3112" i="10"/>
  <c r="D2035" i="10"/>
  <c r="D2926" i="10"/>
  <c r="D1866" i="10"/>
  <c r="D2862" i="10"/>
  <c r="D3183" i="10"/>
  <c r="D3725" i="10"/>
  <c r="D2196" i="10"/>
  <c r="D2675" i="10"/>
  <c r="D611" i="10"/>
  <c r="D3503" i="10"/>
  <c r="D4200" i="10"/>
  <c r="D639" i="10"/>
  <c r="D4493" i="10"/>
  <c r="D703" i="10"/>
  <c r="D4390" i="10"/>
  <c r="D3355" i="10"/>
  <c r="D2928" i="10"/>
  <c r="D4066" i="10"/>
  <c r="D882" i="10"/>
  <c r="D403" i="10"/>
  <c r="D3356" i="10"/>
  <c r="D2970" i="10"/>
  <c r="D2590" i="10"/>
  <c r="D3439" i="10"/>
  <c r="D2342" i="10"/>
  <c r="D3247" i="10"/>
  <c r="D2202" i="10"/>
  <c r="D2344" i="10"/>
  <c r="D4030" i="10"/>
  <c r="D1684" i="10"/>
  <c r="D3827" i="10"/>
  <c r="D4706" i="10"/>
  <c r="D1489" i="10"/>
  <c r="D2997" i="10"/>
  <c r="D1731" i="10"/>
  <c r="D162" i="10"/>
  <c r="D204" i="10"/>
  <c r="D823" i="10"/>
  <c r="D1797" i="10"/>
  <c r="D49" i="10"/>
  <c r="D697" i="10"/>
  <c r="D113" i="10"/>
  <c r="D761" i="10"/>
  <c r="D689" i="10"/>
  <c r="D41" i="10"/>
  <c r="D4011" i="10"/>
  <c r="D2833" i="10"/>
  <c r="D4463" i="10"/>
  <c r="D392" i="10"/>
  <c r="D4101" i="10"/>
  <c r="D3803" i="10"/>
  <c r="D3654" i="10"/>
  <c r="D4212" i="10"/>
  <c r="D32" i="10"/>
  <c r="D29" i="10"/>
  <c r="D3636" i="10"/>
  <c r="D4210" i="10"/>
  <c r="D908" i="10"/>
  <c r="D4580" i="10"/>
  <c r="D4314" i="10"/>
  <c r="D3306" i="10"/>
  <c r="D1466" i="10"/>
  <c r="D1315" i="10"/>
  <c r="D4650" i="10"/>
  <c r="D1738" i="10"/>
  <c r="D2174" i="10"/>
  <c r="D1760" i="10"/>
  <c r="D516" i="10"/>
  <c r="D3036" i="10"/>
  <c r="D1247" i="10"/>
  <c r="D943" i="10"/>
  <c r="D2930" i="10"/>
  <c r="D4402" i="10"/>
  <c r="D3867" i="10"/>
  <c r="D33" i="10"/>
  <c r="D1823" i="10"/>
  <c r="D3025" i="10"/>
  <c r="D2999" i="10"/>
  <c r="D1765" i="10"/>
  <c r="D3634" i="10"/>
  <c r="D2467" i="10"/>
  <c r="D1068" i="10"/>
  <c r="D1959" i="10"/>
  <c r="D4581" i="10"/>
  <c r="D670" i="10"/>
  <c r="D4111" i="10"/>
  <c r="D674" i="10"/>
  <c r="D3393" i="10"/>
  <c r="D3465" i="10"/>
  <c r="D3523" i="10"/>
  <c r="D4044" i="10"/>
  <c r="D3077" i="10"/>
  <c r="D45" i="10"/>
  <c r="D693" i="10"/>
  <c r="D1562" i="10"/>
  <c r="D2422" i="10"/>
  <c r="D3375" i="10"/>
  <c r="D3122" i="10"/>
  <c r="D3448" i="10"/>
  <c r="D808" i="10"/>
  <c r="D3008" i="10"/>
  <c r="D3738" i="10"/>
  <c r="D3376" i="10"/>
  <c r="D3502" i="10"/>
  <c r="D1424" i="10"/>
  <c r="D829" i="10"/>
  <c r="D1360" i="10"/>
  <c r="D893" i="10"/>
  <c r="D437" i="10"/>
  <c r="D3841" i="10"/>
  <c r="D3791" i="10"/>
  <c r="D3713" i="10"/>
  <c r="D3111" i="10"/>
  <c r="D2453" i="10"/>
  <c r="D2504" i="10"/>
  <c r="D4783" i="10"/>
  <c r="D4922" i="10"/>
  <c r="D4699" i="10"/>
  <c r="D4858" i="10"/>
  <c r="D2863" i="10"/>
  <c r="D3208" i="10"/>
  <c r="D2936" i="10"/>
  <c r="D2020" i="10"/>
  <c r="D1632" i="10"/>
  <c r="D1809" i="10"/>
  <c r="D2209" i="10"/>
  <c r="D2990" i="10"/>
  <c r="D245" i="10"/>
  <c r="D2247" i="10"/>
  <c r="D309" i="10"/>
  <c r="D2183" i="10"/>
  <c r="D2511" i="10"/>
  <c r="D2817" i="10"/>
  <c r="D2608" i="10"/>
  <c r="D2689" i="10"/>
  <c r="D2589" i="10"/>
  <c r="D4592" i="10"/>
  <c r="D1330" i="10"/>
  <c r="D2948" i="10"/>
  <c r="D4410" i="10"/>
  <c r="D2779" i="10"/>
  <c r="D4346" i="10"/>
  <c r="D2203" i="10"/>
  <c r="D1384" i="10"/>
  <c r="D2355" i="10"/>
  <c r="D1124" i="10"/>
  <c r="D1503" i="10"/>
  <c r="D523" i="10"/>
  <c r="D804" i="10"/>
  <c r="D2427" i="10"/>
  <c r="D949" i="10"/>
  <c r="D1735" i="10"/>
  <c r="D2575" i="10"/>
  <c r="D1671" i="10"/>
  <c r="D1807" i="10"/>
  <c r="D250" i="10"/>
  <c r="D4532" i="10"/>
  <c r="D588" i="10"/>
  <c r="D2935" i="10"/>
  <c r="D2226" i="10"/>
  <c r="D3849" i="10"/>
  <c r="D2005" i="10"/>
  <c r="D3256" i="10"/>
  <c r="D40" i="10"/>
  <c r="D980" i="10"/>
  <c r="D633" i="10"/>
  <c r="D3164" i="10"/>
  <c r="D4955" i="10"/>
  <c r="D2995" i="10"/>
  <c r="D4869" i="10"/>
  <c r="D4891" i="10"/>
  <c r="D2070" i="10"/>
  <c r="D4929" i="10"/>
  <c r="D4431" i="10"/>
  <c r="D4709" i="10"/>
  <c r="D4559" i="10"/>
  <c r="D2705" i="10"/>
  <c r="D2470" i="10"/>
  <c r="D1408" i="10"/>
  <c r="D2466" i="10"/>
  <c r="D680" i="10"/>
  <c r="D2887" i="10"/>
  <c r="D404" i="10"/>
  <c r="D4552" i="10"/>
  <c r="D2449" i="10"/>
  <c r="D1450" i="10"/>
  <c r="D3649" i="10"/>
  <c r="D2688" i="10"/>
  <c r="D2430" i="10"/>
  <c r="D4472" i="10"/>
  <c r="D869" i="10"/>
  <c r="D2399" i="10"/>
  <c r="D1960" i="10"/>
  <c r="D1821" i="10"/>
  <c r="D2638" i="10"/>
  <c r="D4415" i="10"/>
  <c r="D2847" i="10"/>
  <c r="D2216" i="10"/>
  <c r="D605" i="10"/>
  <c r="D386" i="10"/>
  <c r="D2696" i="10"/>
  <c r="D2875" i="10"/>
  <c r="D168" i="10"/>
  <c r="D2365" i="10"/>
  <c r="D2327" i="10"/>
  <c r="D4158" i="10"/>
  <c r="D1000" i="10"/>
  <c r="D139" i="10"/>
  <c r="D4842" i="10"/>
  <c r="D2028" i="10"/>
  <c r="D4040" i="10"/>
  <c r="D2266" i="10"/>
  <c r="D3610" i="10"/>
  <c r="D3064" i="10"/>
  <c r="D2345" i="10"/>
  <c r="D2441" i="10"/>
  <c r="D3554" i="10"/>
  <c r="D2411" i="10"/>
  <c r="D2986" i="10"/>
  <c r="D1750" i="10"/>
  <c r="D1829" i="10"/>
  <c r="D1431" i="10"/>
  <c r="D1183" i="10"/>
  <c r="D4139" i="10"/>
  <c r="D294" i="10"/>
  <c r="D415" i="10"/>
  <c r="D3426" i="10"/>
  <c r="D563" i="10"/>
  <c r="D4144" i="10"/>
  <c r="D1488" i="10"/>
  <c r="D765" i="10"/>
  <c r="D1614" i="10"/>
  <c r="D966" i="10"/>
  <c r="D1550" i="10"/>
  <c r="D63" i="10"/>
  <c r="D974" i="10"/>
  <c r="D3510" i="10"/>
  <c r="D1217" i="10"/>
  <c r="D3254" i="10"/>
  <c r="D1864" i="10"/>
  <c r="D2353" i="10"/>
  <c r="D1288" i="10"/>
  <c r="D4905" i="10"/>
  <c r="D4257" i="10"/>
  <c r="D4841" i="10"/>
  <c r="D4193" i="10"/>
  <c r="D3053" i="10"/>
  <c r="D1758" i="10"/>
  <c r="D1388" i="10"/>
  <c r="D2914" i="10"/>
  <c r="D4022" i="10"/>
  <c r="D3632" i="10"/>
  <c r="D117" i="10"/>
  <c r="D2311" i="10"/>
  <c r="D1102" i="10"/>
  <c r="D511" i="10"/>
  <c r="D1038" i="10"/>
  <c r="D575" i="10"/>
  <c r="D503" i="10"/>
  <c r="D2678" i="10"/>
  <c r="D4946" i="10"/>
  <c r="D2438" i="10"/>
  <c r="D1352" i="10"/>
  <c r="D788" i="10"/>
  <c r="D189" i="10"/>
  <c r="D4393" i="10"/>
  <c r="D3745" i="10"/>
  <c r="D4329" i="10"/>
  <c r="D3681" i="10"/>
  <c r="D4010" i="10"/>
  <c r="D679" i="10"/>
  <c r="D4059" i="10"/>
  <c r="D2326" i="10"/>
  <c r="D2437" i="10"/>
  <c r="D3120" i="10"/>
  <c r="D821" i="10"/>
  <c r="D1799" i="10"/>
  <c r="D375" i="10"/>
  <c r="D2245" i="10"/>
  <c r="D439" i="10"/>
  <c r="D2181" i="10"/>
  <c r="D2253" i="10"/>
  <c r="D1027" i="10"/>
  <c r="D4434" i="10"/>
  <c r="D619" i="10"/>
  <c r="D750" i="10"/>
  <c r="D1942" i="10"/>
  <c r="D2750" i="10"/>
  <c r="D1705" i="10"/>
  <c r="D1880" i="10"/>
  <c r="D4556" i="10"/>
  <c r="D3333" i="10"/>
  <c r="D1715" i="10"/>
  <c r="D3666" i="10"/>
  <c r="D612" i="10"/>
  <c r="D3602" i="10"/>
  <c r="D939" i="10"/>
  <c r="D3026" i="10"/>
  <c r="D866" i="10"/>
  <c r="D298" i="10"/>
  <c r="D4425" i="10"/>
  <c r="D3801" i="10"/>
  <c r="D3793" i="10"/>
  <c r="D555" i="10"/>
  <c r="D4722" i="10"/>
  <c r="D4696" i="10"/>
  <c r="D870" i="10"/>
  <c r="D2476" i="10"/>
  <c r="D3661" i="10"/>
  <c r="D1695" i="10"/>
  <c r="D4360" i="10"/>
  <c r="D3954" i="10"/>
  <c r="D4889" i="10"/>
  <c r="D1338" i="10"/>
  <c r="D473" i="10"/>
  <c r="D955" i="10"/>
  <c r="D4361" i="10"/>
  <c r="D1056" i="10"/>
  <c r="D3754" i="10"/>
  <c r="D3419" i="10"/>
  <c r="D1681" i="10"/>
  <c r="D2869" i="10"/>
  <c r="D2649" i="10"/>
  <c r="D2451" i="10"/>
  <c r="D3225" i="10"/>
  <c r="D2851" i="10"/>
  <c r="D1573" i="10"/>
  <c r="D1511" i="10"/>
  <c r="D3481" i="10"/>
  <c r="D4991" i="10"/>
  <c r="D230" i="10"/>
  <c r="D1813" i="10"/>
  <c r="D3327" i="10"/>
  <c r="D3830" i="10"/>
  <c r="D3135" i="10"/>
  <c r="D2641" i="10"/>
  <c r="D1305" i="10"/>
  <c r="D94" i="10"/>
  <c r="D161" i="10"/>
  <c r="D1058" i="10"/>
  <c r="D2942" i="10"/>
  <c r="D2051" i="10"/>
  <c r="D2243" i="10"/>
  <c r="D2889" i="10"/>
  <c r="D227" i="10"/>
  <c r="D1567" i="10"/>
  <c r="D2588" i="10"/>
  <c r="D2879" i="10"/>
  <c r="D1941" i="10"/>
  <c r="D865" i="10"/>
  <c r="D4724" i="10"/>
  <c r="D1211" i="10"/>
  <c r="D1181" i="10"/>
  <c r="D274" i="10"/>
  <c r="D4386" i="10"/>
  <c r="D2852" i="10"/>
  <c r="D1678" i="10"/>
  <c r="D1030" i="10"/>
  <c r="D2452" i="10"/>
  <c r="D1804" i="10"/>
  <c r="D2388" i="10"/>
  <c r="D1740" i="10"/>
  <c r="D1812" i="10"/>
  <c r="D367" i="10"/>
  <c r="D4793" i="10"/>
  <c r="D1039" i="10"/>
  <c r="D574" i="10"/>
  <c r="D502" i="10"/>
  <c r="D2118" i="10"/>
  <c r="D3928" i="10"/>
  <c r="D3280" i="10"/>
  <c r="D3864" i="10"/>
  <c r="D3216" i="10"/>
  <c r="D3613" i="10"/>
  <c r="D562" i="10"/>
  <c r="D744" i="10"/>
  <c r="D3191" i="10"/>
  <c r="D2850" i="10"/>
  <c r="D4261" i="10"/>
  <c r="D1166" i="10"/>
  <c r="D447" i="10"/>
  <c r="D1940" i="10"/>
  <c r="D1292" i="10"/>
  <c r="D1876" i="10"/>
  <c r="D1228" i="10"/>
  <c r="D1300" i="10"/>
  <c r="D1109" i="10"/>
  <c r="D4281" i="10"/>
  <c r="D438" i="10"/>
  <c r="D2182" i="10"/>
  <c r="D2254" i="10"/>
  <c r="D1606" i="10"/>
  <c r="D3416" i="10"/>
  <c r="D2768" i="10"/>
  <c r="D3352" i="10"/>
  <c r="D2704" i="10"/>
  <c r="D1753" i="10"/>
  <c r="D4642" i="10"/>
  <c r="D2084" i="10"/>
  <c r="D2679" i="10"/>
  <c r="D2170" i="10"/>
  <c r="D4522" i="10"/>
  <c r="D311" i="10"/>
  <c r="D959" i="10"/>
  <c r="D1428" i="10"/>
  <c r="D185" i="10"/>
  <c r="D1364" i="10"/>
  <c r="D249" i="10"/>
  <c r="D177" i="10"/>
  <c r="D2268" i="10"/>
  <c r="D3769" i="10"/>
  <c r="D950" i="10"/>
  <c r="D4798" i="10"/>
  <c r="D4881" i="10"/>
  <c r="D687" i="10"/>
  <c r="D2624" i="10"/>
  <c r="D1686" i="10"/>
  <c r="D4169" i="10"/>
  <c r="D3730" i="10"/>
  <c r="D745" i="10"/>
  <c r="D3001" i="10"/>
  <c r="D809" i="10"/>
  <c r="D2937" i="10"/>
  <c r="D3805" i="10"/>
  <c r="D2233" i="10"/>
  <c r="D1104" i="10"/>
  <c r="D820" i="10"/>
  <c r="D3326" i="10"/>
  <c r="D4796" i="10"/>
  <c r="D947" i="10"/>
  <c r="D165" i="10"/>
  <c r="D1498" i="10"/>
  <c r="D3167" i="10"/>
  <c r="D3763" i="10"/>
  <c r="D4850" i="10"/>
  <c r="D97" i="10"/>
  <c r="D944" i="10"/>
  <c r="D2603" i="10"/>
  <c r="D4416" i="10"/>
  <c r="D4497" i="10"/>
  <c r="D1568" i="10"/>
  <c r="D4266" i="10"/>
  <c r="D2200" i="10"/>
  <c r="D3384" i="10"/>
  <c r="D2212" i="10"/>
  <c r="D3136" i="10"/>
  <c r="D3406" i="10"/>
  <c r="D932" i="10"/>
  <c r="D3400" i="10"/>
  <c r="D1895" i="10"/>
  <c r="D2532" i="10"/>
  <c r="D1510" i="10"/>
  <c r="D839" i="10"/>
  <c r="D3727" i="10"/>
  <c r="D1580" i="10"/>
  <c r="D2535" i="10"/>
  <c r="D3555" i="10"/>
  <c r="D1259" i="10"/>
  <c r="D4884" i="10"/>
  <c r="D103" i="10"/>
  <c r="D4305" i="10"/>
  <c r="D613" i="10"/>
  <c r="D2545" i="10"/>
  <c r="D3601" i="10"/>
  <c r="D25" i="10"/>
  <c r="D4258" i="10"/>
  <c r="D124" i="10"/>
  <c r="D2263" i="10"/>
  <c r="D1574" i="10"/>
  <c r="D1687" i="10"/>
  <c r="D1034" i="10"/>
  <c r="D2743" i="10"/>
  <c r="D673" i="10"/>
  <c r="D3599" i="10"/>
  <c r="D989" i="10"/>
  <c r="D489" i="10"/>
  <c r="D2488" i="10"/>
  <c r="D4600" i="10"/>
  <c r="D4024" i="10"/>
  <c r="D4002" i="10"/>
  <c r="D983" i="10"/>
  <c r="D570" i="10"/>
  <c r="D2591" i="10"/>
  <c r="D2516" i="10"/>
  <c r="D1868" i="10"/>
  <c r="D3299" i="10"/>
  <c r="D922" i="10"/>
  <c r="D3125" i="10"/>
  <c r="D4700" i="10"/>
  <c r="D4720" i="10"/>
  <c r="D1235" i="10"/>
  <c r="D3816" i="10"/>
  <c r="D1549" i="10"/>
  <c r="D64" i="10"/>
  <c r="D973" i="10"/>
  <c r="D640" i="10"/>
  <c r="D362" i="10"/>
  <c r="D3158" i="10"/>
  <c r="D531" i="10"/>
  <c r="D3094" i="10"/>
  <c r="D4088" i="10"/>
  <c r="D3512" i="10"/>
  <c r="D3490" i="10"/>
  <c r="D494" i="10"/>
  <c r="D4280" i="10"/>
  <c r="D167" i="10"/>
  <c r="D2004" i="10"/>
  <c r="D1356" i="10"/>
  <c r="D67" i="10"/>
  <c r="D3995" i="10"/>
  <c r="D748" i="10"/>
  <c r="D3892" i="10"/>
  <c r="D3917" i="10"/>
  <c r="D4442" i="10"/>
  <c r="D3304" i="10"/>
  <c r="D1037" i="10"/>
  <c r="D576" i="10"/>
  <c r="D504" i="10"/>
  <c r="D2444" i="10"/>
  <c r="D3294" i="10"/>
  <c r="D2646" i="10"/>
  <c r="D3230" i="10"/>
  <c r="D2566" i="10"/>
  <c r="D3576" i="10"/>
  <c r="D3000" i="10"/>
  <c r="D2978" i="10"/>
  <c r="D2262" i="10"/>
  <c r="D3768" i="10"/>
  <c r="D1949" i="10"/>
  <c r="D1492" i="10"/>
  <c r="D121" i="10"/>
  <c r="D4123" i="10"/>
  <c r="D2949" i="10"/>
  <c r="D4020" i="10"/>
  <c r="D2780" i="10"/>
  <c r="D2821" i="10"/>
  <c r="D3418" i="10"/>
  <c r="D2792" i="10"/>
  <c r="D1752" i="10"/>
  <c r="D1297" i="10"/>
  <c r="D2445" i="10"/>
  <c r="D3622" i="10"/>
  <c r="D2320" i="10"/>
  <c r="D1500" i="10"/>
  <c r="D553" i="10"/>
  <c r="D3065" i="10"/>
  <c r="D11" i="10"/>
  <c r="D1331" i="10"/>
  <c r="D180" i="10"/>
  <c r="D1162" i="10"/>
  <c r="D4033" i="10"/>
  <c r="D111" i="10"/>
  <c r="D2207" i="10"/>
  <c r="D2660" i="10"/>
  <c r="D3391" i="10"/>
  <c r="D4454" i="10"/>
  <c r="D596" i="10"/>
  <c r="D4745" i="10"/>
  <c r="D2880" i="10"/>
  <c r="D1933" i="10"/>
  <c r="D1285" i="10"/>
  <c r="D561" i="10"/>
  <c r="D2747" i="10"/>
  <c r="D625" i="10"/>
  <c r="D2554" i="10"/>
  <c r="D2616" i="10"/>
  <c r="D2066" i="10"/>
  <c r="D431" i="10"/>
  <c r="D4417" i="10"/>
  <c r="D3340" i="10"/>
  <c r="D4645" i="10"/>
  <c r="D1296" i="10"/>
  <c r="D650" i="10"/>
  <c r="D4646" i="10"/>
  <c r="D1378" i="10"/>
  <c r="D3265" i="10"/>
  <c r="D2919" i="10"/>
  <c r="D3201" i="10"/>
  <c r="D2855" i="10"/>
  <c r="D1227" i="10"/>
  <c r="D2460" i="10"/>
  <c r="D1822" i="10"/>
  <c r="D3493" i="10"/>
  <c r="D2144" i="10"/>
  <c r="D396" i="10"/>
  <c r="D1089" i="10"/>
  <c r="D158" i="10"/>
  <c r="D566" i="10"/>
  <c r="D2054" i="10"/>
  <c r="D120" i="10"/>
  <c r="D768" i="10"/>
  <c r="D184" i="10"/>
  <c r="D832" i="10"/>
  <c r="D760" i="10"/>
  <c r="D2391" i="10"/>
  <c r="D2298" i="10"/>
  <c r="D2255" i="10"/>
  <c r="D1250" i="10"/>
  <c r="D4536" i="10"/>
  <c r="D4514" i="10"/>
  <c r="D1495" i="10"/>
  <c r="D1762" i="10"/>
  <c r="D1504" i="10"/>
  <c r="D568" i="10"/>
  <c r="D2380" i="10"/>
  <c r="D4203" i="10"/>
  <c r="D3084" i="10"/>
  <c r="D4100" i="10"/>
  <c r="D2915" i="10"/>
  <c r="D2956" i="10"/>
  <c r="D3927" i="10"/>
  <c r="D4328" i="10"/>
  <c r="D2061" i="10"/>
  <c r="D1413" i="10"/>
  <c r="D1485" i="10"/>
  <c r="D128" i="10"/>
  <c r="D1970" i="10"/>
  <c r="D723" i="10"/>
  <c r="D1801" i="10"/>
  <c r="D892" i="10"/>
  <c r="D183" i="10"/>
  <c r="D3568" i="10"/>
  <c r="D4403" i="10"/>
  <c r="D506" i="10"/>
  <c r="D905" i="10"/>
  <c r="D4265" i="10"/>
  <c r="D3617" i="10"/>
  <c r="D4073" i="10"/>
  <c r="D3425" i="10"/>
  <c r="D4009" i="10"/>
  <c r="D3361" i="10"/>
  <c r="D3945" i="10"/>
  <c r="D3297" i="10"/>
  <c r="D726" i="10"/>
  <c r="D1992" i="10"/>
  <c r="D4154" i="10"/>
  <c r="D1140" i="10"/>
  <c r="D1590" i="10"/>
  <c r="D1197" i="10"/>
  <c r="D73" i="10"/>
  <c r="D2798" i="10"/>
  <c r="D817" i="10"/>
  <c r="D1415" i="10"/>
  <c r="D3129" i="10"/>
  <c r="D340" i="10"/>
  <c r="D3970" i="10"/>
  <c r="D1901" i="10"/>
  <c r="D783" i="10"/>
  <c r="D1837" i="10"/>
  <c r="D2293" i="10"/>
  <c r="D1645" i="10"/>
  <c r="D2229" i="10"/>
  <c r="D1581" i="10"/>
  <c r="D2165" i="10"/>
  <c r="D1517" i="10"/>
  <c r="D1333" i="10"/>
  <c r="D1972" i="10"/>
  <c r="D826" i="10"/>
  <c r="D1916" i="10"/>
  <c r="D2895" i="10"/>
  <c r="D315" i="10"/>
  <c r="D972" i="10"/>
  <c r="D2513" i="10"/>
  <c r="D2101" i="10"/>
  <c r="D2840" i="10"/>
  <c r="D3303" i="10"/>
  <c r="D457" i="10"/>
  <c r="D2727" i="10"/>
  <c r="D649" i="10"/>
  <c r="D2011" i="10"/>
  <c r="D713" i="10"/>
  <c r="D1842" i="10"/>
  <c r="D2938" i="10"/>
  <c r="D2920" i="10"/>
  <c r="D2423" i="10"/>
  <c r="D112" i="10"/>
  <c r="D4290" i="10"/>
  <c r="D383" i="10"/>
  <c r="D3675" i="10"/>
  <c r="D1464" i="10"/>
  <c r="D1036" i="10"/>
  <c r="D4492" i="10"/>
  <c r="D441" i="10"/>
  <c r="D3337" i="10"/>
  <c r="D1493" i="10"/>
  <c r="D2744" i="10"/>
  <c r="D2596" i="10"/>
  <c r="D497" i="10"/>
  <c r="D2916" i="10"/>
  <c r="D602" i="10"/>
  <c r="D4197" i="10"/>
  <c r="D4973" i="10"/>
  <c r="D4094" i="10"/>
  <c r="D4119" i="10"/>
  <c r="D4801" i="10"/>
  <c r="D3457" i="10"/>
  <c r="D3318" i="10"/>
  <c r="D3913" i="10"/>
  <c r="D2016" i="10"/>
  <c r="D2593" i="10"/>
  <c r="D242" i="10"/>
  <c r="D3329" i="10"/>
  <c r="D2983" i="10"/>
  <c r="D2998" i="10"/>
  <c r="D1672" i="10"/>
  <c r="D2934" i="10"/>
  <c r="D1608" i="10"/>
  <c r="D1201" i="10"/>
  <c r="D3482" i="10"/>
  <c r="D1658" i="10"/>
  <c r="D3977" i="10"/>
  <c r="D4911" i="10"/>
  <c r="D1432" i="10"/>
  <c r="D3721" i="10"/>
  <c r="D2758" i="10"/>
  <c r="D56" i="10"/>
  <c r="D704" i="10"/>
  <c r="D4958" i="10"/>
  <c r="D4075" i="10"/>
  <c r="D4872" i="10"/>
  <c r="D3972" i="10"/>
  <c r="D3997" i="10"/>
  <c r="D3187" i="10"/>
  <c r="D442" i="10"/>
  <c r="D695" i="10"/>
  <c r="D1688" i="10"/>
  <c r="D1112" i="10"/>
  <c r="D2872" i="10"/>
  <c r="D425" i="10"/>
  <c r="D1545" i="10"/>
  <c r="D3919" i="10"/>
  <c r="D4303" i="10"/>
  <c r="D3253" i="10"/>
  <c r="D1641" i="10"/>
  <c r="D644" i="10"/>
  <c r="D1042" i="10"/>
  <c r="D818" i="10"/>
  <c r="D772" i="10"/>
  <c r="D419" i="10"/>
  <c r="D1673" i="10"/>
  <c r="D369" i="10"/>
  <c r="D3259" i="10"/>
  <c r="D945" i="10"/>
  <c r="D906" i="10"/>
  <c r="D1016" i="10"/>
  <c r="D597" i="10"/>
  <c r="D13" i="10"/>
  <c r="D661" i="10"/>
  <c r="D4429" i="10"/>
  <c r="D2127" i="10"/>
  <c r="D316" i="10"/>
  <c r="D706" i="10"/>
  <c r="D3834" i="10"/>
  <c r="D3288" i="10"/>
  <c r="D2640" i="10"/>
  <c r="D3096" i="10"/>
  <c r="D2387" i="10"/>
  <c r="D3032" i="10"/>
  <c r="D2291" i="10"/>
  <c r="D2968" i="10"/>
  <c r="D2122" i="10"/>
  <c r="D401" i="10"/>
  <c r="D3095" i="10"/>
  <c r="D1711" i="10"/>
  <c r="D2124" i="10"/>
  <c r="D4513" i="10"/>
  <c r="D4773" i="10"/>
  <c r="D792" i="10"/>
  <c r="D3041" i="10"/>
  <c r="D2017" i="10"/>
  <c r="D1484" i="10"/>
  <c r="D3054" i="10"/>
  <c r="D655" i="10"/>
  <c r="D314" i="10"/>
  <c r="D3432" i="10"/>
  <c r="D1020" i="10"/>
  <c r="D2856" i="10"/>
  <c r="D137" i="10"/>
  <c r="D2334" i="10"/>
  <c r="D201" i="10"/>
  <c r="D2186" i="10"/>
  <c r="D265" i="10"/>
  <c r="D4713" i="10"/>
  <c r="D1145" i="10"/>
  <c r="D1518" i="10"/>
  <c r="D280" i="10"/>
  <c r="D1426" i="10"/>
  <c r="D4218" i="10"/>
  <c r="D623" i="10"/>
  <c r="D4802" i="10"/>
  <c r="D1094" i="10"/>
  <c r="D4573" i="10"/>
  <c r="D1976" i="10"/>
  <c r="D2188" i="10"/>
  <c r="D1473" i="10"/>
  <c r="D1676" i="10"/>
  <c r="D4943" i="10"/>
  <c r="D1612" i="10"/>
  <c r="D4859" i="10"/>
  <c r="D1548" i="10"/>
  <c r="D3215" i="10"/>
  <c r="D3842" i="10"/>
  <c r="D2189" i="10"/>
  <c r="D1680" i="10"/>
  <c r="D411" i="10"/>
  <c r="D3085" i="10"/>
  <c r="D2234" i="10"/>
  <c r="D1525" i="10"/>
  <c r="D3394" i="10"/>
  <c r="D2746" i="10"/>
  <c r="D1905" i="10"/>
  <c r="D4542" i="10"/>
  <c r="D1368" i="10"/>
  <c r="D3735" i="10"/>
  <c r="D1049" i="10"/>
  <c r="D1393" i="10"/>
  <c r="D3154" i="10"/>
  <c r="D258" i="10"/>
  <c r="D3090" i="10"/>
  <c r="D685" i="10"/>
  <c r="D2475" i="10"/>
  <c r="D1691" i="10"/>
  <c r="D373" i="10"/>
  <c r="D2961" i="10"/>
  <c r="D2814" i="10"/>
  <c r="D4827" i="10"/>
  <c r="D2013" i="10"/>
  <c r="D3585" i="10"/>
  <c r="D3126" i="10"/>
  <c r="D1736" i="10"/>
  <c r="D118" i="10"/>
  <c r="D766" i="10"/>
  <c r="D182" i="10"/>
  <c r="D830" i="10"/>
  <c r="D758" i="10"/>
  <c r="D1354" i="10"/>
  <c r="D3454" i="10"/>
  <c r="D2878" i="10"/>
  <c r="D2105" i="10"/>
  <c r="D496" i="10"/>
  <c r="D2610" i="10"/>
  <c r="D996" i="10"/>
  <c r="D732" i="10"/>
  <c r="D4175" i="10"/>
  <c r="D3487" i="10"/>
  <c r="D92" i="10"/>
  <c r="D3332" i="10"/>
  <c r="D778" i="10"/>
  <c r="D604" i="10"/>
  <c r="D2753" i="10"/>
  <c r="D2663" i="10"/>
  <c r="D1108" i="10"/>
  <c r="D240" i="10"/>
  <c r="D2211" i="10"/>
  <c r="D2071" i="10"/>
  <c r="D3290" i="10"/>
  <c r="D2455" i="10"/>
  <c r="D3810" i="10"/>
  <c r="D2090" i="10"/>
  <c r="D1622" i="10"/>
  <c r="D715" i="10"/>
  <c r="D1366" i="10"/>
  <c r="D884" i="10"/>
  <c r="D1365" i="10"/>
  <c r="D4409" i="10"/>
  <c r="D450" i="10"/>
  <c r="D61" i="10"/>
  <c r="D2091" i="10"/>
  <c r="D4503" i="10"/>
  <c r="D4531" i="10"/>
  <c r="D3582" i="10"/>
  <c r="D1846" i="10"/>
  <c r="D1198" i="10"/>
  <c r="D1782" i="10"/>
  <c r="D1134" i="10"/>
  <c r="D4217" i="10"/>
  <c r="D2068" i="10"/>
  <c r="D4994" i="10"/>
  <c r="D1710" i="10"/>
  <c r="D675" i="10"/>
  <c r="D3166" i="10"/>
  <c r="D2481" i="10"/>
  <c r="D2974" i="10"/>
  <c r="D2138" i="10"/>
  <c r="D2910" i="10"/>
  <c r="D1969" i="10"/>
  <c r="D2846" i="10"/>
  <c r="D1795" i="10"/>
  <c r="D657" i="10"/>
  <c r="D5004" i="10"/>
  <c r="D81" i="10"/>
  <c r="D1475" i="10"/>
  <c r="D23" i="10"/>
  <c r="D1397" i="10"/>
  <c r="D1399" i="10"/>
  <c r="D17" i="10"/>
  <c r="D510" i="10"/>
  <c r="D132" i="10"/>
  <c r="D126" i="10"/>
  <c r="D1834" i="10"/>
  <c r="D514" i="10"/>
  <c r="D1029" i="10"/>
  <c r="D3443" i="10"/>
  <c r="D448" i="10"/>
  <c r="D2931" i="10"/>
  <c r="D512" i="10"/>
  <c r="D2757" i="10"/>
  <c r="D896" i="10"/>
  <c r="D2574" i="10"/>
  <c r="D1142" i="10"/>
  <c r="D24" i="10"/>
  <c r="D2754" i="10"/>
  <c r="D324" i="10"/>
  <c r="D1200" i="10"/>
  <c r="D1506" i="10"/>
  <c r="D292" i="10"/>
  <c r="D4712" i="10"/>
  <c r="D569" i="10"/>
  <c r="D2874" i="10"/>
  <c r="D2037" i="10"/>
  <c r="D3906" i="10"/>
  <c r="D3258" i="10"/>
  <c r="D3714" i="10"/>
  <c r="D3066" i="10"/>
  <c r="D3650" i="10"/>
  <c r="D3002" i="10"/>
  <c r="D3586" i="10"/>
  <c r="D1968" i="10"/>
  <c r="D2652" i="10"/>
  <c r="D3689" i="10"/>
  <c r="D2132" i="10"/>
  <c r="D2735" i="10"/>
  <c r="D1872" i="10"/>
  <c r="D379" i="10"/>
  <c r="D3571" i="10"/>
  <c r="D2729" i="10"/>
  <c r="D1483" i="10"/>
  <c r="D2069" i="10"/>
  <c r="D1570" i="10"/>
  <c r="D1174" i="10"/>
  <c r="D3657" i="10"/>
  <c r="D3218" i="10"/>
  <c r="D4214" i="10"/>
  <c r="D2442" i="10"/>
  <c r="D3908" i="10"/>
  <c r="D2357" i="10"/>
  <c r="D3828" i="10"/>
  <c r="D99" i="10"/>
  <c r="D1615" i="10"/>
  <c r="D991" i="10"/>
  <c r="D4534" i="10"/>
  <c r="D3398" i="10"/>
  <c r="D1931" i="10"/>
  <c r="D2692" i="10"/>
  <c r="D3086" i="10"/>
  <c r="D54" i="10"/>
  <c r="D702" i="10"/>
  <c r="D1357" i="10"/>
  <c r="D256" i="10"/>
  <c r="D1293" i="10"/>
  <c r="D320" i="10"/>
  <c r="D248" i="10"/>
  <c r="D1816" i="10"/>
  <c r="D982" i="10"/>
  <c r="D559" i="10"/>
  <c r="D2008" i="10"/>
  <c r="D2457" i="10"/>
  <c r="D621" i="10"/>
  <c r="D4322" i="10"/>
  <c r="D3607" i="10"/>
  <c r="D1367" i="10"/>
  <c r="D1617" i="10"/>
  <c r="D1111" i="10"/>
  <c r="D1443" i="10"/>
  <c r="D1110" i="10"/>
  <c r="D4921" i="10"/>
  <c r="D2609" i="10"/>
  <c r="D1416" i="10"/>
  <c r="D3611" i="10"/>
  <c r="D3181" i="10"/>
  <c r="D422" i="10"/>
  <c r="D1116" i="10"/>
  <c r="D635" i="10"/>
  <c r="D48" i="10"/>
  <c r="D1048" i="10"/>
  <c r="D546" i="10"/>
  <c r="D2843" i="10"/>
  <c r="D4072" i="10"/>
  <c r="D2669" i="10"/>
  <c r="D4008" i="10"/>
  <c r="D4698" i="10"/>
  <c r="D2525" i="10"/>
  <c r="D886" i="10"/>
  <c r="D956" i="10"/>
  <c r="D3346" i="10"/>
  <c r="D1304" i="10"/>
  <c r="D2770" i="10"/>
  <c r="D3894" i="10"/>
  <c r="D912" i="10"/>
  <c r="D2787" i="10"/>
  <c r="D2620" i="10"/>
  <c r="D2314" i="10"/>
  <c r="D1499" i="10"/>
  <c r="D1642" i="10"/>
  <c r="D2187" i="10"/>
  <c r="D490" i="10"/>
  <c r="D875" i="10"/>
  <c r="D2487" i="10"/>
  <c r="D1839" i="10"/>
  <c r="D2295" i="10"/>
  <c r="D1647" i="10"/>
  <c r="D2231" i="10"/>
  <c r="D1583" i="10"/>
  <c r="D2167" i="10"/>
  <c r="D1519" i="10"/>
  <c r="D4649" i="10"/>
  <c r="D2386" i="10"/>
  <c r="D1773" i="10"/>
  <c r="D172" i="10"/>
  <c r="D3706" i="10"/>
  <c r="D3474" i="10"/>
  <c r="D214" i="10"/>
  <c r="D4560" i="10"/>
  <c r="D2736" i="10"/>
  <c r="D297" i="10"/>
  <c r="D57" i="10"/>
  <c r="D3386" i="10"/>
  <c r="D719" i="10"/>
  <c r="D4866" i="10"/>
  <c r="D3770" i="10"/>
  <c r="D4418" i="10"/>
  <c r="D3578" i="10"/>
  <c r="D4354" i="10"/>
  <c r="D3514" i="10"/>
  <c r="D4162" i="10"/>
  <c r="D3450" i="10"/>
  <c r="D4065" i="10"/>
  <c r="D2568" i="10"/>
  <c r="D654" i="10"/>
  <c r="D3113" i="10"/>
  <c r="D399" i="10"/>
  <c r="D2119" i="10"/>
  <c r="D952" i="10"/>
  <c r="D466" i="10"/>
  <c r="D4226" i="10"/>
  <c r="D1953" i="10"/>
  <c r="D4470" i="10"/>
  <c r="D3241" i="10"/>
  <c r="D2581" i="10"/>
  <c r="D3049" i="10"/>
  <c r="D2325" i="10"/>
  <c r="D2985" i="10"/>
  <c r="D2169" i="10"/>
  <c r="D2921" i="10"/>
  <c r="D470" i="10"/>
  <c r="D408" i="10"/>
  <c r="D42" i="10"/>
  <c r="D4882" i="10"/>
  <c r="D1230" i="10"/>
  <c r="D1477" i="10"/>
  <c r="D85" i="10"/>
  <c r="D2065" i="10"/>
  <c r="D356" i="10"/>
  <c r="D3023" i="10"/>
  <c r="D2154" i="10"/>
  <c r="D1808" i="10"/>
  <c r="D988" i="10"/>
  <c r="D4623" i="10"/>
  <c r="D2528" i="10"/>
  <c r="D4289" i="10"/>
  <c r="D3431" i="10"/>
  <c r="D4225" i="10"/>
  <c r="D3367" i="10"/>
  <c r="D3009" i="10"/>
  <c r="D1173" i="10"/>
  <c r="D2125" i="10"/>
  <c r="D2658" i="10"/>
  <c r="D4489" i="10"/>
  <c r="D3379" i="10"/>
  <c r="D1944" i="10"/>
  <c r="D4233" i="10"/>
  <c r="D2751" i="10"/>
  <c r="D1421" i="10"/>
  <c r="D192" i="10"/>
  <c r="D2957" i="10"/>
  <c r="D4852" i="10"/>
  <c r="D2788" i="10"/>
  <c r="D4766" i="10"/>
  <c r="D4788" i="10"/>
  <c r="D2805" i="10"/>
  <c r="D4732" i="10"/>
  <c r="D82" i="10"/>
  <c r="D1045" i="10"/>
  <c r="D4208" i="10"/>
  <c r="D815" i="10"/>
  <c r="D2534" i="10"/>
  <c r="D1786" i="10"/>
  <c r="D4815" i="10"/>
  <c r="D4584" i="10"/>
  <c r="D4731" i="10"/>
  <c r="D4520" i="10"/>
  <c r="D1689" i="10"/>
  <c r="D739" i="10"/>
  <c r="D374" i="10"/>
  <c r="D3704" i="10"/>
  <c r="D617" i="10"/>
  <c r="D4464" i="10"/>
  <c r="D435" i="10"/>
  <c r="D927" i="10"/>
  <c r="D1871" i="10"/>
  <c r="D3477" i="10"/>
  <c r="D3012" i="10"/>
  <c r="D4136" i="10"/>
  <c r="D4336" i="10"/>
  <c r="D987" i="10"/>
  <c r="D4272" i="10"/>
  <c r="D147" i="10"/>
  <c r="D3056" i="10"/>
  <c r="D2414" i="10"/>
  <c r="D376" i="10"/>
  <c r="D4967" i="10"/>
  <c r="D2681" i="10"/>
  <c r="D985" i="10"/>
  <c r="D1547" i="10"/>
  <c r="D1095" i="10"/>
  <c r="D3755" i="10"/>
  <c r="D1031" i="10"/>
  <c r="D3652" i="10"/>
  <c r="D1172" i="10"/>
  <c r="D1927" i="10"/>
  <c r="D3641" i="10"/>
  <c r="D1987" i="10"/>
  <c r="D4930" i="10"/>
  <c r="D1646" i="10"/>
  <c r="D271" i="10"/>
  <c r="D919" i="10"/>
  <c r="D463" i="10"/>
  <c r="D2157" i="10"/>
  <c r="D527" i="10"/>
  <c r="D2093" i="10"/>
  <c r="D591" i="10"/>
  <c r="D2029" i="10"/>
  <c r="D1078" i="10"/>
  <c r="D2484" i="10"/>
  <c r="D3625" i="10"/>
  <c r="D2224" i="10"/>
  <c r="D4048" i="10"/>
  <c r="D3024" i="10"/>
  <c r="D4184" i="10"/>
  <c r="D4164" i="10"/>
  <c r="D440" i="10"/>
  <c r="D2515" i="10"/>
  <c r="D4738" i="10"/>
  <c r="D4304" i="10"/>
  <c r="D1339" i="10"/>
  <c r="D3753" i="10"/>
  <c r="D3105" i="10"/>
  <c r="D3561" i="10"/>
  <c r="D2913" i="10"/>
  <c r="D3497" i="10"/>
  <c r="D2849" i="10"/>
  <c r="D3433" i="10"/>
  <c r="D2785" i="10"/>
  <c r="D471" i="10"/>
  <c r="D2117" i="10"/>
  <c r="D1553" i="10"/>
  <c r="D1263" i="10"/>
  <c r="D965" i="10"/>
  <c r="D1114" i="10"/>
  <c r="D1043" i="10"/>
  <c r="D1742" i="10"/>
  <c r="D445" i="10"/>
  <c r="D1392" i="10"/>
  <c r="D2810" i="10"/>
  <c r="D1971" i="10"/>
  <c r="D722" i="10"/>
  <c r="D1459" i="10"/>
  <c r="D3343" i="10"/>
  <c r="D1290" i="10"/>
  <c r="D3279" i="10"/>
  <c r="D1121" i="10"/>
  <c r="D2665" i="10"/>
  <c r="D2104" i="10"/>
  <c r="D1006" i="10"/>
  <c r="D4264" i="10"/>
  <c r="D433" i="10"/>
  <c r="D3010" i="10"/>
  <c r="D1168" i="10"/>
  <c r="D548" i="10"/>
  <c r="D683" i="10"/>
  <c r="D3270" i="10"/>
  <c r="D5000" i="10"/>
  <c r="D2153" i="10"/>
  <c r="D4353" i="10"/>
  <c r="D827" i="10"/>
  <c r="D467" i="10"/>
  <c r="D2184" i="10"/>
  <c r="D636" i="10"/>
  <c r="D2120" i="10"/>
  <c r="D2742" i="10"/>
  <c r="D4506" i="10"/>
  <c r="D305" i="10"/>
  <c r="D1033" i="10"/>
  <c r="D3390" i="10"/>
  <c r="D2825" i="10"/>
  <c r="D981" i="10"/>
  <c r="D3127" i="10"/>
  <c r="D1764" i="10"/>
  <c r="D3131" i="10"/>
  <c r="D4936" i="10"/>
  <c r="D4325" i="10"/>
  <c r="D3291" i="10"/>
  <c r="D4222" i="10"/>
  <c r="D3117" i="10"/>
  <c r="D3163" i="10"/>
  <c r="D105" i="10"/>
  <c r="D3905" i="10"/>
  <c r="D4656" i="10"/>
  <c r="D682" i="10"/>
  <c r="D181" i="10"/>
  <c r="D4317" i="10"/>
  <c r="D515" i="10"/>
  <c r="D954" i="10"/>
  <c r="D1913" i="10"/>
  <c r="D2333" i="10"/>
  <c r="D1739" i="10"/>
  <c r="D2185" i="10"/>
  <c r="D4080" i="10"/>
  <c r="D1180" i="10"/>
  <c r="D1101" i="10"/>
  <c r="D233" i="10"/>
  <c r="D1185" i="10"/>
  <c r="D1344" i="10"/>
  <c r="D3960" i="10"/>
  <c r="D1053" i="10"/>
  <c r="D1099" i="10"/>
  <c r="D4250" i="10"/>
  <c r="D4400" i="10"/>
  <c r="D1161" i="10"/>
  <c r="D2192" i="10"/>
  <c r="D317" i="10"/>
  <c r="D2000" i="10"/>
  <c r="D381" i="10"/>
  <c r="D1232" i="10"/>
  <c r="D4865" i="10"/>
  <c r="D4612" i="10"/>
  <c r="D4737" i="10"/>
  <c r="D484" i="10"/>
  <c r="D3521" i="10"/>
  <c r="D3047" i="10"/>
  <c r="D3789" i="10"/>
  <c r="D1153" i="10"/>
  <c r="D3686" i="10"/>
  <c r="D979" i="10"/>
  <c r="D1890" i="10"/>
  <c r="D1996" i="10"/>
  <c r="D3566" i="10"/>
  <c r="D910" i="10"/>
  <c r="D2018" i="10"/>
  <c r="D3833" i="10"/>
  <c r="D1532" i="10"/>
  <c r="D2059" i="10"/>
  <c r="D1340" i="10"/>
  <c r="D268" i="10"/>
  <c r="D1276" i="10"/>
  <c r="D4392" i="10"/>
  <c r="D1212" i="10"/>
  <c r="D3330" i="10"/>
  <c r="D4001" i="10"/>
  <c r="D610" i="10"/>
  <c r="D911" i="10"/>
  <c r="D1716" i="10"/>
  <c r="D141" i="10"/>
  <c r="D1848" i="10"/>
  <c r="D3536" i="10"/>
  <c r="D244" i="10"/>
  <c r="D2651" i="10"/>
  <c r="D1487" i="10"/>
  <c r="D299" i="10"/>
  <c r="D1904" i="10"/>
  <c r="D3322" i="10"/>
  <c r="D2776" i="10"/>
  <c r="D1610" i="10"/>
  <c r="D2569" i="10"/>
  <c r="D1098" i="10"/>
  <c r="D2483" i="10"/>
  <c r="D36" i="10"/>
  <c r="D2398" i="10"/>
  <c r="D210" i="10"/>
  <c r="D913" i="10"/>
  <c r="D3102" i="10"/>
  <c r="D1966" i="10"/>
  <c r="D1995" i="10"/>
  <c r="D334" i="10"/>
  <c r="D785" i="10"/>
  <c r="D3193" i="10"/>
  <c r="D1044" i="10"/>
  <c r="D3522" i="10"/>
  <c r="D1453" i="10"/>
  <c r="D1779" i="10"/>
  <c r="D1649" i="10"/>
  <c r="D2288" i="10"/>
  <c r="D1137" i="10"/>
  <c r="D2096" i="10"/>
  <c r="D963" i="10"/>
  <c r="D2032" i="10"/>
  <c r="D171" i="10"/>
  <c r="D2567" i="10"/>
  <c r="D1456" i="10"/>
  <c r="D3446" i="10"/>
  <c r="D2598" i="10"/>
  <c r="D4306" i="10"/>
  <c r="D2310" i="10"/>
  <c r="D1093" i="10"/>
  <c r="D149" i="10"/>
  <c r="D14" i="10"/>
  <c r="D662" i="10"/>
  <c r="D3205" i="10"/>
  <c r="D39" i="10"/>
  <c r="D4097" i="10"/>
  <c r="D1010" i="10"/>
  <c r="D2248" i="10"/>
  <c r="D1359" i="10"/>
  <c r="D254" i="10"/>
  <c r="D1295" i="10"/>
  <c r="D318" i="10"/>
  <c r="D246" i="10"/>
  <c r="D2864" i="10"/>
  <c r="D2434" i="10"/>
  <c r="D1494" i="10"/>
  <c r="D47" i="10"/>
  <c r="D427" i="10"/>
  <c r="D3724" i="10"/>
  <c r="D109" i="10"/>
  <c r="D4834" i="10"/>
  <c r="D4428" i="10"/>
  <c r="D173" i="10"/>
  <c r="D2642" i="10"/>
  <c r="D429" i="10"/>
  <c r="D2561" i="10"/>
  <c r="D110" i="10"/>
  <c r="D1274" i="10"/>
  <c r="D2945" i="10"/>
  <c r="D2806" i="10"/>
  <c r="D3401" i="10"/>
  <c r="D549" i="10"/>
  <c r="D3985" i="10"/>
  <c r="D4762" i="10"/>
  <c r="D2082" i="10"/>
  <c r="D2418" i="10"/>
  <c r="D1713" i="10"/>
  <c r="D1160" i="10"/>
  <c r="D1539" i="10"/>
  <c r="D1096" i="10"/>
  <c r="D1936" i="10"/>
  <c r="D2401" i="10"/>
  <c r="D2003" i="10"/>
  <c r="D2147" i="10"/>
  <c r="D2152" i="10"/>
  <c r="D2079" i="10"/>
  <c r="D2407" i="10"/>
  <c r="D3938" i="10"/>
  <c r="D737" i="10"/>
  <c r="D931" i="10"/>
  <c r="D2256" i="10"/>
  <c r="D253" i="10"/>
  <c r="D2126" i="10"/>
  <c r="D1478" i="10"/>
  <c r="D2062" i="10"/>
  <c r="D1414" i="10"/>
  <c r="D1486" i="10"/>
  <c r="D1865" i="10"/>
  <c r="D2820" i="10"/>
  <c r="D1522" i="10"/>
  <c r="D811" i="10"/>
  <c r="D3190" i="10"/>
  <c r="D1800" i="10"/>
  <c r="D1233" i="10"/>
  <c r="D4769" i="10"/>
  <c r="D1059" i="10"/>
  <c r="D4705" i="10"/>
  <c r="D967" i="10"/>
  <c r="D1531" i="10"/>
  <c r="D1351" i="10"/>
  <c r="D841" i="10"/>
  <c r="D1818" i="10"/>
  <c r="D767" i="10"/>
  <c r="D4287" i="10"/>
  <c r="D1989" i="10"/>
  <c r="D3981" i="10"/>
  <c r="D1605" i="10"/>
  <c r="D3878" i="10"/>
  <c r="D1541" i="10"/>
  <c r="D3775" i="10"/>
  <c r="D78" i="10"/>
  <c r="D535" i="10"/>
  <c r="D1345" i="10"/>
  <c r="D2977" i="10"/>
  <c r="D1097" i="10"/>
  <c r="D1204" i="10"/>
  <c r="D145" i="10"/>
  <c r="D3074" i="10"/>
  <c r="D2791" i="10"/>
  <c r="D3705" i="10"/>
  <c r="D1556" i="10"/>
  <c r="D4034" i="10"/>
  <c r="D1965" i="10"/>
  <c r="D4240" i="10"/>
  <c r="D2654" i="10"/>
  <c r="D1283" i="10"/>
  <c r="D2406" i="10"/>
  <c r="D194" i="10"/>
  <c r="D2321" i="10"/>
  <c r="D363" i="10"/>
  <c r="D2161" i="10"/>
  <c r="D532" i="10"/>
  <c r="D1743" i="10"/>
  <c r="D4187" i="10"/>
  <c r="D593" i="10"/>
  <c r="D2447" i="10"/>
  <c r="D3986" i="10"/>
  <c r="D2991" i="10"/>
  <c r="D3118" i="10"/>
  <c r="D4818" i="10"/>
  <c r="D2904" i="10"/>
  <c r="D509" i="10"/>
  <c r="D1328" i="10"/>
  <c r="D1463" i="10"/>
  <c r="D150" i="10"/>
  <c r="D1271" i="10"/>
  <c r="D342" i="10"/>
  <c r="D1207" i="10"/>
  <c r="D406" i="10"/>
  <c r="D1143" i="10"/>
  <c r="D536" i="10"/>
  <c r="D1980" i="10"/>
  <c r="D4719" i="10"/>
  <c r="D1158" i="10"/>
  <c r="D3688" i="10"/>
  <c r="D1528" i="10"/>
  <c r="D2946" i="10"/>
  <c r="D501" i="10"/>
  <c r="D1461" i="10"/>
  <c r="D1167" i="10"/>
  <c r="D2761" i="10"/>
  <c r="D3838" i="10"/>
  <c r="D4886" i="10"/>
  <c r="D1423" i="10"/>
  <c r="D190" i="10"/>
  <c r="D1869" i="10"/>
  <c r="D1221" i="10"/>
  <c r="D1805" i="10"/>
  <c r="D1157" i="10"/>
  <c r="D1229" i="10"/>
  <c r="D1371" i="10"/>
  <c r="D3410" i="10"/>
  <c r="D2979" i="10"/>
  <c r="D3904" i="10"/>
  <c r="D1557" i="10"/>
  <c r="D762" i="10"/>
  <c r="D303" i="10"/>
  <c r="D2680" i="10"/>
  <c r="D2706" i="10"/>
  <c r="D4543" i="10"/>
  <c r="D1209" i="10"/>
  <c r="D4134" i="10"/>
  <c r="D1035" i="10"/>
  <c r="D4339" i="10"/>
  <c r="D4456" i="10"/>
  <c r="D1679" i="10"/>
  <c r="D4032" i="10"/>
  <c r="D2074" i="10"/>
  <c r="D3941" i="10"/>
  <c r="D1828" i="10"/>
  <c r="D3073" i="10"/>
  <c r="D1882" i="10"/>
  <c r="D1224" i="10"/>
  <c r="D630" i="10"/>
  <c r="D1990" i="10"/>
  <c r="D694" i="10"/>
  <c r="D1926" i="10"/>
  <c r="D1998" i="10"/>
  <c r="D3119" i="10"/>
  <c r="D3916" i="10"/>
  <c r="D2927" i="10"/>
  <c r="D3172" i="10"/>
  <c r="D3373" i="10"/>
  <c r="D2205" i="10"/>
  <c r="D2058" i="10"/>
  <c r="D4898" i="10"/>
  <c r="D1317" i="10"/>
  <c r="D2190" i="10"/>
  <c r="D1542" i="10"/>
  <c r="D632" i="10"/>
  <c r="D2316" i="10"/>
  <c r="D696" i="10"/>
  <c r="D2252" i="10"/>
  <c r="D2324" i="10"/>
  <c r="D622" i="10"/>
  <c r="D34" i="10"/>
  <c r="D1551" i="10"/>
  <c r="D62" i="10"/>
  <c r="D975" i="10"/>
  <c r="D638" i="10"/>
  <c r="D4440" i="10"/>
  <c r="D3792" i="10"/>
  <c r="D4376" i="10"/>
  <c r="D3728" i="10"/>
  <c r="D3760" i="10"/>
  <c r="D1948" i="10"/>
  <c r="D1420" i="10"/>
  <c r="D3898" i="10"/>
  <c r="D2294" i="10"/>
  <c r="D2597" i="10"/>
  <c r="D4282" i="10"/>
  <c r="D1171" i="10"/>
  <c r="D4090" i="10"/>
  <c r="D1002" i="10"/>
  <c r="D4026" i="10"/>
  <c r="D475" i="10"/>
  <c r="D3962" i="10"/>
  <c r="D2682" i="10"/>
  <c r="D3368" i="10"/>
  <c r="D2359" i="10"/>
  <c r="D1709" i="10"/>
  <c r="D418" i="10"/>
  <c r="D1845" i="10"/>
  <c r="D3489" i="10"/>
  <c r="D2286" i="10"/>
  <c r="D3777" i="10"/>
  <c r="D828" i="10"/>
  <c r="D91" i="10"/>
  <c r="D140" i="10"/>
  <c r="D468" i="10"/>
  <c r="D1840" i="10"/>
  <c r="D1975" i="10"/>
  <c r="D1327" i="10"/>
  <c r="D1783" i="10"/>
  <c r="D1135" i="10"/>
  <c r="D1719" i="10"/>
  <c r="D1071" i="10"/>
  <c r="D1655" i="10"/>
  <c r="D1007" i="10"/>
  <c r="D2592" i="10"/>
  <c r="D2395" i="10"/>
  <c r="D241" i="10"/>
  <c r="D1005" i="10"/>
  <c r="D652" i="10"/>
  <c r="D3711" i="10"/>
  <c r="D1670" i="10"/>
  <c r="D2613" i="10"/>
  <c r="D2040" i="10"/>
  <c r="D3458" i="10"/>
  <c r="D1389" i="10"/>
  <c r="D1973" i="10"/>
  <c r="D1325" i="10"/>
  <c r="D1781" i="10"/>
  <c r="D1133" i="10"/>
  <c r="D1717" i="10"/>
  <c r="D1069" i="10"/>
  <c r="D1653" i="10"/>
  <c r="D1460" i="10"/>
  <c r="D2893" i="10"/>
  <c r="D3175" i="10"/>
  <c r="D505" i="10"/>
  <c r="D1347" i="10"/>
  <c r="D1589" i="10"/>
  <c r="D2145" i="10"/>
  <c r="D3310" i="10"/>
  <c r="D3236" i="10"/>
  <c r="D2734" i="10"/>
  <c r="D1776" i="10"/>
  <c r="D4183" i="10"/>
  <c r="D825" i="10"/>
  <c r="D4083" i="10"/>
  <c r="D889" i="10"/>
  <c r="D1515" i="10"/>
  <c r="D4370" i="10"/>
  <c r="D247" i="10"/>
  <c r="D960" i="10"/>
  <c r="D1455" i="10"/>
  <c r="D267" i="10"/>
  <c r="D3159" i="10"/>
  <c r="D2472" i="10"/>
  <c r="D2967" i="10"/>
  <c r="D2121" i="10"/>
  <c r="D2903" i="10"/>
  <c r="D1947" i="10"/>
  <c r="D2839" i="10"/>
  <c r="D1778" i="10"/>
  <c r="D1336" i="10"/>
  <c r="D590" i="10"/>
  <c r="D2898" i="10"/>
  <c r="D831" i="10"/>
  <c r="D2664" i="10"/>
  <c r="D1591" i="10"/>
  <c r="D3817" i="10"/>
  <c r="D1748" i="10"/>
  <c r="D528" i="10"/>
  <c r="D753" i="10"/>
  <c r="D720" i="10"/>
  <c r="D2384" i="10"/>
  <c r="D784" i="10"/>
  <c r="D4702" i="10"/>
  <c r="D848" i="10"/>
  <c r="D1286" i="10"/>
  <c r="D4286" i="10"/>
  <c r="D1236" i="10"/>
  <c r="D1928" i="10"/>
  <c r="D4301" i="10"/>
  <c r="D2375" i="10"/>
  <c r="D1148" i="10"/>
  <c r="D2711" i="10"/>
  <c r="D382" i="10"/>
  <c r="D3541" i="10"/>
  <c r="D958" i="10"/>
  <c r="D3061" i="10"/>
  <c r="D2246" i="10"/>
  <c r="D2892" i="10"/>
  <c r="D1862" i="10"/>
  <c r="D2723" i="10"/>
  <c r="D852" i="10"/>
  <c r="D2223" i="10"/>
  <c r="D2053" i="10"/>
  <c r="D2745" i="10"/>
  <c r="D2508" i="10"/>
  <c r="D658" i="10"/>
  <c r="D398" i="10"/>
  <c r="D2793" i="10"/>
  <c r="D4498" i="10"/>
  <c r="D2044" i="10"/>
  <c r="D2962" i="10"/>
  <c r="D1852" i="10"/>
  <c r="D2390" i="10"/>
  <c r="D1788" i="10"/>
  <c r="D1105" i="10"/>
  <c r="D1724" i="10"/>
  <c r="D4300" i="10"/>
  <c r="D2614" i="10"/>
  <c r="D847" i="10"/>
  <c r="D2102" i="10"/>
  <c r="D2228" i="10"/>
  <c r="D4674" i="10"/>
  <c r="D592" i="10"/>
  <c r="D273" i="10"/>
  <c r="D2548" i="10"/>
  <c r="D1847" i="10"/>
  <c r="D209" i="10"/>
  <c r="D205" i="10"/>
  <c r="D1652" i="10"/>
  <c r="D1780" i="10"/>
  <c r="D3642" i="10"/>
  <c r="D894" i="10"/>
  <c r="D3202" i="10"/>
  <c r="D2529" i="10"/>
  <c r="D3138" i="10"/>
  <c r="D2443" i="10"/>
  <c r="D2336" i="10"/>
  <c r="D152" i="10"/>
  <c r="D3752" i="10"/>
  <c r="D3588" i="10"/>
  <c r="D2454" i="10"/>
  <c r="D1422" i="10"/>
  <c r="D3087" i="10"/>
  <c r="D1912" i="10"/>
  <c r="D1264" i="10"/>
  <c r="D1720" i="10"/>
  <c r="D1072" i="10"/>
  <c r="D1656" i="10"/>
  <c r="D1008" i="10"/>
  <c r="D1592" i="10"/>
  <c r="D21" i="10"/>
  <c r="D1222" i="10"/>
  <c r="D1722" i="10"/>
  <c r="D642" i="10"/>
  <c r="D1881" i="10"/>
  <c r="D701" i="10"/>
  <c r="D400" i="10"/>
  <c r="D3223" i="10"/>
  <c r="D957" i="10"/>
  <c r="D4367" i="10"/>
  <c r="D2055" i="10"/>
  <c r="D4061" i="10"/>
  <c r="D1607" i="10"/>
  <c r="D3958" i="10"/>
  <c r="D1543" i="10"/>
  <c r="D3855" i="10"/>
  <c r="D874" i="10"/>
  <c r="D1648" i="10"/>
  <c r="D1544" i="10"/>
  <c r="D4378" i="10"/>
  <c r="D879" i="10"/>
  <c r="D1349" i="10"/>
  <c r="D3877" i="10"/>
  <c r="D1015" i="10"/>
  <c r="D3583" i="10"/>
  <c r="D155" i="10"/>
  <c r="D2373" i="10"/>
  <c r="D667" i="10"/>
  <c r="D1985" i="10"/>
  <c r="D836" i="10"/>
  <c r="D771" i="10"/>
  <c r="D4986" i="10"/>
  <c r="D4389" i="10"/>
  <c r="D1012" i="10"/>
  <c r="D3038" i="10"/>
  <c r="D1479" i="10"/>
  <c r="D3459" i="10"/>
  <c r="D1863" i="10"/>
  <c r="D329" i="10"/>
  <c r="D2718" i="10"/>
  <c r="D1350" i="10"/>
  <c r="D1833" i="10"/>
  <c r="D127" i="10"/>
  <c r="D4774" i="10"/>
  <c r="D191" i="10"/>
  <c r="D4688" i="10"/>
  <c r="D255" i="10"/>
  <c r="D4596" i="10"/>
  <c r="D653" i="10"/>
  <c r="D790" i="10"/>
  <c r="D4680" i="10"/>
  <c r="D779" i="10"/>
  <c r="D9" i="10"/>
  <c r="D3123" i="10"/>
  <c r="D3567" i="10"/>
  <c r="D2428" i="10"/>
  <c r="D1775" i="10"/>
  <c r="D1268" i="10"/>
  <c r="D2492" i="10"/>
  <c r="D1911" i="10"/>
  <c r="D341" i="10"/>
  <c r="D1802" i="10"/>
  <c r="D4577" i="10"/>
  <c r="D858" i="10"/>
  <c r="D2506" i="10"/>
  <c r="D971" i="10"/>
  <c r="D2421" i="10"/>
  <c r="D163" i="10"/>
  <c r="D1141" i="10"/>
  <c r="D2319" i="10"/>
  <c r="D1521" i="10"/>
  <c r="D3794" i="10"/>
  <c r="D18" i="10"/>
  <c r="D2572" i="10"/>
  <c r="D1391" i="10"/>
  <c r="D526" i="10"/>
  <c r="D2094" i="10"/>
  <c r="D718" i="10"/>
  <c r="D1902" i="10"/>
  <c r="D782" i="10"/>
  <c r="D1838" i="10"/>
  <c r="D846" i="10"/>
  <c r="D1774" i="10"/>
  <c r="D3550" i="10"/>
  <c r="D2030" i="10"/>
  <c r="D1066" i="10"/>
  <c r="D3070" i="10"/>
  <c r="D1861" i="10"/>
  <c r="D4687" i="10"/>
  <c r="D1527" i="10"/>
  <c r="D2741" i="10"/>
  <c r="D2341" i="10"/>
  <c r="D4607" i="10"/>
  <c r="D179" i="10"/>
  <c r="D4507" i="10"/>
  <c r="D860" i="10"/>
  <c r="D4404" i="10"/>
  <c r="D1322" i="10"/>
  <c r="D1323" i="10"/>
  <c r="D1524" i="10"/>
  <c r="D3031" i="10"/>
  <c r="D1806" i="10"/>
  <c r="D1635" i="10"/>
  <c r="D3292" i="10"/>
  <c r="D2721" i="10"/>
  <c r="D1084" i="10"/>
  <c r="D75" i="10"/>
  <c r="D4641" i="10"/>
  <c r="D587" i="10"/>
  <c r="D4449" i="10"/>
  <c r="D756" i="10"/>
  <c r="D4385" i="10"/>
  <c r="D930" i="10"/>
  <c r="D4321" i="10"/>
  <c r="D1712" i="10"/>
  <c r="D567" i="10"/>
  <c r="D4084" i="10"/>
  <c r="D3354" i="10"/>
  <c r="D304" i="10"/>
  <c r="D1932" i="10"/>
  <c r="D2756" i="10"/>
  <c r="D462" i="10"/>
  <c r="D4606" i="10"/>
  <c r="D4794" i="10"/>
  <c r="D3891" i="10"/>
  <c r="D4602" i="10"/>
  <c r="D3788" i="10"/>
  <c r="D4538" i="10"/>
  <c r="D3455" i="10"/>
  <c r="D4474" i="10"/>
  <c r="D4730" i="10"/>
  <c r="D465" i="10"/>
  <c r="D1784" i="10"/>
  <c r="D1454" i="10"/>
  <c r="D3778" i="10"/>
  <c r="D789" i="10"/>
  <c r="D4137" i="10"/>
  <c r="D1844" i="10"/>
  <c r="D144" i="10"/>
  <c r="D1909" i="10"/>
  <c r="D856" i="10"/>
  <c r="D3814" i="10"/>
  <c r="D3600" i="10"/>
  <c r="D1261" i="10"/>
  <c r="D585" i="10"/>
  <c r="D2491" i="10"/>
  <c r="D868" i="10"/>
  <c r="D2831" i="10"/>
  <c r="D3415" i="10"/>
  <c r="D2767" i="10"/>
  <c r="D2283" i="10"/>
  <c r="D3922" i="10"/>
  <c r="D319" i="10"/>
  <c r="D3176" i="10"/>
  <c r="D2103" i="10"/>
  <c r="D2369" i="10"/>
  <c r="D55" i="10"/>
  <c r="D16" i="10"/>
  <c r="D1677" i="10"/>
  <c r="D208" i="10"/>
  <c r="D1165" i="10"/>
  <c r="D272" i="10"/>
  <c r="D312" i="10"/>
  <c r="D336" i="10"/>
  <c r="D3246" i="10"/>
  <c r="D323" i="10"/>
  <c r="D529" i="10"/>
  <c r="D629" i="10"/>
  <c r="D3162" i="10"/>
  <c r="D4198" i="10"/>
  <c r="D3233" i="10"/>
  <c r="D464" i="10"/>
  <c r="D2257" i="10"/>
  <c r="D436" i="10"/>
  <c r="D1745" i="10"/>
  <c r="D948" i="10"/>
  <c r="D1571" i="10"/>
  <c r="D4897" i="10"/>
  <c r="D1402" i="10"/>
  <c r="D4833" i="10"/>
  <c r="D2966" i="10"/>
  <c r="D728" i="10"/>
  <c r="D4926" i="10"/>
  <c r="D3691" i="10"/>
  <c r="D53" i="10"/>
  <c r="D3944" i="10"/>
  <c r="D1609" i="10"/>
  <c r="D3774" i="10"/>
  <c r="D4312" i="10"/>
  <c r="D3664" i="10"/>
  <c r="D4120" i="10"/>
  <c r="D3472" i="10"/>
  <c r="D4056" i="10"/>
  <c r="D3408" i="10"/>
  <c r="D3992" i="10"/>
  <c r="D3344" i="10"/>
  <c r="D1588" i="10"/>
  <c r="D1675" i="10"/>
  <c r="D2307" i="10"/>
  <c r="D1294" i="10"/>
  <c r="D4545" i="10"/>
  <c r="D90" i="10"/>
  <c r="D1826" i="10"/>
  <c r="D393" i="10"/>
  <c r="D4777" i="10"/>
  <c r="D4129" i="10"/>
  <c r="D4585" i="10"/>
  <c r="D3937" i="10"/>
  <c r="D4521" i="10"/>
  <c r="D3873" i="10"/>
  <c r="D4457" i="10"/>
  <c r="D3809" i="10"/>
  <c r="D2287" i="10"/>
  <c r="D3321" i="10"/>
  <c r="D3437" i="10"/>
  <c r="D721" i="10"/>
  <c r="D1335" i="10"/>
  <c r="D2356" i="10"/>
  <c r="D2221" i="10"/>
  <c r="D3351" i="10"/>
  <c r="D2482" i="10"/>
  <c r="D344" i="10"/>
  <c r="D1306" i="10"/>
  <c r="D337" i="10"/>
  <c r="D849" i="10"/>
  <c r="D2605" i="10"/>
  <c r="D20" i="10"/>
  <c r="D4248" i="10"/>
  <c r="D2232" i="10"/>
  <c r="D1584" i="10"/>
  <c r="D2168" i="10"/>
  <c r="D1520" i="10"/>
  <c r="D3980" i="10"/>
  <c r="D1690" i="10"/>
  <c r="D3557" i="10"/>
  <c r="D2312" i="10"/>
  <c r="D1077" i="10"/>
  <c r="D187" i="10"/>
  <c r="D2056" i="10"/>
  <c r="D307" i="10"/>
  <c r="D1480" i="10"/>
  <c r="D4840" i="10"/>
  <c r="D1032" i="10"/>
  <c r="D4756" i="10"/>
  <c r="D968" i="10"/>
  <c r="D4670" i="10"/>
  <c r="D530" i="10"/>
  <c r="D2902" i="10"/>
  <c r="D2809" i="10"/>
  <c r="D4509" i="10"/>
  <c r="D1552" i="10"/>
  <c r="D824" i="10"/>
  <c r="D2639" i="10"/>
  <c r="D4595" i="10"/>
  <c r="D483" i="10"/>
  <c r="D4176" i="10"/>
  <c r="D4632" i="10"/>
  <c r="D3984" i="10"/>
  <c r="D4568" i="10"/>
  <c r="D3920" i="10"/>
  <c r="D4504" i="10"/>
  <c r="D3856" i="10"/>
  <c r="D2100" i="10"/>
  <c r="D4201" i="10"/>
  <c r="D2290" i="10"/>
  <c r="D203" i="10"/>
  <c r="D1997" i="10"/>
  <c r="D953" i="10"/>
  <c r="D534" i="10"/>
  <c r="D2657" i="10"/>
  <c r="D1627" i="10"/>
  <c r="D3542" i="10"/>
  <c r="D1115" i="10"/>
  <c r="D3350" i="10"/>
  <c r="D19" i="10"/>
  <c r="D3286" i="10"/>
  <c r="D188" i="10"/>
  <c r="D3222" i="10"/>
  <c r="D1441" i="10"/>
  <c r="D80" i="10"/>
  <c r="D1908" i="10"/>
  <c r="D2382" i="10"/>
  <c r="D757" i="10"/>
  <c r="D993" i="10"/>
  <c r="D1626" i="10"/>
  <c r="D2573" i="10"/>
  <c r="D3800" i="10"/>
  <c r="D3152" i="10"/>
  <c r="D3608" i="10"/>
  <c r="D2960" i="10"/>
  <c r="D3544" i="10"/>
  <c r="D2896" i="10"/>
  <c r="D3480" i="10"/>
  <c r="D2832" i="10"/>
  <c r="D1076" i="10"/>
  <c r="D3224" i="10"/>
  <c r="D1136" i="10"/>
  <c r="D446" i="10"/>
  <c r="D3130" i="10"/>
  <c r="D2410" i="10"/>
  <c r="D2648" i="10"/>
  <c r="D332" i="10"/>
  <c r="D2292" i="10"/>
  <c r="D1289" i="10"/>
  <c r="D2160" i="10"/>
  <c r="D920" i="10"/>
  <c r="D1199" i="10"/>
  <c r="D3407" i="10"/>
  <c r="D3239" i="10"/>
  <c r="D2060" i="10"/>
  <c r="D206" i="10"/>
  <c r="D854" i="10"/>
  <c r="D270" i="10"/>
  <c r="D918" i="10"/>
  <c r="D2358" i="10"/>
  <c r="D2204" i="10"/>
  <c r="D3192" i="10"/>
  <c r="D895" i="10"/>
  <c r="D2349" i="10"/>
  <c r="D2039" i="10"/>
  <c r="D1897" i="10"/>
  <c r="D3671" i="10"/>
  <c r="D4587" i="10"/>
  <c r="D3268" i="10"/>
  <c r="D4484" i="10"/>
  <c r="D3099" i="10"/>
  <c r="D3869" i="10"/>
  <c r="D2925" i="10"/>
  <c r="D3067" i="10"/>
  <c r="D2036" i="10"/>
  <c r="D3160" i="10"/>
  <c r="D3858" i="10"/>
  <c r="D759" i="10"/>
  <c r="D1164" i="10"/>
  <c r="D22" i="10"/>
  <c r="D3169" i="10"/>
  <c r="D2647" i="10"/>
  <c r="D1266" i="10"/>
  <c r="D2397" i="10"/>
  <c r="D211" i="10"/>
  <c r="D2309" i="10"/>
  <c r="D380" i="10"/>
  <c r="D2139" i="10"/>
  <c r="D554" i="10"/>
  <c r="D1921" i="10"/>
  <c r="D335" i="10"/>
  <c r="D2420" i="10"/>
  <c r="D2728" i="10"/>
  <c r="D4326" i="10"/>
  <c r="D3369" i="10"/>
  <c r="D3880" i="10"/>
  <c r="D1435" i="10"/>
  <c r="D77" i="10"/>
  <c r="D725" i="10"/>
  <c r="D269" i="10"/>
  <c r="D917" i="10"/>
  <c r="D333" i="10"/>
  <c r="D2607" i="10"/>
  <c r="D397" i="10"/>
  <c r="D2543" i="10"/>
  <c r="D3991" i="10"/>
  <c r="D4624" i="10"/>
  <c r="D3269" i="10"/>
  <c r="D4729" i="10"/>
  <c r="D2580" i="10"/>
  <c r="D3766" i="10"/>
  <c r="D2222" i="10"/>
  <c r="D1657" i="10"/>
  <c r="D700" i="10"/>
  <c r="D3030" i="10"/>
  <c r="D3486" i="10"/>
  <c r="D2838" i="10"/>
  <c r="D3422" i="10"/>
  <c r="D2774" i="10"/>
  <c r="D3358" i="10"/>
  <c r="D2710" i="10"/>
  <c r="D216" i="10"/>
  <c r="D1468" i="10"/>
  <c r="D1396" i="10"/>
  <c r="D1458" i="10"/>
  <c r="D278" i="10"/>
  <c r="D777" i="10"/>
  <c r="D1267" i="10"/>
  <c r="D3736" i="10"/>
  <c r="D1654" i="10"/>
  <c r="D3414" i="10"/>
  <c r="D2577" i="10"/>
  <c r="D384" i="10"/>
  <c r="D891" i="10"/>
  <c r="D1332" i="10"/>
  <c r="D2553" i="10"/>
  <c r="D2083" i="10"/>
  <c r="D1269" i="10"/>
  <c r="D310" i="10"/>
  <c r="D1205" i="10"/>
  <c r="D822" i="10"/>
  <c r="D2703" i="10"/>
  <c r="D976" i="10"/>
  <c r="D4186" i="10"/>
  <c r="D1410" i="10"/>
  <c r="D98" i="10"/>
  <c r="D1013" i="10"/>
  <c r="D2882" i="10"/>
  <c r="D1891" i="10"/>
  <c r="D2690" i="10"/>
  <c r="D1379" i="10"/>
  <c r="D2625" i="10"/>
  <c r="D1210" i="10"/>
  <c r="D2539" i="10"/>
  <c r="D1041" i="10"/>
  <c r="D2959" i="10"/>
  <c r="D277" i="10"/>
  <c r="D1404" i="10"/>
  <c r="D3240" i="10"/>
  <c r="D2002" i="10"/>
  <c r="D3881" i="10"/>
  <c r="D2260" i="10"/>
  <c r="D2557" i="10"/>
  <c r="D1400" i="10"/>
  <c r="D213" i="10"/>
  <c r="D1208" i="10"/>
  <c r="D405" i="10"/>
  <c r="D1144" i="10"/>
  <c r="D469" i="10"/>
  <c r="D1080" i="10"/>
  <c r="D533" i="10"/>
  <c r="D377" i="10"/>
  <c r="D3553" i="10"/>
  <c r="D631" i="10"/>
  <c r="D637" i="10"/>
  <c r="D4665" i="10"/>
  <c r="D2775" i="10"/>
  <c r="D2329" i="10"/>
  <c r="D598" i="10"/>
  <c r="D1718" i="10"/>
  <c r="D1070" i="10"/>
  <c r="D1526" i="10"/>
  <c r="D87" i="10"/>
  <c r="D1462" i="10"/>
  <c r="D151" i="10"/>
  <c r="D1398" i="10"/>
  <c r="D215" i="10"/>
  <c r="D717" i="10"/>
  <c r="D88" i="10"/>
  <c r="D4482" i="10"/>
  <c r="D1843" i="10"/>
  <c r="D3491" i="10"/>
  <c r="D2857" i="10"/>
  <c r="D146" i="10"/>
  <c r="D1457" i="10"/>
  <c r="D589" i="10"/>
  <c r="D2351" i="10"/>
  <c r="D781" i="10"/>
  <c r="D2159" i="10"/>
  <c r="D845" i="10"/>
  <c r="D2095" i="10"/>
  <c r="D909" i="10"/>
  <c r="D2031" i="10"/>
  <c r="D3266" i="10"/>
  <c r="D2558" i="10"/>
  <c r="D4112" i="10"/>
  <c r="D3404" i="10"/>
  <c r="D2166" i="10"/>
  <c r="D1314" i="10"/>
  <c r="D4267" i="10"/>
  <c r="D472" i="10"/>
  <c r="D1633" i="10"/>
  <c r="D664" i="10"/>
  <c r="D1467" i="10"/>
  <c r="D2496" i="10"/>
  <c r="D498" i="10"/>
  <c r="D2164" i="10"/>
  <c r="D2328" i="10"/>
  <c r="D2724" i="10"/>
  <c r="D2033" i="10"/>
  <c r="D2530" i="10"/>
  <c r="D1859" i="10"/>
  <c r="D3088" i="10"/>
  <c r="D1620" i="10"/>
  <c r="D1179" i="10"/>
  <c r="D1934" i="10"/>
  <c r="D3151" i="10"/>
  <c r="D1922" i="10"/>
  <c r="D1849" i="10"/>
  <c r="D844" i="10"/>
  <c r="D1337" i="10"/>
  <c r="D4496" i="10"/>
  <c r="D1163" i="10"/>
  <c r="D4432" i="10"/>
  <c r="D994" i="10"/>
  <c r="D4368" i="10"/>
  <c r="D2612" i="10"/>
  <c r="D2818" i="10"/>
  <c r="D1103" i="10"/>
  <c r="D125" i="10"/>
  <c r="D3282" i="10"/>
  <c r="D3287" i="10"/>
  <c r="D1100" i="10"/>
  <c r="D86" i="10"/>
  <c r="D2230" i="10"/>
  <c r="D1582" i="10"/>
  <c r="D2038" i="10"/>
  <c r="D1390" i="10"/>
  <c r="D1974" i="10"/>
  <c r="D1326" i="10"/>
  <c r="D1910" i="10"/>
  <c r="D1262" i="10"/>
  <c r="D2296" i="10"/>
  <c r="D2285" i="10"/>
  <c r="D3257" i="10"/>
  <c r="D1925" i="10"/>
  <c r="D1674" i="10"/>
  <c r="D1079" i="10"/>
  <c r="D3305" i="10"/>
  <c r="D4635" i="10"/>
  <c r="D2556" i="10"/>
  <c r="D4805" i="10"/>
  <c r="D2364" i="10"/>
  <c r="D4019" i="10"/>
  <c r="D2300" i="10"/>
  <c r="D2989" i="10"/>
  <c r="D2236" i="10"/>
  <c r="D313" i="10"/>
  <c r="D4666" i="10"/>
  <c r="D2712" i="10"/>
  <c r="D1613" i="10"/>
  <c r="D2439" i="10"/>
  <c r="D4153" i="10"/>
  <c r="D2782" i="10"/>
  <c r="D3663" i="10"/>
  <c r="D2158" i="10"/>
  <c r="D1206" i="10"/>
  <c r="D407" i="10"/>
  <c r="D1014" i="10"/>
  <c r="D599" i="10"/>
  <c r="D15" i="10"/>
  <c r="D663" i="10"/>
  <c r="D79" i="10"/>
  <c r="D727" i="10"/>
  <c r="D142" i="10"/>
  <c r="D600" i="10"/>
  <c r="D1914" i="10"/>
  <c r="D3478" i="10"/>
  <c r="D656" i="10"/>
  <c r="D3672" i="10"/>
  <c r="D3194" i="10"/>
  <c r="D699" i="10"/>
  <c r="D2473" i="10"/>
  <c r="D3100" i="10"/>
  <c r="D521" i="10"/>
  <c r="D3235" i="10"/>
  <c r="D1272" i="10"/>
  <c r="D853" i="10"/>
  <c r="D3177" i="10"/>
  <c r="AQ16" i="19" l="1"/>
  <c r="AQ17" i="19" s="1"/>
  <c r="AQ18" i="19" s="1"/>
  <c r="AR18" i="19" s="1"/>
  <c r="AR14" i="19"/>
  <c r="AN19" i="19"/>
  <c r="AN18" i="19"/>
  <c r="AO20" i="19"/>
  <c r="AO21" i="19" s="1"/>
  <c r="U18" i="19"/>
  <c r="AZ18" i="19" s="1"/>
  <c r="AZ19" i="19"/>
  <c r="V11" i="19"/>
  <c r="X11" i="19" s="1"/>
  <c r="AR16" i="19" l="1"/>
  <c r="AH19" i="19"/>
  <c r="AN20" i="19"/>
  <c r="U20" i="19"/>
  <c r="AH20" i="19" s="1"/>
  <c r="AH18" i="19"/>
  <c r="AQ19" i="19"/>
  <c r="AR19" i="19" s="1"/>
  <c r="V12" i="19"/>
  <c r="V13" i="19" s="1"/>
  <c r="AR17" i="19"/>
  <c r="U21" i="19"/>
  <c r="AN21" i="19"/>
  <c r="AO22" i="19"/>
  <c r="AY10" i="19"/>
  <c r="W10" i="19"/>
  <c r="AT11" i="19"/>
  <c r="W11" i="19"/>
  <c r="Y11" i="19" s="1"/>
  <c r="AY11" i="19"/>
  <c r="AS11" i="19"/>
  <c r="AZ20" i="19" l="1"/>
  <c r="AQ20" i="19"/>
  <c r="AR20" i="19" s="1"/>
  <c r="U22" i="19"/>
  <c r="AN22" i="19"/>
  <c r="AO23" i="19"/>
  <c r="X12" i="19"/>
  <c r="V14" i="19"/>
  <c r="AH21" i="19"/>
  <c r="AZ21" i="19"/>
  <c r="BA11" i="19"/>
  <c r="AQ21" i="19" l="1"/>
  <c r="AQ22" i="19" s="1"/>
  <c r="AR22" i="19" s="1"/>
  <c r="W12" i="19"/>
  <c r="Y12" i="19" s="1"/>
  <c r="AY12" i="19"/>
  <c r="AT12" i="19"/>
  <c r="AS12" i="19"/>
  <c r="U23" i="19"/>
  <c r="AN23" i="19"/>
  <c r="AO24" i="19"/>
  <c r="V15" i="19"/>
  <c r="V16" i="19" s="1"/>
  <c r="AH22" i="19"/>
  <c r="AZ22" i="19"/>
  <c r="X13" i="19"/>
  <c r="X14" i="19" s="1"/>
  <c r="AQ23" i="19" l="1"/>
  <c r="AR23" i="19" s="1"/>
  <c r="AR21" i="19"/>
  <c r="AS14" i="19"/>
  <c r="AY14" i="19"/>
  <c r="BA14" i="19" s="1"/>
  <c r="AT14" i="19"/>
  <c r="W14" i="19"/>
  <c r="Y14" i="19" s="1"/>
  <c r="AH23" i="19"/>
  <c r="AZ23" i="19"/>
  <c r="U24" i="19"/>
  <c r="AN24" i="19"/>
  <c r="AO25" i="19"/>
  <c r="X15" i="19"/>
  <c r="V17" i="19"/>
  <c r="V18" i="19" s="1"/>
  <c r="BA12" i="19"/>
  <c r="W13" i="19"/>
  <c r="Y13" i="19" s="1"/>
  <c r="AT13" i="19"/>
  <c r="AS13" i="19"/>
  <c r="AY13" i="19"/>
  <c r="AQ24" i="19" l="1"/>
  <c r="AR24" i="19" s="1"/>
  <c r="U25" i="19"/>
  <c r="AN25" i="19"/>
  <c r="AO26" i="19"/>
  <c r="BA13" i="19"/>
  <c r="AZ24" i="19"/>
  <c r="AH24" i="19"/>
  <c r="AY15" i="19"/>
  <c r="AS15" i="19"/>
  <c r="W15" i="19"/>
  <c r="Y15" i="19" s="1"/>
  <c r="AT15" i="19"/>
  <c r="X16" i="19"/>
  <c r="X17" i="19" s="1"/>
  <c r="V19" i="19"/>
  <c r="AQ25" i="19" l="1"/>
  <c r="AQ26" i="19" s="1"/>
  <c r="AR26" i="19" s="1"/>
  <c r="AT17" i="19"/>
  <c r="AY17" i="19"/>
  <c r="BA17" i="19" s="1"/>
  <c r="AS17" i="19"/>
  <c r="W17" i="19"/>
  <c r="Y17" i="19" s="1"/>
  <c r="V20" i="19"/>
  <c r="X18" i="19"/>
  <c r="X19" i="19" s="1"/>
  <c r="BA15" i="19"/>
  <c r="AH25" i="19"/>
  <c r="AZ25" i="19"/>
  <c r="AS16" i="19"/>
  <c r="AT16" i="19"/>
  <c r="W16" i="19"/>
  <c r="Y16" i="19" s="1"/>
  <c r="AY16" i="19"/>
  <c r="U26" i="19"/>
  <c r="AN26" i="19"/>
  <c r="AO27" i="19"/>
  <c r="AR25" i="19" l="1"/>
  <c r="AQ27" i="19"/>
  <c r="AR27" i="19" s="1"/>
  <c r="AZ26" i="19"/>
  <c r="AH26" i="19"/>
  <c r="AS19" i="19"/>
  <c r="W19" i="19"/>
  <c r="Y19" i="19" s="1"/>
  <c r="AT19" i="19"/>
  <c r="AY19" i="19"/>
  <c r="BA19" i="19" s="1"/>
  <c r="AT18" i="19"/>
  <c r="W18" i="19"/>
  <c r="Y18" i="19" s="1"/>
  <c r="AY18" i="19"/>
  <c r="AS18" i="19"/>
  <c r="U27" i="19"/>
  <c r="AN27" i="19"/>
  <c r="AO28" i="19"/>
  <c r="X20" i="19"/>
  <c r="V21" i="19"/>
  <c r="BA16" i="19"/>
  <c r="AQ28" i="19" l="1"/>
  <c r="AQ29" i="19" s="1"/>
  <c r="W20" i="19"/>
  <c r="Y20" i="19" s="1"/>
  <c r="AY20" i="19"/>
  <c r="AT20" i="19"/>
  <c r="AS20" i="19"/>
  <c r="BA18" i="19"/>
  <c r="X21" i="19"/>
  <c r="V22" i="19"/>
  <c r="U28" i="19"/>
  <c r="AN28" i="19"/>
  <c r="AO29" i="19"/>
  <c r="AH27" i="19"/>
  <c r="AZ27" i="19"/>
  <c r="AR28" i="19" l="1"/>
  <c r="X22" i="19"/>
  <c r="V23" i="19"/>
  <c r="BA20" i="19"/>
  <c r="U29" i="19"/>
  <c r="AN29" i="19"/>
  <c r="AO30" i="19"/>
  <c r="AS21" i="19"/>
  <c r="W21" i="19"/>
  <c r="Y21" i="19" s="1"/>
  <c r="AY21" i="19"/>
  <c r="AT21" i="19"/>
  <c r="AH28" i="19"/>
  <c r="AZ28" i="19"/>
  <c r="AR29" i="19"/>
  <c r="AQ30" i="19"/>
  <c r="X23" i="19" l="1"/>
  <c r="AT23" i="19" s="1"/>
  <c r="BA21" i="19"/>
  <c r="AR30" i="19"/>
  <c r="AQ31" i="19"/>
  <c r="AS22" i="19"/>
  <c r="AY22" i="19"/>
  <c r="W22" i="19"/>
  <c r="Y22" i="19" s="1"/>
  <c r="AT22" i="19"/>
  <c r="V24" i="19"/>
  <c r="U30" i="19"/>
  <c r="AN30" i="19"/>
  <c r="AO31" i="19"/>
  <c r="AZ29" i="19"/>
  <c r="AH29" i="19"/>
  <c r="W23" i="19" l="1"/>
  <c r="Y23" i="19" s="1"/>
  <c r="AS23" i="19"/>
  <c r="AY23" i="19"/>
  <c r="BA23" i="19" s="1"/>
  <c r="X24" i="19"/>
  <c r="V25" i="19"/>
  <c r="U31" i="19"/>
  <c r="AN31" i="19"/>
  <c r="AO32" i="19"/>
  <c r="BA22" i="19"/>
  <c r="AZ30" i="19"/>
  <c r="AH30" i="19"/>
  <c r="AR31" i="19"/>
  <c r="AQ32" i="19"/>
  <c r="U32" i="19" l="1"/>
  <c r="AN32" i="19"/>
  <c r="AO33" i="19"/>
  <c r="AR32" i="19"/>
  <c r="AQ33" i="19"/>
  <c r="AZ31" i="19"/>
  <c r="AH31" i="19"/>
  <c r="X25" i="19"/>
  <c r="V26" i="19"/>
  <c r="AY24" i="19"/>
  <c r="W24" i="19"/>
  <c r="Y24" i="19" s="1"/>
  <c r="AS24" i="19"/>
  <c r="AT24" i="19"/>
  <c r="AR33" i="19" l="1"/>
  <c r="AQ34" i="19"/>
  <c r="BA24" i="19"/>
  <c r="X26" i="19"/>
  <c r="V27" i="19"/>
  <c r="U33" i="19"/>
  <c r="AN33" i="19"/>
  <c r="AO34" i="19"/>
  <c r="AY25" i="19"/>
  <c r="AS25" i="19"/>
  <c r="W25" i="19"/>
  <c r="Y25" i="19" s="1"/>
  <c r="AT25" i="19"/>
  <c r="AH32" i="19"/>
  <c r="AZ32" i="19"/>
  <c r="X27" i="19" l="1"/>
  <c r="AS27" i="19" s="1"/>
  <c r="AY26" i="19"/>
  <c r="W26" i="19"/>
  <c r="Y26" i="19" s="1"/>
  <c r="AS26" i="19"/>
  <c r="AT26" i="19"/>
  <c r="V28" i="19"/>
  <c r="BA25" i="19"/>
  <c r="AR34" i="19"/>
  <c r="AQ35" i="19"/>
  <c r="U34" i="19"/>
  <c r="AN34" i="19"/>
  <c r="AO35" i="19"/>
  <c r="AH33" i="19"/>
  <c r="AZ33" i="19"/>
  <c r="AT27" i="19" l="1"/>
  <c r="W27" i="19"/>
  <c r="Y27" i="19" s="1"/>
  <c r="AY27" i="19"/>
  <c r="BA27" i="19" s="1"/>
  <c r="U35" i="19"/>
  <c r="AN35" i="19"/>
  <c r="AO36" i="19"/>
  <c r="AH34" i="19"/>
  <c r="AZ34" i="19"/>
  <c r="AR35" i="19"/>
  <c r="AQ36" i="19"/>
  <c r="BA26" i="19"/>
  <c r="X28" i="19"/>
  <c r="V29" i="19"/>
  <c r="V30" i="19" s="1"/>
  <c r="V31" i="19" s="1"/>
  <c r="X29" i="19" l="1"/>
  <c r="U36" i="19"/>
  <c r="AN36" i="19"/>
  <c r="AO37" i="19"/>
  <c r="AZ35" i="19"/>
  <c r="AH35" i="19"/>
  <c r="AR36" i="19"/>
  <c r="AQ37" i="19"/>
  <c r="V32" i="19"/>
  <c r="AS28" i="19"/>
  <c r="AY28" i="19"/>
  <c r="W28" i="19"/>
  <c r="Y28" i="19" s="1"/>
  <c r="AT28" i="19"/>
  <c r="AH36" i="19" l="1"/>
  <c r="AZ36" i="19"/>
  <c r="AR37" i="19"/>
  <c r="AQ38" i="19"/>
  <c r="V33" i="19"/>
  <c r="V34" i="19" s="1"/>
  <c r="AS29" i="19"/>
  <c r="W29" i="19"/>
  <c r="Y29" i="19" s="1"/>
  <c r="AY29" i="19"/>
  <c r="AT29" i="19"/>
  <c r="BA28" i="19"/>
  <c r="X30" i="19"/>
  <c r="X31" i="19" s="1"/>
  <c r="U37" i="19"/>
  <c r="AN37" i="19"/>
  <c r="AO38" i="19"/>
  <c r="AR38" i="19" l="1"/>
  <c r="AQ39" i="19"/>
  <c r="AH37" i="19"/>
  <c r="AZ37" i="19"/>
  <c r="AS30" i="19"/>
  <c r="AY30" i="19"/>
  <c r="W30" i="19"/>
  <c r="Y30" i="19" s="1"/>
  <c r="AT30" i="19"/>
  <c r="X32" i="19"/>
  <c r="X33" i="19" s="1"/>
  <c r="W31" i="19"/>
  <c r="Y31" i="19" s="1"/>
  <c r="AS31" i="19"/>
  <c r="AY31" i="19"/>
  <c r="BA31" i="19" s="1"/>
  <c r="AT31" i="19"/>
  <c r="V35" i="19"/>
  <c r="V36" i="19" s="1"/>
  <c r="U38" i="19"/>
  <c r="AN38" i="19"/>
  <c r="AO39" i="19"/>
  <c r="BA29" i="19"/>
  <c r="X34" i="19" l="1"/>
  <c r="W34" i="19" s="1"/>
  <c r="Y34" i="19" s="1"/>
  <c r="BA30" i="19"/>
  <c r="V37" i="19"/>
  <c r="U39" i="19"/>
  <c r="AN39" i="19"/>
  <c r="AO40" i="19"/>
  <c r="AS33" i="19"/>
  <c r="W33" i="19"/>
  <c r="Y33" i="19" s="1"/>
  <c r="AY33" i="19"/>
  <c r="BA33" i="19" s="1"/>
  <c r="AT33" i="19"/>
  <c r="W32" i="19"/>
  <c r="Y32" i="19" s="1"/>
  <c r="AY32" i="19"/>
  <c r="AS32" i="19"/>
  <c r="AT32" i="19"/>
  <c r="AZ38" i="19"/>
  <c r="AH38" i="19"/>
  <c r="AR39" i="19"/>
  <c r="AQ40" i="19"/>
  <c r="X35" i="19" l="1"/>
  <c r="AS35" i="19" s="1"/>
  <c r="AT34" i="19"/>
  <c r="AS34" i="19"/>
  <c r="AY34" i="19"/>
  <c r="BA34" i="19" s="1"/>
  <c r="U40" i="19"/>
  <c r="AN40" i="19"/>
  <c r="AO41" i="19"/>
  <c r="AR40" i="19"/>
  <c r="AQ41" i="19"/>
  <c r="V38" i="19"/>
  <c r="V39" i="19" s="1"/>
  <c r="BA32" i="19"/>
  <c r="AH39" i="19"/>
  <c r="AZ39" i="19"/>
  <c r="AT35" i="19" l="1"/>
  <c r="X36" i="19"/>
  <c r="AY36" i="19" s="1"/>
  <c r="W35" i="19"/>
  <c r="Y35" i="19" s="1"/>
  <c r="AY35" i="19"/>
  <c r="BA35" i="19" s="1"/>
  <c r="AR41" i="19"/>
  <c r="AQ42" i="19"/>
  <c r="U41" i="19"/>
  <c r="AN41" i="19"/>
  <c r="AO42" i="19"/>
  <c r="AZ40" i="19"/>
  <c r="AH40" i="19"/>
  <c r="V40" i="19"/>
  <c r="X37" i="19" l="1"/>
  <c r="AY37" i="19" s="1"/>
  <c r="AT36" i="19"/>
  <c r="W36" i="19"/>
  <c r="Y36" i="19" s="1"/>
  <c r="AS36" i="19"/>
  <c r="BA36" i="19"/>
  <c r="U42" i="19"/>
  <c r="AN42" i="19"/>
  <c r="AO43" i="19"/>
  <c r="AH41" i="19"/>
  <c r="AZ41" i="19"/>
  <c r="V41" i="19"/>
  <c r="AR42" i="19"/>
  <c r="AQ43" i="19"/>
  <c r="AT37" i="19" l="1"/>
  <c r="X38" i="19"/>
  <c r="AY38" i="19" s="1"/>
  <c r="W37" i="19"/>
  <c r="Y37" i="19" s="1"/>
  <c r="AS37" i="19"/>
  <c r="BA37" i="19"/>
  <c r="U43" i="19"/>
  <c r="AN43" i="19"/>
  <c r="AO44" i="19"/>
  <c r="AR43" i="19"/>
  <c r="AQ44" i="19"/>
  <c r="AH42" i="19"/>
  <c r="AZ42" i="19"/>
  <c r="V42" i="19"/>
  <c r="AT38" i="19" l="1"/>
  <c r="W38" i="19"/>
  <c r="Y38" i="19" s="1"/>
  <c r="AS38" i="19"/>
  <c r="X39" i="19"/>
  <c r="AS39" i="19" s="1"/>
  <c r="U44" i="19"/>
  <c r="AN44" i="19"/>
  <c r="AO45" i="19"/>
  <c r="BA38" i="19"/>
  <c r="AH43" i="19"/>
  <c r="AZ43" i="19"/>
  <c r="V43" i="19"/>
  <c r="AR44" i="19"/>
  <c r="AQ45" i="19"/>
  <c r="X40" i="19" l="1"/>
  <c r="X41" i="19" s="1"/>
  <c r="X42" i="19" s="1"/>
  <c r="AT39" i="19"/>
  <c r="W39" i="19"/>
  <c r="Y39" i="19" s="1"/>
  <c r="AY39" i="19"/>
  <c r="BA39" i="19" s="1"/>
  <c r="U45" i="19"/>
  <c r="AN45" i="19"/>
  <c r="AO46" i="19"/>
  <c r="AR45" i="19"/>
  <c r="AQ46" i="19"/>
  <c r="AZ44" i="19"/>
  <c r="AH44" i="19"/>
  <c r="V44" i="19"/>
  <c r="AS40" i="19" l="1"/>
  <c r="AT40" i="19"/>
  <c r="W40" i="19"/>
  <c r="Y40" i="19" s="1"/>
  <c r="AY40" i="19"/>
  <c r="BA40" i="19" s="1"/>
  <c r="AS41" i="19"/>
  <c r="AY41" i="19"/>
  <c r="BA41" i="19" s="1"/>
  <c r="W41" i="19"/>
  <c r="Y41" i="19" s="1"/>
  <c r="AT41" i="19"/>
  <c r="AY42" i="19"/>
  <c r="BA42" i="19" s="1"/>
  <c r="AS42" i="19"/>
  <c r="AT42" i="19"/>
  <c r="X43" i="19"/>
  <c r="AY43" i="19" s="1"/>
  <c r="W42" i="19"/>
  <c r="Y42" i="19" s="1"/>
  <c r="AR46" i="19"/>
  <c r="AQ47" i="19"/>
  <c r="U46" i="19"/>
  <c r="AN46" i="19"/>
  <c r="AO47" i="19"/>
  <c r="AZ45" i="19"/>
  <c r="AH45" i="19"/>
  <c r="V45" i="19"/>
  <c r="W43" i="19" l="1"/>
  <c r="Y43" i="19" s="1"/>
  <c r="X44" i="19"/>
  <c r="AS44" i="19" s="1"/>
  <c r="AT43" i="19"/>
  <c r="AS43" i="19"/>
  <c r="AR47" i="19"/>
  <c r="AQ48" i="19"/>
  <c r="U47" i="19"/>
  <c r="AN47" i="19"/>
  <c r="AO48" i="19"/>
  <c r="AZ46" i="19"/>
  <c r="AH46" i="19"/>
  <c r="V46" i="19"/>
  <c r="BA43" i="19"/>
  <c r="X45" i="19" l="1"/>
  <c r="X46" i="19" s="1"/>
  <c r="AT46" i="19" s="1"/>
  <c r="AY44" i="19"/>
  <c r="BA44" i="19" s="1"/>
  <c r="AT44" i="19"/>
  <c r="W44" i="19"/>
  <c r="Y44" i="19" s="1"/>
  <c r="U48" i="19"/>
  <c r="AN48" i="19"/>
  <c r="AO49" i="19"/>
  <c r="AH47" i="19"/>
  <c r="AZ47" i="19"/>
  <c r="V47" i="19"/>
  <c r="AR48" i="19"/>
  <c r="AQ49" i="19"/>
  <c r="AY45" i="19" l="1"/>
  <c r="BA45" i="19" s="1"/>
  <c r="AT45" i="19"/>
  <c r="W45" i="19"/>
  <c r="Y45" i="19" s="1"/>
  <c r="X47" i="19"/>
  <c r="AY47" i="19" s="1"/>
  <c r="AS45" i="19"/>
  <c r="AS46" i="19"/>
  <c r="AY46" i="19"/>
  <c r="BA46" i="19" s="1"/>
  <c r="W46" i="19"/>
  <c r="Y46" i="19" s="1"/>
  <c r="U49" i="19"/>
  <c r="AN49" i="19"/>
  <c r="AO50" i="19"/>
  <c r="AR49" i="19"/>
  <c r="AQ50" i="19"/>
  <c r="AH48" i="19"/>
  <c r="AZ48" i="19"/>
  <c r="V48" i="19"/>
  <c r="X48" i="19" l="1"/>
  <c r="AT48" i="19" s="1"/>
  <c r="AS47" i="19"/>
  <c r="AT47" i="19"/>
  <c r="W47" i="19"/>
  <c r="Y47" i="19" s="1"/>
  <c r="AH49" i="19"/>
  <c r="AZ49" i="19"/>
  <c r="V49" i="19"/>
  <c r="AR50" i="19"/>
  <c r="AQ51" i="19"/>
  <c r="BA47" i="19"/>
  <c r="U50" i="19"/>
  <c r="AN50" i="19"/>
  <c r="AO51" i="19"/>
  <c r="X49" i="19" l="1"/>
  <c r="AS49" i="19" s="1"/>
  <c r="W48" i="19"/>
  <c r="Y48" i="19" s="1"/>
  <c r="AS48" i="19"/>
  <c r="AY48" i="19"/>
  <c r="BA48" i="19" s="1"/>
  <c r="AZ50" i="19"/>
  <c r="AH50" i="19"/>
  <c r="V50" i="19"/>
  <c r="AR51" i="19"/>
  <c r="AQ52" i="19"/>
  <c r="U51" i="19"/>
  <c r="AN51" i="19"/>
  <c r="AO52" i="19"/>
  <c r="X50" i="19" l="1"/>
  <c r="AT50" i="19" s="1"/>
  <c r="AT49" i="19"/>
  <c r="AY49" i="19"/>
  <c r="BA49" i="19" s="1"/>
  <c r="W49" i="19"/>
  <c r="Y49" i="19" s="1"/>
  <c r="AR52" i="19"/>
  <c r="AQ53" i="19"/>
  <c r="U52" i="19"/>
  <c r="AN52" i="19"/>
  <c r="AO53" i="19"/>
  <c r="AH51" i="19"/>
  <c r="AZ51" i="19"/>
  <c r="V51" i="19"/>
  <c r="X51" i="19" l="1"/>
  <c r="AT51" i="19" s="1"/>
  <c r="AS50" i="19"/>
  <c r="W50" i="19"/>
  <c r="Y50" i="19" s="1"/>
  <c r="AY50" i="19"/>
  <c r="BA50" i="19" s="1"/>
  <c r="U53" i="19"/>
  <c r="AN53" i="19"/>
  <c r="AO54" i="19"/>
  <c r="AZ52" i="19"/>
  <c r="AH52" i="19"/>
  <c r="V52" i="19"/>
  <c r="AR53" i="19"/>
  <c r="AQ54" i="19"/>
  <c r="AS51" i="19" l="1"/>
  <c r="W51" i="19"/>
  <c r="Y51" i="19" s="1"/>
  <c r="AY51" i="19"/>
  <c r="BA51" i="19" s="1"/>
  <c r="X52" i="19"/>
  <c r="W52" i="19" s="1"/>
  <c r="Y52" i="19" s="1"/>
  <c r="U54" i="19"/>
  <c r="AN54" i="19"/>
  <c r="AO55" i="19"/>
  <c r="AR54" i="19"/>
  <c r="AQ55" i="19"/>
  <c r="AH53" i="19"/>
  <c r="AZ53" i="19"/>
  <c r="V53" i="19"/>
  <c r="X53" i="19" l="1"/>
  <c r="AT53" i="19" s="1"/>
  <c r="AY52" i="19"/>
  <c r="BA52" i="19" s="1"/>
  <c r="AT52" i="19"/>
  <c r="AS52" i="19"/>
  <c r="U55" i="19"/>
  <c r="AN55" i="19"/>
  <c r="AO56" i="19"/>
  <c r="AH54" i="19"/>
  <c r="AZ54" i="19"/>
  <c r="V54" i="19"/>
  <c r="AR55" i="19"/>
  <c r="AQ56" i="19"/>
  <c r="AY53" i="19" l="1"/>
  <c r="BA53" i="19" s="1"/>
  <c r="AS53" i="19"/>
  <c r="W53" i="19"/>
  <c r="Y53" i="19" s="1"/>
  <c r="X54" i="19"/>
  <c r="AT54" i="19" s="1"/>
  <c r="AR56" i="19"/>
  <c r="AQ57" i="19"/>
  <c r="U56" i="19"/>
  <c r="AN56" i="19"/>
  <c r="AO57" i="19"/>
  <c r="AH55" i="19"/>
  <c r="AZ55" i="19"/>
  <c r="V55" i="19"/>
  <c r="AY54" i="19" l="1"/>
  <c r="BA54" i="19" s="1"/>
  <c r="W54" i="19"/>
  <c r="Y54" i="19" s="1"/>
  <c r="AS54" i="19"/>
  <c r="X55" i="19"/>
  <c r="AT55" i="19" s="1"/>
  <c r="AH56" i="19"/>
  <c r="AZ56" i="19"/>
  <c r="V56" i="19"/>
  <c r="AR57" i="19"/>
  <c r="AQ58" i="19"/>
  <c r="U57" i="19"/>
  <c r="AN57" i="19"/>
  <c r="AO58" i="19"/>
  <c r="X56" i="19" l="1"/>
  <c r="AT56" i="19" s="1"/>
  <c r="W55" i="19"/>
  <c r="Y55" i="19" s="1"/>
  <c r="AS55" i="19"/>
  <c r="AY55" i="19"/>
  <c r="BA55" i="19" s="1"/>
  <c r="U58" i="19"/>
  <c r="AN58" i="19"/>
  <c r="AO59" i="19"/>
  <c r="AH57" i="19"/>
  <c r="AZ57" i="19"/>
  <c r="V57" i="19"/>
  <c r="AR58" i="19"/>
  <c r="AQ59" i="19"/>
  <c r="X57" i="19" l="1"/>
  <c r="W57" i="19" s="1"/>
  <c r="Y57" i="19" s="1"/>
  <c r="W56" i="19"/>
  <c r="Y56" i="19" s="1"/>
  <c r="AY56" i="19"/>
  <c r="BA56" i="19" s="1"/>
  <c r="AS56" i="19"/>
  <c r="U59" i="19"/>
  <c r="AN59" i="19"/>
  <c r="AO60" i="19"/>
  <c r="AR59" i="19"/>
  <c r="AQ60" i="19"/>
  <c r="AH58" i="19"/>
  <c r="AZ58" i="19"/>
  <c r="V58" i="19"/>
  <c r="X58" i="19" l="1"/>
  <c r="AT58" i="19" s="1"/>
  <c r="AT57" i="19"/>
  <c r="AS57" i="19"/>
  <c r="AY57" i="19"/>
  <c r="BA57" i="19" s="1"/>
  <c r="AR60" i="19"/>
  <c r="AQ61" i="19"/>
  <c r="U60" i="19"/>
  <c r="AN60" i="19"/>
  <c r="AO61" i="19"/>
  <c r="AZ59" i="19"/>
  <c r="AH59" i="19"/>
  <c r="V59" i="19"/>
  <c r="X59" i="19" l="1"/>
  <c r="AY59" i="19" s="1"/>
  <c r="W58" i="19"/>
  <c r="Y58" i="19" s="1"/>
  <c r="AS58" i="19"/>
  <c r="AY58" i="19"/>
  <c r="BA58" i="19" s="1"/>
  <c r="U61" i="19"/>
  <c r="AN61" i="19"/>
  <c r="AO62" i="19"/>
  <c r="AH60" i="19"/>
  <c r="AZ60" i="19"/>
  <c r="V60" i="19"/>
  <c r="AR61" i="19"/>
  <c r="AQ62" i="19"/>
  <c r="X60" i="19" l="1"/>
  <c r="AT60" i="19" s="1"/>
  <c r="AS59" i="19"/>
  <c r="AT59" i="19"/>
  <c r="W59" i="19"/>
  <c r="Y59" i="19" s="1"/>
  <c r="AR62" i="19"/>
  <c r="AQ63" i="19"/>
  <c r="BA59" i="19"/>
  <c r="U62" i="19"/>
  <c r="AN62" i="19"/>
  <c r="AO63" i="19"/>
  <c r="AH61" i="19"/>
  <c r="AZ61" i="19"/>
  <c r="V61" i="19"/>
  <c r="X61" i="19" l="1"/>
  <c r="AS61" i="19" s="1"/>
  <c r="W60" i="19"/>
  <c r="Y60" i="19" s="1"/>
  <c r="AY60" i="19"/>
  <c r="BA60" i="19" s="1"/>
  <c r="AS60" i="19"/>
  <c r="AR63" i="19"/>
  <c r="AQ64" i="19"/>
  <c r="U63" i="19"/>
  <c r="AN63" i="19"/>
  <c r="AO64" i="19"/>
  <c r="AH62" i="19"/>
  <c r="AZ62" i="19"/>
  <c r="V62" i="19"/>
  <c r="X62" i="19" l="1"/>
  <c r="AT62" i="19" s="1"/>
  <c r="W61" i="19"/>
  <c r="Y61" i="19" s="1"/>
  <c r="AY61" i="19"/>
  <c r="BA61" i="19" s="1"/>
  <c r="AT61" i="19"/>
  <c r="U64" i="19"/>
  <c r="AN64" i="19"/>
  <c r="AO65" i="19"/>
  <c r="AH63" i="19"/>
  <c r="AZ63" i="19"/>
  <c r="V63" i="19"/>
  <c r="AR64" i="19"/>
  <c r="AQ65" i="19"/>
  <c r="X63" i="19" l="1"/>
  <c r="AY63" i="19" s="1"/>
  <c r="W62" i="19"/>
  <c r="Y62" i="19" s="1"/>
  <c r="AY62" i="19"/>
  <c r="BA62" i="19" s="1"/>
  <c r="AS62" i="19"/>
  <c r="AR65" i="19"/>
  <c r="AQ66" i="19"/>
  <c r="AR66" i="19" s="1"/>
  <c r="U65" i="19"/>
  <c r="AN65" i="19"/>
  <c r="AO66" i="19"/>
  <c r="AZ64" i="19"/>
  <c r="AH64" i="19"/>
  <c r="V64" i="19"/>
  <c r="X64" i="19" l="1"/>
  <c r="AT64" i="19" s="1"/>
  <c r="W63" i="19"/>
  <c r="Y63" i="19" s="1"/>
  <c r="AT63" i="19"/>
  <c r="AS63" i="19"/>
  <c r="U66" i="19"/>
  <c r="AN66" i="19"/>
  <c r="AH65" i="19"/>
  <c r="AZ65" i="19"/>
  <c r="V65" i="19"/>
  <c r="BA63" i="19"/>
  <c r="X65" i="19" l="1"/>
  <c r="AS65" i="19" s="1"/>
  <c r="W64" i="19"/>
  <c r="Y64" i="19" s="1"/>
  <c r="AY64" i="19"/>
  <c r="BA64" i="19" s="1"/>
  <c r="AS64" i="19"/>
  <c r="AZ66" i="19"/>
  <c r="AH66" i="19"/>
  <c r="V66" i="19"/>
  <c r="X66" i="19" l="1"/>
  <c r="W66" i="19" s="1"/>
  <c r="Y66" i="19" s="1"/>
  <c r="AT65" i="19"/>
  <c r="W65" i="19"/>
  <c r="Y65" i="19" s="1"/>
  <c r="AY65" i="19"/>
  <c r="BA65" i="19" s="1"/>
  <c r="AY66" i="19" l="1"/>
  <c r="AS66" i="19"/>
  <c r="AT66" i="19"/>
  <c r="BA66" i="19" l="1"/>
  <c r="C3596" i="10"/>
  <c r="C2265" i="10"/>
  <c r="C3496" i="10"/>
  <c r="C2266" i="10"/>
  <c r="C3406" i="10"/>
  <c r="C2172" i="10"/>
  <c r="C3403" i="10"/>
  <c r="C2102" i="10"/>
  <c r="C2898" i="10"/>
  <c r="C1219" i="10"/>
  <c r="C3278" i="10"/>
  <c r="C384" i="10"/>
  <c r="C3461" i="10"/>
  <c r="C3556" i="10"/>
  <c r="C4815" i="10"/>
  <c r="C4994" i="10"/>
  <c r="C3225" i="10"/>
  <c r="C1024" i="10"/>
  <c r="C2958" i="10"/>
  <c r="C1025" i="10"/>
  <c r="C2847" i="10"/>
  <c r="C4017" i="10"/>
  <c r="C2846" i="10"/>
  <c r="C4018" i="10"/>
  <c r="C3153" i="10"/>
  <c r="C298" i="10"/>
  <c r="C3651" i="10"/>
  <c r="C3210" i="10"/>
  <c r="C3454" i="10"/>
  <c r="C2653" i="10"/>
  <c r="C1660" i="10"/>
  <c r="C4725" i="10"/>
  <c r="C2775" i="10"/>
  <c r="C4538" i="10"/>
  <c r="C2051" i="10"/>
  <c r="C4700" i="10"/>
  <c r="C1878" i="10"/>
  <c r="C4701" i="10"/>
  <c r="C1750" i="10"/>
  <c r="C4792" i="10"/>
  <c r="C3692" i="10"/>
  <c r="C3688" i="10"/>
  <c r="C2683" i="10"/>
  <c r="C3796" i="10"/>
  <c r="C4345" i="10"/>
  <c r="C3239" i="10"/>
  <c r="C3375" i="10"/>
  <c r="C3476" i="10"/>
  <c r="C3095" i="10"/>
  <c r="C3376" i="10"/>
  <c r="C3096" i="10"/>
  <c r="C3377" i="10"/>
  <c r="C3097" i="10"/>
  <c r="C3277" i="10"/>
  <c r="C1160" i="10"/>
  <c r="C2802" i="10"/>
  <c r="C1725" i="10"/>
  <c r="C3881" i="10"/>
  <c r="C1959" i="10"/>
  <c r="C3558" i="10"/>
  <c r="C307" i="10"/>
  <c r="C3524" i="10"/>
  <c r="C1288" i="10"/>
  <c r="C3048" i="10"/>
  <c r="C4885" i="10"/>
  <c r="C2866" i="10"/>
  <c r="C3642" i="10"/>
  <c r="C2867" i="10"/>
  <c r="C1307" i="10"/>
  <c r="C2868" i="10"/>
  <c r="C3398" i="10"/>
  <c r="C3889" i="10"/>
  <c r="C1958" i="10"/>
  <c r="C3750" i="10"/>
  <c r="C4581" i="10"/>
  <c r="C3419" i="10"/>
  <c r="C1754" i="10"/>
  <c r="C35" i="10"/>
  <c r="C3481" i="10"/>
  <c r="C3604" i="10"/>
  <c r="C3664" i="10"/>
  <c r="C3092" i="10"/>
  <c r="C3665" i="10"/>
  <c r="C3788" i="10"/>
  <c r="C2793" i="10"/>
  <c r="C3276" i="10"/>
  <c r="C2790" i="10"/>
  <c r="C3795" i="10"/>
  <c r="C1143" i="10"/>
  <c r="C3549" i="10"/>
  <c r="C4995" i="10"/>
  <c r="C3804" i="10"/>
  <c r="C909" i="10"/>
  <c r="C2591" i="10"/>
  <c r="C3799" i="10"/>
  <c r="C3673" i="10"/>
  <c r="C2912" i="10"/>
  <c r="C3926" i="10"/>
  <c r="C2838" i="10"/>
  <c r="C3414" i="10"/>
  <c r="C2839" i="10"/>
  <c r="C3787" i="10"/>
  <c r="C2840" i="10"/>
  <c r="C3674" i="10"/>
  <c r="C3565" i="10"/>
  <c r="C2973" i="10"/>
  <c r="C3033" i="10"/>
  <c r="C3341" i="10"/>
  <c r="C2226" i="10"/>
  <c r="C2498" i="10"/>
  <c r="C3435" i="10"/>
  <c r="C3201" i="10"/>
  <c r="C2246" i="10"/>
  <c r="C3202" i="10"/>
  <c r="C2247" i="10"/>
  <c r="C3073" i="10"/>
  <c r="C2154" i="10"/>
  <c r="C2945" i="10"/>
  <c r="C2061" i="10"/>
  <c r="C3392" i="10"/>
  <c r="C1779" i="10"/>
  <c r="C2897" i="10"/>
  <c r="C3671" i="10"/>
  <c r="C3677" i="10"/>
  <c r="C2919" i="10"/>
  <c r="C2379" i="10"/>
  <c r="C4893" i="10"/>
  <c r="C2203" i="10"/>
  <c r="C1540" i="10"/>
  <c r="C1303" i="10"/>
  <c r="C1375" i="10"/>
  <c r="C3498" i="10"/>
  <c r="C1306" i="10"/>
  <c r="C2986" i="10"/>
  <c r="C1242" i="10"/>
  <c r="C3094" i="10"/>
  <c r="C4081" i="10"/>
  <c r="C283" i="10"/>
  <c r="C746" i="10"/>
  <c r="C3652" i="10"/>
  <c r="C3207" i="10"/>
  <c r="C1222" i="10"/>
  <c r="C4281" i="10"/>
  <c r="C3068" i="10"/>
  <c r="C1253" i="10"/>
  <c r="C2408" i="10"/>
  <c r="C1254" i="10"/>
  <c r="C1346" i="10"/>
  <c r="C1149" i="10"/>
  <c r="C3695" i="10"/>
  <c r="C1150" i="10"/>
  <c r="C1622" i="10"/>
  <c r="C4793" i="10"/>
  <c r="C3693" i="10"/>
  <c r="C1495" i="10"/>
  <c r="C2427" i="10"/>
  <c r="C3148" i="10"/>
  <c r="C3954" i="10"/>
  <c r="C2801" i="10"/>
  <c r="C2069" i="10"/>
  <c r="C3932" i="10"/>
  <c r="C1458" i="10"/>
  <c r="C3832" i="10"/>
  <c r="C1394" i="10"/>
  <c r="C3833" i="10"/>
  <c r="C1330" i="10"/>
  <c r="C2964" i="10"/>
  <c r="C1161" i="10"/>
  <c r="C2732" i="10"/>
  <c r="C4022" i="10"/>
  <c r="C3689" i="10"/>
  <c r="C1960" i="10"/>
  <c r="C4983" i="10"/>
  <c r="C2210" i="10"/>
  <c r="C2957" i="10"/>
  <c r="C4416" i="10"/>
  <c r="C2820" i="10"/>
  <c r="C4417" i="10"/>
  <c r="C2821" i="10"/>
  <c r="C4470" i="10"/>
  <c r="C3852" i="10"/>
  <c r="C4471" i="10"/>
  <c r="C3449" i="10"/>
  <c r="C802" i="10"/>
  <c r="C2818" i="10"/>
  <c r="C2792" i="10"/>
  <c r="C3603" i="10"/>
  <c r="C13" i="10"/>
  <c r="C1839" i="10"/>
  <c r="C4631" i="10"/>
  <c r="C3240" i="10"/>
  <c r="C290" i="10"/>
  <c r="C3241" i="10"/>
  <c r="C291" i="10"/>
  <c r="C2064" i="10"/>
  <c r="C546" i="10"/>
  <c r="C3698" i="10"/>
  <c r="C547" i="10"/>
  <c r="C2817" i="10"/>
  <c r="C2791" i="10"/>
  <c r="C3667" i="10"/>
  <c r="C1039" i="10"/>
  <c r="C3420" i="10"/>
  <c r="C4996" i="10"/>
  <c r="C477" i="10"/>
  <c r="C657" i="10"/>
  <c r="C2851" i="10"/>
  <c r="C3232" i="10"/>
  <c r="C2852" i="10"/>
  <c r="C3233" i="10"/>
  <c r="C2769" i="10"/>
  <c r="C3135" i="10"/>
  <c r="C3839" i="10"/>
  <c r="C3010" i="10"/>
  <c r="C3659" i="10"/>
  <c r="C2766" i="10"/>
  <c r="C3483" i="10"/>
  <c r="C3566" i="10"/>
  <c r="C2869" i="10"/>
  <c r="C2729" i="10"/>
  <c r="C822" i="10"/>
  <c r="C379" i="10"/>
  <c r="C3019" i="10"/>
  <c r="C2502" i="10"/>
  <c r="C3854" i="10"/>
  <c r="C2503" i="10"/>
  <c r="C3841" i="10"/>
  <c r="C2409" i="10"/>
  <c r="C3713" i="10"/>
  <c r="C2410" i="10"/>
  <c r="C3904" i="10"/>
  <c r="C2062" i="10"/>
  <c r="C3393" i="10"/>
  <c r="C1714" i="10"/>
  <c r="C2832" i="10"/>
  <c r="C3672" i="10"/>
  <c r="C3594" i="10"/>
  <c r="C4636" i="10"/>
  <c r="C2901" i="10"/>
  <c r="C2684" i="10"/>
  <c r="C3918" i="10"/>
  <c r="C2614" i="10"/>
  <c r="C3915" i="10"/>
  <c r="C2615" i="10"/>
  <c r="C3916" i="10"/>
  <c r="C2521" i="10"/>
  <c r="C3404" i="10"/>
  <c r="C2103" i="10"/>
  <c r="C2899" i="10"/>
  <c r="C1220" i="10"/>
  <c r="C2227" i="10"/>
  <c r="C639" i="10"/>
  <c r="C2115" i="10"/>
  <c r="C4421" i="10"/>
  <c r="C1999" i="10"/>
  <c r="C2279" i="10"/>
  <c r="C1916" i="10"/>
  <c r="C1994" i="10"/>
  <c r="C1917" i="10"/>
  <c r="C1772" i="10"/>
  <c r="C1661" i="10"/>
  <c r="C1769" i="10"/>
  <c r="C3694" i="10"/>
  <c r="C4068" i="10"/>
  <c r="C1418" i="10"/>
  <c r="C4794" i="10"/>
  <c r="C3255" i="10"/>
  <c r="C2880" i="10"/>
  <c r="C2195" i="10"/>
  <c r="C3327" i="10"/>
  <c r="C3472" i="10"/>
  <c r="C3328" i="10"/>
  <c r="C3473" i="10"/>
  <c r="C3200" i="10"/>
  <c r="C2962" i="10"/>
  <c r="C3072" i="10"/>
  <c r="C2959" i="10"/>
  <c r="C3320" i="10"/>
  <c r="C1265" i="10"/>
  <c r="C3660" i="10"/>
  <c r="C1057" i="10"/>
  <c r="C3639" i="10"/>
  <c r="C4023" i="10"/>
  <c r="C4629" i="10"/>
  <c r="C2722" i="10"/>
  <c r="C3669" i="10"/>
  <c r="C286" i="10"/>
  <c r="C3568" i="10"/>
  <c r="C796" i="10"/>
  <c r="C3569" i="10"/>
  <c r="C797" i="10"/>
  <c r="C3469" i="10"/>
  <c r="C798" i="10"/>
  <c r="C3751" i="10"/>
  <c r="C4726" i="10"/>
  <c r="C3129" i="10"/>
  <c r="C803" i="10"/>
  <c r="C2819" i="10"/>
  <c r="C2463" i="10"/>
  <c r="C3643" i="10"/>
  <c r="C4182" i="10"/>
  <c r="C3347" i="10"/>
  <c r="C3746" i="10"/>
  <c r="C3348" i="10"/>
  <c r="C3743" i="10"/>
  <c r="C3349" i="10"/>
  <c r="C3744" i="10"/>
  <c r="C3248" i="10"/>
  <c r="C3745" i="10"/>
  <c r="C3020" i="10"/>
  <c r="C3332" i="10"/>
  <c r="C3127" i="10"/>
  <c r="C3012" i="10"/>
  <c r="C3275" i="10"/>
  <c r="C2520" i="10"/>
  <c r="C4837" i="10"/>
  <c r="C4163" i="10"/>
  <c r="C2805" i="10"/>
  <c r="C3422" i="10"/>
  <c r="C3532" i="10"/>
  <c r="C3423" i="10"/>
  <c r="C3432" i="10"/>
  <c r="C3424" i="10"/>
  <c r="C3433" i="10"/>
  <c r="C3331" i="10"/>
  <c r="C3811" i="10"/>
  <c r="C3011" i="10"/>
  <c r="C3467" i="10"/>
  <c r="C2767" i="10"/>
  <c r="C3484" i="10"/>
  <c r="C3303" i="10"/>
  <c r="C494" i="10"/>
  <c r="C5001" i="10"/>
  <c r="C3798" i="10"/>
  <c r="C3316" i="10"/>
  <c r="C3542" i="10"/>
  <c r="C3317" i="10"/>
  <c r="C3286" i="10"/>
  <c r="C3050" i="10"/>
  <c r="C3851" i="10"/>
  <c r="C3051" i="10"/>
  <c r="C3714" i="10"/>
  <c r="C2411" i="10"/>
  <c r="C3905" i="10"/>
  <c r="C1990" i="10"/>
  <c r="C3264" i="10"/>
  <c r="C1715" i="10"/>
  <c r="C434" i="10"/>
  <c r="C3995" i="10"/>
  <c r="C3412" i="10"/>
  <c r="C3502" i="10"/>
  <c r="C3312" i="10"/>
  <c r="C3235" i="10"/>
  <c r="C3219" i="10"/>
  <c r="C3236" i="10"/>
  <c r="C3220" i="10"/>
  <c r="C3237" i="10"/>
  <c r="C3917" i="10"/>
  <c r="C2522" i="10"/>
  <c r="C3405" i="10"/>
  <c r="C2009" i="10"/>
  <c r="C2900" i="10"/>
  <c r="C1221" i="10"/>
  <c r="C1189" i="10"/>
  <c r="C1663" i="10"/>
  <c r="C3690" i="10"/>
  <c r="C1860" i="10"/>
  <c r="C3446" i="10"/>
  <c r="C1861" i="10"/>
  <c r="C3445" i="10"/>
  <c r="C1796" i="10"/>
  <c r="C3178" i="10"/>
  <c r="C1732" i="10"/>
  <c r="C3738" i="10"/>
  <c r="C1163" i="10"/>
  <c r="C166" i="10"/>
  <c r="C4146" i="10"/>
  <c r="C795" i="10"/>
  <c r="C3722" i="10"/>
  <c r="C775" i="10"/>
  <c r="C1198" i="10"/>
  <c r="C3505" i="10"/>
  <c r="C1667" i="10"/>
  <c r="C3313" i="10"/>
  <c r="C1603" i="10"/>
  <c r="C3185" i="10"/>
  <c r="C1539" i="10"/>
  <c r="C2993" i="10"/>
  <c r="C1178" i="10"/>
  <c r="C2944" i="10"/>
  <c r="C2960" i="10"/>
  <c r="C3321" i="10"/>
  <c r="C1266" i="10"/>
  <c r="C3560" i="10"/>
  <c r="C1058" i="10"/>
  <c r="C3253" i="10"/>
  <c r="C3921" i="10"/>
  <c r="C3513" i="10"/>
  <c r="C4087" i="10"/>
  <c r="C3413" i="10"/>
  <c r="C4494" i="10"/>
  <c r="C3099" i="10"/>
  <c r="C4657" i="10"/>
  <c r="C3100" i="10"/>
  <c r="C4785" i="10"/>
  <c r="C3156" i="10"/>
  <c r="C2091" i="10"/>
  <c r="C3752" i="10"/>
  <c r="C4727" i="10"/>
  <c r="C3769" i="10"/>
  <c r="C3666" i="10"/>
  <c r="C705" i="10"/>
  <c r="C49" i="10"/>
  <c r="C3093" i="10"/>
  <c r="C376" i="10"/>
  <c r="C2885" i="10"/>
  <c r="C1227" i="10"/>
  <c r="C3859" i="10"/>
  <c r="C3934" i="10"/>
  <c r="C3860" i="10"/>
  <c r="C3935" i="10"/>
  <c r="C3249" i="10"/>
  <c r="C3647" i="10"/>
  <c r="C2920" i="10"/>
  <c r="C3333" i="10"/>
  <c r="C1971" i="10"/>
  <c r="C2910" i="10"/>
  <c r="C3996" i="10"/>
  <c r="C1231" i="10"/>
  <c r="C3525" i="10"/>
  <c r="C1144" i="10"/>
  <c r="C3212" i="10"/>
  <c r="C1145" i="10"/>
  <c r="C3213" i="10"/>
  <c r="C1146" i="10"/>
  <c r="C3112" i="10"/>
  <c r="C1016" i="10"/>
  <c r="C3081" i="10"/>
  <c r="C3563" i="10"/>
  <c r="C3531" i="10"/>
  <c r="C2666" i="10"/>
  <c r="C3457" i="10"/>
  <c r="C2317" i="10"/>
  <c r="C554" i="10"/>
  <c r="C3858" i="10"/>
  <c r="C2914" i="10"/>
  <c r="C3827" i="10"/>
  <c r="C2913" i="10"/>
  <c r="C3828" i="10"/>
  <c r="C2576" i="10"/>
  <c r="C3829" i="10"/>
  <c r="C3186" i="10"/>
  <c r="C3562" i="10"/>
  <c r="C3723" i="10"/>
  <c r="C3052" i="10"/>
  <c r="C3585" i="10"/>
  <c r="C2316" i="10"/>
  <c r="C3776" i="10"/>
  <c r="C1991" i="10"/>
  <c r="C4842" i="10"/>
  <c r="C1708" i="10"/>
  <c r="C3824" i="10"/>
  <c r="C1482" i="10"/>
  <c r="C3731" i="10"/>
  <c r="C1226" i="10"/>
  <c r="C3732" i="10"/>
  <c r="C970" i="10"/>
  <c r="C3733" i="10"/>
  <c r="C3747" i="10"/>
  <c r="C3221" i="10"/>
  <c r="C2991" i="10"/>
  <c r="C3816" i="10"/>
  <c r="C2428" i="10"/>
  <c r="C3304" i="10"/>
  <c r="C2010" i="10"/>
  <c r="C4908" i="10"/>
  <c r="C2564" i="10"/>
  <c r="C3849" i="10"/>
  <c r="C2257" i="10"/>
  <c r="C3578" i="10"/>
  <c r="C2258" i="10"/>
  <c r="C3338" i="10"/>
  <c r="C2164" i="10"/>
  <c r="C3337" i="10"/>
  <c r="C2165" i="10"/>
  <c r="C2934" i="10"/>
  <c r="C1733" i="10"/>
  <c r="C3737" i="10"/>
  <c r="C1164" i="10"/>
  <c r="C942" i="10"/>
  <c r="C4273" i="10"/>
  <c r="C4931" i="10"/>
  <c r="C2468" i="10"/>
  <c r="C2674" i="10"/>
  <c r="C1895" i="10"/>
  <c r="C2510" i="10"/>
  <c r="C1767" i="10"/>
  <c r="C2511" i="10"/>
  <c r="C1768" i="10"/>
  <c r="C2418" i="10"/>
  <c r="C1704" i="10"/>
  <c r="C3826" i="10"/>
  <c r="C1770" i="10"/>
  <c r="C3427" i="10"/>
  <c r="C4324" i="10"/>
  <c r="C1162" i="10"/>
  <c r="C4956" i="10"/>
  <c r="C3280" i="10"/>
  <c r="C830" i="10"/>
  <c r="C3035" i="10"/>
  <c r="C4351" i="10"/>
  <c r="C2907" i="10"/>
  <c r="C4352" i="10"/>
  <c r="C3683" i="10"/>
  <c r="C2399" i="10"/>
  <c r="C3925" i="10"/>
  <c r="C2400" i="10"/>
  <c r="C3101" i="10"/>
  <c r="C4786" i="10"/>
  <c r="C3157" i="10"/>
  <c r="C1264" i="10"/>
  <c r="C3753" i="10"/>
  <c r="C4982" i="10"/>
  <c r="C193" i="10"/>
  <c r="C1426" i="10"/>
  <c r="C3704" i="10"/>
  <c r="C3119" i="10"/>
  <c r="C3705" i="10"/>
  <c r="C3117" i="10"/>
  <c r="C3605" i="10"/>
  <c r="C3118" i="10"/>
  <c r="C3291" i="10"/>
  <c r="C2343" i="10"/>
  <c r="C3861" i="10"/>
  <c r="C3936" i="10"/>
  <c r="C3149" i="10"/>
  <c r="C3522" i="10"/>
  <c r="C2921" i="10"/>
  <c r="C3234" i="10"/>
  <c r="C2215" i="10"/>
  <c r="C1908" i="10"/>
  <c r="C3028" i="10"/>
  <c r="C2063" i="10"/>
  <c r="C3029" i="10"/>
  <c r="C1970" i="10"/>
  <c r="C2928" i="10"/>
  <c r="C1835" i="10"/>
  <c r="C2929" i="10"/>
  <c r="C1836" i="10"/>
  <c r="C3113" i="10"/>
  <c r="C1017" i="10"/>
  <c r="C2768" i="10"/>
  <c r="C3564" i="10"/>
  <c r="C3339" i="10"/>
  <c r="C2573" i="10"/>
  <c r="C567" i="10"/>
  <c r="C1431" i="10"/>
  <c r="C3577" i="10"/>
  <c r="C2917" i="10"/>
  <c r="C3477" i="10"/>
  <c r="C2918" i="10"/>
  <c r="C3478" i="10"/>
  <c r="C2776" i="10"/>
  <c r="C3355" i="10"/>
  <c r="C2777" i="10"/>
  <c r="C2966" i="10"/>
  <c r="C2146" i="10"/>
  <c r="C3633" i="10"/>
  <c r="C3749" i="10"/>
  <c r="C3121" i="10"/>
  <c r="C2990" i="10"/>
  <c r="C2341" i="10"/>
  <c r="C4295" i="10"/>
  <c r="C3165" i="10"/>
  <c r="C2401" i="10"/>
  <c r="C3064" i="10"/>
  <c r="C2402" i="10"/>
  <c r="C3065" i="10"/>
  <c r="C2309" i="10"/>
  <c r="C2965" i="10"/>
  <c r="C2239" i="10"/>
  <c r="C3632" i="10"/>
  <c r="C3748" i="10"/>
  <c r="C3120" i="10"/>
  <c r="C2989" i="10"/>
  <c r="C3817" i="10"/>
  <c r="C2358" i="10"/>
  <c r="C4024" i="10"/>
  <c r="C3930" i="10"/>
  <c r="C3774" i="10"/>
  <c r="C2676" i="10"/>
  <c r="C3773" i="10"/>
  <c r="C2677" i="10"/>
  <c r="C3319" i="10"/>
  <c r="C2607" i="10"/>
  <c r="C3055" i="10"/>
  <c r="C2513" i="10"/>
  <c r="C3066" i="10"/>
  <c r="C2095" i="10"/>
  <c r="C2933" i="10"/>
  <c r="C1668" i="10"/>
  <c r="C3470" i="10"/>
  <c r="C1165" i="10"/>
  <c r="C26" i="10"/>
  <c r="C943" i="10"/>
  <c r="C2943" i="10"/>
  <c r="C2328" i="10"/>
  <c r="C2941" i="10"/>
  <c r="C2234" i="10"/>
  <c r="C2942" i="10"/>
  <c r="C2235" i="10"/>
  <c r="C3037" i="10"/>
  <c r="C136" i="10"/>
  <c r="C2908" i="10"/>
  <c r="C391" i="10"/>
  <c r="C2909" i="10"/>
  <c r="C392" i="10"/>
  <c r="C2848" i="10"/>
  <c r="C583" i="10"/>
  <c r="C3292" i="10"/>
  <c r="C1818" i="10"/>
  <c r="C3760" i="10"/>
  <c r="C3843" i="10"/>
  <c r="C2803" i="10"/>
  <c r="C3523" i="10"/>
  <c r="C364" i="10"/>
  <c r="C2323" i="10"/>
  <c r="C3539" i="10"/>
  <c r="C2731" i="10"/>
  <c r="C3540" i="10"/>
  <c r="C2645" i="10"/>
  <c r="C3541" i="10"/>
  <c r="C2575" i="10"/>
  <c r="C3440" i="10"/>
  <c r="C2482" i="10"/>
  <c r="C3724" i="10"/>
  <c r="C1837" i="10"/>
  <c r="C3013" i="10"/>
  <c r="C1018" i="10"/>
  <c r="C3161" i="10"/>
  <c r="C3318" i="10"/>
  <c r="C125" i="10"/>
  <c r="C1751" i="10"/>
  <c r="C2738" i="10"/>
  <c r="C3428" i="10"/>
  <c r="C3867" i="10"/>
  <c r="C3429" i="10"/>
  <c r="C3868" i="10"/>
  <c r="C3430" i="10"/>
  <c r="C3768" i="10"/>
  <c r="C3158" i="10"/>
  <c r="C3356" i="10"/>
  <c r="C2778" i="10"/>
  <c r="C2853" i="10"/>
  <c r="C2052" i="10"/>
  <c r="C3533" i="10"/>
  <c r="C3503" i="10"/>
  <c r="C5004" i="10"/>
  <c r="C3417" i="10"/>
  <c r="C2483" i="10"/>
  <c r="C895" i="10"/>
  <c r="C3874" i="10"/>
  <c r="C896" i="10"/>
  <c r="C3873" i="10"/>
  <c r="C3823" i="10"/>
  <c r="C3775" i="10"/>
  <c r="C3821" i="10"/>
  <c r="C3038" i="10"/>
  <c r="C3043" i="10"/>
  <c r="C3054" i="10"/>
  <c r="C2420" i="10"/>
  <c r="C2935" i="10"/>
  <c r="C2002" i="10"/>
  <c r="C831" i="10"/>
  <c r="C175" i="10"/>
  <c r="C3361" i="10"/>
  <c r="C3311" i="10"/>
  <c r="C3263" i="10"/>
  <c r="C3308" i="10"/>
  <c r="C3262" i="10"/>
  <c r="C3309" i="10"/>
  <c r="C3138" i="10"/>
  <c r="C3310" i="10"/>
  <c r="C3053" i="10"/>
  <c r="C2514" i="10"/>
  <c r="C3447" i="10"/>
  <c r="C2001" i="10"/>
  <c r="C2715" i="10"/>
  <c r="C1604" i="10"/>
  <c r="C1759" i="10"/>
  <c r="C500" i="10"/>
  <c r="C3230" i="10"/>
  <c r="C2583" i="10"/>
  <c r="C3139" i="10"/>
  <c r="C2584" i="10"/>
  <c r="C3140" i="10"/>
  <c r="C2490" i="10"/>
  <c r="C3141" i="10"/>
  <c r="C2491" i="10"/>
  <c r="C2856" i="10"/>
  <c r="C2071" i="10"/>
  <c r="C2255" i="10"/>
  <c r="C1511" i="10"/>
  <c r="C3314" i="10"/>
  <c r="C1513" i="10"/>
  <c r="C2760" i="10"/>
  <c r="C3597" i="10"/>
  <c r="C3499" i="10"/>
  <c r="C3284" i="10"/>
  <c r="C3500" i="10"/>
  <c r="C3184" i="10"/>
  <c r="C3063" i="10"/>
  <c r="C3085" i="10"/>
  <c r="C3062" i="10"/>
  <c r="C2882" i="10"/>
  <c r="C1923" i="10"/>
  <c r="C3712" i="10"/>
  <c r="C1038" i="10"/>
  <c r="C2865" i="10"/>
  <c r="C2581" i="10"/>
  <c r="C3362" i="10"/>
  <c r="C1762" i="10"/>
  <c r="C3238" i="10"/>
  <c r="C3910" i="10"/>
  <c r="C3046" i="10"/>
  <c r="C4328" i="10"/>
  <c r="C3047" i="10"/>
  <c r="C4329" i="10"/>
  <c r="C3931" i="10"/>
  <c r="C4717" i="10"/>
  <c r="C3611" i="10"/>
  <c r="C1518" i="10"/>
  <c r="C3000" i="10"/>
  <c r="C4942" i="10"/>
  <c r="C3056" i="10"/>
  <c r="C11" i="10"/>
  <c r="C3208" i="10"/>
  <c r="C2167" i="10"/>
  <c r="C2171" i="10"/>
  <c r="C3384" i="10"/>
  <c r="C3301" i="10"/>
  <c r="C3385" i="10"/>
  <c r="C3302" i="10"/>
  <c r="C3285" i="10"/>
  <c r="C3034" i="10"/>
  <c r="C2971" i="10"/>
  <c r="C3031" i="10"/>
  <c r="C3441" i="10"/>
  <c r="C2389" i="10"/>
  <c r="C3725" i="10"/>
  <c r="C1709" i="10"/>
  <c r="C3014" i="10"/>
  <c r="C34" i="10"/>
  <c r="C4093" i="10"/>
  <c r="C2298" i="10"/>
  <c r="C3136" i="10"/>
  <c r="C1521" i="10"/>
  <c r="C3137" i="10"/>
  <c r="C1218" i="10"/>
  <c r="C3008" i="10"/>
  <c r="C1026" i="10"/>
  <c r="C3009" i="10"/>
  <c r="C4272" i="10"/>
  <c r="C3675" i="10"/>
  <c r="C3159" i="10"/>
  <c r="C3256" i="10"/>
  <c r="C2658" i="10"/>
  <c r="C3923" i="10"/>
  <c r="C2053" i="10"/>
  <c r="C2743" i="10"/>
  <c r="C393" i="10"/>
  <c r="C2834" i="10"/>
  <c r="C4679" i="10"/>
  <c r="C2835" i="10"/>
  <c r="C4936" i="10"/>
  <c r="C2836" i="10"/>
  <c r="C127" i="10"/>
  <c r="C3614" i="10"/>
  <c r="C128" i="10"/>
  <c r="C3650" i="10"/>
  <c r="C3822" i="10"/>
  <c r="C2949" i="10"/>
  <c r="C3044" i="10"/>
  <c r="C1915" i="10"/>
  <c r="C2421" i="10"/>
  <c r="C134" i="10"/>
  <c r="C4004" i="10"/>
  <c r="C3662" i="10"/>
  <c r="C3720" i="10"/>
  <c r="C2789" i="10"/>
  <c r="C3721" i="10"/>
  <c r="C2627" i="10"/>
  <c r="C3450" i="10"/>
  <c r="C3842" i="10"/>
  <c r="C3451" i="10"/>
  <c r="C3455" i="10"/>
  <c r="C2751" i="10"/>
  <c r="C3039" i="10"/>
  <c r="C2398" i="10"/>
  <c r="C3299" i="10"/>
  <c r="C1978" i="10"/>
  <c r="C3617" i="10"/>
  <c r="C574" i="10"/>
  <c r="C3554" i="10"/>
  <c r="C3209" i="10"/>
  <c r="C3551" i="10"/>
  <c r="C2938" i="10"/>
  <c r="C3552" i="10"/>
  <c r="C2939" i="10"/>
  <c r="C3553" i="10"/>
  <c r="C2940" i="10"/>
  <c r="C3042" i="10"/>
  <c r="C2397" i="10"/>
  <c r="C3754" i="10"/>
  <c r="C2072" i="10"/>
  <c r="C2162" i="10"/>
  <c r="C1512" i="10"/>
  <c r="C3106" i="10"/>
  <c r="C3741" i="10"/>
  <c r="C1439" i="10"/>
  <c r="C3640" i="10"/>
  <c r="C1367" i="10"/>
  <c r="C3641" i="10"/>
  <c r="C1234" i="10"/>
  <c r="C3228" i="10"/>
  <c r="C1155" i="10"/>
  <c r="C3880" i="10"/>
  <c r="C2987" i="10"/>
  <c r="C2883" i="10"/>
  <c r="C1859" i="10"/>
  <c r="C3584" i="10"/>
  <c r="C3474" i="10"/>
  <c r="C3164" i="10"/>
  <c r="C2055" i="10"/>
  <c r="C3497" i="10"/>
  <c r="C1721" i="10"/>
  <c r="C3369" i="10"/>
  <c r="C1722" i="10"/>
  <c r="C3177" i="10"/>
  <c r="C1723" i="10"/>
  <c r="C3049" i="10"/>
  <c r="C4111" i="10"/>
  <c r="C3739" i="10"/>
  <c r="C2314" i="10"/>
  <c r="C3612" i="10"/>
  <c r="C1519" i="10"/>
  <c r="C3001" i="10"/>
  <c r="C284" i="10"/>
  <c r="C3557" i="10"/>
  <c r="C2422" i="10"/>
  <c r="C3283" i="10"/>
  <c r="C4009" i="10"/>
  <c r="C3155" i="10"/>
  <c r="C4483" i="10"/>
  <c r="C3091" i="10"/>
  <c r="C4670" i="10"/>
  <c r="C2963" i="10"/>
  <c r="C4739" i="10"/>
  <c r="C2849" i="10"/>
  <c r="C584" i="10"/>
  <c r="C3293" i="10"/>
  <c r="C1378" i="10"/>
  <c r="C3761" i="10"/>
  <c r="C3844" i="10"/>
  <c r="C4517" i="10"/>
  <c r="C2578" i="10"/>
  <c r="C3648" i="10"/>
  <c r="C1907" i="10"/>
  <c r="C3649" i="10"/>
  <c r="C1842" i="10"/>
  <c r="C3520" i="10"/>
  <c r="C1843" i="10"/>
  <c r="C3521" i="10"/>
  <c r="C1778" i="10"/>
  <c r="C2896" i="10"/>
  <c r="C3670" i="10"/>
  <c r="C3676" i="10"/>
  <c r="C3160" i="10"/>
  <c r="C3163" i="10"/>
  <c r="C2565" i="10"/>
  <c r="C4169" i="10"/>
  <c r="C548" i="10"/>
  <c r="C3082" i="10"/>
  <c r="C1430" i="10"/>
  <c r="C3083" i="10"/>
  <c r="C1362" i="10"/>
  <c r="C3084" i="10"/>
  <c r="C1297" i="10"/>
  <c r="C2984" i="10"/>
  <c r="C1298" i="10"/>
  <c r="C2320" i="10"/>
  <c r="C383" i="10"/>
  <c r="C3550" i="10"/>
  <c r="C3555" i="10"/>
  <c r="C4402" i="10"/>
  <c r="C2752" i="10"/>
  <c r="C101" i="10"/>
  <c r="C3368" i="10"/>
  <c r="C3869" i="10"/>
  <c r="C3825" i="10"/>
  <c r="C3504" i="10"/>
  <c r="C3613" i="10"/>
  <c r="C3426" i="10"/>
  <c r="C4926" i="10"/>
  <c r="C2339" i="10"/>
  <c r="C2008" i="10"/>
  <c r="C3830" i="10"/>
  <c r="C3032" i="10"/>
  <c r="C1517" i="10"/>
  <c r="C4094" i="10"/>
  <c r="C2204" i="10"/>
  <c r="C3911" i="10"/>
  <c r="C635" i="10"/>
  <c r="C4253" i="10"/>
  <c r="C1230" i="10"/>
  <c r="C4773" i="10"/>
  <c r="C2415" i="10"/>
  <c r="C2667" i="10"/>
  <c r="C2066" i="10"/>
  <c r="C4865" i="10"/>
  <c r="C2321" i="10"/>
  <c r="C3875" i="10"/>
  <c r="C4938" i="10"/>
  <c r="C1509" i="10"/>
  <c r="C982" i="10"/>
  <c r="C126" i="10"/>
  <c r="C1752" i="10"/>
  <c r="C2214" i="10"/>
  <c r="C2922" i="10"/>
  <c r="C239" i="10"/>
  <c r="C4419" i="10"/>
  <c r="C3080" i="10"/>
  <c r="C2065" i="10"/>
  <c r="C998" i="10"/>
  <c r="C1717" i="10"/>
  <c r="C2668" i="10"/>
  <c r="C2067" i="10"/>
  <c r="C4106" i="10"/>
  <c r="C1902" i="10"/>
  <c r="C1120" i="10"/>
  <c r="C4477" i="10"/>
  <c r="C637" i="10"/>
  <c r="C1432" i="10"/>
  <c r="C1134" i="10"/>
  <c r="C2554" i="10"/>
  <c r="C565" i="10"/>
  <c r="C122" i="10"/>
  <c r="C1658" i="10"/>
  <c r="C1716" i="10"/>
  <c r="C4488" i="10"/>
  <c r="C990" i="10"/>
  <c r="C999" i="10"/>
  <c r="C1589" i="10"/>
  <c r="C562" i="10"/>
  <c r="C4722" i="10"/>
  <c r="C60" i="10"/>
  <c r="C197" i="10"/>
  <c r="C4096" i="10"/>
  <c r="C3855" i="10"/>
  <c r="C4461" i="10"/>
  <c r="C2134" i="10"/>
  <c r="C3912" i="10"/>
  <c r="C636" i="10"/>
  <c r="C4367" i="10"/>
  <c r="C1151" i="10"/>
  <c r="C308" i="10"/>
  <c r="C4745" i="10"/>
  <c r="C4651" i="10"/>
  <c r="C991" i="10"/>
  <c r="C61" i="10"/>
  <c r="C414" i="10"/>
  <c r="C4115" i="10"/>
  <c r="C3570" i="10"/>
  <c r="C4025" i="10"/>
  <c r="C3927" i="10"/>
  <c r="C1328" i="10"/>
  <c r="C684" i="10"/>
  <c r="C3593" i="10"/>
  <c r="C4729" i="10"/>
  <c r="C4585" i="10"/>
  <c r="C2535" i="10"/>
  <c r="C242" i="10"/>
  <c r="C1494" i="10"/>
  <c r="C4713" i="10"/>
  <c r="C2250" i="10"/>
  <c r="C2382" i="10"/>
  <c r="C3963" i="10"/>
  <c r="C2454" i="10"/>
  <c r="C3780" i="10"/>
  <c r="C4029" i="10"/>
  <c r="C3687" i="10"/>
  <c r="C319" i="10"/>
  <c r="C4587" i="10"/>
  <c r="C27" i="10"/>
  <c r="C4545" i="10"/>
  <c r="C4348" i="10"/>
  <c r="C3175" i="10"/>
  <c r="C2058" i="10"/>
  <c r="C1918" i="10"/>
  <c r="C4350" i="10"/>
  <c r="C3173" i="10"/>
  <c r="C2179" i="10"/>
  <c r="C1067" i="10"/>
  <c r="C4571" i="10"/>
  <c r="C2349" i="10"/>
  <c r="C3814" i="10"/>
  <c r="C4875" i="10"/>
  <c r="C3394" i="10"/>
  <c r="C667" i="10"/>
  <c r="C4103" i="10"/>
  <c r="C4469" i="10"/>
  <c r="C4607" i="10"/>
  <c r="C3686" i="10"/>
  <c r="C491" i="10"/>
  <c r="C1437" i="10"/>
  <c r="C4862" i="10"/>
  <c r="C2861" i="10"/>
  <c r="C4055" i="10"/>
  <c r="C3353" i="10"/>
  <c r="C4819" i="10"/>
  <c r="C3330" i="10"/>
  <c r="C2854" i="10"/>
  <c r="C4194" i="10"/>
  <c r="C3040" i="10"/>
  <c r="C3766" i="10"/>
  <c r="C2675" i="10"/>
  <c r="C3179" i="10"/>
  <c r="C1795" i="10"/>
  <c r="C2412" i="10"/>
  <c r="C1520" i="10"/>
  <c r="C1567" i="10"/>
  <c r="C1639" i="10"/>
  <c r="C4536" i="10"/>
  <c r="C2816" i="10"/>
  <c r="C2881" i="10"/>
  <c r="C2864" i="10"/>
  <c r="C3653" i="10"/>
  <c r="C4423" i="10"/>
  <c r="C641" i="10"/>
  <c r="C598" i="10"/>
  <c r="C4251" i="10"/>
  <c r="C730" i="10"/>
  <c r="C1369" i="10"/>
  <c r="C1066" i="10"/>
  <c r="C2461" i="10"/>
  <c r="C4787" i="10"/>
  <c r="C1879" i="10"/>
  <c r="C3959" i="10"/>
  <c r="C2390" i="10"/>
  <c r="C3297" i="10"/>
  <c r="C582" i="10"/>
  <c r="C396" i="10"/>
  <c r="C1327" i="10"/>
  <c r="C1329" i="10"/>
  <c r="C521" i="10"/>
  <c r="C3592" i="10"/>
  <c r="C4728" i="10"/>
  <c r="C4353" i="10"/>
  <c r="C3857" i="10"/>
  <c r="C4624" i="10"/>
  <c r="C2042" i="10"/>
  <c r="C382" i="10"/>
  <c r="C1623" i="10"/>
  <c r="C4880" i="10"/>
  <c r="C1816" i="10"/>
  <c r="C2823" i="10"/>
  <c r="C3131" i="10"/>
  <c r="C651" i="10"/>
  <c r="C250" i="10"/>
  <c r="C5005" i="10"/>
  <c r="C2372" i="10"/>
  <c r="C2093" i="10"/>
  <c r="C4985" i="10"/>
  <c r="C4999" i="10"/>
  <c r="C1707" i="10"/>
  <c r="C381" i="10"/>
  <c r="C1689" i="10"/>
  <c r="C823" i="10"/>
  <c r="C1305" i="10"/>
  <c r="C474" i="10"/>
  <c r="C1624" i="10"/>
  <c r="C2432" i="10"/>
  <c r="C1950" i="10"/>
  <c r="C3756" i="10"/>
  <c r="C1444" i="10"/>
  <c r="C2342" i="10"/>
  <c r="C4564" i="10"/>
  <c r="C2147" i="10"/>
  <c r="C734" i="10"/>
  <c r="C968" i="10"/>
  <c r="C4472" i="10"/>
  <c r="C731" i="10"/>
  <c r="C1304" i="10"/>
  <c r="C4586" i="10"/>
  <c r="C2249" i="10"/>
  <c r="C893" i="10"/>
  <c r="C1240" i="10"/>
  <c r="C3258" i="10"/>
  <c r="C1246" i="10"/>
  <c r="C2858" i="10"/>
  <c r="C1124" i="10"/>
  <c r="C1760" i="10"/>
  <c r="C501" i="10"/>
  <c r="C4475" i="10"/>
  <c r="C1318" i="10"/>
  <c r="C816" i="10"/>
  <c r="C1138" i="10"/>
  <c r="C121" i="10"/>
  <c r="C505" i="10"/>
  <c r="C4349" i="10"/>
  <c r="C3172" i="10"/>
  <c r="C732" i="10"/>
  <c r="C761" i="10"/>
  <c r="C3386" i="10"/>
  <c r="C1451" i="10"/>
  <c r="C4034" i="10"/>
  <c r="C3364" i="10"/>
  <c r="C2696" i="10"/>
  <c r="C1141" i="10"/>
  <c r="C3715" i="10"/>
  <c r="C410" i="10"/>
  <c r="C846" i="10"/>
  <c r="C1010" i="10"/>
  <c r="C1262" i="10"/>
  <c r="C688" i="10"/>
  <c r="C4675" i="10"/>
  <c r="C2863" i="10"/>
  <c r="C1095" i="10"/>
  <c r="C757" i="10"/>
  <c r="C977" i="10"/>
  <c r="C3866" i="10"/>
  <c r="C1583" i="10"/>
  <c r="C2216" i="10"/>
  <c r="C1698" i="10"/>
  <c r="C3171" i="10"/>
  <c r="C2567" i="10"/>
  <c r="C2956" i="10"/>
  <c r="C1691" i="10"/>
  <c r="C4202" i="10"/>
  <c r="C1992" i="10"/>
  <c r="C4388" i="10"/>
  <c r="C3545" i="10"/>
  <c r="C278" i="10"/>
  <c r="C3815" i="10"/>
  <c r="C4741" i="10"/>
  <c r="C1292" i="10"/>
  <c r="C2797" i="10"/>
  <c r="C2440" i="10"/>
  <c r="C2582" i="10"/>
  <c r="C3045" i="10"/>
  <c r="C4539" i="10"/>
  <c r="C2326" i="10"/>
  <c r="C102" i="10"/>
  <c r="C2804" i="10"/>
  <c r="C3357" i="10"/>
  <c r="C2770" i="10"/>
  <c r="C2884" i="10"/>
  <c r="C2495" i="10"/>
  <c r="C3102" i="10"/>
  <c r="C3803" i="10"/>
  <c r="C4091" i="10"/>
  <c r="C3896" i="10"/>
  <c r="C3797" i="10"/>
  <c r="C3340" i="10"/>
  <c r="C1232" i="10"/>
  <c r="C92" i="10"/>
  <c r="C422" i="10"/>
  <c r="C4978" i="10"/>
  <c r="C2563" i="10"/>
  <c r="C178" i="10"/>
  <c r="C2371" i="10"/>
  <c r="C1738" i="10"/>
  <c r="C129" i="10"/>
  <c r="C4265" i="10"/>
  <c r="C806" i="10"/>
  <c r="C1416" i="10"/>
  <c r="C385" i="10"/>
  <c r="C3621" i="10"/>
  <c r="C618" i="10"/>
  <c r="C1407" i="10"/>
  <c r="C2873" i="10"/>
  <c r="C4425" i="10"/>
  <c r="C1317" i="10"/>
  <c r="C4740" i="10"/>
  <c r="C1137" i="10"/>
  <c r="C959" i="10"/>
  <c r="C348" i="10"/>
  <c r="C4264" i="10"/>
  <c r="C805" i="10"/>
  <c r="C4550" i="10"/>
  <c r="C3418" i="10"/>
  <c r="C4674" i="10"/>
  <c r="C897" i="10"/>
  <c r="C2699" i="10"/>
  <c r="C3877" i="10"/>
  <c r="C3322" i="10"/>
  <c r="C2736" i="10"/>
  <c r="C226" i="10"/>
  <c r="C4374" i="10"/>
  <c r="C1361" i="10"/>
  <c r="C4544" i="10"/>
  <c r="C4215" i="10"/>
  <c r="C3929" i="10"/>
  <c r="C4428" i="10"/>
  <c r="C686" i="10"/>
  <c r="C689" i="10"/>
  <c r="C1711" i="10"/>
  <c r="C4812" i="10"/>
  <c r="C3415" i="10"/>
  <c r="C1744" i="10"/>
  <c r="C4359" i="10"/>
  <c r="C1898" i="10"/>
  <c r="C2416" i="10"/>
  <c r="C3439" i="10"/>
  <c r="C176" i="10"/>
  <c r="C342" i="10"/>
  <c r="C812" i="10"/>
  <c r="C3342" i="10"/>
  <c r="C2277" i="10"/>
  <c r="C341" i="10"/>
  <c r="C1710" i="10"/>
  <c r="C377" i="10"/>
  <c r="C506" i="10"/>
  <c r="C690" i="10"/>
  <c r="C1258" i="10"/>
  <c r="C4047" i="10"/>
  <c r="C4010" i="10"/>
  <c r="C1103" i="10"/>
  <c r="C29" i="10"/>
  <c r="C3103" i="10"/>
  <c r="C922" i="10"/>
  <c r="C1403" i="10"/>
  <c r="C4979" i="10"/>
  <c r="C327" i="10"/>
  <c r="C1871" i="10"/>
  <c r="C2719" i="10"/>
  <c r="C246" i="10"/>
  <c r="C1263" i="10"/>
  <c r="C756" i="10"/>
  <c r="C2434" i="10"/>
  <c r="C431" i="10"/>
  <c r="C1490" i="10"/>
  <c r="C1464" i="10"/>
  <c r="C3189" i="10"/>
  <c r="C3924" i="10"/>
  <c r="C2056" i="10"/>
  <c r="C3937" i="10"/>
  <c r="C3374" i="10"/>
  <c r="C1930" i="10"/>
  <c r="C3015" i="10"/>
  <c r="C818" i="10"/>
  <c r="C3007" i="10"/>
  <c r="C3343" i="10"/>
  <c r="C1993" i="10"/>
  <c r="C4614" i="10"/>
  <c r="C2822" i="10"/>
  <c r="C3345" i="10"/>
  <c r="C1699" i="10"/>
  <c r="C3901" i="10"/>
  <c r="C678" i="10"/>
  <c r="C2895" i="10"/>
  <c r="C2423" i="10"/>
  <c r="C2911" i="10"/>
  <c r="C4266" i="10"/>
  <c r="C2512" i="10"/>
  <c r="C3407" i="10"/>
  <c r="C3595" i="10"/>
  <c r="C1963" i="10"/>
  <c r="C3226" i="10"/>
  <c r="C1409" i="10"/>
  <c r="C2837" i="10"/>
  <c r="C1826" i="10"/>
  <c r="C614" i="10"/>
  <c r="C1469" i="10"/>
  <c r="C2557" i="10"/>
  <c r="C46" i="10"/>
  <c r="C4608" i="10"/>
  <c r="C4424" i="10"/>
  <c r="C3154" i="10"/>
  <c r="C3806" i="10"/>
  <c r="C3691" i="10"/>
  <c r="C2637" i="10"/>
  <c r="C3180" i="10"/>
  <c r="C2311" i="10"/>
  <c r="C2413" i="10"/>
  <c r="C2757" i="10"/>
  <c r="C2855" i="10"/>
  <c r="C3579" i="10"/>
  <c r="C3813" i="10"/>
  <c r="C2256" i="10"/>
  <c r="C2000" i="10"/>
  <c r="C2961" i="10"/>
  <c r="C3952" i="10"/>
  <c r="C36" i="10"/>
  <c r="C4467" i="10"/>
  <c r="C4030" i="10"/>
  <c r="C3684" i="10"/>
  <c r="C389" i="10"/>
  <c r="C4680" i="10"/>
  <c r="C4558" i="10"/>
  <c r="C4800" i="10"/>
  <c r="C2347" i="10"/>
  <c r="C3836" i="10"/>
  <c r="C4686" i="10"/>
  <c r="C4992" i="10"/>
  <c r="C4155" i="10"/>
  <c r="C2870" i="10"/>
  <c r="C415" i="10"/>
  <c r="C1560" i="10"/>
  <c r="C1402" i="10"/>
  <c r="C4816" i="10"/>
  <c r="C234" i="10"/>
  <c r="C2015" i="10"/>
  <c r="C3438" i="10"/>
  <c r="C245" i="10"/>
  <c r="C3363" i="10"/>
  <c r="C3835" i="10"/>
  <c r="C4918" i="10"/>
  <c r="C1126" i="10"/>
  <c r="C1109" i="10"/>
  <c r="C3837" i="10"/>
  <c r="C3728" i="10"/>
  <c r="C2297" i="10"/>
  <c r="C671" i="10"/>
  <c r="C4743" i="10"/>
  <c r="C3718" i="10"/>
  <c r="C318" i="10"/>
  <c r="C845" i="10"/>
  <c r="C1122" i="10"/>
  <c r="C1504" i="10"/>
  <c r="C687" i="10"/>
  <c r="C4731" i="10"/>
  <c r="C1125" i="10"/>
  <c r="C482" i="10"/>
  <c r="C4843" i="10"/>
  <c r="C4987" i="10"/>
  <c r="C975" i="10"/>
  <c r="C2746" i="10"/>
  <c r="C3530" i="10"/>
  <c r="C928" i="10"/>
  <c r="C625" i="10"/>
  <c r="C3519" i="10"/>
  <c r="C666" i="10"/>
  <c r="C37" i="10"/>
  <c r="C4468" i="10"/>
  <c r="C4606" i="10"/>
  <c r="C3685" i="10"/>
  <c r="C390" i="10"/>
  <c r="C4681" i="10"/>
  <c r="C2720" i="10"/>
  <c r="C337" i="10"/>
  <c r="C575" i="10"/>
  <c r="C4937" i="10"/>
  <c r="C2043" i="10"/>
  <c r="C2515" i="10"/>
  <c r="C556" i="10"/>
  <c r="C3162" i="10"/>
  <c r="C2312" i="10"/>
  <c r="C3561" i="10"/>
  <c r="C4210" i="10"/>
  <c r="C3366" i="10"/>
  <c r="C3543" i="10"/>
  <c r="C80" i="10"/>
  <c r="C3206" i="10"/>
  <c r="C759" i="10"/>
  <c r="C2886" i="10"/>
  <c r="C3344" i="10"/>
  <c r="C3204" i="10"/>
  <c r="C828" i="10"/>
  <c r="C2384" i="10"/>
  <c r="C4238" i="10"/>
  <c r="C4830" i="10"/>
  <c r="C1983" i="10"/>
  <c r="C2678" i="10"/>
  <c r="C2464" i="10"/>
  <c r="C2116" i="10"/>
  <c r="C3030" i="10"/>
  <c r="C4208" i="10"/>
  <c r="C3777" i="10"/>
  <c r="C2124" i="10"/>
  <c r="C3305" i="10"/>
  <c r="C1890" i="10"/>
  <c r="C2833" i="10"/>
  <c r="C2057" i="10"/>
  <c r="C3098" i="10"/>
  <c r="C2523" i="10"/>
  <c r="C2747" i="10"/>
  <c r="C1986" i="10"/>
  <c r="C4088" i="10"/>
  <c r="C2794" i="10"/>
  <c r="C1309" i="10"/>
  <c r="C4824" i="10"/>
  <c r="C358" i="10"/>
  <c r="C1284" i="10"/>
  <c r="C2359" i="10"/>
  <c r="C2586" i="10"/>
  <c r="C1023" i="10"/>
  <c r="C2237" i="10"/>
  <c r="C1156" i="10"/>
  <c r="C2493" i="10"/>
  <c r="C48" i="10"/>
  <c r="C3606" i="10"/>
  <c r="C4584" i="10"/>
  <c r="C4650" i="10"/>
  <c r="C1233" i="10"/>
  <c r="C2184" i="10"/>
  <c r="C4795" i="10"/>
  <c r="C317" i="10"/>
  <c r="C2992" i="10"/>
  <c r="C3036" i="10"/>
  <c r="C3229" i="10"/>
  <c r="C3448" i="10"/>
  <c r="C2985" i="10"/>
  <c r="C3938" i="10"/>
  <c r="C1296" i="10"/>
  <c r="C839" i="10"/>
  <c r="C3022" i="10"/>
  <c r="C3831" i="10"/>
  <c r="C3567" i="10"/>
  <c r="C2319" i="10"/>
  <c r="C2646" i="10"/>
  <c r="C1819" i="10"/>
  <c r="C4200" i="10"/>
  <c r="C2697" i="10"/>
  <c r="C1142" i="10"/>
  <c r="C3716" i="10"/>
  <c r="C502" i="10"/>
  <c r="C938" i="10"/>
  <c r="C4100" i="10"/>
  <c r="C1773" i="10"/>
  <c r="C4653" i="10"/>
  <c r="C2745" i="10"/>
  <c r="C4102" i="10"/>
  <c r="C4832" i="10"/>
  <c r="C2284" i="10"/>
  <c r="C2878" i="10"/>
  <c r="C3834" i="10"/>
  <c r="C4082" i="10"/>
  <c r="C3365" i="10"/>
  <c r="C3546" i="10"/>
  <c r="C79" i="10"/>
  <c r="C3294" i="10"/>
  <c r="C758" i="10"/>
  <c r="C560" i="10"/>
  <c r="C4560" i="10"/>
  <c r="C1148" i="10"/>
  <c r="C154" i="10"/>
  <c r="C824" i="10"/>
  <c r="C4723" i="10"/>
  <c r="C343" i="10"/>
  <c r="C2025" i="10"/>
  <c r="C2079" i="10"/>
  <c r="C3257" i="10"/>
  <c r="C3373" i="10"/>
  <c r="C2350" i="10"/>
  <c r="C3018" i="10"/>
  <c r="C817" i="10"/>
  <c r="C3105" i="10"/>
  <c r="C3346" i="10"/>
  <c r="C1147" i="10"/>
  <c r="C4981" i="10"/>
  <c r="C3618" i="10"/>
  <c r="C504" i="10"/>
  <c r="C1084" i="10"/>
  <c r="C247" i="10"/>
  <c r="C665" i="10"/>
  <c r="C1682" i="10"/>
  <c r="C1044" i="10"/>
  <c r="C2850" i="10"/>
  <c r="C2566" i="10"/>
  <c r="C3696" i="10"/>
  <c r="C1755" i="10"/>
  <c r="C4201" i="10"/>
  <c r="C2248" i="10"/>
  <c r="C4132" i="10"/>
  <c r="C3717" i="10"/>
  <c r="C503" i="10"/>
  <c r="C3203" i="10"/>
  <c r="C760" i="10"/>
  <c r="C3615" i="10"/>
  <c r="C572" i="10"/>
  <c r="C3270" i="10"/>
  <c r="C1158" i="10"/>
  <c r="C4480" i="10"/>
  <c r="C3315" i="10"/>
  <c r="C3214" i="10"/>
  <c r="C1724" i="10"/>
  <c r="C2559" i="10"/>
  <c r="C2788" i="10"/>
  <c r="C1570" i="10"/>
  <c r="C3485" i="10"/>
  <c r="C2380" i="10"/>
  <c r="C3265" i="10"/>
  <c r="C2125" i="10"/>
  <c r="C3027" i="10"/>
  <c r="C2313" i="10"/>
  <c r="C3789" i="10"/>
  <c r="C3511" i="10"/>
  <c r="C3464" i="10"/>
  <c r="C3379" i="10"/>
  <c r="C2308" i="10"/>
  <c r="C3800" i="10"/>
  <c r="C3645" i="10"/>
  <c r="C4373" i="10"/>
  <c r="C1979" i="10"/>
  <c r="C1980" i="10"/>
  <c r="C1906" i="10"/>
  <c r="C2968" i="10"/>
  <c r="C1429" i="10"/>
  <c r="C2492" i="10"/>
  <c r="C3431" i="10"/>
  <c r="C2758" i="10"/>
  <c r="C2721" i="10"/>
  <c r="C4129" i="10"/>
  <c r="C4325" i="10"/>
  <c r="C4246" i="10"/>
  <c r="C2213" i="10"/>
  <c r="C3436" i="10"/>
  <c r="C5000" i="10"/>
  <c r="C4418" i="10"/>
  <c r="C3079" i="10"/>
  <c r="C2068" i="10"/>
  <c r="C1726" i="10"/>
  <c r="C3290" i="10"/>
  <c r="C4278" i="10"/>
  <c r="C2671" i="10"/>
  <c r="C1424" i="10"/>
  <c r="C3288" i="10"/>
  <c r="C1085" i="10"/>
  <c r="C600" i="10"/>
  <c r="C1894" i="10"/>
  <c r="C4532" i="10"/>
  <c r="C2774" i="10"/>
  <c r="C3742" i="10"/>
  <c r="C3767" i="10"/>
  <c r="C3181" i="10"/>
  <c r="C3254" i="10"/>
  <c r="C1092" i="10"/>
  <c r="C3307" i="10"/>
  <c r="C4233" i="10"/>
  <c r="C2178" i="10"/>
  <c r="C2070" i="10"/>
  <c r="C1771" i="10"/>
  <c r="C2937" i="10"/>
  <c r="C3548" i="10"/>
  <c r="C3840" i="10"/>
  <c r="C3888" i="10"/>
  <c r="C3740" i="10"/>
  <c r="C3654" i="10"/>
  <c r="C3411" i="10"/>
  <c r="C1961" i="10"/>
  <c r="C3475" i="10"/>
  <c r="C3107" i="10"/>
  <c r="C1674" i="10"/>
  <c r="C3016" i="10"/>
  <c r="C3456" i="10"/>
  <c r="C1261" i="10"/>
  <c r="C150" i="10"/>
  <c r="C2707" i="10"/>
  <c r="C1115" i="10"/>
  <c r="C4499" i="10"/>
  <c r="C2180" i="10"/>
  <c r="C4223" i="10"/>
  <c r="C934" i="10"/>
  <c r="C2628" i="10"/>
  <c r="C3850" i="10"/>
  <c r="C1634" i="10"/>
  <c r="C3147" i="10"/>
  <c r="C2474" i="10"/>
  <c r="C3697" i="10"/>
  <c r="C1627" i="10"/>
  <c r="C3512" i="10"/>
  <c r="C3885" i="10"/>
  <c r="C2800" i="10"/>
  <c r="C1133" i="10"/>
  <c r="C411" i="10"/>
  <c r="C4817" i="10"/>
  <c r="C2019" i="10"/>
  <c r="C4872" i="10"/>
  <c r="C3663" i="10"/>
  <c r="C2211" i="10"/>
  <c r="C3041" i="10"/>
  <c r="C4207" i="10"/>
  <c r="C3329" i="10"/>
  <c r="C2218" i="10"/>
  <c r="C3227" i="10"/>
  <c r="C3887" i="10"/>
  <c r="C3805" i="10"/>
  <c r="C2740" i="10"/>
  <c r="C3668" i="10"/>
  <c r="C3886" i="10"/>
  <c r="C2635" i="10"/>
  <c r="C386" i="10"/>
  <c r="C1542" i="10"/>
  <c r="C273" i="10"/>
  <c r="C3231" i="10"/>
  <c r="C1136" i="10"/>
  <c r="C3575" i="10"/>
  <c r="C3410" i="10"/>
  <c r="C3021" i="10"/>
  <c r="C1962" i="10"/>
  <c r="C3421" i="10"/>
  <c r="C2841" i="10"/>
  <c r="C3853" i="10"/>
  <c r="C2381" i="10"/>
  <c r="C3193" i="10"/>
  <c r="C2741" i="10"/>
  <c r="C1383" i="10"/>
  <c r="C644" i="10"/>
  <c r="C1019" i="10"/>
  <c r="C624" i="10"/>
  <c r="C668" i="10"/>
  <c r="C783" i="10"/>
  <c r="C869" i="10"/>
  <c r="C4052" i="10"/>
  <c r="C1924" i="10"/>
  <c r="C2330" i="10"/>
  <c r="C3300" i="10"/>
  <c r="C3726" i="10"/>
  <c r="C1586" i="10"/>
  <c r="C2969" i="10"/>
  <c r="C2133" i="10"/>
  <c r="C3479" i="10"/>
  <c r="C1005" i="10"/>
  <c r="C155" i="10"/>
  <c r="C4006" i="10"/>
  <c r="C950" i="10"/>
  <c r="C3914" i="10"/>
  <c r="C380" i="10"/>
  <c r="C4252" i="10"/>
  <c r="C1229" i="10"/>
  <c r="C4772" i="10"/>
  <c r="C2414" i="10"/>
  <c r="C3399" i="10"/>
  <c r="C911" i="10"/>
  <c r="C1727" i="10"/>
  <c r="C3287" i="10"/>
  <c r="C3401" i="10"/>
  <c r="C913" i="10"/>
  <c r="C3939" i="10"/>
  <c r="C4495" i="10"/>
  <c r="C2129" i="10"/>
  <c r="C4122" i="10"/>
  <c r="C3591" i="10"/>
  <c r="C4637" i="10"/>
  <c r="C4097" i="10"/>
  <c r="C3856" i="10"/>
  <c r="C4531" i="10"/>
  <c r="C2135" i="10"/>
  <c r="C3913" i="10"/>
  <c r="C890" i="10"/>
  <c r="C1453" i="10"/>
  <c r="C2716" i="10"/>
  <c r="C2925" i="10"/>
  <c r="C892" i="10"/>
  <c r="C3907" i="10"/>
  <c r="C4854" i="10"/>
  <c r="C4826" i="10"/>
  <c r="C114" i="10"/>
  <c r="C4337" i="10"/>
  <c r="C3452" i="10"/>
  <c r="C100" i="10"/>
  <c r="C3128" i="10"/>
  <c r="C3176" i="10"/>
  <c r="C3468" i="10"/>
  <c r="C2936" i="10"/>
  <c r="C3547" i="10"/>
  <c r="C3425" i="10"/>
  <c r="C3933" i="10"/>
  <c r="C3192" i="10"/>
  <c r="C2955" i="10"/>
  <c r="C3897" i="10"/>
  <c r="C2972" i="10"/>
  <c r="C3624" i="10"/>
  <c r="C356" i="10"/>
  <c r="C1427" i="10"/>
  <c r="C3501" i="10"/>
  <c r="C2679" i="10"/>
  <c r="C4008" i="10"/>
  <c r="C2047" i="10"/>
  <c r="C1998" i="10"/>
  <c r="C4209" i="10"/>
  <c r="C3471" i="10"/>
  <c r="C3409" i="10"/>
  <c r="C2915" i="10"/>
  <c r="C3919" i="10"/>
  <c r="C4973" i="10"/>
  <c r="C4032" i="10"/>
  <c r="C2232" i="10"/>
  <c r="C4752" i="10"/>
  <c r="C868" i="10"/>
  <c r="C50" i="10"/>
  <c r="C2351" i="10"/>
  <c r="C2329" i="10"/>
  <c r="C2264" i="10"/>
  <c r="C4267" i="10"/>
  <c r="C1731" i="10"/>
  <c r="C3408" i="10"/>
  <c r="C4086" i="10"/>
  <c r="C2467" i="10"/>
  <c r="C2325" i="10"/>
  <c r="C3142" i="10"/>
  <c r="C4930" i="10"/>
  <c r="C4364" i="10"/>
  <c r="C1977" i="10"/>
  <c r="C91" i="10"/>
  <c r="C3644" i="10"/>
  <c r="C4308" i="10"/>
  <c r="C2327" i="10"/>
  <c r="C2074" i="10"/>
  <c r="C2318" i="10"/>
  <c r="C2967" i="10"/>
  <c r="C4095" i="10"/>
  <c r="C2466" i="10"/>
  <c r="C910" i="10"/>
  <c r="C1831" i="10"/>
  <c r="C285" i="10"/>
  <c r="C2303" i="10"/>
  <c r="C57" i="10"/>
  <c r="C65" i="10"/>
  <c r="C1697" i="10"/>
  <c r="C346" i="10"/>
  <c r="C1308" i="10"/>
  <c r="C4632" i="10"/>
  <c r="C357" i="10"/>
  <c r="C1347" i="10"/>
  <c r="C2811" i="10"/>
  <c r="C2585" i="10"/>
  <c r="C135" i="10"/>
  <c r="C1954" i="10"/>
  <c r="C2730" i="10"/>
  <c r="C3482" i="10"/>
  <c r="C4409" i="10"/>
  <c r="C1703" i="10"/>
  <c r="C1659" i="10"/>
  <c r="C832" i="10"/>
  <c r="C1174" i="10"/>
  <c r="C695" i="10"/>
  <c r="C495" i="10"/>
  <c r="C5002" i="10"/>
  <c r="C1914" i="10"/>
  <c r="C1845" i="10"/>
  <c r="C4090" i="10"/>
  <c r="C2796" i="10"/>
  <c r="C3964" i="10"/>
  <c r="C4887" i="10"/>
  <c r="C3400" i="10"/>
  <c r="C912" i="10"/>
  <c r="C4977" i="10"/>
  <c r="C145" i="10"/>
  <c r="C28" i="10"/>
  <c r="C1111" i="10"/>
  <c r="C2479" i="10"/>
  <c r="C1364" i="10"/>
  <c r="C597" i="10"/>
  <c r="C4250" i="10"/>
  <c r="C638" i="10"/>
  <c r="C1368" i="10"/>
  <c r="C1135" i="10"/>
  <c r="C2460" i="10"/>
  <c r="C566" i="10"/>
  <c r="C123" i="10"/>
  <c r="C2927" i="10"/>
  <c r="C891" i="10"/>
  <c r="C820" i="10"/>
  <c r="C315" i="10"/>
  <c r="C1459" i="10"/>
  <c r="C4311" i="10"/>
  <c r="C4569" i="10"/>
  <c r="C4493" i="10"/>
  <c r="C1190" i="10"/>
  <c r="C1389" i="10"/>
  <c r="C958" i="10"/>
  <c r="C4565" i="10"/>
  <c r="C1094" i="10"/>
  <c r="C804" i="10"/>
  <c r="C969" i="10"/>
  <c r="C4473" i="10"/>
  <c r="C2663" i="10"/>
  <c r="C4822" i="10"/>
  <c r="C4557" i="10"/>
  <c r="C4566" i="10"/>
  <c r="C1628" i="10"/>
  <c r="C4799" i="10"/>
  <c r="C1863" i="10"/>
  <c r="C3267" i="10"/>
  <c r="C3306" i="10"/>
  <c r="C3453" i="10"/>
  <c r="C3765" i="10"/>
  <c r="C1093" i="10"/>
  <c r="C3182" i="10"/>
  <c r="C2988" i="10"/>
  <c r="C2698" i="10"/>
  <c r="C2315" i="10"/>
  <c r="C1823" i="10"/>
  <c r="C2254" i="10"/>
  <c r="C3183" i="10"/>
  <c r="C2419" i="10"/>
  <c r="C2163" i="10"/>
  <c r="C1037" i="10"/>
  <c r="C1202" i="10"/>
  <c r="C585" i="10"/>
  <c r="C2228" i="10"/>
  <c r="C2306" i="10"/>
  <c r="C3801" i="10"/>
  <c r="C2657" i="10"/>
  <c r="C4436" i="10"/>
  <c r="C2879" i="10"/>
  <c r="C1981" i="10"/>
  <c r="C612" i="10"/>
  <c r="C1286" i="10"/>
  <c r="C4537" i="10"/>
  <c r="C1428" i="10"/>
  <c r="C1817" i="10"/>
  <c r="C1596" i="10"/>
  <c r="C479" i="10"/>
  <c r="C654" i="10"/>
  <c r="C1913" i="10"/>
  <c r="C1844" i="10"/>
  <c r="C4089" i="10"/>
  <c r="C2795" i="10"/>
  <c r="C1310" i="10"/>
  <c r="C4886" i="10"/>
  <c r="C449" i="10"/>
  <c r="C1285" i="10"/>
  <c r="C493" i="10"/>
  <c r="C4118" i="10"/>
  <c r="C613" i="10"/>
  <c r="C1047" i="10"/>
  <c r="C265" i="10"/>
  <c r="C4260" i="10"/>
  <c r="C736" i="10"/>
  <c r="C4344" i="10"/>
  <c r="C3997" i="10"/>
  <c r="C1228" i="10"/>
  <c r="C4609" i="10"/>
  <c r="C2484" i="10"/>
  <c r="C3402" i="10"/>
  <c r="C848" i="10"/>
  <c r="C492" i="10"/>
  <c r="C4117" i="10"/>
  <c r="C2655" i="10"/>
  <c r="C4438" i="10"/>
  <c r="C649" i="10"/>
  <c r="C4180" i="10"/>
  <c r="C2761" i="10"/>
  <c r="C4964" i="10"/>
  <c r="C3784" i="10"/>
  <c r="C3059" i="10"/>
  <c r="C4907" i="10"/>
  <c r="C4164" i="10"/>
  <c r="C777" i="10"/>
  <c r="C2159" i="10"/>
  <c r="C2307" i="10"/>
  <c r="C3534" i="10"/>
  <c r="C2654" i="10"/>
  <c r="C4437" i="10"/>
  <c r="C4268" i="10"/>
  <c r="C4888" i="10"/>
  <c r="C2656" i="10"/>
  <c r="C4568" i="10"/>
  <c r="C4724" i="10"/>
  <c r="C691" i="10"/>
  <c r="C2783" i="10"/>
  <c r="C2151" i="10"/>
  <c r="C4997" i="10"/>
  <c r="C1705" i="10"/>
  <c r="C218" i="10"/>
  <c r="C1753" i="10"/>
  <c r="C1935" i="10"/>
  <c r="C2923" i="10"/>
  <c r="C240" i="10"/>
  <c r="C4489" i="10"/>
  <c r="C751" i="10"/>
  <c r="C124" i="10"/>
  <c r="C309" i="10"/>
  <c r="C4810" i="10"/>
  <c r="C1650" i="10"/>
  <c r="C1363" i="10"/>
  <c r="C4307" i="10"/>
  <c r="C4124" i="10"/>
  <c r="C4909" i="10"/>
  <c r="C2562" i="10"/>
  <c r="C177" i="10"/>
  <c r="C2370" i="10"/>
  <c r="C2094" i="10"/>
  <c r="C4986" i="10"/>
  <c r="C241" i="10"/>
  <c r="C1493" i="10"/>
  <c r="C4153" i="10"/>
  <c r="C4474" i="10"/>
  <c r="C243" i="10"/>
  <c r="C1235" i="10"/>
  <c r="C1820" i="10"/>
  <c r="C4408" i="10"/>
  <c r="C2105" i="10"/>
  <c r="C3581" i="10"/>
  <c r="C71" i="10"/>
  <c r="C2469" i="10"/>
  <c r="C3437" i="10"/>
  <c r="C244" i="10"/>
  <c r="C889" i="10"/>
  <c r="C3838" i="10"/>
  <c r="C2060" i="10"/>
  <c r="C2278" i="10"/>
  <c r="C3115" i="10"/>
  <c r="C4346" i="10"/>
  <c r="C2059" i="10"/>
  <c r="C1919" i="10"/>
  <c r="C1558" i="10"/>
  <c r="C3589" i="10"/>
  <c r="C4827" i="10"/>
  <c r="C4054" i="10"/>
  <c r="C2092" i="10"/>
  <c r="C4984" i="10"/>
  <c r="C4998" i="10"/>
  <c r="C1706" i="10"/>
  <c r="C311" i="10"/>
  <c r="C1688" i="10"/>
  <c r="C1679" i="10"/>
  <c r="C2924" i="10"/>
  <c r="C3958" i="10"/>
  <c r="C2462" i="10"/>
  <c r="C1454" i="10"/>
  <c r="C2717" i="10"/>
  <c r="C3586" i="10"/>
  <c r="C255" i="10"/>
  <c r="C140" i="10"/>
  <c r="C753" i="10"/>
  <c r="C1651" i="10"/>
  <c r="C1053" i="10"/>
  <c r="C4369" i="10"/>
  <c r="C4125" i="10"/>
  <c r="C1203" i="10"/>
  <c r="C4504" i="10"/>
  <c r="C4633" i="10"/>
  <c r="C4684" i="10"/>
  <c r="C3810" i="10"/>
  <c r="C4925" i="10"/>
  <c r="C4891" i="10"/>
  <c r="C399" i="10"/>
  <c r="C3397" i="10"/>
  <c r="C418" i="10"/>
  <c r="C331" i="10"/>
  <c r="C946" i="10"/>
  <c r="C2888" i="10"/>
  <c r="C838" i="10"/>
  <c r="C587" i="10"/>
  <c r="C4530" i="10"/>
  <c r="C2496" i="10"/>
  <c r="C2404" i="10"/>
  <c r="C908" i="10"/>
  <c r="C1508" i="10"/>
  <c r="C3599" i="10"/>
  <c r="C421" i="10"/>
  <c r="C1400" i="10"/>
  <c r="C3609" i="10"/>
  <c r="C1392" i="10"/>
  <c r="C98" i="10"/>
  <c r="C4286" i="10"/>
  <c r="C1114" i="10"/>
  <c r="C1821" i="10"/>
  <c r="C4542" i="10"/>
  <c r="C2106" i="10"/>
  <c r="C3582" i="10"/>
  <c r="C1566" i="10"/>
  <c r="C4868" i="10"/>
  <c r="C1799" i="10"/>
  <c r="C3269" i="10"/>
  <c r="C4354" i="10"/>
  <c r="C333" i="10"/>
  <c r="C1543" i="10"/>
  <c r="C2947" i="10"/>
  <c r="C3108" i="10"/>
  <c r="C782" i="10"/>
  <c r="C1280" i="10"/>
  <c r="C2809" i="10"/>
  <c r="C2117" i="10"/>
  <c r="C1479" i="10"/>
  <c r="C2222" i="10"/>
  <c r="C2545" i="10"/>
  <c r="C3965" i="10"/>
  <c r="C752" i="10"/>
  <c r="C1441" i="10"/>
  <c r="C2225" i="10"/>
  <c r="C3195" i="10"/>
  <c r="C3628" i="10"/>
  <c r="C904" i="10"/>
  <c r="C2431" i="10"/>
  <c r="C931" i="10"/>
  <c r="C4076" i="10"/>
  <c r="C162" i="10"/>
  <c r="C2829" i="10"/>
  <c r="C1559" i="10"/>
  <c r="C3490" i="10"/>
  <c r="C4828" i="10"/>
  <c r="C2353" i="10"/>
  <c r="C1035" i="10"/>
  <c r="C3076" i="10"/>
  <c r="C228" i="10"/>
  <c r="C1933" i="10"/>
  <c r="C4410" i="10"/>
  <c r="C2616" i="10"/>
  <c r="C485" i="10"/>
  <c r="C1676" i="10"/>
  <c r="C3215" i="10"/>
  <c r="C3794" i="10"/>
  <c r="C834" i="10"/>
  <c r="C1465" i="10"/>
  <c r="C2299" i="10"/>
  <c r="C3260" i="10"/>
  <c r="C428" i="10"/>
  <c r="C1211" i="10"/>
  <c r="C1492" i="10"/>
  <c r="C1675" i="10"/>
  <c r="C3191" i="10"/>
  <c r="C4131" i="10"/>
  <c r="C4211" i="10"/>
  <c r="C3381" i="10"/>
  <c r="C633" i="10"/>
  <c r="C2458" i="10"/>
  <c r="C1321" i="10"/>
  <c r="C1130" i="10"/>
  <c r="C1672" i="10"/>
  <c r="C3089" i="10"/>
  <c r="C4512" i="10"/>
  <c r="C2537" i="10"/>
  <c r="C541" i="10"/>
  <c r="C2602" i="10"/>
  <c r="C4958" i="10"/>
  <c r="C2282" i="10"/>
  <c r="C2876" i="10"/>
  <c r="C2346" i="10"/>
  <c r="C472" i="10"/>
  <c r="C1873" i="10"/>
  <c r="C1598" i="10"/>
  <c r="C2090" i="10"/>
  <c r="C3538" i="10"/>
  <c r="C1384" i="10"/>
  <c r="C4230" i="10"/>
  <c r="C1858" i="10"/>
  <c r="C1360" i="10"/>
  <c r="C4422" i="10"/>
  <c r="C4214" i="10"/>
  <c r="C3928" i="10"/>
  <c r="C981" i="10"/>
  <c r="C685" i="10"/>
  <c r="C2665" i="10"/>
  <c r="C4730" i="10"/>
  <c r="C1415" i="10"/>
  <c r="C292" i="10"/>
  <c r="C2664" i="10"/>
  <c r="C4823" i="10"/>
  <c r="C992" i="10"/>
  <c r="C171" i="10"/>
  <c r="C1673" i="10"/>
  <c r="C3069" i="10"/>
  <c r="C2383" i="10"/>
  <c r="C4036" i="10"/>
  <c r="C2455" i="10"/>
  <c r="C3781" i="10"/>
  <c r="C1822" i="10"/>
  <c r="C4543" i="10"/>
  <c r="C2012" i="10"/>
  <c r="C3458" i="10"/>
  <c r="C1501" i="10"/>
  <c r="C4869" i="10"/>
  <c r="C1735" i="10"/>
  <c r="C3170" i="10"/>
  <c r="C4355" i="10"/>
  <c r="C426" i="10"/>
  <c r="C1470" i="10"/>
  <c r="C2948" i="10"/>
  <c r="C3109" i="10"/>
  <c r="C874" i="10"/>
  <c r="C1214" i="10"/>
  <c r="C2737" i="10"/>
  <c r="C2024" i="10"/>
  <c r="C1480" i="10"/>
  <c r="C1900" i="10"/>
  <c r="C2480" i="10"/>
  <c r="C3710" i="10"/>
  <c r="C603" i="10"/>
  <c r="C716" i="10"/>
  <c r="C961" i="10"/>
  <c r="C677" i="10"/>
  <c r="C984" i="10"/>
  <c r="C1946" i="10"/>
  <c r="C3772" i="10"/>
  <c r="C2016" i="10"/>
  <c r="C24" i="10"/>
  <c r="C4572" i="10"/>
  <c r="C2830" i="10"/>
  <c r="C1468" i="10"/>
  <c r="C3487" i="10"/>
  <c r="C4829" i="10"/>
  <c r="C2354" i="10"/>
  <c r="C6" i="10"/>
  <c r="C3077" i="10"/>
  <c r="C229" i="10"/>
  <c r="C1934" i="10"/>
  <c r="C4411" i="10"/>
  <c r="C2552" i="10"/>
  <c r="C486" i="10"/>
  <c r="C1677" i="10"/>
  <c r="C3216" i="10"/>
  <c r="C3791" i="10"/>
  <c r="C835" i="10"/>
  <c r="C1466" i="10"/>
  <c r="C2229" i="10"/>
  <c r="C3261" i="10"/>
  <c r="C429" i="10"/>
  <c r="C1081" i="10"/>
  <c r="C4020" i="10"/>
  <c r="C741" i="10"/>
  <c r="C4628" i="10"/>
  <c r="C2619" i="10"/>
  <c r="C2050" i="10"/>
  <c r="C2029" i="10"/>
  <c r="C139" i="10"/>
  <c r="C3600" i="10"/>
  <c r="C4056" i="10"/>
  <c r="C3086" i="10"/>
  <c r="C4820" i="10"/>
  <c r="C2815" i="10"/>
  <c r="C4576" i="10"/>
  <c r="C2538" i="10"/>
  <c r="C542" i="10"/>
  <c r="C2507" i="10"/>
  <c r="C4959" i="10"/>
  <c r="C2283" i="10"/>
  <c r="C2877" i="10"/>
  <c r="C2251" i="10"/>
  <c r="C473" i="10"/>
  <c r="C1874" i="10"/>
  <c r="C1599" i="10"/>
  <c r="C1995" i="10"/>
  <c r="C3535" i="10"/>
  <c r="C1282" i="10"/>
  <c r="C4231" i="10"/>
  <c r="C1792" i="10"/>
  <c r="C2640" i="10"/>
  <c r="C4145" i="10"/>
  <c r="C4737" i="10"/>
  <c r="C1600" i="10"/>
  <c r="C872" i="10"/>
  <c r="C301" i="10"/>
  <c r="C1183" i="10"/>
  <c r="C4403" i="10"/>
  <c r="C2156" i="10"/>
  <c r="C4947" i="10"/>
  <c r="C3071" i="10"/>
  <c r="C962" i="10"/>
  <c r="C42" i="10"/>
  <c r="C2369" i="10"/>
  <c r="C22" i="10"/>
  <c r="C4333" i="10"/>
  <c r="C4562" i="10"/>
  <c r="C2110" i="10"/>
  <c r="C4616" i="10"/>
  <c r="C3635" i="10"/>
  <c r="C131" i="10"/>
  <c r="C1797" i="10"/>
  <c r="C4966" i="10"/>
  <c r="C3125" i="10"/>
  <c r="C451" i="10"/>
  <c r="C1275" i="10"/>
  <c r="C437" i="10"/>
  <c r="C2594" i="10"/>
  <c r="C776" i="10"/>
  <c r="C1199" i="10"/>
  <c r="C1503" i="10"/>
  <c r="C593" i="10"/>
  <c r="C4662" i="10"/>
  <c r="C1319" i="10"/>
  <c r="C3114" i="10"/>
  <c r="C3948" i="10"/>
  <c r="C4559" i="10"/>
  <c r="C4801" i="10"/>
  <c r="C3116" i="10"/>
  <c r="C4347" i="10"/>
  <c r="C1036" i="10"/>
  <c r="C3078" i="10"/>
  <c r="C159" i="10"/>
  <c r="C2161" i="10"/>
  <c r="C3146" i="10"/>
  <c r="C1452" i="10"/>
  <c r="C4134" i="10"/>
  <c r="C3506" i="10"/>
  <c r="C1942" i="10"/>
  <c r="C3903" i="10"/>
  <c r="C4573" i="10"/>
  <c r="C2702" i="10"/>
  <c r="C1289" i="10"/>
  <c r="C3488" i="10"/>
  <c r="C4920" i="10"/>
  <c r="C2260" i="10"/>
  <c r="C4026" i="10"/>
  <c r="C2978" i="10"/>
  <c r="C230" i="10"/>
  <c r="C1868" i="10"/>
  <c r="C4412" i="10"/>
  <c r="C2553" i="10"/>
  <c r="C577" i="10"/>
  <c r="C1678" i="10"/>
  <c r="C3217" i="10"/>
  <c r="C3792" i="10"/>
  <c r="C926" i="10"/>
  <c r="C1467" i="10"/>
  <c r="C1029" i="10"/>
  <c r="C293" i="10"/>
  <c r="C1171" i="10"/>
  <c r="C3196" i="10"/>
  <c r="C2771" i="10"/>
  <c r="C3574" i="10"/>
  <c r="C1700" i="10"/>
  <c r="C4259" i="10"/>
  <c r="C978" i="10"/>
  <c r="C3863" i="10"/>
  <c r="C1584" i="10"/>
  <c r="C3601" i="10"/>
  <c r="C4057" i="10"/>
  <c r="C2827" i="10"/>
  <c r="C4821" i="10"/>
  <c r="C2813" i="10"/>
  <c r="C4638" i="10"/>
  <c r="C2445" i="10"/>
  <c r="C791" i="10"/>
  <c r="C2508" i="10"/>
  <c r="C87" i="10"/>
  <c r="C2188" i="10"/>
  <c r="C2532" i="10"/>
  <c r="C2252" i="10"/>
  <c r="C599" i="10"/>
  <c r="C1810" i="10"/>
  <c r="C1372" i="10"/>
  <c r="C1996" i="10"/>
  <c r="C3536" i="10"/>
  <c r="C1283" i="10"/>
  <c r="C4232" i="10"/>
  <c r="C1793" i="10"/>
  <c r="C617" i="10"/>
  <c r="C4902" i="10"/>
  <c r="C3006" i="10"/>
  <c r="C4212" i="10"/>
  <c r="C3382" i="10"/>
  <c r="C634" i="10"/>
  <c r="C592" i="10"/>
  <c r="C1350" i="10"/>
  <c r="C1293" i="10"/>
  <c r="C2798" i="10"/>
  <c r="C2155" i="10"/>
  <c r="C963" i="10"/>
  <c r="C4048" i="10"/>
  <c r="C2366" i="10"/>
  <c r="C3968" i="10"/>
  <c r="C4334" i="10"/>
  <c r="C4563" i="10"/>
  <c r="C2111" i="10"/>
  <c r="C4617" i="10"/>
  <c r="C3636" i="10"/>
  <c r="C132" i="10"/>
  <c r="C1798" i="10"/>
  <c r="C111" i="10"/>
  <c r="C2785" i="10"/>
  <c r="C452" i="10"/>
  <c r="C1200" i="10"/>
  <c r="C438" i="10"/>
  <c r="C2499" i="10"/>
  <c r="C900" i="10"/>
  <c r="C3466" i="10"/>
  <c r="C948" i="10"/>
  <c r="C974" i="10"/>
  <c r="C1484" i="10"/>
  <c r="C4396" i="10"/>
  <c r="C4850" i="10"/>
  <c r="C3515" i="10"/>
  <c r="C559" i="10"/>
  <c r="C1547" i="10"/>
  <c r="C1022" i="10"/>
  <c r="C43" i="10"/>
  <c r="C1896" i="10"/>
  <c r="C2395" i="10"/>
  <c r="C4496" i="10"/>
  <c r="C894" i="10"/>
  <c r="C4107" i="10"/>
  <c r="C2137" i="10"/>
  <c r="C4754" i="10"/>
  <c r="C733" i="10"/>
  <c r="C4501" i="10"/>
  <c r="C1976" i="10"/>
  <c r="C184" i="10"/>
  <c r="C25" i="10"/>
  <c r="C576" i="10"/>
  <c r="C1413" i="10"/>
  <c r="C509" i="10"/>
  <c r="C3812" i="10"/>
  <c r="C3281" i="10"/>
  <c r="C626" i="10"/>
  <c r="C3104" i="10"/>
  <c r="C923" i="10"/>
  <c r="C1404" i="10"/>
  <c r="C4980" i="10"/>
  <c r="C490" i="10"/>
  <c r="C1615" i="10"/>
  <c r="C2744" i="10"/>
  <c r="C4101" i="10"/>
  <c r="C682" i="10"/>
  <c r="C1438" i="10"/>
  <c r="C4439" i="10"/>
  <c r="C2632" i="10"/>
  <c r="C540" i="10"/>
  <c r="C1083" i="10"/>
  <c r="C1491" i="10"/>
  <c r="C1080" i="10"/>
  <c r="C3190" i="10"/>
  <c r="C4386" i="10"/>
  <c r="C979" i="10"/>
  <c r="C3864" i="10"/>
  <c r="C1207" i="10"/>
  <c r="C3334" i="10"/>
  <c r="C4119" i="10"/>
  <c r="C2828" i="10"/>
  <c r="C156" i="10"/>
  <c r="C2814" i="10"/>
  <c r="C4702" i="10"/>
  <c r="C2377" i="10"/>
  <c r="C3703" i="10"/>
  <c r="C2509" i="10"/>
  <c r="C153" i="10"/>
  <c r="C2189" i="10"/>
  <c r="C2533" i="10"/>
  <c r="C2253" i="10"/>
  <c r="C663" i="10"/>
  <c r="C1745" i="10"/>
  <c r="C1373" i="10"/>
  <c r="C1997" i="10"/>
  <c r="C424" i="10"/>
  <c r="C4646" i="10"/>
  <c r="C4718" i="10"/>
  <c r="C4021" i="10"/>
  <c r="C742" i="10"/>
  <c r="C4946" i="10"/>
  <c r="C515" i="10"/>
  <c r="C1602" i="10"/>
  <c r="C1635" i="10"/>
  <c r="C3634" i="10"/>
  <c r="C841" i="10"/>
  <c r="C1351" i="10"/>
  <c r="C1294" i="10"/>
  <c r="C2692" i="10"/>
  <c r="C1300" i="10"/>
  <c r="C3984" i="10"/>
  <c r="C4112" i="10"/>
  <c r="C2367" i="10"/>
  <c r="C3969" i="10"/>
  <c r="C4413" i="10"/>
  <c r="C4625" i="10"/>
  <c r="C2112" i="10"/>
  <c r="C4618" i="10"/>
  <c r="C3637" i="10"/>
  <c r="C194" i="10"/>
  <c r="C1669" i="10"/>
  <c r="C112" i="10"/>
  <c r="C2786" i="10"/>
  <c r="C642" i="10"/>
  <c r="C1201" i="10"/>
  <c r="C529" i="10"/>
  <c r="C2500" i="10"/>
  <c r="C1685" i="10"/>
  <c r="C4167" i="10"/>
  <c r="C3151" i="10"/>
  <c r="C873" i="10"/>
  <c r="C302" i="10"/>
  <c r="C1516" i="10"/>
  <c r="C1277" i="10"/>
  <c r="C3646" i="10"/>
  <c r="C1405" i="10"/>
  <c r="C2558" i="10"/>
  <c r="C47" i="10"/>
  <c r="C4744" i="10"/>
  <c r="C1640" i="10"/>
  <c r="C2300" i="10"/>
  <c r="C4497" i="10"/>
  <c r="C4841" i="10"/>
  <c r="C4108" i="10"/>
  <c r="C2138" i="10"/>
  <c r="C4915" i="10"/>
  <c r="C4652" i="10"/>
  <c r="C4663" i="10"/>
  <c r="C1824" i="10"/>
  <c r="C252" i="10"/>
  <c r="C4863" i="10"/>
  <c r="C669" i="10"/>
  <c r="C1414" i="10"/>
  <c r="C510" i="10"/>
  <c r="C3279" i="10"/>
  <c r="C1581" i="10"/>
  <c r="C3942" i="10"/>
  <c r="C858" i="10"/>
  <c r="C2709" i="10"/>
  <c r="C146" i="10"/>
  <c r="C1500" i="10"/>
  <c r="C1425" i="10"/>
  <c r="C1257" i="10"/>
  <c r="C4688" i="10"/>
  <c r="C4019" i="10"/>
  <c r="C1477" i="10"/>
  <c r="C1370" i="10"/>
  <c r="C2185" i="10"/>
  <c r="C223" i="10"/>
  <c r="C144" i="10"/>
  <c r="C1241" i="10"/>
  <c r="C1594" i="10"/>
  <c r="C481" i="10"/>
  <c r="C656" i="10"/>
  <c r="C762" i="10"/>
  <c r="C4522" i="10"/>
  <c r="C800" i="10"/>
  <c r="C219" i="10"/>
  <c r="C849" i="10"/>
  <c r="C365" i="10"/>
  <c r="C3953" i="10"/>
  <c r="C3211" i="10"/>
  <c r="C2217" i="10"/>
  <c r="C3559" i="10"/>
  <c r="C4338" i="10"/>
  <c r="C2636" i="10"/>
  <c r="C3544" i="10"/>
  <c r="C277" i="10"/>
  <c r="C3017" i="10"/>
  <c r="C1901" i="10"/>
  <c r="C3282" i="10"/>
  <c r="C469" i="10"/>
  <c r="C41" i="10"/>
  <c r="C2436" i="10"/>
  <c r="C21" i="10"/>
  <c r="C1728" i="10"/>
  <c r="C2291" i="10"/>
  <c r="C4317" i="10"/>
  <c r="C4831" i="10"/>
  <c r="C1536" i="10"/>
  <c r="C1571" i="10"/>
  <c r="C3390" i="10"/>
  <c r="C842" i="10"/>
  <c r="C1267" i="10"/>
  <c r="C1217" i="10"/>
  <c r="C2622" i="10"/>
  <c r="C1301" i="10"/>
  <c r="C3985" i="10"/>
  <c r="C4176" i="10"/>
  <c r="C2368" i="10"/>
  <c r="C3970" i="10"/>
  <c r="C4414" i="10"/>
  <c r="C4690" i="10"/>
  <c r="C2020" i="10"/>
  <c r="C4710" i="10"/>
  <c r="C3370" i="10"/>
  <c r="C195" i="10"/>
  <c r="C1670" i="10"/>
  <c r="C180" i="10"/>
  <c r="C2787" i="10"/>
  <c r="C1811" i="10"/>
  <c r="C1078" i="10"/>
  <c r="C1031" i="10"/>
  <c r="C679" i="10"/>
  <c r="C4970" i="10"/>
  <c r="C3962" i="10"/>
  <c r="C1781" i="10"/>
  <c r="C12" i="10"/>
  <c r="C2453" i="10"/>
  <c r="C2748" i="10"/>
  <c r="C1807" i="10"/>
  <c r="C1838" i="10"/>
  <c r="C1341" i="10"/>
  <c r="C2489" i="10"/>
  <c r="C4067" i="10"/>
  <c r="C310" i="10"/>
  <c r="C1440" i="10"/>
  <c r="C2301" i="10"/>
  <c r="C4498" i="10"/>
  <c r="C433" i="10"/>
  <c r="C4109" i="10"/>
  <c r="C2139" i="10"/>
  <c r="C4916" i="10"/>
  <c r="C1626" i="10"/>
  <c r="C4756" i="10"/>
  <c r="C1825" i="10"/>
  <c r="C253" i="10"/>
  <c r="C683" i="10"/>
  <c r="C670" i="10"/>
  <c r="C1336" i="10"/>
  <c r="C601" i="10"/>
  <c r="C1763" i="10"/>
  <c r="C4833" i="10"/>
  <c r="C2572" i="10"/>
  <c r="C4957" i="10"/>
  <c r="C1485" i="10"/>
  <c r="C4397" i="10"/>
  <c r="C2456" i="10"/>
  <c r="C1937" i="10"/>
  <c r="C4181" i="10"/>
  <c r="C2765" i="10"/>
  <c r="C4712" i="10"/>
  <c r="C4776" i="10"/>
  <c r="C4162" i="10"/>
  <c r="C2186" i="10"/>
  <c r="C224" i="10"/>
  <c r="C334" i="10"/>
  <c r="C1964" i="10"/>
  <c r="C1595" i="10"/>
  <c r="C543" i="10"/>
  <c r="C2595" i="10"/>
  <c r="C3174" i="10"/>
  <c r="C4615" i="10"/>
  <c r="C801" i="10"/>
  <c r="C568" i="10"/>
  <c r="C2862" i="10"/>
  <c r="C366" i="10"/>
  <c r="C3272" i="10"/>
  <c r="C2606" i="10"/>
  <c r="C470" i="10"/>
  <c r="C1179" i="10"/>
  <c r="C2548" i="10"/>
  <c r="C1610" i="10"/>
  <c r="C2750" i="10"/>
  <c r="C2170" i="10"/>
  <c r="C727" i="10"/>
  <c r="C840" i="10"/>
  <c r="C402" i="10"/>
  <c r="C4554" i="10"/>
  <c r="C2083" i="10"/>
  <c r="C4976" i="10"/>
  <c r="C4541" i="10"/>
  <c r="C1564" i="10"/>
  <c r="C1702" i="10"/>
  <c r="C3890" i="10"/>
  <c r="C1224" i="10"/>
  <c r="C496" i="10"/>
  <c r="C1419" i="10"/>
  <c r="C4074" i="10"/>
  <c r="C85" i="10"/>
  <c r="C1116" i="10"/>
  <c r="C1119" i="10"/>
  <c r="C4732" i="10"/>
  <c r="C1777" i="10"/>
  <c r="C151" i="10"/>
  <c r="C4050" i="10"/>
  <c r="C523" i="10"/>
  <c r="C825" i="10"/>
  <c r="C2073" i="10"/>
  <c r="C2574" i="10"/>
  <c r="C2970" i="10"/>
  <c r="C750" i="10"/>
  <c r="C2465" i="10"/>
  <c r="C2459" i="10"/>
  <c r="C1505" i="10"/>
  <c r="C3067" i="10"/>
  <c r="C3922" i="10"/>
  <c r="C4450" i="10"/>
  <c r="C1410" i="10"/>
  <c r="C2669" i="10"/>
  <c r="C2219" i="10"/>
  <c r="C2394" i="10"/>
  <c r="C4394" i="10"/>
  <c r="C3057" i="10"/>
  <c r="C3509" i="10"/>
  <c r="C3465" i="10"/>
  <c r="C2724" i="10"/>
  <c r="C3845" i="10"/>
  <c r="C2267" i="10"/>
  <c r="C2749" i="10"/>
  <c r="C1551" i="10"/>
  <c r="C476" i="10"/>
  <c r="C1213" i="10"/>
  <c r="C2486" i="10"/>
  <c r="C4065" i="10"/>
  <c r="C821" i="10"/>
  <c r="C1236" i="10"/>
  <c r="C2302" i="10"/>
  <c r="C4589" i="10"/>
  <c r="C662" i="10"/>
  <c r="C4287" i="10"/>
  <c r="C2044" i="10"/>
  <c r="C4917" i="10"/>
  <c r="C2114" i="10"/>
  <c r="C4757" i="10"/>
  <c r="C1695" i="10"/>
  <c r="C254" i="10"/>
  <c r="C980" i="10"/>
  <c r="C4577" i="10"/>
  <c r="C794" i="10"/>
  <c r="C4172" i="10"/>
  <c r="C1619" i="10"/>
  <c r="C4168" i="10"/>
  <c r="C1354" i="10"/>
  <c r="C2202" i="10"/>
  <c r="C2212" i="10"/>
  <c r="C4206" i="10"/>
  <c r="C4326" i="10"/>
  <c r="C4247" i="10"/>
  <c r="C4630" i="10"/>
  <c r="C2762" i="10"/>
  <c r="C4774" i="10"/>
  <c r="C4777" i="10"/>
  <c r="C4811" i="10"/>
  <c r="C2187" i="10"/>
  <c r="C225" i="10"/>
  <c r="C335" i="10"/>
  <c r="C3994" i="10"/>
  <c r="C1299" i="10"/>
  <c r="C544" i="10"/>
  <c r="C1645" i="10"/>
  <c r="C1662" i="10"/>
  <c r="C4708" i="10"/>
  <c r="C929" i="10"/>
  <c r="C725" i="10"/>
  <c r="C1197" i="10"/>
  <c r="C435" i="10"/>
  <c r="C3273" i="10"/>
  <c r="C2153" i="10"/>
  <c r="C3900" i="10"/>
  <c r="C2426" i="10"/>
  <c r="C4913" i="10"/>
  <c r="C1606" i="10"/>
  <c r="C211" i="10"/>
  <c r="C1497" i="10"/>
  <c r="C256" i="10"/>
  <c r="C4784" i="10"/>
  <c r="C3960" i="10"/>
  <c r="C763" i="10"/>
  <c r="C1828" i="10"/>
  <c r="C4533" i="10"/>
  <c r="C4610" i="10"/>
  <c r="C1561" i="10"/>
  <c r="C1636" i="10"/>
  <c r="C2902" i="10"/>
  <c r="C1225" i="10"/>
  <c r="C653" i="10"/>
  <c r="C1359" i="10"/>
  <c r="C4218" i="10"/>
  <c r="C86" i="10"/>
  <c r="C3947" i="10"/>
  <c r="C1048" i="10"/>
  <c r="C4733" i="10"/>
  <c r="C1774" i="10"/>
  <c r="C152" i="10"/>
  <c r="C4051" i="10"/>
  <c r="C645" i="10"/>
  <c r="C826" i="10"/>
  <c r="C2603" i="10"/>
  <c r="C4305" i="10"/>
  <c r="C3944" i="10"/>
  <c r="C1985" i="10"/>
  <c r="C16" i="10"/>
  <c r="C262" i="10"/>
  <c r="C4583" i="10"/>
  <c r="C1912" i="10"/>
  <c r="C2406" i="10"/>
  <c r="C704" i="10"/>
  <c r="C2287" i="10"/>
  <c r="C3486" i="10"/>
  <c r="C324" i="10"/>
  <c r="C203" i="10"/>
  <c r="C754" i="10"/>
  <c r="C3074" i="10"/>
  <c r="C767" i="10"/>
  <c r="C460" i="10"/>
  <c r="C4012" i="10"/>
  <c r="C2688" i="10"/>
  <c r="C2689" i="10"/>
  <c r="C779" i="10"/>
  <c r="C860" i="10"/>
  <c r="C2176" i="10"/>
  <c r="C1449" i="10"/>
  <c r="C3247" i="10"/>
  <c r="C1316" i="10"/>
  <c r="C2639" i="10"/>
  <c r="C2579" i="10"/>
  <c r="C924" i="10"/>
  <c r="C847" i="10"/>
  <c r="C870" i="10"/>
  <c r="C4053" i="10"/>
  <c r="C1605" i="10"/>
  <c r="C2236" i="10"/>
  <c r="C1514" i="10"/>
  <c r="C1982" i="10"/>
  <c r="C4274" i="10"/>
  <c r="C2238" i="10"/>
  <c r="C1972" i="10"/>
  <c r="C2472" i="10"/>
  <c r="C161" i="10"/>
  <c r="C143" i="10"/>
  <c r="C3619" i="10"/>
  <c r="C406" i="10"/>
  <c r="C4007" i="10"/>
  <c r="C951" i="10"/>
  <c r="C1575" i="10"/>
  <c r="C4203" i="10"/>
  <c r="C4327" i="10"/>
  <c r="C4248" i="10"/>
  <c r="C401" i="10"/>
  <c r="C2763" i="10"/>
  <c r="C4775" i="10"/>
  <c r="C4778" i="10"/>
  <c r="C378" i="10"/>
  <c r="C1852" i="10"/>
  <c r="C287" i="10"/>
  <c r="C336" i="10"/>
  <c r="C4567" i="10"/>
  <c r="C1079" i="10"/>
  <c r="C545" i="10"/>
  <c r="C3971" i="10"/>
  <c r="C4420" i="10"/>
  <c r="C4709" i="10"/>
  <c r="C3786" i="10"/>
  <c r="C726" i="10"/>
  <c r="C4372" i="10"/>
  <c r="C2587" i="10"/>
  <c r="C4457" i="10"/>
  <c r="C1295" i="10"/>
  <c r="C4899" i="10"/>
  <c r="C2569" i="10"/>
  <c r="C2023" i="10"/>
  <c r="C4591" i="10"/>
  <c r="C4189" i="10"/>
  <c r="C4588" i="10"/>
  <c r="C2130" i="10"/>
  <c r="C4123" i="10"/>
  <c r="C3961" i="10"/>
  <c r="C856" i="10"/>
  <c r="C1829" i="10"/>
  <c r="C4602" i="10"/>
  <c r="C4796" i="10"/>
  <c r="C1562" i="10"/>
  <c r="C1637" i="10"/>
  <c r="C2659" i="10"/>
  <c r="C38" i="10"/>
  <c r="C2890" i="10"/>
  <c r="C1357" i="10"/>
  <c r="C4292" i="10"/>
  <c r="C369" i="10"/>
  <c r="C3946" i="10"/>
  <c r="C986" i="10"/>
  <c r="C4802" i="10"/>
  <c r="C1775" i="10"/>
  <c r="C412" i="10"/>
  <c r="C4113" i="10"/>
  <c r="C715" i="10"/>
  <c r="C238" i="10"/>
  <c r="C1391" i="10"/>
  <c r="C97" i="10"/>
  <c r="C2556" i="10"/>
  <c r="C2075" i="10"/>
  <c r="C728" i="10"/>
  <c r="C995" i="10"/>
  <c r="C2448" i="10"/>
  <c r="C3908" i="10"/>
  <c r="C4923" i="10"/>
  <c r="C4889" i="10"/>
  <c r="C271" i="10"/>
  <c r="C3395" i="10"/>
  <c r="C325" i="10"/>
  <c r="C204" i="10"/>
  <c r="C755" i="10"/>
  <c r="C2974" i="10"/>
  <c r="C836" i="10"/>
  <c r="C522" i="10"/>
  <c r="C4013" i="10"/>
  <c r="C2560" i="10"/>
  <c r="C2690" i="10"/>
  <c r="C780" i="10"/>
  <c r="C1506" i="10"/>
  <c r="C2177" i="10"/>
  <c r="C1450" i="10"/>
  <c r="C3245" i="10"/>
  <c r="C1251" i="10"/>
  <c r="C2546" i="10"/>
  <c r="C994" i="10"/>
  <c r="C2618" i="10"/>
  <c r="C3872" i="10"/>
  <c r="C2430" i="10"/>
  <c r="C863" i="10"/>
  <c r="C4075" i="10"/>
  <c r="C4649" i="10"/>
  <c r="C4296" i="10"/>
  <c r="C518" i="10"/>
  <c r="C1121" i="10"/>
  <c r="C4126" i="10"/>
  <c r="C4098" i="10"/>
  <c r="C263" i="10"/>
  <c r="C1607" i="10"/>
  <c r="C3070" i="10"/>
  <c r="C3350" i="10"/>
  <c r="C712" i="10"/>
  <c r="C1342" i="10"/>
  <c r="C2807" i="10"/>
  <c r="C2373" i="10"/>
  <c r="C2086" i="10"/>
  <c r="C2220" i="10"/>
  <c r="C2608" i="10"/>
  <c r="C1091" i="10"/>
  <c r="C398" i="10"/>
  <c r="C1642" i="10"/>
  <c r="C2289" i="10"/>
  <c r="C3655" i="10"/>
  <c r="C2647" i="10"/>
  <c r="C564" i="10"/>
  <c r="C5003" i="10"/>
  <c r="C1657" i="10"/>
  <c r="C1780" i="10"/>
  <c r="C4165" i="10"/>
  <c r="C2670" i="10"/>
  <c r="C4864" i="10"/>
  <c r="C2324" i="10"/>
  <c r="C4279" i="10"/>
  <c r="C2580" i="10"/>
  <c r="C4540" i="10"/>
  <c r="C1947" i="10"/>
  <c r="C1701" i="10"/>
  <c r="C771" i="10"/>
  <c r="C4876" i="10"/>
  <c r="C44" i="10"/>
  <c r="C2388" i="10"/>
  <c r="C1365" i="10"/>
  <c r="C4309" i="10"/>
  <c r="C4658" i="10"/>
  <c r="C2131" i="10"/>
  <c r="C4196" i="10"/>
  <c r="C4150" i="10"/>
  <c r="C2894" i="10"/>
  <c r="C1830" i="10"/>
  <c r="C4788" i="10"/>
  <c r="C4797" i="10"/>
  <c r="C1563" i="10"/>
  <c r="C1638" i="10"/>
  <c r="C2205" i="10"/>
  <c r="C39" i="10"/>
  <c r="C2891" i="10"/>
  <c r="C1358" i="10"/>
  <c r="C4293" i="10"/>
  <c r="C370" i="10"/>
  <c r="C4593" i="10"/>
  <c r="C58" i="10"/>
  <c r="C4895" i="10"/>
  <c r="C1582" i="10"/>
  <c r="C1832" i="10"/>
  <c r="C4790" i="10"/>
  <c r="C2799" i="10"/>
  <c r="C2331" i="10"/>
  <c r="C4914" i="10"/>
  <c r="C880" i="10"/>
  <c r="C3005" i="10"/>
  <c r="C1331" i="10"/>
  <c r="C4445" i="10"/>
  <c r="C4570" i="10"/>
  <c r="C4683" i="10"/>
  <c r="C3909" i="10"/>
  <c r="C4924" i="10"/>
  <c r="C4890" i="10"/>
  <c r="C272" i="10"/>
  <c r="C3396" i="10"/>
  <c r="C326" i="10"/>
  <c r="C266" i="10"/>
  <c r="C945" i="10"/>
  <c r="C2887" i="10"/>
  <c r="C837" i="10"/>
  <c r="C586" i="10"/>
  <c r="C4529" i="10"/>
  <c r="C2561" i="10"/>
  <c r="C2691" i="10"/>
  <c r="C844" i="10"/>
  <c r="C1507" i="10"/>
  <c r="C3790" i="10"/>
  <c r="C1244" i="10"/>
  <c r="C3246" i="10"/>
  <c r="C1252" i="10"/>
  <c r="C1349" i="10"/>
  <c r="C676" i="10"/>
  <c r="C1063" i="10"/>
  <c r="C1180" i="10"/>
  <c r="C17" i="10"/>
  <c r="C353" i="10"/>
  <c r="C3711" i="10"/>
  <c r="C62" i="10"/>
  <c r="C1565" i="10"/>
  <c r="C4867" i="10"/>
  <c r="C1864" i="10"/>
  <c r="C3268" i="10"/>
  <c r="C4099" i="10"/>
  <c r="C264" i="10"/>
  <c r="C1608" i="10"/>
  <c r="C2946" i="10"/>
  <c r="C3111" i="10"/>
  <c r="C781" i="10"/>
  <c r="C1279" i="10"/>
  <c r="C2808" i="10"/>
  <c r="C2280" i="10"/>
  <c r="C2087" i="10"/>
  <c r="C2221" i="10"/>
  <c r="C2544" i="10"/>
  <c r="C967" i="10"/>
  <c r="C589" i="10"/>
  <c r="C1643" i="10"/>
  <c r="C2224" i="10"/>
  <c r="C3656" i="10"/>
  <c r="C1515" i="10"/>
  <c r="C4035" i="10"/>
  <c r="C3770" i="10"/>
  <c r="C2714" i="10"/>
  <c r="C2049" i="10"/>
  <c r="C2028" i="10"/>
  <c r="C2174" i="10"/>
  <c r="C457" i="10"/>
  <c r="C4478" i="10"/>
  <c r="C170" i="10"/>
  <c r="C2447" i="10"/>
  <c r="C1034" i="10"/>
  <c r="C3075" i="10"/>
  <c r="C160" i="10"/>
  <c r="C1932" i="10"/>
  <c r="C4284" i="10"/>
  <c r="C2733" i="10"/>
  <c r="C484" i="10"/>
  <c r="C1740" i="10"/>
  <c r="C3218" i="10"/>
  <c r="C2041" i="10"/>
  <c r="C833" i="10"/>
  <c r="C1550" i="10"/>
  <c r="C2392" i="10"/>
  <c r="C3259" i="10"/>
  <c r="C300" i="10"/>
  <c r="C1210" i="10"/>
  <c r="C3271" i="10"/>
  <c r="C3058" i="10"/>
  <c r="C4243" i="10"/>
  <c r="C3943" i="10"/>
  <c r="C1523" i="10"/>
  <c r="C4195" i="10"/>
  <c r="C4435" i="10"/>
  <c r="C4491" i="10"/>
  <c r="C1075" i="10"/>
  <c r="C4175" i="10"/>
  <c r="C517" i="10"/>
  <c r="C1893" i="10"/>
  <c r="C1719" i="10"/>
  <c r="C1544" i="10"/>
  <c r="C4331" i="10"/>
  <c r="C1939" i="10"/>
  <c r="C3199" i="10"/>
  <c r="C674" i="10"/>
  <c r="C459" i="10"/>
  <c r="C4011" i="10"/>
  <c r="C2825" i="10"/>
  <c r="C3133" i="10"/>
  <c r="C778" i="10"/>
  <c r="C535" i="10"/>
  <c r="C2305" i="10"/>
  <c r="C1694" i="10"/>
  <c r="C3491" i="10"/>
  <c r="C1315" i="10"/>
  <c r="C2638" i="10"/>
  <c r="C1088" i="10"/>
  <c r="C2711" i="10"/>
  <c r="C3870" i="10"/>
  <c r="C2127" i="10"/>
  <c r="C4217" i="10"/>
  <c r="C2269" i="10"/>
  <c r="C3681" i="10"/>
  <c r="C1692" i="10"/>
  <c r="C4704" i="10"/>
  <c r="C1928" i="10"/>
  <c r="C3359" i="10"/>
  <c r="C1989" i="10"/>
  <c r="C749" i="10"/>
  <c r="C4642" i="10"/>
  <c r="C113" i="10"/>
  <c r="C4763" i="10"/>
  <c r="C3893" i="10"/>
  <c r="C4375" i="10"/>
  <c r="C4705" i="10"/>
  <c r="C2629" i="10"/>
  <c r="C3878" i="10"/>
  <c r="C2505" i="10"/>
  <c r="C2672" i="10"/>
  <c r="C1395" i="10"/>
  <c r="C4682" i="10"/>
  <c r="C1644" i="10"/>
  <c r="C2352" i="10"/>
  <c r="C3898" i="10"/>
  <c r="C534" i="10"/>
  <c r="C1001" i="10"/>
  <c r="C2033" i="10"/>
  <c r="C3145" i="10"/>
  <c r="C1259" i="10"/>
  <c r="C4290" i="10"/>
  <c r="C3242" i="10"/>
  <c r="C1815" i="10"/>
  <c r="C3590" i="10"/>
  <c r="C4666" i="10"/>
  <c r="C2610" i="10"/>
  <c r="C1212" i="10"/>
  <c r="C3266" i="10"/>
  <c r="C66" i="10"/>
  <c r="C2097" i="10"/>
  <c r="C2039" i="10"/>
  <c r="C4391" i="10"/>
  <c r="C4748" i="10"/>
  <c r="C1021" i="10"/>
  <c r="C4220" i="10"/>
  <c r="C200" i="10"/>
  <c r="C2531" i="10"/>
  <c r="C1614" i="10"/>
  <c r="C2648" i="10"/>
  <c r="C3527" i="10"/>
  <c r="C172" i="10"/>
  <c r="C1338" i="10"/>
  <c r="C1840" i="10"/>
  <c r="C2003" i="10"/>
  <c r="C714" i="10"/>
  <c r="C7" i="10"/>
  <c r="C1348" i="10"/>
  <c r="C5" i="10"/>
  <c r="C2142" i="10"/>
  <c r="C3846" i="10"/>
  <c r="C52" i="10"/>
  <c r="C3598" i="10"/>
  <c r="C4079" i="10"/>
  <c r="C3336" i="10"/>
  <c r="C4184" i="10"/>
  <c r="C2701" i="10"/>
  <c r="C158" i="10"/>
  <c r="C2694" i="10"/>
  <c r="C4767" i="10"/>
  <c r="C2375" i="10"/>
  <c r="C3701" i="10"/>
  <c r="C2438" i="10"/>
  <c r="C4974" i="10"/>
  <c r="C4070" i="10"/>
  <c r="C4059" i="10"/>
  <c r="C1170" i="10"/>
  <c r="C4835" i="10"/>
  <c r="C661" i="10"/>
  <c r="C4141" i="10"/>
  <c r="C1973" i="10"/>
  <c r="C51" i="10"/>
  <c r="C4703" i="10"/>
  <c r="C231" i="10"/>
  <c r="C1527" i="10"/>
  <c r="C3982" i="10"/>
  <c r="C1851" i="10"/>
  <c r="C468" i="10"/>
  <c r="C4556" i="10"/>
  <c r="C4105" i="10"/>
  <c r="C1049" i="10"/>
  <c r="C4945" i="10"/>
  <c r="C957" i="10"/>
  <c r="C2706" i="10"/>
  <c r="C4193" i="10"/>
  <c r="C4694" i="10"/>
  <c r="C168" i="10"/>
  <c r="C4300" i="10"/>
  <c r="C2038" i="10"/>
  <c r="C4136" i="10"/>
  <c r="C3991" i="10"/>
  <c r="C148" i="10"/>
  <c r="C73" i="10"/>
  <c r="C1302" i="10"/>
  <c r="C4711" i="10"/>
  <c r="C2175" i="10"/>
  <c r="C443" i="10"/>
  <c r="C207" i="10"/>
  <c r="C2704" i="10"/>
  <c r="C4191" i="10"/>
  <c r="C1910" i="10"/>
  <c r="C4847" i="10"/>
  <c r="C33" i="10"/>
  <c r="C1611" i="10"/>
  <c r="C1680" i="10"/>
  <c r="C4509" i="10"/>
  <c r="C147" i="10"/>
  <c r="C4443" i="10"/>
  <c r="C441" i="10"/>
  <c r="C647" i="10"/>
  <c r="C321" i="10"/>
  <c r="C4166" i="10"/>
  <c r="C4738" i="10"/>
  <c r="C18" i="10"/>
  <c r="C2652" i="10"/>
  <c r="C2233" i="10"/>
  <c r="C629" i="10"/>
  <c r="C352" i="10"/>
  <c r="C1630" i="10"/>
  <c r="C395" i="10"/>
  <c r="C1528" i="10"/>
  <c r="C3979" i="10"/>
  <c r="C3876" i="10"/>
  <c r="C3223" i="10"/>
  <c r="C2598" i="10"/>
  <c r="C1872" i="10"/>
  <c r="C4190" i="10"/>
  <c r="C536" i="10"/>
  <c r="C198" i="10"/>
  <c r="C1683" i="10"/>
  <c r="C4073" i="10"/>
  <c r="C4766" i="10"/>
  <c r="C4596" i="10"/>
  <c r="C4993" i="10"/>
  <c r="C2742" i="10"/>
  <c r="C3802" i="10"/>
  <c r="C4892" i="10"/>
  <c r="C4643" i="10"/>
  <c r="C295" i="10"/>
  <c r="C1173" i="10"/>
  <c r="C54" i="10"/>
  <c r="C4447" i="10"/>
  <c r="C269" i="10"/>
  <c r="C1613" i="10"/>
  <c r="C350" i="10"/>
  <c r="C1632" i="10"/>
  <c r="C927" i="10"/>
  <c r="C2021" i="10"/>
  <c r="C4696" i="10"/>
  <c r="C1096" i="10"/>
  <c r="C2168" i="10"/>
  <c r="C570" i="10"/>
  <c r="C1869" i="10"/>
  <c r="C530" i="10"/>
  <c r="C1681" i="10"/>
  <c r="C3367" i="10"/>
  <c r="C4151" i="10"/>
  <c r="C4104" i="10"/>
  <c r="C2588" i="10"/>
  <c r="C743" i="10"/>
  <c r="C952" i="10"/>
  <c r="C4188" i="10"/>
  <c r="C214" i="10"/>
  <c r="C525" i="10"/>
  <c r="C2182" i="10"/>
  <c r="C608" i="10"/>
  <c r="C1195" i="10"/>
  <c r="C1374" i="10"/>
  <c r="C1578" i="10"/>
  <c r="C4952" i="10"/>
  <c r="C1247" i="10"/>
  <c r="C2007" i="10"/>
  <c r="C2754" i="10"/>
  <c r="C2096" i="10"/>
  <c r="C933" i="10"/>
  <c r="C989" i="10"/>
  <c r="C697" i="10"/>
  <c r="C4598" i="10"/>
  <c r="C511" i="10"/>
  <c r="C257" i="10"/>
  <c r="C4043" i="10"/>
  <c r="C354" i="10"/>
  <c r="C2376" i="10"/>
  <c r="C2517" i="10"/>
  <c r="C4622" i="10"/>
  <c r="C4755" i="10"/>
  <c r="C4963" i="10"/>
  <c r="C1884" i="10"/>
  <c r="C149" i="10"/>
  <c r="C1556" i="10"/>
  <c r="C4322" i="10"/>
  <c r="C1955" i="10"/>
  <c r="C3252" i="10"/>
  <c r="C813" i="10"/>
  <c r="C2682" i="10"/>
  <c r="C4903" i="10"/>
  <c r="C1848" i="10"/>
  <c r="C1059" i="10"/>
  <c r="C3459" i="10"/>
  <c r="C2874" i="10"/>
  <c r="C3088" i="10"/>
  <c r="C1322" i="10"/>
  <c r="C3989" i="10"/>
  <c r="C3883" i="10"/>
  <c r="C769" i="10"/>
  <c r="C4003" i="10"/>
  <c r="C90" i="10"/>
  <c r="C4041" i="10"/>
  <c r="C446" i="10"/>
  <c r="C1696" i="10"/>
  <c r="C2006" i="10"/>
  <c r="C2753" i="10"/>
  <c r="C413" i="10"/>
  <c r="C850" i="10"/>
  <c r="C2605" i="10"/>
  <c r="C993" i="10"/>
  <c r="C2617" i="10"/>
  <c r="C3871" i="10"/>
  <c r="C2034" i="10"/>
  <c r="C4406" i="10"/>
  <c r="C2198" i="10"/>
  <c r="C3583" i="10"/>
  <c r="C2173" i="10"/>
  <c r="C330" i="10"/>
  <c r="C4332" i="10"/>
  <c r="C4451" i="10"/>
  <c r="C4599" i="10"/>
  <c r="C773" i="10"/>
  <c r="C1101" i="10"/>
  <c r="C4383" i="10"/>
  <c r="C3622" i="10"/>
  <c r="C711" i="10"/>
  <c r="C1408" i="10"/>
  <c r="C2810" i="10"/>
  <c r="C2536" i="10"/>
  <c r="C2599" i="10"/>
  <c r="C2506" i="10"/>
  <c r="C2673" i="10"/>
  <c r="C1090" i="10"/>
  <c r="C397" i="10"/>
  <c r="C1641" i="10"/>
  <c r="C2288" i="10"/>
  <c r="C3658" i="10"/>
  <c r="C1579" i="10"/>
  <c r="C1002" i="10"/>
  <c r="C1968" i="10"/>
  <c r="C2812" i="10"/>
  <c r="C1260" i="10"/>
  <c r="C4390" i="10"/>
  <c r="C3243" i="10"/>
  <c r="C1686" i="10"/>
  <c r="C3587" i="10"/>
  <c r="C4758" i="10"/>
  <c r="C2516" i="10"/>
  <c r="C2200" i="10"/>
  <c r="C4016" i="10"/>
  <c r="C4379" i="10"/>
  <c r="C1276" i="10"/>
  <c r="C2085" i="10"/>
  <c r="C4989" i="10"/>
  <c r="C2631" i="10"/>
  <c r="C1805" i="10"/>
  <c r="C3729" i="10"/>
  <c r="C2104" i="10"/>
  <c r="C672" i="10"/>
  <c r="C1548" i="10"/>
  <c r="C2555" i="10"/>
  <c r="C3528" i="10"/>
  <c r="C173" i="10"/>
  <c r="C1339" i="10"/>
  <c r="C1841" i="10"/>
  <c r="C1931" i="10"/>
  <c r="C905" i="10"/>
  <c r="C8" i="10"/>
  <c r="C1272" i="10"/>
  <c r="C3988" i="10"/>
  <c r="C2143" i="10"/>
  <c r="C3847" i="10"/>
  <c r="C53" i="10"/>
  <c r="C3354" i="10"/>
  <c r="C4080" i="10"/>
  <c r="C3090" i="10"/>
  <c r="C4249" i="10"/>
  <c r="C2630" i="10"/>
  <c r="C407" i="10"/>
  <c r="C2695" i="10"/>
  <c r="C4719" i="10"/>
  <c r="C1032" i="10"/>
  <c r="C4258" i="10"/>
  <c r="C1476" i="10"/>
  <c r="C4580" i="10"/>
  <c r="C305" i="10"/>
  <c r="C20" i="10"/>
  <c r="C2183" i="10"/>
  <c r="C729" i="10"/>
  <c r="C1617" i="10"/>
  <c r="C1045" i="10"/>
  <c r="C1922" i="10"/>
  <c r="C3023" i="10"/>
  <c r="C960" i="10"/>
  <c r="C4482" i="10"/>
  <c r="C1730" i="10"/>
  <c r="C2035" i="10"/>
  <c r="C4400" i="10"/>
  <c r="C74" i="10"/>
  <c r="C1538" i="10"/>
  <c r="C1433" i="10"/>
  <c r="C3388" i="10"/>
  <c r="C3610" i="10"/>
  <c r="C1153" i="10"/>
  <c r="C1056" i="10"/>
  <c r="C2529" i="10"/>
  <c r="C1030" i="10"/>
  <c r="C4158" i="10"/>
  <c r="C4368" i="10"/>
  <c r="C2274" i="10"/>
  <c r="C4044" i="10"/>
  <c r="C3882" i="10"/>
  <c r="C2285" i="10"/>
  <c r="C1956" i="10"/>
  <c r="C4883" i="10"/>
  <c r="C232" i="10"/>
  <c r="C4460" i="10"/>
  <c r="C1110" i="10"/>
  <c r="C2336" i="10"/>
  <c r="C2259" i="10"/>
  <c r="C3865" i="10"/>
  <c r="C2374" i="10"/>
  <c r="C4459" i="10"/>
  <c r="C4858" i="10"/>
  <c r="C2906" i="10"/>
  <c r="C417" i="10"/>
  <c r="C1847" i="10"/>
  <c r="C2120" i="10"/>
  <c r="C1905" i="10"/>
  <c r="C724" i="10"/>
  <c r="C208" i="10"/>
  <c r="C561" i="10"/>
  <c r="C1050" i="10"/>
  <c r="C120" i="10"/>
  <c r="C4698" i="10"/>
  <c r="C2099" i="10"/>
  <c r="C1487" i="10"/>
  <c r="C675" i="10"/>
  <c r="C4735" i="10"/>
  <c r="C3895" i="10"/>
  <c r="C1921" i="10"/>
  <c r="C1537" i="10"/>
  <c r="C4157" i="10"/>
  <c r="C3371" i="10"/>
  <c r="C3494" i="10"/>
  <c r="C2596" i="10"/>
  <c r="C710" i="10"/>
  <c r="C1052" i="10"/>
  <c r="C4944" i="10"/>
  <c r="C4912" i="10"/>
  <c r="C2450" i="10"/>
  <c r="C2240" i="10"/>
  <c r="C1591" i="10"/>
  <c r="C4848" i="10"/>
  <c r="C3975" i="10"/>
  <c r="C2713" i="10"/>
  <c r="C1027" i="10"/>
  <c r="C108" i="10"/>
  <c r="C2625" i="10"/>
  <c r="C4834" i="10"/>
  <c r="C4462" i="10"/>
  <c r="C1123" i="10"/>
  <c r="C692" i="10"/>
  <c r="C1388" i="10"/>
  <c r="C4659" i="10"/>
  <c r="C4641" i="10"/>
  <c r="C213" i="10"/>
  <c r="C524" i="10"/>
  <c r="C1326" i="10"/>
  <c r="C4855" i="10"/>
  <c r="C2903" i="10"/>
  <c r="C1216" i="10"/>
  <c r="C1205" i="10"/>
  <c r="C4378" i="10"/>
  <c r="C1481" i="10"/>
  <c r="C3224" i="10"/>
  <c r="C1649" i="10"/>
  <c r="C3537" i="10"/>
  <c r="C4770" i="10"/>
  <c r="C956" i="10"/>
  <c r="C2661" i="10"/>
  <c r="C2621" i="10"/>
  <c r="C4170" i="10"/>
  <c r="C539" i="10"/>
  <c r="C2764" i="10"/>
  <c r="C3967" i="10"/>
  <c r="C888" i="10"/>
  <c r="C4715" i="10"/>
  <c r="C1028" i="10"/>
  <c r="C1478" i="10"/>
  <c r="C4672" i="10"/>
  <c r="C464" i="10"/>
  <c r="C4316" i="10"/>
  <c r="C215" i="10"/>
  <c r="C526" i="10"/>
  <c r="C1340" i="10"/>
  <c r="C351" i="10"/>
  <c r="C1401" i="10"/>
  <c r="C623" i="10"/>
  <c r="C1068" i="10"/>
  <c r="C260" i="10"/>
  <c r="C604" i="10"/>
  <c r="C4780" i="10"/>
  <c r="C4951" i="10"/>
  <c r="C45" i="10"/>
  <c r="C2893" i="10"/>
  <c r="C2892" i="10"/>
  <c r="C4458" i="10"/>
  <c r="C4971" i="10"/>
  <c r="C4911" i="10"/>
  <c r="C1105" i="10"/>
  <c r="C4927" i="10"/>
  <c r="C788" i="10"/>
  <c r="C3442" i="10"/>
  <c r="C854" i="10"/>
  <c r="C810" i="10"/>
  <c r="C1920" i="10"/>
  <c r="C606" i="10"/>
  <c r="C1064" i="10"/>
  <c r="C602" i="10"/>
  <c r="C4173" i="10"/>
  <c r="C448" i="10"/>
  <c r="C3778" i="10"/>
  <c r="C355" i="10"/>
  <c r="C4677" i="10"/>
  <c r="C4177" i="10"/>
  <c r="C4634" i="10"/>
  <c r="C332" i="10"/>
  <c r="C1888" i="10"/>
  <c r="C932" i="10"/>
  <c r="C4077" i="10"/>
  <c r="C3702" i="10"/>
  <c r="C1576" i="10"/>
  <c r="C4860" i="10"/>
  <c r="C2018" i="10"/>
  <c r="C2262" i="10"/>
  <c r="C222" i="10"/>
  <c r="C196" i="10"/>
  <c r="C82" i="10"/>
  <c r="C1881" i="10"/>
  <c r="C4280" i="10"/>
  <c r="C1182" i="10"/>
  <c r="C4782" i="10"/>
  <c r="C1077" i="10"/>
  <c r="C1530" i="10"/>
  <c r="C4676" i="10"/>
  <c r="C2290" i="10"/>
  <c r="C1502" i="10"/>
  <c r="C3110" i="10"/>
  <c r="C512" i="10"/>
  <c r="C2157" i="10"/>
  <c r="C3463" i="10"/>
  <c r="C2930" i="10"/>
  <c r="C2773" i="10"/>
  <c r="C3572" i="10"/>
  <c r="C2338" i="10"/>
  <c r="C201" i="10"/>
  <c r="C4256" i="10"/>
  <c r="C345" i="10"/>
  <c r="C4042" i="10"/>
  <c r="C447" i="10"/>
  <c r="C4114" i="10"/>
  <c r="C1590" i="10"/>
  <c r="C4742" i="10"/>
  <c r="C1580" i="10"/>
  <c r="C1003" i="10"/>
  <c r="C1969" i="10"/>
  <c r="C2528" i="10"/>
  <c r="C1131" i="10"/>
  <c r="C4502" i="10"/>
  <c r="C3244" i="10"/>
  <c r="C2457" i="10"/>
  <c r="C1320" i="10"/>
  <c r="C1129" i="10"/>
  <c r="C1909" i="10"/>
  <c r="C939" i="10"/>
  <c r="C4734" i="10"/>
  <c r="C3166" i="10"/>
  <c r="C2004" i="10"/>
  <c r="C4156" i="10"/>
  <c r="C2806" i="10"/>
  <c r="C416" i="10"/>
  <c r="C1806" i="10"/>
  <c r="C3462" i="10"/>
  <c r="C2040" i="10"/>
  <c r="C740" i="10"/>
  <c r="C1549" i="10"/>
  <c r="C2485" i="10"/>
  <c r="C3529" i="10"/>
  <c r="C174" i="10"/>
  <c r="C1209" i="10"/>
  <c r="C1712" i="10"/>
  <c r="C1803" i="10"/>
  <c r="C906" i="10"/>
  <c r="C9" i="10"/>
  <c r="C1273" i="10"/>
  <c r="C4116" i="10"/>
  <c r="C2144" i="10"/>
  <c r="C3848" i="10"/>
  <c r="C3992" i="10"/>
  <c r="C3351" i="10"/>
  <c r="C4335" i="10"/>
  <c r="C3087" i="10"/>
  <c r="C4528" i="10"/>
  <c r="C1532" i="10"/>
  <c r="C4033" i="10"/>
  <c r="C1936" i="10"/>
  <c r="C4392" i="10"/>
  <c r="C4935" i="10"/>
  <c r="C408" i="10"/>
  <c r="C2344" i="10"/>
  <c r="C409" i="10"/>
  <c r="C2026" i="10"/>
  <c r="C1854" i="10"/>
  <c r="C2088" i="10"/>
  <c r="C921" i="10"/>
  <c r="C1618" i="10"/>
  <c r="C1046" i="10"/>
  <c r="C1856" i="10"/>
  <c r="C3024" i="10"/>
  <c r="C4061" i="10"/>
  <c r="C4574" i="10"/>
  <c r="C1664" i="10"/>
  <c r="C1965" i="10"/>
  <c r="C4401" i="10"/>
  <c r="C75" i="10"/>
  <c r="C1473" i="10"/>
  <c r="C1434" i="10"/>
  <c r="C3389" i="10"/>
  <c r="C3607" i="10"/>
  <c r="C1154" i="10"/>
  <c r="C1055" i="10"/>
  <c r="C2530" i="10"/>
  <c r="C23" i="10"/>
  <c r="C4239" i="10"/>
  <c r="C2613" i="10"/>
  <c r="C3152" i="10"/>
  <c r="C4949" i="10"/>
  <c r="C4975" i="10"/>
  <c r="C4224" i="10"/>
  <c r="C4818" i="10"/>
  <c r="C4240" i="10"/>
  <c r="C3126" i="10"/>
  <c r="C387" i="10"/>
  <c r="C1456" i="10"/>
  <c r="C367" i="10"/>
  <c r="C2687" i="10"/>
  <c r="C707" i="10"/>
  <c r="C19" i="10"/>
  <c r="C693" i="10"/>
  <c r="C3625" i="10"/>
  <c r="C2999" i="10"/>
  <c r="C2954" i="10"/>
  <c r="C2273" i="10"/>
  <c r="C2916" i="10"/>
  <c r="C2011" i="10"/>
  <c r="C2649" i="10"/>
  <c r="C1385" i="10"/>
  <c r="C1271" i="10"/>
  <c r="C3629" i="10"/>
  <c r="C2488" i="10"/>
  <c r="C4142" i="10"/>
  <c r="C1455" i="10"/>
  <c r="C1000" i="10"/>
  <c r="C2230" i="10"/>
  <c r="C4660" i="10"/>
  <c r="C1949" i="10"/>
  <c r="C4063" i="10"/>
  <c r="C374" i="10"/>
  <c r="C3891" i="10"/>
  <c r="C2031" i="10"/>
  <c r="C1334" i="10"/>
  <c r="C859" i="10"/>
  <c r="C2620" i="10"/>
  <c r="C713" i="10"/>
  <c r="C1208" i="10"/>
  <c r="C3700" i="10"/>
  <c r="C1552" i="10"/>
  <c r="C1461" i="10"/>
  <c r="C4990" i="10"/>
  <c r="C499" i="10"/>
  <c r="C4298" i="10"/>
  <c r="C610" i="10"/>
  <c r="C1191" i="10"/>
  <c r="C1655" i="10"/>
  <c r="C1312" i="10"/>
  <c r="C4721" i="10"/>
  <c r="C786" i="10"/>
  <c r="C205" i="10"/>
  <c r="C3966" i="10"/>
  <c r="C4254" i="10"/>
  <c r="C537" i="10"/>
  <c r="C2755" i="10"/>
  <c r="C4661" i="10"/>
  <c r="C1181" i="10"/>
  <c r="C3026" i="10"/>
  <c r="C1436" i="10"/>
  <c r="C4304" i="10"/>
  <c r="C2101" i="10"/>
  <c r="C1270" i="10"/>
  <c r="C4235" i="10"/>
  <c r="C4484" i="10"/>
  <c r="C723" i="10"/>
  <c r="C4969" i="10"/>
  <c r="C2826" i="10"/>
  <c r="C64" i="10"/>
  <c r="C280" i="10"/>
  <c r="C4456" i="10"/>
  <c r="C2355" i="10"/>
  <c r="C2241" i="10"/>
  <c r="C329" i="10"/>
  <c r="C360" i="10"/>
  <c r="C4644" i="10"/>
  <c r="C4527" i="10"/>
  <c r="C1720" i="10"/>
  <c r="C988" i="10"/>
  <c r="C3999" i="10"/>
  <c r="C3661" i="10"/>
  <c r="C2590" i="10"/>
  <c r="C2378" i="10"/>
  <c r="C1812" i="10"/>
  <c r="C4836" i="10"/>
  <c r="C787" i="10"/>
  <c r="C1278" i="10"/>
  <c r="C1462" i="10"/>
  <c r="C4991" i="10"/>
  <c r="C2735" i="10"/>
  <c r="C163" i="10"/>
  <c r="C2208" i="10"/>
  <c r="C1897" i="10"/>
  <c r="C1206" i="10"/>
  <c r="C4452" i="10"/>
  <c r="C1157" i="10"/>
  <c r="C2424" i="10"/>
  <c r="C4751" i="10"/>
  <c r="C1104" i="10"/>
  <c r="C274" i="10"/>
  <c r="C3736" i="10"/>
  <c r="C4069" i="10"/>
  <c r="C4838" i="10"/>
  <c r="C673" i="10"/>
  <c r="C2169" i="10"/>
  <c r="C3950" i="10"/>
  <c r="C1071" i="10"/>
  <c r="C103" i="10"/>
  <c r="C4226" i="10"/>
  <c r="C1099" i="10"/>
  <c r="C1106" i="10"/>
  <c r="C4928" i="10"/>
  <c r="C789" i="10"/>
  <c r="C4442" i="10"/>
  <c r="C440" i="10"/>
  <c r="C646" i="10"/>
  <c r="C2501" i="10"/>
  <c r="C861" i="10"/>
  <c r="C4002" i="10"/>
  <c r="C884" i="10"/>
  <c r="C4515" i="10"/>
  <c r="C719" i="10"/>
  <c r="C2385" i="10"/>
  <c r="C1764" i="10"/>
  <c r="C1281" i="10"/>
  <c r="C538" i="10"/>
  <c r="C4323" i="10"/>
  <c r="C4271" i="10"/>
  <c r="C296" i="10"/>
  <c r="C4552" i="10"/>
  <c r="C1239" i="10"/>
  <c r="C3955" i="10"/>
  <c r="C549" i="10"/>
  <c r="C4228" i="10"/>
  <c r="C3443" i="10"/>
  <c r="C855" i="10"/>
  <c r="C811" i="10"/>
  <c r="C2244" i="10"/>
  <c r="C328" i="10"/>
  <c r="C4330" i="10"/>
  <c r="C4921" i="10"/>
  <c r="C4185" i="10"/>
  <c r="C3323" i="10"/>
  <c r="C2539" i="10"/>
  <c r="C4685" i="10"/>
  <c r="C947" i="10"/>
  <c r="C4336" i="10"/>
  <c r="C1789" i="10"/>
  <c r="C2030" i="10"/>
  <c r="C2439" i="10"/>
  <c r="C514" i="10"/>
  <c r="C1194" i="10"/>
  <c r="C4779" i="10"/>
  <c r="C1186" i="10"/>
  <c r="C191" i="10"/>
  <c r="C1541" i="10"/>
  <c r="C2263" i="10"/>
  <c r="C569" i="10"/>
  <c r="C622" i="10"/>
  <c r="C532" i="10"/>
  <c r="C4678" i="10"/>
  <c r="C2626" i="10"/>
  <c r="C4381" i="10"/>
  <c r="C4395" i="10"/>
  <c r="C4037" i="10"/>
  <c r="C4960" i="10"/>
  <c r="C3879" i="10"/>
  <c r="C1196" i="10"/>
  <c r="C627" i="10"/>
  <c r="C1344" i="10"/>
  <c r="C4084" i="10"/>
  <c r="C875" i="10"/>
  <c r="C4948" i="10"/>
  <c r="C2549" i="10"/>
  <c r="C1791" i="10"/>
  <c r="C1445" i="10"/>
  <c r="C2243" i="10"/>
  <c r="C202" i="10"/>
  <c r="C4257" i="10"/>
  <c r="C901" i="10"/>
  <c r="C4693" i="10"/>
  <c r="C1713" i="10"/>
  <c r="C1739" i="10"/>
  <c r="C907" i="10"/>
  <c r="C4130" i="10"/>
  <c r="C1040" i="10"/>
  <c r="C4244" i="10"/>
  <c r="C1585" i="10"/>
  <c r="C3602" i="10"/>
  <c r="C4341" i="10"/>
  <c r="C2443" i="10"/>
  <c r="C827" i="10"/>
  <c r="C2201" i="10"/>
  <c r="C4139" i="10"/>
  <c r="C4380" i="10"/>
  <c r="C67" i="10"/>
  <c r="C2601" i="10"/>
  <c r="C4894" i="10"/>
  <c r="C2281" i="10"/>
  <c r="C2875" i="10"/>
  <c r="C2345" i="10"/>
  <c r="C471" i="10"/>
  <c r="C1938" i="10"/>
  <c r="C1855" i="10"/>
  <c r="C2089" i="10"/>
  <c r="C3782" i="10"/>
  <c r="C1554" i="10"/>
  <c r="C4135" i="10"/>
  <c r="C1857" i="10"/>
  <c r="C3025" i="10"/>
  <c r="C4143" i="10"/>
  <c r="C4575" i="10"/>
  <c r="C1665" i="10"/>
  <c r="C1891" i="10"/>
  <c r="C3902" i="10"/>
  <c r="C236" i="10"/>
  <c r="C1474" i="10"/>
  <c r="C1435" i="10"/>
  <c r="C3122" i="10"/>
  <c r="C3608" i="10"/>
  <c r="C1065" i="10"/>
  <c r="C3003" i="10"/>
  <c r="C815" i="10"/>
  <c r="C1784" i="10"/>
  <c r="C4720" i="10"/>
  <c r="C1033" i="10"/>
  <c r="C3755" i="10"/>
  <c r="C2600" i="10"/>
  <c r="C3884" i="10"/>
  <c r="C4881" i="10"/>
  <c r="C1925" i="10"/>
  <c r="C4873" i="10"/>
  <c r="C3123" i="10"/>
  <c r="C388" i="10"/>
  <c r="C1457" i="10"/>
  <c r="C368" i="10"/>
  <c r="C2592" i="10"/>
  <c r="C708" i="10"/>
  <c r="C4426" i="10"/>
  <c r="C694" i="10"/>
  <c r="C3576" i="10"/>
  <c r="C2996" i="10"/>
  <c r="C2951" i="10"/>
  <c r="C2270" i="10"/>
  <c r="C640" i="10"/>
  <c r="C1862" i="10"/>
  <c r="C2650" i="10"/>
  <c r="C1386" i="10"/>
  <c r="C4516" i="10"/>
  <c r="C3630" i="10"/>
  <c r="C2396" i="10"/>
  <c r="C4140" i="10"/>
  <c r="C1524" i="10"/>
  <c r="C972" i="10"/>
  <c r="C119" i="10"/>
  <c r="C4160" i="10"/>
  <c r="C2286" i="10"/>
  <c r="C1957" i="10"/>
  <c r="C2524" i="10"/>
  <c r="C3197" i="10"/>
  <c r="C133" i="10"/>
  <c r="C227" i="10"/>
  <c r="C1568" i="10"/>
  <c r="C347" i="10"/>
  <c r="C3616" i="10"/>
  <c r="C299" i="10"/>
  <c r="C1041" i="10"/>
  <c r="C764" i="10"/>
  <c r="C2310" i="10"/>
  <c r="C790" i="10"/>
  <c r="C4133" i="10"/>
  <c r="C1880" i="10"/>
  <c r="C2756" i="10"/>
  <c r="C4205" i="10"/>
  <c r="C4455" i="10"/>
  <c r="C4486" i="10"/>
  <c r="C3289" i="10"/>
  <c r="C2473" i="10"/>
  <c r="C4839" i="10"/>
  <c r="C4940" i="10"/>
  <c r="C2718" i="10"/>
  <c r="C1850" i="10"/>
  <c r="C289" i="10"/>
  <c r="C498" i="10"/>
  <c r="C4407" i="10"/>
  <c r="C3492" i="10"/>
  <c r="C881" i="10"/>
  <c r="C1687" i="10"/>
  <c r="C4382" i="10"/>
  <c r="C630" i="10"/>
  <c r="C339" i="10"/>
  <c r="C4213" i="10"/>
  <c r="C10" i="10"/>
  <c r="C3335" i="10"/>
  <c r="C2437" i="10"/>
  <c r="C964" i="10"/>
  <c r="C4393" i="10"/>
  <c r="C4932" i="10"/>
  <c r="C2080" i="10"/>
  <c r="C619" i="10"/>
  <c r="C4547" i="10"/>
  <c r="C4476" i="10"/>
  <c r="C4695" i="10"/>
  <c r="C866" i="10"/>
  <c r="C59" i="10"/>
  <c r="C1656" i="10"/>
  <c r="C1313" i="10"/>
  <c r="C944" i="10"/>
  <c r="C2983" i="10"/>
  <c r="C1646" i="10"/>
  <c r="C248" i="10"/>
  <c r="C4040" i="10"/>
  <c r="C621" i="10"/>
  <c r="C1159" i="10"/>
  <c r="C3387" i="10"/>
  <c r="C2276" i="10"/>
  <c r="C1333" i="10"/>
  <c r="C94" i="10"/>
  <c r="C2206" i="10"/>
  <c r="C1574" i="10"/>
  <c r="C1654" i="10"/>
  <c r="C1546" i="10"/>
  <c r="C3134" i="10"/>
  <c r="C3734" i="10"/>
  <c r="C527" i="10"/>
  <c r="C2497" i="10"/>
  <c r="C3998" i="10"/>
  <c r="C281" i="10"/>
  <c r="C1887" i="10"/>
  <c r="C1876" i="10"/>
  <c r="C1076" i="10"/>
  <c r="C442" i="10"/>
  <c r="C4943" i="10"/>
  <c r="C611" i="10"/>
  <c r="C4510" i="10"/>
  <c r="C3510" i="10"/>
  <c r="C3631" i="10"/>
  <c r="C4288" i="10"/>
  <c r="C3949" i="10"/>
  <c r="C4551" i="10"/>
  <c r="C3198" i="10"/>
  <c r="C1808" i="10"/>
  <c r="C4511" i="10"/>
  <c r="C4933" i="10"/>
  <c r="C55" i="10"/>
  <c r="C4448" i="10"/>
  <c r="C270" i="10"/>
  <c r="C2481" i="10"/>
  <c r="C164" i="10"/>
  <c r="C1889" i="10"/>
  <c r="C4385" i="10"/>
  <c r="C1393" i="10"/>
  <c r="C4953" i="10"/>
  <c r="C4664" i="10"/>
  <c r="C371" i="10"/>
  <c r="C4159" i="10"/>
  <c r="C2568" i="10"/>
  <c r="C4939" i="10"/>
  <c r="C4342" i="10"/>
  <c r="C4404" i="10"/>
  <c r="C885" i="10"/>
  <c r="C516" i="10"/>
  <c r="C2192" i="10"/>
  <c r="C1742" i="10"/>
  <c r="C862" i="10"/>
  <c r="C297" i="10"/>
  <c r="C4553" i="10"/>
  <c r="C2295" i="10"/>
  <c r="C1107" i="10"/>
  <c r="C4929" i="10"/>
  <c r="C2624" i="10"/>
  <c r="C2712" i="10"/>
  <c r="C2335" i="10"/>
  <c r="C2541" i="10"/>
  <c r="C84" i="10"/>
  <c r="C2293" i="10"/>
  <c r="C4174" i="10"/>
  <c r="C1366" i="10"/>
  <c r="C4789" i="10"/>
  <c r="C4294" i="10"/>
  <c r="C3516" i="10"/>
  <c r="C2570" i="10"/>
  <c r="C4078" i="10"/>
  <c r="C1940" i="10"/>
  <c r="C1166" i="10"/>
  <c r="C2048" i="10"/>
  <c r="C489" i="10"/>
  <c r="C4808" i="10"/>
  <c r="C4340" i="10"/>
  <c r="C3956" i="10"/>
  <c r="C550" i="10"/>
  <c r="C4229" i="10"/>
  <c r="C2551" i="10"/>
  <c r="C1534" i="10"/>
  <c r="C1447" i="10"/>
  <c r="C2360" i="10"/>
  <c r="C1184" i="10"/>
  <c r="C1098" i="10"/>
  <c r="C1652" i="10"/>
  <c r="C3807" i="10"/>
  <c r="C2889" i="10"/>
  <c r="C1833" i="10"/>
  <c r="C2726" i="10"/>
  <c r="C2547" i="10"/>
  <c r="C3709" i="10"/>
  <c r="C853" i="10"/>
  <c r="C809" i="10"/>
  <c r="C3372" i="10"/>
  <c r="C770" i="10"/>
  <c r="C4000" i="10"/>
  <c r="C181" i="10"/>
  <c r="C1187" i="10"/>
  <c r="C192" i="10"/>
  <c r="C3002" i="10"/>
  <c r="C1783" i="10"/>
  <c r="C1800" i="10"/>
  <c r="C3143" i="10"/>
  <c r="C4092" i="10"/>
  <c r="C1647" i="10"/>
  <c r="C2361" i="10"/>
  <c r="C1736" i="10"/>
  <c r="C1215" i="10"/>
  <c r="C2471" i="10"/>
  <c r="C4689" i="10"/>
  <c r="C557" i="10"/>
  <c r="C681" i="10"/>
  <c r="C4972" i="10"/>
  <c r="C2357" i="10"/>
  <c r="C4276" i="10"/>
  <c r="C2728" i="10"/>
  <c r="C953" i="10"/>
  <c r="C2550" i="10"/>
  <c r="C1533" i="10"/>
  <c r="C1446" i="10"/>
  <c r="C1353" i="10"/>
  <c r="C2781" i="10"/>
  <c r="C2782" i="10"/>
  <c r="C4144" i="10"/>
  <c r="C4736" i="10"/>
  <c r="C1666" i="10"/>
  <c r="C1827" i="10"/>
  <c r="C3899" i="10"/>
  <c r="C237" i="10"/>
  <c r="C1475" i="10"/>
  <c r="C3518" i="10"/>
  <c r="C558" i="10"/>
  <c r="C594" i="10"/>
  <c r="C4590" i="10"/>
  <c r="C1529" i="10"/>
  <c r="C1489" i="10"/>
  <c r="C2098" i="10"/>
  <c r="C4241" i="10"/>
  <c r="C4561" i="10"/>
  <c r="C2113" i="10"/>
  <c r="C4523" i="10"/>
  <c r="C3638" i="10"/>
  <c r="C130" i="10"/>
  <c r="C1926" i="10"/>
  <c r="C4874" i="10"/>
  <c r="C3124" i="10"/>
  <c r="C450" i="10"/>
  <c r="C1352" i="10"/>
  <c r="C436" i="10"/>
  <c r="C2593" i="10"/>
  <c r="C898" i="10"/>
  <c r="C4427" i="10"/>
  <c r="C785" i="10"/>
  <c r="C2739" i="10"/>
  <c r="C2997" i="10"/>
  <c r="C2952" i="10"/>
  <c r="C2271" i="10"/>
  <c r="C3719" i="10"/>
  <c r="C1734" i="10"/>
  <c r="C2651" i="10"/>
  <c r="C1387" i="10"/>
  <c r="C1382" i="10"/>
  <c r="C1112" i="10"/>
  <c r="C4851" i="10"/>
  <c r="C571" i="10"/>
  <c r="C2543" i="10"/>
  <c r="C2525" i="10"/>
  <c r="C4005" i="10"/>
  <c r="C3708" i="10"/>
  <c r="C4813" i="10"/>
  <c r="C4365" i="10"/>
  <c r="C1974" i="10"/>
  <c r="C182" i="10"/>
  <c r="C738" i="10"/>
  <c r="C320" i="10"/>
  <c r="C1569" i="10"/>
  <c r="C439" i="10"/>
  <c r="C3205" i="10"/>
  <c r="C555" i="10"/>
  <c r="C1042" i="10"/>
  <c r="C765" i="10"/>
  <c r="C2054" i="10"/>
  <c r="C3699" i="10"/>
  <c r="C4199" i="10"/>
  <c r="C1496" i="10"/>
  <c r="C2494" i="10"/>
  <c r="C72" i="10"/>
  <c r="C4518" i="10"/>
  <c r="C4487" i="10"/>
  <c r="C2577" i="10"/>
  <c r="C2470" i="10"/>
  <c r="C4840" i="10"/>
  <c r="C4941" i="10"/>
  <c r="C4310" i="10"/>
  <c r="C852" i="10"/>
  <c r="C403" i="10"/>
  <c r="C1693" i="10"/>
  <c r="C4064" i="10"/>
  <c r="C375" i="10"/>
  <c r="C971" i="10"/>
  <c r="C4083" i="10"/>
  <c r="C976" i="10"/>
  <c r="C4965" i="10"/>
  <c r="C3785" i="10"/>
  <c r="C3060" i="10"/>
  <c r="C573" i="10"/>
  <c r="C878" i="10"/>
  <c r="C2644" i="10"/>
  <c r="C1865" i="10"/>
  <c r="C2633" i="10"/>
  <c r="C4282" i="10"/>
  <c r="C2386" i="10"/>
  <c r="C1009" i="10"/>
  <c r="C4853" i="10"/>
  <c r="C4845" i="10"/>
  <c r="C1966" i="10"/>
  <c r="C4198" i="10"/>
  <c r="C4152" i="10"/>
  <c r="C1948" i="10"/>
  <c r="C1765" i="10"/>
  <c r="C96" i="10"/>
  <c r="C709" i="10"/>
  <c r="C4245" i="10"/>
  <c r="C1573" i="10"/>
  <c r="C1629" i="10"/>
  <c r="C2199" i="10"/>
  <c r="C1268" i="10"/>
  <c r="C4161" i="10"/>
  <c r="C3588" i="10"/>
  <c r="C2982" i="10"/>
  <c r="C1013" i="10"/>
  <c r="C1488" i="10"/>
  <c r="C935" i="10"/>
  <c r="C1411" i="10"/>
  <c r="C4183" i="10"/>
  <c r="C217" i="10"/>
  <c r="C294" i="10"/>
  <c r="C31" i="10"/>
  <c r="C3779" i="10"/>
  <c r="C2364" i="10"/>
  <c r="C987" i="10"/>
  <c r="C3990" i="10"/>
  <c r="C1525" i="10"/>
  <c r="C2779" i="10"/>
  <c r="C4804" i="10"/>
  <c r="C4988" i="10"/>
  <c r="C4692" i="10"/>
  <c r="C867" i="10"/>
  <c r="C1442" i="10"/>
  <c r="C3326" i="10"/>
  <c r="C4453" i="10"/>
  <c r="C1943" i="10"/>
  <c r="C3819" i="10"/>
  <c r="C2122" i="10"/>
  <c r="C4481" i="10"/>
  <c r="C843" i="10"/>
  <c r="C4046" i="10"/>
  <c r="C4578" i="10"/>
  <c r="C4221" i="10"/>
  <c r="C268" i="10"/>
  <c r="C1192" i="10"/>
  <c r="C4601" i="10"/>
  <c r="C865" i="10"/>
  <c r="C650" i="10"/>
  <c r="C1460" i="10"/>
  <c r="C3980" i="10"/>
  <c r="C1953" i="10"/>
  <c r="C3735" i="10"/>
  <c r="C720" i="10"/>
  <c r="C2136" i="10"/>
  <c r="C4514" i="10"/>
  <c r="C792" i="10"/>
  <c r="C4454" i="10"/>
  <c r="C949" i="10"/>
  <c r="C4871" i="10"/>
  <c r="C107" i="10"/>
  <c r="C3194" i="10"/>
  <c r="C2487" i="10"/>
  <c r="C2045" i="10"/>
  <c r="C3771" i="10"/>
  <c r="C1335" i="10"/>
  <c r="C420" i="10"/>
  <c r="C4846" i="10"/>
  <c r="C32" i="10"/>
  <c r="C3945" i="10"/>
  <c r="C1311" i="10"/>
  <c r="C4673" i="10"/>
  <c r="C461" i="10"/>
  <c r="C56" i="10"/>
  <c r="C4449" i="10"/>
  <c r="C361" i="10"/>
  <c r="C1794" i="10"/>
  <c r="C607" i="10"/>
  <c r="C1061" i="10"/>
  <c r="C4027" i="10"/>
  <c r="C954" i="10"/>
  <c r="C3906" i="10"/>
  <c r="C3480" i="10"/>
  <c r="C3434" i="10"/>
  <c r="C1132" i="10"/>
  <c r="C2589" i="10"/>
  <c r="C4621" i="10"/>
  <c r="C3620" i="10"/>
  <c r="C4127" i="10"/>
  <c r="C444" i="10"/>
  <c r="C1062" i="10"/>
  <c r="C1941" i="10"/>
  <c r="C1167" i="10"/>
  <c r="C748" i="10"/>
  <c r="C359" i="10"/>
  <c r="C4647" i="10"/>
  <c r="C616" i="10"/>
  <c r="C4148" i="10"/>
  <c r="C3383" i="10"/>
  <c r="C314" i="10"/>
  <c r="C4275" i="10"/>
  <c r="C1782" i="10"/>
  <c r="C316" i="10"/>
  <c r="C4597" i="10"/>
  <c r="C4866" i="10"/>
  <c r="C4503" i="10"/>
  <c r="C2332" i="10"/>
  <c r="C220" i="10"/>
  <c r="C4154" i="10"/>
  <c r="C4384" i="10"/>
  <c r="C699" i="10"/>
  <c r="C903" i="10"/>
  <c r="C1748" i="10"/>
  <c r="C4071" i="10"/>
  <c r="C4015" i="10"/>
  <c r="C553" i="10"/>
  <c r="C4809" i="10"/>
  <c r="C1877" i="10"/>
  <c r="C4339" i="10"/>
  <c r="C2441" i="10"/>
  <c r="C2451" i="10"/>
  <c r="C3707" i="10"/>
  <c r="C721" i="10"/>
  <c r="C1397" i="10"/>
  <c r="C1054" i="10"/>
  <c r="C68" i="10"/>
  <c r="C930" i="10"/>
  <c r="C4791" i="10"/>
  <c r="C303" i="10"/>
  <c r="C2612" i="10"/>
  <c r="C966" i="10"/>
  <c r="C552" i="10"/>
  <c r="C4227" i="10"/>
  <c r="C2931" i="10"/>
  <c r="C2333" i="10"/>
  <c r="C3573" i="10"/>
  <c r="C2685" i="10"/>
  <c r="C864" i="10"/>
  <c r="C4001" i="10"/>
  <c r="C2150" i="10"/>
  <c r="C4431" i="10"/>
  <c r="C703" i="10"/>
  <c r="C3507" i="10"/>
  <c r="C936" i="10"/>
  <c r="C2242" i="10"/>
  <c r="C3682" i="10"/>
  <c r="C3167" i="10"/>
  <c r="C2734" i="10"/>
  <c r="C467" i="10"/>
  <c r="C4555" i="10"/>
  <c r="C659" i="10"/>
  <c r="C1621" i="10"/>
  <c r="C4320" i="10"/>
  <c r="C4901" i="10"/>
  <c r="C937" i="10"/>
  <c r="C372" i="10"/>
  <c r="C1684" i="10"/>
  <c r="C4277" i="10"/>
  <c r="C2444" i="10"/>
  <c r="C819" i="10"/>
  <c r="C2037" i="10"/>
  <c r="C4270" i="10"/>
  <c r="C899" i="10"/>
  <c r="C3706" i="10"/>
  <c r="C879" i="10"/>
  <c r="C2123" i="10"/>
  <c r="C2998" i="10"/>
  <c r="C2953" i="10"/>
  <c r="C2272" i="10"/>
  <c r="C3920" i="10"/>
  <c r="C1345" i="10"/>
  <c r="C4687" i="10"/>
  <c r="C4313" i="10"/>
  <c r="C3004" i="10"/>
  <c r="C883" i="10"/>
  <c r="C4237" i="10"/>
  <c r="C4187" i="10"/>
  <c r="C475" i="10"/>
  <c r="C4110" i="10"/>
  <c r="C2140" i="10"/>
  <c r="C4753" i="10"/>
  <c r="C2340" i="10"/>
  <c r="C4500" i="10"/>
  <c r="C1975" i="10"/>
  <c r="C183" i="10"/>
  <c r="C2148" i="10"/>
  <c r="C483" i="10"/>
  <c r="C1412" i="10"/>
  <c r="C508" i="10"/>
  <c r="C2759" i="10"/>
  <c r="C3187" i="10"/>
  <c r="C1043" i="10"/>
  <c r="C766" i="10"/>
  <c r="C1761" i="10"/>
  <c r="C1853" i="10"/>
  <c r="C4261" i="10"/>
  <c r="C1073" i="10"/>
  <c r="C2166" i="10"/>
  <c r="C235" i="10"/>
  <c r="C4582" i="10"/>
  <c r="C4648" i="10"/>
  <c r="C4358" i="10"/>
  <c r="C595" i="10"/>
  <c r="C4806" i="10"/>
  <c r="C14" i="10"/>
  <c r="C973" i="10"/>
  <c r="C187" i="10"/>
  <c r="C2100" i="10"/>
  <c r="C965" i="10"/>
  <c r="C3416" i="10"/>
  <c r="C4440" i="10"/>
  <c r="C737" i="10"/>
  <c r="C4620" i="10"/>
  <c r="C81" i="10"/>
  <c r="C110" i="10"/>
  <c r="C3514" i="10"/>
  <c r="C3061" i="10"/>
  <c r="C829" i="10"/>
  <c r="C3378" i="10"/>
  <c r="C2641" i="10"/>
  <c r="C1866" i="10"/>
  <c r="C2634" i="10"/>
  <c r="C4283" i="10"/>
  <c r="C2387" i="10"/>
  <c r="C1006" i="10"/>
  <c r="C3130" i="10"/>
  <c r="C88" i="10"/>
  <c r="C1967" i="10"/>
  <c r="C4376" i="10"/>
  <c r="C4285" i="10"/>
  <c r="C1945" i="10"/>
  <c r="C1766" i="10"/>
  <c r="C259" i="10"/>
  <c r="C4505" i="10"/>
  <c r="C1592" i="10"/>
  <c r="C996" i="10"/>
  <c r="C4798" i="10"/>
  <c r="C3493" i="10"/>
  <c r="C882" i="10"/>
  <c r="C4645" i="10"/>
  <c r="C680" i="10"/>
  <c r="C563" i="10"/>
  <c r="C4877" i="10"/>
  <c r="C3986" i="10"/>
  <c r="C267" i="10"/>
  <c r="C4466" i="10"/>
  <c r="C698" i="10"/>
  <c r="C4178" i="10"/>
  <c r="C2027" i="10"/>
  <c r="C1587" i="10"/>
  <c r="C3940" i="10"/>
  <c r="C4371" i="10"/>
  <c r="C4360" i="10"/>
  <c r="C1140" i="10"/>
  <c r="C4667" i="10"/>
  <c r="C4635" i="10"/>
  <c r="C4904" i="10"/>
  <c r="C3808" i="10"/>
  <c r="C69" i="10"/>
  <c r="C76" i="10"/>
  <c r="C590" i="10"/>
  <c r="C3295" i="10"/>
  <c r="C580" i="10"/>
  <c r="C394" i="10"/>
  <c r="C1325" i="10"/>
  <c r="C3580" i="10"/>
  <c r="C4950" i="10"/>
  <c r="C2662" i="10"/>
  <c r="C4759" i="10"/>
  <c r="C3325" i="10"/>
  <c r="C4535" i="10"/>
  <c r="C137" i="10"/>
  <c r="C1423" i="10"/>
  <c r="C4" i="10"/>
  <c r="C2700" i="10"/>
  <c r="C2118" i="10"/>
  <c r="C1172" i="10"/>
  <c r="C2526" i="10"/>
  <c r="C2425" i="10"/>
  <c r="C4405" i="10"/>
  <c r="C2158" i="10"/>
  <c r="C2452" i="10"/>
  <c r="C2108" i="10"/>
  <c r="C4138" i="10"/>
  <c r="C4520" i="10"/>
  <c r="C1356" i="10"/>
  <c r="C2780" i="10"/>
  <c r="C4805" i="10"/>
  <c r="C2160" i="10"/>
  <c r="C165" i="10"/>
  <c r="C1886" i="10"/>
  <c r="C2190" i="10"/>
  <c r="C478" i="10"/>
  <c r="C1245" i="10"/>
  <c r="C1729" i="10"/>
  <c r="C1152" i="10"/>
  <c r="C4415" i="10"/>
  <c r="C425" i="10"/>
  <c r="C4671" i="10"/>
  <c r="C306" i="10"/>
  <c r="C1653" i="10"/>
  <c r="C941" i="10"/>
  <c r="C4803" i="10"/>
  <c r="C249" i="10"/>
  <c r="C4856" i="10"/>
  <c r="C2904" i="10"/>
  <c r="C3759" i="10"/>
  <c r="C1396" i="10"/>
  <c r="C3981" i="10"/>
  <c r="C2857" i="10"/>
  <c r="C2681" i="10"/>
  <c r="C3974" i="10"/>
  <c r="C4897" i="10"/>
  <c r="C2337" i="10"/>
  <c r="C4463" i="10"/>
  <c r="C4807" i="10"/>
  <c r="C2725" i="10"/>
  <c r="C4066" i="10"/>
  <c r="C89" i="10"/>
  <c r="C2363" i="10"/>
  <c r="C631" i="10"/>
  <c r="C1801" i="10"/>
  <c r="C2449" i="10"/>
  <c r="C2527" i="10"/>
  <c r="C15" i="10"/>
  <c r="C104" i="10"/>
  <c r="C4302" i="10"/>
  <c r="C1988" i="10"/>
  <c r="C1237" i="10"/>
  <c r="C4764" i="10"/>
  <c r="C462" i="10"/>
  <c r="C3444" i="10"/>
  <c r="C3626" i="10"/>
  <c r="C902" i="10"/>
  <c r="C1169" i="10"/>
  <c r="C2081" i="10"/>
  <c r="C925" i="10"/>
  <c r="C4204" i="10"/>
  <c r="C1849" i="10"/>
  <c r="C2981" i="10"/>
  <c r="C1834" i="10"/>
  <c r="C4859" i="10"/>
  <c r="C520" i="10"/>
  <c r="C3222" i="10"/>
  <c r="C2597" i="10"/>
  <c r="C3727" i="10"/>
  <c r="C4446" i="10"/>
  <c r="C700" i="10"/>
  <c r="C1399" i="10"/>
  <c r="C1875" i="10"/>
  <c r="C1168" i="10"/>
  <c r="C109" i="10"/>
  <c r="C808" i="10"/>
  <c r="C209" i="10"/>
  <c r="C1483" i="10"/>
  <c r="C1790" i="10"/>
  <c r="C722" i="10"/>
  <c r="C784" i="10"/>
  <c r="C4844" i="10"/>
  <c r="C1072" i="10"/>
  <c r="C3324" i="10"/>
  <c r="C1188" i="10"/>
  <c r="C99" i="10"/>
  <c r="C2977" i="10"/>
  <c r="C2844" i="10"/>
  <c r="C1015" i="10"/>
  <c r="C279" i="10"/>
  <c r="C4707" i="10"/>
  <c r="C887" i="10"/>
  <c r="C363" i="10"/>
  <c r="C1749" i="10"/>
  <c r="C4072" i="10"/>
  <c r="C4301" i="10"/>
  <c r="C3763" i="10"/>
  <c r="C466" i="10"/>
  <c r="C4771" i="10"/>
  <c r="C940" i="10"/>
  <c r="C3657" i="10"/>
  <c r="C282" i="10"/>
  <c r="C4370" i="10"/>
  <c r="C4955" i="10"/>
  <c r="C588" i="10"/>
  <c r="C2322" i="10"/>
  <c r="C4524" i="10"/>
  <c r="C1787" i="10"/>
  <c r="C488" i="10"/>
  <c r="C4716" i="10"/>
  <c r="C169" i="10"/>
  <c r="C4085" i="10"/>
  <c r="C876" i="10"/>
  <c r="C312" i="10"/>
  <c r="C2932" i="10"/>
  <c r="C2334" i="10"/>
  <c r="C2540" i="10"/>
  <c r="C1987" i="10"/>
  <c r="C747" i="10"/>
  <c r="C4640" i="10"/>
  <c r="C1290" i="10"/>
  <c r="C2727" i="10"/>
  <c r="C2994" i="10"/>
  <c r="C1756" i="10"/>
  <c r="C3862" i="10"/>
  <c r="C4060" i="10"/>
  <c r="C1846" i="10"/>
  <c r="C2407" i="10"/>
  <c r="C4432" i="10"/>
  <c r="C4962" i="10"/>
  <c r="C2571" i="10"/>
  <c r="C1417" i="10"/>
  <c r="C1421" i="10"/>
  <c r="C4526" i="10"/>
  <c r="C210" i="10"/>
  <c r="C3762" i="10"/>
  <c r="C465" i="10"/>
  <c r="C2980" i="10"/>
  <c r="C4656" i="10"/>
  <c r="C1250" i="10"/>
  <c r="C2141" i="10"/>
  <c r="C3941" i="10"/>
  <c r="C857" i="10"/>
  <c r="C1287" i="10"/>
  <c r="C1597" i="10"/>
  <c r="C4262" i="10"/>
  <c r="C1074" i="10"/>
  <c r="C1371" i="10"/>
  <c r="C340" i="10"/>
  <c r="C4314" i="10"/>
  <c r="C1243" i="10"/>
  <c r="C1113" i="10"/>
  <c r="C4852" i="10"/>
  <c r="C423" i="10"/>
  <c r="C1108" i="10"/>
  <c r="C1625" i="10"/>
  <c r="C1593" i="10"/>
  <c r="C480" i="10"/>
  <c r="C655" i="10"/>
  <c r="C4039" i="10"/>
  <c r="C4441" i="10"/>
  <c r="C799" i="10"/>
  <c r="C4749" i="10"/>
  <c r="C432" i="10"/>
  <c r="C179" i="10"/>
  <c r="C3274" i="10"/>
  <c r="C2604" i="10"/>
  <c r="C1944" i="10"/>
  <c r="C2723" i="10"/>
  <c r="C2642" i="10"/>
  <c r="C1867" i="10"/>
  <c r="C2348" i="10"/>
  <c r="C4356" i="10"/>
  <c r="C2292" i="10"/>
  <c r="C1007" i="10"/>
  <c r="C2403" i="10"/>
  <c r="C344" i="10"/>
  <c r="C1892" i="10"/>
  <c r="C4377" i="10"/>
  <c r="C2132" i="10"/>
  <c r="C1718" i="10"/>
  <c r="C1802" i="10"/>
  <c r="C4760" i="10"/>
  <c r="C914" i="10"/>
  <c r="C404" i="10"/>
  <c r="C744" i="10"/>
  <c r="C487" i="10"/>
  <c r="C4619" i="10"/>
  <c r="C1903" i="10"/>
  <c r="C1117" i="10"/>
  <c r="C4546" i="10"/>
  <c r="C917" i="10"/>
  <c r="C4878" i="10"/>
  <c r="C3987" i="10"/>
  <c r="C453" i="10"/>
  <c r="C185" i="10"/>
  <c r="C919" i="10"/>
  <c r="C4179" i="10"/>
  <c r="C1176" i="10"/>
  <c r="C1588" i="10"/>
  <c r="C4120" i="10"/>
  <c r="C4433" i="10"/>
  <c r="C4361" i="10"/>
  <c r="C1011" i="10"/>
  <c r="C4668" i="10"/>
  <c r="C4699" i="10"/>
  <c r="C4905" i="10"/>
  <c r="C3809" i="10"/>
  <c r="C70" i="10"/>
  <c r="C138" i="10"/>
  <c r="C591" i="10"/>
  <c r="C4492" i="10"/>
  <c r="C4762" i="10"/>
  <c r="C3892" i="10"/>
  <c r="C1929" i="10"/>
  <c r="C1269" i="10"/>
  <c r="C4234" i="10"/>
  <c r="C4627" i="10"/>
  <c r="C1620" i="10"/>
  <c r="C2433" i="10"/>
  <c r="C1951" i="10"/>
  <c r="C3757" i="10"/>
  <c r="C1379" i="10"/>
  <c r="C2995" i="10"/>
  <c r="C1086" i="10"/>
  <c r="C2860" i="10"/>
  <c r="C1060" i="10"/>
  <c r="C2196" i="10"/>
  <c r="C4038" i="10"/>
  <c r="C2362" i="10"/>
  <c r="C3679" i="10"/>
  <c r="C1757" i="10"/>
  <c r="C4612" i="10"/>
  <c r="C2014" i="10"/>
  <c r="C3460" i="10"/>
  <c r="C1376" i="10"/>
  <c r="C77" i="10"/>
  <c r="C1737" i="10"/>
  <c r="C3168" i="10"/>
  <c r="C3623" i="10"/>
  <c r="C519" i="10"/>
  <c r="C1472" i="10"/>
  <c r="C2871" i="10"/>
  <c r="C1020" i="10"/>
  <c r="C4219" i="10"/>
  <c r="C199" i="10"/>
  <c r="C2446" i="10"/>
  <c r="C258" i="10"/>
  <c r="C1633" i="10"/>
  <c r="C2504" i="10"/>
  <c r="C212" i="10"/>
  <c r="C2145" i="10"/>
  <c r="C157" i="10"/>
  <c r="C2534" i="10"/>
  <c r="C142" i="10"/>
  <c r="C188" i="10"/>
  <c r="C793" i="10"/>
  <c r="C3517" i="10"/>
  <c r="C628" i="10"/>
  <c r="C851" i="10"/>
  <c r="C4654" i="10"/>
  <c r="C1248" i="10"/>
  <c r="C2478" i="10"/>
  <c r="C2109" i="10"/>
  <c r="C4269" i="10"/>
  <c r="C4521" i="10"/>
  <c r="C4058" i="10"/>
  <c r="C4882" i="10"/>
  <c r="C362" i="10"/>
  <c r="C578" i="10"/>
  <c r="C3250" i="10"/>
  <c r="C2356" i="10"/>
  <c r="C2128" i="10"/>
  <c r="C1127" i="10"/>
  <c r="C4691" i="10"/>
  <c r="C4714" i="10"/>
  <c r="C4225" i="10"/>
  <c r="C2245" i="10"/>
  <c r="C2107" i="10"/>
  <c r="C4137" i="10"/>
  <c r="C4519" i="10"/>
  <c r="C1100" i="10"/>
  <c r="C1463" i="10"/>
  <c r="C105" i="10"/>
  <c r="C1443" i="10"/>
  <c r="C4857" i="10"/>
  <c r="C2905" i="10"/>
  <c r="C430" i="10"/>
  <c r="C2022" i="10"/>
  <c r="C4697" i="10"/>
  <c r="C1323" i="10"/>
  <c r="C2077" i="10"/>
  <c r="C4430" i="10"/>
  <c r="C2686" i="10"/>
  <c r="C1274" i="10"/>
  <c r="C2926" i="10"/>
  <c r="C2435" i="10"/>
  <c r="C2843" i="10"/>
  <c r="C1014" i="10"/>
  <c r="C3296" i="10"/>
  <c r="C63" i="10"/>
  <c r="C189" i="10"/>
  <c r="C261" i="10"/>
  <c r="C2193" i="10"/>
  <c r="C1743" i="10"/>
  <c r="C4506" i="10"/>
  <c r="C167" i="10"/>
  <c r="C4299" i="10"/>
  <c r="C4149" i="10"/>
  <c r="C3957" i="10"/>
  <c r="C551" i="10"/>
  <c r="C4626" i="10"/>
  <c r="C658" i="10"/>
  <c r="C4429" i="10"/>
  <c r="C1175" i="10"/>
  <c r="C4389" i="10"/>
  <c r="C288" i="10"/>
  <c r="C1648" i="10"/>
  <c r="C513" i="10"/>
  <c r="C1193" i="10"/>
  <c r="C1406" i="10"/>
  <c r="C1204" i="10"/>
  <c r="C4236" i="10"/>
  <c r="C2296" i="10"/>
  <c r="C2845" i="10"/>
  <c r="C3972" i="10"/>
  <c r="C2950" i="10"/>
  <c r="C4513" i="10"/>
  <c r="C701" i="10"/>
  <c r="C4747" i="10"/>
  <c r="C1557" i="10"/>
  <c r="C4398" i="10"/>
  <c r="C3977" i="10"/>
  <c r="C4255" i="10"/>
  <c r="C702" i="10"/>
  <c r="C2784" i="10"/>
  <c r="C2036" i="10"/>
  <c r="C1572" i="10"/>
  <c r="C4534" i="10"/>
  <c r="C768" i="10"/>
  <c r="C985" i="10"/>
  <c r="C323" i="10"/>
  <c r="C2476" i="10"/>
  <c r="C4604" i="10"/>
  <c r="C2119" i="10"/>
  <c r="C2518" i="10"/>
  <c r="C4623" i="10"/>
  <c r="C664" i="10"/>
  <c r="C4769" i="10"/>
  <c r="C955" i="10"/>
  <c r="C1690" i="10"/>
  <c r="C1343" i="10"/>
  <c r="C4595" i="10"/>
  <c r="C814" i="10"/>
  <c r="C774" i="10"/>
  <c r="C2082" i="10"/>
  <c r="C4444" i="10"/>
  <c r="C4363" i="10"/>
  <c r="C400" i="10"/>
  <c r="C4849" i="10"/>
  <c r="C1255" i="10"/>
  <c r="C1498" i="10"/>
  <c r="C648" i="10"/>
  <c r="C1747" i="10"/>
  <c r="C3951" i="10"/>
  <c r="C3380" i="10"/>
  <c r="C745" i="10"/>
  <c r="C115" i="10"/>
  <c r="C871" i="10"/>
  <c r="C4147" i="10"/>
  <c r="C877" i="10"/>
  <c r="C313" i="10"/>
  <c r="C2294" i="10"/>
  <c r="C4014" i="10"/>
  <c r="C4171" i="10"/>
  <c r="C2975" i="10"/>
  <c r="C1448" i="10"/>
  <c r="C1089" i="10"/>
  <c r="C4611" i="10"/>
  <c r="C427" i="10"/>
  <c r="C4884" i="10"/>
  <c r="C4297" i="10"/>
  <c r="C609" i="10"/>
  <c r="C2275" i="10"/>
  <c r="C2261" i="10"/>
  <c r="C221" i="10"/>
  <c r="C4366" i="10"/>
  <c r="C275" i="10"/>
  <c r="C3983" i="10"/>
  <c r="C4814" i="10"/>
  <c r="C1422" i="10"/>
  <c r="C4594" i="10"/>
  <c r="C373" i="10"/>
  <c r="C2611" i="10"/>
  <c r="C3150" i="10"/>
  <c r="C1984" i="10"/>
  <c r="C1911" i="10"/>
  <c r="C141" i="10"/>
  <c r="C4879" i="10"/>
  <c r="C4121" i="10"/>
  <c r="C4507" i="10"/>
  <c r="C3132" i="10"/>
  <c r="C1087" i="10"/>
  <c r="C4613" i="10"/>
  <c r="C2084" i="10"/>
  <c r="C4490" i="10"/>
  <c r="C1324" i="10"/>
  <c r="C3391" i="10"/>
  <c r="C4579" i="10"/>
  <c r="C2693" i="10"/>
  <c r="C2705" i="10"/>
  <c r="C463" i="10"/>
  <c r="C1741" i="10"/>
  <c r="C1097" i="10"/>
  <c r="C4781" i="10"/>
  <c r="C916" i="10"/>
  <c r="C3627" i="10"/>
  <c r="C497" i="10"/>
  <c r="C2477" i="10"/>
  <c r="C4291" i="10"/>
  <c r="C3571" i="10"/>
  <c r="C2519" i="10"/>
  <c r="C4465" i="10"/>
  <c r="C886" i="10"/>
  <c r="C4464" i="10"/>
  <c r="C455" i="10"/>
  <c r="C3820" i="10"/>
  <c r="C1314" i="10"/>
  <c r="C2703" i="10"/>
  <c r="C4062" i="10"/>
  <c r="C2979" i="10"/>
  <c r="F3871" i="10"/>
  <c r="F3490" i="10"/>
  <c r="F3313" i="10"/>
  <c r="F3100" i="10"/>
  <c r="F3314" i="10"/>
  <c r="F3750" i="10"/>
  <c r="F3761" i="10"/>
  <c r="F3174" i="10"/>
  <c r="F3550" i="10"/>
  <c r="F2929" i="10"/>
  <c r="F1410" i="10"/>
  <c r="C1522" i="10"/>
  <c r="C581" i="10"/>
  <c r="C4318" i="10"/>
  <c r="F3250" i="10"/>
  <c r="F4878" i="10"/>
  <c r="C2643" i="10"/>
  <c r="C2405" i="10"/>
  <c r="C1510" i="10"/>
  <c r="C4049" i="10"/>
  <c r="C4434" i="10"/>
  <c r="C772" i="10"/>
  <c r="C652" i="10"/>
  <c r="C2710" i="10"/>
  <c r="C1927" i="10"/>
  <c r="C4898" i="10"/>
  <c r="C1899" i="10"/>
  <c r="C4289" i="10"/>
  <c r="C4922" i="10"/>
  <c r="C304" i="10"/>
  <c r="C2181" i="10"/>
  <c r="C4192" i="10"/>
  <c r="C717" i="10"/>
  <c r="C1390" i="10"/>
  <c r="C1069" i="10"/>
  <c r="C706" i="10"/>
  <c r="C528" i="10"/>
  <c r="C615" i="10"/>
  <c r="C3993" i="10"/>
  <c r="C4605" i="10"/>
  <c r="C735" i="10"/>
  <c r="C1804" i="10"/>
  <c r="C4750" i="10"/>
  <c r="C1139" i="10"/>
  <c r="C632" i="10"/>
  <c r="C1786" i="10"/>
  <c r="C458" i="10"/>
  <c r="C4919" i="10"/>
  <c r="C3894" i="10"/>
  <c r="C3730" i="10"/>
  <c r="C2365" i="10"/>
  <c r="C4910" i="10"/>
  <c r="F2973" i="10"/>
  <c r="F2974" i="10"/>
  <c r="F3103" i="10"/>
  <c r="F3748" i="10"/>
  <c r="F3492" i="10"/>
  <c r="F3549" i="10"/>
  <c r="F3315" i="10"/>
  <c r="F2132" i="10"/>
  <c r="F4880" i="10"/>
  <c r="F3102" i="10"/>
  <c r="F3251" i="10"/>
  <c r="C918" i="10"/>
  <c r="C4485" i="10"/>
  <c r="C1471" i="10"/>
  <c r="F3762" i="10"/>
  <c r="C1609" i="10"/>
  <c r="C507" i="10"/>
  <c r="C983" i="10"/>
  <c r="C454" i="10"/>
  <c r="C4362" i="10"/>
  <c r="C4825" i="10"/>
  <c r="C251" i="10"/>
  <c r="C30" i="10"/>
  <c r="C3358" i="10"/>
  <c r="C3360" i="10"/>
  <c r="C2417" i="10"/>
  <c r="C3508" i="10"/>
  <c r="C2191" i="10"/>
  <c r="C4186" i="10"/>
  <c r="C915" i="10"/>
  <c r="C3495" i="10"/>
  <c r="C1788" i="10"/>
  <c r="C4592" i="10"/>
  <c r="C106" i="10"/>
  <c r="C2197" i="10"/>
  <c r="C2842" i="10"/>
  <c r="C4900" i="10"/>
  <c r="C605" i="10"/>
  <c r="C3793" i="10"/>
  <c r="C3526" i="10"/>
  <c r="C349" i="10"/>
  <c r="C739" i="10"/>
  <c r="C3298" i="10"/>
  <c r="C1555" i="10"/>
  <c r="C3188" i="10"/>
  <c r="C4479" i="10"/>
  <c r="C276" i="10"/>
  <c r="C4896" i="10"/>
  <c r="C660" i="10"/>
  <c r="C620" i="10"/>
  <c r="C1070" i="10"/>
  <c r="F3726" i="10"/>
  <c r="F3615" i="10"/>
  <c r="F1917" i="10"/>
  <c r="F3613" i="10"/>
  <c r="F3899" i="10"/>
  <c r="F3743" i="10"/>
  <c r="F3763" i="10"/>
  <c r="F4879" i="10"/>
  <c r="F3898" i="10"/>
  <c r="F2134" i="10"/>
  <c r="F3491" i="10"/>
  <c r="C3978" i="10"/>
  <c r="C4765" i="10"/>
  <c r="C2772" i="10"/>
  <c r="C4525" i="10"/>
  <c r="F3826" i="10"/>
  <c r="C1381" i="10"/>
  <c r="C596" i="10"/>
  <c r="C4870" i="10"/>
  <c r="C186" i="10"/>
  <c r="C1012" i="10"/>
  <c r="C1526" i="10"/>
  <c r="C2304" i="10"/>
  <c r="C2126" i="10"/>
  <c r="C1377" i="10"/>
  <c r="C93" i="10"/>
  <c r="C4303" i="10"/>
  <c r="C1814" i="10"/>
  <c r="C4028" i="10"/>
  <c r="C216" i="10"/>
  <c r="C405" i="10"/>
  <c r="C4655" i="10"/>
  <c r="C3976" i="10"/>
  <c r="C1531" i="10"/>
  <c r="C1082" i="10"/>
  <c r="C1102" i="10"/>
  <c r="C4128" i="10"/>
  <c r="C3764" i="10"/>
  <c r="C718" i="10"/>
  <c r="C2680" i="10"/>
  <c r="C2152" i="10"/>
  <c r="C1631" i="10"/>
  <c r="C338" i="10"/>
  <c r="C2831" i="10"/>
  <c r="C4321" i="10"/>
  <c r="C1612" i="10"/>
  <c r="C4045" i="10"/>
  <c r="C4315" i="10"/>
  <c r="C4746" i="10"/>
  <c r="C4600" i="10"/>
  <c r="C4548" i="10"/>
  <c r="C2660" i="10"/>
  <c r="F3612" i="10"/>
  <c r="F3827" i="10"/>
  <c r="F1408" i="10"/>
  <c r="F3176" i="10"/>
  <c r="F3548" i="10"/>
  <c r="F3742" i="10"/>
  <c r="C2824" i="10"/>
  <c r="C1291" i="10"/>
  <c r="C2149" i="10"/>
  <c r="C1882" i="10"/>
  <c r="C206" i="10"/>
  <c r="F3175" i="10"/>
  <c r="C4357" i="10"/>
  <c r="C4967" i="10"/>
  <c r="C1904" i="10"/>
  <c r="C920" i="10"/>
  <c r="C4669" i="10"/>
  <c r="C997" i="10"/>
  <c r="C1952" i="10"/>
  <c r="C4216" i="10"/>
  <c r="C78" i="10"/>
  <c r="C2209" i="10"/>
  <c r="C533" i="10"/>
  <c r="C3678" i="10"/>
  <c r="C2976" i="10"/>
  <c r="C456" i="10"/>
  <c r="C2391" i="10"/>
  <c r="C1249" i="10"/>
  <c r="C4399" i="10"/>
  <c r="C4306" i="10"/>
  <c r="C419" i="10"/>
  <c r="C4319" i="10"/>
  <c r="C445" i="10"/>
  <c r="C4968" i="10"/>
  <c r="C2872" i="10"/>
  <c r="C3973" i="10"/>
  <c r="C4197" i="10"/>
  <c r="C2078" i="10"/>
  <c r="C4312" i="10"/>
  <c r="C2076" i="10"/>
  <c r="C2442" i="10"/>
  <c r="C4343" i="10"/>
  <c r="C1185" i="10"/>
  <c r="C1776" i="10"/>
  <c r="C1601" i="10"/>
  <c r="C1545" i="10"/>
  <c r="C3783" i="10"/>
  <c r="F2768" i="10"/>
  <c r="F3249" i="10"/>
  <c r="F3870" i="10"/>
  <c r="F3598" i="10"/>
  <c r="F2975" i="10"/>
  <c r="F1409" i="10"/>
  <c r="F3311" i="10"/>
  <c r="F3825" i="10"/>
  <c r="F2881" i="10"/>
  <c r="F3614" i="10"/>
  <c r="C1223" i="10"/>
  <c r="C1616" i="10"/>
  <c r="C1883" i="10"/>
  <c r="C1486" i="10"/>
  <c r="C531" i="10"/>
  <c r="C4549" i="10"/>
  <c r="F3597" i="10"/>
  <c r="C2223" i="10"/>
  <c r="C1535" i="10"/>
  <c r="C1118" i="10"/>
  <c r="C4242" i="10"/>
  <c r="C4761" i="10"/>
  <c r="C2542" i="10"/>
  <c r="C3758" i="10"/>
  <c r="C2268" i="10"/>
  <c r="C1671" i="10"/>
  <c r="C40" i="10"/>
  <c r="C1004" i="10"/>
  <c r="C4665" i="10"/>
  <c r="C322" i="10"/>
  <c r="C2393" i="10"/>
  <c r="C1256" i="10"/>
  <c r="C2429" i="10"/>
  <c r="C2623" i="10"/>
  <c r="C1809" i="10"/>
  <c r="C1398" i="10"/>
  <c r="C2475" i="10"/>
  <c r="C4954" i="10"/>
  <c r="C2121" i="10"/>
  <c r="C95" i="10"/>
  <c r="C643" i="10"/>
  <c r="C1885" i="10"/>
  <c r="C1577" i="10"/>
  <c r="C1128" i="10"/>
  <c r="C3818" i="10"/>
  <c r="C807" i="10"/>
  <c r="C2859" i="10"/>
  <c r="C190" i="10"/>
  <c r="C1051" i="10"/>
  <c r="C1332" i="10"/>
  <c r="C4031" i="10"/>
  <c r="C3251" i="10"/>
  <c r="F3596" i="10"/>
  <c r="F1918" i="10"/>
  <c r="F2880" i="10"/>
  <c r="F3741" i="10"/>
  <c r="F2879" i="10"/>
  <c r="F2878" i="10"/>
  <c r="F2769" i="10"/>
  <c r="C2708" i="10"/>
  <c r="C1758" i="10"/>
  <c r="C3144" i="10"/>
  <c r="C4387" i="10"/>
  <c r="C1499" i="10"/>
  <c r="C1746" i="10"/>
  <c r="C2005" i="10"/>
  <c r="F2767" i="10"/>
  <c r="C1008" i="10"/>
  <c r="C233" i="10"/>
  <c r="C4639" i="10"/>
  <c r="C1177" i="10"/>
  <c r="C4906" i="10"/>
  <c r="C1813" i="10"/>
  <c r="C1380" i="10"/>
  <c r="C3680" i="10"/>
  <c r="C3169" i="10"/>
  <c r="C4961" i="10"/>
  <c r="C2032" i="10"/>
  <c r="C2609" i="10"/>
  <c r="C1870" i="10"/>
  <c r="C1337" i="10"/>
  <c r="C4783" i="10"/>
  <c r="C1238" i="10"/>
  <c r="C2017" i="10"/>
  <c r="C4508" i="10"/>
  <c r="C3489" i="10"/>
  <c r="C4603" i="10"/>
  <c r="C2194" i="10"/>
  <c r="C696" i="10"/>
  <c r="C2207" i="10"/>
  <c r="C83" i="10"/>
  <c r="C3352" i="10"/>
  <c r="C4861" i="10"/>
  <c r="C2231" i="10"/>
  <c r="C4768" i="10"/>
  <c r="C116" i="10"/>
  <c r="C2013" i="10"/>
  <c r="C2046" i="10"/>
  <c r="C117" i="10"/>
  <c r="C118" i="10"/>
  <c r="C1420" i="10"/>
  <c r="C1785" i="10"/>
  <c r="F2133" i="10"/>
  <c r="F3312" i="10"/>
  <c r="F3749" i="10"/>
  <c r="F1919" i="10"/>
  <c r="F3101" i="10"/>
  <c r="F3869" i="10"/>
  <c r="F3751" i="10"/>
  <c r="F2931" i="10"/>
  <c r="F2930" i="10"/>
  <c r="F2882" i="10"/>
  <c r="C4263" i="10"/>
  <c r="C1355" i="10"/>
  <c r="C1553" i="10"/>
  <c r="C4934" i="10"/>
  <c r="C579" i="10"/>
  <c r="C4706" i="10"/>
  <c r="C4222" i="10"/>
  <c r="F3727" i="10"/>
  <c r="F3725" i="10"/>
  <c r="F3897" i="10"/>
  <c r="E3251" i="10" l="1"/>
  <c r="E4879" i="10"/>
  <c r="E2975" i="10"/>
  <c r="E3250" i="10"/>
  <c r="E3762" i="10"/>
  <c r="E3763" i="10"/>
  <c r="E3727" i="10"/>
  <c r="E2931" i="10"/>
  <c r="E3899" i="10"/>
  <c r="E3492" i="10"/>
  <c r="E2930" i="10"/>
  <c r="E3871" i="10"/>
  <c r="E3598" i="10"/>
  <c r="E3870" i="10"/>
  <c r="E3491" i="10"/>
  <c r="E2974" i="10"/>
  <c r="E1410" i="10"/>
  <c r="E1919" i="10"/>
  <c r="E2879" i="10"/>
  <c r="E3176" i="10"/>
  <c r="E2133" i="10"/>
  <c r="E3726" i="10"/>
  <c r="E3742" i="10"/>
  <c r="E3315" i="10"/>
  <c r="E3615" i="10"/>
  <c r="E1409" i="10"/>
  <c r="E3103" i="10"/>
  <c r="E3102" i="10"/>
  <c r="E4880" i="10"/>
  <c r="E2881" i="10"/>
  <c r="E1918" i="10"/>
  <c r="E3175" i="10"/>
  <c r="E2134" i="10"/>
  <c r="E3613" i="10"/>
  <c r="E3550" i="10"/>
  <c r="E3614" i="10"/>
  <c r="E2882" i="10"/>
  <c r="E3597" i="10"/>
  <c r="E3314" i="10"/>
  <c r="E3749" i="10"/>
  <c r="E2768" i="10"/>
  <c r="E3101" i="10"/>
  <c r="E3826" i="10"/>
  <c r="E3827" i="10"/>
  <c r="E3313" i="10"/>
  <c r="E3312" i="10"/>
  <c r="E3743" i="10"/>
  <c r="E3751" i="10"/>
  <c r="E2880" i="10"/>
  <c r="E2769" i="10"/>
  <c r="E3549" i="10"/>
  <c r="E3750" i="10"/>
  <c r="E3898" i="10"/>
  <c r="F3187" i="10"/>
  <c r="F3918" i="10"/>
  <c r="F3688" i="10"/>
  <c r="F3635" i="10"/>
  <c r="F2820" i="10"/>
  <c r="F3035" i="10"/>
  <c r="F3790" i="10"/>
  <c r="F3670" i="10"/>
  <c r="F3093" i="10"/>
  <c r="F3891" i="10"/>
  <c r="F3448" i="10"/>
  <c r="F3038" i="10"/>
  <c r="F2992" i="10"/>
  <c r="F3358" i="10"/>
  <c r="F2816" i="10"/>
  <c r="F849" i="10"/>
  <c r="F3689" i="10"/>
  <c r="F3387" i="10"/>
  <c r="F3643" i="10"/>
  <c r="F1780" i="10"/>
  <c r="F3939" i="10"/>
  <c r="F3385" i="10"/>
  <c r="F3447" i="10"/>
  <c r="F3386" i="10"/>
  <c r="F3379" i="10"/>
  <c r="F3450" i="10"/>
  <c r="F3278" i="10"/>
  <c r="F3443" i="10"/>
  <c r="F3441" i="10"/>
  <c r="F3740" i="10"/>
  <c r="F3638" i="10"/>
  <c r="F3442" i="10"/>
  <c r="F3128" i="10"/>
  <c r="F2821" i="10"/>
  <c r="F2936" i="10"/>
  <c r="F3505" i="10"/>
  <c r="F3122" i="10"/>
  <c r="F3940" i="10"/>
  <c r="F3640" i="10"/>
  <c r="F3789" i="10"/>
  <c r="F3919" i="10"/>
  <c r="F3634" i="10"/>
  <c r="F3642" i="10"/>
  <c r="F3890" i="10"/>
  <c r="F3037" i="10"/>
  <c r="F3065" i="10"/>
  <c r="F3227" i="10"/>
  <c r="F3595" i="10"/>
  <c r="F3879" i="10"/>
  <c r="F3605" i="10"/>
  <c r="F3036" i="10"/>
  <c r="F3486" i="10"/>
  <c r="F3606" i="10"/>
  <c r="F3276" i="10"/>
  <c r="F3738" i="10"/>
  <c r="F3938" i="10"/>
  <c r="F3570" i="10"/>
  <c r="F2991" i="10"/>
  <c r="F3604" i="10"/>
  <c r="F3350" i="10"/>
  <c r="F3485" i="10"/>
  <c r="F3123" i="10"/>
  <c r="F3091" i="10"/>
  <c r="F3231" i="10"/>
  <c r="F3059" i="10"/>
  <c r="F3507" i="10"/>
  <c r="F1779" i="10"/>
  <c r="F3349" i="10"/>
  <c r="F1781" i="10"/>
  <c r="F3697" i="10"/>
  <c r="F2822" i="10"/>
  <c r="F3226" i="10"/>
  <c r="F2938" i="10"/>
  <c r="F3357" i="10"/>
  <c r="F3639" i="10"/>
  <c r="F3449" i="10"/>
  <c r="F3669" i="10"/>
  <c r="F3034" i="10"/>
  <c r="F3359" i="10"/>
  <c r="F3487" i="10"/>
  <c r="F4983" i="10"/>
  <c r="F2819" i="10"/>
  <c r="F615" i="10"/>
  <c r="F2815" i="10"/>
  <c r="F3229" i="10"/>
  <c r="F3868" i="10"/>
  <c r="F3378" i="10"/>
  <c r="F2770" i="10"/>
  <c r="F3377" i="10"/>
  <c r="F3126" i="10"/>
  <c r="F3641" i="10"/>
  <c r="F2995" i="10"/>
  <c r="F3067" i="10"/>
  <c r="F3504" i="10"/>
  <c r="F2716" i="10"/>
  <c r="F3571" i="10"/>
  <c r="F3178" i="10"/>
  <c r="F2994" i="10"/>
  <c r="F4984" i="10"/>
  <c r="F3880" i="10"/>
  <c r="F2717" i="10"/>
  <c r="F3862" i="10"/>
  <c r="F2818" i="10"/>
  <c r="F3861" i="10"/>
  <c r="F3094" i="10"/>
  <c r="F2993" i="10"/>
  <c r="F3066" i="10"/>
  <c r="F3698" i="10"/>
  <c r="F848" i="10"/>
  <c r="F2937" i="10"/>
  <c r="F3121" i="10"/>
  <c r="F3633" i="10"/>
  <c r="F850" i="10"/>
  <c r="F3351" i="10"/>
  <c r="F4985" i="10"/>
  <c r="F3863" i="10"/>
  <c r="F3057" i="10"/>
  <c r="F3699" i="10"/>
  <c r="F3230" i="10"/>
  <c r="F3058" i="10"/>
  <c r="F2823" i="10"/>
  <c r="F3185" i="10"/>
  <c r="F3690" i="10"/>
  <c r="F3506" i="10"/>
  <c r="F3186" i="10"/>
  <c r="F3671" i="10"/>
  <c r="F3739" i="10"/>
  <c r="F3127" i="10"/>
  <c r="F616" i="10"/>
  <c r="F3878" i="10"/>
  <c r="F2817" i="10"/>
  <c r="F614" i="10"/>
  <c r="F2715" i="10"/>
  <c r="F3889" i="10"/>
  <c r="F3277" i="10"/>
  <c r="F3569" i="10"/>
  <c r="F3228" i="10"/>
  <c r="F3547" i="10"/>
  <c r="F3092" i="10"/>
  <c r="F3788" i="10"/>
  <c r="F3177" i="10"/>
  <c r="O3762" i="10" l="1"/>
  <c r="O3750" i="10"/>
  <c r="O2768" i="10"/>
  <c r="O2930" i="10"/>
  <c r="O3250" i="10"/>
  <c r="O2880" i="10"/>
  <c r="O3549" i="10"/>
  <c r="O4879" i="10"/>
  <c r="O2133" i="10"/>
  <c r="O3175" i="10"/>
  <c r="O3826" i="10"/>
  <c r="O1918" i="10"/>
  <c r="O3742" i="10"/>
  <c r="O3491" i="10"/>
  <c r="O1409" i="10"/>
  <c r="O3314" i="10"/>
  <c r="O3313" i="10"/>
  <c r="O3613" i="10"/>
  <c r="O2879" i="10"/>
  <c r="O2974" i="10"/>
  <c r="O3726" i="10"/>
  <c r="O3101" i="10"/>
  <c r="O3898" i="10"/>
  <c r="O3870" i="10"/>
  <c r="O3614" i="10"/>
  <c r="O3597" i="10"/>
  <c r="O2881" i="10"/>
  <c r="O3312" i="10"/>
  <c r="O3102" i="10"/>
  <c r="O3749" i="10"/>
  <c r="E3605" i="10"/>
  <c r="E3869" i="10"/>
  <c r="O3869" i="10" s="1"/>
  <c r="E2818" i="10"/>
  <c r="E3178" i="10"/>
  <c r="E3740" i="10"/>
  <c r="E616" i="10"/>
  <c r="E4984" i="10"/>
  <c r="E3035" i="10"/>
  <c r="E2822" i="10"/>
  <c r="E3639" i="10"/>
  <c r="E2938" i="10"/>
  <c r="E3939" i="10"/>
  <c r="E3127" i="10"/>
  <c r="E3230" i="10"/>
  <c r="E4985" i="10"/>
  <c r="E3634" i="10"/>
  <c r="E2770" i="10"/>
  <c r="O2769" i="10" s="1"/>
  <c r="E3506" i="10"/>
  <c r="E3187" i="10"/>
  <c r="E2823" i="10"/>
  <c r="E3640" i="10"/>
  <c r="E3350" i="10"/>
  <c r="E3940" i="10"/>
  <c r="E3128" i="10"/>
  <c r="E3231" i="10"/>
  <c r="E3036" i="10"/>
  <c r="E3635" i="10"/>
  <c r="E3378" i="10"/>
  <c r="E3507" i="10"/>
  <c r="E1780" i="10"/>
  <c r="E3351" i="10"/>
  <c r="E3093" i="10"/>
  <c r="E3570" i="10"/>
  <c r="E3596" i="10"/>
  <c r="O3596" i="10" s="1"/>
  <c r="E3442" i="10"/>
  <c r="E3037" i="10"/>
  <c r="E3379" i="10"/>
  <c r="E3486" i="10"/>
  <c r="E1781" i="10"/>
  <c r="E3094" i="10"/>
  <c r="E2816" i="10"/>
  <c r="E3571" i="10"/>
  <c r="E3443" i="10"/>
  <c r="E3122" i="10"/>
  <c r="E849" i="10"/>
  <c r="E3448" i="10"/>
  <c r="E3487" i="10"/>
  <c r="E2821" i="10"/>
  <c r="E850" i="10"/>
  <c r="E3698" i="10"/>
  <c r="E3038" i="10"/>
  <c r="E3739" i="10"/>
  <c r="E3123" i="10"/>
  <c r="E3642" i="10"/>
  <c r="E3067" i="10"/>
  <c r="E3699" i="10"/>
  <c r="E3066" i="10"/>
  <c r="E3278" i="10"/>
  <c r="E3227" i="10"/>
  <c r="E3058" i="10"/>
  <c r="E3890" i="10"/>
  <c r="E2993" i="10"/>
  <c r="E2716" i="10"/>
  <c r="E3643" i="10"/>
  <c r="E3449" i="10"/>
  <c r="E615" i="10"/>
  <c r="E3789" i="10"/>
  <c r="E3228" i="10"/>
  <c r="E3059" i="10"/>
  <c r="E3386" i="10"/>
  <c r="E3891" i="10"/>
  <c r="E3358" i="10"/>
  <c r="E2717" i="10"/>
  <c r="E3670" i="10"/>
  <c r="E3505" i="10"/>
  <c r="E3450" i="10"/>
  <c r="E3548" i="10"/>
  <c r="O3548" i="10" s="1"/>
  <c r="E2820" i="10"/>
  <c r="E3277" i="10"/>
  <c r="E3689" i="10"/>
  <c r="E2992" i="10"/>
  <c r="E3606" i="10"/>
  <c r="E3862" i="10"/>
  <c r="E3863" i="10"/>
  <c r="E2817" i="10"/>
  <c r="E3879" i="10"/>
  <c r="E2937" i="10"/>
  <c r="E3790" i="10"/>
  <c r="E3177" i="10"/>
  <c r="O3176" i="10" s="1"/>
  <c r="E3387" i="10"/>
  <c r="E2994" i="10"/>
  <c r="E3359" i="10"/>
  <c r="E3671" i="10"/>
  <c r="E3186" i="10"/>
  <c r="E3880" i="10"/>
  <c r="E3690" i="10"/>
  <c r="E3092" i="10"/>
  <c r="E2995" i="10"/>
  <c r="E3919" i="10"/>
  <c r="E2819" i="10"/>
  <c r="F2329" i="10"/>
  <c r="F1888" i="10"/>
  <c r="F1494" i="10"/>
  <c r="F1517" i="10"/>
  <c r="F520" i="10"/>
  <c r="F4944" i="10"/>
  <c r="F3924" i="10"/>
  <c r="F4738" i="10"/>
  <c r="F3411" i="10"/>
  <c r="F613" i="10"/>
  <c r="F804" i="10"/>
  <c r="F2738" i="10"/>
  <c r="F3686" i="10"/>
  <c r="F2191" i="10"/>
  <c r="F3406" i="10"/>
  <c r="F3771" i="10"/>
  <c r="F3283" i="10"/>
  <c r="F3183" i="10"/>
  <c r="F2320" i="10"/>
  <c r="F3107" i="10"/>
  <c r="F3366" i="10"/>
  <c r="F1166" i="10"/>
  <c r="F2739" i="10"/>
  <c r="F3077" i="10"/>
  <c r="F2062" i="10"/>
  <c r="F1953" i="10"/>
  <c r="F1890" i="10"/>
  <c r="F2192" i="10"/>
  <c r="F3695" i="10"/>
  <c r="F1148" i="10"/>
  <c r="F2063" i="10"/>
  <c r="F3468" i="10"/>
  <c r="F3323" i="10"/>
  <c r="F1432" i="10"/>
  <c r="F820" i="10"/>
  <c r="F3591" i="10"/>
  <c r="F4517" i="10"/>
  <c r="F245" i="10"/>
  <c r="F3415" i="10"/>
  <c r="F3282" i="10"/>
  <c r="F3467" i="10"/>
  <c r="F3414" i="10"/>
  <c r="F4326" i="10"/>
  <c r="F2065" i="10"/>
  <c r="F3923" i="10"/>
  <c r="F4287" i="10"/>
  <c r="F3425" i="10"/>
  <c r="F3794" i="10"/>
  <c r="F3284" i="10"/>
  <c r="F2628" i="10"/>
  <c r="F2565" i="10"/>
  <c r="F4544" i="10"/>
  <c r="F308" i="10"/>
  <c r="F2730" i="10"/>
  <c r="F3412" i="10"/>
  <c r="F2322" i="10"/>
  <c r="F3480" i="10"/>
  <c r="F3426" i="10"/>
  <c r="F2884" i="10"/>
  <c r="F1943" i="10"/>
  <c r="F4543" i="10"/>
  <c r="F3874" i="10"/>
  <c r="F3787" i="10"/>
  <c r="F1889" i="10"/>
  <c r="F1518" i="10"/>
  <c r="F3559" i="10"/>
  <c r="F3407" i="10"/>
  <c r="F1495" i="10"/>
  <c r="F3084" i="10"/>
  <c r="F2193" i="10"/>
  <c r="F2330" i="10"/>
  <c r="F4739" i="10"/>
  <c r="F48" i="10"/>
  <c r="F1662" i="10"/>
  <c r="F1092" i="10"/>
  <c r="F3925" i="10"/>
  <c r="F175" i="10"/>
  <c r="F1705" i="10"/>
  <c r="F3796" i="10"/>
  <c r="F1430" i="10"/>
  <c r="F3356" i="10"/>
  <c r="F2935" i="10"/>
  <c r="F3322" i="10"/>
  <c r="F3355" i="10"/>
  <c r="F3466" i="10"/>
  <c r="F3769" i="10"/>
  <c r="F1150" i="10"/>
  <c r="F4737" i="10"/>
  <c r="F1497" i="10"/>
  <c r="F521" i="10"/>
  <c r="F1431" i="10"/>
  <c r="F2627" i="10"/>
  <c r="F2883" i="10"/>
  <c r="F3368" i="10"/>
  <c r="F3079" i="10"/>
  <c r="F2566" i="10"/>
  <c r="F1716" i="10"/>
  <c r="F4943" i="10"/>
  <c r="F3917" i="10"/>
  <c r="F819" i="10"/>
  <c r="F2321" i="10"/>
  <c r="F3106" i="10"/>
  <c r="F3423" i="10"/>
  <c r="F349" i="10"/>
  <c r="F2328" i="10"/>
  <c r="F2567" i="10"/>
  <c r="F519" i="10"/>
  <c r="F941" i="10"/>
  <c r="F3875" i="10"/>
  <c r="F3478" i="10"/>
  <c r="F3590" i="10"/>
  <c r="F4545" i="10"/>
  <c r="F943" i="10"/>
  <c r="F1164" i="10"/>
  <c r="F4436" i="10"/>
  <c r="F1496" i="10"/>
  <c r="F1316" i="10"/>
  <c r="F1954" i="10"/>
  <c r="F3687" i="10"/>
  <c r="F1493" i="10"/>
  <c r="F2647" i="10"/>
  <c r="F3556" i="10"/>
  <c r="F3182" i="10"/>
  <c r="F3078" i="10"/>
  <c r="F1717" i="10"/>
  <c r="F4286" i="10"/>
  <c r="F1952" i="10"/>
  <c r="F130" i="10"/>
  <c r="F2737" i="10"/>
  <c r="F3275" i="10"/>
  <c r="F2629" i="10"/>
  <c r="F1091" i="10"/>
  <c r="F2990" i="10"/>
  <c r="F2956" i="10"/>
  <c r="F1090" i="10"/>
  <c r="F3424" i="10"/>
  <c r="F3083" i="10"/>
  <c r="F129" i="10"/>
  <c r="F4519" i="10"/>
  <c r="F3589" i="10"/>
  <c r="F3321" i="10"/>
  <c r="F1661" i="10"/>
  <c r="F3108" i="10"/>
  <c r="F2954" i="10"/>
  <c r="F818" i="10"/>
  <c r="F4942" i="10"/>
  <c r="F4435" i="10"/>
  <c r="F3405" i="10"/>
  <c r="F2868" i="10"/>
  <c r="F1704" i="10"/>
  <c r="F2732" i="10"/>
  <c r="F3413" i="10"/>
  <c r="F3557" i="10"/>
  <c r="F805" i="10"/>
  <c r="F3479" i="10"/>
  <c r="F3795" i="10"/>
  <c r="F2731" i="10"/>
  <c r="F942" i="10"/>
  <c r="F4224" i="10"/>
  <c r="F1663" i="10"/>
  <c r="F1945" i="10"/>
  <c r="F3694" i="10"/>
  <c r="F1317" i="10"/>
  <c r="F49" i="10"/>
  <c r="F1167" i="10"/>
  <c r="F1149" i="10"/>
  <c r="F2870" i="10"/>
  <c r="F2646" i="10"/>
  <c r="F1706" i="10"/>
  <c r="F3184" i="10"/>
  <c r="F47" i="10"/>
  <c r="F3926" i="10"/>
  <c r="F4222" i="10"/>
  <c r="F307" i="10"/>
  <c r="F3085" i="10"/>
  <c r="F944" i="10"/>
  <c r="F176" i="10"/>
  <c r="F803" i="10"/>
  <c r="F2645" i="10"/>
  <c r="F4518" i="10"/>
  <c r="F306" i="10"/>
  <c r="F1165" i="10"/>
  <c r="F3503" i="10"/>
  <c r="F3558" i="10"/>
  <c r="F3876" i="10"/>
  <c r="F1942" i="10"/>
  <c r="F244" i="10"/>
  <c r="F1516" i="10"/>
  <c r="F3603" i="10"/>
  <c r="F243" i="10"/>
  <c r="F2064" i="10"/>
  <c r="F347" i="10"/>
  <c r="F2955" i="10"/>
  <c r="F1715" i="10"/>
  <c r="F3416" i="10"/>
  <c r="F3867" i="10"/>
  <c r="F348" i="10"/>
  <c r="F4516" i="10"/>
  <c r="F128" i="10"/>
  <c r="F2869" i="10"/>
  <c r="F4325" i="10"/>
  <c r="F3696" i="10"/>
  <c r="F2885" i="10"/>
  <c r="F3770" i="10"/>
  <c r="F4223" i="10"/>
  <c r="F1318" i="10"/>
  <c r="F3367" i="10"/>
  <c r="F4285" i="10"/>
  <c r="F4324" i="10"/>
  <c r="F4437" i="10"/>
  <c r="F1944" i="10"/>
  <c r="O3186" i="10" l="1"/>
  <c r="O615" i="10"/>
  <c r="O3037" i="10"/>
  <c r="O2822" i="10"/>
  <c r="O3358" i="10"/>
  <c r="O3634" i="10"/>
  <c r="O3035" i="10"/>
  <c r="O2993" i="10"/>
  <c r="O3862" i="10"/>
  <c r="O3066" i="10"/>
  <c r="O3448" i="10"/>
  <c r="O3350" i="10"/>
  <c r="O3386" i="10"/>
  <c r="O1780" i="10"/>
  <c r="O3230" i="10"/>
  <c r="O3890" i="10"/>
  <c r="O3739" i="10"/>
  <c r="O3939" i="10"/>
  <c r="O3879" i="10"/>
  <c r="O3486" i="10"/>
  <c r="O849" i="10"/>
  <c r="O2994" i="10"/>
  <c r="O3505" i="10"/>
  <c r="E1497" i="10"/>
  <c r="E2567" i="10"/>
  <c r="E1431" i="10"/>
  <c r="E1518" i="10"/>
  <c r="E308" i="10"/>
  <c r="E2321" i="10"/>
  <c r="E2629" i="10"/>
  <c r="E245" i="10"/>
  <c r="E2884" i="10"/>
  <c r="E3407" i="10"/>
  <c r="E3183" i="10"/>
  <c r="E3424" i="10"/>
  <c r="E3795" i="10"/>
  <c r="E2991" i="10"/>
  <c r="O2991" i="10" s="1"/>
  <c r="E3924" i="10"/>
  <c r="E4286" i="10"/>
  <c r="E521" i="10"/>
  <c r="E48" i="10"/>
  <c r="E2732" i="10"/>
  <c r="E1432" i="10"/>
  <c r="E1662" i="10"/>
  <c r="E2322" i="10"/>
  <c r="E348" i="10"/>
  <c r="E943" i="10"/>
  <c r="E3558" i="10"/>
  <c r="E2063" i="10"/>
  <c r="E2885" i="10"/>
  <c r="E3184" i="10"/>
  <c r="E3796" i="10"/>
  <c r="E3356" i="10"/>
  <c r="E3357" i="10"/>
  <c r="O3357" i="10" s="1"/>
  <c r="E1494" i="10"/>
  <c r="E2329" i="10"/>
  <c r="E819" i="10"/>
  <c r="E1663" i="10"/>
  <c r="E349" i="10"/>
  <c r="E1953" i="10"/>
  <c r="E1943" i="10"/>
  <c r="E944" i="10"/>
  <c r="E2869" i="10"/>
  <c r="E3559" i="10"/>
  <c r="E3504" i="10"/>
  <c r="O3504" i="10" s="1"/>
  <c r="E3425" i="10"/>
  <c r="E520" i="10"/>
  <c r="E2731" i="10"/>
  <c r="E3925" i="10"/>
  <c r="E2192" i="10"/>
  <c r="E1318" i="10"/>
  <c r="E2738" i="10"/>
  <c r="E3414" i="10"/>
  <c r="E2193" i="10"/>
  <c r="E1705" i="10"/>
  <c r="E1495" i="10"/>
  <c r="E4544" i="10"/>
  <c r="E2330" i="10"/>
  <c r="E820" i="10"/>
  <c r="E1954" i="10"/>
  <c r="E3283" i="10"/>
  <c r="E2870" i="10"/>
  <c r="E2064" i="10"/>
  <c r="E3687" i="10"/>
  <c r="E3688" i="10"/>
  <c r="O3688" i="10" s="1"/>
  <c r="E3367" i="10"/>
  <c r="E4517" i="10"/>
  <c r="E3426" i="10"/>
  <c r="E3695" i="10"/>
  <c r="E3918" i="10"/>
  <c r="O3918" i="10" s="1"/>
  <c r="E129" i="10"/>
  <c r="E49" i="10"/>
  <c r="E130" i="10"/>
  <c r="E3078" i="10"/>
  <c r="E3084" i="10"/>
  <c r="E3412" i="10"/>
  <c r="E3868" i="10"/>
  <c r="O3868" i="10" s="1"/>
  <c r="E4436" i="10"/>
  <c r="E3079" i="10"/>
  <c r="E4223" i="10"/>
  <c r="E2739" i="10"/>
  <c r="E3107" i="10"/>
  <c r="E1706" i="10"/>
  <c r="E4545" i="10"/>
  <c r="E3322" i="10"/>
  <c r="E3770" i="10"/>
  <c r="E1944" i="10"/>
  <c r="E3284" i="10"/>
  <c r="E2065" i="10"/>
  <c r="E1165" i="10"/>
  <c r="E3368" i="10"/>
  <c r="E3696" i="10"/>
  <c r="E4287" i="10"/>
  <c r="E3085" i="10"/>
  <c r="E3926" i="10"/>
  <c r="E4437" i="10"/>
  <c r="E804" i="10"/>
  <c r="E4224" i="10"/>
  <c r="E3415" i="10"/>
  <c r="E3108" i="10"/>
  <c r="E2955" i="10"/>
  <c r="E1716" i="10"/>
  <c r="E3479" i="10"/>
  <c r="E3323" i="10"/>
  <c r="E3771" i="10"/>
  <c r="E1149" i="10"/>
  <c r="E1945" i="10"/>
  <c r="E3276" i="10"/>
  <c r="O3276" i="10" s="1"/>
  <c r="E4518" i="10"/>
  <c r="E3788" i="10"/>
  <c r="O3788" i="10" s="1"/>
  <c r="E4739" i="10"/>
  <c r="E1317" i="10"/>
  <c r="E1091" i="10"/>
  <c r="E805" i="10"/>
  <c r="E1889" i="10"/>
  <c r="E3416" i="10"/>
  <c r="E2956" i="10"/>
  <c r="E3875" i="10"/>
  <c r="E1717" i="10"/>
  <c r="E3480" i="10"/>
  <c r="E2646" i="10"/>
  <c r="E1150" i="10"/>
  <c r="E3590" i="10"/>
  <c r="E2936" i="10"/>
  <c r="O2936" i="10" s="1"/>
  <c r="E3467" i="10"/>
  <c r="E2883" i="10"/>
  <c r="E1166" i="10"/>
  <c r="E4519" i="10"/>
  <c r="E4326" i="10"/>
  <c r="E4944" i="10"/>
  <c r="E3413" i="10"/>
  <c r="E1496" i="10"/>
  <c r="E4738" i="10"/>
  <c r="E1092" i="10"/>
  <c r="E4325" i="10"/>
  <c r="E1890" i="10"/>
  <c r="E4943" i="10"/>
  <c r="E614" i="10"/>
  <c r="O614" i="10" s="1"/>
  <c r="E2566" i="10"/>
  <c r="E3876" i="10"/>
  <c r="E1517" i="10"/>
  <c r="E307" i="10"/>
  <c r="E2628" i="10"/>
  <c r="E2647" i="10"/>
  <c r="E244" i="10"/>
  <c r="E942" i="10"/>
  <c r="E3591" i="10"/>
  <c r="E3557" i="10"/>
  <c r="O3557" i="10" s="1"/>
  <c r="E3468" i="10"/>
  <c r="E3406" i="10"/>
  <c r="E1167" i="10"/>
  <c r="E3604" i="10"/>
  <c r="O3604" i="10" s="1"/>
  <c r="O3689" i="10"/>
  <c r="O3093" i="10"/>
  <c r="O2819" i="10"/>
  <c r="O2937" i="10"/>
  <c r="O3277" i="10"/>
  <c r="O2716" i="10"/>
  <c r="O4984" i="10"/>
  <c r="O2820" i="10"/>
  <c r="O3642" i="10"/>
  <c r="O3127" i="10"/>
  <c r="O3058" i="10"/>
  <c r="O3122" i="10"/>
  <c r="O3378" i="10"/>
  <c r="O3177" i="10"/>
  <c r="O3789" i="10"/>
  <c r="O3227" i="10"/>
  <c r="O3442" i="10"/>
  <c r="O2817" i="10"/>
  <c r="O3670" i="10"/>
  <c r="O3698" i="10"/>
  <c r="O3036" i="10"/>
  <c r="O3506" i="10"/>
  <c r="O3639" i="10"/>
  <c r="O3092" i="10"/>
  <c r="O2992" i="10"/>
  <c r="O3449" i="10"/>
  <c r="O2816" i="10"/>
  <c r="O3570" i="10"/>
  <c r="O3605" i="10"/>
  <c r="E176" i="10"/>
  <c r="E3741" i="10"/>
  <c r="O3740" i="10" s="1"/>
  <c r="E3641" i="10"/>
  <c r="O3641" i="10" s="1"/>
  <c r="E3229" i="10"/>
  <c r="O3228" i="10" s="1"/>
  <c r="F2943" i="10"/>
  <c r="F2798" i="10"/>
  <c r="F3454" i="10"/>
  <c r="F2944" i="10"/>
  <c r="F2921" i="10"/>
  <c r="F870" i="10"/>
  <c r="F3883" i="10"/>
  <c r="F3070" i="10"/>
  <c r="F3369" i="10"/>
  <c r="F3050" i="10"/>
  <c r="F3562" i="10"/>
  <c r="F3326" i="10"/>
  <c r="F755" i="10"/>
  <c r="F3625" i="10"/>
  <c r="F3819" i="10"/>
  <c r="F455" i="10"/>
  <c r="F174" i="10"/>
  <c r="F754" i="10"/>
  <c r="F3930" i="10"/>
  <c r="F3179" i="10"/>
  <c r="F3832" i="10"/>
  <c r="F3455" i="10"/>
  <c r="F3433" i="10"/>
  <c r="F3931" i="10"/>
  <c r="F2986" i="10"/>
  <c r="F3370" i="10"/>
  <c r="F3755" i="10"/>
  <c r="F1228" i="10"/>
  <c r="F3243" i="10"/>
  <c r="F3049" i="10"/>
  <c r="F3115" i="10"/>
  <c r="F2862" i="10"/>
  <c r="F3838" i="10"/>
  <c r="F3583" i="10"/>
  <c r="F3435" i="10"/>
  <c r="F3199" i="10"/>
  <c r="F173" i="10"/>
  <c r="F3840" i="10"/>
  <c r="F3881" i="10"/>
  <c r="F3327" i="10"/>
  <c r="F3754" i="10"/>
  <c r="F3839" i="10"/>
  <c r="F457" i="10"/>
  <c r="F3499" i="10"/>
  <c r="F2423" i="10"/>
  <c r="F3305" i="10"/>
  <c r="F1229" i="10"/>
  <c r="F756" i="10"/>
  <c r="F3626" i="10"/>
  <c r="F3371" i="10"/>
  <c r="F871" i="10"/>
  <c r="F2863" i="10"/>
  <c r="F3753" i="10"/>
  <c r="F3627" i="10"/>
  <c r="F3307" i="10"/>
  <c r="F2421" i="10"/>
  <c r="F2799" i="10"/>
  <c r="F456" i="10"/>
  <c r="F3691" i="10"/>
  <c r="F3071" i="10"/>
  <c r="F869" i="10"/>
  <c r="F3498" i="10"/>
  <c r="F3456" i="10"/>
  <c r="F3051" i="10"/>
  <c r="F3200" i="10"/>
  <c r="F3198" i="10"/>
  <c r="F3712" i="10"/>
  <c r="F872" i="10"/>
  <c r="F3817" i="10"/>
  <c r="F1580" i="10"/>
  <c r="F1581" i="10"/>
  <c r="F3830" i="10"/>
  <c r="F3241" i="10"/>
  <c r="F2923" i="10"/>
  <c r="F2422" i="10"/>
  <c r="F3711" i="10"/>
  <c r="F3582" i="10"/>
  <c r="F3932" i="10"/>
  <c r="F3542" i="10"/>
  <c r="F2922" i="10"/>
  <c r="F3114" i="10"/>
  <c r="F2987" i="10"/>
  <c r="F3497" i="10"/>
  <c r="F3882" i="10"/>
  <c r="F3328" i="10"/>
  <c r="F2864" i="10"/>
  <c r="F1227" i="10"/>
  <c r="F3306" i="10"/>
  <c r="F1582" i="10"/>
  <c r="F3434" i="10"/>
  <c r="F3710" i="10"/>
  <c r="F3563" i="10"/>
  <c r="F3543" i="10"/>
  <c r="F2985" i="10"/>
  <c r="F3072" i="10"/>
  <c r="F3113" i="10"/>
  <c r="F3561" i="10"/>
  <c r="F3584" i="10"/>
  <c r="F2942" i="10"/>
  <c r="F3818" i="10"/>
  <c r="F2800" i="10"/>
  <c r="F3242" i="10"/>
  <c r="F3831" i="10"/>
  <c r="F3086" i="10"/>
  <c r="O942" i="10" l="1"/>
  <c r="O1495" i="10"/>
  <c r="O307" i="10"/>
  <c r="O244" i="10"/>
  <c r="O2628" i="10"/>
  <c r="O1317" i="10"/>
  <c r="O2731" i="10"/>
  <c r="O3406" i="10"/>
  <c r="O1517" i="10"/>
  <c r="O4738" i="10"/>
  <c r="O4518" i="10"/>
  <c r="O3925" i="10"/>
  <c r="O520" i="10"/>
  <c r="O4943" i="10"/>
  <c r="O4325" i="10"/>
  <c r="O129" i="10"/>
  <c r="O1496" i="10"/>
  <c r="O2883" i="10"/>
  <c r="O3875" i="10"/>
  <c r="O3425" i="10"/>
  <c r="O3322" i="10"/>
  <c r="O3695" i="10"/>
  <c r="O819" i="10"/>
  <c r="O3412" i="10"/>
  <c r="O3107" i="10"/>
  <c r="O3367" i="10"/>
  <c r="O4544" i="10"/>
  <c r="O3687" i="10"/>
  <c r="O1953" i="10"/>
  <c r="O1944" i="10"/>
  <c r="O1705" i="10"/>
  <c r="E3455" i="10"/>
  <c r="E3243" i="10"/>
  <c r="E3498" i="10"/>
  <c r="E3050" i="10"/>
  <c r="E3499" i="10"/>
  <c r="E3627" i="10"/>
  <c r="E3370" i="10"/>
  <c r="E3199" i="10"/>
  <c r="E3115" i="10"/>
  <c r="E3327" i="10"/>
  <c r="E3371" i="10"/>
  <c r="E755" i="10"/>
  <c r="E2943" i="10"/>
  <c r="E3818" i="10"/>
  <c r="E2987" i="10"/>
  <c r="E3754" i="10"/>
  <c r="E3200" i="10"/>
  <c r="E3583" i="10"/>
  <c r="E3328" i="10"/>
  <c r="E1228" i="10"/>
  <c r="E756" i="10"/>
  <c r="E3819" i="10"/>
  <c r="E3755" i="10"/>
  <c r="E3562" i="10"/>
  <c r="E3584" i="10"/>
  <c r="E2799" i="10"/>
  <c r="E3691" i="10"/>
  <c r="O3690" i="10" s="1"/>
  <c r="E2422" i="10"/>
  <c r="E1229" i="10"/>
  <c r="E3434" i="10"/>
  <c r="E3071" i="10"/>
  <c r="E3839" i="10"/>
  <c r="E3563" i="10"/>
  <c r="E2863" i="10"/>
  <c r="E2800" i="10"/>
  <c r="E2423" i="10"/>
  <c r="E1581" i="10"/>
  <c r="E174" i="10"/>
  <c r="E175" i="10"/>
  <c r="O175" i="10" s="1"/>
  <c r="E3840" i="10"/>
  <c r="E3831" i="10"/>
  <c r="E2864" i="10"/>
  <c r="E456" i="10"/>
  <c r="E870" i="10"/>
  <c r="E1582" i="10"/>
  <c r="E2944" i="10"/>
  <c r="E3435" i="10"/>
  <c r="E3832" i="10"/>
  <c r="E3626" i="10"/>
  <c r="E457" i="10"/>
  <c r="E3086" i="10"/>
  <c r="O3085" i="10" s="1"/>
  <c r="E3072" i="10"/>
  <c r="E3456" i="10"/>
  <c r="E3931" i="10"/>
  <c r="E871" i="10"/>
  <c r="E2922" i="10"/>
  <c r="E3306" i="10"/>
  <c r="E3051" i="10"/>
  <c r="E3711" i="10"/>
  <c r="E3883" i="10"/>
  <c r="E3114" i="10"/>
  <c r="E872" i="10"/>
  <c r="E3242" i="10"/>
  <c r="E3882" i="10"/>
  <c r="E2923" i="10"/>
  <c r="E3307" i="10"/>
  <c r="E3712" i="10"/>
  <c r="E3932" i="10"/>
  <c r="E3179" i="10"/>
  <c r="O3178" i="10" s="1"/>
  <c r="E2986" i="10"/>
  <c r="O3741" i="10"/>
  <c r="O2566" i="10"/>
  <c r="O3413" i="10"/>
  <c r="O3590" i="10"/>
  <c r="O1889" i="10"/>
  <c r="O3415" i="10"/>
  <c r="O3084" i="10"/>
  <c r="O4517" i="10"/>
  <c r="O2869" i="10"/>
  <c r="O1494" i="10"/>
  <c r="O943" i="10"/>
  <c r="O4286" i="10"/>
  <c r="O1149" i="10"/>
  <c r="O1165" i="10"/>
  <c r="O3078" i="10"/>
  <c r="O2192" i="10"/>
  <c r="O348" i="10"/>
  <c r="O3924" i="10"/>
  <c r="O2646" i="10"/>
  <c r="O1091" i="10"/>
  <c r="O804" i="10"/>
  <c r="O1943" i="10"/>
  <c r="O3356" i="10"/>
  <c r="O2321" i="10"/>
  <c r="O4223" i="10"/>
  <c r="O1662" i="10"/>
  <c r="O3795" i="10"/>
  <c r="O1166" i="10"/>
  <c r="O3479" i="10"/>
  <c r="O2064" i="10"/>
  <c r="O3424" i="10"/>
  <c r="O1716" i="10"/>
  <c r="O3770" i="10"/>
  <c r="O4436" i="10"/>
  <c r="O3183" i="10"/>
  <c r="O1431" i="10"/>
  <c r="O2955" i="10"/>
  <c r="O3283" i="10"/>
  <c r="O2063" i="10"/>
  <c r="O48" i="10"/>
  <c r="O3467" i="10"/>
  <c r="O2738" i="10"/>
  <c r="O2329" i="10"/>
  <c r="O3558" i="10"/>
  <c r="O2884" i="10"/>
  <c r="O3640" i="10"/>
  <c r="E3543" i="10"/>
  <c r="F3129" i="10"/>
  <c r="F3420" i="10"/>
  <c r="F3541" i="10"/>
  <c r="F3320" i="10"/>
  <c r="F3319" i="10"/>
  <c r="F3419" i="10"/>
  <c r="F3318" i="10"/>
  <c r="F3130" i="10"/>
  <c r="O3242" i="10" l="1"/>
  <c r="O871" i="10"/>
  <c r="O3626" i="10"/>
  <c r="O3114" i="10"/>
  <c r="O2943" i="10"/>
  <c r="O2986" i="10"/>
  <c r="O870" i="10"/>
  <c r="O3831" i="10"/>
  <c r="O3754" i="10"/>
  <c r="E3130" i="10"/>
  <c r="E3319" i="10"/>
  <c r="E3320" i="10"/>
  <c r="E3129" i="10"/>
  <c r="O3128" i="10" s="1"/>
  <c r="E3542" i="10"/>
  <c r="O3542" i="10" s="1"/>
  <c r="O3306" i="10"/>
  <c r="O3839" i="10"/>
  <c r="O3562" i="10"/>
  <c r="O3199" i="10"/>
  <c r="O3882" i="10"/>
  <c r="O3071" i="10"/>
  <c r="O3370" i="10"/>
  <c r="O2922" i="10"/>
  <c r="O3931" i="10"/>
  <c r="O174" i="10"/>
  <c r="O3434" i="10"/>
  <c r="O3818" i="10"/>
  <c r="O1581" i="10"/>
  <c r="O2422" i="10"/>
  <c r="O1228" i="10"/>
  <c r="O755" i="10"/>
  <c r="O3050" i="10"/>
  <c r="O3711" i="10"/>
  <c r="O456" i="10"/>
  <c r="O3498" i="10"/>
  <c r="O2863" i="10"/>
  <c r="O2799" i="10"/>
  <c r="O3583" i="10"/>
  <c r="O3327" i="10"/>
  <c r="O3455" i="10"/>
  <c r="E3420" i="10"/>
  <c r="O3229" i="10"/>
  <c r="E3697" i="10"/>
  <c r="O3697" i="10" s="1"/>
  <c r="E3185" i="10"/>
  <c r="O3185" i="10" s="1"/>
  <c r="F3798" i="10"/>
  <c r="F3797" i="10"/>
  <c r="F3374" i="10"/>
  <c r="F3476" i="10"/>
  <c r="F3375" i="10"/>
  <c r="F3030" i="10"/>
  <c r="F3087" i="10"/>
  <c r="F2805" i="10"/>
  <c r="F3474" i="10"/>
  <c r="F3599" i="10"/>
  <c r="F2908" i="10"/>
  <c r="F2907" i="10"/>
  <c r="F2906" i="10"/>
  <c r="F3286" i="10"/>
  <c r="F3887" i="10"/>
  <c r="F3418" i="10"/>
  <c r="F3475" i="10"/>
  <c r="F3886" i="10"/>
  <c r="F3888" i="10"/>
  <c r="F2807" i="10"/>
  <c r="F3029" i="10"/>
  <c r="F3285" i="10"/>
  <c r="F3376" i="10"/>
  <c r="F2806" i="10"/>
  <c r="F3031" i="10"/>
  <c r="O3129" i="10" l="1"/>
  <c r="O3696" i="10"/>
  <c r="E3599" i="10"/>
  <c r="O3598" i="10" s="1"/>
  <c r="E2907" i="10"/>
  <c r="E3797" i="10"/>
  <c r="O3796" i="10" s="1"/>
  <c r="E3475" i="10"/>
  <c r="E3798" i="10"/>
  <c r="E2908" i="10"/>
  <c r="E3476" i="10"/>
  <c r="E3031" i="10"/>
  <c r="E3375" i="10"/>
  <c r="E3285" i="10"/>
  <c r="O3284" i="10" s="1"/>
  <c r="E3419" i="10"/>
  <c r="O3419" i="10" s="1"/>
  <c r="E3376" i="10"/>
  <c r="E3887" i="10"/>
  <c r="E2806" i="10"/>
  <c r="E2807" i="10"/>
  <c r="E3286" i="10"/>
  <c r="E3888" i="10"/>
  <c r="E3030" i="10"/>
  <c r="O3319" i="10"/>
  <c r="O3184" i="10"/>
  <c r="E3087" i="10"/>
  <c r="O3086" i="10" s="1"/>
  <c r="E3881" i="10"/>
  <c r="O3881" i="10" s="1"/>
  <c r="F2854" i="10"/>
  <c r="F2853" i="10"/>
  <c r="O3887" i="10" l="1"/>
  <c r="O3797" i="10"/>
  <c r="O3030" i="10"/>
  <c r="O3475" i="10"/>
  <c r="O2907" i="10"/>
  <c r="O3375" i="10"/>
  <c r="O3285" i="10"/>
  <c r="O2806" i="10"/>
  <c r="O3880" i="10"/>
  <c r="E2854" i="10"/>
  <c r="E3369" i="10"/>
  <c r="O3369" i="10" s="1"/>
  <c r="F2962" i="10"/>
  <c r="F2741" i="10"/>
  <c r="F3782" i="10"/>
  <c r="F3780" i="10"/>
  <c r="F3560" i="10"/>
  <c r="F2964" i="10"/>
  <c r="F3271" i="10"/>
  <c r="F3470" i="10"/>
  <c r="F2963" i="10"/>
  <c r="F2852" i="10"/>
  <c r="F2743" i="10"/>
  <c r="F2742" i="10"/>
  <c r="F3469" i="10"/>
  <c r="F3781" i="10"/>
  <c r="F3658" i="10"/>
  <c r="F3660" i="10"/>
  <c r="F3659" i="10"/>
  <c r="F3270" i="10"/>
  <c r="F3783" i="10"/>
  <c r="E3781" i="10" l="1"/>
  <c r="E2743" i="10"/>
  <c r="E3782" i="10"/>
  <c r="E3470" i="10"/>
  <c r="E3783" i="10"/>
  <c r="E3660" i="10"/>
  <c r="E3469" i="10"/>
  <c r="O3468" i="10" s="1"/>
  <c r="E2742" i="10"/>
  <c r="E2853" i="10"/>
  <c r="O2853" i="10" s="1"/>
  <c r="E3659" i="10"/>
  <c r="E2963" i="10"/>
  <c r="E3560" i="10"/>
  <c r="O3559" i="10" s="1"/>
  <c r="E2964" i="10"/>
  <c r="O3368" i="10"/>
  <c r="E3271" i="10"/>
  <c r="F224" i="10"/>
  <c r="F223" i="10"/>
  <c r="F3269" i="10"/>
  <c r="F2958" i="10"/>
  <c r="F2957" i="10"/>
  <c r="E2957" i="10" l="1"/>
  <c r="O2956" i="10" s="1"/>
  <c r="E2958" i="10"/>
  <c r="E3270" i="10"/>
  <c r="O3270" i="10" s="1"/>
  <c r="O3469" i="10"/>
  <c r="O2963" i="10"/>
  <c r="O3782" i="10"/>
  <c r="O3659" i="10"/>
  <c r="O3781" i="10"/>
  <c r="O2742" i="10"/>
  <c r="E224" i="10"/>
  <c r="F2553" i="10"/>
  <c r="F338" i="10"/>
  <c r="F3988" i="10"/>
  <c r="F337" i="10"/>
  <c r="F2554" i="10"/>
  <c r="F1123" i="10"/>
  <c r="F4494" i="10"/>
  <c r="F1825" i="10"/>
  <c r="F2644" i="10"/>
  <c r="F1425" i="10"/>
  <c r="F3268" i="10"/>
  <c r="F336" i="10"/>
  <c r="F2801" i="10"/>
  <c r="F504" i="10"/>
  <c r="F3146" i="10"/>
  <c r="F506" i="10"/>
  <c r="F505" i="10"/>
  <c r="F3046" i="10"/>
  <c r="F585" i="10"/>
  <c r="F1908" i="10"/>
  <c r="F3834" i="10"/>
  <c r="F1972" i="10"/>
  <c r="F221" i="10"/>
  <c r="F372" i="10"/>
  <c r="F4638" i="10"/>
  <c r="F1368" i="10"/>
  <c r="F3987" i="10"/>
  <c r="F3683" i="10"/>
  <c r="F1845" i="10"/>
  <c r="F1880" i="10"/>
  <c r="F1424" i="10"/>
  <c r="F4587" i="10"/>
  <c r="F3288" i="10"/>
  <c r="F3239" i="10"/>
  <c r="F371" i="10"/>
  <c r="F4367" i="10"/>
  <c r="F4496" i="10"/>
  <c r="F4801" i="10"/>
  <c r="F2803" i="10"/>
  <c r="F4803" i="10"/>
  <c r="F1906" i="10"/>
  <c r="F4588" i="10"/>
  <c r="F4471" i="10"/>
  <c r="F1971" i="10"/>
  <c r="F2472" i="10"/>
  <c r="F897" i="10"/>
  <c r="F1846" i="10"/>
  <c r="F2559" i="10"/>
  <c r="F4639" i="10"/>
  <c r="F3325" i="10"/>
  <c r="F4637" i="10"/>
  <c r="F1125" i="10"/>
  <c r="F1847" i="10"/>
  <c r="F1220" i="10"/>
  <c r="F2557" i="10"/>
  <c r="F2473" i="10"/>
  <c r="F3237" i="10"/>
  <c r="F1218" i="10"/>
  <c r="F2474" i="10"/>
  <c r="F3238" i="10"/>
  <c r="F1824" i="10"/>
  <c r="F2740" i="10"/>
  <c r="F3835" i="10"/>
  <c r="F1366" i="10"/>
  <c r="F898" i="10"/>
  <c r="F1124" i="10"/>
  <c r="F4473" i="10"/>
  <c r="F3047" i="10"/>
  <c r="F2802" i="10"/>
  <c r="F583" i="10"/>
  <c r="F222" i="10"/>
  <c r="F1367" i="10"/>
  <c r="F1426" i="10"/>
  <c r="F896" i="10"/>
  <c r="F1778" i="10"/>
  <c r="F3147" i="10"/>
  <c r="F4369" i="10"/>
  <c r="F1970" i="10"/>
  <c r="F584" i="10"/>
  <c r="F4472" i="10"/>
  <c r="F1217" i="10"/>
  <c r="F4368" i="10"/>
  <c r="F1219" i="10"/>
  <c r="F4802" i="10"/>
  <c r="F1826" i="10"/>
  <c r="F3989" i="10"/>
  <c r="F4495" i="10"/>
  <c r="F3684" i="10"/>
  <c r="F3048" i="10"/>
  <c r="F3287" i="10"/>
  <c r="F2558" i="10"/>
  <c r="F3148" i="10"/>
  <c r="F2552" i="10"/>
  <c r="F370" i="10"/>
  <c r="F3685" i="10"/>
  <c r="F1879" i="10"/>
  <c r="F1907" i="10"/>
  <c r="F3833" i="10"/>
  <c r="F4586" i="10"/>
  <c r="O2957" i="10" l="1"/>
  <c r="E1426" i="10"/>
  <c r="E1779" i="10"/>
  <c r="O1779" i="10" s="1"/>
  <c r="E505" i="10"/>
  <c r="E897" i="10"/>
  <c r="E1907" i="10"/>
  <c r="E898" i="10"/>
  <c r="E4473" i="10"/>
  <c r="E4638" i="10"/>
  <c r="E3239" i="10"/>
  <c r="E3326" i="10"/>
  <c r="O3326" i="10" s="1"/>
  <c r="E2473" i="10"/>
  <c r="E4639" i="10"/>
  <c r="E1846" i="10"/>
  <c r="E3834" i="10"/>
  <c r="E585" i="10"/>
  <c r="E337" i="10"/>
  <c r="E4496" i="10"/>
  <c r="E3988" i="10"/>
  <c r="E1825" i="10"/>
  <c r="E3048" i="10"/>
  <c r="E1847" i="10"/>
  <c r="E3684" i="10"/>
  <c r="E3835" i="10"/>
  <c r="E338" i="10"/>
  <c r="E3989" i="10"/>
  <c r="E1826" i="10"/>
  <c r="E3147" i="10"/>
  <c r="E3269" i="10"/>
  <c r="O3269" i="10" s="1"/>
  <c r="E371" i="10"/>
  <c r="E1124" i="10"/>
  <c r="E1971" i="10"/>
  <c r="E3148" i="10"/>
  <c r="E1219" i="10"/>
  <c r="E1425" i="10"/>
  <c r="E2802" i="10"/>
  <c r="E372" i="10"/>
  <c r="E1125" i="10"/>
  <c r="E4802" i="10"/>
  <c r="E1972" i="10"/>
  <c r="E1220" i="10"/>
  <c r="E2558" i="10"/>
  <c r="E4587" i="10"/>
  <c r="E4803" i="10"/>
  <c r="E1367" i="10"/>
  <c r="E2645" i="10"/>
  <c r="O2645" i="10" s="1"/>
  <c r="E4588" i="10"/>
  <c r="E4472" i="10"/>
  <c r="E1368" i="10"/>
  <c r="E3238" i="10"/>
  <c r="E222" i="10"/>
  <c r="E223" i="10"/>
  <c r="O223" i="10" s="1"/>
  <c r="E2553" i="10"/>
  <c r="E3288" i="10"/>
  <c r="E2740" i="10"/>
  <c r="O2739" i="10" s="1"/>
  <c r="E3685" i="10"/>
  <c r="E2559" i="10"/>
  <c r="E4368" i="10"/>
  <c r="E1908" i="10"/>
  <c r="E3047" i="10"/>
  <c r="E3287" i="10"/>
  <c r="E2554" i="10"/>
  <c r="E2803" i="10"/>
  <c r="E506" i="10"/>
  <c r="E4369" i="10"/>
  <c r="E584" i="10"/>
  <c r="E4495" i="10"/>
  <c r="E2474" i="10"/>
  <c r="E1218" i="10"/>
  <c r="E1880" i="10"/>
  <c r="O2882" i="10"/>
  <c r="E2801" i="10"/>
  <c r="F3193" i="10"/>
  <c r="F2979" i="10"/>
  <c r="F982" i="10"/>
  <c r="F3233" i="10"/>
  <c r="F3073" i="10"/>
  <c r="F3681" i="10"/>
  <c r="F3042" i="10"/>
  <c r="F3810" i="10"/>
  <c r="F72" i="10"/>
  <c r="F3554" i="10"/>
  <c r="F2369" i="10"/>
  <c r="F1539" i="10"/>
  <c r="F4249" i="10"/>
  <c r="F2414" i="10"/>
  <c r="F3398" i="10"/>
  <c r="F2415" i="10"/>
  <c r="F3617" i="10"/>
  <c r="F3330" i="10"/>
  <c r="F2237" i="10"/>
  <c r="F3299" i="10"/>
  <c r="F2946" i="10"/>
  <c r="F3074" i="10"/>
  <c r="F882" i="10"/>
  <c r="F86" i="10"/>
  <c r="F2164" i="10"/>
  <c r="F3202" i="10"/>
  <c r="F1401" i="10"/>
  <c r="F1389" i="10"/>
  <c r="F2866" i="10"/>
  <c r="F4248" i="10"/>
  <c r="F3514" i="10"/>
  <c r="F2163" i="10"/>
  <c r="F1962" i="10"/>
  <c r="F4636" i="10"/>
  <c r="F2675" i="10"/>
  <c r="F3823" i="10"/>
  <c r="F3362" i="10"/>
  <c r="F4374" i="10"/>
  <c r="F811" i="10"/>
  <c r="F1225" i="10"/>
  <c r="F983" i="10"/>
  <c r="F1969" i="10"/>
  <c r="F3713" i="10"/>
  <c r="F3555" i="10"/>
  <c r="F3169" i="10"/>
  <c r="F1369" i="10"/>
  <c r="F3873" i="10"/>
  <c r="F2674" i="10"/>
  <c r="F3714" i="10"/>
  <c r="F2814" i="10"/>
  <c r="F3553" i="10"/>
  <c r="F2355" i="10"/>
  <c r="F3201" i="10"/>
  <c r="F3159" i="10"/>
  <c r="F1403" i="10"/>
  <c r="F2945" i="10"/>
  <c r="F3298" i="10"/>
  <c r="F3214" i="10"/>
  <c r="F1960" i="10"/>
  <c r="F3619" i="10"/>
  <c r="F3585" i="10"/>
  <c r="F3171" i="10"/>
  <c r="F1388" i="10"/>
  <c r="F1491" i="10"/>
  <c r="F3911" i="10"/>
  <c r="F2915" i="10"/>
  <c r="F1652" i="10"/>
  <c r="F2227" i="10"/>
  <c r="F2354" i="10"/>
  <c r="F1878" i="10"/>
  <c r="F2913" i="10"/>
  <c r="F3513" i="10"/>
  <c r="F3215" i="10"/>
  <c r="F3041" i="10"/>
  <c r="F242" i="10"/>
  <c r="F2162" i="10"/>
  <c r="F4250" i="10"/>
  <c r="F4288" i="10"/>
  <c r="F3515" i="10"/>
  <c r="F3396" i="10"/>
  <c r="F1402" i="10"/>
  <c r="F3842" i="10"/>
  <c r="F3213" i="10"/>
  <c r="F2867" i="10"/>
  <c r="F3014" i="10"/>
  <c r="F2914" i="10"/>
  <c r="F1961" i="10"/>
  <c r="F2413" i="10"/>
  <c r="F3297" i="10"/>
  <c r="F3908" i="10"/>
  <c r="F73" i="10"/>
  <c r="F4375" i="10"/>
  <c r="F1390" i="10"/>
  <c r="F3363" i="10"/>
  <c r="F3933" i="10"/>
  <c r="F3043" i="10"/>
  <c r="F87" i="10"/>
  <c r="F2228" i="10"/>
  <c r="F3361" i="10"/>
  <c r="F85" i="10"/>
  <c r="F2236" i="10"/>
  <c r="F3158" i="10"/>
  <c r="F3170" i="10"/>
  <c r="F3489" i="10"/>
  <c r="F3364" i="10"/>
  <c r="F1540" i="10"/>
  <c r="F2235" i="10"/>
  <c r="F3016" i="10"/>
  <c r="F3457" i="10"/>
  <c r="F3194" i="10"/>
  <c r="F2229" i="10"/>
  <c r="F2676" i="10"/>
  <c r="F3236" i="10"/>
  <c r="F2356" i="10"/>
  <c r="F3745" i="10"/>
  <c r="F2865" i="10"/>
  <c r="F3746" i="10"/>
  <c r="F883" i="10"/>
  <c r="F3195" i="10"/>
  <c r="F3234" i="10"/>
  <c r="F3618" i="10"/>
  <c r="F3105" i="10"/>
  <c r="F1653" i="10"/>
  <c r="F3329" i="10"/>
  <c r="F2977" i="10"/>
  <c r="F3157" i="10"/>
  <c r="F2978" i="10"/>
  <c r="F3015" i="10"/>
  <c r="F3399" i="10"/>
  <c r="F71" i="10"/>
  <c r="F1538" i="10"/>
  <c r="F3910" i="10"/>
  <c r="F884" i="10"/>
  <c r="F3397" i="10"/>
  <c r="F3809" i="10"/>
  <c r="F2939" i="10"/>
  <c r="F3747" i="10"/>
  <c r="F1226" i="10"/>
  <c r="F3824" i="10"/>
  <c r="F813" i="10"/>
  <c r="F1492" i="10"/>
  <c r="F981" i="10"/>
  <c r="F3811" i="10"/>
  <c r="F3427" i="10"/>
  <c r="F3909" i="10"/>
  <c r="F3235" i="10"/>
  <c r="F3546" i="10"/>
  <c r="F2370" i="10"/>
  <c r="F3682" i="10"/>
  <c r="F3458" i="10"/>
  <c r="F3586" i="10"/>
  <c r="F3841" i="10"/>
  <c r="F4373" i="10"/>
  <c r="F88" i="10"/>
  <c r="F1651" i="10"/>
  <c r="F812" i="10"/>
  <c r="F2368" i="10"/>
  <c r="O3238" i="10" l="1"/>
  <c r="O1218" i="10"/>
  <c r="O4495" i="10"/>
  <c r="O1425" i="10"/>
  <c r="O3988" i="10"/>
  <c r="O4472" i="10"/>
  <c r="O2801" i="10"/>
  <c r="O2802" i="10"/>
  <c r="O4587" i="10"/>
  <c r="O584" i="10"/>
  <c r="O4638" i="10"/>
  <c r="O897" i="10"/>
  <c r="O3287" i="10"/>
  <c r="O3047" i="10"/>
  <c r="O222" i="10"/>
  <c r="E3159" i="10"/>
  <c r="E3363" i="10"/>
  <c r="E2946" i="10"/>
  <c r="E3458" i="10"/>
  <c r="E3214" i="10"/>
  <c r="E2229" i="10"/>
  <c r="E2978" i="10"/>
  <c r="E243" i="10"/>
  <c r="O243" i="10" s="1"/>
  <c r="E982" i="10"/>
  <c r="E1226" i="10"/>
  <c r="E1227" i="10"/>
  <c r="O1227" i="10" s="1"/>
  <c r="E3215" i="10"/>
  <c r="E3824" i="10"/>
  <c r="E3825" i="10"/>
  <c r="O3825" i="10" s="1"/>
  <c r="E2939" i="10"/>
  <c r="O2938" i="10" s="1"/>
  <c r="E1403" i="10"/>
  <c r="E2163" i="10"/>
  <c r="E4637" i="10"/>
  <c r="O4637" i="10" s="1"/>
  <c r="E2676" i="10"/>
  <c r="E3514" i="10"/>
  <c r="E1879" i="10"/>
  <c r="O1879" i="10" s="1"/>
  <c r="E3841" i="10"/>
  <c r="O3840" i="10" s="1"/>
  <c r="E1652" i="10"/>
  <c r="E3298" i="10"/>
  <c r="E2915" i="10"/>
  <c r="E4375" i="10"/>
  <c r="E3399" i="10"/>
  <c r="E1402" i="10"/>
  <c r="E73" i="10"/>
  <c r="E2675" i="10"/>
  <c r="E3299" i="10"/>
  <c r="E2945" i="10"/>
  <c r="O2944" i="10" s="1"/>
  <c r="E3201" i="10"/>
  <c r="O3200" i="10" s="1"/>
  <c r="E3457" i="10"/>
  <c r="O3456" i="10" s="1"/>
  <c r="E3713" i="10"/>
  <c r="O3712" i="10" s="1"/>
  <c r="E3874" i="10"/>
  <c r="O3874" i="10" s="1"/>
  <c r="E3170" i="10"/>
  <c r="E3427" i="10"/>
  <c r="O3426" i="10" s="1"/>
  <c r="E2979" i="10"/>
  <c r="E1961" i="10"/>
  <c r="E2414" i="10"/>
  <c r="E983" i="10"/>
  <c r="E2815" i="10"/>
  <c r="O2815" i="10" s="1"/>
  <c r="E1492" i="10"/>
  <c r="E1493" i="10"/>
  <c r="E883" i="10"/>
  <c r="E2865" i="10"/>
  <c r="O2864" i="10" s="1"/>
  <c r="E2164" i="10"/>
  <c r="E3237" i="10"/>
  <c r="O3237" i="10" s="1"/>
  <c r="E1539" i="10"/>
  <c r="E3515" i="10"/>
  <c r="E3073" i="10"/>
  <c r="O3072" i="10" s="1"/>
  <c r="E813" i="10"/>
  <c r="E3202" i="10"/>
  <c r="E3714" i="10"/>
  <c r="E3683" i="10"/>
  <c r="E3682" i="10"/>
  <c r="E3171" i="10"/>
  <c r="E3618" i="10"/>
  <c r="E3042" i="10"/>
  <c r="E1962" i="10"/>
  <c r="E2415" i="10"/>
  <c r="E3547" i="10"/>
  <c r="O3547" i="10" s="1"/>
  <c r="E2236" i="10"/>
  <c r="E884" i="10"/>
  <c r="E1369" i="10"/>
  <c r="O1368" i="10" s="1"/>
  <c r="E1540" i="10"/>
  <c r="E3329" i="10"/>
  <c r="O3328" i="10" s="1"/>
  <c r="E3554" i="10"/>
  <c r="E4250" i="10"/>
  <c r="E3074" i="10"/>
  <c r="E3330" i="10"/>
  <c r="E3586" i="10"/>
  <c r="E3842" i="10"/>
  <c r="E3490" i="10"/>
  <c r="O3490" i="10" s="1"/>
  <c r="E3619" i="10"/>
  <c r="E3746" i="10"/>
  <c r="E3043" i="10"/>
  <c r="E3015" i="10"/>
  <c r="E86" i="10"/>
  <c r="E3909" i="10"/>
  <c r="E3362" i="10"/>
  <c r="E2237" i="10"/>
  <c r="E2866" i="10"/>
  <c r="E1970" i="10"/>
  <c r="O1970" i="10" s="1"/>
  <c r="E3106" i="10"/>
  <c r="O3106" i="10" s="1"/>
  <c r="E3810" i="10"/>
  <c r="E3747" i="10"/>
  <c r="E3016" i="10"/>
  <c r="E4249" i="10"/>
  <c r="E3158" i="10"/>
  <c r="E3397" i="10"/>
  <c r="E812" i="10"/>
  <c r="E2355" i="10"/>
  <c r="E2867" i="10"/>
  <c r="E2369" i="10"/>
  <c r="E4288" i="10"/>
  <c r="O4287" i="10" s="1"/>
  <c r="E3811" i="10"/>
  <c r="E3910" i="10"/>
  <c r="E3194" i="10"/>
  <c r="E2370" i="10"/>
  <c r="E1389" i="10"/>
  <c r="E3585" i="10"/>
  <c r="O3584" i="10" s="1"/>
  <c r="E3234" i="10"/>
  <c r="E87" i="10"/>
  <c r="E2356" i="10"/>
  <c r="E2914" i="10"/>
  <c r="E3555" i="10"/>
  <c r="E3235" i="10"/>
  <c r="E4374" i="10"/>
  <c r="E88" i="10"/>
  <c r="E3911" i="10"/>
  <c r="E3398" i="10"/>
  <c r="E3364" i="10"/>
  <c r="E1653" i="10"/>
  <c r="E72" i="10"/>
  <c r="E3195" i="10"/>
  <c r="E2228" i="10"/>
  <c r="E1390" i="10"/>
  <c r="O337" i="10"/>
  <c r="O1971" i="10"/>
  <c r="O4802" i="10"/>
  <c r="O1124" i="10"/>
  <c r="O3684" i="10"/>
  <c r="O3834" i="10"/>
  <c r="O371" i="10"/>
  <c r="O1846" i="10"/>
  <c r="O1907" i="10"/>
  <c r="O2553" i="10"/>
  <c r="O1367" i="10"/>
  <c r="O3147" i="10"/>
  <c r="O1825" i="10"/>
  <c r="O2473" i="10"/>
  <c r="O505" i="10"/>
  <c r="O4368" i="10"/>
  <c r="O2558" i="10"/>
  <c r="O1219" i="10"/>
  <c r="O2800" i="10"/>
  <c r="E3933" i="10"/>
  <c r="O3932" i="10" s="1"/>
  <c r="E3833" i="10"/>
  <c r="O3832" i="10" s="1"/>
  <c r="E3321" i="10"/>
  <c r="O3320" i="10" s="1"/>
  <c r="F3421" i="10"/>
  <c r="F3934" i="10"/>
  <c r="O2228" i="10" l="1"/>
  <c r="O3362" i="10"/>
  <c r="O812" i="10"/>
  <c r="O72" i="10"/>
  <c r="O3841" i="10"/>
  <c r="O2914" i="10"/>
  <c r="O3910" i="10"/>
  <c r="O3158" i="10"/>
  <c r="O2945" i="10"/>
  <c r="O3201" i="10"/>
  <c r="O3073" i="10"/>
  <c r="O3824" i="10"/>
  <c r="O3810" i="10"/>
  <c r="O3015" i="10"/>
  <c r="O3713" i="10"/>
  <c r="O4374" i="10"/>
  <c r="O2355" i="10"/>
  <c r="O883" i="10"/>
  <c r="O2675" i="10"/>
  <c r="O3746" i="10"/>
  <c r="O3397" i="10"/>
  <c r="O1402" i="10"/>
  <c r="O3398" i="10"/>
  <c r="O3682" i="10"/>
  <c r="O2163" i="10"/>
  <c r="O1492" i="10"/>
  <c r="E3934" i="10"/>
  <c r="O3933" i="10" s="1"/>
  <c r="O3909" i="10"/>
  <c r="O3234" i="10"/>
  <c r="O2369" i="10"/>
  <c r="O86" i="10"/>
  <c r="O3329" i="10"/>
  <c r="O2236" i="10"/>
  <c r="O1961" i="10"/>
  <c r="O3298" i="10"/>
  <c r="O2865" i="10"/>
  <c r="O1652" i="10"/>
  <c r="O2978" i="10"/>
  <c r="O1389" i="10"/>
  <c r="O3554" i="10"/>
  <c r="O3170" i="10"/>
  <c r="O3214" i="10"/>
  <c r="O2866" i="10"/>
  <c r="O3042" i="10"/>
  <c r="O3514" i="10"/>
  <c r="O3457" i="10"/>
  <c r="O3618" i="10"/>
  <c r="O4249" i="10"/>
  <c r="O1226" i="10"/>
  <c r="O3363" i="10"/>
  <c r="O3194" i="10"/>
  <c r="O1539" i="10"/>
  <c r="O87" i="10"/>
  <c r="O3585" i="10"/>
  <c r="O2414" i="10"/>
  <c r="O982" i="10"/>
  <c r="O3321" i="10"/>
  <c r="O3833" i="10"/>
  <c r="E3421" i="10"/>
  <c r="O3420" i="10" s="1"/>
  <c r="E3889" i="10"/>
  <c r="O3888" i="10" s="1"/>
  <c r="E3377" i="10"/>
  <c r="O3376" i="10" s="1"/>
  <c r="F3511" i="10"/>
  <c r="F3668" i="10"/>
  <c r="F2778" i="10"/>
  <c r="F3099" i="10"/>
  <c r="F3791" i="10"/>
  <c r="F3611" i="10"/>
  <c r="F3510" i="10"/>
  <c r="F3666" i="10"/>
  <c r="F3567" i="10"/>
  <c r="F3222" i="10"/>
  <c r="F3734" i="10"/>
  <c r="F2779" i="10"/>
  <c r="F3733" i="10"/>
  <c r="F3610" i="10"/>
  <c r="F3279" i="10"/>
  <c r="F3221" i="10"/>
  <c r="F3566" i="10"/>
  <c r="F3512" i="10"/>
  <c r="F3000" i="10"/>
  <c r="F2999" i="10"/>
  <c r="F3735" i="10"/>
  <c r="F3223" i="10"/>
  <c r="F3098" i="10"/>
  <c r="F2777" i="10"/>
  <c r="F3477" i="10"/>
  <c r="F2909" i="10"/>
  <c r="F3568" i="10"/>
  <c r="F3667" i="10"/>
  <c r="F2998" i="10"/>
  <c r="O3889" i="10" l="1"/>
  <c r="E3100" i="10"/>
  <c r="E3099" i="10"/>
  <c r="E3667" i="10"/>
  <c r="E3511" i="10"/>
  <c r="E2999" i="10"/>
  <c r="E3512" i="10"/>
  <c r="E3734" i="10"/>
  <c r="E2778" i="10"/>
  <c r="E3000" i="10"/>
  <c r="E3222" i="10"/>
  <c r="E3735" i="10"/>
  <c r="E3567" i="10"/>
  <c r="E3478" i="10"/>
  <c r="E3477" i="10"/>
  <c r="O3476" i="10" s="1"/>
  <c r="E2779" i="10"/>
  <c r="E3568" i="10"/>
  <c r="E3612" i="10"/>
  <c r="E3611" i="10"/>
  <c r="E2909" i="10"/>
  <c r="O2908" i="10" s="1"/>
  <c r="E3791" i="10"/>
  <c r="O3790" i="10" s="1"/>
  <c r="E3668" i="10"/>
  <c r="E3223" i="10"/>
  <c r="O3377" i="10"/>
  <c r="E3279" i="10"/>
  <c r="O3278" i="10" s="1"/>
  <c r="E3561" i="10"/>
  <c r="O3561" i="10" s="1"/>
  <c r="F3150" i="10"/>
  <c r="F3850" i="10"/>
  <c r="F3662" i="10"/>
  <c r="F2836" i="10"/>
  <c r="F3054" i="10"/>
  <c r="F2838" i="10"/>
  <c r="F2965" i="10"/>
  <c r="F3056" i="10"/>
  <c r="F2837" i="10"/>
  <c r="F2744" i="10"/>
  <c r="F3154" i="10"/>
  <c r="F3149" i="10"/>
  <c r="F3851" i="10"/>
  <c r="F3155" i="10"/>
  <c r="F3156" i="10"/>
  <c r="F3661" i="10"/>
  <c r="F3055" i="10"/>
  <c r="F2966" i="10"/>
  <c r="F3752" i="10"/>
  <c r="F3852" i="10"/>
  <c r="O3611" i="10" l="1"/>
  <c r="O3099" i="10"/>
  <c r="O3734" i="10"/>
  <c r="O2999" i="10"/>
  <c r="O3567" i="10"/>
  <c r="E2838" i="10"/>
  <c r="E3155" i="10"/>
  <c r="E2744" i="10"/>
  <c r="O2743" i="10" s="1"/>
  <c r="E3851" i="10"/>
  <c r="E3852" i="10"/>
  <c r="E3055" i="10"/>
  <c r="E2965" i="10"/>
  <c r="O2964" i="10" s="1"/>
  <c r="E3056" i="10"/>
  <c r="E3662" i="10"/>
  <c r="E3661" i="10"/>
  <c r="O3660" i="10" s="1"/>
  <c r="E3752" i="10"/>
  <c r="O3751" i="10" s="1"/>
  <c r="E2966" i="10"/>
  <c r="E2837" i="10"/>
  <c r="E3156" i="10"/>
  <c r="O3477" i="10"/>
  <c r="O3511" i="10"/>
  <c r="O3667" i="10"/>
  <c r="O3222" i="10"/>
  <c r="O2778" i="10"/>
  <c r="O3560" i="10"/>
  <c r="E3150" i="10"/>
  <c r="E3149" i="10"/>
  <c r="O3148" i="10" s="1"/>
  <c r="F3463" i="10"/>
  <c r="F3462" i="10"/>
  <c r="O3055" i="10" l="1"/>
  <c r="O2837" i="10"/>
  <c r="O2965" i="10"/>
  <c r="O3661" i="10"/>
  <c r="O3851" i="10"/>
  <c r="O3155" i="10"/>
  <c r="O3149" i="10"/>
  <c r="E3463" i="10"/>
  <c r="E3049" i="10"/>
  <c r="O3048" i="10" s="1"/>
  <c r="F3340" i="10"/>
  <c r="F2951" i="10"/>
  <c r="F3339" i="10"/>
  <c r="F2950" i="10"/>
  <c r="F3461" i="10"/>
  <c r="F3338" i="10"/>
  <c r="F3240" i="10"/>
  <c r="E3462" i="10" l="1"/>
  <c r="O3462" i="10" s="1"/>
  <c r="E3240" i="10"/>
  <c r="O3239" i="10" s="1"/>
  <c r="E3339" i="10"/>
  <c r="E3340" i="10"/>
  <c r="O3049" i="10"/>
  <c r="E2951" i="10"/>
  <c r="E2868" i="10"/>
  <c r="O2867" i="10" s="1"/>
  <c r="F2804" i="10"/>
  <c r="F2949" i="10"/>
  <c r="E2950" i="10" l="1"/>
  <c r="O2950" i="10" s="1"/>
  <c r="O3339" i="10"/>
  <c r="O2868" i="10"/>
  <c r="E2804" i="10"/>
  <c r="O2803" i="10" s="1"/>
  <c r="F1276" i="10"/>
  <c r="F1275" i="10"/>
  <c r="F2734" i="10"/>
  <c r="F2733" i="10"/>
  <c r="E2733" i="10" l="1"/>
  <c r="O2732" i="10" s="1"/>
  <c r="E2734" i="10"/>
  <c r="E1276" i="10"/>
  <c r="F2575" i="10"/>
  <c r="F3204" i="10"/>
  <c r="F3203" i="10"/>
  <c r="F2577" i="10"/>
  <c r="F102" i="10"/>
  <c r="F3637" i="10"/>
  <c r="F2668" i="10"/>
  <c r="F1303" i="10"/>
  <c r="F2156" i="10"/>
  <c r="F970" i="10"/>
  <c r="F1362" i="10"/>
  <c r="F2154" i="10"/>
  <c r="F2666" i="10"/>
  <c r="F2576" i="10"/>
  <c r="F1304" i="10"/>
  <c r="F3045" i="10"/>
  <c r="F969" i="10"/>
  <c r="F1363" i="10"/>
  <c r="F1302" i="10"/>
  <c r="F2574" i="10"/>
  <c r="F103" i="10"/>
  <c r="F2410" i="10"/>
  <c r="F1364" i="10"/>
  <c r="F1273" i="10"/>
  <c r="F2411" i="10"/>
  <c r="F2412" i="10"/>
  <c r="F2155" i="10"/>
  <c r="F971" i="10"/>
  <c r="F2667" i="10"/>
  <c r="F1274" i="10"/>
  <c r="O2733" i="10" l="1"/>
  <c r="E3638" i="10"/>
  <c r="O3638" i="10" s="1"/>
  <c r="E1274" i="10"/>
  <c r="E1275" i="10"/>
  <c r="O1275" i="10" s="1"/>
  <c r="E3046" i="10"/>
  <c r="O3046" i="10" s="1"/>
  <c r="E2667" i="10"/>
  <c r="E1304" i="10"/>
  <c r="E3203" i="10"/>
  <c r="E3204" i="10"/>
  <c r="E2575" i="10"/>
  <c r="E2412" i="10"/>
  <c r="E971" i="10"/>
  <c r="E2576" i="10"/>
  <c r="E2155" i="10"/>
  <c r="E2156" i="10"/>
  <c r="E1364" i="10"/>
  <c r="E1303" i="10"/>
  <c r="E2668" i="10"/>
  <c r="E2411" i="10"/>
  <c r="E970" i="10"/>
  <c r="E2577" i="10"/>
  <c r="E1363" i="10"/>
  <c r="E103" i="10"/>
  <c r="F101" i="10"/>
  <c r="F649" i="10"/>
  <c r="F2158" i="10"/>
  <c r="F291" i="10"/>
  <c r="F762" i="10"/>
  <c r="F1902" i="10"/>
  <c r="F4564" i="10"/>
  <c r="F135" i="10"/>
  <c r="F2459" i="10"/>
  <c r="F2967" i="10"/>
  <c r="F761" i="10"/>
  <c r="F137" i="10"/>
  <c r="F2968" i="10"/>
  <c r="F2159" i="10"/>
  <c r="F972" i="10"/>
  <c r="F647" i="10"/>
  <c r="F946" i="10"/>
  <c r="F1901" i="10"/>
  <c r="F1256" i="10"/>
  <c r="F648" i="10"/>
  <c r="F1255" i="10"/>
  <c r="F1900" i="10"/>
  <c r="F1710" i="10"/>
  <c r="F1709" i="10"/>
  <c r="F1093" i="10"/>
  <c r="F2461" i="10"/>
  <c r="F3920" i="10"/>
  <c r="F4565" i="10"/>
  <c r="F760" i="10"/>
  <c r="F1095" i="10"/>
  <c r="F4350" i="10"/>
  <c r="F293" i="10"/>
  <c r="F1094" i="10"/>
  <c r="F4352" i="10"/>
  <c r="F292" i="10"/>
  <c r="F4351" i="10"/>
  <c r="F948" i="10"/>
  <c r="F947" i="10"/>
  <c r="F4566" i="10"/>
  <c r="F3044" i="10"/>
  <c r="F104" i="10"/>
  <c r="F1254" i="10"/>
  <c r="F1711" i="10"/>
  <c r="F136" i="10"/>
  <c r="F2460" i="10"/>
  <c r="O970" i="10" l="1"/>
  <c r="O2411" i="10"/>
  <c r="O2667" i="10"/>
  <c r="O2155" i="10"/>
  <c r="O3203" i="10"/>
  <c r="O1363" i="10"/>
  <c r="E1094" i="10"/>
  <c r="E2460" i="10"/>
  <c r="E2461" i="10"/>
  <c r="E948" i="10"/>
  <c r="E761" i="10"/>
  <c r="E3045" i="10"/>
  <c r="O3045" i="10" s="1"/>
  <c r="E1710" i="10"/>
  <c r="E3920" i="10"/>
  <c r="O3919" i="10" s="1"/>
  <c r="E648" i="10"/>
  <c r="E762" i="10"/>
  <c r="E1711" i="10"/>
  <c r="E1902" i="10"/>
  <c r="E649" i="10"/>
  <c r="E972" i="10"/>
  <c r="O971" i="10" s="1"/>
  <c r="E4351" i="10"/>
  <c r="E4565" i="10"/>
  <c r="E1255" i="10"/>
  <c r="E102" i="10"/>
  <c r="O102" i="10" s="1"/>
  <c r="E1256" i="10"/>
  <c r="E1095" i="10"/>
  <c r="E2967" i="10"/>
  <c r="E292" i="10"/>
  <c r="E4566" i="10"/>
  <c r="E2968" i="10"/>
  <c r="E947" i="10"/>
  <c r="E137" i="10"/>
  <c r="E4352" i="10"/>
  <c r="E136" i="10"/>
  <c r="E293" i="10"/>
  <c r="E104" i="10"/>
  <c r="O103" i="10" s="1"/>
  <c r="E1901" i="10"/>
  <c r="O1274" i="10"/>
  <c r="O2575" i="10"/>
  <c r="O1303" i="10"/>
  <c r="O2576" i="10"/>
  <c r="E2159" i="10"/>
  <c r="F4558" i="10"/>
  <c r="F1137" i="10"/>
  <c r="F436" i="10"/>
  <c r="F4866" i="10"/>
  <c r="F4560" i="10"/>
  <c r="F1816" i="10"/>
  <c r="F1138" i="10"/>
  <c r="F435" i="10"/>
  <c r="F4708" i="10"/>
  <c r="F2379" i="10"/>
  <c r="F1718" i="10"/>
  <c r="F1814" i="10"/>
  <c r="F1762" i="10"/>
  <c r="F434" i="10"/>
  <c r="F4559" i="10"/>
  <c r="F1719" i="10"/>
  <c r="F1588" i="10"/>
  <c r="F1761" i="10"/>
  <c r="F4051" i="10"/>
  <c r="F4867" i="10"/>
  <c r="F2165" i="10"/>
  <c r="F2466" i="10"/>
  <c r="F1136" i="10"/>
  <c r="F4052" i="10"/>
  <c r="F1815" i="10"/>
  <c r="F4707" i="10"/>
  <c r="F2381" i="10"/>
  <c r="F4053" i="10"/>
  <c r="F2157" i="10"/>
  <c r="F2465" i="10"/>
  <c r="F1587" i="10"/>
  <c r="F1305" i="10"/>
  <c r="F1589" i="10"/>
  <c r="F4865" i="10"/>
  <c r="F2166" i="10"/>
  <c r="F2464" i="10"/>
  <c r="F2167" i="10"/>
  <c r="F2380" i="10"/>
  <c r="F4706" i="10"/>
  <c r="O1901" i="10" l="1"/>
  <c r="O1710" i="10"/>
  <c r="O2967" i="10"/>
  <c r="O4351" i="10"/>
  <c r="O136" i="10"/>
  <c r="O761" i="10"/>
  <c r="E1137" i="10"/>
  <c r="E2465" i="10"/>
  <c r="E435" i="10"/>
  <c r="E1138" i="10"/>
  <c r="E1588" i="10"/>
  <c r="E4707" i="10"/>
  <c r="E1718" i="10"/>
  <c r="E4708" i="10"/>
  <c r="E2380" i="10"/>
  <c r="E4053" i="10"/>
  <c r="E1719" i="10"/>
  <c r="E2381" i="10"/>
  <c r="E1815" i="10"/>
  <c r="E4559" i="10"/>
  <c r="E1305" i="10"/>
  <c r="O1304" i="10" s="1"/>
  <c r="E4866" i="10"/>
  <c r="E1816" i="10"/>
  <c r="E4560" i="10"/>
  <c r="E4867" i="10"/>
  <c r="E2167" i="10"/>
  <c r="E2158" i="10"/>
  <c r="O2158" i="10" s="1"/>
  <c r="E436" i="10"/>
  <c r="E2166" i="10"/>
  <c r="E2466" i="10"/>
  <c r="E1589" i="10"/>
  <c r="E4052" i="10"/>
  <c r="O2460" i="10"/>
  <c r="O1255" i="10"/>
  <c r="O648" i="10"/>
  <c r="O1094" i="10"/>
  <c r="O4565" i="10"/>
  <c r="O292" i="10"/>
  <c r="O947" i="10"/>
  <c r="E1762" i="10"/>
  <c r="E3236" i="10"/>
  <c r="O3235" i="10" s="1"/>
  <c r="F3523" i="10"/>
  <c r="F431" i="10"/>
  <c r="F3929" i="10"/>
  <c r="F3525" i="10"/>
  <c r="F1658" i="10"/>
  <c r="F999" i="10"/>
  <c r="F3577" i="10"/>
  <c r="F2934" i="10"/>
  <c r="F1659" i="10"/>
  <c r="F3257" i="10"/>
  <c r="F4680" i="10"/>
  <c r="F3258" i="10"/>
  <c r="F4675" i="10"/>
  <c r="F1660" i="10"/>
  <c r="F3496" i="10"/>
  <c r="F3578" i="10"/>
  <c r="F3495" i="10"/>
  <c r="F3836" i="10"/>
  <c r="F975" i="10"/>
  <c r="F2045" i="10"/>
  <c r="F4372" i="10"/>
  <c r="F4371" i="10"/>
  <c r="F3524" i="10"/>
  <c r="F3" i="10"/>
  <c r="F4681" i="10"/>
  <c r="F430" i="10"/>
  <c r="F976" i="10"/>
  <c r="F4674" i="10"/>
  <c r="F2859" i="10"/>
  <c r="F3259" i="10"/>
  <c r="F4" i="10"/>
  <c r="F1760" i="10"/>
  <c r="F3937" i="10"/>
  <c r="F2886" i="10"/>
  <c r="F2984" i="10"/>
  <c r="F1657" i="10"/>
  <c r="F429" i="10"/>
  <c r="F2047" i="10"/>
  <c r="F2983" i="10"/>
  <c r="F1001" i="10"/>
  <c r="F1361" i="10"/>
  <c r="F1253" i="10"/>
  <c r="F3502" i="10"/>
  <c r="F4673" i="10"/>
  <c r="F3001" i="10"/>
  <c r="F3446" i="10"/>
  <c r="F3579" i="10"/>
  <c r="F2860" i="10"/>
  <c r="F2861" i="10"/>
  <c r="F2046" i="10"/>
  <c r="F974" i="10"/>
  <c r="F3002" i="10"/>
  <c r="F1000" i="10"/>
  <c r="F3003" i="10"/>
  <c r="F4679" i="10"/>
  <c r="O1718" i="10" l="1"/>
  <c r="O2465" i="10"/>
  <c r="O4559" i="10"/>
  <c r="O4707" i="10"/>
  <c r="O1815" i="10"/>
  <c r="O1588" i="10"/>
  <c r="O2166" i="10"/>
  <c r="E1660" i="10"/>
  <c r="E976" i="10"/>
  <c r="E4674" i="10"/>
  <c r="E3503" i="10"/>
  <c r="O3503" i="10" s="1"/>
  <c r="E3259" i="10"/>
  <c r="E430" i="10"/>
  <c r="E4675" i="10"/>
  <c r="E1658" i="10"/>
  <c r="E4681" i="10"/>
  <c r="E2935" i="10"/>
  <c r="O2935" i="10" s="1"/>
  <c r="E3002" i="10"/>
  <c r="E1000" i="10"/>
  <c r="E2046" i="10"/>
  <c r="E3524" i="10"/>
  <c r="E1659" i="10"/>
  <c r="E3003" i="10"/>
  <c r="E3578" i="10"/>
  <c r="E1001" i="10"/>
  <c r="E3579" i="10"/>
  <c r="E3836" i="10"/>
  <c r="O3835" i="10" s="1"/>
  <c r="E1362" i="10"/>
  <c r="O1362" i="10" s="1"/>
  <c r="E2047" i="10"/>
  <c r="E3938" i="10"/>
  <c r="O3938" i="10" s="1"/>
  <c r="E3447" i="10"/>
  <c r="O3447" i="10" s="1"/>
  <c r="E2861" i="10"/>
  <c r="E1254" i="10"/>
  <c r="O1254" i="10" s="1"/>
  <c r="E2985" i="10"/>
  <c r="O2985" i="10" s="1"/>
  <c r="E2984" i="10"/>
  <c r="E975" i="10"/>
  <c r="E4373" i="10"/>
  <c r="E4372" i="10"/>
  <c r="E3496" i="10"/>
  <c r="E3497" i="10"/>
  <c r="O3497" i="10" s="1"/>
  <c r="E3258" i="10"/>
  <c r="E1761" i="10"/>
  <c r="O1761" i="10" s="1"/>
  <c r="E3525" i="10"/>
  <c r="E2860" i="10"/>
  <c r="E2886" i="10"/>
  <c r="O2885" i="10" s="1"/>
  <c r="E4680" i="10"/>
  <c r="E431" i="10"/>
  <c r="O4052" i="10"/>
  <c r="O1137" i="10"/>
  <c r="O4866" i="10"/>
  <c r="O435" i="10"/>
  <c r="O2380" i="10"/>
  <c r="E3930" i="10"/>
  <c r="O3930" i="10" s="1"/>
  <c r="O3683" i="10"/>
  <c r="E3044" i="10"/>
  <c r="O3043" i="10" s="1"/>
  <c r="E3556" i="10"/>
  <c r="O3555" i="10" s="1"/>
  <c r="O3612" i="10"/>
  <c r="E3513" i="10"/>
  <c r="O3512" i="10" s="1"/>
  <c r="O3414" i="10"/>
  <c r="F3097" i="10"/>
  <c r="F3172" i="10"/>
  <c r="F2781" i="10"/>
  <c r="F3163" i="10"/>
  <c r="F3801" i="10"/>
  <c r="F3673" i="10"/>
  <c r="F3609" i="10"/>
  <c r="F3675" i="10"/>
  <c r="F3927" i="10"/>
  <c r="F3481" i="10"/>
  <c r="F3289" i="10"/>
  <c r="F3737" i="10"/>
  <c r="F3290" i="10"/>
  <c r="F3865" i="10"/>
  <c r="F3300" i="10"/>
  <c r="F2782" i="10"/>
  <c r="F3354" i="10"/>
  <c r="F3802" i="10"/>
  <c r="F3483" i="10"/>
  <c r="F3703" i="10"/>
  <c r="F2971" i="10"/>
  <c r="F3417" i="10"/>
  <c r="F2969" i="10"/>
  <c r="F3225" i="10"/>
  <c r="F2846" i="10"/>
  <c r="F3812" i="10"/>
  <c r="F3291" i="10"/>
  <c r="F2847" i="10"/>
  <c r="F3674" i="10"/>
  <c r="F3482" i="10"/>
  <c r="F2905" i="10"/>
  <c r="F3428" i="10"/>
  <c r="F3866" i="10"/>
  <c r="F3353" i="10"/>
  <c r="F3162" i="10"/>
  <c r="F3161" i="10"/>
  <c r="F2916" i="10"/>
  <c r="F3292" i="10"/>
  <c r="F2848" i="10"/>
  <c r="F3033" i="10"/>
  <c r="F2970" i="10"/>
  <c r="F3803" i="10"/>
  <c r="F3804" i="10"/>
  <c r="F3704" i="10"/>
  <c r="F3545" i="10"/>
  <c r="F2783" i="10"/>
  <c r="F3702" i="10"/>
  <c r="O4680" i="10" l="1"/>
  <c r="O4372" i="10"/>
  <c r="O1659" i="10"/>
  <c r="O2984" i="10"/>
  <c r="O2860" i="10"/>
  <c r="O975" i="10"/>
  <c r="O1000" i="10"/>
  <c r="O3002" i="10"/>
  <c r="O430" i="10"/>
  <c r="E2970" i="10"/>
  <c r="E3290" i="10"/>
  <c r="E3812" i="10"/>
  <c r="O3811" i="10" s="1"/>
  <c r="E2916" i="10"/>
  <c r="O2915" i="10" s="1"/>
  <c r="E3034" i="10"/>
  <c r="O3034" i="10" s="1"/>
  <c r="E3226" i="10"/>
  <c r="O3226" i="10" s="1"/>
  <c r="E3483" i="10"/>
  <c r="E3172" i="10"/>
  <c r="O3171" i="10" s="1"/>
  <c r="E3098" i="10"/>
  <c r="O3098" i="10" s="1"/>
  <c r="E3675" i="10"/>
  <c r="E3703" i="10"/>
  <c r="E2847" i="10"/>
  <c r="E3704" i="10"/>
  <c r="E3300" i="10"/>
  <c r="O3299" i="10" s="1"/>
  <c r="E2848" i="10"/>
  <c r="E3418" i="10"/>
  <c r="O3418" i="10" s="1"/>
  <c r="E3738" i="10"/>
  <c r="O3738" i="10" s="1"/>
  <c r="E3610" i="10"/>
  <c r="O3610" i="10" s="1"/>
  <c r="E3866" i="10"/>
  <c r="E3867" i="10"/>
  <c r="E2783" i="10"/>
  <c r="E3804" i="10"/>
  <c r="E3162" i="10"/>
  <c r="E3802" i="10"/>
  <c r="E2782" i="10"/>
  <c r="E3291" i="10"/>
  <c r="E3163" i="10"/>
  <c r="E3482" i="10"/>
  <c r="E3803" i="10"/>
  <c r="E2971" i="10"/>
  <c r="E3428" i="10"/>
  <c r="O3427" i="10" s="1"/>
  <c r="E3927" i="10"/>
  <c r="O3926" i="10" s="1"/>
  <c r="E2906" i="10"/>
  <c r="O2906" i="10" s="1"/>
  <c r="E3674" i="10"/>
  <c r="E3355" i="10"/>
  <c r="E3354" i="10"/>
  <c r="E3546" i="10"/>
  <c r="O3546" i="10" s="1"/>
  <c r="O3578" i="10"/>
  <c r="O3496" i="10"/>
  <c r="O1658" i="10"/>
  <c r="O3524" i="10"/>
  <c r="O2046" i="10"/>
  <c r="O4674" i="10"/>
  <c r="O3258" i="10"/>
  <c r="O3513" i="10"/>
  <c r="E3292" i="10"/>
  <c r="O3100" i="10"/>
  <c r="E3001" i="10"/>
  <c r="O3001" i="10" s="1"/>
  <c r="E3669" i="10"/>
  <c r="O3668" i="10" s="1"/>
  <c r="F2902" i="10"/>
  <c r="F3192" i="10"/>
  <c r="F3190" i="10"/>
  <c r="F2903" i="10"/>
  <c r="F3191" i="10"/>
  <c r="O3674" i="10" l="1"/>
  <c r="O3354" i="10"/>
  <c r="O3162" i="10"/>
  <c r="O3803" i="10"/>
  <c r="O3291" i="10"/>
  <c r="O3482" i="10"/>
  <c r="O3866" i="10"/>
  <c r="E3192" i="10"/>
  <c r="E3191" i="10"/>
  <c r="O2847" i="10"/>
  <c r="O3290" i="10"/>
  <c r="O2970" i="10"/>
  <c r="O3802" i="10"/>
  <c r="O3703" i="10"/>
  <c r="O2782" i="10"/>
  <c r="O3000" i="10"/>
  <c r="E2903" i="10"/>
  <c r="O3669" i="10"/>
  <c r="E3569" i="10"/>
  <c r="O3568" i="10" s="1"/>
  <c r="F3759" i="10"/>
  <c r="F3471" i="10"/>
  <c r="F3760" i="10"/>
  <c r="F2901" i="10"/>
  <c r="F3860" i="10"/>
  <c r="F3758" i="10"/>
  <c r="F3859" i="10"/>
  <c r="F3858" i="10"/>
  <c r="O3191" i="10" l="1"/>
  <c r="E3760" i="10"/>
  <c r="E3859" i="10"/>
  <c r="E3860" i="10"/>
  <c r="E3759" i="10"/>
  <c r="E2902" i="10"/>
  <c r="O2902" i="10" s="1"/>
  <c r="O3569" i="10"/>
  <c r="E3471" i="10"/>
  <c r="O3470" i="10" s="1"/>
  <c r="E3157" i="10"/>
  <c r="O3156" i="10" s="1"/>
  <c r="F3348" i="10"/>
  <c r="F3347" i="10"/>
  <c r="O3759" i="10" l="1"/>
  <c r="O3859" i="10"/>
  <c r="O3157" i="10"/>
  <c r="E3348" i="10"/>
  <c r="E3057" i="10"/>
  <c r="O3057" i="10" s="1"/>
  <c r="F3248" i="10"/>
  <c r="F3247" i="10"/>
  <c r="F3246" i="10"/>
  <c r="F3346" i="10"/>
  <c r="F2959" i="10"/>
  <c r="E3247" i="10" l="1"/>
  <c r="E3248" i="10"/>
  <c r="E3347" i="10"/>
  <c r="O3347" i="10" s="1"/>
  <c r="O3056" i="10"/>
  <c r="E2959" i="10"/>
  <c r="O2958" i="10" s="1"/>
  <c r="O2821" i="10"/>
  <c r="E3753" i="10"/>
  <c r="O3752" i="10" s="1"/>
  <c r="F3655" i="10"/>
  <c r="F3654" i="10"/>
  <c r="F2736" i="10"/>
  <c r="F3854" i="10"/>
  <c r="F3853" i="10"/>
  <c r="O3247" i="10" l="1"/>
  <c r="E2737" i="10"/>
  <c r="O2737" i="10" s="1"/>
  <c r="E3853" i="10"/>
  <c r="O3852" i="10" s="1"/>
  <c r="E3854" i="10"/>
  <c r="O3753" i="10"/>
  <c r="E3655" i="10"/>
  <c r="E3241" i="10"/>
  <c r="O3240" i="10" s="1"/>
  <c r="F3652" i="10"/>
  <c r="F3532" i="10"/>
  <c r="F3431" i="10"/>
  <c r="F3531" i="10"/>
  <c r="F3653" i="10"/>
  <c r="F3430" i="10"/>
  <c r="F3341" i="10"/>
  <c r="F3530" i="10"/>
  <c r="F3432" i="10"/>
  <c r="F3672" i="10"/>
  <c r="O3853" i="10" l="1"/>
  <c r="E3341" i="10"/>
  <c r="O3340" i="10" s="1"/>
  <c r="E3531" i="10"/>
  <c r="E3431" i="10"/>
  <c r="E3532" i="10"/>
  <c r="E3432" i="10"/>
  <c r="E3653" i="10"/>
  <c r="E3654" i="10"/>
  <c r="O3654" i="10" s="1"/>
  <c r="O3241" i="10"/>
  <c r="E3673" i="10"/>
  <c r="O3673" i="10" s="1"/>
  <c r="E3672" i="10"/>
  <c r="F3020" i="10"/>
  <c r="F1283" i="10"/>
  <c r="F1284" i="10"/>
  <c r="F3142" i="10"/>
  <c r="F1145" i="10"/>
  <c r="F4624" i="10"/>
  <c r="F2484" i="10"/>
  <c r="F2311" i="10"/>
  <c r="F3141" i="10"/>
  <c r="F2797" i="10"/>
  <c r="F1697" i="10"/>
  <c r="F1698" i="10"/>
  <c r="F1892" i="10"/>
  <c r="F1146" i="10"/>
  <c r="F201" i="10"/>
  <c r="F1763" i="10"/>
  <c r="F200" i="10"/>
  <c r="F2851" i="10"/>
  <c r="F1764" i="10"/>
  <c r="F3936" i="10"/>
  <c r="F4623" i="10"/>
  <c r="F199" i="10"/>
  <c r="F2796" i="10"/>
  <c r="F2483" i="10"/>
  <c r="F4622" i="10"/>
  <c r="F2850" i="10"/>
  <c r="F2310" i="10"/>
  <c r="F1696" i="10"/>
  <c r="F4116" i="10"/>
  <c r="F2309" i="10"/>
  <c r="F1891" i="10"/>
  <c r="F3143" i="10"/>
  <c r="F3018" i="10"/>
  <c r="F4115" i="10"/>
  <c r="F3019" i="10"/>
  <c r="F2849" i="10"/>
  <c r="F2482" i="10"/>
  <c r="F1285" i="10"/>
  <c r="F4117" i="10"/>
  <c r="F1147" i="10"/>
  <c r="O3531" i="10" l="1"/>
  <c r="E1697" i="10"/>
  <c r="E3020" i="10"/>
  <c r="E2310" i="10"/>
  <c r="E2484" i="10"/>
  <c r="E1891" i="10"/>
  <c r="E1284" i="10"/>
  <c r="E2311" i="10"/>
  <c r="E1146" i="10"/>
  <c r="E1892" i="10"/>
  <c r="E1285" i="10"/>
  <c r="E2850" i="10"/>
  <c r="E1147" i="10"/>
  <c r="E4623" i="10"/>
  <c r="E2851" i="10"/>
  <c r="E2798" i="10"/>
  <c r="E2797" i="10"/>
  <c r="E200" i="10"/>
  <c r="E4624" i="10"/>
  <c r="E201" i="10"/>
  <c r="E4116" i="10"/>
  <c r="E3937" i="10"/>
  <c r="O3937" i="10" s="1"/>
  <c r="E3142" i="10"/>
  <c r="E3019" i="10"/>
  <c r="E2483" i="10"/>
  <c r="E4117" i="10"/>
  <c r="E3143" i="10"/>
  <c r="E1698" i="10"/>
  <c r="O3672" i="10"/>
  <c r="O3653" i="10"/>
  <c r="O3431" i="10"/>
  <c r="E1764" i="10"/>
  <c r="E1763" i="10"/>
  <c r="F1838" i="10"/>
  <c r="F1837" i="10"/>
  <c r="O3142" i="10" l="1"/>
  <c r="O1284" i="10"/>
  <c r="O1891" i="10"/>
  <c r="O200" i="10"/>
  <c r="O1697" i="10"/>
  <c r="O3019" i="10"/>
  <c r="O2483" i="10"/>
  <c r="O2797" i="10"/>
  <c r="O1146" i="10"/>
  <c r="O4623" i="10"/>
  <c r="O4116" i="10"/>
  <c r="O2850" i="10"/>
  <c r="O2310" i="10"/>
  <c r="O1763" i="10"/>
  <c r="E1838" i="10"/>
  <c r="F1591" i="10"/>
  <c r="F1590" i="10"/>
  <c r="F713" i="10"/>
  <c r="F1836" i="10"/>
  <c r="F712" i="10"/>
  <c r="E1590" i="10" l="1"/>
  <c r="E1591" i="10"/>
  <c r="E1837" i="10"/>
  <c r="O1837" i="10" s="1"/>
  <c r="E713" i="10"/>
  <c r="E1148" i="10"/>
  <c r="O1147" i="10" s="1"/>
  <c r="F2920" i="10"/>
  <c r="F2512" i="10"/>
  <c r="F711" i="10"/>
  <c r="F2790" i="10"/>
  <c r="F2789" i="10"/>
  <c r="F1700" i="10"/>
  <c r="F2788" i="10"/>
  <c r="F3995" i="10"/>
  <c r="F3935" i="10"/>
  <c r="F3996" i="10"/>
  <c r="F2511" i="10"/>
  <c r="F1699" i="10"/>
  <c r="F2513" i="10"/>
  <c r="F2481" i="10"/>
  <c r="F2919" i="10"/>
  <c r="F2918" i="10"/>
  <c r="O1590" i="10" l="1"/>
  <c r="E2513" i="10"/>
  <c r="E712" i="10"/>
  <c r="O712" i="10" s="1"/>
  <c r="E2789" i="10"/>
  <c r="E1699" i="10"/>
  <c r="E2790" i="10"/>
  <c r="E1700" i="10"/>
  <c r="E2919" i="10"/>
  <c r="E2920" i="10"/>
  <c r="E2482" i="10"/>
  <c r="O2482" i="10" s="1"/>
  <c r="E2512" i="10"/>
  <c r="E3936" i="10"/>
  <c r="O3936" i="10" s="1"/>
  <c r="E3996" i="10"/>
  <c r="F2000" i="10"/>
  <c r="F3140" i="10"/>
  <c r="F2001" i="10"/>
  <c r="F2795" i="10"/>
  <c r="F2371" i="10"/>
  <c r="F1011" i="10"/>
  <c r="F2073" i="10"/>
  <c r="F3994" i="10"/>
  <c r="F3104" i="10"/>
  <c r="F2072" i="10"/>
  <c r="F2074" i="10"/>
  <c r="F1411" i="10"/>
  <c r="F2373" i="10"/>
  <c r="F2794" i="10"/>
  <c r="F1412" i="10"/>
  <c r="F2372" i="10"/>
  <c r="F1013" i="10"/>
  <c r="F3564" i="10"/>
  <c r="F1999" i="10"/>
  <c r="F3565" i="10"/>
  <c r="F1012" i="10"/>
  <c r="F2793" i="10"/>
  <c r="O2512" i="10" l="1"/>
  <c r="O2919" i="10"/>
  <c r="O1699" i="10"/>
  <c r="E2372" i="10"/>
  <c r="E2373" i="10"/>
  <c r="E2073" i="10"/>
  <c r="E1412" i="10"/>
  <c r="E1012" i="10"/>
  <c r="E2074" i="10"/>
  <c r="E1013" i="10"/>
  <c r="E3141" i="10"/>
  <c r="O3141" i="10" s="1"/>
  <c r="E2000" i="10"/>
  <c r="E3104" i="10"/>
  <c r="O3103" i="10" s="1"/>
  <c r="E2001" i="10"/>
  <c r="E2794" i="10"/>
  <c r="E2795" i="10"/>
  <c r="E1411" i="10"/>
  <c r="E3995" i="10"/>
  <c r="O3995" i="10" s="1"/>
  <c r="O2789" i="10"/>
  <c r="E3565" i="10"/>
  <c r="E3564" i="10"/>
  <c r="E2796" i="10"/>
  <c r="O2796" i="10" s="1"/>
  <c r="F2066" i="10"/>
  <c r="O1012" i="10" l="1"/>
  <c r="O1411" i="10"/>
  <c r="O2794" i="10"/>
  <c r="O2000" i="10"/>
  <c r="O2372" i="10"/>
  <c r="O2073" i="10"/>
  <c r="O3564" i="10"/>
  <c r="E2066" i="10"/>
  <c r="O2065" i="10" s="1"/>
  <c r="F4773" i="10"/>
  <c r="F3080" i="10"/>
  <c r="F4772" i="10"/>
  <c r="F4931" i="10"/>
  <c r="F4930" i="10"/>
  <c r="F498" i="10"/>
  <c r="F4774" i="10"/>
  <c r="F1239" i="10"/>
  <c r="F3082" i="10"/>
  <c r="F4414" i="10"/>
  <c r="F3928" i="10"/>
  <c r="F266" i="10"/>
  <c r="F1523" i="10"/>
  <c r="F1152" i="10"/>
  <c r="F1525" i="10"/>
  <c r="F4799" i="10"/>
  <c r="F2467" i="10"/>
  <c r="F500" i="10"/>
  <c r="F4635" i="10"/>
  <c r="F1238" i="10"/>
  <c r="F55" i="10"/>
  <c r="F3707" i="10"/>
  <c r="F265" i="10"/>
  <c r="F1240" i="10"/>
  <c r="F4929" i="10"/>
  <c r="F4634" i="10"/>
  <c r="F3705" i="10"/>
  <c r="F3081" i="10"/>
  <c r="F386" i="10"/>
  <c r="F52" i="10"/>
  <c r="F1241" i="10"/>
  <c r="F1524" i="10"/>
  <c r="F3700" i="10"/>
  <c r="F385" i="10"/>
  <c r="F2468" i="10"/>
  <c r="F499" i="10"/>
  <c r="F1151" i="10"/>
  <c r="F4415" i="10"/>
  <c r="F4800" i="10"/>
  <c r="F501" i="10"/>
  <c r="F4775" i="10"/>
  <c r="F35" i="10"/>
  <c r="F3706" i="10"/>
  <c r="F384" i="10"/>
  <c r="F264" i="10"/>
  <c r="F54" i="10"/>
  <c r="F53" i="10"/>
  <c r="F37" i="10"/>
  <c r="F2469" i="10"/>
  <c r="F36" i="10"/>
  <c r="F4416" i="10"/>
  <c r="E2468" i="10" l="1"/>
  <c r="E36" i="10"/>
  <c r="E2469" i="10"/>
  <c r="E3080" i="10"/>
  <c r="E1152" i="10"/>
  <c r="E4636" i="10"/>
  <c r="E4635" i="10"/>
  <c r="E1240" i="10"/>
  <c r="E53" i="10"/>
  <c r="E501" i="10"/>
  <c r="E3082" i="10"/>
  <c r="E500" i="10"/>
  <c r="E265" i="10"/>
  <c r="E385" i="10"/>
  <c r="E54" i="10"/>
  <c r="E3700" i="10"/>
  <c r="O3699" i="10" s="1"/>
  <c r="E4415" i="10"/>
  <c r="E3706" i="10"/>
  <c r="E266" i="10"/>
  <c r="E386" i="10"/>
  <c r="E55" i="10"/>
  <c r="E1524" i="10"/>
  <c r="E4416" i="10"/>
  <c r="E1239" i="10"/>
  <c r="E3928" i="10"/>
  <c r="O3927" i="10" s="1"/>
  <c r="E3707" i="10"/>
  <c r="E4773" i="10"/>
  <c r="E1525" i="10"/>
  <c r="E1151" i="10"/>
  <c r="E37" i="10"/>
  <c r="E4930" i="10"/>
  <c r="E4774" i="10"/>
  <c r="E4931" i="10"/>
  <c r="E3081" i="10"/>
  <c r="E1241" i="10"/>
  <c r="E499" i="10"/>
  <c r="E4801" i="10"/>
  <c r="E4800" i="10"/>
  <c r="E4775" i="10"/>
  <c r="F1258" i="10"/>
  <c r="F1257" i="10"/>
  <c r="F2390" i="10"/>
  <c r="F2391" i="10"/>
  <c r="O1239" i="10" l="1"/>
  <c r="O4800" i="10"/>
  <c r="O4773" i="10"/>
  <c r="O4774" i="10"/>
  <c r="O1524" i="10"/>
  <c r="O385" i="10"/>
  <c r="O1151" i="10"/>
  <c r="O499" i="10"/>
  <c r="O4930" i="10"/>
  <c r="O54" i="10"/>
  <c r="O4635" i="10"/>
  <c r="O265" i="10"/>
  <c r="O3080" i="10"/>
  <c r="E1258" i="10"/>
  <c r="E1257" i="10"/>
  <c r="O3081" i="10"/>
  <c r="O3706" i="10"/>
  <c r="O500" i="10"/>
  <c r="O36" i="10"/>
  <c r="O4415" i="10"/>
  <c r="O53" i="10"/>
  <c r="O2468" i="10"/>
  <c r="O1240" i="10"/>
  <c r="E2391" i="10"/>
  <c r="O2818" i="10"/>
  <c r="F1751" i="10"/>
  <c r="F4421" i="10"/>
  <c r="F1796" i="10"/>
  <c r="F3451" i="10"/>
  <c r="F3948" i="10"/>
  <c r="F1964" i="10"/>
  <c r="F4159" i="10"/>
  <c r="F3602" i="10"/>
  <c r="F3799" i="10"/>
  <c r="F1795" i="10"/>
  <c r="F3620" i="10"/>
  <c r="F3768" i="10"/>
  <c r="F422" i="10"/>
  <c r="F2256" i="10"/>
  <c r="F4160" i="10"/>
  <c r="F2839" i="10"/>
  <c r="F735" i="10"/>
  <c r="F3800" i="10"/>
  <c r="F3274" i="10"/>
  <c r="F3767" i="10"/>
  <c r="F2255" i="10"/>
  <c r="F4158" i="10"/>
  <c r="F3946" i="10"/>
  <c r="F2041" i="10"/>
  <c r="F3947" i="10"/>
  <c r="F733" i="10"/>
  <c r="F3090" i="10"/>
  <c r="F734" i="10"/>
  <c r="F2042" i="10"/>
  <c r="F2040" i="10"/>
  <c r="F4419" i="10"/>
  <c r="F2980" i="10"/>
  <c r="F1752" i="10"/>
  <c r="F1794" i="10"/>
  <c r="F2389" i="10"/>
  <c r="F3786" i="10"/>
  <c r="F423" i="10"/>
  <c r="F3131" i="10"/>
  <c r="F3255" i="10"/>
  <c r="F3256" i="10"/>
  <c r="F421" i="10"/>
  <c r="F1965" i="10"/>
  <c r="F4420" i="10"/>
  <c r="F1750" i="10"/>
  <c r="F2257" i="10"/>
  <c r="O1257" i="10" l="1"/>
  <c r="E2256" i="10"/>
  <c r="E1796" i="10"/>
  <c r="E2257" i="10"/>
  <c r="E734" i="10"/>
  <c r="E3091" i="10"/>
  <c r="O3091" i="10" s="1"/>
  <c r="E3256" i="10"/>
  <c r="E3257" i="10"/>
  <c r="O3257" i="10" s="1"/>
  <c r="E3768" i="10"/>
  <c r="E3769" i="10"/>
  <c r="O3769" i="10" s="1"/>
  <c r="E3947" i="10"/>
  <c r="E2390" i="10"/>
  <c r="O2390" i="10" s="1"/>
  <c r="E4420" i="10"/>
  <c r="E735" i="10"/>
  <c r="E3948" i="10"/>
  <c r="E422" i="10"/>
  <c r="E4421" i="10"/>
  <c r="E3603" i="10"/>
  <c r="O3603" i="10" s="1"/>
  <c r="E3131" i="10"/>
  <c r="O3130" i="10" s="1"/>
  <c r="E423" i="10"/>
  <c r="E4159" i="10"/>
  <c r="E2041" i="10"/>
  <c r="E4160" i="10"/>
  <c r="E3275" i="10"/>
  <c r="O3275" i="10" s="1"/>
  <c r="E2839" i="10"/>
  <c r="O2838" i="10" s="1"/>
  <c r="E2980" i="10"/>
  <c r="O2979" i="10" s="1"/>
  <c r="E3451" i="10"/>
  <c r="O3450" i="10" s="1"/>
  <c r="E3799" i="10"/>
  <c r="E2042" i="10"/>
  <c r="E1751" i="10"/>
  <c r="E3800" i="10"/>
  <c r="E1795" i="10"/>
  <c r="E3787" i="10"/>
  <c r="O3787" i="10" s="1"/>
  <c r="E3620" i="10"/>
  <c r="O3619" i="10" s="1"/>
  <c r="E1752" i="10"/>
  <c r="E1965" i="10"/>
  <c r="E3935" i="10"/>
  <c r="O3934" i="10" s="1"/>
  <c r="F2637" i="10"/>
  <c r="F3731" i="10"/>
  <c r="F3730" i="10"/>
  <c r="F3922" i="10"/>
  <c r="F3601" i="10"/>
  <c r="F3921" i="10"/>
  <c r="F3679" i="10"/>
  <c r="F3538" i="10"/>
  <c r="F3665" i="10"/>
  <c r="F3217" i="10"/>
  <c r="F3806" i="10"/>
  <c r="F2720" i="10"/>
  <c r="F3729" i="10"/>
  <c r="F3409" i="10"/>
  <c r="F3027" i="10"/>
  <c r="F2722" i="10"/>
  <c r="F1615" i="10"/>
  <c r="F3857" i="10"/>
  <c r="F1617" i="10"/>
  <c r="F3793" i="10"/>
  <c r="F3219" i="10"/>
  <c r="F3410" i="10"/>
  <c r="F3807" i="10"/>
  <c r="F3473" i="10"/>
  <c r="F1963" i="10"/>
  <c r="F3539" i="10"/>
  <c r="F3218" i="10"/>
  <c r="F3025" i="10"/>
  <c r="F1616" i="10"/>
  <c r="F2721" i="10"/>
  <c r="F3153" i="10"/>
  <c r="F3026" i="10"/>
  <c r="F2635" i="10"/>
  <c r="F3089" i="10"/>
  <c r="F3281" i="10"/>
  <c r="F3537" i="10"/>
  <c r="F3345" i="10"/>
  <c r="F2961" i="10"/>
  <c r="F3805" i="10"/>
  <c r="F2636" i="10"/>
  <c r="F3678" i="10"/>
  <c r="O1751" i="10" l="1"/>
  <c r="O4420" i="10"/>
  <c r="O3799" i="10"/>
  <c r="O1795" i="10"/>
  <c r="O422" i="10"/>
  <c r="O3256" i="10"/>
  <c r="O2041" i="10"/>
  <c r="E3411" i="10"/>
  <c r="E3410" i="10"/>
  <c r="E3923" i="10"/>
  <c r="E3922" i="10"/>
  <c r="E1964" i="10"/>
  <c r="O1964" i="10" s="1"/>
  <c r="E3805" i="10"/>
  <c r="E3346" i="10"/>
  <c r="O3346" i="10" s="1"/>
  <c r="E3858" i="10"/>
  <c r="O3858" i="10" s="1"/>
  <c r="E1616" i="10"/>
  <c r="E1617" i="10"/>
  <c r="E3806" i="10"/>
  <c r="E3026" i="10"/>
  <c r="E3538" i="10"/>
  <c r="E2636" i="10"/>
  <c r="E2637" i="10"/>
  <c r="E3090" i="10"/>
  <c r="O3090" i="10" s="1"/>
  <c r="E3807" i="10"/>
  <c r="E3539" i="10"/>
  <c r="E3731" i="10"/>
  <c r="E2962" i="10"/>
  <c r="O2962" i="10" s="1"/>
  <c r="E3218" i="10"/>
  <c r="E3282" i="10"/>
  <c r="O3282" i="10" s="1"/>
  <c r="E3027" i="10"/>
  <c r="E3730" i="10"/>
  <c r="E3666" i="10"/>
  <c r="O3666" i="10" s="1"/>
  <c r="E3219" i="10"/>
  <c r="E3602" i="10"/>
  <c r="O3602" i="10" s="1"/>
  <c r="E2721" i="10"/>
  <c r="E3474" i="10"/>
  <c r="O3474" i="10" s="1"/>
  <c r="E3794" i="10"/>
  <c r="O3794" i="10" s="1"/>
  <c r="E2722" i="10"/>
  <c r="E3154" i="10"/>
  <c r="O3154" i="10" s="1"/>
  <c r="O4159" i="10"/>
  <c r="O3947" i="10"/>
  <c r="O2256" i="10"/>
  <c r="O3768" i="10"/>
  <c r="O734" i="10"/>
  <c r="E3679" i="10"/>
  <c r="F3295" i="10"/>
  <c r="F3422" i="10"/>
  <c r="F3677" i="10"/>
  <c r="F3294" i="10"/>
  <c r="F3551" i="10"/>
  <c r="O3806" i="10" l="1"/>
  <c r="O3218" i="10"/>
  <c r="O3538" i="10"/>
  <c r="O2721" i="10"/>
  <c r="O3026" i="10"/>
  <c r="O3922" i="10"/>
  <c r="O3410" i="10"/>
  <c r="O3805" i="10"/>
  <c r="O2636" i="10"/>
  <c r="E3551" i="10"/>
  <c r="O3550" i="10" s="1"/>
  <c r="E3678" i="10"/>
  <c r="O3678" i="10" s="1"/>
  <c r="E3422" i="10"/>
  <c r="O3421" i="10" s="1"/>
  <c r="E3423" i="10"/>
  <c r="O3730" i="10"/>
  <c r="O1616" i="10"/>
  <c r="E3295" i="10"/>
  <c r="F3293" i="10"/>
  <c r="F3167" i="10"/>
  <c r="F3166" i="10"/>
  <c r="O3422" i="10" l="1"/>
  <c r="E3294" i="10"/>
  <c r="O3294" i="10" s="1"/>
  <c r="E3293" i="10"/>
  <c r="E3167" i="10"/>
  <c r="E2849" i="10"/>
  <c r="O2848" i="10" s="1"/>
  <c r="F2910" i="10"/>
  <c r="F3039" i="10"/>
  <c r="F3895" i="10"/>
  <c r="F3165" i="10"/>
  <c r="F3896" i="10"/>
  <c r="F2911" i="10"/>
  <c r="O3293" i="10" l="1"/>
  <c r="E3166" i="10"/>
  <c r="O3166" i="10" s="1"/>
  <c r="E2910" i="10"/>
  <c r="O2909" i="10" s="1"/>
  <c r="E2911" i="10"/>
  <c r="E3039" i="10"/>
  <c r="O3038" i="10" s="1"/>
  <c r="O2849" i="10"/>
  <c r="E3896" i="10"/>
  <c r="O3804" i="10"/>
  <c r="E3705" i="10"/>
  <c r="O3704" i="10" s="1"/>
  <c r="F3894" i="10"/>
  <c r="F3607" i="10"/>
  <c r="O2910" i="10" l="1"/>
  <c r="E3895" i="10"/>
  <c r="O3895" i="10" s="1"/>
  <c r="O3705" i="10"/>
  <c r="E3607" i="10"/>
  <c r="O3606" i="10" s="1"/>
  <c r="O3292" i="10"/>
  <c r="E3193" i="10"/>
  <c r="O3192" i="10" s="1"/>
  <c r="F3384" i="10"/>
  <c r="F3383" i="10"/>
  <c r="F3382" i="10"/>
  <c r="F3484" i="10"/>
  <c r="F3095" i="10"/>
  <c r="E3484" i="10" l="1"/>
  <c r="O3483" i="10" s="1"/>
  <c r="E3383" i="10"/>
  <c r="E3384" i="10"/>
  <c r="O3193" i="10"/>
  <c r="E3095" i="10"/>
  <c r="O3094" i="10" s="1"/>
  <c r="E3861" i="10"/>
  <c r="O3860" i="10" s="1"/>
  <c r="E3761" i="10"/>
  <c r="O3761" i="10" s="1"/>
  <c r="F3663" i="10"/>
  <c r="F2972" i="10"/>
  <c r="F2747" i="10"/>
  <c r="F2746" i="10"/>
  <c r="F2745" i="10"/>
  <c r="F2887" i="10"/>
  <c r="E2746" i="10" l="1"/>
  <c r="E2747" i="10"/>
  <c r="E2887" i="10"/>
  <c r="O2886" i="10" s="1"/>
  <c r="E2972" i="10"/>
  <c r="O2971" i="10" s="1"/>
  <c r="O3383" i="10"/>
  <c r="O3760" i="10"/>
  <c r="O3861" i="10"/>
  <c r="E3663" i="10"/>
  <c r="O3662" i="10" s="1"/>
  <c r="E3349" i="10"/>
  <c r="O3348" i="10" s="1"/>
  <c r="E3249" i="10"/>
  <c r="O3248" i="10" s="1"/>
  <c r="F3439" i="10"/>
  <c r="F3151" i="10"/>
  <c r="F3440" i="10"/>
  <c r="F3438" i="10"/>
  <c r="F3540" i="10"/>
  <c r="E3440" i="10" l="1"/>
  <c r="E3540" i="10"/>
  <c r="O3539" i="10" s="1"/>
  <c r="E3439" i="10"/>
  <c r="O2746" i="10"/>
  <c r="O3249" i="10"/>
  <c r="O3349" i="10"/>
  <c r="E3151" i="10"/>
  <c r="O3150" i="10" s="1"/>
  <c r="E2805" i="10"/>
  <c r="O2805" i="10" s="1"/>
  <c r="F3028" i="10"/>
  <c r="F3534" i="10"/>
  <c r="F3533" i="10"/>
  <c r="F2928" i="10"/>
  <c r="F2927" i="10"/>
  <c r="F2926" i="10"/>
  <c r="O3439" i="10" l="1"/>
  <c r="E2927" i="10"/>
  <c r="E2928" i="10"/>
  <c r="E3028" i="10"/>
  <c r="O3027" i="10" s="1"/>
  <c r="O2804" i="10"/>
  <c r="E3534" i="10"/>
  <c r="E3533" i="10"/>
  <c r="O3532" i="10" s="1"/>
  <c r="F3623" i="10"/>
  <c r="F3624" i="10"/>
  <c r="O2927" i="10" l="1"/>
  <c r="O3533" i="10"/>
  <c r="E3624" i="10"/>
  <c r="E3433" i="10"/>
  <c r="O3433" i="10" s="1"/>
  <c r="F3846" i="10"/>
  <c r="F3847" i="10"/>
  <c r="F3845" i="10"/>
  <c r="F3333" i="10"/>
  <c r="F3334" i="10"/>
  <c r="F3724" i="10"/>
  <c r="F3723" i="10"/>
  <c r="F3622" i="10"/>
  <c r="F3722" i="10"/>
  <c r="E3847" i="10" l="1"/>
  <c r="E3846" i="10"/>
  <c r="E3723" i="10"/>
  <c r="E3623" i="10"/>
  <c r="O3623" i="10" s="1"/>
  <c r="E3724" i="10"/>
  <c r="O3432" i="10"/>
  <c r="E3334" i="10"/>
  <c r="F3022" i="10"/>
  <c r="F3112" i="10"/>
  <c r="F3111" i="10"/>
  <c r="F3332" i="10"/>
  <c r="F3021" i="10"/>
  <c r="O3723" i="10" l="1"/>
  <c r="E3021" i="10"/>
  <c r="O3020" i="10" s="1"/>
  <c r="E3333" i="10"/>
  <c r="O3333" i="10" s="1"/>
  <c r="E3022" i="10"/>
  <c r="O3846" i="10"/>
  <c r="E3112" i="10"/>
  <c r="E2921" i="10"/>
  <c r="O2921" i="10" s="1"/>
  <c r="E2852" i="10"/>
  <c r="O2852" i="10" s="1"/>
  <c r="F3335" i="10"/>
  <c r="F2771" i="10"/>
  <c r="F3212" i="10"/>
  <c r="F3211" i="10"/>
  <c r="F3210" i="10"/>
  <c r="F3110" i="10"/>
  <c r="E3335" i="10" l="1"/>
  <c r="O3334" i="10" s="1"/>
  <c r="E3111" i="10"/>
  <c r="O3111" i="10" s="1"/>
  <c r="E3211" i="10"/>
  <c r="E3212" i="10"/>
  <c r="O3021" i="10"/>
  <c r="O2851" i="10"/>
  <c r="O2920" i="10"/>
  <c r="E2771" i="10"/>
  <c r="O2770" i="10" s="1"/>
  <c r="F1020" i="10"/>
  <c r="F2388" i="10"/>
  <c r="F3837" i="10"/>
  <c r="F1773" i="10"/>
  <c r="F3011" i="10"/>
  <c r="F1772" i="10"/>
  <c r="F3013" i="10"/>
  <c r="F1222" i="10"/>
  <c r="F1774" i="10"/>
  <c r="F1484" i="10"/>
  <c r="F1017" i="10"/>
  <c r="F1018" i="10"/>
  <c r="F2447" i="10"/>
  <c r="F1019" i="10"/>
  <c r="F3012" i="10"/>
  <c r="F3813" i="10"/>
  <c r="F1481" i="10"/>
  <c r="F2449" i="10"/>
  <c r="F1483" i="10"/>
  <c r="F1482" i="10"/>
  <c r="F3125" i="10"/>
  <c r="F2448" i="10"/>
  <c r="F1221" i="10"/>
  <c r="O3211" i="10" l="1"/>
  <c r="E3838" i="10"/>
  <c r="O3838" i="10" s="1"/>
  <c r="E1483" i="10"/>
  <c r="E1019" i="10"/>
  <c r="E2449" i="10"/>
  <c r="E1484" i="10"/>
  <c r="E1773" i="10"/>
  <c r="E1020" i="10"/>
  <c r="E1774" i="10"/>
  <c r="E1221" i="10"/>
  <c r="E3126" i="10"/>
  <c r="O3126" i="10" s="1"/>
  <c r="E3813" i="10"/>
  <c r="O3812" i="10" s="1"/>
  <c r="E1222" i="10"/>
  <c r="E2389" i="10"/>
  <c r="O2389" i="10" s="1"/>
  <c r="E3012" i="10"/>
  <c r="E2448" i="10"/>
  <c r="E3013" i="10"/>
  <c r="E1018" i="10"/>
  <c r="E1482" i="10"/>
  <c r="F777" i="10"/>
  <c r="F776" i="10"/>
  <c r="F2678" i="10"/>
  <c r="F2671" i="10"/>
  <c r="F2670" i="10"/>
  <c r="F2669" i="10"/>
  <c r="F2677" i="10"/>
  <c r="F2679" i="10"/>
  <c r="F1973" i="10"/>
  <c r="F775" i="10"/>
  <c r="F263" i="10"/>
  <c r="F2302" i="10"/>
  <c r="F1632" i="10"/>
  <c r="F393" i="10"/>
  <c r="F2301" i="10"/>
  <c r="F1633" i="10"/>
  <c r="F2218" i="10"/>
  <c r="F3452" i="10"/>
  <c r="F2216" i="10"/>
  <c r="F4686" i="10"/>
  <c r="F1981" i="10"/>
  <c r="F4181" i="10"/>
  <c r="F4122" i="10"/>
  <c r="F1979" i="10"/>
  <c r="F1980" i="10"/>
  <c r="F394" i="10"/>
  <c r="F4179" i="10"/>
  <c r="F4688" i="10"/>
  <c r="F4180" i="10"/>
  <c r="F4123" i="10"/>
  <c r="F1634" i="10"/>
  <c r="F4687" i="10"/>
  <c r="F3453" i="10"/>
  <c r="F2217" i="10"/>
  <c r="F3408" i="10"/>
  <c r="F4124" i="10"/>
  <c r="F2303" i="10"/>
  <c r="O1221" i="10" l="1"/>
  <c r="O1483" i="10"/>
  <c r="O1018" i="10"/>
  <c r="O2448" i="10"/>
  <c r="E1973" i="10"/>
  <c r="O1972" i="10" s="1"/>
  <c r="E2670" i="10"/>
  <c r="E4688" i="10"/>
  <c r="E2302" i="10"/>
  <c r="E2218" i="10"/>
  <c r="E1981" i="10"/>
  <c r="E4687" i="10"/>
  <c r="E2217" i="10"/>
  <c r="E3452" i="10"/>
  <c r="E2671" i="10"/>
  <c r="E2303" i="10"/>
  <c r="E4180" i="10"/>
  <c r="E4181" i="10"/>
  <c r="E2678" i="10"/>
  <c r="E264" i="10"/>
  <c r="O264" i="10" s="1"/>
  <c r="E776" i="10"/>
  <c r="E3408" i="10"/>
  <c r="O3407" i="10" s="1"/>
  <c r="E1980" i="10"/>
  <c r="E3453" i="10"/>
  <c r="E2679" i="10"/>
  <c r="E1633" i="10"/>
  <c r="E777" i="10"/>
  <c r="E4123" i="10"/>
  <c r="E1634" i="10"/>
  <c r="E4124" i="10"/>
  <c r="O3012" i="10"/>
  <c r="O1773" i="10"/>
  <c r="O1482" i="10"/>
  <c r="O1019" i="10"/>
  <c r="E394" i="10"/>
  <c r="F1048" i="10"/>
  <c r="F392" i="10"/>
  <c r="F3856" i="10"/>
  <c r="F3855" i="10"/>
  <c r="F4729" i="10"/>
  <c r="F4728" i="10"/>
  <c r="F1049" i="10"/>
  <c r="F4727" i="10"/>
  <c r="O2302" i="10" l="1"/>
  <c r="O1980" i="10"/>
  <c r="O3452" i="10"/>
  <c r="O4687" i="10"/>
  <c r="O2678" i="10"/>
  <c r="O1633" i="10"/>
  <c r="E3855" i="10"/>
  <c r="E393" i="10"/>
  <c r="O393" i="10" s="1"/>
  <c r="E3856" i="10"/>
  <c r="E4728" i="10"/>
  <c r="E4729" i="10"/>
  <c r="O2670" i="10"/>
  <c r="O776" i="10"/>
  <c r="O2217" i="10"/>
  <c r="O4123" i="10"/>
  <c r="O4180" i="10"/>
  <c r="E1049" i="10"/>
  <c r="E3454" i="10"/>
  <c r="O3453" i="10" s="1"/>
  <c r="E2669" i="10"/>
  <c r="O2669" i="10" s="1"/>
  <c r="E3083" i="10"/>
  <c r="O3082" i="10" s="1"/>
  <c r="E3897" i="10"/>
  <c r="O3896" i="10" s="1"/>
  <c r="F1047" i="10"/>
  <c r="F592" i="10"/>
  <c r="F2297" i="10"/>
  <c r="F4481" i="10"/>
  <c r="F564" i="10"/>
  <c r="F3173" i="10"/>
  <c r="F479" i="10"/>
  <c r="F3465" i="10"/>
  <c r="F3785" i="10"/>
  <c r="F477" i="10"/>
  <c r="F562" i="10"/>
  <c r="F2296" i="10"/>
  <c r="F594" i="10"/>
  <c r="F2953" i="10"/>
  <c r="F3968" i="10"/>
  <c r="F3263" i="10"/>
  <c r="F4844" i="10"/>
  <c r="F1156" i="10"/>
  <c r="F3967" i="10"/>
  <c r="F4892" i="10"/>
  <c r="F1686" i="10"/>
  <c r="F1155" i="10"/>
  <c r="F4003" i="10"/>
  <c r="F4995" i="10"/>
  <c r="F4893" i="10"/>
  <c r="F4993" i="10"/>
  <c r="F478" i="10"/>
  <c r="F1439" i="10"/>
  <c r="F4842" i="10"/>
  <c r="F2015" i="10"/>
  <c r="F3264" i="10"/>
  <c r="F1687" i="10"/>
  <c r="F2013" i="10"/>
  <c r="F1438" i="10"/>
  <c r="F4005" i="10"/>
  <c r="F593" i="10"/>
  <c r="F3145" i="10"/>
  <c r="F4040" i="10"/>
  <c r="F2298" i="10"/>
  <c r="F4004" i="10"/>
  <c r="F4039" i="10"/>
  <c r="F3657" i="10"/>
  <c r="F1154" i="10"/>
  <c r="F563" i="10"/>
  <c r="F4894" i="10"/>
  <c r="F4895" i="10"/>
  <c r="F2014" i="10"/>
  <c r="F1437" i="10"/>
  <c r="F4843" i="10"/>
  <c r="F3273" i="10"/>
  <c r="F4483" i="10"/>
  <c r="F4482" i="10"/>
  <c r="F1688" i="10"/>
  <c r="F4038" i="10"/>
  <c r="F4994" i="10"/>
  <c r="F3966" i="10"/>
  <c r="O3855" i="10" l="1"/>
  <c r="E4004" i="10"/>
  <c r="E4483" i="10"/>
  <c r="E2297" i="10"/>
  <c r="E3173" i="10"/>
  <c r="O3172" i="10" s="1"/>
  <c r="E3786" i="10"/>
  <c r="O3786" i="10" s="1"/>
  <c r="E478" i="10"/>
  <c r="E2014" i="10"/>
  <c r="E4895" i="10"/>
  <c r="E564" i="10"/>
  <c r="E479" i="10"/>
  <c r="E4040" i="10"/>
  <c r="E3967" i="10"/>
  <c r="E3146" i="10"/>
  <c r="O3146" i="10" s="1"/>
  <c r="E4894" i="10"/>
  <c r="E563" i="10"/>
  <c r="E3968" i="10"/>
  <c r="E3274" i="10"/>
  <c r="O3274" i="10" s="1"/>
  <c r="E2015" i="10"/>
  <c r="E593" i="10"/>
  <c r="E4039" i="10"/>
  <c r="E4482" i="10"/>
  <c r="E594" i="10"/>
  <c r="E1048" i="10"/>
  <c r="O1048" i="10" s="1"/>
  <c r="E1155" i="10"/>
  <c r="E4005" i="10"/>
  <c r="E1438" i="10"/>
  <c r="E2298" i="10"/>
  <c r="E2954" i="10"/>
  <c r="O2954" i="10" s="1"/>
  <c r="E1156" i="10"/>
  <c r="E1687" i="10"/>
  <c r="E4994" i="10"/>
  <c r="E1439" i="10"/>
  <c r="E3466" i="10"/>
  <c r="O3466" i="10" s="1"/>
  <c r="E3658" i="10"/>
  <c r="O3658" i="10" s="1"/>
  <c r="E4843" i="10"/>
  <c r="E4893" i="10"/>
  <c r="E1688" i="10"/>
  <c r="E4995" i="10"/>
  <c r="E4844" i="10"/>
  <c r="O4728" i="10"/>
  <c r="O3897" i="10"/>
  <c r="E3264" i="10"/>
  <c r="O3798" i="10"/>
  <c r="E3485" i="10"/>
  <c r="O3484" i="10" s="1"/>
  <c r="E3385" i="10"/>
  <c r="O3384" i="10" s="1"/>
  <c r="O3286" i="10"/>
  <c r="F3008" i="10"/>
  <c r="F3648" i="10"/>
  <c r="F2751" i="10"/>
  <c r="F3902" i="10"/>
  <c r="F3391" i="10"/>
  <c r="F3518" i="10"/>
  <c r="F3520" i="10"/>
  <c r="F3134" i="10"/>
  <c r="F3576" i="10"/>
  <c r="F3392" i="10"/>
  <c r="F2830" i="10"/>
  <c r="F3519" i="10"/>
  <c r="F3164" i="10"/>
  <c r="F3007" i="10"/>
  <c r="F2750" i="10"/>
  <c r="F3262" i="10"/>
  <c r="F3647" i="10"/>
  <c r="F3776" i="10"/>
  <c r="F3006" i="10"/>
  <c r="F3646" i="10"/>
  <c r="F3135" i="10"/>
  <c r="F3774" i="10"/>
  <c r="F3904" i="10"/>
  <c r="F2749" i="10"/>
  <c r="F3903" i="10"/>
  <c r="F3390" i="10"/>
  <c r="F3136" i="10"/>
  <c r="F3575" i="10"/>
  <c r="F2831" i="10"/>
  <c r="F3676" i="10"/>
  <c r="F2832" i="10"/>
  <c r="F3775" i="10"/>
  <c r="F3574" i="10"/>
  <c r="O478" i="10" l="1"/>
  <c r="O4482" i="10"/>
  <c r="O3967" i="10"/>
  <c r="O4843" i="10"/>
  <c r="O4039" i="10"/>
  <c r="O4893" i="10"/>
  <c r="O1155" i="10"/>
  <c r="O4994" i="10"/>
  <c r="O2014" i="10"/>
  <c r="O593" i="10"/>
  <c r="E2750" i="10"/>
  <c r="E3575" i="10"/>
  <c r="E3391" i="10"/>
  <c r="E2751" i="10"/>
  <c r="E3007" i="10"/>
  <c r="E3519" i="10"/>
  <c r="E3776" i="10"/>
  <c r="E3520" i="10"/>
  <c r="E3903" i="10"/>
  <c r="E3904" i="10"/>
  <c r="E3576" i="10"/>
  <c r="E3392" i="10"/>
  <c r="E2831" i="10"/>
  <c r="E3008" i="10"/>
  <c r="E3647" i="10"/>
  <c r="E2832" i="10"/>
  <c r="E3676" i="10"/>
  <c r="O3675" i="10" s="1"/>
  <c r="E3648" i="10"/>
  <c r="E3135" i="10"/>
  <c r="E3263" i="10"/>
  <c r="O3263" i="10" s="1"/>
  <c r="E3775" i="10"/>
  <c r="E3136" i="10"/>
  <c r="O4004" i="10"/>
  <c r="O1687" i="10"/>
  <c r="O4894" i="10"/>
  <c r="O563" i="10"/>
  <c r="O2297" i="10"/>
  <c r="O1438" i="10"/>
  <c r="O3485" i="10"/>
  <c r="O3385" i="10"/>
  <c r="E3164" i="10"/>
  <c r="O3163" i="10" s="1"/>
  <c r="E2973" i="10"/>
  <c r="O2972" i="10" s="1"/>
  <c r="F3063" i="10"/>
  <c r="F3062" i="10"/>
  <c r="F3064" i="10"/>
  <c r="F2871" i="10"/>
  <c r="O3519" i="10" l="1"/>
  <c r="O2831" i="10"/>
  <c r="O3647" i="10"/>
  <c r="O3903" i="10"/>
  <c r="E3063" i="10"/>
  <c r="E3064" i="10"/>
  <c r="O2750" i="10"/>
  <c r="O3007" i="10"/>
  <c r="O3135" i="10"/>
  <c r="O3391" i="10"/>
  <c r="O3575" i="10"/>
  <c r="O3775" i="10"/>
  <c r="O2973" i="10"/>
  <c r="E2871" i="10"/>
  <c r="O2870" i="10" s="1"/>
  <c r="O3854" i="10"/>
  <c r="E3541" i="10"/>
  <c r="O3540" i="10" s="1"/>
  <c r="E3441" i="10"/>
  <c r="O3440" i="10" s="1"/>
  <c r="F3630" i="10"/>
  <c r="F3343" i="10"/>
  <c r="F3732" i="10"/>
  <c r="F3342" i="10"/>
  <c r="F3632" i="10"/>
  <c r="F3631" i="10"/>
  <c r="E3631" i="10" l="1"/>
  <c r="E3632" i="10"/>
  <c r="E3732" i="10"/>
  <c r="O3731" i="10" s="1"/>
  <c r="O3063" i="10"/>
  <c r="O3441" i="10"/>
  <c r="O3541" i="10"/>
  <c r="E3343" i="10"/>
  <c r="E3342" i="10"/>
  <c r="O3341" i="10" s="1"/>
  <c r="F3220" i="10"/>
  <c r="O3631" i="10" l="1"/>
  <c r="O3342" i="10"/>
  <c r="E3220" i="10"/>
  <c r="O3219" i="10" s="1"/>
  <c r="E3029" i="10"/>
  <c r="O3028" i="10" s="1"/>
  <c r="E2929" i="10"/>
  <c r="O2928" i="10" s="1"/>
  <c r="E3725" i="10"/>
  <c r="O3724" i="10" s="1"/>
  <c r="F3120" i="10"/>
  <c r="F2775" i="10"/>
  <c r="F3119" i="10"/>
  <c r="F2774" i="10"/>
  <c r="F3118" i="10"/>
  <c r="E3119" i="10" l="1"/>
  <c r="E3120" i="10"/>
  <c r="O3029" i="10"/>
  <c r="O2929" i="10"/>
  <c r="E2775" i="10"/>
  <c r="O3725" i="10"/>
  <c r="E3625" i="10"/>
  <c r="O3624" i="10" s="1"/>
  <c r="F3815" i="10"/>
  <c r="F2773" i="10"/>
  <c r="F3916" i="10"/>
  <c r="F3814" i="10"/>
  <c r="F3915" i="10"/>
  <c r="F3914" i="10"/>
  <c r="F3526" i="10"/>
  <c r="F3816" i="10"/>
  <c r="E3815" i="10" l="1"/>
  <c r="E2774" i="10"/>
  <c r="O2774" i="10" s="1"/>
  <c r="E3816" i="10"/>
  <c r="E3915" i="10"/>
  <c r="E3916" i="10"/>
  <c r="O3119" i="10"/>
  <c r="O3625" i="10"/>
  <c r="E3526" i="10"/>
  <c r="O3525" i="10" s="1"/>
  <c r="E3213" i="10"/>
  <c r="O3213" i="10" s="1"/>
  <c r="E3113" i="10"/>
  <c r="O3113" i="10" s="1"/>
  <c r="E3014" i="10"/>
  <c r="O3014" i="10" s="1"/>
  <c r="F3304" i="10"/>
  <c r="F3527" i="10"/>
  <c r="F2899" i="10"/>
  <c r="F3404" i="10"/>
  <c r="F3302" i="10"/>
  <c r="F3402" i="10"/>
  <c r="F3403" i="10"/>
  <c r="F3303" i="10"/>
  <c r="F2898" i="10"/>
  <c r="O3915" i="10" l="1"/>
  <c r="E3403" i="10"/>
  <c r="E3404" i="10"/>
  <c r="E3303" i="10"/>
  <c r="E3527" i="10"/>
  <c r="O3526" i="10" s="1"/>
  <c r="E3304" i="10"/>
  <c r="O3815" i="10"/>
  <c r="O3112" i="10"/>
  <c r="O3212" i="10"/>
  <c r="O3013" i="10"/>
  <c r="E2899" i="10"/>
  <c r="F2897" i="10"/>
  <c r="F3716" i="10"/>
  <c r="F3715" i="10"/>
  <c r="F1282" i="10"/>
  <c r="F2912" i="10"/>
  <c r="F2833" i="10"/>
  <c r="F2834" i="10"/>
  <c r="F2835" i="10"/>
  <c r="F2772" i="10"/>
  <c r="O3303" i="10" l="1"/>
  <c r="E2772" i="10"/>
  <c r="O2771" i="10" s="1"/>
  <c r="E3715" i="10"/>
  <c r="E3716" i="10"/>
  <c r="E2834" i="10"/>
  <c r="E2898" i="10"/>
  <c r="O2898" i="10" s="1"/>
  <c r="E2835" i="10"/>
  <c r="E1283" i="10"/>
  <c r="O1283" i="10" s="1"/>
  <c r="O3403" i="10"/>
  <c r="E2913" i="10"/>
  <c r="O2913" i="10" s="1"/>
  <c r="E2912" i="10"/>
  <c r="F1404" i="10"/>
  <c r="F1570" i="10"/>
  <c r="F329" i="10"/>
  <c r="F1568" i="10"/>
  <c r="F328" i="10"/>
  <c r="F1405" i="10"/>
  <c r="F3160" i="10"/>
  <c r="F1569" i="10"/>
  <c r="F2319" i="10"/>
  <c r="F2318" i="10"/>
  <c r="F4251" i="10"/>
  <c r="F1406" i="10"/>
  <c r="F4252" i="10"/>
  <c r="O2912" i="10" l="1"/>
  <c r="O3715" i="10"/>
  <c r="E1405" i="10"/>
  <c r="E1406" i="10"/>
  <c r="E2319" i="10"/>
  <c r="E2320" i="10"/>
  <c r="O2320" i="10" s="1"/>
  <c r="E4252" i="10"/>
  <c r="E4251" i="10"/>
  <c r="E1569" i="10"/>
  <c r="E3161" i="10"/>
  <c r="O3161" i="10" s="1"/>
  <c r="E1570" i="10"/>
  <c r="O2834" i="10"/>
  <c r="E329" i="10"/>
  <c r="F2586" i="10"/>
  <c r="F2124" i="10"/>
  <c r="F840" i="10"/>
  <c r="F841" i="10"/>
  <c r="F839" i="10"/>
  <c r="F2585" i="10"/>
  <c r="F1708" i="10"/>
  <c r="F3052" i="10"/>
  <c r="F2125" i="10"/>
  <c r="F3053" i="10"/>
  <c r="F327" i="10"/>
  <c r="F4244" i="10"/>
  <c r="F2584" i="10"/>
  <c r="F4243" i="10"/>
  <c r="F4245" i="10"/>
  <c r="O4251" i="10" l="1"/>
  <c r="O2319" i="10"/>
  <c r="E841" i="10"/>
  <c r="E2586" i="10"/>
  <c r="E1709" i="10"/>
  <c r="O1709" i="10" s="1"/>
  <c r="E840" i="10"/>
  <c r="E3053" i="10"/>
  <c r="E2585" i="10"/>
  <c r="E4244" i="10"/>
  <c r="E4245" i="10"/>
  <c r="E328" i="10"/>
  <c r="O328" i="10" s="1"/>
  <c r="E3052" i="10"/>
  <c r="O1405" i="10"/>
  <c r="O1569" i="10"/>
  <c r="E2125" i="10"/>
  <c r="E3160" i="10"/>
  <c r="O3160" i="10" s="1"/>
  <c r="F627" i="10"/>
  <c r="F4029" i="10"/>
  <c r="F1370" i="10"/>
  <c r="F3188" i="10"/>
  <c r="F628" i="10"/>
  <c r="F114" i="10"/>
  <c r="F2210" i="10"/>
  <c r="F1909" i="10"/>
  <c r="F4752" i="10"/>
  <c r="F2123" i="10"/>
  <c r="F116" i="10"/>
  <c r="F3544" i="10"/>
  <c r="F2208" i="10"/>
  <c r="F626" i="10"/>
  <c r="F4031" i="10"/>
  <c r="F4751" i="10"/>
  <c r="F2578" i="10"/>
  <c r="F4750" i="10"/>
  <c r="F4030" i="10"/>
  <c r="F115" i="10"/>
  <c r="F4546" i="10"/>
  <c r="F4547" i="10"/>
  <c r="F2209" i="10"/>
  <c r="O840" i="10" l="1"/>
  <c r="O3052" i="10"/>
  <c r="E628" i="10"/>
  <c r="E3544" i="10"/>
  <c r="O3543" i="10" s="1"/>
  <c r="E4547" i="10"/>
  <c r="E2578" i="10"/>
  <c r="O2577" i="10" s="1"/>
  <c r="E1909" i="10"/>
  <c r="O1908" i="10" s="1"/>
  <c r="E1370" i="10"/>
  <c r="O1369" i="10" s="1"/>
  <c r="E4752" i="10"/>
  <c r="E2209" i="10"/>
  <c r="E4030" i="10"/>
  <c r="E2124" i="10"/>
  <c r="O2124" i="10" s="1"/>
  <c r="E115" i="10"/>
  <c r="E2210" i="10"/>
  <c r="E4031" i="10"/>
  <c r="E627" i="10"/>
  <c r="E116" i="10"/>
  <c r="E4546" i="10"/>
  <c r="E4751" i="10"/>
  <c r="O4244" i="10"/>
  <c r="O2585" i="10"/>
  <c r="E3188" i="10"/>
  <c r="O3187" i="10" s="1"/>
  <c r="E3748" i="10"/>
  <c r="O3747" i="10" s="1"/>
  <c r="O3714" i="10"/>
  <c r="O3202" i="10"/>
  <c r="E2833" i="10"/>
  <c r="O2832" i="10" s="1"/>
  <c r="O3867" i="10"/>
  <c r="F3209" i="10"/>
  <c r="F2533" i="10"/>
  <c r="F2896" i="10"/>
  <c r="F1623" i="10"/>
  <c r="F4821" i="10"/>
  <c r="F1624" i="10"/>
  <c r="F2534" i="10"/>
  <c r="F2562" i="10"/>
  <c r="F3843" i="10"/>
  <c r="F3651" i="10"/>
  <c r="F3587" i="10"/>
  <c r="F3779" i="10"/>
  <c r="F4823" i="10"/>
  <c r="F2766" i="10"/>
  <c r="F2895" i="10"/>
  <c r="F3913" i="10"/>
  <c r="F2894" i="10"/>
  <c r="F4295" i="10"/>
  <c r="F3267" i="10"/>
  <c r="F4991" i="10"/>
  <c r="F3017" i="10"/>
  <c r="F3907" i="10"/>
  <c r="F3593" i="10"/>
  <c r="F3459" i="10"/>
  <c r="F3138" i="10"/>
  <c r="F547" i="10"/>
  <c r="F4120" i="10"/>
  <c r="F3849" i="10"/>
  <c r="F2535" i="10"/>
  <c r="F3521" i="10"/>
  <c r="F3778" i="10"/>
  <c r="F3393" i="10"/>
  <c r="F3395" i="10"/>
  <c r="F4166" i="10"/>
  <c r="F2214" i="10"/>
  <c r="F2560" i="10"/>
  <c r="F1869" i="10"/>
  <c r="F522" i="10"/>
  <c r="F4937" i="10"/>
  <c r="F2205" i="10"/>
  <c r="F3777" i="10"/>
  <c r="F549" i="10"/>
  <c r="F3650" i="10"/>
  <c r="F3905" i="10"/>
  <c r="F3266" i="10"/>
  <c r="F2203" i="10"/>
  <c r="F687" i="10"/>
  <c r="F3009" i="10"/>
  <c r="F3993" i="10"/>
  <c r="F4119" i="10"/>
  <c r="F4294" i="10"/>
  <c r="F3721" i="10"/>
  <c r="F1622" i="10"/>
  <c r="F4936" i="10"/>
  <c r="F3394" i="10"/>
  <c r="F4935" i="10"/>
  <c r="F3137" i="10"/>
  <c r="F3529" i="10"/>
  <c r="F3766" i="10"/>
  <c r="F1870" i="10"/>
  <c r="F3522" i="10"/>
  <c r="F4822" i="10"/>
  <c r="F4992" i="10"/>
  <c r="F4938" i="10"/>
  <c r="F3649" i="10"/>
  <c r="F3331" i="10"/>
  <c r="F2215" i="10"/>
  <c r="F3265" i="10"/>
  <c r="F3337" i="10"/>
  <c r="F3401" i="10"/>
  <c r="F685" i="10"/>
  <c r="F4296" i="10"/>
  <c r="F2947" i="10"/>
  <c r="F2561" i="10"/>
  <c r="F2204" i="10"/>
  <c r="F686" i="10"/>
  <c r="F548" i="10"/>
  <c r="F4164" i="10"/>
  <c r="F4820" i="10"/>
  <c r="F4165" i="10"/>
  <c r="F688" i="10"/>
  <c r="F4118" i="10"/>
  <c r="F4032" i="10"/>
  <c r="F1871" i="10"/>
  <c r="F3075" i="10"/>
  <c r="F3992" i="10"/>
  <c r="F3010" i="10"/>
  <c r="F3139" i="10"/>
  <c r="F3594" i="10"/>
  <c r="F3906" i="10"/>
  <c r="O115" i="10" l="1"/>
  <c r="O4546" i="10"/>
  <c r="O4751" i="10"/>
  <c r="O4030" i="10"/>
  <c r="O2209" i="10"/>
  <c r="E3394" i="10"/>
  <c r="E3905" i="10"/>
  <c r="O3904" i="10" s="1"/>
  <c r="E3402" i="10"/>
  <c r="O3402" i="10" s="1"/>
  <c r="E4120" i="10"/>
  <c r="E4937" i="10"/>
  <c r="E2947" i="10"/>
  <c r="O2946" i="10" s="1"/>
  <c r="E3137" i="10"/>
  <c r="O3136" i="10" s="1"/>
  <c r="E3266" i="10"/>
  <c r="E3395" i="10"/>
  <c r="E3587" i="10"/>
  <c r="O3586" i="10" s="1"/>
  <c r="E3777" i="10"/>
  <c r="O3776" i="10" s="1"/>
  <c r="E2205" i="10"/>
  <c r="E2535" i="10"/>
  <c r="E2215" i="10"/>
  <c r="E2216" i="10"/>
  <c r="O2216" i="10" s="1"/>
  <c r="E687" i="10"/>
  <c r="E3011" i="10"/>
  <c r="E3010" i="10"/>
  <c r="E3075" i="10"/>
  <c r="O3074" i="10" s="1"/>
  <c r="E2896" i="10"/>
  <c r="E2897" i="10"/>
  <c r="E3722" i="10"/>
  <c r="O3722" i="10" s="1"/>
  <c r="E2204" i="10"/>
  <c r="E4165" i="10"/>
  <c r="E2534" i="10"/>
  <c r="E4166" i="10"/>
  <c r="E548" i="10"/>
  <c r="E3267" i="10"/>
  <c r="E3906" i="10"/>
  <c r="E3018" i="10"/>
  <c r="O3018" i="10" s="1"/>
  <c r="E3530" i="10"/>
  <c r="O3530" i="10" s="1"/>
  <c r="E3850" i="10"/>
  <c r="O3850" i="10" s="1"/>
  <c r="E4295" i="10"/>
  <c r="E549" i="10"/>
  <c r="E4821" i="10"/>
  <c r="E688" i="10"/>
  <c r="E2895" i="10"/>
  <c r="E3009" i="10"/>
  <c r="O3008" i="10" s="1"/>
  <c r="E3138" i="10"/>
  <c r="E3459" i="10"/>
  <c r="O3458" i="10" s="1"/>
  <c r="E3649" i="10"/>
  <c r="O3648" i="10" s="1"/>
  <c r="E3778" i="10"/>
  <c r="E3907" i="10"/>
  <c r="E2561" i="10"/>
  <c r="E4938" i="10"/>
  <c r="E4296" i="10"/>
  <c r="E1623" i="10"/>
  <c r="E4032" i="10"/>
  <c r="O4031" i="10" s="1"/>
  <c r="E3521" i="10"/>
  <c r="O3520" i="10" s="1"/>
  <c r="E3265" i="10"/>
  <c r="O3264" i="10" s="1"/>
  <c r="E3139" i="10"/>
  <c r="E3331" i="10"/>
  <c r="O3330" i="10" s="1"/>
  <c r="E3779" i="10"/>
  <c r="E3210" i="10"/>
  <c r="O3210" i="10" s="1"/>
  <c r="E3914" i="10"/>
  <c r="O3914" i="10" s="1"/>
  <c r="E2562" i="10"/>
  <c r="E3994" i="10"/>
  <c r="E3993" i="10"/>
  <c r="E1624" i="10"/>
  <c r="E4822" i="10"/>
  <c r="E3650" i="10"/>
  <c r="E1870" i="10"/>
  <c r="E522" i="10"/>
  <c r="O521" i="10" s="1"/>
  <c r="E4823" i="10"/>
  <c r="E3393" i="10"/>
  <c r="E3651" i="10"/>
  <c r="E3843" i="10"/>
  <c r="O3842" i="10" s="1"/>
  <c r="E3338" i="10"/>
  <c r="O3338" i="10" s="1"/>
  <c r="E3595" i="10"/>
  <c r="E3594" i="10"/>
  <c r="E2767" i="10"/>
  <c r="O2767" i="10" s="1"/>
  <c r="E1871" i="10"/>
  <c r="E3523" i="10"/>
  <c r="E3522" i="10"/>
  <c r="E4119" i="10"/>
  <c r="E4993" i="10"/>
  <c r="E4992" i="10"/>
  <c r="E4936" i="10"/>
  <c r="E686" i="10"/>
  <c r="O627" i="10"/>
  <c r="O2833" i="10"/>
  <c r="E3767" i="10"/>
  <c r="O3767" i="10" s="1"/>
  <c r="E3677" i="10"/>
  <c r="O3677" i="10" s="1"/>
  <c r="E3577" i="10"/>
  <c r="O3577" i="10" s="1"/>
  <c r="O3478" i="10"/>
  <c r="O3355" i="10"/>
  <c r="F3254" i="10"/>
  <c r="O4937" i="10" l="1"/>
  <c r="O3393" i="10"/>
  <c r="O4992" i="10"/>
  <c r="O2895" i="10"/>
  <c r="O2896" i="10"/>
  <c r="O3392" i="10"/>
  <c r="O3522" i="10"/>
  <c r="O3993" i="10"/>
  <c r="O3010" i="10"/>
  <c r="O3905" i="10"/>
  <c r="O3777" i="10"/>
  <c r="O3650" i="10"/>
  <c r="O4822" i="10"/>
  <c r="O2561" i="10"/>
  <c r="O686" i="10"/>
  <c r="O1623" i="10"/>
  <c r="O3138" i="10"/>
  <c r="O2204" i="10"/>
  <c r="O4936" i="10"/>
  <c r="O3594" i="10"/>
  <c r="O1870" i="10"/>
  <c r="O3906" i="10"/>
  <c r="O548" i="10"/>
  <c r="O4119" i="10"/>
  <c r="O4821" i="10"/>
  <c r="O3009" i="10"/>
  <c r="O3521" i="10"/>
  <c r="O4295" i="10"/>
  <c r="O4165" i="10"/>
  <c r="O687" i="10"/>
  <c r="O3266" i="10"/>
  <c r="O3137" i="10"/>
  <c r="O2215" i="10"/>
  <c r="O3649" i="10"/>
  <c r="O3778" i="10"/>
  <c r="O2897" i="10"/>
  <c r="O3265" i="10"/>
  <c r="O2534" i="10"/>
  <c r="O3394" i="10"/>
  <c r="O3576" i="10"/>
  <c r="O3676" i="10"/>
  <c r="E3255" i="10"/>
  <c r="O3255" i="10" s="1"/>
  <c r="E3165" i="10"/>
  <c r="O3165" i="10" s="1"/>
  <c r="E3065" i="10"/>
  <c r="O3064" i="10" s="1"/>
  <c r="O2966" i="10"/>
  <c r="F2855" i="10"/>
  <c r="O3164" i="10" l="1"/>
  <c r="O3065" i="10"/>
  <c r="E2855" i="10"/>
  <c r="O2854" i="10" s="1"/>
  <c r="O3923" i="10"/>
  <c r="E3733" i="10"/>
  <c r="O3732" i="10" s="1"/>
  <c r="E3633" i="10"/>
  <c r="O3633" i="10" s="1"/>
  <c r="F3822" i="10"/>
  <c r="F3535" i="10"/>
  <c r="E3823" i="10" l="1"/>
  <c r="O3823" i="10" s="1"/>
  <c r="O3632" i="10"/>
  <c r="O3733" i="10"/>
  <c r="E3535" i="10"/>
  <c r="O3534" i="10" s="1"/>
  <c r="O3411" i="10"/>
  <c r="E3221" i="10"/>
  <c r="O3220" i="10" s="1"/>
  <c r="E3121" i="10"/>
  <c r="O3120" i="10" s="1"/>
  <c r="F3310" i="10"/>
  <c r="F3023" i="10"/>
  <c r="E3311" i="10" l="1"/>
  <c r="O3311" i="10" s="1"/>
  <c r="O3221" i="10"/>
  <c r="O3121" i="10"/>
  <c r="E3023" i="10"/>
  <c r="O3022" i="10" s="1"/>
  <c r="F2900" i="10"/>
  <c r="F2776" i="10"/>
  <c r="E2900" i="10" l="1"/>
  <c r="E2901" i="10"/>
  <c r="O2901" i="10" s="1"/>
  <c r="E2776" i="10"/>
  <c r="O2775" i="10" s="1"/>
  <c r="E3917" i="10"/>
  <c r="O3917" i="10" s="1"/>
  <c r="E3817" i="10"/>
  <c r="O3816" i="10" s="1"/>
  <c r="O3595" i="10"/>
  <c r="F3719" i="10"/>
  <c r="F3718" i="10"/>
  <c r="O2900" i="10" l="1"/>
  <c r="O3817" i="10"/>
  <c r="O3916" i="10"/>
  <c r="E3719" i="10"/>
  <c r="E3405" i="10"/>
  <c r="O3404" i="10" s="1"/>
  <c r="E3305" i="10"/>
  <c r="O3305" i="10" s="1"/>
  <c r="F3207" i="10"/>
  <c r="F3206" i="10"/>
  <c r="F3717" i="10"/>
  <c r="F3494" i="10"/>
  <c r="E3495" i="10" l="1"/>
  <c r="O3495" i="10" s="1"/>
  <c r="E3718" i="10"/>
  <c r="O3718" i="10" s="1"/>
  <c r="O3405" i="10"/>
  <c r="O3304" i="10"/>
  <c r="E3207" i="10"/>
  <c r="O3083" i="10"/>
  <c r="O2899" i="10"/>
  <c r="E2836" i="10"/>
  <c r="O2836" i="10" s="1"/>
  <c r="F1635" i="10"/>
  <c r="F2982" i="10"/>
  <c r="F3205" i="10"/>
  <c r="F1636" i="10"/>
  <c r="E3206" i="10" l="1"/>
  <c r="O3206" i="10" s="1"/>
  <c r="E2983" i="10"/>
  <c r="O2983" i="10" s="1"/>
  <c r="O2835" i="10"/>
  <c r="E1636" i="10"/>
  <c r="E1635" i="10"/>
  <c r="F3616" i="10"/>
  <c r="O1635" i="10" l="1"/>
  <c r="E3616" i="10"/>
  <c r="O3615" i="10" s="1"/>
  <c r="F2841" i="10"/>
  <c r="F2840" i="10"/>
  <c r="F2765" i="10"/>
  <c r="F2764" i="10"/>
  <c r="F3280" i="10"/>
  <c r="F2842" i="10"/>
  <c r="E2842" i="10" l="1"/>
  <c r="E2766" i="10"/>
  <c r="E2765" i="10"/>
  <c r="E2840" i="10"/>
  <c r="E2841" i="10"/>
  <c r="E3280" i="10"/>
  <c r="O3279" i="10" s="1"/>
  <c r="E2741" i="10"/>
  <c r="O2740" i="10" s="1"/>
  <c r="F1504" i="10"/>
  <c r="F1646" i="10"/>
  <c r="F1644" i="10"/>
  <c r="F2940" i="10"/>
  <c r="F905" i="10"/>
  <c r="F4378" i="10"/>
  <c r="F1057" i="10"/>
  <c r="F1306" i="10"/>
  <c r="F4380" i="10"/>
  <c r="F2225" i="10"/>
  <c r="F4254" i="10"/>
  <c r="F2493" i="10"/>
  <c r="F903" i="10"/>
  <c r="F1056" i="10"/>
  <c r="F4113" i="10"/>
  <c r="F1308" i="10"/>
  <c r="F82" i="10"/>
  <c r="F4112" i="10"/>
  <c r="F2226" i="10"/>
  <c r="F2827" i="10"/>
  <c r="F2115" i="10"/>
  <c r="F4308" i="10"/>
  <c r="F4346" i="10"/>
  <c r="F2485" i="10"/>
  <c r="F168" i="10"/>
  <c r="F4816" i="10"/>
  <c r="F2826" i="10"/>
  <c r="F4345" i="10"/>
  <c r="F4344" i="10"/>
  <c r="F1505" i="10"/>
  <c r="F2248" i="10"/>
  <c r="F1645" i="10"/>
  <c r="F4890" i="10"/>
  <c r="F2492" i="10"/>
  <c r="F1914" i="10"/>
  <c r="F904" i="10"/>
  <c r="F1915" i="10"/>
  <c r="F391" i="10"/>
  <c r="F2053" i="10"/>
  <c r="F4815" i="10"/>
  <c r="F1055" i="10"/>
  <c r="F81" i="10"/>
  <c r="F4307" i="10"/>
  <c r="F2117" i="10"/>
  <c r="F166" i="10"/>
  <c r="F1916" i="10"/>
  <c r="F4253" i="10"/>
  <c r="F1506" i="10"/>
  <c r="F2054" i="10"/>
  <c r="F167" i="10"/>
  <c r="F4111" i="10"/>
  <c r="F4379" i="10"/>
  <c r="F2055" i="10"/>
  <c r="F2249" i="10"/>
  <c r="F1307" i="10"/>
  <c r="F2116" i="10"/>
  <c r="F2941" i="10"/>
  <c r="F4891" i="10"/>
  <c r="F2825" i="10"/>
  <c r="F2250" i="10"/>
  <c r="F2491" i="10"/>
  <c r="F4309" i="10"/>
  <c r="F4814" i="10"/>
  <c r="O2765" i="10" l="1"/>
  <c r="O2840" i="10"/>
  <c r="O2841" i="10"/>
  <c r="E4253" i="10"/>
  <c r="E1915" i="10"/>
  <c r="E2116" i="10"/>
  <c r="E1057" i="10"/>
  <c r="E4891" i="10"/>
  <c r="E4892" i="10"/>
  <c r="E4815" i="10"/>
  <c r="E1916" i="10"/>
  <c r="E167" i="10"/>
  <c r="E2117" i="10"/>
  <c r="E904" i="10"/>
  <c r="E1645" i="10"/>
  <c r="E4345" i="10"/>
  <c r="E2054" i="10"/>
  <c r="E1307" i="10"/>
  <c r="E2250" i="10"/>
  <c r="E2942" i="10"/>
  <c r="E2941" i="10"/>
  <c r="E392" i="10"/>
  <c r="O392" i="10" s="1"/>
  <c r="E2826" i="10"/>
  <c r="E1505" i="10"/>
  <c r="E4308" i="10"/>
  <c r="E2827" i="10"/>
  <c r="E2492" i="10"/>
  <c r="E2226" i="10"/>
  <c r="E2227" i="10"/>
  <c r="O2227" i="10" s="1"/>
  <c r="E1506" i="10"/>
  <c r="E4309" i="10"/>
  <c r="E1056" i="10"/>
  <c r="E2493" i="10"/>
  <c r="E4254" i="10"/>
  <c r="E4816" i="10"/>
  <c r="E168" i="10"/>
  <c r="E905" i="10"/>
  <c r="E1646" i="10"/>
  <c r="E2485" i="10"/>
  <c r="O2484" i="10" s="1"/>
  <c r="E4346" i="10"/>
  <c r="E4112" i="10"/>
  <c r="E2249" i="10"/>
  <c r="E2055" i="10"/>
  <c r="E1308" i="10"/>
  <c r="E4379" i="10"/>
  <c r="E4113" i="10"/>
  <c r="E4380" i="10"/>
  <c r="E82" i="10"/>
  <c r="E1306" i="10"/>
  <c r="E2940" i="10"/>
  <c r="F4095" i="10"/>
  <c r="F1559" i="10"/>
  <c r="F1613" i="10"/>
  <c r="F691" i="10"/>
  <c r="F178" i="10"/>
  <c r="F641" i="10"/>
  <c r="F1844" i="10"/>
  <c r="F38" i="10"/>
  <c r="F39" i="10"/>
  <c r="F684" i="10"/>
  <c r="F690" i="10"/>
  <c r="F80" i="10"/>
  <c r="F2277" i="10"/>
  <c r="F1843" i="10"/>
  <c r="F2135" i="10"/>
  <c r="F3773" i="10"/>
  <c r="F3872" i="10"/>
  <c r="F4610" i="10"/>
  <c r="F4563" i="10"/>
  <c r="F4562" i="10"/>
  <c r="F4069" i="10"/>
  <c r="F4068" i="10"/>
  <c r="F4347" i="10"/>
  <c r="F179" i="10"/>
  <c r="F757" i="10"/>
  <c r="F2276" i="10"/>
  <c r="F683" i="10"/>
  <c r="F2275" i="10"/>
  <c r="F1560" i="10"/>
  <c r="F692" i="10"/>
  <c r="F4096" i="10"/>
  <c r="F1558" i="10"/>
  <c r="F4070" i="10"/>
  <c r="F1913" i="10"/>
  <c r="F1614" i="10"/>
  <c r="F4094" i="10"/>
  <c r="F4609" i="10"/>
  <c r="F165" i="10"/>
  <c r="F640" i="10"/>
  <c r="F4611" i="10"/>
  <c r="F40" i="10"/>
  <c r="F180" i="10"/>
  <c r="F642" i="10"/>
  <c r="O904" i="10" l="1"/>
  <c r="O2116" i="10"/>
  <c r="O1645" i="10"/>
  <c r="O1056" i="10"/>
  <c r="O1505" i="10"/>
  <c r="O4891" i="10"/>
  <c r="O2249" i="10"/>
  <c r="O4253" i="10"/>
  <c r="O1307" i="10"/>
  <c r="O4815" i="10"/>
  <c r="O4112" i="10"/>
  <c r="O4308" i="10"/>
  <c r="O2054" i="10"/>
  <c r="O2941" i="10"/>
  <c r="O1915" i="10"/>
  <c r="O4345" i="10"/>
  <c r="E1845" i="10"/>
  <c r="E1844" i="10"/>
  <c r="E4096" i="10"/>
  <c r="E4610" i="10"/>
  <c r="E166" i="10"/>
  <c r="O166" i="10" s="1"/>
  <c r="E1615" i="10"/>
  <c r="E1614" i="10"/>
  <c r="E3872" i="10"/>
  <c r="E3873" i="10"/>
  <c r="O3873" i="10" s="1"/>
  <c r="E2276" i="10"/>
  <c r="E1914" i="10"/>
  <c r="O1914" i="10" s="1"/>
  <c r="E4564" i="10"/>
  <c r="E4563" i="10"/>
  <c r="E2277" i="10"/>
  <c r="E4347" i="10"/>
  <c r="O4346" i="10" s="1"/>
  <c r="E179" i="10"/>
  <c r="E4069" i="10"/>
  <c r="E39" i="10"/>
  <c r="E180" i="10"/>
  <c r="E4095" i="10"/>
  <c r="E4070" i="10"/>
  <c r="E81" i="10"/>
  <c r="O81" i="10" s="1"/>
  <c r="E40" i="10"/>
  <c r="E692" i="10"/>
  <c r="E2135" i="10"/>
  <c r="O2134" i="10" s="1"/>
  <c r="E641" i="10"/>
  <c r="E691" i="10"/>
  <c r="E642" i="10"/>
  <c r="E1559" i="10"/>
  <c r="E684" i="10"/>
  <c r="E685" i="10"/>
  <c r="E1560" i="10"/>
  <c r="E4611" i="10"/>
  <c r="E757" i="10"/>
  <c r="O756" i="10" s="1"/>
  <c r="O1306" i="10"/>
  <c r="O2226" i="10"/>
  <c r="O2940" i="10"/>
  <c r="O2492" i="10"/>
  <c r="O2826" i="10"/>
  <c r="O4379" i="10"/>
  <c r="O167" i="10"/>
  <c r="E3774" i="10"/>
  <c r="O3774" i="10" s="1"/>
  <c r="E3652" i="10"/>
  <c r="O3651" i="10" s="1"/>
  <c r="F3460" i="10"/>
  <c r="F3360" i="10"/>
  <c r="F3552" i="10"/>
  <c r="O4095" i="10" l="1"/>
  <c r="O4563" i="10"/>
  <c r="O3872" i="10"/>
  <c r="O1844" i="10"/>
  <c r="O1559" i="10"/>
  <c r="O4610" i="10"/>
  <c r="O691" i="10"/>
  <c r="O1614" i="10"/>
  <c r="E3461" i="10"/>
  <c r="O3461" i="10" s="1"/>
  <c r="E3460" i="10"/>
  <c r="E3552" i="10"/>
  <c r="O3551" i="10" s="1"/>
  <c r="O39" i="10"/>
  <c r="O2276" i="10"/>
  <c r="O4069" i="10"/>
  <c r="O179" i="10"/>
  <c r="O684" i="10"/>
  <c r="O641" i="10"/>
  <c r="E3361" i="10"/>
  <c r="O3361" i="10" s="1"/>
  <c r="E3360" i="10"/>
  <c r="F3261" i="10"/>
  <c r="O3460" i="10" l="1"/>
  <c r="O3360" i="10"/>
  <c r="E3262" i="10"/>
  <c r="O3262" i="10" s="1"/>
  <c r="E3140" i="10"/>
  <c r="O3139" i="10" s="1"/>
  <c r="F3260" i="10"/>
  <c r="F2856" i="10"/>
  <c r="F3040" i="10"/>
  <c r="F2948" i="10"/>
  <c r="E3040" i="10" l="1"/>
  <c r="O3039" i="10" s="1"/>
  <c r="E3261" i="10"/>
  <c r="O3261" i="10" s="1"/>
  <c r="E2949" i="10"/>
  <c r="O2949" i="10" s="1"/>
  <c r="E2948" i="10"/>
  <c r="E2856" i="10"/>
  <c r="O2855" i="10" s="1"/>
  <c r="F2792" i="10"/>
  <c r="F2729" i="10"/>
  <c r="F3772" i="10"/>
  <c r="F2727" i="10"/>
  <c r="F2728" i="10"/>
  <c r="F3317" i="10"/>
  <c r="O2948" i="10" l="1"/>
  <c r="E3773" i="10"/>
  <c r="O3773" i="10" s="1"/>
  <c r="E3772" i="10"/>
  <c r="E2730" i="10"/>
  <c r="E2729" i="10"/>
  <c r="E2793" i="10"/>
  <c r="O2793" i="10" s="1"/>
  <c r="E2728" i="10"/>
  <c r="E3318" i="10"/>
  <c r="O3318" i="10" s="1"/>
  <c r="E3054" i="10"/>
  <c r="O3054" i="10" s="1"/>
  <c r="F2418" i="10"/>
  <c r="F2417" i="10"/>
  <c r="O2729" i="10" l="1"/>
  <c r="O3772" i="10"/>
  <c r="O2728" i="10"/>
  <c r="O3053" i="10"/>
  <c r="E2418" i="10"/>
  <c r="E1917" i="10"/>
  <c r="O1916" i="10" s="1"/>
  <c r="E1661" i="10"/>
  <c r="O1660" i="10" s="1"/>
  <c r="F1533" i="10"/>
  <c r="F2510" i="10"/>
  <c r="F2253" i="10"/>
  <c r="F1596" i="10"/>
  <c r="F1531" i="10"/>
  <c r="F2160" i="10"/>
  <c r="F1723" i="10"/>
  <c r="F1196" i="10"/>
  <c r="F3848" i="10"/>
  <c r="F1852" i="10"/>
  <c r="F3580" i="10"/>
  <c r="F2787" i="10"/>
  <c r="F1787" i="10"/>
  <c r="F2672" i="10"/>
  <c r="F4020" i="10"/>
  <c r="F1325" i="10"/>
  <c r="F2580" i="10"/>
  <c r="F4019" i="10"/>
  <c r="F1532" i="10"/>
  <c r="F2161" i="10"/>
  <c r="F2509" i="10"/>
  <c r="F2579" i="10"/>
  <c r="F2068" i="10"/>
  <c r="F1324" i="10"/>
  <c r="F1725" i="10"/>
  <c r="F1068" i="10"/>
  <c r="F1197" i="10"/>
  <c r="F4276" i="10"/>
  <c r="F1789" i="10"/>
  <c r="F2673" i="10"/>
  <c r="F1851" i="10"/>
  <c r="F4147" i="10"/>
  <c r="F1452" i="10"/>
  <c r="F4403" i="10"/>
  <c r="F2416" i="10"/>
  <c r="F1069" i="10"/>
  <c r="F1597" i="10"/>
  <c r="F1853" i="10"/>
  <c r="F2323" i="10"/>
  <c r="F4402" i="10"/>
  <c r="F4146" i="10"/>
  <c r="F2581" i="10"/>
  <c r="F1451" i="10"/>
  <c r="F2254" i="10"/>
  <c r="F2067" i="10"/>
  <c r="F2325" i="10"/>
  <c r="F4275" i="10"/>
  <c r="F1453" i="10"/>
  <c r="F1998" i="10"/>
  <c r="F4018" i="10"/>
  <c r="F2069" i="10"/>
  <c r="F1788" i="10"/>
  <c r="F1195" i="10"/>
  <c r="F4148" i="10"/>
  <c r="F4274" i="10"/>
  <c r="F2324" i="10"/>
  <c r="F1724" i="10"/>
  <c r="F4404" i="10"/>
  <c r="F1067" i="10"/>
  <c r="F1997" i="10"/>
  <c r="F1323" i="10"/>
  <c r="F1595" i="10"/>
  <c r="E4275" i="10" l="1"/>
  <c r="E1196" i="10"/>
  <c r="E1853" i="10"/>
  <c r="E4276" i="10"/>
  <c r="E1197" i="10"/>
  <c r="E1068" i="10"/>
  <c r="E2580" i="10"/>
  <c r="E2255" i="10"/>
  <c r="E2254" i="10"/>
  <c r="E3848" i="10"/>
  <c r="E3849" i="10"/>
  <c r="O3849" i="10" s="1"/>
  <c r="E1724" i="10"/>
  <c r="E2068" i="10"/>
  <c r="E2161" i="10"/>
  <c r="E2162" i="10"/>
  <c r="E1532" i="10"/>
  <c r="E4019" i="10"/>
  <c r="E1725" i="10"/>
  <c r="E1533" i="10"/>
  <c r="E4020" i="10"/>
  <c r="E4147" i="10"/>
  <c r="E1597" i="10"/>
  <c r="E2788" i="10"/>
  <c r="O2788" i="10" s="1"/>
  <c r="E2324" i="10"/>
  <c r="E4148" i="10"/>
  <c r="E4404" i="10"/>
  <c r="E1324" i="10"/>
  <c r="E2674" i="10"/>
  <c r="E2673" i="10"/>
  <c r="E2325" i="10"/>
  <c r="E1999" i="10"/>
  <c r="E1998" i="10"/>
  <c r="E1453" i="10"/>
  <c r="E1852" i="10"/>
  <c r="E1325" i="10"/>
  <c r="E1069" i="10"/>
  <c r="E2581" i="10"/>
  <c r="E2511" i="10"/>
  <c r="E2510" i="10"/>
  <c r="E1788" i="10"/>
  <c r="E2069" i="10"/>
  <c r="E1596" i="10"/>
  <c r="E1789" i="10"/>
  <c r="E2417" i="10"/>
  <c r="O2417" i="10" s="1"/>
  <c r="E4403" i="10"/>
  <c r="E1452" i="10"/>
  <c r="E3580" i="10"/>
  <c r="O3579" i="10" s="1"/>
  <c r="F3336" i="10"/>
  <c r="F2603" i="10"/>
  <c r="F2604" i="10"/>
  <c r="O2254" i="10" l="1"/>
  <c r="O4403" i="10"/>
  <c r="O2673" i="10"/>
  <c r="O4147" i="10"/>
  <c r="O2068" i="10"/>
  <c r="O2510" i="10"/>
  <c r="O3848" i="10"/>
  <c r="O1452" i="10"/>
  <c r="O1068" i="10"/>
  <c r="O1852" i="10"/>
  <c r="O4019" i="10"/>
  <c r="O4275" i="10"/>
  <c r="O1788" i="10"/>
  <c r="O1532" i="10"/>
  <c r="O2580" i="10"/>
  <c r="E3336" i="10"/>
  <c r="E3337" i="10"/>
  <c r="O3337" i="10" s="1"/>
  <c r="O1998" i="10"/>
  <c r="O2324" i="10"/>
  <c r="O2161" i="10"/>
  <c r="O1724" i="10"/>
  <c r="O1324" i="10"/>
  <c r="O1596" i="10"/>
  <c r="O1196" i="10"/>
  <c r="E2604" i="10"/>
  <c r="F1858" i="10"/>
  <c r="F2089" i="10"/>
  <c r="F1604" i="10"/>
  <c r="F2440" i="10"/>
  <c r="F2090" i="10"/>
  <c r="F4337" i="10"/>
  <c r="F2933" i="10"/>
  <c r="F4079" i="10"/>
  <c r="F2345" i="10"/>
  <c r="F1459" i="10"/>
  <c r="F1730" i="10"/>
  <c r="F1859" i="10"/>
  <c r="F1153" i="10"/>
  <c r="F2092" i="10"/>
  <c r="F2183" i="10"/>
  <c r="F2184" i="10"/>
  <c r="F1345" i="10"/>
  <c r="F3999" i="10"/>
  <c r="F2185" i="10"/>
  <c r="F2758" i="10"/>
  <c r="F2182" i="10"/>
  <c r="F2602" i="10"/>
  <c r="F1996" i="10"/>
  <c r="F2601" i="10"/>
  <c r="F1344" i="10"/>
  <c r="F1860" i="10"/>
  <c r="F2757" i="10"/>
  <c r="F1460" i="10"/>
  <c r="F1031" i="10"/>
  <c r="F2439" i="10"/>
  <c r="F3372" i="10"/>
  <c r="F2348" i="10"/>
  <c r="F1668" i="10"/>
  <c r="F2091" i="10"/>
  <c r="F1666" i="10"/>
  <c r="F4081" i="10"/>
  <c r="F1924" i="10"/>
  <c r="F4255" i="10"/>
  <c r="F4080" i="10"/>
  <c r="F1857" i="10"/>
  <c r="F1729" i="10"/>
  <c r="F1602" i="10"/>
  <c r="F1603" i="10"/>
  <c r="F2759" i="10"/>
  <c r="F1030" i="10"/>
  <c r="F3445" i="10"/>
  <c r="F1923" i="10"/>
  <c r="F1346" i="10"/>
  <c r="F2346" i="10"/>
  <c r="F1537" i="10"/>
  <c r="F2508" i="10"/>
  <c r="F2694" i="10"/>
  <c r="F1732" i="10"/>
  <c r="F4336" i="10"/>
  <c r="F3997" i="10"/>
  <c r="F1461" i="10"/>
  <c r="F1601" i="10"/>
  <c r="F3884" i="10"/>
  <c r="F1665" i="10"/>
  <c r="F3998" i="10"/>
  <c r="F2438" i="10"/>
  <c r="F1731" i="10"/>
  <c r="F2252" i="10"/>
  <c r="F1029" i="10"/>
  <c r="F3885" i="10"/>
  <c r="F1921" i="10"/>
  <c r="F3373" i="10"/>
  <c r="F2697" i="10"/>
  <c r="F4335" i="10"/>
  <c r="F3068" i="10"/>
  <c r="F2695" i="10"/>
  <c r="F1922" i="10"/>
  <c r="F1667" i="10"/>
  <c r="F2696" i="10"/>
  <c r="F1793" i="10"/>
  <c r="F2347" i="10"/>
  <c r="E1668" i="10" l="1"/>
  <c r="E2696" i="10"/>
  <c r="E2439" i="10"/>
  <c r="E4337" i="10"/>
  <c r="E1859" i="10"/>
  <c r="E2346" i="10"/>
  <c r="E2440" i="10"/>
  <c r="E4255" i="10"/>
  <c r="O4254" i="10" s="1"/>
  <c r="E2090" i="10"/>
  <c r="E1922" i="10"/>
  <c r="E1154" i="10"/>
  <c r="O1154" i="10" s="1"/>
  <c r="E1031" i="10"/>
  <c r="E1538" i="10"/>
  <c r="O1538" i="10" s="1"/>
  <c r="E1667" i="10"/>
  <c r="E2347" i="10"/>
  <c r="E1604" i="10"/>
  <c r="E2602" i="10"/>
  <c r="E2603" i="10"/>
  <c r="O2603" i="10" s="1"/>
  <c r="E3998" i="10"/>
  <c r="E3999" i="10"/>
  <c r="E2183" i="10"/>
  <c r="E2092" i="10"/>
  <c r="E2697" i="10"/>
  <c r="E1997" i="10"/>
  <c r="O1997" i="10" s="1"/>
  <c r="E2253" i="10"/>
  <c r="O2253" i="10" s="1"/>
  <c r="E1731" i="10"/>
  <c r="E3068" i="10"/>
  <c r="O3067" i="10" s="1"/>
  <c r="E2509" i="10"/>
  <c r="O2509" i="10" s="1"/>
  <c r="E2758" i="10"/>
  <c r="E2184" i="10"/>
  <c r="E1858" i="10"/>
  <c r="E1732" i="10"/>
  <c r="E2695" i="10"/>
  <c r="E3884" i="10"/>
  <c r="E3372" i="10"/>
  <c r="E1345" i="10"/>
  <c r="E4336" i="10"/>
  <c r="E2759" i="10"/>
  <c r="E2185" i="10"/>
  <c r="E1602" i="10"/>
  <c r="E3374" i="10"/>
  <c r="E3373" i="10"/>
  <c r="E1346" i="10"/>
  <c r="E3886" i="10"/>
  <c r="E3885" i="10"/>
  <c r="E1030" i="10"/>
  <c r="E1666" i="10"/>
  <c r="E1860" i="10"/>
  <c r="E1603" i="10"/>
  <c r="E1460" i="10"/>
  <c r="E4080" i="10"/>
  <c r="E1461" i="10"/>
  <c r="E3446" i="10"/>
  <c r="O3446" i="10" s="1"/>
  <c r="E4081" i="10"/>
  <c r="E1794" i="10"/>
  <c r="O1794" i="10" s="1"/>
  <c r="E2091" i="10"/>
  <c r="E1730" i="10"/>
  <c r="E2348" i="10"/>
  <c r="E1923" i="10"/>
  <c r="E1924" i="10"/>
  <c r="O3336" i="10"/>
  <c r="E2934" i="10"/>
  <c r="O2934" i="10" s="1"/>
  <c r="F2177" i="10"/>
  <c r="F1263" i="10"/>
  <c r="F1085" i="10"/>
  <c r="F1766" i="10"/>
  <c r="F1084" i="10"/>
  <c r="F2340" i="10"/>
  <c r="F2337" i="10"/>
  <c r="F1895" i="10"/>
  <c r="F2433" i="10"/>
  <c r="F2689" i="10"/>
  <c r="F1265" i="10"/>
  <c r="F2786" i="10"/>
  <c r="F1989" i="10"/>
  <c r="F1416" i="10"/>
  <c r="F1509" i="10"/>
  <c r="F4458" i="10"/>
  <c r="F2594" i="10"/>
  <c r="F2244" i="10"/>
  <c r="F1637" i="10"/>
  <c r="F2246" i="10"/>
  <c r="F1893" i="10"/>
  <c r="F1510" i="10"/>
  <c r="F2502" i="10"/>
  <c r="F2593" i="10"/>
  <c r="F2245" i="10"/>
  <c r="F4459" i="10"/>
  <c r="F2686" i="10"/>
  <c r="F2083" i="10"/>
  <c r="F2081" i="10"/>
  <c r="F2687" i="10"/>
  <c r="F1765" i="10"/>
  <c r="F2339" i="10"/>
  <c r="F1639" i="10"/>
  <c r="F1988" i="10"/>
  <c r="F1511" i="10"/>
  <c r="F2688" i="10"/>
  <c r="F1341" i="10"/>
  <c r="F1417" i="10"/>
  <c r="F2432" i="10"/>
  <c r="F2595" i="10"/>
  <c r="F1894" i="10"/>
  <c r="F2176" i="10"/>
  <c r="F1340" i="10"/>
  <c r="F1990" i="10"/>
  <c r="F2500" i="10"/>
  <c r="F3180" i="10"/>
  <c r="F2431" i="10"/>
  <c r="F1161" i="10"/>
  <c r="F2501" i="10"/>
  <c r="F4457" i="10"/>
  <c r="F2082" i="10"/>
  <c r="F1160" i="10"/>
  <c r="F1162" i="10"/>
  <c r="F2430" i="10"/>
  <c r="F1083" i="10"/>
  <c r="F3444" i="10"/>
  <c r="F2084" i="10"/>
  <c r="F3692" i="10"/>
  <c r="F1767" i="10"/>
  <c r="F1264" i="10"/>
  <c r="F2174" i="10"/>
  <c r="F1638" i="10"/>
  <c r="F2175" i="10"/>
  <c r="F2338" i="10"/>
  <c r="F1418" i="10"/>
  <c r="F1339" i="10"/>
  <c r="F2596" i="10"/>
  <c r="O1731" i="10" l="1"/>
  <c r="O3885" i="10"/>
  <c r="O4336" i="10"/>
  <c r="O1603" i="10"/>
  <c r="O1030" i="10"/>
  <c r="O3372" i="10"/>
  <c r="O3373" i="10"/>
  <c r="O1666" i="10"/>
  <c r="O1858" i="10"/>
  <c r="O3998" i="10"/>
  <c r="O1460" i="10"/>
  <c r="O1923" i="10"/>
  <c r="O2696" i="10"/>
  <c r="O1859" i="10"/>
  <c r="O2347" i="10"/>
  <c r="O2090" i="10"/>
  <c r="E1265" i="10"/>
  <c r="E1894" i="10"/>
  <c r="E1340" i="10"/>
  <c r="E2340" i="10"/>
  <c r="E3692" i="10"/>
  <c r="O3691" i="10" s="1"/>
  <c r="E1895" i="10"/>
  <c r="E2787" i="10"/>
  <c r="O2787" i="10" s="1"/>
  <c r="E2501" i="10"/>
  <c r="E2689" i="10"/>
  <c r="E1085" i="10"/>
  <c r="E2687" i="10"/>
  <c r="E2175" i="10"/>
  <c r="E2502" i="10"/>
  <c r="E4458" i="10"/>
  <c r="E2338" i="10"/>
  <c r="E2432" i="10"/>
  <c r="E1639" i="10"/>
  <c r="E4459" i="10"/>
  <c r="E2176" i="10"/>
  <c r="E3445" i="10"/>
  <c r="O3445" i="10" s="1"/>
  <c r="E3444" i="10"/>
  <c r="E1264" i="10"/>
  <c r="E1511" i="10"/>
  <c r="E2339" i="10"/>
  <c r="E2177" i="10"/>
  <c r="E1418" i="10"/>
  <c r="E1341" i="10"/>
  <c r="E1990" i="10"/>
  <c r="E1417" i="10"/>
  <c r="E1989" i="10"/>
  <c r="E2083" i="10"/>
  <c r="E2595" i="10"/>
  <c r="E1767" i="10"/>
  <c r="E1084" i="10"/>
  <c r="E2596" i="10"/>
  <c r="E1161" i="10"/>
  <c r="E2084" i="10"/>
  <c r="E2431" i="10"/>
  <c r="E2082" i="10"/>
  <c r="E2594" i="10"/>
  <c r="E1766" i="10"/>
  <c r="E1162" i="10"/>
  <c r="E1638" i="10"/>
  <c r="E2245" i="10"/>
  <c r="E2688" i="10"/>
  <c r="E1510" i="10"/>
  <c r="E2246" i="10"/>
  <c r="E2433" i="10"/>
  <c r="O3884" i="10"/>
  <c r="O1730" i="10"/>
  <c r="O2695" i="10"/>
  <c r="O2602" i="10"/>
  <c r="O2091" i="10"/>
  <c r="O1602" i="10"/>
  <c r="O2346" i="10"/>
  <c r="O2758" i="10"/>
  <c r="O2183" i="10"/>
  <c r="O1345" i="10"/>
  <c r="O4080" i="10"/>
  <c r="O2184" i="10"/>
  <c r="O2439" i="10"/>
  <c r="O1922" i="10"/>
  <c r="O1667" i="10"/>
  <c r="E3180" i="10"/>
  <c r="O3179" i="10" s="1"/>
  <c r="F2714" i="10"/>
  <c r="F2932" i="10"/>
  <c r="O1766" i="10" l="1"/>
  <c r="O2594" i="10"/>
  <c r="O1084" i="10"/>
  <c r="O1638" i="10"/>
  <c r="O2595" i="10"/>
  <c r="O1894" i="10"/>
  <c r="O2245" i="10"/>
  <c r="O1161" i="10"/>
  <c r="O2175" i="10"/>
  <c r="O2176" i="10"/>
  <c r="O2082" i="10"/>
  <c r="O1417" i="10"/>
  <c r="E2933" i="10"/>
  <c r="O2933" i="10" s="1"/>
  <c r="E2932" i="10"/>
  <c r="O1340" i="10"/>
  <c r="O3444" i="10"/>
  <c r="O2339" i="10"/>
  <c r="O2432" i="10"/>
  <c r="O2501" i="10"/>
  <c r="O2083" i="10"/>
  <c r="O2338" i="10"/>
  <c r="O1510" i="10"/>
  <c r="O2431" i="10"/>
  <c r="O1989" i="10"/>
  <c r="O1264" i="10"/>
  <c r="O4458" i="10"/>
  <c r="O2687" i="10"/>
  <c r="O2688" i="10"/>
  <c r="E2715" i="10"/>
  <c r="O2715" i="10" s="1"/>
  <c r="F1375" i="10"/>
  <c r="F2551" i="10"/>
  <c r="F4086" i="10"/>
  <c r="F2621" i="10"/>
  <c r="F2110" i="10"/>
  <c r="F2039" i="10"/>
  <c r="F2202" i="10"/>
  <c r="F752" i="10"/>
  <c r="F1172" i="10"/>
  <c r="F2201" i="10"/>
  <c r="F4084" i="10"/>
  <c r="F1301" i="10"/>
  <c r="F3765" i="10"/>
  <c r="F4150" i="10"/>
  <c r="F2622" i="10"/>
  <c r="F4149" i="10"/>
  <c r="F368" i="10"/>
  <c r="F2550" i="10"/>
  <c r="F1376" i="10"/>
  <c r="F2713" i="10"/>
  <c r="F2109" i="10"/>
  <c r="F1171" i="10"/>
  <c r="F4085" i="10"/>
  <c r="F2620" i="10"/>
  <c r="F2038" i="10"/>
  <c r="F2458" i="10"/>
  <c r="F2108" i="10"/>
  <c r="F2457" i="10"/>
  <c r="F2364" i="10"/>
  <c r="F753" i="10"/>
  <c r="F1377" i="10"/>
  <c r="F751" i="10"/>
  <c r="F1170" i="10"/>
  <c r="F2295" i="10"/>
  <c r="F2294" i="10"/>
  <c r="F3764" i="10"/>
  <c r="F2365" i="10"/>
  <c r="F2366" i="10"/>
  <c r="F369" i="10"/>
  <c r="O2932" i="10" l="1"/>
  <c r="E2365" i="10"/>
  <c r="E3765" i="10"/>
  <c r="E3766" i="10"/>
  <c r="E2366" i="10"/>
  <c r="E4149" i="10"/>
  <c r="E2714" i="10"/>
  <c r="O2714" i="10" s="1"/>
  <c r="E4150" i="10"/>
  <c r="E752" i="10"/>
  <c r="E1171" i="10"/>
  <c r="E753" i="10"/>
  <c r="E1376" i="10"/>
  <c r="E1172" i="10"/>
  <c r="E2621" i="10"/>
  <c r="E1377" i="10"/>
  <c r="E2039" i="10"/>
  <c r="E2040" i="10"/>
  <c r="O2040" i="10" s="1"/>
  <c r="E2622" i="10"/>
  <c r="E4085" i="10"/>
  <c r="E1302" i="10"/>
  <c r="O1302" i="10" s="1"/>
  <c r="E2459" i="10"/>
  <c r="O2459" i="10" s="1"/>
  <c r="E2458" i="10"/>
  <c r="E4086" i="10"/>
  <c r="E2551" i="10"/>
  <c r="E2552" i="10"/>
  <c r="O2552" i="10" s="1"/>
  <c r="E2203" i="10"/>
  <c r="O2203" i="10" s="1"/>
  <c r="E2202" i="10"/>
  <c r="E2109" i="10"/>
  <c r="E2295" i="10"/>
  <c r="E2296" i="10"/>
  <c r="O2296" i="10" s="1"/>
  <c r="E2110" i="10"/>
  <c r="E369" i="10"/>
  <c r="F4340" i="10"/>
  <c r="F1232" i="10"/>
  <c r="F815" i="10"/>
  <c r="F879" i="10"/>
  <c r="F1233" i="10"/>
  <c r="F4855" i="10"/>
  <c r="F817" i="10"/>
  <c r="F4342" i="10"/>
  <c r="F367" i="10"/>
  <c r="F816" i="10"/>
  <c r="F945" i="10"/>
  <c r="F4854" i="10"/>
  <c r="F432" i="10"/>
  <c r="F4856" i="10"/>
  <c r="F4341" i="10"/>
  <c r="F881" i="10"/>
  <c r="F1234" i="10"/>
  <c r="F433" i="10"/>
  <c r="F880" i="10"/>
  <c r="O2202" i="10" l="1"/>
  <c r="O2458" i="10"/>
  <c r="O2621" i="10"/>
  <c r="O4149" i="10"/>
  <c r="E816" i="10"/>
  <c r="E432" i="10"/>
  <c r="E817" i="10"/>
  <c r="E433" i="10"/>
  <c r="E881" i="10"/>
  <c r="E4342" i="10"/>
  <c r="E1233" i="10"/>
  <c r="E4855" i="10"/>
  <c r="E1234" i="10"/>
  <c r="E4856" i="10"/>
  <c r="E880" i="10"/>
  <c r="E4341" i="10"/>
  <c r="E368" i="10"/>
  <c r="O368" i="10" s="1"/>
  <c r="O2109" i="10"/>
  <c r="O1376" i="10"/>
  <c r="O4085" i="10"/>
  <c r="O3765" i="10"/>
  <c r="O1171" i="10"/>
  <c r="O752" i="10"/>
  <c r="O2551" i="10"/>
  <c r="O2039" i="10"/>
  <c r="O2295" i="10"/>
  <c r="O2365" i="10"/>
  <c r="E945" i="10"/>
  <c r="O944" i="10" s="1"/>
  <c r="F11" i="10"/>
  <c r="F10" i="10"/>
  <c r="F689" i="10"/>
  <c r="F4405" i="10"/>
  <c r="F4406" i="10"/>
  <c r="F4792" i="10"/>
  <c r="F4790" i="10"/>
  <c r="F4726" i="10"/>
  <c r="F9" i="10"/>
  <c r="F4920" i="10"/>
  <c r="F1169" i="10"/>
  <c r="F4791" i="10"/>
  <c r="F4919" i="10"/>
  <c r="O432" i="10" l="1"/>
  <c r="O1233" i="10"/>
  <c r="E4727" i="10"/>
  <c r="O4727" i="10" s="1"/>
  <c r="E1170" i="10"/>
  <c r="O1170" i="10" s="1"/>
  <c r="E4405" i="10"/>
  <c r="E4406" i="10"/>
  <c r="E689" i="10"/>
  <c r="O688" i="10" s="1"/>
  <c r="E4791" i="10"/>
  <c r="E4792" i="10"/>
  <c r="E10" i="10"/>
  <c r="E11" i="10"/>
  <c r="O4341" i="10"/>
  <c r="O816" i="10"/>
  <c r="O4855" i="10"/>
  <c r="O880" i="10"/>
  <c r="E4920" i="10"/>
  <c r="E3764" i="10"/>
  <c r="O3764" i="10" s="1"/>
  <c r="E1093" i="10"/>
  <c r="O1092" i="10" s="1"/>
  <c r="F4214" i="10"/>
  <c r="F241" i="10"/>
  <c r="F495" i="10"/>
  <c r="F3958" i="10"/>
  <c r="F177" i="10"/>
  <c r="F4470" i="10"/>
  <c r="F4278" i="10"/>
  <c r="F4599" i="10"/>
  <c r="F561" i="10"/>
  <c r="F4918" i="10"/>
  <c r="F4662" i="10"/>
  <c r="F3957" i="10"/>
  <c r="F303" i="10"/>
  <c r="F4598" i="10"/>
  <c r="F560" i="10"/>
  <c r="F240" i="10"/>
  <c r="F4664" i="10"/>
  <c r="F559" i="10"/>
  <c r="F3956" i="10"/>
  <c r="F3500" i="10"/>
  <c r="F4213" i="10"/>
  <c r="F497" i="10"/>
  <c r="F1028" i="10"/>
  <c r="F239" i="10"/>
  <c r="F4982" i="10"/>
  <c r="F4663" i="10"/>
  <c r="F4212" i="10"/>
  <c r="F496" i="10"/>
  <c r="F4600" i="10"/>
  <c r="F305" i="10"/>
  <c r="F4277" i="10"/>
  <c r="F4022" i="10"/>
  <c r="F304" i="10"/>
  <c r="F4021" i="10"/>
  <c r="O4405" i="10" l="1"/>
  <c r="O4791" i="10"/>
  <c r="E4599" i="10"/>
  <c r="E4214" i="10"/>
  <c r="E4983" i="10"/>
  <c r="O4983" i="10" s="1"/>
  <c r="E4600" i="10"/>
  <c r="E4919" i="10"/>
  <c r="O4919" i="10" s="1"/>
  <c r="E1029" i="10"/>
  <c r="O1029" i="10" s="1"/>
  <c r="E177" i="10"/>
  <c r="O176" i="10" s="1"/>
  <c r="E3958" i="10"/>
  <c r="E4277" i="10"/>
  <c r="E3500" i="10"/>
  <c r="O3499" i="10" s="1"/>
  <c r="E4278" i="10"/>
  <c r="E4471" i="10"/>
  <c r="O4471" i="10" s="1"/>
  <c r="E4663" i="10"/>
  <c r="E4213" i="10"/>
  <c r="E4664" i="10"/>
  <c r="E241" i="10"/>
  <c r="E496" i="10"/>
  <c r="E240" i="10"/>
  <c r="E560" i="10"/>
  <c r="E304" i="10"/>
  <c r="E561" i="10"/>
  <c r="E3957" i="10"/>
  <c r="E305" i="10"/>
  <c r="E497" i="10"/>
  <c r="O10" i="10"/>
  <c r="E4022" i="10"/>
  <c r="E4021" i="10"/>
  <c r="F4536" i="10"/>
  <c r="F4535" i="10"/>
  <c r="O240" i="10" l="1"/>
  <c r="O4277" i="10"/>
  <c r="O3957" i="10"/>
  <c r="O4213" i="10"/>
  <c r="O496" i="10"/>
  <c r="O4599" i="10"/>
  <c r="O4663" i="10"/>
  <c r="O304" i="10"/>
  <c r="O560" i="10"/>
  <c r="O4021" i="10"/>
  <c r="E4536" i="10"/>
  <c r="F112" i="10"/>
  <c r="F111" i="10"/>
  <c r="F625" i="10"/>
  <c r="F3253" i="10"/>
  <c r="F2286" i="10"/>
  <c r="F2288" i="10"/>
  <c r="F2450" i="10"/>
  <c r="F2542" i="10"/>
  <c r="F4534" i="10"/>
  <c r="F2031" i="10"/>
  <c r="F2543" i="10"/>
  <c r="F2287" i="10"/>
  <c r="F3252" i="10"/>
  <c r="F623" i="10"/>
  <c r="F624" i="10"/>
  <c r="F2032" i="10"/>
  <c r="F2451" i="10"/>
  <c r="F2544" i="10"/>
  <c r="F113" i="10"/>
  <c r="E2450" i="10" l="1"/>
  <c r="E112" i="10"/>
  <c r="E2451" i="10"/>
  <c r="E113" i="10"/>
  <c r="E2287" i="10"/>
  <c r="E2288" i="10"/>
  <c r="E2543" i="10"/>
  <c r="E2544" i="10"/>
  <c r="E624" i="10"/>
  <c r="E4535" i="10"/>
  <c r="O4535" i="10" s="1"/>
  <c r="E625" i="10"/>
  <c r="E3254" i="10"/>
  <c r="E3253" i="10"/>
  <c r="E2032" i="10"/>
  <c r="E3252" i="10"/>
  <c r="F604" i="10"/>
  <c r="F2358" i="10"/>
  <c r="F156" i="10"/>
  <c r="F1248" i="10"/>
  <c r="F4649" i="10"/>
  <c r="F667" i="10"/>
  <c r="F1115" i="10"/>
  <c r="F603" i="10"/>
  <c r="F4066" i="10"/>
  <c r="F4522" i="10"/>
  <c r="F602" i="10"/>
  <c r="F4585" i="10"/>
  <c r="F90" i="10"/>
  <c r="F4969" i="10"/>
  <c r="F1247" i="10"/>
  <c r="F4521" i="10"/>
  <c r="F1940" i="10"/>
  <c r="F2195" i="10"/>
  <c r="F1486" i="10"/>
  <c r="F2033" i="10"/>
  <c r="F218" i="10"/>
  <c r="F2030" i="10"/>
  <c r="F2708" i="10"/>
  <c r="F219" i="10"/>
  <c r="F1941" i="10"/>
  <c r="F2194" i="10"/>
  <c r="F730" i="10"/>
  <c r="F2196" i="10"/>
  <c r="F1487" i="10"/>
  <c r="F731" i="10"/>
  <c r="F4067" i="10"/>
  <c r="F973" i="10"/>
  <c r="F668" i="10"/>
  <c r="F2706" i="10"/>
  <c r="F4523" i="10"/>
  <c r="F666" i="10"/>
  <c r="F1246" i="10"/>
  <c r="F155" i="10"/>
  <c r="F4651" i="10"/>
  <c r="F2988" i="10"/>
  <c r="F2707" i="10"/>
  <c r="F732" i="10"/>
  <c r="F1114" i="10"/>
  <c r="F92" i="10"/>
  <c r="F1749" i="10"/>
  <c r="F1116" i="10"/>
  <c r="F4971" i="10"/>
  <c r="F154" i="10"/>
  <c r="F220" i="10"/>
  <c r="F2452" i="10"/>
  <c r="F4650" i="10"/>
  <c r="F1485" i="10"/>
  <c r="F91" i="10"/>
  <c r="F2357" i="10"/>
  <c r="F4970" i="10"/>
  <c r="O3253" i="10" l="1"/>
  <c r="O2450" i="10"/>
  <c r="O2543" i="10"/>
  <c r="O624" i="10"/>
  <c r="O3252" i="10"/>
  <c r="E2033" i="10"/>
  <c r="O2032" i="10" s="1"/>
  <c r="E4522" i="10"/>
  <c r="E220" i="10"/>
  <c r="E1116" i="10"/>
  <c r="E4650" i="10"/>
  <c r="E4523" i="10"/>
  <c r="E1941" i="10"/>
  <c r="E1942" i="10"/>
  <c r="E974" i="10"/>
  <c r="O974" i="10" s="1"/>
  <c r="E2031" i="10"/>
  <c r="O2031" i="10" s="1"/>
  <c r="E4651" i="10"/>
  <c r="E732" i="10"/>
  <c r="E2196" i="10"/>
  <c r="E156" i="10"/>
  <c r="E91" i="10"/>
  <c r="E2707" i="10"/>
  <c r="E2358" i="10"/>
  <c r="E4970" i="10"/>
  <c r="E92" i="10"/>
  <c r="E1247" i="10"/>
  <c r="E2708" i="10"/>
  <c r="E731" i="10"/>
  <c r="E155" i="10"/>
  <c r="E2357" i="10"/>
  <c r="E4971" i="10"/>
  <c r="E667" i="10"/>
  <c r="E4586" i="10"/>
  <c r="O4586" i="10" s="1"/>
  <c r="E1248" i="10"/>
  <c r="E1486" i="10"/>
  <c r="E4067" i="10"/>
  <c r="E4068" i="10"/>
  <c r="E2195" i="10"/>
  <c r="E2452" i="10"/>
  <c r="O2451" i="10" s="1"/>
  <c r="E1485" i="10"/>
  <c r="E219" i="10"/>
  <c r="E668" i="10"/>
  <c r="E603" i="10"/>
  <c r="E1115" i="10"/>
  <c r="E2988" i="10"/>
  <c r="O2987" i="10" s="1"/>
  <c r="E1487" i="10"/>
  <c r="E604" i="10"/>
  <c r="O2287" i="10"/>
  <c r="O112" i="10"/>
  <c r="E1750" i="10"/>
  <c r="E2194" i="10"/>
  <c r="E973" i="10"/>
  <c r="F2614" i="10"/>
  <c r="F1319" i="10"/>
  <c r="F4131" i="10"/>
  <c r="F2613" i="10"/>
  <c r="F4779" i="10"/>
  <c r="F475" i="10"/>
  <c r="F3472" i="10"/>
  <c r="F4777" i="10"/>
  <c r="F65" i="10"/>
  <c r="F2102" i="10"/>
  <c r="F1321" i="10"/>
  <c r="F4258" i="10"/>
  <c r="F410" i="10"/>
  <c r="F1320" i="10"/>
  <c r="F282" i="10"/>
  <c r="F1177" i="10"/>
  <c r="F1813" i="10"/>
  <c r="F346" i="10"/>
  <c r="F1748" i="10"/>
  <c r="F4451" i="10"/>
  <c r="F2705" i="10"/>
  <c r="F284" i="10"/>
  <c r="F4841" i="10"/>
  <c r="F4322" i="10"/>
  <c r="F476" i="10"/>
  <c r="F4905" i="10"/>
  <c r="F1621" i="10"/>
  <c r="F4387" i="10"/>
  <c r="F1684" i="10"/>
  <c r="F2289" i="10"/>
  <c r="F1685" i="10"/>
  <c r="F1407" i="10"/>
  <c r="F411" i="10"/>
  <c r="F2545" i="10"/>
  <c r="F860" i="10"/>
  <c r="F4713" i="10"/>
  <c r="F1176" i="10"/>
  <c r="F4388" i="10"/>
  <c r="F1812" i="10"/>
  <c r="F4452" i="10"/>
  <c r="F4259" i="10"/>
  <c r="F4715" i="10"/>
  <c r="F412" i="10"/>
  <c r="F794" i="10"/>
  <c r="F924" i="10"/>
  <c r="F63" i="10"/>
  <c r="F4195" i="10"/>
  <c r="F2100" i="10"/>
  <c r="F4323" i="10"/>
  <c r="F1245" i="10"/>
  <c r="F4002" i="10"/>
  <c r="F474" i="10"/>
  <c r="F1556" i="10"/>
  <c r="F3736" i="10"/>
  <c r="F539" i="10"/>
  <c r="F538" i="10"/>
  <c r="F4386" i="10"/>
  <c r="F1036" i="10"/>
  <c r="F795" i="10"/>
  <c r="F4450" i="10"/>
  <c r="F4714" i="10"/>
  <c r="F1877" i="10"/>
  <c r="F796" i="10"/>
  <c r="F283" i="10"/>
  <c r="F1620" i="10"/>
  <c r="F4906" i="10"/>
  <c r="F2101" i="10"/>
  <c r="F859" i="10"/>
  <c r="F1113" i="10"/>
  <c r="F4194" i="10"/>
  <c r="F1037" i="10"/>
  <c r="F922" i="10"/>
  <c r="F1876" i="10"/>
  <c r="F1557" i="10"/>
  <c r="F4132" i="10"/>
  <c r="F4907" i="10"/>
  <c r="F4778" i="10"/>
  <c r="F1178" i="10"/>
  <c r="F64" i="10"/>
  <c r="F4196" i="10"/>
  <c r="F4130" i="10"/>
  <c r="F2612" i="10"/>
  <c r="F540" i="10"/>
  <c r="F1035" i="10"/>
  <c r="F923" i="10"/>
  <c r="F4260" i="10"/>
  <c r="F858" i="10"/>
  <c r="O219" i="10" l="1"/>
  <c r="O155" i="10"/>
  <c r="O4970" i="10"/>
  <c r="O4650" i="10"/>
  <c r="O603" i="10"/>
  <c r="O1486" i="10"/>
  <c r="O973" i="10"/>
  <c r="O2357" i="10"/>
  <c r="O91" i="10"/>
  <c r="O1941" i="10"/>
  <c r="O2194" i="10"/>
  <c r="O1115" i="10"/>
  <c r="O731" i="10"/>
  <c r="O667" i="10"/>
  <c r="E4388" i="10"/>
  <c r="E64" i="10"/>
  <c r="E859" i="10"/>
  <c r="E4196" i="10"/>
  <c r="E4451" i="10"/>
  <c r="E347" i="10"/>
  <c r="O347" i="10" s="1"/>
  <c r="E1685" i="10"/>
  <c r="E1686" i="10"/>
  <c r="E1408" i="10"/>
  <c r="O1408" i="10" s="1"/>
  <c r="E4452" i="10"/>
  <c r="E2706" i="10"/>
  <c r="O2706" i="10" s="1"/>
  <c r="E476" i="10"/>
  <c r="E1813" i="10"/>
  <c r="E1814" i="10"/>
  <c r="E923" i="10"/>
  <c r="E4842" i="10"/>
  <c r="O4842" i="10" s="1"/>
  <c r="E1036" i="10"/>
  <c r="E4260" i="10"/>
  <c r="E2289" i="10"/>
  <c r="O2288" i="10" s="1"/>
  <c r="E4003" i="10"/>
  <c r="O4003" i="10" s="1"/>
  <c r="E283" i="10"/>
  <c r="E1178" i="10"/>
  <c r="E284" i="10"/>
  <c r="E3736" i="10"/>
  <c r="E3737" i="10"/>
  <c r="O3737" i="10" s="1"/>
  <c r="E4387" i="10"/>
  <c r="E1037" i="10"/>
  <c r="E924" i="10"/>
  <c r="E4131" i="10"/>
  <c r="E1114" i="10"/>
  <c r="O1114" i="10" s="1"/>
  <c r="E4132" i="10"/>
  <c r="E4779" i="10"/>
  <c r="E795" i="10"/>
  <c r="E4906" i="10"/>
  <c r="E2102" i="10"/>
  <c r="E1320" i="10"/>
  <c r="E65" i="10"/>
  <c r="E4324" i="10"/>
  <c r="E4323" i="10"/>
  <c r="E860" i="10"/>
  <c r="E539" i="10"/>
  <c r="E796" i="10"/>
  <c r="E4907" i="10"/>
  <c r="E1321" i="10"/>
  <c r="E411" i="10"/>
  <c r="E1622" i="10"/>
  <c r="E1621" i="10"/>
  <c r="E2545" i="10"/>
  <c r="O2544" i="10" s="1"/>
  <c r="E540" i="10"/>
  <c r="E4714" i="10"/>
  <c r="E2613" i="10"/>
  <c r="E1246" i="10"/>
  <c r="O1246" i="10" s="1"/>
  <c r="E2614" i="10"/>
  <c r="E4778" i="10"/>
  <c r="E4195" i="10"/>
  <c r="E1749" i="10"/>
  <c r="O1749" i="10" s="1"/>
  <c r="E2101" i="10"/>
  <c r="E412" i="10"/>
  <c r="E1878" i="10"/>
  <c r="E1877" i="10"/>
  <c r="E4715" i="10"/>
  <c r="E475" i="10"/>
  <c r="E1558" i="10"/>
  <c r="E1557" i="10"/>
  <c r="E4259" i="10"/>
  <c r="E1177" i="10"/>
  <c r="O4067" i="10"/>
  <c r="O1485" i="10"/>
  <c r="O4522" i="10"/>
  <c r="O2195" i="10"/>
  <c r="O2707" i="10"/>
  <c r="O1247" i="10"/>
  <c r="E3472" i="10"/>
  <c r="O3471" i="10" s="1"/>
  <c r="F2960" i="10"/>
  <c r="F3224" i="10"/>
  <c r="O1877" i="10" l="1"/>
  <c r="O4451" i="10"/>
  <c r="O3736" i="10"/>
  <c r="O1557" i="10"/>
  <c r="O475" i="10"/>
  <c r="O411" i="10"/>
  <c r="O283" i="10"/>
  <c r="O859" i="10"/>
  <c r="O4387" i="10"/>
  <c r="O4778" i="10"/>
  <c r="O4131" i="10"/>
  <c r="E3225" i="10"/>
  <c r="O3225" i="10" s="1"/>
  <c r="E3224" i="10"/>
  <c r="O1320" i="10"/>
  <c r="O1177" i="10"/>
  <c r="O4714" i="10"/>
  <c r="O4906" i="10"/>
  <c r="O64" i="10"/>
  <c r="O2101" i="10"/>
  <c r="O539" i="10"/>
  <c r="O4195" i="10"/>
  <c r="O1621" i="10"/>
  <c r="O4323" i="10"/>
  <c r="O923" i="10"/>
  <c r="O1685" i="10"/>
  <c r="O1813" i="10"/>
  <c r="O2613" i="10"/>
  <c r="O4259" i="10"/>
  <c r="O795" i="10"/>
  <c r="O1036" i="10"/>
  <c r="E2960" i="10"/>
  <c r="O2959" i="10" s="1"/>
  <c r="F1911" i="10"/>
  <c r="F1720" i="10"/>
  <c r="F2007" i="10"/>
  <c r="F2845" i="10"/>
  <c r="F2844" i="10"/>
  <c r="F1721" i="10"/>
  <c r="F2333" i="10"/>
  <c r="F2588" i="10"/>
  <c r="F2521" i="10"/>
  <c r="F2428" i="10"/>
  <c r="F1592" i="10"/>
  <c r="F1330" i="10"/>
  <c r="F2683" i="10"/>
  <c r="F3096" i="10"/>
  <c r="F2590" i="10"/>
  <c r="F2682" i="10"/>
  <c r="F2172" i="10"/>
  <c r="F1593" i="10"/>
  <c r="F2170" i="10"/>
  <c r="F2426" i="10"/>
  <c r="F2684" i="10"/>
  <c r="F2519" i="10"/>
  <c r="F1266" i="10"/>
  <c r="F2334" i="10"/>
  <c r="F2681" i="10"/>
  <c r="F2008" i="10"/>
  <c r="F2264" i="10"/>
  <c r="F2589" i="10"/>
  <c r="F2262" i="10"/>
  <c r="F1329" i="10"/>
  <c r="F2520" i="10"/>
  <c r="F1912" i="10"/>
  <c r="F2427" i="10"/>
  <c r="F2171" i="10"/>
  <c r="F1328" i="10"/>
  <c r="F2332" i="10"/>
  <c r="F2263" i="10"/>
  <c r="F2009" i="10"/>
  <c r="O3224" i="10" l="1"/>
  <c r="E2009" i="10"/>
  <c r="E1912" i="10"/>
  <c r="E1913" i="10"/>
  <c r="E2171" i="10"/>
  <c r="E1721" i="10"/>
  <c r="E3096" i="10"/>
  <c r="O3095" i="10" s="1"/>
  <c r="E2589" i="10"/>
  <c r="E2172" i="10"/>
  <c r="E2520" i="10"/>
  <c r="E1329" i="10"/>
  <c r="E2590" i="10"/>
  <c r="E2427" i="10"/>
  <c r="E2521" i="10"/>
  <c r="E1266" i="10"/>
  <c r="O1265" i="10" s="1"/>
  <c r="E1330" i="10"/>
  <c r="E2008" i="10"/>
  <c r="E2428" i="10"/>
  <c r="E2846" i="10"/>
  <c r="O2846" i="10" s="1"/>
  <c r="E2845" i="10"/>
  <c r="E2333" i="10"/>
  <c r="E2684" i="10"/>
  <c r="E2682" i="10"/>
  <c r="E2334" i="10"/>
  <c r="E2263" i="10"/>
  <c r="E2683" i="10"/>
  <c r="E2264" i="10"/>
  <c r="E1720" i="10"/>
  <c r="E1593" i="10"/>
  <c r="E1592" i="10"/>
  <c r="F1835" i="10"/>
  <c r="O2427" i="10" l="1"/>
  <c r="O2171" i="10"/>
  <c r="O2845" i="10"/>
  <c r="O2683" i="10"/>
  <c r="O1720" i="10"/>
  <c r="O2589" i="10"/>
  <c r="O2682" i="10"/>
  <c r="O2333" i="10"/>
  <c r="O1329" i="10"/>
  <c r="O1912" i="10"/>
  <c r="O2520" i="10"/>
  <c r="O2263" i="10"/>
  <c r="O2008" i="10"/>
  <c r="O1592" i="10"/>
  <c r="E1836" i="10"/>
  <c r="F2425" i="10"/>
  <c r="F1202" i="10"/>
  <c r="F1394" i="10"/>
  <c r="F2023" i="10"/>
  <c r="F2024" i="10"/>
  <c r="F2518" i="10"/>
  <c r="F1201" i="10"/>
  <c r="F1848" i="10"/>
  <c r="F2169" i="10"/>
  <c r="F2025" i="10"/>
  <c r="F1849" i="10"/>
  <c r="F1200" i="10"/>
  <c r="F1393" i="10"/>
  <c r="F1392" i="10"/>
  <c r="F1834" i="10"/>
  <c r="F2006" i="10"/>
  <c r="E2024" i="10" l="1"/>
  <c r="E1202" i="10"/>
  <c r="E2025" i="10"/>
  <c r="E2519" i="10"/>
  <c r="O2519" i="10" s="1"/>
  <c r="E1393" i="10"/>
  <c r="E2170" i="10"/>
  <c r="O2170" i="10" s="1"/>
  <c r="E1394" i="10"/>
  <c r="E2007" i="10"/>
  <c r="O2007" i="10" s="1"/>
  <c r="E1848" i="10"/>
  <c r="E1835" i="10"/>
  <c r="O1835" i="10" s="1"/>
  <c r="E1849" i="10"/>
  <c r="E1201" i="10"/>
  <c r="E2426" i="10"/>
  <c r="O2426" i="10" s="1"/>
  <c r="F1456" i="10"/>
  <c r="F16" i="10"/>
  <c r="F1655" i="10"/>
  <c r="F18" i="10"/>
  <c r="F2078" i="10"/>
  <c r="F95" i="10"/>
  <c r="F2077" i="10"/>
  <c r="F4432" i="10"/>
  <c r="F4507" i="10"/>
  <c r="F1528" i="10"/>
  <c r="F2478" i="10"/>
  <c r="F2477" i="10"/>
  <c r="F1833" i="10"/>
  <c r="F4601" i="10"/>
  <c r="F1158" i="10"/>
  <c r="F94" i="10"/>
  <c r="F1578" i="10"/>
  <c r="F1288" i="10"/>
  <c r="F1577" i="10"/>
  <c r="F1058" i="10"/>
  <c r="F1579" i="10"/>
  <c r="F4509" i="10"/>
  <c r="F2076" i="10"/>
  <c r="F2022" i="10"/>
  <c r="F4316" i="10"/>
  <c r="F4508" i="10"/>
  <c r="F1159" i="10"/>
  <c r="F4602" i="10"/>
  <c r="F4431" i="10"/>
  <c r="F1656" i="10"/>
  <c r="F4174" i="10"/>
  <c r="F1458" i="10"/>
  <c r="F1286" i="10"/>
  <c r="F1287" i="10"/>
  <c r="F1529" i="10"/>
  <c r="F2265" i="10"/>
  <c r="F4764" i="10"/>
  <c r="F4175" i="10"/>
  <c r="F4763" i="10"/>
  <c r="F1457" i="10"/>
  <c r="F4765" i="10"/>
  <c r="F17" i="10"/>
  <c r="F4430" i="10"/>
  <c r="F96" i="10"/>
  <c r="F4317" i="10"/>
  <c r="F4176" i="10"/>
  <c r="F4315" i="10"/>
  <c r="F1527" i="10"/>
  <c r="O1848" i="10" l="1"/>
  <c r="E2023" i="10"/>
  <c r="O2023" i="10" s="1"/>
  <c r="E4175" i="10"/>
  <c r="E2077" i="10"/>
  <c r="E2265" i="10"/>
  <c r="O2264" i="10" s="1"/>
  <c r="E18" i="10"/>
  <c r="E95" i="10"/>
  <c r="E4764" i="10"/>
  <c r="E1656" i="10"/>
  <c r="E1657" i="10"/>
  <c r="E1528" i="10"/>
  <c r="E4176" i="10"/>
  <c r="E2078" i="10"/>
  <c r="E4509" i="10"/>
  <c r="E1458" i="10"/>
  <c r="E4316" i="10"/>
  <c r="E4765" i="10"/>
  <c r="E4601" i="10"/>
  <c r="E1834" i="10"/>
  <c r="O1834" i="10" s="1"/>
  <c r="E4317" i="10"/>
  <c r="E1578" i="10"/>
  <c r="E1529" i="10"/>
  <c r="E1288" i="10"/>
  <c r="E4508" i="10"/>
  <c r="E96" i="10"/>
  <c r="E4431" i="10"/>
  <c r="E1457" i="10"/>
  <c r="E1160" i="10"/>
  <c r="E1159" i="10"/>
  <c r="E4432" i="10"/>
  <c r="E4602" i="10"/>
  <c r="E17" i="10"/>
  <c r="E1058" i="10"/>
  <c r="O1057" i="10" s="1"/>
  <c r="E1579" i="10"/>
  <c r="E1580" i="10"/>
  <c r="E1287" i="10"/>
  <c r="O1393" i="10"/>
  <c r="O2024" i="10"/>
  <c r="O1201" i="10"/>
  <c r="E2478" i="10"/>
  <c r="F2476" i="10"/>
  <c r="F458" i="10"/>
  <c r="F258" i="10"/>
  <c r="F4060" i="10"/>
  <c r="F4059" i="10"/>
  <c r="F259" i="10"/>
  <c r="F164" i="10"/>
  <c r="F459" i="10"/>
  <c r="F4061" i="10"/>
  <c r="O4601" i="10" l="1"/>
  <c r="O95" i="10"/>
  <c r="O1159" i="10"/>
  <c r="O4316" i="10"/>
  <c r="O17" i="10"/>
  <c r="O4508" i="10"/>
  <c r="O4764" i="10"/>
  <c r="O1578" i="10"/>
  <c r="O1579" i="10"/>
  <c r="E4060" i="10"/>
  <c r="E4061" i="10"/>
  <c r="E459" i="10"/>
  <c r="E165" i="10"/>
  <c r="O165" i="10" s="1"/>
  <c r="E458" i="10"/>
  <c r="E2477" i="10"/>
  <c r="O2477" i="10" s="1"/>
  <c r="O1287" i="10"/>
  <c r="O2077" i="10"/>
  <c r="O1528" i="10"/>
  <c r="O4175" i="10"/>
  <c r="O4431" i="10"/>
  <c r="O1656" i="10"/>
  <c r="O1457" i="10"/>
  <c r="E259" i="10"/>
  <c r="F513" i="10"/>
  <c r="F622" i="10"/>
  <c r="F1465" i="10"/>
  <c r="F331" i="10"/>
  <c r="F1463" i="10"/>
  <c r="F257" i="10"/>
  <c r="F933" i="10"/>
  <c r="F420" i="10"/>
  <c r="F932" i="10"/>
  <c r="F515" i="10"/>
  <c r="F514" i="10"/>
  <c r="F621" i="10"/>
  <c r="F1464" i="10"/>
  <c r="F934" i="10"/>
  <c r="F330" i="10"/>
  <c r="O458" i="10" l="1"/>
  <c r="E934" i="10"/>
  <c r="E330" i="10"/>
  <c r="E421" i="10"/>
  <c r="O421" i="10" s="1"/>
  <c r="E331" i="10"/>
  <c r="E514" i="10"/>
  <c r="E515" i="10"/>
  <c r="E1464" i="10"/>
  <c r="E258" i="10"/>
  <c r="O258" i="10" s="1"/>
  <c r="E933" i="10"/>
  <c r="E1465" i="10"/>
  <c r="O4060" i="10"/>
  <c r="E622" i="10"/>
  <c r="F769" i="10"/>
  <c r="F940" i="10"/>
  <c r="F4449" i="10"/>
  <c r="F620" i="10"/>
  <c r="F203" i="10"/>
  <c r="F1071" i="10"/>
  <c r="F750" i="10"/>
  <c r="F677" i="10"/>
  <c r="F771" i="10"/>
  <c r="F748" i="10"/>
  <c r="F202" i="10"/>
  <c r="F676" i="10"/>
  <c r="F1072" i="10"/>
  <c r="F1070" i="10"/>
  <c r="F770" i="10"/>
  <c r="F749" i="10"/>
  <c r="F678" i="10"/>
  <c r="O933" i="10" l="1"/>
  <c r="O330" i="10"/>
  <c r="O1464" i="10"/>
  <c r="E202" i="10"/>
  <c r="E203" i="10"/>
  <c r="E677" i="10"/>
  <c r="E621" i="10"/>
  <c r="O621" i="10" s="1"/>
  <c r="E770" i="10"/>
  <c r="E678" i="10"/>
  <c r="E771" i="10"/>
  <c r="E1071" i="10"/>
  <c r="E941" i="10"/>
  <c r="O941" i="10" s="1"/>
  <c r="E1072" i="10"/>
  <c r="E749" i="10"/>
  <c r="E750" i="10"/>
  <c r="O514" i="10"/>
  <c r="E4450" i="10"/>
  <c r="O4450" i="10" s="1"/>
  <c r="F2086" i="10"/>
  <c r="F2085" i="10"/>
  <c r="F2780" i="10"/>
  <c r="O202" i="10" l="1"/>
  <c r="E2085" i="10"/>
  <c r="E2086" i="10"/>
  <c r="O770" i="10"/>
  <c r="O749" i="10"/>
  <c r="O677" i="10"/>
  <c r="O1071" i="10"/>
  <c r="E2781" i="10"/>
  <c r="O2781" i="10" s="1"/>
  <c r="F3629" i="10"/>
  <c r="F3628" i="10"/>
  <c r="F4220" i="10"/>
  <c r="F4221" i="10"/>
  <c r="F2051" i="10"/>
  <c r="F2052" i="10"/>
  <c r="F1073" i="10"/>
  <c r="F4448" i="10"/>
  <c r="F1462" i="10"/>
  <c r="O2085" i="10" l="1"/>
  <c r="E4221" i="10"/>
  <c r="E4222" i="10"/>
  <c r="E3628" i="10"/>
  <c r="E3629" i="10"/>
  <c r="E1463" i="10"/>
  <c r="O1463" i="10" s="1"/>
  <c r="E4449" i="10"/>
  <c r="O4449" i="10" s="1"/>
  <c r="E1073" i="10"/>
  <c r="O1072" i="10" s="1"/>
  <c r="E2052" i="10"/>
  <c r="E2773" i="10"/>
  <c r="O2773" i="10" s="1"/>
  <c r="F4392" i="10"/>
  <c r="F1322" i="10"/>
  <c r="F606" i="10"/>
  <c r="F4394" i="10"/>
  <c r="F605" i="10"/>
  <c r="F1792" i="10"/>
  <c r="F1791" i="10"/>
  <c r="F1790" i="10"/>
  <c r="F2050" i="10"/>
  <c r="F4393" i="10"/>
  <c r="O3628" i="10" l="1"/>
  <c r="E1791" i="10"/>
  <c r="E4393" i="10"/>
  <c r="E4394" i="10"/>
  <c r="E2051" i="10"/>
  <c r="O2051" i="10" s="1"/>
  <c r="E1323" i="10"/>
  <c r="E1322" i="10"/>
  <c r="E1792" i="10"/>
  <c r="O4221" i="10"/>
  <c r="E606" i="10"/>
  <c r="E605" i="10"/>
  <c r="F2336" i="10"/>
  <c r="O1791" i="10" l="1"/>
  <c r="O1322" i="10"/>
  <c r="O4393" i="10"/>
  <c r="O605" i="10"/>
  <c r="E2337" i="10"/>
  <c r="E3630" i="10"/>
  <c r="O3629" i="10" s="1"/>
  <c r="E1793" i="10"/>
  <c r="O1792" i="10" s="1"/>
  <c r="O1323" i="10"/>
  <c r="F442" i="10"/>
  <c r="F856" i="10"/>
  <c r="F441" i="10"/>
  <c r="F295" i="10"/>
  <c r="F4023" i="10"/>
  <c r="F4156" i="10"/>
  <c r="F108" i="10"/>
  <c r="F2335" i="10"/>
  <c r="F1455" i="10"/>
  <c r="F4766" i="10"/>
  <c r="F2049" i="10"/>
  <c r="F294" i="10"/>
  <c r="F4885" i="10"/>
  <c r="F4672" i="10"/>
  <c r="F1535" i="10"/>
  <c r="F296" i="10"/>
  <c r="F3977" i="10"/>
  <c r="F1536" i="10"/>
  <c r="F4157" i="10"/>
  <c r="F855" i="10"/>
  <c r="F443" i="10"/>
  <c r="F4767" i="10"/>
  <c r="F1534" i="10"/>
  <c r="F4395" i="10"/>
  <c r="F4580" i="10"/>
  <c r="F4579" i="10"/>
  <c r="F4581" i="10"/>
  <c r="F109" i="10"/>
  <c r="F4884" i="10"/>
  <c r="F3979" i="10"/>
  <c r="F854" i="10"/>
  <c r="F3978" i="10"/>
  <c r="F4883" i="10"/>
  <c r="F4155" i="10"/>
  <c r="F110" i="10"/>
  <c r="E2050" i="10" l="1"/>
  <c r="O2050" i="10" s="1"/>
  <c r="E4395" i="10"/>
  <c r="O4394" i="10" s="1"/>
  <c r="E4885" i="10"/>
  <c r="E3978" i="10"/>
  <c r="E3979" i="10"/>
  <c r="E4157" i="10"/>
  <c r="E442" i="10"/>
  <c r="E443" i="10"/>
  <c r="E2335" i="10"/>
  <c r="E2336" i="10"/>
  <c r="O2336" i="10" s="1"/>
  <c r="E4580" i="10"/>
  <c r="E295" i="10"/>
  <c r="E4673" i="10"/>
  <c r="O4673" i="10" s="1"/>
  <c r="E109" i="10"/>
  <c r="E4023" i="10"/>
  <c r="O4022" i="10" s="1"/>
  <c r="E4581" i="10"/>
  <c r="E296" i="10"/>
  <c r="E110" i="10"/>
  <c r="E855" i="10"/>
  <c r="E4766" i="10"/>
  <c r="E856" i="10"/>
  <c r="E4767" i="10"/>
  <c r="E1535" i="10"/>
  <c r="E4884" i="10"/>
  <c r="E4156" i="10"/>
  <c r="E1536" i="10"/>
  <c r="E1537" i="10"/>
  <c r="E1456" i="10"/>
  <c r="O1456" i="10" s="1"/>
  <c r="F466" i="10"/>
  <c r="F4271" i="10"/>
  <c r="F3308" i="10"/>
  <c r="F877" i="10"/>
  <c r="F1023" i="10"/>
  <c r="F33" i="10"/>
  <c r="F723" i="10"/>
  <c r="F988" i="10"/>
  <c r="F4835" i="10"/>
  <c r="F990" i="10"/>
  <c r="F814" i="10"/>
  <c r="F1021" i="10"/>
  <c r="F465" i="10"/>
  <c r="F1251" i="10"/>
  <c r="F4928" i="10"/>
  <c r="F876" i="10"/>
  <c r="F721" i="10"/>
  <c r="F4837" i="10"/>
  <c r="F4272" i="10"/>
  <c r="F4836" i="10"/>
  <c r="F4270" i="10"/>
  <c r="F1022" i="10"/>
  <c r="F467" i="10"/>
  <c r="F1252" i="10"/>
  <c r="F4972" i="10"/>
  <c r="F1250" i="10"/>
  <c r="F34" i="10"/>
  <c r="F32" i="10"/>
  <c r="F722" i="10"/>
  <c r="F4973" i="10"/>
  <c r="F989" i="10"/>
  <c r="F878" i="10"/>
  <c r="O1535" i="10" l="1"/>
  <c r="O109" i="10"/>
  <c r="O442" i="10"/>
  <c r="O4766" i="10"/>
  <c r="O295" i="10"/>
  <c r="O4580" i="10"/>
  <c r="E1022" i="10"/>
  <c r="E33" i="10"/>
  <c r="E34" i="10"/>
  <c r="E4836" i="10"/>
  <c r="E3308" i="10"/>
  <c r="O3307" i="10" s="1"/>
  <c r="E722" i="10"/>
  <c r="E4837" i="10"/>
  <c r="E4972" i="10"/>
  <c r="E723" i="10"/>
  <c r="E4272" i="10"/>
  <c r="E466" i="10"/>
  <c r="E1251" i="10"/>
  <c r="E1252" i="10"/>
  <c r="E877" i="10"/>
  <c r="E4929" i="10"/>
  <c r="O4929" i="10" s="1"/>
  <c r="E989" i="10"/>
  <c r="E990" i="10"/>
  <c r="E4973" i="10"/>
  <c r="E467" i="10"/>
  <c r="E878" i="10"/>
  <c r="E1023" i="10"/>
  <c r="E4271" i="10"/>
  <c r="O1536" i="10"/>
  <c r="O4156" i="10"/>
  <c r="O2335" i="10"/>
  <c r="O4884" i="10"/>
  <c r="O3978" i="10"/>
  <c r="O855" i="10"/>
  <c r="E815" i="10"/>
  <c r="O815" i="10" s="1"/>
  <c r="F4717" i="10"/>
  <c r="F4810" i="10"/>
  <c r="F1249" i="10"/>
  <c r="F4716" i="10"/>
  <c r="F4809" i="10"/>
  <c r="O4972" i="10" l="1"/>
  <c r="O4271" i="10"/>
  <c r="O722" i="10"/>
  <c r="O4836" i="10"/>
  <c r="E4716" i="10"/>
  <c r="E4717" i="10"/>
  <c r="E1250" i="10"/>
  <c r="O1250" i="10" s="1"/>
  <c r="O466" i="10"/>
  <c r="O33" i="10"/>
  <c r="O1022" i="10"/>
  <c r="O989" i="10"/>
  <c r="O877" i="10"/>
  <c r="O1251" i="10"/>
  <c r="E4810" i="10"/>
  <c r="F4901" i="10"/>
  <c r="F885" i="10"/>
  <c r="F4231" i="10"/>
  <c r="F117" i="10"/>
  <c r="F4233" i="10"/>
  <c r="F4808" i="10"/>
  <c r="F4232" i="10"/>
  <c r="F118" i="10"/>
  <c r="F886" i="10"/>
  <c r="F4903" i="10"/>
  <c r="F4902" i="10"/>
  <c r="O4716" i="10" l="1"/>
  <c r="E4903" i="10"/>
  <c r="E4232" i="10"/>
  <c r="E4809" i="10"/>
  <c r="O4809" i="10" s="1"/>
  <c r="E4233" i="10"/>
  <c r="E117" i="10"/>
  <c r="E118" i="10"/>
  <c r="E4902" i="10"/>
  <c r="E886" i="10"/>
  <c r="E885" i="10"/>
  <c r="F558" i="10"/>
  <c r="O117" i="10" l="1"/>
  <c r="O4232" i="10"/>
  <c r="O4902" i="10"/>
  <c r="O885" i="10"/>
  <c r="E559" i="10"/>
  <c r="O559" i="10" s="1"/>
  <c r="E2413" i="10"/>
  <c r="O2412" i="10" s="1"/>
  <c r="F210" i="10"/>
  <c r="F2698" i="10"/>
  <c r="F1722" i="10"/>
  <c r="F4328" i="10"/>
  <c r="F4327" i="10"/>
  <c r="F211" i="10"/>
  <c r="E2698" i="10" l="1"/>
  <c r="O2697" i="10" s="1"/>
  <c r="E4327" i="10"/>
  <c r="E4328" i="10"/>
  <c r="E1722" i="10"/>
  <c r="O1721" i="10" s="1"/>
  <c r="E211" i="10"/>
  <c r="F3976" i="10"/>
  <c r="F209" i="10"/>
  <c r="F4193" i="10"/>
  <c r="F629" i="10"/>
  <c r="F4554" i="10"/>
  <c r="F4553" i="10"/>
  <c r="F4552" i="10"/>
  <c r="F630" i="10"/>
  <c r="O4327" i="10" l="1"/>
  <c r="E210" i="10"/>
  <c r="O210" i="10" s="1"/>
  <c r="E4553" i="10"/>
  <c r="E4554" i="10"/>
  <c r="E629" i="10"/>
  <c r="E4194" i="10"/>
  <c r="O4194" i="10" s="1"/>
  <c r="E630" i="10"/>
  <c r="E3977" i="10"/>
  <c r="O3977" i="10" s="1"/>
  <c r="F1959" i="10"/>
  <c r="F1958" i="10"/>
  <c r="F374" i="10"/>
  <c r="F4110" i="10"/>
  <c r="F4109" i="10"/>
  <c r="F373" i="10"/>
  <c r="F4461" i="10"/>
  <c r="F1454" i="10"/>
  <c r="F4460" i="10"/>
  <c r="F1957" i="10"/>
  <c r="O629" i="10" l="1"/>
  <c r="E1958" i="10"/>
  <c r="E1959" i="10"/>
  <c r="E4461" i="10"/>
  <c r="E1455" i="10"/>
  <c r="O1455" i="10" s="1"/>
  <c r="E4111" i="10"/>
  <c r="E4110" i="10"/>
  <c r="E4460" i="10"/>
  <c r="O4553" i="10"/>
  <c r="E374" i="10"/>
  <c r="E373" i="10"/>
  <c r="F4192" i="10"/>
  <c r="O4110" i="10" l="1"/>
  <c r="O4460" i="10"/>
  <c r="O1958" i="10"/>
  <c r="O373" i="10"/>
  <c r="E4193" i="10"/>
  <c r="O4193" i="10" s="1"/>
  <c r="F537" i="10"/>
  <c r="F4853" i="10"/>
  <c r="F4657" i="10"/>
  <c r="F1015" i="10"/>
  <c r="F2242" i="10"/>
  <c r="F3983" i="10"/>
  <c r="F4785" i="10"/>
  <c r="F4074" i="10"/>
  <c r="F1078" i="10"/>
  <c r="F4851" i="10"/>
  <c r="F3982" i="10"/>
  <c r="F4492" i="10"/>
  <c r="F2527" i="10"/>
  <c r="F1336" i="10"/>
  <c r="F1335" i="10"/>
  <c r="F4945" i="10"/>
  <c r="F4087" i="10"/>
  <c r="F700" i="10"/>
  <c r="F4656" i="10"/>
  <c r="F4941" i="10"/>
  <c r="F4073" i="10"/>
  <c r="F3952" i="10"/>
  <c r="F1334" i="10"/>
  <c r="F1016" i="10"/>
  <c r="F1745" i="10"/>
  <c r="F4655" i="10"/>
  <c r="F4852" i="10"/>
  <c r="F1744" i="10"/>
  <c r="F1079" i="10"/>
  <c r="F1077" i="10"/>
  <c r="F3951" i="10"/>
  <c r="F2243" i="10"/>
  <c r="F4677" i="10"/>
  <c r="F3950" i="10"/>
  <c r="F4946" i="10"/>
  <c r="F1337" i="10"/>
  <c r="F4784" i="10"/>
  <c r="F4678" i="10"/>
  <c r="F2526" i="10"/>
  <c r="F1743" i="10"/>
  <c r="F2528" i="10"/>
  <c r="F793" i="10"/>
  <c r="F702" i="10"/>
  <c r="F3984" i="10"/>
  <c r="F3152" i="10"/>
  <c r="F4968" i="10"/>
  <c r="F4075" i="10"/>
  <c r="F4493" i="10"/>
  <c r="F701" i="10"/>
  <c r="F1014" i="10"/>
  <c r="E1745" i="10" l="1"/>
  <c r="E1337" i="10"/>
  <c r="E3153" i="10"/>
  <c r="O3153" i="10" s="1"/>
  <c r="E3152" i="10"/>
  <c r="E3952" i="10"/>
  <c r="E538" i="10"/>
  <c r="O538" i="10" s="1"/>
  <c r="E2527" i="10"/>
  <c r="E4656" i="10"/>
  <c r="E2528" i="10"/>
  <c r="E4945" i="10"/>
  <c r="E4852" i="10"/>
  <c r="E4679" i="10"/>
  <c r="E4678" i="10"/>
  <c r="E1017" i="10"/>
  <c r="E1016" i="10"/>
  <c r="E4946" i="10"/>
  <c r="E4853" i="10"/>
  <c r="E1078" i="10"/>
  <c r="E2244" i="10"/>
  <c r="E2243" i="10"/>
  <c r="E4969" i="10"/>
  <c r="O4969" i="10" s="1"/>
  <c r="E3983" i="10"/>
  <c r="E1079" i="10"/>
  <c r="E4494" i="10"/>
  <c r="O4494" i="10" s="1"/>
  <c r="E4493" i="10"/>
  <c r="E1335" i="10"/>
  <c r="E702" i="10"/>
  <c r="E4657" i="10"/>
  <c r="E3984" i="10"/>
  <c r="E4074" i="10"/>
  <c r="E4942" i="10"/>
  <c r="O4942" i="10" s="1"/>
  <c r="E794" i="10"/>
  <c r="O794" i="10" s="1"/>
  <c r="E701" i="10"/>
  <c r="E4087" i="10"/>
  <c r="O4086" i="10" s="1"/>
  <c r="E1744" i="10"/>
  <c r="E4075" i="10"/>
  <c r="E1336" i="10"/>
  <c r="E3951" i="10"/>
  <c r="E1015" i="10"/>
  <c r="E4785" i="10"/>
  <c r="E882" i="10"/>
  <c r="O882" i="10" s="1"/>
  <c r="F2314" i="10"/>
  <c r="F4595" i="10"/>
  <c r="F4555" i="10"/>
  <c r="F1742" i="10"/>
  <c r="F1753" i="10"/>
  <c r="F190" i="10"/>
  <c r="F2399" i="10"/>
  <c r="F4072" i="10"/>
  <c r="F4526" i="10"/>
  <c r="F446" i="10"/>
  <c r="F4556" i="10"/>
  <c r="F4527" i="10"/>
  <c r="F2241" i="10"/>
  <c r="F444" i="10"/>
  <c r="F4597" i="10"/>
  <c r="F2313" i="10"/>
  <c r="F2312" i="10"/>
  <c r="F957" i="10"/>
  <c r="F189" i="10"/>
  <c r="F4525" i="10"/>
  <c r="F4329" i="10"/>
  <c r="F4596" i="10"/>
  <c r="F188" i="10"/>
  <c r="F4940" i="10"/>
  <c r="F281" i="10"/>
  <c r="F4783" i="10"/>
  <c r="F958" i="10"/>
  <c r="F445" i="10"/>
  <c r="F2529" i="10"/>
  <c r="F2398" i="10"/>
  <c r="F1956" i="10"/>
  <c r="F4206" i="10"/>
  <c r="F1754" i="10"/>
  <c r="F4557" i="10"/>
  <c r="F4205" i="10"/>
  <c r="F4207" i="10"/>
  <c r="F956" i="10"/>
  <c r="O4493" i="10" l="1"/>
  <c r="O4945" i="10"/>
  <c r="O2243" i="10"/>
  <c r="O3152" i="10"/>
  <c r="O1336" i="10"/>
  <c r="O4678" i="10"/>
  <c r="O1015" i="10"/>
  <c r="O701" i="10"/>
  <c r="O1078" i="10"/>
  <c r="E1754" i="10"/>
  <c r="E4941" i="10"/>
  <c r="O4941" i="10" s="1"/>
  <c r="E4207" i="10"/>
  <c r="E4596" i="10"/>
  <c r="E4329" i="10"/>
  <c r="O4328" i="10" s="1"/>
  <c r="E4557" i="10"/>
  <c r="E4597" i="10"/>
  <c r="E958" i="10"/>
  <c r="E189" i="10"/>
  <c r="E4073" i="10"/>
  <c r="O4073" i="10" s="1"/>
  <c r="E957" i="10"/>
  <c r="E1743" i="10"/>
  <c r="O1743" i="10" s="1"/>
  <c r="E190" i="10"/>
  <c r="E4556" i="10"/>
  <c r="E1753" i="10"/>
  <c r="E2242" i="10"/>
  <c r="O2242" i="10" s="1"/>
  <c r="E2529" i="10"/>
  <c r="O2528" i="10" s="1"/>
  <c r="E445" i="10"/>
  <c r="E446" i="10"/>
  <c r="E2314" i="10"/>
  <c r="E4527" i="10"/>
  <c r="E282" i="10"/>
  <c r="O282" i="10" s="1"/>
  <c r="E4206" i="10"/>
  <c r="E1957" i="10"/>
  <c r="O1957" i="10" s="1"/>
  <c r="E2313" i="10"/>
  <c r="E4526" i="10"/>
  <c r="E4784" i="10"/>
  <c r="O4784" i="10" s="1"/>
  <c r="O4656" i="10"/>
  <c r="O1016" i="10"/>
  <c r="O2527" i="10"/>
  <c r="O1335" i="10"/>
  <c r="O3951" i="10"/>
  <c r="O4074" i="10"/>
  <c r="O3983" i="10"/>
  <c r="O1744" i="10"/>
  <c r="O4852" i="10"/>
  <c r="E2399" i="10"/>
  <c r="F285" i="10"/>
  <c r="F2397" i="10"/>
  <c r="F1168" i="10"/>
  <c r="F4689" i="10"/>
  <c r="F4690" i="10"/>
  <c r="O957" i="10" l="1"/>
  <c r="O4206" i="10"/>
  <c r="O1753" i="10"/>
  <c r="E2398" i="10"/>
  <c r="O2398" i="10" s="1"/>
  <c r="E285" i="10"/>
  <c r="O284" i="10" s="1"/>
  <c r="E1169" i="10"/>
  <c r="E1168" i="10"/>
  <c r="O4596" i="10"/>
  <c r="O4526" i="10"/>
  <c r="O2313" i="10"/>
  <c r="O189" i="10"/>
  <c r="O4556" i="10"/>
  <c r="O445" i="10"/>
  <c r="E4690" i="10"/>
  <c r="E4689" i="10"/>
  <c r="F406" i="10"/>
  <c r="F405" i="10"/>
  <c r="O1168" i="10" l="1"/>
  <c r="O4689" i="10"/>
  <c r="E406" i="10"/>
  <c r="F404" i="10"/>
  <c r="F1489" i="10"/>
  <c r="F1488" i="10"/>
  <c r="F4424" i="10"/>
  <c r="F4423" i="10"/>
  <c r="E1488" i="10" l="1"/>
  <c r="E1489" i="10"/>
  <c r="E405" i="10"/>
  <c r="O405" i="10" s="1"/>
  <c r="E4424" i="10"/>
  <c r="F376" i="10"/>
  <c r="F375" i="10"/>
  <c r="F1429" i="10"/>
  <c r="F1428" i="10"/>
  <c r="F4422" i="10"/>
  <c r="O1488" i="10" l="1"/>
  <c r="E4423" i="10"/>
  <c r="O4423" i="10" s="1"/>
  <c r="E375" i="10"/>
  <c r="E376" i="10"/>
  <c r="E1429" i="10"/>
  <c r="F4163" i="10"/>
  <c r="F4162" i="10"/>
  <c r="F4235" i="10"/>
  <c r="F127" i="10"/>
  <c r="F1803" i="10"/>
  <c r="F709" i="10"/>
  <c r="F4724" i="10"/>
  <c r="F2406" i="10"/>
  <c r="F1802" i="10"/>
  <c r="F544" i="10"/>
  <c r="F2791" i="10"/>
  <c r="F4417" i="10"/>
  <c r="F1547" i="10"/>
  <c r="F1548" i="10"/>
  <c r="F4172" i="10"/>
  <c r="F600" i="10"/>
  <c r="F3821" i="10"/>
  <c r="F638" i="10"/>
  <c r="F2756" i="10"/>
  <c r="F1313" i="10"/>
  <c r="F998" i="10"/>
  <c r="F4632" i="10"/>
  <c r="F1427" i="10"/>
  <c r="F797" i="10"/>
  <c r="F895" i="10"/>
  <c r="F2408" i="10"/>
  <c r="F4725" i="10"/>
  <c r="F4669" i="10"/>
  <c r="F1130" i="10"/>
  <c r="F13" i="10"/>
  <c r="F289" i="10"/>
  <c r="F801" i="10"/>
  <c r="F12" i="10"/>
  <c r="F4538" i="10"/>
  <c r="F2754" i="10"/>
  <c r="F453" i="10"/>
  <c r="F126" i="10"/>
  <c r="F4981" i="10"/>
  <c r="F125" i="10"/>
  <c r="F1129" i="10"/>
  <c r="F893" i="10"/>
  <c r="F802" i="10"/>
  <c r="F197" i="10"/>
  <c r="F4236" i="10"/>
  <c r="F1131" i="10"/>
  <c r="F3820" i="10"/>
  <c r="F997" i="10"/>
  <c r="F1519" i="10"/>
  <c r="F3664" i="10"/>
  <c r="F2409" i="10"/>
  <c r="F546" i="10"/>
  <c r="F2407" i="10"/>
  <c r="F4888" i="10"/>
  <c r="F134" i="10"/>
  <c r="F381" i="10"/>
  <c r="F4796" i="10"/>
  <c r="F4468" i="10"/>
  <c r="F1314" i="10"/>
  <c r="F4794" i="10"/>
  <c r="F382" i="10"/>
  <c r="F1801" i="10"/>
  <c r="F4173" i="10"/>
  <c r="F4889" i="10"/>
  <c r="F4631" i="10"/>
  <c r="F598" i="10"/>
  <c r="F290" i="10"/>
  <c r="F1545" i="10"/>
  <c r="F707" i="10"/>
  <c r="F383" i="10"/>
  <c r="F4469" i="10"/>
  <c r="F1804" i="10"/>
  <c r="F4257" i="10"/>
  <c r="F599" i="10"/>
  <c r="F288" i="10"/>
  <c r="F4980" i="10"/>
  <c r="F2121" i="10"/>
  <c r="F452" i="10"/>
  <c r="F195" i="10"/>
  <c r="F196" i="10"/>
  <c r="F894" i="10"/>
  <c r="F800" i="10"/>
  <c r="F4670" i="10"/>
  <c r="F4668" i="10"/>
  <c r="F4237" i="10"/>
  <c r="F545" i="10"/>
  <c r="F4633" i="10"/>
  <c r="F4539" i="10"/>
  <c r="F597" i="10"/>
  <c r="F996" i="10"/>
  <c r="F637" i="10"/>
  <c r="F1315" i="10"/>
  <c r="F838" i="10"/>
  <c r="F708" i="10"/>
  <c r="F581" i="10"/>
  <c r="F2122" i="10"/>
  <c r="F639" i="10"/>
  <c r="F582" i="10"/>
  <c r="F4007" i="10"/>
  <c r="F4161" i="10"/>
  <c r="F4008" i="10"/>
  <c r="F4006" i="10"/>
  <c r="F4540" i="10"/>
  <c r="F1546" i="10"/>
  <c r="F4795" i="10"/>
  <c r="F4238" i="10"/>
  <c r="F4887" i="10"/>
  <c r="F451" i="10"/>
  <c r="F2755" i="10"/>
  <c r="O375" i="10" l="1"/>
  <c r="E453" i="10"/>
  <c r="E135" i="10"/>
  <c r="O135" i="10" s="1"/>
  <c r="E894" i="10"/>
  <c r="E802" i="10"/>
  <c r="E2409" i="10"/>
  <c r="E4539" i="10"/>
  <c r="E4795" i="10"/>
  <c r="E4726" i="10"/>
  <c r="O4726" i="10" s="1"/>
  <c r="E4725" i="10"/>
  <c r="E1315" i="10"/>
  <c r="E1316" i="10"/>
  <c r="E2123" i="10"/>
  <c r="O2123" i="10" s="1"/>
  <c r="E2122" i="10"/>
  <c r="E2755" i="10"/>
  <c r="E4670" i="10"/>
  <c r="E583" i="10"/>
  <c r="E582" i="10"/>
  <c r="E4540" i="10"/>
  <c r="E998" i="10"/>
  <c r="E1804" i="10"/>
  <c r="E4632" i="10"/>
  <c r="E708" i="10"/>
  <c r="E4796" i="10"/>
  <c r="E4236" i="10"/>
  <c r="E1547" i="10"/>
  <c r="E797" i="10"/>
  <c r="O796" i="10" s="1"/>
  <c r="E4633" i="10"/>
  <c r="E709" i="10"/>
  <c r="E4161" i="10"/>
  <c r="E382" i="10"/>
  <c r="E4469" i="10"/>
  <c r="E4470" i="10"/>
  <c r="O4470" i="10" s="1"/>
  <c r="E1548" i="10"/>
  <c r="E2756" i="10"/>
  <c r="E2757" i="10"/>
  <c r="E1519" i="10"/>
  <c r="O1518" i="10" s="1"/>
  <c r="E839" i="10"/>
  <c r="O839" i="10" s="1"/>
  <c r="E289" i="10"/>
  <c r="E4007" i="10"/>
  <c r="E4417" i="10"/>
  <c r="O4416" i="10" s="1"/>
  <c r="E126" i="10"/>
  <c r="E545" i="10"/>
  <c r="E4237" i="10"/>
  <c r="E290" i="10"/>
  <c r="E4008" i="10"/>
  <c r="E196" i="10"/>
  <c r="E452" i="10"/>
  <c r="E127" i="10"/>
  <c r="E546" i="10"/>
  <c r="E4162" i="10"/>
  <c r="E4238" i="10"/>
  <c r="E384" i="10"/>
  <c r="E383" i="10"/>
  <c r="E638" i="10"/>
  <c r="E3820" i="10"/>
  <c r="E2407" i="10"/>
  <c r="E1428" i="10"/>
  <c r="O1428" i="10" s="1"/>
  <c r="E4163" i="10"/>
  <c r="E598" i="10"/>
  <c r="E2791" i="10"/>
  <c r="O2790" i="10" s="1"/>
  <c r="E801" i="10"/>
  <c r="E1314" i="10"/>
  <c r="E640" i="10"/>
  <c r="E639" i="10"/>
  <c r="E3822" i="10"/>
  <c r="E3821" i="10"/>
  <c r="E2408" i="10"/>
  <c r="E1131" i="10"/>
  <c r="E3664" i="10"/>
  <c r="O3663" i="10" s="1"/>
  <c r="E1546" i="10"/>
  <c r="E599" i="10"/>
  <c r="E12" i="10"/>
  <c r="E4173" i="10"/>
  <c r="E4174" i="10"/>
  <c r="E197" i="10"/>
  <c r="E4982" i="10"/>
  <c r="E4981" i="10"/>
  <c r="E1802" i="10"/>
  <c r="E895" i="10"/>
  <c r="E1130" i="10"/>
  <c r="E13" i="10"/>
  <c r="E4888" i="10"/>
  <c r="E4669" i="10"/>
  <c r="E997" i="10"/>
  <c r="E4889" i="10"/>
  <c r="E1803" i="10"/>
  <c r="E600" i="10"/>
  <c r="E4258" i="10"/>
  <c r="O4258" i="10" s="1"/>
  <c r="F4334" i="10"/>
  <c r="F150" i="10"/>
  <c r="F149" i="10"/>
  <c r="F1818" i="10"/>
  <c r="F4332" i="10"/>
  <c r="F4747" i="10"/>
  <c r="F4333" i="10"/>
  <c r="F4749" i="10"/>
  <c r="F4748" i="10"/>
  <c r="F1817" i="10"/>
  <c r="O12" i="10" l="1"/>
  <c r="O582" i="10"/>
  <c r="O4725" i="10"/>
  <c r="O1314" i="10"/>
  <c r="O801" i="10"/>
  <c r="O383" i="10"/>
  <c r="O2122" i="10"/>
  <c r="O997" i="10"/>
  <c r="O4981" i="10"/>
  <c r="O1546" i="10"/>
  <c r="O638" i="10"/>
  <c r="O3821" i="10"/>
  <c r="O4669" i="10"/>
  <c r="O2408" i="10"/>
  <c r="O545" i="10"/>
  <c r="O639" i="10"/>
  <c r="O598" i="10"/>
  <c r="O894" i="10"/>
  <c r="E4748" i="10"/>
  <c r="E4749" i="10"/>
  <c r="E1817" i="10"/>
  <c r="E4333" i="10"/>
  <c r="E1818" i="10"/>
  <c r="E4334" i="10"/>
  <c r="O1130" i="10"/>
  <c r="O2407" i="10"/>
  <c r="O4236" i="10"/>
  <c r="O599" i="10"/>
  <c r="O3820" i="10"/>
  <c r="O452" i="10"/>
  <c r="O4007" i="10"/>
  <c r="O4469" i="10"/>
  <c r="O4795" i="10"/>
  <c r="O1802" i="10"/>
  <c r="O196" i="10"/>
  <c r="O289" i="10"/>
  <c r="O382" i="10"/>
  <c r="O708" i="10"/>
  <c r="O2755" i="10"/>
  <c r="O4539" i="10"/>
  <c r="O4161" i="10"/>
  <c r="O4632" i="10"/>
  <c r="O1803" i="10"/>
  <c r="O4237" i="10"/>
  <c r="O4888" i="10"/>
  <c r="O4162" i="10"/>
  <c r="O2756" i="10"/>
  <c r="O1315" i="10"/>
  <c r="O4173" i="10"/>
  <c r="O126" i="10"/>
  <c r="O1547" i="10"/>
  <c r="E150" i="10"/>
  <c r="F4575" i="10"/>
  <c r="F2463" i="10"/>
  <c r="F148" i="10"/>
  <c r="F2462" i="10"/>
  <c r="F4577" i="10"/>
  <c r="F4576" i="10"/>
  <c r="F1378" i="10"/>
  <c r="O1817" i="10" l="1"/>
  <c r="E4577" i="10"/>
  <c r="E2462" i="10"/>
  <c r="E149" i="10"/>
  <c r="O149" i="10" s="1"/>
  <c r="E2463" i="10"/>
  <c r="E4576" i="10"/>
  <c r="O4333" i="10"/>
  <c r="O4748" i="10"/>
  <c r="E1378" i="10"/>
  <c r="O1377" i="10" s="1"/>
  <c r="E306" i="10"/>
  <c r="O306" i="10" s="1"/>
  <c r="F1141" i="10"/>
  <c r="F4925" i="10"/>
  <c r="F4926" i="10"/>
  <c r="F1142" i="10"/>
  <c r="F2343" i="10"/>
  <c r="F661" i="10"/>
  <c r="F4104" i="10"/>
  <c r="F660" i="10"/>
  <c r="F1040" i="10"/>
  <c r="F298" i="10"/>
  <c r="F4103" i="10"/>
  <c r="F651" i="10"/>
  <c r="F653" i="10"/>
  <c r="F4102" i="10"/>
  <c r="F1132" i="10"/>
  <c r="F4671" i="10"/>
  <c r="F4924" i="10"/>
  <c r="F297" i="10"/>
  <c r="F1143" i="10"/>
  <c r="F662" i="10"/>
  <c r="F2341" i="10"/>
  <c r="F2342" i="10"/>
  <c r="F652" i="10"/>
  <c r="F1039" i="10"/>
  <c r="F1038" i="10"/>
  <c r="O2462" i="10" l="1"/>
  <c r="O4576" i="10"/>
  <c r="E298" i="10"/>
  <c r="E4926" i="10"/>
  <c r="E2342" i="10"/>
  <c r="E4104" i="10"/>
  <c r="E4925" i="10"/>
  <c r="E1040" i="10"/>
  <c r="E652" i="10"/>
  <c r="E2343" i="10"/>
  <c r="E297" i="10"/>
  <c r="E653" i="10"/>
  <c r="E1142" i="10"/>
  <c r="E661" i="10"/>
  <c r="E662" i="10"/>
  <c r="E4103" i="10"/>
  <c r="E1143" i="10"/>
  <c r="E1132" i="10"/>
  <c r="O1131" i="10" s="1"/>
  <c r="E1039" i="10"/>
  <c r="E4671" i="10"/>
  <c r="O4670" i="10" s="1"/>
  <c r="O583" i="10"/>
  <c r="F1821" i="10"/>
  <c r="F1823" i="10"/>
  <c r="F790" i="10"/>
  <c r="F4740" i="10"/>
  <c r="F3116" i="10"/>
  <c r="F744" i="10"/>
  <c r="F4256" i="10"/>
  <c r="F3990" i="10"/>
  <c r="F1822" i="10"/>
  <c r="F390" i="10"/>
  <c r="F788" i="10"/>
  <c r="F789" i="10"/>
  <c r="F746" i="10"/>
  <c r="F3991" i="10"/>
  <c r="F4996" i="10"/>
  <c r="F3117" i="10"/>
  <c r="F745" i="10"/>
  <c r="O4103" i="10" l="1"/>
  <c r="O297" i="10"/>
  <c r="E789" i="10"/>
  <c r="E745" i="10"/>
  <c r="E790" i="10"/>
  <c r="E746" i="10"/>
  <c r="E1822" i="10"/>
  <c r="E3116" i="10"/>
  <c r="E1823" i="10"/>
  <c r="E3117" i="10"/>
  <c r="E4996" i="10"/>
  <c r="O4995" i="10" s="1"/>
  <c r="E3991" i="10"/>
  <c r="E3992" i="10"/>
  <c r="E4257" i="10"/>
  <c r="O4257" i="10" s="1"/>
  <c r="E4740" i="10"/>
  <c r="O4739" i="10" s="1"/>
  <c r="O1039" i="10"/>
  <c r="O652" i="10"/>
  <c r="O4925" i="10"/>
  <c r="O661" i="10"/>
  <c r="O1142" i="10"/>
  <c r="O2342" i="10"/>
  <c r="E391" i="10"/>
  <c r="F389" i="10"/>
  <c r="F4833" i="10"/>
  <c r="F4832" i="10"/>
  <c r="F461" i="10"/>
  <c r="F460" i="10"/>
  <c r="O3116" i="10" l="1"/>
  <c r="O3991" i="10"/>
  <c r="O745" i="10"/>
  <c r="O789" i="10"/>
  <c r="E390" i="10"/>
  <c r="O390" i="10" s="1"/>
  <c r="E460" i="10"/>
  <c r="E461" i="10"/>
  <c r="O1822" i="10"/>
  <c r="E4833" i="10"/>
  <c r="F1567" i="10"/>
  <c r="F2178" i="10"/>
  <c r="F837" i="10"/>
  <c r="F1296" i="10"/>
  <c r="F4331" i="10"/>
  <c r="F909" i="10"/>
  <c r="F133" i="10"/>
  <c r="F4831" i="10"/>
  <c r="F1295" i="10"/>
  <c r="F14" i="10"/>
  <c r="F204" i="10"/>
  <c r="F4009" i="10"/>
  <c r="F2626" i="10"/>
  <c r="F1565" i="10"/>
  <c r="F1566" i="10"/>
  <c r="F4520" i="10"/>
  <c r="F205" i="10"/>
  <c r="F908" i="10"/>
  <c r="F1294" i="10"/>
  <c r="F4484" i="10"/>
  <c r="F4171" i="10"/>
  <c r="O460" i="10" l="1"/>
  <c r="E205" i="10"/>
  <c r="E4832" i="10"/>
  <c r="O4832" i="10" s="1"/>
  <c r="E2178" i="10"/>
  <c r="O2177" i="10" s="1"/>
  <c r="E2627" i="10"/>
  <c r="O2627" i="10" s="1"/>
  <c r="E4332" i="10"/>
  <c r="O4332" i="10" s="1"/>
  <c r="E4009" i="10"/>
  <c r="O4008" i="10" s="1"/>
  <c r="E4172" i="10"/>
  <c r="O4172" i="10" s="1"/>
  <c r="E14" i="10"/>
  <c r="O13" i="10" s="1"/>
  <c r="E838" i="10"/>
  <c r="O838" i="10" s="1"/>
  <c r="E1566" i="10"/>
  <c r="E1295" i="10"/>
  <c r="E1567" i="10"/>
  <c r="E204" i="10"/>
  <c r="E1296" i="10"/>
  <c r="E4521" i="10"/>
  <c r="O4521" i="10" s="1"/>
  <c r="E134" i="10"/>
  <c r="O134" i="10" s="1"/>
  <c r="E4484" i="10"/>
  <c r="O4483" i="10" s="1"/>
  <c r="E909" i="10"/>
  <c r="F4381" i="10"/>
  <c r="F4382" i="10"/>
  <c r="F2625" i="10"/>
  <c r="F907" i="10"/>
  <c r="O204" i="10" l="1"/>
  <c r="E908" i="10"/>
  <c r="O908" i="10" s="1"/>
  <c r="E4382" i="10"/>
  <c r="E4381" i="10"/>
  <c r="O1295" i="10"/>
  <c r="O1566" i="10"/>
  <c r="E2626" i="10"/>
  <c r="O2626" i="10" s="1"/>
  <c r="F953" i="10"/>
  <c r="F4230" i="10"/>
  <c r="F4628" i="10"/>
  <c r="F633" i="10"/>
  <c r="F1618" i="10"/>
  <c r="F1619" i="10"/>
  <c r="F313" i="10"/>
  <c r="F4629" i="10"/>
  <c r="F4949" i="10"/>
  <c r="F46" i="10"/>
  <c r="F4627" i="10"/>
  <c r="F955" i="10"/>
  <c r="F1173" i="10"/>
  <c r="F1174" i="10"/>
  <c r="F635" i="10"/>
  <c r="F954" i="10"/>
  <c r="F314" i="10"/>
  <c r="F315" i="10"/>
  <c r="F634" i="10"/>
  <c r="F4229" i="10"/>
  <c r="F4947" i="10"/>
  <c r="F4948" i="10"/>
  <c r="O4381" i="10" l="1"/>
  <c r="E1174" i="10"/>
  <c r="E634" i="10"/>
  <c r="E47" i="10"/>
  <c r="O47" i="10" s="1"/>
  <c r="E635" i="10"/>
  <c r="E1619" i="10"/>
  <c r="E1620" i="10"/>
  <c r="E954" i="10"/>
  <c r="E955" i="10"/>
  <c r="E4628" i="10"/>
  <c r="E314" i="10"/>
  <c r="E4629" i="10"/>
  <c r="E4948" i="10"/>
  <c r="E1173" i="10"/>
  <c r="E315" i="10"/>
  <c r="E4949" i="10"/>
  <c r="E4230" i="10"/>
  <c r="O3652" i="10"/>
  <c r="E3553" i="10"/>
  <c r="O3553" i="10" s="1"/>
  <c r="O3454" i="10"/>
  <c r="E3332" i="10"/>
  <c r="O3331" i="10" s="1"/>
  <c r="F3232" i="10"/>
  <c r="F3744" i="10"/>
  <c r="F4228" i="10"/>
  <c r="F3844" i="10"/>
  <c r="O954" i="10" l="1"/>
  <c r="O1173" i="10"/>
  <c r="E3844" i="10"/>
  <c r="O3843" i="10" s="1"/>
  <c r="E4229" i="10"/>
  <c r="O4229" i="10" s="1"/>
  <c r="E3744" i="10"/>
  <c r="O3743" i="10" s="1"/>
  <c r="O1619" i="10"/>
  <c r="O4948" i="10"/>
  <c r="O314" i="10"/>
  <c r="O634" i="10"/>
  <c r="O4628" i="10"/>
  <c r="O3552" i="10"/>
  <c r="E3232" i="10"/>
  <c r="O3231" i="10" s="1"/>
  <c r="O3140" i="10"/>
  <c r="E3041" i="10"/>
  <c r="O3040" i="10" s="1"/>
  <c r="O2942" i="10"/>
  <c r="F2858" i="10"/>
  <c r="F2857" i="10"/>
  <c r="O3041" i="10" l="1"/>
  <c r="E2858" i="10"/>
  <c r="E2857" i="10"/>
  <c r="O2856" i="10" s="1"/>
  <c r="F3756" i="10"/>
  <c r="O2857" i="10" l="1"/>
  <c r="E3756" i="10"/>
  <c r="O3755" i="10" s="1"/>
  <c r="O2674" i="10"/>
  <c r="E2780" i="10"/>
  <c r="O2779" i="10" s="1"/>
  <c r="O2511" i="10"/>
  <c r="O2255" i="10"/>
  <c r="O2162" i="10"/>
  <c r="O1999" i="10"/>
  <c r="O1917" i="10"/>
  <c r="O1661" i="10"/>
  <c r="E1790" i="10"/>
  <c r="O1789" i="10" s="1"/>
  <c r="E1534" i="10"/>
  <c r="O1533" i="10" s="1"/>
  <c r="F2582" i="10"/>
  <c r="F1726" i="10"/>
  <c r="F2070" i="10"/>
  <c r="F3301" i="10"/>
  <c r="F3828" i="10"/>
  <c r="F3316" i="10"/>
  <c r="F3032" i="10"/>
  <c r="F3581" i="10"/>
  <c r="F1854" i="10"/>
  <c r="F1598" i="10"/>
  <c r="F2420" i="10"/>
  <c r="F2572" i="10"/>
  <c r="F2326" i="10"/>
  <c r="F2573" i="10"/>
  <c r="F2419" i="10"/>
  <c r="F3069" i="10"/>
  <c r="E3070" i="10" l="1"/>
  <c r="E3069" i="10"/>
  <c r="O3068" i="10" s="1"/>
  <c r="E2420" i="10"/>
  <c r="E3032" i="10"/>
  <c r="O3031" i="10" s="1"/>
  <c r="E2070" i="10"/>
  <c r="O2069" i="10" s="1"/>
  <c r="E2419" i="10"/>
  <c r="O2418" i="10" s="1"/>
  <c r="E3581" i="10"/>
  <c r="O3580" i="10" s="1"/>
  <c r="E3301" i="10"/>
  <c r="O3300" i="10" s="1"/>
  <c r="E1854" i="10"/>
  <c r="O1853" i="10" s="1"/>
  <c r="E3828" i="10"/>
  <c r="O3827" i="10" s="1"/>
  <c r="E2582" i="10"/>
  <c r="O2581" i="10" s="1"/>
  <c r="E2326" i="10"/>
  <c r="O2325" i="10" s="1"/>
  <c r="E1598" i="10"/>
  <c r="O1597" i="10" s="1"/>
  <c r="E3316" i="10"/>
  <c r="O3315" i="10" s="1"/>
  <c r="E1726" i="10"/>
  <c r="O1725" i="10" s="1"/>
  <c r="E2573" i="10"/>
  <c r="E2410" i="10"/>
  <c r="O2409" i="10" s="1"/>
  <c r="F2060" i="10"/>
  <c r="F1650" i="10"/>
  <c r="F1139" i="10"/>
  <c r="F1585" i="10"/>
  <c r="F1586" i="10"/>
  <c r="F1584" i="10"/>
  <c r="F1522" i="10"/>
  <c r="F1025" i="10"/>
  <c r="F1521" i="10"/>
  <c r="F1140" i="10"/>
  <c r="F1648" i="10"/>
  <c r="F4177" i="10"/>
  <c r="F2153" i="10"/>
  <c r="F2247" i="10"/>
  <c r="F1223" i="10"/>
  <c r="F2059" i="10"/>
  <c r="F27" i="10"/>
  <c r="F4349" i="10"/>
  <c r="F2316" i="10"/>
  <c r="F2760" i="10"/>
  <c r="F3429" i="10"/>
  <c r="F2152" i="10"/>
  <c r="F4093" i="10"/>
  <c r="F1024" i="10"/>
  <c r="F1841" i="10"/>
  <c r="F1712" i="10"/>
  <c r="F1026" i="10"/>
  <c r="F1905" i="10"/>
  <c r="F2317" i="10"/>
  <c r="F2664" i="10"/>
  <c r="F1904" i="10"/>
  <c r="F4433" i="10"/>
  <c r="F1713" i="10"/>
  <c r="F3693" i="10"/>
  <c r="F1520" i="10"/>
  <c r="F1649" i="10"/>
  <c r="F1991" i="10"/>
  <c r="F2503" i="10"/>
  <c r="F1776" i="10"/>
  <c r="F2315" i="10"/>
  <c r="F1347" i="10"/>
  <c r="F1777" i="10"/>
  <c r="F1840" i="10"/>
  <c r="F2061" i="10"/>
  <c r="F26" i="10"/>
  <c r="F1714" i="10"/>
  <c r="F1348" i="10"/>
  <c r="F1842" i="10"/>
  <c r="F25" i="10"/>
  <c r="F2665" i="10"/>
  <c r="F2571" i="10"/>
  <c r="O3069" i="10" l="1"/>
  <c r="E2666" i="10"/>
  <c r="E2665" i="10"/>
  <c r="E1025" i="10"/>
  <c r="E4350" i="10"/>
  <c r="O4350" i="10" s="1"/>
  <c r="E2317" i="10"/>
  <c r="E1713" i="10"/>
  <c r="E2760" i="10"/>
  <c r="O2759" i="10" s="1"/>
  <c r="E1714" i="10"/>
  <c r="E1223" i="10"/>
  <c r="O1222" i="10" s="1"/>
  <c r="E26" i="10"/>
  <c r="E4177" i="10"/>
  <c r="O4176" i="10" s="1"/>
  <c r="E1348" i="10"/>
  <c r="E1586" i="10"/>
  <c r="E1649" i="10"/>
  <c r="E1521" i="10"/>
  <c r="E2503" i="10"/>
  <c r="O2502" i="10" s="1"/>
  <c r="E2572" i="10"/>
  <c r="O2572" i="10" s="1"/>
  <c r="E27" i="10"/>
  <c r="E1650" i="10"/>
  <c r="E1522" i="10"/>
  <c r="E4433" i="10"/>
  <c r="O4432" i="10" s="1"/>
  <c r="E2060" i="10"/>
  <c r="E1778" i="10"/>
  <c r="E1777" i="10"/>
  <c r="E2247" i="10"/>
  <c r="O2246" i="10" s="1"/>
  <c r="E1841" i="10"/>
  <c r="E1842" i="10"/>
  <c r="E2061" i="10"/>
  <c r="E1140" i="10"/>
  <c r="E1141" i="10"/>
  <c r="E1905" i="10"/>
  <c r="E1906" i="10"/>
  <c r="E2316" i="10"/>
  <c r="E1347" i="10"/>
  <c r="O1346" i="10" s="1"/>
  <c r="E1026" i="10"/>
  <c r="E1991" i="10"/>
  <c r="O1990" i="10" s="1"/>
  <c r="E1585" i="10"/>
  <c r="E4094" i="10"/>
  <c r="O4094" i="10" s="1"/>
  <c r="E2153" i="10"/>
  <c r="E2154" i="10"/>
  <c r="E3694" i="10"/>
  <c r="O3694" i="10" s="1"/>
  <c r="E3693" i="10"/>
  <c r="O2419" i="10"/>
  <c r="E3429" i="10"/>
  <c r="O3428" i="10" s="1"/>
  <c r="E2777" i="10"/>
  <c r="O2776" i="10" s="1"/>
  <c r="E2053" i="10"/>
  <c r="O2052" i="10" s="1"/>
  <c r="F2401" i="10"/>
  <c r="F3181" i="10"/>
  <c r="F2400" i="10"/>
  <c r="F2494" i="10"/>
  <c r="F2564" i="10"/>
  <c r="F2307" i="10"/>
  <c r="F2402" i="10"/>
  <c r="F2239" i="10"/>
  <c r="F2495" i="10"/>
  <c r="F2238" i="10"/>
  <c r="F2563" i="10"/>
  <c r="F2308" i="10"/>
  <c r="F2917" i="10"/>
  <c r="O1585" i="10" l="1"/>
  <c r="O1347" i="10"/>
  <c r="O3693" i="10"/>
  <c r="O2665" i="10"/>
  <c r="O1649" i="10"/>
  <c r="O1713" i="10"/>
  <c r="O2060" i="10"/>
  <c r="O2153" i="10"/>
  <c r="O1905" i="10"/>
  <c r="E2309" i="10"/>
  <c r="E2308" i="10"/>
  <c r="E2494" i="10"/>
  <c r="E2495" i="10"/>
  <c r="E2564" i="10"/>
  <c r="E2565" i="10"/>
  <c r="E2917" i="10"/>
  <c r="O2916" i="10" s="1"/>
  <c r="E3182" i="10"/>
  <c r="O3182" i="10" s="1"/>
  <c r="E2401" i="10"/>
  <c r="E2402" i="10"/>
  <c r="O2316" i="10"/>
  <c r="O1777" i="10"/>
  <c r="O1521" i="10"/>
  <c r="O1140" i="10"/>
  <c r="O1025" i="10"/>
  <c r="O1841" i="10"/>
  <c r="O26" i="10"/>
  <c r="E2239" i="10"/>
  <c r="E2238" i="10"/>
  <c r="F2146" i="10"/>
  <c r="F2145" i="10"/>
  <c r="O2494" i="10" l="1"/>
  <c r="O2308" i="10"/>
  <c r="O2564" i="10"/>
  <c r="O2401" i="10"/>
  <c r="O2238" i="10"/>
  <c r="E2146" i="10"/>
  <c r="O1878" i="10"/>
  <c r="O1750" i="10"/>
  <c r="O1622" i="10"/>
  <c r="F1983" i="10"/>
  <c r="F1982" i="10"/>
  <c r="F2658" i="10"/>
  <c r="F2657" i="10"/>
  <c r="F2656" i="10"/>
  <c r="F1419" i="10"/>
  <c r="F2144" i="10"/>
  <c r="E2658" i="10" l="1"/>
  <c r="E1982" i="10"/>
  <c r="E1983" i="10"/>
  <c r="E2145" i="10"/>
  <c r="O2145" i="10" s="1"/>
  <c r="E2657" i="10"/>
  <c r="E1419" i="10"/>
  <c r="O1418" i="10" s="1"/>
  <c r="F1342" i="10"/>
  <c r="F1163" i="10"/>
  <c r="F1086" i="10"/>
  <c r="F1420" i="10"/>
  <c r="O1982" i="10" l="1"/>
  <c r="O2657" i="10"/>
  <c r="E1163" i="10"/>
  <c r="O1162" i="10" s="1"/>
  <c r="E1164" i="10"/>
  <c r="E1342" i="10"/>
  <c r="O1341" i="10" s="1"/>
  <c r="E1420" i="10"/>
  <c r="O1419" i="10" s="1"/>
  <c r="E1086" i="10"/>
  <c r="O1085" i="10" s="1"/>
  <c r="O3766" i="10"/>
  <c r="O3692" i="10"/>
  <c r="O3254" i="10"/>
  <c r="E3181" i="10"/>
  <c r="O3180" i="10" s="1"/>
  <c r="F2810" i="10"/>
  <c r="F3964" i="10"/>
  <c r="F4091" i="10"/>
  <c r="F4348" i="10"/>
  <c r="F4219" i="10"/>
  <c r="F4092" i="10"/>
  <c r="F3963" i="10"/>
  <c r="F2811" i="10"/>
  <c r="F4090" i="10"/>
  <c r="F4218" i="10"/>
  <c r="F3962" i="10"/>
  <c r="O1163" i="10" l="1"/>
  <c r="E4092" i="10"/>
  <c r="E4348" i="10"/>
  <c r="O4347" i="10" s="1"/>
  <c r="E3963" i="10"/>
  <c r="E3964" i="10"/>
  <c r="E4220" i="10"/>
  <c r="E4219" i="10"/>
  <c r="E4091" i="10"/>
  <c r="O3181" i="10"/>
  <c r="E2811" i="10"/>
  <c r="F1441" i="10"/>
  <c r="F1298" i="10"/>
  <c r="F2809" i="10"/>
  <c r="F1365" i="10"/>
  <c r="F2615" i="10"/>
  <c r="F1297" i="10"/>
  <c r="F2429" i="10"/>
  <c r="F1236" i="10"/>
  <c r="F2266" i="10"/>
  <c r="F2359" i="10"/>
  <c r="F2685" i="10"/>
  <c r="F2173" i="10"/>
  <c r="F2522" i="10"/>
  <c r="F2103" i="10"/>
  <c r="F2010" i="10"/>
  <c r="F1440" i="10"/>
  <c r="F1235" i="10"/>
  <c r="O4219" i="10" l="1"/>
  <c r="E1440" i="10"/>
  <c r="O1439" i="10" s="1"/>
  <c r="E2266" i="10"/>
  <c r="O2265" i="10" s="1"/>
  <c r="E2615" i="10"/>
  <c r="O2614" i="10" s="1"/>
  <c r="E1235" i="10"/>
  <c r="O1234" i="10" s="1"/>
  <c r="E2010" i="10"/>
  <c r="O2009" i="10" s="1"/>
  <c r="E2359" i="10"/>
  <c r="O2358" i="10" s="1"/>
  <c r="E1366" i="10"/>
  <c r="O1366" i="10" s="1"/>
  <c r="E2103" i="10"/>
  <c r="O2102" i="10" s="1"/>
  <c r="E2429" i="10"/>
  <c r="O2428" i="10" s="1"/>
  <c r="E2810" i="10"/>
  <c r="O2810" i="10" s="1"/>
  <c r="E1441" i="10"/>
  <c r="E2173" i="10"/>
  <c r="O2172" i="10" s="1"/>
  <c r="E2522" i="10"/>
  <c r="O2521" i="10" s="1"/>
  <c r="E1297" i="10"/>
  <c r="E1298" i="10"/>
  <c r="E2685" i="10"/>
  <c r="O2684" i="10" s="1"/>
  <c r="O3963" i="10"/>
  <c r="O4091" i="10"/>
  <c r="E1236" i="10"/>
  <c r="O1093" i="10"/>
  <c r="F4024" i="10"/>
  <c r="F1157" i="10"/>
  <c r="F4025" i="10"/>
  <c r="F4152" i="10"/>
  <c r="F4153" i="10"/>
  <c r="O1297" i="10" l="1"/>
  <c r="O1235" i="10"/>
  <c r="E4025" i="10"/>
  <c r="E1157" i="10"/>
  <c r="O1156" i="10" s="1"/>
  <c r="E4024" i="10"/>
  <c r="O1440" i="10"/>
  <c r="E4153" i="10"/>
  <c r="E35" i="10"/>
  <c r="O35" i="10" s="1"/>
  <c r="F4151" i="10"/>
  <c r="F4089" i="10"/>
  <c r="F3961" i="10"/>
  <c r="F4088" i="10"/>
  <c r="F3960" i="10"/>
  <c r="F4217" i="10"/>
  <c r="F4216" i="10"/>
  <c r="F3959" i="10"/>
  <c r="O4024" i="10" l="1"/>
  <c r="E4088" i="10"/>
  <c r="E3961" i="10"/>
  <c r="E4089" i="10"/>
  <c r="E4152" i="10"/>
  <c r="O4152" i="10" s="1"/>
  <c r="E3960" i="10"/>
  <c r="E4217" i="10"/>
  <c r="E4672" i="10"/>
  <c r="O4671" i="10" s="1"/>
  <c r="F952" i="10"/>
  <c r="F4990" i="10"/>
  <c r="F951" i="10"/>
  <c r="F184" i="10"/>
  <c r="F4734" i="10"/>
  <c r="F4606" i="10"/>
  <c r="F4280" i="10"/>
  <c r="F4736" i="10"/>
  <c r="F4480" i="10"/>
  <c r="F503" i="10"/>
  <c r="F4407" i="10"/>
  <c r="F825" i="10"/>
  <c r="F697" i="10"/>
  <c r="F183" i="10"/>
  <c r="F248" i="10"/>
  <c r="F632" i="10"/>
  <c r="F440" i="10"/>
  <c r="F4798" i="10"/>
  <c r="F4862" i="10"/>
  <c r="F696" i="10"/>
  <c r="F4343" i="10"/>
  <c r="F4215" i="10"/>
  <c r="F759" i="10"/>
  <c r="F121" i="10"/>
  <c r="F4478" i="10"/>
  <c r="F377" i="10"/>
  <c r="F824" i="10"/>
  <c r="F4607" i="10"/>
  <c r="F4735" i="10"/>
  <c r="F4927" i="10"/>
  <c r="F888" i="10"/>
  <c r="F4479" i="10"/>
  <c r="F247" i="10"/>
  <c r="F312" i="10"/>
  <c r="F4281" i="10"/>
  <c r="F185" i="10"/>
  <c r="F4409" i="10"/>
  <c r="F887" i="10"/>
  <c r="F4608" i="10"/>
  <c r="F823" i="10"/>
  <c r="F695" i="10"/>
  <c r="F567" i="10"/>
  <c r="F889" i="10"/>
  <c r="F439" i="10"/>
  <c r="F4279" i="10"/>
  <c r="F631" i="10"/>
  <c r="F569" i="10"/>
  <c r="F119" i="10"/>
  <c r="F249" i="10"/>
  <c r="F120" i="10"/>
  <c r="F568" i="10"/>
  <c r="F311" i="10"/>
  <c r="F4542" i="10"/>
  <c r="F4864" i="10"/>
  <c r="F4408" i="10"/>
  <c r="F4863" i="10"/>
  <c r="O4088" i="10" l="1"/>
  <c r="O3960" i="10"/>
  <c r="E4736" i="10"/>
  <c r="E377" i="10"/>
  <c r="O376" i="10" s="1"/>
  <c r="E953" i="10"/>
  <c r="E952" i="10"/>
  <c r="E249" i="10"/>
  <c r="E121" i="10"/>
  <c r="E4409" i="10"/>
  <c r="E4280" i="10"/>
  <c r="E4607" i="10"/>
  <c r="E4991" i="10"/>
  <c r="O4991" i="10" s="1"/>
  <c r="E440" i="10"/>
  <c r="E441" i="10"/>
  <c r="E888" i="10"/>
  <c r="E185" i="10"/>
  <c r="E4281" i="10"/>
  <c r="E4608" i="10"/>
  <c r="E696" i="10"/>
  <c r="E889" i="10"/>
  <c r="E824" i="10"/>
  <c r="E760" i="10"/>
  <c r="O760" i="10" s="1"/>
  <c r="E4928" i="10"/>
  <c r="E4927" i="10"/>
  <c r="E4735" i="10"/>
  <c r="E697" i="10"/>
  <c r="E825" i="10"/>
  <c r="E633" i="10"/>
  <c r="E632" i="10"/>
  <c r="E4216" i="10"/>
  <c r="O4216" i="10" s="1"/>
  <c r="E4344" i="10"/>
  <c r="O4344" i="10" s="1"/>
  <c r="E4863" i="10"/>
  <c r="E568" i="10"/>
  <c r="E313" i="10"/>
  <c r="E312" i="10"/>
  <c r="E4864" i="10"/>
  <c r="E248" i="10"/>
  <c r="E4799" i="10"/>
  <c r="O4799" i="10" s="1"/>
  <c r="E569" i="10"/>
  <c r="E4543" i="10"/>
  <c r="O4543" i="10" s="1"/>
  <c r="E120" i="10"/>
  <c r="E4408" i="10"/>
  <c r="E4479" i="10"/>
  <c r="E184" i="10"/>
  <c r="E4480" i="10"/>
  <c r="E504" i="10"/>
  <c r="O504" i="10" s="1"/>
  <c r="F3061" i="10"/>
  <c r="F3573" i="10"/>
  <c r="F3501" i="10"/>
  <c r="O312" i="10" l="1"/>
  <c r="O696" i="10"/>
  <c r="O4607" i="10"/>
  <c r="O4863" i="10"/>
  <c r="O888" i="10"/>
  <c r="O952" i="10"/>
  <c r="O568" i="10"/>
  <c r="O4735" i="10"/>
  <c r="O120" i="10"/>
  <c r="O4927" i="10"/>
  <c r="O248" i="10"/>
  <c r="O632" i="10"/>
  <c r="O824" i="10"/>
  <c r="E3501" i="10"/>
  <c r="O3500" i="10" s="1"/>
  <c r="E3502" i="10"/>
  <c r="E3574" i="10"/>
  <c r="O3574" i="10" s="1"/>
  <c r="O440" i="10"/>
  <c r="O184" i="10"/>
  <c r="O4408" i="10"/>
  <c r="O4280" i="10"/>
  <c r="O4479" i="10"/>
  <c r="E3062" i="10"/>
  <c r="O3062" i="10" s="1"/>
  <c r="E2677" i="10"/>
  <c r="O2676" i="10" s="1"/>
  <c r="F2607" i="10"/>
  <c r="F2606" i="10"/>
  <c r="F3060" i="10"/>
  <c r="F2989" i="10"/>
  <c r="O3501" i="10" l="1"/>
  <c r="E2990" i="10"/>
  <c r="E2989" i="10"/>
  <c r="O2988" i="10" s="1"/>
  <c r="E3061" i="10"/>
  <c r="O3061" i="10" s="1"/>
  <c r="E2607" i="10"/>
  <c r="E2421" i="10"/>
  <c r="O2420" i="10" s="1"/>
  <c r="E2165" i="10"/>
  <c r="O2164" i="10" s="1"/>
  <c r="E1038" i="10"/>
  <c r="O1038" i="10" s="1"/>
  <c r="F1242" i="10"/>
  <c r="F1541" i="10"/>
  <c r="F1311" i="10"/>
  <c r="F1383" i="10"/>
  <c r="F2095" i="10"/>
  <c r="F1312" i="10"/>
  <c r="F2094" i="10"/>
  <c r="F1100" i="10"/>
  <c r="F1179" i="10"/>
  <c r="F1101" i="10"/>
  <c r="F1605" i="10"/>
  <c r="F1384" i="10"/>
  <c r="F1669" i="10"/>
  <c r="F1733" i="10"/>
  <c r="F1310" i="10"/>
  <c r="F2350" i="10"/>
  <c r="F2349" i="10"/>
  <c r="F2605" i="10"/>
  <c r="F1309" i="10"/>
  <c r="F2002" i="10"/>
  <c r="F1861" i="10"/>
  <c r="F1180" i="10"/>
  <c r="F1385" i="10"/>
  <c r="F2351" i="10"/>
  <c r="F2093" i="10"/>
  <c r="F2258" i="10"/>
  <c r="F1925" i="10"/>
  <c r="F2514" i="10"/>
  <c r="F1797" i="10"/>
  <c r="O2989" i="10" l="1"/>
  <c r="E1605" i="10"/>
  <c r="O1604" i="10" s="1"/>
  <c r="E2094" i="10"/>
  <c r="E1310" i="10"/>
  <c r="E2095" i="10"/>
  <c r="E2351" i="10"/>
  <c r="E1384" i="10"/>
  <c r="E1669" i="10"/>
  <c r="O1668" i="10" s="1"/>
  <c r="E1385" i="10"/>
  <c r="E1311" i="10"/>
  <c r="E1180" i="10"/>
  <c r="E1312" i="10"/>
  <c r="E1733" i="10"/>
  <c r="O1732" i="10" s="1"/>
  <c r="E2002" i="10"/>
  <c r="O2001" i="10" s="1"/>
  <c r="E2258" i="10"/>
  <c r="O2257" i="10" s="1"/>
  <c r="E2514" i="10"/>
  <c r="O2513" i="10" s="1"/>
  <c r="E1242" i="10"/>
  <c r="O1241" i="10" s="1"/>
  <c r="E2606" i="10"/>
  <c r="O2606" i="10" s="1"/>
  <c r="E1541" i="10"/>
  <c r="O1540" i="10" s="1"/>
  <c r="E1797" i="10"/>
  <c r="O1796" i="10" s="1"/>
  <c r="E1179" i="10"/>
  <c r="O1178" i="10" s="1"/>
  <c r="E1861" i="10"/>
  <c r="O1860" i="10" s="1"/>
  <c r="E2350" i="10"/>
  <c r="E1925" i="10"/>
  <c r="O1924" i="10" s="1"/>
  <c r="O1037" i="10"/>
  <c r="E1101" i="10"/>
  <c r="E803" i="10"/>
  <c r="O803" i="10" s="1"/>
  <c r="F738" i="10"/>
  <c r="F4787" i="10"/>
  <c r="F739" i="10"/>
  <c r="F4273" i="10"/>
  <c r="F4594" i="10"/>
  <c r="F4786" i="10"/>
  <c r="F4082" i="10"/>
  <c r="F1099" i="10"/>
  <c r="F4593" i="10"/>
  <c r="F610" i="10"/>
  <c r="F611" i="10"/>
  <c r="F740" i="10"/>
  <c r="F612" i="10"/>
  <c r="O2350" i="10" l="1"/>
  <c r="O1384" i="10"/>
  <c r="O1310" i="10"/>
  <c r="E4082" i="10"/>
  <c r="O4081" i="10" s="1"/>
  <c r="E1100" i="10"/>
  <c r="O1100" i="10" s="1"/>
  <c r="E739" i="10"/>
  <c r="E740" i="10"/>
  <c r="E4595" i="10"/>
  <c r="E4594" i="10"/>
  <c r="E611" i="10"/>
  <c r="E4273" i="10"/>
  <c r="E4274" i="10"/>
  <c r="E612" i="10"/>
  <c r="O1179" i="10"/>
  <c r="O2094" i="10"/>
  <c r="O1311" i="10"/>
  <c r="E4787" i="10"/>
  <c r="E4786" i="10"/>
  <c r="F356" i="10"/>
  <c r="F355" i="10"/>
  <c r="O4273" i="10" l="1"/>
  <c r="O611" i="10"/>
  <c r="O4594" i="10"/>
  <c r="O739" i="10"/>
  <c r="O4786" i="10"/>
  <c r="E356" i="10"/>
  <c r="E291" i="10"/>
  <c r="O291" i="10" s="1"/>
  <c r="F3720" i="10"/>
  <c r="F4531" i="10"/>
  <c r="F482" i="10"/>
  <c r="F4401" i="10"/>
  <c r="F4529" i="10"/>
  <c r="F4145" i="10"/>
  <c r="F868" i="10"/>
  <c r="F99" i="10"/>
  <c r="F4850" i="10"/>
  <c r="F4530" i="10"/>
  <c r="F4016" i="10"/>
  <c r="F930" i="10"/>
  <c r="F675" i="10"/>
  <c r="F418" i="10"/>
  <c r="F163" i="10"/>
  <c r="F867" i="10"/>
  <c r="F4914" i="10"/>
  <c r="F4209" i="10"/>
  <c r="F866" i="10"/>
  <c r="F4659" i="10"/>
  <c r="F162" i="10"/>
  <c r="F419" i="10"/>
  <c r="F4849" i="10"/>
  <c r="F4658" i="10"/>
  <c r="F4144" i="10"/>
  <c r="F98" i="10"/>
  <c r="F226" i="10"/>
  <c r="F354" i="10"/>
  <c r="F227" i="10"/>
  <c r="F484" i="10"/>
  <c r="F4210" i="10"/>
  <c r="F4722" i="10"/>
  <c r="F483" i="10"/>
  <c r="F4723" i="10"/>
  <c r="F4208" i="10"/>
  <c r="F931" i="10"/>
  <c r="F100" i="10"/>
  <c r="F4915" i="10"/>
  <c r="F4913" i="10"/>
  <c r="F674" i="10"/>
  <c r="F228" i="10"/>
  <c r="F4400" i="10"/>
  <c r="F4017" i="10"/>
  <c r="E4915" i="10" l="1"/>
  <c r="E867" i="10"/>
  <c r="E868" i="10"/>
  <c r="E4658" i="10"/>
  <c r="E483" i="10"/>
  <c r="E228" i="10"/>
  <c r="E4530" i="10"/>
  <c r="E4659" i="10"/>
  <c r="E99" i="10"/>
  <c r="E484" i="10"/>
  <c r="E4531" i="10"/>
  <c r="E4209" i="10"/>
  <c r="E355" i="10"/>
  <c r="O355" i="10" s="1"/>
  <c r="E100" i="10"/>
  <c r="E4402" i="10"/>
  <c r="E4401" i="10"/>
  <c r="E4018" i="10"/>
  <c r="E4017" i="10"/>
  <c r="E3720" i="10"/>
  <c r="O3719" i="10" s="1"/>
  <c r="E164" i="10"/>
  <c r="E163" i="10"/>
  <c r="E4146" i="10"/>
  <c r="E4145" i="10"/>
  <c r="E4914" i="10"/>
  <c r="E932" i="10"/>
  <c r="E931" i="10"/>
  <c r="E4851" i="10"/>
  <c r="E4850" i="10"/>
  <c r="E676" i="10"/>
  <c r="E675" i="10"/>
  <c r="E227" i="10"/>
  <c r="E420" i="10"/>
  <c r="E419" i="10"/>
  <c r="E4210" i="10"/>
  <c r="E4723" i="10"/>
  <c r="F3954" i="10"/>
  <c r="F3953" i="10"/>
  <c r="F4466" i="10"/>
  <c r="F4338" i="10"/>
  <c r="F4721" i="10"/>
  <c r="F4467" i="10"/>
  <c r="O227" i="10" l="1"/>
  <c r="O419" i="10"/>
  <c r="O4530" i="10"/>
  <c r="O483" i="10"/>
  <c r="O4850" i="10"/>
  <c r="O4209" i="10"/>
  <c r="O4145" i="10"/>
  <c r="O163" i="10"/>
  <c r="O4658" i="10"/>
  <c r="O931" i="10"/>
  <c r="O4017" i="10"/>
  <c r="O675" i="10"/>
  <c r="E3953" i="10"/>
  <c r="E3954" i="10"/>
  <c r="E4338" i="10"/>
  <c r="O4337" i="10" s="1"/>
  <c r="E4722" i="10"/>
  <c r="O4722" i="10" s="1"/>
  <c r="O867" i="10"/>
  <c r="O99" i="10"/>
  <c r="O4914" i="10"/>
  <c r="O4401" i="10"/>
  <c r="E4467" i="10"/>
  <c r="E547" i="10"/>
  <c r="O547" i="10" s="1"/>
  <c r="E3473" i="10"/>
  <c r="O3472" i="10" s="1"/>
  <c r="F4977" i="10"/>
  <c r="F4465" i="10"/>
  <c r="F3208" i="10"/>
  <c r="F4979" i="10"/>
  <c r="F4978" i="10"/>
  <c r="O3953" i="10" l="1"/>
  <c r="E4978" i="10"/>
  <c r="E4979" i="10"/>
  <c r="E4466" i="10"/>
  <c r="O4466" i="10" s="1"/>
  <c r="O3473" i="10"/>
  <c r="E3208" i="10"/>
  <c r="O3207" i="10" s="1"/>
  <c r="E2961" i="10"/>
  <c r="O2961" i="10" s="1"/>
  <c r="F2752" i="10"/>
  <c r="O4978" i="10" l="1"/>
  <c r="O2960" i="10"/>
  <c r="E2752" i="10"/>
  <c r="O2751" i="10" s="1"/>
  <c r="E1459" i="10"/>
  <c r="O1458" i="10" s="1"/>
  <c r="F2489" i="10"/>
  <c r="F2234" i="10"/>
  <c r="F2653" i="10"/>
  <c r="F2232" i="10"/>
  <c r="F1703" i="10"/>
  <c r="F2071" i="10"/>
  <c r="F2490" i="10"/>
  <c r="F2327" i="10"/>
  <c r="F2141" i="10"/>
  <c r="F2583" i="10"/>
  <c r="F2651" i="10"/>
  <c r="F2652" i="10"/>
  <c r="F2140" i="10"/>
  <c r="F2488" i="10"/>
  <c r="F2233" i="10"/>
  <c r="F2396" i="10"/>
  <c r="F2395" i="10"/>
  <c r="F2139" i="10"/>
  <c r="E2233" i="10" l="1"/>
  <c r="E2234" i="10"/>
  <c r="E2652" i="10"/>
  <c r="E2327" i="10"/>
  <c r="O2326" i="10" s="1"/>
  <c r="E2489" i="10"/>
  <c r="E2653" i="10"/>
  <c r="E2141" i="10"/>
  <c r="E2583" i="10"/>
  <c r="O2582" i="10" s="1"/>
  <c r="E2071" i="10"/>
  <c r="O2070" i="10" s="1"/>
  <c r="E2397" i="10"/>
  <c r="E2396" i="10"/>
  <c r="E2140" i="10"/>
  <c r="E2490" i="10"/>
  <c r="O1459" i="10"/>
  <c r="E1704" i="10"/>
  <c r="F1702" i="10"/>
  <c r="F1640" i="10"/>
  <c r="F1512" i="10"/>
  <c r="F1576" i="10"/>
  <c r="F1575" i="10"/>
  <c r="F1395" i="10"/>
  <c r="F1396" i="10"/>
  <c r="O2396" i="10" l="1"/>
  <c r="E1395" i="10"/>
  <c r="O1394" i="10" s="1"/>
  <c r="E1396" i="10"/>
  <c r="E1640" i="10"/>
  <c r="O1639" i="10" s="1"/>
  <c r="E1703" i="10"/>
  <c r="O1703" i="10" s="1"/>
  <c r="E1512" i="10"/>
  <c r="O1511" i="10" s="1"/>
  <c r="O2489" i="10"/>
  <c r="O2140" i="10"/>
  <c r="O2652" i="10"/>
  <c r="O2233" i="10"/>
  <c r="E1576" i="10"/>
  <c r="F1830" i="10"/>
  <c r="F1331" i="10"/>
  <c r="F1267" i="10"/>
  <c r="F1976" i="10"/>
  <c r="F1977" i="10"/>
  <c r="F1203" i="10"/>
  <c r="F1896" i="10"/>
  <c r="F1268" i="10"/>
  <c r="F1332" i="10"/>
  <c r="F1978" i="10"/>
  <c r="F1574" i="10"/>
  <c r="F1768" i="10"/>
  <c r="F1832" i="10"/>
  <c r="F1831" i="10"/>
  <c r="O1395" i="10" l="1"/>
  <c r="E1332" i="10"/>
  <c r="E1977" i="10"/>
  <c r="E1831" i="10"/>
  <c r="E1978" i="10"/>
  <c r="E1331" i="10"/>
  <c r="O1330" i="10" s="1"/>
  <c r="E1832" i="10"/>
  <c r="E1575" i="10"/>
  <c r="O1575" i="10" s="1"/>
  <c r="E1896" i="10"/>
  <c r="O1895" i="10" s="1"/>
  <c r="E1267" i="10"/>
  <c r="O1266" i="10" s="1"/>
  <c r="E1768" i="10"/>
  <c r="O1767" i="10" s="1"/>
  <c r="E1268" i="10"/>
  <c r="E1203" i="10"/>
  <c r="O1202" i="10" s="1"/>
  <c r="E3097" i="10"/>
  <c r="O3096" i="10" s="1"/>
  <c r="O1160" i="10"/>
  <c r="F2279" i="10"/>
  <c r="F2278" i="10"/>
  <c r="F1204" i="10"/>
  <c r="O1267" i="10" l="1"/>
  <c r="E1204" i="10"/>
  <c r="O1203" i="10" s="1"/>
  <c r="O1831" i="10"/>
  <c r="O1977" i="10"/>
  <c r="O1331" i="10"/>
  <c r="O3097" i="10"/>
  <c r="E2279" i="10"/>
  <c r="E2278" i="10"/>
  <c r="F1770" i="10"/>
  <c r="F1769" i="10"/>
  <c r="O2278" i="10" l="1"/>
  <c r="E1770" i="10"/>
  <c r="E1769" i="10"/>
  <c r="F1994" i="10"/>
  <c r="F1993" i="10"/>
  <c r="O1769" i="10" l="1"/>
  <c r="E1994" i="10"/>
  <c r="F1289" i="10"/>
  <c r="F1992" i="10"/>
  <c r="F1514" i="10"/>
  <c r="F1513" i="10"/>
  <c r="E1513" i="10" l="1"/>
  <c r="E1514" i="10"/>
  <c r="E1993" i="10"/>
  <c r="O1993" i="10" s="1"/>
  <c r="E1289" i="10"/>
  <c r="O1288" i="10" s="1"/>
  <c r="F4630" i="10"/>
  <c r="F1060" i="10"/>
  <c r="F1059" i="10"/>
  <c r="O1513" i="10" l="1"/>
  <c r="E1059" i="10"/>
  <c r="O1058" i="10" s="1"/>
  <c r="E1060" i="10"/>
  <c r="E4631" i="10"/>
  <c r="E4630" i="10"/>
  <c r="O4629" i="10" s="1"/>
  <c r="F4183" i="10"/>
  <c r="F4182" i="10"/>
  <c r="O1059" i="10" l="1"/>
  <c r="O4630" i="10"/>
  <c r="E4183" i="10"/>
  <c r="E4182" i="10"/>
  <c r="F4318" i="10"/>
  <c r="O4182" i="10" l="1"/>
  <c r="E4318" i="10"/>
  <c r="O4317" i="10" s="1"/>
  <c r="F4062" i="10"/>
  <c r="F4439" i="10"/>
  <c r="F4438" i="10"/>
  <c r="F4537" i="10"/>
  <c r="E4438" i="10" l="1"/>
  <c r="E4439" i="10"/>
  <c r="E4062" i="10"/>
  <c r="O4061" i="10" s="1"/>
  <c r="E4537" i="10"/>
  <c r="O4536" i="10" s="1"/>
  <c r="F51" i="10"/>
  <c r="F50" i="10"/>
  <c r="F4886" i="10"/>
  <c r="O4438" i="10" l="1"/>
  <c r="E50" i="10"/>
  <c r="E51" i="10"/>
  <c r="E4886" i="10"/>
  <c r="O4885" i="10" s="1"/>
  <c r="E4887" i="10"/>
  <c r="F543" i="10"/>
  <c r="F542" i="10"/>
  <c r="F798" i="10"/>
  <c r="F807" i="10"/>
  <c r="F287" i="10"/>
  <c r="F806" i="10"/>
  <c r="F799" i="10"/>
  <c r="F4793" i="10"/>
  <c r="F808" i="10"/>
  <c r="F286" i="10"/>
  <c r="O4886" i="10" l="1"/>
  <c r="O50" i="10"/>
  <c r="E808" i="10"/>
  <c r="E286" i="10"/>
  <c r="E287" i="10"/>
  <c r="E807" i="10"/>
  <c r="E800" i="10"/>
  <c r="E799" i="10"/>
  <c r="E4793" i="10"/>
  <c r="O4792" i="10" s="1"/>
  <c r="E543" i="10"/>
  <c r="E869" i="10"/>
  <c r="O868" i="10" s="1"/>
  <c r="E613" i="10"/>
  <c r="O612" i="10" s="1"/>
  <c r="E806" i="10"/>
  <c r="E288" i="10"/>
  <c r="E544" i="10"/>
  <c r="E101" i="10"/>
  <c r="O100" i="10" s="1"/>
  <c r="E798" i="10"/>
  <c r="F706" i="10"/>
  <c r="F229" i="10"/>
  <c r="F358" i="10"/>
  <c r="F4963" i="10"/>
  <c r="F491" i="10"/>
  <c r="F4956" i="10"/>
  <c r="F541" i="10"/>
  <c r="F279" i="10"/>
  <c r="F448" i="10"/>
  <c r="F357" i="10"/>
  <c r="F280" i="10"/>
  <c r="F492" i="10"/>
  <c r="F4964" i="10"/>
  <c r="F2655" i="10"/>
  <c r="F360" i="10"/>
  <c r="F450" i="10"/>
  <c r="F3644" i="10"/>
  <c r="F650" i="10"/>
  <c r="F231" i="10"/>
  <c r="F4698" i="10"/>
  <c r="F4962" i="10"/>
  <c r="F194" i="10"/>
  <c r="F4700" i="10"/>
  <c r="F230" i="10"/>
  <c r="F359" i="10"/>
  <c r="F2654" i="10"/>
  <c r="F4699" i="10"/>
  <c r="F4955" i="10"/>
  <c r="F192" i="10"/>
  <c r="F4954" i="10"/>
  <c r="F704" i="10"/>
  <c r="F449" i="10"/>
  <c r="F705" i="10"/>
  <c r="F193" i="10"/>
  <c r="F493" i="10"/>
  <c r="O287" i="10" l="1"/>
  <c r="O799" i="10"/>
  <c r="O543" i="10"/>
  <c r="O806" i="10"/>
  <c r="O286" i="10"/>
  <c r="E705" i="10"/>
  <c r="E706" i="10"/>
  <c r="E360" i="10"/>
  <c r="E2654" i="10"/>
  <c r="E231" i="10"/>
  <c r="E492" i="10"/>
  <c r="E359" i="10"/>
  <c r="E542" i="10"/>
  <c r="O542" i="10" s="1"/>
  <c r="E230" i="10"/>
  <c r="E357" i="10"/>
  <c r="O356" i="10" s="1"/>
  <c r="E2655" i="10"/>
  <c r="E4955" i="10"/>
  <c r="E193" i="10"/>
  <c r="E493" i="10"/>
  <c r="E4956" i="10"/>
  <c r="E194" i="10"/>
  <c r="E449" i="10"/>
  <c r="E450" i="10"/>
  <c r="E650" i="10"/>
  <c r="O649" i="10" s="1"/>
  <c r="E4964" i="10"/>
  <c r="E358" i="10"/>
  <c r="E4700" i="10"/>
  <c r="E3644" i="10"/>
  <c r="O3643" i="10" s="1"/>
  <c r="E4963" i="10"/>
  <c r="E4699" i="10"/>
  <c r="O798" i="10"/>
  <c r="O807" i="10"/>
  <c r="E280" i="10"/>
  <c r="E1309" i="10"/>
  <c r="O1308" i="10" s="1"/>
  <c r="E477" i="10"/>
  <c r="O476" i="10" s="1"/>
  <c r="F2019" i="10"/>
  <c r="F4266" i="10"/>
  <c r="F1271" i="10"/>
  <c r="F2021" i="10"/>
  <c r="F2591" i="10"/>
  <c r="F3400" i="10"/>
  <c r="F4500" i="10"/>
  <c r="F925" i="10"/>
  <c r="F1839" i="10"/>
  <c r="F4976" i="10"/>
  <c r="F2306" i="10"/>
  <c r="F4499" i="10"/>
  <c r="F1270" i="10"/>
  <c r="F278" i="10"/>
  <c r="F669" i="10"/>
  <c r="F3965" i="10"/>
  <c r="F20" i="10"/>
  <c r="F2020" i="10"/>
  <c r="F2304" i="10"/>
  <c r="F4267" i="10"/>
  <c r="F277" i="10"/>
  <c r="F1269" i="10"/>
  <c r="F4498" i="10"/>
  <c r="F4268" i="10"/>
  <c r="F1727" i="10"/>
  <c r="F1423" i="10"/>
  <c r="F2305" i="10"/>
  <c r="F19" i="10"/>
  <c r="F4975" i="10"/>
  <c r="O2654" i="10" l="1"/>
  <c r="O359" i="10"/>
  <c r="O193" i="10"/>
  <c r="E669" i="10"/>
  <c r="O668" i="10" s="1"/>
  <c r="E278" i="10"/>
  <c r="E279" i="10"/>
  <c r="O279" i="10" s="1"/>
  <c r="E2305" i="10"/>
  <c r="E2591" i="10"/>
  <c r="O2590" i="10" s="1"/>
  <c r="E4267" i="10"/>
  <c r="E19" i="10"/>
  <c r="E1727" i="10"/>
  <c r="O1726" i="10" s="1"/>
  <c r="E3965" i="10"/>
  <c r="O3964" i="10" s="1"/>
  <c r="E4268" i="10"/>
  <c r="E4499" i="10"/>
  <c r="E1839" i="10"/>
  <c r="O1838" i="10" s="1"/>
  <c r="E20" i="10"/>
  <c r="E925" i="10"/>
  <c r="O924" i="10" s="1"/>
  <c r="E2020" i="10"/>
  <c r="E2306" i="10"/>
  <c r="E1270" i="10"/>
  <c r="E2021" i="10"/>
  <c r="E4977" i="10"/>
  <c r="O4977" i="10" s="1"/>
  <c r="E4976" i="10"/>
  <c r="E4500" i="10"/>
  <c r="E1271" i="10"/>
  <c r="E3400" i="10"/>
  <c r="O3399" i="10" s="1"/>
  <c r="O492" i="10"/>
  <c r="O449" i="10"/>
  <c r="O230" i="10"/>
  <c r="O705" i="10"/>
  <c r="O4963" i="10"/>
  <c r="O358" i="10"/>
  <c r="O4955" i="10"/>
  <c r="O4699" i="10"/>
  <c r="E1424" i="10"/>
  <c r="O4023" i="10"/>
  <c r="E4865" i="10"/>
  <c r="O4864" i="10" s="1"/>
  <c r="E4279" i="10"/>
  <c r="O4278" i="10" s="1"/>
  <c r="E4158" i="10"/>
  <c r="O4157" i="10" s="1"/>
  <c r="E4609" i="10"/>
  <c r="O4608" i="10" s="1"/>
  <c r="O2413" i="10"/>
  <c r="E1960" i="10"/>
  <c r="O1959" i="10" s="1"/>
  <c r="E1723" i="10"/>
  <c r="O1722" i="10" s="1"/>
  <c r="F4959" i="10"/>
  <c r="F778" i="10"/>
  <c r="F2699" i="10"/>
  <c r="F936" i="10"/>
  <c r="F2700" i="10"/>
  <c r="F4515" i="10"/>
  <c r="F935" i="10"/>
  <c r="F4702" i="10"/>
  <c r="F4958" i="10"/>
  <c r="F4413" i="10"/>
  <c r="F4771" i="10"/>
  <c r="F586" i="10"/>
  <c r="F4514" i="10"/>
  <c r="F1422" i="10"/>
  <c r="F138" i="10"/>
  <c r="F4957" i="10"/>
  <c r="F364" i="10"/>
  <c r="F4411" i="10"/>
  <c r="F4703" i="10"/>
  <c r="F3309" i="10"/>
  <c r="F1199" i="10"/>
  <c r="F4412" i="10"/>
  <c r="F365" i="10"/>
  <c r="F363" i="10"/>
  <c r="F4701" i="10"/>
  <c r="F4770" i="10"/>
  <c r="O4976" i="10" l="1"/>
  <c r="O4267" i="10"/>
  <c r="O19" i="10"/>
  <c r="O2305" i="10"/>
  <c r="O2020" i="10"/>
  <c r="E936" i="10"/>
  <c r="E2699" i="10"/>
  <c r="O2698" i="10" s="1"/>
  <c r="E4771" i="10"/>
  <c r="E4772" i="10"/>
  <c r="E4413" i="10"/>
  <c r="E365" i="10"/>
  <c r="E1423" i="10"/>
  <c r="O1423" i="10" s="1"/>
  <c r="E3309" i="10"/>
  <c r="O3308" i="10" s="1"/>
  <c r="E4516" i="10"/>
  <c r="E4515" i="10"/>
  <c r="E138" i="10"/>
  <c r="O137" i="10" s="1"/>
  <c r="E4701" i="10"/>
  <c r="E778" i="10"/>
  <c r="O777" i="10" s="1"/>
  <c r="E935" i="10"/>
  <c r="O934" i="10" s="1"/>
  <c r="E4703" i="10"/>
  <c r="E586" i="10"/>
  <c r="O585" i="10" s="1"/>
  <c r="E364" i="10"/>
  <c r="E4702" i="10"/>
  <c r="E2700" i="10"/>
  <c r="E4957" i="10"/>
  <c r="E4958" i="10"/>
  <c r="E4412" i="10"/>
  <c r="E4959" i="10"/>
  <c r="O4499" i="10"/>
  <c r="O278" i="10"/>
  <c r="O1270" i="10"/>
  <c r="O1960" i="10"/>
  <c r="O1723" i="10"/>
  <c r="E1200" i="10"/>
  <c r="O1200" i="10" s="1"/>
  <c r="E1024" i="10"/>
  <c r="O1023" i="10" s="1"/>
  <c r="E3997" i="10"/>
  <c r="O3996" i="10" s="1"/>
  <c r="O4111" i="10"/>
  <c r="F43" i="10"/>
  <c r="F41" i="10"/>
  <c r="F1352" i="10"/>
  <c r="F1350" i="10"/>
  <c r="F42" i="10"/>
  <c r="F4582" i="10"/>
  <c r="F1198" i="10"/>
  <c r="F1351" i="10"/>
  <c r="F4234" i="10"/>
  <c r="O4412" i="10" l="1"/>
  <c r="O2699" i="10"/>
  <c r="O4515" i="10"/>
  <c r="O4701" i="10"/>
  <c r="E43" i="10"/>
  <c r="E1351" i="10"/>
  <c r="E1199" i="10"/>
  <c r="O1199" i="10" s="1"/>
  <c r="E42" i="10"/>
  <c r="E4234" i="10"/>
  <c r="O4233" i="10" s="1"/>
  <c r="E4235" i="10"/>
  <c r="E1352" i="10"/>
  <c r="O4771" i="10"/>
  <c r="O4702" i="10"/>
  <c r="O364" i="10"/>
  <c r="O935" i="10"/>
  <c r="O4957" i="10"/>
  <c r="O4958" i="10"/>
  <c r="E4582" i="10"/>
  <c r="O4581" i="10" s="1"/>
  <c r="E751" i="10"/>
  <c r="O750" i="10" s="1"/>
  <c r="F565" i="10"/>
  <c r="F146" i="10"/>
  <c r="F5001" i="10"/>
  <c r="F4489" i="10"/>
  <c r="F658" i="10"/>
  <c r="F4999" i="10"/>
  <c r="F4908" i="10"/>
  <c r="F400" i="10"/>
  <c r="F144" i="10"/>
  <c r="F4583" i="10"/>
  <c r="F4743" i="10"/>
  <c r="F657" i="10"/>
  <c r="F5000" i="10"/>
  <c r="F4365" i="10"/>
  <c r="F145" i="10"/>
  <c r="F4838" i="10"/>
  <c r="F4487" i="10"/>
  <c r="F4488" i="10"/>
  <c r="F309" i="10"/>
  <c r="F402" i="10"/>
  <c r="F238" i="10"/>
  <c r="F4366" i="10"/>
  <c r="F237" i="10"/>
  <c r="F4744" i="10"/>
  <c r="F4652" i="10"/>
  <c r="F4745" i="10"/>
  <c r="F401" i="10"/>
  <c r="F494" i="10"/>
  <c r="O4234" i="10" l="1"/>
  <c r="O1351" i="10"/>
  <c r="E495" i="10"/>
  <c r="E494" i="10"/>
  <c r="E4744" i="10"/>
  <c r="E239" i="10"/>
  <c r="O239" i="10" s="1"/>
  <c r="E238" i="10"/>
  <c r="E401" i="10"/>
  <c r="E309" i="10"/>
  <c r="O308" i="10" s="1"/>
  <c r="E4745" i="10"/>
  <c r="E402" i="10"/>
  <c r="E4583" i="10"/>
  <c r="O4582" i="10" s="1"/>
  <c r="E145" i="10"/>
  <c r="E4367" i="10"/>
  <c r="E4366" i="10"/>
  <c r="E565" i="10"/>
  <c r="O564" i="10" s="1"/>
  <c r="E146" i="10"/>
  <c r="E4908" i="10"/>
  <c r="O4907" i="10" s="1"/>
  <c r="E5000" i="10"/>
  <c r="E5001" i="10"/>
  <c r="E4488" i="10"/>
  <c r="E4652" i="10"/>
  <c r="O4651" i="10" s="1"/>
  <c r="E4838" i="10"/>
  <c r="O4837" i="10" s="1"/>
  <c r="E4489" i="10"/>
  <c r="O42" i="10"/>
  <c r="E658" i="10"/>
  <c r="O751" i="10"/>
  <c r="F914" i="10"/>
  <c r="F656" i="10"/>
  <c r="F3912" i="10"/>
  <c r="F1066" i="10"/>
  <c r="F821" i="10"/>
  <c r="F2925" i="10"/>
  <c r="F913" i="10"/>
  <c r="F2924" i="10"/>
  <c r="F912" i="10"/>
  <c r="F1065" i="10"/>
  <c r="O401" i="10" l="1"/>
  <c r="O4744" i="10"/>
  <c r="O4366" i="10"/>
  <c r="O238" i="10"/>
  <c r="O494" i="10"/>
  <c r="E2924" i="10"/>
  <c r="E913" i="10"/>
  <c r="E914" i="10"/>
  <c r="E821" i="10"/>
  <c r="O820" i="10" s="1"/>
  <c r="E3912" i="10"/>
  <c r="O3911" i="10" s="1"/>
  <c r="E2926" i="10"/>
  <c r="E2925" i="10"/>
  <c r="E657" i="10"/>
  <c r="O657" i="10" s="1"/>
  <c r="O145" i="10"/>
  <c r="O5000" i="10"/>
  <c r="O4488" i="10"/>
  <c r="E1066" i="10"/>
  <c r="E3959" i="10"/>
  <c r="O3958" i="10" s="1"/>
  <c r="E4093" i="10"/>
  <c r="O4092" i="10" s="1"/>
  <c r="F1230" i="10"/>
  <c r="F1678" i="10"/>
  <c r="F1677" i="10"/>
  <c r="F1134" i="10"/>
  <c r="F1231" i="10"/>
  <c r="F1133" i="10"/>
  <c r="F4330" i="10"/>
  <c r="F1064" i="10"/>
  <c r="F1679" i="10"/>
  <c r="O2925" i="10" l="1"/>
  <c r="E1678" i="10"/>
  <c r="E1679" i="10"/>
  <c r="E1065" i="10"/>
  <c r="O1065" i="10" s="1"/>
  <c r="E4331" i="10"/>
  <c r="E4330" i="10"/>
  <c r="E1232" i="10"/>
  <c r="E1231" i="10"/>
  <c r="O2924" i="10"/>
  <c r="O913" i="10"/>
  <c r="E1134" i="10"/>
  <c r="E1133" i="10"/>
  <c r="F2497" i="10"/>
  <c r="F2498" i="10"/>
  <c r="O4330" i="10" l="1"/>
  <c r="O1231" i="10"/>
  <c r="O1678" i="10"/>
  <c r="O1133" i="10"/>
  <c r="E2498" i="10"/>
  <c r="E4208" i="10"/>
  <c r="O4207" i="10" s="1"/>
  <c r="E1454" i="10"/>
  <c r="O1453" i="10" s="1"/>
  <c r="O4329" i="10"/>
  <c r="F2213" i="10"/>
  <c r="F310" i="10"/>
  <c r="F1935" i="10"/>
  <c r="F1934" i="10"/>
  <c r="F1933" i="10"/>
  <c r="F2211" i="10"/>
  <c r="F4718" i="10"/>
  <c r="F4532" i="10"/>
  <c r="F2212" i="10"/>
  <c r="F4625" i="10"/>
  <c r="F4719" i="10"/>
  <c r="F822" i="10"/>
  <c r="F566" i="10"/>
  <c r="F4462" i="10"/>
  <c r="F2496" i="10"/>
  <c r="E311" i="10" l="1"/>
  <c r="E310" i="10"/>
  <c r="E567" i="10"/>
  <c r="O567" i="10" s="1"/>
  <c r="E2212" i="10"/>
  <c r="E2213" i="10"/>
  <c r="E823" i="10"/>
  <c r="O823" i="10" s="1"/>
  <c r="E4532" i="10"/>
  <c r="O4531" i="10" s="1"/>
  <c r="E1934" i="10"/>
  <c r="E2497" i="10"/>
  <c r="O2497" i="10" s="1"/>
  <c r="E4719" i="10"/>
  <c r="E4718" i="10"/>
  <c r="O4717" i="10" s="1"/>
  <c r="E1935" i="10"/>
  <c r="E4625" i="10"/>
  <c r="O4624" i="10" s="1"/>
  <c r="E4462" i="10"/>
  <c r="O4461" i="10" s="1"/>
  <c r="E2315" i="10"/>
  <c r="O2314" i="10" s="1"/>
  <c r="E822" i="10"/>
  <c r="F4974" i="10"/>
  <c r="O310" i="10" l="1"/>
  <c r="O311" i="10"/>
  <c r="O2212" i="10"/>
  <c r="O822" i="10"/>
  <c r="O4718" i="10"/>
  <c r="O1934" i="10"/>
  <c r="O2315" i="10"/>
  <c r="E4974" i="10"/>
  <c r="O4973" i="10" s="1"/>
  <c r="E566" i="10"/>
  <c r="O566" i="10" s="1"/>
  <c r="F473" i="10"/>
  <c r="F891" i="10"/>
  <c r="F217" i="10"/>
  <c r="F636" i="10"/>
  <c r="F554" i="10"/>
  <c r="F4788" i="10"/>
  <c r="F553" i="10"/>
  <c r="F728" i="10"/>
  <c r="F472" i="10"/>
  <c r="F729" i="10"/>
  <c r="F123" i="10"/>
  <c r="F4881" i="10"/>
  <c r="F1755" i="10"/>
  <c r="F216" i="10"/>
  <c r="F552" i="10"/>
  <c r="F892" i="10"/>
  <c r="F380" i="10"/>
  <c r="F379" i="10"/>
  <c r="F124" i="10"/>
  <c r="E381" i="10" l="1"/>
  <c r="E380" i="10"/>
  <c r="E473" i="10"/>
  <c r="E474" i="10"/>
  <c r="E553" i="10"/>
  <c r="E4788" i="10"/>
  <c r="O4787" i="10" s="1"/>
  <c r="E554" i="10"/>
  <c r="E729" i="10"/>
  <c r="E730" i="10"/>
  <c r="E637" i="10"/>
  <c r="E636" i="10"/>
  <c r="E125" i="10"/>
  <c r="E124" i="10"/>
  <c r="E4881" i="10"/>
  <c r="O4880" i="10" s="1"/>
  <c r="E217" i="10"/>
  <c r="E218" i="10"/>
  <c r="E892" i="10"/>
  <c r="E893" i="10"/>
  <c r="E1755" i="10"/>
  <c r="O1754" i="10" s="1"/>
  <c r="E1430" i="10"/>
  <c r="O1429" i="10" s="1"/>
  <c r="F4354" i="10"/>
  <c r="F783" i="10"/>
  <c r="F1756" i="10"/>
  <c r="F784" i="10"/>
  <c r="F4353" i="10"/>
  <c r="F4097" i="10"/>
  <c r="O124" i="10" l="1"/>
  <c r="O636" i="10"/>
  <c r="O892" i="10"/>
  <c r="O553" i="10"/>
  <c r="E1756" i="10"/>
  <c r="O1755" i="10" s="1"/>
  <c r="E4097" i="10"/>
  <c r="O4096" i="10" s="1"/>
  <c r="E4353" i="10"/>
  <c r="O4352" i="10" s="1"/>
  <c r="E4354" i="10"/>
  <c r="O729" i="10"/>
  <c r="O217" i="10"/>
  <c r="O473" i="10"/>
  <c r="O380" i="10"/>
  <c r="E784" i="10"/>
  <c r="E2400" i="10"/>
  <c r="O2399" i="10" s="1"/>
  <c r="E242" i="10"/>
  <c r="O241" i="10" s="1"/>
  <c r="E434" i="10"/>
  <c r="O433" i="10" s="1"/>
  <c r="F910" i="10"/>
  <c r="F596" i="10"/>
  <c r="F595" i="10"/>
  <c r="F911" i="10"/>
  <c r="F782" i="10"/>
  <c r="F4584" i="10"/>
  <c r="F781" i="10"/>
  <c r="F4712" i="10"/>
  <c r="O4353" i="10" l="1"/>
  <c r="E912" i="10"/>
  <c r="E911" i="10"/>
  <c r="E596" i="10"/>
  <c r="E597" i="10"/>
  <c r="E910" i="10"/>
  <c r="E4584" i="10"/>
  <c r="E4585" i="10"/>
  <c r="E783" i="10"/>
  <c r="O783" i="10" s="1"/>
  <c r="E782" i="10"/>
  <c r="E4713" i="10"/>
  <c r="O2400" i="10"/>
  <c r="E1520" i="10"/>
  <c r="O1520" i="10" s="1"/>
  <c r="F967" i="10"/>
  <c r="F4998" i="10"/>
  <c r="F4711" i="10"/>
  <c r="F4997" i="10"/>
  <c r="F4840" i="10"/>
  <c r="F968" i="10"/>
  <c r="F4839" i="10"/>
  <c r="O911" i="10" l="1"/>
  <c r="O910" i="10"/>
  <c r="O782" i="10"/>
  <c r="O4584" i="10"/>
  <c r="E4997" i="10"/>
  <c r="E4712" i="10"/>
  <c r="O4712" i="10" s="1"/>
  <c r="E4998" i="10"/>
  <c r="E4841" i="10"/>
  <c r="E4840" i="10"/>
  <c r="O596" i="10"/>
  <c r="O1519" i="10"/>
  <c r="E968" i="10"/>
  <c r="O4087" i="10"/>
  <c r="O4657" i="10"/>
  <c r="O4785" i="10"/>
  <c r="O285" i="10"/>
  <c r="O797" i="10"/>
  <c r="E2093" i="10"/>
  <c r="O2092" i="10" s="1"/>
  <c r="O11" i="10"/>
  <c r="F966" i="10"/>
  <c r="F1738" i="10"/>
  <c r="F2662" i="10"/>
  <c r="F2663" i="10"/>
  <c r="F1736" i="10"/>
  <c r="F2378" i="10"/>
  <c r="F1737" i="10"/>
  <c r="F4263" i="10"/>
  <c r="F4047" i="10"/>
  <c r="F4262" i="10"/>
  <c r="F4418" i="10"/>
  <c r="F1414" i="10"/>
  <c r="F2377" i="10"/>
  <c r="F2661" i="10"/>
  <c r="F4168" i="10"/>
  <c r="F1415" i="10"/>
  <c r="F4045" i="10"/>
  <c r="F4167" i="10"/>
  <c r="F1262" i="10"/>
  <c r="F4264" i="10"/>
  <c r="F4169" i="10"/>
  <c r="F3592" i="10"/>
  <c r="F4541" i="10"/>
  <c r="F2376" i="10"/>
  <c r="F4046" i="10"/>
  <c r="O4997" i="10" l="1"/>
  <c r="O4840" i="10"/>
  <c r="E1263" i="10"/>
  <c r="O1263" i="10" s="1"/>
  <c r="E1737" i="10"/>
  <c r="E1738" i="10"/>
  <c r="E4264" i="10"/>
  <c r="E4046" i="10"/>
  <c r="E1415" i="10"/>
  <c r="E1416" i="10"/>
  <c r="E4047" i="10"/>
  <c r="E2662" i="10"/>
  <c r="E967" i="10"/>
  <c r="O967" i="10" s="1"/>
  <c r="E4419" i="10"/>
  <c r="E4418" i="10"/>
  <c r="O4417" i="10" s="1"/>
  <c r="E2377" i="10"/>
  <c r="E2663" i="10"/>
  <c r="E4168" i="10"/>
  <c r="E2378" i="10"/>
  <c r="E4169" i="10"/>
  <c r="E4263" i="10"/>
  <c r="E3592" i="10"/>
  <c r="O3591" i="10" s="1"/>
  <c r="E4541" i="10"/>
  <c r="O4540" i="10" s="1"/>
  <c r="E4634" i="10"/>
  <c r="O4633" i="10" s="1"/>
  <c r="O4982" i="10"/>
  <c r="E4890" i="10"/>
  <c r="O4889" i="10" s="1"/>
  <c r="O290" i="10"/>
  <c r="E128" i="10"/>
  <c r="O127" i="10" s="1"/>
  <c r="O546" i="10"/>
  <c r="O802" i="10"/>
  <c r="E896" i="10"/>
  <c r="O895" i="10" s="1"/>
  <c r="E3665" i="10"/>
  <c r="O3664" i="10" s="1"/>
  <c r="E2792" i="10"/>
  <c r="O2792" i="10" s="1"/>
  <c r="E2464" i="10"/>
  <c r="O2463" i="10" s="1"/>
  <c r="F4797" i="10"/>
  <c r="F198" i="10"/>
  <c r="F2179" i="10"/>
  <c r="F710" i="10"/>
  <c r="F454" i="10"/>
  <c r="F2180" i="10"/>
  <c r="O2377" i="10" l="1"/>
  <c r="O4046" i="10"/>
  <c r="O4168" i="10"/>
  <c r="E198" i="10"/>
  <c r="O197" i="10" s="1"/>
  <c r="E710" i="10"/>
  <c r="O709" i="10" s="1"/>
  <c r="E454" i="10"/>
  <c r="O453" i="10" s="1"/>
  <c r="E4797" i="10"/>
  <c r="O4796" i="10" s="1"/>
  <c r="O4418" i="10"/>
  <c r="O1737" i="10"/>
  <c r="O2662" i="10"/>
  <c r="O1415" i="10"/>
  <c r="O4263" i="10"/>
  <c r="O3665" i="10"/>
  <c r="O2464" i="10"/>
  <c r="O2791" i="10"/>
  <c r="E2180" i="10"/>
  <c r="E2179" i="10"/>
  <c r="O2178" i="10" s="1"/>
  <c r="E1824" i="10"/>
  <c r="O1824" i="10" s="1"/>
  <c r="E1568" i="10"/>
  <c r="O1568" i="10" s="1"/>
  <c r="O1296" i="10"/>
  <c r="F1144" i="10"/>
  <c r="O2179" i="10" l="1"/>
  <c r="O1567" i="10"/>
  <c r="O1823" i="10"/>
  <c r="E1144" i="10"/>
  <c r="O1143" i="10" s="1"/>
  <c r="E1145" i="10"/>
  <c r="F1041" i="10"/>
  <c r="O1144" i="10" l="1"/>
  <c r="E1041" i="10"/>
  <c r="O1040" i="10" s="1"/>
  <c r="F15" i="10"/>
  <c r="F4011" i="10"/>
  <c r="F4010" i="10"/>
  <c r="F4143" i="10"/>
  <c r="F4142" i="10"/>
  <c r="E4010" i="10" l="1"/>
  <c r="O4009" i="10" s="1"/>
  <c r="E4011" i="10"/>
  <c r="E15" i="10"/>
  <c r="O14" i="10" s="1"/>
  <c r="E4143" i="10"/>
  <c r="O4926" i="10"/>
  <c r="O4996" i="10"/>
  <c r="O391" i="10"/>
  <c r="O909" i="10"/>
  <c r="E3118" i="10"/>
  <c r="O3117" i="10" s="1"/>
  <c r="F299" i="10"/>
  <c r="F462" i="10"/>
  <c r="F654" i="10"/>
  <c r="F747" i="10"/>
  <c r="F4358" i="10"/>
  <c r="F2344" i="10"/>
  <c r="F4578" i="10"/>
  <c r="F4359" i="10"/>
  <c r="F4834" i="10"/>
  <c r="F4485" i="10"/>
  <c r="F206" i="10"/>
  <c r="F4741" i="10"/>
  <c r="F4141" i="10"/>
  <c r="F4265" i="10"/>
  <c r="F4360" i="10"/>
  <c r="O4010" i="10" l="1"/>
  <c r="E462" i="10"/>
  <c r="O461" i="10" s="1"/>
  <c r="E4142" i="10"/>
  <c r="O4142" i="10" s="1"/>
  <c r="E4834" i="10"/>
  <c r="O4833" i="10" s="1"/>
  <c r="E299" i="10"/>
  <c r="O298" i="10" s="1"/>
  <c r="E4741" i="10"/>
  <c r="O4740" i="10" s="1"/>
  <c r="E4359" i="10"/>
  <c r="E747" i="10"/>
  <c r="O746" i="10" s="1"/>
  <c r="E4360" i="10"/>
  <c r="E206" i="10"/>
  <c r="O205" i="10" s="1"/>
  <c r="E4578" i="10"/>
  <c r="O4577" i="10" s="1"/>
  <c r="E654" i="10"/>
  <c r="O653" i="10" s="1"/>
  <c r="E4265" i="10"/>
  <c r="O4264" i="10" s="1"/>
  <c r="E4485" i="10"/>
  <c r="O4484" i="10" s="1"/>
  <c r="O3118" i="10"/>
  <c r="E2345" i="10"/>
  <c r="E2344" i="10"/>
  <c r="O2343" i="10" s="1"/>
  <c r="F1819" i="10"/>
  <c r="O4359" i="10" l="1"/>
  <c r="O2344" i="10"/>
  <c r="E1819" i="10"/>
  <c r="O1818" i="10" s="1"/>
  <c r="F4058" i="10"/>
  <c r="F1820" i="10"/>
  <c r="F1380" i="10"/>
  <c r="F1379" i="10"/>
  <c r="E1379" i="10" l="1"/>
  <c r="O1378" i="10" s="1"/>
  <c r="E1380" i="10"/>
  <c r="E1820" i="10"/>
  <c r="O1819" i="10" s="1"/>
  <c r="E4059" i="10"/>
  <c r="E178" i="10"/>
  <c r="O177" i="10" s="1"/>
  <c r="E2341" i="10"/>
  <c r="O2340" i="10" s="1"/>
  <c r="E690" i="10"/>
  <c r="O689" i="10" s="1"/>
  <c r="F846" i="10"/>
  <c r="F4549" i="10"/>
  <c r="F4427" i="10"/>
  <c r="F847" i="10"/>
  <c r="F4056" i="10"/>
  <c r="F339" i="10"/>
  <c r="F4200" i="10"/>
  <c r="F4548" i="10"/>
  <c r="F4426" i="10"/>
  <c r="F4550" i="10"/>
  <c r="F533" i="10"/>
  <c r="F845" i="10"/>
  <c r="F5002" i="10"/>
  <c r="F340" i="10"/>
  <c r="F4811" i="10"/>
  <c r="F341" i="10"/>
  <c r="F980" i="10"/>
  <c r="F4057" i="10"/>
  <c r="F5004" i="10"/>
  <c r="F5003" i="10"/>
  <c r="F4551" i="10"/>
  <c r="F4428" i="10"/>
  <c r="F4199" i="10"/>
  <c r="F979" i="10"/>
  <c r="F4410" i="10"/>
  <c r="F4198" i="10"/>
  <c r="F532" i="10"/>
  <c r="F4812" i="10"/>
  <c r="F531" i="10"/>
  <c r="O1379" i="10" l="1"/>
  <c r="E4551" i="10"/>
  <c r="E5003" i="10"/>
  <c r="E848" i="10"/>
  <c r="E847" i="10"/>
  <c r="E5004" i="10"/>
  <c r="E340" i="10"/>
  <c r="E4427" i="10"/>
  <c r="E980" i="10"/>
  <c r="E981" i="10"/>
  <c r="E341" i="10"/>
  <c r="E4549" i="10"/>
  <c r="E4811" i="10"/>
  <c r="E4428" i="10"/>
  <c r="E4550" i="10"/>
  <c r="E4812" i="10"/>
  <c r="E532" i="10"/>
  <c r="E846" i="10"/>
  <c r="E533" i="10"/>
  <c r="E4057" i="10"/>
  <c r="E4058" i="10"/>
  <c r="O4058" i="10" s="1"/>
  <c r="E4199" i="10"/>
  <c r="E4200" i="10"/>
  <c r="E4410" i="10"/>
  <c r="O4409" i="10" s="1"/>
  <c r="E4411" i="10"/>
  <c r="F959" i="10"/>
  <c r="F4692" i="10"/>
  <c r="F4691" i="10"/>
  <c r="F122" i="10"/>
  <c r="O4811" i="10" l="1"/>
  <c r="O4427" i="10"/>
  <c r="O4410" i="10"/>
  <c r="O340" i="10"/>
  <c r="O847" i="10"/>
  <c r="E959" i="10"/>
  <c r="O958" i="10" s="1"/>
  <c r="E4691" i="10"/>
  <c r="E4692" i="10"/>
  <c r="O4057" i="10"/>
  <c r="O5003" i="10"/>
  <c r="O846" i="10"/>
  <c r="O4550" i="10"/>
  <c r="O532" i="10"/>
  <c r="O980" i="10"/>
  <c r="O4199" i="10"/>
  <c r="O4549" i="10"/>
  <c r="E122" i="10"/>
  <c r="O121" i="10" s="1"/>
  <c r="E733" i="10"/>
  <c r="O732" i="10" s="1"/>
  <c r="O3935" i="10"/>
  <c r="E3845" i="10"/>
  <c r="O3844" i="10" s="1"/>
  <c r="E3745" i="10"/>
  <c r="O3745" i="10" s="1"/>
  <c r="F378" i="10"/>
  <c r="F3645" i="10"/>
  <c r="O4691" i="10" l="1"/>
  <c r="E378" i="10"/>
  <c r="O377" i="10" s="1"/>
  <c r="O3845" i="10"/>
  <c r="O3744" i="10"/>
  <c r="E3646" i="10"/>
  <c r="O3646" i="10" s="1"/>
  <c r="O3523" i="10"/>
  <c r="O3423" i="10"/>
  <c r="O3332" i="10"/>
  <c r="E3233" i="10"/>
  <c r="O3233" i="10" s="1"/>
  <c r="F3133" i="10"/>
  <c r="O3232" i="10" l="1"/>
  <c r="E3134" i="10"/>
  <c r="O3134" i="10" s="1"/>
  <c r="O3011" i="10"/>
  <c r="O2911" i="10"/>
  <c r="O2839" i="10"/>
  <c r="O2766" i="10"/>
  <c r="E3566" i="10"/>
  <c r="O3565" i="10" s="1"/>
  <c r="E3302" i="10"/>
  <c r="O3302" i="10" s="1"/>
  <c r="E3033" i="10"/>
  <c r="O3033" i="10" s="1"/>
  <c r="O2730" i="10"/>
  <c r="F2643" i="10"/>
  <c r="F3829" i="10"/>
  <c r="E3830" i="10" l="1"/>
  <c r="O3830" i="10" s="1"/>
  <c r="E3829" i="10"/>
  <c r="O3828" i="10" s="1"/>
  <c r="O3566" i="10"/>
  <c r="O3032" i="10"/>
  <c r="O3301" i="10"/>
  <c r="E2644" i="10"/>
  <c r="O2644" i="10" s="1"/>
  <c r="E2574" i="10"/>
  <c r="O2574" i="10" s="1"/>
  <c r="E2318" i="10"/>
  <c r="O2318" i="10" s="1"/>
  <c r="E2062" i="10"/>
  <c r="O2062" i="10" s="1"/>
  <c r="O1836" i="10"/>
  <c r="O1580" i="10"/>
  <c r="O1145" i="10"/>
  <c r="O1017" i="10"/>
  <c r="O34" i="10"/>
  <c r="O3563" i="10"/>
  <c r="E3317" i="10"/>
  <c r="O3316" i="10" s="1"/>
  <c r="O3051" i="10"/>
  <c r="O2666" i="10"/>
  <c r="F1968" i="10"/>
  <c r="F4434" i="10"/>
  <c r="F1272" i="10"/>
  <c r="F1515" i="10"/>
  <c r="F2505" i="10"/>
  <c r="F2387" i="10"/>
  <c r="F2480" i="10"/>
  <c r="F1899" i="10"/>
  <c r="F1643" i="10"/>
  <c r="F2504" i="10"/>
  <c r="F1400" i="10"/>
  <c r="F1771" i="10"/>
  <c r="F2131" i="10"/>
  <c r="F4306" i="10"/>
  <c r="F2224" i="10"/>
  <c r="F1707" i="10"/>
  <c r="F4178" i="10"/>
  <c r="F4050" i="10"/>
  <c r="O2573" i="10" l="1"/>
  <c r="O3829" i="10"/>
  <c r="E1273" i="10"/>
  <c r="O1273" i="10" s="1"/>
  <c r="E1969" i="10"/>
  <c r="O1969" i="10" s="1"/>
  <c r="E2388" i="10"/>
  <c r="O2388" i="10" s="1"/>
  <c r="E4051" i="10"/>
  <c r="O4051" i="10" s="1"/>
  <c r="E1708" i="10"/>
  <c r="O1708" i="10" s="1"/>
  <c r="E1401" i="10"/>
  <c r="O1401" i="10" s="1"/>
  <c r="E2481" i="10"/>
  <c r="O2481" i="10" s="1"/>
  <c r="E4179" i="10"/>
  <c r="O4179" i="10" s="1"/>
  <c r="E1772" i="10"/>
  <c r="O1772" i="10" s="1"/>
  <c r="E2132" i="10"/>
  <c r="O2132" i="10" s="1"/>
  <c r="E1516" i="10"/>
  <c r="O1516" i="10" s="1"/>
  <c r="E4307" i="10"/>
  <c r="O4307" i="10" s="1"/>
  <c r="E1644" i="10"/>
  <c r="O1644" i="10" s="1"/>
  <c r="E4435" i="10"/>
  <c r="O4435" i="10" s="1"/>
  <c r="E2225" i="10"/>
  <c r="O2225" i="10" s="1"/>
  <c r="E1900" i="10"/>
  <c r="O1900" i="10" s="1"/>
  <c r="O3317" i="10"/>
  <c r="E2505" i="10"/>
  <c r="E2504" i="10"/>
  <c r="O2503" i="10" s="1"/>
  <c r="O2410" i="10"/>
  <c r="O2317" i="10"/>
  <c r="E2248" i="10"/>
  <c r="O2248" i="10" s="1"/>
  <c r="O2154" i="10"/>
  <c r="O2061" i="10"/>
  <c r="E1992" i="10"/>
  <c r="O1992" i="10" s="1"/>
  <c r="O1906" i="10"/>
  <c r="E1843" i="10"/>
  <c r="O1843" i="10" s="1"/>
  <c r="O1778" i="10"/>
  <c r="E1715" i="10"/>
  <c r="O1714" i="10" s="1"/>
  <c r="E1587" i="10"/>
  <c r="O1586" i="10" s="1"/>
  <c r="E1651" i="10"/>
  <c r="O1650" i="10" s="1"/>
  <c r="E1523" i="10"/>
  <c r="O1522" i="10" s="1"/>
  <c r="F1413" i="10"/>
  <c r="O1991" i="10" l="1"/>
  <c r="O1842" i="10"/>
  <c r="O2504" i="10"/>
  <c r="O1715" i="10"/>
  <c r="O1587" i="10"/>
  <c r="O2247" i="10"/>
  <c r="E1414" i="10"/>
  <c r="O1414" i="10" s="1"/>
  <c r="O4272" i="10"/>
  <c r="F1333" i="10"/>
  <c r="F4191" i="10"/>
  <c r="F4190" i="10"/>
  <c r="F1216" i="10"/>
  <c r="F1027" i="10"/>
  <c r="E1027" i="10" l="1"/>
  <c r="O1026" i="10" s="1"/>
  <c r="E1028" i="10"/>
  <c r="E1217" i="10"/>
  <c r="O1217" i="10" s="1"/>
  <c r="E1333" i="10"/>
  <c r="O1332" i="10" s="1"/>
  <c r="E4191" i="10"/>
  <c r="O3671" i="10"/>
  <c r="E3430" i="10"/>
  <c r="O3430" i="10" s="1"/>
  <c r="O3159" i="10"/>
  <c r="E2918" i="10"/>
  <c r="O2918" i="10" s="1"/>
  <c r="O2777" i="10"/>
  <c r="F57" i="10"/>
  <c r="F4189" i="10"/>
  <c r="F4447" i="10"/>
  <c r="F59" i="10"/>
  <c r="F58" i="10"/>
  <c r="F4446" i="10"/>
  <c r="F2659" i="10"/>
  <c r="F4445" i="10"/>
  <c r="F4015" i="10"/>
  <c r="O1027" i="10" l="1"/>
  <c r="E58" i="10"/>
  <c r="E4446" i="10"/>
  <c r="E59" i="10"/>
  <c r="E4447" i="10"/>
  <c r="E4190" i="10"/>
  <c r="O4190" i="10" s="1"/>
  <c r="E4016" i="10"/>
  <c r="O4016" i="10" s="1"/>
  <c r="O3429" i="10"/>
  <c r="O2917" i="10"/>
  <c r="E2659" i="10"/>
  <c r="O2658" i="10" s="1"/>
  <c r="O2565" i="10"/>
  <c r="E2496" i="10"/>
  <c r="O2496" i="10" s="1"/>
  <c r="F2403" i="10"/>
  <c r="F2404" i="10"/>
  <c r="F2660" i="10"/>
  <c r="E2660" i="10" l="1"/>
  <c r="O2659" i="10" s="1"/>
  <c r="O4446" i="10"/>
  <c r="O58" i="10"/>
  <c r="O2495" i="10"/>
  <c r="E2404" i="10"/>
  <c r="E2403" i="10"/>
  <c r="O2402" i="10" s="1"/>
  <c r="O2309" i="10"/>
  <c r="F2240" i="10"/>
  <c r="O2403" i="10" l="1"/>
  <c r="E2241" i="10"/>
  <c r="E2240" i="10"/>
  <c r="O2239" i="10" s="1"/>
  <c r="F2148" i="10"/>
  <c r="F2147" i="10"/>
  <c r="O2240" i="10" l="1"/>
  <c r="E2148" i="10"/>
  <c r="E2147" i="10"/>
  <c r="O2146" i="10" s="1"/>
  <c r="O2053" i="10"/>
  <c r="F1984" i="10"/>
  <c r="O2147" i="10" l="1"/>
  <c r="E1984" i="10"/>
  <c r="O1983" i="10" s="1"/>
  <c r="F1607" i="10"/>
  <c r="F1606" i="10"/>
  <c r="F1985" i="10"/>
  <c r="F1735" i="10"/>
  <c r="F1734" i="10"/>
  <c r="E1734" i="10" l="1"/>
  <c r="E1735" i="10"/>
  <c r="E1985" i="10"/>
  <c r="O1984" i="10" s="1"/>
  <c r="E1607" i="10"/>
  <c r="E1606" i="10"/>
  <c r="F1862" i="10"/>
  <c r="F1863" i="10"/>
  <c r="O1734" i="10" l="1"/>
  <c r="O1606" i="10"/>
  <c r="E1863" i="10"/>
  <c r="E1862" i="10"/>
  <c r="F1480" i="10"/>
  <c r="O1862" i="10" l="1"/>
  <c r="E1481" i="10"/>
  <c r="O1481" i="10" s="1"/>
  <c r="E1404" i="10"/>
  <c r="O1404" i="10" s="1"/>
  <c r="O1148" i="10"/>
  <c r="E969" i="10"/>
  <c r="O969" i="10" s="1"/>
  <c r="O3748" i="10"/>
  <c r="O3502" i="10"/>
  <c r="O3236" i="10"/>
  <c r="O2990" i="10"/>
  <c r="E2686" i="10"/>
  <c r="O2685" i="10" s="1"/>
  <c r="F2813" i="10"/>
  <c r="F2523" i="10"/>
  <c r="F2616" i="10"/>
  <c r="F2617" i="10"/>
  <c r="F1224" i="10"/>
  <c r="F2812" i="10"/>
  <c r="F2524" i="10"/>
  <c r="E2617" i="10" l="1"/>
  <c r="E2616" i="10"/>
  <c r="O2615" i="10" s="1"/>
  <c r="E2813" i="10"/>
  <c r="E2812" i="10"/>
  <c r="O2811" i="10" s="1"/>
  <c r="E1225" i="10"/>
  <c r="O1225" i="10" s="1"/>
  <c r="E2524" i="10"/>
  <c r="E2523" i="10"/>
  <c r="O2522" i="10" s="1"/>
  <c r="E2430" i="10"/>
  <c r="O2429" i="10" s="1"/>
  <c r="F2361" i="10"/>
  <c r="F2360" i="10"/>
  <c r="O2616" i="10" l="1"/>
  <c r="O2812" i="10"/>
  <c r="O2523" i="10"/>
  <c r="E2361" i="10"/>
  <c r="E2360" i="10"/>
  <c r="O2359" i="10" s="1"/>
  <c r="F2268" i="10"/>
  <c r="F2267" i="10"/>
  <c r="O2360" i="10" l="1"/>
  <c r="E2268" i="10"/>
  <c r="E2267" i="10"/>
  <c r="O2266" i="10" s="1"/>
  <c r="E2174" i="10"/>
  <c r="O2173" i="10" s="1"/>
  <c r="F2105" i="10"/>
  <c r="F2104" i="10"/>
  <c r="O2267" i="10" l="1"/>
  <c r="E2105" i="10"/>
  <c r="E2104" i="10"/>
  <c r="O2103" i="10" s="1"/>
  <c r="F2012" i="10"/>
  <c r="F2011" i="10"/>
  <c r="O2104" i="10" l="1"/>
  <c r="E2012" i="10"/>
  <c r="E2011" i="10"/>
  <c r="O2010" i="10" s="1"/>
  <c r="O1430" i="10"/>
  <c r="F1360" i="10"/>
  <c r="O2011" i="10" l="1"/>
  <c r="E1361" i="10"/>
  <c r="O1361" i="10" s="1"/>
  <c r="O1220" i="10"/>
  <c r="E1158" i="10"/>
  <c r="O1157" i="10" s="1"/>
  <c r="O4679" i="10"/>
  <c r="F4293" i="10"/>
  <c r="F1299" i="10"/>
  <c r="F1300" i="10"/>
  <c r="E1299" i="10" l="1"/>
  <c r="O1298" i="10" s="1"/>
  <c r="E1300" i="10"/>
  <c r="E4294" i="10"/>
  <c r="O4294" i="10" s="1"/>
  <c r="E4422" i="10"/>
  <c r="O4422" i="10" s="1"/>
  <c r="F993" i="10"/>
  <c r="F3975" i="10"/>
  <c r="F45" i="10"/>
  <c r="F4357" i="10"/>
  <c r="F44" i="10"/>
  <c r="F992" i="10"/>
  <c r="F3974" i="10"/>
  <c r="F991" i="10"/>
  <c r="O1299" i="10" l="1"/>
  <c r="E993" i="10"/>
  <c r="E992" i="10"/>
  <c r="E44" i="10"/>
  <c r="E4358" i="10"/>
  <c r="O4358" i="10" s="1"/>
  <c r="E45" i="10"/>
  <c r="E3975" i="10"/>
  <c r="E4552" i="10"/>
  <c r="O4551" i="10" s="1"/>
  <c r="E4167" i="10"/>
  <c r="O4166" i="10" s="1"/>
  <c r="E4231" i="10"/>
  <c r="O4230" i="10" s="1"/>
  <c r="E4999" i="10"/>
  <c r="O4999" i="10" s="1"/>
  <c r="O128" i="10"/>
  <c r="O384" i="10"/>
  <c r="O640" i="10"/>
  <c r="O896" i="10"/>
  <c r="O3822" i="10"/>
  <c r="O3556" i="10"/>
  <c r="E3310" i="10"/>
  <c r="O3310" i="10" s="1"/>
  <c r="O3044" i="10"/>
  <c r="F4870" i="10"/>
  <c r="F511" i="10"/>
  <c r="F4872" i="10"/>
  <c r="F4486" i="10"/>
  <c r="F4742" i="10"/>
  <c r="F4037" i="10"/>
  <c r="F575" i="10"/>
  <c r="F4615" i="10"/>
  <c r="F831" i="10"/>
  <c r="F4871" i="10"/>
  <c r="F576" i="10"/>
  <c r="F4807" i="10"/>
  <c r="F321" i="10"/>
  <c r="F3973" i="10"/>
  <c r="F447" i="10"/>
  <c r="F512" i="10"/>
  <c r="F4101" i="10"/>
  <c r="F577" i="10"/>
  <c r="F768" i="10"/>
  <c r="F320" i="10"/>
  <c r="F191" i="10"/>
  <c r="F319" i="10"/>
  <c r="F4614" i="10"/>
  <c r="F832" i="10"/>
  <c r="F833" i="10"/>
  <c r="F767" i="10"/>
  <c r="F4616" i="10"/>
  <c r="F4934" i="10"/>
  <c r="F255" i="10"/>
  <c r="F703" i="10"/>
  <c r="F4806" i="10"/>
  <c r="F256" i="10"/>
  <c r="F2893" i="10"/>
  <c r="O44" i="10" l="1"/>
  <c r="O992" i="10"/>
  <c r="E4038" i="10"/>
  <c r="O4038" i="10" s="1"/>
  <c r="E4743" i="10"/>
  <c r="O4743" i="10" s="1"/>
  <c r="E3974" i="10"/>
  <c r="O3974" i="10" s="1"/>
  <c r="E832" i="10"/>
  <c r="E320" i="10"/>
  <c r="E4872" i="10"/>
  <c r="E768" i="10"/>
  <c r="E769" i="10"/>
  <c r="E192" i="10"/>
  <c r="O192" i="10" s="1"/>
  <c r="E4871" i="10"/>
  <c r="E4102" i="10"/>
  <c r="O4102" i="10" s="1"/>
  <c r="E833" i="10"/>
  <c r="E513" i="10"/>
  <c r="E512" i="10"/>
  <c r="E704" i="10"/>
  <c r="O704" i="10" s="1"/>
  <c r="E448" i="10"/>
  <c r="O448" i="10" s="1"/>
  <c r="E4935" i="10"/>
  <c r="O4935" i="10" s="1"/>
  <c r="E4487" i="10"/>
  <c r="O4487" i="10" s="1"/>
  <c r="E321" i="10"/>
  <c r="E4808" i="10"/>
  <c r="E4807" i="10"/>
  <c r="E4615" i="10"/>
  <c r="E576" i="10"/>
  <c r="E577" i="10"/>
  <c r="E257" i="10"/>
  <c r="E256" i="10"/>
  <c r="E4616" i="10"/>
  <c r="O3309" i="10"/>
  <c r="E2894" i="10"/>
  <c r="O2894" i="10" s="1"/>
  <c r="O2677" i="10"/>
  <c r="O2421" i="10"/>
  <c r="F2609" i="10"/>
  <c r="F2352" i="10"/>
  <c r="F2608" i="10"/>
  <c r="F2516" i="10"/>
  <c r="F2515" i="10"/>
  <c r="O4807" i="10" l="1"/>
  <c r="O512" i="10"/>
  <c r="O256" i="10"/>
  <c r="O4871" i="10"/>
  <c r="E2608" i="10"/>
  <c r="O2607" i="10" s="1"/>
  <c r="E2609" i="10"/>
  <c r="E2515" i="10"/>
  <c r="O2514" i="10" s="1"/>
  <c r="E2516" i="10"/>
  <c r="O576" i="10"/>
  <c r="O768" i="10"/>
  <c r="O320" i="10"/>
  <c r="O4615" i="10"/>
  <c r="O832" i="10"/>
  <c r="E2352" i="10"/>
  <c r="O2351" i="10" s="1"/>
  <c r="O2165" i="10"/>
  <c r="F2353" i="10"/>
  <c r="F2260" i="10"/>
  <c r="F2259" i="10"/>
  <c r="F2096" i="10"/>
  <c r="O2608" i="10" l="1"/>
  <c r="O2515" i="10"/>
  <c r="E2353" i="10"/>
  <c r="O2352" i="10" s="1"/>
  <c r="E2259" i="10"/>
  <c r="O2258" i="10" s="1"/>
  <c r="E2260" i="10"/>
  <c r="E2096" i="10"/>
  <c r="O2095" i="10" s="1"/>
  <c r="F2004" i="10"/>
  <c r="F2003" i="10"/>
  <c r="F2097" i="10"/>
  <c r="F1926" i="10"/>
  <c r="O2259" i="10" l="1"/>
  <c r="E2003" i="10"/>
  <c r="O2002" i="10" s="1"/>
  <c r="E2004" i="10"/>
  <c r="E2097" i="10"/>
  <c r="O2096" i="10" s="1"/>
  <c r="E1926" i="10"/>
  <c r="O1925" i="10" s="1"/>
  <c r="O1861" i="10"/>
  <c r="O1733" i="10"/>
  <c r="O1605" i="10"/>
  <c r="O1305" i="10"/>
  <c r="O1164" i="10"/>
  <c r="O1024" i="10"/>
  <c r="O4018" i="10"/>
  <c r="O4146" i="10"/>
  <c r="O4274" i="10"/>
  <c r="O4402" i="10"/>
  <c r="E4538" i="10"/>
  <c r="O4538" i="10" s="1"/>
  <c r="F4083" i="10"/>
  <c r="F1373" i="10"/>
  <c r="F1243" i="10"/>
  <c r="F1670" i="10"/>
  <c r="F3955" i="10"/>
  <c r="F4339" i="10"/>
  <c r="F1448" i="10"/>
  <c r="F1449" i="10"/>
  <c r="F1102" i="10"/>
  <c r="F1798" i="10"/>
  <c r="F1447" i="10"/>
  <c r="F28" i="10"/>
  <c r="F4474" i="10"/>
  <c r="F1542" i="10"/>
  <c r="F4603" i="10"/>
  <c r="F4475" i="10"/>
  <c r="F1374" i="10"/>
  <c r="F4211" i="10"/>
  <c r="F1244" i="10"/>
  <c r="O2003" i="10" l="1"/>
  <c r="E4339" i="10"/>
  <c r="O4338" i="10" s="1"/>
  <c r="E1375" i="10"/>
  <c r="O1375" i="10" s="1"/>
  <c r="E1374" i="10"/>
  <c r="E4474" i="10"/>
  <c r="E1448" i="10"/>
  <c r="E1670" i="10"/>
  <c r="O1669" i="10" s="1"/>
  <c r="E4211" i="10"/>
  <c r="O4210" i="10" s="1"/>
  <c r="E28" i="10"/>
  <c r="O27" i="10" s="1"/>
  <c r="E1243" i="10"/>
  <c r="O1242" i="10" s="1"/>
  <c r="E4475" i="10"/>
  <c r="E1449" i="10"/>
  <c r="E1798" i="10"/>
  <c r="O1797" i="10" s="1"/>
  <c r="E3955" i="10"/>
  <c r="O3954" i="10" s="1"/>
  <c r="E1244" i="10"/>
  <c r="E4083" i="10"/>
  <c r="O4082" i="10" s="1"/>
  <c r="E1102" i="10"/>
  <c r="O1101" i="10" s="1"/>
  <c r="E1542" i="10"/>
  <c r="O1541" i="10" s="1"/>
  <c r="E4603" i="10"/>
  <c r="O4602" i="10" s="1"/>
  <c r="E4794" i="10"/>
  <c r="O4794" i="10" s="1"/>
  <c r="F4667" i="10"/>
  <c r="F4730" i="10"/>
  <c r="F4666" i="10"/>
  <c r="F4858" i="10"/>
  <c r="F4731" i="10"/>
  <c r="F4859" i="10"/>
  <c r="F4665" i="10"/>
  <c r="O1243" i="10" l="1"/>
  <c r="O4474" i="10"/>
  <c r="O1374" i="10"/>
  <c r="E4731" i="10"/>
  <c r="E4667" i="10"/>
  <c r="E4666" i="10"/>
  <c r="E4730" i="10"/>
  <c r="O1448" i="10"/>
  <c r="E4859" i="10"/>
  <c r="F4987" i="10"/>
  <c r="F106" i="10"/>
  <c r="F4857" i="10"/>
  <c r="F4986" i="10"/>
  <c r="F171" i="10"/>
  <c r="F4922" i="10"/>
  <c r="F4923" i="10"/>
  <c r="F4921" i="10"/>
  <c r="F172" i="10"/>
  <c r="F107" i="10"/>
  <c r="O4666" i="10" l="1"/>
  <c r="O4730" i="10"/>
  <c r="E107" i="10"/>
  <c r="E108" i="10"/>
  <c r="E4858" i="10"/>
  <c r="O4858" i="10" s="1"/>
  <c r="E4922" i="10"/>
  <c r="E4986" i="10"/>
  <c r="E4987" i="10"/>
  <c r="E4923" i="10"/>
  <c r="E172" i="10"/>
  <c r="F428" i="10"/>
  <c r="F556" i="10"/>
  <c r="F427" i="10"/>
  <c r="F619" i="10"/>
  <c r="F490" i="10"/>
  <c r="F170" i="10"/>
  <c r="F555" i="10"/>
  <c r="F362" i="10"/>
  <c r="F234" i="10"/>
  <c r="F426" i="10"/>
  <c r="F236" i="10"/>
  <c r="F235" i="10"/>
  <c r="F300" i="10"/>
  <c r="O4986" i="10" l="1"/>
  <c r="E300" i="10"/>
  <c r="O299" i="10" s="1"/>
  <c r="E171" i="10"/>
  <c r="O171" i="10" s="1"/>
  <c r="E427" i="10"/>
  <c r="E428" i="10"/>
  <c r="E555" i="10"/>
  <c r="E491" i="10"/>
  <c r="O491" i="10" s="1"/>
  <c r="E235" i="10"/>
  <c r="E363" i="10"/>
  <c r="O363" i="10" s="1"/>
  <c r="E556" i="10"/>
  <c r="E236" i="10"/>
  <c r="O107" i="10"/>
  <c r="O4922" i="10"/>
  <c r="E620" i="10"/>
  <c r="E748" i="10"/>
  <c r="O747" i="10" s="1"/>
  <c r="E3721" i="10"/>
  <c r="O3720" i="10" s="1"/>
  <c r="O3451" i="10"/>
  <c r="E3209" i="10"/>
  <c r="O3208" i="10" s="1"/>
  <c r="O2939" i="10"/>
  <c r="F810" i="10"/>
  <c r="F938" i="10"/>
  <c r="F618" i="10"/>
  <c r="F874" i="10"/>
  <c r="F682" i="10"/>
  <c r="F2753" i="10"/>
  <c r="F939" i="10"/>
  <c r="F875" i="10"/>
  <c r="O235" i="10" l="1"/>
  <c r="O427" i="10"/>
  <c r="O555" i="10"/>
  <c r="E619" i="10"/>
  <c r="O619" i="10" s="1"/>
  <c r="E875" i="10"/>
  <c r="E876" i="10"/>
  <c r="E811" i="10"/>
  <c r="O811" i="10" s="1"/>
  <c r="E940" i="10"/>
  <c r="E939" i="10"/>
  <c r="E683" i="10"/>
  <c r="O683" i="10" s="1"/>
  <c r="O3209" i="10"/>
  <c r="O3721" i="10"/>
  <c r="E2754" i="10"/>
  <c r="E2753" i="10"/>
  <c r="O2752" i="10" s="1"/>
  <c r="O2653" i="10"/>
  <c r="E2584" i="10"/>
  <c r="O2584" i="10" s="1"/>
  <c r="E2491" i="10"/>
  <c r="O2490" i="10" s="1"/>
  <c r="O2397" i="10"/>
  <c r="E2328" i="10"/>
  <c r="O2327" i="10" s="1"/>
  <c r="E2235" i="10"/>
  <c r="O2235" i="10" s="1"/>
  <c r="F2142" i="10"/>
  <c r="O875" i="10" l="1"/>
  <c r="O939" i="10"/>
  <c r="O2753" i="10"/>
  <c r="O2491" i="10"/>
  <c r="O2583" i="10"/>
  <c r="O2328" i="10"/>
  <c r="O2234" i="10"/>
  <c r="E2142" i="10"/>
  <c r="O2141" i="10" s="1"/>
  <c r="E2072" i="10"/>
  <c r="O2071" i="10" s="1"/>
  <c r="E1979" i="10"/>
  <c r="O1979" i="10" s="1"/>
  <c r="F1897" i="10"/>
  <c r="O1978" i="10" l="1"/>
  <c r="O2072" i="10"/>
  <c r="E1897" i="10"/>
  <c r="O1896" i="10" s="1"/>
  <c r="E1833" i="10"/>
  <c r="O1832" i="10" s="1"/>
  <c r="O1768" i="10"/>
  <c r="O1704" i="10"/>
  <c r="E1577" i="10"/>
  <c r="O1576" i="10" s="1"/>
  <c r="O1512" i="10"/>
  <c r="O1316" i="10"/>
  <c r="E1253" i="10"/>
  <c r="O1252" i="10" s="1"/>
  <c r="E1771" i="10"/>
  <c r="O1771" i="10" s="1"/>
  <c r="E1515" i="10"/>
  <c r="O1515" i="10" s="1"/>
  <c r="O1150" i="10"/>
  <c r="O4068" i="10"/>
  <c r="E52" i="10"/>
  <c r="O51" i="10" s="1"/>
  <c r="F1187" i="10"/>
  <c r="F2280" i="10"/>
  <c r="F1188" i="10"/>
  <c r="F1641" i="10"/>
  <c r="F1046" i="10"/>
  <c r="F1445" i="10"/>
  <c r="F2281" i="10"/>
  <c r="F1443" i="10"/>
  <c r="F1381" i="10"/>
  <c r="F1189" i="10"/>
  <c r="F2877" i="10"/>
  <c r="F1444" i="10"/>
  <c r="F1995" i="10"/>
  <c r="E1996" i="10" l="1"/>
  <c r="E1995" i="10"/>
  <c r="O1994" i="10" s="1"/>
  <c r="E1641" i="10"/>
  <c r="O1640" i="10" s="1"/>
  <c r="E2878" i="10"/>
  <c r="O2878" i="10" s="1"/>
  <c r="E1381" i="10"/>
  <c r="O1380" i="10" s="1"/>
  <c r="E2281" i="10"/>
  <c r="E1188" i="10"/>
  <c r="E1444" i="10"/>
  <c r="E1189" i="10"/>
  <c r="E1445" i="10"/>
  <c r="E2280" i="10"/>
  <c r="O2279" i="10" s="1"/>
  <c r="O1253" i="10"/>
  <c r="O1770" i="10"/>
  <c r="O1514" i="10"/>
  <c r="E1047" i="10"/>
  <c r="O1047" i="10" s="1"/>
  <c r="O4324" i="10"/>
  <c r="O4537" i="10"/>
  <c r="O4700" i="10"/>
  <c r="O4793" i="10"/>
  <c r="O4956" i="10"/>
  <c r="O101" i="10"/>
  <c r="E195" i="10"/>
  <c r="O194" i="10" s="1"/>
  <c r="O357" i="10"/>
  <c r="E451" i="10"/>
  <c r="O450" i="10" s="1"/>
  <c r="O613" i="10"/>
  <c r="E707" i="10"/>
  <c r="O706" i="10" s="1"/>
  <c r="O869" i="10"/>
  <c r="O493" i="10"/>
  <c r="E651" i="10"/>
  <c r="O650" i="10" s="1"/>
  <c r="E3645" i="10"/>
  <c r="O3645" i="10" s="1"/>
  <c r="E2656" i="10"/>
  <c r="O2656" i="10" s="1"/>
  <c r="E1840" i="10"/>
  <c r="O1840" i="10" s="1"/>
  <c r="O1309" i="10"/>
  <c r="E3966" i="10"/>
  <c r="O3965" i="10" s="1"/>
  <c r="F4184" i="10"/>
  <c r="F4269" i="10"/>
  <c r="F4440" i="10"/>
  <c r="F4965" i="10"/>
  <c r="F232" i="10"/>
  <c r="O1995" i="10" l="1"/>
  <c r="O1444" i="10"/>
  <c r="E4965" i="10"/>
  <c r="O4964" i="10" s="1"/>
  <c r="E4440" i="10"/>
  <c r="O4439" i="10" s="1"/>
  <c r="E232" i="10"/>
  <c r="O231" i="10" s="1"/>
  <c r="E4184" i="10"/>
  <c r="O4183" i="10" s="1"/>
  <c r="O2280" i="10"/>
  <c r="O1188" i="10"/>
  <c r="O3644" i="10"/>
  <c r="O1839" i="10"/>
  <c r="O2655" i="10"/>
  <c r="E4269" i="10"/>
  <c r="O4268" i="10" s="1"/>
  <c r="E4270" i="10"/>
  <c r="F4501" i="10"/>
  <c r="O4269" i="10" l="1"/>
  <c r="E4501" i="10"/>
  <c r="O4500" i="10" s="1"/>
  <c r="O477" i="10"/>
  <c r="E3401" i="10"/>
  <c r="O3400" i="10" s="1"/>
  <c r="F670" i="10"/>
  <c r="F926" i="10"/>
  <c r="F2592" i="10"/>
  <c r="E926" i="10" l="1"/>
  <c r="O925" i="10" s="1"/>
  <c r="E670" i="10"/>
  <c r="O669" i="10" s="1"/>
  <c r="O3401" i="10"/>
  <c r="E2593" i="10"/>
  <c r="E2592" i="10"/>
  <c r="O2591" i="10" s="1"/>
  <c r="E2307" i="10"/>
  <c r="O2306" i="10" s="1"/>
  <c r="E2022" i="10"/>
  <c r="O2021" i="10" s="1"/>
  <c r="F1728" i="10"/>
  <c r="O2592" i="10" l="1"/>
  <c r="O2307" i="10"/>
  <c r="E1729" i="10"/>
  <c r="E1728" i="10"/>
  <c r="O1727" i="10" s="1"/>
  <c r="O1424" i="10"/>
  <c r="E1272" i="10"/>
  <c r="O1272" i="10" s="1"/>
  <c r="E4090" i="10"/>
  <c r="O4090" i="10" s="1"/>
  <c r="E4164" i="10"/>
  <c r="O4164" i="10" s="1"/>
  <c r="O4279" i="10"/>
  <c r="O4516" i="10"/>
  <c r="E4414" i="10"/>
  <c r="O4413" i="10" s="1"/>
  <c r="O4609" i="10"/>
  <c r="O4772" i="10"/>
  <c r="O4865" i="10"/>
  <c r="F139" i="10"/>
  <c r="O1728" i="10" l="1"/>
  <c r="O1271" i="10"/>
  <c r="O4089" i="10"/>
  <c r="E139" i="10"/>
  <c r="O138" i="10" s="1"/>
  <c r="O3079" i="10"/>
  <c r="O2668" i="10"/>
  <c r="E2214" i="10"/>
  <c r="O2214" i="10" s="1"/>
  <c r="O1913" i="10"/>
  <c r="O1657" i="10"/>
  <c r="E999" i="10"/>
  <c r="O999" i="10" s="1"/>
  <c r="F1135" i="10"/>
  <c r="F779" i="10"/>
  <c r="F1353" i="10"/>
  <c r="F587" i="10"/>
  <c r="F366" i="10"/>
  <c r="E1136" i="10" l="1"/>
  <c r="E1135" i="10"/>
  <c r="E366" i="10"/>
  <c r="O365" i="10" s="1"/>
  <c r="E587" i="10"/>
  <c r="O586" i="10" s="1"/>
  <c r="E779" i="10"/>
  <c r="O778" i="10" s="1"/>
  <c r="O998" i="10"/>
  <c r="E1353" i="10"/>
  <c r="O1352" i="10" s="1"/>
  <c r="O43" i="10"/>
  <c r="O3997" i="10"/>
  <c r="O4252" i="10"/>
  <c r="E4118" i="10"/>
  <c r="O4118" i="10" s="1"/>
  <c r="O4367" i="10"/>
  <c r="E4839" i="10"/>
  <c r="O4838" i="10" s="1"/>
  <c r="E5002" i="10"/>
  <c r="O5001" i="10" s="1"/>
  <c r="O309" i="10"/>
  <c r="O495" i="10"/>
  <c r="O565" i="10"/>
  <c r="O821" i="10"/>
  <c r="E3913" i="10"/>
  <c r="O3912" i="10" s="1"/>
  <c r="O2926" i="10"/>
  <c r="F915" i="10"/>
  <c r="F4746" i="10"/>
  <c r="F403" i="10"/>
  <c r="F2499" i="10"/>
  <c r="F4909" i="10"/>
  <c r="F659" i="10"/>
  <c r="F147" i="10"/>
  <c r="F4490" i="10"/>
  <c r="F4653" i="10"/>
  <c r="O1135" i="10" l="1"/>
  <c r="O1136" i="10"/>
  <c r="E4490" i="10"/>
  <c r="O4489" i="10" s="1"/>
  <c r="E4909" i="10"/>
  <c r="O4908" i="10" s="1"/>
  <c r="E659" i="10"/>
  <c r="O658" i="10" s="1"/>
  <c r="E403" i="10"/>
  <c r="O402" i="10" s="1"/>
  <c r="E4746" i="10"/>
  <c r="O4745" i="10" s="1"/>
  <c r="E915" i="10"/>
  <c r="O914" i="10" s="1"/>
  <c r="E147" i="10"/>
  <c r="O146" i="10" s="1"/>
  <c r="E4653" i="10"/>
  <c r="O4652" i="10" s="1"/>
  <c r="O3913" i="10"/>
  <c r="E2500" i="10"/>
  <c r="E2499" i="10"/>
  <c r="O2498" i="10" s="1"/>
  <c r="O2213" i="10"/>
  <c r="F1936" i="10"/>
  <c r="O2499" i="10" l="1"/>
  <c r="E1936" i="10"/>
  <c r="O1935" i="10" s="1"/>
  <c r="O1454" i="10"/>
  <c r="O1232" i="10"/>
  <c r="O1134" i="10"/>
  <c r="E1067" i="10"/>
  <c r="O1067" i="10" s="1"/>
  <c r="O3959" i="10"/>
  <c r="O4093" i="10"/>
  <c r="E4215" i="10"/>
  <c r="O4214" i="10" s="1"/>
  <c r="E4349" i="10"/>
  <c r="O4348" i="10" s="1"/>
  <c r="F4463" i="10"/>
  <c r="F1681" i="10"/>
  <c r="F1937" i="10"/>
  <c r="F1680" i="10"/>
  <c r="E1680" i="10" l="1"/>
  <c r="O1679" i="10" s="1"/>
  <c r="E1937" i="10"/>
  <c r="O1936" i="10" s="1"/>
  <c r="E1681" i="10"/>
  <c r="O1066" i="10"/>
  <c r="E4463" i="10"/>
  <c r="O4462" i="10" s="1"/>
  <c r="E4975" i="10"/>
  <c r="O4974" i="10" s="1"/>
  <c r="O125" i="10"/>
  <c r="O218" i="10"/>
  <c r="O381" i="10"/>
  <c r="O474" i="10"/>
  <c r="O637" i="10"/>
  <c r="O730" i="10"/>
  <c r="O893" i="10"/>
  <c r="O554" i="10"/>
  <c r="F1625" i="10"/>
  <c r="F2056" i="10"/>
  <c r="F2057" i="10"/>
  <c r="F2058" i="10"/>
  <c r="F4789" i="10"/>
  <c r="F4626" i="10"/>
  <c r="F4882" i="10"/>
  <c r="F1190" i="10"/>
  <c r="F1626" i="10"/>
  <c r="F4533" i="10"/>
  <c r="O1680" i="10" l="1"/>
  <c r="E4626" i="10"/>
  <c r="O4625" i="10" s="1"/>
  <c r="E2058" i="10"/>
  <c r="E4533" i="10"/>
  <c r="O4532" i="10" s="1"/>
  <c r="E2057" i="10"/>
  <c r="E1625" i="10"/>
  <c r="E1626" i="10"/>
  <c r="E4882" i="10"/>
  <c r="O4881" i="10" s="1"/>
  <c r="E4789" i="10"/>
  <c r="O4788" i="10" s="1"/>
  <c r="E1190" i="10"/>
  <c r="O1189" i="10" s="1"/>
  <c r="F4099" i="10"/>
  <c r="F4098" i="10"/>
  <c r="F4355" i="10"/>
  <c r="O1625" i="10" l="1"/>
  <c r="O2057" i="10"/>
  <c r="E4098" i="10"/>
  <c r="O4097" i="10" s="1"/>
  <c r="E4099" i="10"/>
  <c r="E4355" i="10"/>
  <c r="O4354" i="10" s="1"/>
  <c r="O4585" i="10"/>
  <c r="O4713" i="10"/>
  <c r="O4841" i="10"/>
  <c r="O4998" i="10"/>
  <c r="O242" i="10"/>
  <c r="O434" i="10"/>
  <c r="O597" i="10"/>
  <c r="O968" i="10"/>
  <c r="E4558" i="10"/>
  <c r="O4558" i="10" s="1"/>
  <c r="F1358" i="10"/>
  <c r="F2112" i="10"/>
  <c r="F2114" i="10"/>
  <c r="F4154" i="10"/>
  <c r="F2113" i="10"/>
  <c r="F1359" i="10"/>
  <c r="F4813" i="10"/>
  <c r="O4098" i="10" l="1"/>
  <c r="E2113" i="10"/>
  <c r="E4154" i="10"/>
  <c r="O4153" i="10" s="1"/>
  <c r="E4155" i="10"/>
  <c r="E2114" i="10"/>
  <c r="E1360" i="10"/>
  <c r="E1359" i="10"/>
  <c r="O4557" i="10"/>
  <c r="E4814" i="10"/>
  <c r="O4814" i="10" s="1"/>
  <c r="E4813" i="10"/>
  <c r="F663" i="10"/>
  <c r="F343" i="10"/>
  <c r="F4685" i="10"/>
  <c r="F4684" i="10"/>
  <c r="F93" i="10"/>
  <c r="F342" i="10"/>
  <c r="F664" i="10"/>
  <c r="O4154" i="10" l="1"/>
  <c r="O4813" i="10"/>
  <c r="O1359" i="10"/>
  <c r="E4686" i="10"/>
  <c r="E4685" i="10"/>
  <c r="E343" i="10"/>
  <c r="E663" i="10"/>
  <c r="O662" i="10" s="1"/>
  <c r="E342" i="10"/>
  <c r="E93" i="10"/>
  <c r="O92" i="10" s="1"/>
  <c r="O2113" i="10"/>
  <c r="E664" i="10"/>
  <c r="E3593" i="10"/>
  <c r="O3593" i="10" s="1"/>
  <c r="E2664" i="10"/>
  <c r="O2664" i="10" s="1"/>
  <c r="E2379" i="10"/>
  <c r="O2378" i="10" s="1"/>
  <c r="O2093" i="10"/>
  <c r="F890" i="10"/>
  <c r="F1739" i="10"/>
  <c r="O4685" i="10" l="1"/>
  <c r="O342" i="10"/>
  <c r="E890" i="10"/>
  <c r="O889" i="10" s="1"/>
  <c r="O663" i="10"/>
  <c r="O2663" i="10"/>
  <c r="O3592" i="10"/>
  <c r="O2379" i="10"/>
  <c r="E1739" i="10"/>
  <c r="O1738" i="10" s="1"/>
  <c r="O1416" i="10"/>
  <c r="F1109" i="10"/>
  <c r="F1108" i="10"/>
  <c r="F4170" i="10"/>
  <c r="F1740" i="10"/>
  <c r="F56" i="10"/>
  <c r="E1740" i="10" l="1"/>
  <c r="O1739" i="10" s="1"/>
  <c r="E4170" i="10"/>
  <c r="O4169" i="10" s="1"/>
  <c r="E56" i="10"/>
  <c r="E57" i="10"/>
  <c r="E1109" i="10"/>
  <c r="E4171" i="10"/>
  <c r="F737" i="10"/>
  <c r="F4302" i="10"/>
  <c r="F3437" i="10"/>
  <c r="F4048" i="10"/>
  <c r="F4301" i="10"/>
  <c r="F318" i="10"/>
  <c r="F3436" i="10"/>
  <c r="F4661" i="10"/>
  <c r="F4303" i="10"/>
  <c r="F1107" i="10"/>
  <c r="F4425" i="10"/>
  <c r="F4988" i="10"/>
  <c r="O56" i="10" l="1"/>
  <c r="O4170" i="10"/>
  <c r="E4662" i="10"/>
  <c r="O4662" i="10" s="1"/>
  <c r="E319" i="10"/>
  <c r="O319" i="10" s="1"/>
  <c r="E4302" i="10"/>
  <c r="E4988" i="10"/>
  <c r="O4987" i="10" s="1"/>
  <c r="E1108" i="10"/>
  <c r="O1108" i="10" s="1"/>
  <c r="E4303" i="10"/>
  <c r="E3436" i="10"/>
  <c r="E3437" i="10"/>
  <c r="E4425" i="10"/>
  <c r="O4424" i="10" s="1"/>
  <c r="E4048" i="10"/>
  <c r="O4047" i="10" s="1"/>
  <c r="E738" i="10"/>
  <c r="F645" i="10"/>
  <c r="F644" i="10"/>
  <c r="F2718" i="10"/>
  <c r="F4660" i="10"/>
  <c r="F2719" i="10"/>
  <c r="F736" i="10"/>
  <c r="F4476" i="10"/>
  <c r="O4302" i="10" l="1"/>
  <c r="O3436" i="10"/>
  <c r="E2718" i="10"/>
  <c r="E4476" i="10"/>
  <c r="O4475" i="10" s="1"/>
  <c r="E737" i="10"/>
  <c r="O737" i="10" s="1"/>
  <c r="E2719" i="10"/>
  <c r="E4661" i="10"/>
  <c r="O4661" i="10" s="1"/>
  <c r="E645" i="10"/>
  <c r="F4567" i="10"/>
  <c r="F2434" i="10"/>
  <c r="F4916" i="10"/>
  <c r="F225" i="10"/>
  <c r="F829" i="10"/>
  <c r="F830" i="10"/>
  <c r="F899" i="10"/>
  <c r="F4569" i="10"/>
  <c r="F317" i="10"/>
  <c r="F900" i="10"/>
  <c r="F132" i="10"/>
  <c r="F131" i="10"/>
  <c r="F901" i="10"/>
  <c r="F643" i="10"/>
  <c r="F4917" i="10"/>
  <c r="F4568" i="10"/>
  <c r="O2718" i="10" l="1"/>
  <c r="E2434" i="10"/>
  <c r="O2433" i="10" s="1"/>
  <c r="E644" i="10"/>
  <c r="O644" i="10" s="1"/>
  <c r="E900" i="10"/>
  <c r="E830" i="10"/>
  <c r="E831" i="10"/>
  <c r="E901" i="10"/>
  <c r="E4568" i="10"/>
  <c r="E4569" i="10"/>
  <c r="E226" i="10"/>
  <c r="E225" i="10"/>
  <c r="E4917" i="10"/>
  <c r="E4918" i="10"/>
  <c r="E132" i="10"/>
  <c r="E133" i="10"/>
  <c r="E318" i="10"/>
  <c r="O318" i="10" s="1"/>
  <c r="F4825" i="10"/>
  <c r="F4824" i="10"/>
  <c r="F481" i="10"/>
  <c r="F574" i="10"/>
  <c r="F4732" i="10"/>
  <c r="F388" i="10"/>
  <c r="F387" i="10"/>
  <c r="F480" i="10"/>
  <c r="O132" i="10" l="1"/>
  <c r="O900" i="10"/>
  <c r="O225" i="10"/>
  <c r="E389" i="10"/>
  <c r="E388" i="10"/>
  <c r="E481" i="10"/>
  <c r="E482" i="10"/>
  <c r="E4732" i="10"/>
  <c r="O4731" i="10" s="1"/>
  <c r="E4824" i="10"/>
  <c r="E4825" i="10"/>
  <c r="O4568" i="10"/>
  <c r="O830" i="10"/>
  <c r="O4917" i="10"/>
  <c r="E575" i="10"/>
  <c r="E4144" i="10"/>
  <c r="O4143" i="10" s="1"/>
  <c r="E4266" i="10"/>
  <c r="O4266" i="10" s="1"/>
  <c r="F1005" i="10"/>
  <c r="F4398" i="10"/>
  <c r="F24" i="10"/>
  <c r="F1261" i="10"/>
  <c r="F1096" i="10"/>
  <c r="F1501" i="10"/>
  <c r="F4028" i="10"/>
  <c r="F4399" i="10"/>
  <c r="F1757" i="10"/>
  <c r="F573" i="10"/>
  <c r="F23" i="10"/>
  <c r="F2149" i="10"/>
  <c r="F4027" i="10"/>
  <c r="F1758" i="10"/>
  <c r="F1006" i="10"/>
  <c r="F1260" i="10"/>
  <c r="F1503" i="10"/>
  <c r="F1004" i="10"/>
  <c r="F1759" i="10"/>
  <c r="F1502" i="10"/>
  <c r="O4824" i="10" l="1"/>
  <c r="O388" i="10"/>
  <c r="E1096" i="10"/>
  <c r="O1095" i="10" s="1"/>
  <c r="E1502" i="10"/>
  <c r="E2149" i="10"/>
  <c r="O2148" i="10" s="1"/>
  <c r="E24" i="10"/>
  <c r="E25" i="10"/>
  <c r="E1503" i="10"/>
  <c r="E574" i="10"/>
  <c r="O574" i="10" s="1"/>
  <c r="E1262" i="10"/>
  <c r="E1261" i="10"/>
  <c r="E1005" i="10"/>
  <c r="E1758" i="10"/>
  <c r="E4029" i="10"/>
  <c r="E4028" i="10"/>
  <c r="E1006" i="10"/>
  <c r="E1759" i="10"/>
  <c r="O481" i="10"/>
  <c r="O4265" i="10"/>
  <c r="E4399" i="10"/>
  <c r="F4676" i="10"/>
  <c r="F4605" i="10"/>
  <c r="F4861" i="10"/>
  <c r="F4768" i="10"/>
  <c r="F4511" i="10"/>
  <c r="F4604" i="10"/>
  <c r="F4397" i="10"/>
  <c r="F4513" i="10"/>
  <c r="F4769" i="10"/>
  <c r="F4512" i="10"/>
  <c r="O1261" i="10" l="1"/>
  <c r="O4028" i="10"/>
  <c r="E4676" i="10"/>
  <c r="O4675" i="10" s="1"/>
  <c r="E4512" i="10"/>
  <c r="E4769" i="10"/>
  <c r="E4513" i="10"/>
  <c r="E4398" i="10"/>
  <c r="O4398" i="10" s="1"/>
  <c r="E4606" i="10"/>
  <c r="E4605" i="10"/>
  <c r="E4768" i="10"/>
  <c r="O24" i="10"/>
  <c r="O1758" i="10"/>
  <c r="O1005" i="10"/>
  <c r="O1502" i="10"/>
  <c r="E4862" i="10"/>
  <c r="F844" i="10"/>
  <c r="F588" i="10"/>
  <c r="F774" i="10"/>
  <c r="F70" i="10"/>
  <c r="F4932" i="10"/>
  <c r="F396" i="10"/>
  <c r="F395" i="10"/>
  <c r="F589" i="10"/>
  <c r="F397" i="10"/>
  <c r="F4860" i="10"/>
  <c r="F69" i="10"/>
  <c r="F773" i="10"/>
  <c r="O4768" i="10" l="1"/>
  <c r="O4605" i="10"/>
  <c r="E396" i="10"/>
  <c r="E588" i="10"/>
  <c r="E4932" i="10"/>
  <c r="O4931" i="10" s="1"/>
  <c r="E589" i="10"/>
  <c r="E774" i="10"/>
  <c r="E775" i="10"/>
  <c r="E4861" i="10"/>
  <c r="O4861" i="10" s="1"/>
  <c r="E397" i="10"/>
  <c r="E71" i="10"/>
  <c r="E70" i="10"/>
  <c r="O4512" i="10"/>
  <c r="E845" i="10"/>
  <c r="F843" i="10"/>
  <c r="F937" i="10"/>
  <c r="F681" i="10"/>
  <c r="F489" i="10"/>
  <c r="F680" i="10"/>
  <c r="O396" i="10" l="1"/>
  <c r="O588" i="10"/>
  <c r="E938" i="10"/>
  <c r="E937" i="10"/>
  <c r="E681" i="10"/>
  <c r="E682" i="10"/>
  <c r="E844" i="10"/>
  <c r="O844" i="10" s="1"/>
  <c r="O774" i="10"/>
  <c r="O70" i="10"/>
  <c r="E490" i="10"/>
  <c r="O71" i="10"/>
  <c r="O775" i="10"/>
  <c r="F140" i="10"/>
  <c r="F488" i="10"/>
  <c r="F233" i="10"/>
  <c r="F141" i="10"/>
  <c r="O937" i="10" l="1"/>
  <c r="E140" i="10"/>
  <c r="E141" i="10"/>
  <c r="E489" i="10"/>
  <c r="O489" i="10" s="1"/>
  <c r="O681" i="10"/>
  <c r="E234" i="10"/>
  <c r="E233" i="10"/>
  <c r="F326" i="10"/>
  <c r="O140" i="10" l="1"/>
  <c r="O233" i="10"/>
  <c r="E327" i="10"/>
  <c r="E2745" i="10"/>
  <c r="O2744" i="10" s="1"/>
  <c r="F2285" i="10"/>
  <c r="F2284" i="10"/>
  <c r="F1689" i="10"/>
  <c r="F2283" i="10"/>
  <c r="F1327" i="10"/>
  <c r="F1690" i="10"/>
  <c r="F325" i="10"/>
  <c r="E2284" i="10" l="1"/>
  <c r="E2285" i="10"/>
  <c r="E1689" i="10"/>
  <c r="E1690" i="10"/>
  <c r="E326" i="10"/>
  <c r="O326" i="10" s="1"/>
  <c r="E1328" i="10"/>
  <c r="O1328" i="10" s="1"/>
  <c r="O981" i="10"/>
  <c r="O4812" i="10"/>
  <c r="F4429" i="10"/>
  <c r="F1326" i="10"/>
  <c r="F4201" i="10"/>
  <c r="F5005" i="10"/>
  <c r="O1689" i="10" l="1"/>
  <c r="O2284" i="10"/>
  <c r="E4429" i="10"/>
  <c r="O4428" i="10" s="1"/>
  <c r="E4430" i="10"/>
  <c r="E1327" i="10"/>
  <c r="O1327" i="10" s="1"/>
  <c r="E4201" i="10"/>
  <c r="O4200" i="10" s="1"/>
  <c r="E5005" i="10"/>
  <c r="O5004" i="10" s="1"/>
  <c r="O178" i="10"/>
  <c r="O341" i="10"/>
  <c r="F534" i="10"/>
  <c r="O4429" i="10" l="1"/>
  <c r="O5005" i="10"/>
  <c r="E534" i="10"/>
  <c r="O533" i="10" s="1"/>
  <c r="O690" i="10"/>
  <c r="O2341" i="10"/>
  <c r="F960" i="10"/>
  <c r="F961" i="10"/>
  <c r="F4693" i="10"/>
  <c r="E961" i="10" l="1"/>
  <c r="E960" i="10"/>
  <c r="O959" i="10" s="1"/>
  <c r="E4693" i="10"/>
  <c r="O4692" i="10" s="1"/>
  <c r="E123" i="10"/>
  <c r="O122" i="10" s="1"/>
  <c r="E379" i="10"/>
  <c r="O378" i="10" s="1"/>
  <c r="O733" i="10"/>
  <c r="E1198" i="10"/>
  <c r="O1197" i="10" s="1"/>
  <c r="F1010" i="10"/>
  <c r="F1435" i="10"/>
  <c r="F1122" i="10"/>
  <c r="F4026" i="10"/>
  <c r="F4100" i="10"/>
  <c r="F1121" i="10"/>
  <c r="F1120" i="10"/>
  <c r="F1009" i="10"/>
  <c r="F1436" i="10"/>
  <c r="F1008" i="10"/>
  <c r="O960" i="10" l="1"/>
  <c r="E1121" i="10"/>
  <c r="E1122" i="10"/>
  <c r="E4027" i="10"/>
  <c r="E4026" i="10"/>
  <c r="O4025" i="10" s="1"/>
  <c r="E1436" i="10"/>
  <c r="E1437" i="10"/>
  <c r="E1009" i="10"/>
  <c r="E1010" i="10"/>
  <c r="E4101" i="10"/>
  <c r="E4100" i="10"/>
  <c r="O4215" i="10"/>
  <c r="O4349" i="10"/>
  <c r="E4468" i="10"/>
  <c r="O4467" i="10" s="1"/>
  <c r="F4561" i="10"/>
  <c r="O1121" i="10" l="1"/>
  <c r="O1009" i="10"/>
  <c r="O1436" i="10"/>
  <c r="O4026" i="10"/>
  <c r="O4100" i="10"/>
  <c r="E4561" i="10"/>
  <c r="O4560" i="10" s="1"/>
  <c r="E4724" i="10"/>
  <c r="O4723" i="10" s="1"/>
  <c r="E4980" i="10"/>
  <c r="O4979" i="10" s="1"/>
  <c r="F4911" i="10"/>
  <c r="F4910" i="10"/>
  <c r="F4654" i="10"/>
  <c r="F246" i="10"/>
  <c r="F4817" i="10"/>
  <c r="E4817" i="10" l="1"/>
  <c r="O4816" i="10" s="1"/>
  <c r="E4654" i="10"/>
  <c r="O4653" i="10" s="1"/>
  <c r="E4910" i="10"/>
  <c r="O4909" i="10" s="1"/>
  <c r="E4911" i="10"/>
  <c r="E247" i="10"/>
  <c r="E246" i="10"/>
  <c r="F409" i="10"/>
  <c r="O4910" i="10" l="1"/>
  <c r="O246" i="10"/>
  <c r="E410" i="10"/>
  <c r="F408" i="10"/>
  <c r="F758" i="10"/>
  <c r="F665" i="10"/>
  <c r="E759" i="10" l="1"/>
  <c r="E758" i="10"/>
  <c r="E409" i="10"/>
  <c r="O409" i="10" s="1"/>
  <c r="E666" i="10"/>
  <c r="E665" i="10"/>
  <c r="F153" i="10"/>
  <c r="O758" i="10" l="1"/>
  <c r="O665" i="10"/>
  <c r="E154" i="10"/>
  <c r="O247" i="10"/>
  <c r="F152" i="10"/>
  <c r="F921" i="10"/>
  <c r="F920" i="10"/>
  <c r="F572" i="10"/>
  <c r="F502" i="10"/>
  <c r="E921" i="10" l="1"/>
  <c r="E922" i="10"/>
  <c r="E153" i="10"/>
  <c r="O153" i="10" s="1"/>
  <c r="E503" i="10"/>
  <c r="E502" i="10"/>
  <c r="E573" i="10"/>
  <c r="F827" i="10"/>
  <c r="F316" i="10"/>
  <c r="F571" i="10"/>
  <c r="F3344" i="10"/>
  <c r="F828" i="10"/>
  <c r="O502" i="10" l="1"/>
  <c r="O921" i="10"/>
  <c r="E572" i="10"/>
  <c r="O572" i="10" s="1"/>
  <c r="E317" i="10"/>
  <c r="E316" i="10"/>
  <c r="E829" i="10"/>
  <c r="E828" i="10"/>
  <c r="E3344" i="10"/>
  <c r="O3343" i="10" s="1"/>
  <c r="E2059" i="10"/>
  <c r="O2059" i="10" s="1"/>
  <c r="F1627" i="10"/>
  <c r="O828" i="10" l="1"/>
  <c r="O316" i="10"/>
  <c r="O2058" i="10"/>
  <c r="E1627" i="10"/>
  <c r="O1626" i="10" s="1"/>
  <c r="F1192" i="10"/>
  <c r="F1191" i="10"/>
  <c r="F4613" i="10"/>
  <c r="F1628" i="10"/>
  <c r="E1191" i="10" l="1"/>
  <c r="O1190" i="10" s="1"/>
  <c r="E1192" i="10"/>
  <c r="E1628" i="10"/>
  <c r="O1627" i="10" s="1"/>
  <c r="E4614" i="10"/>
  <c r="O4614" i="10" s="1"/>
  <c r="E4742" i="10"/>
  <c r="O4741" i="10" s="1"/>
  <c r="F468" i="10"/>
  <c r="F4875" i="10"/>
  <c r="F4876" i="10"/>
  <c r="F79" i="10"/>
  <c r="F77" i="10"/>
  <c r="F4874" i="10"/>
  <c r="F4389" i="10"/>
  <c r="F78" i="10"/>
  <c r="F469" i="10"/>
  <c r="F276" i="10"/>
  <c r="F4612" i="10"/>
  <c r="F4133" i="10"/>
  <c r="O1191" i="10" l="1"/>
  <c r="E80" i="10"/>
  <c r="E79" i="10"/>
  <c r="E468" i="10"/>
  <c r="E4133" i="10"/>
  <c r="O4132" i="10" s="1"/>
  <c r="E469" i="10"/>
  <c r="E78" i="10"/>
  <c r="E4389" i="10"/>
  <c r="O4388" i="10" s="1"/>
  <c r="E4875" i="10"/>
  <c r="E4876" i="10"/>
  <c r="E4613" i="10"/>
  <c r="O4613" i="10" s="1"/>
  <c r="E277" i="10"/>
  <c r="E626" i="10"/>
  <c r="O625" i="10" s="1"/>
  <c r="E818" i="10"/>
  <c r="O817" i="10" s="1"/>
  <c r="O3115" i="10"/>
  <c r="E2115" i="10"/>
  <c r="O2114" i="10" s="1"/>
  <c r="O1360" i="10"/>
  <c r="F275" i="10"/>
  <c r="F29" i="10"/>
  <c r="O78" i="10" l="1"/>
  <c r="O468" i="10"/>
  <c r="O4875" i="10"/>
  <c r="E276" i="10"/>
  <c r="O276" i="10" s="1"/>
  <c r="O79" i="10"/>
  <c r="O2115" i="10"/>
  <c r="E29" i="10"/>
  <c r="O28" i="10" s="1"/>
  <c r="O4686" i="10"/>
  <c r="E94" i="10"/>
  <c r="O93" i="10" s="1"/>
  <c r="E891" i="10"/>
  <c r="O890" i="10" s="1"/>
  <c r="E2349" i="10"/>
  <c r="O2348" i="10" s="1"/>
  <c r="O57" i="10"/>
  <c r="F1930" i="10"/>
  <c r="F4055" i="10"/>
  <c r="F2632" i="10"/>
  <c r="F4054" i="10"/>
  <c r="F1382" i="10"/>
  <c r="F1673" i="10"/>
  <c r="F2634" i="10"/>
  <c r="F1929" i="10"/>
  <c r="F2633" i="10"/>
  <c r="F3365" i="10"/>
  <c r="F1672" i="10"/>
  <c r="F4188" i="10"/>
  <c r="F4187" i="10"/>
  <c r="F1111" i="10"/>
  <c r="F1928" i="10"/>
  <c r="F1110" i="10"/>
  <c r="F1674" i="10"/>
  <c r="F344" i="10"/>
  <c r="F4304" i="10"/>
  <c r="E4055" i="10" l="1"/>
  <c r="E4054" i="10"/>
  <c r="E1111" i="10"/>
  <c r="E1929" i="10"/>
  <c r="E1110" i="10"/>
  <c r="O1109" i="10" s="1"/>
  <c r="E2634" i="10"/>
  <c r="E1930" i="10"/>
  <c r="E4189" i="10"/>
  <c r="E4188" i="10"/>
  <c r="E1673" i="10"/>
  <c r="E344" i="10"/>
  <c r="O343" i="10" s="1"/>
  <c r="E2633" i="10"/>
  <c r="E1382" i="10"/>
  <c r="O1381" i="10" s="1"/>
  <c r="E1674" i="10"/>
  <c r="E3365" i="10"/>
  <c r="O3364" i="10" s="1"/>
  <c r="E4304" i="10"/>
  <c r="O4303" i="10" s="1"/>
  <c r="E4426" i="10"/>
  <c r="O4425" i="10" s="1"/>
  <c r="F4477" i="10"/>
  <c r="O4054" i="10" l="1"/>
  <c r="O2633" i="10"/>
  <c r="O1929" i="10"/>
  <c r="O1110" i="10"/>
  <c r="O1673" i="10"/>
  <c r="O4188" i="10"/>
  <c r="O4426" i="10"/>
  <c r="E4477" i="10"/>
  <c r="O4476" i="10" s="1"/>
  <c r="O4918" i="10"/>
  <c r="O133" i="10"/>
  <c r="O226" i="10"/>
  <c r="O389" i="10"/>
  <c r="O482" i="10"/>
  <c r="O575" i="10"/>
  <c r="O738" i="10"/>
  <c r="O831" i="10"/>
  <c r="E3438" i="10"/>
  <c r="O3437" i="10" s="1"/>
  <c r="E2720" i="10"/>
  <c r="O2720" i="10" s="1"/>
  <c r="F4733" i="10"/>
  <c r="F4826" i="10"/>
  <c r="F2436" i="10"/>
  <c r="F902" i="10"/>
  <c r="F4989" i="10"/>
  <c r="F646" i="10"/>
  <c r="F2435" i="10"/>
  <c r="F4570" i="10"/>
  <c r="E4570" i="10" l="1"/>
  <c r="O4569" i="10" s="1"/>
  <c r="E646" i="10"/>
  <c r="O645" i="10" s="1"/>
  <c r="E4989" i="10"/>
  <c r="O4988" i="10" s="1"/>
  <c r="E4826" i="10"/>
  <c r="O4825" i="10" s="1"/>
  <c r="E902" i="10"/>
  <c r="O901" i="10" s="1"/>
  <c r="E4733" i="10"/>
  <c r="O4732" i="10" s="1"/>
  <c r="O2719" i="10"/>
  <c r="O3438" i="10"/>
  <c r="E2436" i="10"/>
  <c r="E2435" i="10"/>
  <c r="O2434" i="10" s="1"/>
  <c r="F2150" i="10"/>
  <c r="O2435" i="10" l="1"/>
  <c r="E2150" i="10"/>
  <c r="O2149" i="10" s="1"/>
  <c r="E1760" i="10"/>
  <c r="O1759" i="10" s="1"/>
  <c r="E1504" i="10"/>
  <c r="O1504" i="10" s="1"/>
  <c r="O1262" i="10"/>
  <c r="F1097" i="10"/>
  <c r="O1503" i="10" l="1"/>
  <c r="O1760" i="10"/>
  <c r="E1097" i="10"/>
  <c r="O1096" i="10" s="1"/>
  <c r="O25" i="10"/>
  <c r="O4029" i="10"/>
  <c r="E4400" i="10"/>
  <c r="O4399" i="10" s="1"/>
  <c r="E4151" i="10"/>
  <c r="O4150" i="10" s="1"/>
  <c r="E4514" i="10"/>
  <c r="O4513" i="10" s="1"/>
  <c r="O4606" i="10"/>
  <c r="E4677" i="10"/>
  <c r="O4676" i="10" s="1"/>
  <c r="E4770" i="10"/>
  <c r="O4769" i="10" s="1"/>
  <c r="O4862" i="10"/>
  <c r="O234" i="10"/>
  <c r="O327" i="10"/>
  <c r="O490" i="10"/>
  <c r="O682" i="10"/>
  <c r="O845" i="10"/>
  <c r="O938" i="10"/>
  <c r="O2745" i="10"/>
  <c r="E2286" i="10"/>
  <c r="O2285" i="10" s="1"/>
  <c r="E1224" i="10"/>
  <c r="O1223" i="10" s="1"/>
  <c r="E38" i="10"/>
  <c r="O38" i="10" s="1"/>
  <c r="F1007" i="10"/>
  <c r="F4105" i="10"/>
  <c r="F590" i="10"/>
  <c r="F398" i="10"/>
  <c r="F4284" i="10"/>
  <c r="F4933" i="10"/>
  <c r="F142" i="10"/>
  <c r="F1691" i="10"/>
  <c r="F4283" i="10"/>
  <c r="F1692" i="10"/>
  <c r="E142" i="10" l="1"/>
  <c r="O141" i="10" s="1"/>
  <c r="E1692" i="10"/>
  <c r="E590" i="10"/>
  <c r="O589" i="10" s="1"/>
  <c r="E1007" i="10"/>
  <c r="O1006" i="10" s="1"/>
  <c r="E4933" i="10"/>
  <c r="O4932" i="10" s="1"/>
  <c r="E1691" i="10"/>
  <c r="O1690" i="10" s="1"/>
  <c r="E398" i="10"/>
  <c r="O397" i="10" s="1"/>
  <c r="E4285" i="10"/>
  <c r="E4284" i="10"/>
  <c r="O37" i="10"/>
  <c r="E4105" i="10"/>
  <c r="O4104" i="10" s="1"/>
  <c r="E370" i="10"/>
  <c r="O369" i="10" s="1"/>
  <c r="E562" i="10"/>
  <c r="O561" i="10" s="1"/>
  <c r="F4620" i="10"/>
  <c r="F83" i="10"/>
  <c r="F4619" i="10"/>
  <c r="F4868" i="10"/>
  <c r="F4869" i="10"/>
  <c r="F84" i="10"/>
  <c r="F917" i="10"/>
  <c r="F213" i="10"/>
  <c r="F4454" i="10"/>
  <c r="F916" i="10"/>
  <c r="F212" i="10"/>
  <c r="F4239" i="10"/>
  <c r="F4618" i="10"/>
  <c r="F4456" i="10"/>
  <c r="F4455" i="10"/>
  <c r="E84" i="10" l="1"/>
  <c r="E85" i="10"/>
  <c r="E4239" i="10"/>
  <c r="O4238" i="10" s="1"/>
  <c r="E4869" i="10"/>
  <c r="E4870" i="10"/>
  <c r="O4870" i="10" s="1"/>
  <c r="E212" i="10"/>
  <c r="E213" i="10"/>
  <c r="E4455" i="10"/>
  <c r="E4620" i="10"/>
  <c r="E4456" i="10"/>
  <c r="E4619" i="10"/>
  <c r="O1691" i="10"/>
  <c r="O4284" i="10"/>
  <c r="E917" i="10"/>
  <c r="E916" i="10"/>
  <c r="F725" i="10"/>
  <c r="F724" i="10"/>
  <c r="O4619" i="10" l="1"/>
  <c r="O212" i="10"/>
  <c r="O4455" i="10"/>
  <c r="O4869" i="10"/>
  <c r="O84" i="10"/>
  <c r="O916" i="10"/>
  <c r="E725" i="10"/>
  <c r="E724" i="10"/>
  <c r="F1775" i="10"/>
  <c r="O724" i="10" l="1"/>
  <c r="E1775" i="10"/>
  <c r="O1774" i="10" s="1"/>
  <c r="F471" i="10"/>
  <c r="F60" i="10"/>
  <c r="F4464" i="10"/>
  <c r="F61" i="10"/>
  <c r="F470" i="10"/>
  <c r="F186" i="10"/>
  <c r="E472" i="10" l="1"/>
  <c r="E471" i="10"/>
  <c r="E186" i="10"/>
  <c r="O185" i="10" s="1"/>
  <c r="E4465" i="10"/>
  <c r="E4464" i="10"/>
  <c r="E61" i="10"/>
  <c r="E60" i="10"/>
  <c r="F4756" i="10"/>
  <c r="F4755" i="10"/>
  <c r="O471" i="10" l="1"/>
  <c r="O4464" i="10"/>
  <c r="O60" i="10"/>
  <c r="E4756" i="10"/>
  <c r="E470" i="10"/>
  <c r="O470" i="10" s="1"/>
  <c r="O1403" i="10"/>
  <c r="E3908" i="10"/>
  <c r="O3907" i="10" s="1"/>
  <c r="E3717" i="10"/>
  <c r="O3717" i="10" s="1"/>
  <c r="E3617" i="10"/>
  <c r="O3616" i="10" s="1"/>
  <c r="F6" i="10"/>
  <c r="F1210" i="10"/>
  <c r="F826" i="10"/>
  <c r="F4754" i="10"/>
  <c r="F3808" i="10"/>
  <c r="F1212" i="10"/>
  <c r="F8" i="10"/>
  <c r="F1466" i="10"/>
  <c r="F7" i="10"/>
  <c r="F1211" i="10"/>
  <c r="F1467" i="10"/>
  <c r="F1082" i="10"/>
  <c r="F3517" i="10"/>
  <c r="F1468" i="10"/>
  <c r="E1468" i="10" l="1"/>
  <c r="E1211" i="10"/>
  <c r="E1212" i="10"/>
  <c r="E826" i="10"/>
  <c r="O825" i="10" s="1"/>
  <c r="E7" i="10"/>
  <c r="E8" i="10"/>
  <c r="E3808" i="10"/>
  <c r="O3807" i="10" s="1"/>
  <c r="E1083" i="10"/>
  <c r="O1083" i="10" s="1"/>
  <c r="E4755" i="10"/>
  <c r="O4755" i="10" s="1"/>
  <c r="E1467" i="10"/>
  <c r="O3716" i="10"/>
  <c r="O3617" i="10"/>
  <c r="E3518" i="10"/>
  <c r="O3518" i="10" s="1"/>
  <c r="E3396" i="10"/>
  <c r="O3395" i="10" s="1"/>
  <c r="E3205" i="10"/>
  <c r="O3204" i="10" s="1"/>
  <c r="E3105" i="10"/>
  <c r="O3105" i="10" s="1"/>
  <c r="F3005" i="10"/>
  <c r="F3296" i="10"/>
  <c r="O1467" i="10" l="1"/>
  <c r="O7" i="10"/>
  <c r="O1211" i="10"/>
  <c r="E3296" i="10"/>
  <c r="O3295" i="10" s="1"/>
  <c r="O3104" i="10"/>
  <c r="O3205" i="10"/>
  <c r="E3006" i="10"/>
  <c r="O3006" i="10" s="1"/>
  <c r="F2762" i="10"/>
  <c r="F2824" i="10"/>
  <c r="F2761" i="10"/>
  <c r="F2888" i="10"/>
  <c r="F2631" i="10"/>
  <c r="E2888" i="10" l="1"/>
  <c r="O2887" i="10" s="1"/>
  <c r="E2761" i="10"/>
  <c r="O2760" i="10" s="1"/>
  <c r="E2824" i="10"/>
  <c r="O2823" i="10" s="1"/>
  <c r="E2762" i="10"/>
  <c r="E2632" i="10"/>
  <c r="O2632" i="10" s="1"/>
  <c r="E3814" i="10"/>
  <c r="O3814" i="10" s="1"/>
  <c r="E3545" i="10"/>
  <c r="O3545" i="10" s="1"/>
  <c r="E3281" i="10"/>
  <c r="O3281" i="10" s="1"/>
  <c r="E3017" i="10"/>
  <c r="O3016" i="10" s="1"/>
  <c r="F2441" i="10"/>
  <c r="F2709" i="10"/>
  <c r="O2761" i="10" l="1"/>
  <c r="E2441" i="10"/>
  <c r="O2440" i="10" s="1"/>
  <c r="O3544" i="10"/>
  <c r="O3017" i="10"/>
  <c r="O3813" i="10"/>
  <c r="O3280" i="10"/>
  <c r="E2709" i="10"/>
  <c r="O2708" i="10" s="1"/>
  <c r="F2546" i="10"/>
  <c r="F2638" i="10"/>
  <c r="F2639" i="10"/>
  <c r="E2639" i="10" l="1"/>
  <c r="E2638" i="10"/>
  <c r="E2546" i="10"/>
  <c r="O2545" i="10" s="1"/>
  <c r="F2382" i="10"/>
  <c r="F2290" i="10"/>
  <c r="F2453" i="10"/>
  <c r="F2383" i="10"/>
  <c r="O2638" i="10" l="1"/>
  <c r="E2383" i="10"/>
  <c r="E2453" i="10"/>
  <c r="O2452" i="10" s="1"/>
  <c r="E2382" i="10"/>
  <c r="E2290" i="10"/>
  <c r="O2289" i="10" s="1"/>
  <c r="F2197" i="10"/>
  <c r="F1948" i="10"/>
  <c r="F2127" i="10"/>
  <c r="F2034" i="10"/>
  <c r="F1949" i="10"/>
  <c r="F2126" i="10"/>
  <c r="O2382" i="10" l="1"/>
  <c r="E2197" i="10"/>
  <c r="O2196" i="10" s="1"/>
  <c r="E2126" i="10"/>
  <c r="E2034" i="10"/>
  <c r="O2033" i="10" s="1"/>
  <c r="E2127" i="10"/>
  <c r="E1949" i="10"/>
  <c r="E1821" i="10"/>
  <c r="O1820" i="10" s="1"/>
  <c r="E1757" i="10"/>
  <c r="O1756" i="10" s="1"/>
  <c r="O1132" i="10"/>
  <c r="E3956" i="10"/>
  <c r="O3955" i="10" s="1"/>
  <c r="E4084" i="10"/>
  <c r="O4083" i="10" s="1"/>
  <c r="E4212" i="10"/>
  <c r="O4211" i="10" s="1"/>
  <c r="E4340" i="10"/>
  <c r="O4339" i="10" s="1"/>
  <c r="O3886" i="10"/>
  <c r="O3374" i="10"/>
  <c r="O2741" i="10"/>
  <c r="O2637" i="10"/>
  <c r="F1003" i="10"/>
  <c r="F1885" i="10"/>
  <c r="F1883" i="10"/>
  <c r="F1387" i="10"/>
  <c r="F1564" i="10"/>
  <c r="F3621" i="10"/>
  <c r="F2569" i="10"/>
  <c r="F2568" i="10"/>
  <c r="F2475" i="10"/>
  <c r="F1499" i="10"/>
  <c r="F3109" i="10"/>
  <c r="F2843" i="10"/>
  <c r="F1629" i="10"/>
  <c r="F1884" i="10"/>
  <c r="F1259" i="10"/>
  <c r="F1563" i="10"/>
  <c r="F1947" i="10"/>
  <c r="F1500" i="10"/>
  <c r="F1693" i="10"/>
  <c r="O2126" i="10" l="1"/>
  <c r="E1948" i="10"/>
  <c r="O1948" i="10" s="1"/>
  <c r="E1565" i="10"/>
  <c r="E1564" i="10"/>
  <c r="E1260" i="10"/>
  <c r="O1260" i="10" s="1"/>
  <c r="E3621" i="10"/>
  <c r="O3620" i="10" s="1"/>
  <c r="E1388" i="10"/>
  <c r="O1388" i="10" s="1"/>
  <c r="E1501" i="10"/>
  <c r="E1500" i="10"/>
  <c r="E1693" i="10"/>
  <c r="O1692" i="10" s="1"/>
  <c r="E2843" i="10"/>
  <c r="O2842" i="10" s="1"/>
  <c r="E2568" i="10"/>
  <c r="O2567" i="10" s="1"/>
  <c r="E1629" i="10"/>
  <c r="O1628" i="10" s="1"/>
  <c r="E1884" i="10"/>
  <c r="E3109" i="10"/>
  <c r="O3108" i="10" s="1"/>
  <c r="E2569" i="10"/>
  <c r="E1004" i="10"/>
  <c r="O1004" i="10" s="1"/>
  <c r="E1885" i="10"/>
  <c r="E2475" i="10"/>
  <c r="O2474" i="10" s="1"/>
  <c r="E2476" i="10"/>
  <c r="O2381" i="10"/>
  <c r="E2312" i="10"/>
  <c r="O2311" i="10" s="1"/>
  <c r="F2220" i="10"/>
  <c r="F2219" i="10"/>
  <c r="O1500" i="10" l="1"/>
  <c r="O1564" i="10"/>
  <c r="O2568" i="10"/>
  <c r="O1884" i="10"/>
  <c r="O2475" i="10"/>
  <c r="O2312" i="10"/>
  <c r="E2220" i="10"/>
  <c r="E2219" i="10"/>
  <c r="O2218" i="10" s="1"/>
  <c r="O2125" i="10"/>
  <c r="E2056" i="10"/>
  <c r="O2055" i="10" s="1"/>
  <c r="E1963" i="10"/>
  <c r="O1963" i="10" s="1"/>
  <c r="O1890" i="10"/>
  <c r="F1827" i="10"/>
  <c r="O2219" i="10" l="1"/>
  <c r="O1962" i="10"/>
  <c r="O2056" i="10"/>
  <c r="E1827" i="10"/>
  <c r="O1826" i="10" s="1"/>
  <c r="O1762" i="10"/>
  <c r="O1698" i="10"/>
  <c r="O1634" i="10"/>
  <c r="O1410" i="10"/>
  <c r="E1286" i="10"/>
  <c r="O1286" i="10" s="1"/>
  <c r="O3952" i="10"/>
  <c r="O4208" i="10"/>
  <c r="E3921" i="10"/>
  <c r="O3921" i="10" s="1"/>
  <c r="F1205" i="10"/>
  <c r="F1507" i="10"/>
  <c r="F4383" i="10"/>
  <c r="F1572" i="10"/>
  <c r="F1571" i="10"/>
  <c r="F1828" i="10"/>
  <c r="F4125" i="10"/>
  <c r="F4126" i="10"/>
  <c r="F1088" i="10"/>
  <c r="F1089" i="10"/>
  <c r="F4127" i="10"/>
  <c r="F3656" i="10"/>
  <c r="E1507" i="10" l="1"/>
  <c r="O1506" i="10" s="1"/>
  <c r="E1089" i="10"/>
  <c r="E1090" i="10"/>
  <c r="E1828" i="10"/>
  <c r="O1827" i="10" s="1"/>
  <c r="E1572" i="10"/>
  <c r="E4383" i="10"/>
  <c r="O4382" i="10" s="1"/>
  <c r="E1205" i="10"/>
  <c r="O1204" i="10" s="1"/>
  <c r="E4127" i="10"/>
  <c r="E4126" i="10"/>
  <c r="E1571" i="10"/>
  <c r="O1570" i="10" s="1"/>
  <c r="O3920" i="10"/>
  <c r="E3656" i="10"/>
  <c r="O3655" i="10" s="1"/>
  <c r="E3409" i="10"/>
  <c r="O3409" i="10" s="1"/>
  <c r="F3144" i="10"/>
  <c r="O4126" i="10" l="1"/>
  <c r="O1571" i="10"/>
  <c r="O1089" i="10"/>
  <c r="O3408" i="10"/>
  <c r="E3144" i="10"/>
  <c r="O3143" i="10" s="1"/>
  <c r="F2828" i="10"/>
  <c r="F2723" i="10"/>
  <c r="F2630" i="10"/>
  <c r="F2724" i="10"/>
  <c r="E2724" i="10" l="1"/>
  <c r="E2723" i="10"/>
  <c r="O2722" i="10" s="1"/>
  <c r="E2828" i="10"/>
  <c r="O2827" i="10" s="1"/>
  <c r="E2630" i="10"/>
  <c r="O2629" i="10" s="1"/>
  <c r="E2560" i="10"/>
  <c r="O2559" i="10" s="1"/>
  <c r="E2467" i="10"/>
  <c r="O2467" i="10" s="1"/>
  <c r="E2304" i="10"/>
  <c r="O2304" i="10" s="1"/>
  <c r="F2374" i="10"/>
  <c r="O2723" i="10" l="1"/>
  <c r="O2560" i="10"/>
  <c r="O2466" i="10"/>
  <c r="O2303" i="10"/>
  <c r="E2374" i="10"/>
  <c r="O2373" i="10" s="1"/>
  <c r="E2211" i="10"/>
  <c r="O2211" i="10" s="1"/>
  <c r="F2118" i="10"/>
  <c r="O2210" i="10" l="1"/>
  <c r="E2118" i="10"/>
  <c r="O2117" i="10" s="1"/>
  <c r="F2048" i="10"/>
  <c r="F1955" i="10"/>
  <c r="E2049" i="10" l="1"/>
  <c r="E2048" i="10"/>
  <c r="O2047" i="10" s="1"/>
  <c r="E1955" i="10"/>
  <c r="O1954" i="10" s="1"/>
  <c r="E1956" i="10"/>
  <c r="F1829" i="10"/>
  <c r="O2048" i="10" l="1"/>
  <c r="O1955" i="10"/>
  <c r="E1830" i="10"/>
  <c r="O1830" i="10" s="1"/>
  <c r="F1033" i="10"/>
  <c r="F1701" i="10"/>
  <c r="F1213" i="10"/>
  <c r="F5" i="10"/>
  <c r="F1034" i="10"/>
  <c r="F1573" i="10"/>
  <c r="F1469" i="10"/>
  <c r="F1290" i="10"/>
  <c r="E1290" i="10" l="1"/>
  <c r="O1289" i="10" s="1"/>
  <c r="E1469" i="10"/>
  <c r="O1468" i="10" s="1"/>
  <c r="E1574" i="10"/>
  <c r="O1574" i="10" s="1"/>
  <c r="E5" i="10"/>
  <c r="E6" i="10"/>
  <c r="E1213" i="10"/>
  <c r="O1212" i="10" s="1"/>
  <c r="E1702" i="10"/>
  <c r="O1702" i="10" s="1"/>
  <c r="E1034" i="10"/>
  <c r="E3481" i="10"/>
  <c r="O3480" i="10" s="1"/>
  <c r="F1032" i="10"/>
  <c r="F3728" i="10"/>
  <c r="F3216" i="10"/>
  <c r="O5" i="10" l="1"/>
  <c r="E3728" i="10"/>
  <c r="O3727" i="10" s="1"/>
  <c r="E1033" i="10"/>
  <c r="O1033" i="10" s="1"/>
  <c r="O3481" i="10"/>
  <c r="E3216" i="10"/>
  <c r="O3215" i="10" s="1"/>
  <c r="E2969" i="10"/>
  <c r="O2969" i="10" s="1"/>
  <c r="O2757" i="10"/>
  <c r="F2680" i="10"/>
  <c r="O2968" i="10" l="1"/>
  <c r="E2681" i="10"/>
  <c r="E2680" i="10"/>
  <c r="O2679" i="10" s="1"/>
  <c r="F2587" i="10"/>
  <c r="O2680" i="10" l="1"/>
  <c r="E2588" i="10"/>
  <c r="E2587" i="10"/>
  <c r="O2586" i="10" s="1"/>
  <c r="O2493" i="10"/>
  <c r="F2424" i="10"/>
  <c r="O2587" i="10" l="1"/>
  <c r="E2425" i="10"/>
  <c r="E2424" i="10"/>
  <c r="O2423" i="10" s="1"/>
  <c r="F2331" i="10"/>
  <c r="O2424" i="10" l="1"/>
  <c r="E2332" i="10"/>
  <c r="E2331" i="10"/>
  <c r="O2330" i="10" s="1"/>
  <c r="O2237" i="10"/>
  <c r="F2168" i="10"/>
  <c r="O2331" i="10" l="1"/>
  <c r="E2169" i="10"/>
  <c r="E2168" i="10"/>
  <c r="O2167" i="10" s="1"/>
  <c r="F2075" i="10"/>
  <c r="O2168" i="10" l="1"/>
  <c r="E2076" i="10"/>
  <c r="E2075" i="10"/>
  <c r="O2074" i="10" s="1"/>
  <c r="O1981" i="10"/>
  <c r="F1490" i="10"/>
  <c r="O2075" i="10" l="1"/>
  <c r="E1490" i="10"/>
  <c r="O1489" i="10" s="1"/>
  <c r="E1427" i="10"/>
  <c r="O1426" i="10" s="1"/>
  <c r="F1349" i="10"/>
  <c r="O1427" i="10" l="1"/>
  <c r="E1349" i="10"/>
  <c r="O1348" i="10" s="1"/>
  <c r="O1285" i="10"/>
  <c r="O49" i="10"/>
  <c r="E3990" i="10"/>
  <c r="O3989" i="10" s="1"/>
  <c r="O4053" i="10"/>
  <c r="O4117" i="10"/>
  <c r="O4181" i="10"/>
  <c r="F978" i="10"/>
  <c r="F1119" i="10"/>
  <c r="F977" i="10"/>
  <c r="F4246" i="10"/>
  <c r="F1045" i="10"/>
  <c r="E1046" i="10" l="1"/>
  <c r="O1046" i="10" s="1"/>
  <c r="E977" i="10"/>
  <c r="E1120" i="10"/>
  <c r="O1120" i="10" s="1"/>
  <c r="E978" i="10"/>
  <c r="E4246" i="10"/>
  <c r="O4245" i="10" s="1"/>
  <c r="O4373" i="10"/>
  <c r="O4437" i="10"/>
  <c r="E4567" i="10"/>
  <c r="O4567" i="10" s="1"/>
  <c r="O4631" i="10"/>
  <c r="O4823" i="10"/>
  <c r="O4887" i="10"/>
  <c r="O80" i="10"/>
  <c r="O848" i="10"/>
  <c r="O912" i="10"/>
  <c r="E3801" i="10"/>
  <c r="O3801" i="10" s="1"/>
  <c r="F463" i="10"/>
  <c r="F208" i="10"/>
  <c r="F4951" i="10"/>
  <c r="F655" i="10"/>
  <c r="F4503" i="10"/>
  <c r="F720" i="10"/>
  <c r="F4760" i="10"/>
  <c r="F143" i="10"/>
  <c r="F527" i="10"/>
  <c r="F399" i="10"/>
  <c r="F4758" i="10"/>
  <c r="F529" i="10"/>
  <c r="F4952" i="10"/>
  <c r="F272" i="10"/>
  <c r="F3536" i="10"/>
  <c r="F591" i="10"/>
  <c r="F719" i="10"/>
  <c r="F4694" i="10"/>
  <c r="F4759" i="10"/>
  <c r="F4310" i="10"/>
  <c r="F4504" i="10"/>
  <c r="F4950" i="10"/>
  <c r="F4696" i="10"/>
  <c r="F273" i="10"/>
  <c r="F785" i="10"/>
  <c r="F4695" i="10"/>
  <c r="F464" i="10"/>
  <c r="F4502" i="10"/>
  <c r="F207" i="10"/>
  <c r="F271" i="10"/>
  <c r="F335" i="10"/>
  <c r="F528" i="10"/>
  <c r="O977" i="10" l="1"/>
  <c r="E528" i="10"/>
  <c r="E4759" i="10"/>
  <c r="E529" i="10"/>
  <c r="E336" i="10"/>
  <c r="O336" i="10" s="1"/>
  <c r="E4951" i="10"/>
  <c r="E4760" i="10"/>
  <c r="E4310" i="10"/>
  <c r="O4309" i="10" s="1"/>
  <c r="E720" i="10"/>
  <c r="E721" i="10"/>
  <c r="E656" i="10"/>
  <c r="O656" i="10" s="1"/>
  <c r="E208" i="10"/>
  <c r="E209" i="10"/>
  <c r="E4952" i="10"/>
  <c r="E785" i="10"/>
  <c r="O784" i="10" s="1"/>
  <c r="E592" i="10"/>
  <c r="O592" i="10" s="1"/>
  <c r="E144" i="10"/>
  <c r="O144" i="10" s="1"/>
  <c r="E4503" i="10"/>
  <c r="E465" i="10"/>
  <c r="E464" i="10"/>
  <c r="E272" i="10"/>
  <c r="E4695" i="10"/>
  <c r="E4504" i="10"/>
  <c r="E273" i="10"/>
  <c r="E4696" i="10"/>
  <c r="E400" i="10"/>
  <c r="O400" i="10" s="1"/>
  <c r="O3800" i="10"/>
  <c r="E3536" i="10"/>
  <c r="O3535" i="10" s="1"/>
  <c r="E3289" i="10"/>
  <c r="O3289" i="10" s="1"/>
  <c r="F3024" i="10"/>
  <c r="O464" i="10" l="1"/>
  <c r="O720" i="10"/>
  <c r="O4951" i="10"/>
  <c r="O4695" i="10"/>
  <c r="O272" i="10"/>
  <c r="O208" i="10"/>
  <c r="O4759" i="10"/>
  <c r="O4503" i="10"/>
  <c r="O528" i="10"/>
  <c r="O3288" i="10"/>
  <c r="E3024" i="10"/>
  <c r="O3023" i="10" s="1"/>
  <c r="O2795" i="10"/>
  <c r="E2672" i="10"/>
  <c r="O2672" i="10" s="1"/>
  <c r="E2579" i="10"/>
  <c r="O2579" i="10" s="1"/>
  <c r="F2486" i="10"/>
  <c r="O2671" i="10" l="1"/>
  <c r="O2578" i="10"/>
  <c r="E2486" i="10"/>
  <c r="O2485" i="10" s="1"/>
  <c r="E2416" i="10"/>
  <c r="O2416" i="10" s="1"/>
  <c r="E2323" i="10"/>
  <c r="O2323" i="10" s="1"/>
  <c r="F2230" i="10"/>
  <c r="O2415" i="10" l="1"/>
  <c r="O2322" i="10"/>
  <c r="E2230" i="10"/>
  <c r="O2229" i="10" s="1"/>
  <c r="E2160" i="10"/>
  <c r="O2159" i="10" s="1"/>
  <c r="E2067" i="10"/>
  <c r="O2067" i="10" s="1"/>
  <c r="F1974" i="10"/>
  <c r="O2160" i="10" l="1"/>
  <c r="O2066" i="10"/>
  <c r="E1974" i="10"/>
  <c r="O1973" i="10" s="1"/>
  <c r="O1845" i="10"/>
  <c r="O1717" i="10"/>
  <c r="O1589" i="10"/>
  <c r="F1910" i="10"/>
  <c r="F1782" i="10"/>
  <c r="F1433" i="10"/>
  <c r="F1654" i="10"/>
  <c r="F1526" i="10"/>
  <c r="F1371" i="10"/>
  <c r="F1372" i="10"/>
  <c r="F1434" i="10"/>
  <c r="E1782" i="10" l="1"/>
  <c r="O1781" i="10" s="1"/>
  <c r="E1434" i="10"/>
  <c r="E1371" i="10"/>
  <c r="O1370" i="10" s="1"/>
  <c r="E1910" i="10"/>
  <c r="O1909" i="10" s="1"/>
  <c r="E1526" i="10"/>
  <c r="O1525" i="10" s="1"/>
  <c r="E1654" i="10"/>
  <c r="O1653" i="10" s="1"/>
  <c r="E1433" i="10"/>
  <c r="E1372" i="10"/>
  <c r="E1230" i="10"/>
  <c r="O1229" i="10" s="1"/>
  <c r="E1153" i="10"/>
  <c r="O1152" i="10" s="1"/>
  <c r="E991" i="10"/>
  <c r="O990" i="10" s="1"/>
  <c r="F1293" i="10"/>
  <c r="F1063" i="10"/>
  <c r="F1291" i="10"/>
  <c r="F1292" i="10"/>
  <c r="O1433" i="10" l="1"/>
  <c r="O1371" i="10"/>
  <c r="E1292" i="10"/>
  <c r="E1293" i="10"/>
  <c r="O1230" i="10"/>
  <c r="O991" i="10"/>
  <c r="E1064" i="10"/>
  <c r="O1064" i="10" s="1"/>
  <c r="E41" i="10"/>
  <c r="O40" i="10" s="1"/>
  <c r="O4099" i="10"/>
  <c r="O4163" i="10"/>
  <c r="O4419" i="10"/>
  <c r="E4555" i="10"/>
  <c r="O4554" i="10" s="1"/>
  <c r="E4747" i="10"/>
  <c r="O4746" i="10" s="1"/>
  <c r="O4810" i="10"/>
  <c r="F4873" i="10"/>
  <c r="F3970" i="10"/>
  <c r="F4683" i="10"/>
  <c r="F4034" i="10"/>
  <c r="F4292" i="10"/>
  <c r="F3971" i="10"/>
  <c r="F4226" i="10"/>
  <c r="F4227" i="10"/>
  <c r="F4491" i="10"/>
  <c r="F4036" i="10"/>
  <c r="F4290" i="10"/>
  <c r="F3972" i="10"/>
  <c r="F4682" i="10"/>
  <c r="F4035" i="10"/>
  <c r="F4291" i="10"/>
  <c r="F4356" i="10"/>
  <c r="F4617" i="10"/>
  <c r="O1292" i="10" l="1"/>
  <c r="E4291" i="10"/>
  <c r="E4491" i="10"/>
  <c r="O4490" i="10" s="1"/>
  <c r="E4292" i="10"/>
  <c r="E4035" i="10"/>
  <c r="E4036" i="10"/>
  <c r="E3971" i="10"/>
  <c r="E4682" i="10"/>
  <c r="E4683" i="10"/>
  <c r="E4356" i="10"/>
  <c r="O4355" i="10" s="1"/>
  <c r="E3972" i="10"/>
  <c r="E4228" i="10"/>
  <c r="E4227" i="10"/>
  <c r="E4618" i="10"/>
  <c r="O4618" i="10" s="1"/>
  <c r="E4874" i="10"/>
  <c r="O4874" i="10" s="1"/>
  <c r="O5002" i="10"/>
  <c r="O123" i="10"/>
  <c r="O315" i="10"/>
  <c r="F251" i="10"/>
  <c r="F4939" i="10"/>
  <c r="F252" i="10"/>
  <c r="F187" i="10"/>
  <c r="O4227" i="10" l="1"/>
  <c r="O3971" i="10"/>
  <c r="O4682" i="10"/>
  <c r="O4291" i="10"/>
  <c r="E4939" i="10"/>
  <c r="O4938" i="10" s="1"/>
  <c r="E187" i="10"/>
  <c r="E188" i="10"/>
  <c r="O4035" i="10"/>
  <c r="E252" i="10"/>
  <c r="O379" i="10"/>
  <c r="O635" i="10"/>
  <c r="E444" i="10"/>
  <c r="O443" i="10" s="1"/>
  <c r="F250" i="10"/>
  <c r="F507" i="10"/>
  <c r="F699" i="10"/>
  <c r="F570" i="10"/>
  <c r="F508" i="10"/>
  <c r="O187" i="10" l="1"/>
  <c r="E251" i="10"/>
  <c r="O251" i="10" s="1"/>
  <c r="E508" i="10"/>
  <c r="E507" i="10"/>
  <c r="E571" i="10"/>
  <c r="O571" i="10" s="1"/>
  <c r="E700" i="10"/>
  <c r="E827" i="10"/>
  <c r="O827" i="10" s="1"/>
  <c r="O891" i="10"/>
  <c r="E956" i="10"/>
  <c r="O955" i="10" s="1"/>
  <c r="F3508" i="10"/>
  <c r="F763" i="10"/>
  <c r="F764" i="10"/>
  <c r="F698" i="10"/>
  <c r="F3509" i="10"/>
  <c r="O507" i="10" l="1"/>
  <c r="E699" i="10"/>
  <c r="O699" i="10" s="1"/>
  <c r="E764" i="10"/>
  <c r="E763" i="10"/>
  <c r="E3509" i="10"/>
  <c r="E3508" i="10"/>
  <c r="O3435" i="10"/>
  <c r="F2996" i="10"/>
  <c r="F2997" i="10"/>
  <c r="O763" i="10" l="1"/>
  <c r="O3508" i="10"/>
  <c r="E2997" i="10"/>
  <c r="E2996" i="10"/>
  <c r="O2923" i="10"/>
  <c r="O2717" i="10"/>
  <c r="F2649" i="10"/>
  <c r="F2648" i="10"/>
  <c r="O2996" i="10" l="1"/>
  <c r="E2649" i="10"/>
  <c r="E2648" i="10"/>
  <c r="O2647" i="10" s="1"/>
  <c r="F2556" i="10"/>
  <c r="F2555" i="10"/>
  <c r="O2648" i="10" l="1"/>
  <c r="E2556" i="10"/>
  <c r="E2555" i="10"/>
  <c r="O2554" i="10" s="1"/>
  <c r="O2461" i="10"/>
  <c r="F2393" i="10"/>
  <c r="F2392" i="10"/>
  <c r="O2555" i="10" l="1"/>
  <c r="E2393" i="10"/>
  <c r="E2392" i="10"/>
  <c r="O2391" i="10" s="1"/>
  <c r="F2300" i="10"/>
  <c r="F2299" i="10"/>
  <c r="O2392" i="10" l="1"/>
  <c r="E2300" i="10"/>
  <c r="E2299" i="10"/>
  <c r="O2298" i="10" s="1"/>
  <c r="F2206" i="10"/>
  <c r="O2299" i="10" l="1"/>
  <c r="E2206" i="10"/>
  <c r="O2205" i="10" s="1"/>
  <c r="F2137" i="10"/>
  <c r="F2043" i="10"/>
  <c r="F2136" i="10"/>
  <c r="E2136" i="10" l="1"/>
  <c r="O2135" i="10" s="1"/>
  <c r="E2137" i="10"/>
  <c r="E2043" i="10"/>
  <c r="O2042" i="10" s="1"/>
  <c r="O1816" i="10"/>
  <c r="O1752" i="10"/>
  <c r="O1688" i="10"/>
  <c r="O1624" i="10"/>
  <c r="O1432" i="10"/>
  <c r="E3857" i="10"/>
  <c r="O3856" i="10" s="1"/>
  <c r="F1881" i="10"/>
  <c r="F2044" i="10"/>
  <c r="F1561" i="10"/>
  <c r="F2536" i="10"/>
  <c r="O2136" i="10" l="1"/>
  <c r="E1561" i="10"/>
  <c r="O1560" i="10" s="1"/>
  <c r="E2044" i="10"/>
  <c r="O2043" i="10" s="1"/>
  <c r="E1881" i="10"/>
  <c r="O1880" i="10" s="1"/>
  <c r="O3857" i="10"/>
  <c r="E2536" i="10"/>
  <c r="O2535" i="10" s="1"/>
  <c r="F2537" i="10"/>
  <c r="F2251" i="10"/>
  <c r="F1966" i="10"/>
  <c r="E2251" i="10" l="1"/>
  <c r="O2250" i="10" s="1"/>
  <c r="E2252" i="10"/>
  <c r="E2537" i="10"/>
  <c r="O2536" i="10" s="1"/>
  <c r="E1966" i="10"/>
  <c r="O1965" i="10" s="1"/>
  <c r="E1707" i="10"/>
  <c r="O1707" i="10" s="1"/>
  <c r="O1493" i="10"/>
  <c r="F1237" i="10"/>
  <c r="O2251" i="10" l="1"/>
  <c r="O1706" i="10"/>
  <c r="E1237" i="10"/>
  <c r="O1236" i="10" s="1"/>
  <c r="O3994" i="10"/>
  <c r="E1014" i="10"/>
  <c r="O1013" i="10" s="1"/>
  <c r="O4250" i="10"/>
  <c r="F4107" i="10"/>
  <c r="F1127" i="10"/>
  <c r="F4108" i="10"/>
  <c r="F1126" i="10"/>
  <c r="F1128" i="10"/>
  <c r="E1126" i="10" l="1"/>
  <c r="E1127" i="10"/>
  <c r="E1128" i="10"/>
  <c r="E4108" i="10"/>
  <c r="O4473" i="10"/>
  <c r="O4566" i="10"/>
  <c r="O4636" i="10"/>
  <c r="O4729" i="10"/>
  <c r="O4892" i="10"/>
  <c r="O4985" i="10"/>
  <c r="E131" i="10"/>
  <c r="O130" i="10" s="1"/>
  <c r="E294" i="10"/>
  <c r="O293" i="10" s="1"/>
  <c r="E387" i="10"/>
  <c r="O386" i="10" s="1"/>
  <c r="E480" i="10"/>
  <c r="O479" i="10" s="1"/>
  <c r="E643" i="10"/>
  <c r="O642" i="10" s="1"/>
  <c r="E736" i="10"/>
  <c r="O735" i="10" s="1"/>
  <c r="O805" i="10"/>
  <c r="E899" i="10"/>
  <c r="O898" i="10" s="1"/>
  <c r="E395" i="10"/>
  <c r="O394" i="10" s="1"/>
  <c r="O685" i="10"/>
  <c r="E3417" i="10"/>
  <c r="O3417" i="10" s="1"/>
  <c r="E2371" i="10"/>
  <c r="O2370" i="10" s="1"/>
  <c r="E1712" i="10"/>
  <c r="O1712" i="10" s="1"/>
  <c r="E1259" i="10"/>
  <c r="O1258" i="10" s="1"/>
  <c r="F4106" i="10"/>
  <c r="F550" i="10"/>
  <c r="F4041" i="10"/>
  <c r="F4363" i="10"/>
  <c r="F4364" i="10"/>
  <c r="F523" i="10"/>
  <c r="F4362" i="10"/>
  <c r="F267" i="10"/>
  <c r="O1126" i="10" l="1"/>
  <c r="E523" i="10"/>
  <c r="O522" i="10" s="1"/>
  <c r="E4364" i="10"/>
  <c r="E4363" i="10"/>
  <c r="E550" i="10"/>
  <c r="O549" i="10" s="1"/>
  <c r="E4107" i="10"/>
  <c r="O4107" i="10" s="1"/>
  <c r="E267" i="10"/>
  <c r="O266" i="10" s="1"/>
  <c r="O1127" i="10"/>
  <c r="O3416" i="10"/>
  <c r="O2371" i="10"/>
  <c r="O1259" i="10"/>
  <c r="O1711" i="10"/>
  <c r="E4041" i="10"/>
  <c r="O4040" i="10" s="1"/>
  <c r="O4564" i="10"/>
  <c r="O506" i="10"/>
  <c r="O762" i="10"/>
  <c r="E3929" i="10"/>
  <c r="O3928" i="10" s="1"/>
  <c r="E3174" i="10"/>
  <c r="O3173" i="10" s="1"/>
  <c r="E2563" i="10"/>
  <c r="O2563" i="10" s="1"/>
  <c r="O2277" i="10"/>
  <c r="F1920" i="10"/>
  <c r="F350" i="10"/>
  <c r="F4297" i="10"/>
  <c r="O4363" i="10" l="1"/>
  <c r="E350" i="10"/>
  <c r="O349" i="10" s="1"/>
  <c r="E4297" i="10"/>
  <c r="O4296" i="10" s="1"/>
  <c r="O3174" i="10"/>
  <c r="O3929" i="10"/>
  <c r="O2562" i="10"/>
  <c r="E1921" i="10"/>
  <c r="E1920" i="10"/>
  <c r="O1919" i="10" s="1"/>
  <c r="F1664" i="10"/>
  <c r="O1920" i="10" l="1"/>
  <c r="E1665" i="10"/>
  <c r="E1664" i="10"/>
  <c r="F1391" i="10"/>
  <c r="O1664" i="10" l="1"/>
  <c r="O1663" i="10"/>
  <c r="E1391" i="10"/>
  <c r="O1390" i="10" s="1"/>
  <c r="E1139" i="10"/>
  <c r="O1139" i="10" s="1"/>
  <c r="F3949" i="10"/>
  <c r="O1138" i="10" l="1"/>
  <c r="E3949" i="10"/>
  <c r="O3948" i="10" s="1"/>
  <c r="E3950" i="10"/>
  <c r="F4204" i="10"/>
  <c r="F4203" i="10"/>
  <c r="O3949" i="10" l="1"/>
  <c r="E4204" i="10"/>
  <c r="O4421" i="10"/>
  <c r="O4545" i="10"/>
  <c r="F4709" i="10"/>
  <c r="F4128" i="10"/>
  <c r="F4129" i="10"/>
  <c r="F4202" i="10"/>
  <c r="E4129" i="10" l="1"/>
  <c r="E4128" i="10"/>
  <c r="E4203" i="10"/>
  <c r="O4203" i="10" s="1"/>
  <c r="E4709" i="10"/>
  <c r="O4708" i="10" s="1"/>
  <c r="O4801" i="10"/>
  <c r="O4993" i="10"/>
  <c r="E814" i="10"/>
  <c r="O813" i="10" s="1"/>
  <c r="E3837" i="10"/>
  <c r="O3837" i="10" s="1"/>
  <c r="F2763" i="10"/>
  <c r="F424" i="10"/>
  <c r="O4128" i="10" l="1"/>
  <c r="E424" i="10"/>
  <c r="O423" i="10" s="1"/>
  <c r="O3836" i="10"/>
  <c r="E2763" i="10"/>
  <c r="O2762" i="10" s="1"/>
  <c r="F2471" i="10"/>
  <c r="F2470" i="10"/>
  <c r="F2186" i="10"/>
  <c r="E2470" i="10" l="1"/>
  <c r="E2471" i="10"/>
  <c r="E2186" i="10"/>
  <c r="O2185" i="10" s="1"/>
  <c r="E1319" i="10"/>
  <c r="O1318" i="10" s="1"/>
  <c r="O1125" i="10"/>
  <c r="O976" i="10"/>
  <c r="E4006" i="10"/>
  <c r="O4005" i="10" s="1"/>
  <c r="F4185" i="10"/>
  <c r="F1594" i="10"/>
  <c r="F4186" i="10"/>
  <c r="F1850" i="10"/>
  <c r="O2470" i="10" l="1"/>
  <c r="E1850" i="10"/>
  <c r="O1849" i="10" s="1"/>
  <c r="E1594" i="10"/>
  <c r="O1593" i="10" s="1"/>
  <c r="O1319" i="10"/>
  <c r="E4186" i="10"/>
  <c r="E4185" i="10"/>
  <c r="F4261" i="10"/>
  <c r="O4185" i="10" l="1"/>
  <c r="E4261" i="10"/>
  <c r="O4260" i="10" s="1"/>
  <c r="O4681" i="10"/>
  <c r="E83" i="10"/>
  <c r="O82" i="10" s="1"/>
  <c r="O245" i="10"/>
  <c r="E339" i="10"/>
  <c r="O338" i="10" s="1"/>
  <c r="O431" i="10"/>
  <c r="O501" i="10"/>
  <c r="E595" i="10"/>
  <c r="O594" i="10" s="1"/>
  <c r="O757" i="10"/>
  <c r="E3686" i="10"/>
  <c r="O3685" i="10" s="1"/>
  <c r="E2862" i="10"/>
  <c r="O2861" i="10" s="1"/>
  <c r="O2469" i="10"/>
  <c r="F851" i="10"/>
  <c r="F4376" i="10"/>
  <c r="F4589" i="10"/>
  <c r="F2016" i="10"/>
  <c r="F4845" i="10"/>
  <c r="E4845" i="10" l="1"/>
  <c r="O4844" i="10" s="1"/>
  <c r="E4589" i="10"/>
  <c r="O4588" i="10" s="1"/>
  <c r="E4376" i="10"/>
  <c r="O4375" i="10" s="1"/>
  <c r="E851" i="10"/>
  <c r="O850" i="10" s="1"/>
  <c r="O2862" i="10"/>
  <c r="O3686" i="10"/>
  <c r="E2016" i="10"/>
  <c r="O2015" i="10" s="1"/>
  <c r="O1615" i="10"/>
  <c r="O1437" i="10"/>
  <c r="O1198" i="10"/>
  <c r="E1123" i="10"/>
  <c r="O1122" i="10" s="1"/>
  <c r="E1011" i="10"/>
  <c r="O1010" i="10" s="1"/>
  <c r="O4101" i="10"/>
  <c r="F4282" i="10"/>
  <c r="F2017" i="10"/>
  <c r="F1873" i="10"/>
  <c r="F1872" i="10"/>
  <c r="E2017" i="10" l="1"/>
  <c r="O2016" i="10" s="1"/>
  <c r="E1872" i="10"/>
  <c r="O1871" i="10" s="1"/>
  <c r="E1873" i="10"/>
  <c r="O1011" i="10"/>
  <c r="O1123" i="10"/>
  <c r="E4283" i="10"/>
  <c r="E4282" i="10"/>
  <c r="O4281" i="10" s="1"/>
  <c r="E4357" i="10"/>
  <c r="O4356" i="10" s="1"/>
  <c r="O4468" i="10"/>
  <c r="E4562" i="10"/>
  <c r="O4561" i="10" s="1"/>
  <c r="E4655" i="10"/>
  <c r="O4654" i="10" s="1"/>
  <c r="O4724" i="10"/>
  <c r="F4818" i="10"/>
  <c r="O1872" i="10" l="1"/>
  <c r="O4282" i="10"/>
  <c r="E4818" i="10"/>
  <c r="O4817" i="10" s="1"/>
  <c r="O4980" i="10"/>
  <c r="O154" i="10"/>
  <c r="O317" i="10"/>
  <c r="O410" i="10"/>
  <c r="O503" i="10"/>
  <c r="O573" i="10"/>
  <c r="O666" i="10"/>
  <c r="O759" i="10"/>
  <c r="O829" i="10"/>
  <c r="O922" i="10"/>
  <c r="E3345" i="10"/>
  <c r="O3345" i="10" s="1"/>
  <c r="F1946" i="10"/>
  <c r="O3344" i="10" l="1"/>
  <c r="E1946" i="10"/>
  <c r="O1945" i="10" s="1"/>
  <c r="O1141" i="10"/>
  <c r="O4742" i="10"/>
  <c r="O277" i="10"/>
  <c r="O469" i="10"/>
  <c r="O626" i="10"/>
  <c r="O818" i="10"/>
  <c r="E4202" i="10"/>
  <c r="O4201" i="10" s="1"/>
  <c r="F31" i="10"/>
  <c r="F4134" i="10"/>
  <c r="F2889" i="10"/>
  <c r="F1562" i="10"/>
  <c r="F1903" i="10"/>
  <c r="F4390" i="10"/>
  <c r="F2891" i="10"/>
  <c r="F4877" i="10"/>
  <c r="F4592" i="10"/>
  <c r="F30" i="10"/>
  <c r="F2890" i="10"/>
  <c r="F1117" i="10"/>
  <c r="E4390" i="10" l="1"/>
  <c r="O4389" i="10" s="1"/>
  <c r="E4134" i="10"/>
  <c r="O4133" i="10" s="1"/>
  <c r="E1117" i="10"/>
  <c r="O1116" i="10" s="1"/>
  <c r="E1903" i="10"/>
  <c r="O1902" i="10" s="1"/>
  <c r="E30" i="10"/>
  <c r="O29" i="10" s="1"/>
  <c r="E4877" i="10"/>
  <c r="O4876" i="10" s="1"/>
  <c r="E1562" i="10"/>
  <c r="O1561" i="10" s="1"/>
  <c r="E31" i="10"/>
  <c r="E2890" i="10"/>
  <c r="E2891" i="10"/>
  <c r="O4202" i="10"/>
  <c r="E4593" i="10"/>
  <c r="E4878" i="10"/>
  <c r="F4720" i="10"/>
  <c r="F151" i="10"/>
  <c r="F4591" i="10"/>
  <c r="O2890" i="10" l="1"/>
  <c r="O30" i="10"/>
  <c r="E4720" i="10"/>
  <c r="E4721" i="10"/>
  <c r="E4592" i="10"/>
  <c r="O4592" i="10" s="1"/>
  <c r="O4877" i="10"/>
  <c r="E151" i="10"/>
  <c r="O150" i="10" s="1"/>
  <c r="E152" i="10"/>
  <c r="F413" i="10"/>
  <c r="O4720" i="10" l="1"/>
  <c r="O151" i="10"/>
  <c r="E413" i="10"/>
  <c r="O412" i="10" s="1"/>
  <c r="E698" i="10"/>
  <c r="O697" i="10" s="1"/>
  <c r="E3366" i="10"/>
  <c r="O3366" i="10" s="1"/>
  <c r="E2635" i="10"/>
  <c r="O2635" i="10" s="1"/>
  <c r="O2349" i="10"/>
  <c r="F919" i="10"/>
  <c r="F1931" i="10"/>
  <c r="F918" i="10"/>
  <c r="F1932" i="10"/>
  <c r="E918" i="10" l="1"/>
  <c r="E919" i="10"/>
  <c r="E920" i="10"/>
  <c r="O2634" i="10"/>
  <c r="O3365" i="10"/>
  <c r="E1932" i="10"/>
  <c r="E1931" i="10"/>
  <c r="O1930" i="10" s="1"/>
  <c r="F1676" i="10"/>
  <c r="F1675" i="10"/>
  <c r="O919" i="10" l="1"/>
  <c r="O918" i="10"/>
  <c r="O1931" i="10"/>
  <c r="E1676" i="10"/>
  <c r="E1675" i="10"/>
  <c r="E1383" i="10"/>
  <c r="O1383" i="10" s="1"/>
  <c r="F1053" i="10"/>
  <c r="F1052" i="10"/>
  <c r="O1675" i="10" l="1"/>
  <c r="O1382" i="10"/>
  <c r="O1674" i="10"/>
  <c r="E1053" i="10"/>
  <c r="E4056" i="10"/>
  <c r="O4055" i="10" s="1"/>
  <c r="O4189" i="10"/>
  <c r="E4598" i="10"/>
  <c r="O4597" i="10" s="1"/>
  <c r="F4311" i="10"/>
  <c r="F1051" i="10"/>
  <c r="F3941" i="10"/>
  <c r="F4505" i="10"/>
  <c r="E3941" i="10" l="1"/>
  <c r="O3940" i="10" s="1"/>
  <c r="E1052" i="10"/>
  <c r="O1052" i="10" s="1"/>
  <c r="E4311" i="10"/>
  <c r="O4310" i="10" s="1"/>
  <c r="O4598" i="10"/>
  <c r="E4505" i="10"/>
  <c r="O4504" i="10" s="1"/>
  <c r="E4854" i="10"/>
  <c r="O4854" i="10" s="1"/>
  <c r="E4668" i="10"/>
  <c r="O4667" i="10" s="1"/>
  <c r="E4924" i="10"/>
  <c r="O4923" i="10" s="1"/>
  <c r="F324" i="10"/>
  <c r="F4444" i="10"/>
  <c r="F836" i="10"/>
  <c r="F928" i="10"/>
  <c r="F160" i="10"/>
  <c r="F579" i="10"/>
  <c r="F2690" i="10"/>
  <c r="F765" i="10"/>
  <c r="F68" i="10"/>
  <c r="F1694" i="10"/>
  <c r="F4443" i="10"/>
  <c r="F417" i="10"/>
  <c r="F67" i="10"/>
  <c r="F1951" i="10"/>
  <c r="F2405" i="10"/>
  <c r="F416" i="10"/>
  <c r="F929" i="10"/>
  <c r="F3132" i="10"/>
  <c r="F766" i="10"/>
  <c r="F672" i="10"/>
  <c r="F161" i="10"/>
  <c r="F1695" i="10"/>
  <c r="F253" i="10"/>
  <c r="F835" i="10"/>
  <c r="F580" i="10"/>
  <c r="F510" i="10"/>
  <c r="F509" i="10"/>
  <c r="F323" i="10"/>
  <c r="F254" i="10"/>
  <c r="F4761" i="10"/>
  <c r="F673" i="10"/>
  <c r="F1950" i="10"/>
  <c r="E2690" i="10" l="1"/>
  <c r="O2689" i="10" s="1"/>
  <c r="E580" i="10"/>
  <c r="E581" i="10"/>
  <c r="E68" i="10"/>
  <c r="E69" i="10"/>
  <c r="E4444" i="10"/>
  <c r="E4445" i="10"/>
  <c r="E3132" i="10"/>
  <c r="O3131" i="10" s="1"/>
  <c r="E1950" i="10"/>
  <c r="E162" i="10"/>
  <c r="E161" i="10"/>
  <c r="E837" i="10"/>
  <c r="E836" i="10"/>
  <c r="E767" i="10"/>
  <c r="O767" i="10" s="1"/>
  <c r="E766" i="10"/>
  <c r="E255" i="10"/>
  <c r="O255" i="10" s="1"/>
  <c r="E254" i="10"/>
  <c r="E1951" i="10"/>
  <c r="E930" i="10"/>
  <c r="E929" i="10"/>
  <c r="E674" i="10"/>
  <c r="E673" i="10"/>
  <c r="E4761" i="10"/>
  <c r="O4760" i="10" s="1"/>
  <c r="E2405" i="10"/>
  <c r="O2404" i="10" s="1"/>
  <c r="E325" i="10"/>
  <c r="E324" i="10"/>
  <c r="E418" i="10"/>
  <c r="E417" i="10"/>
  <c r="E511" i="10"/>
  <c r="O511" i="10" s="1"/>
  <c r="E510" i="10"/>
  <c r="O4853" i="10"/>
  <c r="E1695" i="10"/>
  <c r="E1694" i="10"/>
  <c r="F1450" i="10"/>
  <c r="O417" i="10" l="1"/>
  <c r="O929" i="10"/>
  <c r="O510" i="10"/>
  <c r="O673" i="10"/>
  <c r="O766" i="10"/>
  <c r="O836" i="10"/>
  <c r="O324" i="10"/>
  <c r="O1950" i="10"/>
  <c r="O580" i="10"/>
  <c r="O4444" i="10"/>
  <c r="O68" i="10"/>
  <c r="O161" i="10"/>
  <c r="O254" i="10"/>
  <c r="O1694" i="10"/>
  <c r="E1450" i="10"/>
  <c r="O1449" i="10" s="1"/>
  <c r="E1245" i="10"/>
  <c r="O1244" i="10" s="1"/>
  <c r="E3962" i="10"/>
  <c r="O3962" i="10" s="1"/>
  <c r="E4037" i="10"/>
  <c r="O4036" i="10" s="1"/>
  <c r="O4151" i="10"/>
  <c r="O4285" i="10"/>
  <c r="E4407" i="10"/>
  <c r="O4406" i="10" s="1"/>
  <c r="E4542" i="10"/>
  <c r="O4542" i="10" s="1"/>
  <c r="E4612" i="10"/>
  <c r="O4611" i="10" s="1"/>
  <c r="F4704" i="10"/>
  <c r="F1087" i="10"/>
  <c r="F994" i="10"/>
  <c r="F4705" i="10"/>
  <c r="E1087" i="10" l="1"/>
  <c r="O1086" i="10" s="1"/>
  <c r="E994" i="10"/>
  <c r="O993" i="10" s="1"/>
  <c r="O3961" i="10"/>
  <c r="O4541" i="10"/>
  <c r="E4705" i="10"/>
  <c r="E4704" i="10"/>
  <c r="E4798" i="10"/>
  <c r="O4798" i="10" s="1"/>
  <c r="E4868" i="10"/>
  <c r="O4867" i="10" s="1"/>
  <c r="F262" i="10"/>
  <c r="O4704" i="10" l="1"/>
  <c r="O4797" i="10"/>
  <c r="E263" i="10"/>
  <c r="O263" i="10" s="1"/>
  <c r="F333" i="10"/>
  <c r="F518" i="10"/>
  <c r="F332" i="10"/>
  <c r="F517" i="10"/>
  <c r="F261" i="10"/>
  <c r="E519" i="10" l="1"/>
  <c r="O519" i="10" s="1"/>
  <c r="E333" i="10"/>
  <c r="E262" i="10"/>
  <c r="O262" i="10" s="1"/>
  <c r="E332" i="10"/>
  <c r="E518" i="10"/>
  <c r="E711" i="10"/>
  <c r="O711" i="10" s="1"/>
  <c r="F425" i="10"/>
  <c r="F169" i="10"/>
  <c r="O332" i="10" l="1"/>
  <c r="O518" i="10"/>
  <c r="E170" i="10"/>
  <c r="E169" i="10"/>
  <c r="E426" i="10"/>
  <c r="E425" i="10"/>
  <c r="F617" i="10"/>
  <c r="O169" i="10" l="1"/>
  <c r="O425" i="10"/>
  <c r="E618" i="10"/>
  <c r="E617" i="10"/>
  <c r="F4961" i="10"/>
  <c r="F4960" i="10"/>
  <c r="O617" i="10" l="1"/>
  <c r="E4961" i="10"/>
  <c r="E4960" i="10"/>
  <c r="F76" i="10"/>
  <c r="O4960" i="10" l="1"/>
  <c r="E77" i="10"/>
  <c r="O710" i="10"/>
  <c r="F780" i="10"/>
  <c r="F75" i="10"/>
  <c r="F873" i="10"/>
  <c r="E873" i="10" l="1"/>
  <c r="E874" i="10"/>
  <c r="E76" i="10"/>
  <c r="O76" i="10" s="1"/>
  <c r="E781" i="10"/>
  <c r="E780" i="10"/>
  <c r="F3877" i="10"/>
  <c r="O873" i="10" l="1"/>
  <c r="O780" i="10"/>
  <c r="E3877" i="10"/>
  <c r="O3876" i="10" s="1"/>
  <c r="O1224" i="10"/>
  <c r="E4106" i="10"/>
  <c r="O4106" i="10" s="1"/>
  <c r="F2597" i="10"/>
  <c r="F2087" i="10"/>
  <c r="F4240" i="10"/>
  <c r="F1479" i="10"/>
  <c r="F1478" i="10"/>
  <c r="F2599" i="10"/>
  <c r="F2598" i="10"/>
  <c r="E2087" i="10" l="1"/>
  <c r="O2086" i="10" s="1"/>
  <c r="E2598" i="10"/>
  <c r="E2599" i="10"/>
  <c r="E1479" i="10"/>
  <c r="E1480" i="10"/>
  <c r="O4105" i="10"/>
  <c r="E4240" i="10"/>
  <c r="O4239" i="10" s="1"/>
  <c r="E4457" i="10"/>
  <c r="O4456" i="10" s="1"/>
  <c r="O85" i="10"/>
  <c r="O370" i="10"/>
  <c r="O562" i="10"/>
  <c r="O917" i="10"/>
  <c r="E1776" i="10"/>
  <c r="O1775" i="10" s="1"/>
  <c r="F4621" i="10"/>
  <c r="F726" i="10"/>
  <c r="F62" i="10"/>
  <c r="F214" i="10"/>
  <c r="E214" i="10" l="1"/>
  <c r="O213" i="10" s="1"/>
  <c r="E726" i="10"/>
  <c r="O725" i="10" s="1"/>
  <c r="E4621" i="10"/>
  <c r="O4620" i="10" s="1"/>
  <c r="O1479" i="10"/>
  <c r="O2598" i="10"/>
  <c r="O1776" i="10"/>
  <c r="E63" i="10"/>
  <c r="E62" i="10"/>
  <c r="O61" i="10" s="1"/>
  <c r="O4465" i="10"/>
  <c r="F4757" i="10"/>
  <c r="O62" i="10" l="1"/>
  <c r="E4757" i="10"/>
  <c r="O4756" i="10" s="1"/>
  <c r="O186" i="10"/>
  <c r="O826" i="10"/>
  <c r="O1651" i="10"/>
  <c r="O1523" i="10"/>
  <c r="E16" i="10"/>
  <c r="O15" i="10" s="1"/>
  <c r="O3908" i="10"/>
  <c r="E3809" i="10"/>
  <c r="O3809" i="10" s="1"/>
  <c r="F3709" i="10"/>
  <c r="O3808" i="10" l="1"/>
  <c r="E3710" i="10"/>
  <c r="O3710" i="10" s="1"/>
  <c r="O3396" i="10"/>
  <c r="E3297" i="10"/>
  <c r="O3297" i="10" s="1"/>
  <c r="F3197" i="10"/>
  <c r="F3588" i="10"/>
  <c r="F3488" i="10"/>
  <c r="E3488" i="10" l="1"/>
  <c r="O3487" i="10" s="1"/>
  <c r="E3588" i="10"/>
  <c r="O3587" i="10" s="1"/>
  <c r="O3296" i="10"/>
  <c r="E3198" i="10"/>
  <c r="O3198" i="10" s="1"/>
  <c r="E2889" i="10"/>
  <c r="O2889" i="10" s="1"/>
  <c r="E2825" i="10"/>
  <c r="O2825" i="10" s="1"/>
  <c r="F2976" i="10"/>
  <c r="F3792" i="10"/>
  <c r="F3076" i="10"/>
  <c r="E2976" i="10" l="1"/>
  <c r="O2975" i="10" s="1"/>
  <c r="E3076" i="10"/>
  <c r="O3075" i="10" s="1"/>
  <c r="O2824" i="10"/>
  <c r="O2888" i="10"/>
  <c r="E3792" i="10"/>
  <c r="O3791" i="10" s="1"/>
  <c r="E3260" i="10"/>
  <c r="O3259" i="10" s="1"/>
  <c r="O2995" i="10"/>
  <c r="F2710" i="10"/>
  <c r="F2640" i="10"/>
  <c r="F2641" i="10"/>
  <c r="F3528" i="10"/>
  <c r="F2547" i="10"/>
  <c r="E3528" i="10" l="1"/>
  <c r="O3527" i="10" s="1"/>
  <c r="E2641" i="10"/>
  <c r="E2640" i="10"/>
  <c r="O2639" i="10" s="1"/>
  <c r="E2710" i="10"/>
  <c r="O2709" i="10" s="1"/>
  <c r="E2547" i="10"/>
  <c r="O2546" i="10" s="1"/>
  <c r="F2291" i="10"/>
  <c r="F2548" i="10"/>
  <c r="F2454" i="10"/>
  <c r="F2384" i="10"/>
  <c r="F2385" i="10"/>
  <c r="E2548" i="10" l="1"/>
  <c r="O2547" i="10" s="1"/>
  <c r="E2385" i="10"/>
  <c r="E2384" i="10"/>
  <c r="O2383" i="10" s="1"/>
  <c r="E2454" i="10"/>
  <c r="O2453" i="10" s="1"/>
  <c r="O2640" i="10"/>
  <c r="E2291" i="10"/>
  <c r="O2290" i="10" s="1"/>
  <c r="F2198" i="10"/>
  <c r="F2129" i="10"/>
  <c r="F2035" i="10"/>
  <c r="F2128" i="10"/>
  <c r="F2292" i="10"/>
  <c r="O2384" i="10" l="1"/>
  <c r="E2128" i="10"/>
  <c r="O2127" i="10" s="1"/>
  <c r="E2129" i="10"/>
  <c r="E2198" i="10"/>
  <c r="O2197" i="10" s="1"/>
  <c r="E2292" i="10"/>
  <c r="O2291" i="10" s="1"/>
  <c r="E2035" i="10"/>
  <c r="O2034" i="10" s="1"/>
  <c r="O1949" i="10"/>
  <c r="O1821" i="10"/>
  <c r="O1757" i="10"/>
  <c r="O1693" i="10"/>
  <c r="O1565" i="10"/>
  <c r="O1501" i="10"/>
  <c r="E3622" i="10"/>
  <c r="O3621" i="10" s="1"/>
  <c r="F2036" i="10"/>
  <c r="F1630" i="10"/>
  <c r="F3864" i="10"/>
  <c r="F3352" i="10"/>
  <c r="F1886" i="10"/>
  <c r="O2128" i="10" l="1"/>
  <c r="E1630" i="10"/>
  <c r="O1629" i="10" s="1"/>
  <c r="E2036" i="10"/>
  <c r="O2035" i="10" s="1"/>
  <c r="E1886" i="10"/>
  <c r="O1885" i="10" s="1"/>
  <c r="E3864" i="10"/>
  <c r="O3863" i="10" s="1"/>
  <c r="O3622" i="10"/>
  <c r="E3352" i="10"/>
  <c r="O3351" i="10" s="1"/>
  <c r="E3110" i="10"/>
  <c r="O3110" i="10" s="1"/>
  <c r="E2844" i="10"/>
  <c r="O2843" i="10" s="1"/>
  <c r="F2701" i="10"/>
  <c r="O3109" i="10" l="1"/>
  <c r="E2701" i="10"/>
  <c r="O2700" i="10" s="1"/>
  <c r="E2631" i="10"/>
  <c r="O2630" i="10" s="1"/>
  <c r="E1618" i="10"/>
  <c r="O1617" i="10" s="1"/>
  <c r="O1090" i="10"/>
  <c r="O3966" i="10"/>
  <c r="O4222" i="10"/>
  <c r="E3657" i="10"/>
  <c r="O3657" i="10" s="1"/>
  <c r="F1280" i="10"/>
  <c r="F2282" i="10"/>
  <c r="F4305" i="10"/>
  <c r="F1938" i="10"/>
  <c r="F1809" i="10"/>
  <c r="F965" i="10"/>
  <c r="F2187" i="10"/>
  <c r="F3900" i="10"/>
  <c r="F4049" i="10"/>
  <c r="F2444" i="10"/>
  <c r="F2538" i="10"/>
  <c r="F2189" i="10"/>
  <c r="F1874" i="10"/>
  <c r="F1397" i="10"/>
  <c r="F2445" i="10"/>
  <c r="F2443" i="10"/>
  <c r="F2026" i="10"/>
  <c r="F1746" i="10"/>
  <c r="F3388" i="10"/>
  <c r="F1682" i="10"/>
  <c r="F1477" i="10"/>
  <c r="F2119" i="10"/>
  <c r="F1808" i="10"/>
  <c r="F1810" i="10"/>
  <c r="F2188" i="10"/>
  <c r="F1552" i="10"/>
  <c r="F1554" i="10"/>
  <c r="F1553" i="10"/>
  <c r="F1281" i="10"/>
  <c r="F2375" i="10"/>
  <c r="E1938" i="10" l="1"/>
  <c r="O1937" i="10" s="1"/>
  <c r="E2188" i="10"/>
  <c r="E4049" i="10"/>
  <c r="O4048" i="10" s="1"/>
  <c r="E1553" i="10"/>
  <c r="E2189" i="10"/>
  <c r="E2444" i="10"/>
  <c r="E1554" i="10"/>
  <c r="E2026" i="10"/>
  <c r="O2025" i="10" s="1"/>
  <c r="E2445" i="10"/>
  <c r="E1809" i="10"/>
  <c r="E2282" i="10"/>
  <c r="O2281" i="10" s="1"/>
  <c r="E1397" i="10"/>
  <c r="O1396" i="10" s="1"/>
  <c r="E3900" i="10"/>
  <c r="O3899" i="10" s="1"/>
  <c r="E966" i="10"/>
  <c r="O966" i="10" s="1"/>
  <c r="E1810" i="10"/>
  <c r="E2119" i="10"/>
  <c r="O2118" i="10" s="1"/>
  <c r="E2538" i="10"/>
  <c r="O2537" i="10" s="1"/>
  <c r="E1282" i="10"/>
  <c r="E1281" i="10"/>
  <c r="E1478" i="10"/>
  <c r="O1478" i="10" s="1"/>
  <c r="E1682" i="10"/>
  <c r="O1681" i="10" s="1"/>
  <c r="E2375" i="10"/>
  <c r="O2374" i="10" s="1"/>
  <c r="E4305" i="10"/>
  <c r="O4304" i="10" s="1"/>
  <c r="E1874" i="10"/>
  <c r="O1873" i="10" s="1"/>
  <c r="E1746" i="10"/>
  <c r="O1745" i="10" s="1"/>
  <c r="O3656" i="10"/>
  <c r="E3388" i="10"/>
  <c r="O3387" i="10" s="1"/>
  <c r="E3145" i="10"/>
  <c r="O3145" i="10" s="1"/>
  <c r="E2814" i="10"/>
  <c r="O2813" i="10" s="1"/>
  <c r="F2693" i="10"/>
  <c r="F2692" i="10"/>
  <c r="O1281" i="10" l="1"/>
  <c r="O2444" i="10"/>
  <c r="O1553" i="10"/>
  <c r="O1809" i="10"/>
  <c r="O2188" i="10"/>
  <c r="O3144" i="10"/>
  <c r="E2693" i="10"/>
  <c r="O1942" i="10"/>
  <c r="O1814" i="10"/>
  <c r="O1686" i="10"/>
  <c r="O1558" i="10"/>
  <c r="E1291" i="10"/>
  <c r="O1290" i="10" s="1"/>
  <c r="F2273" i="10"/>
  <c r="F2181" i="10"/>
  <c r="F2437" i="10"/>
  <c r="F2623" i="10"/>
  <c r="F1470" i="10"/>
  <c r="F2691" i="10"/>
  <c r="F2530" i="10"/>
  <c r="F2018" i="10"/>
  <c r="F2367" i="10"/>
  <c r="F2274" i="10"/>
  <c r="F1214" i="10"/>
  <c r="F2272" i="10"/>
  <c r="F2111" i="10"/>
  <c r="E2273" i="10" l="1"/>
  <c r="E2274" i="10"/>
  <c r="E2623" i="10"/>
  <c r="O2622" i="10" s="1"/>
  <c r="E2111" i="10"/>
  <c r="O2110" i="10" s="1"/>
  <c r="E2367" i="10"/>
  <c r="O2366" i="10" s="1"/>
  <c r="E2692" i="10"/>
  <c r="O2692" i="10" s="1"/>
  <c r="E1470" i="10"/>
  <c r="O1469" i="10" s="1"/>
  <c r="E2437" i="10"/>
  <c r="O2436" i="10" s="1"/>
  <c r="E2018" i="10"/>
  <c r="O2017" i="10" s="1"/>
  <c r="E2181" i="10"/>
  <c r="O2180" i="10" s="1"/>
  <c r="E2530" i="10"/>
  <c r="O2529" i="10" s="1"/>
  <c r="O1291" i="10"/>
  <c r="E1214" i="10"/>
  <c r="O1213" i="10" s="1"/>
  <c r="E1035" i="10"/>
  <c r="O1034" i="10" s="1"/>
  <c r="O6" i="10"/>
  <c r="O4027" i="10"/>
  <c r="O4155" i="10"/>
  <c r="O4283" i="10"/>
  <c r="O4411" i="10"/>
  <c r="E3729" i="10"/>
  <c r="O3729" i="10" s="1"/>
  <c r="F1103" i="10"/>
  <c r="F3464" i="10"/>
  <c r="E1103" i="10" l="1"/>
  <c r="O1102" i="10" s="1"/>
  <c r="O2273" i="10"/>
  <c r="O1035" i="10"/>
  <c r="O3728" i="10"/>
  <c r="E3464" i="10"/>
  <c r="O3463" i="10" s="1"/>
  <c r="E3217" i="10"/>
  <c r="O3217" i="10" s="1"/>
  <c r="F2952" i="10"/>
  <c r="O3216" i="10" l="1"/>
  <c r="E2952" i="10"/>
  <c r="O2951" i="10" s="1"/>
  <c r="E2557" i="10"/>
  <c r="O2556" i="10" s="1"/>
  <c r="E2301" i="10"/>
  <c r="O2300" i="10" s="1"/>
  <c r="E2045" i="10"/>
  <c r="O2044" i="10" s="1"/>
  <c r="E1491" i="10"/>
  <c r="O1491" i="10" s="1"/>
  <c r="E1413" i="10"/>
  <c r="O1412" i="10" s="1"/>
  <c r="E1350" i="10"/>
  <c r="O1349" i="10" s="1"/>
  <c r="F1185" i="10"/>
  <c r="F2394" i="10"/>
  <c r="F2138" i="10"/>
  <c r="F2748" i="10"/>
  <c r="F1184" i="10"/>
  <c r="F2650" i="10"/>
  <c r="F2231" i="10"/>
  <c r="F1975" i="10"/>
  <c r="F2487" i="10"/>
  <c r="E2487" i="10" l="1"/>
  <c r="O2486" i="10" s="1"/>
  <c r="E2231" i="10"/>
  <c r="O2230" i="10" s="1"/>
  <c r="E2650" i="10"/>
  <c r="O2649" i="10" s="1"/>
  <c r="E2748" i="10"/>
  <c r="O2747" i="10" s="1"/>
  <c r="E2138" i="10"/>
  <c r="O2137" i="10" s="1"/>
  <c r="E2394" i="10"/>
  <c r="O2393" i="10" s="1"/>
  <c r="E1975" i="10"/>
  <c r="O1974" i="10" s="1"/>
  <c r="O1490" i="10"/>
  <c r="E1185" i="10"/>
  <c r="E979" i="10"/>
  <c r="O978" i="10" s="1"/>
  <c r="O52" i="10"/>
  <c r="O3992" i="10"/>
  <c r="O4056" i="10"/>
  <c r="F1042" i="10"/>
  <c r="F4121" i="10"/>
  <c r="F1183" i="10"/>
  <c r="E1042" i="10" l="1"/>
  <c r="O1041" i="10" s="1"/>
  <c r="E1184" i="10"/>
  <c r="O1184" i="10" s="1"/>
  <c r="O979" i="10"/>
  <c r="E4121" i="10"/>
  <c r="O4120" i="10" s="1"/>
  <c r="O4184" i="10"/>
  <c r="F4247" i="10"/>
  <c r="F4312" i="10"/>
  <c r="F4377" i="10"/>
  <c r="F4313" i="10"/>
  <c r="E4248" i="10" l="1"/>
  <c r="O4248" i="10" s="1"/>
  <c r="E4313" i="10"/>
  <c r="E4312" i="10"/>
  <c r="E4377" i="10"/>
  <c r="O4376" i="10" s="1"/>
  <c r="O4703" i="10"/>
  <c r="O4767" i="10"/>
  <c r="O4959" i="10"/>
  <c r="O152" i="10"/>
  <c r="E281" i="10"/>
  <c r="O280" i="10" s="1"/>
  <c r="O472" i="10"/>
  <c r="O664" i="10"/>
  <c r="O920" i="10"/>
  <c r="E3537" i="10"/>
  <c r="O3537" i="10" s="1"/>
  <c r="F407" i="10"/>
  <c r="F601" i="10"/>
  <c r="F4510" i="10"/>
  <c r="F4830" i="10"/>
  <c r="F4574" i="10"/>
  <c r="F857" i="10"/>
  <c r="F791" i="10"/>
  <c r="F215" i="10"/>
  <c r="F4896" i="10"/>
  <c r="F3784" i="10"/>
  <c r="F89" i="10"/>
  <c r="F3272" i="10"/>
  <c r="F536" i="10"/>
  <c r="F727" i="10"/>
  <c r="F535" i="10"/>
  <c r="F792" i="10"/>
  <c r="F345" i="10"/>
  <c r="F4640" i="10"/>
  <c r="F4441" i="10"/>
  <c r="O4312" i="10" l="1"/>
  <c r="E537" i="10"/>
  <c r="E536" i="10"/>
  <c r="E216" i="10"/>
  <c r="O216" i="10" s="1"/>
  <c r="E4831" i="10"/>
  <c r="O4831" i="10" s="1"/>
  <c r="E4511" i="10"/>
  <c r="O4511" i="10" s="1"/>
  <c r="E728" i="10"/>
  <c r="O728" i="10" s="1"/>
  <c r="E3784" i="10"/>
  <c r="O3783" i="10" s="1"/>
  <c r="E4441" i="10"/>
  <c r="O4440" i="10" s="1"/>
  <c r="E408" i="10"/>
  <c r="O408" i="10" s="1"/>
  <c r="E89" i="10"/>
  <c r="O88" i="10" s="1"/>
  <c r="E857" i="10"/>
  <c r="O856" i="10" s="1"/>
  <c r="E601" i="10"/>
  <c r="O600" i="10" s="1"/>
  <c r="E4640" i="10"/>
  <c r="O4639" i="10" s="1"/>
  <c r="E345" i="10"/>
  <c r="O344" i="10" s="1"/>
  <c r="E4896" i="10"/>
  <c r="O4895" i="10" s="1"/>
  <c r="E4575" i="10"/>
  <c r="O4575" i="10" s="1"/>
  <c r="E793" i="10"/>
  <c r="E792" i="10"/>
  <c r="O3536" i="10"/>
  <c r="E3272" i="10"/>
  <c r="O3271" i="10" s="1"/>
  <c r="E3025" i="10"/>
  <c r="O3025" i="10" s="1"/>
  <c r="F2784" i="10"/>
  <c r="O792" i="10" l="1"/>
  <c r="O536" i="10"/>
  <c r="O3024" i="10"/>
  <c r="E2784" i="10"/>
  <c r="O2783" i="10" s="1"/>
  <c r="E1893" i="10"/>
  <c r="O1892" i="10" s="1"/>
  <c r="E1829" i="10"/>
  <c r="O1828" i="10" s="1"/>
  <c r="E1765" i="10"/>
  <c r="O1764" i="10" s="1"/>
  <c r="E1701" i="10"/>
  <c r="O1700" i="10" s="1"/>
  <c r="E1637" i="10"/>
  <c r="O1636" i="10" s="1"/>
  <c r="E1573" i="10"/>
  <c r="O1572" i="10" s="1"/>
  <c r="E1435" i="10"/>
  <c r="O1435" i="10" s="1"/>
  <c r="F2130" i="10"/>
  <c r="F2642" i="10"/>
  <c r="F1357" i="10"/>
  <c r="F2293" i="10"/>
  <c r="F2386" i="10"/>
  <c r="F1508" i="10"/>
  <c r="F2223" i="10"/>
  <c r="F1356" i="10"/>
  <c r="F2222" i="10"/>
  <c r="F2479" i="10"/>
  <c r="F2037" i="10"/>
  <c r="F2221" i="10"/>
  <c r="F1967" i="10"/>
  <c r="F2549" i="10"/>
  <c r="E2479" i="10" l="1"/>
  <c r="O2478" i="10" s="1"/>
  <c r="E1509" i="10"/>
  <c r="E1508" i="10"/>
  <c r="E1967" i="10"/>
  <c r="O1966" i="10" s="1"/>
  <c r="E2222" i="10"/>
  <c r="E2223" i="10"/>
  <c r="E2549" i="10"/>
  <c r="O2548" i="10" s="1"/>
  <c r="E2037" i="10"/>
  <c r="O2036" i="10" s="1"/>
  <c r="E2293" i="10"/>
  <c r="O2292" i="10" s="1"/>
  <c r="E2642" i="10"/>
  <c r="O2641" i="10" s="1"/>
  <c r="E2130" i="10"/>
  <c r="O2129" i="10" s="1"/>
  <c r="E2386" i="10"/>
  <c r="O2385" i="10" s="1"/>
  <c r="O1434" i="10"/>
  <c r="E1357" i="10"/>
  <c r="E1294" i="10"/>
  <c r="O1294" i="10" s="1"/>
  <c r="F1215" i="10"/>
  <c r="F1355" i="10"/>
  <c r="O1508" i="10" l="1"/>
  <c r="E1356" i="10"/>
  <c r="O1356" i="10" s="1"/>
  <c r="O2222" i="10"/>
  <c r="O1293" i="10"/>
  <c r="E1216" i="10"/>
  <c r="O1216" i="10" s="1"/>
  <c r="E1129" i="10"/>
  <c r="O1128" i="10" s="1"/>
  <c r="F1054" i="10"/>
  <c r="F986" i="10"/>
  <c r="F985" i="10"/>
  <c r="E1054" i="10" l="1"/>
  <c r="E1055" i="10"/>
  <c r="O1055" i="10" s="1"/>
  <c r="E986" i="10"/>
  <c r="O41" i="10"/>
  <c r="E4050" i="10"/>
  <c r="O4049" i="10" s="1"/>
  <c r="F3985" i="10"/>
  <c r="F4114" i="10"/>
  <c r="F3986" i="10"/>
  <c r="F984" i="10"/>
  <c r="E985" i="10" l="1"/>
  <c r="O985" i="10" s="1"/>
  <c r="E3986" i="10"/>
  <c r="E3985" i="10"/>
  <c r="O1054" i="10"/>
  <c r="E4114" i="10"/>
  <c r="O4113" i="10" s="1"/>
  <c r="E4178" i="10"/>
  <c r="O4177" i="10" s="1"/>
  <c r="E4306" i="10"/>
  <c r="O4305" i="10" s="1"/>
  <c r="F4241" i="10"/>
  <c r="F4242" i="10"/>
  <c r="F4370" i="10"/>
  <c r="O3985" i="10" l="1"/>
  <c r="E4242" i="10"/>
  <c r="E4241" i="10"/>
  <c r="E4370" i="10"/>
  <c r="O4369" i="10" s="1"/>
  <c r="E4434" i="10"/>
  <c r="O4433" i="10" s="1"/>
  <c r="O4562" i="10"/>
  <c r="E4627" i="10"/>
  <c r="O4626" i="10" s="1"/>
  <c r="O4690" i="10"/>
  <c r="E4883" i="10"/>
  <c r="O4882" i="10" s="1"/>
  <c r="E4947" i="10"/>
  <c r="O4946" i="10" s="1"/>
  <c r="O131" i="10"/>
  <c r="O195" i="10"/>
  <c r="O387" i="10"/>
  <c r="O451" i="10"/>
  <c r="O643" i="10"/>
  <c r="O707" i="10"/>
  <c r="O899" i="10"/>
  <c r="E3510" i="10"/>
  <c r="O3510" i="10" s="1"/>
  <c r="F66" i="10"/>
  <c r="F772" i="10"/>
  <c r="F3244" i="10"/>
  <c r="F4497" i="10"/>
  <c r="F322" i="10"/>
  <c r="F4753" i="10"/>
  <c r="F516" i="10"/>
  <c r="F834" i="10"/>
  <c r="F260" i="10"/>
  <c r="F3245" i="10"/>
  <c r="F4819" i="10"/>
  <c r="F3757" i="10"/>
  <c r="F578" i="10"/>
  <c r="O4241" i="10" l="1"/>
  <c r="E4498" i="10"/>
  <c r="O4498" i="10" s="1"/>
  <c r="E4819" i="10"/>
  <c r="O4818" i="10" s="1"/>
  <c r="E3757" i="10"/>
  <c r="O3756" i="10" s="1"/>
  <c r="E260" i="10"/>
  <c r="O259" i="10" s="1"/>
  <c r="E835" i="10"/>
  <c r="O835" i="10" s="1"/>
  <c r="E516" i="10"/>
  <c r="O515" i="10" s="1"/>
  <c r="E4754" i="10"/>
  <c r="O4754" i="10" s="1"/>
  <c r="E323" i="10"/>
  <c r="O323" i="10" s="1"/>
  <c r="E579" i="10"/>
  <c r="O579" i="10" s="1"/>
  <c r="E772" i="10"/>
  <c r="O771" i="10" s="1"/>
  <c r="E67" i="10"/>
  <c r="O67" i="10" s="1"/>
  <c r="O3509" i="10"/>
  <c r="E3245" i="10"/>
  <c r="E3244" i="10"/>
  <c r="E2998" i="10"/>
  <c r="O2998" i="10" s="1"/>
  <c r="F2874" i="10"/>
  <c r="F2875" i="10"/>
  <c r="O3244" i="10" l="1"/>
  <c r="O2997" i="10"/>
  <c r="E2875" i="10"/>
  <c r="E2013" i="10"/>
  <c r="O2012" i="10" s="1"/>
  <c r="F2455" i="10"/>
  <c r="F2106" i="10"/>
  <c r="F2362" i="10"/>
  <c r="F1927" i="10"/>
  <c r="F2525" i="10"/>
  <c r="F1864" i="10"/>
  <c r="F2711" i="10"/>
  <c r="F2618" i="10"/>
  <c r="F2199" i="10"/>
  <c r="F2873" i="10"/>
  <c r="F2269" i="10"/>
  <c r="E2269" i="10" l="1"/>
  <c r="O2268" i="10" s="1"/>
  <c r="E2711" i="10"/>
  <c r="O2710" i="10" s="1"/>
  <c r="E1927" i="10"/>
  <c r="E1928" i="10"/>
  <c r="E2106" i="10"/>
  <c r="O2105" i="10" s="1"/>
  <c r="E2455" i="10"/>
  <c r="O2454" i="10" s="1"/>
  <c r="E2874" i="10"/>
  <c r="O2874" i="10" s="1"/>
  <c r="E2618" i="10"/>
  <c r="O2617" i="10" s="1"/>
  <c r="E2199" i="10"/>
  <c r="O2198" i="10" s="1"/>
  <c r="E2525" i="10"/>
  <c r="O2524" i="10" s="1"/>
  <c r="E2362" i="10"/>
  <c r="O2361" i="10" s="1"/>
  <c r="E1864" i="10"/>
  <c r="O1863" i="10" s="1"/>
  <c r="E1736" i="10"/>
  <c r="O1735" i="10" s="1"/>
  <c r="F1800" i="10"/>
  <c r="F1799" i="10"/>
  <c r="F1671" i="10"/>
  <c r="O1927" i="10" l="1"/>
  <c r="E1799" i="10"/>
  <c r="E1800" i="10"/>
  <c r="E1672" i="10"/>
  <c r="E1671" i="10"/>
  <c r="F1608" i="10"/>
  <c r="O1799" i="10" l="1"/>
  <c r="O1671" i="10"/>
  <c r="E1608" i="10"/>
  <c r="O1607" i="10" s="1"/>
  <c r="F1544" i="10"/>
  <c r="F1471" i="10"/>
  <c r="F1543" i="10"/>
  <c r="E1543" i="10" l="1"/>
  <c r="E1544" i="10"/>
  <c r="E1471" i="10"/>
  <c r="O1470" i="10" s="1"/>
  <c r="E1407" i="10"/>
  <c r="O1406" i="10" s="1"/>
  <c r="E1215" i="10"/>
  <c r="O1214" i="10" s="1"/>
  <c r="O3630" i="10"/>
  <c r="E2221" i="10"/>
  <c r="O2220" i="10" s="1"/>
  <c r="E1238" i="10"/>
  <c r="O1237" i="10" s="1"/>
  <c r="E4109" i="10"/>
  <c r="O4109" i="10" s="1"/>
  <c r="F1279" i="10"/>
  <c r="F1642" i="10"/>
  <c r="F1002" i="10"/>
  <c r="F1343" i="10"/>
  <c r="F1104" i="10"/>
  <c r="F4289" i="10"/>
  <c r="F1442" i="10"/>
  <c r="F1898" i="10"/>
  <c r="F2506" i="10"/>
  <c r="F1277" i="10"/>
  <c r="F4033" i="10"/>
  <c r="F1278" i="10"/>
  <c r="O1543" i="10" l="1"/>
  <c r="E1279" i="10"/>
  <c r="E2506" i="10"/>
  <c r="O2505" i="10" s="1"/>
  <c r="E1442" i="10"/>
  <c r="O1441" i="10" s="1"/>
  <c r="E1343" i="10"/>
  <c r="O1342" i="10" s="1"/>
  <c r="E4033" i="10"/>
  <c r="O4032" i="10" s="1"/>
  <c r="E4034" i="10"/>
  <c r="E1642" i="10"/>
  <c r="O1641" i="10" s="1"/>
  <c r="E1002" i="10"/>
  <c r="O1001" i="10" s="1"/>
  <c r="E1898" i="10"/>
  <c r="O1897" i="10" s="1"/>
  <c r="E1104" i="10"/>
  <c r="O1103" i="10" s="1"/>
  <c r="E1278" i="10"/>
  <c r="O4108" i="10"/>
  <c r="E4290" i="10"/>
  <c r="E4289" i="10"/>
  <c r="O4288" i="10" s="1"/>
  <c r="E4365" i="10"/>
  <c r="O4365" i="10" s="1"/>
  <c r="E4502" i="10"/>
  <c r="O4502" i="10" s="1"/>
  <c r="F4572" i="10"/>
  <c r="F4571" i="10"/>
  <c r="O1278" i="10" l="1"/>
  <c r="O4033" i="10"/>
  <c r="O4289" i="10"/>
  <c r="O4501" i="10"/>
  <c r="O4364" i="10"/>
  <c r="E4572" i="10"/>
  <c r="E4571" i="10"/>
  <c r="E4665" i="10"/>
  <c r="O4664" i="10" s="1"/>
  <c r="E4758" i="10"/>
  <c r="O4757" i="10" s="1"/>
  <c r="F4827" i="10"/>
  <c r="F4828" i="10"/>
  <c r="O4571" i="10" l="1"/>
  <c r="O4758" i="10"/>
  <c r="E4828" i="10"/>
  <c r="E4827" i="10"/>
  <c r="E4921" i="10"/>
  <c r="O4920" i="10" s="1"/>
  <c r="E66" i="10"/>
  <c r="O65" i="10" s="1"/>
  <c r="F159" i="10"/>
  <c r="O4827" i="10" l="1"/>
  <c r="O66" i="10"/>
  <c r="E160" i="10"/>
  <c r="E229" i="10"/>
  <c r="O228" i="10" s="1"/>
  <c r="E322" i="10"/>
  <c r="O321" i="10" s="1"/>
  <c r="F157" i="10"/>
  <c r="F415" i="10"/>
  <c r="F414" i="10"/>
  <c r="F158" i="10"/>
  <c r="F485" i="10"/>
  <c r="E159" i="10" l="1"/>
  <c r="O159" i="10" s="1"/>
  <c r="E158" i="10"/>
  <c r="E414" i="10"/>
  <c r="E415" i="10"/>
  <c r="E416" i="10"/>
  <c r="E485" i="10"/>
  <c r="O484" i="10" s="1"/>
  <c r="E578" i="10"/>
  <c r="O577" i="10" s="1"/>
  <c r="F671" i="10"/>
  <c r="F741" i="10"/>
  <c r="O414" i="10" l="1"/>
  <c r="O415" i="10"/>
  <c r="O158" i="10"/>
  <c r="E672" i="10"/>
  <c r="E671" i="10"/>
  <c r="O670" i="10" s="1"/>
  <c r="E741" i="10"/>
  <c r="O740" i="10" s="1"/>
  <c r="E834" i="10"/>
  <c r="O833" i="10" s="1"/>
  <c r="E173" i="10"/>
  <c r="O172" i="10" s="1"/>
  <c r="E429" i="10"/>
  <c r="O428" i="10" s="1"/>
  <c r="E4335" i="10"/>
  <c r="O4334" i="10" s="1"/>
  <c r="E4820" i="10"/>
  <c r="O4819" i="10" s="1"/>
  <c r="E157" i="10"/>
  <c r="O156" i="10" s="1"/>
  <c r="E407" i="10"/>
  <c r="O406" i="10" s="1"/>
  <c r="E541" i="10"/>
  <c r="O540" i="10" s="1"/>
  <c r="E791" i="10"/>
  <c r="O791" i="10" s="1"/>
  <c r="F301" i="10"/>
  <c r="F4077" i="10"/>
  <c r="F3189" i="10"/>
  <c r="F927" i="10"/>
  <c r="F1583" i="10"/>
  <c r="F714" i="10"/>
  <c r="F3701" i="10"/>
  <c r="F1207" i="10"/>
  <c r="F557" i="10"/>
  <c r="F906" i="10"/>
  <c r="F2143" i="10"/>
  <c r="F1206" i="10"/>
  <c r="F4078" i="10"/>
  <c r="O671" i="10" l="1"/>
  <c r="E1583" i="10"/>
  <c r="O1582" i="10" s="1"/>
  <c r="E714" i="10"/>
  <c r="O713" i="10" s="1"/>
  <c r="E927" i="10"/>
  <c r="O926" i="10" s="1"/>
  <c r="E1206" i="10"/>
  <c r="E1207" i="10"/>
  <c r="E2143" i="10"/>
  <c r="O2142" i="10" s="1"/>
  <c r="E557" i="10"/>
  <c r="O556" i="10" s="1"/>
  <c r="E3189" i="10"/>
  <c r="O3188" i="10" s="1"/>
  <c r="E301" i="10"/>
  <c r="O300" i="10" s="1"/>
  <c r="E4079" i="10"/>
  <c r="E4078" i="10"/>
  <c r="E906" i="10"/>
  <c r="O905" i="10" s="1"/>
  <c r="O407" i="10"/>
  <c r="O790" i="10"/>
  <c r="E3701" i="10"/>
  <c r="O3700" i="10" s="1"/>
  <c r="E1373" i="10"/>
  <c r="O1372" i="10" s="1"/>
  <c r="E4130" i="10"/>
  <c r="O4129" i="10" s="1"/>
  <c r="E3976" i="10"/>
  <c r="O3975" i="10" s="1"/>
  <c r="E4205" i="10"/>
  <c r="O4204" i="10" s="1"/>
  <c r="F1855" i="10"/>
  <c r="F1599" i="10"/>
  <c r="F2531" i="10"/>
  <c r="F2079" i="10"/>
  <c r="F2876" i="10"/>
  <c r="F1044" i="10"/>
  <c r="F2532" i="10"/>
  <c r="F4573" i="10"/>
  <c r="F1043" i="10"/>
  <c r="O1206" i="10" l="1"/>
  <c r="E1044" i="10"/>
  <c r="E1045" i="10"/>
  <c r="E2079" i="10"/>
  <c r="O2078" i="10" s="1"/>
  <c r="E1599" i="10"/>
  <c r="O1598" i="10" s="1"/>
  <c r="E2533" i="10"/>
  <c r="E2532" i="10"/>
  <c r="E1855" i="10"/>
  <c r="O1854" i="10" s="1"/>
  <c r="E2876" i="10"/>
  <c r="O2875" i="10" s="1"/>
  <c r="O4130" i="10"/>
  <c r="O4078" i="10"/>
  <c r="O4205" i="10"/>
  <c r="E4574" i="10"/>
  <c r="O4574" i="10" s="1"/>
  <c r="E4481" i="10"/>
  <c r="O4480" i="10" s="1"/>
  <c r="F4385" i="10"/>
  <c r="F4829" i="10"/>
  <c r="F4900" i="10"/>
  <c r="F4384" i="10"/>
  <c r="F4899" i="10"/>
  <c r="O2532" i="10" l="1"/>
  <c r="O1044" i="10"/>
  <c r="E4384" i="10"/>
  <c r="E4830" i="10"/>
  <c r="O4830" i="10" s="1"/>
  <c r="E4385" i="10"/>
  <c r="E4386" i="10"/>
  <c r="E4900" i="10"/>
  <c r="E4573" i="10"/>
  <c r="O4573" i="10" s="1"/>
  <c r="E4737" i="10"/>
  <c r="O4736" i="10" s="1"/>
  <c r="E4829" i="10"/>
  <c r="E237" i="10"/>
  <c r="O236" i="10" s="1"/>
  <c r="F4898" i="10"/>
  <c r="F679" i="10"/>
  <c r="F487" i="10"/>
  <c r="F4642" i="10"/>
  <c r="F486" i="10"/>
  <c r="F4644" i="10"/>
  <c r="F74" i="10"/>
  <c r="F4643" i="10"/>
  <c r="O4384" i="10" l="1"/>
  <c r="O4385" i="10"/>
  <c r="O4829" i="10"/>
  <c r="E4899" i="10"/>
  <c r="O4899" i="10" s="1"/>
  <c r="E486" i="10"/>
  <c r="E488" i="10"/>
  <c r="E487" i="10"/>
  <c r="E4643" i="10"/>
  <c r="E4644" i="10"/>
  <c r="E74" i="10"/>
  <c r="O73" i="10" s="1"/>
  <c r="E679" i="10"/>
  <c r="O678" i="10" s="1"/>
  <c r="E2764" i="10"/>
  <c r="O2764" i="10" s="1"/>
  <c r="E2472" i="10"/>
  <c r="O2472" i="10" s="1"/>
  <c r="E2187" i="10"/>
  <c r="O2187" i="10" s="1"/>
  <c r="E1851" i="10"/>
  <c r="O1851" i="10" s="1"/>
  <c r="E1595" i="10"/>
  <c r="O1594" i="10" s="1"/>
  <c r="E1301" i="10"/>
  <c r="O1300" i="10" s="1"/>
  <c r="F3608" i="10"/>
  <c r="F842" i="10"/>
  <c r="F1080" i="10"/>
  <c r="O487" i="10" l="1"/>
  <c r="O486" i="10"/>
  <c r="E3608" i="10"/>
  <c r="O3607" i="10" s="1"/>
  <c r="E842" i="10"/>
  <c r="O841" i="10" s="1"/>
  <c r="O4643" i="10"/>
  <c r="O2186" i="10"/>
  <c r="O1595" i="10"/>
  <c r="O2471" i="10"/>
  <c r="O1850" i="10"/>
  <c r="O2763" i="10"/>
  <c r="E1080" i="10"/>
  <c r="O1079" i="10" s="1"/>
  <c r="E4187" i="10"/>
  <c r="O4186" i="10" s="1"/>
  <c r="E4262" i="10"/>
  <c r="O4261" i="10" s="1"/>
  <c r="F1081" i="10"/>
  <c r="F4044" i="10"/>
  <c r="F4042" i="10"/>
  <c r="F21" i="10"/>
  <c r="F3969" i="10"/>
  <c r="F4043" i="10"/>
  <c r="F4442" i="10"/>
  <c r="F4524" i="10"/>
  <c r="E4442" i="10" l="1"/>
  <c r="O4441" i="10" s="1"/>
  <c r="E4443" i="10"/>
  <c r="E3969" i="10"/>
  <c r="O3968" i="10" s="1"/>
  <c r="E21" i="10"/>
  <c r="O20" i="10" s="1"/>
  <c r="E4044" i="10"/>
  <c r="E1081" i="10"/>
  <c r="O1080" i="10" s="1"/>
  <c r="E4043" i="10"/>
  <c r="E4524" i="10"/>
  <c r="O4523" i="10" s="1"/>
  <c r="E4617" i="10"/>
  <c r="O4616" i="10" s="1"/>
  <c r="F4780" i="10"/>
  <c r="F4710" i="10"/>
  <c r="O4043" i="10" l="1"/>
  <c r="O4442" i="10"/>
  <c r="E4711" i="10"/>
  <c r="E4710" i="10"/>
  <c r="O4709" i="10" s="1"/>
  <c r="E4780" i="10"/>
  <c r="O4779" i="10" s="1"/>
  <c r="E4873" i="10"/>
  <c r="O4872" i="10" s="1"/>
  <c r="E111" i="10"/>
  <c r="O110" i="10" s="1"/>
  <c r="F181" i="10"/>
  <c r="F4967" i="10"/>
  <c r="F4966" i="10"/>
  <c r="O4710" i="10" l="1"/>
  <c r="E4967" i="10"/>
  <c r="E4966" i="10"/>
  <c r="O4965" i="10" s="1"/>
  <c r="O111" i="10"/>
  <c r="E181" i="10"/>
  <c r="O180" i="10" s="1"/>
  <c r="E367" i="10"/>
  <c r="O366" i="10" s="1"/>
  <c r="F274" i="10"/>
  <c r="F437" i="10"/>
  <c r="O4966" i="10" l="1"/>
  <c r="E274" i="10"/>
  <c r="O273" i="10" s="1"/>
  <c r="O367" i="10"/>
  <c r="E437" i="10"/>
  <c r="O436" i="10" s="1"/>
  <c r="E623" i="10"/>
  <c r="O623" i="10" s="1"/>
  <c r="F530" i="10"/>
  <c r="O622" i="10" l="1"/>
  <c r="E530" i="10"/>
  <c r="O529" i="10" s="1"/>
  <c r="E879" i="10"/>
  <c r="O878" i="10" s="1"/>
  <c r="F949" i="10"/>
  <c r="F693" i="10"/>
  <c r="F786" i="10"/>
  <c r="E786" i="10" l="1"/>
  <c r="O785" i="10" s="1"/>
  <c r="E693" i="10"/>
  <c r="O692" i="10" s="1"/>
  <c r="O879" i="10"/>
  <c r="E949" i="10"/>
  <c r="O948" i="10" s="1"/>
  <c r="F1986" i="10"/>
  <c r="F3380" i="10"/>
  <c r="F2271" i="10"/>
  <c r="F2725" i="10"/>
  <c r="F2270" i="10"/>
  <c r="E3380" i="10" l="1"/>
  <c r="O3379" i="10" s="1"/>
  <c r="E2270" i="10"/>
  <c r="E2725" i="10"/>
  <c r="O2724" i="10" s="1"/>
  <c r="E2271" i="10"/>
  <c r="E1986" i="10"/>
  <c r="O1985" i="10" s="1"/>
  <c r="E46" i="10"/>
  <c r="O46" i="10" s="1"/>
  <c r="F4064" i="10"/>
  <c r="F1386" i="10"/>
  <c r="F1551" i="10"/>
  <c r="F1807" i="10"/>
  <c r="F1550" i="10"/>
  <c r="F4065" i="10"/>
  <c r="F1549" i="10"/>
  <c r="F1805" i="10"/>
  <c r="F1806" i="10"/>
  <c r="F1112" i="10"/>
  <c r="F1181" i="10"/>
  <c r="O2270" i="10" l="1"/>
  <c r="E1806" i="10"/>
  <c r="E1807" i="10"/>
  <c r="E1113" i="10"/>
  <c r="E1112" i="10"/>
  <c r="O1111" i="10" s="1"/>
  <c r="E1550" i="10"/>
  <c r="E1551" i="10"/>
  <c r="E1181" i="10"/>
  <c r="O1180" i="10" s="1"/>
  <c r="E1386" i="10"/>
  <c r="O1385" i="10" s="1"/>
  <c r="O45" i="10"/>
  <c r="E4065" i="10"/>
  <c r="O4357" i="10"/>
  <c r="E4497" i="10"/>
  <c r="O4496" i="10" s="1"/>
  <c r="E4660" i="10"/>
  <c r="O4659" i="10" s="1"/>
  <c r="E4753" i="10"/>
  <c r="O4752" i="10" s="1"/>
  <c r="E4916" i="10"/>
  <c r="O4915" i="10" s="1"/>
  <c r="E90" i="10"/>
  <c r="O89" i="10" s="1"/>
  <c r="E253" i="10"/>
  <c r="O252" i="10" s="1"/>
  <c r="F4846" i="10"/>
  <c r="F4139" i="10"/>
  <c r="F4063" i="10"/>
  <c r="F4140" i="10"/>
  <c r="F4847" i="10"/>
  <c r="F4138" i="10"/>
  <c r="F182" i="10"/>
  <c r="F4590" i="10"/>
  <c r="O1112" i="10" l="1"/>
  <c r="E4140" i="10"/>
  <c r="E4590" i="10"/>
  <c r="O4589" i="10" s="1"/>
  <c r="E4064" i="10"/>
  <c r="O4064" i="10" s="1"/>
  <c r="E4139" i="10"/>
  <c r="E4846" i="10"/>
  <c r="O4845" i="10" s="1"/>
  <c r="E4847" i="10"/>
  <c r="O1550" i="10"/>
  <c r="O1806" i="10"/>
  <c r="E183" i="10"/>
  <c r="E182" i="10"/>
  <c r="E346" i="10"/>
  <c r="O345" i="10" s="1"/>
  <c r="F438" i="10"/>
  <c r="O4139" i="10" l="1"/>
  <c r="O4846" i="10"/>
  <c r="O182" i="10"/>
  <c r="E439" i="10"/>
  <c r="O439" i="10" s="1"/>
  <c r="E438" i="10"/>
  <c r="E509" i="10"/>
  <c r="O508" i="10" s="1"/>
  <c r="E602" i="10"/>
  <c r="O601" i="10" s="1"/>
  <c r="F694" i="10"/>
  <c r="O438" i="10" l="1"/>
  <c r="E695" i="10"/>
  <c r="O695" i="10" s="1"/>
  <c r="E694" i="10"/>
  <c r="E765" i="10"/>
  <c r="O764" i="10" s="1"/>
  <c r="E858" i="10"/>
  <c r="O857" i="10" s="1"/>
  <c r="F950" i="10"/>
  <c r="O694" i="10" l="1"/>
  <c r="E951" i="10"/>
  <c r="E950" i="10"/>
  <c r="F2892" i="10"/>
  <c r="O950" i="10" l="1"/>
  <c r="E2893" i="10"/>
  <c r="O2893" i="10" s="1"/>
  <c r="E2892" i="10"/>
  <c r="E1947" i="10"/>
  <c r="O1947" i="10" s="1"/>
  <c r="E1563" i="10"/>
  <c r="O1563" i="10" s="1"/>
  <c r="F1074" i="10"/>
  <c r="O2892" i="10" l="1"/>
  <c r="O1946" i="10"/>
  <c r="O1562" i="10"/>
  <c r="E1074" i="10"/>
  <c r="O1073" i="10" s="1"/>
  <c r="E4247" i="10"/>
  <c r="O4246" i="10" s="1"/>
  <c r="E4486" i="10"/>
  <c r="O4485" i="10" s="1"/>
  <c r="E4940" i="10"/>
  <c r="O4939" i="10" s="1"/>
  <c r="E143" i="10"/>
  <c r="O142" i="10" s="1"/>
  <c r="F4647" i="10"/>
  <c r="F4776" i="10"/>
  <c r="F4648" i="10"/>
  <c r="F334" i="10"/>
  <c r="E4648" i="10" l="1"/>
  <c r="E4649" i="10"/>
  <c r="E4777" i="10"/>
  <c r="E4776" i="10"/>
  <c r="E335" i="10"/>
  <c r="E334" i="10"/>
  <c r="E498" i="10"/>
  <c r="O497" i="10" s="1"/>
  <c r="E655" i="10"/>
  <c r="O654" i="10" s="1"/>
  <c r="F853" i="10"/>
  <c r="F852" i="10"/>
  <c r="O4776" i="10" l="1"/>
  <c r="O4648" i="10"/>
  <c r="O334" i="10"/>
  <c r="E853" i="10"/>
  <c r="E852" i="10"/>
  <c r="O2891" i="10"/>
  <c r="E1904" i="10"/>
  <c r="O1903" i="10" s="1"/>
  <c r="F1118" i="10"/>
  <c r="O852" i="10" l="1"/>
  <c r="O1904" i="10"/>
  <c r="E1118" i="10"/>
  <c r="O1117" i="10" s="1"/>
  <c r="E4343" i="10"/>
  <c r="O4342" i="10" s="1"/>
  <c r="O4593" i="10"/>
  <c r="O4721" i="10"/>
  <c r="O4878" i="10"/>
  <c r="O413" i="10"/>
  <c r="O698" i="10"/>
  <c r="E3060" i="10"/>
  <c r="O3059" i="10" s="1"/>
  <c r="E2605" i="10"/>
  <c r="O2604" i="10" s="1"/>
  <c r="F3944" i="10"/>
  <c r="F1866" i="10"/>
  <c r="F1865" i="10"/>
  <c r="F2151" i="10"/>
  <c r="F1610" i="10"/>
  <c r="F3945" i="10"/>
  <c r="F1609" i="10"/>
  <c r="E3946" i="10" l="1"/>
  <c r="O3946" i="10" s="1"/>
  <c r="E3945" i="10"/>
  <c r="E2151" i="10"/>
  <c r="O2150" i="10" s="1"/>
  <c r="E1865" i="10"/>
  <c r="E1866" i="10"/>
  <c r="E1610" i="10"/>
  <c r="E1609" i="10"/>
  <c r="E1365" i="10"/>
  <c r="O1364" i="10" s="1"/>
  <c r="O1053" i="10"/>
  <c r="F3942" i="10"/>
  <c r="O1865" i="10" l="1"/>
  <c r="O3945" i="10"/>
  <c r="O1609" i="10"/>
  <c r="E3942" i="10"/>
  <c r="O3941" i="10" s="1"/>
  <c r="E4122" i="10"/>
  <c r="O4122" i="10" s="1"/>
  <c r="F4197" i="10"/>
  <c r="O4121" i="10" l="1"/>
  <c r="E4197" i="10"/>
  <c r="O4196" i="10" s="1"/>
  <c r="O4311" i="10"/>
  <c r="O4445" i="10"/>
  <c r="O4668" i="10"/>
  <c r="O4924" i="10"/>
  <c r="O69" i="10"/>
  <c r="O162" i="10"/>
  <c r="O325" i="10"/>
  <c r="O418" i="10"/>
  <c r="O581" i="10"/>
  <c r="O674" i="10"/>
  <c r="O837" i="10"/>
  <c r="O930" i="10"/>
  <c r="E3133" i="10"/>
  <c r="O3133" i="10" s="1"/>
  <c r="E2691" i="10"/>
  <c r="O2690" i="10" s="1"/>
  <c r="E2406" i="10"/>
  <c r="O2405" i="10" s="1"/>
  <c r="E1952" i="10"/>
  <c r="O1952" i="10" s="1"/>
  <c r="E1696" i="10"/>
  <c r="O1695" i="10" s="1"/>
  <c r="E1451" i="10"/>
  <c r="O1450" i="10" s="1"/>
  <c r="O1245" i="10"/>
  <c r="E1088" i="10"/>
  <c r="O1087" i="10" s="1"/>
  <c r="F4506" i="10"/>
  <c r="F4762" i="10"/>
  <c r="F995" i="10"/>
  <c r="E4762" i="10" l="1"/>
  <c r="O4761" i="10" s="1"/>
  <c r="E4506" i="10"/>
  <c r="O4505" i="10" s="1"/>
  <c r="O1451" i="10"/>
  <c r="O1088" i="10"/>
  <c r="O1951" i="10"/>
  <c r="O3132" i="10"/>
  <c r="O2691" i="10"/>
  <c r="E996" i="10"/>
  <c r="E995" i="10"/>
  <c r="O994" i="10" s="1"/>
  <c r="O4037" i="10"/>
  <c r="E4218" i="10"/>
  <c r="O4218" i="10" s="1"/>
  <c r="E4293" i="10"/>
  <c r="O4292" i="10" s="1"/>
  <c r="O4407" i="10"/>
  <c r="O4612" i="10"/>
  <c r="E4706" i="10"/>
  <c r="O4705" i="10" s="1"/>
  <c r="O4868" i="10"/>
  <c r="E4962" i="10"/>
  <c r="O4961" i="10" s="1"/>
  <c r="O77" i="10"/>
  <c r="O170" i="10"/>
  <c r="O333" i="10"/>
  <c r="O426" i="10"/>
  <c r="O618" i="10"/>
  <c r="O781" i="10"/>
  <c r="O874" i="10"/>
  <c r="E3878" i="10"/>
  <c r="O3878" i="10" s="1"/>
  <c r="F2600" i="10"/>
  <c r="O995" i="10" l="1"/>
  <c r="O3877" i="10"/>
  <c r="O4217" i="10"/>
  <c r="E2601" i="10"/>
  <c r="E2600" i="10"/>
  <c r="O2599" i="10" s="1"/>
  <c r="F2088" i="10"/>
  <c r="O2600" i="10" l="1"/>
  <c r="E2089" i="10"/>
  <c r="E2088" i="10"/>
  <c r="O2087" i="10" s="1"/>
  <c r="O1480" i="10"/>
  <c r="F1175" i="10"/>
  <c r="O2088" i="10" l="1"/>
  <c r="E1176" i="10"/>
  <c r="O1176" i="10" s="1"/>
  <c r="E1175" i="10"/>
  <c r="F3943" i="10"/>
  <c r="O1175" i="10" l="1"/>
  <c r="E3944" i="10"/>
  <c r="E3943" i="10"/>
  <c r="E4125" i="10"/>
  <c r="O4124" i="10" s="1"/>
  <c r="F4361" i="10"/>
  <c r="O3943" i="10" l="1"/>
  <c r="E4361" i="10"/>
  <c r="O4360" i="10" s="1"/>
  <c r="E4492" i="10"/>
  <c r="O4491" i="10" s="1"/>
  <c r="E4684" i="10"/>
  <c r="O4683" i="10" s="1"/>
  <c r="E114" i="10"/>
  <c r="O113" i="10" s="1"/>
  <c r="F4904" i="10"/>
  <c r="F269" i="10"/>
  <c r="F270" i="10"/>
  <c r="E4904" i="10" l="1"/>
  <c r="E4905" i="10"/>
  <c r="E271" i="10"/>
  <c r="O271" i="10" s="1"/>
  <c r="E270" i="10"/>
  <c r="E399" i="10"/>
  <c r="O399" i="10" s="1"/>
  <c r="E591" i="10"/>
  <c r="O590" i="10" s="1"/>
  <c r="E754" i="10"/>
  <c r="O753" i="10" s="1"/>
  <c r="E946" i="10"/>
  <c r="O945" i="10" s="1"/>
  <c r="E1326" i="10"/>
  <c r="O1325" i="10" s="1"/>
  <c r="F4012" i="10"/>
  <c r="O270" i="10" l="1"/>
  <c r="O4904" i="10"/>
  <c r="O398" i="10"/>
  <c r="E4012" i="10"/>
  <c r="O4011" i="10" s="1"/>
  <c r="F4848" i="10"/>
  <c r="F4528" i="10"/>
  <c r="E4528" i="10" l="1"/>
  <c r="E4529" i="10"/>
  <c r="E4849" i="10"/>
  <c r="E4848" i="10"/>
  <c r="E250" i="10"/>
  <c r="O249" i="10" s="1"/>
  <c r="E535" i="10"/>
  <c r="O534" i="10" s="1"/>
  <c r="F861" i="10"/>
  <c r="O4528" i="10" l="1"/>
  <c r="O4848" i="10"/>
  <c r="O535" i="10"/>
  <c r="E861" i="10"/>
  <c r="O860" i="10" s="1"/>
  <c r="E3780" i="10"/>
  <c r="O3779" i="10" s="1"/>
  <c r="E3589" i="10"/>
  <c r="O3589" i="10" s="1"/>
  <c r="E3489" i="10"/>
  <c r="O3488" i="10" s="1"/>
  <c r="F3389" i="10"/>
  <c r="F22" i="10"/>
  <c r="F3901" i="10"/>
  <c r="F3680" i="10"/>
  <c r="E3902" i="10" l="1"/>
  <c r="O3902" i="10" s="1"/>
  <c r="E23" i="10"/>
  <c r="O23" i="10" s="1"/>
  <c r="E3680" i="10"/>
  <c r="O3679" i="10" s="1"/>
  <c r="O3489" i="10"/>
  <c r="O3588" i="10"/>
  <c r="E3390" i="10"/>
  <c r="O3390" i="10" s="1"/>
  <c r="E3268" i="10"/>
  <c r="O3267" i="10" s="1"/>
  <c r="E3077" i="10"/>
  <c r="O3077" i="10" s="1"/>
  <c r="E2977" i="10"/>
  <c r="O2977" i="10" s="1"/>
  <c r="F2872" i="10"/>
  <c r="F3168" i="10"/>
  <c r="E3168" i="10" l="1"/>
  <c r="O3167" i="10" s="1"/>
  <c r="O2976" i="10"/>
  <c r="O3076" i="10"/>
  <c r="E2872" i="10"/>
  <c r="O2871" i="10" s="1"/>
  <c r="E3793" i="10"/>
  <c r="O3793" i="10" s="1"/>
  <c r="E3529" i="10"/>
  <c r="O3528" i="10" s="1"/>
  <c r="O3260" i="10"/>
  <c r="E2859" i="10"/>
  <c r="O2858" i="10" s="1"/>
  <c r="F2808" i="10"/>
  <c r="F2703" i="10"/>
  <c r="F2702" i="10"/>
  <c r="F2735" i="10"/>
  <c r="E2735" i="10" l="1"/>
  <c r="O2734" i="10" s="1"/>
  <c r="E2808" i="10"/>
  <c r="O2807" i="10" s="1"/>
  <c r="O3529" i="10"/>
  <c r="O3792" i="10"/>
  <c r="E2703" i="10"/>
  <c r="E2702" i="10"/>
  <c r="F2610" i="10"/>
  <c r="O2702" i="10" l="1"/>
  <c r="E2610" i="10"/>
  <c r="O2609" i="10" s="1"/>
  <c r="E2354" i="10"/>
  <c r="O2353" i="10" s="1"/>
  <c r="F2261" i="10"/>
  <c r="F2517" i="10"/>
  <c r="F2446" i="10"/>
  <c r="E2447" i="10" l="1"/>
  <c r="E2446" i="10"/>
  <c r="E2517" i="10"/>
  <c r="O2516" i="10" s="1"/>
  <c r="E2261" i="10"/>
  <c r="O2260" i="10" s="1"/>
  <c r="F2098" i="10"/>
  <c r="F2190" i="10"/>
  <c r="O2446" i="10" l="1"/>
  <c r="E2191" i="10"/>
  <c r="E2190" i="10"/>
  <c r="E2098" i="10"/>
  <c r="O2097" i="10" s="1"/>
  <c r="E1933" i="10"/>
  <c r="O1932" i="10" s="1"/>
  <c r="E1805" i="10"/>
  <c r="O1804" i="10" s="1"/>
  <c r="E1677" i="10"/>
  <c r="O1676" i="10" s="1"/>
  <c r="E1549" i="10"/>
  <c r="O1548" i="10" s="1"/>
  <c r="E1466" i="10"/>
  <c r="O1465" i="10" s="1"/>
  <c r="E1082" i="10"/>
  <c r="O1081" i="10" s="1"/>
  <c r="E3987" i="10"/>
  <c r="O3987" i="10" s="1"/>
  <c r="E4115" i="10"/>
  <c r="O4115" i="10" s="1"/>
  <c r="E4243" i="10"/>
  <c r="O4243" i="10" s="1"/>
  <c r="E4371" i="10"/>
  <c r="O4371" i="10" s="1"/>
  <c r="E3865" i="10"/>
  <c r="O3865" i="10" s="1"/>
  <c r="F1867" i="10"/>
  <c r="F1611" i="10"/>
  <c r="F1338" i="10"/>
  <c r="F1209" i="10"/>
  <c r="F1612" i="10"/>
  <c r="F1208" i="10"/>
  <c r="F3600" i="10"/>
  <c r="F1868" i="10"/>
  <c r="F1741" i="10"/>
  <c r="F2005" i="10"/>
  <c r="O2190" i="10" l="1"/>
  <c r="E1210" i="10"/>
  <c r="E1209" i="10"/>
  <c r="E1613" i="10"/>
  <c r="E1612" i="10"/>
  <c r="E1869" i="10"/>
  <c r="E1868" i="10"/>
  <c r="E1338" i="10"/>
  <c r="O1337" i="10" s="1"/>
  <c r="E1741" i="10"/>
  <c r="O1740" i="10" s="1"/>
  <c r="E2005" i="10"/>
  <c r="O2004" i="10" s="1"/>
  <c r="O3864" i="10"/>
  <c r="E3600" i="10"/>
  <c r="O3599" i="10" s="1"/>
  <c r="E3353" i="10"/>
  <c r="O3352" i="10" s="1"/>
  <c r="F3088" i="10"/>
  <c r="O1209" i="10" l="1"/>
  <c r="O1612" i="10"/>
  <c r="O1868" i="10"/>
  <c r="O3353" i="10"/>
  <c r="E3088" i="10"/>
  <c r="O3087" i="10" s="1"/>
  <c r="O2701" i="10"/>
  <c r="O2631" i="10"/>
  <c r="F2829" i="10"/>
  <c r="F2540" i="10"/>
  <c r="F2539" i="10"/>
  <c r="E2830" i="10" l="1"/>
  <c r="E2829" i="10"/>
  <c r="O2828" i="10" s="1"/>
  <c r="E2540" i="10"/>
  <c r="E2539" i="10"/>
  <c r="O2538" i="10" s="1"/>
  <c r="O2445" i="10"/>
  <c r="E2376" i="10"/>
  <c r="O2375" i="10" s="1"/>
  <c r="E2283" i="10"/>
  <c r="O2282" i="10" s="1"/>
  <c r="O2189" i="10"/>
  <c r="F2120" i="10"/>
  <c r="O2829" i="10" l="1"/>
  <c r="O2539" i="10"/>
  <c r="O2376" i="10"/>
  <c r="O2283" i="10"/>
  <c r="E2121" i="10"/>
  <c r="E2120" i="10"/>
  <c r="O2119" i="10" s="1"/>
  <c r="F2027" i="10"/>
  <c r="F2028" i="10"/>
  <c r="O2120" i="10" l="1"/>
  <c r="E2028" i="10"/>
  <c r="E2027" i="10"/>
  <c r="O2026" i="10" s="1"/>
  <c r="F1939" i="10"/>
  <c r="O2027" i="10" l="1"/>
  <c r="E1939" i="10"/>
  <c r="O1938" i="10" s="1"/>
  <c r="E1940" i="10"/>
  <c r="F1875" i="10"/>
  <c r="O1939" i="10" l="1"/>
  <c r="E1876" i="10"/>
  <c r="E1875" i="10"/>
  <c r="O1874" i="10" s="1"/>
  <c r="F1811" i="10"/>
  <c r="O1875" i="10" l="1"/>
  <c r="E1811" i="10"/>
  <c r="O1810" i="10" s="1"/>
  <c r="E1812" i="10"/>
  <c r="F1747" i="10"/>
  <c r="O1811" i="10" l="1"/>
  <c r="E1748" i="10"/>
  <c r="E1747" i="10"/>
  <c r="O1746" i="10" s="1"/>
  <c r="F1683" i="10"/>
  <c r="O1747" i="10" l="1"/>
  <c r="E1684" i="10"/>
  <c r="E1683" i="10"/>
  <c r="O1682" i="10" s="1"/>
  <c r="O1618" i="10"/>
  <c r="F1555" i="10"/>
  <c r="O1683" i="10" l="1"/>
  <c r="E1555" i="10"/>
  <c r="O1554" i="10" s="1"/>
  <c r="E1556" i="10"/>
  <c r="F1474" i="10"/>
  <c r="F1473" i="10"/>
  <c r="O1555" i="10" l="1"/>
  <c r="E1474" i="10"/>
  <c r="O1282" i="10"/>
  <c r="O1158" i="10"/>
  <c r="E4063" i="10"/>
  <c r="O4062" i="10" s="1"/>
  <c r="O4144" i="10"/>
  <c r="O4400" i="10"/>
  <c r="E3901" i="10"/>
  <c r="O3900" i="10" s="1"/>
  <c r="F1075" i="10"/>
  <c r="F4319" i="10"/>
  <c r="F3636" i="10"/>
  <c r="F1472" i="10"/>
  <c r="F962" i="10"/>
  <c r="F1076" i="10"/>
  <c r="E1076" i="10" l="1"/>
  <c r="E1077" i="10"/>
  <c r="E962" i="10"/>
  <c r="O961" i="10" s="1"/>
  <c r="E1473" i="10"/>
  <c r="O1473" i="10" s="1"/>
  <c r="E4319" i="10"/>
  <c r="O4318" i="10" s="1"/>
  <c r="O3901" i="10"/>
  <c r="E3636" i="10"/>
  <c r="O3635" i="10" s="1"/>
  <c r="E3389" i="10"/>
  <c r="O3389" i="10" s="1"/>
  <c r="F3124" i="10"/>
  <c r="O1076" i="10" l="1"/>
  <c r="O3388" i="10"/>
  <c r="E3124" i="10"/>
  <c r="O3123" i="10" s="1"/>
  <c r="O2798" i="10"/>
  <c r="E2694" i="10"/>
  <c r="O2693" i="10" s="1"/>
  <c r="E2531" i="10"/>
  <c r="O2530" i="10" s="1"/>
  <c r="E2438" i="10"/>
  <c r="O2437" i="10" s="1"/>
  <c r="E2368" i="10"/>
  <c r="O2368" i="10" s="1"/>
  <c r="E2275" i="10"/>
  <c r="O2275" i="10" s="1"/>
  <c r="E2182" i="10"/>
  <c r="O2181" i="10" s="1"/>
  <c r="E2112" i="10"/>
  <c r="O2112" i="10" s="1"/>
  <c r="E2019" i="10"/>
  <c r="O2019" i="10" s="1"/>
  <c r="O1926" i="10"/>
  <c r="O1798" i="10"/>
  <c r="O1670" i="10"/>
  <c r="O1542" i="10"/>
  <c r="F1354" i="10"/>
  <c r="F2624" i="10"/>
  <c r="E2625" i="10" l="1"/>
  <c r="E2624" i="10"/>
  <c r="O2623" i="10" s="1"/>
  <c r="O2274" i="10"/>
  <c r="O2018" i="10"/>
  <c r="O2531" i="10"/>
  <c r="O2111" i="10"/>
  <c r="O2367" i="10"/>
  <c r="E1354" i="10"/>
  <c r="O1353" i="10" s="1"/>
  <c r="E1277" i="10"/>
  <c r="O1276" i="10" s="1"/>
  <c r="E1021" i="10"/>
  <c r="O1020" i="10" s="1"/>
  <c r="O18" i="10"/>
  <c r="E3465" i="10"/>
  <c r="O3465" i="10" s="1"/>
  <c r="F1098" i="10"/>
  <c r="F3708" i="10"/>
  <c r="F3196" i="10"/>
  <c r="O2624" i="10" l="1"/>
  <c r="E3708" i="10"/>
  <c r="O3707" i="10" s="1"/>
  <c r="E1098" i="10"/>
  <c r="O1097" i="10" s="1"/>
  <c r="O3464" i="10"/>
  <c r="E3196" i="10"/>
  <c r="O3195" i="10" s="1"/>
  <c r="E2953" i="10"/>
  <c r="O2953" i="10" s="1"/>
  <c r="E2749" i="10"/>
  <c r="O2748" i="10" s="1"/>
  <c r="E2651" i="10"/>
  <c r="O2651" i="10" s="1"/>
  <c r="O2557" i="10"/>
  <c r="E2488" i="10"/>
  <c r="O2488" i="10" s="1"/>
  <c r="E2395" i="10"/>
  <c r="O2394" i="10" s="1"/>
  <c r="O2301" i="10"/>
  <c r="E2232" i="10"/>
  <c r="O2232" i="10" s="1"/>
  <c r="E2139" i="10"/>
  <c r="O2139" i="10" s="1"/>
  <c r="O2045" i="10"/>
  <c r="E1976" i="10"/>
  <c r="O1976" i="10" s="1"/>
  <c r="O1696" i="10"/>
  <c r="F1476" i="10"/>
  <c r="O2395" i="10" l="1"/>
  <c r="O2952" i="10"/>
  <c r="O2487" i="10"/>
  <c r="O1975" i="10"/>
  <c r="O2231" i="10"/>
  <c r="O2749" i="10"/>
  <c r="O2650" i="10"/>
  <c r="O2138" i="10"/>
  <c r="E1477" i="10"/>
  <c r="O1413" i="10"/>
  <c r="E1249" i="10"/>
  <c r="O1248" i="10" s="1"/>
  <c r="O1174" i="10"/>
  <c r="E1043" i="10"/>
  <c r="O1043" i="10" s="1"/>
  <c r="F1106" i="10"/>
  <c r="F964" i="10"/>
  <c r="F1105" i="10"/>
  <c r="F1475" i="10"/>
  <c r="E1105" i="10" l="1"/>
  <c r="E1106" i="10"/>
  <c r="E1476" i="10"/>
  <c r="O1476" i="10" s="1"/>
  <c r="O1042" i="10"/>
  <c r="E965" i="10"/>
  <c r="O3942" i="10"/>
  <c r="O4006" i="10"/>
  <c r="E4198" i="10"/>
  <c r="O4198" i="10" s="1"/>
  <c r="O4262" i="10"/>
  <c r="O4326" i="10"/>
  <c r="E4520" i="10"/>
  <c r="O4519" i="10" s="1"/>
  <c r="O4583" i="10"/>
  <c r="O4711" i="10"/>
  <c r="O4775" i="10"/>
  <c r="O4839" i="10"/>
  <c r="O4903" i="10"/>
  <c r="E4968" i="10"/>
  <c r="O4967" i="10" s="1"/>
  <c r="O160" i="10"/>
  <c r="O224" i="10"/>
  <c r="O288" i="10"/>
  <c r="O416" i="10"/>
  <c r="O480" i="10"/>
  <c r="O544" i="10"/>
  <c r="O672" i="10"/>
  <c r="O736" i="10"/>
  <c r="O800" i="10"/>
  <c r="E928" i="10"/>
  <c r="O928" i="10" s="1"/>
  <c r="E3785" i="10"/>
  <c r="O3784" i="10" s="1"/>
  <c r="F607" i="10"/>
  <c r="F4135" i="10"/>
  <c r="F608" i="10"/>
  <c r="F3516" i="10"/>
  <c r="F351" i="10"/>
  <c r="F963" i="10"/>
  <c r="F352" i="10"/>
  <c r="F865" i="10"/>
  <c r="F4391" i="10"/>
  <c r="F4453" i="10"/>
  <c r="F863" i="10"/>
  <c r="F864" i="10"/>
  <c r="F4646" i="10"/>
  <c r="F609" i="10"/>
  <c r="F353" i="10"/>
  <c r="F97" i="10"/>
  <c r="F4071" i="10"/>
  <c r="O1105" i="10" l="1"/>
  <c r="E4647" i="10"/>
  <c r="O4647" i="10" s="1"/>
  <c r="E97" i="10"/>
  <c r="O96" i="10" s="1"/>
  <c r="E964" i="10"/>
  <c r="O964" i="10" s="1"/>
  <c r="E864" i="10"/>
  <c r="E608" i="10"/>
  <c r="E352" i="10"/>
  <c r="E4135" i="10"/>
  <c r="O4134" i="10" s="1"/>
  <c r="E865" i="10"/>
  <c r="E609" i="10"/>
  <c r="E353" i="10"/>
  <c r="E4454" i="10"/>
  <c r="O4454" i="10" s="1"/>
  <c r="E4071" i="10"/>
  <c r="O4070" i="10" s="1"/>
  <c r="E4391" i="10"/>
  <c r="O4390" i="10" s="1"/>
  <c r="O3785" i="10"/>
  <c r="E3516" i="10"/>
  <c r="O3515" i="10" s="1"/>
  <c r="E3273" i="10"/>
  <c r="O3273" i="10" s="1"/>
  <c r="F3004" i="10"/>
  <c r="O608" i="10" l="1"/>
  <c r="O352" i="10"/>
  <c r="O864" i="10"/>
  <c r="O3272" i="10"/>
  <c r="E3004" i="10"/>
  <c r="O3003" i="10" s="1"/>
  <c r="E2643" i="10"/>
  <c r="O2643" i="10" s="1"/>
  <c r="E2550" i="10"/>
  <c r="O2549" i="10" s="1"/>
  <c r="E2480" i="10"/>
  <c r="O2480" i="10" s="1"/>
  <c r="E2387" i="10"/>
  <c r="O2387" i="10" s="1"/>
  <c r="E2294" i="10"/>
  <c r="O2293" i="10" s="1"/>
  <c r="E2224" i="10"/>
  <c r="O2223" i="10" s="1"/>
  <c r="E2131" i="10"/>
  <c r="O2130" i="10" s="1"/>
  <c r="E2038" i="10"/>
  <c r="O2037" i="10" s="1"/>
  <c r="E1968" i="10"/>
  <c r="O1968" i="10" s="1"/>
  <c r="O1893" i="10"/>
  <c r="O1829" i="10"/>
  <c r="O1765" i="10"/>
  <c r="O1701" i="10"/>
  <c r="O1637" i="10"/>
  <c r="O1573" i="10"/>
  <c r="O1509" i="10"/>
  <c r="F1421" i="10"/>
  <c r="F2785" i="10"/>
  <c r="E2786" i="10" l="1"/>
  <c r="E2785" i="10"/>
  <c r="O2784" i="10" s="1"/>
  <c r="O2131" i="10"/>
  <c r="O2642" i="10"/>
  <c r="O2386" i="10"/>
  <c r="O1967" i="10"/>
  <c r="O2224" i="10"/>
  <c r="O2479" i="10"/>
  <c r="E1421" i="10"/>
  <c r="O1420" i="10" s="1"/>
  <c r="E1358" i="10"/>
  <c r="O1358" i="10" s="1"/>
  <c r="E1280" i="10"/>
  <c r="O1280" i="10" s="1"/>
  <c r="F1193" i="10"/>
  <c r="O2785" i="10" l="1"/>
  <c r="O1357" i="10"/>
  <c r="E1193" i="10"/>
  <c r="O1192" i="10" s="1"/>
  <c r="E1119" i="10"/>
  <c r="O1119" i="10" s="1"/>
  <c r="F1050" i="10"/>
  <c r="O1118" i="10" l="1"/>
  <c r="E1050" i="10"/>
  <c r="O1049" i="10" s="1"/>
  <c r="O59" i="10"/>
  <c r="O3986" i="10"/>
  <c r="O4050" i="10"/>
  <c r="O4114" i="10"/>
  <c r="O4178" i="10"/>
  <c r="O4242" i="10"/>
  <c r="O4306" i="10"/>
  <c r="O4370" i="10"/>
  <c r="O4434" i="10"/>
  <c r="E4507" i="10"/>
  <c r="O4506" i="10" s="1"/>
  <c r="O4570" i="10"/>
  <c r="O4634" i="10"/>
  <c r="F987" i="10"/>
  <c r="F4697" i="10"/>
  <c r="E987" i="10" l="1"/>
  <c r="O986" i="10" s="1"/>
  <c r="E988" i="10"/>
  <c r="E4698" i="10"/>
  <c r="O4698" i="10" s="1"/>
  <c r="E4763" i="10"/>
  <c r="O4762" i="10" s="1"/>
  <c r="O4826" i="10"/>
  <c r="O4890" i="10"/>
  <c r="E75" i="10"/>
  <c r="O75" i="10" s="1"/>
  <c r="O139" i="10"/>
  <c r="O203" i="10"/>
  <c r="O331" i="10"/>
  <c r="O395" i="10"/>
  <c r="O459" i="10"/>
  <c r="O587" i="10"/>
  <c r="O651" i="10"/>
  <c r="O779" i="10"/>
  <c r="E843" i="10"/>
  <c r="O843" i="10" s="1"/>
  <c r="E907" i="10"/>
  <c r="O907" i="10" s="1"/>
  <c r="E3758" i="10"/>
  <c r="O3757" i="10" s="1"/>
  <c r="F268" i="10"/>
  <c r="F3493" i="10"/>
  <c r="F524" i="10"/>
  <c r="F716" i="10"/>
  <c r="F4953" i="10"/>
  <c r="F715" i="10"/>
  <c r="O987" i="10" l="1"/>
  <c r="E4954" i="10"/>
  <c r="O4954" i="10" s="1"/>
  <c r="E715" i="10"/>
  <c r="E716" i="10"/>
  <c r="E268" i="10"/>
  <c r="O267" i="10" s="1"/>
  <c r="E524" i="10"/>
  <c r="O523" i="10" s="1"/>
  <c r="O3758" i="10"/>
  <c r="E3493" i="10"/>
  <c r="O3492" i="10" s="1"/>
  <c r="E3246" i="10"/>
  <c r="O3245" i="10" s="1"/>
  <c r="F2981" i="10"/>
  <c r="O715" i="10" l="1"/>
  <c r="O3246" i="10"/>
  <c r="E2981" i="10"/>
  <c r="O2980" i="10" s="1"/>
  <c r="O2859" i="10"/>
  <c r="F2712" i="10"/>
  <c r="F2619" i="10"/>
  <c r="E2712" i="10" l="1"/>
  <c r="O2711" i="10" s="1"/>
  <c r="E2713" i="10"/>
  <c r="E2620" i="10"/>
  <c r="E2619" i="10"/>
  <c r="O2618" i="10" s="1"/>
  <c r="E2526" i="10"/>
  <c r="O2525" i="10" s="1"/>
  <c r="F2456" i="10"/>
  <c r="O2712" i="10" l="1"/>
  <c r="O2619" i="10"/>
  <c r="E2457" i="10"/>
  <c r="E2456" i="10"/>
  <c r="O2455" i="10" s="1"/>
  <c r="F2363" i="10"/>
  <c r="O2456" i="10" l="1"/>
  <c r="E2364" i="10"/>
  <c r="E2363" i="10"/>
  <c r="O2269" i="10"/>
  <c r="F2200" i="10"/>
  <c r="O2363" i="10" l="1"/>
  <c r="O2362" i="10"/>
  <c r="E2201" i="10"/>
  <c r="E2200" i="10"/>
  <c r="O2199" i="10" s="1"/>
  <c r="F2107" i="10"/>
  <c r="O2200" i="10" l="1"/>
  <c r="E2108" i="10"/>
  <c r="E2107" i="10"/>
  <c r="O2013" i="10"/>
  <c r="O1928" i="10"/>
  <c r="O1864" i="10"/>
  <c r="E1801" i="10"/>
  <c r="O1800" i="10" s="1"/>
  <c r="O1736" i="10"/>
  <c r="O1672" i="10"/>
  <c r="O1608" i="10"/>
  <c r="E1545" i="10"/>
  <c r="O1544" i="10" s="1"/>
  <c r="E1472" i="10"/>
  <c r="O1471" i="10" s="1"/>
  <c r="O1407" i="10"/>
  <c r="E1344" i="10"/>
  <c r="O1343" i="10" s="1"/>
  <c r="O1279" i="10"/>
  <c r="O1215" i="10"/>
  <c r="F3324" i="10"/>
  <c r="O2107" i="10" l="1"/>
  <c r="O1472" i="10"/>
  <c r="O2106" i="10"/>
  <c r="E3324" i="10"/>
  <c r="O3323" i="10" s="1"/>
  <c r="O2221" i="10"/>
  <c r="E1899" i="10"/>
  <c r="O1899" i="10" s="1"/>
  <c r="E1643" i="10"/>
  <c r="O1642" i="10" s="1"/>
  <c r="E1443" i="10"/>
  <c r="O1443" i="10" s="1"/>
  <c r="F1186" i="10"/>
  <c r="F2507" i="10"/>
  <c r="E2507" i="10" l="1"/>
  <c r="O2506" i="10" s="1"/>
  <c r="E2508" i="10"/>
  <c r="O1643" i="10"/>
  <c r="O1898" i="10"/>
  <c r="O1442" i="10"/>
  <c r="E1186" i="10"/>
  <c r="O1185" i="10" s="1"/>
  <c r="O1104" i="10"/>
  <c r="E1003" i="10"/>
  <c r="O1003" i="10" s="1"/>
  <c r="O4034" i="10"/>
  <c r="F4136" i="10"/>
  <c r="O2507" i="10" l="1"/>
  <c r="O1002" i="10"/>
  <c r="E4136" i="10"/>
  <c r="O4135" i="10" s="1"/>
  <c r="O4290" i="10"/>
  <c r="E4392" i="10"/>
  <c r="O4391" i="10" s="1"/>
  <c r="O4572" i="10"/>
  <c r="O4665" i="10"/>
  <c r="O4828" i="10"/>
  <c r="O4921" i="10"/>
  <c r="O229" i="10"/>
  <c r="O322" i="10"/>
  <c r="O485" i="10"/>
  <c r="O578" i="10"/>
  <c r="O834" i="10"/>
  <c r="O927" i="10"/>
  <c r="O173" i="10"/>
  <c r="O429" i="10"/>
  <c r="E558" i="10"/>
  <c r="O557" i="10" s="1"/>
  <c r="O714" i="10"/>
  <c r="O906" i="10"/>
  <c r="E3190" i="10"/>
  <c r="O3190" i="10" s="1"/>
  <c r="E2144" i="10"/>
  <c r="O2144" i="10" s="1"/>
  <c r="E1584" i="10"/>
  <c r="O1583" i="10" s="1"/>
  <c r="E1208" i="10"/>
  <c r="O1207" i="10" s="1"/>
  <c r="O4079" i="10"/>
  <c r="O4335" i="10"/>
  <c r="O4820" i="10"/>
  <c r="O157" i="10"/>
  <c r="O541" i="10"/>
  <c r="E3702" i="10"/>
  <c r="O3702" i="10" s="1"/>
  <c r="E2877" i="10"/>
  <c r="O2877" i="10" s="1"/>
  <c r="O2533" i="10"/>
  <c r="F302" i="10"/>
  <c r="F742" i="10"/>
  <c r="F2080" i="10"/>
  <c r="E742" i="10" l="1"/>
  <c r="O741" i="10" s="1"/>
  <c r="E302" i="10"/>
  <c r="O301" i="10" s="1"/>
  <c r="O1584" i="10"/>
  <c r="O2876" i="10"/>
  <c r="O2143" i="10"/>
  <c r="O3701" i="10"/>
  <c r="O1208" i="10"/>
  <c r="O3189" i="10"/>
  <c r="E2081" i="10"/>
  <c r="E2080" i="10"/>
  <c r="O2079" i="10" s="1"/>
  <c r="F1856" i="10"/>
  <c r="O2080" i="10" l="1"/>
  <c r="E1857" i="10"/>
  <c r="E1856" i="10"/>
  <c r="F1600" i="10"/>
  <c r="O1856" i="10" l="1"/>
  <c r="O1855" i="10"/>
  <c r="E1601" i="10"/>
  <c r="E1600" i="10"/>
  <c r="O1599" i="10" s="1"/>
  <c r="O1373" i="10"/>
  <c r="O1045" i="10"/>
  <c r="F4014" i="10"/>
  <c r="O1600" i="10" l="1"/>
  <c r="E4015" i="10"/>
  <c r="O4231" i="10"/>
  <c r="O4386" i="10"/>
  <c r="O4481" i="10"/>
  <c r="O4737" i="10"/>
  <c r="E4901" i="10"/>
  <c r="O4900" i="10" s="1"/>
  <c r="O74" i="10"/>
  <c r="O237" i="10"/>
  <c r="E680" i="10"/>
  <c r="O679" i="10" s="1"/>
  <c r="O842" i="10"/>
  <c r="E3609" i="10"/>
  <c r="O3609" i="10" s="1"/>
  <c r="F4645" i="10"/>
  <c r="F4013" i="10"/>
  <c r="F2726" i="10"/>
  <c r="F4137" i="10"/>
  <c r="E4137" i="10" l="1"/>
  <c r="O4136" i="10" s="1"/>
  <c r="E4014" i="10"/>
  <c r="O4014" i="10" s="1"/>
  <c r="E4645" i="10"/>
  <c r="O4644" i="10" s="1"/>
  <c r="O3608" i="10"/>
  <c r="E2727" i="10"/>
  <c r="E2726" i="10"/>
  <c r="F2442" i="10"/>
  <c r="O2726" i="10" l="1"/>
  <c r="E2442" i="10"/>
  <c r="O2441" i="10" s="1"/>
  <c r="E2157" i="10"/>
  <c r="O2156" i="10" s="1"/>
  <c r="O1301" i="10"/>
  <c r="E1032" i="10"/>
  <c r="O1031" i="10" s="1"/>
  <c r="E22" i="10"/>
  <c r="O22" i="10" s="1"/>
  <c r="E3970" i="10"/>
  <c r="O3970" i="10" s="1"/>
  <c r="E4045" i="10"/>
  <c r="O4045" i="10" s="1"/>
  <c r="F1530" i="10"/>
  <c r="F1786" i="10"/>
  <c r="F1785" i="10"/>
  <c r="F1784" i="10"/>
  <c r="F4225" i="10"/>
  <c r="E1785" i="10" l="1"/>
  <c r="E1786" i="10"/>
  <c r="E1530" i="10"/>
  <c r="O1529" i="10" s="1"/>
  <c r="O21" i="10"/>
  <c r="O4044" i="10"/>
  <c r="O3969" i="10"/>
  <c r="E4225" i="10"/>
  <c r="O4224" i="10" s="1"/>
  <c r="E4525" i="10"/>
  <c r="O4524" i="10" s="1"/>
  <c r="O4617" i="10"/>
  <c r="O4873" i="10"/>
  <c r="O181" i="10"/>
  <c r="E275" i="10"/>
  <c r="O274" i="10" s="1"/>
  <c r="O437" i="10"/>
  <c r="E531" i="10"/>
  <c r="O530" i="10" s="1"/>
  <c r="O693" i="10"/>
  <c r="O949" i="10"/>
  <c r="O2725" i="10"/>
  <c r="E2272" i="10"/>
  <c r="O2272" i="10" s="1"/>
  <c r="F1987" i="10"/>
  <c r="F787" i="10"/>
  <c r="F4300" i="10"/>
  <c r="F4781" i="10"/>
  <c r="F4299" i="10"/>
  <c r="F3381" i="10"/>
  <c r="F4298" i="10"/>
  <c r="E4300" i="10" l="1"/>
  <c r="E787" i="10"/>
  <c r="O786" i="10" s="1"/>
  <c r="E4781" i="10"/>
  <c r="O4780" i="10" s="1"/>
  <c r="E3381" i="10"/>
  <c r="O3380" i="10" s="1"/>
  <c r="E4299" i="10"/>
  <c r="O1785" i="10"/>
  <c r="O2271" i="10"/>
  <c r="E1988" i="10"/>
  <c r="E1987" i="10"/>
  <c r="O1986" i="10" s="1"/>
  <c r="E1808" i="10"/>
  <c r="O1808" i="10" s="1"/>
  <c r="E1552" i="10"/>
  <c r="O1552" i="10" s="1"/>
  <c r="E1387" i="10"/>
  <c r="O1386" i="10" s="1"/>
  <c r="F1182" i="10"/>
  <c r="O4299" i="10" l="1"/>
  <c r="O1987" i="10"/>
  <c r="O1551" i="10"/>
  <c r="O1387" i="10"/>
  <c r="O1807" i="10"/>
  <c r="E1182" i="10"/>
  <c r="O1181" i="10" s="1"/>
  <c r="E4066" i="10"/>
  <c r="O4066" i="10" s="1"/>
  <c r="E4141" i="10"/>
  <c r="O4141" i="10" s="1"/>
  <c r="F4320" i="10"/>
  <c r="F4321" i="10"/>
  <c r="O4065" i="10" l="1"/>
  <c r="O4140" i="10"/>
  <c r="E4321" i="10"/>
  <c r="E4320" i="10"/>
  <c r="F4396" i="10"/>
  <c r="O4320" i="10" l="1"/>
  <c r="E4396" i="10"/>
  <c r="O4395" i="10" s="1"/>
  <c r="O4497" i="10"/>
  <c r="E4591" i="10"/>
  <c r="O4590" i="10" s="1"/>
  <c r="O4660" i="10"/>
  <c r="O4753" i="10"/>
  <c r="O4916" i="10"/>
  <c r="O90" i="10"/>
  <c r="O183" i="10"/>
  <c r="O253" i="10"/>
  <c r="O346" i="10"/>
  <c r="O509" i="10"/>
  <c r="O602" i="10"/>
  <c r="O765" i="10"/>
  <c r="O858" i="10"/>
  <c r="O951" i="10"/>
  <c r="E1075" i="10"/>
  <c r="O1075" i="10" s="1"/>
  <c r="O4247" i="10"/>
  <c r="O4486" i="10"/>
  <c r="O4649" i="10"/>
  <c r="O4777" i="10"/>
  <c r="O4940" i="10"/>
  <c r="O143" i="10"/>
  <c r="O335" i="10"/>
  <c r="O498" i="10"/>
  <c r="O655" i="10"/>
  <c r="E854" i="10"/>
  <c r="O853" i="10" s="1"/>
  <c r="E2597" i="10"/>
  <c r="O2596" i="10" s="1"/>
  <c r="F1647" i="10"/>
  <c r="F1498" i="10"/>
  <c r="F2570" i="10"/>
  <c r="F1882" i="10"/>
  <c r="E1498" i="10" l="1"/>
  <c r="O1497" i="10" s="1"/>
  <c r="E1882" i="10"/>
  <c r="O1881" i="10" s="1"/>
  <c r="E2570" i="10"/>
  <c r="O2569" i="10" s="1"/>
  <c r="O1074" i="10"/>
  <c r="E1647" i="10"/>
  <c r="O1646" i="10" s="1"/>
  <c r="E3973" i="10"/>
  <c r="O3972" i="10" s="1"/>
  <c r="O4343" i="10"/>
  <c r="E4622" i="10"/>
  <c r="O4621" i="10" s="1"/>
  <c r="E4750" i="10"/>
  <c r="O4749" i="10" s="1"/>
  <c r="F4912" i="10"/>
  <c r="F1061" i="10"/>
  <c r="E1061" i="10" l="1"/>
  <c r="O1060" i="10" s="1"/>
  <c r="O4750" i="10"/>
  <c r="E4913" i="10"/>
  <c r="E4912" i="10"/>
  <c r="E221" i="10"/>
  <c r="O220" i="10" s="1"/>
  <c r="E570" i="10"/>
  <c r="O569" i="10" s="1"/>
  <c r="E727" i="10"/>
  <c r="O726" i="10" s="1"/>
  <c r="F3893" i="10"/>
  <c r="O727" i="10" l="1"/>
  <c r="O4912" i="10"/>
  <c r="E3894" i="10"/>
  <c r="O3894" i="10" s="1"/>
  <c r="O3060" i="10"/>
  <c r="O2605" i="10"/>
  <c r="E2152" i="10"/>
  <c r="O2152" i="10" s="1"/>
  <c r="E1867" i="10"/>
  <c r="O1867" i="10" s="1"/>
  <c r="E1611" i="10"/>
  <c r="O1610" i="10" s="1"/>
  <c r="O1365" i="10"/>
  <c r="E1008" i="10"/>
  <c r="O1007" i="10" s="1"/>
  <c r="F3980" i="10"/>
  <c r="O1611" i="10" l="1"/>
  <c r="O1008" i="10"/>
  <c r="O2151" i="10"/>
  <c r="O1866" i="10"/>
  <c r="E3980" i="10"/>
  <c r="O3979" i="10" s="1"/>
  <c r="O4197" i="10"/>
  <c r="E4378" i="10"/>
  <c r="O4378" i="10" s="1"/>
  <c r="E4453" i="10"/>
  <c r="O4452" i="10" s="1"/>
  <c r="E4534" i="10"/>
  <c r="O4533" i="10" s="1"/>
  <c r="E4604" i="10"/>
  <c r="O4603" i="10" s="1"/>
  <c r="E4697" i="10"/>
  <c r="O4696" i="10" s="1"/>
  <c r="E4790" i="10"/>
  <c r="O4790" i="10" s="1"/>
  <c r="E4860" i="10"/>
  <c r="O4859" i="10" s="1"/>
  <c r="E4953" i="10"/>
  <c r="O4952" i="10" s="1"/>
  <c r="E98" i="10"/>
  <c r="O97" i="10" s="1"/>
  <c r="E191" i="10"/>
  <c r="O190" i="10" s="1"/>
  <c r="E261" i="10"/>
  <c r="O260" i="10" s="1"/>
  <c r="E354" i="10"/>
  <c r="O353" i="10" s="1"/>
  <c r="E447" i="10"/>
  <c r="O446" i="10" s="1"/>
  <c r="E517" i="10"/>
  <c r="O516" i="10" s="1"/>
  <c r="E610" i="10"/>
  <c r="O609" i="10" s="1"/>
  <c r="E703" i="10"/>
  <c r="O702" i="10" s="1"/>
  <c r="E773" i="10"/>
  <c r="O772" i="10" s="1"/>
  <c r="E866" i="10"/>
  <c r="O865" i="10" s="1"/>
  <c r="F3892" i="10"/>
  <c r="O4534" i="10" l="1"/>
  <c r="O4789" i="10"/>
  <c r="O4377" i="10"/>
  <c r="E3892" i="10"/>
  <c r="O3891" i="10" s="1"/>
  <c r="E2661" i="10"/>
  <c r="O2660" i="10" s="1"/>
  <c r="F1631" i="10"/>
  <c r="F1194" i="10"/>
  <c r="F1399" i="10"/>
  <c r="F2904" i="10"/>
  <c r="F2207" i="10"/>
  <c r="F1887" i="10"/>
  <c r="F1398" i="10"/>
  <c r="E1398" i="10" l="1"/>
  <c r="E2904" i="10"/>
  <c r="O2903" i="10" s="1"/>
  <c r="E1887" i="10"/>
  <c r="O1886" i="10" s="1"/>
  <c r="E2207" i="10"/>
  <c r="O2206" i="10" s="1"/>
  <c r="E1399" i="10"/>
  <c r="E1631" i="10"/>
  <c r="O1630" i="10" s="1"/>
  <c r="E1194" i="10"/>
  <c r="O1193" i="10" s="1"/>
  <c r="E984" i="10"/>
  <c r="O983" i="10" s="1"/>
  <c r="F1062" i="10"/>
  <c r="F4001" i="10"/>
  <c r="F4000" i="10"/>
  <c r="O1398" i="10" l="1"/>
  <c r="E1062" i="10"/>
  <c r="O1061" i="10" s="1"/>
  <c r="O984" i="10"/>
  <c r="E4001" i="10"/>
  <c r="E4000" i="10"/>
  <c r="F4076" i="10"/>
  <c r="O4000" i="10" l="1"/>
  <c r="E4076" i="10"/>
  <c r="O4075" i="10" s="1"/>
  <c r="O4293" i="10"/>
  <c r="E4478" i="10"/>
  <c r="O4478" i="10" s="1"/>
  <c r="E4548" i="10"/>
  <c r="O4547" i="10" s="1"/>
  <c r="F4641" i="10"/>
  <c r="O4477" i="10" l="1"/>
  <c r="E4641" i="10"/>
  <c r="O4640" i="10" s="1"/>
  <c r="E4734" i="10"/>
  <c r="O4734" i="10" s="1"/>
  <c r="F4804" i="10"/>
  <c r="O4733" i="10" l="1"/>
  <c r="E4804" i="10"/>
  <c r="O4803" i="10" s="1"/>
  <c r="E4990" i="10"/>
  <c r="O4989" i="10" s="1"/>
  <c r="E199" i="10"/>
  <c r="O198" i="10" s="1"/>
  <c r="E269" i="10"/>
  <c r="O268" i="10" s="1"/>
  <c r="F105" i="10"/>
  <c r="F4897" i="10"/>
  <c r="F361" i="10"/>
  <c r="E106" i="10" l="1"/>
  <c r="E105" i="10"/>
  <c r="E4897" i="10"/>
  <c r="O4896" i="10" s="1"/>
  <c r="E362" i="10"/>
  <c r="E361" i="10"/>
  <c r="E455" i="10"/>
  <c r="O454" i="10" s="1"/>
  <c r="F525" i="10"/>
  <c r="O105" i="10" l="1"/>
  <c r="O361" i="10"/>
  <c r="O455" i="10"/>
  <c r="E525" i="10"/>
  <c r="O524" i="10" s="1"/>
  <c r="E647" i="10"/>
  <c r="O646" i="10" s="1"/>
  <c r="E903" i="10"/>
  <c r="O902" i="10" s="1"/>
  <c r="F717" i="10"/>
  <c r="F809" i="10"/>
  <c r="F3572" i="10"/>
  <c r="E809" i="10" l="1"/>
  <c r="E810" i="10"/>
  <c r="E717" i="10"/>
  <c r="O716" i="10" s="1"/>
  <c r="E3572" i="10"/>
  <c r="O3571" i="10" s="1"/>
  <c r="O3944" i="10"/>
  <c r="O4125" i="10"/>
  <c r="E4362" i="10"/>
  <c r="O4361" i="10" s="1"/>
  <c r="O4492" i="10"/>
  <c r="O4684" i="10"/>
  <c r="O4905" i="10"/>
  <c r="O114" i="10"/>
  <c r="O591" i="10"/>
  <c r="O754" i="10"/>
  <c r="O946" i="10"/>
  <c r="O1326" i="10"/>
  <c r="E4013" i="10"/>
  <c r="O4013" i="10" s="1"/>
  <c r="O4529" i="10"/>
  <c r="O4849" i="10"/>
  <c r="O250" i="10"/>
  <c r="F2541" i="10"/>
  <c r="F1446" i="10"/>
  <c r="F862" i="10"/>
  <c r="F2029" i="10"/>
  <c r="O809" i="10" l="1"/>
  <c r="E2029" i="10"/>
  <c r="O2028" i="10" s="1"/>
  <c r="E2541" i="10"/>
  <c r="O2540" i="10" s="1"/>
  <c r="E1446" i="10"/>
  <c r="O1445" i="10" s="1"/>
  <c r="O4362" i="10"/>
  <c r="O4012" i="10"/>
  <c r="E862" i="10"/>
  <c r="O861" i="10" s="1"/>
  <c r="O1507" i="10"/>
  <c r="E32" i="10"/>
  <c r="O31" i="10" s="1"/>
  <c r="O3871" i="10"/>
  <c r="O3780" i="10"/>
  <c r="E3681" i="10"/>
  <c r="O3681" i="10" s="1"/>
  <c r="E3582" i="10"/>
  <c r="O3582" i="10" s="1"/>
  <c r="O3459" i="10"/>
  <c r="O3359" i="10"/>
  <c r="O3268" i="10"/>
  <c r="E3169" i="10"/>
  <c r="O3169" i="10" s="1"/>
  <c r="O3070" i="10"/>
  <c r="O2947" i="10"/>
  <c r="E2873" i="10"/>
  <c r="O2873" i="10" s="1"/>
  <c r="E2809" i="10"/>
  <c r="O2809" i="10" s="1"/>
  <c r="E2736" i="10"/>
  <c r="O2736" i="10" s="1"/>
  <c r="O3771" i="10"/>
  <c r="O3507" i="10"/>
  <c r="O3243" i="10"/>
  <c r="O2830" i="10"/>
  <c r="F2704" i="10"/>
  <c r="O2735" i="10" l="1"/>
  <c r="O3581" i="10"/>
  <c r="O2808" i="10"/>
  <c r="O3168" i="10"/>
  <c r="O3680" i="10"/>
  <c r="O2872" i="10"/>
  <c r="E2705" i="10"/>
  <c r="E2704" i="10"/>
  <c r="O2703" i="10" s="1"/>
  <c r="F2611" i="10"/>
  <c r="O2704" i="10" l="1"/>
  <c r="E2612" i="10"/>
  <c r="E2611" i="10"/>
  <c r="O2610" i="10" s="1"/>
  <c r="E2518" i="10"/>
  <c r="O2517" i="10" s="1"/>
  <c r="O2447" i="10"/>
  <c r="O2354" i="10"/>
  <c r="E2262" i="10"/>
  <c r="O2261" i="10" s="1"/>
  <c r="O2191" i="10"/>
  <c r="F2099" i="10"/>
  <c r="O2611" i="10" l="1"/>
  <c r="E2100" i="10"/>
  <c r="E2099" i="10"/>
  <c r="O2098" i="10" s="1"/>
  <c r="E2006" i="10"/>
  <c r="O2005" i="10" s="1"/>
  <c r="O1933" i="10"/>
  <c r="O1869" i="10"/>
  <c r="O1805" i="10"/>
  <c r="E1742" i="10"/>
  <c r="O1741" i="10" s="1"/>
  <c r="O1677" i="10"/>
  <c r="O1613" i="10"/>
  <c r="O1549" i="10"/>
  <c r="O1466" i="10"/>
  <c r="E1339" i="10"/>
  <c r="O1339" i="10" s="1"/>
  <c r="O1210" i="10"/>
  <c r="O1082" i="10"/>
  <c r="E9" i="10"/>
  <c r="O9" i="10" s="1"/>
  <c r="O3847" i="10"/>
  <c r="E3601" i="10"/>
  <c r="O3601" i="10" s="1"/>
  <c r="O3335" i="10"/>
  <c r="E3089" i="10"/>
  <c r="O3089" i="10" s="1"/>
  <c r="O2814" i="10"/>
  <c r="O2694" i="10"/>
  <c r="O2601" i="10"/>
  <c r="O2508" i="10"/>
  <c r="O2438" i="10"/>
  <c r="O2345" i="10"/>
  <c r="O2252" i="10"/>
  <c r="O2182" i="10"/>
  <c r="O2089" i="10"/>
  <c r="O1996" i="10"/>
  <c r="O1921" i="10"/>
  <c r="O1857" i="10"/>
  <c r="O1793" i="10"/>
  <c r="O1729" i="10"/>
  <c r="O1665" i="10"/>
  <c r="O1601" i="10"/>
  <c r="O1537" i="10"/>
  <c r="E1475" i="10"/>
  <c r="O1475" i="10" s="1"/>
  <c r="O1350" i="10"/>
  <c r="E1269" i="10"/>
  <c r="O1268" i="10" s="1"/>
  <c r="O1153" i="10"/>
  <c r="E963" i="10"/>
  <c r="O963" i="10" s="1"/>
  <c r="O3984" i="10"/>
  <c r="O4158" i="10"/>
  <c r="O4240" i="10"/>
  <c r="O4414" i="10"/>
  <c r="O3883" i="10"/>
  <c r="E3637" i="10"/>
  <c r="O3637" i="10" s="1"/>
  <c r="O3371" i="10"/>
  <c r="E3125" i="10"/>
  <c r="O3124" i="10" s="1"/>
  <c r="O2786" i="10"/>
  <c r="O2686" i="10"/>
  <c r="O2593" i="10"/>
  <c r="O2500" i="10"/>
  <c r="O2430" i="10"/>
  <c r="O2337" i="10"/>
  <c r="O2244" i="10"/>
  <c r="O2174" i="10"/>
  <c r="O2081" i="10"/>
  <c r="O1988" i="10"/>
  <c r="E1911" i="10"/>
  <c r="O1910" i="10" s="1"/>
  <c r="F1783" i="10"/>
  <c r="O2099" i="10" l="1"/>
  <c r="O3088" i="10"/>
  <c r="O3125" i="10"/>
  <c r="O8" i="10"/>
  <c r="O1474" i="10"/>
  <c r="O3600" i="10"/>
  <c r="O3636" i="10"/>
  <c r="O962" i="10"/>
  <c r="O1338" i="10"/>
  <c r="E1783" i="10"/>
  <c r="O1782" i="10" s="1"/>
  <c r="E1655" i="10"/>
  <c r="O1654" i="10" s="1"/>
  <c r="E1527" i="10"/>
  <c r="O1526" i="10" s="1"/>
  <c r="E1355" i="10"/>
  <c r="O1355" i="10" s="1"/>
  <c r="O1277" i="10"/>
  <c r="E1099" i="10"/>
  <c r="O1099" i="10" s="1"/>
  <c r="O1021" i="10"/>
  <c r="O55" i="10"/>
  <c r="O4059" i="10"/>
  <c r="O4187" i="10"/>
  <c r="F4314" i="10"/>
  <c r="O1354" i="10" l="1"/>
  <c r="O1098" i="10"/>
  <c r="E4315" i="10"/>
  <c r="O4315" i="10" s="1"/>
  <c r="O4443" i="10"/>
  <c r="E3709" i="10"/>
  <c r="O3709" i="10" s="1"/>
  <c r="O3443" i="10"/>
  <c r="E3197" i="10"/>
  <c r="O3196" i="10" s="1"/>
  <c r="O2931" i="10"/>
  <c r="O2713" i="10"/>
  <c r="O2620" i="10"/>
  <c r="O2550" i="10"/>
  <c r="O2457" i="10"/>
  <c r="O2364" i="10"/>
  <c r="O2294" i="10"/>
  <c r="O2201" i="10"/>
  <c r="O2108" i="10"/>
  <c r="O2038" i="10"/>
  <c r="O1477" i="10"/>
  <c r="E1313" i="10"/>
  <c r="O1312" i="10" s="1"/>
  <c r="O1238" i="10"/>
  <c r="O1169" i="10"/>
  <c r="E1107" i="10"/>
  <c r="O1107" i="10" s="1"/>
  <c r="O1028" i="10"/>
  <c r="O965" i="10"/>
  <c r="O3956" i="10"/>
  <c r="O4020" i="10"/>
  <c r="O4084" i="10"/>
  <c r="O4148" i="10"/>
  <c r="O4212" i="10"/>
  <c r="O4276" i="10"/>
  <c r="O4340" i="10"/>
  <c r="O4404" i="10"/>
  <c r="O4463" i="10"/>
  <c r="O4527" i="10"/>
  <c r="O4591" i="10"/>
  <c r="O4655" i="10"/>
  <c r="O4719" i="10"/>
  <c r="F4782" i="10"/>
  <c r="O3708" i="10" l="1"/>
  <c r="O1106" i="10"/>
  <c r="O3197" i="10"/>
  <c r="E4783" i="10"/>
  <c r="O4783" i="10" s="1"/>
  <c r="O4847" i="10"/>
  <c r="O4911" i="10"/>
  <c r="O4975" i="10"/>
  <c r="O104" i="10"/>
  <c r="O168" i="10"/>
  <c r="O232" i="10"/>
  <c r="O296" i="10"/>
  <c r="O360" i="10"/>
  <c r="O424" i="10"/>
  <c r="O488" i="10"/>
  <c r="O616" i="10"/>
  <c r="O680" i="10"/>
  <c r="O808" i="10"/>
  <c r="O872" i="10"/>
  <c r="O936" i="10"/>
  <c r="O3763" i="10"/>
  <c r="E3517" i="10"/>
  <c r="O3516" i="10" s="1"/>
  <c r="O3251" i="10"/>
  <c r="E3005" i="10"/>
  <c r="O3005" i="10" s="1"/>
  <c r="O2705" i="10"/>
  <c r="O2612" i="10"/>
  <c r="E2542" i="10"/>
  <c r="O2542" i="10" s="1"/>
  <c r="O2449" i="10"/>
  <c r="O2356" i="10"/>
  <c r="O2286" i="10"/>
  <c r="O2193" i="10"/>
  <c r="O2100" i="10"/>
  <c r="E2030" i="10"/>
  <c r="O2030" i="10" s="1"/>
  <c r="O1940" i="10"/>
  <c r="O1876" i="10"/>
  <c r="O1812" i="10"/>
  <c r="O1748" i="10"/>
  <c r="O1684" i="10"/>
  <c r="O1620" i="10"/>
  <c r="O1556" i="10"/>
  <c r="O1484" i="10"/>
  <c r="E1422" i="10"/>
  <c r="O1422" i="10" s="1"/>
  <c r="O1344" i="10"/>
  <c r="O1256" i="10"/>
  <c r="E1183" i="10"/>
  <c r="O1183" i="10" s="1"/>
  <c r="O1113" i="10"/>
  <c r="E1051" i="10"/>
  <c r="O1051" i="10" s="1"/>
  <c r="O972" i="10"/>
  <c r="O63" i="10"/>
  <c r="O3999" i="10"/>
  <c r="O4063" i="10"/>
  <c r="O4127" i="10"/>
  <c r="E4192" i="10"/>
  <c r="O4191" i="10" s="1"/>
  <c r="E4256" i="10"/>
  <c r="O4255" i="10" s="1"/>
  <c r="O4319" i="10"/>
  <c r="O4383" i="10"/>
  <c r="E4448" i="10"/>
  <c r="O4447" i="10" s="1"/>
  <c r="O4514" i="10"/>
  <c r="E4579" i="10"/>
  <c r="O4578" i="10" s="1"/>
  <c r="E4642" i="10"/>
  <c r="O4642" i="10" s="1"/>
  <c r="O4706" i="10"/>
  <c r="O4770" i="10"/>
  <c r="E4835" i="10"/>
  <c r="O4834" i="10" s="1"/>
  <c r="E4898" i="10"/>
  <c r="O4898" i="10" s="1"/>
  <c r="O4962" i="10"/>
  <c r="O83" i="10"/>
  <c r="O211" i="10"/>
  <c r="E148" i="10"/>
  <c r="O147" i="10" s="1"/>
  <c r="O275" i="10"/>
  <c r="O339" i="10"/>
  <c r="O467" i="10"/>
  <c r="E404" i="10"/>
  <c r="O403" i="10" s="1"/>
  <c r="O531" i="10"/>
  <c r="O595" i="10"/>
  <c r="E660" i="10"/>
  <c r="O659" i="10" s="1"/>
  <c r="O723" i="10"/>
  <c r="E788" i="10"/>
  <c r="O787" i="10" s="1"/>
  <c r="O851" i="10"/>
  <c r="O915" i="10"/>
  <c r="O3735" i="10"/>
  <c r="E3494" i="10"/>
  <c r="O3494" i="10" s="1"/>
  <c r="O3223" i="10"/>
  <c r="E2982" i="10"/>
  <c r="O2982" i="10" s="1"/>
  <c r="O2844" i="10"/>
  <c r="O2681" i="10"/>
  <c r="O2588" i="10"/>
  <c r="O2518" i="10"/>
  <c r="O2425" i="10"/>
  <c r="O2332" i="10"/>
  <c r="O2262" i="10"/>
  <c r="O2169" i="10"/>
  <c r="O2076" i="10"/>
  <c r="O2006" i="10"/>
  <c r="O1911" i="10"/>
  <c r="O1847" i="10"/>
  <c r="E1784" i="10"/>
  <c r="O1783" i="10" s="1"/>
  <c r="O1719" i="10"/>
  <c r="O1655" i="10"/>
  <c r="O1591" i="10"/>
  <c r="O1527" i="10"/>
  <c r="E1462" i="10"/>
  <c r="O1461" i="10" s="1"/>
  <c r="O1397" i="10"/>
  <c r="E1334" i="10"/>
  <c r="O1333" i="10" s="1"/>
  <c r="O1269" i="10"/>
  <c r="O1205" i="10"/>
  <c r="E3325" i="10"/>
  <c r="O3325" i="10" s="1"/>
  <c r="O2476" i="10"/>
  <c r="O2022" i="10"/>
  <c r="O1833" i="10"/>
  <c r="O1577" i="10"/>
  <c r="E1392" i="10"/>
  <c r="O1392" i="10" s="1"/>
  <c r="E1187" i="10"/>
  <c r="O1187" i="10" s="1"/>
  <c r="E1070" i="10"/>
  <c r="O1069" i="10" s="1"/>
  <c r="O16" i="10"/>
  <c r="E4042" i="10"/>
  <c r="O4042" i="10" s="1"/>
  <c r="O4174" i="10"/>
  <c r="E4298" i="10"/>
  <c r="O4298" i="10" s="1"/>
  <c r="O4430" i="10"/>
  <c r="O4507" i="10"/>
  <c r="O4600" i="10"/>
  <c r="E4694" i="10"/>
  <c r="O4694" i="10" s="1"/>
  <c r="O4763" i="10"/>
  <c r="E4857" i="10"/>
  <c r="O4857" i="10" s="1"/>
  <c r="E4950" i="10"/>
  <c r="O4950" i="10" s="1"/>
  <c r="O94" i="10"/>
  <c r="O164" i="10"/>
  <c r="O257" i="10"/>
  <c r="E351" i="10"/>
  <c r="O351" i="10" s="1"/>
  <c r="O420" i="10"/>
  <c r="O513" i="10"/>
  <c r="E607" i="10"/>
  <c r="O607" i="10" s="1"/>
  <c r="O676" i="10"/>
  <c r="O769" i="10"/>
  <c r="E863" i="10"/>
  <c r="O863" i="10" s="1"/>
  <c r="O932" i="10"/>
  <c r="O201" i="10"/>
  <c r="O329" i="10"/>
  <c r="O457" i="10"/>
  <c r="O620" i="10"/>
  <c r="O748" i="10"/>
  <c r="O940" i="10"/>
  <c r="O2780" i="10"/>
  <c r="O2084" i="10"/>
  <c r="O4220" i="10"/>
  <c r="O4883" i="10"/>
  <c r="E215" i="10"/>
  <c r="O215" i="10" s="1"/>
  <c r="O441" i="10"/>
  <c r="O604" i="10"/>
  <c r="O854" i="10"/>
  <c r="O3627" i="10"/>
  <c r="O2772" i="10"/>
  <c r="O2334" i="10"/>
  <c r="O2049" i="10"/>
  <c r="O1790" i="10"/>
  <c r="O1534" i="10"/>
  <c r="O1321" i="10"/>
  <c r="O988" i="10"/>
  <c r="O4015" i="10"/>
  <c r="E4138" i="10"/>
  <c r="O4138" i="10" s="1"/>
  <c r="O4270" i="10"/>
  <c r="O4392" i="10"/>
  <c r="E4510" i="10"/>
  <c r="O4510" i="10" s="1"/>
  <c r="O4672" i="10"/>
  <c r="O4765" i="10"/>
  <c r="O4928" i="10"/>
  <c r="O108" i="10"/>
  <c r="O294" i="10"/>
  <c r="O876" i="10"/>
  <c r="E3382" i="10"/>
  <c r="O3382" i="10" s="1"/>
  <c r="O2727" i="10"/>
  <c r="E2443" i="10"/>
  <c r="O2443" i="10" s="1"/>
  <c r="O2157" i="10"/>
  <c r="E1787" i="10"/>
  <c r="O1787" i="10" s="1"/>
  <c r="E1531" i="10"/>
  <c r="O1531" i="10" s="1"/>
  <c r="O1249" i="10"/>
  <c r="O1032" i="10"/>
  <c r="O32" i="10"/>
  <c r="O3976" i="10"/>
  <c r="E4072" i="10"/>
  <c r="O4071" i="10" s="1"/>
  <c r="E4226" i="10"/>
  <c r="O4226" i="10" s="1"/>
  <c r="E4301" i="10"/>
  <c r="O4301" i="10" s="1"/>
  <c r="O4459" i="10"/>
  <c r="O4552" i="10"/>
  <c r="E4646" i="10"/>
  <c r="O4646" i="10" s="1"/>
  <c r="O4715" i="10"/>
  <c r="O4808" i="10"/>
  <c r="O4901" i="10"/>
  <c r="O4971" i="10"/>
  <c r="O116" i="10"/>
  <c r="O209" i="10"/>
  <c r="E303" i="10"/>
  <c r="O303" i="10" s="1"/>
  <c r="O372" i="10"/>
  <c r="O465" i="10"/>
  <c r="O558" i="10"/>
  <c r="O628" i="10"/>
  <c r="O721" i="10"/>
  <c r="O814" i="10"/>
  <c r="O884" i="10"/>
  <c r="O3151" i="10"/>
  <c r="O2526" i="10"/>
  <c r="O2241" i="10"/>
  <c r="O1956" i="10"/>
  <c r="O1742" i="10"/>
  <c r="O1487" i="10"/>
  <c r="O1167" i="10"/>
  <c r="O1077" i="10"/>
  <c r="O3950" i="10"/>
  <c r="O4167" i="10"/>
  <c r="E4322" i="10"/>
  <c r="O4322" i="10" s="1"/>
  <c r="E4397" i="10"/>
  <c r="O4397" i="10" s="1"/>
  <c r="O4525" i="10"/>
  <c r="O4595" i="10"/>
  <c r="O4688" i="10"/>
  <c r="E4782" i="10"/>
  <c r="O4851" i="10"/>
  <c r="O4944" i="10"/>
  <c r="E119" i="10"/>
  <c r="O119" i="10" s="1"/>
  <c r="O188" i="10"/>
  <c r="O281" i="10"/>
  <c r="O374" i="10"/>
  <c r="O444" i="10"/>
  <c r="O537" i="10"/>
  <c r="E631" i="10"/>
  <c r="O631" i="10" s="1"/>
  <c r="O700" i="10"/>
  <c r="O793" i="10"/>
  <c r="E887" i="10"/>
  <c r="O887" i="10" s="1"/>
  <c r="O956" i="10"/>
  <c r="E2571" i="10"/>
  <c r="O2571" i="10" s="1"/>
  <c r="E1883" i="10"/>
  <c r="O1882" i="10" s="1"/>
  <c r="E1499" i="10"/>
  <c r="O1499" i="10" s="1"/>
  <c r="F743" i="10"/>
  <c r="F3981" i="10"/>
  <c r="F551" i="10"/>
  <c r="O4782" i="10" l="1"/>
  <c r="E551" i="10"/>
  <c r="O550" i="10" s="1"/>
  <c r="E552" i="10"/>
  <c r="O552" i="10" s="1"/>
  <c r="E744" i="10"/>
  <c r="O744" i="10" s="1"/>
  <c r="E743" i="10"/>
  <c r="O742" i="10" s="1"/>
  <c r="O1070" i="10"/>
  <c r="O4835" i="10"/>
  <c r="O4579" i="10"/>
  <c r="O1334" i="10"/>
  <c r="O1182" i="10"/>
  <c r="O1498" i="10"/>
  <c r="O4072" i="10"/>
  <c r="O1462" i="10"/>
  <c r="O3517" i="10"/>
  <c r="O4192" i="10"/>
  <c r="O4949" i="10"/>
  <c r="O4297" i="10"/>
  <c r="O118" i="10"/>
  <c r="O3324" i="10"/>
  <c r="O1421" i="10"/>
  <c r="O1883" i="10"/>
  <c r="O4781" i="10"/>
  <c r="O606" i="10"/>
  <c r="O302" i="10"/>
  <c r="O4321" i="10"/>
  <c r="O4645" i="10"/>
  <c r="O4225" i="10"/>
  <c r="O2442" i="10"/>
  <c r="O2981" i="10"/>
  <c r="O2570" i="10"/>
  <c r="O1530" i="10"/>
  <c r="O214" i="10"/>
  <c r="O4693" i="10"/>
  <c r="O1186" i="10"/>
  <c r="O1784" i="10"/>
  <c r="O630" i="10"/>
  <c r="O4137" i="10"/>
  <c r="O862" i="10"/>
  <c r="O3004" i="10"/>
  <c r="O4041" i="10"/>
  <c r="O1050" i="10"/>
  <c r="O1786" i="10"/>
  <c r="O3381" i="10"/>
  <c r="O350" i="10"/>
  <c r="O1391" i="10"/>
  <c r="O3493" i="10"/>
  <c r="O886" i="10"/>
  <c r="O4396" i="10"/>
  <c r="O4300" i="10"/>
  <c r="O4509" i="10"/>
  <c r="O4448" i="10"/>
  <c r="O4856" i="10"/>
  <c r="E3982" i="10"/>
  <c r="O3982" i="10" s="1"/>
  <c r="E4314" i="10"/>
  <c r="O4314" i="10" s="1"/>
  <c r="O4555" i="10"/>
  <c r="O4677" i="10"/>
  <c r="F4805" i="10"/>
  <c r="O743" i="10" l="1"/>
  <c r="O551" i="10"/>
  <c r="O4313" i="10"/>
  <c r="E4806" i="10"/>
  <c r="O4806" i="10" s="1"/>
  <c r="E4805" i="10"/>
  <c r="O4968" i="10"/>
  <c r="E207" i="10"/>
  <c r="O206" i="10" s="1"/>
  <c r="O404" i="10"/>
  <c r="F526" i="10"/>
  <c r="O207" i="10" l="1"/>
  <c r="O4805" i="10"/>
  <c r="E527" i="10"/>
  <c r="O527" i="10" s="1"/>
  <c r="E526" i="10"/>
  <c r="F718" i="10"/>
  <c r="O526" i="10" l="1"/>
  <c r="E719" i="10"/>
  <c r="O719" i="10" s="1"/>
  <c r="E718" i="10"/>
  <c r="O717" i="10" s="1"/>
  <c r="O881" i="10"/>
  <c r="O2597" i="10"/>
  <c r="E1648" i="10"/>
  <c r="O1648" i="10" s="1"/>
  <c r="O1014" i="10"/>
  <c r="O3973" i="10"/>
  <c r="O4457" i="10"/>
  <c r="O4622" i="10"/>
  <c r="O4913" i="10"/>
  <c r="O221" i="10"/>
  <c r="O570" i="10"/>
  <c r="O3819" i="10"/>
  <c r="O2754" i="10"/>
  <c r="O2406" i="10"/>
  <c r="O2121" i="10"/>
  <c r="O1801" i="10"/>
  <c r="O1545" i="10"/>
  <c r="O1313" i="10"/>
  <c r="O996" i="10"/>
  <c r="E3981" i="10"/>
  <c r="O3981" i="10" s="1"/>
  <c r="O4160" i="10"/>
  <c r="O4235" i="10"/>
  <c r="O4453" i="10"/>
  <c r="O4604" i="10"/>
  <c r="O4697" i="10"/>
  <c r="O4860" i="10"/>
  <c r="O4953" i="10"/>
  <c r="O98" i="10"/>
  <c r="O191" i="10"/>
  <c r="O261" i="10"/>
  <c r="O354" i="10"/>
  <c r="O447" i="10"/>
  <c r="O517" i="10"/>
  <c r="O610" i="10"/>
  <c r="O703" i="10"/>
  <c r="O773" i="10"/>
  <c r="O866" i="10"/>
  <c r="E3893" i="10"/>
  <c r="E2905" i="10"/>
  <c r="O2904" i="10" s="1"/>
  <c r="O2661" i="10"/>
  <c r="E2208" i="10"/>
  <c r="O2207" i="10" s="1"/>
  <c r="E1888" i="10"/>
  <c r="O1888" i="10" s="1"/>
  <c r="E1632" i="10"/>
  <c r="O1632" i="10" s="1"/>
  <c r="E1400" i="10"/>
  <c r="O1400" i="10" s="1"/>
  <c r="E1195" i="10"/>
  <c r="O1195" i="10" s="1"/>
  <c r="E1063" i="10"/>
  <c r="O1063" i="10" s="1"/>
  <c r="E4002" i="10"/>
  <c r="E4077" i="10"/>
  <c r="O4077" i="10" s="1"/>
  <c r="O4256" i="10"/>
  <c r="O4331" i="10"/>
  <c r="O4548" i="10"/>
  <c r="O4641" i="10"/>
  <c r="O4804" i="10"/>
  <c r="O4897" i="10"/>
  <c r="O4990" i="10"/>
  <c r="O106" i="10"/>
  <c r="O199" i="10"/>
  <c r="O269" i="10"/>
  <c r="O362" i="10"/>
  <c r="O525" i="10"/>
  <c r="O647" i="10"/>
  <c r="O810" i="10"/>
  <c r="O903" i="10"/>
  <c r="E3573" i="10"/>
  <c r="O3572" i="10" s="1"/>
  <c r="O2541" i="10"/>
  <c r="O2029" i="10"/>
  <c r="E1447" i="10"/>
  <c r="O1447" i="10" s="1"/>
  <c r="O1129" i="10"/>
  <c r="O3990" i="10"/>
  <c r="O4171" i="10"/>
  <c r="O4380" i="10"/>
  <c r="O4520" i="10"/>
  <c r="O4747" i="10"/>
  <c r="E4934" i="10"/>
  <c r="O4934" i="10" s="1"/>
  <c r="O148" i="10"/>
  <c r="O305" i="10"/>
  <c r="E463" i="10"/>
  <c r="O463" i="10" s="1"/>
  <c r="O660" i="10"/>
  <c r="O788" i="10"/>
  <c r="O2625" i="10"/>
  <c r="O1172" i="10"/>
  <c r="O4228" i="10"/>
  <c r="O4627" i="10"/>
  <c r="O4947" i="10"/>
  <c r="O313" i="10"/>
  <c r="O633" i="10"/>
  <c r="O953" i="10"/>
  <c r="H235" i="10"/>
  <c r="K235" i="10" s="1"/>
  <c r="H234" i="10"/>
  <c r="K234" i="10" s="1"/>
  <c r="H4921" i="10"/>
  <c r="K4921" i="10" s="1"/>
  <c r="H4920" i="10"/>
  <c r="K4920" i="10" s="1"/>
  <c r="H4463" i="10"/>
  <c r="K4463" i="10" s="1"/>
  <c r="H4462" i="10"/>
  <c r="K4462" i="10" s="1"/>
  <c r="H4741" i="10"/>
  <c r="K4741" i="10" s="1"/>
  <c r="H4740" i="10"/>
  <c r="K4740" i="10" s="1"/>
  <c r="H3513" i="10"/>
  <c r="K3513" i="10" s="1"/>
  <c r="H3512" i="10"/>
  <c r="K3512" i="10" s="1"/>
  <c r="H1255" i="10"/>
  <c r="K1255" i="10" s="1"/>
  <c r="H1254" i="10"/>
  <c r="K1254" i="10" s="1"/>
  <c r="H4708" i="10"/>
  <c r="K4708" i="10" s="1"/>
  <c r="H4707" i="10"/>
  <c r="K4707" i="10" s="1"/>
  <c r="H4339" i="10"/>
  <c r="K4339" i="10" s="1"/>
  <c r="H4338" i="10"/>
  <c r="K4338" i="10" s="1"/>
  <c r="H786" i="10"/>
  <c r="K786" i="10" s="1"/>
  <c r="H785" i="10"/>
  <c r="K785" i="10" s="1"/>
  <c r="H2585" i="10"/>
  <c r="K2585" i="10" s="1"/>
  <c r="H2584" i="10"/>
  <c r="K2584" i="10" s="1"/>
  <c r="H3177" i="10"/>
  <c r="K3177" i="10" s="1"/>
  <c r="H3176" i="10"/>
  <c r="K3176" i="10" s="1"/>
  <c r="H4259" i="10"/>
  <c r="K4259" i="10" s="1"/>
  <c r="H4258" i="10"/>
  <c r="K4258" i="10" s="1"/>
  <c r="H961" i="10"/>
  <c r="K961" i="10" s="1"/>
  <c r="H960" i="10"/>
  <c r="K960" i="10" s="1"/>
  <c r="H1801" i="10"/>
  <c r="K1801" i="10" s="1"/>
  <c r="H1800" i="10"/>
  <c r="K1800" i="10" s="1"/>
  <c r="H3442" i="10"/>
  <c r="K3442" i="10" s="1"/>
  <c r="H3441" i="10"/>
  <c r="K3441" i="10" s="1"/>
  <c r="H3693" i="10"/>
  <c r="K3693" i="10" s="1"/>
  <c r="H3692" i="10"/>
  <c r="K3692" i="10" s="1"/>
  <c r="H4833" i="10"/>
  <c r="K4833" i="10" s="1"/>
  <c r="H4832" i="10"/>
  <c r="K4832" i="10" s="1"/>
  <c r="H2713" i="10"/>
  <c r="K2713" i="10" s="1"/>
  <c r="H2712" i="10"/>
  <c r="K2712" i="10" s="1"/>
  <c r="H595" i="10"/>
  <c r="K595" i="10" s="1"/>
  <c r="H594" i="10"/>
  <c r="K594" i="10" s="1"/>
  <c r="H1285" i="10"/>
  <c r="K1285" i="10" s="1"/>
  <c r="H1284" i="10"/>
  <c r="K1284" i="10" s="1"/>
  <c r="H2736" i="10"/>
  <c r="K2736" i="10" s="1"/>
  <c r="H2735" i="10"/>
  <c r="K2735" i="10" s="1"/>
  <c r="H2955" i="10"/>
  <c r="K2955" i="10" s="1"/>
  <c r="H2954" i="10"/>
  <c r="K2954" i="10" s="1"/>
  <c r="H1046" i="10"/>
  <c r="K1046" i="10" s="1"/>
  <c r="H1045" i="10"/>
  <c r="K1045" i="10" s="1"/>
  <c r="H1903" i="10"/>
  <c r="K1903" i="10" s="1"/>
  <c r="H1902" i="10"/>
  <c r="K1902" i="10" s="1"/>
  <c r="H3467" i="10"/>
  <c r="K3467" i="10" s="1"/>
  <c r="H3466" i="10"/>
  <c r="K3466" i="10" s="1"/>
  <c r="H2197" i="10"/>
  <c r="K2197" i="10" s="1"/>
  <c r="H2196" i="10"/>
  <c r="K2196" i="10" s="1"/>
  <c r="H3509" i="10"/>
  <c r="K3509" i="10" s="1"/>
  <c r="H3508" i="10"/>
  <c r="K3508" i="10" s="1"/>
  <c r="H1326" i="10"/>
  <c r="K1326" i="10" s="1"/>
  <c r="H1325" i="10"/>
  <c r="K1325" i="10" s="1"/>
  <c r="H1095" i="10"/>
  <c r="K1095" i="10" s="1"/>
  <c r="H1094" i="10"/>
  <c r="K1094" i="10" s="1"/>
  <c r="H57" i="10"/>
  <c r="K57" i="10" s="1"/>
  <c r="H56" i="10"/>
  <c r="K56" i="10" s="1"/>
  <c r="H2385" i="10"/>
  <c r="K2385" i="10" s="1"/>
  <c r="H2384" i="10"/>
  <c r="K2384" i="10" s="1"/>
  <c r="H1848" i="10"/>
  <c r="K1848" i="10" s="1"/>
  <c r="H1847" i="10"/>
  <c r="K1847" i="10" s="1"/>
  <c r="H3221" i="10"/>
  <c r="K3221" i="10" s="1"/>
  <c r="H3220" i="10"/>
  <c r="K3220" i="10" s="1"/>
  <c r="H3046" i="10"/>
  <c r="K3046" i="10" s="1"/>
  <c r="H3045" i="10"/>
  <c r="K3045" i="10" s="1"/>
  <c r="H3716" i="10"/>
  <c r="K3716" i="10" s="1"/>
  <c r="H3715" i="10"/>
  <c r="K3715" i="10" s="1"/>
  <c r="H4196" i="10"/>
  <c r="K4196" i="10" s="1"/>
  <c r="H4195" i="10"/>
  <c r="K4195" i="10" s="1"/>
  <c r="H1093" i="10"/>
  <c r="K1093" i="10" s="1"/>
  <c r="H1092" i="10"/>
  <c r="K1092" i="10" s="1"/>
  <c r="H378" i="10"/>
  <c r="K378" i="10" s="1"/>
  <c r="H377" i="10"/>
  <c r="K377" i="10" s="1"/>
  <c r="H288" i="10"/>
  <c r="K288" i="10" s="1"/>
  <c r="H287" i="10"/>
  <c r="K287" i="10" s="1"/>
  <c r="H1638" i="10"/>
  <c r="K1638" i="10" s="1"/>
  <c r="H1637" i="10"/>
  <c r="K1637" i="10" s="1"/>
  <c r="H4796" i="10"/>
  <c r="K4796" i="10" s="1"/>
  <c r="H4795" i="10"/>
  <c r="K4795" i="10" s="1"/>
  <c r="H4974" i="10"/>
  <c r="K4974" i="10" s="1"/>
  <c r="H4973" i="10"/>
  <c r="K4973" i="10" s="1"/>
  <c r="H2511" i="10"/>
  <c r="K2511" i="10" s="1"/>
  <c r="H2510" i="10"/>
  <c r="K2510" i="10" s="1"/>
  <c r="H3437" i="10"/>
  <c r="K3437" i="10" s="1"/>
  <c r="H3436" i="10"/>
  <c r="K3436" i="10" s="1"/>
  <c r="H3828" i="10"/>
  <c r="K3828" i="10" s="1"/>
  <c r="H3827" i="10"/>
  <c r="K3827" i="10" s="1"/>
  <c r="H4489" i="10"/>
  <c r="K4489" i="10" s="1"/>
  <c r="H4488" i="10"/>
  <c r="K4488" i="10" s="1"/>
  <c r="H3349" i="10"/>
  <c r="K3349" i="10" s="1"/>
  <c r="H3348" i="10"/>
  <c r="K3348" i="10" s="1"/>
  <c r="H1338" i="10"/>
  <c r="K1338" i="10" s="1"/>
  <c r="H1337" i="10"/>
  <c r="K1337" i="10" s="1"/>
  <c r="H1020" i="10"/>
  <c r="K1020" i="10" s="1"/>
  <c r="H1019" i="10"/>
  <c r="K1019" i="10" s="1"/>
  <c r="H1405" i="10"/>
  <c r="K1405" i="10" s="1"/>
  <c r="H1404" i="10"/>
  <c r="K1404" i="10" s="1"/>
  <c r="H1936" i="10"/>
  <c r="K1936" i="10" s="1"/>
  <c r="H1935" i="10"/>
  <c r="K1935" i="10" s="1"/>
  <c r="H2306" i="10"/>
  <c r="K2306" i="10" s="1"/>
  <c r="H2305" i="10"/>
  <c r="K2305" i="10" s="1"/>
  <c r="H2465" i="10"/>
  <c r="K2465" i="10" s="1"/>
  <c r="H2464" i="10"/>
  <c r="K2464" i="10" s="1"/>
  <c r="H3696" i="10"/>
  <c r="K3696" i="10" s="1"/>
  <c r="H3695" i="10"/>
  <c r="K3695" i="10" s="1"/>
  <c r="H4008" i="10"/>
  <c r="K4008" i="10" s="1"/>
  <c r="H4007" i="10"/>
  <c r="K4007" i="10" s="1"/>
  <c r="H3212" i="10"/>
  <c r="K3212" i="10" s="1"/>
  <c r="H3211" i="10"/>
  <c r="K3211" i="10" s="1"/>
  <c r="H2241" i="10"/>
  <c r="K2241" i="10" s="1"/>
  <c r="H2240" i="10"/>
  <c r="K2240" i="10" s="1"/>
  <c r="H885" i="10"/>
  <c r="K885" i="10" s="1"/>
  <c r="H884" i="10"/>
  <c r="K884" i="10" s="1"/>
  <c r="H3365" i="10"/>
  <c r="K3365" i="10" s="1"/>
  <c r="H3364" i="10"/>
  <c r="K3364" i="10" s="1"/>
  <c r="H51" i="10"/>
  <c r="K51" i="10" s="1"/>
  <c r="H50" i="10"/>
  <c r="K50" i="10" s="1"/>
  <c r="H1906" i="10"/>
  <c r="K1906" i="10" s="1"/>
  <c r="H1905" i="10"/>
  <c r="K1905" i="10" s="1"/>
  <c r="H196" i="10"/>
  <c r="K196" i="10" s="1"/>
  <c r="H195" i="10"/>
  <c r="K195" i="10" s="1"/>
  <c r="H1103" i="10"/>
  <c r="K1103" i="10" s="1"/>
  <c r="H1102" i="10"/>
  <c r="K1102" i="10" s="1"/>
  <c r="H2962" i="10"/>
  <c r="K2962" i="10" s="1"/>
  <c r="H2961" i="10"/>
  <c r="K2961" i="10" s="1"/>
  <c r="H2930" i="10"/>
  <c r="K2930" i="10" s="1"/>
  <c r="H2929" i="10"/>
  <c r="K2929" i="10" s="1"/>
  <c r="H2340" i="10"/>
  <c r="K2340" i="10" s="1"/>
  <c r="H2339" i="10"/>
  <c r="K2339" i="10" s="1"/>
  <c r="H2925" i="10"/>
  <c r="K2925" i="10" s="1"/>
  <c r="H2924" i="10"/>
  <c r="K2924" i="10" s="1"/>
  <c r="H2309" i="10"/>
  <c r="K2309" i="10" s="1"/>
  <c r="H2308" i="10"/>
  <c r="K2308" i="10" s="1"/>
  <c r="H1341" i="10"/>
  <c r="K1341" i="10" s="1"/>
  <c r="H1340" i="10"/>
  <c r="K1340" i="10" s="1"/>
  <c r="H2775" i="10"/>
  <c r="K2775" i="10" s="1"/>
  <c r="H2774" i="10"/>
  <c r="K2774" i="10" s="1"/>
  <c r="H4703" i="10"/>
  <c r="K4703" i="10" s="1"/>
  <c r="H4702" i="10"/>
  <c r="K4702" i="10" s="1"/>
  <c r="H776" i="10"/>
  <c r="K776" i="10" s="1"/>
  <c r="H775" i="10"/>
  <c r="K775" i="10" s="1"/>
  <c r="H1720" i="10"/>
  <c r="K1720" i="10" s="1"/>
  <c r="H1719" i="10"/>
  <c r="K1719" i="10" s="1"/>
  <c r="H3387" i="10"/>
  <c r="K3387" i="10" s="1"/>
  <c r="H3386" i="10"/>
  <c r="K3386" i="10" s="1"/>
  <c r="H803" i="10"/>
  <c r="K803" i="10" s="1"/>
  <c r="H802" i="10"/>
  <c r="K802" i="10" s="1"/>
  <c r="H1893" i="10"/>
  <c r="K1893" i="10" s="1"/>
  <c r="H1892" i="10"/>
  <c r="K1892" i="10" s="1"/>
  <c r="H2639" i="10"/>
  <c r="K2639" i="10" s="1"/>
  <c r="H2638" i="10"/>
  <c r="K2638" i="10" s="1"/>
  <c r="H4495" i="10"/>
  <c r="K4495" i="10" s="1"/>
  <c r="H4494" i="10"/>
  <c r="K4494" i="10" s="1"/>
  <c r="H618" i="10"/>
  <c r="K618" i="10" s="1"/>
  <c r="H617" i="10"/>
  <c r="K617" i="10" s="1"/>
  <c r="H4823" i="10"/>
  <c r="K4823" i="10" s="1"/>
  <c r="H4822" i="10"/>
  <c r="K4822" i="10" s="1"/>
  <c r="H3961" i="10"/>
  <c r="K3961" i="10" s="1"/>
  <c r="H3960" i="10"/>
  <c r="K3960" i="10" s="1"/>
  <c r="H633" i="10"/>
  <c r="K633" i="10" s="1"/>
  <c r="H632" i="10"/>
  <c r="K632" i="10" s="1"/>
  <c r="H640" i="10"/>
  <c r="K640" i="10" s="1"/>
  <c r="H639" i="10"/>
  <c r="K639" i="10" s="1"/>
  <c r="H1334" i="10"/>
  <c r="K1334" i="10" s="1"/>
  <c r="H1333" i="10"/>
  <c r="K1333" i="10" s="1"/>
  <c r="H1762" i="10"/>
  <c r="K1762" i="10" s="1"/>
  <c r="H1761" i="10"/>
  <c r="K1761" i="10" s="1"/>
  <c r="H2377" i="10"/>
  <c r="K2377" i="10" s="1"/>
  <c r="H2376" i="10"/>
  <c r="K2376" i="10" s="1"/>
  <c r="H3258" i="10"/>
  <c r="K3258" i="10" s="1"/>
  <c r="H3257" i="10"/>
  <c r="K3257" i="10" s="1"/>
  <c r="H3184" i="10"/>
  <c r="K3184" i="10" s="1"/>
  <c r="H3183" i="10"/>
  <c r="K3183" i="10" s="1"/>
  <c r="H4052" i="10"/>
  <c r="K4052" i="10" s="1"/>
  <c r="H4051" i="10"/>
  <c r="K4051" i="10" s="1"/>
  <c r="H4166" i="10"/>
  <c r="K4166" i="10" s="1"/>
  <c r="H4165" i="10"/>
  <c r="K4165" i="10" s="1"/>
  <c r="H1885" i="10"/>
  <c r="K1885" i="10" s="1"/>
  <c r="H1884" i="10"/>
  <c r="K1884" i="10" s="1"/>
  <c r="H626" i="10"/>
  <c r="K626" i="10" s="1"/>
  <c r="H625" i="10"/>
  <c r="K625" i="10" s="1"/>
  <c r="H688" i="10"/>
  <c r="K688" i="10" s="1"/>
  <c r="H687" i="10"/>
  <c r="K687" i="10" s="1"/>
  <c r="H1474" i="10"/>
  <c r="K1474" i="10" s="1"/>
  <c r="H1473" i="10"/>
  <c r="K1473" i="10" s="1"/>
  <c r="H1920" i="10"/>
  <c r="K1920" i="10" s="1"/>
  <c r="H1919" i="10"/>
  <c r="K1919" i="10" s="1"/>
  <c r="H2087" i="10"/>
  <c r="K2087" i="10" s="1"/>
  <c r="H2086" i="10"/>
  <c r="K2086" i="10" s="1"/>
  <c r="H2884" i="10"/>
  <c r="K2884" i="10" s="1"/>
  <c r="H2883" i="10"/>
  <c r="K2883" i="10" s="1"/>
  <c r="H3742" i="10"/>
  <c r="K3742" i="10" s="1"/>
  <c r="H3741" i="10"/>
  <c r="K3741" i="10" s="1"/>
  <c r="H3956" i="10"/>
  <c r="K3956" i="10" s="1"/>
  <c r="H3955" i="10"/>
  <c r="K3955" i="10" s="1"/>
  <c r="H4442" i="10"/>
  <c r="K4442" i="10" s="1"/>
  <c r="H4441" i="10"/>
  <c r="K4441" i="10" s="1"/>
  <c r="H3788" i="10"/>
  <c r="K3788" i="10" s="1"/>
  <c r="H3787" i="10"/>
  <c r="K3787" i="10" s="1"/>
  <c r="H1005" i="10"/>
  <c r="K1005" i="10" s="1"/>
  <c r="H1004" i="10"/>
  <c r="K1004" i="10" s="1"/>
  <c r="H743" i="10"/>
  <c r="K743" i="10" s="1"/>
  <c r="H742" i="10"/>
  <c r="K742" i="10" s="1"/>
  <c r="H1418" i="10"/>
  <c r="K1418" i="10" s="1"/>
  <c r="H1417" i="10"/>
  <c r="K1417" i="10" s="1"/>
  <c r="H2379" i="10"/>
  <c r="K2379" i="10" s="1"/>
  <c r="H2378" i="10"/>
  <c r="K2378" i="10" s="1"/>
  <c r="H4799" i="10"/>
  <c r="K4799" i="10" s="1"/>
  <c r="H4798" i="10"/>
  <c r="K4798" i="10" s="1"/>
  <c r="H2593" i="10"/>
  <c r="K2593" i="10" s="1"/>
  <c r="H2592" i="10"/>
  <c r="K2592" i="10" s="1"/>
  <c r="H3754" i="10"/>
  <c r="K3754" i="10" s="1"/>
  <c r="H3753" i="10"/>
  <c r="K3753" i="10" s="1"/>
  <c r="H4288" i="10"/>
  <c r="K4288" i="10" s="1"/>
  <c r="H4287" i="10"/>
  <c r="K4287" i="10" s="1"/>
  <c r="H4292" i="10"/>
  <c r="K4292" i="10" s="1"/>
  <c r="H4291" i="10"/>
  <c r="K4291" i="10" s="1"/>
  <c r="H1732" i="10"/>
  <c r="K1732" i="10" s="1"/>
  <c r="H1731" i="10"/>
  <c r="K1731" i="10" s="1"/>
  <c r="H4731" i="10"/>
  <c r="K4731" i="10" s="1"/>
  <c r="H4730" i="10"/>
  <c r="K4730" i="10" s="1"/>
  <c r="H3793" i="10"/>
  <c r="K3793" i="10" s="1"/>
  <c r="H3792" i="10"/>
  <c r="K3792" i="10" s="1"/>
  <c r="H1236" i="10"/>
  <c r="K1236" i="10" s="1"/>
  <c r="H1235" i="10"/>
  <c r="K1235" i="10" s="1"/>
  <c r="H2588" i="10"/>
  <c r="K2588" i="10" s="1"/>
  <c r="H2587" i="10"/>
  <c r="K2587" i="10" s="1"/>
  <c r="H4273" i="10"/>
  <c r="K4273" i="10" s="1"/>
  <c r="H4272" i="10"/>
  <c r="K4272" i="10" s="1"/>
  <c r="H96" i="10"/>
  <c r="K96" i="10" s="1"/>
  <c r="H95" i="10"/>
  <c r="K95" i="10" s="1"/>
  <c r="H3218" i="10"/>
  <c r="K3218" i="10" s="1"/>
  <c r="H3217" i="10"/>
  <c r="K3217" i="10" s="1"/>
  <c r="H423" i="10"/>
  <c r="K423" i="10" s="1"/>
  <c r="H422" i="10"/>
  <c r="K422" i="10" s="1"/>
  <c r="H875" i="10"/>
  <c r="K875" i="10" s="1"/>
  <c r="H874" i="10"/>
  <c r="K874" i="10" s="1"/>
  <c r="H1528" i="10"/>
  <c r="K1528" i="10" s="1"/>
  <c r="H1527" i="10"/>
  <c r="K1527" i="10" s="1"/>
  <c r="H2988" i="10"/>
  <c r="K2988" i="10" s="1"/>
  <c r="H2987" i="10"/>
  <c r="K2987" i="10" s="1"/>
  <c r="H3560" i="10"/>
  <c r="K3560" i="10" s="1"/>
  <c r="H3559" i="10"/>
  <c r="K3559" i="10" s="1"/>
  <c r="H4257" i="10"/>
  <c r="K4257" i="10" s="1"/>
  <c r="H4256" i="10"/>
  <c r="K4256" i="10" s="1"/>
  <c r="H4630" i="10"/>
  <c r="K4630" i="10" s="1"/>
  <c r="H4629" i="10"/>
  <c r="K4629" i="10" s="1"/>
  <c r="H221" i="10"/>
  <c r="K221" i="10" s="1"/>
  <c r="H220" i="10"/>
  <c r="K220" i="10" s="1"/>
  <c r="H546" i="10"/>
  <c r="K546" i="10" s="1"/>
  <c r="H545" i="10"/>
  <c r="K545" i="10" s="1"/>
  <c r="H198" i="10"/>
  <c r="K198" i="10" s="1"/>
  <c r="H197" i="10"/>
  <c r="K197" i="10" s="1"/>
  <c r="H1852" i="10"/>
  <c r="K1852" i="10" s="1"/>
  <c r="H1851" i="10"/>
  <c r="K1851" i="10" s="1"/>
  <c r="H4050" i="10"/>
  <c r="K4050" i="10" s="1"/>
  <c r="H4049" i="10"/>
  <c r="K4049" i="10" s="1"/>
  <c r="H637" i="10"/>
  <c r="K637" i="10" s="1"/>
  <c r="H636" i="10"/>
  <c r="K636" i="10" s="1"/>
  <c r="H2186" i="10"/>
  <c r="K2186" i="10" s="1"/>
  <c r="H2185" i="10"/>
  <c r="K2185" i="10" s="1"/>
  <c r="H3833" i="10"/>
  <c r="K3833" i="10" s="1"/>
  <c r="H3832" i="10"/>
  <c r="K3832" i="10" s="1"/>
  <c r="H1145" i="10"/>
  <c r="K1145" i="10" s="1"/>
  <c r="H1144" i="10"/>
  <c r="K1144" i="10" s="1"/>
  <c r="H1015" i="10"/>
  <c r="K1015" i="10" s="1"/>
  <c r="H1014" i="10"/>
  <c r="K1014" i="10" s="1"/>
  <c r="H3260" i="10"/>
  <c r="K3260" i="10" s="1"/>
  <c r="H3259" i="10"/>
  <c r="K3259" i="10" s="1"/>
  <c r="H4082" i="10"/>
  <c r="K4082" i="10" s="1"/>
  <c r="H4081" i="10"/>
  <c r="K4081" i="10" s="1"/>
  <c r="H312" i="10"/>
  <c r="K312" i="10" s="1"/>
  <c r="H311" i="10"/>
  <c r="K311" i="10" s="1"/>
  <c r="H2409" i="10"/>
  <c r="K2409" i="10" s="1"/>
  <c r="H2408" i="10"/>
  <c r="K2408" i="10" s="1"/>
  <c r="H4015" i="10"/>
  <c r="K4015" i="10" s="1"/>
  <c r="H4014" i="10"/>
  <c r="K4014" i="10" s="1"/>
  <c r="H928" i="10"/>
  <c r="K928" i="10" s="1"/>
  <c r="H927" i="10"/>
  <c r="K927" i="10" s="1"/>
  <c r="H3311" i="10"/>
  <c r="K3311" i="10" s="1"/>
  <c r="H3310" i="10"/>
  <c r="K3310" i="10" s="1"/>
  <c r="H779" i="10"/>
  <c r="K779" i="10" s="1"/>
  <c r="H778" i="10"/>
  <c r="K778" i="10" s="1"/>
  <c r="H660" i="10"/>
  <c r="K660" i="10" s="1"/>
  <c r="H659" i="10"/>
  <c r="K659" i="10" s="1"/>
  <c r="H933" i="10"/>
  <c r="K933" i="10" s="1"/>
  <c r="H932" i="10"/>
  <c r="K932" i="10" s="1"/>
  <c r="H1456" i="10"/>
  <c r="K1456" i="10" s="1"/>
  <c r="H1455" i="10"/>
  <c r="K1455" i="10" s="1"/>
  <c r="H1890" i="10"/>
  <c r="K1890" i="10" s="1"/>
  <c r="H1889" i="10"/>
  <c r="K1889" i="10" s="1"/>
  <c r="H4993" i="10"/>
  <c r="K4993" i="10" s="1"/>
  <c r="H4992" i="10"/>
  <c r="K4992" i="10" s="1"/>
  <c r="H2725" i="10"/>
  <c r="K2725" i="10" s="1"/>
  <c r="H2724" i="10"/>
  <c r="K2724" i="10" s="1"/>
  <c r="H3219" i="10"/>
  <c r="K3219" i="10" s="1"/>
  <c r="H3862" i="10"/>
  <c r="K3862" i="10" s="1"/>
  <c r="H3861" i="10"/>
  <c r="K3861" i="10" s="1"/>
  <c r="H4187" i="10"/>
  <c r="K4187" i="10" s="1"/>
  <c r="H4186" i="10"/>
  <c r="K4186" i="10" s="1"/>
  <c r="H2801" i="10"/>
  <c r="K2801" i="10" s="1"/>
  <c r="H2800" i="10"/>
  <c r="K2800" i="10" s="1"/>
  <c r="H958" i="10"/>
  <c r="K958" i="10" s="1"/>
  <c r="H957" i="10"/>
  <c r="K957" i="10" s="1"/>
  <c r="H939" i="10"/>
  <c r="K939" i="10" s="1"/>
  <c r="H938" i="10"/>
  <c r="K938" i="10" s="1"/>
  <c r="H1064" i="10"/>
  <c r="K1064" i="10" s="1"/>
  <c r="H1063" i="10"/>
  <c r="K1063" i="10" s="1"/>
  <c r="H4754" i="10"/>
  <c r="K4754" i="10" s="1"/>
  <c r="H4753" i="10"/>
  <c r="K4753" i="10" s="1"/>
  <c r="H2131" i="10"/>
  <c r="K2131" i="10" s="1"/>
  <c r="H2130" i="10"/>
  <c r="K2130" i="10" s="1"/>
  <c r="H2460" i="10"/>
  <c r="K2460" i="10" s="1"/>
  <c r="H2459" i="10"/>
  <c r="K2459" i="10" s="1"/>
  <c r="H3552" i="10"/>
  <c r="K3552" i="10" s="1"/>
  <c r="H3551" i="10"/>
  <c r="K3551" i="10" s="1"/>
  <c r="H4325" i="10"/>
  <c r="K4325" i="10" s="1"/>
  <c r="H4324" i="10"/>
  <c r="K4324" i="10" s="1"/>
  <c r="H4419" i="10"/>
  <c r="K4419" i="10" s="1"/>
  <c r="H4418" i="10"/>
  <c r="K4418" i="10" s="1"/>
  <c r="H4447" i="10"/>
  <c r="K4447" i="10" s="1"/>
  <c r="H4446" i="10"/>
  <c r="K4446" i="10" s="1"/>
  <c r="H820" i="10"/>
  <c r="K820" i="10" s="1"/>
  <c r="H819" i="10"/>
  <c r="K819" i="10" s="1"/>
  <c r="H176" i="10"/>
  <c r="K176" i="10" s="1"/>
  <c r="H175" i="10"/>
  <c r="K175" i="10" s="1"/>
  <c r="H1432" i="10"/>
  <c r="K1432" i="10" s="1"/>
  <c r="H1431" i="10"/>
  <c r="K1431" i="10" s="1"/>
  <c r="H4821" i="10"/>
  <c r="K4821" i="10" s="1"/>
  <c r="H4820" i="10"/>
  <c r="K4820" i="10" s="1"/>
  <c r="H2098" i="10"/>
  <c r="K2098" i="10" s="1"/>
  <c r="H2097" i="10"/>
  <c r="K2097" i="10" s="1"/>
  <c r="H2721" i="10"/>
  <c r="K2721" i="10" s="1"/>
  <c r="H2720" i="10"/>
  <c r="K2720" i="10" s="1"/>
  <c r="H3427" i="10"/>
  <c r="K3427" i="10" s="1"/>
  <c r="H3426" i="10"/>
  <c r="K3426" i="10" s="1"/>
  <c r="H4144" i="10"/>
  <c r="K4144" i="10" s="1"/>
  <c r="H4143" i="10"/>
  <c r="K4143" i="10" s="1"/>
  <c r="H733" i="10"/>
  <c r="K733" i="10" s="1"/>
  <c r="H732" i="10"/>
  <c r="K732" i="10" s="1"/>
  <c r="H2338" i="10"/>
  <c r="K2338" i="10" s="1"/>
  <c r="H2337" i="10"/>
  <c r="K2337" i="10" s="1"/>
  <c r="H1113" i="10"/>
  <c r="K1113" i="10" s="1"/>
  <c r="H1112" i="10"/>
  <c r="K1112" i="10" s="1"/>
  <c r="H772" i="10"/>
  <c r="K772" i="10" s="1"/>
  <c r="H771" i="10"/>
  <c r="K771" i="10" s="1"/>
  <c r="H4638" i="10"/>
  <c r="K4638" i="10" s="1"/>
  <c r="H4637" i="10"/>
  <c r="K4637" i="10" s="1"/>
  <c r="H3719" i="10"/>
  <c r="K3719" i="10" s="1"/>
  <c r="H3718" i="10"/>
  <c r="K3718" i="10" s="1"/>
  <c r="H580" i="10"/>
  <c r="K580" i="10" s="1"/>
  <c r="H579" i="10"/>
  <c r="K579" i="10" s="1"/>
  <c r="H635" i="10"/>
  <c r="K635" i="10" s="1"/>
  <c r="H634" i="10"/>
  <c r="K634" i="10" s="1"/>
  <c r="H1389" i="10"/>
  <c r="K1389" i="10" s="1"/>
  <c r="H1388" i="10"/>
  <c r="K1388" i="10" s="1"/>
  <c r="H2287" i="10"/>
  <c r="K2287" i="10" s="1"/>
  <c r="H2286" i="10"/>
  <c r="K2286" i="10" s="1"/>
  <c r="H2258" i="10"/>
  <c r="K2258" i="10" s="1"/>
  <c r="H2257" i="10"/>
  <c r="K2257" i="10" s="1"/>
  <c r="H3195" i="10"/>
  <c r="K3195" i="10" s="1"/>
  <c r="H3194" i="10"/>
  <c r="K3194" i="10" s="1"/>
  <c r="H3644" i="10"/>
  <c r="K3644" i="10" s="1"/>
  <c r="H3643" i="10"/>
  <c r="K3643" i="10" s="1"/>
  <c r="H3921" i="10"/>
  <c r="K3921" i="10" s="1"/>
  <c r="H3920" i="10"/>
  <c r="K3920" i="10" s="1"/>
  <c r="H4404" i="10"/>
  <c r="K4404" i="10" s="1"/>
  <c r="H4403" i="10"/>
  <c r="K4403" i="10" s="1"/>
  <c r="H3950" i="10"/>
  <c r="K3950" i="10" s="1"/>
  <c r="H3949" i="10"/>
  <c r="K3949" i="10" s="1"/>
  <c r="H510" i="10"/>
  <c r="K510" i="10" s="1"/>
  <c r="H509" i="10"/>
  <c r="K509" i="10" s="1"/>
  <c r="H242" i="10"/>
  <c r="K242" i="10" s="1"/>
  <c r="H241" i="10"/>
  <c r="K241" i="10" s="1"/>
  <c r="H1598" i="10"/>
  <c r="K1598" i="10" s="1"/>
  <c r="H1597" i="10"/>
  <c r="K1597" i="10" s="1"/>
  <c r="H2373" i="10"/>
  <c r="K2373" i="10" s="1"/>
  <c r="H2372" i="10"/>
  <c r="K2372" i="10" s="1"/>
  <c r="H3277" i="10"/>
  <c r="K3277" i="10" s="1"/>
  <c r="H3276" i="10"/>
  <c r="K3276" i="10" s="1"/>
  <c r="H2716" i="10"/>
  <c r="K2716" i="10" s="1"/>
  <c r="H2715" i="10"/>
  <c r="K2715" i="10" s="1"/>
  <c r="H3392" i="10"/>
  <c r="K3392" i="10" s="1"/>
  <c r="H3391" i="10"/>
  <c r="K3391" i="10" s="1"/>
  <c r="H4088" i="10"/>
  <c r="K4088" i="10" s="1"/>
  <c r="H4087" i="10"/>
  <c r="K4087" i="10" s="1"/>
  <c r="H898" i="10"/>
  <c r="K898" i="10" s="1"/>
  <c r="H897" i="10"/>
  <c r="K897" i="10" s="1"/>
  <c r="H910" i="10"/>
  <c r="K910" i="10" s="1"/>
  <c r="H909" i="10"/>
  <c r="K909" i="10" s="1"/>
  <c r="H153" i="10"/>
  <c r="K153" i="10" s="1"/>
  <c r="H152" i="10"/>
  <c r="K152" i="10" s="1"/>
  <c r="H1387" i="10"/>
  <c r="K1387" i="10" s="1"/>
  <c r="H1386" i="10"/>
  <c r="K1386" i="10" s="1"/>
  <c r="H2164" i="10"/>
  <c r="K2164" i="10" s="1"/>
  <c r="H2163" i="10"/>
  <c r="K2163" i="10" s="1"/>
  <c r="H1759" i="10"/>
  <c r="K1759" i="10" s="1"/>
  <c r="H1758" i="10"/>
  <c r="K1758" i="10" s="1"/>
  <c r="H3242" i="10"/>
  <c r="K3242" i="10" s="1"/>
  <c r="H3241" i="10"/>
  <c r="K3241" i="10" s="1"/>
  <c r="H3016" i="10"/>
  <c r="K3016" i="10" s="1"/>
  <c r="H3015" i="10"/>
  <c r="K3015" i="10" s="1"/>
  <c r="H3914" i="10"/>
  <c r="K3914" i="10" s="1"/>
  <c r="H3913" i="10"/>
  <c r="K3913" i="10" s="1"/>
  <c r="H4303" i="10"/>
  <c r="K4303" i="10" s="1"/>
  <c r="H4302" i="10"/>
  <c r="K4302" i="10" s="1"/>
  <c r="H480" i="10"/>
  <c r="K480" i="10" s="1"/>
  <c r="H479" i="10"/>
  <c r="K479" i="10" s="1"/>
  <c r="H3159" i="10"/>
  <c r="K3159" i="10" s="1"/>
  <c r="H3158" i="10"/>
  <c r="K3158" i="10" s="1"/>
  <c r="H1210" i="10"/>
  <c r="K1210" i="10" s="1"/>
  <c r="H1209" i="10"/>
  <c r="K1209" i="10" s="1"/>
  <c r="H174" i="10"/>
  <c r="K174" i="10" s="1"/>
  <c r="H1313" i="10"/>
  <c r="K1313" i="10" s="1"/>
  <c r="H1312" i="10"/>
  <c r="K1312" i="10" s="1"/>
  <c r="H2235" i="10"/>
  <c r="K2235" i="10" s="1"/>
  <c r="H2234" i="10"/>
  <c r="K2234" i="10" s="1"/>
  <c r="H4793" i="10"/>
  <c r="K4793" i="10" s="1"/>
  <c r="H4792" i="10"/>
  <c r="K4792" i="10" s="1"/>
  <c r="H2457" i="10"/>
  <c r="K2457" i="10" s="1"/>
  <c r="H2456" i="10"/>
  <c r="K2456" i="10" s="1"/>
  <c r="H3698" i="10"/>
  <c r="K3698" i="10" s="1"/>
  <c r="H3697" i="10"/>
  <c r="K3697" i="10" s="1"/>
  <c r="H4061" i="10"/>
  <c r="K4061" i="10" s="1"/>
  <c r="H4060" i="10"/>
  <c r="K4060" i="10" s="1"/>
  <c r="H4571" i="10"/>
  <c r="K4571" i="10" s="1"/>
  <c r="H4570" i="10"/>
  <c r="K4570" i="10" s="1"/>
  <c r="H4233" i="10"/>
  <c r="K4233" i="10" s="1"/>
  <c r="H4232" i="10"/>
  <c r="K4232" i="10" s="1"/>
  <c r="H466" i="10"/>
  <c r="K466" i="10" s="1"/>
  <c r="H465" i="10"/>
  <c r="K465" i="10" s="1"/>
  <c r="H859" i="10"/>
  <c r="K859" i="10" s="1"/>
  <c r="H858" i="10"/>
  <c r="K858" i="10" s="1"/>
  <c r="H2172" i="10"/>
  <c r="K2172" i="10" s="1"/>
  <c r="H2171" i="10"/>
  <c r="K2171" i="10" s="1"/>
  <c r="H1724" i="10"/>
  <c r="K1724" i="10" s="1"/>
  <c r="H1723" i="10"/>
  <c r="K1723" i="10" s="1"/>
  <c r="H3170" i="10"/>
  <c r="K3170" i="10" s="1"/>
  <c r="H3169" i="10"/>
  <c r="K3169" i="10" s="1"/>
  <c r="H2522" i="10"/>
  <c r="K2522" i="10" s="1"/>
  <c r="H2521" i="10"/>
  <c r="K2521" i="10" s="1"/>
  <c r="H3733" i="10"/>
  <c r="K3733" i="10" s="1"/>
  <c r="H3732" i="10"/>
  <c r="K3732" i="10" s="1"/>
  <c r="H4119" i="10"/>
  <c r="K4119" i="10" s="1"/>
  <c r="H4118" i="10"/>
  <c r="K4118" i="10" s="1"/>
  <c r="H1428" i="10"/>
  <c r="K1428" i="10" s="1"/>
  <c r="H1427" i="10"/>
  <c r="K1427" i="10" s="1"/>
  <c r="H873" i="10"/>
  <c r="K873" i="10" s="1"/>
  <c r="H872" i="10"/>
  <c r="K872" i="10" s="1"/>
  <c r="H421" i="10"/>
  <c r="K421" i="10" s="1"/>
  <c r="H420" i="10"/>
  <c r="K420" i="10" s="1"/>
  <c r="H1381" i="10"/>
  <c r="K1381" i="10" s="1"/>
  <c r="H1380" i="10"/>
  <c r="K1380" i="10" s="1"/>
  <c r="H1673" i="10"/>
  <c r="K1673" i="10" s="1"/>
  <c r="H1672" i="10"/>
  <c r="K1672" i="10" s="1"/>
  <c r="H1887" i="10"/>
  <c r="K1887" i="10" s="1"/>
  <c r="H1886" i="10"/>
  <c r="K1886" i="10" s="1"/>
  <c r="H3130" i="10"/>
  <c r="K3130" i="10" s="1"/>
  <c r="H3129" i="10"/>
  <c r="K3129" i="10" s="1"/>
  <c r="H2821" i="10"/>
  <c r="K2821" i="10" s="1"/>
  <c r="H2820" i="10"/>
  <c r="K2820" i="10" s="1"/>
  <c r="H3985" i="10"/>
  <c r="K3985" i="10" s="1"/>
  <c r="H3984" i="10"/>
  <c r="K3984" i="10" s="1"/>
  <c r="H4505" i="10"/>
  <c r="K4505" i="10" s="1"/>
  <c r="H4504" i="10"/>
  <c r="K4504" i="10" s="1"/>
  <c r="H36" i="10"/>
  <c r="K36" i="10" s="1"/>
  <c r="H35" i="10"/>
  <c r="K35" i="10" s="1"/>
  <c r="H2575" i="10"/>
  <c r="K2575" i="10" s="1"/>
  <c r="H2574" i="10"/>
  <c r="K2574" i="10" s="1"/>
  <c r="H2703" i="10"/>
  <c r="K2703" i="10" s="1"/>
  <c r="H2702" i="10"/>
  <c r="K2702" i="10" s="1"/>
  <c r="H2482" i="10"/>
  <c r="K2482" i="10" s="1"/>
  <c r="H2481" i="10"/>
  <c r="K2481" i="10" s="1"/>
  <c r="H1765" i="10"/>
  <c r="K1765" i="10" s="1"/>
  <c r="H1764" i="10"/>
  <c r="K1764" i="10" s="1"/>
  <c r="H3932" i="10"/>
  <c r="K3932" i="10" s="1"/>
  <c r="H3931" i="10"/>
  <c r="K3931" i="10" s="1"/>
  <c r="H4569" i="10"/>
  <c r="K4569" i="10" s="1"/>
  <c r="H74" i="10"/>
  <c r="K74" i="10" s="1"/>
  <c r="H73" i="10"/>
  <c r="K73" i="10" s="1"/>
  <c r="H868" i="10"/>
  <c r="K868" i="10" s="1"/>
  <c r="H867" i="10"/>
  <c r="K867" i="10" s="1"/>
  <c r="H249" i="10"/>
  <c r="K249" i="10" s="1"/>
  <c r="H248" i="10"/>
  <c r="K248" i="10" s="1"/>
  <c r="H1571" i="10"/>
  <c r="K1571" i="10" s="1"/>
  <c r="H1570" i="10"/>
  <c r="K1570" i="10" s="1"/>
  <c r="H2268" i="10"/>
  <c r="K2268" i="10" s="1"/>
  <c r="H2267" i="10"/>
  <c r="K2267" i="10" s="1"/>
  <c r="H2280" i="10"/>
  <c r="K2280" i="10" s="1"/>
  <c r="H2279" i="10"/>
  <c r="K2279" i="10" s="1"/>
  <c r="H2923" i="10"/>
  <c r="K2923" i="10" s="1"/>
  <c r="H3708" i="10"/>
  <c r="K3708" i="10" s="1"/>
  <c r="H3707" i="10"/>
  <c r="K3707" i="10" s="1"/>
  <c r="H3973" i="10"/>
  <c r="K3973" i="10" s="1"/>
  <c r="H3972" i="10"/>
  <c r="K3972" i="10" s="1"/>
  <c r="H4445" i="10"/>
  <c r="K4445" i="10" s="1"/>
  <c r="H1091" i="10"/>
  <c r="K1091" i="10" s="1"/>
  <c r="H1090" i="10"/>
  <c r="K1090" i="10" s="1"/>
  <c r="H702" i="10"/>
  <c r="K702" i="10" s="1"/>
  <c r="H701" i="10"/>
  <c r="K701" i="10" s="1"/>
  <c r="H556" i="10"/>
  <c r="K556" i="10" s="1"/>
  <c r="H555" i="10"/>
  <c r="K555" i="10" s="1"/>
  <c r="H76" i="10"/>
  <c r="K76" i="10" s="1"/>
  <c r="H75" i="10"/>
  <c r="K75" i="10" s="1"/>
  <c r="H2044" i="10"/>
  <c r="K2044" i="10" s="1"/>
  <c r="H2043" i="10"/>
  <c r="K2043" i="10" s="1"/>
  <c r="H1740" i="10"/>
  <c r="K1740" i="10" s="1"/>
  <c r="H1739" i="10"/>
  <c r="K1739" i="10" s="1"/>
  <c r="H3256" i="10"/>
  <c r="K3256" i="10" s="1"/>
  <c r="H2508" i="10"/>
  <c r="K2508" i="10" s="1"/>
  <c r="H2507" i="10"/>
  <c r="K2507" i="10" s="1"/>
  <c r="H3711" i="10"/>
  <c r="K3711" i="10" s="1"/>
  <c r="H3710" i="10"/>
  <c r="K3710" i="10" s="1"/>
  <c r="H4236" i="10"/>
  <c r="K4236" i="10" s="1"/>
  <c r="H4235" i="10"/>
  <c r="K4235" i="10" s="1"/>
  <c r="H4524" i="10"/>
  <c r="K4524" i="10" s="1"/>
  <c r="H4523" i="10"/>
  <c r="K4523" i="10" s="1"/>
  <c r="H1083" i="10"/>
  <c r="K1083" i="10" s="1"/>
  <c r="H1082" i="10"/>
  <c r="K1082" i="10" s="1"/>
  <c r="H143" i="10"/>
  <c r="K143" i="10" s="1"/>
  <c r="H142" i="10"/>
  <c r="K142" i="10" s="1"/>
  <c r="H1753" i="10"/>
  <c r="K1753" i="10" s="1"/>
  <c r="H1752" i="10"/>
  <c r="K1752" i="10" s="1"/>
  <c r="H2314" i="10"/>
  <c r="K2314" i="10" s="1"/>
  <c r="H2313" i="10"/>
  <c r="K2313" i="10" s="1"/>
  <c r="H3223" i="10"/>
  <c r="K3223" i="10" s="1"/>
  <c r="H3222" i="10"/>
  <c r="K3222" i="10" s="1"/>
  <c r="H3393" i="10"/>
  <c r="K3393" i="10" s="1"/>
  <c r="H4352" i="10"/>
  <c r="K4352" i="10" s="1"/>
  <c r="H4351" i="10"/>
  <c r="K4351" i="10" s="1"/>
  <c r="H3105" i="10"/>
  <c r="K3105" i="10" s="1"/>
  <c r="H3104" i="10"/>
  <c r="K3104" i="10" s="1"/>
  <c r="H4659" i="10"/>
  <c r="K4659" i="10" s="1"/>
  <c r="H4658" i="10"/>
  <c r="K4658" i="10" s="1"/>
  <c r="H1327" i="10"/>
  <c r="K1327" i="10" s="1"/>
  <c r="H690" i="10"/>
  <c r="K690" i="10" s="1"/>
  <c r="H689" i="10"/>
  <c r="K689" i="10" s="1"/>
  <c r="H826" i="10"/>
  <c r="K826" i="10" s="1"/>
  <c r="H825" i="10"/>
  <c r="K825" i="10" s="1"/>
  <c r="H765" i="10"/>
  <c r="K765" i="10" s="1"/>
  <c r="H764" i="10"/>
  <c r="K764" i="10" s="1"/>
  <c r="H746" i="10"/>
  <c r="K746" i="10" s="1"/>
  <c r="H745" i="10"/>
  <c r="K745" i="10" s="1"/>
  <c r="H1211" i="10"/>
  <c r="K1211" i="10" s="1"/>
  <c r="H787" i="10"/>
  <c r="K787" i="10" s="1"/>
  <c r="H777" i="10"/>
  <c r="K777" i="10" s="1"/>
  <c r="H1222" i="10"/>
  <c r="K1222" i="10" s="1"/>
  <c r="H1221" i="10"/>
  <c r="K1221" i="10" s="1"/>
  <c r="H641" i="10"/>
  <c r="K641" i="10" s="1"/>
  <c r="H396" i="10"/>
  <c r="K396" i="10" s="1"/>
  <c r="H395" i="10"/>
  <c r="K395" i="10" s="1"/>
  <c r="H581" i="10"/>
  <c r="K581" i="10" s="1"/>
  <c r="H694" i="10"/>
  <c r="K694" i="10" s="1"/>
  <c r="H693" i="10"/>
  <c r="K693" i="10" s="1"/>
  <c r="H876" i="10"/>
  <c r="K876" i="10" s="1"/>
  <c r="H257" i="10"/>
  <c r="K257" i="10" s="1"/>
  <c r="H256" i="10"/>
  <c r="K256" i="10" s="1"/>
  <c r="H88" i="10"/>
  <c r="K88" i="10" s="1"/>
  <c r="H87" i="10"/>
  <c r="K87" i="10" s="1"/>
  <c r="H1581" i="10"/>
  <c r="K1581" i="10" s="1"/>
  <c r="H1580" i="10"/>
  <c r="K1580" i="10" s="1"/>
  <c r="H1583" i="10"/>
  <c r="K1583" i="10" s="1"/>
  <c r="H1582" i="10"/>
  <c r="K1582" i="10" s="1"/>
  <c r="H1279" i="10"/>
  <c r="K1279" i="10" s="1"/>
  <c r="H1278" i="10"/>
  <c r="K1278" i="10" s="1"/>
  <c r="H1507" i="10"/>
  <c r="K1507" i="10" s="1"/>
  <c r="H1506" i="10"/>
  <c r="K1506" i="10" s="1"/>
  <c r="H1482" i="10"/>
  <c r="K1482" i="10" s="1"/>
  <c r="H1481" i="10"/>
  <c r="K1481" i="10" s="1"/>
  <c r="H1412" i="10"/>
  <c r="K1412" i="10" s="1"/>
  <c r="H1411" i="10"/>
  <c r="K1411" i="10" s="1"/>
  <c r="H2273" i="10"/>
  <c r="K2273" i="10" s="1"/>
  <c r="H2272" i="10"/>
  <c r="K2272" i="10" s="1"/>
  <c r="H1665" i="10"/>
  <c r="K1665" i="10" s="1"/>
  <c r="H1664" i="10"/>
  <c r="K1664" i="10" s="1"/>
  <c r="H1793" i="10"/>
  <c r="K1793" i="10" s="1"/>
  <c r="H1792" i="10"/>
  <c r="K1792" i="10" s="1"/>
  <c r="H1963" i="10"/>
  <c r="K1963" i="10" s="1"/>
  <c r="H1962" i="10"/>
  <c r="K1962" i="10" s="1"/>
  <c r="H2134" i="10"/>
  <c r="K2134" i="10" s="1"/>
  <c r="H2133" i="10"/>
  <c r="K2133" i="10" s="1"/>
  <c r="H2400" i="10"/>
  <c r="K2400" i="10" s="1"/>
  <c r="H2399" i="10"/>
  <c r="K2399" i="10" s="1"/>
  <c r="H4876" i="10"/>
  <c r="K4876" i="10" s="1"/>
  <c r="H4875" i="10"/>
  <c r="K4875" i="10" s="1"/>
  <c r="H2341" i="10"/>
  <c r="K2341" i="10" s="1"/>
  <c r="H1751" i="10"/>
  <c r="K1751" i="10" s="1"/>
  <c r="H1750" i="10"/>
  <c r="K1750" i="10" s="1"/>
  <c r="H1879" i="10"/>
  <c r="K1879" i="10" s="1"/>
  <c r="H1878" i="10"/>
  <c r="K1878" i="10" s="1"/>
  <c r="H4985" i="10"/>
  <c r="K4985" i="10" s="1"/>
  <c r="H4984" i="10"/>
  <c r="K4984" i="10" s="1"/>
  <c r="H4913" i="10"/>
  <c r="K4913" i="10" s="1"/>
  <c r="H4912" i="10"/>
  <c r="K4912" i="10" s="1"/>
  <c r="H1939" i="10"/>
  <c r="K1939" i="10" s="1"/>
  <c r="H1938" i="10"/>
  <c r="K1938" i="10" s="1"/>
  <c r="H4794" i="10"/>
  <c r="K4794" i="10" s="1"/>
  <c r="H2989" i="10"/>
  <c r="K2989" i="10" s="1"/>
  <c r="H3261" i="10"/>
  <c r="K3261" i="10" s="1"/>
  <c r="H2846" i="10"/>
  <c r="K2846" i="10" s="1"/>
  <c r="H2845" i="10"/>
  <c r="K2845" i="10" s="1"/>
  <c r="H2466" i="10"/>
  <c r="K2466" i="10" s="1"/>
  <c r="H2726" i="10"/>
  <c r="K2726" i="10" s="1"/>
  <c r="H2965" i="10"/>
  <c r="K2965" i="10" s="1"/>
  <c r="H2964" i="10"/>
  <c r="K2964" i="10" s="1"/>
  <c r="H2546" i="10"/>
  <c r="K2546" i="10" s="1"/>
  <c r="H2545" i="10"/>
  <c r="K2545" i="10" s="1"/>
  <c r="H2488" i="10"/>
  <c r="K2488" i="10" s="1"/>
  <c r="H2487" i="10"/>
  <c r="K2487" i="10" s="1"/>
  <c r="H2616" i="10"/>
  <c r="K2616" i="10" s="1"/>
  <c r="H2615" i="10"/>
  <c r="K2615" i="10" s="1"/>
  <c r="H2926" i="10"/>
  <c r="K2926" i="10" s="1"/>
  <c r="H2502" i="10"/>
  <c r="K2502" i="10" s="1"/>
  <c r="H2501" i="10"/>
  <c r="K2501" i="10" s="1"/>
  <c r="H2772" i="10"/>
  <c r="K2772" i="10" s="1"/>
  <c r="H2771" i="10"/>
  <c r="K2771" i="10" s="1"/>
  <c r="H2766" i="10"/>
  <c r="K2766" i="10" s="1"/>
  <c r="H2765" i="10"/>
  <c r="K2765" i="10" s="1"/>
  <c r="H3366" i="10"/>
  <c r="K3366" i="10" s="1"/>
  <c r="H3645" i="10"/>
  <c r="K3645" i="10" s="1"/>
  <c r="H3536" i="10"/>
  <c r="K3536" i="10" s="1"/>
  <c r="H3535" i="10"/>
  <c r="K3535" i="10" s="1"/>
  <c r="H3507" i="10"/>
  <c r="K3507" i="10" s="1"/>
  <c r="H3506" i="10"/>
  <c r="K3506" i="10" s="1"/>
  <c r="H3388" i="10"/>
  <c r="K3388" i="10" s="1"/>
  <c r="H3717" i="10"/>
  <c r="K3717" i="10" s="1"/>
  <c r="H3802" i="10"/>
  <c r="K3802" i="10" s="1"/>
  <c r="H3801" i="10"/>
  <c r="K3801" i="10" s="1"/>
  <c r="H3863" i="10"/>
  <c r="K3863" i="10" s="1"/>
  <c r="H3824" i="10"/>
  <c r="K3824" i="10" s="1"/>
  <c r="H3823" i="10"/>
  <c r="K3823" i="10" s="1"/>
  <c r="H3952" i="10"/>
  <c r="K3952" i="10" s="1"/>
  <c r="H3951" i="10"/>
  <c r="K3951" i="10" s="1"/>
  <c r="H4308" i="10"/>
  <c r="K4308" i="10" s="1"/>
  <c r="H4307" i="10"/>
  <c r="K4307" i="10" s="1"/>
  <c r="H4384" i="10"/>
  <c r="K4384" i="10" s="1"/>
  <c r="H4383" i="10"/>
  <c r="K4383" i="10" s="1"/>
  <c r="H4101" i="10"/>
  <c r="K4101" i="10" s="1"/>
  <c r="H4100" i="10"/>
  <c r="K4100" i="10" s="1"/>
  <c r="H4136" i="10"/>
  <c r="K4136" i="10" s="1"/>
  <c r="H4135" i="10"/>
  <c r="K4135" i="10" s="1"/>
  <c r="H4167" i="10"/>
  <c r="K4167" i="10" s="1"/>
  <c r="H4123" i="10"/>
  <c r="K4123" i="10" s="1"/>
  <c r="H4122" i="10"/>
  <c r="K4122" i="10" s="1"/>
  <c r="H4464" i="10"/>
  <c r="K4464" i="10" s="1"/>
  <c r="H4405" i="10"/>
  <c r="K4405" i="10" s="1"/>
  <c r="H4422" i="10"/>
  <c r="K4422" i="10" s="1"/>
  <c r="H4421" i="10"/>
  <c r="K4421" i="10" s="1"/>
  <c r="H172" i="10"/>
  <c r="K172" i="10" s="1"/>
  <c r="H171" i="10"/>
  <c r="K171" i="10" s="1"/>
  <c r="H441" i="10"/>
  <c r="K441" i="10" s="1"/>
  <c r="H440" i="10"/>
  <c r="K440" i="10" s="1"/>
  <c r="H1272" i="10"/>
  <c r="K1272" i="10" s="1"/>
  <c r="H1271" i="10"/>
  <c r="K1271" i="10" s="1"/>
  <c r="H2802" i="10"/>
  <c r="K2802" i="10" s="1"/>
  <c r="H2483" i="10"/>
  <c r="K2483" i="10" s="1"/>
  <c r="H4234" i="10"/>
  <c r="K4234" i="10" s="1"/>
  <c r="H222" i="10"/>
  <c r="K222" i="10" s="1"/>
  <c r="H804" i="10"/>
  <c r="K804" i="10" s="1"/>
  <c r="H379" i="10"/>
  <c r="K379" i="10" s="1"/>
  <c r="H627" i="10"/>
  <c r="K627" i="10" s="1"/>
  <c r="H318" i="10"/>
  <c r="K318" i="10" s="1"/>
  <c r="H317" i="10"/>
  <c r="K317" i="10" s="1"/>
  <c r="H937" i="10"/>
  <c r="K937" i="10" s="1"/>
  <c r="H638" i="10"/>
  <c r="K638" i="10" s="1"/>
  <c r="H467" i="10"/>
  <c r="K467" i="10" s="1"/>
  <c r="H1106" i="10"/>
  <c r="K1106" i="10" s="1"/>
  <c r="H1105" i="10"/>
  <c r="K1105" i="10" s="1"/>
  <c r="H401" i="10"/>
  <c r="K401" i="10" s="1"/>
  <c r="H400" i="10"/>
  <c r="K400" i="10" s="1"/>
  <c r="H376" i="10"/>
  <c r="K376" i="10" s="1"/>
  <c r="H940" i="10"/>
  <c r="K940" i="10" s="1"/>
  <c r="H82" i="10"/>
  <c r="K82" i="10" s="1"/>
  <c r="H81" i="10"/>
  <c r="K81" i="10" s="1"/>
  <c r="H651" i="10"/>
  <c r="K651" i="10" s="1"/>
  <c r="H650" i="10"/>
  <c r="K650" i="10" s="1"/>
  <c r="H860" i="10"/>
  <c r="K860" i="10" s="1"/>
  <c r="H1098" i="10"/>
  <c r="K1098" i="10" s="1"/>
  <c r="H1097" i="10"/>
  <c r="K1097" i="10" s="1"/>
  <c r="H1471" i="10"/>
  <c r="K1471" i="10" s="1"/>
  <c r="H1470" i="10"/>
  <c r="K1470" i="10" s="1"/>
  <c r="H1537" i="10"/>
  <c r="K1537" i="10" s="1"/>
  <c r="H1536" i="10"/>
  <c r="K1536" i="10" s="1"/>
  <c r="H1032" i="10"/>
  <c r="K1032" i="10" s="1"/>
  <c r="H1031" i="10"/>
  <c r="K1031" i="10" s="1"/>
  <c r="H1153" i="10"/>
  <c r="K1153" i="10" s="1"/>
  <c r="H1152" i="10"/>
  <c r="K1152" i="10" s="1"/>
  <c r="H1237" i="10"/>
  <c r="K1237" i="10" s="1"/>
  <c r="H4838" i="10"/>
  <c r="K4838" i="10" s="1"/>
  <c r="H4837" i="10"/>
  <c r="K4837" i="10" s="1"/>
  <c r="H2428" i="10"/>
  <c r="K2428" i="10" s="1"/>
  <c r="H2427" i="10"/>
  <c r="K2427" i="10" s="1"/>
  <c r="H1766" i="10"/>
  <c r="K1766" i="10" s="1"/>
  <c r="H1894" i="10"/>
  <c r="K1894" i="10" s="1"/>
  <c r="H1910" i="10"/>
  <c r="K1910" i="10" s="1"/>
  <c r="H1909" i="10"/>
  <c r="K1909" i="10" s="1"/>
  <c r="H2176" i="10"/>
  <c r="K2176" i="10" s="1"/>
  <c r="H2175" i="10"/>
  <c r="K2175" i="10" s="1"/>
  <c r="H2110" i="10"/>
  <c r="K2110" i="10" s="1"/>
  <c r="H2109" i="10"/>
  <c r="K2109" i="10" s="1"/>
  <c r="H2030" i="10"/>
  <c r="K2030" i="10" s="1"/>
  <c r="H2029" i="10"/>
  <c r="K2029" i="10" s="1"/>
  <c r="H2141" i="10"/>
  <c r="K2141" i="10" s="1"/>
  <c r="H2140" i="10"/>
  <c r="K2140" i="10" s="1"/>
  <c r="H1755" i="10"/>
  <c r="K1755" i="10" s="1"/>
  <c r="H1754" i="10"/>
  <c r="K1754" i="10" s="1"/>
  <c r="H1883" i="10"/>
  <c r="K1883" i="10" s="1"/>
  <c r="H1882" i="10"/>
  <c r="K1882" i="10" s="1"/>
  <c r="H2410" i="10"/>
  <c r="K2410" i="10" s="1"/>
  <c r="H4958" i="10"/>
  <c r="K4958" i="10" s="1"/>
  <c r="H4957" i="10"/>
  <c r="K4957" i="10" s="1"/>
  <c r="H2162" i="10"/>
  <c r="K2162" i="10" s="1"/>
  <c r="H1907" i="10"/>
  <c r="K1907" i="10" s="1"/>
  <c r="H2083" i="10"/>
  <c r="K2083" i="10" s="1"/>
  <c r="H2082" i="10"/>
  <c r="K2082" i="10" s="1"/>
  <c r="H3185" i="10"/>
  <c r="K3185" i="10" s="1"/>
  <c r="H3309" i="10"/>
  <c r="K3309" i="10" s="1"/>
  <c r="H2947" i="10"/>
  <c r="K2947" i="10" s="1"/>
  <c r="H2946" i="10"/>
  <c r="K2946" i="10" s="1"/>
  <c r="H2728" i="10"/>
  <c r="K2728" i="10" s="1"/>
  <c r="H2727" i="10"/>
  <c r="K2727" i="10" s="1"/>
  <c r="H2973" i="10"/>
  <c r="K2973" i="10" s="1"/>
  <c r="H2972" i="10"/>
  <c r="K2972" i="10" s="1"/>
  <c r="H3210" i="10"/>
  <c r="K3210" i="10" s="1"/>
  <c r="H3209" i="10"/>
  <c r="K3209" i="10" s="1"/>
  <c r="H2461" i="10"/>
  <c r="K2461" i="10" s="1"/>
  <c r="H2589" i="10"/>
  <c r="K2589" i="10" s="1"/>
  <c r="H2717" i="10"/>
  <c r="K2717" i="10" s="1"/>
  <c r="H2523" i="10"/>
  <c r="K2523" i="10" s="1"/>
  <c r="H2779" i="10"/>
  <c r="K2779" i="10" s="1"/>
  <c r="H2778" i="10"/>
  <c r="K2778" i="10" s="1"/>
  <c r="H2799" i="10"/>
  <c r="K2799" i="10" s="1"/>
  <c r="H3438" i="10"/>
  <c r="K3438" i="10" s="1"/>
  <c r="H3451" i="10"/>
  <c r="K3451" i="10" s="1"/>
  <c r="H3450" i="10"/>
  <c r="K3450" i="10" s="1"/>
  <c r="H3553" i="10"/>
  <c r="K3553" i="10" s="1"/>
  <c r="H3514" i="10"/>
  <c r="K3514" i="10" s="1"/>
  <c r="H3423" i="10"/>
  <c r="K3423" i="10" s="1"/>
  <c r="H3422" i="10"/>
  <c r="K3422" i="10" s="1"/>
  <c r="H3623" i="10"/>
  <c r="K3623" i="10" s="1"/>
  <c r="H3622" i="10"/>
  <c r="K3622" i="10" s="1"/>
  <c r="H4016" i="10"/>
  <c r="K4016" i="10" s="1"/>
  <c r="H3829" i="10"/>
  <c r="K3829" i="10" s="1"/>
  <c r="H3957" i="10"/>
  <c r="K3957" i="10" s="1"/>
  <c r="H4312" i="10"/>
  <c r="K4312" i="10" s="1"/>
  <c r="H4311" i="10"/>
  <c r="K4311" i="10" s="1"/>
  <c r="H4058" i="10"/>
  <c r="K4058" i="10" s="1"/>
  <c r="H4057" i="10"/>
  <c r="K4057" i="10" s="1"/>
  <c r="H4125" i="10"/>
  <c r="K4125" i="10" s="1"/>
  <c r="H4124" i="10"/>
  <c r="K4124" i="10" s="1"/>
  <c r="H4263" i="10"/>
  <c r="K4263" i="10" s="1"/>
  <c r="H4262" i="10"/>
  <c r="K4262" i="10" s="1"/>
  <c r="H4599" i="10"/>
  <c r="K4599" i="10" s="1"/>
  <c r="H4598" i="10"/>
  <c r="K4598" i="10" s="1"/>
  <c r="H4496" i="10"/>
  <c r="K4496" i="10" s="1"/>
  <c r="H4657" i="10"/>
  <c r="K4657" i="10" s="1"/>
  <c r="H4656" i="10"/>
  <c r="K4656" i="10" s="1"/>
  <c r="H4531" i="10"/>
  <c r="K4531" i="10" s="1"/>
  <c r="H4530" i="10"/>
  <c r="K4530" i="10" s="1"/>
  <c r="H4558" i="10"/>
  <c r="K4558" i="10" s="1"/>
  <c r="H4557" i="10"/>
  <c r="K4557" i="10" s="1"/>
  <c r="H4596" i="10"/>
  <c r="K4596" i="10" s="1"/>
  <c r="H4595" i="10"/>
  <c r="K4595" i="10" s="1"/>
  <c r="H285" i="10"/>
  <c r="K285" i="10" s="1"/>
  <c r="H284" i="10"/>
  <c r="K284" i="10" s="1"/>
  <c r="H1429" i="10"/>
  <c r="K1429" i="10" s="1"/>
  <c r="H1747" i="10"/>
  <c r="K1747" i="10" s="1"/>
  <c r="H1746" i="10"/>
  <c r="K1746" i="10" s="1"/>
  <c r="H2956" i="10"/>
  <c r="K2956" i="10" s="1"/>
  <c r="H3350" i="10"/>
  <c r="K3350" i="10" s="1"/>
  <c r="L3349" i="10" s="1"/>
  <c r="H3789" i="10"/>
  <c r="K3789" i="10" s="1"/>
  <c r="H4448" i="10"/>
  <c r="K4448" i="10" s="1"/>
  <c r="H266" i="10"/>
  <c r="K266" i="10" s="1"/>
  <c r="H265" i="10"/>
  <c r="K265" i="10" s="1"/>
  <c r="H605" i="10"/>
  <c r="K605" i="10" s="1"/>
  <c r="H604" i="10"/>
  <c r="K604" i="10" s="1"/>
  <c r="H792" i="10"/>
  <c r="K792" i="10" s="1"/>
  <c r="H791" i="10"/>
  <c r="K791" i="10" s="1"/>
  <c r="H1339" i="10"/>
  <c r="K1339" i="10" s="1"/>
  <c r="H1006" i="10"/>
  <c r="K1006" i="10" s="1"/>
  <c r="H986" i="10"/>
  <c r="K986" i="10" s="1"/>
  <c r="H985" i="10"/>
  <c r="K985" i="10" s="1"/>
  <c r="H1382" i="10"/>
  <c r="K1382" i="10" s="1"/>
  <c r="H408" i="10"/>
  <c r="K408" i="10" s="1"/>
  <c r="H407" i="10"/>
  <c r="K407" i="10" s="1"/>
  <c r="H384" i="10"/>
  <c r="K384" i="10" s="1"/>
  <c r="H383" i="10"/>
  <c r="K383" i="10" s="1"/>
  <c r="H965" i="10"/>
  <c r="K965" i="10" s="1"/>
  <c r="H964" i="10"/>
  <c r="K964" i="10" s="1"/>
  <c r="H929" i="10"/>
  <c r="K929" i="10" s="1"/>
  <c r="H22" i="10"/>
  <c r="K22" i="10" s="1"/>
  <c r="H21" i="10"/>
  <c r="K21" i="10" s="1"/>
  <c r="H162" i="10"/>
  <c r="K162" i="10" s="1"/>
  <c r="H161" i="10"/>
  <c r="K161" i="10" s="1"/>
  <c r="H177" i="10"/>
  <c r="K177" i="10" s="1"/>
  <c r="H97" i="10"/>
  <c r="K97" i="10" s="1"/>
  <c r="H1283" i="10"/>
  <c r="K1283" i="10" s="1"/>
  <c r="H1282" i="10"/>
  <c r="K1282" i="10" s="1"/>
  <c r="H1487" i="10"/>
  <c r="K1487" i="10" s="1"/>
  <c r="H1486" i="10"/>
  <c r="K1486" i="10" s="1"/>
  <c r="H1594" i="10"/>
  <c r="K1594" i="10" s="1"/>
  <c r="H1593" i="10"/>
  <c r="K1593" i="10" s="1"/>
  <c r="H1047" i="10"/>
  <c r="K1047" i="10" s="1"/>
  <c r="H1494" i="10"/>
  <c r="K1494" i="10" s="1"/>
  <c r="H1493" i="10"/>
  <c r="K1493" i="10" s="1"/>
  <c r="H1585" i="10"/>
  <c r="K1585" i="10" s="1"/>
  <c r="H1584" i="10"/>
  <c r="K1584" i="10" s="1"/>
  <c r="H1559" i="10"/>
  <c r="K1559" i="10" s="1"/>
  <c r="H1558" i="10"/>
  <c r="K1558" i="10" s="1"/>
  <c r="H1104" i="10"/>
  <c r="K1104" i="10" s="1"/>
  <c r="H2165" i="10"/>
  <c r="K2165" i="10" s="1"/>
  <c r="H1674" i="10"/>
  <c r="K1674" i="10" s="1"/>
  <c r="H1802" i="10"/>
  <c r="K1802" i="10" s="1"/>
  <c r="H2041" i="10"/>
  <c r="K2041" i="10" s="1"/>
  <c r="H2040" i="10"/>
  <c r="K2040" i="10" s="1"/>
  <c r="H2091" i="10"/>
  <c r="K2091" i="10" s="1"/>
  <c r="H2090" i="10"/>
  <c r="K2090" i="10" s="1"/>
  <c r="H4722" i="10"/>
  <c r="K4722" i="10" s="1"/>
  <c r="H4721" i="10"/>
  <c r="K4721" i="10" s="1"/>
  <c r="H2222" i="10"/>
  <c r="K2222" i="10" s="1"/>
  <c r="H2221" i="10"/>
  <c r="K2221" i="10" s="1"/>
  <c r="H4709" i="10"/>
  <c r="K4709" i="10" s="1"/>
  <c r="H1760" i="10"/>
  <c r="K1760" i="10" s="1"/>
  <c r="H1888" i="10"/>
  <c r="K1888" i="10" s="1"/>
  <c r="H2441" i="10"/>
  <c r="K2441" i="10" s="1"/>
  <c r="H2440" i="10"/>
  <c r="K2440" i="10" s="1"/>
  <c r="H1904" i="10"/>
  <c r="K1904" i="10" s="1"/>
  <c r="H4750" i="10"/>
  <c r="K4750" i="10" s="1"/>
  <c r="H4749" i="10"/>
  <c r="K4749" i="10" s="1"/>
  <c r="H2146" i="10"/>
  <c r="K2146" i="10" s="1"/>
  <c r="H2145" i="10"/>
  <c r="K2145" i="10" s="1"/>
  <c r="H2275" i="10"/>
  <c r="K2275" i="10" s="1"/>
  <c r="H2274" i="10"/>
  <c r="K2274" i="10" s="1"/>
  <c r="H3068" i="10"/>
  <c r="K3068" i="10" s="1"/>
  <c r="H3067" i="10"/>
  <c r="K3067" i="10" s="1"/>
  <c r="H2602" i="10"/>
  <c r="K2602" i="10" s="1"/>
  <c r="H2601" i="10"/>
  <c r="K2601" i="10" s="1"/>
  <c r="H3307" i="10"/>
  <c r="K3307" i="10" s="1"/>
  <c r="H3306" i="10"/>
  <c r="K3306" i="10" s="1"/>
  <c r="H3109" i="10"/>
  <c r="K3109" i="10" s="1"/>
  <c r="H3108" i="10"/>
  <c r="K3108" i="10" s="1"/>
  <c r="H2899" i="10"/>
  <c r="K2899" i="10" s="1"/>
  <c r="H2898" i="10"/>
  <c r="K2898" i="10" s="1"/>
  <c r="H2496" i="10"/>
  <c r="K2496" i="10" s="1"/>
  <c r="H2495" i="10"/>
  <c r="K2495" i="10" s="1"/>
  <c r="H2624" i="10"/>
  <c r="K2624" i="10" s="1"/>
  <c r="H2623" i="10"/>
  <c r="K2623" i="10" s="1"/>
  <c r="H2730" i="10"/>
  <c r="K2730" i="10" s="1"/>
  <c r="H2729" i="10"/>
  <c r="K2729" i="10" s="1"/>
  <c r="H2550" i="10"/>
  <c r="K2550" i="10" s="1"/>
  <c r="H2549" i="10"/>
  <c r="K2549" i="10" s="1"/>
  <c r="H2970" i="10"/>
  <c r="K2970" i="10" s="1"/>
  <c r="H2969" i="10"/>
  <c r="K2969" i="10" s="1"/>
  <c r="H2822" i="10"/>
  <c r="K2822" i="10" s="1"/>
  <c r="H3548" i="10"/>
  <c r="K3548" i="10" s="1"/>
  <c r="H3547" i="10"/>
  <c r="K3547" i="10" s="1"/>
  <c r="H3634" i="10"/>
  <c r="K3634" i="10" s="1"/>
  <c r="H3633" i="10"/>
  <c r="K3633" i="10" s="1"/>
  <c r="H3599" i="10"/>
  <c r="K3599" i="10" s="1"/>
  <c r="H3598" i="10"/>
  <c r="K3598" i="10" s="1"/>
  <c r="H3428" i="10"/>
  <c r="K3428" i="10" s="1"/>
  <c r="H3457" i="10"/>
  <c r="K3457" i="10" s="1"/>
  <c r="H3456" i="10"/>
  <c r="K3456" i="10" s="1"/>
  <c r="H3915" i="10"/>
  <c r="K3915" i="10" s="1"/>
  <c r="H3798" i="10"/>
  <c r="K3798" i="10" s="1"/>
  <c r="H3797" i="10"/>
  <c r="K3797" i="10" s="1"/>
  <c r="H3864" i="10"/>
  <c r="K3864" i="10" s="1"/>
  <c r="H4036" i="10"/>
  <c r="K4036" i="10" s="1"/>
  <c r="H4035" i="10"/>
  <c r="K4035" i="10" s="1"/>
  <c r="H4077" i="10"/>
  <c r="K4077" i="10" s="1"/>
  <c r="H4076" i="10"/>
  <c r="K4076" i="10" s="1"/>
  <c r="H4289" i="10"/>
  <c r="K4289" i="10" s="1"/>
  <c r="H4056" i="10"/>
  <c r="K4056" i="10" s="1"/>
  <c r="H4270" i="10"/>
  <c r="K4270" i="10" s="1"/>
  <c r="H4269" i="10"/>
  <c r="K4269" i="10" s="1"/>
  <c r="H4265" i="10"/>
  <c r="K4265" i="10" s="1"/>
  <c r="H4264" i="10"/>
  <c r="K4264" i="10" s="1"/>
  <c r="H4454" i="10"/>
  <c r="K4454" i="10" s="1"/>
  <c r="H4453" i="10"/>
  <c r="K4453" i="10" s="1"/>
  <c r="H4605" i="10"/>
  <c r="K4605" i="10" s="1"/>
  <c r="H4604" i="10"/>
  <c r="K4604" i="10" s="1"/>
  <c r="H53" i="10"/>
  <c r="K53" i="10" s="1"/>
  <c r="H52" i="10"/>
  <c r="K52" i="10" s="1"/>
  <c r="H2897" i="10"/>
  <c r="K2897" i="10" s="1"/>
  <c r="H2896" i="10"/>
  <c r="K2896" i="10" s="1"/>
  <c r="H4479" i="10"/>
  <c r="K4479" i="10" s="1"/>
  <c r="H4478" i="10"/>
  <c r="K4478" i="10" s="1"/>
  <c r="H734" i="10"/>
  <c r="K734" i="10" s="1"/>
  <c r="H511" i="10"/>
  <c r="K511" i="10" s="1"/>
  <c r="H720" i="10"/>
  <c r="K720" i="10" s="1"/>
  <c r="H719" i="10"/>
  <c r="K719" i="10" s="1"/>
  <c r="H37" i="10"/>
  <c r="K37" i="10" s="1"/>
  <c r="H1311" i="10"/>
  <c r="K1311" i="10" s="1"/>
  <c r="H1310" i="10"/>
  <c r="K1310" i="10" s="1"/>
  <c r="H1645" i="10"/>
  <c r="K1645" i="10" s="1"/>
  <c r="H1644" i="10"/>
  <c r="K1644" i="10" s="1"/>
  <c r="H2064" i="10"/>
  <c r="K2064" i="10" s="1"/>
  <c r="H2063" i="10"/>
  <c r="K2063" i="10" s="1"/>
  <c r="H1763" i="10"/>
  <c r="K1763" i="10" s="1"/>
  <c r="H2242" i="10"/>
  <c r="K2242" i="10" s="1"/>
  <c r="H3193" i="10"/>
  <c r="K3193" i="10" s="1"/>
  <c r="H3192" i="10"/>
  <c r="K3192" i="10" s="1"/>
  <c r="H3160" i="10"/>
  <c r="K3160" i="10" s="1"/>
  <c r="H2817" i="10"/>
  <c r="K2817" i="10" s="1"/>
  <c r="H2816" i="10"/>
  <c r="K2816" i="10" s="1"/>
  <c r="H3511" i="10"/>
  <c r="K3511" i="10" s="1"/>
  <c r="H3510" i="10"/>
  <c r="K3510" i="10" s="1"/>
  <c r="H3636" i="10"/>
  <c r="K3636" i="10" s="1"/>
  <c r="H3635" i="10"/>
  <c r="K3635" i="10" s="1"/>
  <c r="H3933" i="10"/>
  <c r="K3933" i="10" s="1"/>
  <c r="H4117" i="10"/>
  <c r="K4117" i="10" s="1"/>
  <c r="H4116" i="10"/>
  <c r="K4116" i="10" s="1"/>
  <c r="H4406" i="10"/>
  <c r="K4406" i="10" s="1"/>
  <c r="H3853" i="10"/>
  <c r="K3853" i="10" s="1"/>
  <c r="H3852" i="10"/>
  <c r="K3852" i="10" s="1"/>
  <c r="H559" i="10"/>
  <c r="K559" i="10" s="1"/>
  <c r="H558" i="10"/>
  <c r="K558" i="10" s="1"/>
  <c r="H514" i="10"/>
  <c r="K514" i="10" s="1"/>
  <c r="H513" i="10"/>
  <c r="K513" i="10" s="1"/>
  <c r="H424" i="10"/>
  <c r="K424" i="10" s="1"/>
  <c r="H72" i="10"/>
  <c r="K72" i="10" s="1"/>
  <c r="H1430" i="10"/>
  <c r="K1430" i="10" s="1"/>
  <c r="H1682" i="10"/>
  <c r="K1682" i="10" s="1"/>
  <c r="H1681" i="10"/>
  <c r="K1681" i="10" s="1"/>
  <c r="H2108" i="10"/>
  <c r="K2108" i="10" s="1"/>
  <c r="H1896" i="10"/>
  <c r="K1896" i="10" s="1"/>
  <c r="H1895" i="10"/>
  <c r="K1895" i="10" s="1"/>
  <c r="H4892" i="10"/>
  <c r="K4892" i="10" s="1"/>
  <c r="H4891" i="10"/>
  <c r="K4891" i="10" s="1"/>
  <c r="H2992" i="10"/>
  <c r="K2992" i="10" s="1"/>
  <c r="H2991" i="10"/>
  <c r="K2991" i="10" s="1"/>
  <c r="H2454" i="10"/>
  <c r="K2454" i="10" s="1"/>
  <c r="H2453" i="10"/>
  <c r="K2453" i="10" s="1"/>
  <c r="H2739" i="10"/>
  <c r="K2739" i="10" s="1"/>
  <c r="H2738" i="10"/>
  <c r="K2738" i="10" s="1"/>
  <c r="H3709" i="10"/>
  <c r="K3709" i="10" s="1"/>
  <c r="H3655" i="10"/>
  <c r="K3655" i="10" s="1"/>
  <c r="H3654" i="10"/>
  <c r="K3654" i="10" s="1"/>
  <c r="H3988" i="10"/>
  <c r="K3988" i="10" s="1"/>
  <c r="H3987" i="10"/>
  <c r="K3987" i="10" s="1"/>
  <c r="H4149" i="10"/>
  <c r="K4149" i="10" s="1"/>
  <c r="H4148" i="10"/>
  <c r="K4148" i="10" s="1"/>
  <c r="H4650" i="10"/>
  <c r="K4650" i="10" s="1"/>
  <c r="H4649" i="10"/>
  <c r="K4649" i="10" s="1"/>
  <c r="H4431" i="10"/>
  <c r="K4431" i="10" s="1"/>
  <c r="H4430" i="10"/>
  <c r="K4430" i="10" s="1"/>
  <c r="H866" i="10"/>
  <c r="K866" i="10" s="1"/>
  <c r="H865" i="10"/>
  <c r="K865" i="10" s="1"/>
  <c r="H1298" i="10"/>
  <c r="K1298" i="10" s="1"/>
  <c r="H1297" i="10"/>
  <c r="K1297" i="10" s="1"/>
  <c r="H173" i="10"/>
  <c r="K173" i="10" s="1"/>
  <c r="H77" i="10"/>
  <c r="K77" i="10" s="1"/>
  <c r="H1281" i="10"/>
  <c r="K1281" i="10" s="1"/>
  <c r="H1280" i="10"/>
  <c r="K1280" i="10" s="1"/>
  <c r="H2300" i="10"/>
  <c r="K2300" i="10" s="1"/>
  <c r="H2299" i="10"/>
  <c r="K2299" i="10" s="1"/>
  <c r="H2048" i="10"/>
  <c r="K2048" i="10" s="1"/>
  <c r="H2047" i="10"/>
  <c r="K2047" i="10" s="1"/>
  <c r="H1771" i="10"/>
  <c r="K1771" i="10" s="1"/>
  <c r="H1770" i="10"/>
  <c r="K1770" i="10" s="1"/>
  <c r="H4734" i="10"/>
  <c r="K4734" i="10" s="1"/>
  <c r="H4733" i="10"/>
  <c r="K4733" i="10" s="1"/>
  <c r="H2868" i="10"/>
  <c r="K2868" i="10" s="1"/>
  <c r="H2867" i="10"/>
  <c r="K2867" i="10" s="1"/>
  <c r="H2509" i="10"/>
  <c r="K2509" i="10" s="1"/>
  <c r="H3638" i="10"/>
  <c r="K3638" i="10" s="1"/>
  <c r="H3637" i="10"/>
  <c r="K3637" i="10" s="1"/>
  <c r="H3790" i="10"/>
  <c r="K3790" i="10" s="1"/>
  <c r="H4237" i="10"/>
  <c r="K4237" i="10" s="1"/>
  <c r="H4472" i="10"/>
  <c r="K4472" i="10" s="1"/>
  <c r="H4471" i="10"/>
  <c r="K4471" i="10" s="1"/>
  <c r="H4525" i="10"/>
  <c r="K4525" i="10" s="1"/>
  <c r="H2452" i="10"/>
  <c r="K2452" i="10" s="1"/>
  <c r="H2451" i="10"/>
  <c r="K2451" i="10" s="1"/>
  <c r="H331" i="10"/>
  <c r="K331" i="10" s="1"/>
  <c r="H330" i="10"/>
  <c r="K330" i="10" s="1"/>
  <c r="H751" i="10"/>
  <c r="K751" i="10" s="1"/>
  <c r="H750" i="10"/>
  <c r="K750" i="10" s="1"/>
  <c r="H624" i="10"/>
  <c r="K624" i="10" s="1"/>
  <c r="H623" i="10"/>
  <c r="K623" i="10" s="1"/>
  <c r="H144" i="10"/>
  <c r="K144" i="10" s="1"/>
  <c r="H1423" i="10"/>
  <c r="K1423" i="10" s="1"/>
  <c r="H1422" i="10"/>
  <c r="K1422" i="10" s="1"/>
  <c r="H1116" i="10"/>
  <c r="K1116" i="10" s="1"/>
  <c r="H1115" i="10"/>
  <c r="K1115" i="10" s="1"/>
  <c r="H4850" i="10"/>
  <c r="K4850" i="10" s="1"/>
  <c r="H4849" i="10"/>
  <c r="K4849" i="10" s="1"/>
  <c r="H4748" i="10"/>
  <c r="K4748" i="10" s="1"/>
  <c r="H4747" i="10"/>
  <c r="K4747" i="10" s="1"/>
  <c r="H3181" i="10"/>
  <c r="K3181" i="10" s="1"/>
  <c r="H3180" i="10"/>
  <c r="K3180" i="10" s="1"/>
  <c r="H3224" i="10"/>
  <c r="K3224" i="10" s="1"/>
  <c r="H2641" i="10"/>
  <c r="K2641" i="10" s="1"/>
  <c r="H2640" i="10"/>
  <c r="K2640" i="10" s="1"/>
  <c r="H3394" i="10"/>
  <c r="K3394" i="10" s="1"/>
  <c r="H3497" i="10"/>
  <c r="K3497" i="10" s="1"/>
  <c r="H3496" i="10"/>
  <c r="K3496" i="10" s="1"/>
  <c r="H4023" i="10"/>
  <c r="K4023" i="10" s="1"/>
  <c r="H4022" i="10"/>
  <c r="K4022" i="10" s="1"/>
  <c r="H4353" i="10"/>
  <c r="K4353" i="10" s="1"/>
  <c r="H4655" i="10"/>
  <c r="K4655" i="10" s="1"/>
  <c r="H808" i="10"/>
  <c r="K808" i="10" s="1"/>
  <c r="H807" i="10"/>
  <c r="K807" i="10" s="1"/>
  <c r="H3106" i="10"/>
  <c r="K3106" i="10" s="1"/>
  <c r="H4959" i="10"/>
  <c r="K4959" i="10" s="1"/>
  <c r="H3602" i="10"/>
  <c r="K3602" i="10" s="1"/>
  <c r="H3601" i="10"/>
  <c r="K3601" i="10" s="1"/>
  <c r="H4701" i="10"/>
  <c r="K4701" i="10" s="1"/>
  <c r="H1498" i="10"/>
  <c r="K1498" i="10" s="1"/>
  <c r="H1497" i="10"/>
  <c r="K1497" i="10" s="1"/>
  <c r="H2114" i="10"/>
  <c r="K2114" i="10" s="1"/>
  <c r="H2113" i="10"/>
  <c r="K2113" i="10" s="1"/>
  <c r="H4115" i="10"/>
  <c r="K4115" i="10" s="1"/>
  <c r="H3851" i="10"/>
  <c r="K3851" i="10" s="1"/>
  <c r="H857" i="10"/>
  <c r="K857" i="10" s="1"/>
  <c r="H71" i="10"/>
  <c r="K71" i="10" s="1"/>
  <c r="H1680" i="10"/>
  <c r="K1680" i="10" s="1"/>
  <c r="H2811" i="10"/>
  <c r="K2811" i="10" s="1"/>
  <c r="H2810" i="10"/>
  <c r="K2810" i="10" s="1"/>
  <c r="H3278" i="10"/>
  <c r="K3278" i="10" s="1"/>
  <c r="H3653" i="10"/>
  <c r="K3653" i="10" s="1"/>
  <c r="H3652" i="10"/>
  <c r="K3652" i="10" s="1"/>
  <c r="H4132" i="10"/>
  <c r="K4132" i="10" s="1"/>
  <c r="H4131" i="10"/>
  <c r="K4131" i="10" s="1"/>
  <c r="H4219" i="10"/>
  <c r="K4219" i="10" s="1"/>
  <c r="H4218" i="10"/>
  <c r="K4218" i="10" s="1"/>
  <c r="H1170" i="10"/>
  <c r="K1170" i="10" s="1"/>
  <c r="H1169" i="10"/>
  <c r="K1169" i="10" s="1"/>
  <c r="H1192" i="10"/>
  <c r="K1192" i="10" s="1"/>
  <c r="H1191" i="10"/>
  <c r="K1191" i="10" s="1"/>
  <c r="H4787" i="10"/>
  <c r="K4787" i="10" s="1"/>
  <c r="H4786" i="10"/>
  <c r="K4786" i="10" s="1"/>
  <c r="H1987" i="10"/>
  <c r="K1987" i="10" s="1"/>
  <c r="H1986" i="10"/>
  <c r="K1986" i="10" s="1"/>
  <c r="H3305" i="10"/>
  <c r="K3305" i="10" s="1"/>
  <c r="H3304" i="10"/>
  <c r="K3304" i="10" s="1"/>
  <c r="H3977" i="10"/>
  <c r="K3977" i="10" s="1"/>
  <c r="H3976" i="10"/>
  <c r="K3976" i="10" s="1"/>
  <c r="H4470" i="10"/>
  <c r="K4470" i="10" s="1"/>
  <c r="H3122" i="10"/>
  <c r="K3122" i="10" s="1"/>
  <c r="H3121" i="10"/>
  <c r="K3121" i="10" s="1"/>
  <c r="H329" i="10"/>
  <c r="K329" i="10" s="1"/>
  <c r="H369" i="10"/>
  <c r="K369" i="10" s="1"/>
  <c r="H368" i="10"/>
  <c r="K368" i="10" s="1"/>
  <c r="H1253" i="10"/>
  <c r="K1253" i="10" s="1"/>
  <c r="H1252" i="10"/>
  <c r="K1252" i="10" s="1"/>
  <c r="H1373" i="10"/>
  <c r="K1373" i="10" s="1"/>
  <c r="H1372" i="10"/>
  <c r="K1372" i="10" s="1"/>
  <c r="H4769" i="10"/>
  <c r="K4769" i="10" s="1"/>
  <c r="H4768" i="10"/>
  <c r="K4768" i="10" s="1"/>
  <c r="H3179" i="10"/>
  <c r="K3179" i="10" s="1"/>
  <c r="H3770" i="10"/>
  <c r="K3770" i="10" s="1"/>
  <c r="H3769" i="10"/>
  <c r="K3769" i="10" s="1"/>
  <c r="H3783" i="10"/>
  <c r="K3783" i="10" s="1"/>
  <c r="H3782" i="10"/>
  <c r="K3782" i="10" s="1"/>
  <c r="H4654" i="10"/>
  <c r="K4654" i="10" s="1"/>
  <c r="H4669" i="10"/>
  <c r="K4669" i="10" s="1"/>
  <c r="H4668" i="10"/>
  <c r="K4668" i="10" s="1"/>
  <c r="H4450" i="10"/>
  <c r="K4450" i="10" s="1"/>
  <c r="H4449" i="10"/>
  <c r="K4449" i="10" s="1"/>
  <c r="H3639" i="10"/>
  <c r="K3639" i="10" s="1"/>
  <c r="H444" i="10"/>
  <c r="K444" i="10" s="1"/>
  <c r="H443" i="10"/>
  <c r="K443" i="10" s="1"/>
  <c r="H2332" i="10"/>
  <c r="K2332" i="10" s="1"/>
  <c r="H2331" i="10"/>
  <c r="K2331" i="10" s="1"/>
  <c r="H204" i="10"/>
  <c r="K204" i="10" s="1"/>
  <c r="H203" i="10"/>
  <c r="K203" i="10" s="1"/>
  <c r="H691" i="10"/>
  <c r="K691" i="10" s="1"/>
  <c r="H1000" i="10"/>
  <c r="K1000" i="10" s="1"/>
  <c r="H999" i="10"/>
  <c r="K999" i="10" s="1"/>
  <c r="H766" i="10"/>
  <c r="K766" i="10" s="1"/>
  <c r="H920" i="10"/>
  <c r="K920" i="10" s="1"/>
  <c r="H919" i="10"/>
  <c r="K919" i="10" s="1"/>
  <c r="H989" i="10"/>
  <c r="K989" i="10" s="1"/>
  <c r="H988" i="10"/>
  <c r="K988" i="10" s="1"/>
  <c r="H959" i="10"/>
  <c r="K959" i="10" s="1"/>
  <c r="H948" i="10"/>
  <c r="K948" i="10" s="1"/>
  <c r="H947" i="10"/>
  <c r="K947" i="10" s="1"/>
  <c r="H1223" i="10"/>
  <c r="K1223" i="10" s="1"/>
  <c r="H896" i="10"/>
  <c r="K896" i="10" s="1"/>
  <c r="H895" i="10"/>
  <c r="K895" i="10" s="1"/>
  <c r="H485" i="10"/>
  <c r="K485" i="10" s="1"/>
  <c r="H484" i="10"/>
  <c r="K484" i="10" s="1"/>
  <c r="H385" i="10"/>
  <c r="K385" i="10" s="1"/>
  <c r="H14" i="10"/>
  <c r="K14" i="10" s="1"/>
  <c r="H13" i="10"/>
  <c r="K13" i="10" s="1"/>
  <c r="H871" i="10"/>
  <c r="K871" i="10" s="1"/>
  <c r="H870" i="10"/>
  <c r="K870" i="10" s="1"/>
  <c r="H239" i="10"/>
  <c r="K239" i="10" s="1"/>
  <c r="H238" i="10"/>
  <c r="K238" i="10" s="1"/>
  <c r="H258" i="10"/>
  <c r="K258" i="10" s="1"/>
  <c r="H89" i="10"/>
  <c r="K89" i="10" s="1"/>
  <c r="H1434" i="10"/>
  <c r="K1434" i="10" s="1"/>
  <c r="H1433" i="10"/>
  <c r="K1433" i="10" s="1"/>
  <c r="H1635" i="10"/>
  <c r="K1635" i="10" s="1"/>
  <c r="H1634" i="10"/>
  <c r="K1634" i="10" s="1"/>
  <c r="H1140" i="10"/>
  <c r="K1140" i="10" s="1"/>
  <c r="H1139" i="10"/>
  <c r="K1139" i="10" s="1"/>
  <c r="H1413" i="10"/>
  <c r="K1413" i="10" s="1"/>
  <c r="H2100" i="10"/>
  <c r="K2100" i="10" s="1"/>
  <c r="H2099" i="10"/>
  <c r="K2099" i="10" s="1"/>
  <c r="H1666" i="10"/>
  <c r="K1666" i="10" s="1"/>
  <c r="H1794" i="10"/>
  <c r="K1794" i="10" s="1"/>
  <c r="H1044" i="10"/>
  <c r="K1044" i="10" s="1"/>
  <c r="H2390" i="10"/>
  <c r="K2390" i="10" s="1"/>
  <c r="H2389" i="10"/>
  <c r="K2389" i="10" s="1"/>
  <c r="H2139" i="10"/>
  <c r="K2139" i="10" s="1"/>
  <c r="H1996" i="10"/>
  <c r="K1996" i="10" s="1"/>
  <c r="H1995" i="10"/>
  <c r="K1995" i="10" s="1"/>
  <c r="H4784" i="10"/>
  <c r="K4784" i="10" s="1"/>
  <c r="H4783" i="10"/>
  <c r="K4783" i="10" s="1"/>
  <c r="H1880" i="10"/>
  <c r="K1880" i="10" s="1"/>
  <c r="H1990" i="10"/>
  <c r="K1990" i="10" s="1"/>
  <c r="H1989" i="10"/>
  <c r="K1989" i="10" s="1"/>
  <c r="H4977" i="10"/>
  <c r="K4977" i="10" s="1"/>
  <c r="H4976" i="10"/>
  <c r="K4976" i="10" s="1"/>
  <c r="H1985" i="10"/>
  <c r="K1985" i="10" s="1"/>
  <c r="H4718" i="10"/>
  <c r="K4718" i="10" s="1"/>
  <c r="H4717" i="10"/>
  <c r="K4717" i="10" s="1"/>
  <c r="H3244" i="10"/>
  <c r="K3244" i="10" s="1"/>
  <c r="H3243" i="10"/>
  <c r="K3243" i="10" s="1"/>
  <c r="H3137" i="10"/>
  <c r="K3137" i="10" s="1"/>
  <c r="H3136" i="10"/>
  <c r="K3136" i="10" s="1"/>
  <c r="H2847" i="10"/>
  <c r="K2847" i="10" s="1"/>
  <c r="H2467" i="10"/>
  <c r="K2467" i="10" s="1"/>
  <c r="H2903" i="10"/>
  <c r="K2903" i="10" s="1"/>
  <c r="H2902" i="10"/>
  <c r="K2902" i="10" s="1"/>
  <c r="H2966" i="10"/>
  <c r="K2966" i="10" s="1"/>
  <c r="H2547" i="10"/>
  <c r="K2547" i="10" s="1"/>
  <c r="H2489" i="10"/>
  <c r="K2489" i="10" s="1"/>
  <c r="H2617" i="10"/>
  <c r="K2617" i="10" s="1"/>
  <c r="H2927" i="10"/>
  <c r="K2927" i="10" s="1"/>
  <c r="H2503" i="10"/>
  <c r="K2503" i="10" s="1"/>
  <c r="H3098" i="10"/>
  <c r="K3098" i="10" s="1"/>
  <c r="H3097" i="10"/>
  <c r="K3097" i="10" s="1"/>
  <c r="H2767" i="10"/>
  <c r="K2767" i="10" s="1"/>
  <c r="H3401" i="10"/>
  <c r="K3401" i="10" s="1"/>
  <c r="H3400" i="10"/>
  <c r="K3400" i="10" s="1"/>
  <c r="H3479" i="10"/>
  <c r="K3479" i="10" s="1"/>
  <c r="H3478" i="10"/>
  <c r="K3478" i="10" s="1"/>
  <c r="H3537" i="10"/>
  <c r="K3537" i="10" s="1"/>
  <c r="H3673" i="10"/>
  <c r="K3673" i="10" s="1"/>
  <c r="H3672" i="10"/>
  <c r="K3672" i="10" s="1"/>
  <c r="H3419" i="10"/>
  <c r="K3419" i="10" s="1"/>
  <c r="H3418" i="10"/>
  <c r="K3418" i="10" s="1"/>
  <c r="H3527" i="10"/>
  <c r="K3527" i="10" s="1"/>
  <c r="H3526" i="10"/>
  <c r="K3526" i="10" s="1"/>
  <c r="H3803" i="10"/>
  <c r="K3803" i="10" s="1"/>
  <c r="H3830" i="10"/>
  <c r="K3830" i="10" s="1"/>
  <c r="H3825" i="10"/>
  <c r="K3825" i="10" s="1"/>
  <c r="H3953" i="10"/>
  <c r="K3953" i="10" s="1"/>
  <c r="H4296" i="10"/>
  <c r="K4296" i="10" s="1"/>
  <c r="H4295" i="10"/>
  <c r="K4295" i="10" s="1"/>
  <c r="H4385" i="10"/>
  <c r="K4385" i="10" s="1"/>
  <c r="H4102" i="10"/>
  <c r="K4102" i="10" s="1"/>
  <c r="H4103" i="10"/>
  <c r="K4103" i="10" s="1"/>
  <c r="H4277" i="10"/>
  <c r="K4277" i="10" s="1"/>
  <c r="H4276" i="10"/>
  <c r="K4276" i="10" s="1"/>
  <c r="H4632" i="10"/>
  <c r="K4632" i="10" s="1"/>
  <c r="H4631" i="10"/>
  <c r="K4631" i="10" s="1"/>
  <c r="H4579" i="10"/>
  <c r="K4579" i="10" s="1"/>
  <c r="H4578" i="10"/>
  <c r="K4578" i="10" s="1"/>
  <c r="H4452" i="10"/>
  <c r="K4452" i="10" s="1"/>
  <c r="H4451" i="10"/>
  <c r="K4451" i="10" s="1"/>
  <c r="H134" i="10"/>
  <c r="K134" i="10" s="1"/>
  <c r="H133" i="10"/>
  <c r="K133" i="10" s="1"/>
  <c r="H1273" i="10"/>
  <c r="K1273" i="10" s="1"/>
  <c r="H1779" i="10"/>
  <c r="K1779" i="10" s="1"/>
  <c r="H1778" i="10"/>
  <c r="K1778" i="10" s="1"/>
  <c r="H2856" i="10"/>
  <c r="K2856" i="10" s="1"/>
  <c r="H2855" i="10"/>
  <c r="K2855" i="10" s="1"/>
  <c r="H3500" i="10"/>
  <c r="K3500" i="10" s="1"/>
  <c r="H3499" i="10"/>
  <c r="K3499" i="10" s="1"/>
  <c r="H3820" i="10"/>
  <c r="K3820" i="10" s="1"/>
  <c r="H3819" i="10"/>
  <c r="K3819" i="10" s="1"/>
  <c r="H4535" i="10"/>
  <c r="K4535" i="10" s="1"/>
  <c r="H4534" i="10"/>
  <c r="K4534" i="10" s="1"/>
  <c r="H188" i="10"/>
  <c r="K188" i="10" s="1"/>
  <c r="H187" i="10"/>
  <c r="K187" i="10" s="1"/>
  <c r="H717" i="10"/>
  <c r="K717" i="10" s="1"/>
  <c r="H716" i="10"/>
  <c r="K716" i="10" s="1"/>
  <c r="H506" i="10"/>
  <c r="K506" i="10" s="1"/>
  <c r="H505" i="10"/>
  <c r="K505" i="10" s="1"/>
  <c r="H326" i="10"/>
  <c r="K326" i="10" s="1"/>
  <c r="H325" i="10"/>
  <c r="K325" i="10" s="1"/>
  <c r="H319" i="10"/>
  <c r="K319" i="10" s="1"/>
  <c r="H925" i="10"/>
  <c r="K925" i="10" s="1"/>
  <c r="H924" i="10"/>
  <c r="K924" i="10" s="1"/>
  <c r="H813" i="10"/>
  <c r="K813" i="10" s="1"/>
  <c r="H812" i="10"/>
  <c r="K812" i="10" s="1"/>
  <c r="H628" i="10"/>
  <c r="K628" i="10" s="1"/>
  <c r="H1234" i="10"/>
  <c r="K1234" i="10" s="1"/>
  <c r="H1233" i="10"/>
  <c r="K1233" i="10" s="1"/>
  <c r="H324" i="10"/>
  <c r="K324" i="10" s="1"/>
  <c r="H645" i="10"/>
  <c r="K645" i="10" s="1"/>
  <c r="H644" i="10"/>
  <c r="K644" i="10" s="1"/>
  <c r="H944" i="10"/>
  <c r="K944" i="10" s="1"/>
  <c r="H943" i="10"/>
  <c r="K943" i="10" s="1"/>
  <c r="H151" i="10"/>
  <c r="K151" i="10" s="1"/>
  <c r="H83" i="10"/>
  <c r="K83" i="10" s="1"/>
  <c r="H652" i="10"/>
  <c r="K652" i="10" s="1"/>
  <c r="H28" i="10"/>
  <c r="K28" i="10" s="1"/>
  <c r="H27" i="10"/>
  <c r="K27" i="10" s="1"/>
  <c r="H1099" i="10"/>
  <c r="K1099" i="10" s="1"/>
  <c r="H1472" i="10"/>
  <c r="K1472" i="10" s="1"/>
  <c r="H1119" i="10"/>
  <c r="K1119" i="10" s="1"/>
  <c r="H1118" i="10"/>
  <c r="K1118" i="10" s="1"/>
  <c r="H1483" i="10"/>
  <c r="K1483" i="10" s="1"/>
  <c r="H1320" i="10"/>
  <c r="K1320" i="10" s="1"/>
  <c r="H1319" i="10"/>
  <c r="K1319" i="10" s="1"/>
  <c r="H1415" i="10"/>
  <c r="K1415" i="10" s="1"/>
  <c r="H1414" i="10"/>
  <c r="K1414" i="10" s="1"/>
  <c r="H2444" i="10"/>
  <c r="K2444" i="10" s="1"/>
  <c r="H2443" i="10"/>
  <c r="K2443" i="10" s="1"/>
  <c r="H1669" i="10"/>
  <c r="K1669" i="10" s="1"/>
  <c r="H1668" i="10"/>
  <c r="K1668" i="10" s="1"/>
  <c r="H1797" i="10"/>
  <c r="K1797" i="10" s="1"/>
  <c r="H1796" i="10"/>
  <c r="K1796" i="10" s="1"/>
  <c r="H2187" i="10"/>
  <c r="K2187" i="10" s="1"/>
  <c r="H2166" i="10"/>
  <c r="K2166" i="10" s="1"/>
  <c r="H2432" i="10"/>
  <c r="K2432" i="10" s="1"/>
  <c r="H2431" i="10"/>
  <c r="K2431" i="10" s="1"/>
  <c r="H2111" i="10"/>
  <c r="K2111" i="10" s="1"/>
  <c r="H2031" i="10"/>
  <c r="K2031" i="10" s="1"/>
  <c r="H2397" i="10"/>
  <c r="K2397" i="10" s="1"/>
  <c r="H2396" i="10"/>
  <c r="K2396" i="10" s="1"/>
  <c r="H1756" i="10"/>
  <c r="K1756" i="10" s="1"/>
  <c r="H4843" i="10"/>
  <c r="K4843" i="10" s="1"/>
  <c r="H4842" i="10"/>
  <c r="K4842" i="10" s="1"/>
  <c r="H4950" i="10"/>
  <c r="K4950" i="10" s="1"/>
  <c r="H4949" i="10"/>
  <c r="K4949" i="10" s="1"/>
  <c r="H2392" i="10"/>
  <c r="K2392" i="10" s="1"/>
  <c r="H2391" i="10"/>
  <c r="K2391" i="10" s="1"/>
  <c r="H2200" i="10"/>
  <c r="K2200" i="10" s="1"/>
  <c r="H2199" i="10"/>
  <c r="K2199" i="10" s="1"/>
  <c r="H4809" i="10"/>
  <c r="K4809" i="10" s="1"/>
  <c r="H4808" i="10"/>
  <c r="K4808" i="10" s="1"/>
  <c r="H3186" i="10"/>
  <c r="K3186" i="10" s="1"/>
  <c r="H3163" i="10"/>
  <c r="K3163" i="10" s="1"/>
  <c r="H3162" i="10"/>
  <c r="K3162" i="10" s="1"/>
  <c r="H3115" i="10"/>
  <c r="K3115" i="10" s="1"/>
  <c r="H3114" i="10"/>
  <c r="K3114" i="10" s="1"/>
  <c r="H2974" i="10"/>
  <c r="K2974" i="10" s="1"/>
  <c r="H3246" i="10"/>
  <c r="K3246" i="10" s="1"/>
  <c r="H3245" i="10"/>
  <c r="K3245" i="10" s="1"/>
  <c r="H2492" i="10"/>
  <c r="K2492" i="10" s="1"/>
  <c r="H2491" i="10"/>
  <c r="K2491" i="10" s="1"/>
  <c r="H2620" i="10"/>
  <c r="K2620" i="10" s="1"/>
  <c r="H2619" i="10"/>
  <c r="K2619" i="10" s="1"/>
  <c r="H2960" i="10"/>
  <c r="K2960" i="10" s="1"/>
  <c r="H2959" i="10"/>
  <c r="K2959" i="10" s="1"/>
  <c r="H2694" i="10"/>
  <c r="K2694" i="10" s="1"/>
  <c r="H2693" i="10"/>
  <c r="K2693" i="10" s="1"/>
  <c r="H2780" i="10"/>
  <c r="K2780" i="10" s="1"/>
  <c r="H2952" i="10"/>
  <c r="K2952" i="10" s="1"/>
  <c r="H2951" i="10"/>
  <c r="K2951" i="10" s="1"/>
  <c r="H3532" i="10"/>
  <c r="K3532" i="10" s="1"/>
  <c r="H3531" i="10"/>
  <c r="K3531" i="10" s="1"/>
  <c r="H3452" i="10"/>
  <c r="K3452" i="10" s="1"/>
  <c r="H3680" i="10"/>
  <c r="K3680" i="10" s="1"/>
  <c r="H3679" i="10"/>
  <c r="K3679" i="10" s="1"/>
  <c r="H3603" i="10"/>
  <c r="K3603" i="10" s="1"/>
  <c r="H3424" i="10"/>
  <c r="K3424" i="10" s="1"/>
  <c r="H3338" i="10"/>
  <c r="K3338" i="10" s="1"/>
  <c r="H3337" i="10"/>
  <c r="K3337" i="10" s="1"/>
  <c r="H3834" i="10"/>
  <c r="K3834" i="10" s="1"/>
  <c r="H3878" i="10"/>
  <c r="K3878" i="10" s="1"/>
  <c r="H3877" i="10"/>
  <c r="K3877" i="10" s="1"/>
  <c r="H3860" i="10"/>
  <c r="K3860" i="10" s="1"/>
  <c r="H3859" i="10"/>
  <c r="K3859" i="10" s="1"/>
  <c r="H4004" i="10"/>
  <c r="K4004" i="10" s="1"/>
  <c r="H4003" i="10"/>
  <c r="K4003" i="10" s="1"/>
  <c r="H4313" i="10"/>
  <c r="K4313" i="10" s="1"/>
  <c r="H4090" i="10"/>
  <c r="K4090" i="10" s="1"/>
  <c r="H4089" i="10"/>
  <c r="K4089" i="10" s="1"/>
  <c r="H4261" i="10"/>
  <c r="K4261" i="10" s="1"/>
  <c r="H4079" i="10"/>
  <c r="K4079" i="10" s="1"/>
  <c r="H4078" i="10"/>
  <c r="K4078" i="10" s="1"/>
  <c r="H4600" i="10"/>
  <c r="K4600" i="10" s="1"/>
  <c r="H4665" i="10"/>
  <c r="K4665" i="10" s="1"/>
  <c r="H4664" i="10"/>
  <c r="K4664" i="10" s="1"/>
  <c r="H4603" i="10"/>
  <c r="K4603" i="10" s="1"/>
  <c r="H4602" i="10"/>
  <c r="K4602" i="10" s="1"/>
  <c r="H4586" i="10"/>
  <c r="K4586" i="10" s="1"/>
  <c r="H4585" i="10"/>
  <c r="K4585" i="10" s="1"/>
  <c r="H4476" i="10"/>
  <c r="K4476" i="10" s="1"/>
  <c r="H4475" i="10"/>
  <c r="K4475" i="10" s="1"/>
  <c r="H4597" i="10"/>
  <c r="K4597" i="10" s="1"/>
  <c r="H592" i="10"/>
  <c r="K592" i="10" s="1"/>
  <c r="H591" i="10"/>
  <c r="K591" i="10" s="1"/>
  <c r="H1693" i="10"/>
  <c r="K1693" i="10" s="1"/>
  <c r="H1692" i="10"/>
  <c r="K1692" i="10" s="1"/>
  <c r="H1748" i="10"/>
  <c r="K1748" i="10" s="1"/>
  <c r="H2526" i="10"/>
  <c r="K2526" i="10" s="1"/>
  <c r="H2525" i="10"/>
  <c r="K2525" i="10" s="1"/>
  <c r="H3648" i="10"/>
  <c r="K3648" i="10" s="1"/>
  <c r="H3647" i="10"/>
  <c r="K3647" i="10" s="1"/>
  <c r="H3890" i="10"/>
  <c r="K3890" i="10" s="1"/>
  <c r="H3889" i="10"/>
  <c r="K3889" i="10" s="1"/>
  <c r="H4574" i="10"/>
  <c r="K4574" i="10" s="1"/>
  <c r="H4573" i="10"/>
  <c r="K4573" i="10" s="1"/>
  <c r="H706" i="10"/>
  <c r="K706" i="10" s="1"/>
  <c r="H705" i="10"/>
  <c r="K705" i="10" s="1"/>
  <c r="H267" i="10"/>
  <c r="K267" i="10" s="1"/>
  <c r="H606" i="10"/>
  <c r="K606" i="10" s="1"/>
  <c r="H801" i="10"/>
  <c r="K801" i="10" s="1"/>
  <c r="H793" i="10"/>
  <c r="K793" i="10" s="1"/>
  <c r="H342" i="10"/>
  <c r="K342" i="10" s="1"/>
  <c r="H341" i="10"/>
  <c r="K341" i="10" s="1"/>
  <c r="H354" i="10"/>
  <c r="K354" i="10" s="1"/>
  <c r="H353" i="10"/>
  <c r="K353" i="10" s="1"/>
  <c r="H454" i="10"/>
  <c r="K454" i="10" s="1"/>
  <c r="H453" i="10"/>
  <c r="K453" i="10" s="1"/>
  <c r="H1383" i="10"/>
  <c r="K1383" i="10" s="1"/>
  <c r="H497" i="10"/>
  <c r="K497" i="10" s="1"/>
  <c r="H496" i="10"/>
  <c r="K496" i="10" s="1"/>
  <c r="H473" i="10"/>
  <c r="K473" i="10" s="1"/>
  <c r="H472" i="10"/>
  <c r="K472" i="10" s="1"/>
  <c r="H321" i="10"/>
  <c r="K321" i="10" s="1"/>
  <c r="H320" i="10"/>
  <c r="K320" i="10" s="1"/>
  <c r="H1309" i="10"/>
  <c r="K1309" i="10" s="1"/>
  <c r="H23" i="10"/>
  <c r="K23" i="10" s="1"/>
  <c r="H843" i="10"/>
  <c r="K843" i="10" s="1"/>
  <c r="H842" i="10"/>
  <c r="K842" i="10" s="1"/>
  <c r="H539" i="10"/>
  <c r="K539" i="10" s="1"/>
  <c r="H538" i="10"/>
  <c r="K538" i="10" s="1"/>
  <c r="H598" i="10"/>
  <c r="K598" i="10" s="1"/>
  <c r="H597" i="10"/>
  <c r="K597" i="10" s="1"/>
  <c r="H1488" i="10"/>
  <c r="K1488" i="10" s="1"/>
  <c r="H1215" i="10"/>
  <c r="K1215" i="10" s="1"/>
  <c r="H1214" i="10"/>
  <c r="K1214" i="10" s="1"/>
  <c r="H1579" i="10"/>
  <c r="K1579" i="10" s="1"/>
  <c r="H1578" i="10"/>
  <c r="K1578" i="10" s="1"/>
  <c r="H1041" i="10"/>
  <c r="K1041" i="10" s="1"/>
  <c r="H1040" i="10"/>
  <c r="K1040" i="10" s="1"/>
  <c r="H1446" i="10"/>
  <c r="K1446" i="10" s="1"/>
  <c r="H1445" i="10"/>
  <c r="K1445" i="10" s="1"/>
  <c r="H1560" i="10"/>
  <c r="K1560" i="10" s="1"/>
  <c r="H1359" i="10"/>
  <c r="K1359" i="10" s="1"/>
  <c r="H1358" i="10"/>
  <c r="K1358" i="10" s="1"/>
  <c r="H2420" i="10"/>
  <c r="K2420" i="10" s="1"/>
  <c r="H2419" i="10"/>
  <c r="K2419" i="10" s="1"/>
  <c r="H1705" i="10"/>
  <c r="K1705" i="10" s="1"/>
  <c r="H1704" i="10"/>
  <c r="K1704" i="10" s="1"/>
  <c r="H1833" i="10"/>
  <c r="K1833" i="10" s="1"/>
  <c r="H1832" i="10"/>
  <c r="K1832" i="10" s="1"/>
  <c r="H2042" i="10"/>
  <c r="K2042" i="10" s="1"/>
  <c r="H1951" i="10"/>
  <c r="K1951" i="10" s="1"/>
  <c r="H1950" i="10"/>
  <c r="K1950" i="10" s="1"/>
  <c r="H2142" i="10"/>
  <c r="K2142" i="10" s="1"/>
  <c r="H2223" i="10"/>
  <c r="K2223" i="10" s="1"/>
  <c r="H1663" i="10"/>
  <c r="K1663" i="10" s="1"/>
  <c r="H1662" i="10"/>
  <c r="K1662" i="10" s="1"/>
  <c r="H1791" i="10"/>
  <c r="K1791" i="10" s="1"/>
  <c r="H1790" i="10"/>
  <c r="K1790" i="10" s="1"/>
  <c r="H2350" i="10"/>
  <c r="K2350" i="10" s="1"/>
  <c r="H2349" i="10"/>
  <c r="K2349" i="10" s="1"/>
  <c r="H2442" i="10"/>
  <c r="K2442" i="10" s="1"/>
  <c r="H4998" i="10"/>
  <c r="K4998" i="10" s="1"/>
  <c r="H4997" i="10"/>
  <c r="K4997" i="10" s="1"/>
  <c r="H4751" i="10"/>
  <c r="K4751" i="10" s="1"/>
  <c r="H2323" i="10"/>
  <c r="K2323" i="10" s="1"/>
  <c r="H2322" i="10"/>
  <c r="K2322" i="10" s="1"/>
  <c r="H2327" i="10"/>
  <c r="K2327" i="10" s="1"/>
  <c r="H2326" i="10"/>
  <c r="K2326" i="10" s="1"/>
  <c r="H3069" i="10"/>
  <c r="K3069" i="10" s="1"/>
  <c r="H2603" i="10"/>
  <c r="K2603" i="10" s="1"/>
  <c r="H2514" i="10"/>
  <c r="K2514" i="10" s="1"/>
  <c r="H2513" i="10"/>
  <c r="K2513" i="10" s="1"/>
  <c r="H3286" i="10"/>
  <c r="K3286" i="10" s="1"/>
  <c r="H3285" i="10"/>
  <c r="K3285" i="10" s="1"/>
  <c r="H3066" i="10"/>
  <c r="K3066" i="10" s="1"/>
  <c r="H2497" i="10"/>
  <c r="K2497" i="10" s="1"/>
  <c r="H2625" i="10"/>
  <c r="K2625" i="10" s="1"/>
  <c r="H3124" i="10"/>
  <c r="K3124" i="10" s="1"/>
  <c r="H3123" i="10"/>
  <c r="K3123" i="10" s="1"/>
  <c r="L3122" i="10" s="1"/>
  <c r="H2551" i="10"/>
  <c r="K2551" i="10" s="1"/>
  <c r="H3147" i="10"/>
  <c r="K3147" i="10" s="1"/>
  <c r="H3146" i="10"/>
  <c r="K3146" i="10" s="1"/>
  <c r="H3619" i="10"/>
  <c r="K3619" i="10" s="1"/>
  <c r="H3618" i="10"/>
  <c r="K3618" i="10" s="1"/>
  <c r="H3549" i="10"/>
  <c r="K3549" i="10" s="1"/>
  <c r="H3723" i="10"/>
  <c r="K3723" i="10" s="1"/>
  <c r="H3722" i="10"/>
  <c r="K3722" i="10" s="1"/>
  <c r="H3590" i="10"/>
  <c r="K3590" i="10" s="1"/>
  <c r="H3589" i="10"/>
  <c r="K3589" i="10" s="1"/>
  <c r="H3755" i="10"/>
  <c r="K3755" i="10" s="1"/>
  <c r="H3492" i="10"/>
  <c r="K3492" i="10" s="1"/>
  <c r="H3491" i="10"/>
  <c r="K3491" i="10" s="1"/>
  <c r="H3458" i="10"/>
  <c r="K3458" i="10" s="1"/>
  <c r="H3962" i="10"/>
  <c r="K3962" i="10" s="1"/>
  <c r="H3799" i="10"/>
  <c r="K3799" i="10" s="1"/>
  <c r="H3865" i="10"/>
  <c r="K3865" i="10" s="1"/>
  <c r="H4037" i="10"/>
  <c r="K4037" i="10" s="1"/>
  <c r="H4340" i="10"/>
  <c r="K4340" i="10" s="1"/>
  <c r="H4059" i="10"/>
  <c r="K4059" i="10" s="1"/>
  <c r="H4359" i="10"/>
  <c r="K4359" i="10" s="1"/>
  <c r="H4358" i="10"/>
  <c r="K4358" i="10" s="1"/>
  <c r="H4266" i="10"/>
  <c r="K4266" i="10" s="1"/>
  <c r="H4555" i="10"/>
  <c r="K4555" i="10" s="1"/>
  <c r="H4554" i="10"/>
  <c r="K4554" i="10" s="1"/>
  <c r="H4516" i="10"/>
  <c r="K4516" i="10" s="1"/>
  <c r="H4515" i="10"/>
  <c r="K4515" i="10" s="1"/>
  <c r="H1406" i="10"/>
  <c r="K1406" i="10" s="1"/>
  <c r="H236" i="10"/>
  <c r="K236" i="10" s="1"/>
  <c r="H547" i="10"/>
  <c r="K547" i="10" s="1"/>
  <c r="H371" i="10"/>
  <c r="K371" i="10" s="1"/>
  <c r="H370" i="10"/>
  <c r="K370" i="10" s="1"/>
  <c r="H741" i="10"/>
  <c r="K741" i="10" s="1"/>
  <c r="H740" i="10"/>
  <c r="K740" i="10" s="1"/>
  <c r="H1122" i="10"/>
  <c r="K1122" i="10" s="1"/>
  <c r="H1121" i="10"/>
  <c r="K1121" i="10" s="1"/>
  <c r="H1500" i="10"/>
  <c r="K1500" i="10" s="1"/>
  <c r="H1499" i="10"/>
  <c r="K1499" i="10" s="1"/>
  <c r="H1742" i="10"/>
  <c r="K1742" i="10" s="1"/>
  <c r="H1741" i="10"/>
  <c r="K1741" i="10" s="1"/>
  <c r="H2174" i="10"/>
  <c r="K2174" i="10" s="1"/>
  <c r="H2173" i="10"/>
  <c r="K2173" i="10" s="1"/>
  <c r="H1860" i="10"/>
  <c r="K1860" i="10" s="1"/>
  <c r="H1859" i="10"/>
  <c r="K1859" i="10" s="1"/>
  <c r="H4878" i="10"/>
  <c r="K4878" i="10" s="1"/>
  <c r="H4877" i="10"/>
  <c r="K4877" i="10" s="1"/>
  <c r="H2539" i="10"/>
  <c r="K2539" i="10" s="1"/>
  <c r="H2538" i="10"/>
  <c r="K2538" i="10" s="1"/>
  <c r="H2500" i="10"/>
  <c r="K2500" i="10" s="1"/>
  <c r="H3240" i="10"/>
  <c r="K3240" i="10" s="1"/>
  <c r="H3625" i="10"/>
  <c r="K3625" i="10" s="1"/>
  <c r="H3624" i="10"/>
  <c r="K3624" i="10" s="1"/>
  <c r="H4027" i="10"/>
  <c r="K4027" i="10" s="1"/>
  <c r="H4026" i="10"/>
  <c r="K4026" i="10" s="1"/>
  <c r="H4092" i="10"/>
  <c r="K4092" i="10" s="1"/>
  <c r="H4091" i="10"/>
  <c r="K4091" i="10" s="1"/>
  <c r="H4164" i="10"/>
  <c r="K4164" i="10" s="1"/>
  <c r="H4498" i="10"/>
  <c r="K4498" i="10" s="1"/>
  <c r="H4497" i="10"/>
  <c r="K4497" i="10" s="1"/>
  <c r="H1301" i="10"/>
  <c r="K1301" i="10" s="1"/>
  <c r="H1300" i="10"/>
  <c r="K1300" i="10" s="1"/>
  <c r="H4481" i="10"/>
  <c r="K4481" i="10" s="1"/>
  <c r="H4480" i="10"/>
  <c r="K4480" i="10" s="1"/>
  <c r="H366" i="10"/>
  <c r="K366" i="10" s="1"/>
  <c r="H365" i="10"/>
  <c r="K365" i="10" s="1"/>
  <c r="H130" i="10"/>
  <c r="K130" i="10" s="1"/>
  <c r="H129" i="10"/>
  <c r="K129" i="10" s="1"/>
  <c r="H259" i="10"/>
  <c r="K259" i="10" s="1"/>
  <c r="H1451" i="10"/>
  <c r="K1451" i="10" s="1"/>
  <c r="H1450" i="10"/>
  <c r="K1450" i="10" s="1"/>
  <c r="H1521" i="10"/>
  <c r="K1521" i="10" s="1"/>
  <c r="H1520" i="10"/>
  <c r="K1520" i="10" s="1"/>
  <c r="H1809" i="10"/>
  <c r="K1809" i="10" s="1"/>
  <c r="H1808" i="10"/>
  <c r="K1808" i="10" s="1"/>
  <c r="H2124" i="10"/>
  <c r="K2124" i="10" s="1"/>
  <c r="H2123" i="10"/>
  <c r="K2123" i="10" s="1"/>
  <c r="H4746" i="10"/>
  <c r="K4746" i="10" s="1"/>
  <c r="H2375" i="10"/>
  <c r="K2375" i="10" s="1"/>
  <c r="H2374" i="10"/>
  <c r="K2374" i="10" s="1"/>
  <c r="H2830" i="10"/>
  <c r="K2830" i="10" s="1"/>
  <c r="H2829" i="10"/>
  <c r="K2829" i="10" s="1"/>
  <c r="H2472" i="10"/>
  <c r="K2472" i="10" s="1"/>
  <c r="H2471" i="10"/>
  <c r="K2471" i="10" s="1"/>
  <c r="H2843" i="10"/>
  <c r="K2843" i="10" s="1"/>
  <c r="H2842" i="10"/>
  <c r="K2842" i="10" s="1"/>
  <c r="H3473" i="10"/>
  <c r="K3473" i="10" s="1"/>
  <c r="H3472" i="10"/>
  <c r="K3472" i="10" s="1"/>
  <c r="H4048" i="10"/>
  <c r="K4048" i="10" s="1"/>
  <c r="H4047" i="10"/>
  <c r="K4047" i="10" s="1"/>
  <c r="H4316" i="10"/>
  <c r="K4316" i="10" s="1"/>
  <c r="H4315" i="10"/>
  <c r="K4315" i="10" s="1"/>
  <c r="H4180" i="10"/>
  <c r="K4180" i="10" s="1"/>
  <c r="H4179" i="10"/>
  <c r="K4179" i="10" s="1"/>
  <c r="H4493" i="10"/>
  <c r="K4493" i="10" s="1"/>
  <c r="H4492" i="10"/>
  <c r="K4492" i="10" s="1"/>
  <c r="H1652" i="10"/>
  <c r="K1652" i="10" s="1"/>
  <c r="H1651" i="10"/>
  <c r="K1651" i="10" s="1"/>
  <c r="H148" i="10"/>
  <c r="K148" i="10" s="1"/>
  <c r="H147" i="10"/>
  <c r="K147" i="10" s="1"/>
  <c r="H856" i="10"/>
  <c r="K856" i="10" s="1"/>
  <c r="H439" i="10"/>
  <c r="K439" i="10" s="1"/>
  <c r="H66" i="10"/>
  <c r="K66" i="10" s="1"/>
  <c r="H65" i="10"/>
  <c r="K65" i="10" s="1"/>
  <c r="H1068" i="10"/>
  <c r="K1068" i="10" s="1"/>
  <c r="H1067" i="10"/>
  <c r="K1067" i="10" s="1"/>
  <c r="H1109" i="10"/>
  <c r="K1109" i="10" s="1"/>
  <c r="H1108" i="10"/>
  <c r="K1108" i="10" s="1"/>
  <c r="H1749" i="10"/>
  <c r="K1749" i="10" s="1"/>
  <c r="H2415" i="10"/>
  <c r="K2415" i="10" s="1"/>
  <c r="H2414" i="10"/>
  <c r="K2414" i="10" s="1"/>
  <c r="H1868" i="10"/>
  <c r="K1868" i="10" s="1"/>
  <c r="H1867" i="10"/>
  <c r="K1867" i="10" s="1"/>
  <c r="H2232" i="10"/>
  <c r="K2232" i="10" s="1"/>
  <c r="H2231" i="10"/>
  <c r="K2231" i="10" s="1"/>
  <c r="H3173" i="10"/>
  <c r="K3173" i="10" s="1"/>
  <c r="H3172" i="10"/>
  <c r="K3172" i="10" s="1"/>
  <c r="H2636" i="10"/>
  <c r="K2636" i="10" s="1"/>
  <c r="H2635" i="10"/>
  <c r="K2635" i="10" s="1"/>
  <c r="H3389" i="10"/>
  <c r="K3389" i="10" s="1"/>
  <c r="H3465" i="10"/>
  <c r="K3465" i="10" s="1"/>
  <c r="H3464" i="10"/>
  <c r="K3464" i="10" s="1"/>
  <c r="H3776" i="10"/>
  <c r="K3776" i="10" s="1"/>
  <c r="H3775" i="10"/>
  <c r="K3775" i="10" s="1"/>
  <c r="H4121" i="10"/>
  <c r="K4121" i="10" s="1"/>
  <c r="H4120" i="10"/>
  <c r="K4120" i="10" s="1"/>
  <c r="H4623" i="10"/>
  <c r="K4623" i="10" s="1"/>
  <c r="H4622" i="10"/>
  <c r="K4622" i="10" s="1"/>
  <c r="H364" i="10"/>
  <c r="K364" i="10" s="1"/>
  <c r="H3521" i="10"/>
  <c r="K3521" i="10" s="1"/>
  <c r="H3520" i="10"/>
  <c r="K3520" i="10" s="1"/>
  <c r="H310" i="10"/>
  <c r="K310" i="10" s="1"/>
  <c r="H309" i="10"/>
  <c r="K309" i="10" s="1"/>
  <c r="H290" i="10"/>
  <c r="K290" i="10" s="1"/>
  <c r="H289" i="10"/>
  <c r="K289" i="10" s="1"/>
  <c r="H247" i="10"/>
  <c r="K247" i="10" s="1"/>
  <c r="H246" i="10"/>
  <c r="K246" i="10" s="1"/>
  <c r="H619" i="10"/>
  <c r="K619" i="10" s="1"/>
  <c r="H1420" i="10"/>
  <c r="K1420" i="10" s="1"/>
  <c r="H1419" i="10"/>
  <c r="K1419" i="10" s="1"/>
  <c r="H1476" i="10"/>
  <c r="K1476" i="10" s="1"/>
  <c r="H1475" i="10"/>
  <c r="K1475" i="10" s="1"/>
  <c r="H1881" i="10"/>
  <c r="K1881" i="10" s="1"/>
  <c r="H2021" i="10"/>
  <c r="K2021" i="10" s="1"/>
  <c r="H2020" i="10"/>
  <c r="K2020" i="10" s="1"/>
  <c r="H4995" i="10"/>
  <c r="K4995" i="10" s="1"/>
  <c r="H4994" i="10"/>
  <c r="K4994" i="10" s="1"/>
  <c r="H3329" i="10"/>
  <c r="K3329" i="10" s="1"/>
  <c r="H3328" i="10"/>
  <c r="K3328" i="10" s="1"/>
  <c r="H2940" i="10"/>
  <c r="K2940" i="10" s="1"/>
  <c r="H2939" i="10"/>
  <c r="K2939" i="10" s="1"/>
  <c r="H2996" i="10"/>
  <c r="K2996" i="10" s="1"/>
  <c r="H2995" i="10"/>
  <c r="K2995" i="10" s="1"/>
  <c r="H3740" i="10"/>
  <c r="K3740" i="10" s="1"/>
  <c r="H3739" i="10"/>
  <c r="K3739" i="10" s="1"/>
  <c r="H3412" i="10"/>
  <c r="K3412" i="10" s="1"/>
  <c r="H3411" i="10"/>
  <c r="K3411" i="10" s="1"/>
  <c r="H3817" i="10"/>
  <c r="K3817" i="10" s="1"/>
  <c r="H3816" i="10"/>
  <c r="K3816" i="10" s="1"/>
  <c r="H4217" i="10"/>
  <c r="K4217" i="10" s="1"/>
  <c r="H4216" i="10"/>
  <c r="K4216" i="10" s="1"/>
  <c r="H4529" i="10"/>
  <c r="K4529" i="10" s="1"/>
  <c r="H931" i="10"/>
  <c r="K931" i="10" s="1"/>
  <c r="H3075" i="10"/>
  <c r="K3075" i="10" s="1"/>
  <c r="H3074" i="10"/>
  <c r="K3074" i="10" s="1"/>
  <c r="H4331" i="10"/>
  <c r="K4331" i="10" s="1"/>
  <c r="H4330" i="10"/>
  <c r="K4330" i="10" s="1"/>
  <c r="H3687" i="10"/>
  <c r="K3687" i="10" s="1"/>
  <c r="H3686" i="10"/>
  <c r="K3686" i="10" s="1"/>
  <c r="H4550" i="10"/>
  <c r="K4550" i="10" s="1"/>
  <c r="H4549" i="10"/>
  <c r="K4549" i="10" s="1"/>
  <c r="H4770" i="10"/>
  <c r="K4770" i="10" s="1"/>
  <c r="H1036" i="10"/>
  <c r="K1036" i="10" s="1"/>
  <c r="H1035" i="10"/>
  <c r="K1035" i="10" s="1"/>
  <c r="H930" i="10"/>
  <c r="K930" i="10" s="1"/>
  <c r="H921" i="10"/>
  <c r="K921" i="10" s="1"/>
  <c r="H990" i="10"/>
  <c r="K990" i="10" s="1"/>
  <c r="H322" i="10"/>
  <c r="K322" i="10" s="1"/>
  <c r="H1026" i="10"/>
  <c r="K1026" i="10" s="1"/>
  <c r="H1025" i="10"/>
  <c r="K1025" i="10" s="1"/>
  <c r="H1350" i="10"/>
  <c r="K1350" i="10" s="1"/>
  <c r="H1349" i="10"/>
  <c r="K1349" i="10" s="1"/>
  <c r="H281" i="10"/>
  <c r="K281" i="10" s="1"/>
  <c r="H280" i="10"/>
  <c r="K280" i="10" s="1"/>
  <c r="H596" i="10"/>
  <c r="K596" i="10" s="1"/>
  <c r="H15" i="10"/>
  <c r="K15" i="10" s="1"/>
  <c r="H118" i="10"/>
  <c r="K118" i="10" s="1"/>
  <c r="H117" i="10"/>
  <c r="K117" i="10" s="1"/>
  <c r="H240" i="10"/>
  <c r="K240" i="10" s="1"/>
  <c r="H667" i="10"/>
  <c r="K667" i="10" s="1"/>
  <c r="H666" i="10"/>
  <c r="K666" i="10" s="1"/>
  <c r="H1089" i="10"/>
  <c r="K1089" i="10" s="1"/>
  <c r="H1100" i="10"/>
  <c r="K1100" i="10" s="1"/>
  <c r="H1524" i="10"/>
  <c r="K1524" i="10" s="1"/>
  <c r="H1523" i="10"/>
  <c r="K1523" i="10" s="1"/>
  <c r="H1368" i="10"/>
  <c r="K1368" i="10" s="1"/>
  <c r="H1367" i="10"/>
  <c r="K1367" i="10" s="1"/>
  <c r="H1468" i="10"/>
  <c r="K1468" i="10" s="1"/>
  <c r="H1467" i="10"/>
  <c r="K1467" i="10" s="1"/>
  <c r="H1141" i="10"/>
  <c r="K1141" i="10" s="1"/>
  <c r="H1502" i="10"/>
  <c r="K1502" i="10" s="1"/>
  <c r="H1501" i="10"/>
  <c r="K1501" i="10" s="1"/>
  <c r="H2101" i="10"/>
  <c r="K2101" i="10" s="1"/>
  <c r="H1697" i="10"/>
  <c r="K1697" i="10" s="1"/>
  <c r="H1696" i="10"/>
  <c r="K1696" i="10" s="1"/>
  <c r="H1825" i="10"/>
  <c r="K1825" i="10" s="1"/>
  <c r="H1824" i="10"/>
  <c r="K1824" i="10" s="1"/>
  <c r="H1977" i="10"/>
  <c r="K1977" i="10" s="1"/>
  <c r="H1976" i="10"/>
  <c r="K1976" i="10" s="1"/>
  <c r="H4736" i="10"/>
  <c r="K4736" i="10" s="1"/>
  <c r="H4735" i="10"/>
  <c r="K4735" i="10" s="1"/>
  <c r="H2395" i="10"/>
  <c r="K2395" i="10" s="1"/>
  <c r="H2252" i="10"/>
  <c r="K2252" i="10" s="1"/>
  <c r="H2251" i="10"/>
  <c r="K2251" i="10" s="1"/>
  <c r="H1655" i="10"/>
  <c r="K1655" i="10" s="1"/>
  <c r="H1654" i="10"/>
  <c r="K1654" i="10" s="1"/>
  <c r="H1783" i="10"/>
  <c r="K1783" i="10" s="1"/>
  <c r="H1782" i="10"/>
  <c r="K1782" i="10" s="1"/>
  <c r="H1966" i="10"/>
  <c r="K1966" i="10" s="1"/>
  <c r="H1965" i="10"/>
  <c r="K1965" i="10" s="1"/>
  <c r="H2246" i="10"/>
  <c r="K2246" i="10" s="1"/>
  <c r="H2245" i="10"/>
  <c r="K2245" i="10" s="1"/>
  <c r="H4969" i="10"/>
  <c r="K4969" i="10" s="1"/>
  <c r="H4968" i="10"/>
  <c r="K4968" i="10" s="1"/>
  <c r="H2215" i="10"/>
  <c r="K2215" i="10" s="1"/>
  <c r="H2214" i="10"/>
  <c r="K2214" i="10" s="1"/>
  <c r="H2008" i="10"/>
  <c r="K2008" i="10" s="1"/>
  <c r="H2007" i="10"/>
  <c r="K2007" i="10" s="1"/>
  <c r="H4719" i="10"/>
  <c r="K4719" i="10" s="1"/>
  <c r="H3138" i="10"/>
  <c r="K3138" i="10" s="1"/>
  <c r="H3096" i="10"/>
  <c r="K3096" i="10" s="1"/>
  <c r="H2666" i="10"/>
  <c r="K2666" i="10" s="1"/>
  <c r="H2665" i="10"/>
  <c r="K2665" i="10" s="1"/>
  <c r="H3237" i="10"/>
  <c r="K3237" i="10" s="1"/>
  <c r="H3236" i="10"/>
  <c r="K3236" i="10" s="1"/>
  <c r="H2942" i="10"/>
  <c r="K2942" i="10" s="1"/>
  <c r="H2941" i="10"/>
  <c r="K2941" i="10" s="1"/>
  <c r="H2734" i="10"/>
  <c r="K2734" i="10" s="1"/>
  <c r="H2733" i="10"/>
  <c r="K2733" i="10" s="1"/>
  <c r="H2520" i="10"/>
  <c r="K2520" i="10" s="1"/>
  <c r="H2519" i="10"/>
  <c r="K2519" i="10" s="1"/>
  <c r="H2648" i="10"/>
  <c r="K2648" i="10" s="1"/>
  <c r="H2647" i="10"/>
  <c r="K2647" i="10" s="1"/>
  <c r="H2858" i="10"/>
  <c r="K2858" i="10" s="1"/>
  <c r="H2857" i="10"/>
  <c r="K2857" i="10" s="1"/>
  <c r="H2674" i="10"/>
  <c r="K2674" i="10" s="1"/>
  <c r="H2673" i="10"/>
  <c r="K2673" i="10" s="1"/>
  <c r="H3275" i="10"/>
  <c r="K3275" i="10" s="1"/>
  <c r="H3274" i="10"/>
  <c r="K3274" i="10" s="1"/>
  <c r="H2760" i="10"/>
  <c r="K2760" i="10" s="1"/>
  <c r="H2759" i="10"/>
  <c r="K2759" i="10" s="1"/>
  <c r="H3402" i="10"/>
  <c r="K3402" i="10" s="1"/>
  <c r="H3646" i="10"/>
  <c r="K3646" i="10" s="1"/>
  <c r="H3664" i="10"/>
  <c r="K3664" i="10" s="1"/>
  <c r="H3663" i="10"/>
  <c r="K3663" i="10" s="1"/>
  <c r="H3674" i="10"/>
  <c r="K3674" i="10" s="1"/>
  <c r="H3420" i="10"/>
  <c r="K3420" i="10" s="1"/>
  <c r="H3361" i="10"/>
  <c r="K3361" i="10" s="1"/>
  <c r="H3360" i="10"/>
  <c r="K3360" i="10" s="1"/>
  <c r="H3906" i="10"/>
  <c r="K3906" i="10" s="1"/>
  <c r="H3905" i="10"/>
  <c r="K3905" i="10" s="1"/>
  <c r="H3831" i="10"/>
  <c r="K3831" i="10" s="1"/>
  <c r="H3856" i="10"/>
  <c r="K3856" i="10" s="1"/>
  <c r="H3855" i="10"/>
  <c r="K3855" i="10" s="1"/>
  <c r="H3934" i="10"/>
  <c r="K3934" i="10" s="1"/>
  <c r="H4252" i="10"/>
  <c r="K4252" i="10" s="1"/>
  <c r="H4251" i="10"/>
  <c r="K4251" i="10" s="1"/>
  <c r="H4084" i="10"/>
  <c r="K4084" i="10" s="1"/>
  <c r="H4083" i="10"/>
  <c r="K4083" i="10" s="1"/>
  <c r="H4255" i="10"/>
  <c r="K4255" i="10" s="1"/>
  <c r="H4254" i="10"/>
  <c r="K4254" i="10" s="1"/>
  <c r="H4334" i="10"/>
  <c r="K4334" i="10" s="1"/>
  <c r="H4333" i="10"/>
  <c r="K4333" i="10" s="1"/>
  <c r="H4278" i="10"/>
  <c r="K4278" i="10" s="1"/>
  <c r="H4567" i="10"/>
  <c r="K4567" i="10" s="1"/>
  <c r="H4566" i="10"/>
  <c r="K4566" i="10" s="1"/>
  <c r="H4633" i="10"/>
  <c r="K4633" i="10" s="1"/>
  <c r="H4429" i="10"/>
  <c r="K4429" i="10" s="1"/>
  <c r="H474" i="10"/>
  <c r="K474" i="10" s="1"/>
  <c r="H135" i="10"/>
  <c r="K135" i="10" s="1"/>
  <c r="H1462" i="10"/>
  <c r="K1462" i="10" s="1"/>
  <c r="H1461" i="10"/>
  <c r="K1461" i="10" s="1"/>
  <c r="H1780" i="10"/>
  <c r="K1780" i="10" s="1"/>
  <c r="H3501" i="10"/>
  <c r="K3501" i="10" s="1"/>
  <c r="H3821" i="10"/>
  <c r="K3821" i="10" s="1"/>
  <c r="H4536" i="10"/>
  <c r="K4536" i="10" s="1"/>
  <c r="H189" i="10"/>
  <c r="K189" i="10" s="1"/>
  <c r="H718" i="10"/>
  <c r="K718" i="10" s="1"/>
  <c r="H680" i="10"/>
  <c r="K680" i="10" s="1"/>
  <c r="H679" i="10"/>
  <c r="K679" i="10" s="1"/>
  <c r="H327" i="10"/>
  <c r="K327" i="10" s="1"/>
  <c r="H446" i="10"/>
  <c r="K446" i="10" s="1"/>
  <c r="H445" i="10"/>
  <c r="K445" i="10" s="1"/>
  <c r="H926" i="10"/>
  <c r="K926" i="10" s="1"/>
  <c r="H814" i="10"/>
  <c r="K814" i="10" s="1"/>
  <c r="H794" i="10"/>
  <c r="K794" i="10" s="1"/>
  <c r="H1362" i="10"/>
  <c r="K1362" i="10" s="1"/>
  <c r="H1361" i="10"/>
  <c r="K1361" i="10" s="1"/>
  <c r="H492" i="10"/>
  <c r="K492" i="10" s="1"/>
  <c r="H491" i="10"/>
  <c r="K491" i="10" s="1"/>
  <c r="H901" i="10"/>
  <c r="K901" i="10" s="1"/>
  <c r="H900" i="10"/>
  <c r="K900" i="10" s="1"/>
  <c r="H945" i="10"/>
  <c r="K945" i="10" s="1"/>
  <c r="H827" i="10"/>
  <c r="K827" i="10" s="1"/>
  <c r="H182" i="10"/>
  <c r="K182" i="10" s="1"/>
  <c r="H181" i="10"/>
  <c r="K181" i="10" s="1"/>
  <c r="H518" i="10"/>
  <c r="K518" i="10" s="1"/>
  <c r="H517" i="10"/>
  <c r="K517" i="10" s="1"/>
  <c r="H29" i="10"/>
  <c r="K29" i="10" s="1"/>
  <c r="H1186" i="10"/>
  <c r="K1186" i="10" s="1"/>
  <c r="H1185" i="10"/>
  <c r="K1185" i="10" s="1"/>
  <c r="H1599" i="10"/>
  <c r="K1599" i="10" s="1"/>
  <c r="H1120" i="10"/>
  <c r="K1120" i="10" s="1"/>
  <c r="H1484" i="10"/>
  <c r="K1484" i="10" s="1"/>
  <c r="H1489" i="10"/>
  <c r="K1489" i="10" s="1"/>
  <c r="H1416" i="10"/>
  <c r="K1416" i="10" s="1"/>
  <c r="H2132" i="10"/>
  <c r="K2132" i="10" s="1"/>
  <c r="H1670" i="10"/>
  <c r="K1670" i="10" s="1"/>
  <c r="H1798" i="10"/>
  <c r="K1798" i="10" s="1"/>
  <c r="H4855" i="10"/>
  <c r="K4855" i="10" s="1"/>
  <c r="H4854" i="10"/>
  <c r="K4854" i="10" s="1"/>
  <c r="H2422" i="10"/>
  <c r="K2422" i="10" s="1"/>
  <c r="H2421" i="10"/>
  <c r="K2421" i="10" s="1"/>
  <c r="H1917" i="10"/>
  <c r="K1917" i="10" s="1"/>
  <c r="H1916" i="10"/>
  <c r="K1916" i="10" s="1"/>
  <c r="H2366" i="10"/>
  <c r="K2366" i="10" s="1"/>
  <c r="H2365" i="10"/>
  <c r="K2365" i="10" s="1"/>
  <c r="H4756" i="10"/>
  <c r="K4756" i="10" s="1"/>
  <c r="H4755" i="10"/>
  <c r="K4755" i="10" s="1"/>
  <c r="H1659" i="10"/>
  <c r="K1659" i="10" s="1"/>
  <c r="H1658" i="10"/>
  <c r="K1658" i="10" s="1"/>
  <c r="H1787" i="10"/>
  <c r="K1787" i="10" s="1"/>
  <c r="H1786" i="10"/>
  <c r="K1786" i="10" s="1"/>
  <c r="H2352" i="10"/>
  <c r="K2352" i="10" s="1"/>
  <c r="H2351" i="10"/>
  <c r="K2351" i="10" s="1"/>
  <c r="H2022" i="10"/>
  <c r="K2022" i="10" s="1"/>
  <c r="H4942" i="10"/>
  <c r="K4942" i="10" s="1"/>
  <c r="H4941" i="10"/>
  <c r="K4941" i="10" s="1"/>
  <c r="H4882" i="10"/>
  <c r="K4882" i="10" s="1"/>
  <c r="H4881" i="10"/>
  <c r="K4881" i="10" s="1"/>
  <c r="H1975" i="10"/>
  <c r="K1975" i="10" s="1"/>
  <c r="H4810" i="10"/>
  <c r="K4810" i="10" s="1"/>
  <c r="H3036" i="10"/>
  <c r="K3036" i="10" s="1"/>
  <c r="H3035" i="10"/>
  <c r="K3035" i="10" s="1"/>
  <c r="H2578" i="10"/>
  <c r="K2578" i="10" s="1"/>
  <c r="H2577" i="10"/>
  <c r="K2577" i="10" s="1"/>
  <c r="H2490" i="10"/>
  <c r="K2490" i="10" s="1"/>
  <c r="H2906" i="10"/>
  <c r="K2906" i="10" s="1"/>
  <c r="H2905" i="10"/>
  <c r="K2905" i="10" s="1"/>
  <c r="H3230" i="10"/>
  <c r="K3230" i="10" s="1"/>
  <c r="H3229" i="10"/>
  <c r="K3229" i="10" s="1"/>
  <c r="H2570" i="10"/>
  <c r="K2570" i="10" s="1"/>
  <c r="H2569" i="10"/>
  <c r="K2569" i="10" s="1"/>
  <c r="H2493" i="10"/>
  <c r="K2493" i="10" s="1"/>
  <c r="H2621" i="10"/>
  <c r="K2621" i="10" s="1"/>
  <c r="H2872" i="10"/>
  <c r="K2872" i="10" s="1"/>
  <c r="H2871" i="10"/>
  <c r="K2871" i="10" s="1"/>
  <c r="H2695" i="10"/>
  <c r="K2695" i="10" s="1"/>
  <c r="H2957" i="10"/>
  <c r="K2957" i="10" s="1"/>
  <c r="H2953" i="10"/>
  <c r="K2953" i="10" s="1"/>
  <c r="L2952" i="10" s="1"/>
  <c r="H3533" i="10"/>
  <c r="K3533" i="10" s="1"/>
  <c r="H3377" i="10"/>
  <c r="K3377" i="10" s="1"/>
  <c r="H3376" i="10"/>
  <c r="K3376" i="10" s="1"/>
  <c r="H3681" i="10"/>
  <c r="K3681" i="10" s="1"/>
  <c r="H3750" i="10"/>
  <c r="K3750" i="10" s="1"/>
  <c r="H3749" i="10"/>
  <c r="K3749" i="10" s="1"/>
  <c r="H3476" i="10"/>
  <c r="K3476" i="10" s="1"/>
  <c r="H3475" i="10"/>
  <c r="K3475" i="10" s="1"/>
  <c r="H3706" i="10"/>
  <c r="K3706" i="10" s="1"/>
  <c r="H3835" i="10"/>
  <c r="K3835" i="10" s="1"/>
  <c r="H3879" i="10"/>
  <c r="K3879" i="10" s="1"/>
  <c r="H4005" i="10"/>
  <c r="K4005" i="10" s="1"/>
  <c r="H4268" i="10"/>
  <c r="K4268" i="10" s="1"/>
  <c r="H4267" i="10"/>
  <c r="K4267" i="10" s="1"/>
  <c r="H4191" i="10"/>
  <c r="K4191" i="10" s="1"/>
  <c r="H4190" i="10"/>
  <c r="K4190" i="10" s="1"/>
  <c r="H4350" i="10"/>
  <c r="K4350" i="10" s="1"/>
  <c r="H4080" i="10"/>
  <c r="K4080" i="10" s="1"/>
  <c r="H4543" i="10"/>
  <c r="K4543" i="10" s="1"/>
  <c r="H4542" i="10"/>
  <c r="K4542" i="10" s="1"/>
  <c r="H4440" i="10"/>
  <c r="K4440" i="10" s="1"/>
  <c r="H4439" i="10"/>
  <c r="K4439" i="10" s="1"/>
  <c r="H4594" i="10"/>
  <c r="K4594" i="10" s="1"/>
  <c r="H4593" i="10"/>
  <c r="K4593" i="10" s="1"/>
  <c r="H4436" i="10"/>
  <c r="K4436" i="10" s="1"/>
  <c r="H4435" i="10"/>
  <c r="K4435" i="10" s="1"/>
  <c r="H4477" i="10"/>
  <c r="K4477" i="10" s="1"/>
  <c r="H254" i="10"/>
  <c r="K254" i="10" s="1"/>
  <c r="H253" i="10"/>
  <c r="K253" i="10" s="1"/>
  <c r="H593" i="10"/>
  <c r="K593" i="10" s="1"/>
  <c r="H1694" i="10"/>
  <c r="K1694" i="10" s="1"/>
  <c r="H2439" i="10"/>
  <c r="K2439" i="10" s="1"/>
  <c r="H2438" i="10"/>
  <c r="K2438" i="10" s="1"/>
  <c r="H2527" i="10"/>
  <c r="K2527" i="10" s="1"/>
  <c r="H3649" i="10"/>
  <c r="K3649" i="10" s="1"/>
  <c r="H3891" i="10"/>
  <c r="K3891" i="10" s="1"/>
  <c r="H116" i="10"/>
  <c r="K116" i="10" s="1"/>
  <c r="H115" i="10"/>
  <c r="K115" i="10" s="1"/>
  <c r="H707" i="10"/>
  <c r="K707" i="10" s="1"/>
  <c r="H394" i="10"/>
  <c r="K394" i="10" s="1"/>
  <c r="H393" i="10"/>
  <c r="K393" i="10" s="1"/>
  <c r="H675" i="10"/>
  <c r="K675" i="10" s="1"/>
  <c r="H674" i="10"/>
  <c r="K674" i="10" s="1"/>
  <c r="H975" i="10"/>
  <c r="K975" i="10" s="1"/>
  <c r="H974" i="10"/>
  <c r="K974" i="10" s="1"/>
  <c r="H963" i="10"/>
  <c r="K963" i="10" s="1"/>
  <c r="H343" i="10"/>
  <c r="K343" i="10" s="1"/>
  <c r="H355" i="10"/>
  <c r="K355" i="10" s="1"/>
  <c r="H455" i="10"/>
  <c r="K455" i="10" s="1"/>
  <c r="H121" i="10"/>
  <c r="K121" i="10" s="1"/>
  <c r="H120" i="10"/>
  <c r="K120" i="10" s="1"/>
  <c r="H752" i="10"/>
  <c r="K752" i="10" s="1"/>
  <c r="H308" i="10"/>
  <c r="K308" i="10" s="1"/>
  <c r="H307" i="10"/>
  <c r="K307" i="10" s="1"/>
  <c r="H784" i="10"/>
  <c r="K784" i="10" s="1"/>
  <c r="H783" i="10"/>
  <c r="K783" i="10" s="1"/>
  <c r="H160" i="10"/>
  <c r="K160" i="10" s="1"/>
  <c r="H159" i="10"/>
  <c r="K159" i="10" s="1"/>
  <c r="H54" i="10"/>
  <c r="K54" i="10" s="1"/>
  <c r="H844" i="10"/>
  <c r="K844" i="10" s="1"/>
  <c r="H540" i="10"/>
  <c r="K540" i="10" s="1"/>
  <c r="H774" i="10"/>
  <c r="K774" i="10" s="1"/>
  <c r="H1601" i="10"/>
  <c r="K1601" i="10" s="1"/>
  <c r="H1600" i="10"/>
  <c r="K1600" i="10" s="1"/>
  <c r="H1615" i="10"/>
  <c r="K1615" i="10" s="1"/>
  <c r="H1614" i="10"/>
  <c r="K1614" i="10" s="1"/>
  <c r="H1216" i="10"/>
  <c r="K1216" i="10" s="1"/>
  <c r="H1042" i="10"/>
  <c r="K1042" i="10" s="1"/>
  <c r="H1076" i="10"/>
  <c r="K1076" i="10" s="1"/>
  <c r="H1075" i="10"/>
  <c r="K1075" i="10" s="1"/>
  <c r="H1438" i="10"/>
  <c r="K1438" i="10" s="1"/>
  <c r="H1437" i="10"/>
  <c r="K1437" i="10" s="1"/>
  <c r="H1360" i="10"/>
  <c r="K1360" i="10" s="1"/>
  <c r="H1706" i="10"/>
  <c r="K1706" i="10" s="1"/>
  <c r="H1834" i="10"/>
  <c r="K1834" i="10" s="1"/>
  <c r="H2297" i="10"/>
  <c r="K2297" i="10" s="1"/>
  <c r="H2296" i="10"/>
  <c r="K2296" i="10" s="1"/>
  <c r="H1952" i="10"/>
  <c r="K1952" i="10" s="1"/>
  <c r="H2143" i="10"/>
  <c r="K2143" i="10" s="1"/>
  <c r="H2401" i="10"/>
  <c r="K2401" i="10" s="1"/>
  <c r="H4811" i="10"/>
  <c r="K4811" i="10" s="1"/>
  <c r="H4983" i="10"/>
  <c r="K4983" i="10" s="1"/>
  <c r="H4982" i="10"/>
  <c r="K4982" i="10" s="1"/>
  <c r="H4713" i="10"/>
  <c r="K4713" i="10" s="1"/>
  <c r="H4712" i="10"/>
  <c r="K4712" i="10" s="1"/>
  <c r="H1991" i="10"/>
  <c r="K1991" i="10" s="1"/>
  <c r="H3052" i="10"/>
  <c r="K3052" i="10" s="1"/>
  <c r="H3051" i="10"/>
  <c r="K3051" i="10" s="1"/>
  <c r="H3324" i="10"/>
  <c r="K3324" i="10" s="1"/>
  <c r="H3323" i="10"/>
  <c r="K3323" i="10" s="1"/>
  <c r="H3270" i="10"/>
  <c r="K3270" i="10" s="1"/>
  <c r="H3269" i="10"/>
  <c r="K3269" i="10" s="1"/>
  <c r="H2515" i="10"/>
  <c r="K2515" i="10" s="1"/>
  <c r="H2534" i="10"/>
  <c r="K2534" i="10" s="1"/>
  <c r="H2533" i="10"/>
  <c r="K2533" i="10" s="1"/>
  <c r="H2594" i="10"/>
  <c r="K2594" i="10" s="1"/>
  <c r="H2528" i="10"/>
  <c r="K2528" i="10" s="1"/>
  <c r="H2656" i="10"/>
  <c r="K2656" i="10" s="1"/>
  <c r="H2655" i="10"/>
  <c r="K2655" i="10" s="1"/>
  <c r="H2741" i="10"/>
  <c r="K2741" i="10" s="1"/>
  <c r="H2740" i="10"/>
  <c r="K2740" i="10" s="1"/>
  <c r="H2718" i="10"/>
  <c r="K2718" i="10" s="1"/>
  <c r="H3204" i="10"/>
  <c r="K3204" i="10" s="1"/>
  <c r="H3203" i="10"/>
  <c r="K3203" i="10" s="1"/>
  <c r="H3373" i="10"/>
  <c r="K3373" i="10" s="1"/>
  <c r="H3372" i="10"/>
  <c r="K3372" i="10" s="1"/>
  <c r="H3676" i="10"/>
  <c r="K3676" i="10" s="1"/>
  <c r="H3675" i="10"/>
  <c r="K3675" i="10" s="1"/>
  <c r="H3678" i="10"/>
  <c r="K3678" i="10" s="1"/>
  <c r="H3756" i="10"/>
  <c r="K3756" i="10" s="1"/>
  <c r="H3493" i="10"/>
  <c r="K3493" i="10" s="1"/>
  <c r="H3546" i="10"/>
  <c r="K3546" i="10" s="1"/>
  <c r="H3963" i="10"/>
  <c r="K3963" i="10" s="1"/>
  <c r="H3980" i="10"/>
  <c r="K3980" i="10" s="1"/>
  <c r="H3979" i="10"/>
  <c r="K3979" i="10" s="1"/>
  <c r="H3896" i="10"/>
  <c r="K3896" i="10" s="1"/>
  <c r="H3895" i="10"/>
  <c r="K3895" i="10" s="1"/>
  <c r="H3993" i="10"/>
  <c r="K3993" i="10" s="1"/>
  <c r="H3992" i="10"/>
  <c r="K3992" i="10" s="1"/>
  <c r="H4328" i="10"/>
  <c r="K4328" i="10" s="1"/>
  <c r="H4327" i="10"/>
  <c r="K4327" i="10" s="1"/>
  <c r="H4134" i="10"/>
  <c r="K4134" i="10" s="1"/>
  <c r="H4133" i="10"/>
  <c r="K4133" i="10" s="1"/>
  <c r="H4094" i="10"/>
  <c r="K4094" i="10" s="1"/>
  <c r="H4093" i="10"/>
  <c r="K4093" i="10" s="1"/>
  <c r="H4355" i="10"/>
  <c r="K4355" i="10" s="1"/>
  <c r="H4354" i="10"/>
  <c r="K4354" i="10" s="1"/>
  <c r="H4491" i="10"/>
  <c r="K4491" i="10" s="1"/>
  <c r="H4490" i="10"/>
  <c r="K4490" i="10" s="1"/>
  <c r="H4517" i="10"/>
  <c r="K4517" i="10" s="1"/>
  <c r="H1853" i="10"/>
  <c r="K1853" i="10" s="1"/>
  <c r="H2645" i="10"/>
  <c r="K2645" i="10" s="1"/>
  <c r="H2644" i="10"/>
  <c r="K2644" i="10" s="1"/>
  <c r="H237" i="10"/>
  <c r="K237" i="10" s="1"/>
  <c r="H830" i="10"/>
  <c r="K830" i="10" s="1"/>
  <c r="H829" i="10"/>
  <c r="K829" i="10" s="1"/>
  <c r="H500" i="10"/>
  <c r="K500" i="10" s="1"/>
  <c r="H499" i="10"/>
  <c r="K499" i="10" s="1"/>
  <c r="H997" i="10"/>
  <c r="K997" i="10" s="1"/>
  <c r="H996" i="10"/>
  <c r="K996" i="10" s="1"/>
  <c r="H1194" i="10"/>
  <c r="K1194" i="10" s="1"/>
  <c r="H1193" i="10"/>
  <c r="K1193" i="10" s="1"/>
  <c r="H1773" i="10"/>
  <c r="K1773" i="10" s="1"/>
  <c r="H1772" i="10"/>
  <c r="K1772" i="10" s="1"/>
  <c r="H1891" i="10"/>
  <c r="K1891" i="10" s="1"/>
  <c r="H4879" i="10"/>
  <c r="K4879" i="10" s="1"/>
  <c r="H2945" i="10"/>
  <c r="K2945" i="10" s="1"/>
  <c r="H2944" i="10"/>
  <c r="K2944" i="10" s="1"/>
  <c r="H2532" i="10"/>
  <c r="K2532" i="10" s="1"/>
  <c r="H2531" i="10"/>
  <c r="K2531" i="10" s="1"/>
  <c r="H2828" i="10"/>
  <c r="K2828" i="10" s="1"/>
  <c r="H3626" i="10"/>
  <c r="K3626" i="10" s="1"/>
  <c r="H4356" i="10"/>
  <c r="K4356" i="10" s="1"/>
  <c r="H4361" i="10"/>
  <c r="K4361" i="10" s="1"/>
  <c r="H4360" i="10"/>
  <c r="K4360" i="10" s="1"/>
  <c r="H4636" i="10"/>
  <c r="K4636" i="10" s="1"/>
  <c r="H4635" i="10"/>
  <c r="K4635" i="10" s="1"/>
  <c r="H2324" i="10"/>
  <c r="K2324" i="10" s="1"/>
  <c r="H1134" i="10"/>
  <c r="K1134" i="10" s="1"/>
  <c r="H1133" i="10"/>
  <c r="K1133" i="10" s="1"/>
  <c r="H367" i="10"/>
  <c r="K367" i="10" s="1"/>
  <c r="H245" i="10"/>
  <c r="K245" i="10" s="1"/>
  <c r="H30" i="10"/>
  <c r="K30" i="10" s="1"/>
  <c r="H1452" i="10"/>
  <c r="K1452" i="10" s="1"/>
  <c r="H1610" i="10"/>
  <c r="K1610" i="10" s="1"/>
  <c r="H1609" i="10"/>
  <c r="K1609" i="10" s="1"/>
  <c r="H1810" i="10"/>
  <c r="K1810" i="10" s="1"/>
  <c r="H2380" i="10"/>
  <c r="K2380" i="10" s="1"/>
  <c r="H2118" i="10"/>
  <c r="K2118" i="10" s="1"/>
  <c r="H2117" i="10"/>
  <c r="K2117" i="10" s="1"/>
  <c r="H2147" i="10"/>
  <c r="K2147" i="10" s="1"/>
  <c r="H2831" i="10"/>
  <c r="K2831" i="10" s="1"/>
  <c r="H2473" i="10"/>
  <c r="K2473" i="10" s="1"/>
  <c r="H2844" i="10"/>
  <c r="K2844" i="10" s="1"/>
  <c r="H3600" i="10"/>
  <c r="K3600" i="10" s="1"/>
  <c r="H4045" i="10"/>
  <c r="K4045" i="10" s="1"/>
  <c r="H4044" i="10"/>
  <c r="K4044" i="10" s="1"/>
  <c r="H4317" i="10"/>
  <c r="K4317" i="10" s="1"/>
  <c r="H4290" i="10"/>
  <c r="K4290" i="10" s="1"/>
  <c r="H4620" i="10"/>
  <c r="K4620" i="10" s="1"/>
  <c r="H4619" i="10"/>
  <c r="K4619" i="10" s="1"/>
  <c r="H1875" i="10"/>
  <c r="K1875" i="10" s="1"/>
  <c r="H1874" i="10"/>
  <c r="K1874" i="10" s="1"/>
  <c r="H211" i="10"/>
  <c r="K211" i="10" s="1"/>
  <c r="H210" i="10"/>
  <c r="K210" i="10" s="1"/>
  <c r="H1028" i="10"/>
  <c r="K1028" i="10" s="1"/>
  <c r="H1027" i="10"/>
  <c r="K1027" i="10" s="1"/>
  <c r="H363" i="10"/>
  <c r="K363" i="10" s="1"/>
  <c r="H67" i="10"/>
  <c r="K67" i="10" s="1"/>
  <c r="H1156" i="10"/>
  <c r="K1156" i="10" s="1"/>
  <c r="H1155" i="10"/>
  <c r="K1155" i="10" s="1"/>
  <c r="H1364" i="10"/>
  <c r="K1364" i="10" s="1"/>
  <c r="H1363" i="10"/>
  <c r="K1363" i="10" s="1"/>
  <c r="H1982" i="10"/>
  <c r="K1982" i="10" s="1"/>
  <c r="H1981" i="10"/>
  <c r="K1981" i="10" s="1"/>
  <c r="H1899" i="10"/>
  <c r="K1899" i="10" s="1"/>
  <c r="H1898" i="10"/>
  <c r="K1898" i="10" s="1"/>
  <c r="H4782" i="10"/>
  <c r="K4782" i="10" s="1"/>
  <c r="H4781" i="10"/>
  <c r="K4781" i="10" s="1"/>
  <c r="H2833" i="10"/>
  <c r="K2833" i="10" s="1"/>
  <c r="H2832" i="10"/>
  <c r="K2832" i="10" s="1"/>
  <c r="H2637" i="10"/>
  <c r="K2637" i="10" s="1"/>
  <c r="H3390" i="10"/>
  <c r="K3390" i="10" s="1"/>
  <c r="H3777" i="10"/>
  <c r="K3777" i="10" s="1"/>
  <c r="H4072" i="10"/>
  <c r="K4072" i="10" s="1"/>
  <c r="H4071" i="10"/>
  <c r="K4071" i="10" s="1"/>
  <c r="H4624" i="10"/>
  <c r="K4624" i="10" s="1"/>
  <c r="H84" i="10"/>
  <c r="K84" i="10" s="1"/>
  <c r="H3700" i="10"/>
  <c r="K3700" i="10" s="1"/>
  <c r="H3699" i="10"/>
  <c r="K3699" i="10" s="1"/>
  <c r="H291" i="10"/>
  <c r="K291" i="10" s="1"/>
  <c r="H620" i="10"/>
  <c r="K620" i="10" s="1"/>
  <c r="H1421" i="10"/>
  <c r="K1421" i="10" s="1"/>
  <c r="H1477" i="10"/>
  <c r="K1477" i="10" s="1"/>
  <c r="H2276" i="10"/>
  <c r="K2276" i="10" s="1"/>
  <c r="H4986" i="10"/>
  <c r="K4986" i="10" s="1"/>
  <c r="H3330" i="10"/>
  <c r="K3330" i="10" s="1"/>
  <c r="H3252" i="10"/>
  <c r="K3252" i="10" s="1"/>
  <c r="H3251" i="10"/>
  <c r="K3251" i="10" s="1"/>
  <c r="H3443" i="10"/>
  <c r="K3443" i="10" s="1"/>
  <c r="H3848" i="10"/>
  <c r="K3848" i="10" s="1"/>
  <c r="H3847" i="10"/>
  <c r="K3847" i="10" s="1"/>
  <c r="H4197" i="10"/>
  <c r="K4197" i="10" s="1"/>
  <c r="H4697" i="10"/>
  <c r="K4697" i="10" s="1"/>
  <c r="H4696" i="10"/>
  <c r="K4696" i="10" s="1"/>
  <c r="H464" i="10"/>
  <c r="K464" i="10" s="1"/>
  <c r="H2612" i="10"/>
  <c r="K2612" i="10" s="1"/>
  <c r="H2611" i="10"/>
  <c r="K2611" i="10" s="1"/>
  <c r="H212" i="10"/>
  <c r="K212" i="10" s="1"/>
  <c r="H4011" i="10"/>
  <c r="K4011" i="10" s="1"/>
  <c r="H4010" i="10"/>
  <c r="K4010" i="10" s="1"/>
  <c r="H4662" i="10"/>
  <c r="K4662" i="10" s="1"/>
  <c r="H4661" i="10"/>
  <c r="K4661" i="10" s="1"/>
  <c r="H2364" i="10"/>
  <c r="K2364" i="10" s="1"/>
  <c r="H2363" i="10"/>
  <c r="K2363" i="10" s="1"/>
  <c r="H2264" i="10"/>
  <c r="K2264" i="10" s="1"/>
  <c r="H2263" i="10"/>
  <c r="K2263" i="10" s="1"/>
  <c r="H486" i="10"/>
  <c r="K486" i="10" s="1"/>
  <c r="H668" i="10"/>
  <c r="K668" i="10" s="1"/>
  <c r="H1978" i="10"/>
  <c r="K1978" i="10" s="1"/>
  <c r="H2403" i="10"/>
  <c r="K2403" i="10" s="1"/>
  <c r="H2402" i="10"/>
  <c r="K2402" i="10" s="1"/>
  <c r="H2675" i="10"/>
  <c r="K2675" i="10" s="1"/>
  <c r="H3907" i="10"/>
  <c r="K3907" i="10" s="1"/>
  <c r="H4367" i="10"/>
  <c r="K4367" i="10" s="1"/>
  <c r="H4366" i="10"/>
  <c r="K4366" i="10" s="1"/>
  <c r="H4428" i="10"/>
  <c r="K4428" i="10" s="1"/>
  <c r="H4427" i="10"/>
  <c r="K4427" i="10" s="1"/>
  <c r="H2318" i="10"/>
  <c r="K2318" i="10" s="1"/>
  <c r="H2317" i="10"/>
  <c r="K2317" i="10" s="1"/>
  <c r="H4889" i="10"/>
  <c r="K4889" i="10" s="1"/>
  <c r="H4888" i="10"/>
  <c r="K4888" i="10" s="1"/>
  <c r="H2516" i="10"/>
  <c r="K2516" i="10" s="1"/>
  <c r="H4616" i="10"/>
  <c r="K4616" i="10" s="1"/>
  <c r="H4615" i="10"/>
  <c r="K4615" i="10" s="1"/>
  <c r="H180" i="10"/>
  <c r="K180" i="10" s="1"/>
  <c r="H179" i="10"/>
  <c r="K179" i="10" s="1"/>
  <c r="H882" i="10"/>
  <c r="K882" i="10" s="1"/>
  <c r="H881" i="10"/>
  <c r="K881" i="10" s="1"/>
  <c r="H681" i="10"/>
  <c r="K681" i="10" s="1"/>
  <c r="H573" i="10"/>
  <c r="K573" i="10" s="1"/>
  <c r="H572" i="10"/>
  <c r="K572" i="10" s="1"/>
  <c r="H447" i="10"/>
  <c r="K447" i="10" s="1"/>
  <c r="H233" i="10"/>
  <c r="K233" i="10" s="1"/>
  <c r="H968" i="10"/>
  <c r="K968" i="10" s="1"/>
  <c r="H967" i="10"/>
  <c r="K967" i="10" s="1"/>
  <c r="H388" i="10"/>
  <c r="K388" i="10" s="1"/>
  <c r="H387" i="10"/>
  <c r="K387" i="10" s="1"/>
  <c r="H736" i="10"/>
  <c r="K736" i="10" s="1"/>
  <c r="H735" i="10"/>
  <c r="K735" i="10" s="1"/>
  <c r="H301" i="10"/>
  <c r="K301" i="10" s="1"/>
  <c r="H300" i="10"/>
  <c r="K300" i="10" s="1"/>
  <c r="H656" i="10"/>
  <c r="K656" i="10" s="1"/>
  <c r="H655" i="10"/>
  <c r="K655" i="10" s="1"/>
  <c r="H828" i="10"/>
  <c r="K828" i="10" s="1"/>
  <c r="H551" i="10"/>
  <c r="K551" i="10" s="1"/>
  <c r="H550" i="10"/>
  <c r="K550" i="10" s="1"/>
  <c r="H695" i="10"/>
  <c r="K695" i="10" s="1"/>
  <c r="H60" i="10"/>
  <c r="K60" i="10" s="1"/>
  <c r="H59" i="10"/>
  <c r="K59" i="10" s="1"/>
  <c r="H1270" i="10"/>
  <c r="K1270" i="10" s="1"/>
  <c r="H1269" i="10"/>
  <c r="K1269" i="10" s="1"/>
  <c r="H1208" i="10"/>
  <c r="K1208" i="10" s="1"/>
  <c r="H1207" i="10"/>
  <c r="K1207" i="10" s="1"/>
  <c r="H1229" i="10"/>
  <c r="K1229" i="10" s="1"/>
  <c r="H1228" i="10"/>
  <c r="K1228" i="10" s="1"/>
  <c r="H1577" i="10"/>
  <c r="K1577" i="10" s="1"/>
  <c r="H1543" i="10"/>
  <c r="K1543" i="10" s="1"/>
  <c r="H1542" i="10"/>
  <c r="K1542" i="10" s="1"/>
  <c r="H1829" i="10"/>
  <c r="K1829" i="10" s="1"/>
  <c r="H1828" i="10"/>
  <c r="K1828" i="10" s="1"/>
  <c r="H2009" i="10"/>
  <c r="K2009" i="10" s="1"/>
  <c r="H1933" i="10"/>
  <c r="K1933" i="10" s="1"/>
  <c r="H1932" i="10"/>
  <c r="K1932" i="10" s="1"/>
  <c r="H2367" i="10"/>
  <c r="K2367" i="10" s="1"/>
  <c r="H4757" i="10"/>
  <c r="K4757" i="10" s="1"/>
  <c r="H1660" i="10"/>
  <c r="K1660" i="10" s="1"/>
  <c r="H1788" i="10"/>
  <c r="K1788" i="10" s="1"/>
  <c r="H2158" i="10"/>
  <c r="K2158" i="10" s="1"/>
  <c r="H2157" i="10"/>
  <c r="K2157" i="10" s="1"/>
  <c r="H2278" i="10"/>
  <c r="K2278" i="10" s="1"/>
  <c r="H2277" i="10"/>
  <c r="K2277" i="10" s="1"/>
  <c r="H4934" i="10"/>
  <c r="K4934" i="10" s="1"/>
  <c r="H4933" i="10"/>
  <c r="K4933" i="10" s="1"/>
  <c r="H4883" i="10"/>
  <c r="K4883" i="10" s="1"/>
  <c r="H2311" i="10"/>
  <c r="K2311" i="10" s="1"/>
  <c r="H2310" i="10"/>
  <c r="K2310" i="10" s="1"/>
  <c r="H2135" i="10"/>
  <c r="K2135" i="10" s="1"/>
  <c r="H3037" i="10"/>
  <c r="K3037" i="10" s="1"/>
  <c r="H2579" i="10"/>
  <c r="K2579" i="10" s="1"/>
  <c r="H2917" i="10"/>
  <c r="K2917" i="10" s="1"/>
  <c r="H2916" i="10"/>
  <c r="K2916" i="10" s="1"/>
  <c r="H2827" i="10"/>
  <c r="K2827" i="10" s="1"/>
  <c r="H2826" i="10"/>
  <c r="K2826" i="10" s="1"/>
  <c r="H2571" i="10"/>
  <c r="K2571" i="10" s="1"/>
  <c r="H2524" i="10"/>
  <c r="K2524" i="10" s="1"/>
  <c r="H2652" i="10"/>
  <c r="K2652" i="10" s="1"/>
  <c r="H2651" i="10"/>
  <c r="K2651" i="10" s="1"/>
  <c r="H2873" i="10"/>
  <c r="K2873" i="10" s="1"/>
  <c r="H2837" i="10"/>
  <c r="K2837" i="10" s="1"/>
  <c r="H2836" i="10"/>
  <c r="K2836" i="10" s="1"/>
  <c r="H2963" i="10"/>
  <c r="K2963" i="10" s="1"/>
  <c r="H3369" i="10"/>
  <c r="K3369" i="10" s="1"/>
  <c r="H3368" i="10"/>
  <c r="K3368" i="10" s="1"/>
  <c r="H3660" i="10"/>
  <c r="K3660" i="10" s="1"/>
  <c r="H3659" i="10"/>
  <c r="K3659" i="10" s="1"/>
  <c r="H3378" i="10"/>
  <c r="K3378" i="10" s="1"/>
  <c r="H3494" i="10"/>
  <c r="K3494" i="10" s="1"/>
  <c r="H3714" i="10"/>
  <c r="K3714" i="10" s="1"/>
  <c r="H3477" i="10"/>
  <c r="K3477" i="10" s="1"/>
  <c r="H3986" i="10"/>
  <c r="K3986" i="10" s="1"/>
  <c r="H3910" i="10"/>
  <c r="K3910" i="10" s="1"/>
  <c r="H3909" i="10"/>
  <c r="K3909" i="10" s="1"/>
  <c r="H3846" i="10"/>
  <c r="K3846" i="10" s="1"/>
  <c r="H3845" i="10"/>
  <c r="K3845" i="10" s="1"/>
  <c r="H3892" i="10"/>
  <c r="K3892" i="10" s="1"/>
  <c r="H3794" i="10"/>
  <c r="K3794" i="10" s="1"/>
  <c r="H4192" i="10"/>
  <c r="K4192" i="10" s="1"/>
  <c r="H4243" i="10"/>
  <c r="K4243" i="10" s="1"/>
  <c r="H4242" i="10"/>
  <c r="K4242" i="10" s="1"/>
  <c r="H4322" i="10"/>
  <c r="K4322" i="10" s="1"/>
  <c r="H4321" i="10"/>
  <c r="K4321" i="10" s="1"/>
  <c r="H4544" i="10"/>
  <c r="K4544" i="10" s="1"/>
  <c r="H4444" i="10"/>
  <c r="K4444" i="10" s="1"/>
  <c r="H4443" i="10"/>
  <c r="K4443" i="10" s="1"/>
  <c r="H4437" i="10"/>
  <c r="K4437" i="10" s="1"/>
  <c r="H4564" i="10"/>
  <c r="K4564" i="10" s="1"/>
  <c r="H4563" i="10"/>
  <c r="K4563" i="10" s="1"/>
  <c r="H109" i="10"/>
  <c r="K109" i="10" s="1"/>
  <c r="H108" i="10"/>
  <c r="K108" i="10" s="1"/>
  <c r="H102" i="10"/>
  <c r="K102" i="10" s="1"/>
  <c r="H101" i="10"/>
  <c r="K101" i="10" s="1"/>
  <c r="H4763" i="10"/>
  <c r="K4763" i="10" s="1"/>
  <c r="H4762" i="10"/>
  <c r="K4762" i="10" s="1"/>
  <c r="H2878" i="10"/>
  <c r="K2878" i="10" s="1"/>
  <c r="H2877" i="10"/>
  <c r="K2877" i="10" s="1"/>
  <c r="H2548" i="10"/>
  <c r="K2548" i="10" s="1"/>
  <c r="H3351" i="10"/>
  <c r="K3351" i="10" s="1"/>
  <c r="H4364" i="10"/>
  <c r="K4364" i="10" s="1"/>
  <c r="H4363" i="10"/>
  <c r="K4363" i="10" s="1"/>
  <c r="H155" i="10"/>
  <c r="K155" i="10" s="1"/>
  <c r="H154" i="10"/>
  <c r="K154" i="10" s="1"/>
  <c r="H1016" i="10"/>
  <c r="K1016" i="10" s="1"/>
  <c r="H676" i="10"/>
  <c r="K676" i="10" s="1"/>
  <c r="H334" i="10"/>
  <c r="K334" i="10" s="1"/>
  <c r="H333" i="10"/>
  <c r="K333" i="10" s="1"/>
  <c r="H278" i="10"/>
  <c r="K278" i="10" s="1"/>
  <c r="H277" i="10"/>
  <c r="K277" i="10" s="1"/>
  <c r="H590" i="10"/>
  <c r="K590" i="10" s="1"/>
  <c r="H482" i="10"/>
  <c r="K482" i="10" s="1"/>
  <c r="H481" i="10"/>
  <c r="K481" i="10" s="1"/>
  <c r="H250" i="10"/>
  <c r="K250" i="10" s="1"/>
  <c r="H316" i="10"/>
  <c r="K316" i="10" s="1"/>
  <c r="H753" i="10"/>
  <c r="K753" i="10" s="1"/>
  <c r="H397" i="10"/>
  <c r="K397" i="10" s="1"/>
  <c r="H55" i="10"/>
  <c r="K55" i="10" s="1"/>
  <c r="H183" i="10"/>
  <c r="K183" i="10" s="1"/>
  <c r="H32" i="10"/>
  <c r="K32" i="10" s="1"/>
  <c r="H31" i="10"/>
  <c r="K31" i="10" s="1"/>
  <c r="H1110" i="10"/>
  <c r="K1110" i="10" s="1"/>
  <c r="H1124" i="10"/>
  <c r="K1124" i="10" s="1"/>
  <c r="H1123" i="10"/>
  <c r="K1123" i="10" s="1"/>
  <c r="H1616" i="10"/>
  <c r="K1616" i="10" s="1"/>
  <c r="H1304" i="10"/>
  <c r="K1304" i="10" s="1"/>
  <c r="H1303" i="10"/>
  <c r="K1303" i="10" s="1"/>
  <c r="H1069" i="10"/>
  <c r="K1069" i="10" s="1"/>
  <c r="H1563" i="10"/>
  <c r="K1563" i="10" s="1"/>
  <c r="H1562" i="10"/>
  <c r="K1562" i="10" s="1"/>
  <c r="H1077" i="10"/>
  <c r="K1077" i="10" s="1"/>
  <c r="H1604" i="10"/>
  <c r="K1604" i="10" s="1"/>
  <c r="H1603" i="10"/>
  <c r="K1603" i="10" s="1"/>
  <c r="H2237" i="10"/>
  <c r="K2237" i="10" s="1"/>
  <c r="H2236" i="10"/>
  <c r="K2236" i="10" s="1"/>
  <c r="H1949" i="10"/>
  <c r="K1949" i="10" s="1"/>
  <c r="H1948" i="10"/>
  <c r="K1948" i="10" s="1"/>
  <c r="H1737" i="10"/>
  <c r="K1737" i="10" s="1"/>
  <c r="H1736" i="10"/>
  <c r="K1736" i="10" s="1"/>
  <c r="H1865" i="10"/>
  <c r="K1865" i="10" s="1"/>
  <c r="H1864" i="10"/>
  <c r="K1864" i="10" s="1"/>
  <c r="H2298" i="10"/>
  <c r="K2298" i="10" s="1"/>
  <c r="H2207" i="10"/>
  <c r="K2207" i="10" s="1"/>
  <c r="H2206" i="10"/>
  <c r="K2206" i="10" s="1"/>
  <c r="H2398" i="10"/>
  <c r="K2398" i="10" s="1"/>
  <c r="H2148" i="10"/>
  <c r="K2148" i="10" s="1"/>
  <c r="H1695" i="10"/>
  <c r="K1695" i="10" s="1"/>
  <c r="H1823" i="10"/>
  <c r="K1823" i="10" s="1"/>
  <c r="H1822" i="10"/>
  <c r="K1822" i="10" s="1"/>
  <c r="H2093" i="10"/>
  <c r="K2093" i="10" s="1"/>
  <c r="H2092" i="10"/>
  <c r="K2092" i="10" s="1"/>
  <c r="H2054" i="10"/>
  <c r="K2054" i="10" s="1"/>
  <c r="H2053" i="10"/>
  <c r="K2053" i="10" s="1"/>
  <c r="H4975" i="10"/>
  <c r="K4975" i="10" s="1"/>
  <c r="H4714" i="10"/>
  <c r="K4714" i="10" s="1"/>
  <c r="H2168" i="10"/>
  <c r="K2168" i="10" s="1"/>
  <c r="H2167" i="10"/>
  <c r="K2167" i="10" s="1"/>
  <c r="H3053" i="10"/>
  <c r="K3053" i="10" s="1"/>
  <c r="H3325" i="10"/>
  <c r="K3325" i="10" s="1"/>
  <c r="H3161" i="10"/>
  <c r="K3161" i="10" s="1"/>
  <c r="H2714" i="10"/>
  <c r="K2714" i="10" s="1"/>
  <c r="H2535" i="10"/>
  <c r="K2535" i="10" s="1"/>
  <c r="H2595" i="10"/>
  <c r="K2595" i="10" s="1"/>
  <c r="H2529" i="10"/>
  <c r="K2529" i="10" s="1"/>
  <c r="H2657" i="10"/>
  <c r="K2657" i="10" s="1"/>
  <c r="H2742" i="10"/>
  <c r="K2742" i="10" s="1"/>
  <c r="H2719" i="10"/>
  <c r="K2719" i="10" s="1"/>
  <c r="H2470" i="10"/>
  <c r="K2470" i="10" s="1"/>
  <c r="H2469" i="10"/>
  <c r="K2469" i="10" s="1"/>
  <c r="H3374" i="10"/>
  <c r="K3374" i="10" s="1"/>
  <c r="H3677" i="10"/>
  <c r="K3677" i="10" s="1"/>
  <c r="H3561" i="10"/>
  <c r="K3561" i="10" s="1"/>
  <c r="H3609" i="10"/>
  <c r="K3609" i="10" s="1"/>
  <c r="H3608" i="10"/>
  <c r="K3608" i="10" s="1"/>
  <c r="H3363" i="10"/>
  <c r="K3363" i="10" s="1"/>
  <c r="H3362" i="10"/>
  <c r="K3362" i="10" s="1"/>
  <c r="H3620" i="10"/>
  <c r="K3620" i="10" s="1"/>
  <c r="H4018" i="10"/>
  <c r="K4018" i="10" s="1"/>
  <c r="H4017" i="10"/>
  <c r="K4017" i="10" s="1"/>
  <c r="H3918" i="10"/>
  <c r="K3918" i="10" s="1"/>
  <c r="H3917" i="10"/>
  <c r="K3917" i="10" s="1"/>
  <c r="H3981" i="10"/>
  <c r="K3981" i="10" s="1"/>
  <c r="H3897" i="10"/>
  <c r="K3897" i="10" s="1"/>
  <c r="H3822" i="10"/>
  <c r="K3822" i="10" s="1"/>
  <c r="H4284" i="10"/>
  <c r="K4284" i="10" s="1"/>
  <c r="H4283" i="10"/>
  <c r="K4283" i="10" s="1"/>
  <c r="H4204" i="10"/>
  <c r="K4204" i="10" s="1"/>
  <c r="H4203" i="10"/>
  <c r="K4203" i="10" s="1"/>
  <c r="H4095" i="10"/>
  <c r="K4095" i="10" s="1"/>
  <c r="H4576" i="10"/>
  <c r="K4576" i="10" s="1"/>
  <c r="H4575" i="10"/>
  <c r="K4575" i="10" s="1"/>
  <c r="H4397" i="10"/>
  <c r="K4397" i="10" s="1"/>
  <c r="H4396" i="10"/>
  <c r="K4396" i="10" s="1"/>
  <c r="H346" i="10"/>
  <c r="K346" i="10" s="1"/>
  <c r="H345" i="10"/>
  <c r="K345" i="10" s="1"/>
  <c r="H2202" i="10"/>
  <c r="K2202" i="10" s="1"/>
  <c r="H2201" i="10"/>
  <c r="K2201" i="10" s="1"/>
  <c r="H3430" i="10"/>
  <c r="K3430" i="10" s="1"/>
  <c r="H3429" i="10"/>
  <c r="K3429" i="10" s="1"/>
  <c r="H1114" i="10"/>
  <c r="K1114" i="10" s="1"/>
  <c r="H994" i="10"/>
  <c r="K994" i="10" s="1"/>
  <c r="H993" i="10"/>
  <c r="K993" i="10" s="1"/>
  <c r="H569" i="10"/>
  <c r="K569" i="10" s="1"/>
  <c r="H568" i="10"/>
  <c r="K568" i="10" s="1"/>
  <c r="H90" i="10"/>
  <c r="K90" i="10" s="1"/>
  <c r="H1030" i="10"/>
  <c r="K1030" i="10" s="1"/>
  <c r="H1219" i="10"/>
  <c r="K1219" i="10" s="1"/>
  <c r="H1218" i="10"/>
  <c r="K1218" i="10" s="1"/>
  <c r="H1870" i="10"/>
  <c r="K1870" i="10" s="1"/>
  <c r="H1869" i="10"/>
  <c r="K1869" i="10" s="1"/>
  <c r="H2446" i="10"/>
  <c r="K2446" i="10" s="1"/>
  <c r="H2445" i="10"/>
  <c r="K2445" i="10" s="1"/>
  <c r="H2218" i="10"/>
  <c r="K2218" i="10" s="1"/>
  <c r="H2217" i="10"/>
  <c r="K2217" i="10" s="1"/>
  <c r="H3249" i="10"/>
  <c r="K3249" i="10" s="1"/>
  <c r="H3248" i="10"/>
  <c r="K3248" i="10" s="1"/>
  <c r="H2790" i="10"/>
  <c r="K2790" i="10" s="1"/>
  <c r="H2789" i="10"/>
  <c r="K2789" i="10" s="1"/>
  <c r="H2629" i="10"/>
  <c r="K2629" i="10" s="1"/>
  <c r="H2628" i="10"/>
  <c r="K2628" i="10" s="1"/>
  <c r="H2687" i="10"/>
  <c r="K2687" i="10" s="1"/>
  <c r="H2686" i="10"/>
  <c r="K2686" i="10" s="1"/>
  <c r="H3759" i="10"/>
  <c r="K3759" i="10" s="1"/>
  <c r="H3758" i="10"/>
  <c r="K3758" i="10" s="1"/>
  <c r="H3922" i="10"/>
  <c r="K3922" i="10" s="1"/>
  <c r="H4304" i="10"/>
  <c r="K4304" i="10" s="1"/>
  <c r="H4608" i="10"/>
  <c r="K4608" i="10" s="1"/>
  <c r="H4607" i="10"/>
  <c r="K4607" i="10" s="1"/>
  <c r="H4612" i="10"/>
  <c r="K4612" i="10" s="1"/>
  <c r="H4611" i="10"/>
  <c r="K4611" i="10" s="1"/>
  <c r="H2643" i="10"/>
  <c r="K2643" i="10" s="1"/>
  <c r="H2642" i="10"/>
  <c r="K2642" i="10" s="1"/>
  <c r="H1371" i="10"/>
  <c r="K1371" i="10" s="1"/>
  <c r="H1370" i="10"/>
  <c r="K1370" i="10" s="1"/>
  <c r="H470" i="10"/>
  <c r="K470" i="10" s="1"/>
  <c r="H469" i="10"/>
  <c r="K469" i="10" s="1"/>
  <c r="H1024" i="10"/>
  <c r="K1024" i="10" s="1"/>
  <c r="H214" i="10"/>
  <c r="K214" i="10" s="1"/>
  <c r="H213" i="10"/>
  <c r="K213" i="10" s="1"/>
  <c r="H1519" i="10"/>
  <c r="K1519" i="10" s="1"/>
  <c r="H1518" i="10"/>
  <c r="K1518" i="10" s="1"/>
  <c r="H1540" i="10"/>
  <c r="K1540" i="10" s="1"/>
  <c r="H1539" i="10"/>
  <c r="K1539" i="10" s="1"/>
  <c r="H1999" i="10"/>
  <c r="K1999" i="10" s="1"/>
  <c r="H1998" i="10"/>
  <c r="K1998" i="10" s="1"/>
  <c r="H1639" i="10"/>
  <c r="K1639" i="10" s="1"/>
  <c r="H4996" i="10"/>
  <c r="K4996" i="10" s="1"/>
  <c r="H3026" i="10"/>
  <c r="K3026" i="10" s="1"/>
  <c r="H3025" i="10"/>
  <c r="K3025" i="10" s="1"/>
  <c r="H3280" i="10"/>
  <c r="K3280" i="10" s="1"/>
  <c r="H3279" i="10"/>
  <c r="K3279" i="10" s="1"/>
  <c r="H2600" i="10"/>
  <c r="K2600" i="10" s="1"/>
  <c r="H2599" i="10"/>
  <c r="K2599" i="10" s="1"/>
  <c r="H2711" i="10"/>
  <c r="K2711" i="10" s="1"/>
  <c r="H2710" i="10"/>
  <c r="K2710" i="10" s="1"/>
  <c r="H3358" i="10"/>
  <c r="K3358" i="10" s="1"/>
  <c r="H3357" i="10"/>
  <c r="K3357" i="10" s="1"/>
  <c r="H3998" i="10"/>
  <c r="K3998" i="10" s="1"/>
  <c r="H3997" i="10"/>
  <c r="K3997" i="10" s="1"/>
  <c r="H4140" i="10"/>
  <c r="K4140" i="10" s="1"/>
  <c r="H4139" i="10"/>
  <c r="K4139" i="10" s="1"/>
  <c r="H4679" i="10"/>
  <c r="K4679" i="10" s="1"/>
  <c r="H4678" i="10"/>
  <c r="K4678" i="10" s="1"/>
  <c r="H406" i="10"/>
  <c r="K406" i="10" s="1"/>
  <c r="H405" i="10"/>
  <c r="K405" i="10" s="1"/>
  <c r="H2484" i="10"/>
  <c r="K2484" i="10" s="1"/>
  <c r="H973" i="10"/>
  <c r="K973" i="10" s="1"/>
  <c r="H972" i="10"/>
  <c r="K972" i="10" s="1"/>
  <c r="H557" i="10"/>
  <c r="K557" i="10" s="1"/>
  <c r="H232" i="10"/>
  <c r="K232" i="10" s="1"/>
  <c r="H907" i="10"/>
  <c r="K907" i="10" s="1"/>
  <c r="H906" i="10"/>
  <c r="K906" i="10" s="1"/>
  <c r="H1492" i="10"/>
  <c r="K1492" i="10" s="1"/>
  <c r="H1491" i="10"/>
  <c r="K1491" i="10" s="1"/>
  <c r="H1636" i="10"/>
  <c r="K1636" i="10" s="1"/>
  <c r="H1877" i="10"/>
  <c r="K1877" i="10" s="1"/>
  <c r="H1876" i="10"/>
  <c r="K1876" i="10" s="1"/>
  <c r="H2413" i="10"/>
  <c r="K2413" i="10" s="1"/>
  <c r="H2412" i="10"/>
  <c r="K2412" i="10" s="1"/>
  <c r="H4715" i="10"/>
  <c r="K4715" i="10" s="1"/>
  <c r="H3313" i="10"/>
  <c r="K3313" i="10" s="1"/>
  <c r="H3312" i="10"/>
  <c r="K3312" i="10" s="1"/>
  <c r="H3267" i="10"/>
  <c r="K3267" i="10" s="1"/>
  <c r="H3266" i="10"/>
  <c r="K3266" i="10" s="1"/>
  <c r="H2805" i="10"/>
  <c r="K2805" i="10" s="1"/>
  <c r="H2804" i="10"/>
  <c r="K2804" i="10" s="1"/>
  <c r="H3724" i="10"/>
  <c r="K3724" i="10" s="1"/>
  <c r="H3439" i="10"/>
  <c r="K3439" i="10" s="1"/>
  <c r="H3908" i="10"/>
  <c r="K3908" i="10" s="1"/>
  <c r="H4169" i="10"/>
  <c r="K4169" i="10" s="1"/>
  <c r="H4168" i="10"/>
  <c r="K4168" i="10" s="1"/>
  <c r="H4514" i="10"/>
  <c r="K4514" i="10" s="1"/>
  <c r="H2069" i="10"/>
  <c r="K2069" i="10" s="1"/>
  <c r="H2068" i="10"/>
  <c r="K2068" i="10" s="1"/>
  <c r="H4160" i="10"/>
  <c r="K4160" i="10" s="1"/>
  <c r="H4159" i="10"/>
  <c r="K4159" i="10" s="1"/>
  <c r="H770" i="10"/>
  <c r="K770" i="10" s="1"/>
  <c r="H769" i="10"/>
  <c r="K769" i="10" s="1"/>
  <c r="H833" i="10"/>
  <c r="K833" i="10" s="1"/>
  <c r="H832" i="10"/>
  <c r="K832" i="10" s="1"/>
  <c r="H796" i="10"/>
  <c r="K796" i="10" s="1"/>
  <c r="H795" i="10"/>
  <c r="K795" i="10" s="1"/>
  <c r="H1442" i="10"/>
  <c r="K1442" i="10" s="1"/>
  <c r="H1441" i="10"/>
  <c r="K1441" i="10" s="1"/>
  <c r="H2224" i="10"/>
  <c r="K2224" i="10" s="1"/>
  <c r="H2169" i="10"/>
  <c r="K2169" i="10" s="1"/>
  <c r="H1679" i="10"/>
  <c r="K1679" i="10" s="1"/>
  <c r="H4931" i="10"/>
  <c r="K4931" i="10" s="1"/>
  <c r="H4930" i="10"/>
  <c r="K4930" i="10" s="1"/>
  <c r="H3289" i="10"/>
  <c r="K3289" i="10" s="1"/>
  <c r="H3288" i="10"/>
  <c r="K3288" i="10" s="1"/>
  <c r="H2678" i="10"/>
  <c r="K2678" i="10" s="1"/>
  <c r="H2677" i="10"/>
  <c r="K2677" i="10" s="1"/>
  <c r="H2630" i="10"/>
  <c r="K2630" i="10" s="1"/>
  <c r="H3748" i="10"/>
  <c r="K3748" i="10" s="1"/>
  <c r="H3945" i="10"/>
  <c r="K3945" i="10" s="1"/>
  <c r="H3944" i="10"/>
  <c r="K3944" i="10" s="1"/>
  <c r="H4171" i="10"/>
  <c r="K4171" i="10" s="1"/>
  <c r="H4170" i="10"/>
  <c r="K4170" i="10" s="1"/>
  <c r="H4394" i="10"/>
  <c r="K4394" i="10" s="1"/>
  <c r="H4393" i="10"/>
  <c r="K4393" i="10" s="1"/>
  <c r="H1403" i="10"/>
  <c r="K1403" i="10" s="1"/>
  <c r="H1402" i="10"/>
  <c r="K1402" i="10" s="1"/>
  <c r="H3774" i="10"/>
  <c r="K3774" i="10" s="1"/>
  <c r="H4972" i="10"/>
  <c r="K4972" i="10" s="1"/>
  <c r="H4923" i="10"/>
  <c r="K4923" i="10" s="1"/>
  <c r="H4922" i="10"/>
  <c r="K4922" i="10" s="1"/>
  <c r="H1052" i="10"/>
  <c r="K1052" i="10" s="1"/>
  <c r="H1051" i="10"/>
  <c r="K1051" i="10" s="1"/>
  <c r="H1440" i="10"/>
  <c r="K1440" i="10" s="1"/>
  <c r="AS10" i="19"/>
  <c r="BA10" i="19"/>
  <c r="Y10" i="19"/>
  <c r="H863" i="10"/>
  <c r="K863" i="10" s="1"/>
  <c r="H862" i="10"/>
  <c r="K862" i="10" s="1"/>
  <c r="H362" i="10"/>
  <c r="K362" i="10" s="1"/>
  <c r="H361" i="10"/>
  <c r="K361" i="10" s="1"/>
  <c r="H525" i="10"/>
  <c r="K525" i="10" s="1"/>
  <c r="H524" i="10"/>
  <c r="K524" i="10" s="1"/>
  <c r="H1351" i="10"/>
  <c r="K1351" i="10" s="1"/>
  <c r="H853" i="10"/>
  <c r="K853" i="10" s="1"/>
  <c r="H852" i="10"/>
  <c r="K852" i="10" s="1"/>
  <c r="H157" i="10"/>
  <c r="K157" i="10" s="1"/>
  <c r="H156" i="10"/>
  <c r="K156" i="10" s="1"/>
  <c r="H1525" i="10"/>
  <c r="K1525" i="10" s="1"/>
  <c r="H1469" i="10"/>
  <c r="K1469" i="10" s="1"/>
  <c r="H2356" i="10"/>
  <c r="K2356" i="10" s="1"/>
  <c r="H2355" i="10"/>
  <c r="K2355" i="10" s="1"/>
  <c r="H1826" i="10"/>
  <c r="K1826" i="10" s="1"/>
  <c r="H1656" i="10"/>
  <c r="K1656" i="10" s="1"/>
  <c r="H1921" i="10"/>
  <c r="K1921" i="10" s="1"/>
  <c r="H4825" i="10"/>
  <c r="K4825" i="10" s="1"/>
  <c r="H4824" i="10"/>
  <c r="K4824" i="10" s="1"/>
  <c r="H2732" i="10"/>
  <c r="K2732" i="10" s="1"/>
  <c r="H2943" i="10"/>
  <c r="K2943" i="10" s="1"/>
  <c r="H3127" i="10"/>
  <c r="K3127" i="10" s="1"/>
  <c r="H3126" i="10"/>
  <c r="K3126" i="10" s="1"/>
  <c r="H3665" i="10"/>
  <c r="K3665" i="10" s="1"/>
  <c r="H3460" i="10"/>
  <c r="K3460" i="10" s="1"/>
  <c r="H3459" i="10"/>
  <c r="K3459" i="10" s="1"/>
  <c r="H3970" i="10"/>
  <c r="K3970" i="10" s="1"/>
  <c r="H3969" i="10"/>
  <c r="K3969" i="10" s="1"/>
  <c r="H4253" i="10"/>
  <c r="K4253" i="10" s="1"/>
  <c r="H4687" i="10"/>
  <c r="K4687" i="10" s="1"/>
  <c r="H4686" i="10"/>
  <c r="K4686" i="10" s="1"/>
  <c r="H20" i="10"/>
  <c r="K20" i="10" s="1"/>
  <c r="H19" i="10"/>
  <c r="K19" i="10" s="1"/>
  <c r="H3975" i="10"/>
  <c r="K3975" i="10" s="1"/>
  <c r="H3974" i="10"/>
  <c r="K3974" i="10" s="1"/>
  <c r="H165" i="10"/>
  <c r="K165" i="10" s="1"/>
  <c r="H164" i="10"/>
  <c r="K164" i="10" s="1"/>
  <c r="H487" i="10"/>
  <c r="K487" i="10" s="1"/>
  <c r="H303" i="10"/>
  <c r="K303" i="10" s="1"/>
  <c r="H302" i="10"/>
  <c r="K302" i="10" s="1"/>
  <c r="H798" i="10"/>
  <c r="K798" i="10" s="1"/>
  <c r="H797" i="10"/>
  <c r="K797" i="10" s="1"/>
  <c r="H526" i="10"/>
  <c r="K526" i="10" s="1"/>
  <c r="H450" i="10"/>
  <c r="K450" i="10" s="1"/>
  <c r="H449" i="10"/>
  <c r="K449" i="10" s="1"/>
  <c r="H562" i="10"/>
  <c r="K562" i="10" s="1"/>
  <c r="H561" i="10"/>
  <c r="K561" i="10" s="1"/>
  <c r="H114" i="10"/>
  <c r="K114" i="10" s="1"/>
  <c r="H113" i="10"/>
  <c r="K113" i="10" s="1"/>
  <c r="H305" i="10"/>
  <c r="K305" i="10" s="1"/>
  <c r="H304" i="10"/>
  <c r="K304" i="10" s="1"/>
  <c r="H372" i="10"/>
  <c r="K372" i="10" s="1"/>
  <c r="H1182" i="10"/>
  <c r="K1182" i="10" s="1"/>
  <c r="H1181" i="10"/>
  <c r="K1181" i="10" s="1"/>
  <c r="H47" i="10"/>
  <c r="K47" i="10" s="1"/>
  <c r="H46" i="10"/>
  <c r="K46" i="10" s="1"/>
  <c r="H227" i="10"/>
  <c r="K227" i="10" s="1"/>
  <c r="H226" i="10"/>
  <c r="K226" i="10" s="1"/>
  <c r="H158" i="10"/>
  <c r="K158" i="10" s="1"/>
  <c r="H24" i="10"/>
  <c r="K24" i="10" s="1"/>
  <c r="H1163" i="10"/>
  <c r="K1163" i="10" s="1"/>
  <c r="H1162" i="10"/>
  <c r="K1162" i="10" s="1"/>
  <c r="H1189" i="10"/>
  <c r="K1189" i="10" s="1"/>
  <c r="H1188" i="10"/>
  <c r="K1188" i="10" s="1"/>
  <c r="H1613" i="10"/>
  <c r="K1613" i="10" s="1"/>
  <c r="H1545" i="10"/>
  <c r="K1545" i="10" s="1"/>
  <c r="H1544" i="10"/>
  <c r="K1544" i="10" s="1"/>
  <c r="H1557" i="10"/>
  <c r="K1557" i="10" s="1"/>
  <c r="H1399" i="10"/>
  <c r="K1399" i="10" s="1"/>
  <c r="H1398" i="10"/>
  <c r="K1398" i="10" s="1"/>
  <c r="H1167" i="10"/>
  <c r="K1167" i="10" s="1"/>
  <c r="H1166" i="10"/>
  <c r="K1166" i="10" s="1"/>
  <c r="H2357" i="10"/>
  <c r="K2357" i="10" s="1"/>
  <c r="H1729" i="10"/>
  <c r="K1729" i="10" s="1"/>
  <c r="H1728" i="10"/>
  <c r="K1728" i="10" s="1"/>
  <c r="H1857" i="10"/>
  <c r="K1857" i="10" s="1"/>
  <c r="H1856" i="10"/>
  <c r="K1856" i="10" s="1"/>
  <c r="H2233" i="10"/>
  <c r="K2233" i="10" s="1"/>
  <c r="H2411" i="10"/>
  <c r="K2411" i="10" s="1"/>
  <c r="H2059" i="10"/>
  <c r="K2059" i="10" s="1"/>
  <c r="H2058" i="10"/>
  <c r="K2058" i="10" s="1"/>
  <c r="H2347" i="10"/>
  <c r="K2347" i="10" s="1"/>
  <c r="H2346" i="10"/>
  <c r="K2346" i="10" s="1"/>
  <c r="H1687" i="10"/>
  <c r="K1687" i="10" s="1"/>
  <c r="H1686" i="10"/>
  <c r="K1686" i="10" s="1"/>
  <c r="H1815" i="10"/>
  <c r="K1815" i="10" s="1"/>
  <c r="H1814" i="10"/>
  <c r="K1814" i="10" s="1"/>
  <c r="H4831" i="10"/>
  <c r="K4831" i="10" s="1"/>
  <c r="H2177" i="10"/>
  <c r="K2177" i="10" s="1"/>
  <c r="H4945" i="10"/>
  <c r="K4945" i="10" s="1"/>
  <c r="H4944" i="10"/>
  <c r="K4944" i="10" s="1"/>
  <c r="H2024" i="10"/>
  <c r="K2024" i="10" s="1"/>
  <c r="H2023" i="10"/>
  <c r="K2023" i="10" s="1"/>
  <c r="H4826" i="10"/>
  <c r="K4826" i="10" s="1"/>
  <c r="H4870" i="10"/>
  <c r="K4870" i="10" s="1"/>
  <c r="H4869" i="10"/>
  <c r="K4869" i="10" s="1"/>
  <c r="H3154" i="10"/>
  <c r="K3154" i="10" s="1"/>
  <c r="H3153" i="10"/>
  <c r="K3153" i="10" s="1"/>
  <c r="H2554" i="10"/>
  <c r="K2554" i="10" s="1"/>
  <c r="H2553" i="10"/>
  <c r="K2553" i="10" s="1"/>
  <c r="H3120" i="10"/>
  <c r="K3120" i="10" s="1"/>
  <c r="H3119" i="10"/>
  <c r="K3119" i="10" s="1"/>
  <c r="H2958" i="10"/>
  <c r="K2958" i="10" s="1"/>
  <c r="H2486" i="10"/>
  <c r="K2486" i="10" s="1"/>
  <c r="H2485" i="10"/>
  <c r="K2485" i="10" s="1"/>
  <c r="H2812" i="10"/>
  <c r="K2812" i="10" s="1"/>
  <c r="H3143" i="10"/>
  <c r="K3143" i="10" s="1"/>
  <c r="H3142" i="10"/>
  <c r="K3142" i="10" s="1"/>
  <c r="H2552" i="10"/>
  <c r="K2552" i="10" s="1"/>
  <c r="H2680" i="10"/>
  <c r="K2680" i="10" s="1"/>
  <c r="H2679" i="10"/>
  <c r="K2679" i="10" s="1"/>
  <c r="H3327" i="10"/>
  <c r="K3327" i="10" s="1"/>
  <c r="H2910" i="10"/>
  <c r="K2910" i="10" s="1"/>
  <c r="H2909" i="10"/>
  <c r="K2909" i="10" s="1"/>
  <c r="H3128" i="10"/>
  <c r="K3128" i="10" s="1"/>
  <c r="H2949" i="10"/>
  <c r="K2949" i="10" s="1"/>
  <c r="H2948" i="10"/>
  <c r="K2948" i="10" s="1"/>
  <c r="H3434" i="10"/>
  <c r="K3434" i="10" s="1"/>
  <c r="H3433" i="10"/>
  <c r="K3433" i="10" s="1"/>
  <c r="H3345" i="10"/>
  <c r="K3345" i="10" s="1"/>
  <c r="H3344" i="10"/>
  <c r="K3344" i="10" s="1"/>
  <c r="H3487" i="10"/>
  <c r="K3487" i="10" s="1"/>
  <c r="H3486" i="10"/>
  <c r="K3486" i="10" s="1"/>
  <c r="H3658" i="10"/>
  <c r="K3658" i="10" s="1"/>
  <c r="H3657" i="10"/>
  <c r="K3657" i="10" s="1"/>
  <c r="H3461" i="10"/>
  <c r="K3461" i="10" s="1"/>
  <c r="H3978" i="10"/>
  <c r="K3978" i="10" s="1"/>
  <c r="H3954" i="10"/>
  <c r="K3954" i="10" s="1"/>
  <c r="H3971" i="10"/>
  <c r="K3971" i="10" s="1"/>
  <c r="H3888" i="10"/>
  <c r="K3888" i="10" s="1"/>
  <c r="H3887" i="10"/>
  <c r="K3887" i="10" s="1"/>
  <c r="H3784" i="10"/>
  <c r="K3784" i="10" s="1"/>
  <c r="H4380" i="10"/>
  <c r="K4380" i="10" s="1"/>
  <c r="H4379" i="10"/>
  <c r="K4379" i="10" s="1"/>
  <c r="H4130" i="10"/>
  <c r="K4130" i="10" s="1"/>
  <c r="H4129" i="10"/>
  <c r="K4129" i="10" s="1"/>
  <c r="H4064" i="10"/>
  <c r="K4064" i="10" s="1"/>
  <c r="H4063" i="10"/>
  <c r="K4063" i="10" s="1"/>
  <c r="H4314" i="10"/>
  <c r="K4314" i="10" s="1"/>
  <c r="H4329" i="10"/>
  <c r="K4329" i="10" s="1"/>
  <c r="H4512" i="10"/>
  <c r="K4512" i="10" s="1"/>
  <c r="H4511" i="10"/>
  <c r="K4511" i="10" s="1"/>
  <c r="H4648" i="10"/>
  <c r="K4648" i="10" s="1"/>
  <c r="H4683" i="10"/>
  <c r="K4683" i="10" s="1"/>
  <c r="H4682" i="10"/>
  <c r="K4682" i="10" s="1"/>
  <c r="H1178" i="10"/>
  <c r="K1178" i="10" s="1"/>
  <c r="H1177" i="10"/>
  <c r="K1177" i="10" s="1"/>
  <c r="H2319" i="10"/>
  <c r="K2319" i="10" s="1"/>
  <c r="H4890" i="10"/>
  <c r="K4890" i="10" s="1"/>
  <c r="H2517" i="10"/>
  <c r="K2517" i="10" s="1"/>
  <c r="H3578" i="10"/>
  <c r="K3578" i="10" s="1"/>
  <c r="H3577" i="10"/>
  <c r="K3577" i="10" s="1"/>
  <c r="H4617" i="10"/>
  <c r="K4617" i="10" s="1"/>
  <c r="H883" i="10"/>
  <c r="K883" i="10" s="1"/>
  <c r="H851" i="10"/>
  <c r="K851" i="10" s="1"/>
  <c r="H574" i="10"/>
  <c r="K574" i="10" s="1"/>
  <c r="H600" i="10"/>
  <c r="K600" i="10" s="1"/>
  <c r="H599" i="10"/>
  <c r="K599" i="10" s="1"/>
  <c r="H1274" i="10"/>
  <c r="K1274" i="10" s="1"/>
  <c r="H979" i="10"/>
  <c r="K979" i="10" s="1"/>
  <c r="H978" i="10"/>
  <c r="K978" i="10" s="1"/>
  <c r="H969" i="10"/>
  <c r="K969" i="10" s="1"/>
  <c r="H477" i="10"/>
  <c r="K477" i="10" s="1"/>
  <c r="H476" i="10"/>
  <c r="K476" i="10" s="1"/>
  <c r="H737" i="10"/>
  <c r="K737" i="10" s="1"/>
  <c r="H468" i="10"/>
  <c r="K468" i="10" s="1"/>
  <c r="H657" i="10"/>
  <c r="K657" i="10" s="1"/>
  <c r="H18" i="10"/>
  <c r="K18" i="10" s="1"/>
  <c r="H17" i="10"/>
  <c r="K17" i="10" s="1"/>
  <c r="H886" i="10"/>
  <c r="K886" i="10" s="1"/>
  <c r="H1058" i="10"/>
  <c r="K1058" i="10" s="1"/>
  <c r="H1057" i="10"/>
  <c r="K1057" i="10" s="1"/>
  <c r="H61" i="10"/>
  <c r="K61" i="10" s="1"/>
  <c r="H1366" i="10"/>
  <c r="K1366" i="10" s="1"/>
  <c r="H1365" i="10"/>
  <c r="K1365" i="10" s="1"/>
  <c r="H1454" i="10"/>
  <c r="K1454" i="10" s="1"/>
  <c r="H1453" i="10"/>
  <c r="K1453" i="10" s="1"/>
  <c r="H1522" i="10"/>
  <c r="K1522" i="10" s="1"/>
  <c r="H1611" i="10"/>
  <c r="K1611" i="10" s="1"/>
  <c r="H2388" i="10"/>
  <c r="K2388" i="10" s="1"/>
  <c r="H2387" i="10"/>
  <c r="K2387" i="10" s="1"/>
  <c r="H1702" i="10"/>
  <c r="K1702" i="10" s="1"/>
  <c r="H1701" i="10"/>
  <c r="K1701" i="10" s="1"/>
  <c r="H1830" i="10"/>
  <c r="K1830" i="10" s="1"/>
  <c r="H2010" i="10"/>
  <c r="K2010" i="10" s="1"/>
  <c r="H2189" i="10"/>
  <c r="K2189" i="10" s="1"/>
  <c r="H2188" i="10"/>
  <c r="K2188" i="10" s="1"/>
  <c r="H2429" i="10"/>
  <c r="K2429" i="10" s="1"/>
  <c r="H2028" i="10"/>
  <c r="K2028" i="10" s="1"/>
  <c r="H2116" i="10"/>
  <c r="K2116" i="10" s="1"/>
  <c r="H2115" i="10"/>
  <c r="K2115" i="10" s="1"/>
  <c r="H1691" i="10"/>
  <c r="K1691" i="10" s="1"/>
  <c r="H1690" i="10"/>
  <c r="K1690" i="10" s="1"/>
  <c r="H1819" i="10"/>
  <c r="K1819" i="10" s="1"/>
  <c r="H1818" i="10"/>
  <c r="K1818" i="10" s="1"/>
  <c r="H2159" i="10"/>
  <c r="K2159" i="10" s="1"/>
  <c r="H4872" i="10"/>
  <c r="K4872" i="10" s="1"/>
  <c r="H4871" i="10"/>
  <c r="K4871" i="10" s="1"/>
  <c r="H4927" i="10"/>
  <c r="K4927" i="10" s="1"/>
  <c r="H4926" i="10"/>
  <c r="K4926" i="10" s="1"/>
  <c r="H2039" i="10"/>
  <c r="K2039" i="10" s="1"/>
  <c r="H2038" i="10"/>
  <c r="K2038" i="10" s="1"/>
  <c r="H4766" i="10"/>
  <c r="K4766" i="10" s="1"/>
  <c r="H4765" i="10"/>
  <c r="K4765" i="10" s="1"/>
  <c r="H3020" i="10"/>
  <c r="K3020" i="10" s="1"/>
  <c r="H3019" i="10"/>
  <c r="K3019" i="10" s="1"/>
  <c r="H3292" i="10"/>
  <c r="K3292" i="10" s="1"/>
  <c r="H3291" i="10"/>
  <c r="K3291" i="10" s="1"/>
  <c r="H2880" i="10"/>
  <c r="K2880" i="10" s="1"/>
  <c r="H2879" i="10"/>
  <c r="K2879" i="10" s="1"/>
  <c r="H2690" i="10"/>
  <c r="K2690" i="10" s="1"/>
  <c r="H2689" i="10"/>
  <c r="K2689" i="10" s="1"/>
  <c r="H2918" i="10"/>
  <c r="K2918" i="10" s="1"/>
  <c r="H2862" i="10"/>
  <c r="K2862" i="10" s="1"/>
  <c r="H2861" i="10"/>
  <c r="K2861" i="10" s="1"/>
  <c r="H2653" i="10"/>
  <c r="K2653" i="10" s="1"/>
  <c r="H2838" i="10"/>
  <c r="K2838" i="10" s="1"/>
  <c r="H3287" i="10"/>
  <c r="K3287" i="10" s="1"/>
  <c r="H3370" i="10"/>
  <c r="K3370" i="10" s="1"/>
  <c r="H3661" i="10"/>
  <c r="K3661" i="10" s="1"/>
  <c r="H3538" i="10"/>
  <c r="K3538" i="10" s="1"/>
  <c r="H3583" i="10"/>
  <c r="K3583" i="10" s="1"/>
  <c r="H3582" i="10"/>
  <c r="K3582" i="10" s="1"/>
  <c r="H3359" i="10"/>
  <c r="K3359" i="10" s="1"/>
  <c r="H3604" i="10"/>
  <c r="K3604" i="10" s="1"/>
  <c r="H4019" i="10"/>
  <c r="K4019" i="10" s="1"/>
  <c r="H3911" i="10"/>
  <c r="K3911" i="10" s="1"/>
  <c r="H3893" i="10"/>
  <c r="K3893" i="10" s="1"/>
  <c r="H3795" i="10"/>
  <c r="K3795" i="10" s="1"/>
  <c r="H4228" i="10"/>
  <c r="K4228" i="10" s="1"/>
  <c r="H4227" i="10"/>
  <c r="K4227" i="10" s="1"/>
  <c r="H4156" i="10"/>
  <c r="K4156" i="10" s="1"/>
  <c r="H4155" i="10"/>
  <c r="K4155" i="10" s="1"/>
  <c r="H4150" i="10"/>
  <c r="K4150" i="10" s="1"/>
  <c r="H4194" i="10"/>
  <c r="K4194" i="10" s="1"/>
  <c r="H4193" i="10"/>
  <c r="K4193" i="10" s="1"/>
  <c r="H4519" i="10"/>
  <c r="K4519" i="10" s="1"/>
  <c r="H4518" i="10"/>
  <c r="K4518" i="10" s="1"/>
  <c r="H4680" i="10"/>
  <c r="K4680" i="10" s="1"/>
  <c r="H4547" i="10"/>
  <c r="K4547" i="10" s="1"/>
  <c r="H4546" i="10"/>
  <c r="K4546" i="10" s="1"/>
  <c r="H4565" i="10"/>
  <c r="K4565" i="10" s="1"/>
  <c r="H110" i="10"/>
  <c r="K110" i="10" s="1"/>
  <c r="H103" i="10"/>
  <c r="K103" i="10" s="1"/>
  <c r="H2302" i="10"/>
  <c r="K2302" i="10" s="1"/>
  <c r="H2301" i="10"/>
  <c r="K2301" i="10" s="1"/>
  <c r="H3352" i="10"/>
  <c r="K3352" i="10" s="1"/>
  <c r="H4365" i="10"/>
  <c r="K4365" i="10" s="1"/>
  <c r="H252" i="10"/>
  <c r="K252" i="10" s="1"/>
  <c r="H251" i="10"/>
  <c r="K251" i="10" s="1"/>
  <c r="H1017" i="10"/>
  <c r="K1017" i="10" s="1"/>
  <c r="H532" i="10"/>
  <c r="K532" i="10" s="1"/>
  <c r="H531" i="10"/>
  <c r="K531" i="10" s="1"/>
  <c r="H671" i="10"/>
  <c r="K671" i="10" s="1"/>
  <c r="H670" i="10"/>
  <c r="K670" i="10" s="1"/>
  <c r="H335" i="10"/>
  <c r="K335" i="10" s="1"/>
  <c r="H279" i="10"/>
  <c r="K279" i="10" s="1"/>
  <c r="H658" i="10"/>
  <c r="K658" i="10" s="1"/>
  <c r="H483" i="10"/>
  <c r="K483" i="10" s="1"/>
  <c r="H1126" i="10"/>
  <c r="K1126" i="10" s="1"/>
  <c r="H1125" i="10"/>
  <c r="K1125" i="10" s="1"/>
  <c r="H1008" i="10"/>
  <c r="K1008" i="10" s="1"/>
  <c r="H1007" i="10"/>
  <c r="K1007" i="10" s="1"/>
  <c r="H704" i="10"/>
  <c r="K704" i="10" s="1"/>
  <c r="H703" i="10"/>
  <c r="K703" i="10" s="1"/>
  <c r="H507" i="10"/>
  <c r="K507" i="10" s="1"/>
  <c r="H86" i="10"/>
  <c r="K86" i="10" s="1"/>
  <c r="H85" i="10"/>
  <c r="K85" i="10" s="1"/>
  <c r="H710" i="10"/>
  <c r="K710" i="10" s="1"/>
  <c r="H709" i="10"/>
  <c r="K709" i="10" s="1"/>
  <c r="H33" i="10"/>
  <c r="K33" i="10" s="1"/>
  <c r="H1206" i="10"/>
  <c r="K1206" i="10" s="1"/>
  <c r="H1205" i="10"/>
  <c r="K1205" i="10" s="1"/>
  <c r="H1460" i="10"/>
  <c r="K1460" i="10" s="1"/>
  <c r="H1459" i="10"/>
  <c r="K1459" i="10" s="1"/>
  <c r="H1305" i="10"/>
  <c r="K1305" i="10" s="1"/>
  <c r="H1324" i="10"/>
  <c r="K1324" i="10" s="1"/>
  <c r="H1564" i="10"/>
  <c r="K1564" i="10" s="1"/>
  <c r="H1332" i="10"/>
  <c r="K1332" i="10" s="1"/>
  <c r="H1331" i="10"/>
  <c r="K1331" i="10" s="1"/>
  <c r="H1605" i="10"/>
  <c r="K1605" i="10" s="1"/>
  <c r="H1931" i="10"/>
  <c r="K1931" i="10" s="1"/>
  <c r="H1930" i="10"/>
  <c r="K1930" i="10" s="1"/>
  <c r="H2205" i="10"/>
  <c r="K2205" i="10" s="1"/>
  <c r="H2204" i="10"/>
  <c r="K2204" i="10" s="1"/>
  <c r="H1738" i="10"/>
  <c r="K1738" i="10" s="1"/>
  <c r="H1866" i="10"/>
  <c r="K1866" i="10" s="1"/>
  <c r="H4764" i="10"/>
  <c r="K4764" i="10" s="1"/>
  <c r="H2208" i="10"/>
  <c r="K2208" i="10" s="1"/>
  <c r="H2149" i="10"/>
  <c r="K2149" i="10" s="1"/>
  <c r="H1929" i="10"/>
  <c r="K1929" i="10" s="1"/>
  <c r="H1928" i="10"/>
  <c r="K1928" i="10" s="1"/>
  <c r="H4967" i="10"/>
  <c r="K4967" i="10" s="1"/>
  <c r="H4966" i="10"/>
  <c r="K4966" i="10" s="1"/>
  <c r="H2230" i="10"/>
  <c r="K2230" i="10" s="1"/>
  <c r="H1922" i="10"/>
  <c r="K1922" i="10" s="1"/>
  <c r="H3308" i="10"/>
  <c r="K3308" i="10" s="1"/>
  <c r="H3201" i="10"/>
  <c r="K3201" i="10" s="1"/>
  <c r="H3200" i="10"/>
  <c r="K3200" i="10" s="1"/>
  <c r="H2938" i="10"/>
  <c r="K2938" i="10" s="1"/>
  <c r="H3006" i="10"/>
  <c r="K3006" i="10" s="1"/>
  <c r="H3005" i="10"/>
  <c r="K3005" i="10" s="1"/>
  <c r="H3207" i="10"/>
  <c r="K3207" i="10" s="1"/>
  <c r="H3206" i="10"/>
  <c r="K3206" i="10" s="1"/>
  <c r="H2560" i="10"/>
  <c r="K2560" i="10" s="1"/>
  <c r="H2559" i="10"/>
  <c r="K2559" i="10" s="1"/>
  <c r="H2688" i="10"/>
  <c r="K2688" i="10" s="1"/>
  <c r="H2919" i="10"/>
  <c r="K2919" i="10" s="1"/>
  <c r="H2901" i="10"/>
  <c r="K2901" i="10" s="1"/>
  <c r="H2900" i="10"/>
  <c r="K2900" i="10" s="1"/>
  <c r="H3409" i="10"/>
  <c r="K3409" i="10" s="1"/>
  <c r="H3408" i="10"/>
  <c r="K3408" i="10" s="1"/>
  <c r="H3581" i="10"/>
  <c r="K3581" i="10" s="1"/>
  <c r="H3562" i="10"/>
  <c r="K3562" i="10" s="1"/>
  <c r="H3610" i="10"/>
  <c r="K3610" i="10" s="1"/>
  <c r="H3621" i="10"/>
  <c r="K3621" i="10" s="1"/>
  <c r="H4046" i="10"/>
  <c r="K4046" i="10" s="1"/>
  <c r="H3919" i="10"/>
  <c r="K3919" i="10" s="1"/>
  <c r="H3800" i="10"/>
  <c r="K3800" i="10" s="1"/>
  <c r="H3928" i="10"/>
  <c r="K3928" i="10" s="1"/>
  <c r="H3927" i="10"/>
  <c r="K3927" i="10" s="1"/>
  <c r="H4285" i="10"/>
  <c r="K4285" i="10" s="1"/>
  <c r="H4189" i="10"/>
  <c r="K4189" i="10" s="1"/>
  <c r="H4188" i="10"/>
  <c r="K4188" i="10" s="1"/>
  <c r="H4162" i="10"/>
  <c r="K4162" i="10" s="1"/>
  <c r="H4161" i="10"/>
  <c r="K4161" i="10" s="1"/>
  <c r="H4250" i="10"/>
  <c r="K4250" i="10" s="1"/>
  <c r="H4527" i="10"/>
  <c r="K4527" i="10" s="1"/>
  <c r="H4526" i="10"/>
  <c r="K4526" i="10" s="1"/>
  <c r="H4434" i="10"/>
  <c r="K4434" i="10" s="1"/>
  <c r="H4433" i="10"/>
  <c r="K4433" i="10" s="1"/>
  <c r="H729" i="10"/>
  <c r="K729" i="10" s="1"/>
  <c r="H728" i="10"/>
  <c r="K728" i="10" s="1"/>
  <c r="H2052" i="10"/>
  <c r="K2052" i="10" s="1"/>
  <c r="H2051" i="10"/>
  <c r="K2051" i="10" s="1"/>
  <c r="H3572" i="10"/>
  <c r="K3572" i="10" s="1"/>
  <c r="H3571" i="10"/>
  <c r="K3571" i="10" s="1"/>
  <c r="H282" i="10"/>
  <c r="K282" i="10" s="1"/>
  <c r="H478" i="10"/>
  <c r="K478" i="10" s="1"/>
  <c r="H1138" i="10"/>
  <c r="K1138" i="10" s="1"/>
  <c r="H1137" i="10"/>
  <c r="K1137" i="10" s="1"/>
  <c r="H91" i="10"/>
  <c r="K91" i="10" s="1"/>
  <c r="H1132" i="10"/>
  <c r="K1132" i="10" s="1"/>
  <c r="H1131" i="10"/>
  <c r="K1131" i="10" s="1"/>
  <c r="H1220" i="10"/>
  <c r="K1220" i="10" s="1"/>
  <c r="H1901" i="10"/>
  <c r="K1901" i="10" s="1"/>
  <c r="H1900" i="10"/>
  <c r="K1900" i="10" s="1"/>
  <c r="H2447" i="10"/>
  <c r="K2447" i="10" s="1"/>
  <c r="H4844" i="10"/>
  <c r="K4844" i="10" s="1"/>
  <c r="H3250" i="10"/>
  <c r="K3250" i="10" s="1"/>
  <c r="H2967" i="10"/>
  <c r="K2967" i="10" s="1"/>
  <c r="H2660" i="10"/>
  <c r="K2660" i="10" s="1"/>
  <c r="H2659" i="10"/>
  <c r="K2659" i="10" s="1"/>
  <c r="H3059" i="10"/>
  <c r="K3059" i="10" s="1"/>
  <c r="H3058" i="10"/>
  <c r="K3058" i="10" s="1"/>
  <c r="H3760" i="10"/>
  <c r="K3760" i="10" s="1"/>
  <c r="H3923" i="10"/>
  <c r="K3923" i="10" s="1"/>
  <c r="H4305" i="10"/>
  <c r="K4305" i="10" s="1"/>
  <c r="H4647" i="10"/>
  <c r="K4647" i="10" s="1"/>
  <c r="H4646" i="10"/>
  <c r="K4646" i="10" s="1"/>
  <c r="H4613" i="10"/>
  <c r="K4613" i="10" s="1"/>
  <c r="H2670" i="10"/>
  <c r="K2670" i="10" s="1"/>
  <c r="H2669" i="10"/>
  <c r="K2669" i="10" s="1"/>
  <c r="H781" i="10"/>
  <c r="K781" i="10" s="1"/>
  <c r="H780" i="10"/>
  <c r="K780" i="10" s="1"/>
  <c r="H471" i="10"/>
  <c r="K471" i="10" s="1"/>
  <c r="H344" i="10"/>
  <c r="K344" i="10" s="1"/>
  <c r="H615" i="10"/>
  <c r="K615" i="10" s="1"/>
  <c r="H614" i="10"/>
  <c r="K614" i="10" s="1"/>
  <c r="H1541" i="10"/>
  <c r="K1541" i="10" s="1"/>
  <c r="H4759" i="10"/>
  <c r="K4759" i="10" s="1"/>
  <c r="H4758" i="10"/>
  <c r="K4758" i="10" s="1"/>
  <c r="H1640" i="10"/>
  <c r="K1640" i="10" s="1"/>
  <c r="H4989" i="10"/>
  <c r="K4989" i="10" s="1"/>
  <c r="H4988" i="10"/>
  <c r="K4988" i="10" s="1"/>
  <c r="H3281" i="10"/>
  <c r="K3281" i="10" s="1"/>
  <c r="H2590" i="10"/>
  <c r="K2590" i="10" s="1"/>
  <c r="H3091" i="10"/>
  <c r="K3091" i="10" s="1"/>
  <c r="H3090" i="10"/>
  <c r="K3090" i="10" s="1"/>
  <c r="H3545" i="10"/>
  <c r="K3545" i="10" s="1"/>
  <c r="H3544" i="10"/>
  <c r="K3544" i="10" s="1"/>
  <c r="H3854" i="10"/>
  <c r="K3854" i="10" s="1"/>
  <c r="H4141" i="10"/>
  <c r="K4141" i="10" s="1"/>
  <c r="H4551" i="10"/>
  <c r="K4551" i="10" s="1"/>
  <c r="H722" i="10"/>
  <c r="K722" i="10" s="1"/>
  <c r="H721" i="10"/>
  <c r="K721" i="10" s="1"/>
  <c r="H416" i="10"/>
  <c r="K416" i="10" s="1"/>
  <c r="H415" i="10"/>
  <c r="K415" i="10" s="1"/>
  <c r="H908" i="10"/>
  <c r="K908" i="10" s="1"/>
  <c r="H1988" i="10"/>
  <c r="K1988" i="10" s="1"/>
  <c r="H2150" i="10"/>
  <c r="K2150" i="10" s="1"/>
  <c r="H3314" i="10"/>
  <c r="K3314" i="10" s="1"/>
  <c r="H2848" i="10"/>
  <c r="K2848" i="10" s="1"/>
  <c r="H2806" i="10"/>
  <c r="K2806" i="10" s="1"/>
  <c r="H3725" i="10"/>
  <c r="K3725" i="10" s="1"/>
  <c r="H3440" i="10"/>
  <c r="K3440" i="10" s="1"/>
  <c r="H4282" i="10"/>
  <c r="K4282" i="10" s="1"/>
  <c r="H4281" i="10"/>
  <c r="K4281" i="10" s="1"/>
  <c r="H4618" i="10"/>
  <c r="K4618" i="10" s="1"/>
  <c r="H1725" i="10"/>
  <c r="K1725" i="10" s="1"/>
  <c r="H4572" i="10"/>
  <c r="K4572" i="10" s="1"/>
  <c r="H893" i="10"/>
  <c r="K893" i="10" s="1"/>
  <c r="H892" i="10"/>
  <c r="K892" i="10" s="1"/>
  <c r="H888" i="10"/>
  <c r="K888" i="10" s="1"/>
  <c r="H887" i="10"/>
  <c r="K887" i="10" s="1"/>
  <c r="H448" i="10"/>
  <c r="K448" i="10" s="1"/>
  <c r="H16" i="10"/>
  <c r="K16" i="10" s="1"/>
  <c r="H1608" i="10"/>
  <c r="K1608" i="10" s="1"/>
  <c r="H2126" i="10"/>
  <c r="K2126" i="10" s="1"/>
  <c r="H2125" i="10"/>
  <c r="K2125" i="10" s="1"/>
  <c r="H2170" i="10"/>
  <c r="K2170" i="10" s="1"/>
  <c r="H1711" i="10"/>
  <c r="K1711" i="10" s="1"/>
  <c r="H1710" i="10"/>
  <c r="K1710" i="10" s="1"/>
  <c r="H1974" i="10"/>
  <c r="K1974" i="10" s="1"/>
  <c r="H2860" i="10"/>
  <c r="K2860" i="10" s="1"/>
  <c r="H2631" i="10"/>
  <c r="K2631" i="10" s="1"/>
  <c r="H3341" i="10"/>
  <c r="K3341" i="10" s="1"/>
  <c r="H3340" i="10"/>
  <c r="K3340" i="10" s="1"/>
  <c r="H3455" i="10"/>
  <c r="K3455" i="10" s="1"/>
  <c r="H3454" i="10"/>
  <c r="K3454" i="10" s="1"/>
  <c r="H3838" i="10"/>
  <c r="K3838" i="10" s="1"/>
  <c r="H3837" i="10"/>
  <c r="K3837" i="10" s="1"/>
  <c r="H4395" i="10"/>
  <c r="K4395" i="10" s="1"/>
  <c r="H3884" i="10"/>
  <c r="K3884" i="10" s="1"/>
  <c r="H3883" i="10"/>
  <c r="K3883" i="10" s="1"/>
  <c r="H4948" i="10"/>
  <c r="K4948" i="10" s="1"/>
  <c r="H4947" i="10"/>
  <c r="K4947" i="10" s="1"/>
  <c r="H4274" i="10"/>
  <c r="K4274" i="10" s="1"/>
  <c r="H4915" i="10"/>
  <c r="K4915" i="10" s="1"/>
  <c r="H4914" i="10"/>
  <c r="K4914" i="10" s="1"/>
  <c r="H1329" i="10"/>
  <c r="K1329" i="10" s="1"/>
  <c r="H1328" i="10"/>
  <c r="K1328" i="10" s="1"/>
  <c r="H1225" i="10"/>
  <c r="K1225" i="10" s="1"/>
  <c r="H1224" i="10"/>
  <c r="K1224" i="10" s="1"/>
  <c r="H323" i="10"/>
  <c r="K323" i="10" s="1"/>
  <c r="H463" i="10"/>
  <c r="K463" i="10" s="1"/>
  <c r="H45" i="10"/>
  <c r="K45" i="10" s="1"/>
  <c r="H1161" i="10"/>
  <c r="K1161" i="10" s="1"/>
  <c r="H1369" i="10"/>
  <c r="K1369" i="10" s="1"/>
  <c r="H1085" i="10"/>
  <c r="K1085" i="10" s="1"/>
  <c r="H1084" i="10"/>
  <c r="K1084" i="10" s="1"/>
  <c r="H1698" i="10"/>
  <c r="K1698" i="10" s="1"/>
  <c r="H2192" i="10"/>
  <c r="K2192" i="10" s="1"/>
  <c r="H2191" i="10"/>
  <c r="K2191" i="10" s="1"/>
  <c r="H1967" i="10"/>
  <c r="K1967" i="10" s="1"/>
  <c r="H4908" i="10"/>
  <c r="K4908" i="10" s="1"/>
  <c r="H4907" i="10"/>
  <c r="K4907" i="10" s="1"/>
  <c r="H3118" i="10"/>
  <c r="K3118" i="10" s="1"/>
  <c r="H3117" i="10"/>
  <c r="K3117" i="10" s="1"/>
  <c r="H2667" i="10"/>
  <c r="K2667" i="10" s="1"/>
  <c r="H3072" i="10"/>
  <c r="K3072" i="10" s="1"/>
  <c r="H3071" i="10"/>
  <c r="K3071" i="10" s="1"/>
  <c r="H2761" i="10"/>
  <c r="K2761" i="10" s="1"/>
  <c r="H3432" i="10"/>
  <c r="K3432" i="10" s="1"/>
  <c r="H3656" i="10"/>
  <c r="K3656" i="10" s="1"/>
  <c r="H3857" i="10"/>
  <c r="K3857" i="10" s="1"/>
  <c r="H4114" i="10"/>
  <c r="K4114" i="10" s="1"/>
  <c r="H4113" i="10"/>
  <c r="K4113" i="10" s="1"/>
  <c r="H4226" i="10"/>
  <c r="K4226" i="10" s="1"/>
  <c r="H4225" i="10"/>
  <c r="K4225" i="10" s="1"/>
  <c r="H4510" i="10"/>
  <c r="K4510" i="10" s="1"/>
  <c r="H4506" i="10"/>
  <c r="K4506" i="10" s="1"/>
  <c r="H475" i="10"/>
  <c r="K475" i="10" s="1"/>
  <c r="H3576" i="10"/>
  <c r="K3576" i="10" s="1"/>
  <c r="H1700" i="10"/>
  <c r="K1700" i="10" s="1"/>
  <c r="H132" i="10"/>
  <c r="K132" i="10" s="1"/>
  <c r="H131" i="10"/>
  <c r="K131" i="10" s="1"/>
  <c r="H219" i="10"/>
  <c r="K219" i="10" s="1"/>
  <c r="H218" i="10"/>
  <c r="K218" i="10" s="1"/>
  <c r="H490" i="10"/>
  <c r="K490" i="10" s="1"/>
  <c r="H489" i="10"/>
  <c r="K489" i="10" s="1"/>
  <c r="H543" i="10"/>
  <c r="K543" i="10" s="1"/>
  <c r="H542" i="10"/>
  <c r="K542" i="10" s="1"/>
  <c r="H430" i="10"/>
  <c r="K430" i="10" s="1"/>
  <c r="H429" i="10"/>
  <c r="K429" i="10" s="1"/>
  <c r="H952" i="10"/>
  <c r="K952" i="10" s="1"/>
  <c r="H951" i="10"/>
  <c r="K951" i="10" s="1"/>
  <c r="H621" i="10"/>
  <c r="K621" i="10" s="1"/>
  <c r="H451" i="10"/>
  <c r="K451" i="10" s="1"/>
  <c r="H563" i="10"/>
  <c r="K563" i="10" s="1"/>
  <c r="H292" i="10"/>
  <c r="K292" i="10" s="1"/>
  <c r="H461" i="10"/>
  <c r="K461" i="10" s="1"/>
  <c r="H460" i="10"/>
  <c r="K460" i="10" s="1"/>
  <c r="H225" i="10"/>
  <c r="K225" i="10" s="1"/>
  <c r="H224" i="10"/>
  <c r="K224" i="10" s="1"/>
  <c r="H78" i="10"/>
  <c r="K78" i="10" s="1"/>
  <c r="H971" i="10"/>
  <c r="K971" i="10" s="1"/>
  <c r="H970" i="10"/>
  <c r="K970" i="10" s="1"/>
  <c r="H503" i="10"/>
  <c r="K503" i="10" s="1"/>
  <c r="H502" i="10"/>
  <c r="K502" i="10" s="1"/>
  <c r="H25" i="10"/>
  <c r="K25" i="10" s="1"/>
  <c r="H1258" i="10"/>
  <c r="K1258" i="10" s="1"/>
  <c r="H1257" i="10"/>
  <c r="K1257" i="10" s="1"/>
  <c r="H1356" i="10"/>
  <c r="K1356" i="10" s="1"/>
  <c r="H1355" i="10"/>
  <c r="K1355" i="10" s="1"/>
  <c r="H1213" i="10"/>
  <c r="K1213" i="10" s="1"/>
  <c r="H1212" i="10"/>
  <c r="K1212" i="10" s="1"/>
  <c r="H1633" i="10"/>
  <c r="K1633" i="10" s="1"/>
  <c r="H1056" i="10"/>
  <c r="K1056" i="10" s="1"/>
  <c r="H1400" i="10"/>
  <c r="K1400" i="10" s="1"/>
  <c r="H1168" i="10"/>
  <c r="K1168" i="10" s="1"/>
  <c r="H4720" i="10"/>
  <c r="K4720" i="10" s="1"/>
  <c r="H1730" i="10"/>
  <c r="K1730" i="10" s="1"/>
  <c r="H1858" i="10"/>
  <c r="K1858" i="10" s="1"/>
  <c r="H2033" i="10"/>
  <c r="K2033" i="10" s="1"/>
  <c r="H2032" i="10"/>
  <c r="K2032" i="10" s="1"/>
  <c r="H4785" i="10"/>
  <c r="K4785" i="10" s="1"/>
  <c r="H2084" i="10"/>
  <c r="K2084" i="10" s="1"/>
  <c r="H1688" i="10"/>
  <c r="K1688" i="10" s="1"/>
  <c r="H1816" i="10"/>
  <c r="K1816" i="10" s="1"/>
  <c r="H2121" i="10"/>
  <c r="K2121" i="10" s="1"/>
  <c r="H2120" i="10"/>
  <c r="K2120" i="10" s="1"/>
  <c r="H2433" i="10"/>
  <c r="K2433" i="10" s="1"/>
  <c r="H4937" i="10"/>
  <c r="K4937" i="10" s="1"/>
  <c r="H4936" i="10"/>
  <c r="K4936" i="10" s="1"/>
  <c r="H2359" i="10"/>
  <c r="K2359" i="10" s="1"/>
  <c r="H2358" i="10"/>
  <c r="K2358" i="10" s="1"/>
  <c r="H2119" i="10"/>
  <c r="K2119" i="10" s="1"/>
  <c r="H3004" i="10"/>
  <c r="K3004" i="10" s="1"/>
  <c r="H3003" i="10"/>
  <c r="K3003" i="10" s="1"/>
  <c r="H2555" i="10"/>
  <c r="K2555" i="10" s="1"/>
  <c r="H2755" i="10"/>
  <c r="K2755" i="10" s="1"/>
  <c r="H2754" i="10"/>
  <c r="K2754" i="10" s="1"/>
  <c r="H2813" i="10"/>
  <c r="K2813" i="10" s="1"/>
  <c r="H3144" i="10"/>
  <c r="K3144" i="10" s="1"/>
  <c r="H2681" i="10"/>
  <c r="K2681" i="10" s="1"/>
  <c r="H2869" i="10"/>
  <c r="K2869" i="10" s="1"/>
  <c r="H2911" i="10"/>
  <c r="K2911" i="10" s="1"/>
  <c r="H2610" i="10"/>
  <c r="K2610" i="10" s="1"/>
  <c r="H2609" i="10"/>
  <c r="K2609" i="10" s="1"/>
  <c r="H2950" i="10"/>
  <c r="K2950" i="10" s="1"/>
  <c r="H3516" i="10"/>
  <c r="K3516" i="10" s="1"/>
  <c r="H3515" i="10"/>
  <c r="K3515" i="10" s="1"/>
  <c r="H3346" i="10"/>
  <c r="K3346" i="10" s="1"/>
  <c r="H3355" i="10"/>
  <c r="K3355" i="10" s="1"/>
  <c r="H3354" i="10"/>
  <c r="K3354" i="10" s="1"/>
  <c r="H3588" i="10"/>
  <c r="K3588" i="10" s="1"/>
  <c r="H3587" i="10"/>
  <c r="K3587" i="10" s="1"/>
  <c r="H4009" i="10"/>
  <c r="K4009" i="10" s="1"/>
  <c r="H4030" i="10"/>
  <c r="K4030" i="10" s="1"/>
  <c r="H4029" i="10"/>
  <c r="K4029" i="10" s="1"/>
  <c r="H3785" i="10"/>
  <c r="K3785" i="10" s="1"/>
  <c r="H4381" i="10"/>
  <c r="K4381" i="10" s="1"/>
  <c r="H4207" i="10"/>
  <c r="K4207" i="10" s="1"/>
  <c r="H4206" i="10"/>
  <c r="K4206" i="10" s="1"/>
  <c r="H4202" i="10"/>
  <c r="K4202" i="10" s="1"/>
  <c r="H4201" i="10"/>
  <c r="K4201" i="10" s="1"/>
  <c r="H4425" i="10"/>
  <c r="K4425" i="10" s="1"/>
  <c r="H4424" i="10"/>
  <c r="K4424" i="10" s="1"/>
  <c r="H4700" i="10"/>
  <c r="K4700" i="10" s="1"/>
  <c r="H1179" i="10"/>
  <c r="K1179" i="10" s="1"/>
  <c r="H1066" i="10"/>
  <c r="K1066" i="10" s="1"/>
  <c r="H1065" i="10"/>
  <c r="K1065" i="10" s="1"/>
  <c r="H1661" i="10"/>
  <c r="K1661" i="10" s="1"/>
  <c r="H3228" i="10"/>
  <c r="K3228" i="10" s="1"/>
  <c r="H3227" i="10"/>
  <c r="K3227" i="10" s="1"/>
  <c r="H2881" i="10"/>
  <c r="K2881" i="10" s="1"/>
  <c r="H3383" i="10"/>
  <c r="K3383" i="10" s="1"/>
  <c r="H3382" i="10"/>
  <c r="K3382" i="10" s="1"/>
  <c r="H4368" i="10"/>
  <c r="K4368" i="10" s="1"/>
  <c r="H100" i="10"/>
  <c r="K100" i="10" s="1"/>
  <c r="H99" i="10"/>
  <c r="K99" i="10" s="1"/>
  <c r="H578" i="10"/>
  <c r="K578" i="10" s="1"/>
  <c r="H577" i="10"/>
  <c r="K577" i="10" s="1"/>
  <c r="H149" i="10"/>
  <c r="K149" i="10" s="1"/>
  <c r="H1018" i="10"/>
  <c r="K1018" i="10" s="1"/>
  <c r="H782" i="10"/>
  <c r="K782" i="10" s="1"/>
  <c r="H601" i="10"/>
  <c r="K601" i="10" s="1"/>
  <c r="H1275" i="10"/>
  <c r="K1275" i="10" s="1"/>
  <c r="H338" i="10"/>
  <c r="K338" i="10" s="1"/>
  <c r="H337" i="10"/>
  <c r="K337" i="10" s="1"/>
  <c r="H358" i="10"/>
  <c r="K358" i="10" s="1"/>
  <c r="H357" i="10"/>
  <c r="K357" i="10" s="1"/>
  <c r="H912" i="10"/>
  <c r="K912" i="10" s="1"/>
  <c r="H911" i="10"/>
  <c r="K911" i="10" s="1"/>
  <c r="H992" i="10"/>
  <c r="K992" i="10" s="1"/>
  <c r="H991" i="10"/>
  <c r="K991" i="10" s="1"/>
  <c r="H708" i="10"/>
  <c r="K708" i="10" s="1"/>
  <c r="H283" i="10"/>
  <c r="K283" i="10" s="1"/>
  <c r="H136" i="10"/>
  <c r="K136" i="10" s="1"/>
  <c r="H169" i="10"/>
  <c r="K169" i="10" s="1"/>
  <c r="H168" i="10"/>
  <c r="K168" i="10" s="1"/>
  <c r="H92" i="10"/>
  <c r="K92" i="10" s="1"/>
  <c r="H1180" i="10"/>
  <c r="K1180" i="10" s="1"/>
  <c r="H1620" i="10"/>
  <c r="K1620" i="10" s="1"/>
  <c r="H1619" i="10"/>
  <c r="K1619" i="10" s="1"/>
  <c r="H1375" i="10"/>
  <c r="K1375" i="10" s="1"/>
  <c r="H1374" i="10"/>
  <c r="K1374" i="10" s="1"/>
  <c r="H1397" i="10"/>
  <c r="K1397" i="10" s="1"/>
  <c r="H1612" i="10"/>
  <c r="K1612" i="10" s="1"/>
  <c r="H1508" i="10"/>
  <c r="K1508" i="10" s="1"/>
  <c r="H1733" i="10"/>
  <c r="K1733" i="10" s="1"/>
  <c r="H1861" i="10"/>
  <c r="K1861" i="10" s="1"/>
  <c r="H2265" i="10"/>
  <c r="K2265" i="10" s="1"/>
  <c r="H2320" i="10"/>
  <c r="K2320" i="10" s="1"/>
  <c r="H2285" i="10"/>
  <c r="K2285" i="10" s="1"/>
  <c r="H2284" i="10"/>
  <c r="K2284" i="10" s="1"/>
  <c r="H1820" i="10"/>
  <c r="K1820" i="10" s="1"/>
  <c r="H2153" i="10"/>
  <c r="K2153" i="10" s="1"/>
  <c r="H2152" i="10"/>
  <c r="K2152" i="10" s="1"/>
  <c r="H4990" i="10"/>
  <c r="K4990" i="10" s="1"/>
  <c r="H4918" i="10"/>
  <c r="K4918" i="10" s="1"/>
  <c r="H4917" i="10"/>
  <c r="K4917" i="10" s="1"/>
  <c r="H2216" i="10"/>
  <c r="K2216" i="10" s="1"/>
  <c r="H4767" i="10"/>
  <c r="K4767" i="10" s="1"/>
  <c r="H3021" i="10"/>
  <c r="K3021" i="10" s="1"/>
  <c r="H3293" i="10"/>
  <c r="K3293" i="10" s="1"/>
  <c r="H2691" i="10"/>
  <c r="K2691" i="10" s="1"/>
  <c r="H3094" i="10"/>
  <c r="K3094" i="10" s="1"/>
  <c r="H3093" i="10"/>
  <c r="K3093" i="10" s="1"/>
  <c r="H3012" i="10"/>
  <c r="K3012" i="10" s="1"/>
  <c r="H3011" i="10"/>
  <c r="K3011" i="10" s="1"/>
  <c r="H2863" i="10"/>
  <c r="K2863" i="10" s="1"/>
  <c r="H2556" i="10"/>
  <c r="K2556" i="10" s="1"/>
  <c r="H2684" i="10"/>
  <c r="K2684" i="10" s="1"/>
  <c r="H2683" i="10"/>
  <c r="K2683" i="10" s="1"/>
  <c r="H3061" i="10"/>
  <c r="K3061" i="10" s="1"/>
  <c r="H3060" i="10"/>
  <c r="K3060" i="10" s="1"/>
  <c r="H3405" i="10"/>
  <c r="K3405" i="10" s="1"/>
  <c r="H3404" i="10"/>
  <c r="K3404" i="10" s="1"/>
  <c r="H3485" i="10"/>
  <c r="K3485" i="10" s="1"/>
  <c r="H3627" i="10"/>
  <c r="K3627" i="10" s="1"/>
  <c r="H3593" i="10"/>
  <c r="K3593" i="10" s="1"/>
  <c r="H3592" i="10"/>
  <c r="K3592" i="10" s="1"/>
  <c r="H3605" i="10"/>
  <c r="K3605" i="10" s="1"/>
  <c r="H4042" i="10"/>
  <c r="K4042" i="10" s="1"/>
  <c r="H4041" i="10"/>
  <c r="K4041" i="10" s="1"/>
  <c r="H3958" i="10"/>
  <c r="K3958" i="10" s="1"/>
  <c r="H3796" i="10"/>
  <c r="K3796" i="10" s="1"/>
  <c r="H3924" i="10"/>
  <c r="K3924" i="10" s="1"/>
  <c r="H4075" i="10"/>
  <c r="K4075" i="10" s="1"/>
  <c r="H4229" i="10"/>
  <c r="K4229" i="10" s="1"/>
  <c r="H4157" i="10"/>
  <c r="K4157" i="10" s="1"/>
  <c r="H4151" i="10"/>
  <c r="K4151" i="10" s="1"/>
  <c r="H4373" i="10"/>
  <c r="K4373" i="10" s="1"/>
  <c r="H4372" i="10"/>
  <c r="K4372" i="10" s="1"/>
  <c r="H4520" i="10"/>
  <c r="K4520" i="10" s="1"/>
  <c r="H4681" i="10"/>
  <c r="K4681" i="10" s="1"/>
  <c r="H4692" i="10"/>
  <c r="K4692" i="10" s="1"/>
  <c r="H4691" i="10"/>
  <c r="K4691" i="10" s="1"/>
  <c r="H4459" i="10"/>
  <c r="K4459" i="10" s="1"/>
  <c r="H4458" i="10"/>
  <c r="K4458" i="10" s="1"/>
  <c r="H4468" i="10"/>
  <c r="K4468" i="10" s="1"/>
  <c r="H4467" i="10"/>
  <c r="K4467" i="10" s="1"/>
  <c r="H899" i="10"/>
  <c r="K899" i="10" s="1"/>
  <c r="H10" i="10"/>
  <c r="K10" i="10" s="1"/>
  <c r="H9" i="10"/>
  <c r="K9" i="10" s="1"/>
  <c r="H2303" i="10"/>
  <c r="K2303" i="10" s="1"/>
  <c r="H2462" i="10"/>
  <c r="K2462" i="10" s="1"/>
  <c r="H2907" i="10"/>
  <c r="K2907" i="10" s="1"/>
  <c r="H3902" i="10"/>
  <c r="K3902" i="10" s="1"/>
  <c r="H3901" i="10"/>
  <c r="K3901" i="10" s="1"/>
  <c r="H4174" i="10"/>
  <c r="K4174" i="10" s="1"/>
  <c r="H4173" i="10"/>
  <c r="K4173" i="10" s="1"/>
  <c r="H698" i="10"/>
  <c r="K698" i="10" s="1"/>
  <c r="H697" i="10"/>
  <c r="K697" i="10" s="1"/>
  <c r="H438" i="10"/>
  <c r="K438" i="10" s="1"/>
  <c r="H437" i="10"/>
  <c r="K437" i="10" s="1"/>
  <c r="H462" i="10"/>
  <c r="K462" i="10" s="1"/>
  <c r="H1242" i="10"/>
  <c r="K1242" i="10" s="1"/>
  <c r="H1241" i="10"/>
  <c r="K1241" i="10" s="1"/>
  <c r="H648" i="10"/>
  <c r="K648" i="10" s="1"/>
  <c r="H647" i="10"/>
  <c r="K647" i="10" s="1"/>
  <c r="H1127" i="10"/>
  <c r="K1127" i="10" s="1"/>
  <c r="H692" i="10"/>
  <c r="K692" i="10" s="1"/>
  <c r="H1009" i="10"/>
  <c r="K1009" i="10" s="1"/>
  <c r="H672" i="10"/>
  <c r="K672" i="10" s="1"/>
  <c r="H508" i="10"/>
  <c r="K508" i="10" s="1"/>
  <c r="H64" i="10"/>
  <c r="K64" i="10" s="1"/>
  <c r="H63" i="10"/>
  <c r="K63" i="10" s="1"/>
  <c r="H1292" i="10"/>
  <c r="K1292" i="10" s="1"/>
  <c r="H1291" i="10"/>
  <c r="K1291" i="10" s="1"/>
  <c r="H1480" i="10"/>
  <c r="K1480" i="10" s="1"/>
  <c r="H1410" i="10"/>
  <c r="K1410" i="10" s="1"/>
  <c r="H1160" i="10"/>
  <c r="K1160" i="10" s="1"/>
  <c r="H1159" i="10"/>
  <c r="K1159" i="10" s="1"/>
  <c r="H1251" i="10"/>
  <c r="K1251" i="10" s="1"/>
  <c r="H1250" i="10"/>
  <c r="K1250" i="10" s="1"/>
  <c r="H1908" i="10"/>
  <c r="K1908" i="10" s="1"/>
  <c r="H1641" i="10"/>
  <c r="K1641" i="10" s="1"/>
  <c r="H1769" i="10"/>
  <c r="K1769" i="10" s="1"/>
  <c r="L1769" i="10" s="1"/>
  <c r="H1768" i="10"/>
  <c r="K1768" i="10" s="1"/>
  <c r="H1897" i="10"/>
  <c r="K1897" i="10" s="1"/>
  <c r="H1942" i="10"/>
  <c r="K1942" i="10" s="1"/>
  <c r="H1941" i="10"/>
  <c r="K1941" i="10" s="1"/>
  <c r="H4895" i="10"/>
  <c r="K4895" i="10" s="1"/>
  <c r="H4894" i="10"/>
  <c r="K4894" i="10" s="1"/>
  <c r="H2404" i="10"/>
  <c r="K2404" i="10" s="1"/>
  <c r="H1727" i="10"/>
  <c r="K1727" i="10" s="1"/>
  <c r="H1726" i="10"/>
  <c r="K1726" i="10" s="1"/>
  <c r="H1855" i="10"/>
  <c r="K1855" i="10" s="1"/>
  <c r="H1854" i="10"/>
  <c r="K1854" i="10" s="1"/>
  <c r="H4852" i="10"/>
  <c r="K4852" i="10" s="1"/>
  <c r="H4851" i="10"/>
  <c r="K4851" i="10" s="1"/>
  <c r="H4951" i="10"/>
  <c r="K4951" i="10" s="1"/>
  <c r="H2407" i="10"/>
  <c r="K2407" i="10" s="1"/>
  <c r="H4846" i="10"/>
  <c r="K4846" i="10" s="1"/>
  <c r="H4845" i="10"/>
  <c r="K4845" i="10" s="1"/>
  <c r="H3202" i="10"/>
  <c r="K3202" i="10" s="1"/>
  <c r="H3171" i="10"/>
  <c r="K3171" i="10" s="1"/>
  <c r="H2920" i="10"/>
  <c r="K2920" i="10" s="1"/>
  <c r="H3262" i="10"/>
  <c r="K3262" i="10" s="1"/>
  <c r="H3208" i="10"/>
  <c r="K3208" i="10" s="1"/>
  <c r="H2561" i="10"/>
  <c r="K2561" i="10" s="1"/>
  <c r="H3253" i="10"/>
  <c r="K3253" i="10" s="1"/>
  <c r="H2662" i="10"/>
  <c r="K2662" i="10" s="1"/>
  <c r="H2661" i="10"/>
  <c r="K2661" i="10" s="1"/>
  <c r="H3410" i="10"/>
  <c r="K3410" i="10" s="1"/>
  <c r="H3671" i="10"/>
  <c r="K3671" i="10" s="1"/>
  <c r="H3670" i="10"/>
  <c r="K3670" i="10" s="1"/>
  <c r="H3568" i="10"/>
  <c r="K3568" i="10" s="1"/>
  <c r="H3567" i="10"/>
  <c r="K3567" i="10" s="1"/>
  <c r="H3395" i="10"/>
  <c r="K3395" i="10" s="1"/>
  <c r="H3463" i="10"/>
  <c r="K3463" i="10" s="1"/>
  <c r="H3462" i="10"/>
  <c r="K3462" i="10" s="1"/>
  <c r="H3850" i="10"/>
  <c r="K3850" i="10" s="1"/>
  <c r="H3849" i="10"/>
  <c r="K3849" i="10" s="1"/>
  <c r="H3870" i="10"/>
  <c r="K3870" i="10" s="1"/>
  <c r="H3869" i="10"/>
  <c r="K3869" i="10" s="1"/>
  <c r="H3929" i="10"/>
  <c r="K3929" i="10" s="1"/>
  <c r="H4013" i="10"/>
  <c r="K4013" i="10" s="1"/>
  <c r="H4220" i="10"/>
  <c r="K4220" i="10" s="1"/>
  <c r="H4357" i="10"/>
  <c r="K4357" i="10" s="1"/>
  <c r="H4215" i="10"/>
  <c r="K4215" i="10" s="1"/>
  <c r="H4528" i="10"/>
  <c r="K4528" i="10" s="1"/>
  <c r="H4460" i="10"/>
  <c r="K4460" i="10" s="1"/>
  <c r="H755" i="10"/>
  <c r="K755" i="10" s="1"/>
  <c r="H754" i="10"/>
  <c r="K754" i="10" s="1"/>
  <c r="H3764" i="10"/>
  <c r="K3764" i="10" s="1"/>
  <c r="H3763" i="10"/>
  <c r="K3763" i="10" s="1"/>
  <c r="H810" i="10"/>
  <c r="K810" i="10" s="1"/>
  <c r="H809" i="10"/>
  <c r="K809" i="10" s="1"/>
  <c r="H231" i="10"/>
  <c r="K231" i="10" s="1"/>
  <c r="H1556" i="10"/>
  <c r="K1556" i="10" s="1"/>
  <c r="H1555" i="10"/>
  <c r="K1555" i="10" s="1"/>
  <c r="H1576" i="10"/>
  <c r="K1576" i="10" s="1"/>
  <c r="H1575" i="10"/>
  <c r="K1575" i="10" s="1"/>
  <c r="H2074" i="10"/>
  <c r="K2074" i="10" s="1"/>
  <c r="H2073" i="10"/>
  <c r="K2073" i="10" s="1"/>
  <c r="H1937" i="10"/>
  <c r="K1937" i="10" s="1"/>
  <c r="H4956" i="10"/>
  <c r="K4956" i="10" s="1"/>
  <c r="H4955" i="10"/>
  <c r="K4955" i="10" s="1"/>
  <c r="H3076" i="10"/>
  <c r="K3076" i="10" s="1"/>
  <c r="H3038" i="10"/>
  <c r="K3038" i="10" s="1"/>
  <c r="H2745" i="10"/>
  <c r="K2745" i="10" s="1"/>
  <c r="H2744" i="10"/>
  <c r="K2744" i="10" s="1"/>
  <c r="H3381" i="10"/>
  <c r="K3381" i="10" s="1"/>
  <c r="H3353" i="10"/>
  <c r="K3353" i="10" s="1"/>
  <c r="H3804" i="10"/>
  <c r="K3804" i="10" s="1"/>
  <c r="H4105" i="10"/>
  <c r="K4105" i="10" s="1"/>
  <c r="H4104" i="10"/>
  <c r="K4104" i="10" s="1"/>
  <c r="H4513" i="10"/>
  <c r="K4513" i="10" s="1"/>
  <c r="H845" i="10"/>
  <c r="K845" i="10" s="1"/>
  <c r="H2859" i="10"/>
  <c r="K2859" i="10" s="1"/>
  <c r="H427" i="10"/>
  <c r="K427" i="10" s="1"/>
  <c r="H426" i="10"/>
  <c r="K426" i="10" s="1"/>
  <c r="H878" i="10"/>
  <c r="K878" i="10" s="1"/>
  <c r="H877" i="10"/>
  <c r="K877" i="10" s="1"/>
  <c r="H201" i="10"/>
  <c r="K201" i="10" s="1"/>
  <c r="H200" i="10"/>
  <c r="K200" i="10" s="1"/>
  <c r="H1151" i="10"/>
  <c r="K1151" i="10" s="1"/>
  <c r="H1973" i="10"/>
  <c r="K1973" i="10" s="1"/>
  <c r="H1972" i="10"/>
  <c r="K1972" i="10" s="1"/>
  <c r="H2262" i="10"/>
  <c r="K2262" i="10" s="1"/>
  <c r="H2261" i="10"/>
  <c r="K2261" i="10" s="1"/>
  <c r="H1767" i="10"/>
  <c r="K1767" i="10" s="1"/>
  <c r="H4932" i="10"/>
  <c r="K4932" i="10" s="1"/>
  <c r="H3265" i="10"/>
  <c r="K3265" i="10" s="1"/>
  <c r="H3070" i="10"/>
  <c r="K3070" i="10" s="1"/>
  <c r="H2798" i="10"/>
  <c r="K2798" i="10" s="1"/>
  <c r="H2797" i="10"/>
  <c r="K2797" i="10" s="1"/>
  <c r="H3385" i="10"/>
  <c r="K3385" i="10" s="1"/>
  <c r="H3384" i="10"/>
  <c r="K3384" i="10" s="1"/>
  <c r="H3371" i="10"/>
  <c r="K3371" i="10" s="1"/>
  <c r="H3872" i="10"/>
  <c r="K3872" i="10" s="1"/>
  <c r="H3871" i="10"/>
  <c r="K3871" i="10" s="1"/>
  <c r="H4147" i="10"/>
  <c r="K4147" i="10" s="1"/>
  <c r="H4146" i="10"/>
  <c r="K4146" i="10" s="1"/>
  <c r="H1318" i="10"/>
  <c r="K1318" i="10" s="1"/>
  <c r="H1317" i="10"/>
  <c r="K1317" i="10" s="1"/>
  <c r="H3751" i="10"/>
  <c r="K3751" i="10" s="1"/>
  <c r="H936" i="10"/>
  <c r="K936" i="10" s="1"/>
  <c r="H935" i="10"/>
  <c r="K935" i="10" s="1"/>
  <c r="H537" i="10"/>
  <c r="K537" i="10" s="1"/>
  <c r="H264" i="10"/>
  <c r="K264" i="10" s="1"/>
  <c r="H263" i="10"/>
  <c r="K263" i="10" s="1"/>
  <c r="H208" i="10"/>
  <c r="K208" i="10" s="1"/>
  <c r="H207" i="10"/>
  <c r="K207" i="10" s="1"/>
  <c r="H1336" i="10"/>
  <c r="K1336" i="10" s="1"/>
  <c r="L1336" i="10" s="1"/>
  <c r="H1335" i="10"/>
  <c r="K1335" i="10" s="1"/>
  <c r="H1934" i="10"/>
  <c r="K1934" i="10" s="1"/>
  <c r="H2393" i="10"/>
  <c r="K2393" i="10" s="1"/>
  <c r="H2269" i="10"/>
  <c r="K2269" i="10" s="1"/>
  <c r="H3332" i="10"/>
  <c r="K3332" i="10" s="1"/>
  <c r="H3331" i="10"/>
  <c r="K3331" i="10" s="1"/>
  <c r="H2478" i="10"/>
  <c r="K2478" i="10" s="1"/>
  <c r="H2477" i="10"/>
  <c r="K2477" i="10" s="1"/>
  <c r="H2622" i="10"/>
  <c r="K2622" i="10" s="1"/>
  <c r="H3768" i="10"/>
  <c r="K3768" i="10" s="1"/>
  <c r="H3767" i="10"/>
  <c r="K3767" i="10" s="1"/>
  <c r="H4002" i="10"/>
  <c r="K4002" i="10" s="1"/>
  <c r="H4001" i="10"/>
  <c r="K4001" i="10" s="1"/>
  <c r="H3786" i="10"/>
  <c r="K3786" i="10" s="1"/>
  <c r="H4245" i="10"/>
  <c r="K4245" i="10" s="1"/>
  <c r="H4244" i="10"/>
  <c r="K4244" i="10" s="1"/>
  <c r="H4532" i="10"/>
  <c r="K4532" i="10" s="1"/>
  <c r="H1684" i="10"/>
  <c r="K1684" i="10" s="1"/>
  <c r="H1683" i="10"/>
  <c r="K1683" i="10" s="1"/>
  <c r="H1391" i="10"/>
  <c r="K1391" i="10" s="1"/>
  <c r="H1390" i="10"/>
  <c r="K1390" i="10" s="1"/>
  <c r="H536" i="10"/>
  <c r="K536" i="10" s="1"/>
  <c r="H105" i="10"/>
  <c r="K105" i="10" s="1"/>
  <c r="H104" i="10"/>
  <c r="K104" i="10" s="1"/>
  <c r="H1054" i="10"/>
  <c r="K1054" i="10" s="1"/>
  <c r="H1053" i="10"/>
  <c r="K1053" i="10" s="1"/>
  <c r="H1154" i="10"/>
  <c r="K1154" i="10" s="1"/>
  <c r="H1533" i="10"/>
  <c r="K1533" i="10" s="1"/>
  <c r="H1532" i="10"/>
  <c r="K1532" i="10" s="1"/>
  <c r="H2077" i="10"/>
  <c r="K2077" i="10" s="1"/>
  <c r="H2076" i="10"/>
  <c r="K2076" i="10" s="1"/>
  <c r="H4789" i="10"/>
  <c r="K4789" i="10" s="1"/>
  <c r="H4788" i="10"/>
  <c r="K4788" i="10" s="1"/>
  <c r="H1807" i="10"/>
  <c r="K1807" i="10" s="1"/>
  <c r="H4865" i="10"/>
  <c r="K4865" i="10" s="1"/>
  <c r="H4864" i="10"/>
  <c r="K4864" i="10" s="1"/>
  <c r="H2606" i="10"/>
  <c r="K2606" i="10" s="1"/>
  <c r="H2605" i="10"/>
  <c r="K2605" i="10" s="1"/>
  <c r="H2512" i="10"/>
  <c r="K2512" i="10" s="1"/>
  <c r="H2566" i="10"/>
  <c r="K2566" i="10" s="1"/>
  <c r="H2565" i="10"/>
  <c r="K2565" i="10" s="1"/>
  <c r="H3550" i="10"/>
  <c r="K3550" i="10" s="1"/>
  <c r="H3899" i="10"/>
  <c r="K3899" i="10" s="1"/>
  <c r="H3898" i="10"/>
  <c r="K3898" i="10" s="1"/>
  <c r="H4275" i="10"/>
  <c r="K4275" i="10" s="1"/>
  <c r="H4086" i="10"/>
  <c r="K4086" i="10" s="1"/>
  <c r="H4085" i="10"/>
  <c r="K4085" i="10" s="1"/>
  <c r="H4509" i="10"/>
  <c r="K4509" i="10" s="1"/>
  <c r="H1821" i="10"/>
  <c r="K1821" i="10" s="1"/>
  <c r="H4952" i="10"/>
  <c r="K4952" i="10" s="1"/>
  <c r="H4978" i="10"/>
  <c r="K4978" i="10" s="1"/>
  <c r="H4145" i="10"/>
  <c r="K4145" i="10" s="1"/>
  <c r="H2386" i="10"/>
  <c r="K2386" i="10" s="1"/>
  <c r="H1079" i="10"/>
  <c r="K1079" i="10" s="1"/>
  <c r="H1078" i="10"/>
  <c r="K1078" i="10" s="1"/>
  <c r="H806" i="10"/>
  <c r="K806" i="10" s="1"/>
  <c r="H805" i="10"/>
  <c r="K805" i="10" s="1"/>
  <c r="H205" i="10"/>
  <c r="K205" i="10" s="1"/>
  <c r="H1001" i="10"/>
  <c r="K1001" i="10" s="1"/>
  <c r="H163" i="10"/>
  <c r="K163" i="10" s="1"/>
  <c r="H119" i="10"/>
  <c r="K119" i="10" s="1"/>
  <c r="H1187" i="10"/>
  <c r="K1187" i="10" s="1"/>
  <c r="H1308" i="10"/>
  <c r="K1308" i="10" s="1"/>
  <c r="H1307" i="10"/>
  <c r="K1307" i="10" s="1"/>
  <c r="H2156" i="10"/>
  <c r="K2156" i="10" s="1"/>
  <c r="H2155" i="10"/>
  <c r="K2155" i="10" s="1"/>
  <c r="H4816" i="10"/>
  <c r="K4816" i="10" s="1"/>
  <c r="H4815" i="10"/>
  <c r="K4815" i="10" s="1"/>
  <c r="H1784" i="10"/>
  <c r="K1784" i="10" s="1"/>
  <c r="H4961" i="10"/>
  <c r="K4961" i="10" s="1"/>
  <c r="H4960" i="10"/>
  <c r="K4960" i="10" s="1"/>
  <c r="H3152" i="10"/>
  <c r="K3152" i="10" s="1"/>
  <c r="H3150" i="10"/>
  <c r="K3150" i="10" s="1"/>
  <c r="H3149" i="10"/>
  <c r="K3149" i="10" s="1"/>
  <c r="H2649" i="10"/>
  <c r="K2649" i="10" s="1"/>
  <c r="H3735" i="10"/>
  <c r="K3735" i="10" s="1"/>
  <c r="H3734" i="10"/>
  <c r="K3734" i="10" s="1"/>
  <c r="H3935" i="10"/>
  <c r="K3935" i="10" s="1"/>
  <c r="H977" i="10"/>
  <c r="K977" i="10" s="1"/>
  <c r="H631" i="10"/>
  <c r="K631" i="10" s="1"/>
  <c r="H126" i="10"/>
  <c r="K126" i="10" s="1"/>
  <c r="H125" i="10"/>
  <c r="K125" i="10" s="1"/>
  <c r="H431" i="10"/>
  <c r="K431" i="10" s="1"/>
  <c r="H953" i="10"/>
  <c r="K953" i="10" s="1"/>
  <c r="H622" i="10"/>
  <c r="K622" i="10" s="1"/>
  <c r="H602" i="10"/>
  <c r="K602" i="10" s="1"/>
  <c r="H381" i="10"/>
  <c r="K381" i="10" s="1"/>
  <c r="H380" i="10"/>
  <c r="K380" i="10" s="1"/>
  <c r="H677" i="10"/>
  <c r="K677" i="10" s="1"/>
  <c r="H629" i="10"/>
  <c r="K629" i="10" s="1"/>
  <c r="H79" i="10"/>
  <c r="K79" i="10" s="1"/>
  <c r="H838" i="10"/>
  <c r="K838" i="10" s="1"/>
  <c r="H837" i="10"/>
  <c r="K837" i="10" s="1"/>
  <c r="H1259" i="10"/>
  <c r="K1259" i="10" s="1"/>
  <c r="H1111" i="10"/>
  <c r="K1111" i="10" s="1"/>
  <c r="H1526" i="10"/>
  <c r="K1526" i="10" s="1"/>
  <c r="H1980" i="10"/>
  <c r="K1980" i="10" s="1"/>
  <c r="H2129" i="10"/>
  <c r="K2129" i="10" s="1"/>
  <c r="H2128" i="10"/>
  <c r="K2128" i="10" s="1"/>
  <c r="H4828" i="10"/>
  <c r="K4828" i="10" s="1"/>
  <c r="H4827" i="10"/>
  <c r="K4827" i="10" s="1"/>
  <c r="H1979" i="10"/>
  <c r="K1979" i="10" s="1"/>
  <c r="H2085" i="10"/>
  <c r="K2085" i="10" s="1"/>
  <c r="H1718" i="10"/>
  <c r="K1718" i="10" s="1"/>
  <c r="H1846" i="10"/>
  <c r="K1846" i="10" s="1"/>
  <c r="H2122" i="10"/>
  <c r="K2122" i="10" s="1"/>
  <c r="H5001" i="10"/>
  <c r="K5001" i="10" s="1"/>
  <c r="H5000" i="10"/>
  <c r="K5000" i="10" s="1"/>
  <c r="H4929" i="10"/>
  <c r="K4929" i="10" s="1"/>
  <c r="H4928" i="10"/>
  <c r="K4928" i="10" s="1"/>
  <c r="H1971" i="10"/>
  <c r="K1971" i="10" s="1"/>
  <c r="H1970" i="10"/>
  <c r="K1970" i="10" s="1"/>
  <c r="H2295" i="10"/>
  <c r="K2295" i="10" s="1"/>
  <c r="H1943" i="10"/>
  <c r="K1943" i="10" s="1"/>
  <c r="H2825" i="10"/>
  <c r="K2825" i="10" s="1"/>
  <c r="H2932" i="10"/>
  <c r="K2932" i="10" s="1"/>
  <c r="H2931" i="10"/>
  <c r="K2931" i="10" s="1"/>
  <c r="H3103" i="10"/>
  <c r="K3103" i="10" s="1"/>
  <c r="H2701" i="10"/>
  <c r="K2701" i="10" s="1"/>
  <c r="H3018" i="10"/>
  <c r="K3018" i="10" s="1"/>
  <c r="H3017" i="10"/>
  <c r="K3017" i="10" s="1"/>
  <c r="H2455" i="10"/>
  <c r="K2455" i="10" s="1"/>
  <c r="H2583" i="10"/>
  <c r="K2583" i="10" s="1"/>
  <c r="H2870" i="10"/>
  <c r="K2870" i="10" s="1"/>
  <c r="H2764" i="10"/>
  <c r="K2764" i="10" s="1"/>
  <c r="H3490" i="10"/>
  <c r="K3490" i="10" s="1"/>
  <c r="H3517" i="10"/>
  <c r="K3517" i="10" s="1"/>
  <c r="H3530" i="10"/>
  <c r="K3530" i="10" s="1"/>
  <c r="H3743" i="10"/>
  <c r="K3743" i="10" s="1"/>
  <c r="H3356" i="10"/>
  <c r="K3356" i="10" s="1"/>
  <c r="H4040" i="10"/>
  <c r="K4040" i="10" s="1"/>
  <c r="H4039" i="10"/>
  <c r="K4039" i="10" s="1"/>
  <c r="H3791" i="10"/>
  <c r="K3791" i="10" s="1"/>
  <c r="H3982" i="10"/>
  <c r="K3982" i="10" s="1"/>
  <c r="H4208" i="10"/>
  <c r="K4208" i="10" s="1"/>
  <c r="H4185" i="10"/>
  <c r="K4185" i="10" s="1"/>
  <c r="H4614" i="10"/>
  <c r="K4614" i="10" s="1"/>
  <c r="H4625" i="10"/>
  <c r="K4625" i="10" s="1"/>
  <c r="H4674" i="10"/>
  <c r="K4674" i="10" s="1"/>
  <c r="H4673" i="10"/>
  <c r="K4673" i="10" s="1"/>
  <c r="H2882" i="10"/>
  <c r="K2882" i="10" s="1"/>
  <c r="H4369" i="10"/>
  <c r="K4369" i="10" s="1"/>
  <c r="H1070" i="10"/>
  <c r="K1070" i="10" s="1"/>
  <c r="H150" i="10"/>
  <c r="K150" i="10" s="1"/>
  <c r="H586" i="10"/>
  <c r="K586" i="10" s="1"/>
  <c r="H585" i="10"/>
  <c r="K585" i="10" s="1"/>
  <c r="H956" i="10"/>
  <c r="K956" i="10" s="1"/>
  <c r="H339" i="10"/>
  <c r="K339" i="10" s="1"/>
  <c r="H359" i="10"/>
  <c r="K359" i="10" s="1"/>
  <c r="H913" i="10"/>
  <c r="K913" i="10" s="1"/>
  <c r="H1246" i="10"/>
  <c r="K1246" i="10" s="1"/>
  <c r="H1245" i="10"/>
  <c r="K1245" i="10" s="1"/>
  <c r="H49" i="10"/>
  <c r="K49" i="10" s="1"/>
  <c r="H170" i="10"/>
  <c r="K170" i="10" s="1"/>
  <c r="H93" i="10"/>
  <c r="K93" i="10" s="1"/>
  <c r="H1196" i="10"/>
  <c r="K1196" i="10" s="1"/>
  <c r="H1195" i="10"/>
  <c r="K1195" i="10" s="1"/>
  <c r="H1621" i="10"/>
  <c r="K1621" i="10" s="1"/>
  <c r="H1376" i="10"/>
  <c r="K1376" i="10" s="1"/>
  <c r="H1565" i="10"/>
  <c r="K1565" i="10" s="1"/>
  <c r="H1148" i="10"/>
  <c r="K1148" i="10" s="1"/>
  <c r="H1147" i="10"/>
  <c r="K1147" i="10" s="1"/>
  <c r="H1509" i="10"/>
  <c r="K1509" i="10" s="1"/>
  <c r="H1915" i="10"/>
  <c r="K1915" i="10" s="1"/>
  <c r="H1734" i="10"/>
  <c r="K1734" i="10" s="1"/>
  <c r="H1862" i="10"/>
  <c r="K1862" i="10" s="1"/>
  <c r="H2266" i="10"/>
  <c r="K2266" i="10" s="1"/>
  <c r="H4710" i="10"/>
  <c r="K4710" i="10" s="1"/>
  <c r="H2250" i="10"/>
  <c r="K2250" i="10" s="1"/>
  <c r="H4739" i="10"/>
  <c r="K4739" i="10" s="1"/>
  <c r="H2371" i="10"/>
  <c r="K2371" i="10" s="1"/>
  <c r="H1722" i="10"/>
  <c r="K1722" i="10" s="1"/>
  <c r="H1850" i="10"/>
  <c r="K1850" i="10" s="1"/>
  <c r="H2154" i="10"/>
  <c r="K2154" i="10" s="1"/>
  <c r="H4981" i="10"/>
  <c r="K4981" i="10" s="1"/>
  <c r="H4910" i="10"/>
  <c r="K4910" i="10" s="1"/>
  <c r="H4909" i="10"/>
  <c r="K4909" i="10" s="1"/>
  <c r="H1954" i="10"/>
  <c r="K1954" i="10" s="1"/>
  <c r="H1953" i="10"/>
  <c r="K1953" i="10" s="1"/>
  <c r="H3168" i="10"/>
  <c r="K3168" i="10" s="1"/>
  <c r="H2747" i="10"/>
  <c r="K2747" i="10" s="1"/>
  <c r="H2746" i="10"/>
  <c r="K2746" i="10" s="1"/>
  <c r="H2887" i="10"/>
  <c r="K2887" i="10" s="1"/>
  <c r="H2886" i="10"/>
  <c r="K2886" i="10" s="1"/>
  <c r="H3268" i="10"/>
  <c r="K3268" i="10" s="1"/>
  <c r="H3175" i="10"/>
  <c r="K3175" i="10" s="1"/>
  <c r="H3174" i="10"/>
  <c r="K3174" i="10" s="1"/>
  <c r="H2557" i="10"/>
  <c r="K2557" i="10" s="1"/>
  <c r="H2685" i="10"/>
  <c r="K2685" i="10" s="1"/>
  <c r="H3238" i="10"/>
  <c r="K3238" i="10" s="1"/>
  <c r="H3406" i="10"/>
  <c r="K3406" i="10" s="1"/>
  <c r="H3575" i="10"/>
  <c r="K3575" i="10" s="1"/>
  <c r="H3574" i="10"/>
  <c r="K3574" i="10" s="1"/>
  <c r="H3594" i="10"/>
  <c r="K3594" i="10" s="1"/>
  <c r="H3731" i="10"/>
  <c r="K3731" i="10" s="1"/>
  <c r="H4043" i="10"/>
  <c r="K4043" i="10" s="1"/>
  <c r="H3959" i="10"/>
  <c r="K3959" i="10" s="1"/>
  <c r="H3925" i="10"/>
  <c r="K3925" i="10" s="1"/>
  <c r="H4323" i="10"/>
  <c r="K4323" i="10" s="1"/>
  <c r="H4271" i="10"/>
  <c r="K4271" i="10" s="1"/>
  <c r="H4055" i="10"/>
  <c r="K4055" i="10" s="1"/>
  <c r="H4374" i="10"/>
  <c r="K4374" i="10" s="1"/>
  <c r="H4387" i="10"/>
  <c r="K4387" i="10" s="1"/>
  <c r="H4386" i="10"/>
  <c r="K4386" i="10" s="1"/>
  <c r="H4487" i="10"/>
  <c r="K4487" i="10" s="1"/>
  <c r="H4693" i="10"/>
  <c r="K4693" i="10" s="1"/>
  <c r="H4417" i="10"/>
  <c r="K4417" i="10" s="1"/>
  <c r="H4469" i="10"/>
  <c r="K4469" i="10" s="1"/>
  <c r="H11" i="10"/>
  <c r="K11" i="10" s="1"/>
  <c r="H2307" i="10"/>
  <c r="K2307" i="10" s="1"/>
  <c r="H2463" i="10"/>
  <c r="K2463" i="10" s="1"/>
  <c r="H2908" i="10"/>
  <c r="K2908" i="10" s="1"/>
  <c r="H3903" i="10"/>
  <c r="K3903" i="10" s="1"/>
  <c r="H4152" i="10"/>
  <c r="K4152" i="10" s="1"/>
  <c r="H1243" i="10"/>
  <c r="K1243" i="10" s="1"/>
  <c r="H831" i="10"/>
  <c r="K831" i="10" s="1"/>
  <c r="H649" i="10"/>
  <c r="K649" i="10" s="1"/>
  <c r="H949" i="10"/>
  <c r="K949" i="10" s="1"/>
  <c r="H332" i="10"/>
  <c r="K332" i="10" s="1"/>
  <c r="H673" i="10"/>
  <c r="K673" i="10" s="1"/>
  <c r="H566" i="10"/>
  <c r="K566" i="10" s="1"/>
  <c r="H565" i="10"/>
  <c r="K565" i="10" s="1"/>
  <c r="H178" i="10"/>
  <c r="K178" i="10" s="1"/>
  <c r="H1385" i="10"/>
  <c r="K1385" i="10" s="1"/>
  <c r="H1379" i="10"/>
  <c r="K1379" i="10" s="1"/>
  <c r="H1550" i="10"/>
  <c r="K1550" i="10" s="1"/>
  <c r="H1549" i="10"/>
  <c r="K1549" i="10" s="1"/>
  <c r="H1569" i="10"/>
  <c r="K1569" i="10" s="1"/>
  <c r="H1538" i="10"/>
  <c r="K1538" i="10" s="1"/>
  <c r="H1249" i="10"/>
  <c r="K1249" i="10" s="1"/>
  <c r="H1248" i="10"/>
  <c r="K1248" i="10" s="1"/>
  <c r="H1642" i="10"/>
  <c r="K1642" i="10" s="1"/>
  <c r="H2198" i="10"/>
  <c r="K2198" i="10" s="1"/>
  <c r="H4738" i="10"/>
  <c r="K4738" i="10" s="1"/>
  <c r="H4737" i="10"/>
  <c r="K4737" i="10" s="1"/>
  <c r="H4819" i="10"/>
  <c r="K4819" i="10" s="1"/>
  <c r="H2405" i="10"/>
  <c r="K2405" i="10" s="1"/>
  <c r="H2184" i="10"/>
  <c r="K2184" i="10" s="1"/>
  <c r="H4853" i="10"/>
  <c r="K4853" i="10" s="1"/>
  <c r="H4925" i="10"/>
  <c r="K4925" i="10" s="1"/>
  <c r="H4797" i="10"/>
  <c r="K4797" i="10" s="1"/>
  <c r="H4847" i="10"/>
  <c r="K4847" i="10" s="1"/>
  <c r="H3216" i="10"/>
  <c r="K3216" i="10" s="1"/>
  <c r="H2781" i="10"/>
  <c r="K2781" i="10" s="1"/>
  <c r="H2803" i="10"/>
  <c r="K2803" i="10" s="1"/>
  <c r="H2921" i="10"/>
  <c r="K2921" i="10" s="1"/>
  <c r="H3055" i="10"/>
  <c r="K3055" i="10" s="1"/>
  <c r="H3054" i="10"/>
  <c r="K3054" i="10" s="1"/>
  <c r="H2591" i="10"/>
  <c r="K2591" i="10" s="1"/>
  <c r="H3014" i="10"/>
  <c r="K3014" i="10" s="1"/>
  <c r="H2663" i="10"/>
  <c r="K2663" i="10" s="1"/>
  <c r="H3495" i="10"/>
  <c r="K3495" i="10" s="1"/>
  <c r="H3569" i="10"/>
  <c r="K3569" i="10" s="1"/>
  <c r="H3752" i="10"/>
  <c r="K3752" i="10" s="1"/>
  <c r="H3396" i="10"/>
  <c r="K3396" i="10" s="1"/>
  <c r="H3630" i="10"/>
  <c r="K3630" i="10" s="1"/>
  <c r="H3629" i="10"/>
  <c r="K3629" i="10" s="1"/>
  <c r="H4006" i="10"/>
  <c r="K4006" i="10" s="1"/>
  <c r="H4221" i="10"/>
  <c r="K4221" i="10" s="1"/>
  <c r="H4142" i="10"/>
  <c r="K4142" i="10" s="1"/>
  <c r="H4249" i="10"/>
  <c r="K4249" i="10" s="1"/>
  <c r="H4209" i="10"/>
  <c r="K4209" i="10" s="1"/>
  <c r="H4473" i="10"/>
  <c r="K4473" i="10" s="1"/>
  <c r="H4461" i="10"/>
  <c r="K4461" i="10" s="1"/>
  <c r="H756" i="10"/>
  <c r="K756" i="10" s="1"/>
  <c r="H1715" i="10"/>
  <c r="K1715" i="10" s="1"/>
  <c r="H1714" i="10"/>
  <c r="K1714" i="10" s="1"/>
  <c r="H3948" i="10"/>
  <c r="K3948" i="10" s="1"/>
  <c r="H552" i="10"/>
  <c r="K552" i="10" s="1"/>
  <c r="H984" i="10"/>
  <c r="K984" i="10" s="1"/>
  <c r="H983" i="10"/>
  <c r="K983" i="10" s="1"/>
  <c r="H336" i="10"/>
  <c r="K336" i="10" s="1"/>
  <c r="H190" i="10"/>
  <c r="K190" i="10" s="1"/>
  <c r="H1444" i="10"/>
  <c r="K1444" i="10" s="1"/>
  <c r="H1443" i="10"/>
  <c r="K1443" i="10" s="1"/>
  <c r="H2329" i="10"/>
  <c r="K2329" i="10" s="1"/>
  <c r="H2328" i="10"/>
  <c r="K2328" i="10" s="1"/>
  <c r="H2193" i="10"/>
  <c r="K2193" i="10" s="1"/>
  <c r="H2406" i="10"/>
  <c r="K2406" i="10" s="1"/>
  <c r="H3095" i="10"/>
  <c r="K3095" i="10" s="1"/>
  <c r="H3294" i="10"/>
  <c r="K3294" i="10" s="1"/>
  <c r="H2922" i="10"/>
  <c r="K2922" i="10" s="1"/>
  <c r="H3413" i="10"/>
  <c r="K3413" i="10" s="1"/>
  <c r="H3367" i="10"/>
  <c r="K3367" i="10" s="1"/>
  <c r="H3805" i="10"/>
  <c r="K3805" i="10" s="1"/>
  <c r="H4177" i="10"/>
  <c r="K4177" i="10" s="1"/>
  <c r="H4176" i="10"/>
  <c r="K4176" i="10" s="1"/>
  <c r="H846" i="10"/>
  <c r="K846" i="10" s="1"/>
  <c r="H3112" i="10"/>
  <c r="K3112" i="10" s="1"/>
  <c r="H3111" i="10"/>
  <c r="K3111" i="10" s="1"/>
  <c r="H570" i="10"/>
  <c r="K570" i="10" s="1"/>
  <c r="H124" i="10"/>
  <c r="K124" i="10" s="1"/>
  <c r="H123" i="10"/>
  <c r="K123" i="10" s="1"/>
  <c r="H409" i="10"/>
  <c r="K409" i="10" s="1"/>
  <c r="H202" i="10"/>
  <c r="K202" i="10" s="1"/>
  <c r="H1240" i="10"/>
  <c r="K1240" i="10" s="1"/>
  <c r="H1239" i="10"/>
  <c r="K1239" i="10" s="1"/>
  <c r="H2228" i="10"/>
  <c r="K2228" i="10" s="1"/>
  <c r="H2227" i="10"/>
  <c r="K2227" i="10" s="1"/>
  <c r="H4863" i="10"/>
  <c r="K4863" i="10" s="1"/>
  <c r="H4924" i="10"/>
  <c r="K4924" i="10" s="1"/>
  <c r="H3319" i="10"/>
  <c r="K3319" i="10" s="1"/>
  <c r="H3318" i="10"/>
  <c r="K3318" i="10" s="1"/>
  <c r="H3326" i="10"/>
  <c r="K3326" i="10" s="1"/>
  <c r="H3403" i="10"/>
  <c r="K3403" i="10" s="1"/>
  <c r="H3873" i="10"/>
  <c r="K3873" i="10" s="1"/>
  <c r="H4667" i="10"/>
  <c r="K4667" i="10" s="1"/>
  <c r="H4666" i="10"/>
  <c r="K4666" i="10" s="1"/>
  <c r="H712" i="10"/>
  <c r="K712" i="10" s="1"/>
  <c r="H711" i="10"/>
  <c r="K711" i="10" s="1"/>
  <c r="H352" i="10"/>
  <c r="K352" i="10" s="1"/>
  <c r="H209" i="10"/>
  <c r="K209" i="10" s="1"/>
  <c r="H2394" i="10"/>
  <c r="K2394" i="10" s="1"/>
  <c r="H1643" i="10"/>
  <c r="K1643" i="10" s="1"/>
  <c r="H2474" i="10"/>
  <c r="K2474" i="10" s="1"/>
  <c r="H2479" i="10"/>
  <c r="K2479" i="10" s="1"/>
  <c r="H3488" i="10"/>
  <c r="K3488" i="10" s="1"/>
  <c r="H4034" i="10"/>
  <c r="K4034" i="10" s="1"/>
  <c r="H4033" i="10"/>
  <c r="K4033" i="10" s="1"/>
  <c r="H4260" i="10"/>
  <c r="K4260" i="10" s="1"/>
  <c r="H4246" i="10"/>
  <c r="K4246" i="10" s="1"/>
  <c r="H4533" i="10"/>
  <c r="K4533" i="10" s="1"/>
  <c r="H4777" i="10"/>
  <c r="K4777" i="10" s="1"/>
  <c r="H4776" i="10"/>
  <c r="K4776" i="10" s="1"/>
  <c r="H186" i="10"/>
  <c r="K186" i="10" s="1"/>
  <c r="H138" i="10"/>
  <c r="K138" i="10" s="1"/>
  <c r="H137" i="10"/>
  <c r="K137" i="10" s="1"/>
  <c r="H763" i="10"/>
  <c r="K763" i="10" s="1"/>
  <c r="H762" i="10"/>
  <c r="K762" i="10" s="1"/>
  <c r="H1226" i="10"/>
  <c r="K1226" i="10" s="1"/>
  <c r="H1622" i="10"/>
  <c r="K1622" i="10" s="1"/>
  <c r="H2333" i="10"/>
  <c r="K2333" i="10" s="1"/>
  <c r="H2416" i="10"/>
  <c r="K2416" i="10" s="1"/>
  <c r="H1839" i="10"/>
  <c r="K1839" i="10" s="1"/>
  <c r="H1838" i="10"/>
  <c r="K1838" i="10" s="1"/>
  <c r="H4866" i="10"/>
  <c r="K4866" i="10" s="1"/>
  <c r="H2607" i="10"/>
  <c r="K2607" i="10" s="1"/>
  <c r="H2567" i="10"/>
  <c r="K2567" i="10" s="1"/>
  <c r="H3946" i="10"/>
  <c r="K3946" i="10" s="1"/>
  <c r="H4503" i="10"/>
  <c r="K4503" i="10" s="1"/>
  <c r="H4502" i="10"/>
  <c r="K4502" i="10" s="1"/>
  <c r="H4580" i="10"/>
  <c r="K4580" i="10" s="1"/>
  <c r="H4000" i="10"/>
  <c r="K4000" i="10" s="1"/>
  <c r="H4962" i="10"/>
  <c r="K4962" i="10" s="1"/>
  <c r="H2290" i="10"/>
  <c r="K2290" i="10" s="1"/>
  <c r="H2289" i="10"/>
  <c r="K2289" i="10" s="1"/>
  <c r="H2075" i="10"/>
  <c r="K2075" i="10" s="1"/>
  <c r="H646" i="10"/>
  <c r="K646" i="10" s="1"/>
  <c r="H4601" i="10"/>
  <c r="K4601" i="10" s="1"/>
  <c r="H4545" i="10"/>
  <c r="K4545" i="10" s="1"/>
  <c r="H4548" i="10"/>
  <c r="K4548" i="10" s="1"/>
  <c r="H955" i="10"/>
  <c r="K955" i="10" s="1"/>
  <c r="H954" i="10"/>
  <c r="K954" i="10" s="1"/>
  <c r="H1716" i="10"/>
  <c r="K1716" i="10" s="1"/>
  <c r="H3002" i="10"/>
  <c r="K3002" i="10" s="1"/>
  <c r="H3573" i="10"/>
  <c r="K3573" i="10" s="1"/>
  <c r="H4293" i="10"/>
  <c r="K4293" i="10" s="1"/>
  <c r="H410" i="10"/>
  <c r="K410" i="10" s="1"/>
  <c r="H760" i="10"/>
  <c r="K760" i="10" s="1"/>
  <c r="H759" i="10"/>
  <c r="K759" i="10" s="1"/>
  <c r="H350" i="10"/>
  <c r="K350" i="10" s="1"/>
  <c r="H349" i="10"/>
  <c r="K349" i="10" s="1"/>
  <c r="H685" i="10"/>
  <c r="K685" i="10" s="1"/>
  <c r="H684" i="10"/>
  <c r="K684" i="10" s="1"/>
  <c r="H665" i="10"/>
  <c r="K665" i="10" s="1"/>
  <c r="H1266" i="10"/>
  <c r="K1266" i="10" s="1"/>
  <c r="H1265" i="10"/>
  <c r="K1265" i="10" s="1"/>
  <c r="H262" i="10"/>
  <c r="K262" i="10" s="1"/>
  <c r="H261" i="10"/>
  <c r="K261" i="10" s="1"/>
  <c r="H699" i="10"/>
  <c r="K699" i="10" s="1"/>
  <c r="H206" i="10"/>
  <c r="K206" i="10" s="1"/>
  <c r="H567" i="10"/>
  <c r="K567" i="10" s="1"/>
  <c r="H68" i="10"/>
  <c r="K68" i="10" s="1"/>
  <c r="H1050" i="10"/>
  <c r="K1050" i="10" s="1"/>
  <c r="H1590" i="10"/>
  <c r="K1590" i="10" s="1"/>
  <c r="H1589" i="10"/>
  <c r="K1589" i="10" s="1"/>
  <c r="H1646" i="10"/>
  <c r="K1646" i="10" s="1"/>
  <c r="H1774" i="10"/>
  <c r="K1774" i="10" s="1"/>
  <c r="H2330" i="10"/>
  <c r="K2330" i="10" s="1"/>
  <c r="H1969" i="10"/>
  <c r="K1969" i="10" s="1"/>
  <c r="H1968" i="10"/>
  <c r="K1968" i="10" s="1"/>
  <c r="H2430" i="10"/>
  <c r="K2430" i="10" s="1"/>
  <c r="H1924" i="10"/>
  <c r="K1924" i="10" s="1"/>
  <c r="H1923" i="10"/>
  <c r="K1923" i="10" s="1"/>
  <c r="H2449" i="10"/>
  <c r="K2449" i="10" s="1"/>
  <c r="H2448" i="10"/>
  <c r="K2448" i="10" s="1"/>
  <c r="H4779" i="10"/>
  <c r="K4779" i="10" s="1"/>
  <c r="H4778" i="10"/>
  <c r="K4778" i="10" s="1"/>
  <c r="H2434" i="10"/>
  <c r="K2434" i="10" s="1"/>
  <c r="H2343" i="10"/>
  <c r="K2343" i="10" s="1"/>
  <c r="H2342" i="10"/>
  <c r="K2342" i="10" s="1"/>
  <c r="H4729" i="10"/>
  <c r="K4729" i="10" s="1"/>
  <c r="H4728" i="10"/>
  <c r="K4728" i="10" s="1"/>
  <c r="H3100" i="10"/>
  <c r="K3100" i="10" s="1"/>
  <c r="H3099" i="10"/>
  <c r="K3099" i="10" s="1"/>
  <c r="H2796" i="10"/>
  <c r="K2796" i="10" s="1"/>
  <c r="H3301" i="10"/>
  <c r="K3301" i="10" s="1"/>
  <c r="H3300" i="10"/>
  <c r="K3300" i="10" s="1"/>
  <c r="H2876" i="10"/>
  <c r="K2876" i="10" s="1"/>
  <c r="H2875" i="10"/>
  <c r="K2875" i="10" s="1"/>
  <c r="H2618" i="10"/>
  <c r="K2618" i="10" s="1"/>
  <c r="H3167" i="10"/>
  <c r="K3167" i="10" s="1"/>
  <c r="H3166" i="10"/>
  <c r="K3166" i="10" s="1"/>
  <c r="H2818" i="10"/>
  <c r="K2818" i="10" s="1"/>
  <c r="H2835" i="10"/>
  <c r="K2835" i="10" s="1"/>
  <c r="H2849" i="10"/>
  <c r="K2849" i="10" s="1"/>
  <c r="H3414" i="10"/>
  <c r="K3414" i="10" s="1"/>
  <c r="H3584" i="10"/>
  <c r="K3584" i="10" s="1"/>
  <c r="H3539" i="10"/>
  <c r="K3539" i="10" s="1"/>
  <c r="H3966" i="10"/>
  <c r="K3966" i="10" s="1"/>
  <c r="H3965" i="10"/>
  <c r="K3965" i="10" s="1"/>
  <c r="H3991" i="10"/>
  <c r="K3991" i="10" s="1"/>
  <c r="H3990" i="10"/>
  <c r="K3990" i="10" s="1"/>
  <c r="H3836" i="10"/>
  <c r="K3836" i="10" s="1"/>
  <c r="H3999" i="10"/>
  <c r="K3999" i="10" s="1"/>
  <c r="H4068" i="10"/>
  <c r="K4068" i="10" s="1"/>
  <c r="H4067" i="10"/>
  <c r="K4067" i="10" s="1"/>
  <c r="H4286" i="10"/>
  <c r="K4286" i="10" s="1"/>
  <c r="H4362" i="10"/>
  <c r="K4362" i="10" s="1"/>
  <c r="H4465" i="10"/>
  <c r="K4465" i="10" s="1"/>
  <c r="H4402" i="10"/>
  <c r="K4402" i="10" s="1"/>
  <c r="H4401" i="10"/>
  <c r="K4401" i="10" s="1"/>
  <c r="H4508" i="10"/>
  <c r="K4508" i="10" s="1"/>
  <c r="H4507" i="10"/>
  <c r="K4507" i="10" s="1"/>
  <c r="H414" i="10"/>
  <c r="K414" i="10" s="1"/>
  <c r="H413" i="10"/>
  <c r="K413" i="10" s="1"/>
  <c r="H987" i="10"/>
  <c r="K987" i="10" s="1"/>
  <c r="H2325" i="10"/>
  <c r="K2325" i="10" s="1"/>
  <c r="H2671" i="10"/>
  <c r="K2671" i="10" s="1"/>
  <c r="H3113" i="10"/>
  <c r="K3113" i="10" s="1"/>
  <c r="H4240" i="10"/>
  <c r="K4240" i="10" s="1"/>
  <c r="H4239" i="10"/>
  <c r="K4239" i="10" s="1"/>
  <c r="H1165" i="10"/>
  <c r="K1165" i="10" s="1"/>
  <c r="H744" i="10"/>
  <c r="K744" i="10" s="1"/>
  <c r="H696" i="10"/>
  <c r="K696" i="10" s="1"/>
  <c r="H494" i="10"/>
  <c r="K494" i="10" s="1"/>
  <c r="H493" i="10"/>
  <c r="K493" i="10" s="1"/>
  <c r="H527" i="10"/>
  <c r="K527" i="10" s="1"/>
  <c r="H714" i="10"/>
  <c r="K714" i="10" s="1"/>
  <c r="H713" i="10"/>
  <c r="K713" i="10" s="1"/>
  <c r="H419" i="10"/>
  <c r="K419" i="10" s="1"/>
  <c r="H433" i="10"/>
  <c r="K433" i="10" s="1"/>
  <c r="H432" i="10"/>
  <c r="K432" i="10" s="1"/>
  <c r="H228" i="10"/>
  <c r="K228" i="10" s="1"/>
  <c r="H725" i="10"/>
  <c r="K725" i="10" s="1"/>
  <c r="H724" i="10"/>
  <c r="K724" i="10" s="1"/>
  <c r="H950" i="10"/>
  <c r="K950" i="10" s="1"/>
  <c r="H923" i="10"/>
  <c r="K923" i="10" s="1"/>
  <c r="H922" i="10"/>
  <c r="K922" i="10" s="1"/>
  <c r="H1130" i="10"/>
  <c r="K1130" i="10" s="1"/>
  <c r="H1129" i="10"/>
  <c r="K1129" i="10" s="1"/>
  <c r="H1232" i="10"/>
  <c r="K1232" i="10" s="1"/>
  <c r="H1396" i="10"/>
  <c r="K1396" i="10" s="1"/>
  <c r="H1395" i="10"/>
  <c r="K1395" i="10" s="1"/>
  <c r="H1596" i="10"/>
  <c r="K1596" i="10" s="1"/>
  <c r="H1595" i="10"/>
  <c r="K1595" i="10" s="1"/>
  <c r="H1268" i="10"/>
  <c r="K1268" i="10" s="1"/>
  <c r="H1267" i="10"/>
  <c r="K1267" i="10" s="1"/>
  <c r="H1630" i="10"/>
  <c r="K1630" i="10" s="1"/>
  <c r="H1629" i="10"/>
  <c r="K1629" i="10" s="1"/>
  <c r="H2229" i="10"/>
  <c r="K2229" i="10" s="1"/>
  <c r="H1713" i="10"/>
  <c r="K1713" i="10" s="1"/>
  <c r="H1712" i="10"/>
  <c r="K1712" i="10" s="1"/>
  <c r="H1841" i="10"/>
  <c r="K1841" i="10" s="1"/>
  <c r="H1840" i="10"/>
  <c r="K1840" i="10" s="1"/>
  <c r="H2105" i="10"/>
  <c r="K2105" i="10" s="1"/>
  <c r="H2104" i="10"/>
  <c r="K2104" i="10" s="1"/>
  <c r="H2027" i="10"/>
  <c r="K2027" i="10" s="1"/>
  <c r="H2254" i="10"/>
  <c r="K2254" i="10" s="1"/>
  <c r="H2253" i="10"/>
  <c r="K2253" i="10" s="1"/>
  <c r="H1956" i="10"/>
  <c r="K1956" i="10" s="1"/>
  <c r="H1955" i="10"/>
  <c r="K1955" i="10" s="1"/>
  <c r="H1671" i="10"/>
  <c r="K1671" i="10" s="1"/>
  <c r="H1799" i="10"/>
  <c r="K1799" i="10" s="1"/>
  <c r="H2348" i="10"/>
  <c r="K2348" i="10" s="1"/>
  <c r="H4980" i="10"/>
  <c r="K4980" i="10" s="1"/>
  <c r="H4979" i="10"/>
  <c r="K4979" i="10" s="1"/>
  <c r="H4916" i="10"/>
  <c r="K4916" i="10" s="1"/>
  <c r="H4893" i="10"/>
  <c r="K4893" i="10" s="1"/>
  <c r="H3282" i="10"/>
  <c r="K3282" i="10" s="1"/>
  <c r="H3320" i="10"/>
  <c r="K3320" i="10" s="1"/>
  <c r="H3247" i="10"/>
  <c r="K3247" i="10" s="1"/>
  <c r="H2792" i="10"/>
  <c r="K2792" i="10" s="1"/>
  <c r="H2791" i="10"/>
  <c r="K2791" i="10" s="1"/>
  <c r="H2891" i="10"/>
  <c r="K2891" i="10" s="1"/>
  <c r="H2890" i="10"/>
  <c r="K2890" i="10" s="1"/>
  <c r="H2504" i="10"/>
  <c r="K2504" i="10" s="1"/>
  <c r="H2632" i="10"/>
  <c r="K2632" i="10" s="1"/>
  <c r="H2936" i="10"/>
  <c r="K2936" i="10" s="1"/>
  <c r="H2935" i="10"/>
  <c r="K2935" i="10" s="1"/>
  <c r="H2999" i="10"/>
  <c r="K2999" i="10" s="1"/>
  <c r="H2998" i="10"/>
  <c r="K2998" i="10" s="1"/>
  <c r="H3056" i="10"/>
  <c r="K3056" i="10" s="1"/>
  <c r="H2894" i="10"/>
  <c r="K2894" i="10" s="1"/>
  <c r="H2893" i="10"/>
  <c r="K2893" i="10" s="1"/>
  <c r="H3417" i="10"/>
  <c r="K3417" i="10" s="1"/>
  <c r="H3416" i="10"/>
  <c r="K3416" i="10" s="1"/>
  <c r="H3518" i="10"/>
  <c r="K3518" i="10" s="1"/>
  <c r="H3591" i="10"/>
  <c r="K3591" i="10" s="1"/>
  <c r="H3886" i="10"/>
  <c r="K3886" i="10" s="1"/>
  <c r="H3885" i="10"/>
  <c r="K3885" i="10" s="1"/>
  <c r="H3904" i="10"/>
  <c r="K3904" i="10" s="1"/>
  <c r="H3989" i="10"/>
  <c r="K3989" i="10" s="1"/>
  <c r="H4108" i="10"/>
  <c r="K4108" i="10" s="1"/>
  <c r="H4107" i="10"/>
  <c r="K4107" i="10" s="1"/>
  <c r="H4153" i="10"/>
  <c r="K4153" i="10" s="1"/>
  <c r="H4096" i="10"/>
  <c r="K4096" i="10" s="1"/>
  <c r="H4591" i="10"/>
  <c r="K4591" i="10" s="1"/>
  <c r="H4590" i="10"/>
  <c r="K4590" i="10" s="1"/>
  <c r="H4412" i="10"/>
  <c r="K4412" i="10" s="1"/>
  <c r="H4411" i="10"/>
  <c r="K4411" i="10" s="1"/>
  <c r="H4621" i="10"/>
  <c r="K4621" i="10" s="1"/>
  <c r="H286" i="10"/>
  <c r="K286" i="10" s="1"/>
  <c r="H848" i="10"/>
  <c r="K848" i="10" s="1"/>
  <c r="H847" i="10"/>
  <c r="K847" i="10" s="1"/>
  <c r="H1439" i="10"/>
  <c r="K1439" i="10" s="1"/>
  <c r="H2708" i="10"/>
  <c r="K2708" i="10" s="1"/>
  <c r="H2707" i="10"/>
  <c r="K2707" i="10" s="1"/>
  <c r="H3415" i="10"/>
  <c r="K3415" i="10" s="1"/>
  <c r="H4432" i="10"/>
  <c r="K4432" i="10" s="1"/>
  <c r="H314" i="10"/>
  <c r="K314" i="10" s="1"/>
  <c r="H313" i="10"/>
  <c r="K313" i="10" s="1"/>
  <c r="H962" i="10"/>
  <c r="K962" i="10" s="1"/>
  <c r="H382" i="10"/>
  <c r="K382" i="10" s="1"/>
  <c r="H611" i="10"/>
  <c r="K611" i="10" s="1"/>
  <c r="H610" i="10"/>
  <c r="K610" i="10" s="1"/>
  <c r="H723" i="10"/>
  <c r="K723" i="10" s="1"/>
  <c r="H98" i="10"/>
  <c r="K98" i="10" s="1"/>
  <c r="H452" i="10"/>
  <c r="K452" i="10" s="1"/>
  <c r="H516" i="10"/>
  <c r="K516" i="10" s="1"/>
  <c r="H560" i="10"/>
  <c r="K560" i="10" s="1"/>
  <c r="H192" i="10"/>
  <c r="K192" i="10" s="1"/>
  <c r="H191" i="10"/>
  <c r="K191" i="10" s="1"/>
  <c r="H128" i="10"/>
  <c r="K128" i="10" s="1"/>
  <c r="H603" i="10"/>
  <c r="K603" i="10" s="1"/>
  <c r="H1142" i="10"/>
  <c r="K1142" i="10" s="1"/>
  <c r="H1157" i="10"/>
  <c r="K1157" i="10" s="1"/>
  <c r="H1513" i="10"/>
  <c r="K1513" i="10" s="1"/>
  <c r="H1512" i="10"/>
  <c r="K1512" i="10" s="1"/>
  <c r="H1449" i="10"/>
  <c r="K1449" i="10" s="1"/>
  <c r="H1435" i="10"/>
  <c r="K1435" i="10" s="1"/>
  <c r="H4868" i="10"/>
  <c r="K4868" i="10" s="1"/>
  <c r="H4867" i="10"/>
  <c r="K4867" i="10" s="1"/>
  <c r="H1653" i="10"/>
  <c r="K1653" i="10" s="1"/>
  <c r="H1781" i="10"/>
  <c r="K1781" i="10" s="1"/>
  <c r="H2190" i="10"/>
  <c r="K2190" i="10" s="1"/>
  <c r="H2304" i="10"/>
  <c r="K2304" i="10" s="1"/>
  <c r="H1983" i="10"/>
  <c r="K1983" i="10" s="1"/>
  <c r="H2370" i="10"/>
  <c r="K2370" i="10" s="1"/>
  <c r="H3164" i="10"/>
  <c r="K3164" i="10" s="1"/>
  <c r="H2475" i="10"/>
  <c r="K2475" i="10" s="1"/>
  <c r="H2834" i="10"/>
  <c r="K2834" i="10" s="1"/>
  <c r="H2748" i="10"/>
  <c r="K2748" i="10" s="1"/>
  <c r="H2654" i="10"/>
  <c r="K2654" i="10" s="1"/>
  <c r="H2540" i="10"/>
  <c r="K2540" i="10" s="1"/>
  <c r="H2668" i="10"/>
  <c r="K2668" i="10" s="1"/>
  <c r="H2982" i="10"/>
  <c r="K2982" i="10" s="1"/>
  <c r="H2981" i="10"/>
  <c r="K2981" i="10" s="1"/>
  <c r="H2904" i="10"/>
  <c r="K2904" i="10" s="1"/>
  <c r="H2542" i="10"/>
  <c r="K2542" i="10" s="1"/>
  <c r="H2541" i="10"/>
  <c r="K2541" i="10" s="1"/>
  <c r="H3421" i="10"/>
  <c r="K3421" i="10" s="1"/>
  <c r="H3614" i="10"/>
  <c r="K3614" i="10" s="1"/>
  <c r="H3613" i="10"/>
  <c r="K3613" i="10" s="1"/>
  <c r="H3489" i="10"/>
  <c r="K3489" i="10" s="1"/>
  <c r="H3474" i="10"/>
  <c r="K3474" i="10" s="1"/>
  <c r="H3343" i="10"/>
  <c r="K3343" i="10" s="1"/>
  <c r="H3342" i="10"/>
  <c r="K3342" i="10" s="1"/>
  <c r="H3540" i="10"/>
  <c r="K3540" i="10" s="1"/>
  <c r="H3812" i="10"/>
  <c r="K3812" i="10" s="1"/>
  <c r="H3811" i="10"/>
  <c r="K3811" i="10" s="1"/>
  <c r="H3940" i="10"/>
  <c r="K3940" i="10" s="1"/>
  <c r="H3939" i="10"/>
  <c r="K3939" i="10" s="1"/>
  <c r="H4336" i="10"/>
  <c r="K4336" i="10" s="1"/>
  <c r="H4335" i="10"/>
  <c r="K4335" i="10" s="1"/>
  <c r="H4181" i="10"/>
  <c r="K4181" i="10" s="1"/>
  <c r="H4371" i="10"/>
  <c r="K4371" i="10" s="1"/>
  <c r="H4370" i="10"/>
  <c r="K4370" i="10" s="1"/>
  <c r="H4391" i="10"/>
  <c r="K4391" i="10" s="1"/>
  <c r="H4390" i="10"/>
  <c r="K4390" i="10" s="1"/>
  <c r="H4641" i="10"/>
  <c r="K4641" i="10" s="1"/>
  <c r="H4640" i="10"/>
  <c r="K4640" i="10" s="1"/>
  <c r="H4610" i="10"/>
  <c r="K4610" i="10" s="1"/>
  <c r="H4609" i="10"/>
  <c r="K4609" i="10" s="1"/>
  <c r="H4660" i="10"/>
  <c r="K4660" i="10" s="1"/>
  <c r="H4628" i="10"/>
  <c r="K4628" i="10" s="1"/>
  <c r="H4627" i="10"/>
  <c r="K4627" i="10" s="1"/>
  <c r="H3701" i="10"/>
  <c r="K3701" i="10" s="1"/>
  <c r="H390" i="10"/>
  <c r="K390" i="10" s="1"/>
  <c r="H389" i="10"/>
  <c r="K389" i="10" s="1"/>
  <c r="H458" i="10"/>
  <c r="K458" i="10" s="1"/>
  <c r="H457" i="10"/>
  <c r="K457" i="10" s="1"/>
  <c r="H1306" i="10"/>
  <c r="K1306" i="10" s="1"/>
  <c r="H894" i="10"/>
  <c r="K894" i="10" s="1"/>
  <c r="H905" i="10"/>
  <c r="K905" i="10" s="1"/>
  <c r="H418" i="10"/>
  <c r="K418" i="10" s="1"/>
  <c r="H417" i="10"/>
  <c r="K417" i="10" s="1"/>
  <c r="H889" i="10"/>
  <c r="K889" i="10" s="1"/>
  <c r="H356" i="10"/>
  <c r="K356" i="10" s="1"/>
  <c r="H244" i="10"/>
  <c r="K244" i="10" s="1"/>
  <c r="H243" i="10"/>
  <c r="K243" i="10" s="1"/>
  <c r="H255" i="10"/>
  <c r="K255" i="10" s="1"/>
  <c r="H127" i="10"/>
  <c r="K127" i="10" s="1"/>
  <c r="H1227" i="10"/>
  <c r="K1227" i="10" s="1"/>
  <c r="H1424" i="10"/>
  <c r="K1424" i="10" s="1"/>
  <c r="H1087" i="10"/>
  <c r="K1087" i="10" s="1"/>
  <c r="H1086" i="10"/>
  <c r="K1086" i="10" s="1"/>
  <c r="H1049" i="10"/>
  <c r="K1049" i="10" s="1"/>
  <c r="H1048" i="10"/>
  <c r="K1048" i="10" s="1"/>
  <c r="H1606" i="10"/>
  <c r="K1606" i="10" s="1"/>
  <c r="H1204" i="10"/>
  <c r="K1204" i="10" s="1"/>
  <c r="H1203" i="10"/>
  <c r="K1203" i="10" s="1"/>
  <c r="H1566" i="10"/>
  <c r="K1566" i="10" s="1"/>
  <c r="H2127" i="10"/>
  <c r="K2127" i="10" s="1"/>
  <c r="H1657" i="10"/>
  <c r="K1657" i="10" s="1"/>
  <c r="H1785" i="10"/>
  <c r="K1785" i="10" s="1"/>
  <c r="H2288" i="10"/>
  <c r="K2288" i="10" s="1"/>
  <c r="H2425" i="10"/>
  <c r="K2425" i="10" s="1"/>
  <c r="H2424" i="10"/>
  <c r="K2424" i="10" s="1"/>
  <c r="H4706" i="10"/>
  <c r="K4706" i="10" s="1"/>
  <c r="H4705" i="10"/>
  <c r="K4705" i="10" s="1"/>
  <c r="H2014" i="10"/>
  <c r="K2014" i="10" s="1"/>
  <c r="H2013" i="10"/>
  <c r="K2013" i="10" s="1"/>
  <c r="H1926" i="10"/>
  <c r="K1926" i="10" s="1"/>
  <c r="H1925" i="10"/>
  <c r="K1925" i="10" s="1"/>
  <c r="H2151" i="10"/>
  <c r="K2151" i="10" s="1"/>
  <c r="H1912" i="10"/>
  <c r="K1912" i="10" s="1"/>
  <c r="H1911" i="10"/>
  <c r="K1911" i="10" s="1"/>
  <c r="H3089" i="10"/>
  <c r="K3089" i="10" s="1"/>
  <c r="H3088" i="10"/>
  <c r="K3088" i="10" s="1"/>
  <c r="H2852" i="10"/>
  <c r="K2852" i="10" s="1"/>
  <c r="H2851" i="10"/>
  <c r="K2851" i="10" s="1"/>
  <c r="H3044" i="10"/>
  <c r="K3044" i="10" s="1"/>
  <c r="H3043" i="10"/>
  <c r="K3043" i="10" s="1"/>
  <c r="H3102" i="10"/>
  <c r="K3102" i="10" s="1"/>
  <c r="H2646" i="10"/>
  <c r="K2646" i="10" s="1"/>
  <c r="H3182" i="10"/>
  <c r="K3182" i="10" s="1"/>
  <c r="H3079" i="10"/>
  <c r="K3079" i="10" s="1"/>
  <c r="H3078" i="10"/>
  <c r="K3078" i="10" s="1"/>
  <c r="H2544" i="10"/>
  <c r="K2544" i="10" s="1"/>
  <c r="H2543" i="10"/>
  <c r="K2543" i="10" s="1"/>
  <c r="H2672" i="10"/>
  <c r="K2672" i="10" s="1"/>
  <c r="H2997" i="10"/>
  <c r="K2997" i="10" s="1"/>
  <c r="H3336" i="10"/>
  <c r="K3336" i="10" s="1"/>
  <c r="H2776" i="10"/>
  <c r="K2776" i="10" s="1"/>
  <c r="H3425" i="10"/>
  <c r="K3425" i="10" s="1"/>
  <c r="H3543" i="10"/>
  <c r="K3543" i="10" s="1"/>
  <c r="H3542" i="10"/>
  <c r="K3542" i="10" s="1"/>
  <c r="H3481" i="10"/>
  <c r="K3481" i="10" s="1"/>
  <c r="H3480" i="10"/>
  <c r="K3480" i="10" s="1"/>
  <c r="H3498" i="10"/>
  <c r="K3498" i="10" s="1"/>
  <c r="H3444" i="10"/>
  <c r="K3444" i="10" s="1"/>
  <c r="H3947" i="10"/>
  <c r="K3947" i="10" s="1"/>
  <c r="H4024" i="10"/>
  <c r="K4024" i="10" s="1"/>
  <c r="H3839" i="10"/>
  <c r="K3839" i="10" s="1"/>
  <c r="H4248" i="10"/>
  <c r="K4248" i="10" s="1"/>
  <c r="H4247" i="10"/>
  <c r="K4247" i="10" s="1"/>
  <c r="H4205" i="10"/>
  <c r="K4205" i="10" s="1"/>
  <c r="H4378" i="10"/>
  <c r="K4378" i="10" s="1"/>
  <c r="H4377" i="10"/>
  <c r="K4377" i="10" s="1"/>
  <c r="H4423" i="10"/>
  <c r="K4423" i="10" s="1"/>
  <c r="H4672" i="10"/>
  <c r="K4672" i="10" s="1"/>
  <c r="H4426" i="10"/>
  <c r="K4426" i="10" s="1"/>
  <c r="H4695" i="10"/>
  <c r="K4695" i="10" s="1"/>
  <c r="H4694" i="10"/>
  <c r="K4694" i="10" s="1"/>
  <c r="H4581" i="10"/>
  <c r="K4581" i="10" s="1"/>
  <c r="H1003" i="10"/>
  <c r="K1003" i="10" s="1"/>
  <c r="H1002" i="10"/>
  <c r="K1002" i="10" s="1"/>
  <c r="H1511" i="10"/>
  <c r="K1511" i="10" s="1"/>
  <c r="H1510" i="10"/>
  <c r="K1510" i="10" s="1"/>
  <c r="H1945" i="10"/>
  <c r="K1945" i="10" s="1"/>
  <c r="H1944" i="10"/>
  <c r="K1944" i="10" s="1"/>
  <c r="H3065" i="10"/>
  <c r="K3065" i="10" s="1"/>
  <c r="H3064" i="10"/>
  <c r="K3064" i="10" s="1"/>
  <c r="H2613" i="10"/>
  <c r="K2613" i="10" s="1"/>
  <c r="H4200" i="10"/>
  <c r="K4200" i="10" s="1"/>
  <c r="H4943" i="10"/>
  <c r="K4943" i="10" s="1"/>
  <c r="H4940" i="10"/>
  <c r="K4940" i="10" s="1"/>
  <c r="H4939" i="10"/>
  <c r="K4939" i="10" s="1"/>
  <c r="H3607" i="10"/>
  <c r="K3607" i="10" s="1"/>
  <c r="H3691" i="10"/>
  <c r="K3691" i="10" s="1"/>
  <c r="L3691" i="10" s="1"/>
  <c r="H3690" i="10"/>
  <c r="K3690" i="10" s="1"/>
  <c r="H3967" i="10"/>
  <c r="K3967" i="10" s="1"/>
  <c r="H4483" i="10"/>
  <c r="K4483" i="10" s="1"/>
  <c r="H4482" i="10"/>
  <c r="K4482" i="10" s="1"/>
  <c r="H4991" i="10"/>
  <c r="K4991" i="10" s="1"/>
  <c r="H4582" i="10"/>
  <c r="K4582" i="10" s="1"/>
  <c r="H2787" i="10"/>
  <c r="K2787" i="10" s="1"/>
  <c r="H2786" i="10"/>
  <c r="K2786" i="10" s="1"/>
  <c r="H2066" i="10"/>
  <c r="K2066" i="10" s="1"/>
  <c r="H2065" i="10"/>
  <c r="K2065" i="10" s="1"/>
  <c r="H2850" i="10"/>
  <c r="K2850" i="10" s="1"/>
  <c r="H854" i="10"/>
  <c r="K854" i="10" s="1"/>
  <c r="H2259" i="10"/>
  <c r="K2259" i="10" s="1"/>
  <c r="H3762" i="10"/>
  <c r="K3762" i="10" s="1"/>
  <c r="H4097" i="10"/>
  <c r="K4097" i="10" s="1"/>
  <c r="H815" i="10"/>
  <c r="K815" i="10" s="1"/>
  <c r="H411" i="10"/>
  <c r="K411" i="10" s="1"/>
  <c r="H761" i="10"/>
  <c r="K761" i="10" s="1"/>
  <c r="H351" i="10"/>
  <c r="K351" i="10" s="1"/>
  <c r="H374" i="10"/>
  <c r="K374" i="10" s="1"/>
  <c r="H373" i="10"/>
  <c r="K373" i="10" s="1"/>
  <c r="H686" i="10"/>
  <c r="K686" i="10" s="1"/>
  <c r="H840" i="10"/>
  <c r="K840" i="10" s="1"/>
  <c r="H839" i="10"/>
  <c r="K839" i="10" s="1"/>
  <c r="H1394" i="10"/>
  <c r="K1394" i="10" s="1"/>
  <c r="H1393" i="10"/>
  <c r="K1393" i="10" s="1"/>
  <c r="H428" i="10"/>
  <c r="K428" i="10" s="1"/>
  <c r="H976" i="10"/>
  <c r="K976" i="10" s="1"/>
  <c r="H700" i="10"/>
  <c r="K700" i="10" s="1"/>
  <c r="H758" i="10"/>
  <c r="K758" i="10" s="1"/>
  <c r="H757" i="10"/>
  <c r="K757" i="10" s="1"/>
  <c r="H902" i="10"/>
  <c r="K902" i="10" s="1"/>
  <c r="H69" i="10"/>
  <c r="K69" i="10" s="1"/>
  <c r="H1290" i="10"/>
  <c r="K1290" i="10" s="1"/>
  <c r="H1289" i="10"/>
  <c r="K1289" i="10" s="1"/>
  <c r="H1409" i="10"/>
  <c r="K1409" i="10" s="1"/>
  <c r="H1088" i="10"/>
  <c r="K1088" i="10" s="1"/>
  <c r="H1172" i="10"/>
  <c r="K1172" i="10" s="1"/>
  <c r="H1171" i="10"/>
  <c r="K1171" i="10" s="1"/>
  <c r="H1534" i="10"/>
  <c r="K1534" i="10" s="1"/>
  <c r="H1677" i="10"/>
  <c r="K1677" i="10" s="1"/>
  <c r="H1676" i="10"/>
  <c r="K1676" i="10" s="1"/>
  <c r="H1805" i="10"/>
  <c r="K1805" i="10" s="1"/>
  <c r="H1804" i="10"/>
  <c r="K1804" i="10" s="1"/>
  <c r="H4802" i="10"/>
  <c r="K4802" i="10" s="1"/>
  <c r="H4801" i="10"/>
  <c r="K4801" i="10" s="1"/>
  <c r="H4732" i="10"/>
  <c r="K4732" i="10" s="1"/>
  <c r="H2225" i="10"/>
  <c r="K2225" i="10" s="1"/>
  <c r="H1667" i="10"/>
  <c r="K1667" i="10" s="1"/>
  <c r="H1795" i="10"/>
  <c r="K1795" i="10" s="1"/>
  <c r="H2161" i="10"/>
  <c r="K2161" i="10" s="1"/>
  <c r="H2160" i="10"/>
  <c r="K2160" i="10" s="1"/>
  <c r="H4761" i="10"/>
  <c r="K4761" i="10" s="1"/>
  <c r="H4760" i="10"/>
  <c r="K4760" i="10" s="1"/>
  <c r="H3101" i="10"/>
  <c r="K3101" i="10" s="1"/>
  <c r="H2626" i="10"/>
  <c r="K2626" i="10" s="1"/>
  <c r="H3215" i="10"/>
  <c r="K3215" i="10" s="1"/>
  <c r="H3214" i="10"/>
  <c r="K3214" i="10" s="1"/>
  <c r="H2785" i="10"/>
  <c r="K2785" i="10" s="1"/>
  <c r="H2784" i="10"/>
  <c r="K2784" i="10" s="1"/>
  <c r="H2562" i="10"/>
  <c r="K2562" i="10" s="1"/>
  <c r="H2564" i="10"/>
  <c r="K2564" i="10" s="1"/>
  <c r="H2563" i="10"/>
  <c r="K2563" i="10" s="1"/>
  <c r="H2692" i="10"/>
  <c r="K2692" i="10" s="1"/>
  <c r="H2933" i="10"/>
  <c r="K2933" i="10" s="1"/>
  <c r="H2737" i="10"/>
  <c r="K2737" i="10" s="1"/>
  <c r="H2750" i="10"/>
  <c r="K2750" i="10" s="1"/>
  <c r="H2749" i="10"/>
  <c r="K2749" i="10" s="1"/>
  <c r="H3445" i="10"/>
  <c r="K3445" i="10" s="1"/>
  <c r="H3453" i="10"/>
  <c r="K3453" i="10" s="1"/>
  <c r="H3585" i="10"/>
  <c r="K3585" i="10" s="1"/>
  <c r="H3705" i="10"/>
  <c r="K3705" i="10" s="1"/>
  <c r="H3704" i="10"/>
  <c r="K3704" i="10" s="1"/>
  <c r="H3399" i="10"/>
  <c r="K3399" i="10" s="1"/>
  <c r="H3398" i="10"/>
  <c r="K3398" i="10" s="1"/>
  <c r="H3558" i="10"/>
  <c r="K3558" i="10" s="1"/>
  <c r="H3866" i="10"/>
  <c r="K3866" i="10" s="1"/>
  <c r="H4344" i="10"/>
  <c r="K4344" i="10" s="1"/>
  <c r="H4343" i="10"/>
  <c r="K4343" i="10" s="1"/>
  <c r="H4099" i="10"/>
  <c r="K4099" i="10" s="1"/>
  <c r="H4098" i="10"/>
  <c r="K4098" i="10" s="1"/>
  <c r="H4128" i="10"/>
  <c r="K4128" i="10" s="1"/>
  <c r="H4127" i="10"/>
  <c r="K4127" i="10" s="1"/>
  <c r="H4347" i="10"/>
  <c r="K4347" i="10" s="1"/>
  <c r="H4346" i="10"/>
  <c r="K4346" i="10" s="1"/>
  <c r="H4182" i="10"/>
  <c r="K4182" i="10" s="1"/>
  <c r="H4455" i="10"/>
  <c r="K4455" i="10" s="1"/>
  <c r="H4474" i="10"/>
  <c r="K4474" i="10" s="1"/>
  <c r="H4652" i="10"/>
  <c r="K4652" i="10" s="1"/>
  <c r="H4651" i="10"/>
  <c r="K4651" i="10" s="1"/>
  <c r="H1757" i="10"/>
  <c r="K1757" i="10" s="1"/>
  <c r="H2698" i="10"/>
  <c r="K2698" i="10" s="1"/>
  <c r="H2697" i="10"/>
  <c r="K2697" i="10" s="1"/>
  <c r="H3083" i="10"/>
  <c r="K3083" i="10" s="1"/>
  <c r="H3082" i="10"/>
  <c r="K3082" i="10" s="1"/>
  <c r="H4241" i="10"/>
  <c r="K4241" i="10" s="1"/>
  <c r="H1262" i="10"/>
  <c r="K1262" i="10" s="1"/>
  <c r="H1261" i="10"/>
  <c r="K1261" i="10" s="1"/>
  <c r="H946" i="10"/>
  <c r="K946" i="10" s="1"/>
  <c r="H495" i="10"/>
  <c r="K495" i="10" s="1"/>
  <c r="H522" i="10"/>
  <c r="K522" i="10" s="1"/>
  <c r="H521" i="10"/>
  <c r="K521" i="10" s="1"/>
  <c r="H386" i="10"/>
  <c r="K386" i="10" s="1"/>
  <c r="H1158" i="10"/>
  <c r="K1158" i="10" s="1"/>
  <c r="H512" i="10"/>
  <c r="K512" i="10" s="1"/>
  <c r="H549" i="10"/>
  <c r="K549" i="10" s="1"/>
  <c r="H548" i="10"/>
  <c r="K548" i="10" s="1"/>
  <c r="H229" i="10"/>
  <c r="K229" i="10" s="1"/>
  <c r="H981" i="10"/>
  <c r="K981" i="10" s="1"/>
  <c r="H980" i="10"/>
  <c r="K980" i="10" s="1"/>
  <c r="H62" i="10"/>
  <c r="K62" i="10" s="1"/>
  <c r="H715" i="10"/>
  <c r="K715" i="10" s="1"/>
  <c r="H1060" i="10"/>
  <c r="K1060" i="10" s="1"/>
  <c r="H1059" i="10"/>
  <c r="K1059" i="10" s="1"/>
  <c r="H1175" i="10"/>
  <c r="K1175" i="10" s="1"/>
  <c r="H1174" i="10"/>
  <c r="K1174" i="10" s="1"/>
  <c r="H4848" i="10"/>
  <c r="K4848" i="10" s="1"/>
  <c r="H1842" i="10"/>
  <c r="K1842" i="10" s="1"/>
  <c r="H2106" i="10"/>
  <c r="K2106" i="10" s="1"/>
  <c r="H2283" i="10"/>
  <c r="K2283" i="10" s="1"/>
  <c r="H2255" i="10"/>
  <c r="K2255" i="10" s="1"/>
  <c r="H1957" i="10"/>
  <c r="K1957" i="10" s="1"/>
  <c r="H1993" i="10"/>
  <c r="K1993" i="10" s="1"/>
  <c r="H1992" i="10"/>
  <c r="K1992" i="10" s="1"/>
  <c r="H4800" i="10"/>
  <c r="K4800" i="10" s="1"/>
  <c r="H4971" i="10"/>
  <c r="K4971" i="10" s="1"/>
  <c r="H2035" i="10"/>
  <c r="K2035" i="10" s="1"/>
  <c r="H2034" i="10"/>
  <c r="K2034" i="10" s="1"/>
  <c r="H4904" i="10"/>
  <c r="K4904" i="10" s="1"/>
  <c r="H4903" i="10"/>
  <c r="K4903" i="10" s="1"/>
  <c r="H4745" i="10"/>
  <c r="K4745" i="10" s="1"/>
  <c r="H4744" i="10"/>
  <c r="K4744" i="10" s="1"/>
  <c r="H3132" i="10"/>
  <c r="K3132" i="10" s="1"/>
  <c r="H3131" i="10"/>
  <c r="K3131" i="10" s="1"/>
  <c r="H2658" i="10"/>
  <c r="K2658" i="10" s="1"/>
  <c r="H3001" i="10"/>
  <c r="K3001" i="10" s="1"/>
  <c r="H2793" i="10"/>
  <c r="K2793" i="10" s="1"/>
  <c r="H2840" i="10"/>
  <c r="K2840" i="10" s="1"/>
  <c r="H2839" i="10"/>
  <c r="K2839" i="10" s="1"/>
  <c r="H2892" i="10"/>
  <c r="K2892" i="10" s="1"/>
  <c r="H2634" i="10"/>
  <c r="K2634" i="10" s="1"/>
  <c r="H2633" i="10"/>
  <c r="K2633" i="10" s="1"/>
  <c r="H2505" i="10"/>
  <c r="K2505" i="10" s="1"/>
  <c r="H2937" i="10"/>
  <c r="K2937" i="10" s="1"/>
  <c r="H3000" i="10"/>
  <c r="K3000" i="10" s="1"/>
  <c r="H2895" i="10"/>
  <c r="K2895" i="10" s="1"/>
  <c r="H3606" i="10"/>
  <c r="K3606" i="10" s="1"/>
  <c r="H3728" i="10"/>
  <c r="K3728" i="10" s="1"/>
  <c r="H3727" i="10"/>
  <c r="K3727" i="10" s="1"/>
  <c r="H3435" i="10"/>
  <c r="K3435" i="10" s="1"/>
  <c r="H3529" i="10"/>
  <c r="K3529" i="10" s="1"/>
  <c r="H3528" i="10"/>
  <c r="K3528" i="10" s="1"/>
  <c r="H3773" i="10"/>
  <c r="K3773" i="10" s="1"/>
  <c r="H3772" i="10"/>
  <c r="K3772" i="10" s="1"/>
  <c r="H4028" i="10"/>
  <c r="K4028" i="10" s="1"/>
  <c r="H4320" i="10"/>
  <c r="K4320" i="10" s="1"/>
  <c r="H4319" i="10"/>
  <c r="K4319" i="10" s="1"/>
  <c r="H4184" i="10"/>
  <c r="K4184" i="10" s="1"/>
  <c r="H4183" i="10"/>
  <c r="K4183" i="10" s="1"/>
  <c r="H4214" i="10"/>
  <c r="K4214" i="10" s="1"/>
  <c r="H4213" i="10"/>
  <c r="K4213" i="10" s="1"/>
  <c r="H4306" i="10"/>
  <c r="K4306" i="10" s="1"/>
  <c r="H4416" i="10"/>
  <c r="K4416" i="10" s="1"/>
  <c r="H4415" i="10"/>
  <c r="K4415" i="10" s="1"/>
  <c r="H4592" i="10"/>
  <c r="K4592" i="10" s="1"/>
  <c r="H4410" i="10"/>
  <c r="K4410" i="10" s="1"/>
  <c r="H4409" i="10"/>
  <c r="K4409" i="10" s="1"/>
  <c r="H4413" i="10"/>
  <c r="K4413" i="10" s="1"/>
  <c r="H4500" i="10"/>
  <c r="K4500" i="10" s="1"/>
  <c r="H4499" i="10"/>
  <c r="K4499" i="10" s="1"/>
  <c r="H849" i="10"/>
  <c r="K849" i="10" s="1"/>
  <c r="H2345" i="10"/>
  <c r="K2345" i="10" s="1"/>
  <c r="H2344" i="10"/>
  <c r="K2344" i="10" s="1"/>
  <c r="H2709" i="10"/>
  <c r="K2709" i="10" s="1"/>
  <c r="H4389" i="10"/>
  <c r="K4389" i="10" s="1"/>
  <c r="H294" i="10"/>
  <c r="K294" i="10" s="1"/>
  <c r="H293" i="10"/>
  <c r="K293" i="10" s="1"/>
  <c r="H315" i="10"/>
  <c r="K315" i="10" s="1"/>
  <c r="H612" i="10"/>
  <c r="K612" i="10" s="1"/>
  <c r="H608" i="10"/>
  <c r="K608" i="10" s="1"/>
  <c r="H607" i="10"/>
  <c r="K607" i="10" s="1"/>
  <c r="H773" i="10"/>
  <c r="K773" i="10" s="1"/>
  <c r="H193" i="10"/>
  <c r="K193" i="10" s="1"/>
  <c r="H630" i="10"/>
  <c r="K630" i="10" s="1"/>
  <c r="H215" i="10"/>
  <c r="K215" i="10" s="1"/>
  <c r="H1238" i="10"/>
  <c r="K1238" i="10" s="1"/>
  <c r="H1323" i="10"/>
  <c r="K1323" i="10" s="1"/>
  <c r="H1037" i="10"/>
  <c r="K1037" i="10" s="1"/>
  <c r="H1602" i="10"/>
  <c r="K1602" i="10" s="1"/>
  <c r="H1617" i="10"/>
  <c r="K1617" i="10" s="1"/>
  <c r="H1479" i="10"/>
  <c r="K1479" i="10" s="1"/>
  <c r="H1478" i="10"/>
  <c r="K1478" i="10" s="1"/>
  <c r="H1436" i="10"/>
  <c r="K1436" i="10" s="1"/>
  <c r="H2004" i="10"/>
  <c r="K2004" i="10" s="1"/>
  <c r="H2003" i="10"/>
  <c r="K2003" i="10" s="1"/>
  <c r="H2037" i="10"/>
  <c r="K2037" i="10" s="1"/>
  <c r="H4804" i="10"/>
  <c r="K4804" i="10" s="1"/>
  <c r="H4803" i="10"/>
  <c r="K4803" i="10" s="1"/>
  <c r="H2238" i="10"/>
  <c r="K2238" i="10" s="1"/>
  <c r="H2244" i="10"/>
  <c r="K2244" i="10" s="1"/>
  <c r="H2243" i="10"/>
  <c r="K2243" i="10" s="1"/>
  <c r="H1675" i="10"/>
  <c r="K1675" i="10" s="1"/>
  <c r="H1803" i="10"/>
  <c r="K1803" i="10" s="1"/>
  <c r="H2025" i="10"/>
  <c r="K2025" i="10" s="1"/>
  <c r="H5002" i="10"/>
  <c r="K5002" i="10" s="1"/>
  <c r="H1960" i="10"/>
  <c r="K1960" i="10" s="1"/>
  <c r="H1959" i="10"/>
  <c r="K1959" i="10" s="1"/>
  <c r="H2210" i="10"/>
  <c r="K2210" i="10" s="1"/>
  <c r="H2209" i="10"/>
  <c r="K2209" i="10" s="1"/>
  <c r="H3165" i="10"/>
  <c r="K3165" i="10" s="1"/>
  <c r="H2682" i="10"/>
  <c r="K2682" i="10" s="1"/>
  <c r="H2582" i="10"/>
  <c r="K2582" i="10" s="1"/>
  <c r="H2581" i="10"/>
  <c r="K2581" i="10" s="1"/>
  <c r="H3031" i="10"/>
  <c r="K3031" i="10" s="1"/>
  <c r="H3030" i="10"/>
  <c r="K3030" i="10" s="1"/>
  <c r="H3317" i="10"/>
  <c r="K3317" i="10" s="1"/>
  <c r="H3316" i="10"/>
  <c r="K3316" i="10" s="1"/>
  <c r="H3703" i="10"/>
  <c r="K3703" i="10" s="1"/>
  <c r="H3702" i="10"/>
  <c r="K3702" i="10" s="1"/>
  <c r="H3616" i="10"/>
  <c r="K3616" i="10" s="1"/>
  <c r="H3615" i="10"/>
  <c r="K3615" i="10" s="1"/>
  <c r="H3641" i="10"/>
  <c r="K3641" i="10" s="1"/>
  <c r="H3640" i="10"/>
  <c r="K3640" i="10" s="1"/>
  <c r="H3541" i="10"/>
  <c r="K3541" i="10" s="1"/>
  <c r="H4053" i="10"/>
  <c r="K4053" i="10" s="1"/>
  <c r="H3771" i="10"/>
  <c r="K3771" i="10" s="1"/>
  <c r="H3813" i="10"/>
  <c r="K3813" i="10" s="1"/>
  <c r="H3941" i="10"/>
  <c r="K3941" i="10" s="1"/>
  <c r="H4231" i="10"/>
  <c r="K4231" i="10" s="1"/>
  <c r="H4337" i="10"/>
  <c r="K4337" i="10" s="1"/>
  <c r="H4198" i="10"/>
  <c r="K4198" i="10" s="1"/>
  <c r="H4301" i="10"/>
  <c r="K4301" i="10" s="1"/>
  <c r="H4297" i="10"/>
  <c r="K4297" i="10" s="1"/>
  <c r="H4671" i="10"/>
  <c r="K4671" i="10" s="1"/>
  <c r="H4670" i="10"/>
  <c r="K4670" i="10" s="1"/>
  <c r="H4521" i="10"/>
  <c r="K4521" i="10" s="1"/>
  <c r="H1628" i="10"/>
  <c r="K1628" i="10" s="1"/>
  <c r="H1627" i="10"/>
  <c r="K1627" i="10" s="1"/>
  <c r="H2094" i="10"/>
  <c r="K2094" i="10" s="1"/>
  <c r="H4862" i="10"/>
  <c r="K4862" i="10" s="1"/>
  <c r="H4861" i="10"/>
  <c r="K4861" i="10" s="1"/>
  <c r="H2676" i="10"/>
  <c r="K2676" i="10" s="1"/>
  <c r="H3858" i="10"/>
  <c r="K3858" i="10" s="1"/>
  <c r="H1198" i="10"/>
  <c r="K1198" i="10" s="1"/>
  <c r="H1197" i="10"/>
  <c r="K1197" i="10" s="1"/>
  <c r="H391" i="10"/>
  <c r="K391" i="10" s="1"/>
  <c r="H459" i="10"/>
  <c r="K459" i="10" s="1"/>
  <c r="H270" i="10"/>
  <c r="K270" i="10" s="1"/>
  <c r="H269" i="10"/>
  <c r="K269" i="10" s="1"/>
  <c r="H541" i="10"/>
  <c r="K541" i="10" s="1"/>
  <c r="H575" i="10"/>
  <c r="K575" i="10" s="1"/>
  <c r="H1062" i="10"/>
  <c r="K1062" i="10" s="1"/>
  <c r="H1061" i="10"/>
  <c r="K1061" i="10" s="1"/>
  <c r="H880" i="10"/>
  <c r="K880" i="10" s="1"/>
  <c r="H879" i="10"/>
  <c r="K879" i="10" s="1"/>
  <c r="H268" i="10"/>
  <c r="K268" i="10" s="1"/>
  <c r="H6" i="10"/>
  <c r="K6" i="10" s="1"/>
  <c r="H5" i="10"/>
  <c r="K5" i="10" s="1"/>
  <c r="H48" i="10"/>
  <c r="K48" i="10" s="1"/>
  <c r="H1322" i="10"/>
  <c r="K1322" i="10" s="1"/>
  <c r="H1321" i="10"/>
  <c r="K1321" i="10" s="1"/>
  <c r="H1551" i="10"/>
  <c r="K1551" i="10" s="1"/>
  <c r="H1033" i="10"/>
  <c r="K1033" i="10" s="1"/>
  <c r="H2036" i="10"/>
  <c r="K2036" i="10" s="1"/>
  <c r="H2382" i="10"/>
  <c r="K2382" i="10" s="1"/>
  <c r="H2381" i="10"/>
  <c r="K2381" i="10" s="1"/>
  <c r="H2426" i="10"/>
  <c r="K2426" i="10" s="1"/>
  <c r="H2079" i="10"/>
  <c r="K2079" i="10" s="1"/>
  <c r="H2078" i="10"/>
  <c r="K2078" i="10" s="1"/>
  <c r="H2015" i="10"/>
  <c r="K2015" i="10" s="1"/>
  <c r="H4836" i="10"/>
  <c r="K4836" i="10" s="1"/>
  <c r="H4835" i="10"/>
  <c r="K4835" i="10" s="1"/>
  <c r="H1743" i="10"/>
  <c r="K1743" i="10" s="1"/>
  <c r="H1871" i="10"/>
  <c r="K1871" i="10" s="1"/>
  <c r="H2182" i="10"/>
  <c r="K2182" i="10" s="1"/>
  <c r="H2181" i="10"/>
  <c r="K2181" i="10" s="1"/>
  <c r="H4970" i="10"/>
  <c r="K4970" i="10" s="1"/>
  <c r="H4830" i="10"/>
  <c r="K4830" i="10" s="1"/>
  <c r="H4829" i="10"/>
  <c r="K4829" i="10" s="1"/>
  <c r="H2247" i="10"/>
  <c r="K2247" i="10" s="1"/>
  <c r="H2506" i="10"/>
  <c r="K2506" i="10" s="1"/>
  <c r="H3299" i="10"/>
  <c r="K3299" i="10" s="1"/>
  <c r="H2841" i="10"/>
  <c r="K2841" i="10" s="1"/>
  <c r="H2819" i="10"/>
  <c r="K2819" i="10" s="1"/>
  <c r="H3080" i="10"/>
  <c r="K3080" i="10" s="1"/>
  <c r="H2777" i="10"/>
  <c r="K2777" i="10" s="1"/>
  <c r="H3504" i="10"/>
  <c r="K3504" i="10" s="1"/>
  <c r="H3503" i="10"/>
  <c r="K3503" i="10" s="1"/>
  <c r="H3482" i="10"/>
  <c r="K3482" i="10" s="1"/>
  <c r="H3347" i="10"/>
  <c r="K3347" i="10" s="1"/>
  <c r="H3556" i="10"/>
  <c r="K3556" i="10" s="1"/>
  <c r="H3555" i="10"/>
  <c r="K3555" i="10" s="1"/>
  <c r="H3968" i="10"/>
  <c r="K3968" i="10" s="1"/>
  <c r="H3983" i="10"/>
  <c r="K3983" i="10" s="1"/>
  <c r="H3926" i="10"/>
  <c r="K3926" i="10" s="1"/>
  <c r="H3880" i="10"/>
  <c r="K3880" i="10" s="1"/>
  <c r="H4584" i="10"/>
  <c r="K4584" i="10" s="1"/>
  <c r="H4589" i="10"/>
  <c r="K4589" i="10" s="1"/>
  <c r="H824" i="10"/>
  <c r="K824" i="10" s="1"/>
  <c r="H823" i="10"/>
  <c r="K823" i="10" s="1"/>
  <c r="H1946" i="10"/>
  <c r="K1946" i="10" s="1"/>
  <c r="H3255" i="10"/>
  <c r="K3255" i="10" s="1"/>
  <c r="H3254" i="10"/>
  <c r="K3254" i="10" s="1"/>
  <c r="H2650" i="10"/>
  <c r="K2650" i="10" s="1"/>
  <c r="H4326" i="10"/>
  <c r="K4326" i="10" s="1"/>
  <c r="H4935" i="10"/>
  <c r="K4935" i="10" s="1"/>
  <c r="H122" i="10"/>
  <c r="K122" i="10" s="1"/>
  <c r="H4073" i="10"/>
  <c r="K4073" i="10" s="1"/>
  <c r="H3339" i="10"/>
  <c r="K3339" i="10" s="1"/>
  <c r="H4587" i="10"/>
  <c r="K4587" i="10" s="1"/>
  <c r="H1626" i="10"/>
  <c r="K1626" i="10" s="1"/>
  <c r="H1256" i="10"/>
  <c r="K1256" i="10" s="1"/>
  <c r="H2994" i="10"/>
  <c r="K2994" i="10" s="1"/>
  <c r="H4807" i="10"/>
  <c r="K4807" i="10" s="1"/>
  <c r="H3315" i="10"/>
  <c r="K3315" i="10" s="1"/>
  <c r="H4066" i="10"/>
  <c r="K4066" i="10" s="1"/>
  <c r="H4065" i="10"/>
  <c r="K4065" i="10" s="1"/>
  <c r="H2768" i="10"/>
  <c r="K2768" i="10" s="1"/>
  <c r="H4987" i="10"/>
  <c r="K4987" i="10" s="1"/>
  <c r="H2248" i="10"/>
  <c r="K2248" i="10" s="1"/>
  <c r="H375" i="10"/>
  <c r="K375" i="10" s="1"/>
  <c r="H850" i="10"/>
  <c r="K850" i="10" s="1"/>
  <c r="H841" i="10"/>
  <c r="K841" i="10" s="1"/>
  <c r="H836" i="10"/>
  <c r="K836" i="10" s="1"/>
  <c r="H533" i="10"/>
  <c r="K533" i="10" s="1"/>
  <c r="H26" i="10"/>
  <c r="K26" i="10" s="1"/>
  <c r="H934" i="10"/>
  <c r="K934" i="10" s="1"/>
  <c r="H731" i="10"/>
  <c r="K731" i="10" s="1"/>
  <c r="H730" i="10"/>
  <c r="K730" i="10" s="1"/>
  <c r="H111" i="10"/>
  <c r="K111" i="10" s="1"/>
  <c r="H1503" i="10"/>
  <c r="K1503" i="10" s="1"/>
  <c r="H1173" i="10"/>
  <c r="K1173" i="10" s="1"/>
  <c r="H1678" i="10"/>
  <c r="K1678" i="10" s="1"/>
  <c r="H1806" i="10"/>
  <c r="K1806" i="10" s="1"/>
  <c r="H4899" i="10"/>
  <c r="K4899" i="10" s="1"/>
  <c r="H4898" i="10"/>
  <c r="K4898" i="10" s="1"/>
  <c r="H2062" i="10"/>
  <c r="K2062" i="10" s="1"/>
  <c r="H2061" i="10"/>
  <c r="K2061" i="10" s="1"/>
  <c r="H2180" i="10"/>
  <c r="K2180" i="10" s="1"/>
  <c r="H2179" i="10"/>
  <c r="K2179" i="10" s="1"/>
  <c r="H3084" i="10"/>
  <c r="K3084" i="10" s="1"/>
  <c r="H2977" i="10"/>
  <c r="K2977" i="10" s="1"/>
  <c r="H2976" i="10"/>
  <c r="K2976" i="10" s="1"/>
  <c r="H2627" i="10"/>
  <c r="K2627" i="10" s="1"/>
  <c r="H3087" i="10"/>
  <c r="K3087" i="10" s="1"/>
  <c r="H3239" i="10"/>
  <c r="K3239" i="10" s="1"/>
  <c r="H2934" i="10"/>
  <c r="K2934" i="10" s="1"/>
  <c r="H2751" i="10"/>
  <c r="K2751" i="10" s="1"/>
  <c r="H2824" i="10"/>
  <c r="K2824" i="10" s="1"/>
  <c r="H2823" i="10"/>
  <c r="K2823" i="10" s="1"/>
  <c r="H3446" i="10"/>
  <c r="K3446" i="10" s="1"/>
  <c r="H3712" i="10"/>
  <c r="K3712" i="10" s="1"/>
  <c r="H3867" i="10"/>
  <c r="K3867" i="10" s="1"/>
  <c r="H3826" i="10"/>
  <c r="K3826" i="10" s="1"/>
  <c r="H3868" i="10"/>
  <c r="K3868" i="10" s="1"/>
  <c r="H3882" i="10"/>
  <c r="K3882" i="10" s="1"/>
  <c r="H3881" i="10"/>
  <c r="K3881" i="10" s="1"/>
  <c r="H4345" i="10"/>
  <c r="K4345" i="10" s="1"/>
  <c r="H4054" i="10"/>
  <c r="K4054" i="10" s="1"/>
  <c r="H4456" i="10"/>
  <c r="K4456" i="10" s="1"/>
  <c r="H4466" i="10"/>
  <c r="K4466" i="10" s="1"/>
  <c r="H4457" i="10"/>
  <c r="K4457" i="10" s="1"/>
  <c r="H4653" i="10"/>
  <c r="K4653" i="10" s="1"/>
  <c r="H4556" i="10"/>
  <c r="K4556" i="10" s="1"/>
  <c r="H584" i="10"/>
  <c r="K584" i="10" s="1"/>
  <c r="H583" i="10"/>
  <c r="K583" i="10" s="1"/>
  <c r="H1348" i="10"/>
  <c r="K1348" i="10" s="1"/>
  <c r="H2699" i="10"/>
  <c r="K2699" i="10" s="1"/>
  <c r="H3447" i="10"/>
  <c r="K3447" i="10" s="1"/>
  <c r="H4211" i="10"/>
  <c r="K4211" i="10" s="1"/>
  <c r="H4210" i="10"/>
  <c r="K4210" i="10" s="1"/>
  <c r="H1263" i="10"/>
  <c r="K1263" i="10" s="1"/>
  <c r="H916" i="10"/>
  <c r="K916" i="10" s="1"/>
  <c r="H915" i="10"/>
  <c r="K915" i="10" s="1"/>
  <c r="H664" i="10"/>
  <c r="K664" i="10" s="1"/>
  <c r="H663" i="10"/>
  <c r="K663" i="10" s="1"/>
  <c r="H530" i="10"/>
  <c r="K530" i="10" s="1"/>
  <c r="H529" i="10"/>
  <c r="K529" i="10" s="1"/>
  <c r="H185" i="10"/>
  <c r="K185" i="10" s="1"/>
  <c r="H184" i="10"/>
  <c r="K184" i="10" s="1"/>
  <c r="H8" i="10"/>
  <c r="K8" i="10" s="1"/>
  <c r="H7" i="10"/>
  <c r="K7" i="10" s="1"/>
  <c r="H1217" i="10"/>
  <c r="K1217" i="10" s="1"/>
  <c r="H1485" i="10"/>
  <c r="K1485" i="10" s="1"/>
  <c r="H1505" i="10"/>
  <c r="K1505" i="10" s="1"/>
  <c r="H1463" i="10"/>
  <c r="K1463" i="10" s="1"/>
  <c r="H1295" i="10"/>
  <c r="K1295" i="10" s="1"/>
  <c r="H1294" i="10"/>
  <c r="K1294" i="10" s="1"/>
  <c r="H2001" i="10"/>
  <c r="K2001" i="10" s="1"/>
  <c r="H2000" i="10"/>
  <c r="K2000" i="10" s="1"/>
  <c r="H1745" i="10"/>
  <c r="K1745" i="10" s="1"/>
  <c r="H1744" i="10"/>
  <c r="K1744" i="10" s="1"/>
  <c r="H1873" i="10"/>
  <c r="K1873" i="10" s="1"/>
  <c r="H1872" i="10"/>
  <c r="K1872" i="10" s="1"/>
  <c r="H2361" i="10"/>
  <c r="K2361" i="10" s="1"/>
  <c r="H2360" i="10"/>
  <c r="K2360" i="10" s="1"/>
  <c r="H2212" i="10"/>
  <c r="K2212" i="10" s="1"/>
  <c r="H2211" i="10"/>
  <c r="K2211" i="10" s="1"/>
  <c r="H1703" i="10"/>
  <c r="K1703" i="10" s="1"/>
  <c r="H1831" i="10"/>
  <c r="K1831" i="10" s="1"/>
  <c r="H1994" i="10"/>
  <c r="K1994" i="10" s="1"/>
  <c r="H2049" i="10"/>
  <c r="K2049" i="10" s="1"/>
  <c r="H4965" i="10"/>
  <c r="K4965" i="10" s="1"/>
  <c r="H4964" i="10"/>
  <c r="K4964" i="10" s="1"/>
  <c r="H2050" i="10"/>
  <c r="K2050" i="10" s="1"/>
  <c r="H4905" i="10"/>
  <c r="K4905" i="10" s="1"/>
  <c r="H3133" i="10"/>
  <c r="K3133" i="10" s="1"/>
  <c r="H3178" i="10"/>
  <c r="K3178" i="10" s="1"/>
  <c r="H2975" i="10"/>
  <c r="K2975" i="10" s="1"/>
  <c r="H2770" i="10"/>
  <c r="K2770" i="10" s="1"/>
  <c r="H2536" i="10"/>
  <c r="K2536" i="10" s="1"/>
  <c r="H2664" i="10"/>
  <c r="K2664" i="10" s="1"/>
  <c r="H3199" i="10"/>
  <c r="K3199" i="10" s="1"/>
  <c r="H2598" i="10"/>
  <c r="K2598" i="10" s="1"/>
  <c r="H2597" i="10"/>
  <c r="K2597" i="10" s="1"/>
  <c r="H3205" i="10"/>
  <c r="K3205" i="10" s="1"/>
  <c r="H3449" i="10"/>
  <c r="K3449" i="10" s="1"/>
  <c r="H3448" i="10"/>
  <c r="K3448" i="10" s="1"/>
  <c r="H3688" i="10"/>
  <c r="K3688" i="10" s="1"/>
  <c r="H3729" i="10"/>
  <c r="K3729" i="10" s="1"/>
  <c r="H3761" i="10"/>
  <c r="K3761" i="10" s="1"/>
  <c r="H3938" i="10"/>
  <c r="K3938" i="10" s="1"/>
  <c r="H3937" i="10"/>
  <c r="K3937" i="10" s="1"/>
  <c r="H3808" i="10"/>
  <c r="K3808" i="10" s="1"/>
  <c r="H3807" i="10"/>
  <c r="K3807" i="10" s="1"/>
  <c r="H3936" i="10"/>
  <c r="K3936" i="10" s="1"/>
  <c r="H4294" i="10"/>
  <c r="K4294" i="10" s="1"/>
  <c r="H4069" i="10"/>
  <c r="K4069" i="10" s="1"/>
  <c r="H4675" i="10"/>
  <c r="K4675" i="10" s="1"/>
  <c r="H4501" i="10"/>
  <c r="K4501" i="10" s="1"/>
  <c r="H1146" i="10"/>
  <c r="K1146" i="10" s="1"/>
  <c r="H811" i="10"/>
  <c r="K811" i="10" s="1"/>
  <c r="H1293" i="10"/>
  <c r="K1293" i="10" s="1"/>
  <c r="H2865" i="10"/>
  <c r="K2865" i="10" s="1"/>
  <c r="H2864" i="10"/>
  <c r="K2864" i="10" s="1"/>
  <c r="H4684" i="10"/>
  <c r="K4684" i="10" s="1"/>
  <c r="H295" i="10"/>
  <c r="K295" i="10" s="1"/>
  <c r="H442" i="10"/>
  <c r="K442" i="10" s="1"/>
  <c r="H515" i="10"/>
  <c r="K515" i="10" s="1"/>
  <c r="H609" i="10"/>
  <c r="K609" i="10" s="1"/>
  <c r="H274" i="10"/>
  <c r="K274" i="10" s="1"/>
  <c r="H273" i="10"/>
  <c r="K273" i="10" s="1"/>
  <c r="H642" i="10"/>
  <c r="K642" i="10" s="1"/>
  <c r="H260" i="10"/>
  <c r="K260" i="10" s="1"/>
  <c r="H1029" i="10"/>
  <c r="K1029" i="10" s="1"/>
  <c r="H816" i="10"/>
  <c r="K816" i="10" s="1"/>
  <c r="H571" i="10"/>
  <c r="K571" i="10" s="1"/>
  <c r="H12" i="10"/>
  <c r="K12" i="10" s="1"/>
  <c r="H1314" i="10"/>
  <c r="K1314" i="10" s="1"/>
  <c r="H1407" i="10"/>
  <c r="K1407" i="10" s="1"/>
  <c r="H1080" i="10"/>
  <c r="K1080" i="10" s="1"/>
  <c r="H1101" i="10"/>
  <c r="K1101" i="10" s="1"/>
  <c r="H1347" i="10"/>
  <c r="K1347" i="10" s="1"/>
  <c r="H1346" i="10"/>
  <c r="K1346" i="10" s="1"/>
  <c r="H1135" i="10"/>
  <c r="K1135" i="10" s="1"/>
  <c r="H2005" i="10"/>
  <c r="K2005" i="10" s="1"/>
  <c r="H1685" i="10"/>
  <c r="K1685" i="10" s="1"/>
  <c r="H1813" i="10"/>
  <c r="K1813" i="10" s="1"/>
  <c r="H1812" i="10"/>
  <c r="K1812" i="10" s="1"/>
  <c r="H2017" i="10"/>
  <c r="K2017" i="10" s="1"/>
  <c r="H2016" i="10"/>
  <c r="K2016" i="10" s="1"/>
  <c r="H2294" i="10"/>
  <c r="K2294" i="10" s="1"/>
  <c r="H2293" i="10"/>
  <c r="K2293" i="10" s="1"/>
  <c r="H4805" i="10"/>
  <c r="K4805" i="10" s="1"/>
  <c r="H2239" i="10"/>
  <c r="K2239" i="10" s="1"/>
  <c r="H2026" i="10"/>
  <c r="K2026" i="10" s="1"/>
  <c r="H4954" i="10"/>
  <c r="K4954" i="10" s="1"/>
  <c r="H4953" i="10"/>
  <c r="K4953" i="10" s="1"/>
  <c r="H3148" i="10"/>
  <c r="K3148" i="10" s="1"/>
  <c r="H3041" i="10"/>
  <c r="K3041" i="10" s="1"/>
  <c r="H3040" i="10"/>
  <c r="K3040" i="10" s="1"/>
  <c r="H3032" i="10"/>
  <c r="K3032" i="10" s="1"/>
  <c r="H3140" i="10"/>
  <c r="K3140" i="10" s="1"/>
  <c r="H3139" i="10"/>
  <c r="K3139" i="10" s="1"/>
  <c r="H3047" i="10"/>
  <c r="K3047" i="10" s="1"/>
  <c r="H2572" i="10"/>
  <c r="K2572" i="10" s="1"/>
  <c r="H2700" i="10"/>
  <c r="K2700" i="10" s="1"/>
  <c r="H2731" i="10"/>
  <c r="K2731" i="10" s="1"/>
  <c r="H2815" i="10"/>
  <c r="K2815" i="10" s="1"/>
  <c r="H2885" i="10"/>
  <c r="K2885" i="10" s="1"/>
  <c r="H3468" i="10"/>
  <c r="K3468" i="10" s="1"/>
  <c r="H3471" i="10"/>
  <c r="K3471" i="10" s="1"/>
  <c r="H3470" i="10"/>
  <c r="K3470" i="10" s="1"/>
  <c r="H3617" i="10"/>
  <c r="K3617" i="10" s="1"/>
  <c r="H3642" i="10"/>
  <c r="K3642" i="10" s="1"/>
  <c r="H3375" i="10"/>
  <c r="K3375" i="10" s="1"/>
  <c r="H3668" i="10"/>
  <c r="K3668" i="10" s="1"/>
  <c r="H3667" i="10"/>
  <c r="K3667" i="10" s="1"/>
  <c r="H3894" i="10"/>
  <c r="K3894" i="10" s="1"/>
  <c r="H3844" i="10"/>
  <c r="K3844" i="10" s="1"/>
  <c r="H3843" i="10"/>
  <c r="K3843" i="10" s="1"/>
  <c r="H3810" i="10"/>
  <c r="K3810" i="10" s="1"/>
  <c r="H3809" i="10"/>
  <c r="K3809" i="10" s="1"/>
  <c r="H4376" i="10"/>
  <c r="K4376" i="10" s="1"/>
  <c r="H4375" i="10"/>
  <c r="K4375" i="10" s="1"/>
  <c r="H4074" i="10"/>
  <c r="K4074" i="10" s="1"/>
  <c r="H4199" i="10"/>
  <c r="K4199" i="10" s="1"/>
  <c r="H4163" i="10"/>
  <c r="K4163" i="10" s="1"/>
  <c r="H4298" i="10"/>
  <c r="K4298" i="10" s="1"/>
  <c r="H4552" i="10"/>
  <c r="K4552" i="10" s="1"/>
  <c r="H4388" i="10"/>
  <c r="K4388" i="10" s="1"/>
  <c r="H669" i="10"/>
  <c r="K669" i="10" s="1"/>
  <c r="H2095" i="10"/>
  <c r="K2095" i="10" s="1"/>
  <c r="H1199" i="10"/>
  <c r="K1199" i="10" s="1"/>
  <c r="H616" i="10"/>
  <c r="K616" i="10" s="1"/>
  <c r="H861" i="10"/>
  <c r="K861" i="10" s="1"/>
  <c r="H271" i="10"/>
  <c r="K271" i="10" s="1"/>
  <c r="H749" i="10"/>
  <c r="K749" i="10" s="1"/>
  <c r="H748" i="10"/>
  <c r="K748" i="10" s="1"/>
  <c r="H564" i="10"/>
  <c r="K564" i="10" s="1"/>
  <c r="H436" i="10"/>
  <c r="K436" i="10" s="1"/>
  <c r="H435" i="10"/>
  <c r="K435" i="10" s="1"/>
  <c r="H544" i="10"/>
  <c r="K544" i="10" s="1"/>
  <c r="H38" i="10"/>
  <c r="K38" i="10" s="1"/>
  <c r="H822" i="10"/>
  <c r="K822" i="10" s="1"/>
  <c r="H821" i="10"/>
  <c r="K821" i="10" s="1"/>
  <c r="H1552" i="10"/>
  <c r="K1552" i="10" s="1"/>
  <c r="H1176" i="10"/>
  <c r="K1176" i="10" s="1"/>
  <c r="H1288" i="10"/>
  <c r="K1288" i="10" s="1"/>
  <c r="H1287" i="10"/>
  <c r="K1287" i="10" s="1"/>
  <c r="H1495" i="10"/>
  <c r="K1495" i="10" s="1"/>
  <c r="H1034" i="10"/>
  <c r="K1034" i="10" s="1"/>
  <c r="H1689" i="10"/>
  <c r="K1689" i="10" s="1"/>
  <c r="H1817" i="10"/>
  <c r="K1817" i="10" s="1"/>
  <c r="H2383" i="10"/>
  <c r="K2383" i="10" s="1"/>
  <c r="H2080" i="10"/>
  <c r="K2080" i="10" s="1"/>
  <c r="H2270" i="10"/>
  <c r="K2270" i="10" s="1"/>
  <c r="H2437" i="10"/>
  <c r="K2437" i="10" s="1"/>
  <c r="H4963" i="10"/>
  <c r="K4963" i="10" s="1"/>
  <c r="H2423" i="10"/>
  <c r="K2423" i="10" s="1"/>
  <c r="H2450" i="10"/>
  <c r="K2450" i="10" s="1"/>
  <c r="H2853" i="10"/>
  <c r="K2853" i="10" s="1"/>
  <c r="H3145" i="10"/>
  <c r="K3145" i="10" s="1"/>
  <c r="H3335" i="10"/>
  <c r="K3335" i="10" s="1"/>
  <c r="H3334" i="10"/>
  <c r="K3334" i="10" s="1"/>
  <c r="H2576" i="10"/>
  <c r="K2576" i="10" s="1"/>
  <c r="H2704" i="10"/>
  <c r="K2704" i="10" s="1"/>
  <c r="H2795" i="10"/>
  <c r="K2795" i="10" s="1"/>
  <c r="H2794" i="10"/>
  <c r="K2794" i="10" s="1"/>
  <c r="H2722" i="10"/>
  <c r="K2722" i="10" s="1"/>
  <c r="H2888" i="10"/>
  <c r="K2888" i="10" s="1"/>
  <c r="H3484" i="10"/>
  <c r="K3484" i="10" s="1"/>
  <c r="H3483" i="10"/>
  <c r="K3483" i="10" s="1"/>
  <c r="H3566" i="10"/>
  <c r="K3566" i="10" s="1"/>
  <c r="H3505" i="10"/>
  <c r="K3505" i="10" s="1"/>
  <c r="H3570" i="10"/>
  <c r="K3570" i="10" s="1"/>
  <c r="H3557" i="10"/>
  <c r="K3557" i="10" s="1"/>
  <c r="H4031" i="10"/>
  <c r="K4031" i="10" s="1"/>
  <c r="H4348" i="10"/>
  <c r="K4348" i="10" s="1"/>
  <c r="H4230" i="10"/>
  <c r="K4230" i="10" s="1"/>
  <c r="H4341" i="10"/>
  <c r="K4341" i="10" s="1"/>
  <c r="H4407" i="10"/>
  <c r="K4407" i="10" s="1"/>
  <c r="H4568" i="10"/>
  <c r="K4568" i="10" s="1"/>
  <c r="H4634" i="10"/>
  <c r="K4634" i="10" s="1"/>
  <c r="H4484" i="10"/>
  <c r="K4484" i="10" s="1"/>
  <c r="H1567" i="10"/>
  <c r="K1567" i="10" s="1"/>
  <c r="H1071" i="10"/>
  <c r="K1071" i="10" s="1"/>
  <c r="H1843" i="10"/>
  <c r="K1843" i="10" s="1"/>
  <c r="H4486" i="10"/>
  <c r="K4486" i="10" s="1"/>
  <c r="H4999" i="10"/>
  <c r="K4999" i="10" s="1"/>
  <c r="H4919" i="10"/>
  <c r="K4919" i="10" s="1"/>
  <c r="H4238" i="10"/>
  <c r="K4238" i="10" s="1"/>
  <c r="H4537" i="10"/>
  <c r="K4537" i="10" s="1"/>
  <c r="H4438" i="10"/>
  <c r="K4438" i="10" s="1"/>
  <c r="H146" i="10"/>
  <c r="K146" i="10" s="1"/>
  <c r="H1958" i="10"/>
  <c r="K1958" i="10" s="1"/>
  <c r="H2144" i="10"/>
  <c r="K2144" i="10" s="1"/>
  <c r="H2418" i="10"/>
  <c r="K2418" i="10" s="1"/>
  <c r="H2417" i="10"/>
  <c r="K2417" i="10" s="1"/>
  <c r="H328" i="10"/>
  <c r="K328" i="10" s="1"/>
  <c r="H140" i="10"/>
  <c r="K140" i="10" s="1"/>
  <c r="H139" i="10"/>
  <c r="K139" i="10" s="1"/>
  <c r="H3042" i="10"/>
  <c r="K3042" i="10" s="1"/>
  <c r="H4583" i="10"/>
  <c r="K4583" i="10" s="1"/>
  <c r="H4704" i="10"/>
  <c r="K4704" i="10" s="1"/>
  <c r="H347" i="10"/>
  <c r="K347" i="10" s="1"/>
  <c r="H2046" i="10"/>
  <c r="K2046" i="10" s="1"/>
  <c r="H2045" i="10"/>
  <c r="K2045" i="10" s="1"/>
  <c r="H3213" i="10"/>
  <c r="K3213" i="10" s="1"/>
  <c r="H2757" i="10"/>
  <c r="K2757" i="10" s="1"/>
  <c r="H2756" i="10"/>
  <c r="K2756" i="10" s="1"/>
  <c r="H3842" i="10"/>
  <c r="K3842" i="10" s="1"/>
  <c r="H3841" i="10"/>
  <c r="K3841" i="10" s="1"/>
  <c r="H553" i="10"/>
  <c r="K553" i="10" s="1"/>
  <c r="H589" i="10"/>
  <c r="K589" i="10" s="1"/>
  <c r="H588" i="10"/>
  <c r="K588" i="10" s="1"/>
  <c r="H1011" i="10"/>
  <c r="K1011" i="10" s="1"/>
  <c r="H1010" i="10"/>
  <c r="K1010" i="10" s="1"/>
  <c r="H789" i="10"/>
  <c r="K789" i="10" s="1"/>
  <c r="H788" i="10"/>
  <c r="K788" i="10" s="1"/>
  <c r="H404" i="10"/>
  <c r="K404" i="10" s="1"/>
  <c r="H403" i="10"/>
  <c r="K403" i="10" s="1"/>
  <c r="H678" i="10"/>
  <c r="K678" i="10" s="1"/>
  <c r="H112" i="10"/>
  <c r="K112" i="10" s="1"/>
  <c r="H1038" i="10"/>
  <c r="K1038" i="10" s="1"/>
  <c r="H1504" i="10"/>
  <c r="K1504" i="10" s="1"/>
  <c r="H1055" i="10"/>
  <c r="K1055" i="10" s="1"/>
  <c r="H1074" i="10"/>
  <c r="K1074" i="10" s="1"/>
  <c r="H1345" i="10"/>
  <c r="K1345" i="10" s="1"/>
  <c r="H1344" i="10"/>
  <c r="K1344" i="10" s="1"/>
  <c r="H1447" i="10"/>
  <c r="K1447" i="10" s="1"/>
  <c r="H1940" i="10"/>
  <c r="K1940" i="10" s="1"/>
  <c r="H1709" i="10"/>
  <c r="K1709" i="10" s="1"/>
  <c r="H1708" i="10"/>
  <c r="K1708" i="10" s="1"/>
  <c r="H1837" i="10"/>
  <c r="K1837" i="10" s="1"/>
  <c r="H1836" i="10"/>
  <c r="K1836" i="10" s="1"/>
  <c r="H4900" i="10"/>
  <c r="K4900" i="10" s="1"/>
  <c r="H1699" i="10"/>
  <c r="K1699" i="10" s="1"/>
  <c r="H1827" i="10"/>
  <c r="K1827" i="10" s="1"/>
  <c r="H1961" i="10"/>
  <c r="K1961" i="10" s="1"/>
  <c r="H2088" i="10"/>
  <c r="K2088" i="10" s="1"/>
  <c r="H2183" i="10"/>
  <c r="K2183" i="10" s="1"/>
  <c r="H3085" i="10"/>
  <c r="K3085" i="10" s="1"/>
  <c r="H2978" i="10"/>
  <c r="K2978" i="10" s="1"/>
  <c r="H2758" i="10"/>
  <c r="K2758" i="10" s="1"/>
  <c r="H2986" i="10"/>
  <c r="K2986" i="10" s="1"/>
  <c r="H2979" i="10"/>
  <c r="K2979" i="10" s="1"/>
  <c r="H2468" i="10"/>
  <c r="K2468" i="10" s="1"/>
  <c r="H2596" i="10"/>
  <c r="K2596" i="10" s="1"/>
  <c r="H2753" i="10"/>
  <c r="K2753" i="10" s="1"/>
  <c r="H2752" i="10"/>
  <c r="K2752" i="10" s="1"/>
  <c r="H3110" i="10"/>
  <c r="K3110" i="10" s="1"/>
  <c r="H2984" i="10"/>
  <c r="K2984" i="10" s="1"/>
  <c r="H2983" i="10"/>
  <c r="K2983" i="10" s="1"/>
  <c r="H2494" i="10"/>
  <c r="K2494" i="10" s="1"/>
  <c r="H3564" i="10"/>
  <c r="K3564" i="10" s="1"/>
  <c r="H3563" i="10"/>
  <c r="K3563" i="10" s="1"/>
  <c r="H3713" i="10"/>
  <c r="K3713" i="10" s="1"/>
  <c r="H3757" i="10"/>
  <c r="K3757" i="10" s="1"/>
  <c r="H3431" i="10"/>
  <c r="K3431" i="10" s="1"/>
  <c r="H3930" i="10"/>
  <c r="K3930" i="10" s="1"/>
  <c r="H4300" i="10"/>
  <c r="K4300" i="10" s="1"/>
  <c r="H4299" i="10"/>
  <c r="K4299" i="10" s="1"/>
  <c r="H4172" i="10"/>
  <c r="K4172" i="10" s="1"/>
  <c r="H4663" i="10"/>
  <c r="K4663" i="10" s="1"/>
  <c r="H4559" i="10"/>
  <c r="K4559" i="10" s="1"/>
  <c r="H4643" i="10"/>
  <c r="K4643" i="10" s="1"/>
  <c r="H4642" i="10"/>
  <c r="K4642" i="10" s="1"/>
  <c r="H4676" i="10"/>
  <c r="K4676" i="10" s="1"/>
  <c r="H1811" i="10"/>
  <c r="K1811" i="10" s="1"/>
  <c r="H2580" i="10"/>
  <c r="K2580" i="10" s="1"/>
  <c r="H4212" i="10"/>
  <c r="K4212" i="10" s="1"/>
  <c r="H194" i="10"/>
  <c r="K194" i="10" s="1"/>
  <c r="H298" i="10"/>
  <c r="K298" i="10" s="1"/>
  <c r="H297" i="10"/>
  <c r="K297" i="10" s="1"/>
  <c r="H834" i="10"/>
  <c r="K834" i="10" s="1"/>
  <c r="H520" i="10"/>
  <c r="K520" i="10" s="1"/>
  <c r="H519" i="10"/>
  <c r="K519" i="10" s="1"/>
  <c r="H1286" i="10"/>
  <c r="K1286" i="10" s="1"/>
  <c r="H768" i="10"/>
  <c r="K768" i="10" s="1"/>
  <c r="H767" i="10"/>
  <c r="K767" i="10" s="1"/>
  <c r="H501" i="10"/>
  <c r="K501" i="10" s="1"/>
  <c r="H94" i="10"/>
  <c r="K94" i="10" s="1"/>
  <c r="H1302" i="10"/>
  <c r="K1302" i="10" s="1"/>
  <c r="H1515" i="10"/>
  <c r="K1515" i="10" s="1"/>
  <c r="H1514" i="10"/>
  <c r="K1514" i="10" s="1"/>
  <c r="H1517" i="10"/>
  <c r="K1517" i="10" s="1"/>
  <c r="H1516" i="10"/>
  <c r="K1516" i="10" s="1"/>
  <c r="H1096" i="10"/>
  <c r="K1096" i="10" s="1"/>
  <c r="H1464" i="10"/>
  <c r="K1464" i="10" s="1"/>
  <c r="H1296" i="10"/>
  <c r="K1296" i="10" s="1"/>
  <c r="H2256" i="10"/>
  <c r="K2256" i="10" s="1"/>
  <c r="H2362" i="10"/>
  <c r="K2362" i="10" s="1"/>
  <c r="H4884" i="10"/>
  <c r="K4884" i="10" s="1"/>
  <c r="H2107" i="10"/>
  <c r="K2107" i="10" s="1"/>
  <c r="H2213" i="10"/>
  <c r="K2213" i="10" s="1"/>
  <c r="H2249" i="10"/>
  <c r="K2249" i="10" s="1"/>
  <c r="H4841" i="10"/>
  <c r="K4841" i="10" s="1"/>
  <c r="H4840" i="10"/>
  <c r="K4840" i="10" s="1"/>
  <c r="H2018" i="10"/>
  <c r="K2018" i="10" s="1"/>
  <c r="H3116" i="10"/>
  <c r="K3116" i="10" s="1"/>
  <c r="H3009" i="10"/>
  <c r="K3009" i="10" s="1"/>
  <c r="H3008" i="10"/>
  <c r="K3008" i="10" s="1"/>
  <c r="H2968" i="10"/>
  <c r="K2968" i="10" s="1"/>
  <c r="H2558" i="10"/>
  <c r="K2558" i="10" s="1"/>
  <c r="H3232" i="10"/>
  <c r="K3232" i="10" s="1"/>
  <c r="H3231" i="10"/>
  <c r="K3231" i="10" s="1"/>
  <c r="H3107" i="10"/>
  <c r="K3107" i="10" s="1"/>
  <c r="H2537" i="10"/>
  <c r="K2537" i="10" s="1"/>
  <c r="H2518" i="10"/>
  <c r="K2518" i="10" s="1"/>
  <c r="H3502" i="10"/>
  <c r="K3502" i="10" s="1"/>
  <c r="H3525" i="10"/>
  <c r="K3525" i="10" s="1"/>
  <c r="H3524" i="10"/>
  <c r="K3524" i="10" s="1"/>
  <c r="H3523" i="10"/>
  <c r="K3523" i="10" s="1"/>
  <c r="H3995" i="10"/>
  <c r="K3995" i="10" s="1"/>
  <c r="H3994" i="10"/>
  <c r="K3994" i="10" s="1"/>
  <c r="H4382" i="10"/>
  <c r="K4382" i="10" s="1"/>
  <c r="H4070" i="10"/>
  <c r="K4070" i="10" s="1"/>
  <c r="H4420" i="10"/>
  <c r="K4420" i="10" s="1"/>
  <c r="H4522" i="10"/>
  <c r="K4522" i="10" s="1"/>
  <c r="H1789" i="10"/>
  <c r="K1789" i="10" s="1"/>
  <c r="H1927" i="10"/>
  <c r="K1927" i="10" s="1"/>
  <c r="H2866" i="10"/>
  <c r="K2866" i="10" s="1"/>
  <c r="H3916" i="10"/>
  <c r="K3916" i="10" s="1"/>
  <c r="H4685" i="10"/>
  <c r="K4685" i="10" s="1"/>
  <c r="H498" i="10"/>
  <c r="K498" i="10" s="1"/>
  <c r="H275" i="10"/>
  <c r="K275" i="10" s="1"/>
  <c r="H864" i="10"/>
  <c r="K864" i="10" s="1"/>
  <c r="H340" i="10"/>
  <c r="K340" i="10" s="1"/>
  <c r="H817" i="10"/>
  <c r="K817" i="10" s="1"/>
  <c r="H747" i="10"/>
  <c r="K747" i="10" s="1"/>
  <c r="H1378" i="10"/>
  <c r="K1378" i="10" s="1"/>
  <c r="H1377" i="10"/>
  <c r="K1377" i="10" s="1"/>
  <c r="H1408" i="10"/>
  <c r="K1408" i="10" s="1"/>
  <c r="H1081" i="10"/>
  <c r="K1081" i="10" s="1"/>
  <c r="H1357" i="10"/>
  <c r="K1357" i="10" s="1"/>
  <c r="H1607" i="10"/>
  <c r="K1607" i="10" s="1"/>
  <c r="H1136" i="10"/>
  <c r="K1136" i="10" s="1"/>
  <c r="H2260" i="10"/>
  <c r="K2260" i="10" s="1"/>
  <c r="H4727" i="10"/>
  <c r="K4727" i="10" s="1"/>
  <c r="H4726" i="10"/>
  <c r="K4726" i="10" s="1"/>
  <c r="H4818" i="10"/>
  <c r="K4818" i="10" s="1"/>
  <c r="H4817" i="10"/>
  <c r="K4817" i="10" s="1"/>
  <c r="H4886" i="10"/>
  <c r="K4886" i="10" s="1"/>
  <c r="H4885" i="10"/>
  <c r="K4885" i="10" s="1"/>
  <c r="H1707" i="10"/>
  <c r="K1707" i="10" s="1"/>
  <c r="H1835" i="10"/>
  <c r="K1835" i="10" s="1"/>
  <c r="H2281" i="10"/>
  <c r="K2281" i="10" s="1"/>
  <c r="H4946" i="10"/>
  <c r="K4946" i="10" s="1"/>
  <c r="H4906" i="10"/>
  <c r="K4906" i="10" s="1"/>
  <c r="H4874" i="10"/>
  <c r="K4874" i="10" s="1"/>
  <c r="H4873" i="10"/>
  <c r="K4873" i="10" s="1"/>
  <c r="H3029" i="10"/>
  <c r="K3029" i="10" s="1"/>
  <c r="H3028" i="10"/>
  <c r="K3028" i="10" s="1"/>
  <c r="H3235" i="10"/>
  <c r="K3235" i="10" s="1"/>
  <c r="H3234" i="10"/>
  <c r="K3234" i="10" s="1"/>
  <c r="H2614" i="10"/>
  <c r="K2614" i="10" s="1"/>
  <c r="H3303" i="10"/>
  <c r="K3303" i="10" s="1"/>
  <c r="H3302" i="10"/>
  <c r="K3302" i="10" s="1"/>
  <c r="H2573" i="10"/>
  <c r="K2573" i="10" s="1"/>
  <c r="H3048" i="10"/>
  <c r="K3048" i="10" s="1"/>
  <c r="H3469" i="10"/>
  <c r="K3469" i="10" s="1"/>
  <c r="H3744" i="10"/>
  <c r="K3744" i="10" s="1"/>
  <c r="H3730" i="10"/>
  <c r="K3730" i="10" s="1"/>
  <c r="H3669" i="10"/>
  <c r="K3669" i="10" s="1"/>
  <c r="H4106" i="10"/>
  <c r="K4106" i="10" s="1"/>
  <c r="H4223" i="10"/>
  <c r="K4223" i="10" s="1"/>
  <c r="H4222" i="10"/>
  <c r="K4222" i="10" s="1"/>
  <c r="H4400" i="10"/>
  <c r="K4400" i="10" s="1"/>
  <c r="H4399" i="10"/>
  <c r="K4399" i="10" s="1"/>
  <c r="H4553" i="10"/>
  <c r="K4553" i="10" s="1"/>
  <c r="H1572" i="10"/>
  <c r="K1572" i="10" s="1"/>
  <c r="H4902" i="10"/>
  <c r="K4902" i="10" s="1"/>
  <c r="H4901" i="10"/>
  <c r="K4901" i="10" s="1"/>
  <c r="H4814" i="10"/>
  <c r="K4814" i="10" s="1"/>
  <c r="H4813" i="10"/>
  <c r="K4813" i="10" s="1"/>
  <c r="H3397" i="10"/>
  <c r="K3397" i="10" s="1"/>
  <c r="H4280" i="10"/>
  <c r="K4280" i="10" s="1"/>
  <c r="H4279" i="10"/>
  <c r="K4279" i="10" s="1"/>
  <c r="H818" i="10"/>
  <c r="K818" i="10" s="1"/>
  <c r="H398" i="10"/>
  <c r="K398" i="10" s="1"/>
  <c r="H739" i="10"/>
  <c r="K739" i="10" s="1"/>
  <c r="H738" i="10"/>
  <c r="K738" i="10" s="1"/>
  <c r="H1190" i="10"/>
  <c r="K1190" i="10" s="1"/>
  <c r="H576" i="10"/>
  <c r="K576" i="10" s="1"/>
  <c r="H39" i="10"/>
  <c r="K39" i="10" s="1"/>
  <c r="H998" i="10"/>
  <c r="K998" i="10" s="1"/>
  <c r="H966" i="10"/>
  <c r="K966" i="10" s="1"/>
  <c r="H80" i="10"/>
  <c r="K80" i="10" s="1"/>
  <c r="H1039" i="10"/>
  <c r="K1039" i="10" s="1"/>
  <c r="H1496" i="10"/>
  <c r="K1496" i="10" s="1"/>
  <c r="H1231" i="10"/>
  <c r="K1231" i="10" s="1"/>
  <c r="H1230" i="10"/>
  <c r="K1230" i="10" s="1"/>
  <c r="H2292" i="10"/>
  <c r="K2292" i="10" s="1"/>
  <c r="H2291" i="10"/>
  <c r="K2291" i="10" s="1"/>
  <c r="H2070" i="10"/>
  <c r="K2070" i="10" s="1"/>
  <c r="H2335" i="10"/>
  <c r="K2335" i="10" s="1"/>
  <c r="H2334" i="10"/>
  <c r="K2334" i="10" s="1"/>
  <c r="H2271" i="10"/>
  <c r="K2271" i="10" s="1"/>
  <c r="H1647" i="10"/>
  <c r="K1647" i="10" s="1"/>
  <c r="H1775" i="10"/>
  <c r="K1775" i="10" s="1"/>
  <c r="H2057" i="10"/>
  <c r="K2057" i="10" s="1"/>
  <c r="H2056" i="10"/>
  <c r="K2056" i="10" s="1"/>
  <c r="H4724" i="10"/>
  <c r="K4724" i="10" s="1"/>
  <c r="H4723" i="10"/>
  <c r="K4723" i="10" s="1"/>
  <c r="H4716" i="10"/>
  <c r="K4716" i="10" s="1"/>
  <c r="H4860" i="10"/>
  <c r="K4860" i="10" s="1"/>
  <c r="H3196" i="10"/>
  <c r="K3196" i="10" s="1"/>
  <c r="H2706" i="10"/>
  <c r="K2706" i="10" s="1"/>
  <c r="H2705" i="10"/>
  <c r="K2705" i="10" s="1"/>
  <c r="H3050" i="10"/>
  <c r="K3050" i="10" s="1"/>
  <c r="H2854" i="10"/>
  <c r="K2854" i="10" s="1"/>
  <c r="H3134" i="10"/>
  <c r="K3134" i="10" s="1"/>
  <c r="H3322" i="10"/>
  <c r="K3322" i="10" s="1"/>
  <c r="H2723" i="10"/>
  <c r="K2723" i="10" s="1"/>
  <c r="H2889" i="10"/>
  <c r="K2889" i="10" s="1"/>
  <c r="H3632" i="10"/>
  <c r="K3632" i="10" s="1"/>
  <c r="H3631" i="10"/>
  <c r="K3631" i="10" s="1"/>
  <c r="H3737" i="10"/>
  <c r="K3737" i="10" s="1"/>
  <c r="H3736" i="10"/>
  <c r="K3736" i="10" s="1"/>
  <c r="H3379" i="10"/>
  <c r="K3379" i="10" s="1"/>
  <c r="H3684" i="10"/>
  <c r="K3684" i="10" s="1"/>
  <c r="H3683" i="10"/>
  <c r="K3683" i="10" s="1"/>
  <c r="H3996" i="10"/>
  <c r="K3996" i="10" s="1"/>
  <c r="H3814" i="10"/>
  <c r="K3814" i="10" s="1"/>
  <c r="H3780" i="10"/>
  <c r="K3780" i="10" s="1"/>
  <c r="H3779" i="10"/>
  <c r="K3779" i="10" s="1"/>
  <c r="H3912" i="10"/>
  <c r="K3912" i="10" s="1"/>
  <c r="H4032" i="10"/>
  <c r="K4032" i="10" s="1"/>
  <c r="H4349" i="10"/>
  <c r="K4349" i="10" s="1"/>
  <c r="H4062" i="10"/>
  <c r="K4062" i="10" s="1"/>
  <c r="H4342" i="10"/>
  <c r="K4342" i="10" s="1"/>
  <c r="H4408" i="10"/>
  <c r="K4408" i="10" s="1"/>
  <c r="H4485" i="10"/>
  <c r="K4485" i="10" s="1"/>
  <c r="H4540" i="10"/>
  <c r="K4540" i="10" s="1"/>
  <c r="H4539" i="10"/>
  <c r="K4539" i="10" s="1"/>
  <c r="H306" i="10"/>
  <c r="K306" i="10" s="1"/>
  <c r="H1568" i="10"/>
  <c r="K1568" i="10" s="1"/>
  <c r="H1072" i="10"/>
  <c r="K1072" i="10" s="1"/>
  <c r="H1844" i="10"/>
  <c r="K1844" i="10" s="1"/>
  <c r="H2773" i="10"/>
  <c r="K2773" i="10" s="1"/>
  <c r="H2586" i="10"/>
  <c r="K2586" i="10" s="1"/>
  <c r="H4911" i="10"/>
  <c r="K4911" i="10" s="1"/>
  <c r="H2915" i="10"/>
  <c r="K2915" i="10" s="1"/>
  <c r="H2914" i="10"/>
  <c r="K2914" i="10" s="1"/>
  <c r="H4690" i="10"/>
  <c r="K4690" i="10" s="1"/>
  <c r="H4689" i="10"/>
  <c r="K4689" i="10" s="1"/>
  <c r="H2807" i="10"/>
  <c r="K2807" i="10" s="1"/>
  <c r="H3298" i="10"/>
  <c r="K3298" i="10" s="1"/>
  <c r="H1330" i="10"/>
  <c r="K1330" i="10" s="1"/>
  <c r="H727" i="10"/>
  <c r="K727" i="10" s="1"/>
  <c r="H2530" i="10"/>
  <c r="K2530" i="10" s="1"/>
  <c r="H107" i="10"/>
  <c r="K107" i="10" s="1"/>
  <c r="H106" i="10"/>
  <c r="K106" i="10" s="1"/>
  <c r="H654" i="10"/>
  <c r="K654" i="10" s="1"/>
  <c r="H643" i="10"/>
  <c r="K643" i="10" s="1"/>
  <c r="H1023" i="10"/>
  <c r="K1023" i="10" s="1"/>
  <c r="H1022" i="10"/>
  <c r="K1022" i="10" s="1"/>
  <c r="H1012" i="10"/>
  <c r="K1012" i="10" s="1"/>
  <c r="H412" i="10"/>
  <c r="K412" i="10" s="1"/>
  <c r="H58" i="10"/>
  <c r="K58" i="10" s="1"/>
  <c r="H523" i="10"/>
  <c r="K523" i="10" s="1"/>
  <c r="H216" i="10"/>
  <c r="K216" i="10" s="1"/>
  <c r="H223" i="10"/>
  <c r="K223" i="10" s="1"/>
  <c r="H1631" i="10"/>
  <c r="K1631" i="10" s="1"/>
  <c r="H1164" i="10"/>
  <c r="K1164" i="10" s="1"/>
  <c r="H1425" i="10"/>
  <c r="K1425" i="10" s="1"/>
  <c r="H1448" i="10"/>
  <c r="K1448" i="10" s="1"/>
  <c r="H4791" i="10"/>
  <c r="K4791" i="10" s="1"/>
  <c r="H4790" i="10"/>
  <c r="K4790" i="10" s="1"/>
  <c r="H4880" i="10"/>
  <c r="K4880" i="10" s="1"/>
  <c r="H1918" i="10"/>
  <c r="K1918" i="10" s="1"/>
  <c r="H2081" i="10"/>
  <c r="K2081" i="10" s="1"/>
  <c r="H2436" i="10"/>
  <c r="K2436" i="10" s="1"/>
  <c r="H2435" i="10"/>
  <c r="K2435" i="10" s="1"/>
  <c r="H2993" i="10"/>
  <c r="K2993" i="10" s="1"/>
  <c r="H3233" i="10"/>
  <c r="K3233" i="10" s="1"/>
  <c r="H3284" i="10"/>
  <c r="K3284" i="10" s="1"/>
  <c r="H3321" i="10"/>
  <c r="K3321" i="10" s="1"/>
  <c r="H3198" i="10"/>
  <c r="K3198" i="10" s="1"/>
  <c r="H2769" i="10"/>
  <c r="K2769" i="10" s="1"/>
  <c r="H3081" i="10"/>
  <c r="K3081" i="10" s="1"/>
  <c r="H3086" i="10"/>
  <c r="K3086" i="10" s="1"/>
  <c r="H2985" i="10"/>
  <c r="K2985" i="10" s="1"/>
  <c r="H3565" i="10"/>
  <c r="K3565" i="10" s="1"/>
  <c r="H3519" i="10"/>
  <c r="K3519" i="10" s="1"/>
  <c r="H4012" i="10"/>
  <c r="K4012" i="10" s="1"/>
  <c r="H3900" i="10"/>
  <c r="K3900" i="10" s="1"/>
  <c r="H4020" i="10"/>
  <c r="K4020" i="10" s="1"/>
  <c r="H4178" i="10"/>
  <c r="K4178" i="10" s="1"/>
  <c r="H4309" i="10"/>
  <c r="K4309" i="10" s="1"/>
  <c r="H4560" i="10"/>
  <c r="K4560" i="10" s="1"/>
  <c r="H4688" i="10"/>
  <c r="K4688" i="10" s="1"/>
  <c r="H4398" i="10"/>
  <c r="K4398" i="10" s="1"/>
  <c r="H4677" i="10"/>
  <c r="K4677" i="10" s="1"/>
  <c r="H504" i="10"/>
  <c r="K504" i="10" s="1"/>
  <c r="H528" i="10"/>
  <c r="K528" i="10" s="1"/>
  <c r="H3806" i="10"/>
  <c r="K3806" i="10" s="1"/>
  <c r="H4126" i="10"/>
  <c r="K4126" i="10" s="1"/>
  <c r="H942" i="10"/>
  <c r="K942" i="10" s="1"/>
  <c r="H299" i="10"/>
  <c r="K299" i="10" s="1"/>
  <c r="H835" i="10"/>
  <c r="K835" i="10" s="1"/>
  <c r="H1021" i="10"/>
  <c r="K1021" i="10" s="1"/>
  <c r="H891" i="10"/>
  <c r="K891" i="10" s="1"/>
  <c r="H890" i="10"/>
  <c r="K890" i="10" s="1"/>
  <c r="H582" i="10"/>
  <c r="K582" i="10" s="1"/>
  <c r="H40" i="10"/>
  <c r="K40" i="10" s="1"/>
  <c r="H1354" i="10"/>
  <c r="K1354" i="10" s="1"/>
  <c r="H1353" i="10"/>
  <c r="K1353" i="10" s="1"/>
  <c r="H1316" i="10"/>
  <c r="K1316" i="10" s="1"/>
  <c r="H1315" i="10"/>
  <c r="K1315" i="10" s="1"/>
  <c r="H1260" i="10"/>
  <c r="K1260" i="10" s="1"/>
  <c r="H1184" i="10"/>
  <c r="K1184" i="10" s="1"/>
  <c r="H1591" i="10"/>
  <c r="K1591" i="10" s="1"/>
  <c r="H2315" i="10"/>
  <c r="K2315" i="10" s="1"/>
  <c r="H1649" i="10"/>
  <c r="K1649" i="10" s="1"/>
  <c r="H1648" i="10"/>
  <c r="K1648" i="10" s="1"/>
  <c r="H1777" i="10"/>
  <c r="K1777" i="10" s="1"/>
  <c r="H1776" i="10"/>
  <c r="K1776" i="10" s="1"/>
  <c r="H4859" i="10"/>
  <c r="K4859" i="10" s="1"/>
  <c r="H4858" i="10"/>
  <c r="K4858" i="10" s="1"/>
  <c r="H4834" i="10"/>
  <c r="K4834" i="10" s="1"/>
  <c r="H4896" i="10"/>
  <c r="K4896" i="10" s="1"/>
  <c r="H1735" i="10"/>
  <c r="K1735" i="10" s="1"/>
  <c r="H1863" i="10"/>
  <c r="K1863" i="10" s="1"/>
  <c r="H5005" i="10"/>
  <c r="K5005" i="10" s="1"/>
  <c r="H2195" i="10"/>
  <c r="K2195" i="10" s="1"/>
  <c r="H2194" i="10"/>
  <c r="K2194" i="10" s="1"/>
  <c r="H3010" i="10"/>
  <c r="K3010" i="10" s="1"/>
  <c r="H2980" i="10"/>
  <c r="K2980" i="10" s="1"/>
  <c r="H2814" i="10"/>
  <c r="K2814" i="10" s="1"/>
  <c r="H3273" i="10"/>
  <c r="K3273" i="10" s="1"/>
  <c r="H3271" i="10"/>
  <c r="K3271" i="10" s="1"/>
  <c r="H2568" i="10"/>
  <c r="K2568" i="10" s="1"/>
  <c r="H2696" i="10"/>
  <c r="K2696" i="10" s="1"/>
  <c r="H3125" i="10"/>
  <c r="K3125" i="10" s="1"/>
  <c r="H2782" i="10"/>
  <c r="K2782" i="10" s="1"/>
  <c r="H3689" i="10"/>
  <c r="K3689" i="10" s="1"/>
  <c r="H3580" i="10"/>
  <c r="K3580" i="10" s="1"/>
  <c r="H3579" i="10"/>
  <c r="K3579" i="10" s="1"/>
  <c r="H4025" i="10"/>
  <c r="K4025" i="10" s="1"/>
  <c r="H3964" i="10"/>
  <c r="K3964" i="10" s="1"/>
  <c r="H3840" i="10"/>
  <c r="K3840" i="10" s="1"/>
  <c r="H3778" i="10"/>
  <c r="K3778" i="10" s="1"/>
  <c r="H4154" i="10"/>
  <c r="K4154" i="10" s="1"/>
  <c r="H4639" i="10"/>
  <c r="K4639" i="10" s="1"/>
  <c r="H4699" i="10"/>
  <c r="K4699" i="10" s="1"/>
  <c r="H4562" i="10"/>
  <c r="K4562" i="10" s="1"/>
  <c r="H4561" i="10"/>
  <c r="K4561" i="10" s="1"/>
  <c r="H653" i="10"/>
  <c r="K653" i="10" s="1"/>
  <c r="H434" i="10"/>
  <c r="K434" i="10" s="1"/>
  <c r="H42" i="10"/>
  <c r="K42" i="10" s="1"/>
  <c r="H41" i="10"/>
  <c r="K41" i="10" s="1"/>
  <c r="H2913" i="10"/>
  <c r="K2913" i="10" s="1"/>
  <c r="H2912" i="10"/>
  <c r="K2912" i="10" s="1"/>
  <c r="H3628" i="10"/>
  <c r="K3628" i="10" s="1"/>
  <c r="H682" i="10"/>
  <c r="K682" i="10" s="1"/>
  <c r="H402" i="10"/>
  <c r="K402" i="10" s="1"/>
  <c r="H141" i="10"/>
  <c r="K141" i="10" s="1"/>
  <c r="H348" i="10"/>
  <c r="K348" i="10" s="1"/>
  <c r="H230" i="10"/>
  <c r="K230" i="10" s="1"/>
  <c r="H34" i="10"/>
  <c r="K34" i="10" s="1"/>
  <c r="H683" i="10"/>
  <c r="K683" i="10" s="1"/>
  <c r="H44" i="10"/>
  <c r="K44" i="10" s="1"/>
  <c r="H43" i="10"/>
  <c r="K43" i="10" s="1"/>
  <c r="H1547" i="10"/>
  <c r="K1547" i="10" s="1"/>
  <c r="H1546" i="10"/>
  <c r="K1546" i="10" s="1"/>
  <c r="H1535" i="10"/>
  <c r="K1535" i="10" s="1"/>
  <c r="H1247" i="10"/>
  <c r="K1247" i="10" s="1"/>
  <c r="H1574" i="10"/>
  <c r="K1574" i="10" s="1"/>
  <c r="H1573" i="10"/>
  <c r="K1573" i="10" s="1"/>
  <c r="H1043" i="10"/>
  <c r="K1043" i="10" s="1"/>
  <c r="H1717" i="10"/>
  <c r="K1717" i="10" s="1"/>
  <c r="H1845" i="10"/>
  <c r="K1845" i="10" s="1"/>
  <c r="H2137" i="10"/>
  <c r="K2137" i="10" s="1"/>
  <c r="H2136" i="10"/>
  <c r="K2136" i="10" s="1"/>
  <c r="H2060" i="10"/>
  <c r="K2060" i="10" s="1"/>
  <c r="H4725" i="10"/>
  <c r="K4725" i="10" s="1"/>
  <c r="H4887" i="10"/>
  <c r="K4887" i="10" s="1"/>
  <c r="H2282" i="10"/>
  <c r="K2282" i="10" s="1"/>
  <c r="H4938" i="10"/>
  <c r="K4938" i="10" s="1"/>
  <c r="H4857" i="10"/>
  <c r="K4857" i="10" s="1"/>
  <c r="H4856" i="10"/>
  <c r="K4856" i="10" s="1"/>
  <c r="H3057" i="10"/>
  <c r="K3057" i="10" s="1"/>
  <c r="H3297" i="10"/>
  <c r="K3297" i="10" s="1"/>
  <c r="H3296" i="10"/>
  <c r="K3296" i="10" s="1"/>
  <c r="H2476" i="10"/>
  <c r="K2476" i="10" s="1"/>
  <c r="H2604" i="10"/>
  <c r="K2604" i="10" s="1"/>
  <c r="H3191" i="10"/>
  <c r="K3191" i="10" s="1"/>
  <c r="H3190" i="10"/>
  <c r="K3190" i="10" s="1"/>
  <c r="H3049" i="10"/>
  <c r="K3049" i="10" s="1"/>
  <c r="H3721" i="10"/>
  <c r="K3721" i="10" s="1"/>
  <c r="H3720" i="10"/>
  <c r="K3720" i="10" s="1"/>
  <c r="H3596" i="10"/>
  <c r="K3596" i="10" s="1"/>
  <c r="H3595" i="10"/>
  <c r="K3595" i="10" s="1"/>
  <c r="H3666" i="10"/>
  <c r="K3666" i="10" s="1"/>
  <c r="H3745" i="10"/>
  <c r="K3745" i="10" s="1"/>
  <c r="H3765" i="10"/>
  <c r="K3765" i="10" s="1"/>
  <c r="H3407" i="10"/>
  <c r="K3407" i="10" s="1"/>
  <c r="H3942" i="10"/>
  <c r="K3942" i="10" s="1"/>
  <c r="H3874" i="10"/>
  <c r="K3874" i="10" s="1"/>
  <c r="H3876" i="10"/>
  <c r="K3876" i="10" s="1"/>
  <c r="H3875" i="10"/>
  <c r="K3875" i="10" s="1"/>
  <c r="H4332" i="10"/>
  <c r="K4332" i="10" s="1"/>
  <c r="H4175" i="10"/>
  <c r="K4175" i="10" s="1"/>
  <c r="H4138" i="10"/>
  <c r="K4138" i="10" s="1"/>
  <c r="H4137" i="10"/>
  <c r="K4137" i="10" s="1"/>
  <c r="H4110" i="10"/>
  <c r="K4110" i="10" s="1"/>
  <c r="H4109" i="10"/>
  <c r="K4109" i="10" s="1"/>
  <c r="H4644" i="10"/>
  <c r="K4644" i="10" s="1"/>
  <c r="H4588" i="10"/>
  <c r="K4588" i="10" s="1"/>
  <c r="H941" i="10"/>
  <c r="K941" i="10" s="1"/>
  <c r="H995" i="10"/>
  <c r="K995" i="10" s="1"/>
  <c r="H399" i="10"/>
  <c r="K399" i="10" s="1"/>
  <c r="H914" i="10"/>
  <c r="K914" i="10" s="1"/>
  <c r="H904" i="10"/>
  <c r="K904" i="10" s="1"/>
  <c r="H903" i="10"/>
  <c r="K903" i="10" s="1"/>
  <c r="H360" i="10"/>
  <c r="K360" i="10" s="1"/>
  <c r="H800" i="10"/>
  <c r="K800" i="10" s="1"/>
  <c r="H799" i="10"/>
  <c r="K799" i="10" s="1"/>
  <c r="H70" i="10"/>
  <c r="K70" i="10" s="1"/>
  <c r="H587" i="10"/>
  <c r="K587" i="10" s="1"/>
  <c r="H1588" i="10"/>
  <c r="K1588" i="10" s="1"/>
  <c r="H1587" i="10"/>
  <c r="K1587" i="10" s="1"/>
  <c r="H1343" i="10"/>
  <c r="K1343" i="10" s="1"/>
  <c r="H1342" i="10"/>
  <c r="K1342" i="10" s="1"/>
  <c r="H1457" i="10"/>
  <c r="K1457" i="10" s="1"/>
  <c r="H1623" i="10"/>
  <c r="K1623" i="10" s="1"/>
  <c r="H1721" i="10"/>
  <c r="K1721" i="10" s="1"/>
  <c r="H1849" i="10"/>
  <c r="K1849" i="10" s="1"/>
  <c r="H1913" i="10"/>
  <c r="K1913" i="10" s="1"/>
  <c r="H2336" i="10"/>
  <c r="K2336" i="10" s="1"/>
  <c r="H2067" i="10"/>
  <c r="K2067" i="10" s="1"/>
  <c r="H2019" i="10"/>
  <c r="K2019" i="10" s="1"/>
  <c r="H3197" i="10"/>
  <c r="K3197" i="10" s="1"/>
  <c r="H3063" i="10"/>
  <c r="K3063" i="10" s="1"/>
  <c r="H3062" i="10"/>
  <c r="K3062" i="10" s="1"/>
  <c r="H2763" i="10"/>
  <c r="K2763" i="10" s="1"/>
  <c r="H2762" i="10"/>
  <c r="K2762" i="10" s="1"/>
  <c r="H2498" i="10"/>
  <c r="K2498" i="10" s="1"/>
  <c r="H2480" i="10"/>
  <c r="K2480" i="10" s="1"/>
  <c r="H2608" i="10"/>
  <c r="K2608" i="10" s="1"/>
  <c r="H2808" i="10"/>
  <c r="K2808" i="10" s="1"/>
  <c r="H2458" i="10"/>
  <c r="K2458" i="10" s="1"/>
  <c r="H3662" i="10"/>
  <c r="K3662" i="10" s="1"/>
  <c r="H3612" i="10"/>
  <c r="K3612" i="10" s="1"/>
  <c r="H3611" i="10"/>
  <c r="K3611" i="10" s="1"/>
  <c r="H3738" i="10"/>
  <c r="K3738" i="10" s="1"/>
  <c r="H3380" i="10"/>
  <c r="K3380" i="10" s="1"/>
  <c r="H3685" i="10"/>
  <c r="K3685" i="10" s="1"/>
  <c r="H3815" i="10"/>
  <c r="K3815" i="10" s="1"/>
  <c r="H3781" i="10"/>
  <c r="K3781" i="10" s="1"/>
  <c r="H3818" i="10"/>
  <c r="K3818" i="10" s="1"/>
  <c r="H4224" i="10"/>
  <c r="K4224" i="10" s="1"/>
  <c r="H4541" i="10"/>
  <c r="K4541" i="10" s="1"/>
  <c r="H1183" i="10"/>
  <c r="K1183" i="10" s="1"/>
  <c r="H4771" i="10"/>
  <c r="K4771" i="10" s="1"/>
  <c r="H2089" i="10"/>
  <c r="K2089" i="10" s="1"/>
  <c r="H392" i="10"/>
  <c r="K392" i="10" s="1"/>
  <c r="H3554" i="10"/>
  <c r="K3554" i="10" s="1"/>
  <c r="H5004" i="10"/>
  <c r="K5004" i="10" s="1"/>
  <c r="H5003" i="10"/>
  <c r="K5003" i="10" s="1"/>
  <c r="H2071" i="10"/>
  <c r="K2071" i="10" s="1"/>
  <c r="H3027" i="10"/>
  <c r="K3027" i="10" s="1"/>
  <c r="H1073" i="10"/>
  <c r="K1073" i="10" s="1"/>
  <c r="H918" i="10"/>
  <c r="K918" i="10" s="1"/>
  <c r="H145" i="10"/>
  <c r="K145" i="10" s="1"/>
  <c r="H217" i="10"/>
  <c r="K217" i="10" s="1"/>
  <c r="H1632" i="10"/>
  <c r="K1632" i="10" s="1"/>
  <c r="H1143" i="10"/>
  <c r="K1143" i="10" s="1"/>
  <c r="H1426" i="10"/>
  <c r="K1426" i="10" s="1"/>
  <c r="H2072" i="10"/>
  <c r="K2072" i="10" s="1"/>
  <c r="H1984" i="10"/>
  <c r="K1984" i="10" s="1"/>
  <c r="H2002" i="10"/>
  <c r="K2002" i="10" s="1"/>
  <c r="H2928" i="10"/>
  <c r="K2928" i="10" s="1"/>
  <c r="H2788" i="10"/>
  <c r="K2788" i="10" s="1"/>
  <c r="H2499" i="10"/>
  <c r="K2499" i="10" s="1"/>
  <c r="H2743" i="10"/>
  <c r="K2743" i="10" s="1"/>
  <c r="H4038" i="10"/>
  <c r="K4038" i="10" s="1"/>
  <c r="H4021" i="10"/>
  <c r="K4021" i="10" s="1"/>
  <c r="H4310" i="10"/>
  <c r="K4310" i="10" s="1"/>
  <c r="H4606" i="10"/>
  <c r="K4606" i="10" s="1"/>
  <c r="H4577" i="10"/>
  <c r="K4577" i="10" s="1"/>
  <c r="H4626" i="10"/>
  <c r="K4626" i="10" s="1"/>
  <c r="H4645" i="10"/>
  <c r="K4645" i="10" s="1"/>
  <c r="H1299" i="10"/>
  <c r="K1299" i="10" s="1"/>
  <c r="H425" i="10"/>
  <c r="K425" i="10" s="1"/>
  <c r="H1150" i="10"/>
  <c r="K1150" i="10" s="1"/>
  <c r="H1149" i="10"/>
  <c r="K1149" i="10" s="1"/>
  <c r="H1013" i="10"/>
  <c r="K1013" i="10" s="1"/>
  <c r="H1352" i="10"/>
  <c r="K1352" i="10" s="1"/>
  <c r="H1592" i="10"/>
  <c r="K1592" i="10" s="1"/>
  <c r="H1650" i="10"/>
  <c r="K1650" i="10" s="1"/>
  <c r="H1997" i="10"/>
  <c r="K1997" i="10" s="1"/>
  <c r="H2006" i="10"/>
  <c r="K2006" i="10" s="1"/>
  <c r="H2012" i="10"/>
  <c r="K2012" i="10" s="1"/>
  <c r="H2011" i="10"/>
  <c r="K2011" i="10" s="1"/>
  <c r="H4897" i="10"/>
  <c r="K4897" i="10" s="1"/>
  <c r="H4812" i="10"/>
  <c r="K4812" i="10" s="1"/>
  <c r="H2103" i="10"/>
  <c r="K2103" i="10" s="1"/>
  <c r="H2102" i="10"/>
  <c r="K2102" i="10" s="1"/>
  <c r="H3024" i="10"/>
  <c r="K3024" i="10" s="1"/>
  <c r="H3264" i="10"/>
  <c r="K3264" i="10" s="1"/>
  <c r="H3225" i="10"/>
  <c r="K3225" i="10" s="1"/>
  <c r="H3157" i="10"/>
  <c r="K3157" i="10" s="1"/>
  <c r="H3156" i="10"/>
  <c r="K3156" i="10" s="1"/>
  <c r="H3272" i="10"/>
  <c r="K3272" i="10" s="1"/>
  <c r="H2783" i="10"/>
  <c r="K2783" i="10" s="1"/>
  <c r="H3651" i="10"/>
  <c r="K3651" i="10" s="1"/>
  <c r="H855" i="10"/>
  <c r="K855" i="10" s="1"/>
  <c r="H272" i="10"/>
  <c r="K272" i="10" s="1"/>
  <c r="H554" i="10"/>
  <c r="K554" i="10" s="1"/>
  <c r="H1548" i="10"/>
  <c r="K1548" i="10" s="1"/>
  <c r="H1107" i="10"/>
  <c r="K1107" i="10" s="1"/>
  <c r="H2138" i="10"/>
  <c r="K2138" i="10" s="1"/>
  <c r="H2316" i="10"/>
  <c r="K2316" i="10" s="1"/>
  <c r="H4780" i="10"/>
  <c r="K4780" i="10" s="1"/>
  <c r="H2055" i="10"/>
  <c r="K2055" i="10" s="1"/>
  <c r="H3188" i="10"/>
  <c r="K3188" i="10" s="1"/>
  <c r="H3187" i="10"/>
  <c r="K3187" i="10" s="1"/>
  <c r="H3597" i="10"/>
  <c r="K3597" i="10" s="1"/>
  <c r="H3766" i="10"/>
  <c r="K3766" i="10" s="1"/>
  <c r="H3943" i="10"/>
  <c r="K3943" i="10" s="1"/>
  <c r="H4111" i="10"/>
  <c r="K4111" i="10" s="1"/>
  <c r="H4158" i="10"/>
  <c r="K4158" i="10" s="1"/>
  <c r="H535" i="10"/>
  <c r="K535" i="10" s="1"/>
  <c r="H1277" i="10"/>
  <c r="K1277" i="10" s="1"/>
  <c r="H1531" i="10"/>
  <c r="K1531" i="10" s="1"/>
  <c r="H1624" i="10"/>
  <c r="K1624" i="10" s="1"/>
  <c r="H4773" i="10"/>
  <c r="K4773" i="10" s="1"/>
  <c r="H4772" i="10"/>
  <c r="K4772" i="10" s="1"/>
  <c r="H1914" i="10"/>
  <c r="K1914" i="10" s="1"/>
  <c r="H2312" i="10"/>
  <c r="K2312" i="10" s="1"/>
  <c r="H2354" i="10"/>
  <c r="K2354" i="10" s="1"/>
  <c r="H2353" i="10"/>
  <c r="K2353" i="10" s="1"/>
  <c r="H3073" i="10"/>
  <c r="K3073" i="10" s="1"/>
  <c r="H3033" i="10"/>
  <c r="K3033" i="10" s="1"/>
  <c r="H2809" i="10"/>
  <c r="K2809" i="10" s="1"/>
  <c r="H3747" i="10"/>
  <c r="K3747" i="10" s="1"/>
  <c r="H3746" i="10"/>
  <c r="K3746" i="10" s="1"/>
  <c r="H4318" i="10"/>
  <c r="K4318" i="10" s="1"/>
  <c r="H4414" i="10"/>
  <c r="K4414" i="10" s="1"/>
  <c r="H4538" i="10"/>
  <c r="K4538" i="10" s="1"/>
  <c r="H296" i="10"/>
  <c r="K296" i="10" s="1"/>
  <c r="H3726" i="10"/>
  <c r="K3726" i="10" s="1"/>
  <c r="H4112" i="10"/>
  <c r="K4112" i="10" s="1"/>
  <c r="H2178" i="10"/>
  <c r="K2178" i="10" s="1"/>
  <c r="H3283" i="10"/>
  <c r="K3283" i="10" s="1"/>
  <c r="H167" i="10"/>
  <c r="K167" i="10" s="1"/>
  <c r="H166" i="10"/>
  <c r="K166" i="10" s="1"/>
  <c r="H4392" i="10"/>
  <c r="K4392" i="10" s="1"/>
  <c r="H3682" i="10"/>
  <c r="K3682" i="10" s="1"/>
  <c r="H3092" i="10"/>
  <c r="K3092" i="10" s="1"/>
  <c r="H4698" i="10"/>
  <c r="K4698" i="10" s="1"/>
  <c r="H3586" i="10"/>
  <c r="K3586" i="10" s="1"/>
  <c r="H3650" i="10"/>
  <c r="K3650" i="10" s="1"/>
  <c r="H1392" i="10"/>
  <c r="K1392" i="10" s="1"/>
  <c r="H3694" i="10"/>
  <c r="K3694" i="10" s="1"/>
  <c r="H1561" i="10"/>
  <c r="K1561" i="10" s="1"/>
  <c r="H534" i="10"/>
  <c r="K534" i="10" s="1"/>
  <c r="H3226" i="10"/>
  <c r="K3226" i="10" s="1"/>
  <c r="H3263" i="10"/>
  <c r="K3263" i="10" s="1"/>
  <c r="H3522" i="10"/>
  <c r="K3522" i="10" s="1"/>
  <c r="H3155" i="10"/>
  <c r="K3155" i="10" s="1"/>
  <c r="H3007" i="10"/>
  <c r="K3007" i="10" s="1"/>
  <c r="H3077" i="10"/>
  <c r="K3077" i="10" s="1"/>
  <c r="H4839" i="10"/>
  <c r="K4839" i="10" s="1"/>
  <c r="H4742" i="10"/>
  <c r="K4742" i="10" s="1"/>
  <c r="H3534" i="10"/>
  <c r="K3534" i="10" s="1"/>
  <c r="H1276" i="10"/>
  <c r="K1276" i="10" s="1"/>
  <c r="H2874" i="10"/>
  <c r="K2874" i="10" s="1"/>
  <c r="H3022" i="10"/>
  <c r="K3022" i="10" s="1"/>
  <c r="H3034" i="10"/>
  <c r="K3034" i="10" s="1"/>
  <c r="H4743" i="10"/>
  <c r="K4743" i="10" s="1"/>
  <c r="H4806" i="10"/>
  <c r="K4806" i="10" s="1"/>
  <c r="H1554" i="10"/>
  <c r="K1554" i="10" s="1"/>
  <c r="H1553" i="10"/>
  <c r="K1553" i="10" s="1"/>
  <c r="H1465" i="10"/>
  <c r="K1465" i="10" s="1"/>
  <c r="H1384" i="10"/>
  <c r="K1384" i="10" s="1"/>
  <c r="H1128" i="10"/>
  <c r="K1128" i="10" s="1"/>
  <c r="H1244" i="10"/>
  <c r="K1244" i="10" s="1"/>
  <c r="H1530" i="10"/>
  <c r="K1530" i="10" s="1"/>
  <c r="H1529" i="10"/>
  <c r="K1529" i="10" s="1"/>
  <c r="H3295" i="10"/>
  <c r="K3295" i="10" s="1"/>
  <c r="H3039" i="10"/>
  <c r="K3039" i="10" s="1"/>
  <c r="H3333" i="10"/>
  <c r="K3333" i="10" s="1"/>
  <c r="H3151" i="10"/>
  <c r="K3151" i="10" s="1"/>
  <c r="H2369" i="10"/>
  <c r="K2369" i="10" s="1"/>
  <c r="H2220" i="10"/>
  <c r="K2220" i="10" s="1"/>
  <c r="H1625" i="10"/>
  <c r="K1625" i="10" s="1"/>
  <c r="H1458" i="10"/>
  <c r="K1458" i="10" s="1"/>
  <c r="H1200" i="10"/>
  <c r="K1200" i="10" s="1"/>
  <c r="H1466" i="10"/>
  <c r="K1466" i="10" s="1"/>
  <c r="H3189" i="10"/>
  <c r="K3189" i="10" s="1"/>
  <c r="H3013" i="10"/>
  <c r="K3013" i="10" s="1"/>
  <c r="H3023" i="10"/>
  <c r="K3023" i="10" s="1"/>
  <c r="H3141" i="10"/>
  <c r="K3141" i="10" s="1"/>
  <c r="H3290" i="10"/>
  <c r="K3290" i="10" s="1"/>
  <c r="H2321" i="10"/>
  <c r="K2321" i="10" s="1"/>
  <c r="H2226" i="10"/>
  <c r="K2226" i="10" s="1"/>
  <c r="H1947" i="10"/>
  <c r="K1947" i="10" s="1"/>
  <c r="H1618" i="10"/>
  <c r="K1618" i="10" s="1"/>
  <c r="H726" i="10"/>
  <c r="K726" i="10" s="1"/>
  <c r="H2219" i="10"/>
  <c r="K2219" i="10" s="1"/>
  <c r="H1964" i="10"/>
  <c r="K1964" i="10" s="1"/>
  <c r="H4711" i="10"/>
  <c r="K4711" i="10" s="1"/>
  <c r="H2203" i="10"/>
  <c r="K2203" i="10" s="1"/>
  <c r="H1264" i="10"/>
  <c r="K1264" i="10" s="1"/>
  <c r="H2990" i="10"/>
  <c r="K2990" i="10" s="1"/>
  <c r="H4" i="10"/>
  <c r="K4" i="10" s="1"/>
  <c r="H1401" i="10"/>
  <c r="K1401" i="10" s="1"/>
  <c r="H3" i="10"/>
  <c r="K3" i="10" s="1"/>
  <c r="H2971" i="10"/>
  <c r="K2971" i="10" s="1"/>
  <c r="H4775" i="10"/>
  <c r="K4775" i="10" s="1"/>
  <c r="H4774" i="10"/>
  <c r="K4774" i="10" s="1"/>
  <c r="H4752" i="10"/>
  <c r="K4752" i="10" s="1"/>
  <c r="H2096" i="10"/>
  <c r="K2096" i="10" s="1"/>
  <c r="H2368" i="10"/>
  <c r="K2368" i="10" s="1"/>
  <c r="H2112" i="10"/>
  <c r="K2112" i="10" s="1"/>
  <c r="H1586" i="10"/>
  <c r="K1586" i="10" s="1"/>
  <c r="H276" i="10"/>
  <c r="K276" i="10" s="1"/>
  <c r="H3135" i="10"/>
  <c r="K3135" i="10" s="1"/>
  <c r="H1490" i="10"/>
  <c r="K1490" i="10" s="1"/>
  <c r="H1202" i="10"/>
  <c r="K1202" i="10" s="1"/>
  <c r="H1117" i="10"/>
  <c r="K1117" i="10" s="1"/>
  <c r="H199" i="10"/>
  <c r="K199" i="10" s="1"/>
  <c r="H869" i="10"/>
  <c r="K869" i="10" s="1"/>
  <c r="H613" i="10"/>
  <c r="K613" i="10" s="1"/>
  <c r="H456" i="10"/>
  <c r="K456" i="10" s="1"/>
  <c r="H917" i="10"/>
  <c r="K917" i="10" s="1"/>
  <c r="H661" i="10"/>
  <c r="K661" i="10" s="1"/>
  <c r="H1201" i="10"/>
  <c r="K1201" i="10" s="1"/>
  <c r="H662" i="10"/>
  <c r="K662" i="10" s="1"/>
  <c r="H982" i="10"/>
  <c r="K982" i="10" s="1"/>
  <c r="H790" i="10"/>
  <c r="K790" i="10" s="1"/>
  <c r="H488" i="10"/>
  <c r="K488" i="10" s="1"/>
  <c r="Z11" i="19"/>
  <c r="AD10" i="19"/>
  <c r="AG10" i="19" s="1"/>
  <c r="AI10" i="19" s="1"/>
  <c r="AT10" i="19"/>
  <c r="AB10" i="19"/>
  <c r="AC10" i="19" s="1"/>
  <c r="AU10" i="19"/>
  <c r="AV10" i="19" s="1"/>
  <c r="AU11" i="19"/>
  <c r="AV11" i="19" s="1"/>
  <c r="AU12" i="19"/>
  <c r="AV12" i="19" s="1"/>
  <c r="AU13" i="19"/>
  <c r="AV13" i="19" s="1"/>
  <c r="AU14" i="19"/>
  <c r="AV14" i="19" s="1"/>
  <c r="AU15" i="19"/>
  <c r="AV15" i="19" s="1"/>
  <c r="AU16" i="19"/>
  <c r="AV16" i="19" s="1"/>
  <c r="AU17" i="19"/>
  <c r="AV17" i="19" s="1"/>
  <c r="AU18" i="19"/>
  <c r="AV18" i="19" s="1"/>
  <c r="AU19" i="19"/>
  <c r="AV19" i="19" s="1"/>
  <c r="AU20" i="19"/>
  <c r="AV20" i="19" s="1"/>
  <c r="AU21" i="19"/>
  <c r="AV21" i="19" s="1"/>
  <c r="AU22" i="19"/>
  <c r="AV22" i="19" s="1"/>
  <c r="AU23" i="19"/>
  <c r="AV23" i="19" s="1"/>
  <c r="AU24" i="19"/>
  <c r="AV24" i="19" s="1"/>
  <c r="AU25" i="19"/>
  <c r="AV25" i="19" s="1"/>
  <c r="AU26" i="19"/>
  <c r="AV26" i="19" s="1"/>
  <c r="AU27" i="19"/>
  <c r="AV27" i="19" s="1"/>
  <c r="AU28" i="19"/>
  <c r="AV28" i="19" s="1"/>
  <c r="AU29" i="19"/>
  <c r="AV29" i="19" s="1"/>
  <c r="AU30" i="19"/>
  <c r="AV30" i="19" s="1"/>
  <c r="AU31" i="19"/>
  <c r="AV31" i="19" s="1"/>
  <c r="AU32" i="19"/>
  <c r="AV32" i="19" s="1"/>
  <c r="AU33" i="19"/>
  <c r="AV33" i="19" s="1"/>
  <c r="AU34" i="19"/>
  <c r="AV34" i="19" s="1"/>
  <c r="AU35" i="19"/>
  <c r="AV35" i="19" s="1"/>
  <c r="AU36" i="19"/>
  <c r="AV36" i="19" s="1"/>
  <c r="AU37" i="19"/>
  <c r="AV37" i="19" s="1"/>
  <c r="AU38" i="19"/>
  <c r="AV38" i="19" s="1"/>
  <c r="AU39" i="19"/>
  <c r="AV39" i="19" s="1"/>
  <c r="AU40" i="19"/>
  <c r="AV40" i="19" s="1"/>
  <c r="AU41" i="19"/>
  <c r="AV41" i="19" s="1"/>
  <c r="AU42" i="19"/>
  <c r="AV42" i="19" s="1"/>
  <c r="AU43" i="19"/>
  <c r="AV43" i="19" s="1"/>
  <c r="AU44" i="19"/>
  <c r="AV44" i="19" s="1"/>
  <c r="AU45" i="19"/>
  <c r="AV45" i="19" s="1"/>
  <c r="AU46" i="19"/>
  <c r="AV46" i="19" s="1"/>
  <c r="AU47" i="19"/>
  <c r="AV47" i="19" s="1"/>
  <c r="AU48" i="19"/>
  <c r="AV48" i="19" s="1"/>
  <c r="AU49" i="19"/>
  <c r="AV49" i="19" s="1"/>
  <c r="AU50" i="19"/>
  <c r="AV50" i="19" s="1"/>
  <c r="AU51" i="19"/>
  <c r="AV51" i="19" s="1"/>
  <c r="AU52" i="19"/>
  <c r="AV52" i="19" s="1"/>
  <c r="AU53" i="19"/>
  <c r="AV53" i="19" s="1"/>
  <c r="AU54" i="19"/>
  <c r="AV54" i="19" s="1"/>
  <c r="AU55" i="19"/>
  <c r="AV55" i="19" s="1"/>
  <c r="AU56" i="19"/>
  <c r="AV56" i="19" s="1"/>
  <c r="AU57" i="19"/>
  <c r="AV57" i="19" s="1"/>
  <c r="AU58" i="19"/>
  <c r="AV58" i="19" s="1"/>
  <c r="AU59" i="19"/>
  <c r="AV59" i="19" s="1"/>
  <c r="AU60" i="19"/>
  <c r="AV60" i="19" s="1"/>
  <c r="AU61" i="19"/>
  <c r="AV61" i="19" s="1"/>
  <c r="AU62" i="19"/>
  <c r="AV62" i="19" s="1"/>
  <c r="AU63" i="19"/>
  <c r="AV63" i="19" s="1"/>
  <c r="AU64" i="19"/>
  <c r="AV64" i="19" s="1"/>
  <c r="AU65" i="19"/>
  <c r="AV65" i="19" s="1"/>
  <c r="AU66" i="19"/>
  <c r="AV66" i="19" s="1"/>
  <c r="L4831" i="10" l="1"/>
  <c r="L2463" i="10"/>
  <c r="L4337" i="10"/>
  <c r="L704" i="10"/>
  <c r="L1283" i="10"/>
  <c r="L1236" i="10"/>
  <c r="L4084" i="10"/>
  <c r="L233" i="10"/>
  <c r="L1771" i="10"/>
  <c r="L1760" i="10"/>
  <c r="L1428" i="10"/>
  <c r="L3906" i="10"/>
  <c r="L3218" i="10"/>
  <c r="L1751" i="10"/>
  <c r="L1718" i="10"/>
  <c r="L2021" i="10"/>
  <c r="L1850" i="10"/>
  <c r="L2882" i="10"/>
  <c r="L2957" i="10"/>
  <c r="L235" i="10"/>
  <c r="L2258" i="10"/>
  <c r="L1901" i="10"/>
  <c r="L1426" i="10"/>
  <c r="L2723" i="10"/>
  <c r="L4419" i="10"/>
  <c r="L2239" i="10"/>
  <c r="L2174" i="10"/>
  <c r="L3786" i="10"/>
  <c r="L2734" i="10"/>
  <c r="L162" i="10"/>
  <c r="L4144" i="10"/>
  <c r="L2176" i="10"/>
  <c r="L82" i="10"/>
  <c r="L2766" i="10"/>
  <c r="L4352" i="10"/>
  <c r="L20" i="10"/>
  <c r="L4138" i="10"/>
  <c r="L3919" i="10"/>
  <c r="L4273" i="10"/>
  <c r="L1418" i="10"/>
  <c r="L4339" i="10"/>
  <c r="L3754" i="10"/>
  <c r="L2186" i="10"/>
  <c r="L2134" i="10"/>
  <c r="L4958" i="10"/>
  <c r="L2508" i="10"/>
  <c r="L1091" i="10"/>
  <c r="L2960" i="10"/>
  <c r="L3838" i="10"/>
  <c r="L1891" i="10"/>
  <c r="L4522" i="10"/>
  <c r="L3435" i="10"/>
  <c r="L3543" i="10"/>
  <c r="L3246" i="10"/>
  <c r="L2307" i="10"/>
  <c r="L44" i="10"/>
  <c r="L49" i="10"/>
  <c r="L774" i="10"/>
  <c r="L2064" i="10"/>
  <c r="L1003" i="10"/>
  <c r="L3216" i="10"/>
  <c r="L1093" i="10"/>
  <c r="L3224" i="10"/>
  <c r="L107" i="10"/>
  <c r="L3639" i="10"/>
  <c r="L831" i="10"/>
  <c r="L1564" i="10"/>
  <c r="L3018" i="10"/>
  <c r="L1341" i="10"/>
  <c r="L2930" i="10"/>
  <c r="L1095" i="10"/>
  <c r="L2736" i="10"/>
  <c r="L1528" i="10"/>
  <c r="L2703" i="10"/>
  <c r="L3467" i="10"/>
  <c r="L1313" i="10"/>
  <c r="L4052" i="10"/>
  <c r="L3221" i="10"/>
  <c r="L4257" i="10"/>
  <c r="L2585" i="10"/>
  <c r="L1910" i="10"/>
  <c r="L1505" i="10"/>
  <c r="L375" i="10"/>
  <c r="L2802" i="10"/>
  <c r="L3168" i="10"/>
  <c r="L153" i="10"/>
  <c r="L464" i="10"/>
  <c r="L3971" i="10"/>
  <c r="L1327" i="10"/>
  <c r="L2701" i="10"/>
  <c r="L2131" i="10"/>
  <c r="L1026" i="10"/>
  <c r="L3046" i="10"/>
  <c r="L956" i="10"/>
  <c r="L86" i="10"/>
  <c r="L2945" i="10"/>
  <c r="L1151" i="10"/>
  <c r="L4985" i="10"/>
  <c r="L394" i="10"/>
  <c r="L3261" i="10"/>
  <c r="L4956" i="10"/>
  <c r="L316" i="10"/>
  <c r="L1136" i="10"/>
  <c r="L2595" i="10"/>
  <c r="L2761" i="10"/>
  <c r="L257" i="10"/>
  <c r="L4969" i="10"/>
  <c r="L547" i="10"/>
  <c r="L506" i="10"/>
  <c r="L4650" i="10"/>
  <c r="L2367" i="10"/>
  <c r="L3449" i="10"/>
  <c r="L3095" i="10"/>
  <c r="L1823" i="10"/>
  <c r="L4821" i="10"/>
  <c r="L4162" i="10"/>
  <c r="L57" i="10"/>
  <c r="L3219" i="10"/>
  <c r="L2256" i="10"/>
  <c r="L1111" i="10"/>
  <c r="L4974" i="10"/>
  <c r="L885" i="10"/>
  <c r="L4921" i="10"/>
  <c r="L4489" i="10"/>
  <c r="L3793" i="10"/>
  <c r="L2379" i="10"/>
  <c r="L746" i="10"/>
  <c r="L984" i="10"/>
  <c r="L3170" i="10"/>
  <c r="L3973" i="10"/>
  <c r="L3458" i="10"/>
  <c r="L554" i="10"/>
  <c r="L2336" i="10"/>
  <c r="L264" i="10"/>
  <c r="L2461" i="10"/>
  <c r="L2432" i="10"/>
  <c r="L4114" i="10"/>
  <c r="L1083" i="10"/>
  <c r="L1663" i="10"/>
  <c r="L4301" i="10"/>
  <c r="L409" i="10"/>
  <c r="L3432" i="10"/>
  <c r="L1991" i="10"/>
  <c r="L2324" i="10"/>
  <c r="L1952" i="10"/>
  <c r="L2352" i="10"/>
  <c r="L2695" i="10"/>
  <c r="L1477" i="10"/>
  <c r="L1074" i="10"/>
  <c r="L3698" i="10"/>
  <c r="L4630" i="10"/>
  <c r="L3513" i="10"/>
  <c r="L1351" i="10"/>
  <c r="L1227" i="10"/>
  <c r="L2579" i="10"/>
  <c r="L3773" i="10"/>
  <c r="L2354" i="10"/>
  <c r="L2517" i="10"/>
  <c r="L4931" i="10"/>
  <c r="L2529" i="10"/>
  <c r="L1999" i="10"/>
  <c r="L4391" i="10"/>
  <c r="L2172" i="10"/>
  <c r="L3365" i="10"/>
  <c r="L4571" i="10"/>
  <c r="L4130" i="10"/>
  <c r="L392" i="10"/>
  <c r="L1557" i="10"/>
  <c r="L1403" i="10"/>
  <c r="L4088" i="10"/>
  <c r="L1755" i="10"/>
  <c r="L4785" i="10"/>
  <c r="L1371" i="10"/>
  <c r="L4290" i="10"/>
  <c r="L4603" i="10"/>
  <c r="L3833" i="10"/>
  <c r="L2639" i="10"/>
  <c r="L3788" i="10"/>
  <c r="L4653" i="10"/>
  <c r="L2332" i="10"/>
  <c r="L4202" i="10"/>
  <c r="L2031" i="10"/>
  <c r="L1633" i="10"/>
  <c r="L1483" i="10"/>
  <c r="L4312" i="10"/>
  <c r="L3242" i="10"/>
  <c r="L3511" i="10"/>
  <c r="L4919" i="10"/>
  <c r="L511" i="10"/>
  <c r="L55" i="10"/>
  <c r="L868" i="10"/>
  <c r="L2986" i="10"/>
  <c r="L4406" i="10"/>
  <c r="L3044" i="10"/>
  <c r="L4797" i="10"/>
  <c r="L4055" i="10"/>
  <c r="L3016" i="10"/>
  <c r="L3655" i="10"/>
  <c r="L2956" i="10"/>
  <c r="L376" i="10"/>
  <c r="L2815" i="10"/>
  <c r="L1594" i="10"/>
  <c r="L77" i="10"/>
  <c r="L4913" i="10"/>
  <c r="L1116" i="10"/>
  <c r="L2280" i="10"/>
  <c r="L3514" i="10"/>
  <c r="L4082" i="10"/>
  <c r="L240" i="10"/>
  <c r="L958" i="10"/>
  <c r="L1311" i="10"/>
  <c r="L4140" i="10"/>
  <c r="L1865" i="10"/>
  <c r="L428" i="10"/>
  <c r="L4200" i="10"/>
  <c r="L3610" i="10"/>
  <c r="L3012" i="10"/>
  <c r="L459" i="10"/>
  <c r="L4432" i="10"/>
  <c r="L4759" i="10"/>
  <c r="L1062" i="10"/>
  <c r="L1590" i="10"/>
  <c r="L4915" i="10"/>
  <c r="L1077" i="10"/>
  <c r="L3658" i="10"/>
  <c r="L1967" i="10"/>
  <c r="L4513" i="10"/>
  <c r="L753" i="10"/>
  <c r="L2300" i="10"/>
  <c r="L1006" i="10"/>
  <c r="L1738" i="10"/>
  <c r="L198" i="10"/>
  <c r="L2087" i="10"/>
  <c r="L3212" i="10"/>
  <c r="L1756" i="10"/>
  <c r="L186" i="10"/>
  <c r="L483" i="10"/>
  <c r="L2187" i="10"/>
  <c r="L4823" i="10"/>
  <c r="L2309" i="10"/>
  <c r="L1208" i="10"/>
  <c r="L4993" i="10"/>
  <c r="L51" i="10"/>
  <c r="L1903" i="10"/>
  <c r="L1338" i="10"/>
  <c r="L3525" i="10"/>
  <c r="L37" i="10"/>
  <c r="L1674" i="10"/>
  <c r="L645" i="10"/>
  <c r="L1697" i="10"/>
  <c r="L2124" i="10"/>
  <c r="L2470" i="10"/>
  <c r="L2962" i="10"/>
  <c r="L4750" i="10"/>
  <c r="L1494" i="10"/>
  <c r="L2242" i="10"/>
  <c r="L3479" i="10"/>
  <c r="L3412" i="10"/>
  <c r="L3173" i="10"/>
  <c r="L3394" i="10"/>
  <c r="L4442" i="10"/>
  <c r="L1359" i="10"/>
  <c r="L660" i="10"/>
  <c r="L2138" i="10"/>
  <c r="L2457" i="10"/>
  <c r="L3284" i="10"/>
  <c r="L1213" i="10"/>
  <c r="L1724" i="10"/>
  <c r="L1638" i="10"/>
  <c r="L3275" i="10"/>
  <c r="L1107" i="10"/>
  <c r="L4731" i="10"/>
  <c r="L1170" i="10"/>
  <c r="L2394" i="10"/>
  <c r="L3402" i="10"/>
  <c r="L3550" i="10"/>
  <c r="L3075" i="10"/>
  <c r="L1368" i="10"/>
  <c r="L2114" i="10"/>
  <c r="L4196" i="10"/>
  <c r="L2321" i="10"/>
  <c r="L4741" i="10"/>
  <c r="L2854" i="10"/>
  <c r="L965" i="10"/>
  <c r="L818" i="10"/>
  <c r="L3452" i="10"/>
  <c r="L1334" i="10"/>
  <c r="L4514" i="10"/>
  <c r="L3755" i="10"/>
  <c r="L925" i="10"/>
  <c r="L4119" i="10"/>
  <c r="L4770" i="10"/>
  <c r="L146" i="10"/>
  <c r="L3145" i="10"/>
  <c r="L128" i="10"/>
  <c r="L806" i="10"/>
  <c r="L3645" i="10"/>
  <c r="L4121" i="10"/>
  <c r="L1749" i="10"/>
  <c r="L4844" i="10"/>
  <c r="L3561" i="10"/>
  <c r="L1604" i="10"/>
  <c r="L4036" i="10"/>
  <c r="L4384" i="10"/>
  <c r="L1279" i="10"/>
  <c r="L875" i="10"/>
  <c r="L776" i="10"/>
  <c r="L3329" i="10"/>
  <c r="L2965" i="10"/>
  <c r="L3708" i="10"/>
  <c r="L2162" i="10"/>
  <c r="L1381" i="10"/>
  <c r="L1326" i="10"/>
  <c r="L2821" i="10"/>
  <c r="L3437" i="10"/>
  <c r="L626" i="10"/>
  <c r="L1451" i="10"/>
  <c r="L4043" i="10"/>
  <c r="L1541" i="10"/>
  <c r="L2437" i="10"/>
  <c r="L500" i="10"/>
  <c r="L3700" i="10"/>
  <c r="L4226" i="10"/>
  <c r="L1798" i="10"/>
  <c r="L814" i="10"/>
  <c r="L4685" i="10"/>
  <c r="L4197" i="10"/>
  <c r="L1576" i="10"/>
  <c r="L4699" i="10"/>
  <c r="L189" i="10"/>
  <c r="L474" i="10"/>
  <c r="L945" i="10"/>
  <c r="L4544" i="10"/>
  <c r="L3844" i="10"/>
  <c r="L3228" i="10"/>
  <c r="L2465" i="10"/>
  <c r="L1906" i="10"/>
  <c r="L3828" i="10"/>
  <c r="L1366" i="10"/>
  <c r="L3621" i="10"/>
  <c r="L901" i="10"/>
  <c r="L3065" i="10"/>
  <c r="L3982" i="10"/>
  <c r="L1678" i="10"/>
  <c r="L3996" i="10"/>
  <c r="L1231" i="10"/>
  <c r="L2327" i="10"/>
  <c r="L1538" i="10"/>
  <c r="L671" i="10"/>
  <c r="L3424" i="10"/>
  <c r="L3163" i="10"/>
  <c r="L3634" i="10"/>
  <c r="L2967" i="10"/>
  <c r="L3471" i="10"/>
  <c r="L4436" i="10"/>
  <c r="L1628" i="10"/>
  <c r="L1024" i="10"/>
  <c r="L688" i="10"/>
  <c r="L1474" i="10"/>
  <c r="L1405" i="10"/>
  <c r="L2154" i="10"/>
  <c r="L3614" i="10"/>
  <c r="L1912" i="10"/>
  <c r="L611" i="10"/>
  <c r="L4184" i="10"/>
  <c r="L4105" i="10"/>
  <c r="L3021" i="10"/>
  <c r="L3627" i="10"/>
  <c r="L621" i="10"/>
  <c r="L3529" i="10"/>
  <c r="L3630" i="10"/>
  <c r="L758" i="10"/>
  <c r="L1356" i="10"/>
  <c r="L2026" i="10"/>
  <c r="L4965" i="10"/>
  <c r="L3089" i="10"/>
  <c r="L416" i="10"/>
  <c r="L3836" i="10"/>
  <c r="L3053" i="10"/>
  <c r="L4967" i="10"/>
  <c r="L4266" i="10"/>
  <c r="L4469" i="10"/>
  <c r="L4787" i="10"/>
  <c r="L1029" i="10"/>
  <c r="L4474" i="10"/>
  <c r="L1223" i="10"/>
  <c r="L4948" i="10"/>
  <c r="L2223" i="10"/>
  <c r="L4132" i="10"/>
  <c r="L1559" i="10"/>
  <c r="L1330" i="10"/>
  <c r="L4558" i="10"/>
  <c r="L3709" i="10"/>
  <c r="L2093" i="10"/>
  <c r="L2237" i="10"/>
  <c r="L331" i="10"/>
  <c r="L766" i="10"/>
  <c r="L4426" i="10"/>
  <c r="L4334" i="10"/>
  <c r="L628" i="10"/>
  <c r="L2091" i="10"/>
  <c r="L677" i="10"/>
  <c r="L4648" i="10"/>
  <c r="L2275" i="10"/>
  <c r="L276" i="10"/>
  <c r="L3781" i="10"/>
  <c r="L4716" i="10"/>
  <c r="L4998" i="10"/>
  <c r="L352" i="10"/>
  <c r="L3671" i="10"/>
  <c r="L734" i="10"/>
  <c r="L1485" i="10"/>
  <c r="L408" i="10"/>
  <c r="L3957" i="10"/>
  <c r="L1373" i="10"/>
  <c r="L135" i="10"/>
  <c r="L1148" i="10"/>
  <c r="L2915" i="10"/>
  <c r="L3915" i="10"/>
  <c r="L2730" i="10"/>
  <c r="L4986" i="10"/>
  <c r="L214" i="10"/>
  <c r="L3202" i="10"/>
  <c r="L339" i="10"/>
  <c r="L2837" i="10"/>
  <c r="L3723" i="10"/>
  <c r="L3962" i="10"/>
  <c r="L2955" i="10"/>
  <c r="L1196" i="10"/>
  <c r="L3096" i="10"/>
  <c r="L3696" i="10"/>
  <c r="L2333" i="10"/>
  <c r="L1669" i="10"/>
  <c r="L4587" i="10"/>
  <c r="L761" i="10"/>
  <c r="L4004" i="10"/>
  <c r="L378" i="10"/>
  <c r="L2329" i="10"/>
  <c r="L1387" i="10"/>
  <c r="L4905" i="10"/>
  <c r="L2343" i="10"/>
  <c r="L4847" i="10"/>
  <c r="L699" i="10"/>
  <c r="L648" i="10"/>
  <c r="L121" i="10"/>
  <c r="L4460" i="10"/>
  <c r="L4647" i="10"/>
  <c r="L1655" i="10"/>
  <c r="L1167" i="10"/>
  <c r="L4870" i="10"/>
  <c r="L3352" i="10"/>
  <c r="L2936" i="10"/>
  <c r="L102" i="10"/>
  <c r="L2732" i="10"/>
  <c r="L2793" i="10"/>
  <c r="L4866" i="10"/>
  <c r="L3812" i="10"/>
  <c r="L2410" i="10"/>
  <c r="L569" i="10"/>
  <c r="L1492" i="10"/>
  <c r="L176" i="10"/>
  <c r="L4991" i="10"/>
  <c r="L3308" i="10"/>
  <c r="L658" i="10"/>
  <c r="L4149" i="10"/>
  <c r="L3438" i="10"/>
  <c r="L1735" i="10"/>
  <c r="L3428" i="10"/>
  <c r="L4574" i="10"/>
  <c r="L3706" i="10"/>
  <c r="L4754" i="10"/>
  <c r="L266" i="10"/>
  <c r="L1879" i="10"/>
  <c r="L1401" i="10"/>
  <c r="L833" i="10"/>
  <c r="L315" i="10"/>
  <c r="L3208" i="10"/>
  <c r="L344" i="10"/>
  <c r="L1691" i="10"/>
  <c r="L1030" i="10"/>
  <c r="L2220" i="10"/>
  <c r="L2895" i="10"/>
  <c r="L557" i="10"/>
  <c r="L89" i="10"/>
  <c r="L2166" i="10"/>
  <c r="L2350" i="10"/>
  <c r="L2801" i="10"/>
  <c r="L4586" i="10"/>
  <c r="L4034" i="10"/>
  <c r="L4843" i="10"/>
  <c r="L963" i="10"/>
  <c r="L2694" i="10"/>
  <c r="L4255" i="10"/>
  <c r="L3536" i="10"/>
  <c r="L2502" i="10"/>
  <c r="L401" i="10"/>
  <c r="L641" i="10"/>
  <c r="L4608" i="10"/>
  <c r="L4303" i="10"/>
  <c r="L3680" i="10"/>
  <c r="L1416" i="10"/>
  <c r="L3500" i="10"/>
  <c r="L1927" i="10"/>
  <c r="L2919" i="10"/>
  <c r="L4528" i="10"/>
  <c r="L4995" i="10"/>
  <c r="L3258" i="10"/>
  <c r="L2382" i="10"/>
  <c r="L222" i="10"/>
  <c r="L1715" i="10"/>
  <c r="L1963" i="10"/>
  <c r="L4879" i="10"/>
  <c r="L1687" i="10"/>
  <c r="L1525" i="10"/>
  <c r="L492" i="10"/>
  <c r="L3113" i="10"/>
  <c r="L808" i="10"/>
  <c r="L4720" i="10"/>
  <c r="L1537" i="10"/>
  <c r="L552" i="10"/>
  <c r="L206" i="10"/>
  <c r="L916" i="10"/>
  <c r="L4245" i="10"/>
  <c r="L3084" i="10"/>
  <c r="L136" i="10"/>
  <c r="L4779" i="10"/>
  <c r="L533" i="10"/>
  <c r="L2452" i="10"/>
  <c r="L1316" i="10"/>
  <c r="L3518" i="10"/>
  <c r="L3569" i="10"/>
  <c r="L4293" i="10"/>
  <c r="L1463" i="10"/>
  <c r="L1920" i="10"/>
  <c r="L2306" i="10"/>
  <c r="L4374" i="10"/>
  <c r="L1716" i="10"/>
  <c r="L3738" i="10"/>
  <c r="L2049" i="10"/>
  <c r="L1509" i="10"/>
  <c r="L2678" i="10"/>
  <c r="L4517" i="10"/>
  <c r="L4167" i="10"/>
  <c r="L866" i="10"/>
  <c r="L3193" i="10"/>
  <c r="L4381" i="10"/>
  <c r="L2229" i="10"/>
  <c r="L4341" i="10"/>
  <c r="L4221" i="10"/>
  <c r="L2755" i="10"/>
  <c r="L1360" i="10"/>
  <c r="L4937" i="10"/>
  <c r="L1179" i="10"/>
  <c r="L16" i="10"/>
  <c r="L920" i="10"/>
  <c r="L4265" i="10"/>
  <c r="L2602" i="10"/>
  <c r="L2222" i="10"/>
  <c r="L172" i="10"/>
  <c r="L939" i="10"/>
  <c r="L580" i="10"/>
  <c r="L3392" i="10"/>
  <c r="L74" i="10"/>
  <c r="L4050" i="10"/>
  <c r="L4483" i="10"/>
  <c r="L431" i="10"/>
  <c r="L2441" i="10"/>
  <c r="L3981" i="10"/>
  <c r="L231" i="10"/>
  <c r="L4045" i="10"/>
  <c r="L2496" i="10"/>
  <c r="L4404" i="10"/>
  <c r="L3607" i="10"/>
  <c r="L2833" i="10"/>
  <c r="L4923" i="10"/>
  <c r="L2803" i="10"/>
  <c r="L1978" i="10"/>
  <c r="L2216" i="10"/>
  <c r="L4890" i="10"/>
  <c r="L116" i="10"/>
  <c r="L4448" i="10"/>
  <c r="L3427" i="10"/>
  <c r="L3330" i="10"/>
  <c r="L84" i="10"/>
  <c r="L3892" i="10"/>
  <c r="L1522" i="10"/>
  <c r="L4736" i="10"/>
  <c r="L779" i="10"/>
  <c r="L436" i="10"/>
  <c r="L3594" i="10"/>
  <c r="L3270" i="10"/>
  <c r="L1566" i="10"/>
  <c r="L4613" i="10"/>
  <c r="L1943" i="10"/>
  <c r="L1682" i="10"/>
  <c r="L4550" i="10"/>
  <c r="L1613" i="10"/>
  <c r="L183" i="10"/>
  <c r="L4674" i="10"/>
  <c r="L4893" i="10"/>
  <c r="L3730" i="10"/>
  <c r="L4727" i="10"/>
  <c r="L4068" i="10"/>
  <c r="L3215" i="10"/>
  <c r="L2347" i="10"/>
  <c r="L4361" i="10"/>
  <c r="L177" i="10"/>
  <c r="L1199" i="10"/>
  <c r="L4918" i="10"/>
  <c r="L2033" i="10"/>
  <c r="L1533" i="10"/>
  <c r="L2776" i="10"/>
  <c r="L1550" i="10"/>
  <c r="L889" i="10"/>
  <c r="L3813" i="10"/>
  <c r="L2706" i="10"/>
  <c r="L4400" i="10"/>
  <c r="L332" i="10"/>
  <c r="L2580" i="10"/>
  <c r="L1831" i="10"/>
  <c r="L1246" i="10"/>
  <c r="L4153" i="10"/>
  <c r="L1354" i="10"/>
  <c r="L1706" i="10"/>
  <c r="L2758" i="10"/>
  <c r="L3132" i="10"/>
  <c r="L1781" i="10"/>
  <c r="L2621" i="10"/>
  <c r="L4850" i="10"/>
  <c r="L15" i="10"/>
  <c r="L4250" i="10"/>
  <c r="L2230" i="10"/>
  <c r="L1890" i="10"/>
  <c r="L4350" i="10"/>
  <c r="L3532" i="10"/>
  <c r="L4848" i="10"/>
  <c r="L2010" i="10"/>
  <c r="L327" i="10"/>
  <c r="L749" i="10"/>
  <c r="L1028" i="10"/>
  <c r="L2838" i="10"/>
  <c r="L2631" i="10"/>
  <c r="L3948" i="10"/>
  <c r="L4142" i="10"/>
  <c r="L4819" i="10"/>
  <c r="L4385" i="10"/>
  <c r="L148" i="10"/>
  <c r="L1966" i="10"/>
  <c r="L3250" i="10"/>
  <c r="L2593" i="10"/>
  <c r="L1089" i="10"/>
  <c r="L1504" i="10"/>
  <c r="L3076" i="10"/>
  <c r="L3649" i="10"/>
  <c r="L3839" i="10"/>
  <c r="L4308" i="10"/>
  <c r="L739" i="10"/>
  <c r="L4703" i="10"/>
  <c r="L4952" i="10"/>
  <c r="L1806" i="10"/>
  <c r="L3879" i="10"/>
  <c r="L2208" i="10"/>
  <c r="L1290" i="10"/>
  <c r="L2612" i="10"/>
  <c r="L722" i="10"/>
  <c r="L1904" i="10"/>
  <c r="L2511" i="10"/>
  <c r="L2083" i="10"/>
  <c r="L3599" i="10"/>
  <c r="L288" i="10"/>
  <c r="L2779" i="10"/>
  <c r="L1583" i="10"/>
  <c r="L4394" i="10"/>
  <c r="L4316" i="10"/>
  <c r="L4805" i="10"/>
  <c r="L3964" i="10"/>
  <c r="L3566" i="10"/>
  <c r="L3014" i="10"/>
  <c r="L2371" i="10"/>
  <c r="L2764" i="10"/>
  <c r="L4086" i="10"/>
  <c r="L130" i="10"/>
  <c r="L4252" i="10"/>
  <c r="L2278" i="10"/>
  <c r="L485" i="10"/>
  <c r="L237" i="10"/>
  <c r="L3860" i="10"/>
  <c r="L4708" i="10"/>
  <c r="L1513" i="10"/>
  <c r="L1172" i="10"/>
  <c r="L4836" i="10"/>
  <c r="L2151" i="10"/>
  <c r="L1605" i="10"/>
  <c r="L2848" i="10"/>
  <c r="L170" i="10"/>
  <c r="L3733" i="10"/>
  <c r="L118" i="10"/>
  <c r="L2388" i="10"/>
  <c r="L23" i="10"/>
  <c r="L1109" i="10"/>
  <c r="L1420" i="10"/>
  <c r="L2472" i="10"/>
  <c r="L4268" i="10"/>
  <c r="L2409" i="10"/>
  <c r="L3235" i="10"/>
  <c r="L1807" i="10"/>
  <c r="L3834" i="10"/>
  <c r="L2101" i="10"/>
  <c r="L4278" i="10"/>
  <c r="L1292" i="10"/>
  <c r="L1047" i="10"/>
  <c r="L1385" i="10"/>
  <c r="L2825" i="10"/>
  <c r="L692" i="10"/>
  <c r="L4434" i="10"/>
  <c r="L1524" i="10"/>
  <c r="L770" i="10"/>
  <c r="L1015" i="10"/>
  <c r="L3442" i="10"/>
  <c r="L3776" i="10"/>
  <c r="L2973" i="10"/>
  <c r="L2616" i="10"/>
  <c r="L2897" i="10"/>
  <c r="L4209" i="10"/>
  <c r="L4617" i="10"/>
  <c r="L4763" i="10"/>
  <c r="L4090" i="10"/>
  <c r="L651" i="10"/>
  <c r="L3133" i="10"/>
  <c r="L3712" i="10"/>
  <c r="L2880" i="10"/>
  <c r="L319" i="10"/>
  <c r="L1809" i="10"/>
  <c r="L1037" i="10"/>
  <c r="L3759" i="10"/>
  <c r="L2323" i="10"/>
  <c r="L4429" i="10"/>
  <c r="L3137" i="10"/>
  <c r="L2079" i="10"/>
  <c r="L28" i="10"/>
  <c r="L3410" i="10"/>
  <c r="L340" i="10"/>
  <c r="L4572" i="10"/>
  <c r="L715" i="10"/>
  <c r="L3768" i="10"/>
  <c r="L4016" i="10"/>
  <c r="L1270" i="10"/>
  <c r="L4657" i="10"/>
  <c r="L2127" i="10"/>
  <c r="L3605" i="10"/>
  <c r="L3116" i="10"/>
  <c r="L3356" i="10"/>
  <c r="L3890" i="10"/>
  <c r="L3066" i="10"/>
  <c r="L747" i="10"/>
  <c r="L155" i="10"/>
  <c r="L3361" i="10"/>
  <c r="L1036" i="10"/>
  <c r="L2670" i="10"/>
  <c r="L4220" i="10"/>
  <c r="L1915" i="10"/>
  <c r="L4531" i="10"/>
  <c r="L2741" i="10"/>
  <c r="L2297" i="10"/>
  <c r="L4277" i="10"/>
  <c r="L855" i="10"/>
  <c r="L1225" i="10"/>
  <c r="L4846" i="10"/>
  <c r="L948" i="10"/>
  <c r="L3750" i="10"/>
  <c r="L396" i="10"/>
  <c r="L2400" i="10"/>
  <c r="L2546" i="10"/>
  <c r="L1281" i="10"/>
  <c r="L1623" i="10"/>
  <c r="L3061" i="10"/>
  <c r="L995" i="10"/>
  <c r="L3764" i="10"/>
  <c r="L2269" i="10"/>
  <c r="L953" i="10"/>
  <c r="L3268" i="10"/>
  <c r="L4959" i="10"/>
  <c r="L1350" i="10"/>
  <c r="L134" i="10"/>
  <c r="L4479" i="10"/>
  <c r="L4405" i="10"/>
  <c r="L723" i="10"/>
  <c r="L1262" i="10"/>
  <c r="L1058" i="10"/>
  <c r="L3537" i="10"/>
  <c r="L2028" i="10"/>
  <c r="L2947" i="10"/>
  <c r="L1476" i="10"/>
  <c r="L2843" i="10"/>
  <c r="L1192" i="10"/>
  <c r="L944" i="10"/>
  <c r="L473" i="10"/>
  <c r="L2806" i="10"/>
  <c r="L1585" i="10"/>
  <c r="L4814" i="10"/>
  <c r="L3983" i="10"/>
  <c r="L4285" i="10"/>
  <c r="L2870" i="10"/>
  <c r="L3678" i="10"/>
  <c r="L308" i="10"/>
  <c r="L1665" i="10"/>
  <c r="L1894" i="10"/>
  <c r="L1484" i="10"/>
  <c r="L79" i="10"/>
  <c r="L3100" i="10"/>
  <c r="L2503" i="10"/>
  <c r="L1000" i="10"/>
  <c r="L4564" i="10"/>
  <c r="L2878" i="10"/>
  <c r="L3821" i="10"/>
  <c r="L1949" i="10"/>
  <c r="L29" i="10"/>
  <c r="L4359" i="10"/>
  <c r="L88" i="10"/>
  <c r="L2497" i="10"/>
  <c r="L3735" i="10"/>
  <c r="L2210" i="10"/>
  <c r="L1434" i="10"/>
  <c r="L3495" i="10"/>
  <c r="L1569" i="10"/>
  <c r="L1507" i="10"/>
  <c r="L3451" i="10"/>
  <c r="L4101" i="10"/>
  <c r="L3469" i="10"/>
  <c r="L630" i="10"/>
  <c r="L878" i="10"/>
  <c r="L1378" i="10"/>
  <c r="L3573" i="10"/>
  <c r="L4738" i="10"/>
  <c r="L3353" i="10"/>
  <c r="L478" i="10"/>
  <c r="L312" i="10"/>
  <c r="L633" i="10"/>
  <c r="L2405" i="10"/>
  <c r="L1500" i="10"/>
  <c r="L132" i="10"/>
  <c r="L946" i="10"/>
  <c r="L444" i="10"/>
  <c r="L3305" i="10"/>
  <c r="L2039" i="10"/>
  <c r="L1551" i="10"/>
  <c r="L30" i="10"/>
  <c r="L2831" i="10"/>
  <c r="L1052" i="10"/>
  <c r="L3186" i="10"/>
  <c r="L4789" i="10"/>
  <c r="L2841" i="10"/>
  <c r="L2908" i="10"/>
  <c r="L1194" i="10"/>
  <c r="L3742" i="10"/>
  <c r="L2129" i="10"/>
  <c r="L4428" i="10"/>
  <c r="L354" i="10"/>
  <c r="L1119" i="10"/>
  <c r="L1430" i="10"/>
  <c r="L4796" i="10"/>
  <c r="L4158" i="10"/>
  <c r="L1456" i="10"/>
  <c r="L998" i="10"/>
  <c r="L4027" i="10"/>
  <c r="L4672" i="10"/>
  <c r="L4023" i="10"/>
  <c r="L4950" i="10"/>
  <c r="L2205" i="10"/>
  <c r="L3783" i="10"/>
  <c r="L3311" i="10"/>
  <c r="L706" i="10"/>
  <c r="L4166" i="10"/>
  <c r="L2340" i="10"/>
  <c r="L2607" i="10"/>
  <c r="L2018" i="10"/>
  <c r="L2613" i="10"/>
  <c r="L1217" i="10"/>
  <c r="L1237" i="10"/>
  <c r="L4745" i="10"/>
  <c r="L2775" i="10"/>
  <c r="L1423" i="10"/>
  <c r="L4505" i="10"/>
  <c r="L3822" i="10"/>
  <c r="L1887" i="10"/>
  <c r="L2522" i="10"/>
  <c r="L3387" i="10"/>
  <c r="L1260" i="10"/>
  <c r="L4019" i="10"/>
  <c r="L2436" i="10"/>
  <c r="L1843" i="10"/>
  <c r="L3230" i="10"/>
  <c r="L3247" i="10"/>
  <c r="L2149" i="10"/>
  <c r="L2643" i="10"/>
  <c r="L2235" i="10"/>
  <c r="L2674" i="10"/>
  <c r="L290" i="10"/>
  <c r="L3820" i="10"/>
  <c r="L2940" i="10"/>
  <c r="L2377" i="10"/>
  <c r="L1452" i="10"/>
  <c r="L1775" i="10"/>
  <c r="L2046" i="10"/>
  <c r="L905" i="10"/>
  <c r="L3098" i="10"/>
  <c r="L4417" i="10"/>
  <c r="L1186" i="10"/>
  <c r="L3664" i="10"/>
  <c r="L2636" i="10"/>
  <c r="L4878" i="10"/>
  <c r="L4476" i="10"/>
  <c r="L2846" i="10"/>
  <c r="L2988" i="10"/>
  <c r="L4536" i="10"/>
  <c r="L196" i="10"/>
  <c r="L1979" i="10"/>
  <c r="L4397" i="10"/>
  <c r="L305" i="10"/>
  <c r="L4902" i="10"/>
  <c r="L4292" i="10"/>
  <c r="L2415" i="10"/>
  <c r="L3487" i="10"/>
  <c r="L3439" i="10"/>
  <c r="L2366" i="10"/>
  <c r="L4810" i="10"/>
  <c r="L4495" i="10"/>
  <c r="L92" i="10"/>
  <c r="L755" i="10"/>
  <c r="L3636" i="10"/>
  <c r="L201" i="10"/>
  <c r="L282" i="10"/>
  <c r="L301" i="10"/>
  <c r="L3780" i="10"/>
  <c r="L2684" i="10"/>
  <c r="L2446" i="10"/>
  <c r="L60" i="10"/>
  <c r="L2977" i="10"/>
  <c r="L3584" i="10"/>
  <c r="L1924" i="10"/>
  <c r="L3924" i="10"/>
  <c r="L2745" i="10"/>
  <c r="L3059" i="10"/>
  <c r="L1639" i="10"/>
  <c r="L3918" i="10"/>
  <c r="L2514" i="10"/>
  <c r="L539" i="10"/>
  <c r="L39" i="10"/>
  <c r="L3233" i="10"/>
  <c r="L3668" i="10"/>
  <c r="L3891" i="10"/>
  <c r="L2540" i="10"/>
  <c r="L2840" i="10"/>
  <c r="L955" i="10"/>
  <c r="L2015" i="10"/>
  <c r="L3489" i="10"/>
  <c r="L1969" i="10"/>
  <c r="L390" i="10"/>
  <c r="L756" i="10"/>
  <c r="L4246" i="10"/>
  <c r="L1954" i="10"/>
  <c r="L4208" i="10"/>
  <c r="L4500" i="10"/>
  <c r="L190" i="10"/>
  <c r="L822" i="10"/>
  <c r="L2888" i="10"/>
  <c r="L846" i="10"/>
  <c r="L4641" i="10"/>
  <c r="L902" i="10"/>
  <c r="L2361" i="10"/>
  <c r="L3902" i="10"/>
  <c r="L1164" i="10"/>
  <c r="L1295" i="10"/>
  <c r="L2982" i="10"/>
  <c r="L4704" i="10"/>
  <c r="L3164" i="10"/>
  <c r="L223" i="10"/>
  <c r="L3968" i="10"/>
  <c r="L4365" i="10"/>
  <c r="L3840" i="10"/>
  <c r="L303" i="10"/>
  <c r="L678" i="10"/>
  <c r="L1296" i="10"/>
  <c r="L586" i="10"/>
  <c r="L4011" i="10"/>
  <c r="L1079" i="10"/>
  <c r="L1743" i="10"/>
  <c r="L1841" i="10"/>
  <c r="L4181" i="10"/>
  <c r="L149" i="10"/>
  <c r="L1931" i="10"/>
  <c r="L2255" i="10"/>
  <c r="L165" i="10"/>
  <c r="L2863" i="10"/>
  <c r="L4520" i="10"/>
  <c r="L3940" i="10"/>
  <c r="L2024" i="10"/>
  <c r="L372" i="10"/>
  <c r="L24" i="10"/>
  <c r="L4899" i="10"/>
  <c r="L2887" i="10"/>
  <c r="L836" i="10"/>
  <c r="L4416" i="10"/>
  <c r="L1396" i="10"/>
  <c r="L2652" i="10"/>
  <c r="L1176" i="10"/>
  <c r="L3935" i="10"/>
  <c r="L2881" i="10"/>
  <c r="L1110" i="10"/>
  <c r="L3213" i="10"/>
  <c r="L58" i="10"/>
  <c r="L4643" i="10"/>
  <c r="L4910" i="10"/>
  <c r="L3050" i="10"/>
  <c r="L2106" i="10"/>
  <c r="L1134" i="10"/>
  <c r="L110" i="10"/>
  <c r="L452" i="10"/>
  <c r="L3590" i="10"/>
  <c r="L695" i="10"/>
  <c r="L1556" i="10"/>
  <c r="L2690" i="10"/>
  <c r="L1857" i="10"/>
  <c r="L477" i="10"/>
  <c r="L3282" i="10"/>
  <c r="L271" i="10"/>
  <c r="L4484" i="10"/>
  <c r="L1503" i="10"/>
  <c r="L1757" i="10"/>
  <c r="L4828" i="10"/>
  <c r="L410" i="10"/>
  <c r="L4961" i="10"/>
  <c r="L486" i="10"/>
  <c r="L4108" i="10"/>
  <c r="L1572" i="10"/>
  <c r="L4562" i="10"/>
  <c r="L2283" i="10"/>
  <c r="L3319" i="10"/>
  <c r="L1839" i="10"/>
  <c r="L1611" i="10"/>
  <c r="L3784" i="10"/>
  <c r="L3660" i="10"/>
  <c r="L4780" i="10"/>
  <c r="L4671" i="10"/>
  <c r="L3540" i="10"/>
  <c r="L2364" i="10"/>
  <c r="L2608" i="10"/>
  <c r="L3737" i="10"/>
  <c r="L2014" i="10"/>
  <c r="L1993" i="10"/>
  <c r="L3079" i="10"/>
  <c r="L1717" i="10"/>
  <c r="L3036" i="10"/>
  <c r="L4908" i="10"/>
  <c r="L1160" i="10"/>
  <c r="L4943" i="10"/>
  <c r="L2790" i="10"/>
  <c r="L4243" i="10"/>
  <c r="L2156" i="10"/>
  <c r="L549" i="10"/>
  <c r="L4189" i="10"/>
  <c r="L3000" i="10"/>
  <c r="L3766" i="10"/>
  <c r="L1001" i="10"/>
  <c r="L1407" i="10"/>
  <c r="L4030" i="10"/>
  <c r="L2224" i="10"/>
  <c r="L2052" i="10"/>
  <c r="L680" i="10"/>
  <c r="L205" i="10"/>
  <c r="L2937" i="10"/>
  <c r="L69" i="10"/>
  <c r="L1517" i="10"/>
  <c r="L606" i="10"/>
  <c r="L2393" i="10"/>
  <c r="L886" i="10"/>
  <c r="L3970" i="10"/>
  <c r="L212" i="10"/>
  <c r="L1568" i="10"/>
  <c r="L2282" i="10"/>
  <c r="L2135" i="10"/>
  <c r="L1229" i="10"/>
  <c r="L2050" i="10"/>
  <c r="L3253" i="10"/>
  <c r="L990" i="10"/>
  <c r="L4110" i="10"/>
  <c r="L2359" i="10"/>
  <c r="L3167" i="10"/>
  <c r="L830" i="10"/>
  <c r="L1258" i="10"/>
  <c r="L3848" i="10"/>
  <c r="L4367" i="10"/>
  <c r="L969" i="10"/>
  <c r="L3620" i="10"/>
  <c r="L2270" i="10"/>
  <c r="L1050" i="10"/>
  <c r="L736" i="10"/>
  <c r="L3264" i="10"/>
  <c r="L3029" i="10"/>
  <c r="L1958" i="10"/>
  <c r="L1783" i="10"/>
  <c r="L1819" i="10"/>
  <c r="L391" i="10"/>
  <c r="L3886" i="10"/>
  <c r="L4249" i="10"/>
  <c r="L952" i="10"/>
  <c r="L3485" i="10"/>
  <c r="L3143" i="10"/>
  <c r="L3313" i="10"/>
  <c r="L3910" i="10"/>
  <c r="L369" i="10"/>
  <c r="L4714" i="10"/>
  <c r="L3596" i="10"/>
  <c r="L930" i="10"/>
  <c r="L333" i="10"/>
  <c r="L1413" i="10"/>
  <c r="L4450" i="10"/>
  <c r="L2629" i="10"/>
  <c r="L1362" i="10"/>
  <c r="L1866" i="10"/>
  <c r="L4553" i="10"/>
  <c r="L2512" i="10"/>
  <c r="L1320" i="10"/>
  <c r="L4533" i="10"/>
  <c r="L1989" i="10"/>
  <c r="L1498" i="10"/>
  <c r="L2641" i="10"/>
  <c r="L1114" i="10"/>
  <c r="L4734" i="10"/>
  <c r="L3653" i="10"/>
  <c r="L4597" i="10"/>
  <c r="L4310" i="10"/>
  <c r="L804" i="10"/>
  <c r="L2726" i="10"/>
  <c r="L4234" i="10"/>
  <c r="L3128" i="10"/>
  <c r="L2098" i="10"/>
  <c r="L777" i="10"/>
  <c r="L1013" i="10"/>
  <c r="L544" i="10"/>
  <c r="L421" i="10"/>
  <c r="L1206" i="10"/>
  <c r="L4887" i="10"/>
  <c r="L1899" i="10"/>
  <c r="L4097" i="10"/>
  <c r="L4064" i="10"/>
  <c r="L2709" i="10"/>
  <c r="L1302" i="10"/>
  <c r="L781" i="10"/>
  <c r="L1137" i="10"/>
  <c r="L1345" i="10"/>
  <c r="L4963" i="10"/>
  <c r="L4690" i="10"/>
  <c r="L445" i="10"/>
  <c r="L4485" i="10"/>
  <c r="L122" i="10"/>
  <c r="L4693" i="10"/>
  <c r="L838" i="10"/>
  <c r="L1158" i="10"/>
  <c r="L4125" i="10"/>
  <c r="L4126" i="10"/>
  <c r="AB11" i="19"/>
  <c r="AC11" i="19" s="1"/>
  <c r="L4318" i="10"/>
  <c r="L4106" i="10"/>
  <c r="L1842" i="10"/>
  <c r="L3808" i="10"/>
  <c r="L1502" i="10"/>
  <c r="L840" i="10"/>
  <c r="L979" i="10"/>
  <c r="L1266" i="10"/>
  <c r="L3897" i="10"/>
  <c r="L3724" i="10"/>
  <c r="L363" i="10"/>
  <c r="L2830" i="10"/>
  <c r="L4855" i="10"/>
  <c r="L794" i="10"/>
  <c r="L279" i="10"/>
  <c r="L1521" i="10"/>
  <c r="L4596" i="10"/>
  <c r="L4002" i="10"/>
  <c r="L3161" i="10"/>
  <c r="L1883" i="10"/>
  <c r="L451" i="10"/>
  <c r="L3273" i="10"/>
  <c r="L503" i="10"/>
  <c r="L1630" i="10"/>
  <c r="L3616" i="10"/>
  <c r="L2571" i="10"/>
  <c r="L3204" i="10"/>
  <c r="L1871" i="10"/>
  <c r="L1462" i="10"/>
  <c r="L3086" i="10"/>
  <c r="L3703" i="10"/>
  <c r="L3444" i="10"/>
  <c r="L4802" i="10"/>
  <c r="L4681" i="10"/>
  <c r="L782" i="10"/>
  <c r="L2401" i="10"/>
  <c r="L3894" i="10"/>
  <c r="L3134" i="10"/>
  <c r="L2447" i="10"/>
  <c r="L4521" i="10"/>
  <c r="L2704" i="10"/>
  <c r="L729" i="10"/>
  <c r="L228" i="10"/>
  <c r="L494" i="10"/>
  <c r="L4872" i="10"/>
  <c r="L2386" i="10"/>
  <c r="L3461" i="10"/>
  <c r="L3118" i="10"/>
  <c r="L1064" i="10"/>
  <c r="L1275" i="10"/>
  <c r="L2980" i="10"/>
  <c r="L2536" i="10"/>
  <c r="L1830" i="10"/>
  <c r="L1120" i="10"/>
  <c r="L292" i="10"/>
  <c r="L4942" i="10"/>
  <c r="L712" i="10"/>
  <c r="L414" i="10"/>
  <c r="L2215" i="10"/>
  <c r="L950" i="10"/>
  <c r="L1329" i="10"/>
  <c r="L2660" i="10"/>
  <c r="L4192" i="10"/>
  <c r="L366" i="10"/>
  <c r="L1740" i="10"/>
  <c r="L1138" i="10"/>
  <c r="L3332" i="10"/>
  <c r="L3154" i="10"/>
  <c r="L3585" i="10"/>
  <c r="L2475" i="10"/>
  <c r="L1198" i="10"/>
  <c r="L3760" i="10"/>
  <c r="L1626" i="10"/>
  <c r="L2792" i="10"/>
  <c r="L1394" i="10"/>
  <c r="L4238" i="10"/>
  <c r="L4000" i="10"/>
  <c r="L3325" i="10"/>
  <c r="L805" i="10"/>
  <c r="L4618" i="10"/>
  <c r="L3369" i="10"/>
  <c r="L1833" i="10"/>
  <c r="L2899" i="10"/>
  <c r="L1389" i="10"/>
  <c r="L4187" i="10"/>
  <c r="L681" i="10"/>
  <c r="L4336" i="10"/>
  <c r="L3443" i="10"/>
  <c r="L3336" i="10"/>
  <c r="L1308" i="10"/>
  <c r="L1249" i="10"/>
  <c r="L4160" i="10"/>
  <c r="L1921" i="10"/>
  <c r="L3907" i="10"/>
  <c r="L1488" i="10"/>
  <c r="L4732" i="10"/>
  <c r="L3941" i="10"/>
  <c r="L683" i="10"/>
  <c r="L2992" i="10"/>
  <c r="L1060" i="10"/>
  <c r="L1157" i="10"/>
  <c r="L67" i="10"/>
  <c r="L4853" i="10"/>
  <c r="L2077" i="10"/>
  <c r="L1971" i="10"/>
  <c r="L2207" i="10"/>
  <c r="L2009" i="10"/>
  <c r="L1068" i="10"/>
  <c r="L3785" i="10"/>
  <c r="L2316" i="10"/>
  <c r="L2434" i="10"/>
  <c r="L3893" i="10"/>
  <c r="L3558" i="10"/>
  <c r="L3480" i="10"/>
  <c r="L3474" i="10"/>
  <c r="L1161" i="10"/>
  <c r="L2428" i="10"/>
  <c r="L3120" i="10"/>
  <c r="L2022" i="10"/>
  <c r="L1797" i="10"/>
  <c r="L510" i="10"/>
  <c r="L2953" i="10"/>
  <c r="L1535" i="10"/>
  <c r="L737" i="10"/>
  <c r="L2247" i="10"/>
  <c r="L824" i="10"/>
  <c r="L350" i="10"/>
  <c r="L853" i="10"/>
  <c r="L1784" i="10"/>
  <c r="L2027" i="10"/>
  <c r="L1232" i="10"/>
  <c r="L3731" i="10"/>
  <c r="L4219" i="10"/>
  <c r="L3201" i="10"/>
  <c r="L2950" i="10"/>
  <c r="L4225" i="10"/>
  <c r="L3853" i="10"/>
  <c r="L90" i="10"/>
  <c r="L3799" i="10"/>
  <c r="L1679" i="10"/>
  <c r="L3677" i="10"/>
  <c r="L2110" i="10"/>
  <c r="L2889" i="10"/>
  <c r="L700" i="10"/>
  <c r="L2080" i="10"/>
  <c r="L4031" i="10"/>
  <c r="L1688" i="10"/>
  <c r="L1141" i="10"/>
  <c r="L358" i="10"/>
  <c r="L2392" i="10"/>
  <c r="L463" i="10"/>
  <c r="L1868" i="10"/>
  <c r="L249" i="10"/>
  <c r="L751" i="10"/>
  <c r="L3552" i="10"/>
  <c r="L1464" i="10"/>
  <c r="L3628" i="10"/>
  <c r="L1647" i="10"/>
  <c r="L4486" i="10"/>
  <c r="L820" i="10"/>
  <c r="L3687" i="10"/>
  <c r="L4431" i="10"/>
  <c r="L4621" i="10"/>
  <c r="L4579" i="10"/>
  <c r="L1725" i="10"/>
  <c r="L1410" i="10"/>
  <c r="L1180" i="10"/>
  <c r="L600" i="10"/>
  <c r="L4491" i="10"/>
  <c r="L53" i="10"/>
  <c r="L3401" i="10"/>
  <c r="L3144" i="10"/>
  <c r="L532" i="10"/>
  <c r="L3434" i="10"/>
  <c r="L562" i="10"/>
  <c r="L2666" i="10"/>
  <c r="L2515" i="10"/>
  <c r="L3802" i="10"/>
  <c r="L384" i="10"/>
  <c r="L3277" i="10"/>
  <c r="L3105" i="10"/>
  <c r="L691" i="10"/>
  <c r="L2002" i="10"/>
  <c r="L4895" i="10"/>
  <c r="L4237" i="10"/>
  <c r="L4457" i="10"/>
  <c r="L1601" i="10"/>
  <c r="L3966" i="10"/>
  <c r="L103" i="10"/>
  <c r="L4527" i="10"/>
  <c r="L1730" i="10"/>
  <c r="L720" i="10"/>
  <c r="L4996" i="10"/>
  <c r="L4191" i="10"/>
  <c r="L2570" i="10"/>
  <c r="L876" i="10"/>
  <c r="L3947" i="10"/>
  <c r="L4906" i="10"/>
  <c r="L4818" i="10"/>
  <c r="L3314" i="10"/>
  <c r="L3338" i="10"/>
  <c r="L4669" i="10"/>
  <c r="L2582" i="10"/>
  <c r="L4378" i="10"/>
  <c r="L1982" i="10"/>
  <c r="L4665" i="10"/>
  <c r="L1397" i="10"/>
  <c r="L2680" i="10"/>
  <c r="L1815" i="10"/>
  <c r="L827" i="10"/>
  <c r="L1990" i="10"/>
  <c r="L1763" i="10"/>
  <c r="L3644" i="10"/>
  <c r="L2467" i="10"/>
  <c r="L2468" i="10"/>
  <c r="L3205" i="10"/>
  <c r="L4764" i="10"/>
  <c r="L1163" i="10"/>
  <c r="L2413" i="10"/>
  <c r="L3473" i="10"/>
  <c r="L4481" i="10"/>
  <c r="L1233" i="10"/>
  <c r="L4534" i="10"/>
  <c r="L3243" i="10"/>
  <c r="L741" i="10"/>
  <c r="L1918" i="10"/>
  <c r="L4461" i="10"/>
  <c r="L1034" i="10"/>
  <c r="L871" i="10"/>
  <c r="L2520" i="10"/>
  <c r="L2233" i="10"/>
  <c r="L2373" i="10"/>
  <c r="L310" i="10"/>
  <c r="L4048" i="10"/>
  <c r="L4473" i="10"/>
  <c r="L3575" i="10"/>
  <c r="L1696" i="10"/>
  <c r="L1300" i="10"/>
  <c r="L4116" i="10"/>
  <c r="L4263" i="10"/>
  <c r="L4983" i="10"/>
  <c r="L4876" i="10"/>
  <c r="L1581" i="10"/>
  <c r="L1211" i="10"/>
  <c r="L304" i="10"/>
  <c r="L828" i="10"/>
  <c r="L119" i="10"/>
  <c r="L673" i="10"/>
  <c r="L4147" i="10"/>
  <c r="L4077" i="10"/>
  <c r="L4028" i="10"/>
  <c r="L2262" i="10"/>
  <c r="L4497" i="10"/>
  <c r="L3888" i="10"/>
  <c r="L4601" i="10"/>
  <c r="L2958" i="10"/>
  <c r="L2198" i="10"/>
  <c r="L4103" i="10"/>
  <c r="L3477" i="10"/>
  <c r="L4975" i="10"/>
  <c r="L367" i="10"/>
  <c r="L1168" i="10"/>
  <c r="L4525" i="10"/>
  <c r="L3222" i="10"/>
  <c r="L4518" i="10"/>
  <c r="L4590" i="10"/>
  <c r="L3538" i="10"/>
  <c r="L2290" i="10"/>
  <c r="L4146" i="10"/>
  <c r="L4938" i="10"/>
  <c r="L4929" i="10"/>
  <c r="L1602" i="10"/>
  <c r="L4362" i="10"/>
  <c r="L100" i="10"/>
  <c r="L966" i="10"/>
  <c r="L4092" i="10"/>
  <c r="L1145" i="10"/>
  <c r="L1146" i="10"/>
  <c r="L2691" i="10"/>
  <c r="L2692" i="10"/>
  <c r="L4880" i="10"/>
  <c r="L2822" i="10"/>
  <c r="L4032" i="10"/>
  <c r="L3743" i="10"/>
  <c r="L4499" i="10"/>
  <c r="L2696" i="10"/>
  <c r="L3865" i="10"/>
  <c r="L4990" i="10"/>
  <c r="L3854" i="10"/>
  <c r="L2183" i="10"/>
  <c r="L1247" i="10"/>
  <c r="L3669" i="10"/>
  <c r="L3206" i="10"/>
  <c r="L278" i="10"/>
  <c r="L371" i="10"/>
  <c r="L3560" i="10"/>
  <c r="L2528" i="10"/>
  <c r="L4757" i="10"/>
  <c r="L3878" i="10"/>
  <c r="L517" i="10"/>
  <c r="L546" i="10"/>
  <c r="L1382" i="10"/>
  <c r="L801" i="10"/>
  <c r="L2200" i="10"/>
  <c r="L4976" i="10"/>
  <c r="L2139" i="10"/>
  <c r="L3393" i="10"/>
  <c r="L2588" i="10"/>
  <c r="L3507" i="10"/>
  <c r="L2772" i="10"/>
  <c r="L2267" i="10"/>
  <c r="L3509" i="10"/>
  <c r="L3370" i="10"/>
  <c r="L3729" i="10"/>
  <c r="L1143" i="10"/>
  <c r="L2479" i="10"/>
  <c r="L1622" i="10"/>
  <c r="L2069" i="10"/>
  <c r="L397" i="10"/>
  <c r="L1033" i="10"/>
  <c r="L2598" i="10"/>
  <c r="L3711" i="10"/>
  <c r="L629" i="10"/>
  <c r="L4212" i="10"/>
  <c r="L1956" i="10"/>
  <c r="L516" i="10"/>
  <c r="L2835" i="10"/>
  <c r="L1773" i="10"/>
  <c r="L3870" i="10"/>
  <c r="L4512" i="10"/>
  <c r="L1732" i="10"/>
  <c r="L4719" i="10"/>
  <c r="L620" i="10"/>
  <c r="L3656" i="10"/>
  <c r="L3127" i="10"/>
  <c r="L4320" i="10"/>
  <c r="L2872" i="10"/>
  <c r="L4940" i="10"/>
  <c r="L1309" i="10"/>
  <c r="L2488" i="10"/>
  <c r="L4667" i="10"/>
  <c r="L4767" i="10"/>
  <c r="L328" i="10"/>
  <c r="L4217" i="10"/>
  <c r="L2460" i="10"/>
  <c r="L1432" i="10"/>
  <c r="L3740" i="10"/>
  <c r="L1472" i="10"/>
  <c r="L2375" i="10"/>
  <c r="L4493" i="10"/>
  <c r="L2338" i="10"/>
  <c r="L883" i="10"/>
  <c r="L4911" i="10"/>
  <c r="L1096" i="10"/>
  <c r="L2218" i="10"/>
  <c r="L4145" i="10"/>
  <c r="L1734" i="10"/>
  <c r="L3106" i="10"/>
  <c r="L2777" i="10"/>
  <c r="L1826" i="10"/>
  <c r="L3728" i="10"/>
  <c r="L1479" i="10"/>
  <c r="L192" i="10"/>
  <c r="L4214" i="10"/>
  <c r="L1156" i="10"/>
  <c r="L4095" i="10"/>
  <c r="L3586" i="10"/>
  <c r="L2805" i="10"/>
  <c r="L1468" i="10"/>
  <c r="L524" i="10"/>
  <c r="L4169" i="10"/>
  <c r="L1369" i="10"/>
  <c r="L4282" i="10"/>
  <c r="L667" i="10"/>
  <c r="L2146" i="10"/>
  <c r="L2717" i="10"/>
  <c r="L4592" i="10"/>
  <c r="L2100" i="10"/>
  <c r="L1858" i="10"/>
  <c r="L1704" i="10"/>
  <c r="L598" i="10"/>
  <c r="L2390" i="10"/>
  <c r="L894" i="10"/>
  <c r="L919" i="10"/>
  <c r="L2330" i="10"/>
  <c r="L4447" i="10"/>
  <c r="L3862" i="10"/>
  <c r="L3256" i="10"/>
  <c r="L933" i="10"/>
  <c r="L94" i="10"/>
  <c r="L2844" i="10"/>
  <c r="L4136" i="10"/>
  <c r="L4069" i="10"/>
  <c r="L4344" i="10"/>
  <c r="L4072" i="10"/>
  <c r="L1616" i="10"/>
  <c r="L2708" i="10"/>
  <c r="L4182" i="10"/>
  <c r="L2159" i="10"/>
  <c r="L2539" i="10"/>
  <c r="L98" i="10"/>
  <c r="L4928" i="10"/>
  <c r="L976" i="10"/>
  <c r="L936" i="10"/>
  <c r="L1399" i="10"/>
  <c r="L1608" i="10"/>
  <c r="L2847" i="10"/>
  <c r="L1829" i="10"/>
  <c r="L2357" i="10"/>
  <c r="L112" i="10"/>
  <c r="L2739" i="10"/>
  <c r="L1693" i="10"/>
  <c r="L793" i="10"/>
  <c r="L717" i="10"/>
  <c r="L3933" i="10"/>
  <c r="L4529" i="10"/>
  <c r="L1122" i="10"/>
  <c r="L4059" i="10"/>
  <c r="L3549" i="10"/>
  <c r="L2490" i="10"/>
  <c r="L1482" i="10"/>
  <c r="L4701" i="10"/>
  <c r="L3632" i="10"/>
  <c r="L2439" i="10"/>
  <c r="L4722" i="10"/>
  <c r="L649" i="10"/>
  <c r="L1104" i="10"/>
  <c r="L1937" i="10"/>
  <c r="L4117" i="10"/>
  <c r="L910" i="10"/>
  <c r="L242" i="10"/>
  <c r="L2287" i="10"/>
  <c r="L4794" i="10"/>
  <c r="L4565" i="10"/>
  <c r="L3165" i="10"/>
  <c r="L1922" i="10"/>
  <c r="L2161" i="10"/>
  <c r="L1917" i="10"/>
  <c r="L1343" i="10"/>
  <c r="L4582" i="10"/>
  <c r="L1945" i="10"/>
  <c r="L2105" i="10"/>
  <c r="L1059" i="10"/>
  <c r="L4369" i="10"/>
  <c r="L3317" i="10"/>
  <c r="L4692" i="10"/>
  <c r="L4709" i="10"/>
  <c r="L4999" i="10"/>
  <c r="L3803" i="10"/>
  <c r="L647" i="10"/>
  <c r="L4040" i="10"/>
  <c r="L4380" i="10"/>
  <c r="L1056" i="10"/>
  <c r="L710" i="10"/>
  <c r="L3794" i="10"/>
  <c r="L4927" i="10"/>
  <c r="L3954" i="10"/>
  <c r="L4868" i="10"/>
  <c r="L593" i="10"/>
  <c r="L3475" i="10"/>
  <c r="L1099" i="10"/>
  <c r="L3520" i="10"/>
  <c r="L4046" i="10"/>
  <c r="L3952" i="10"/>
  <c r="L4782" i="10"/>
  <c r="L3797" i="10"/>
  <c r="L2728" i="10"/>
  <c r="L2972" i="10"/>
  <c r="L702" i="10"/>
  <c r="L2922" i="10"/>
  <c r="L3278" i="10"/>
  <c r="L3963" i="10"/>
  <c r="L3271" i="10"/>
  <c r="L1182" i="10"/>
  <c r="L2325" i="10"/>
  <c r="L940" i="10"/>
  <c r="L3805" i="10"/>
  <c r="L1023" i="10"/>
  <c r="L3195" i="10"/>
  <c r="L3303" i="10"/>
  <c r="L4816" i="10"/>
  <c r="L3502" i="10"/>
  <c r="L1301" i="10"/>
  <c r="L2770" i="10"/>
  <c r="L3083" i="10"/>
  <c r="L1742" i="10"/>
  <c r="L574" i="10"/>
  <c r="L4971" i="10"/>
  <c r="L4777" i="10"/>
  <c r="L262" i="10"/>
  <c r="L2591" i="10"/>
  <c r="L959" i="10"/>
  <c r="L4980" i="10"/>
  <c r="L2265" i="10"/>
  <c r="L3800" i="10"/>
  <c r="L4280" i="10"/>
  <c r="L1747" i="10"/>
  <c r="L2902" i="10"/>
  <c r="L423" i="10"/>
  <c r="L2042" i="10"/>
  <c r="L4440" i="10"/>
  <c r="L1238" i="10"/>
  <c r="L3681" i="10"/>
  <c r="L556" i="10"/>
  <c r="L4020" i="10"/>
  <c r="L306" i="10"/>
  <c r="L2246" i="10"/>
  <c r="L3770" i="10"/>
  <c r="L2681" i="10"/>
  <c r="L2634" i="10"/>
  <c r="L4454" i="10"/>
  <c r="L4477" i="10"/>
  <c r="L1944" i="10"/>
  <c r="L1448" i="10"/>
  <c r="L3453" i="10"/>
  <c r="L3307" i="10"/>
  <c r="L3433" i="10"/>
  <c r="L2679" i="10"/>
  <c r="L388" i="10"/>
  <c r="L4070" i="10"/>
  <c r="L1154" i="10"/>
  <c r="L843" i="10"/>
  <c r="L2041" i="10"/>
  <c r="L4585" i="10"/>
  <c r="L1471" i="10"/>
  <c r="L3829" i="10"/>
  <c r="L143" i="10"/>
  <c r="L2737" i="10"/>
  <c r="L512" i="10"/>
  <c r="L3159" i="10"/>
  <c r="L3455" i="10"/>
  <c r="L1579" i="10"/>
  <c r="L2603" i="10"/>
  <c r="L2604" i="10"/>
  <c r="L2303" i="10"/>
  <c r="L2304" i="10"/>
  <c r="L3081" i="10"/>
  <c r="L3080" i="10"/>
  <c r="L3069" i="10"/>
  <c r="L3070" i="10"/>
  <c r="L2118" i="10"/>
  <c r="L2119" i="10"/>
  <c r="L3374" i="10"/>
  <c r="L3375" i="10"/>
  <c r="L1008" i="10"/>
  <c r="L1009" i="10"/>
  <c r="L4223" i="10"/>
  <c r="L4224" i="10"/>
  <c r="L1424" i="10"/>
  <c r="L1425" i="10"/>
  <c r="L1788" i="10"/>
  <c r="L1789" i="10"/>
  <c r="L3406" i="10"/>
  <c r="L3407" i="10"/>
  <c r="L194" i="10"/>
  <c r="L193" i="10"/>
  <c r="L2019" i="10"/>
  <c r="L2203" i="10"/>
  <c r="L2202" i="10"/>
  <c r="L2996" i="10"/>
  <c r="L2997" i="10"/>
  <c r="L336" i="10"/>
  <c r="L335" i="10"/>
  <c r="L360" i="10"/>
  <c r="L359" i="10"/>
  <c r="L379" i="10"/>
  <c r="L1259" i="10"/>
  <c r="L2266" i="10"/>
  <c r="L3107" i="10"/>
  <c r="L4698" i="10"/>
  <c r="L70" i="10"/>
  <c r="L97" i="10"/>
  <c r="L2685" i="10"/>
  <c r="L522" i="10"/>
  <c r="L654" i="10"/>
  <c r="L4900" i="10"/>
  <c r="L2044" i="10"/>
  <c r="L4830" i="10"/>
  <c r="L3771" i="10"/>
  <c r="L1032" i="10"/>
  <c r="L4296" i="10"/>
  <c r="L1289" i="10"/>
  <c r="L2404" i="10"/>
  <c r="L1621" i="10"/>
  <c r="L1245" i="10"/>
  <c r="L2302" i="10"/>
  <c r="L489" i="10"/>
  <c r="L2966" i="10"/>
  <c r="L3921" i="10"/>
  <c r="L2789" i="10"/>
  <c r="L619" i="10"/>
  <c r="L1875" i="10"/>
  <c r="L326" i="10"/>
  <c r="L1779" i="10"/>
  <c r="L1272" i="10"/>
  <c r="L3932" i="10"/>
  <c r="L4452" i="10"/>
  <c r="L3710" i="10"/>
  <c r="L896" i="10"/>
  <c r="L508" i="10"/>
  <c r="L4636" i="10"/>
  <c r="L4594" i="10"/>
  <c r="L2873" i="10"/>
  <c r="L3521" i="10"/>
  <c r="L4349" i="10"/>
  <c r="L2807" i="10"/>
  <c r="L1534" i="10"/>
  <c r="L3564" i="10"/>
  <c r="L2057" i="10"/>
  <c r="L787" i="10"/>
  <c r="L2721" i="10"/>
  <c r="L3138" i="10"/>
  <c r="L3600" i="10"/>
  <c r="L759" i="10"/>
  <c r="L2622" i="10"/>
  <c r="L3371" i="10"/>
  <c r="L4932" i="10"/>
  <c r="L4304" i="10"/>
  <c r="L3025" i="10"/>
  <c r="L3160" i="10"/>
  <c r="L4241" i="10"/>
  <c r="L3908" i="10"/>
  <c r="L1880" i="10"/>
  <c r="L247" i="10"/>
  <c r="L1793" i="10"/>
  <c r="L1877" i="10"/>
  <c r="L87" i="10"/>
  <c r="L2170" i="10"/>
  <c r="L873" i="10"/>
  <c r="L2483" i="10"/>
  <c r="L1234" i="10"/>
  <c r="L2442" i="10"/>
  <c r="L1339" i="10"/>
  <c r="L4141" i="10"/>
  <c r="L4012" i="10"/>
  <c r="L3063" i="10"/>
  <c r="L841" i="10"/>
  <c r="L3578" i="10"/>
  <c r="L1571" i="10"/>
  <c r="L4382" i="10"/>
  <c r="L1707" i="10"/>
  <c r="L3315" i="10"/>
  <c r="L294" i="10"/>
  <c r="L934" i="10"/>
  <c r="L879" i="10"/>
  <c r="L1323" i="10"/>
  <c r="L4128" i="10"/>
  <c r="L665" i="10"/>
  <c r="L2192" i="10"/>
  <c r="L2295" i="10"/>
  <c r="L2385" i="10"/>
  <c r="L3463" i="10"/>
  <c r="L2754" i="10"/>
  <c r="L2148" i="10"/>
  <c r="L4018" i="10"/>
  <c r="L182" i="10"/>
  <c r="L252" i="10"/>
  <c r="L2374" i="10"/>
  <c r="L4783" i="10"/>
  <c r="L4236" i="10"/>
  <c r="L1759" i="10"/>
  <c r="L1888" i="10"/>
  <c r="L4920" i="10"/>
  <c r="L501" i="10"/>
  <c r="L2383" i="10"/>
  <c r="L2974" i="10"/>
  <c r="L3617" i="10"/>
  <c r="L2586" i="10"/>
  <c r="L3494" i="10"/>
  <c r="L2984" i="10"/>
  <c r="L1376" i="10"/>
  <c r="L346" i="10"/>
  <c r="L139" i="10"/>
  <c r="L4683" i="10"/>
  <c r="L2535" i="10"/>
  <c r="L6" i="10"/>
  <c r="L250" i="10"/>
  <c r="L3530" i="10"/>
  <c r="L2648" i="10"/>
  <c r="L877" i="10"/>
  <c r="L1181" i="10"/>
  <c r="L4170" i="10"/>
  <c r="L3980" i="10"/>
  <c r="L694" i="10"/>
  <c r="L158" i="10"/>
  <c r="L826" i="10"/>
  <c r="L3419" i="10"/>
  <c r="L3236" i="10"/>
  <c r="L443" i="10"/>
  <c r="L3789" i="10"/>
  <c r="L4733" i="10"/>
  <c r="L718" i="10"/>
  <c r="L3456" i="10"/>
  <c r="L2716" i="10"/>
  <c r="L3716" i="10"/>
  <c r="L771" i="10"/>
  <c r="L5001" i="10"/>
  <c r="L2107" i="10"/>
  <c r="L1994" i="10"/>
  <c r="L1469" i="10"/>
  <c r="L4886" i="10"/>
  <c r="L3085" i="10"/>
  <c r="L105" i="10"/>
  <c r="L2682" i="10"/>
  <c r="L1813" i="10"/>
  <c r="L1406" i="10"/>
  <c r="L2767" i="10"/>
  <c r="L3425" i="10"/>
  <c r="L2426" i="10"/>
  <c r="L4231" i="10"/>
  <c r="L3904" i="10"/>
  <c r="L1645" i="10"/>
  <c r="L3572" i="10"/>
  <c r="L2197" i="10"/>
  <c r="L4323" i="10"/>
  <c r="L676" i="10"/>
  <c r="L3626" i="10"/>
  <c r="L1860" i="10"/>
  <c r="L1274" i="10"/>
  <c r="L3345" i="10"/>
  <c r="L1328" i="10"/>
  <c r="L703" i="10"/>
  <c r="L4972" i="10"/>
  <c r="L1748" i="10"/>
  <c r="L2122" i="10"/>
  <c r="L2550" i="10"/>
  <c r="L2600" i="10"/>
  <c r="L928" i="10"/>
  <c r="L4441" i="10"/>
  <c r="L3183" i="10"/>
  <c r="L3225" i="10"/>
  <c r="L351" i="10"/>
  <c r="L2834" i="10"/>
  <c r="L5002" i="10"/>
  <c r="L3010" i="10"/>
  <c r="L3378" i="10"/>
  <c r="L3322" i="10"/>
  <c r="L1421" i="10"/>
  <c r="L4398" i="10"/>
  <c r="L1135" i="10"/>
  <c r="L1288" i="10"/>
  <c r="L4804" i="10"/>
  <c r="L3445" i="10"/>
  <c r="L2625" i="10"/>
  <c r="L227" i="10"/>
  <c r="L4600" i="10"/>
  <c r="L1379" i="10"/>
  <c r="L4487" i="10"/>
  <c r="L3490" i="10"/>
  <c r="L1526" i="10"/>
  <c r="L3292" i="10"/>
  <c r="L992" i="10"/>
  <c r="L1540" i="10"/>
  <c r="L3058" i="10"/>
  <c r="L1900" i="10"/>
  <c r="L281" i="10"/>
  <c r="L83" i="10"/>
  <c r="L1852" i="10"/>
  <c r="L1437" i="10"/>
  <c r="L4535" i="10"/>
  <c r="L309" i="10"/>
  <c r="L1662" i="10"/>
  <c r="L1422" i="10"/>
  <c r="L985" i="10"/>
  <c r="L1152" i="10"/>
  <c r="L1112" i="10"/>
  <c r="L2509" i="10"/>
  <c r="L3481" i="10"/>
  <c r="L1200" i="10"/>
  <c r="L2416" i="10"/>
  <c r="L3701" i="10"/>
  <c r="L1612" i="10"/>
  <c r="L2913" i="10"/>
  <c r="L4420" i="10"/>
  <c r="L3115" i="10"/>
  <c r="L3562" i="10"/>
  <c r="L2756" i="10"/>
  <c r="L1070" i="10"/>
  <c r="L3482" i="10"/>
  <c r="L2048" i="10"/>
  <c r="L2891" i="10"/>
  <c r="L2747" i="10"/>
  <c r="L2890" i="10"/>
  <c r="L4464" i="10"/>
  <c r="L845" i="10"/>
  <c r="L631" i="10"/>
  <c r="L3767" i="10"/>
  <c r="L4215" i="10"/>
  <c r="L3567" i="10"/>
  <c r="L3403" i="10"/>
  <c r="L3071" i="10"/>
  <c r="L832" i="10"/>
  <c r="L4607" i="10"/>
  <c r="L1659" i="10"/>
  <c r="L810" i="10"/>
  <c r="L811" i="10"/>
  <c r="L540" i="10"/>
  <c r="L541" i="10"/>
  <c r="L1184" i="10"/>
  <c r="L1183" i="10"/>
  <c r="L799" i="10"/>
  <c r="L800" i="10"/>
  <c r="L1100" i="10"/>
  <c r="L1101" i="10"/>
  <c r="L2813" i="10"/>
  <c r="L2814" i="10"/>
  <c r="L3321" i="10"/>
  <c r="L3320" i="10"/>
  <c r="L1834" i="10"/>
  <c r="L1835" i="10"/>
  <c r="L4934" i="10"/>
  <c r="L4935" i="10"/>
  <c r="L4177" i="10"/>
  <c r="L4178" i="10"/>
  <c r="L1495" i="10"/>
  <c r="L1496" i="10"/>
  <c r="L3109" i="10"/>
  <c r="L3110" i="10"/>
  <c r="L860" i="10"/>
  <c r="L861" i="10"/>
  <c r="L3238" i="10"/>
  <c r="L3239" i="10"/>
  <c r="L4331" i="10"/>
  <c r="L4332" i="10"/>
  <c r="L1446" i="10"/>
  <c r="L1447" i="10"/>
  <c r="L150" i="10"/>
  <c r="L518" i="10"/>
  <c r="L1957" i="10"/>
  <c r="L2081" i="10"/>
  <c r="L3501" i="10"/>
  <c r="L4560" i="10"/>
  <c r="L1514" i="10"/>
  <c r="L1959" i="10"/>
  <c r="L1651" i="10"/>
  <c r="L1044" i="10"/>
  <c r="L2866" i="10"/>
  <c r="L2298" i="10"/>
  <c r="L4462" i="10"/>
  <c r="L4111" i="10"/>
  <c r="L3272" i="10"/>
  <c r="L1012" i="10"/>
  <c r="L523" i="10"/>
  <c r="L798" i="10"/>
  <c r="L5004" i="10"/>
  <c r="L3546" i="10"/>
  <c r="L3545" i="10"/>
  <c r="L2537" i="10"/>
  <c r="L4791" i="10"/>
  <c r="L4014" i="10"/>
  <c r="L1799" i="10"/>
  <c r="L1253" i="10"/>
  <c r="L275" i="10"/>
  <c r="L2458" i="10"/>
  <c r="L3519" i="10"/>
  <c r="L3646" i="10"/>
  <c r="L4532" i="10"/>
  <c r="L2132" i="10"/>
  <c r="L4288" i="10"/>
  <c r="L4289" i="10"/>
  <c r="L3294" i="10"/>
  <c r="L4496" i="10"/>
  <c r="L4309" i="10"/>
  <c r="L3719" i="10"/>
  <c r="L267" i="10"/>
  <c r="L4271" i="10"/>
  <c r="L4270" i="10"/>
  <c r="L624" i="10"/>
  <c r="L1357" i="10"/>
  <c r="L2281" i="10"/>
  <c r="L2212" i="10"/>
  <c r="L4551" i="10"/>
  <c r="L3281" i="10"/>
  <c r="L1444" i="10"/>
  <c r="L202" i="10"/>
  <c r="L612" i="10"/>
  <c r="L2150" i="10"/>
  <c r="L4498" i="10"/>
  <c r="L3032" i="10"/>
  <c r="L587" i="10"/>
  <c r="L1072" i="10"/>
  <c r="L2182" i="10"/>
  <c r="L3615" i="10"/>
  <c r="L4501" i="10"/>
  <c r="L1066" i="10"/>
  <c r="L2900" i="10"/>
  <c r="L2901" i="10"/>
  <c r="L1827" i="10"/>
  <c r="L3895" i="10"/>
  <c r="L3623" i="10"/>
  <c r="L1073" i="10"/>
  <c r="L4154" i="10"/>
  <c r="L215" i="10"/>
  <c r="L3995" i="10"/>
  <c r="L2731" i="10"/>
  <c r="L2751" i="10"/>
  <c r="L1700" i="10"/>
  <c r="L1453" i="10"/>
  <c r="L1454" i="10"/>
  <c r="L2420" i="10"/>
  <c r="L1791" i="10"/>
  <c r="L4409" i="10"/>
  <c r="L3527" i="10"/>
  <c r="L520" i="10"/>
  <c r="L4342" i="10"/>
  <c r="L1409" i="10"/>
  <c r="L2013" i="10"/>
  <c r="L4152" i="10"/>
  <c r="L3835" i="10"/>
  <c r="L2341" i="10"/>
  <c r="L2184" i="10"/>
  <c r="L3267" i="10"/>
  <c r="L1733" i="10"/>
  <c r="L1942" i="10"/>
  <c r="L3020" i="10"/>
  <c r="L1178" i="10"/>
  <c r="L542" i="10"/>
  <c r="L2191" i="10"/>
  <c r="L4987" i="10"/>
  <c r="L1007" i="10"/>
  <c r="L3603" i="10"/>
  <c r="L1273" i="10"/>
  <c r="L1051" i="10"/>
  <c r="L2711" i="10"/>
  <c r="L4396" i="10"/>
  <c r="L3373" i="10"/>
  <c r="L3909" i="10"/>
  <c r="L4093" i="10"/>
  <c r="L3492" i="10"/>
  <c r="L4982" i="10"/>
  <c r="L2365" i="10"/>
  <c r="L491" i="10"/>
  <c r="L2647" i="10"/>
  <c r="L4622" i="10"/>
  <c r="L591" i="10"/>
  <c r="L3179" i="10"/>
  <c r="L3304" i="10"/>
  <c r="L1895" i="10"/>
  <c r="L3914" i="10"/>
  <c r="L4523" i="10"/>
  <c r="L1473" i="10"/>
  <c r="O1399" i="10"/>
  <c r="L4591" i="10"/>
  <c r="L2562" i="10"/>
  <c r="L3811" i="10"/>
  <c r="L4892" i="10"/>
  <c r="L1722" i="10"/>
  <c r="L2121" i="10"/>
  <c r="L4173" i="10"/>
  <c r="L3856" i="10"/>
  <c r="L4063" i="10"/>
  <c r="L113" i="10"/>
  <c r="L156" i="10"/>
  <c r="L3619" i="10"/>
  <c r="L4713" i="10"/>
  <c r="L752" i="10"/>
  <c r="L2142" i="10"/>
  <c r="L2489" i="10"/>
  <c r="L929" i="10"/>
  <c r="L3328" i="10"/>
  <c r="L289" i="10"/>
  <c r="L604" i="10"/>
  <c r="L4463" i="10"/>
  <c r="L3823" i="10"/>
  <c r="L2765" i="10"/>
  <c r="L693" i="10"/>
  <c r="L4504" i="10"/>
  <c r="L635" i="10"/>
  <c r="L4415" i="10"/>
  <c r="L975" i="10"/>
  <c r="L2796" i="10"/>
  <c r="L2433" i="10"/>
  <c r="L3945" i="10"/>
  <c r="L2780" i="10"/>
  <c r="L4368" i="10"/>
  <c r="L1153" i="10"/>
  <c r="L4013" i="10"/>
  <c r="L2403" i="10"/>
  <c r="L168" i="10"/>
  <c r="L490" i="10"/>
  <c r="L2516" i="10"/>
  <c r="L3953" i="10"/>
  <c r="L2232" i="10"/>
  <c r="L2147" i="10"/>
  <c r="L1076" i="10"/>
  <c r="L1123" i="10"/>
  <c r="L3350" i="10"/>
  <c r="L1609" i="10"/>
  <c r="L4516" i="10"/>
  <c r="L454" i="10"/>
  <c r="L2526" i="10"/>
  <c r="L2492" i="10"/>
  <c r="L1367" i="10"/>
  <c r="L239" i="10"/>
  <c r="L1808" i="10"/>
  <c r="L1433" i="10"/>
  <c r="L4768" i="10"/>
  <c r="L1985" i="10"/>
  <c r="L2164" i="10"/>
  <c r="L1754" i="10"/>
  <c r="L803" i="10"/>
  <c r="L1938" i="10"/>
  <c r="L732" i="10"/>
  <c r="L2561" i="10"/>
  <c r="L1226" i="10"/>
  <c r="L138" i="10"/>
  <c r="L3366" i="10"/>
  <c r="L204" i="10"/>
  <c r="L1936" i="10"/>
  <c r="L4075" i="10"/>
  <c r="L3922" i="10"/>
  <c r="L1132" i="10"/>
  <c r="L482" i="10"/>
  <c r="L1818" i="10"/>
  <c r="L1825" i="10"/>
  <c r="L1736" i="10"/>
  <c r="L4543" i="10"/>
  <c r="L2963" i="10"/>
  <c r="L1577" i="10"/>
  <c r="L179" i="10"/>
  <c r="L4941" i="10"/>
  <c r="L3185" i="10"/>
  <c r="L2030" i="10"/>
  <c r="L1644" i="10"/>
  <c r="L1103" i="10"/>
  <c r="L1719" i="10"/>
  <c r="L2240" i="10"/>
  <c r="L3043" i="10"/>
  <c r="L888" i="10"/>
  <c r="L3517" i="10"/>
  <c r="L1711" i="10"/>
  <c r="L2227" i="10"/>
  <c r="L1242" i="10"/>
  <c r="L2250" i="10"/>
  <c r="L2583" i="10"/>
  <c r="L1307" i="10"/>
  <c r="L2744" i="10"/>
  <c r="L3171" i="10"/>
  <c r="L1480" i="10"/>
  <c r="L2949" i="10"/>
  <c r="L1057" i="10"/>
  <c r="L476" i="10"/>
  <c r="L2318" i="10"/>
  <c r="L2943" i="10"/>
  <c r="L2444" i="10"/>
  <c r="L2116" i="10"/>
  <c r="L3674" i="10"/>
  <c r="L1185" i="10"/>
  <c r="L618" i="10"/>
  <c r="L856" i="10"/>
  <c r="L318" i="10"/>
  <c r="L2855" i="10"/>
  <c r="L2113" i="10"/>
  <c r="L4747" i="10"/>
  <c r="L1005" i="10"/>
  <c r="L2273" i="10"/>
  <c r="L248" i="10"/>
  <c r="L4324" i="10"/>
  <c r="L4338" i="10"/>
  <c r="L3130" i="10"/>
  <c r="L4800" i="10"/>
  <c r="L4694" i="10"/>
  <c r="L4867" i="10"/>
  <c r="L2934" i="10"/>
  <c r="L3965" i="10"/>
  <c r="L1968" i="10"/>
  <c r="L4472" i="10"/>
  <c r="L3395" i="10"/>
  <c r="L10" i="10"/>
  <c r="L3934" i="10"/>
  <c r="L1766" i="10"/>
  <c r="L2264" i="10"/>
  <c r="L2760" i="10"/>
  <c r="L2068" i="10"/>
  <c r="L2656" i="10"/>
  <c r="L1787" i="10"/>
  <c r="L4888" i="10"/>
  <c r="L4712" i="10"/>
  <c r="L1041" i="10"/>
  <c r="L1035" i="10"/>
  <c r="L4058" i="10"/>
  <c r="L3548" i="10"/>
  <c r="L1487" i="10"/>
  <c r="L22" i="10"/>
  <c r="L4808" i="10"/>
  <c r="L1668" i="10"/>
  <c r="L1140" i="10"/>
  <c r="L937" i="10"/>
  <c r="L2482" i="10"/>
  <c r="L4307" i="10"/>
  <c r="L3260" i="10"/>
  <c r="L640" i="10"/>
  <c r="L714" i="10"/>
  <c r="L4425" i="10"/>
  <c r="L3884" i="10"/>
  <c r="L2348" i="10"/>
  <c r="L1395" i="10"/>
  <c r="L551" i="10"/>
  <c r="L1078" i="10"/>
  <c r="L1318" i="10"/>
  <c r="L3252" i="10"/>
  <c r="L2862" i="10"/>
  <c r="L18" i="10"/>
  <c r="L2092" i="10"/>
  <c r="L590" i="10"/>
  <c r="L2008" i="10"/>
  <c r="L2944" i="10"/>
  <c r="L1705" i="10"/>
  <c r="L2619" i="10"/>
  <c r="L1191" i="10"/>
  <c r="L3598" i="10"/>
  <c r="L284" i="10"/>
  <c r="L3951" i="10"/>
  <c r="L3717" i="10"/>
  <c r="L3955" i="10"/>
  <c r="L2923" i="10"/>
  <c r="L982" i="10"/>
  <c r="L981" i="10"/>
  <c r="L2989" i="10"/>
  <c r="L2990" i="10"/>
  <c r="L3039" i="10"/>
  <c r="L3038" i="10"/>
  <c r="L487" i="10"/>
  <c r="L488" i="10"/>
  <c r="L2112" i="10"/>
  <c r="L2111" i="10"/>
  <c r="L4413" i="10"/>
  <c r="L4414" i="10"/>
  <c r="L1391" i="10"/>
  <c r="L1392" i="10"/>
  <c r="L863" i="10"/>
  <c r="L864" i="10"/>
  <c r="L3465" i="10"/>
  <c r="L3682" i="10"/>
  <c r="L527" i="10"/>
  <c r="L528" i="10"/>
  <c r="L1285" i="10"/>
  <c r="L1286" i="10"/>
  <c r="L4633" i="10"/>
  <c r="L4634" i="10"/>
  <c r="L668" i="10"/>
  <c r="L669" i="10"/>
  <c r="L1794" i="10"/>
  <c r="L1795" i="10"/>
  <c r="L3102" i="10"/>
  <c r="L3101" i="10"/>
  <c r="L1219" i="10"/>
  <c r="L1220" i="10"/>
  <c r="Z12" i="19"/>
  <c r="L3300" i="10"/>
  <c r="L3301" i="10"/>
  <c r="L869" i="10"/>
  <c r="L854" i="10"/>
  <c r="L3541" i="10"/>
  <c r="L3565" i="10"/>
  <c r="L4772" i="10"/>
  <c r="L1588" i="10"/>
  <c r="L1587" i="10"/>
  <c r="L4638" i="10"/>
  <c r="L4639" i="10"/>
  <c r="L2248" i="10"/>
  <c r="L2249" i="10"/>
  <c r="L3806" i="10"/>
  <c r="L25" i="10"/>
  <c r="L26" i="10"/>
  <c r="L772" i="10"/>
  <c r="L773" i="10"/>
  <c r="L1666" i="10"/>
  <c r="L1667" i="10"/>
  <c r="L566" i="10"/>
  <c r="L567" i="10"/>
  <c r="L1987" i="10"/>
  <c r="L1988" i="10"/>
  <c r="L2994" i="10"/>
  <c r="L2993" i="10"/>
  <c r="L3389" i="10"/>
  <c r="L3390" i="10"/>
  <c r="AE11" i="19"/>
  <c r="L553" i="10"/>
  <c r="L3188" i="10"/>
  <c r="L1408" i="10"/>
  <c r="L994" i="10"/>
  <c r="L4723" i="10"/>
  <c r="L575" i="10"/>
  <c r="L576" i="10"/>
  <c r="L4204" i="10"/>
  <c r="L4205" i="10"/>
  <c r="L355" i="10"/>
  <c r="L356" i="10"/>
  <c r="L1305" i="10"/>
  <c r="L1306" i="10"/>
  <c r="L2653" i="10"/>
  <c r="L2654" i="10"/>
  <c r="L3988" i="10"/>
  <c r="L3989" i="10"/>
  <c r="L2859" i="10"/>
  <c r="L2858" i="10"/>
  <c r="L4228" i="10"/>
  <c r="L4229" i="10"/>
  <c r="L1086" i="10"/>
  <c r="L1085" i="10"/>
  <c r="L725" i="10"/>
  <c r="L2476" i="10"/>
  <c r="L3899" i="10"/>
  <c r="L3900" i="10"/>
  <c r="L4945" i="10"/>
  <c r="L4946" i="10"/>
  <c r="L1515" i="10"/>
  <c r="L3756" i="10"/>
  <c r="L3757" i="10"/>
  <c r="L1702" i="10"/>
  <c r="L1703" i="10"/>
  <c r="L4325" i="10"/>
  <c r="L4326" i="10"/>
  <c r="L2543" i="10"/>
  <c r="L2544" i="10"/>
  <c r="L2799" i="10"/>
  <c r="L2798" i="10"/>
  <c r="AD11" i="19"/>
  <c r="L997" i="10"/>
  <c r="L402" i="10"/>
  <c r="L1810" i="10"/>
  <c r="L1811" i="10"/>
  <c r="L1435" i="10"/>
  <c r="L1436" i="10"/>
  <c r="L3398" i="10"/>
  <c r="L3399" i="10"/>
  <c r="L3497" i="10"/>
  <c r="L3498" i="10"/>
  <c r="AF11" i="19"/>
  <c r="L921" i="10"/>
  <c r="L2874" i="10"/>
  <c r="L3777" i="10"/>
  <c r="L3778" i="10"/>
  <c r="L4061" i="10"/>
  <c r="L4062" i="10"/>
  <c r="L2572" i="10"/>
  <c r="L2573" i="10"/>
  <c r="L3993" i="10"/>
  <c r="L419" i="10"/>
  <c r="L418" i="10"/>
  <c r="L2979" i="10"/>
  <c r="L3022" i="10"/>
  <c r="L3688" i="10"/>
  <c r="L3689" i="10"/>
  <c r="L5005" i="10"/>
  <c r="L642" i="10"/>
  <c r="L643" i="10"/>
  <c r="L3182" i="10"/>
  <c r="L3181" i="10"/>
  <c r="L2817" i="10"/>
  <c r="L2818" i="10"/>
  <c r="L3524" i="10"/>
  <c r="L4559" i="10"/>
  <c r="L2722" i="10"/>
  <c r="L2094" i="10"/>
  <c r="L3640" i="10"/>
  <c r="L4183" i="10"/>
  <c r="L2894" i="10"/>
  <c r="L4799" i="10"/>
  <c r="L3087" i="10"/>
  <c r="L4390" i="10"/>
  <c r="L1512" i="10"/>
  <c r="L191" i="10"/>
  <c r="L2606" i="10"/>
  <c r="L4033" i="10"/>
  <c r="L1390" i="10"/>
  <c r="L4916" i="10"/>
  <c r="L4155" i="10"/>
  <c r="L4079" i="10"/>
  <c r="L4080" i="10"/>
  <c r="L3830" i="10"/>
  <c r="L3831" i="10"/>
  <c r="L80" i="10"/>
  <c r="L903" i="10"/>
  <c r="L40" i="10"/>
  <c r="L1926" i="10"/>
  <c r="L2795" i="10"/>
  <c r="L2852" i="10"/>
  <c r="L1870" i="10"/>
  <c r="L1804" i="10"/>
  <c r="L760" i="10"/>
  <c r="L4580" i="10"/>
  <c r="L1980" i="10"/>
  <c r="L4008" i="10"/>
  <c r="L4009" i="10"/>
  <c r="L470" i="10"/>
  <c r="L471" i="10"/>
  <c r="L4363" i="10"/>
  <c r="L2828" i="10"/>
  <c r="L2827" i="10"/>
  <c r="L4856" i="10"/>
  <c r="L2781" i="10"/>
  <c r="L1567" i="10"/>
  <c r="L4222" i="10"/>
  <c r="L1261" i="10"/>
  <c r="L4651" i="10"/>
  <c r="L2424" i="10"/>
  <c r="L2253" i="10"/>
  <c r="L2832" i="10"/>
  <c r="L2070" i="10"/>
  <c r="L3916" i="10"/>
  <c r="L2435" i="10"/>
  <c r="L4790" i="10"/>
  <c r="L106" i="10"/>
  <c r="L1774" i="10"/>
  <c r="L435" i="10"/>
  <c r="L2016" i="10"/>
  <c r="L3446" i="10"/>
  <c r="L3946" i="10"/>
  <c r="L2268" i="10"/>
  <c r="L4925" i="10"/>
  <c r="L2718" i="10"/>
  <c r="L2719" i="10"/>
  <c r="L2713" i="10"/>
  <c r="L2714" i="10"/>
  <c r="L2397" i="10"/>
  <c r="L2398" i="10"/>
  <c r="L2157" i="10"/>
  <c r="L1646" i="10"/>
  <c r="L2698" i="10"/>
  <c r="L2785" i="10"/>
  <c r="L4180" i="10"/>
  <c r="L3613" i="10"/>
  <c r="L4926" i="10"/>
  <c r="L4869" i="10"/>
  <c r="L3047" i="10"/>
  <c r="L2423" i="10"/>
  <c r="L374" i="10"/>
  <c r="L269" i="10"/>
  <c r="L3727" i="10"/>
  <c r="L2504" i="10"/>
  <c r="L1511" i="10"/>
  <c r="L3539" i="10"/>
  <c r="L4239" i="10"/>
  <c r="L2551" i="10"/>
  <c r="L2552" i="10"/>
  <c r="L2968" i="10"/>
  <c r="L2362" i="10"/>
  <c r="L4689" i="10"/>
  <c r="L4726" i="10"/>
  <c r="L2045" i="10"/>
  <c r="L748" i="10"/>
  <c r="L4375" i="10"/>
  <c r="L3880" i="10"/>
  <c r="L3555" i="10"/>
  <c r="L4970" i="10"/>
  <c r="L2003" i="10"/>
  <c r="L2632" i="10"/>
  <c r="L2748" i="10"/>
  <c r="L2892" i="10"/>
  <c r="L1955" i="10"/>
  <c r="L3604" i="10"/>
  <c r="L1355" i="10"/>
  <c r="L4314" i="10"/>
  <c r="L4313" i="10"/>
  <c r="L1728" i="10"/>
  <c r="L225" i="10"/>
  <c r="L1898" i="10"/>
  <c r="L3574" i="10"/>
  <c r="L2746" i="10"/>
  <c r="L4981" i="10"/>
  <c r="L1555" i="10"/>
  <c r="L3060" i="10"/>
  <c r="L4766" i="10"/>
  <c r="L3515" i="10"/>
  <c r="L3249" i="10"/>
  <c r="L1737" i="10"/>
  <c r="L32" i="10"/>
  <c r="L1610" i="10"/>
  <c r="L2948" i="10"/>
  <c r="L851" i="10"/>
  <c r="L3266" i="10"/>
  <c r="L1876" i="10"/>
  <c r="L4762" i="10"/>
  <c r="L2363" i="10"/>
  <c r="L3847" i="10"/>
  <c r="L3051" i="10"/>
  <c r="L307" i="10"/>
  <c r="L2418" i="10"/>
  <c r="L133" i="10"/>
  <c r="L3633" i="10"/>
  <c r="L2773" i="10"/>
  <c r="L4468" i="10"/>
  <c r="L5000" i="10"/>
  <c r="L2120" i="10"/>
  <c r="L502" i="10"/>
  <c r="L1324" i="10"/>
  <c r="L573" i="10"/>
  <c r="L1165" i="10"/>
  <c r="L1440" i="10"/>
  <c r="L1948" i="10"/>
  <c r="L253" i="10"/>
  <c r="L2471" i="10"/>
  <c r="L1105" i="10"/>
  <c r="L4924" i="10"/>
  <c r="L2153" i="10"/>
  <c r="L601" i="10"/>
  <c r="L3149" i="10"/>
  <c r="L3265" i="10"/>
  <c r="L3462" i="10"/>
  <c r="L4851" i="10"/>
  <c r="L1640" i="10"/>
  <c r="L4041" i="10"/>
  <c r="L460" i="10"/>
  <c r="L2169" i="10"/>
  <c r="L3280" i="10"/>
  <c r="L2918" i="10"/>
  <c r="L968" i="10"/>
  <c r="L4889" i="10"/>
  <c r="L2345" i="10"/>
  <c r="L3997" i="10"/>
  <c r="L3279" i="10"/>
  <c r="L3052" i="10"/>
  <c r="L3367" i="10"/>
  <c r="L880" i="10"/>
  <c r="L2530" i="10"/>
  <c r="L973" i="10"/>
  <c r="L114" i="10"/>
  <c r="L2438" i="10"/>
  <c r="L2637" i="10"/>
  <c r="L3872" i="10"/>
  <c r="L3383" i="10"/>
  <c r="L4519" i="10"/>
  <c r="L4700" i="10"/>
  <c r="L2032" i="10"/>
  <c r="L887" i="10"/>
  <c r="L3004" i="10"/>
  <c r="L4364" i="10"/>
  <c r="L2158" i="10"/>
  <c r="L2484" i="10"/>
  <c r="L2355" i="10"/>
  <c r="L795" i="10"/>
  <c r="L4695" i="10"/>
  <c r="L2655" i="10"/>
  <c r="L3269" i="10"/>
  <c r="L1075" i="10"/>
  <c r="L1614" i="10"/>
  <c r="L2829" i="10"/>
  <c r="L495" i="10"/>
  <c r="L4475" i="10"/>
  <c r="L4837" i="10"/>
  <c r="L926" i="10"/>
  <c r="L3103" i="10"/>
  <c r="L977" i="10"/>
  <c r="L3207" i="10"/>
  <c r="L507" i="10"/>
  <c r="L3404" i="10"/>
  <c r="L2610" i="10"/>
  <c r="L4907" i="10"/>
  <c r="L3454" i="10"/>
  <c r="L4612" i="10"/>
  <c r="L4284" i="10"/>
  <c r="L2687" i="10"/>
  <c r="L3351" i="10"/>
  <c r="L4679" i="10"/>
  <c r="L1701" i="10"/>
  <c r="L882" i="10"/>
  <c r="L2594" i="10"/>
  <c r="L2263" i="10"/>
  <c r="L159" i="10"/>
  <c r="L4253" i="10"/>
  <c r="L4329" i="10"/>
  <c r="L622" i="10"/>
  <c r="L160" i="10"/>
  <c r="L1332" i="10"/>
  <c r="L3629" i="10"/>
  <c r="L935" i="10"/>
  <c r="L3409" i="10"/>
  <c r="L9" i="10"/>
  <c r="L4372" i="10"/>
  <c r="L91" i="10"/>
  <c r="L3381" i="10"/>
  <c r="L3003" i="10"/>
  <c r="L1257" i="10"/>
  <c r="L3339" i="10"/>
  <c r="L892" i="10"/>
  <c r="L1124" i="10"/>
  <c r="L656" i="10"/>
  <c r="L449" i="10"/>
  <c r="L972" i="10"/>
  <c r="L3357" i="10"/>
  <c r="L568" i="10"/>
  <c r="L1303" i="10"/>
  <c r="L2877" i="10"/>
  <c r="L3648" i="10"/>
  <c r="L4874" i="10"/>
  <c r="L3440" i="10"/>
  <c r="L3331" i="10"/>
  <c r="L4150" i="10"/>
  <c r="L1729" i="10"/>
  <c r="L450" i="10"/>
  <c r="L343" i="10"/>
  <c r="L2051" i="10"/>
  <c r="L1177" i="10"/>
  <c r="L1543" i="10"/>
  <c r="L302" i="10"/>
  <c r="L4321" i="10"/>
  <c r="L211" i="10"/>
  <c r="L2527" i="10"/>
  <c r="L674" i="10"/>
  <c r="L3478" i="10"/>
  <c r="L867" i="10"/>
  <c r="L3363" i="10"/>
  <c r="L3035" i="10"/>
  <c r="L2245" i="10"/>
  <c r="L1654" i="10"/>
  <c r="L1501" i="10"/>
  <c r="L439" i="10"/>
  <c r="L3240" i="10"/>
  <c r="L370" i="10"/>
  <c r="L4515" i="10"/>
  <c r="L3068" i="10"/>
  <c r="L792" i="10"/>
  <c r="L3114" i="10"/>
  <c r="L1098" i="10"/>
  <c r="L943" i="10"/>
  <c r="L627" i="10"/>
  <c r="L324" i="10"/>
  <c r="L716" i="10"/>
  <c r="L3418" i="10"/>
  <c r="L2926" i="10"/>
  <c r="L4717" i="10"/>
  <c r="L1986" i="10"/>
  <c r="L2451" i="10"/>
  <c r="L2867" i="10"/>
  <c r="L2299" i="10"/>
  <c r="L2896" i="10"/>
  <c r="L2495" i="10"/>
  <c r="L2040" i="10"/>
  <c r="L4957" i="10"/>
  <c r="L1878" i="10"/>
  <c r="L1506" i="10"/>
  <c r="L786" i="10"/>
  <c r="L4658" i="10"/>
  <c r="L509" i="10"/>
  <c r="L1919" i="10"/>
  <c r="L2924" i="10"/>
  <c r="L287" i="10"/>
  <c r="L234" i="10"/>
  <c r="L4809" i="10"/>
  <c r="L1415" i="10"/>
  <c r="L4632" i="10"/>
  <c r="L2214" i="10"/>
  <c r="L258" i="10"/>
  <c r="L2500" i="10"/>
  <c r="L3618" i="10"/>
  <c r="L1832" i="10"/>
  <c r="L1445" i="10"/>
  <c r="L1578" i="10"/>
  <c r="L538" i="10"/>
  <c r="L4078" i="10"/>
  <c r="L3244" i="10"/>
  <c r="L4842" i="10"/>
  <c r="L2466" i="10"/>
  <c r="L3638" i="10"/>
  <c r="L4218" i="10"/>
  <c r="L4524" i="10"/>
  <c r="L383" i="10"/>
  <c r="L4233" i="10"/>
  <c r="L3972" i="10"/>
  <c r="L4570" i="10"/>
  <c r="L2351" i="10"/>
  <c r="L1361" i="10"/>
  <c r="L679" i="10"/>
  <c r="L117" i="10"/>
  <c r="L1108" i="10"/>
  <c r="L4091" i="10"/>
  <c r="L605" i="10"/>
  <c r="L4261" i="10"/>
  <c r="L4003" i="10"/>
  <c r="L3245" i="10"/>
  <c r="L27" i="10"/>
  <c r="L3672" i="10"/>
  <c r="L1372" i="10"/>
  <c r="L4264" i="10"/>
  <c r="L2221" i="10"/>
  <c r="L1584" i="10"/>
  <c r="L4595" i="10"/>
  <c r="L555" i="10"/>
  <c r="L1210" i="10"/>
  <c r="L3949" i="10"/>
  <c r="L3426" i="10"/>
  <c r="L4272" i="10"/>
  <c r="L1337" i="10"/>
  <c r="L1800" i="10"/>
  <c r="L4435" i="10"/>
  <c r="L14" i="10"/>
  <c r="L3864" i="10"/>
  <c r="L2326" i="10"/>
  <c r="L3423" i="10"/>
  <c r="L2391" i="10"/>
  <c r="L1280" i="10"/>
  <c r="L4148" i="10"/>
  <c r="L3450" i="10"/>
  <c r="L317" i="10"/>
  <c r="L4135" i="10"/>
  <c r="L256" i="10"/>
  <c r="L3104" i="10"/>
  <c r="L2313" i="10"/>
  <c r="L3707" i="10"/>
  <c r="L858" i="10"/>
  <c r="L4792" i="10"/>
  <c r="L1597" i="10"/>
  <c r="L1431" i="10"/>
  <c r="L4445" i="10"/>
  <c r="L1892" i="10"/>
  <c r="L1935" i="10"/>
  <c r="L3045" i="10"/>
  <c r="O1062" i="10"/>
  <c r="O2208" i="10"/>
  <c r="L4542" i="10"/>
  <c r="L2620" i="10"/>
  <c r="L188" i="10"/>
  <c r="L931" i="10"/>
  <c r="L3411" i="10"/>
  <c r="L3388" i="10"/>
  <c r="L2538" i="10"/>
  <c r="L2173" i="10"/>
  <c r="L3798" i="10"/>
  <c r="L1790" i="10"/>
  <c r="L3602" i="10"/>
  <c r="L2431" i="10"/>
  <c r="L4451" i="10"/>
  <c r="L3136" i="10"/>
  <c r="L2099" i="10"/>
  <c r="L765" i="10"/>
  <c r="L1252" i="10"/>
  <c r="L76" i="10"/>
  <c r="L3635" i="10"/>
  <c r="L3192" i="10"/>
  <c r="L2729" i="10"/>
  <c r="L4311" i="10"/>
  <c r="L1765" i="10"/>
  <c r="L1082" i="10"/>
  <c r="L3913" i="10"/>
  <c r="L2163" i="10"/>
  <c r="L2720" i="10"/>
  <c r="L1417" i="10"/>
  <c r="L1905" i="10"/>
  <c r="L56" i="10"/>
  <c r="L4718" i="10"/>
  <c r="L666" i="10"/>
  <c r="L321" i="10"/>
  <c r="L3739" i="10"/>
  <c r="L3961" i="10"/>
  <c r="L3123" i="10"/>
  <c r="L2141" i="10"/>
  <c r="L3824" i="10"/>
  <c r="L1412" i="10"/>
  <c r="L857" i="10"/>
  <c r="L1046" i="10"/>
  <c r="L96" i="10"/>
  <c r="L3535" i="10"/>
  <c r="L745" i="10"/>
  <c r="L1886" i="10"/>
  <c r="L420" i="10"/>
  <c r="L989" i="10"/>
  <c r="L2635" i="10"/>
  <c r="L4877" i="10"/>
  <c r="L3457" i="10"/>
  <c r="L597" i="10"/>
  <c r="L2525" i="10"/>
  <c r="L870" i="10"/>
  <c r="L807" i="10"/>
  <c r="L3496" i="10"/>
  <c r="L2453" i="10"/>
  <c r="L4478" i="10"/>
  <c r="L2771" i="10"/>
  <c r="L2615" i="10"/>
  <c r="L2725" i="10"/>
  <c r="L1221" i="10"/>
  <c r="L3984" i="10"/>
  <c r="L3015" i="10"/>
  <c r="L1455" i="10"/>
  <c r="L742" i="10"/>
  <c r="L1761" i="10"/>
  <c r="L50" i="10"/>
  <c r="L4195" i="10"/>
  <c r="L3220" i="10"/>
  <c r="L1561" i="10"/>
  <c r="L1560" i="10"/>
  <c r="L1913" i="10"/>
  <c r="L1914" i="10"/>
  <c r="L1553" i="10"/>
  <c r="L1554" i="10"/>
  <c r="L4710" i="10"/>
  <c r="L4711" i="10"/>
  <c r="L3814" i="10"/>
  <c r="L3815" i="10"/>
  <c r="L1384" i="10"/>
  <c r="L1383" i="10"/>
  <c r="L3157" i="10"/>
  <c r="L3156" i="10"/>
  <c r="L1243" i="10"/>
  <c r="L1244" i="10"/>
  <c r="L917" i="10"/>
  <c r="L918" i="10"/>
  <c r="L1149" i="10"/>
  <c r="L1150" i="10"/>
  <c r="L216" i="10"/>
  <c r="L217" i="10"/>
  <c r="L3033" i="10"/>
  <c r="L3034" i="10"/>
  <c r="L3073" i="10"/>
  <c r="L3072" i="10"/>
  <c r="L4577" i="10"/>
  <c r="L4576" i="10"/>
  <c r="L2088" i="10"/>
  <c r="L2089" i="10"/>
  <c r="L2055" i="10"/>
  <c r="L2054" i="10"/>
  <c r="L4171" i="10"/>
  <c r="L4172" i="10"/>
  <c r="L47" i="10"/>
  <c r="L48" i="10"/>
  <c r="L4305" i="10"/>
  <c r="L4306" i="10"/>
  <c r="L4825" i="10"/>
  <c r="L4826" i="10"/>
  <c r="L3985" i="10"/>
  <c r="L3986" i="10"/>
  <c r="L2523" i="10"/>
  <c r="L2524" i="10"/>
  <c r="L1752" i="10"/>
  <c r="L1753" i="10"/>
  <c r="O3893" i="10"/>
  <c r="O3892" i="10"/>
  <c r="L3283" i="10"/>
  <c r="L4817" i="10"/>
  <c r="L2001" i="10"/>
  <c r="L2271" i="10"/>
  <c r="L4771" i="10"/>
  <c r="L1342" i="10"/>
  <c r="L2291" i="10"/>
  <c r="L2292" i="10"/>
  <c r="L1606" i="10"/>
  <c r="L1607" i="10"/>
  <c r="L4066" i="10"/>
  <c r="L4065" i="10"/>
  <c r="L4193" i="10"/>
  <c r="L4194" i="10"/>
  <c r="L2547" i="10"/>
  <c r="L2548" i="10"/>
  <c r="L2277" i="10"/>
  <c r="L2276" i="10"/>
  <c r="L3992" i="10"/>
  <c r="L3991" i="10"/>
  <c r="L4164" i="10"/>
  <c r="L4163" i="10"/>
  <c r="L479" i="10"/>
  <c r="L480" i="10"/>
  <c r="L594" i="10"/>
  <c r="L595" i="10"/>
  <c r="L1106" i="10"/>
  <c r="L2380" i="10"/>
  <c r="L3597" i="10"/>
  <c r="L904" i="10"/>
  <c r="L4784" i="10"/>
  <c r="L4137" i="10"/>
  <c r="L2614" i="10"/>
  <c r="L4294" i="10"/>
  <c r="L3009" i="10"/>
  <c r="L4552" i="10"/>
  <c r="L2558" i="10"/>
  <c r="L2557" i="10"/>
  <c r="L4840" i="10"/>
  <c r="L4841" i="10"/>
  <c r="L1802" i="10"/>
  <c r="L1803" i="10"/>
  <c r="L2037" i="10"/>
  <c r="L2036" i="10"/>
  <c r="L685" i="10"/>
  <c r="L686" i="10"/>
  <c r="L2284" i="10"/>
  <c r="L2285" i="10"/>
  <c r="L4157" i="10"/>
  <c r="L4715" i="10"/>
  <c r="L3522" i="10"/>
  <c r="L3226" i="10"/>
  <c r="L3595" i="10"/>
  <c r="L2752" i="10"/>
  <c r="L2753" i="10"/>
  <c r="L3042" i="10"/>
  <c r="L3041" i="10"/>
  <c r="L1684" i="10"/>
  <c r="L1685" i="10"/>
  <c r="L608" i="10"/>
  <c r="L609" i="10"/>
  <c r="L2563" i="10"/>
  <c r="L2564" i="10"/>
  <c r="L1657" i="10"/>
  <c r="L1656" i="10"/>
  <c r="L1048" i="10"/>
  <c r="L1049" i="10"/>
  <c r="L1449" i="10"/>
  <c r="L3998" i="10"/>
  <c r="L3999" i="10"/>
  <c r="L2084" i="10"/>
  <c r="L2085" i="10"/>
  <c r="L3077" i="10"/>
  <c r="L3713" i="10"/>
  <c r="L126" i="10"/>
  <c r="L127" i="10"/>
  <c r="L1974" i="10"/>
  <c r="L1973" i="10"/>
  <c r="L1173" i="10"/>
  <c r="L4748" i="10"/>
  <c r="L2985" i="10"/>
  <c r="L4588" i="10"/>
  <c r="L3295" i="10"/>
  <c r="L4725" i="10"/>
  <c r="L4724" i="10"/>
  <c r="L1189" i="10"/>
  <c r="L1190" i="10"/>
  <c r="L4399" i="10"/>
  <c r="L767" i="10"/>
  <c r="L768" i="10"/>
  <c r="L3430" i="10"/>
  <c r="L3431" i="10"/>
  <c r="L2061" i="10"/>
  <c r="L2062" i="10"/>
  <c r="L2243" i="10"/>
  <c r="L2244" i="10"/>
  <c r="L4705" i="10"/>
  <c r="L4706" i="10"/>
  <c r="L2868" i="10"/>
  <c r="L2869" i="10"/>
  <c r="L475" i="10"/>
  <c r="L199" i="10"/>
  <c r="L2213" i="10"/>
  <c r="L1142" i="10"/>
  <c r="L2219" i="10"/>
  <c r="L4697" i="10"/>
  <c r="L2480" i="10"/>
  <c r="L504" i="10"/>
  <c r="L2259" i="10"/>
  <c r="L2260" i="10"/>
  <c r="L1708" i="10"/>
  <c r="L1709" i="10"/>
  <c r="L3570" i="10"/>
  <c r="L259" i="10"/>
  <c r="L260" i="10"/>
  <c r="L2649" i="10"/>
  <c r="L2650" i="10"/>
  <c r="L3925" i="10"/>
  <c r="L3926" i="10"/>
  <c r="L497" i="10"/>
  <c r="L498" i="10"/>
  <c r="L4410" i="10"/>
  <c r="L1400" i="10"/>
  <c r="L1552" i="10"/>
  <c r="L3396" i="10"/>
  <c r="L3397" i="10"/>
  <c r="L274" i="10"/>
  <c r="L3936" i="10"/>
  <c r="L3704" i="10"/>
  <c r="L3705" i="10"/>
  <c r="L2932" i="10"/>
  <c r="L2933" i="10"/>
  <c r="L3111" i="10"/>
  <c r="L3112" i="10"/>
  <c r="L2334" i="10"/>
  <c r="L3523" i="10"/>
  <c r="L2417" i="10"/>
  <c r="L4347" i="10"/>
  <c r="L1175" i="10"/>
  <c r="L4297" i="10"/>
  <c r="L2004" i="10"/>
  <c r="L3867" i="10"/>
  <c r="L3868" i="10"/>
  <c r="L4861" i="10"/>
  <c r="L3702" i="10"/>
  <c r="L2749" i="10"/>
  <c r="L2342" i="10"/>
  <c r="L4185" i="10"/>
  <c r="L3978" i="10"/>
  <c r="L3977" i="10"/>
  <c r="L446" i="10"/>
  <c r="L2531" i="10"/>
  <c r="L2532" i="10"/>
  <c r="L974" i="10"/>
  <c r="L3062" i="10"/>
  <c r="L3683" i="10"/>
  <c r="L3631" i="10"/>
  <c r="L2853" i="10"/>
  <c r="L38" i="10"/>
  <c r="L4279" i="10"/>
  <c r="L4901" i="10"/>
  <c r="L3468" i="10"/>
  <c r="L2983" i="10"/>
  <c r="L543" i="10"/>
  <c r="L583" i="10"/>
  <c r="L584" i="10"/>
  <c r="L4213" i="10"/>
  <c r="L4240" i="10"/>
  <c r="L4127" i="10"/>
  <c r="L3078" i="10"/>
  <c r="L1129" i="10"/>
  <c r="L1130" i="10"/>
  <c r="L743" i="10"/>
  <c r="L744" i="10"/>
  <c r="L1239" i="10"/>
  <c r="L1240" i="10"/>
  <c r="L2906" i="10"/>
  <c r="L2907" i="10"/>
  <c r="L3592" i="10"/>
  <c r="L322" i="10"/>
  <c r="L323" i="10"/>
  <c r="L4109" i="10"/>
  <c r="L3720" i="10"/>
  <c r="L3296" i="10"/>
  <c r="L2136" i="10"/>
  <c r="L43" i="10"/>
  <c r="L2193" i="10"/>
  <c r="L4857" i="10"/>
  <c r="L1648" i="10"/>
  <c r="L3779" i="10"/>
  <c r="L738" i="10"/>
  <c r="L4873" i="10"/>
  <c r="L4684" i="10"/>
  <c r="L93" i="10"/>
  <c r="L4298" i="10"/>
  <c r="L3031" i="10"/>
  <c r="L4904" i="10"/>
  <c r="L3866" i="10"/>
  <c r="L3316" i="10"/>
  <c r="L2657" i="10"/>
  <c r="L2658" i="10"/>
  <c r="L980" i="10"/>
  <c r="L313" i="10"/>
  <c r="L4006" i="10"/>
  <c r="L4005" i="10"/>
  <c r="L2073" i="10"/>
  <c r="L2074" i="10"/>
  <c r="L3849" i="10"/>
  <c r="L3850" i="10"/>
  <c r="L3232" i="10"/>
  <c r="L2757" i="10"/>
  <c r="L1689" i="10"/>
  <c r="L1377" i="10"/>
  <c r="L3994" i="10"/>
  <c r="L1516" i="10"/>
  <c r="L4652" i="10"/>
  <c r="L2750" i="10"/>
  <c r="L268" i="10"/>
  <c r="L2254" i="10"/>
  <c r="L1675" i="10"/>
  <c r="L757" i="10"/>
  <c r="L2645" i="10"/>
  <c r="L2646" i="10"/>
  <c r="L1911" i="10"/>
  <c r="L3939" i="10"/>
  <c r="L2289" i="10"/>
  <c r="L4863" i="10"/>
  <c r="L4862" i="10"/>
  <c r="L4211" i="10"/>
  <c r="L4642" i="10"/>
  <c r="L3807" i="10"/>
  <c r="L607" i="10"/>
  <c r="L293" i="10"/>
  <c r="L1676" i="10"/>
  <c r="L4247" i="10"/>
  <c r="L4248" i="10"/>
  <c r="L2851" i="10"/>
  <c r="L4545" i="10"/>
  <c r="L4275" i="10"/>
  <c r="L4274" i="10"/>
  <c r="L2076" i="10"/>
  <c r="L3189" i="10"/>
  <c r="L4561" i="10"/>
  <c r="L4348" i="10"/>
  <c r="L3736" i="10"/>
  <c r="L4860" i="10"/>
  <c r="L817" i="10"/>
  <c r="L4813" i="10"/>
  <c r="L563" i="10"/>
  <c r="L564" i="10"/>
  <c r="L2211" i="10"/>
  <c r="L915" i="10"/>
  <c r="L3346" i="10"/>
  <c r="L3347" i="10"/>
  <c r="L2505" i="10"/>
  <c r="L2506" i="10"/>
  <c r="L2675" i="10"/>
  <c r="L2676" i="10"/>
  <c r="L4803" i="10"/>
  <c r="L3214" i="10"/>
  <c r="L1953" i="10"/>
  <c r="L4977" i="10"/>
  <c r="L1853" i="10"/>
  <c r="L4894" i="10"/>
  <c r="L2319" i="10"/>
  <c r="L911" i="10"/>
  <c r="L1224" i="10"/>
  <c r="L3340" i="10"/>
  <c r="L3005" i="10"/>
  <c r="L3344" i="10"/>
  <c r="L2485" i="10"/>
  <c r="L2486" i="10"/>
  <c r="L3153" i="10"/>
  <c r="L297" i="10"/>
  <c r="L4340" i="10"/>
  <c r="L4962" i="10"/>
  <c r="L2025" i="10"/>
  <c r="L4210" i="10"/>
  <c r="L4898" i="10"/>
  <c r="L2425" i="10"/>
  <c r="L458" i="10"/>
  <c r="L2581" i="10"/>
  <c r="L4319" i="10"/>
  <c r="L521" i="10"/>
  <c r="L3082" i="10"/>
  <c r="L4343" i="10"/>
  <c r="L373" i="10"/>
  <c r="L4096" i="10"/>
  <c r="L4395" i="10"/>
  <c r="L2126" i="10"/>
  <c r="L349" i="10"/>
  <c r="L1838" i="10"/>
  <c r="L1714" i="10"/>
  <c r="L4815" i="10"/>
  <c r="L200" i="10"/>
  <c r="L283" i="10"/>
  <c r="L721" i="10"/>
  <c r="L4230" i="10"/>
  <c r="L1287" i="10"/>
  <c r="L270" i="10"/>
  <c r="L3448" i="10"/>
  <c r="L3967" i="10"/>
  <c r="L2160" i="10"/>
  <c r="L1565" i="10"/>
  <c r="L2981" i="10"/>
  <c r="L3591" i="10"/>
  <c r="L949" i="10"/>
  <c r="L4286" i="10"/>
  <c r="L3583" i="10"/>
  <c r="L1821" i="10"/>
  <c r="L1820" i="10"/>
  <c r="L4357" i="10"/>
  <c r="L4356" i="10"/>
  <c r="L448" i="10"/>
  <c r="L447" i="10"/>
  <c r="L519" i="10"/>
  <c r="L4675" i="10"/>
  <c r="L1344" i="10"/>
  <c r="L111" i="10"/>
  <c r="L815" i="10"/>
  <c r="L2864" i="10"/>
  <c r="L2819" i="10"/>
  <c r="L2999" i="10"/>
  <c r="L4801" i="10"/>
  <c r="L4482" i="10"/>
  <c r="L4978" i="10"/>
  <c r="L2473" i="10"/>
  <c r="L123" i="10"/>
  <c r="L2407" i="10"/>
  <c r="L2406" i="10"/>
  <c r="L1017" i="10"/>
  <c r="L1018" i="10"/>
  <c r="L3354" i="10"/>
  <c r="L2978" i="10"/>
  <c r="L3040" i="10"/>
  <c r="L1805" i="10"/>
  <c r="L314" i="10"/>
  <c r="L3772" i="10"/>
  <c r="L1171" i="10"/>
  <c r="L68" i="10"/>
  <c r="L427" i="10"/>
  <c r="L839" i="10"/>
  <c r="L2786" i="10"/>
  <c r="L4322" i="10"/>
  <c r="L1002" i="10"/>
  <c r="L3088" i="10"/>
  <c r="L1925" i="10"/>
  <c r="L2288" i="10"/>
  <c r="L4620" i="10"/>
  <c r="L2104" i="10"/>
  <c r="L1629" i="10"/>
  <c r="L432" i="10"/>
  <c r="L3990" i="10"/>
  <c r="L3413" i="10"/>
  <c r="L4259" i="10"/>
  <c r="L4260" i="10"/>
  <c r="L1642" i="10"/>
  <c r="L1643" i="10"/>
  <c r="L3174" i="10"/>
  <c r="L3791" i="10"/>
  <c r="L3790" i="10"/>
  <c r="L437" i="10"/>
  <c r="L438" i="10"/>
  <c r="L2683" i="10"/>
  <c r="L337" i="10"/>
  <c r="L2589" i="10"/>
  <c r="L2590" i="10"/>
  <c r="L3358" i="10"/>
  <c r="L3359" i="10"/>
  <c r="L1010" i="10"/>
  <c r="L2238" i="10"/>
  <c r="L4964" i="10"/>
  <c r="L3447" i="10"/>
  <c r="L4466" i="10"/>
  <c r="L1677" i="10"/>
  <c r="L1478" i="10"/>
  <c r="L2344" i="10"/>
  <c r="L1174" i="10"/>
  <c r="L4346" i="10"/>
  <c r="L2784" i="10"/>
  <c r="L4939" i="10"/>
  <c r="L4335" i="10"/>
  <c r="L493" i="10"/>
  <c r="L178" i="10"/>
  <c r="L3405" i="10"/>
  <c r="L1846" i="10"/>
  <c r="L3037" i="10"/>
  <c r="L4936" i="10"/>
  <c r="L970" i="10"/>
  <c r="L971" i="10"/>
  <c r="L907" i="10"/>
  <c r="L908" i="10"/>
  <c r="L1928" i="10"/>
  <c r="L1929" i="10"/>
  <c r="L1187" i="10"/>
  <c r="L797" i="10"/>
  <c r="L796" i="10"/>
  <c r="L163" i="10"/>
  <c r="L3341" i="10"/>
  <c r="L2474" i="10"/>
  <c r="L1780" i="10"/>
  <c r="L847" i="10"/>
  <c r="L4411" i="10"/>
  <c r="L4778" i="10"/>
  <c r="L646" i="10"/>
  <c r="L3293" i="10"/>
  <c r="L3568" i="10"/>
  <c r="L4042" i="10"/>
  <c r="L2556" i="10"/>
  <c r="L4739" i="10"/>
  <c r="L1375" i="10"/>
  <c r="L169" i="10"/>
  <c r="L1069" i="10"/>
  <c r="L3516" i="10"/>
  <c r="L3017" i="10"/>
  <c r="L1970" i="10"/>
  <c r="L3152" i="10"/>
  <c r="L4001" i="10"/>
  <c r="L2261" i="10"/>
  <c r="L4691" i="10"/>
  <c r="L4206" i="10"/>
  <c r="L4511" i="10"/>
  <c r="L1856" i="10"/>
  <c r="L852" i="10"/>
  <c r="L4922" i="10"/>
  <c r="L2412" i="10"/>
  <c r="L1694" i="10"/>
  <c r="L1695" i="10"/>
  <c r="L1603" i="10"/>
  <c r="L154" i="10"/>
  <c r="L4615" i="10"/>
  <c r="L389" i="10"/>
  <c r="L2935" i="10"/>
  <c r="L2228" i="10"/>
  <c r="L4506" i="10"/>
  <c r="L1265" i="10"/>
  <c r="L2075" i="10"/>
  <c r="L1641" i="10"/>
  <c r="L1549" i="10"/>
  <c r="L565" i="10"/>
  <c r="L2886" i="10"/>
  <c r="L912" i="10"/>
  <c r="L4207" i="10"/>
  <c r="L809" i="10"/>
  <c r="L4459" i="10"/>
  <c r="L3670" i="10"/>
  <c r="L2688" i="10"/>
  <c r="L4467" i="10"/>
  <c r="L4680" i="10"/>
  <c r="L3923" i="10"/>
  <c r="L4917" i="10"/>
  <c r="L4424" i="10"/>
  <c r="L2358" i="10"/>
  <c r="L951" i="10"/>
  <c r="L45" i="10"/>
  <c r="L2630" i="10"/>
  <c r="L3571" i="10"/>
  <c r="L709" i="10"/>
  <c r="L2188" i="10"/>
  <c r="L2387" i="10"/>
  <c r="L2023" i="10"/>
  <c r="L561" i="10"/>
  <c r="L4094" i="10"/>
  <c r="L1615" i="10"/>
  <c r="L4133" i="10"/>
  <c r="L4134" i="10"/>
  <c r="L592" i="10"/>
  <c r="L1881" i="10"/>
  <c r="L417" i="10"/>
  <c r="L4640" i="10"/>
  <c r="L3055" i="10"/>
  <c r="L724" i="10"/>
  <c r="L526" i="10"/>
  <c r="L4067" i="10"/>
  <c r="L3804" i="10"/>
  <c r="L983" i="10"/>
  <c r="L2462" i="10"/>
  <c r="L207" i="10"/>
  <c r="L2560" i="10"/>
  <c r="L4156" i="10"/>
  <c r="L4989" i="10"/>
  <c r="L1619" i="10"/>
  <c r="L357" i="10"/>
  <c r="L4758" i="10"/>
  <c r="L4433" i="10"/>
  <c r="L1690" i="10"/>
  <c r="L599" i="10"/>
  <c r="L3577" i="10"/>
  <c r="L1814" i="10"/>
  <c r="L4168" i="10"/>
  <c r="L3488" i="10"/>
  <c r="L2707" i="10"/>
  <c r="L4107" i="10"/>
  <c r="L698" i="10"/>
  <c r="L2566" i="10"/>
  <c r="L1443" i="10"/>
  <c r="L2662" i="10"/>
  <c r="L672" i="10"/>
  <c r="L3355" i="10"/>
  <c r="L837" i="10"/>
  <c r="L430" i="10"/>
  <c r="L4960" i="10"/>
  <c r="L1972" i="10"/>
  <c r="L1575" i="10"/>
  <c r="L4988" i="10"/>
  <c r="L4871" i="10"/>
  <c r="L3944" i="10"/>
  <c r="L1635" i="10"/>
  <c r="L1636" i="10"/>
  <c r="L232" i="10"/>
  <c r="L405" i="10"/>
  <c r="L406" i="10"/>
  <c r="L1518" i="10"/>
  <c r="L1519" i="10"/>
  <c r="L1113" i="10"/>
  <c r="L3608" i="10"/>
  <c r="L4151" i="10"/>
  <c r="L3593" i="10"/>
  <c r="L3237" i="10"/>
  <c r="L3175" i="10"/>
  <c r="L1508" i="10"/>
  <c r="L2128" i="10"/>
  <c r="L380" i="10"/>
  <c r="L124" i="10"/>
  <c r="L1053" i="10"/>
  <c r="L2477" i="10"/>
  <c r="L1767" i="10"/>
  <c r="L4201" i="10"/>
  <c r="L4029" i="10"/>
  <c r="L2910" i="10"/>
  <c r="L3774" i="10"/>
  <c r="L66" i="10"/>
  <c r="L2370" i="10"/>
  <c r="L1840" i="10"/>
  <c r="L3166" i="10"/>
  <c r="L2448" i="10"/>
  <c r="L1589" i="10"/>
  <c r="L684" i="10"/>
  <c r="L2920" i="10"/>
  <c r="L4373" i="10"/>
  <c r="L1195" i="10"/>
  <c r="L338" i="10"/>
  <c r="L4614" i="10"/>
  <c r="L78" i="10"/>
  <c r="L4244" i="10"/>
  <c r="L1335" i="10"/>
  <c r="L2152" i="10"/>
  <c r="L3576" i="10"/>
  <c r="L780" i="10"/>
  <c r="L2559" i="10"/>
  <c r="L1205" i="10"/>
  <c r="L670" i="10"/>
  <c r="L4546" i="10"/>
  <c r="L2038" i="10"/>
  <c r="L226" i="10"/>
  <c r="L19" i="10"/>
  <c r="L1491" i="10"/>
  <c r="L1998" i="10"/>
  <c r="L4678" i="10"/>
  <c r="L31" i="10"/>
  <c r="L2916" i="10"/>
  <c r="L2310" i="10"/>
  <c r="L4366" i="10"/>
  <c r="L4010" i="10"/>
  <c r="L4696" i="10"/>
  <c r="L2117" i="10"/>
  <c r="L3625" i="10"/>
  <c r="L2533" i="10"/>
  <c r="L342" i="10"/>
  <c r="L115" i="10"/>
  <c r="L4593" i="10"/>
  <c r="L3775" i="10"/>
  <c r="L637" i="10"/>
  <c r="L638" i="10"/>
  <c r="L2346" i="10"/>
  <c r="L1166" i="10"/>
  <c r="L1188" i="10"/>
  <c r="L2642" i="10"/>
  <c r="L3758" i="10"/>
  <c r="L2217" i="10"/>
  <c r="L3429" i="10"/>
  <c r="L3896" i="10"/>
  <c r="L3362" i="10"/>
  <c r="L3659" i="10"/>
  <c r="L1542" i="10"/>
  <c r="L1269" i="10"/>
  <c r="L655" i="10"/>
  <c r="L967" i="10"/>
  <c r="L1634" i="10"/>
  <c r="L203" i="10"/>
  <c r="L415" i="10"/>
  <c r="L2917" i="10"/>
  <c r="L3019" i="10"/>
  <c r="L4328" i="10"/>
  <c r="L4129" i="10"/>
  <c r="L1162" i="10"/>
  <c r="L46" i="10"/>
  <c r="L164" i="10"/>
  <c r="L3459" i="10"/>
  <c r="L4824" i="10"/>
  <c r="L4930" i="10"/>
  <c r="L469" i="10"/>
  <c r="L1864" i="10"/>
  <c r="L3476" i="10"/>
  <c r="L3368" i="10"/>
  <c r="L1932" i="10"/>
  <c r="L2317" i="10"/>
  <c r="L1981" i="10"/>
  <c r="L4635" i="10"/>
  <c r="L3979" i="10"/>
  <c r="L1951" i="10"/>
  <c r="L1600" i="10"/>
  <c r="L2569" i="10"/>
  <c r="L813" i="10"/>
  <c r="L4566" i="10"/>
  <c r="L3837" i="10"/>
  <c r="L728" i="10"/>
  <c r="L2938" i="10"/>
  <c r="L4966" i="10"/>
  <c r="L1563" i="10"/>
  <c r="L1016" i="10"/>
  <c r="L978" i="10"/>
  <c r="L2553" i="10"/>
  <c r="L2058" i="10"/>
  <c r="L4139" i="10"/>
  <c r="L2628" i="10"/>
  <c r="L345" i="10"/>
  <c r="L4283" i="10"/>
  <c r="L3714" i="10"/>
  <c r="L2611" i="10"/>
  <c r="L3372" i="10"/>
  <c r="L393" i="10"/>
  <c r="L1067" i="10"/>
  <c r="L4026" i="10"/>
  <c r="L1358" i="10"/>
  <c r="L1692" i="10"/>
  <c r="L3408" i="10"/>
  <c r="L109" i="10"/>
  <c r="L3486" i="10"/>
  <c r="L1686" i="10"/>
  <c r="L2411" i="10"/>
  <c r="L2168" i="10"/>
  <c r="L3312" i="10"/>
  <c r="L1539" i="10"/>
  <c r="L3248" i="10"/>
  <c r="L4575" i="10"/>
  <c r="L3324" i="10"/>
  <c r="L2053" i="10"/>
  <c r="L54" i="10"/>
  <c r="L675" i="10"/>
  <c r="L3493" i="10"/>
  <c r="L4933" i="10"/>
  <c r="L245" i="10"/>
  <c r="L236" i="10"/>
  <c r="L4490" i="10"/>
  <c r="L4327" i="10"/>
  <c r="L3323" i="10"/>
  <c r="L999" i="10"/>
  <c r="L3180" i="10"/>
  <c r="L2047" i="10"/>
  <c r="L3090" i="10"/>
  <c r="L3609" i="10"/>
  <c r="L3200" i="10"/>
  <c r="L2204" i="10"/>
  <c r="L1304" i="10"/>
  <c r="L85" i="10"/>
  <c r="L334" i="10"/>
  <c r="L251" i="10"/>
  <c r="L2689" i="10"/>
  <c r="L4616" i="10"/>
  <c r="L4682" i="10"/>
  <c r="L2356" i="10"/>
  <c r="L1544" i="10"/>
  <c r="L157" i="10"/>
  <c r="L3126" i="10"/>
  <c r="L769" i="10"/>
  <c r="L2599" i="10"/>
  <c r="L213" i="10"/>
  <c r="L1370" i="10"/>
  <c r="L1869" i="10"/>
  <c r="L993" i="10"/>
  <c r="L4017" i="10"/>
  <c r="L3676" i="10"/>
  <c r="L481" i="10"/>
  <c r="L3377" i="10"/>
  <c r="L2836" i="10"/>
  <c r="L1207" i="10"/>
  <c r="L550" i="10"/>
  <c r="L1977" i="10"/>
  <c r="L4355" i="10"/>
  <c r="L1193" i="10"/>
  <c r="L2644" i="10"/>
  <c r="L3203" i="10"/>
  <c r="L4267" i="10"/>
  <c r="L3376" i="10"/>
  <c r="L4333" i="10"/>
  <c r="L4949" i="10"/>
  <c r="L1118" i="10"/>
  <c r="L4056" i="10"/>
  <c r="L596" i="10"/>
  <c r="L2939" i="10"/>
  <c r="L4120" i="10"/>
  <c r="L129" i="10"/>
  <c r="L3285" i="10"/>
  <c r="L1214" i="10"/>
  <c r="L453" i="10"/>
  <c r="L4664" i="10"/>
  <c r="L3531" i="10"/>
  <c r="L2396" i="10"/>
  <c r="L2165" i="10"/>
  <c r="L187" i="10"/>
  <c r="L3499" i="10"/>
  <c r="L2331" i="10"/>
  <c r="L4449" i="10"/>
  <c r="L368" i="10"/>
  <c r="L3976" i="10"/>
  <c r="L3652" i="10"/>
  <c r="L3601" i="10"/>
  <c r="L513" i="10"/>
  <c r="L3306" i="10"/>
  <c r="L791" i="10"/>
  <c r="L4057" i="10"/>
  <c r="L2082" i="10"/>
  <c r="L1536" i="10"/>
  <c r="L173" i="10"/>
  <c r="L3176" i="10"/>
  <c r="L2577" i="10"/>
  <c r="L1785" i="10"/>
  <c r="L180" i="10"/>
  <c r="L2941" i="10"/>
  <c r="L1965" i="10"/>
  <c r="L4549" i="10"/>
  <c r="L4330" i="10"/>
  <c r="L147" i="10"/>
  <c r="L4492" i="10"/>
  <c r="L4315" i="10"/>
  <c r="L2123" i="10"/>
  <c r="L1520" i="10"/>
  <c r="L364" i="10"/>
  <c r="L2322" i="10"/>
  <c r="L2419" i="10"/>
  <c r="L1040" i="10"/>
  <c r="L472" i="10"/>
  <c r="L4573" i="10"/>
  <c r="L4599" i="10"/>
  <c r="L2959" i="10"/>
  <c r="L2491" i="10"/>
  <c r="L3162" i="10"/>
  <c r="L505" i="10"/>
  <c r="L238" i="10"/>
  <c r="L329" i="10"/>
  <c r="L1770" i="10"/>
  <c r="L3547" i="10"/>
  <c r="L2601" i="10"/>
  <c r="L2727" i="10"/>
  <c r="L3506" i="10"/>
  <c r="L35" i="10"/>
  <c r="L4992" i="10"/>
  <c r="L1884" i="10"/>
  <c r="L1885" i="10"/>
  <c r="L4439" i="10"/>
  <c r="L2871" i="10"/>
  <c r="L4254" i="10"/>
  <c r="L2395" i="10"/>
  <c r="L1523" i="10"/>
  <c r="L280" i="10"/>
  <c r="L3172" i="10"/>
  <c r="L1859" i="10"/>
  <c r="L1121" i="10"/>
  <c r="L4358" i="10"/>
  <c r="L3491" i="10"/>
  <c r="L2513" i="10"/>
  <c r="L353" i="10"/>
  <c r="L4089" i="10"/>
  <c r="L3859" i="10"/>
  <c r="L151" i="10"/>
  <c r="L924" i="10"/>
  <c r="L4631" i="10"/>
  <c r="L947" i="10"/>
  <c r="L3769" i="10"/>
  <c r="L4649" i="10"/>
  <c r="L2738" i="10"/>
  <c r="L2063" i="10"/>
  <c r="L2549" i="10"/>
  <c r="L4262" i="10"/>
  <c r="L3622" i="10"/>
  <c r="L2109" i="10"/>
  <c r="L2481" i="10"/>
  <c r="L1388" i="10"/>
  <c r="O4001" i="10"/>
  <c r="O4002" i="10"/>
  <c r="L4190" i="10"/>
  <c r="L3229" i="10"/>
  <c r="L4854" i="10"/>
  <c r="L3360" i="10"/>
  <c r="L2673" i="10"/>
  <c r="L2995" i="10"/>
  <c r="L2624" i="10"/>
  <c r="L1950" i="10"/>
  <c r="L341" i="10"/>
  <c r="L1115" i="10"/>
  <c r="L623" i="10"/>
  <c r="L3637" i="10"/>
  <c r="L865" i="10"/>
  <c r="L3956" i="10"/>
  <c r="L3855" i="10"/>
  <c r="L2856" i="10"/>
  <c r="L4968" i="10"/>
  <c r="L1782" i="10"/>
  <c r="L1467" i="10"/>
  <c r="L3074" i="10"/>
  <c r="L4047" i="10"/>
  <c r="L1450" i="10"/>
  <c r="L4480" i="10"/>
  <c r="L496" i="10"/>
  <c r="L3647" i="10"/>
  <c r="L3679" i="10"/>
  <c r="L1414" i="10"/>
  <c r="L3121" i="10"/>
  <c r="L4022" i="10"/>
  <c r="L2640" i="10"/>
  <c r="L3654" i="10"/>
  <c r="L1429" i="10"/>
  <c r="L52" i="10"/>
  <c r="L4076" i="10"/>
  <c r="L3067" i="10"/>
  <c r="L161" i="10"/>
  <c r="L2140" i="10"/>
  <c r="L4100" i="10"/>
  <c r="L4793" i="10"/>
  <c r="L2399" i="10"/>
  <c r="L957" i="10"/>
  <c r="L3832" i="10"/>
  <c r="L4832" i="10"/>
  <c r="L4083" i="10"/>
  <c r="L3673" i="10"/>
  <c r="L4769" i="10"/>
  <c r="L3686" i="10"/>
  <c r="L3816" i="10"/>
  <c r="L2231" i="10"/>
  <c r="L4179" i="10"/>
  <c r="L4746" i="10"/>
  <c r="L3526" i="10"/>
  <c r="L4470" i="10"/>
  <c r="L4430" i="10"/>
  <c r="L1310" i="10"/>
  <c r="L1673" i="10"/>
  <c r="L1481" i="10"/>
  <c r="L1723" i="10"/>
  <c r="L3309" i="10"/>
  <c r="L1658" i="10"/>
  <c r="L2733" i="10"/>
  <c r="L1349" i="10"/>
  <c r="L3589" i="10"/>
  <c r="L842" i="10"/>
  <c r="L705" i="10"/>
  <c r="L3819" i="10"/>
  <c r="L4276" i="10"/>
  <c r="L2810" i="10"/>
  <c r="L4035" i="10"/>
  <c r="L1031" i="10"/>
  <c r="L897" i="10"/>
  <c r="L3108" i="10"/>
  <c r="L4721" i="10"/>
  <c r="L1593" i="10"/>
  <c r="L2964" i="10"/>
  <c r="L1792" i="10"/>
  <c r="L73" i="10"/>
  <c r="L4060" i="10"/>
  <c r="L1386" i="10"/>
  <c r="L3551" i="10"/>
  <c r="L3259" i="10"/>
  <c r="L545" i="10"/>
  <c r="L4287" i="10"/>
  <c r="L632" i="10"/>
  <c r="L3695" i="10"/>
  <c r="L3715" i="10"/>
  <c r="L4256" i="10"/>
  <c r="L2883" i="10"/>
  <c r="L4494" i="10"/>
  <c r="L1340" i="10"/>
  <c r="L4795" i="10"/>
  <c r="L2196" i="10"/>
  <c r="L1902" i="10"/>
  <c r="L3801" i="10"/>
  <c r="L1664" i="10"/>
  <c r="L1278" i="10"/>
  <c r="L764" i="10"/>
  <c r="L142" i="10"/>
  <c r="L701" i="10"/>
  <c r="L2820" i="10"/>
  <c r="L872" i="10"/>
  <c r="L4302" i="10"/>
  <c r="L241" i="10"/>
  <c r="L4403" i="10"/>
  <c r="L2097" i="10"/>
  <c r="L2587" i="10"/>
  <c r="L687" i="10"/>
  <c r="L1333" i="10"/>
  <c r="L802" i="10"/>
  <c r="L2339" i="10"/>
  <c r="L3364" i="10"/>
  <c r="L3211" i="10"/>
  <c r="L1404" i="10"/>
  <c r="L3348" i="10"/>
  <c r="L1847" i="10"/>
  <c r="L2712" i="10"/>
  <c r="L3692" i="10"/>
  <c r="L4707" i="10"/>
  <c r="L733" i="10"/>
  <c r="L4453" i="10"/>
  <c r="L4749" i="10"/>
  <c r="L1493" i="10"/>
  <c r="L1486" i="10"/>
  <c r="L1746" i="10"/>
  <c r="L2778" i="10"/>
  <c r="L2427" i="10"/>
  <c r="L221" i="10"/>
  <c r="L4421" i="10"/>
  <c r="L1570" i="10"/>
  <c r="L2702" i="10"/>
  <c r="L2521" i="10"/>
  <c r="L3697" i="10"/>
  <c r="L152" i="10"/>
  <c r="L2257" i="10"/>
  <c r="L4637" i="10"/>
  <c r="L4418" i="10"/>
  <c r="L1063" i="10"/>
  <c r="L1014" i="10"/>
  <c r="L874" i="10"/>
  <c r="L3753" i="10"/>
  <c r="L2378" i="10"/>
  <c r="L195" i="10"/>
  <c r="L2510" i="10"/>
  <c r="O3573" i="10"/>
  <c r="O1194" i="10"/>
  <c r="L3863" i="10"/>
  <c r="L4656" i="10"/>
  <c r="L2175" i="10"/>
  <c r="L2501" i="10"/>
  <c r="L2487" i="10"/>
  <c r="L2133" i="10"/>
  <c r="L2279" i="10"/>
  <c r="L3931" i="10"/>
  <c r="L1380" i="10"/>
  <c r="L2171" i="10"/>
  <c r="L2234" i="10"/>
  <c r="L3158" i="10"/>
  <c r="L2337" i="10"/>
  <c r="L4820" i="10"/>
  <c r="L1889" i="10"/>
  <c r="L659" i="10"/>
  <c r="L927" i="10"/>
  <c r="L2185" i="10"/>
  <c r="L3559" i="10"/>
  <c r="L95" i="10"/>
  <c r="L1235" i="10"/>
  <c r="L3787" i="10"/>
  <c r="L2376" i="10"/>
  <c r="L4822" i="10"/>
  <c r="L2638" i="10"/>
  <c r="L2308" i="10"/>
  <c r="L1637" i="10"/>
  <c r="L1045" i="10"/>
  <c r="L785" i="10"/>
  <c r="O2905" i="10"/>
  <c r="L2029" i="10"/>
  <c r="L1470" i="10"/>
  <c r="L650" i="10"/>
  <c r="L466" i="10"/>
  <c r="L1271" i="10"/>
  <c r="L819" i="10"/>
  <c r="L2130" i="10"/>
  <c r="L2724" i="10"/>
  <c r="L197" i="10"/>
  <c r="L625" i="10"/>
  <c r="L639" i="10"/>
  <c r="L3386" i="10"/>
  <c r="L884" i="10"/>
  <c r="L4007" i="10"/>
  <c r="L2384" i="10"/>
  <c r="L3466" i="10"/>
  <c r="L3441" i="10"/>
  <c r="L2108" i="10"/>
  <c r="L36" i="10"/>
  <c r="L4604" i="10"/>
  <c r="L2969" i="10"/>
  <c r="L2898" i="10"/>
  <c r="L2274" i="10"/>
  <c r="L2440" i="10"/>
  <c r="L21" i="10"/>
  <c r="L407" i="10"/>
  <c r="L4124" i="10"/>
  <c r="L4984" i="10"/>
  <c r="L1411" i="10"/>
  <c r="L1580" i="10"/>
  <c r="L2043" i="10"/>
  <c r="L1764" i="10"/>
  <c r="L2574" i="10"/>
  <c r="L4118" i="10"/>
  <c r="L3169" i="10"/>
  <c r="L2456" i="10"/>
  <c r="L1312" i="10"/>
  <c r="L909" i="10"/>
  <c r="L3391" i="10"/>
  <c r="L2286" i="10"/>
  <c r="L579" i="10"/>
  <c r="L938" i="10"/>
  <c r="L4186" i="10"/>
  <c r="L778" i="10"/>
  <c r="L636" i="10"/>
  <c r="L4629" i="10"/>
  <c r="L2987" i="10"/>
  <c r="L422" i="10"/>
  <c r="L3792" i="10"/>
  <c r="L2592" i="10"/>
  <c r="L3741" i="10"/>
  <c r="L2774" i="10"/>
  <c r="L3827" i="10"/>
  <c r="L4973" i="10"/>
  <c r="L3508" i="10"/>
  <c r="L2954" i="10"/>
  <c r="L1548" i="10"/>
  <c r="L1547" i="10"/>
  <c r="L3684" i="10"/>
  <c r="L3685" i="10"/>
  <c r="L4407" i="10"/>
  <c r="L4408" i="10"/>
  <c r="L1080" i="10"/>
  <c r="L1081" i="10"/>
  <c r="L2102" i="10"/>
  <c r="L2103" i="10"/>
  <c r="L1631" i="10"/>
  <c r="L1632" i="10"/>
  <c r="L3744" i="10"/>
  <c r="L3745" i="10"/>
  <c r="L2911" i="10"/>
  <c r="L2912" i="10"/>
  <c r="L652" i="10"/>
  <c r="L653" i="10"/>
  <c r="L661" i="10"/>
  <c r="L662" i="10"/>
  <c r="L2177" i="10"/>
  <c r="L2178" i="10"/>
  <c r="L3048" i="10"/>
  <c r="L3049" i="10"/>
  <c r="L3056" i="10"/>
  <c r="L3057" i="10"/>
  <c r="L1844" i="10"/>
  <c r="L1845" i="10"/>
  <c r="L1862" i="10"/>
  <c r="L1863" i="10"/>
  <c r="L4688" i="10"/>
  <c r="L4687" i="10"/>
  <c r="L273" i="10"/>
  <c r="L272" i="10"/>
  <c r="L456" i="10"/>
  <c r="L455" i="10"/>
  <c r="L3141" i="10"/>
  <c r="L3140" i="10"/>
  <c r="L2368" i="10"/>
  <c r="L2369" i="10"/>
  <c r="L3151" i="10"/>
  <c r="L3150" i="10"/>
  <c r="L1128" i="10"/>
  <c r="L1127" i="10"/>
  <c r="L3693" i="10"/>
  <c r="L3694" i="10"/>
  <c r="L3091" i="10"/>
  <c r="L3092" i="10"/>
  <c r="L2311" i="10"/>
  <c r="L2312" i="10"/>
  <c r="L4811" i="10"/>
  <c r="L4812" i="10"/>
  <c r="L1997" i="10"/>
  <c r="L1996" i="10"/>
  <c r="L2743" i="10"/>
  <c r="L2742" i="10"/>
  <c r="L5003" i="10"/>
  <c r="L3196" i="10"/>
  <c r="L3197" i="10"/>
  <c r="L1849" i="10"/>
  <c r="L1848" i="10"/>
  <c r="L399" i="10"/>
  <c r="L398" i="10"/>
  <c r="L1574" i="10"/>
  <c r="L1573" i="10"/>
  <c r="L1546" i="10"/>
  <c r="L1545" i="10"/>
  <c r="L348" i="10"/>
  <c r="L347" i="10"/>
  <c r="L582" i="10"/>
  <c r="L581" i="10"/>
  <c r="L4567" i="10"/>
  <c r="L4568" i="10"/>
  <c r="L4807" i="10"/>
  <c r="L4806" i="10"/>
  <c r="L1321" i="10"/>
  <c r="L1322" i="10"/>
  <c r="L3857" i="10"/>
  <c r="L3858" i="10"/>
  <c r="L4098" i="10"/>
  <c r="L4099" i="10"/>
  <c r="L4609" i="10"/>
  <c r="L4610" i="10"/>
  <c r="L4370" i="10"/>
  <c r="L4371" i="10"/>
  <c r="L602" i="10"/>
  <c r="L603" i="10"/>
  <c r="L3414" i="10"/>
  <c r="L3415" i="10"/>
  <c r="L4112" i="10"/>
  <c r="L3327" i="10"/>
  <c r="L3326" i="10"/>
  <c r="L4393" i="10"/>
  <c r="L4392" i="10"/>
  <c r="L1441" i="10"/>
  <c r="L1442" i="10"/>
  <c r="L4623" i="10"/>
  <c r="L4624" i="10"/>
  <c r="L1363" i="10"/>
  <c r="L1364" i="10"/>
  <c r="L4354" i="10"/>
  <c r="L4353" i="10"/>
  <c r="L1215" i="10"/>
  <c r="L1216" i="10"/>
  <c r="L783" i="10"/>
  <c r="L784" i="10"/>
  <c r="L3749" i="10"/>
  <c r="L3748" i="10"/>
  <c r="L4881" i="10"/>
  <c r="L4882" i="10"/>
  <c r="L4755" i="10"/>
  <c r="L4756" i="10"/>
  <c r="L2421" i="10"/>
  <c r="L2422" i="10"/>
  <c r="L1598" i="10"/>
  <c r="L1599" i="10"/>
  <c r="L2519" i="10"/>
  <c r="L2518" i="10"/>
  <c r="L2251" i="10"/>
  <c r="L2252" i="10"/>
  <c r="L535" i="10"/>
  <c r="L534" i="10"/>
  <c r="L3650" i="10"/>
  <c r="L3651" i="10"/>
  <c r="L3875" i="10"/>
  <c r="L3876" i="10"/>
  <c r="L1776" i="10"/>
  <c r="L1777" i="10"/>
  <c r="L4677" i="10"/>
  <c r="L4676" i="10"/>
  <c r="L3911" i="10"/>
  <c r="L3912" i="10"/>
  <c r="L1348" i="10"/>
  <c r="L1347" i="10"/>
  <c r="L4775" i="10"/>
  <c r="L4774" i="10"/>
  <c r="L4174" i="10"/>
  <c r="L4175" i="10"/>
  <c r="L3579" i="10"/>
  <c r="L3580" i="10"/>
  <c r="L3155" i="10"/>
  <c r="L2011" i="10"/>
  <c r="L2012" i="10"/>
  <c r="L790" i="10"/>
  <c r="L789" i="10"/>
  <c r="L2096" i="10"/>
  <c r="L2095" i="10"/>
  <c r="L4" i="10"/>
  <c r="L3" i="10"/>
  <c r="L2782" i="10"/>
  <c r="L2783" i="10"/>
  <c r="L3024" i="10"/>
  <c r="L3023" i="10"/>
  <c r="L425" i="10"/>
  <c r="L424" i="10"/>
  <c r="L2499" i="10"/>
  <c r="L2498" i="10"/>
  <c r="L3026" i="10"/>
  <c r="L3027" i="10"/>
  <c r="L4540" i="10"/>
  <c r="L4541" i="10"/>
  <c r="L2762" i="10"/>
  <c r="L2763" i="10"/>
  <c r="L1720" i="10"/>
  <c r="L1721" i="10"/>
  <c r="L3190" i="10"/>
  <c r="L3191" i="10"/>
  <c r="L140" i="10"/>
  <c r="L141" i="10"/>
  <c r="L1624" i="10"/>
  <c r="L1625" i="10"/>
  <c r="L2809" i="10"/>
  <c r="L2808" i="10"/>
  <c r="L4625" i="10"/>
  <c r="L4626" i="10"/>
  <c r="L4773" i="10"/>
  <c r="L144" i="10"/>
  <c r="L145" i="10"/>
  <c r="L3873" i="10"/>
  <c r="L3874" i="10"/>
  <c r="L2226" i="10"/>
  <c r="L2225" i="10"/>
  <c r="L4742" i="10"/>
  <c r="L4743" i="10"/>
  <c r="L4538" i="10"/>
  <c r="L4537" i="10"/>
  <c r="L1530" i="10"/>
  <c r="L1531" i="10"/>
  <c r="L942" i="10"/>
  <c r="L941" i="10"/>
  <c r="L3135" i="10"/>
  <c r="L2320" i="10"/>
  <c r="L1457" i="10"/>
  <c r="L1458" i="10"/>
  <c r="L3726" i="10"/>
  <c r="L3725" i="10"/>
  <c r="L3765" i="10"/>
  <c r="L4896" i="10"/>
  <c r="L4897" i="10"/>
  <c r="L1649" i="10"/>
  <c r="L1650" i="10"/>
  <c r="L4644" i="10"/>
  <c r="L4645" i="10"/>
  <c r="L3554" i="10"/>
  <c r="L3553" i="10"/>
  <c r="L2335" i="10"/>
  <c r="L2060" i="10"/>
  <c r="L2059" i="10"/>
  <c r="L3125" i="10"/>
  <c r="L3124" i="10"/>
  <c r="L1352" i="10"/>
  <c r="L1353" i="10"/>
  <c r="L2865" i="10"/>
  <c r="L4883" i="10"/>
  <c r="L4884" i="10"/>
  <c r="L3881" i="10"/>
  <c r="L3882" i="10"/>
  <c r="L2823" i="10"/>
  <c r="L2824" i="10"/>
  <c r="L2626" i="10"/>
  <c r="L2627" i="10"/>
  <c r="L2788" i="10"/>
  <c r="L2787" i="10"/>
  <c r="L3612" i="10"/>
  <c r="L3611" i="10"/>
  <c r="L33" i="10"/>
  <c r="L34" i="10"/>
  <c r="L41" i="10"/>
  <c r="L42" i="10"/>
  <c r="L1263" i="10"/>
  <c r="L1264" i="10"/>
  <c r="L1947" i="10"/>
  <c r="L1946" i="10"/>
  <c r="L1466" i="10"/>
  <c r="L1465" i="10"/>
  <c r="L3533" i="10"/>
  <c r="L3534" i="10"/>
  <c r="L3007" i="10"/>
  <c r="L3006" i="10"/>
  <c r="L296" i="10"/>
  <c r="L295" i="10"/>
  <c r="L2353" i="10"/>
  <c r="L1591" i="10"/>
  <c r="L1592" i="10"/>
  <c r="L1983" i="10"/>
  <c r="L1984" i="10"/>
  <c r="L3817" i="10"/>
  <c r="L3818" i="10"/>
  <c r="L3662" i="10"/>
  <c r="L3661" i="10"/>
  <c r="L2066" i="10"/>
  <c r="L2067" i="10"/>
  <c r="L1042" i="10"/>
  <c r="L1043" i="10"/>
  <c r="L229" i="10"/>
  <c r="L230" i="10"/>
  <c r="L433" i="10"/>
  <c r="L434" i="10"/>
  <c r="L2567" i="10"/>
  <c r="L2568" i="10"/>
  <c r="L891" i="10"/>
  <c r="L890" i="10"/>
  <c r="L835" i="10"/>
  <c r="L834" i="10"/>
  <c r="L412" i="10"/>
  <c r="L411" i="10"/>
  <c r="L727" i="10"/>
  <c r="L726" i="10"/>
  <c r="L3298" i="10"/>
  <c r="L3297" i="10"/>
  <c r="L1872" i="10"/>
  <c r="L1873" i="10"/>
  <c r="L664" i="10"/>
  <c r="L663" i="10"/>
  <c r="L4833" i="10"/>
  <c r="L4834" i="10"/>
  <c r="L299" i="10"/>
  <c r="L298" i="10"/>
  <c r="L2768" i="10"/>
  <c r="L2769" i="10"/>
  <c r="L3198" i="10"/>
  <c r="L3199" i="10"/>
  <c r="L3178" i="10"/>
  <c r="L3177" i="10"/>
  <c r="L4752" i="10"/>
  <c r="L4751" i="10"/>
  <c r="L2970" i="10"/>
  <c r="L2971" i="10"/>
  <c r="L3263" i="10"/>
  <c r="L3262" i="10"/>
  <c r="L1020" i="10"/>
  <c r="L1021" i="10"/>
  <c r="L2072" i="10"/>
  <c r="L2071" i="10"/>
  <c r="L3379" i="10"/>
  <c r="L3380" i="10"/>
  <c r="L1617" i="10"/>
  <c r="L1618" i="10"/>
  <c r="L167" i="10"/>
  <c r="L166" i="10"/>
  <c r="L2928" i="10"/>
  <c r="L2927" i="10"/>
  <c r="L913" i="10"/>
  <c r="L914" i="10"/>
  <c r="L4025" i="10"/>
  <c r="L4024" i="10"/>
  <c r="L441" i="10"/>
  <c r="L442" i="10"/>
  <c r="L1201" i="10"/>
  <c r="L1202" i="10"/>
  <c r="L1489" i="10"/>
  <c r="L1490" i="10"/>
  <c r="L3289" i="10"/>
  <c r="L3290" i="10"/>
  <c r="L3013" i="10"/>
  <c r="L1529" i="10"/>
  <c r="L4021" i="10"/>
  <c r="L4839" i="10"/>
  <c r="L4838" i="10"/>
  <c r="L4317" i="10"/>
  <c r="L3746" i="10"/>
  <c r="L3747" i="10"/>
  <c r="L1277" i="10"/>
  <c r="L1276" i="10"/>
  <c r="L3942" i="10"/>
  <c r="L3943" i="10"/>
  <c r="L3721" i="10"/>
  <c r="L3187" i="10"/>
  <c r="L2137" i="10"/>
  <c r="L2005" i="10"/>
  <c r="L2006" i="10"/>
  <c r="L1299" i="10"/>
  <c r="L1298" i="10"/>
  <c r="L4605" i="10"/>
  <c r="L4606" i="10"/>
  <c r="L4038" i="10"/>
  <c r="L4037" i="10"/>
  <c r="L3666" i="10"/>
  <c r="L3665" i="10"/>
  <c r="L682" i="10"/>
  <c r="L2194" i="10"/>
  <c r="L2195" i="10"/>
  <c r="L4858" i="10"/>
  <c r="L4859" i="10"/>
  <c r="L2315" i="10"/>
  <c r="L2314" i="10"/>
  <c r="L1314" i="10"/>
  <c r="L1315" i="10"/>
  <c r="L3333" i="10"/>
  <c r="L2450" i="10"/>
  <c r="L2449" i="10"/>
  <c r="L2884" i="10"/>
  <c r="L2885" i="10"/>
  <c r="L1964" i="10"/>
  <c r="L1011" i="10"/>
  <c r="L1230" i="10"/>
  <c r="L1039" i="10"/>
  <c r="L1038" i="10"/>
  <c r="L3231" i="10"/>
  <c r="L4300" i="10"/>
  <c r="L4299" i="10"/>
  <c r="L1960" i="10"/>
  <c r="L1961" i="10"/>
  <c r="L1939" i="10"/>
  <c r="L1940" i="10"/>
  <c r="L3335" i="10"/>
  <c r="L3334" i="10"/>
  <c r="L821" i="10"/>
  <c r="L615" i="10"/>
  <c r="L616" i="10"/>
  <c r="L3147" i="10"/>
  <c r="L3148" i="10"/>
  <c r="L1346" i="10"/>
  <c r="L2663" i="10"/>
  <c r="L2664" i="10"/>
  <c r="L7" i="10"/>
  <c r="L8" i="10"/>
  <c r="L4053" i="10"/>
  <c r="L4054" i="10"/>
  <c r="L2975" i="10"/>
  <c r="L61" i="10"/>
  <c r="L62" i="10"/>
  <c r="L385" i="10"/>
  <c r="L386" i="10"/>
  <c r="L2429" i="10"/>
  <c r="L2430" i="10"/>
  <c r="L1586" i="10"/>
  <c r="L2017" i="10"/>
  <c r="L1055" i="10"/>
  <c r="L1054" i="10"/>
  <c r="L3841" i="10"/>
  <c r="L3139" i="10"/>
  <c r="L1812" i="10"/>
  <c r="L1745" i="10"/>
  <c r="L1744" i="10"/>
  <c r="L2976" i="10"/>
  <c r="L1256" i="10"/>
  <c r="L1255" i="10"/>
  <c r="L4584" i="10"/>
  <c r="L4583" i="10"/>
  <c r="L2875" i="10"/>
  <c r="L2876" i="10"/>
  <c r="L1836" i="10"/>
  <c r="L1837" i="10"/>
  <c r="L403" i="10"/>
  <c r="L404" i="10"/>
  <c r="L588" i="10"/>
  <c r="L589" i="10"/>
  <c r="L4437" i="10"/>
  <c r="L4438" i="10"/>
  <c r="L3504" i="10"/>
  <c r="L3505" i="10"/>
  <c r="L3810" i="10"/>
  <c r="L3809" i="10"/>
  <c r="L3825" i="10"/>
  <c r="L3826" i="10"/>
  <c r="L2179" i="10"/>
  <c r="L3254" i="10"/>
  <c r="L3255" i="10"/>
  <c r="L2180" i="10"/>
  <c r="L2034" i="10"/>
  <c r="L2035" i="10"/>
  <c r="L4377" i="10"/>
  <c r="L4376" i="10"/>
  <c r="L2671" i="10"/>
  <c r="L2672" i="10"/>
  <c r="L1203" i="10"/>
  <c r="L1204" i="10"/>
  <c r="L4539" i="10"/>
  <c r="L2705" i="10"/>
  <c r="L3234" i="10"/>
  <c r="L4663" i="10"/>
  <c r="L4662" i="10"/>
  <c r="L3930" i="10"/>
  <c r="L3929" i="10"/>
  <c r="L1699" i="10"/>
  <c r="L1698" i="10"/>
  <c r="L2794" i="10"/>
  <c r="L3842" i="10"/>
  <c r="L3667" i="10"/>
  <c r="L3470" i="10"/>
  <c r="L2699" i="10"/>
  <c r="L2700" i="10"/>
  <c r="L4954" i="10"/>
  <c r="L4953" i="10"/>
  <c r="L11" i="10"/>
  <c r="L12" i="10"/>
  <c r="L2597" i="10"/>
  <c r="L2596" i="10"/>
  <c r="L2000" i="10"/>
  <c r="L730" i="10"/>
  <c r="L731" i="10"/>
  <c r="L823" i="10"/>
  <c r="L613" i="10"/>
  <c r="L1117" i="10"/>
  <c r="L1022" i="10"/>
  <c r="L3563" i="10"/>
  <c r="L788" i="10"/>
  <c r="L4388" i="10"/>
  <c r="L4387" i="10"/>
  <c r="L4199" i="10"/>
  <c r="L4198" i="10"/>
  <c r="L3843" i="10"/>
  <c r="L3937" i="10"/>
  <c r="L3938" i="10"/>
  <c r="L2360" i="10"/>
  <c r="L1293" i="10"/>
  <c r="L1294" i="10"/>
  <c r="L184" i="10"/>
  <c r="L185" i="10"/>
  <c r="L529" i="10"/>
  <c r="L530" i="10"/>
  <c r="L4465" i="10"/>
  <c r="L850" i="10"/>
  <c r="L849" i="10"/>
  <c r="L3762" i="10"/>
  <c r="L3761" i="10"/>
  <c r="L1071" i="10"/>
  <c r="L2493" i="10"/>
  <c r="L2494" i="10"/>
  <c r="L2143" i="10"/>
  <c r="L2144" i="10"/>
  <c r="L4074" i="10"/>
  <c r="L4073" i="10"/>
  <c r="L2293" i="10"/>
  <c r="L2294" i="10"/>
  <c r="L515" i="10"/>
  <c r="L514" i="10"/>
  <c r="L4555" i="10"/>
  <c r="L4556" i="10"/>
  <c r="L1267" i="10"/>
  <c r="L1268" i="10"/>
  <c r="L2914" i="10"/>
  <c r="L2056" i="10"/>
  <c r="L3302" i="10"/>
  <c r="L3028" i="10"/>
  <c r="L4885" i="10"/>
  <c r="L816" i="10"/>
  <c r="L3008" i="10"/>
  <c r="L3557" i="10"/>
  <c r="L3556" i="10"/>
  <c r="L3483" i="10"/>
  <c r="L3484" i="10"/>
  <c r="L2575" i="10"/>
  <c r="L2576" i="10"/>
  <c r="L1817" i="10"/>
  <c r="L1816" i="10"/>
  <c r="L3641" i="10"/>
  <c r="L3642" i="10"/>
  <c r="L571" i="10"/>
  <c r="L570" i="10"/>
  <c r="L4456" i="10"/>
  <c r="L4455" i="10"/>
  <c r="L4760" i="10"/>
  <c r="L4761" i="10"/>
  <c r="L2181" i="10"/>
  <c r="L2078" i="10"/>
  <c r="L1061" i="10"/>
  <c r="L4412" i="10"/>
  <c r="L3528" i="10"/>
  <c r="L2633" i="10"/>
  <c r="L3606" i="10"/>
  <c r="L1510" i="10"/>
  <c r="L3542" i="10"/>
  <c r="L3342" i="10"/>
  <c r="L3343" i="10"/>
  <c r="L962" i="10"/>
  <c r="L961" i="10"/>
  <c r="L285" i="10"/>
  <c r="L286" i="10"/>
  <c r="L3903" i="10"/>
  <c r="L986" i="10"/>
  <c r="L987" i="10"/>
  <c r="L3299" i="10"/>
  <c r="L4547" i="10"/>
  <c r="L4548" i="10"/>
  <c r="L4345" i="10"/>
  <c r="L4670" i="10"/>
  <c r="L3131" i="10"/>
  <c r="L1088" i="10"/>
  <c r="L1087" i="10"/>
  <c r="L244" i="10"/>
  <c r="L243" i="10"/>
  <c r="L2542" i="10"/>
  <c r="L2541" i="10"/>
  <c r="L1653" i="10"/>
  <c r="L1652" i="10"/>
  <c r="L2893" i="10"/>
  <c r="L1713" i="10"/>
  <c r="L1712" i="10"/>
  <c r="L1595" i="10"/>
  <c r="L1596" i="10"/>
  <c r="L713" i="10"/>
  <c r="L413" i="10"/>
  <c r="L3099" i="10"/>
  <c r="L3002" i="10"/>
  <c r="L3001" i="10"/>
  <c r="L208" i="10"/>
  <c r="L209" i="10"/>
  <c r="L1727" i="10"/>
  <c r="L1726" i="10"/>
  <c r="L1251" i="10"/>
  <c r="L1250" i="10"/>
  <c r="L696" i="10"/>
  <c r="L3795" i="10"/>
  <c r="L3796" i="10"/>
  <c r="L3093" i="10"/>
  <c r="L3094" i="10"/>
  <c r="L708" i="10"/>
  <c r="L707" i="10"/>
  <c r="L4389" i="10"/>
  <c r="L2903" i="10"/>
  <c r="L2904" i="10"/>
  <c r="L4589" i="10"/>
  <c r="L4401" i="10"/>
  <c r="L4402" i="10"/>
  <c r="L2381" i="10"/>
  <c r="L3030" i="10"/>
  <c r="L848" i="10"/>
  <c r="L2839" i="10"/>
  <c r="L4744" i="10"/>
  <c r="L1992" i="10"/>
  <c r="L2850" i="10"/>
  <c r="L2849" i="10"/>
  <c r="L3064" i="10"/>
  <c r="L4627" i="10"/>
  <c r="L4628" i="10"/>
  <c r="L2455" i="10"/>
  <c r="L2454" i="10"/>
  <c r="L4864" i="10"/>
  <c r="L4865" i="10"/>
  <c r="L1933" i="10"/>
  <c r="L1934" i="10"/>
  <c r="L4829" i="10"/>
  <c r="L548" i="10"/>
  <c r="L2697" i="10"/>
  <c r="L1393" i="10"/>
  <c r="L4581" i="10"/>
  <c r="L457" i="10"/>
  <c r="L4659" i="10"/>
  <c r="L4660" i="10"/>
  <c r="L560" i="10"/>
  <c r="L559" i="10"/>
  <c r="L1438" i="10"/>
  <c r="L1439" i="10"/>
  <c r="L3885" i="10"/>
  <c r="L2791" i="10"/>
  <c r="L2618" i="10"/>
  <c r="L2617" i="10"/>
  <c r="L261" i="10"/>
  <c r="L762" i="10"/>
  <c r="L763" i="10"/>
  <c r="L3503" i="10"/>
  <c r="L4835" i="10"/>
  <c r="L1627" i="10"/>
  <c r="L2209" i="10"/>
  <c r="L4903" i="10"/>
  <c r="L2065" i="10"/>
  <c r="L4422" i="10"/>
  <c r="L4423" i="10"/>
  <c r="L610" i="10"/>
  <c r="L1670" i="10"/>
  <c r="L1671" i="10"/>
  <c r="L922" i="10"/>
  <c r="L923" i="10"/>
  <c r="L4507" i="10"/>
  <c r="L4508" i="10"/>
  <c r="L4728" i="10"/>
  <c r="L4729" i="10"/>
  <c r="L1923" i="10"/>
  <c r="L4502" i="10"/>
  <c r="L4503" i="10"/>
  <c r="L2921" i="10"/>
  <c r="L5" i="10"/>
  <c r="L1197" i="10"/>
  <c r="L3690" i="10"/>
  <c r="L254" i="10"/>
  <c r="L255" i="10"/>
  <c r="L893" i="10"/>
  <c r="L3420" i="10"/>
  <c r="L3421" i="10"/>
  <c r="L2667" i="10"/>
  <c r="L2668" i="10"/>
  <c r="L2189" i="10"/>
  <c r="L2190" i="10"/>
  <c r="L381" i="10"/>
  <c r="L382" i="10"/>
  <c r="L3416" i="10"/>
  <c r="L3417" i="10"/>
  <c r="L2998" i="10"/>
  <c r="L4979" i="10"/>
  <c r="L4776" i="10"/>
  <c r="L4666" i="10"/>
  <c r="L4737" i="10"/>
  <c r="L3958" i="10"/>
  <c r="L3959" i="10"/>
  <c r="L4909" i="10"/>
  <c r="L1147" i="10"/>
  <c r="L125" i="10"/>
  <c r="L4085" i="10"/>
  <c r="L2565" i="10"/>
  <c r="L263" i="10"/>
  <c r="L1896" i="10"/>
  <c r="L1897" i="10"/>
  <c r="L697" i="10"/>
  <c r="L578" i="10"/>
  <c r="L577" i="10"/>
  <c r="L2609" i="10"/>
  <c r="L291" i="10"/>
  <c r="L131" i="10"/>
  <c r="L4113" i="10"/>
  <c r="L1459" i="10"/>
  <c r="L1460" i="10"/>
  <c r="L1125" i="10"/>
  <c r="L1126" i="10"/>
  <c r="L3286" i="10"/>
  <c r="L3287" i="10"/>
  <c r="L3318" i="10"/>
  <c r="L3752" i="10"/>
  <c r="L3751" i="10"/>
  <c r="L1861" i="10"/>
  <c r="L2797" i="10"/>
  <c r="L4104" i="10"/>
  <c r="L3763" i="10"/>
  <c r="L2661" i="10"/>
  <c r="L4845" i="10"/>
  <c r="L1241" i="10"/>
  <c r="L3901" i="10"/>
  <c r="L4458" i="10"/>
  <c r="L991" i="10"/>
  <c r="L224" i="10"/>
  <c r="L1084" i="10"/>
  <c r="L4914" i="10"/>
  <c r="L2125" i="10"/>
  <c r="L4281" i="10"/>
  <c r="L137" i="10"/>
  <c r="L4176" i="10"/>
  <c r="L2328" i="10"/>
  <c r="L2931" i="10"/>
  <c r="L4827" i="10"/>
  <c r="L4951" i="10"/>
  <c r="L1532" i="10"/>
  <c r="L104" i="10"/>
  <c r="L537" i="10"/>
  <c r="L536" i="10"/>
  <c r="L1317" i="10"/>
  <c r="L3871" i="10"/>
  <c r="L426" i="10"/>
  <c r="L1768" i="10"/>
  <c r="L1291" i="10"/>
  <c r="L99" i="10"/>
  <c r="L3227" i="10"/>
  <c r="L3587" i="10"/>
  <c r="L3588" i="10"/>
  <c r="L429" i="10"/>
  <c r="L3117" i="10"/>
  <c r="L3883" i="10"/>
  <c r="L3544" i="10"/>
  <c r="L3927" i="10"/>
  <c r="L3928" i="10"/>
  <c r="L4852" i="10"/>
  <c r="L1620" i="10"/>
  <c r="L1683" i="10"/>
  <c r="L1854" i="10"/>
  <c r="L1855" i="10"/>
  <c r="L1159" i="10"/>
  <c r="L462" i="10"/>
  <c r="L461" i="10"/>
  <c r="L899" i="10"/>
  <c r="L898" i="10"/>
  <c r="L3011" i="10"/>
  <c r="L1374" i="10"/>
  <c r="L4510" i="10"/>
  <c r="L4509" i="10"/>
  <c r="L954" i="10"/>
  <c r="L711" i="10"/>
  <c r="L4673" i="10"/>
  <c r="L2155" i="10"/>
  <c r="L3898" i="10"/>
  <c r="L2605" i="10"/>
  <c r="L4788" i="10"/>
  <c r="L754" i="10"/>
  <c r="L3869" i="10"/>
  <c r="L1661" i="10"/>
  <c r="L1660" i="10"/>
  <c r="L1710" i="10"/>
  <c r="L4039" i="10"/>
  <c r="L1907" i="10"/>
  <c r="L1908" i="10"/>
  <c r="L2554" i="10"/>
  <c r="L2555" i="10"/>
  <c r="L218" i="10"/>
  <c r="L219" i="10"/>
  <c r="L2811" i="10"/>
  <c r="L2812" i="10"/>
  <c r="L2478" i="10"/>
  <c r="L3054" i="10"/>
  <c r="L1248" i="10"/>
  <c r="L4386" i="10"/>
  <c r="L585" i="10"/>
  <c r="L3734" i="10"/>
  <c r="L3385" i="10"/>
  <c r="L3384" i="10"/>
  <c r="L844" i="10"/>
  <c r="L4955" i="10"/>
  <c r="L1941" i="10"/>
  <c r="L64" i="10"/>
  <c r="L63" i="10"/>
  <c r="L3382" i="10"/>
  <c r="L1065" i="10"/>
  <c r="L1212" i="10"/>
  <c r="L4947" i="10"/>
  <c r="L2861" i="10"/>
  <c r="L2860" i="10"/>
  <c r="L4161" i="10"/>
  <c r="L2879" i="10"/>
  <c r="L4765" i="10"/>
  <c r="L468" i="10"/>
  <c r="L467" i="10"/>
  <c r="L4686" i="10"/>
  <c r="L362" i="10"/>
  <c r="L361" i="10"/>
  <c r="L3288" i="10"/>
  <c r="L4646" i="10"/>
  <c r="L1131" i="10"/>
  <c r="L1331" i="10"/>
  <c r="L531" i="10"/>
  <c r="L2301" i="10"/>
  <c r="L4227" i="10"/>
  <c r="L2659" i="10"/>
  <c r="L4188" i="10"/>
  <c r="L657" i="10"/>
  <c r="L3291" i="10"/>
  <c r="L4379" i="10"/>
  <c r="L3460" i="10"/>
  <c r="L525" i="10"/>
  <c r="L3974" i="10"/>
  <c r="L3975" i="10"/>
  <c r="L4159" i="10"/>
  <c r="L4944" i="10"/>
  <c r="L862" i="10"/>
  <c r="L4443" i="10"/>
  <c r="L4444" i="10"/>
  <c r="L3845" i="10"/>
  <c r="L3846" i="10"/>
  <c r="L3581" i="10"/>
  <c r="L614" i="10"/>
  <c r="L2669" i="10"/>
  <c r="L4526" i="10"/>
  <c r="L2115" i="10"/>
  <c r="L1365" i="10"/>
  <c r="L17" i="10"/>
  <c r="L3887" i="10"/>
  <c r="L2909" i="10"/>
  <c r="L3142" i="10"/>
  <c r="L3119" i="10"/>
  <c r="L3969" i="10"/>
  <c r="L2942" i="10"/>
  <c r="L1402" i="10"/>
  <c r="L1930" i="10"/>
  <c r="L3582" i="10"/>
  <c r="L3657" i="10"/>
  <c r="L1398" i="10"/>
  <c r="L1218" i="10"/>
  <c r="L101" i="10"/>
  <c r="L4242" i="10"/>
  <c r="L59" i="10"/>
  <c r="L300" i="10"/>
  <c r="L572" i="10"/>
  <c r="L3251" i="10"/>
  <c r="L2206" i="10"/>
  <c r="L2826" i="10"/>
  <c r="L1228" i="10"/>
  <c r="L4071" i="10"/>
  <c r="L2804" i="10"/>
  <c r="L2710" i="10"/>
  <c r="L2469" i="10"/>
  <c r="L2534" i="10"/>
  <c r="L2167" i="10"/>
  <c r="L1562" i="10"/>
  <c r="L108" i="10"/>
  <c r="L735" i="10"/>
  <c r="L4611" i="10"/>
  <c r="L2686" i="10"/>
  <c r="L2201" i="10"/>
  <c r="L4203" i="10"/>
  <c r="L1822" i="10"/>
  <c r="L2236" i="10"/>
  <c r="L2402" i="10"/>
  <c r="L4661" i="10"/>
  <c r="L3699" i="10"/>
  <c r="L906" i="10"/>
  <c r="L2445" i="10"/>
  <c r="L3917" i="10"/>
  <c r="L277" i="10"/>
  <c r="L4563" i="10"/>
  <c r="L2651" i="10"/>
  <c r="L1828" i="10"/>
  <c r="L387" i="10"/>
  <c r="L4427" i="10"/>
  <c r="L4781" i="10"/>
  <c r="L2677" i="10"/>
  <c r="L2578" i="10"/>
  <c r="L881" i="10"/>
  <c r="L1772" i="10"/>
  <c r="L499" i="10"/>
  <c r="L2740" i="10"/>
  <c r="L1786" i="10"/>
  <c r="L181" i="10"/>
  <c r="L210" i="10"/>
  <c r="L3675" i="10"/>
  <c r="L4044" i="10"/>
  <c r="L829" i="10"/>
  <c r="L4735" i="10"/>
  <c r="L1874" i="10"/>
  <c r="L4360" i="10"/>
  <c r="L2905" i="10"/>
  <c r="L1461" i="10"/>
  <c r="L2759" i="10"/>
  <c r="L2857" i="10"/>
  <c r="L2007" i="10"/>
  <c r="L1975" i="10"/>
  <c r="L2296" i="10"/>
  <c r="L120" i="10"/>
  <c r="L1916" i="10"/>
  <c r="L2665" i="10"/>
  <c r="L1976" i="10"/>
  <c r="L1027" i="10"/>
  <c r="L4619" i="10"/>
  <c r="L1155" i="10"/>
  <c r="L1133" i="10"/>
  <c r="L996" i="10"/>
  <c r="L900" i="10"/>
  <c r="L4251" i="10"/>
  <c r="L3905" i="10"/>
  <c r="L3663" i="10"/>
  <c r="L3274" i="10"/>
  <c r="L1824" i="10"/>
  <c r="L689" i="10"/>
  <c r="L690" i="10"/>
  <c r="L4216" i="10"/>
  <c r="L1867" i="10"/>
  <c r="L3472" i="10"/>
  <c r="L3146" i="10"/>
  <c r="L4997" i="10"/>
  <c r="L3889" i="10"/>
  <c r="L2951" i="10"/>
  <c r="L4994" i="10"/>
  <c r="L246" i="10"/>
  <c r="L3464" i="10"/>
  <c r="L1741" i="10"/>
  <c r="L740" i="10"/>
  <c r="L1475" i="10"/>
  <c r="L2414" i="10"/>
  <c r="L2842" i="10"/>
  <c r="L4554" i="10"/>
  <c r="L320" i="10"/>
  <c r="L4602" i="10"/>
  <c r="L3877" i="10"/>
  <c r="L1499" i="10"/>
  <c r="L3722" i="10"/>
  <c r="L2349" i="10"/>
  <c r="L65" i="10"/>
  <c r="L365" i="10"/>
  <c r="L3624" i="10"/>
  <c r="L2693" i="10"/>
  <c r="L1025" i="10"/>
  <c r="L2020" i="10"/>
  <c r="L1419" i="10"/>
  <c r="L3337" i="10"/>
  <c r="L1319" i="10"/>
  <c r="L1139" i="10"/>
  <c r="L1169" i="10"/>
  <c r="L4655" i="10"/>
  <c r="L4654" i="10"/>
  <c r="L3223" i="10"/>
  <c r="L4891" i="10"/>
  <c r="L719" i="10"/>
  <c r="L4269" i="10"/>
  <c r="L2443" i="10"/>
  <c r="L3097" i="10"/>
  <c r="L1995" i="10"/>
  <c r="L859" i="10"/>
  <c r="L4122" i="10"/>
  <c r="L4123" i="10"/>
  <c r="L3950" i="10"/>
  <c r="L2199" i="10"/>
  <c r="L325" i="10"/>
  <c r="L1778" i="10"/>
  <c r="L484" i="10"/>
  <c r="L4668" i="10"/>
  <c r="L4786" i="10"/>
  <c r="L4849" i="10"/>
  <c r="L750" i="10"/>
  <c r="L4471" i="10"/>
  <c r="L558" i="10"/>
  <c r="L4115" i="10"/>
  <c r="L3510" i="10"/>
  <c r="L2241" i="10"/>
  <c r="L1796" i="10"/>
  <c r="L644" i="10"/>
  <c r="L812" i="10"/>
  <c r="L4295" i="10"/>
  <c r="L72" i="10"/>
  <c r="L71" i="10"/>
  <c r="L3852" i="10"/>
  <c r="L3851" i="10"/>
  <c r="L1882" i="10"/>
  <c r="L1762" i="10"/>
  <c r="L3209" i="10"/>
  <c r="L3210" i="10"/>
  <c r="L4578" i="10"/>
  <c r="L4102" i="10"/>
  <c r="L3400" i="10"/>
  <c r="L2389" i="10"/>
  <c r="L895" i="10"/>
  <c r="L988" i="10"/>
  <c r="L1497" i="10"/>
  <c r="L330" i="10"/>
  <c r="L1297" i="10"/>
  <c r="L3987" i="10"/>
  <c r="L2991" i="10"/>
  <c r="L2816" i="10"/>
  <c r="L13" i="10"/>
  <c r="L1222" i="10"/>
  <c r="L3782" i="10"/>
  <c r="L4131" i="10"/>
  <c r="L1681" i="10"/>
  <c r="L1680" i="10"/>
  <c r="L2946" i="10"/>
  <c r="L171" i="10"/>
  <c r="L2507" i="10"/>
  <c r="L2623" i="10"/>
  <c r="L2145" i="10"/>
  <c r="L4015" i="10"/>
  <c r="L3422" i="10"/>
  <c r="L4383" i="10"/>
  <c r="L4912" i="10"/>
  <c r="L2090" i="10"/>
  <c r="L964" i="10"/>
  <c r="L4557" i="10"/>
  <c r="L4235" i="10"/>
  <c r="L3184" i="10"/>
  <c r="L1909" i="10"/>
  <c r="L4351" i="10"/>
  <c r="L75" i="10"/>
  <c r="L265" i="10"/>
  <c r="L4598" i="10"/>
  <c r="L1893" i="10"/>
  <c r="L400" i="10"/>
  <c r="L2925" i="10"/>
  <c r="L4875" i="10"/>
  <c r="L2272" i="10"/>
  <c r="L1582" i="10"/>
  <c r="L395" i="10"/>
  <c r="L825" i="10"/>
  <c r="L1739" i="10"/>
  <c r="L1090" i="10"/>
  <c r="L1558" i="10"/>
  <c r="L1282" i="10"/>
  <c r="L4530" i="10"/>
  <c r="L2545" i="10"/>
  <c r="L2845" i="10"/>
  <c r="L1962" i="10"/>
  <c r="L1801" i="10"/>
  <c r="L1097" i="10"/>
  <c r="L81" i="10"/>
  <c r="L440" i="10"/>
  <c r="L1750" i="10"/>
  <c r="L3732" i="10"/>
  <c r="L2715" i="10"/>
  <c r="L3194" i="10"/>
  <c r="L3718" i="10"/>
  <c r="L4446" i="10"/>
  <c r="L4753" i="10"/>
  <c r="L3861" i="10"/>
  <c r="L3310" i="10"/>
  <c r="L4049" i="10"/>
  <c r="L1527" i="10"/>
  <c r="L3217" i="10"/>
  <c r="L4730" i="10"/>
  <c r="L4798" i="10"/>
  <c r="L1102" i="10"/>
  <c r="L3436" i="10"/>
  <c r="L2735" i="10"/>
  <c r="L4740" i="10"/>
  <c r="L1672" i="10"/>
  <c r="L465" i="10"/>
  <c r="L1209" i="10"/>
  <c r="L3241" i="10"/>
  <c r="L174" i="10"/>
  <c r="L932" i="10"/>
  <c r="L2408" i="10"/>
  <c r="L1004" i="10"/>
  <c r="L3257" i="10"/>
  <c r="L775" i="10"/>
  <c r="L377" i="10"/>
  <c r="L1094" i="10"/>
  <c r="L960" i="10"/>
  <c r="L2584" i="10"/>
  <c r="L3276" i="10"/>
  <c r="L4143" i="10"/>
  <c r="L175" i="10"/>
  <c r="L2459" i="10"/>
  <c r="L1851" i="10"/>
  <c r="L220" i="10"/>
  <c r="L1731" i="10"/>
  <c r="L3960" i="10"/>
  <c r="L2464" i="10"/>
  <c r="L1284" i="10"/>
  <c r="L4232" i="10"/>
  <c r="L1758" i="10"/>
  <c r="L4087" i="10"/>
  <c r="L634" i="10"/>
  <c r="L2800" i="10"/>
  <c r="L311" i="10"/>
  <c r="L2086" i="10"/>
  <c r="L4165" i="10"/>
  <c r="L4702" i="10"/>
  <c r="L1092" i="10"/>
  <c r="L1325" i="10"/>
  <c r="L4258" i="10"/>
  <c r="L3129" i="10"/>
  <c r="L1427" i="10"/>
  <c r="L4569" i="10"/>
  <c r="L2372" i="10"/>
  <c r="L3920" i="10"/>
  <c r="L4291" i="10"/>
  <c r="L2929" i="10"/>
  <c r="L2305" i="10"/>
  <c r="L1019" i="10"/>
  <c r="L4488" i="10"/>
  <c r="L1254" i="10"/>
  <c r="L4081" i="10"/>
  <c r="L1144" i="10"/>
  <c r="L4051" i="10"/>
  <c r="L3643" i="10"/>
  <c r="L617" i="10"/>
  <c r="L2961" i="10"/>
  <c r="L3512" i="10"/>
  <c r="O4933" i="10"/>
  <c r="O1631" i="10"/>
  <c r="O718" i="10"/>
  <c r="O1446" i="10"/>
  <c r="O4076" i="10"/>
  <c r="O3980" i="10"/>
  <c r="O462" i="10"/>
  <c r="O1887" i="10"/>
  <c r="O1647" i="10"/>
  <c r="AG11" i="19" l="1"/>
  <c r="AI11" i="19" s="1"/>
  <c r="Z13" i="19"/>
  <c r="AF13" i="19" s="1"/>
  <c r="AD12" i="19"/>
  <c r="AF12" i="19"/>
  <c r="AB12" i="19"/>
  <c r="AC12" i="19" s="1"/>
  <c r="AE12" i="19"/>
  <c r="C3" i="10"/>
  <c r="AD13" i="19" l="1"/>
  <c r="AG12" i="19"/>
  <c r="AI12" i="19" s="1"/>
  <c r="AB13" i="19"/>
  <c r="AC13" i="19" s="1"/>
  <c r="Z14" i="19"/>
  <c r="AE13" i="19"/>
  <c r="E4" i="10"/>
  <c r="E3" i="10"/>
  <c r="AG13" i="19" l="1"/>
  <c r="AI13" i="19" s="1"/>
  <c r="Z15" i="19"/>
  <c r="Z16" i="19" s="1"/>
  <c r="AD14" i="19"/>
  <c r="AF14" i="19"/>
  <c r="AE14" i="19"/>
  <c r="AB14" i="19"/>
  <c r="AC14" i="19" s="1"/>
  <c r="O3" i="10"/>
  <c r="O4" i="10"/>
  <c r="AG14" i="19" l="1"/>
  <c r="AI14" i="19" s="1"/>
  <c r="AD16" i="19"/>
  <c r="AB16" i="19"/>
  <c r="AC16" i="19" s="1"/>
  <c r="AE16" i="19"/>
  <c r="AF16" i="19"/>
  <c r="AF15" i="19"/>
  <c r="AD15" i="19"/>
  <c r="AB15" i="19"/>
  <c r="AC15" i="19" s="1"/>
  <c r="AE15" i="19"/>
  <c r="Z17" i="19"/>
  <c r="AG15" i="19" l="1"/>
  <c r="AI15" i="19" s="1"/>
  <c r="AG16" i="19"/>
  <c r="AI16" i="19" s="1"/>
  <c r="Z18" i="19"/>
  <c r="Z19" i="19" s="1"/>
  <c r="Z20" i="19" s="1"/>
  <c r="AB17" i="19"/>
  <c r="AC17" i="19" s="1"/>
  <c r="AF17" i="19"/>
  <c r="AE17" i="19"/>
  <c r="AD17" i="19"/>
  <c r="AG17" i="19" l="1"/>
  <c r="AI17" i="19" s="1"/>
  <c r="AE20" i="19"/>
  <c r="AB20" i="19"/>
  <c r="AC20" i="19" s="1"/>
  <c r="AD20" i="19"/>
  <c r="AF20" i="19"/>
  <c r="Z21" i="19"/>
  <c r="Z22" i="19" s="1"/>
  <c r="AF18" i="19"/>
  <c r="AE18" i="19"/>
  <c r="AD18" i="19"/>
  <c r="AB18" i="19"/>
  <c r="AC18" i="19" s="1"/>
  <c r="AF19" i="19"/>
  <c r="AB19" i="19"/>
  <c r="AC19" i="19" s="1"/>
  <c r="AE19" i="19"/>
  <c r="AD19" i="19"/>
  <c r="AG18" i="19" l="1"/>
  <c r="AI18" i="19" s="1"/>
  <c r="AF22" i="19"/>
  <c r="AB22" i="19"/>
  <c r="AC22" i="19" s="1"/>
  <c r="AE22" i="19"/>
  <c r="AD22" i="19"/>
  <c r="AG19" i="19"/>
  <c r="AI19" i="19" s="1"/>
  <c r="Z23" i="19"/>
  <c r="AB21" i="19"/>
  <c r="AC21" i="19" s="1"/>
  <c r="AF21" i="19"/>
  <c r="AE21" i="19"/>
  <c r="AD21" i="19"/>
  <c r="AG20" i="19"/>
  <c r="AI20" i="19" s="1"/>
  <c r="AD23" i="19" l="1"/>
  <c r="AE23" i="19"/>
  <c r="AF23" i="19"/>
  <c r="AB23" i="19"/>
  <c r="AC23" i="19" s="1"/>
  <c r="Z24" i="19"/>
  <c r="AG21" i="19"/>
  <c r="AI21" i="19" s="1"/>
  <c r="AG22" i="19"/>
  <c r="AI22" i="19" s="1"/>
  <c r="AG23" i="19" l="1"/>
  <c r="AI23" i="19" s="1"/>
  <c r="AF24" i="19"/>
  <c r="AD24" i="19"/>
  <c r="AE24" i="19"/>
  <c r="AB24" i="19"/>
  <c r="AC24" i="19" s="1"/>
  <c r="Z25" i="19"/>
  <c r="AG24" i="19" l="1"/>
  <c r="AI24" i="19" s="1"/>
  <c r="AF25" i="19"/>
  <c r="AB25" i="19"/>
  <c r="AC25" i="19" s="1"/>
  <c r="AE25" i="19"/>
  <c r="AD25" i="19"/>
  <c r="Z26" i="19"/>
  <c r="AG25" i="19" l="1"/>
  <c r="AI25" i="19" s="1"/>
  <c r="AF26" i="19"/>
  <c r="AE26" i="19"/>
  <c r="AB26" i="19"/>
  <c r="AC26" i="19" s="1"/>
  <c r="AD26" i="19"/>
  <c r="Z27" i="19"/>
  <c r="AG26" i="19" l="1"/>
  <c r="AI26" i="19" s="1"/>
  <c r="AF27" i="19"/>
  <c r="AE27" i="19"/>
  <c r="AB27" i="19"/>
  <c r="AC27" i="19" s="1"/>
  <c r="AD27" i="19"/>
  <c r="Z28" i="19"/>
  <c r="AG27" i="19" l="1"/>
  <c r="AI27" i="19" s="1"/>
  <c r="AF28" i="19"/>
  <c r="AB28" i="19"/>
  <c r="AC28" i="19" s="1"/>
  <c r="AE28" i="19"/>
  <c r="AD28" i="19"/>
  <c r="Z29" i="19"/>
  <c r="AG28" i="19" l="1"/>
  <c r="AI28" i="19" s="1"/>
  <c r="AB29" i="19"/>
  <c r="AC29" i="19" s="1"/>
  <c r="AE29" i="19"/>
  <c r="AD29" i="19"/>
  <c r="AF29" i="19"/>
  <c r="Z30" i="19"/>
  <c r="AG29" i="19" l="1"/>
  <c r="AI29" i="19" s="1"/>
  <c r="AB30" i="19"/>
  <c r="AC30" i="19" s="1"/>
  <c r="AE30" i="19"/>
  <c r="AD30" i="19"/>
  <c r="AF30" i="19"/>
  <c r="Z31" i="19"/>
  <c r="AG30" i="19" l="1"/>
  <c r="AI30" i="19" s="1"/>
  <c r="AD31" i="19"/>
  <c r="AB31" i="19"/>
  <c r="AC31" i="19" s="1"/>
  <c r="AF31" i="19"/>
  <c r="AE31" i="19"/>
  <c r="Z32" i="19"/>
  <c r="AG31" i="19" l="1"/>
  <c r="AI31" i="19" s="1"/>
  <c r="AF32" i="19"/>
  <c r="AD32" i="19"/>
  <c r="AB32" i="19"/>
  <c r="AC32" i="19" s="1"/>
  <c r="AE32" i="19"/>
  <c r="Z33" i="19"/>
  <c r="AG32" i="19" l="1"/>
  <c r="AI32" i="19" s="1"/>
  <c r="AB33" i="19"/>
  <c r="AC33" i="19" s="1"/>
  <c r="AE33" i="19"/>
  <c r="AF33" i="19"/>
  <c r="AD33" i="19"/>
  <c r="Z34" i="19"/>
  <c r="AB34" i="19" l="1"/>
  <c r="AC34" i="19" s="1"/>
  <c r="AE34" i="19"/>
  <c r="AD34" i="19"/>
  <c r="AF34" i="19"/>
  <c r="Z35" i="19"/>
  <c r="AG33" i="19"/>
  <c r="AI33" i="19" s="1"/>
  <c r="AG34" i="19" l="1"/>
  <c r="AI34" i="19" s="1"/>
  <c r="AD35" i="19"/>
  <c r="AF35" i="19"/>
  <c r="AB35" i="19"/>
  <c r="AC35" i="19" s="1"/>
  <c r="AE35" i="19"/>
  <c r="Z36" i="19"/>
  <c r="AG35" i="19" l="1"/>
  <c r="AI35" i="19" s="1"/>
  <c r="AF36" i="19"/>
  <c r="AD36" i="19"/>
  <c r="AB36" i="19"/>
  <c r="AC36" i="19" s="1"/>
  <c r="AE36" i="19"/>
  <c r="Z37" i="19"/>
  <c r="AG36" i="19" l="1"/>
  <c r="AI36" i="19" s="1"/>
  <c r="AB37" i="19"/>
  <c r="AC37" i="19" s="1"/>
  <c r="AF37" i="19"/>
  <c r="AE37" i="19"/>
  <c r="AD37" i="19"/>
  <c r="Z38" i="19"/>
  <c r="AG37" i="19" l="1"/>
  <c r="AI37" i="19" s="1"/>
  <c r="AB38" i="19"/>
  <c r="AC38" i="19" s="1"/>
  <c r="AD38" i="19"/>
  <c r="AF38" i="19"/>
  <c r="AE38" i="19"/>
  <c r="Z39" i="19"/>
  <c r="AG38" i="19" l="1"/>
  <c r="AI38" i="19" s="1"/>
  <c r="AE39" i="19"/>
  <c r="AB39" i="19"/>
  <c r="AC39" i="19" s="1"/>
  <c r="AF39" i="19"/>
  <c r="AD39" i="19"/>
  <c r="Z40" i="19"/>
  <c r="AE40" i="19" l="1"/>
  <c r="AF40" i="19"/>
  <c r="AB40" i="19"/>
  <c r="AC40" i="19" s="1"/>
  <c r="AD40" i="19"/>
  <c r="Z41" i="19"/>
  <c r="AG39" i="19"/>
  <c r="AI39" i="19" s="1"/>
  <c r="AD41" i="19" l="1"/>
  <c r="AF41" i="19"/>
  <c r="AB41" i="19"/>
  <c r="AC41" i="19" s="1"/>
  <c r="AE41" i="19"/>
  <c r="Z42" i="19"/>
  <c r="AG40" i="19"/>
  <c r="AI40" i="19" s="1"/>
  <c r="AG41" i="19" l="1"/>
  <c r="AI41" i="19" s="1"/>
  <c r="AF42" i="19"/>
  <c r="AB42" i="19"/>
  <c r="AC42" i="19" s="1"/>
  <c r="AD42" i="19"/>
  <c r="AE42" i="19"/>
  <c r="Z43" i="19"/>
  <c r="AG42" i="19" l="1"/>
  <c r="AI42" i="19" s="1"/>
  <c r="AE43" i="19"/>
  <c r="AB43" i="19"/>
  <c r="AC43" i="19" s="1"/>
  <c r="AF43" i="19"/>
  <c r="AD43" i="19"/>
  <c r="Z44" i="19"/>
  <c r="AD44" i="19" l="1"/>
  <c r="AF44" i="19"/>
  <c r="AB44" i="19"/>
  <c r="AC44" i="19" s="1"/>
  <c r="AE44" i="19"/>
  <c r="Z45" i="19"/>
  <c r="AG43" i="19"/>
  <c r="AI43" i="19" s="1"/>
  <c r="AG44" i="19" l="1"/>
  <c r="AI44" i="19" s="1"/>
  <c r="AE45" i="19"/>
  <c r="AD45" i="19"/>
  <c r="AB45" i="19"/>
  <c r="AC45" i="19" s="1"/>
  <c r="AF45" i="19"/>
  <c r="Z46" i="19"/>
  <c r="AG45" i="19" l="1"/>
  <c r="AI45" i="19" s="1"/>
  <c r="AB46" i="19"/>
  <c r="AC46" i="19" s="1"/>
  <c r="AF46" i="19"/>
  <c r="AE46" i="19"/>
  <c r="AD46" i="19"/>
  <c r="Z47" i="19"/>
  <c r="AG46" i="19" l="1"/>
  <c r="AI46" i="19" s="1"/>
  <c r="AB47" i="19"/>
  <c r="AC47" i="19" s="1"/>
  <c r="AD47" i="19"/>
  <c r="AF47" i="19"/>
  <c r="AE47" i="19"/>
  <c r="Z48" i="19"/>
  <c r="AG47" i="19" l="1"/>
  <c r="AI47" i="19" s="1"/>
  <c r="AD48" i="19"/>
  <c r="AE48" i="19"/>
  <c r="AF48" i="19"/>
  <c r="AB48" i="19"/>
  <c r="AC48" i="19" s="1"/>
  <c r="Z49" i="19"/>
  <c r="AG48" i="19" l="1"/>
  <c r="AI48" i="19" s="1"/>
  <c r="AF49" i="19"/>
  <c r="AD49" i="19"/>
  <c r="AE49" i="19"/>
  <c r="AB49" i="19"/>
  <c r="AC49" i="19" s="1"/>
  <c r="Z50" i="19"/>
  <c r="AG49" i="19" l="1"/>
  <c r="AI49" i="19" s="1"/>
  <c r="AB50" i="19"/>
  <c r="AC50" i="19" s="1"/>
  <c r="AF50" i="19"/>
  <c r="AE50" i="19"/>
  <c r="AD50" i="19"/>
  <c r="Z51" i="19"/>
  <c r="AG50" i="19" l="1"/>
  <c r="AI50" i="19" s="1"/>
  <c r="AD51" i="19"/>
  <c r="AE51" i="19"/>
  <c r="AB51" i="19"/>
  <c r="AC51" i="19" s="1"/>
  <c r="AF51" i="19"/>
  <c r="Z52" i="19"/>
  <c r="AG51" i="19" l="1"/>
  <c r="AI51" i="19" s="1"/>
  <c r="AE52" i="19"/>
  <c r="AD52" i="19"/>
  <c r="AB52" i="19"/>
  <c r="AC52" i="19" s="1"/>
  <c r="AF52" i="19"/>
  <c r="Z53" i="19"/>
  <c r="AG52" i="19" l="1"/>
  <c r="AI52" i="19" s="1"/>
  <c r="AD53" i="19"/>
  <c r="AB53" i="19"/>
  <c r="AC53" i="19" s="1"/>
  <c r="AF53" i="19"/>
  <c r="AE53" i="19"/>
  <c r="Z54" i="19"/>
  <c r="AG53" i="19" l="1"/>
  <c r="AI53" i="19" s="1"/>
  <c r="AD54" i="19"/>
  <c r="AE54" i="19"/>
  <c r="AF54" i="19"/>
  <c r="AB54" i="19"/>
  <c r="AC54" i="19" s="1"/>
  <c r="Z55" i="19"/>
  <c r="AG54" i="19" l="1"/>
  <c r="AI54" i="19" s="1"/>
  <c r="AD55" i="19"/>
  <c r="AF55" i="19"/>
  <c r="AB55" i="19"/>
  <c r="AC55" i="19" s="1"/>
  <c r="AE55" i="19"/>
  <c r="Z56" i="19"/>
  <c r="AG55" i="19" l="1"/>
  <c r="AI55" i="19" s="1"/>
  <c r="AF56" i="19"/>
  <c r="AB56" i="19"/>
  <c r="AC56" i="19" s="1"/>
  <c r="AD56" i="19"/>
  <c r="AE56" i="19"/>
  <c r="Z57" i="19"/>
  <c r="AG56" i="19" l="1"/>
  <c r="AI56" i="19" s="1"/>
  <c r="AE57" i="19"/>
  <c r="AF57" i="19"/>
  <c r="AB57" i="19"/>
  <c r="AC57" i="19" s="1"/>
  <c r="Z58" i="19"/>
  <c r="AD57" i="19"/>
  <c r="AB58" i="19" l="1"/>
  <c r="AC58" i="19" s="1"/>
  <c r="AE58" i="19"/>
  <c r="AD58" i="19"/>
  <c r="AF58" i="19"/>
  <c r="Z59" i="19"/>
  <c r="AG57" i="19"/>
  <c r="AI57" i="19" s="1"/>
  <c r="AG58" i="19" l="1"/>
  <c r="AI58" i="19" s="1"/>
  <c r="AF59" i="19"/>
  <c r="AB59" i="19"/>
  <c r="AC59" i="19" s="1"/>
  <c r="AE59" i="19"/>
  <c r="AD59" i="19"/>
  <c r="Z60" i="19"/>
  <c r="AG59" i="19" l="1"/>
  <c r="AI59" i="19" s="1"/>
  <c r="AE60" i="19"/>
  <c r="AF60" i="19"/>
  <c r="AD60" i="19"/>
  <c r="AB60" i="19"/>
  <c r="AC60" i="19" s="1"/>
  <c r="Z61" i="19"/>
  <c r="AG60" i="19" l="1"/>
  <c r="AI60" i="19" s="1"/>
  <c r="AE61" i="19"/>
  <c r="AF61" i="19"/>
  <c r="AD61" i="19"/>
  <c r="AB61" i="19"/>
  <c r="AC61" i="19" s="1"/>
  <c r="Z62" i="19"/>
  <c r="AG61" i="19" l="1"/>
  <c r="AI61" i="19" s="1"/>
  <c r="AE62" i="19"/>
  <c r="AB62" i="19"/>
  <c r="AC62" i="19" s="1"/>
  <c r="AD62" i="19"/>
  <c r="AF62" i="19"/>
  <c r="Z63" i="19"/>
  <c r="AG62" i="19" l="1"/>
  <c r="AI62" i="19" s="1"/>
  <c r="AF63" i="19"/>
  <c r="AE63" i="19"/>
  <c r="AD63" i="19"/>
  <c r="AB63" i="19"/>
  <c r="AC63" i="19" s="1"/>
  <c r="Z64" i="19"/>
  <c r="AG63" i="19" l="1"/>
  <c r="AI63" i="19" s="1"/>
  <c r="AE64" i="19"/>
  <c r="AD64" i="19"/>
  <c r="AF64" i="19"/>
  <c r="AB64" i="19"/>
  <c r="AC64" i="19" s="1"/>
  <c r="Z65" i="19"/>
  <c r="AG64" i="19" l="1"/>
  <c r="AI64" i="19" s="1"/>
  <c r="AD65" i="19"/>
  <c r="AE65" i="19"/>
  <c r="AF65" i="19"/>
  <c r="AB65" i="19"/>
  <c r="AC65" i="19" s="1"/>
  <c r="Z66" i="19"/>
  <c r="AG65" i="19" l="1"/>
  <c r="AI65" i="19" s="1"/>
  <c r="AB66" i="19"/>
  <c r="AC66" i="19" s="1"/>
  <c r="AE66" i="19"/>
  <c r="AF66" i="19"/>
  <c r="AD66" i="19"/>
  <c r="AG66" i="19" l="1"/>
  <c r="AI66" i="19" s="1"/>
</calcChain>
</file>

<file path=xl/sharedStrings.xml><?xml version="1.0" encoding="utf-8"?>
<sst xmlns="http://schemas.openxmlformats.org/spreadsheetml/2006/main" count="531" uniqueCount="273">
  <si>
    <t>Date</t>
  </si>
  <si>
    <t>CHSWCC ICCH Curncy</t>
  </si>
  <si>
    <t>CHSWCF ICCH Curncy</t>
  </si>
  <si>
    <t>CHSWC1 ICCH Curncy</t>
  </si>
  <si>
    <t>CHSWC1F Curncy</t>
  </si>
  <si>
    <t>CHSWC2 ICCH Curncy</t>
  </si>
  <si>
    <t>CHSWC3 ICCH Curncy</t>
  </si>
  <si>
    <t>CHSWC4 ICCH Curncy</t>
  </si>
  <si>
    <t>CHSWC5 ICCH Curncy</t>
  </si>
  <si>
    <t>CHSWC6 ICCH Curncy</t>
  </si>
  <si>
    <t>CHSWC7 ICCH Curncy</t>
  </si>
  <si>
    <t>CHSWC8 ICCH Curncy</t>
  </si>
  <si>
    <t>CHSWC9 ICCH Curncy</t>
  </si>
  <si>
    <t>CHSWC10 ICCH Curncy</t>
  </si>
  <si>
    <t>CHSWC15 ICCH Curncy</t>
  </si>
  <si>
    <t>CHSWC20 ICCH Curncy</t>
  </si>
  <si>
    <t>YF</t>
  </si>
  <si>
    <t>DF</t>
  </si>
  <si>
    <t>2 Years</t>
  </si>
  <si>
    <t>5 Years</t>
  </si>
  <si>
    <t>10 Years</t>
  </si>
  <si>
    <t>30 Years</t>
  </si>
  <si>
    <t>T</t>
  </si>
  <si>
    <t>MI</t>
  </si>
  <si>
    <t>MI_%</t>
  </si>
  <si>
    <t>Start Date</t>
  </si>
  <si>
    <t>CFNP12 Curncy</t>
  </si>
  <si>
    <t>CHSWP1 Curncy</t>
  </si>
  <si>
    <t>CFNP1 Curncy</t>
  </si>
  <si>
    <t>Dates</t>
  </si>
  <si>
    <t>PX_LAST</t>
  </si>
  <si>
    <t>Fecha</t>
  </si>
  <si>
    <t>Spot</t>
    <phoneticPr fontId="0" type="noConversion"/>
  </si>
  <si>
    <t>Start</t>
  </si>
  <si>
    <t>Cubic</t>
  </si>
  <si>
    <t>CCS UF</t>
    <phoneticPr fontId="0" type="noConversion"/>
  </si>
  <si>
    <t>Aux</t>
  </si>
  <si>
    <t>Dias</t>
    <phoneticPr fontId="0" type="noConversion"/>
  </si>
  <si>
    <t>Maturity</t>
  </si>
  <si>
    <t>ICPn</t>
  </si>
  <si>
    <t>Ticker</t>
  </si>
  <si>
    <t>Mid</t>
  </si>
  <si>
    <t>CLUFUF Index</t>
  </si>
  <si>
    <t>CHUF9 Index</t>
  </si>
  <si>
    <t>CFNP1 ICCH Curncy</t>
  </si>
  <si>
    <t>CFNP2 ICCH Curncy</t>
  </si>
  <si>
    <t>CFNP3 ICCH Curncy</t>
  </si>
  <si>
    <t>CFNP4 ICCH Curncy</t>
  </si>
  <si>
    <t>CFNP5 ICCH Curncy</t>
  </si>
  <si>
    <t>CFNP6 ICCH Curncy</t>
  </si>
  <si>
    <t>CFNP7 ICCH Curncy</t>
  </si>
  <si>
    <t>CFNP8 ICCH Curncy</t>
  </si>
  <si>
    <t>CFNP9 ICCH Curncy</t>
  </si>
  <si>
    <t>CFNP10 ICCH Curncy</t>
  </si>
  <si>
    <t>CFNP11 ICCH Curncy</t>
  </si>
  <si>
    <t>CFNP12 ICCH Curncy</t>
  </si>
  <si>
    <t>CFNP13 ICCH Curncy</t>
  </si>
  <si>
    <t>CFNP14 ICCH Curncy</t>
  </si>
  <si>
    <t>CFNP15 ICCH Curncy</t>
  </si>
  <si>
    <t>CFNP16 ICCH Curncy</t>
  </si>
  <si>
    <t>CFNP17 ICCH Curncy</t>
  </si>
  <si>
    <t>CFNP18 ICCH Curncy</t>
  </si>
  <si>
    <t>CFNP19 ICCH Curncy</t>
  </si>
  <si>
    <t>Maturity Date</t>
  </si>
  <si>
    <t>Discount</t>
  </si>
  <si>
    <t>Source</t>
  </si>
  <si>
    <t>CFNP20 ICCH Curncy</t>
  </si>
  <si>
    <t>CFNP21 ICCH Curncy</t>
  </si>
  <si>
    <t>CFNP22 ICCH Curncy</t>
  </si>
  <si>
    <t>CFNP23 ICCH Curncy</t>
  </si>
  <si>
    <t>CFNP24 ICCH Curncy</t>
  </si>
  <si>
    <t>CHSWC25 ICCH Curncy</t>
    <phoneticPr fontId="0" type="noConversion"/>
  </si>
  <si>
    <t>Basis</t>
    <phoneticPr fontId="0" type="noConversion"/>
  </si>
  <si>
    <t>CHN2W  Curncy</t>
    <phoneticPr fontId="0" type="noConversion"/>
  </si>
  <si>
    <t>CHN2M  Curncy</t>
    <phoneticPr fontId="0" type="noConversion"/>
  </si>
  <si>
    <t>CHN3M  Curncy</t>
    <phoneticPr fontId="0" type="noConversion"/>
  </si>
  <si>
    <t>CHN5M  Curncy</t>
    <phoneticPr fontId="0" type="noConversion"/>
  </si>
  <si>
    <t>CHN6M  Curncy</t>
    <phoneticPr fontId="0" type="noConversion"/>
  </si>
  <si>
    <t>CHN9M  Curncy</t>
    <phoneticPr fontId="0" type="noConversion"/>
  </si>
  <si>
    <t>CHUSBS25 ICCH Curncy</t>
  </si>
  <si>
    <t>CHN12M  Curncy</t>
    <phoneticPr fontId="0" type="noConversion"/>
  </si>
  <si>
    <t>CHUSBS30 ICCH Curncy</t>
  </si>
  <si>
    <t>CHN18M  Curncy</t>
    <phoneticPr fontId="0" type="noConversion"/>
  </si>
  <si>
    <t>CHN2Y  Curncy</t>
    <phoneticPr fontId="0" type="noConversion"/>
  </si>
  <si>
    <t>CSA</t>
    <phoneticPr fontId="0" type="noConversion"/>
  </si>
  <si>
    <t>IPC</t>
  </si>
  <si>
    <t>Dias</t>
  </si>
  <si>
    <t>UF Inicio</t>
  </si>
  <si>
    <t>CSA</t>
  </si>
  <si>
    <t>Inicio UF</t>
  </si>
  <si>
    <t>Interval</t>
  </si>
  <si>
    <t>6M</t>
  </si>
  <si>
    <t>Tenor</t>
  </si>
  <si>
    <t>FWD UF</t>
  </si>
  <si>
    <t xml:space="preserve">Up to </t>
  </si>
  <si>
    <t>30Y</t>
  </si>
  <si>
    <t>Inicio</t>
  </si>
  <si>
    <t>Termino</t>
  </si>
  <si>
    <t>Dias UF</t>
  </si>
  <si>
    <t>Dias Mes</t>
  </si>
  <si>
    <t>Bid</t>
  </si>
  <si>
    <t>Δ</t>
  </si>
  <si>
    <t>UF Bid</t>
  </si>
  <si>
    <t>Infla Bid</t>
  </si>
  <si>
    <t xml:space="preserve">Offer </t>
  </si>
  <si>
    <t>Δ2</t>
  </si>
  <si>
    <t>UF Offer</t>
  </si>
  <si>
    <t>Infla Offer</t>
  </si>
  <si>
    <t>Infla Mid</t>
  </si>
  <si>
    <t>π Acc.</t>
  </si>
  <si>
    <t xml:space="preserve">Forward Rate </t>
  </si>
  <si>
    <t>Dia de Calculo</t>
  </si>
  <si>
    <t>Dias Periodo</t>
  </si>
  <si>
    <t>IPC Bid</t>
  </si>
  <si>
    <t>IPC Offer</t>
  </si>
  <si>
    <t>UF Mid</t>
  </si>
  <si>
    <t>π Bid</t>
  </si>
  <si>
    <t>π Offer</t>
  </si>
  <si>
    <t>π Mid</t>
  </si>
  <si>
    <t>yf</t>
  </si>
  <si>
    <t>icp</t>
  </si>
  <si>
    <t>ICP</t>
  </si>
  <si>
    <t>CLP Curncy</t>
  </si>
  <si>
    <t>CLP</t>
  </si>
  <si>
    <t>US0012M Index</t>
  </si>
  <si>
    <t>Libor 12</t>
  </si>
  <si>
    <t>icp_vol</t>
  </si>
  <si>
    <t>tc_vol</t>
  </si>
  <si>
    <t>libor_vol</t>
  </si>
  <si>
    <t>tc</t>
  </si>
  <si>
    <t>libor</t>
  </si>
  <si>
    <t>inflation</t>
  </si>
  <si>
    <t>Real</t>
  </si>
  <si>
    <t>real</t>
  </si>
  <si>
    <t>real_vol</t>
  </si>
  <si>
    <t>infla_vol</t>
  </si>
  <si>
    <t>nom-infla</t>
  </si>
  <si>
    <t>USD_LOC</t>
  </si>
  <si>
    <t>usd_loc</t>
  </si>
  <si>
    <t>N</t>
  </si>
  <si>
    <t>ois</t>
  </si>
  <si>
    <t>5 años</t>
  </si>
  <si>
    <t>10 años</t>
  </si>
  <si>
    <t>CF</t>
  </si>
  <si>
    <t>icp_zero</t>
  </si>
  <si>
    <t>cf_zero</t>
  </si>
  <si>
    <t>Spread Credito</t>
  </si>
  <si>
    <t>APR</t>
  </si>
  <si>
    <t>Spread Capital</t>
  </si>
  <si>
    <t>Basilea</t>
  </si>
  <si>
    <t>Tax</t>
  </si>
  <si>
    <t>dP</t>
  </si>
  <si>
    <t>spread_cf</t>
  </si>
  <si>
    <t>F</t>
  </si>
  <si>
    <t>2 años</t>
  </si>
  <si>
    <t>20 años</t>
  </si>
  <si>
    <t>R. Capital</t>
  </si>
  <si>
    <t>Parametros</t>
  </si>
  <si>
    <t>Recuperacion</t>
  </si>
  <si>
    <t>IRS_MTM</t>
  </si>
  <si>
    <t>CROSS_MTM</t>
  </si>
  <si>
    <t>BASIS_MTM</t>
  </si>
  <si>
    <t>Plazo</t>
  </si>
  <si>
    <t>dt</t>
  </si>
  <si>
    <t>Ponderador Adicional</t>
  </si>
  <si>
    <t>desde 5 años</t>
  </si>
  <si>
    <t>hasta 5 años</t>
  </si>
  <si>
    <t>Tasa</t>
  </si>
  <si>
    <t>ColVA</t>
  </si>
  <si>
    <t>FVA</t>
  </si>
  <si>
    <t>CVA</t>
  </si>
  <si>
    <t>KVA</t>
  </si>
  <si>
    <t>xVA</t>
  </si>
  <si>
    <t>cash</t>
  </si>
  <si>
    <t>central</t>
  </si>
  <si>
    <t>nada</t>
  </si>
  <si>
    <t>5y</t>
  </si>
  <si>
    <t>10y</t>
  </si>
  <si>
    <t>20y</t>
  </si>
  <si>
    <t>2y</t>
  </si>
  <si>
    <t>CROSS_LIBOR_MTM</t>
  </si>
  <si>
    <t>spread_423</t>
  </si>
  <si>
    <t>COLVA</t>
  </si>
  <si>
    <t>Corto</t>
  </si>
  <si>
    <t>Largo</t>
  </si>
  <si>
    <t>Banco Activo Libor+x/Pasivo ICP</t>
  </si>
  <si>
    <t>Banco Activo ICP/Pasivo Libor+x</t>
  </si>
  <si>
    <t>Banco Activo Libor/Pasivo UF+x</t>
  </si>
  <si>
    <t>Banco Activo UF+x/Pasivo Libor</t>
  </si>
  <si>
    <t>Banco Activo ICP/Pasivo UF+x</t>
  </si>
  <si>
    <t>Banco Activo UF+x/Pasivo ICP</t>
  </si>
  <si>
    <t>Banco Activo Fix+x/Pasivo ICP</t>
  </si>
  <si>
    <t>Banco Activo ICP/Pasivo Fix+x</t>
  </si>
  <si>
    <t>Sin CSA</t>
  </si>
  <si>
    <t>PCRR360D Index</t>
  </si>
  <si>
    <t>Premio</t>
  </si>
  <si>
    <t>Tasa real 90d</t>
  </si>
  <si>
    <t>CLTN360N Index</t>
  </si>
  <si>
    <t>df_s_cf</t>
  </si>
  <si>
    <t>diff</t>
  </si>
  <si>
    <t>df_Cf</t>
  </si>
  <si>
    <t>df_CLP</t>
  </si>
  <si>
    <t xml:space="preserve"> </t>
  </si>
  <si>
    <t>diff_423</t>
  </si>
  <si>
    <t>|</t>
  </si>
  <si>
    <t>CHN4M  Curncy</t>
    <phoneticPr fontId="0" type="noConversion"/>
  </si>
  <si>
    <t>CHN1M  Curncy</t>
    <phoneticPr fontId="0" type="noConversion"/>
  </si>
  <si>
    <t>CHN1W Curncy</t>
    <phoneticPr fontId="0" type="noConversion"/>
  </si>
  <si>
    <t>FWD USD</t>
    <phoneticPr fontId="0" type="noConversion"/>
  </si>
  <si>
    <t>OIS</t>
    <phoneticPr fontId="0" type="noConversion"/>
  </si>
  <si>
    <t>CHSWC30 ICCH Curncy</t>
    <phoneticPr fontId="0" type="noConversion"/>
  </si>
  <si>
    <t>A mano</t>
  </si>
  <si>
    <t>Diff</t>
  </si>
  <si>
    <t>Basis Coll CLP</t>
  </si>
  <si>
    <t>Dólar Local</t>
  </si>
  <si>
    <t>DF USD_Coll CLP</t>
  </si>
  <si>
    <t>Puntos FWD</t>
  </si>
  <si>
    <t>USD/CLP</t>
  </si>
  <si>
    <t>TC Fwd</t>
    <phoneticPr fontId="0" type="noConversion"/>
  </si>
  <si>
    <t>DF CLP_Coll USD</t>
  </si>
  <si>
    <t>Tir Coll USD</t>
  </si>
  <si>
    <t>Basis Coll USD</t>
  </si>
  <si>
    <t>FWD Libor6</t>
    <phoneticPr fontId="0" type="noConversion"/>
  </si>
  <si>
    <t>DF OIS</t>
    <phoneticPr fontId="0" type="noConversion"/>
  </si>
  <si>
    <t>P. FWD</t>
    <phoneticPr fontId="0" type="noConversion"/>
  </si>
  <si>
    <t>ICPNomvsICPReal+x</t>
  </si>
  <si>
    <t>Check</t>
  </si>
  <si>
    <t>DF UF_Coll USD</t>
  </si>
  <si>
    <t>FRA ICPreal</t>
  </si>
  <si>
    <t>CCS UF Coll CLP</t>
  </si>
  <si>
    <t>CCS UF Coll USD</t>
  </si>
  <si>
    <t>UF Seguro USD</t>
    <phoneticPr fontId="0" type="noConversion"/>
  </si>
  <si>
    <t>Diff Coll USD-CLP</t>
  </si>
  <si>
    <t>DF COLL CLP</t>
  </si>
  <si>
    <t>SWAP COLL CLP</t>
  </si>
  <si>
    <t>FRA ICP</t>
  </si>
  <si>
    <t>ICPn - Mkt</t>
  </si>
  <si>
    <t>YF_Per</t>
    <phoneticPr fontId="0" type="noConversion"/>
  </si>
  <si>
    <t>YF(360)</t>
  </si>
  <si>
    <t>Dias Per</t>
    <phoneticPr fontId="0" type="noConversion"/>
  </si>
  <si>
    <t>Años</t>
    <phoneticPr fontId="0" type="noConversion"/>
  </si>
  <si>
    <t>Fecha</t>
    <phoneticPr fontId="0" type="noConversion"/>
  </si>
  <si>
    <t>Dias Hoy</t>
  </si>
  <si>
    <t>Seguro Inflacion</t>
    <phoneticPr fontId="0" type="noConversion"/>
  </si>
  <si>
    <t>Libor Boostrap</t>
  </si>
  <si>
    <t>Curvas CLP - CSA USD y CSA CLP</t>
    <phoneticPr fontId="0" type="noConversion"/>
  </si>
  <si>
    <t>YF</t>
    <phoneticPr fontId="0" type="noConversion"/>
  </si>
  <si>
    <t>Supuesto: Mercado CSA CLP</t>
    <phoneticPr fontId="0" type="noConversion"/>
  </si>
  <si>
    <t>Interpol</t>
    <phoneticPr fontId="0" type="noConversion"/>
  </si>
  <si>
    <t>UF Spot</t>
  </si>
  <si>
    <t>DF Libor</t>
  </si>
  <si>
    <t>OIS Zero</t>
  </si>
  <si>
    <t>ICP Zero</t>
  </si>
  <si>
    <t>USDCOLL</t>
  </si>
  <si>
    <t>OIS</t>
  </si>
  <si>
    <t>usso1 curncy</t>
  </si>
  <si>
    <t>.ULCL360 U Index</t>
  </si>
  <si>
    <t>retorno_tc</t>
  </si>
  <si>
    <t>ois_vol</t>
  </si>
  <si>
    <t>usd_loc_vol</t>
  </si>
  <si>
    <t>tc_spot</t>
  </si>
  <si>
    <t>uf_spot</t>
  </si>
  <si>
    <t>.cl</t>
  </si>
  <si>
    <t>CHUSBF6 ICCH Curncy</t>
  </si>
  <si>
    <t>CHUSBS1 ICCH  Curncy</t>
  </si>
  <si>
    <t>CHUSBS3 ICCH Curncy</t>
  </si>
  <si>
    <t>CHUSBS2 ICCH Curncy</t>
  </si>
  <si>
    <t>CHUSBS4 ICCH Curncy</t>
  </si>
  <si>
    <t>CHUSBS5 ICCH Curncy</t>
  </si>
  <si>
    <t>CHUSBS7 ICCH Curncy</t>
  </si>
  <si>
    <t>CHUSBS10 ICCH Curncy</t>
  </si>
  <si>
    <t>CHUSBS15 ICCH Curncy</t>
  </si>
  <si>
    <t>CHUSBS20 ICCH Curncy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</si>
</sst>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42" formatCode="_ &quot;$&quot;* #,##0_ ;_ &quot;$&quot;* \-#,##0_ ;_ &quot;$&quot;* &quot;-&quot;_ ;_ @_ "/>
    <numFmt numFmtId="41" formatCode="_ * #,##0_ ;_ * \-#,##0_ ;_ * &quot;-&quot;_ ;_ @_ "/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_-&quot;$&quot;\ * #,##0.00_-;\-&quot;$&quot;\ * #,##0.00_-;_-&quot;$&quot;\ * &quot;-&quot;??_-;_-@_-"/>
    <numFmt numFmtId="165" formatCode="0.000"/>
    <numFmt numFmtId="166" formatCode="_ * #,##0.00_ ;_ * \-#,##0.00_ ;_ * &quot;-&quot;_ ;_ @_ "/>
    <numFmt numFmtId="167" formatCode="_-&quot;$&quot;\ * #,##0.0_-;\-&quot;$&quot;\ * #,##0.0_-;_-&quot;$&quot;\ * &quot;-&quot;??_-;_-@_-"/>
    <numFmt numFmtId="168" formatCode="0.0%"/>
    <numFmt numFmtId="169" formatCode="dd\-mm\-yyyy"/>
    <numFmt numFmtId="170" formatCode="0_);[Red]\(0\)"/>
    <numFmt numFmtId="171" formatCode="d/m/yy;@"/>
    <numFmt numFmtId="172" formatCode="&quot;$&quot;#,##0"/>
    <numFmt numFmtId="173" formatCode="0.00_);[Red]\(0.00\)"/>
    <numFmt numFmtId="174" formatCode="0.000%"/>
    <numFmt numFmtId="175" formatCode="0.0000%"/>
    <numFmt numFmtId="176" formatCode="0.000000"/>
    <numFmt numFmtId="177" formatCode="0.0000000_ "/>
    <numFmt numFmtId="178" formatCode="&quot;$&quot;#,##0.00_);\(&quot;$&quot;#,##0.00\)"/>
    <numFmt numFmtId="179" formatCode="_(&quot;$&quot;* #,##0.00_);_(&quot;$&quot;* \(#,##0.00\);_(&quot;$&quot;* &quot;-&quot;??_);_(@_)"/>
    <numFmt numFmtId="180" formatCode="&quot;$&quot;#,##0_);\(&quot;$&quot;#,##0\)"/>
    <numFmt numFmtId="181" formatCode="0.00_ "/>
    <numFmt numFmtId="182" formatCode="0.00&quot; bp&quot;"/>
    <numFmt numFmtId="183" formatCode="_ #,##0.00_ &quot;bp&quot;\ ;_ \ \-#,##0.00_ &quot;bp&quot;\ ;_ \ &quot;-&quot;??_ ;_ @_ "/>
    <numFmt numFmtId="184" formatCode="&quot;$&quot;#,##0.00"/>
    <numFmt numFmtId="185" formatCode="_ * #,##0.0_ ;_ * \-#,##0.0_ ;_ * &quot;-&quot;_ ;_ @_ "/>
    <numFmt numFmtId="186" formatCode="_ * #,##0.0000_ ;_ * \-#,##0.0000_ ;_ * &quot;-&quot;_ ;_ @_ "/>
    <numFmt numFmtId="187" formatCode="0.0000"/>
    <numFmt numFmtId="188" formatCode="0.00000"/>
  </numFmts>
  <fonts count="1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9"/>
      <color theme="0"/>
      <name val="Verdana"/>
      <family val="2"/>
    </font>
    <font>
      <i/>
      <sz val="9"/>
      <color theme="1"/>
      <name val="Verdana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charset val="136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9"/>
      <color theme="0"/>
      <name val="Verdana"/>
      <family val="2"/>
    </font>
    <font>
      <i/>
      <sz val="9"/>
      <color rgb="FFFF0000"/>
      <name val="Verdana"/>
      <family val="2"/>
    </font>
    <font>
      <i/>
      <sz val="11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66FF99"/>
        <bgColor indexed="64"/>
      </patternFill>
    </fill>
    <fill>
      <patternFill patternType="solid">
        <fgColor rgb="FFFFE9BD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D963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</borders>
  <cellStyleXfs count="10">
    <xf numFmtId="0" fontId="0" fillId="0" borderId="0"/>
    <xf numFmtId="41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>
      <alignment vertical="center"/>
    </xf>
    <xf numFmtId="42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346">
    <xf numFmtId="0" fontId="0" fillId="0" borderId="0" xfId="0"/>
    <xf numFmtId="14" fontId="0" fillId="0" borderId="0" xfId="0" applyNumberFormat="1"/>
    <xf numFmtId="165" fontId="0" fillId="0" borderId="0" xfId="0" applyNumberFormat="1"/>
    <xf numFmtId="166" fontId="0" fillId="0" borderId="0" xfId="1" applyNumberFormat="1" applyFont="1"/>
    <xf numFmtId="167" fontId="0" fillId="0" borderId="0" xfId="2" applyNumberFormat="1" applyFont="1"/>
    <xf numFmtId="168" fontId="0" fillId="0" borderId="0" xfId="3" applyNumberFormat="1" applyFont="1"/>
    <xf numFmtId="0" fontId="3" fillId="5" borderId="0" xfId="4" applyFont="1" applyFill="1">
      <alignment vertical="center"/>
    </xf>
    <xf numFmtId="0" fontId="3" fillId="5" borderId="0" xfId="4" applyFont="1" applyFill="1" applyAlignment="1">
      <alignment horizontal="center" vertical="center"/>
    </xf>
    <xf numFmtId="170" fontId="3" fillId="5" borderId="0" xfId="4" applyNumberFormat="1" applyFont="1" applyFill="1" applyAlignment="1">
      <alignment horizontal="center" vertical="center"/>
    </xf>
    <xf numFmtId="0" fontId="2" fillId="3" borderId="1" xfId="4" applyFont="1" applyFill="1" applyBorder="1" applyAlignment="1">
      <alignment horizontal="center" vertical="center"/>
    </xf>
    <xf numFmtId="14" fontId="3" fillId="4" borderId="1" xfId="4" applyNumberFormat="1" applyFont="1" applyFill="1" applyBorder="1" applyAlignment="1">
      <alignment horizontal="center" vertical="center"/>
    </xf>
    <xf numFmtId="173" fontId="3" fillId="4" borderId="1" xfId="6" applyNumberFormat="1" applyFont="1" applyFill="1" applyBorder="1" applyAlignment="1">
      <alignment horizontal="center" vertical="center"/>
    </xf>
    <xf numFmtId="10" fontId="3" fillId="5" borderId="0" xfId="7" applyNumberFormat="1" applyFont="1" applyFill="1" applyAlignment="1">
      <alignment horizontal="center" vertical="center"/>
    </xf>
    <xf numFmtId="174" fontId="3" fillId="5" borderId="0" xfId="7" applyNumberFormat="1" applyFont="1" applyFill="1" applyAlignment="1">
      <alignment horizontal="center" vertical="center"/>
    </xf>
    <xf numFmtId="0" fontId="2" fillId="3" borderId="6" xfId="4" applyFont="1" applyFill="1" applyBorder="1" applyAlignment="1">
      <alignment horizontal="center" vertical="center"/>
    </xf>
    <xf numFmtId="0" fontId="2" fillId="3" borderId="4" xfId="4" applyFont="1" applyFill="1" applyBorder="1" applyAlignment="1">
      <alignment horizontal="center" vertical="center"/>
    </xf>
    <xf numFmtId="0" fontId="2" fillId="3" borderId="5" xfId="4" applyFont="1" applyFill="1" applyBorder="1" applyAlignment="1">
      <alignment horizontal="center" vertical="center"/>
    </xf>
    <xf numFmtId="14" fontId="3" fillId="4" borderId="5" xfId="4" applyNumberFormat="1" applyFont="1" applyFill="1" applyBorder="1" applyAlignment="1">
      <alignment horizontal="center" vertical="center"/>
    </xf>
    <xf numFmtId="170" fontId="3" fillId="4" borderId="5" xfId="4" applyNumberFormat="1" applyFont="1" applyFill="1" applyBorder="1" applyAlignment="1">
      <alignment horizontal="center" vertical="center"/>
    </xf>
    <xf numFmtId="41" fontId="3" fillId="5" borderId="0" xfId="6" applyFont="1" applyFill="1" applyAlignment="1">
      <alignment horizontal="center" vertical="center"/>
    </xf>
    <xf numFmtId="175" fontId="3" fillId="5" borderId="0" xfId="7" applyNumberFormat="1" applyFont="1" applyFill="1" applyAlignment="1">
      <alignment horizontal="center" vertical="center"/>
    </xf>
    <xf numFmtId="175" fontId="3" fillId="5" borderId="0" xfId="4" applyNumberFormat="1" applyFont="1" applyFill="1" applyAlignment="1">
      <alignment horizontal="center" vertical="center"/>
    </xf>
    <xf numFmtId="0" fontId="3" fillId="5" borderId="0" xfId="4" applyFont="1" applyFill="1" applyBorder="1">
      <alignment vertical="center"/>
    </xf>
    <xf numFmtId="0" fontId="2" fillId="3" borderId="0" xfId="4" applyFont="1" applyFill="1" applyBorder="1" applyAlignment="1">
      <alignment horizontal="center" vertical="center"/>
    </xf>
    <xf numFmtId="0" fontId="2" fillId="3" borderId="7" xfId="4" applyFont="1" applyFill="1" applyBorder="1" applyAlignment="1">
      <alignment horizontal="center" vertical="center"/>
    </xf>
    <xf numFmtId="0" fontId="2" fillId="3" borderId="8" xfId="4" applyFont="1" applyFill="1" applyBorder="1" applyAlignment="1">
      <alignment horizontal="center" vertical="center"/>
    </xf>
    <xf numFmtId="10" fontId="3" fillId="5" borderId="0" xfId="7" applyNumberFormat="1" applyFont="1" applyFill="1">
      <alignment vertical="center"/>
    </xf>
    <xf numFmtId="0" fontId="2" fillId="3" borderId="13" xfId="4" applyFont="1" applyFill="1" applyBorder="1" applyAlignment="1">
      <alignment horizontal="center" vertical="center"/>
    </xf>
    <xf numFmtId="0" fontId="2" fillId="3" borderId="11" xfId="4" applyFont="1" applyFill="1" applyBorder="1" applyAlignment="1">
      <alignment horizontal="center" vertical="center"/>
    </xf>
    <xf numFmtId="0" fontId="2" fillId="3" borderId="10" xfId="4" applyFont="1" applyFill="1" applyBorder="1" applyAlignment="1">
      <alignment horizontal="center" vertical="center"/>
    </xf>
    <xf numFmtId="0" fontId="3" fillId="4" borderId="11" xfId="4" applyFont="1" applyFill="1" applyBorder="1" applyAlignment="1">
      <alignment horizontal="center" vertical="center"/>
    </xf>
    <xf numFmtId="41" fontId="3" fillId="4" borderId="10" xfId="6" applyFont="1" applyFill="1" applyBorder="1" applyAlignment="1">
      <alignment horizontal="center" vertical="center"/>
    </xf>
    <xf numFmtId="0" fontId="3" fillId="4" borderId="2" xfId="4" applyFont="1" applyFill="1" applyBorder="1" applyAlignment="1">
      <alignment horizontal="center" vertical="center"/>
    </xf>
    <xf numFmtId="10" fontId="3" fillId="4" borderId="0" xfId="7" applyNumberFormat="1" applyFont="1" applyFill="1" applyBorder="1" applyAlignment="1">
      <alignment horizontal="center" vertical="center"/>
    </xf>
    <xf numFmtId="172" fontId="3" fillId="4" borderId="0" xfId="6" applyNumberFormat="1" applyFont="1" applyFill="1" applyBorder="1" applyAlignment="1">
      <alignment horizontal="center" vertical="center"/>
    </xf>
    <xf numFmtId="2" fontId="3" fillId="4" borderId="0" xfId="4" applyNumberFormat="1" applyFont="1" applyFill="1" applyBorder="1">
      <alignment vertical="center"/>
    </xf>
    <xf numFmtId="169" fontId="3" fillId="4" borderId="11" xfId="4" applyNumberFormat="1" applyFont="1" applyFill="1" applyBorder="1" applyAlignment="1">
      <alignment horizontal="center" vertical="center"/>
    </xf>
    <xf numFmtId="165" fontId="3" fillId="4" borderId="10" xfId="4" applyNumberFormat="1" applyFont="1" applyFill="1" applyBorder="1" applyAlignment="1">
      <alignment horizontal="center" vertical="center"/>
    </xf>
    <xf numFmtId="14" fontId="3" fillId="4" borderId="11" xfId="4" applyNumberFormat="1" applyFont="1" applyFill="1" applyBorder="1" applyAlignment="1">
      <alignment horizontal="center"/>
    </xf>
    <xf numFmtId="1" fontId="3" fillId="4" borderId="0" xfId="4" applyNumberFormat="1" applyFont="1" applyFill="1" applyBorder="1" applyAlignment="1">
      <alignment horizontal="center"/>
    </xf>
    <xf numFmtId="0" fontId="3" fillId="4" borderId="0" xfId="4" applyFont="1" applyFill="1" applyBorder="1" applyAlignment="1">
      <alignment horizontal="center" vertical="center"/>
    </xf>
    <xf numFmtId="171" fontId="3" fillId="4" borderId="0" xfId="4" applyNumberFormat="1" applyFont="1" applyFill="1" applyBorder="1" applyAlignment="1">
      <alignment horizontal="center" vertical="center"/>
    </xf>
    <xf numFmtId="41" fontId="3" fillId="4" borderId="0" xfId="6" applyFont="1" applyFill="1" applyBorder="1" applyAlignment="1">
      <alignment horizontal="center" vertical="center"/>
    </xf>
    <xf numFmtId="170" fontId="3" fillId="4" borderId="0" xfId="4" applyNumberFormat="1" applyFont="1" applyFill="1" applyBorder="1" applyAlignment="1">
      <alignment horizontal="center" vertical="center"/>
    </xf>
    <xf numFmtId="2" fontId="3" fillId="4" borderId="0" xfId="4" applyNumberFormat="1" applyFont="1" applyFill="1" applyBorder="1" applyAlignment="1">
      <alignment horizontal="center" vertical="center"/>
    </xf>
    <xf numFmtId="10" fontId="3" fillId="4" borderId="12" xfId="7" applyNumberFormat="1" applyFont="1" applyFill="1" applyBorder="1" applyAlignment="1">
      <alignment horizontal="center" vertical="center"/>
    </xf>
    <xf numFmtId="10" fontId="3" fillId="2" borderId="0" xfId="7" applyNumberFormat="1" applyFont="1" applyFill="1" applyBorder="1" applyAlignment="1">
      <alignment horizontal="center" vertical="center"/>
    </xf>
    <xf numFmtId="2" fontId="3" fillId="4" borderId="11" xfId="4" applyNumberFormat="1" applyFont="1" applyFill="1" applyBorder="1">
      <alignment vertical="center"/>
    </xf>
    <xf numFmtId="10" fontId="3" fillId="4" borderId="0" xfId="7" applyNumberFormat="1" applyFont="1" applyFill="1" applyBorder="1">
      <alignment vertical="center"/>
    </xf>
    <xf numFmtId="2" fontId="3" fillId="4" borderId="10" xfId="4" applyNumberFormat="1" applyFont="1" applyFill="1" applyBorder="1">
      <alignment vertical="center"/>
    </xf>
    <xf numFmtId="14" fontId="3" fillId="2" borderId="11" xfId="4" applyNumberFormat="1" applyFont="1" applyFill="1" applyBorder="1" applyAlignment="1">
      <alignment horizontal="center" wrapText="1"/>
    </xf>
    <xf numFmtId="0" fontId="3" fillId="4" borderId="11" xfId="4" applyFont="1" applyFill="1" applyBorder="1" applyAlignment="1">
      <alignment horizontal="center"/>
    </xf>
    <xf numFmtId="0" fontId="3" fillId="8" borderId="11" xfId="4" applyFont="1" applyFill="1" applyBorder="1" applyAlignment="1">
      <alignment horizontal="center" vertical="center"/>
    </xf>
    <xf numFmtId="41" fontId="3" fillId="8" borderId="10" xfId="6" applyFont="1" applyFill="1" applyBorder="1" applyAlignment="1">
      <alignment horizontal="center" vertical="center"/>
    </xf>
    <xf numFmtId="171" fontId="3" fillId="8" borderId="0" xfId="4" applyNumberFormat="1" applyFont="1" applyFill="1" applyBorder="1" applyAlignment="1">
      <alignment horizontal="center" vertical="center"/>
    </xf>
    <xf numFmtId="0" fontId="3" fillId="8" borderId="0" xfId="4" applyFont="1" applyFill="1" applyBorder="1" applyAlignment="1">
      <alignment horizontal="center" vertical="center"/>
    </xf>
    <xf numFmtId="41" fontId="3" fillId="8" borderId="0" xfId="6" applyFont="1" applyFill="1" applyBorder="1" applyAlignment="1">
      <alignment horizontal="center" vertical="center"/>
    </xf>
    <xf numFmtId="170" fontId="3" fillId="8" borderId="0" xfId="4" applyNumberFormat="1" applyFont="1" applyFill="1" applyBorder="1" applyAlignment="1">
      <alignment horizontal="center" vertical="center"/>
    </xf>
    <xf numFmtId="10" fontId="3" fillId="8" borderId="12" xfId="7" applyNumberFormat="1" applyFont="1" applyFill="1" applyBorder="1" applyAlignment="1">
      <alignment horizontal="center" vertical="center"/>
    </xf>
    <xf numFmtId="10" fontId="3" fillId="8" borderId="0" xfId="7" applyNumberFormat="1" applyFont="1" applyFill="1" applyBorder="1" applyAlignment="1">
      <alignment horizontal="center" vertical="center"/>
    </xf>
    <xf numFmtId="172" fontId="3" fillId="8" borderId="0" xfId="6" applyNumberFormat="1" applyFont="1" applyFill="1" applyBorder="1" applyAlignment="1">
      <alignment horizontal="center" vertical="center"/>
    </xf>
    <xf numFmtId="0" fontId="3" fillId="2" borderId="11" xfId="4" applyFont="1" applyFill="1" applyBorder="1" applyAlignment="1">
      <alignment horizontal="center" vertical="center"/>
    </xf>
    <xf numFmtId="41" fontId="3" fillId="2" borderId="10" xfId="6" applyFont="1" applyFill="1" applyBorder="1" applyAlignment="1">
      <alignment horizontal="center" vertical="center"/>
    </xf>
    <xf numFmtId="0" fontId="3" fillId="2" borderId="0" xfId="4" applyFont="1" applyFill="1" applyBorder="1" applyAlignment="1">
      <alignment horizontal="center" vertical="center"/>
    </xf>
    <xf numFmtId="41" fontId="3" fillId="2" borderId="0" xfId="6" applyFont="1" applyFill="1" applyBorder="1" applyAlignment="1">
      <alignment horizontal="center" vertical="center"/>
    </xf>
    <xf numFmtId="170" fontId="3" fillId="2" borderId="0" xfId="4" applyNumberFormat="1" applyFont="1" applyFill="1" applyBorder="1" applyAlignment="1">
      <alignment horizontal="center" vertical="center"/>
    </xf>
    <xf numFmtId="2" fontId="3" fillId="2" borderId="0" xfId="4" applyNumberFormat="1" applyFont="1" applyFill="1" applyBorder="1">
      <alignment vertical="center"/>
    </xf>
    <xf numFmtId="10" fontId="3" fillId="2" borderId="0" xfId="7" applyNumberFormat="1" applyFont="1" applyFill="1" applyBorder="1">
      <alignment vertical="center"/>
    </xf>
    <xf numFmtId="2" fontId="3" fillId="2" borderId="10" xfId="4" applyNumberFormat="1" applyFont="1" applyFill="1" applyBorder="1">
      <alignment vertical="center"/>
    </xf>
    <xf numFmtId="165" fontId="3" fillId="5" borderId="0" xfId="4" applyNumberFormat="1" applyFont="1" applyFill="1">
      <alignment vertical="center"/>
    </xf>
    <xf numFmtId="169" fontId="3" fillId="4" borderId="8" xfId="4" applyNumberFormat="1" applyFont="1" applyFill="1" applyBorder="1" applyAlignment="1">
      <alignment horizontal="center" vertical="center"/>
    </xf>
    <xf numFmtId="165" fontId="3" fillId="4" borderId="13" xfId="4" applyNumberFormat="1" applyFont="1" applyFill="1" applyBorder="1" applyAlignment="1">
      <alignment horizontal="center" vertical="center"/>
    </xf>
    <xf numFmtId="169" fontId="3" fillId="4" borderId="6" xfId="4" applyNumberFormat="1" applyFont="1" applyFill="1" applyBorder="1" applyAlignment="1">
      <alignment horizontal="center"/>
    </xf>
    <xf numFmtId="1" fontId="3" fillId="4" borderId="2" xfId="4" applyNumberFormat="1" applyFont="1" applyFill="1" applyBorder="1" applyAlignment="1">
      <alignment horizontal="center"/>
    </xf>
    <xf numFmtId="176" fontId="3" fillId="4" borderId="2" xfId="4" applyNumberFormat="1" applyFont="1" applyFill="1" applyBorder="1" applyAlignment="1">
      <alignment horizontal="center"/>
    </xf>
    <xf numFmtId="0" fontId="3" fillId="4" borderId="4" xfId="4" applyFont="1" applyFill="1" applyBorder="1" applyAlignment="1">
      <alignment horizontal="center"/>
    </xf>
    <xf numFmtId="169" fontId="3" fillId="4" borderId="11" xfId="4" applyNumberFormat="1" applyFont="1" applyFill="1" applyBorder="1" applyAlignment="1">
      <alignment horizontal="center"/>
    </xf>
    <xf numFmtId="176" fontId="3" fillId="4" borderId="0" xfId="4" applyNumberFormat="1" applyFont="1" applyFill="1" applyBorder="1" applyAlignment="1">
      <alignment horizontal="center"/>
    </xf>
    <xf numFmtId="0" fontId="3" fillId="4" borderId="10" xfId="4" applyFont="1" applyFill="1" applyBorder="1" applyAlignment="1">
      <alignment horizontal="center"/>
    </xf>
    <xf numFmtId="0" fontId="3" fillId="4" borderId="8" xfId="4" applyFont="1" applyFill="1" applyBorder="1" applyAlignment="1">
      <alignment horizontal="center"/>
    </xf>
    <xf numFmtId="1" fontId="3" fillId="4" borderId="3" xfId="4" applyNumberFormat="1" applyFont="1" applyFill="1" applyBorder="1" applyAlignment="1">
      <alignment horizontal="center"/>
    </xf>
    <xf numFmtId="0" fontId="3" fillId="4" borderId="3" xfId="4" applyFont="1" applyFill="1" applyBorder="1" applyAlignment="1">
      <alignment horizontal="center" vertical="center"/>
    </xf>
    <xf numFmtId="0" fontId="3" fillId="4" borderId="6" xfId="4" applyFont="1" applyFill="1" applyBorder="1" applyAlignment="1">
      <alignment horizontal="center"/>
    </xf>
    <xf numFmtId="0" fontId="3" fillId="4" borderId="4" xfId="4" applyFont="1" applyFill="1" applyBorder="1" applyAlignment="1">
      <alignment horizontal="center" vertical="center"/>
    </xf>
    <xf numFmtId="0" fontId="3" fillId="4" borderId="10" xfId="4" applyFont="1" applyFill="1" applyBorder="1" applyAlignment="1">
      <alignment horizontal="center" vertical="center"/>
    </xf>
    <xf numFmtId="0" fontId="3" fillId="10" borderId="0" xfId="4" applyFont="1" applyFill="1" applyBorder="1" applyAlignment="1">
      <alignment horizontal="center" vertical="center"/>
    </xf>
    <xf numFmtId="0" fontId="3" fillId="4" borderId="13" xfId="4" applyFont="1" applyFill="1" applyBorder="1" applyAlignment="1">
      <alignment horizontal="center" vertical="center"/>
    </xf>
    <xf numFmtId="169" fontId="3" fillId="4" borderId="8" xfId="4" applyNumberFormat="1" applyFont="1" applyFill="1" applyBorder="1" applyAlignment="1">
      <alignment horizontal="center"/>
    </xf>
    <xf numFmtId="176" fontId="3" fillId="4" borderId="3" xfId="4" applyNumberFormat="1" applyFont="1" applyFill="1" applyBorder="1" applyAlignment="1">
      <alignment horizontal="center"/>
    </xf>
    <xf numFmtId="0" fontId="3" fillId="4" borderId="13" xfId="4" applyFont="1" applyFill="1" applyBorder="1" applyAlignment="1">
      <alignment horizontal="center"/>
    </xf>
    <xf numFmtId="0" fontId="2" fillId="3" borderId="2" xfId="4" applyFont="1" applyFill="1" applyBorder="1" applyAlignment="1">
      <alignment horizontal="center" vertical="center"/>
    </xf>
    <xf numFmtId="14" fontId="3" fillId="4" borderId="11" xfId="4" applyNumberFormat="1" applyFont="1" applyFill="1" applyBorder="1" applyAlignment="1">
      <alignment horizontal="center" vertical="center"/>
    </xf>
    <xf numFmtId="14" fontId="3" fillId="4" borderId="6" xfId="4" applyNumberFormat="1" applyFont="1" applyFill="1" applyBorder="1" applyAlignment="1">
      <alignment horizontal="center" vertical="center"/>
    </xf>
    <xf numFmtId="14" fontId="3" fillId="4" borderId="8" xfId="4" applyNumberFormat="1" applyFont="1" applyFill="1" applyBorder="1" applyAlignment="1">
      <alignment horizontal="center" vertical="center"/>
    </xf>
    <xf numFmtId="0" fontId="3" fillId="8" borderId="8" xfId="4" applyFont="1" applyFill="1" applyBorder="1" applyAlignment="1">
      <alignment horizontal="center" vertical="center"/>
    </xf>
    <xf numFmtId="41" fontId="3" fillId="8" borderId="13" xfId="6" applyFont="1" applyFill="1" applyBorder="1" applyAlignment="1">
      <alignment horizontal="center" vertical="center"/>
    </xf>
    <xf numFmtId="171" fontId="3" fillId="8" borderId="3" xfId="4" applyNumberFormat="1" applyFont="1" applyFill="1" applyBorder="1" applyAlignment="1">
      <alignment horizontal="center" vertical="center"/>
    </xf>
    <xf numFmtId="0" fontId="3" fillId="8" borderId="3" xfId="4" applyFont="1" applyFill="1" applyBorder="1" applyAlignment="1">
      <alignment horizontal="center" vertical="center"/>
    </xf>
    <xf numFmtId="41" fontId="3" fillId="8" borderId="3" xfId="6" applyFont="1" applyFill="1" applyBorder="1" applyAlignment="1">
      <alignment horizontal="center" vertical="center"/>
    </xf>
    <xf numFmtId="170" fontId="3" fillId="8" borderId="3" xfId="4" applyNumberFormat="1" applyFont="1" applyFill="1" applyBorder="1" applyAlignment="1">
      <alignment horizontal="center" vertical="center"/>
    </xf>
    <xf numFmtId="10" fontId="3" fillId="8" borderId="9" xfId="7" applyNumberFormat="1" applyFont="1" applyFill="1" applyBorder="1" applyAlignment="1">
      <alignment horizontal="center" vertical="center"/>
    </xf>
    <xf numFmtId="10" fontId="3" fillId="4" borderId="3" xfId="7" applyNumberFormat="1" applyFont="1" applyFill="1" applyBorder="1">
      <alignment vertical="center"/>
    </xf>
    <xf numFmtId="2" fontId="3" fillId="4" borderId="13" xfId="4" applyNumberFormat="1" applyFont="1" applyFill="1" applyBorder="1">
      <alignment vertical="center"/>
    </xf>
    <xf numFmtId="177" fontId="3" fillId="5" borderId="0" xfId="4" applyNumberFormat="1" applyFont="1" applyFill="1" applyAlignment="1">
      <alignment horizontal="center" vertical="center"/>
    </xf>
    <xf numFmtId="0" fontId="4" fillId="6" borderId="1" xfId="4" applyFont="1" applyFill="1" applyBorder="1" applyAlignment="1">
      <alignment horizontal="left" vertical="center"/>
    </xf>
    <xf numFmtId="10" fontId="5" fillId="11" borderId="1" xfId="4" applyNumberFormat="1" applyFill="1" applyBorder="1" applyAlignment="1"/>
    <xf numFmtId="178" fontId="5" fillId="4" borderId="1" xfId="4" applyNumberFormat="1" applyFont="1" applyFill="1" applyBorder="1" applyAlignment="1">
      <alignment horizontal="center" vertical="center"/>
    </xf>
    <xf numFmtId="14" fontId="5" fillId="4" borderId="1" xfId="4" applyNumberFormat="1" applyFill="1" applyBorder="1" applyAlignment="1"/>
    <xf numFmtId="0" fontId="4" fillId="12" borderId="1" xfId="4" applyFont="1" applyFill="1" applyBorder="1" applyAlignment="1">
      <alignment horizontal="center" vertical="center"/>
    </xf>
    <xf numFmtId="179" fontId="4" fillId="12" borderId="1" xfId="4" applyNumberFormat="1" applyFont="1" applyFill="1" applyBorder="1" applyAlignment="1">
      <alignment horizontal="center" vertical="center"/>
    </xf>
    <xf numFmtId="0" fontId="2" fillId="3" borderId="14" xfId="4" applyFont="1" applyFill="1" applyBorder="1" applyAlignment="1">
      <alignment horizontal="center" vertical="center"/>
    </xf>
    <xf numFmtId="171" fontId="3" fillId="4" borderId="1" xfId="4" applyNumberFormat="1" applyFont="1" applyFill="1" applyBorder="1" applyAlignment="1">
      <alignment horizontal="center" vertical="center"/>
    </xf>
    <xf numFmtId="0" fontId="5" fillId="4" borderId="1" xfId="4" applyNumberFormat="1" applyFill="1" applyBorder="1" applyAlignment="1">
      <alignment horizontal="center" vertical="center"/>
    </xf>
    <xf numFmtId="0" fontId="5" fillId="13" borderId="1" xfId="4" applyFill="1" applyBorder="1" applyAlignment="1">
      <alignment horizontal="center" vertical="center"/>
    </xf>
    <xf numFmtId="0" fontId="5" fillId="13" borderId="1" xfId="4" applyNumberFormat="1" applyFont="1" applyFill="1" applyBorder="1" applyAlignment="1">
      <alignment horizontal="center" vertical="center"/>
    </xf>
    <xf numFmtId="179" fontId="6" fillId="4" borderId="1" xfId="4" applyNumberFormat="1" applyFont="1" applyFill="1" applyBorder="1" applyAlignment="1">
      <alignment horizontal="center" vertical="center"/>
    </xf>
    <xf numFmtId="1" fontId="7" fillId="4" borderId="1" xfId="4" applyNumberFormat="1" applyFont="1" applyFill="1" applyBorder="1" applyAlignment="1">
      <alignment horizontal="center" vertical="center"/>
    </xf>
    <xf numFmtId="179" fontId="0" fillId="4" borderId="1" xfId="8" applyNumberFormat="1" applyFont="1" applyFill="1" applyBorder="1" applyAlignment="1">
      <alignment horizontal="center" vertical="center"/>
    </xf>
    <xf numFmtId="10" fontId="6" fillId="4" borderId="1" xfId="8" applyNumberFormat="1" applyFont="1" applyFill="1" applyBorder="1" applyAlignment="1">
      <alignment horizontal="center" vertical="center"/>
    </xf>
    <xf numFmtId="180" fontId="6" fillId="4" borderId="1" xfId="4" applyNumberFormat="1" applyFont="1" applyFill="1" applyBorder="1" applyAlignment="1">
      <alignment horizontal="center" vertical="center"/>
    </xf>
    <xf numFmtId="0" fontId="7" fillId="4" borderId="1" xfId="4" applyFont="1" applyFill="1" applyBorder="1" applyAlignment="1">
      <alignment horizontal="center" vertical="center"/>
    </xf>
    <xf numFmtId="44" fontId="0" fillId="4" borderId="1" xfId="9" applyFont="1" applyFill="1" applyBorder="1" applyAlignment="1">
      <alignment horizontal="center" vertical="center"/>
    </xf>
    <xf numFmtId="179" fontId="6" fillId="4" borderId="1" xfId="8" applyNumberFormat="1" applyFont="1" applyFill="1" applyBorder="1" applyAlignment="1">
      <alignment horizontal="center" vertical="center"/>
    </xf>
    <xf numFmtId="10" fontId="0" fillId="4" borderId="1" xfId="8" applyNumberFormat="1" applyFont="1" applyFill="1" applyBorder="1" applyAlignment="1">
      <alignment horizontal="center" vertical="center"/>
    </xf>
    <xf numFmtId="0" fontId="6" fillId="4" borderId="1" xfId="4" applyFont="1" applyFill="1" applyBorder="1" applyAlignment="1">
      <alignment horizontal="center" vertical="center"/>
    </xf>
    <xf numFmtId="170" fontId="3" fillId="4" borderId="10" xfId="6" applyNumberFormat="1" applyFont="1" applyFill="1" applyBorder="1" applyAlignment="1">
      <alignment horizontal="center" vertical="center"/>
    </xf>
    <xf numFmtId="0" fontId="5" fillId="13" borderId="1" xfId="4" applyNumberFormat="1" applyFill="1" applyBorder="1" applyAlignment="1">
      <alignment horizontal="center" vertical="center"/>
    </xf>
    <xf numFmtId="178" fontId="5" fillId="4" borderId="1" xfId="4" applyNumberFormat="1" applyFill="1" applyBorder="1" applyAlignment="1">
      <alignment horizontal="center" vertical="center"/>
    </xf>
    <xf numFmtId="180" fontId="5" fillId="4" borderId="1" xfId="4" applyNumberFormat="1" applyFill="1" applyBorder="1" applyAlignment="1">
      <alignment horizontal="center" vertical="center"/>
    </xf>
    <xf numFmtId="165" fontId="3" fillId="4" borderId="0" xfId="4" applyNumberFormat="1" applyFont="1" applyFill="1" applyBorder="1" applyAlignment="1">
      <alignment horizontal="center"/>
    </xf>
    <xf numFmtId="166" fontId="3" fillId="5" borderId="0" xfId="6" applyNumberFormat="1" applyFont="1" applyFill="1">
      <alignment vertical="center"/>
    </xf>
    <xf numFmtId="181" fontId="3" fillId="5" borderId="0" xfId="4" applyNumberFormat="1" applyFont="1" applyFill="1">
      <alignment vertical="center"/>
    </xf>
    <xf numFmtId="0" fontId="4" fillId="6" borderId="14" xfId="4" applyFont="1" applyFill="1" applyBorder="1" applyAlignment="1">
      <alignment horizontal="left" vertical="center"/>
    </xf>
    <xf numFmtId="0" fontId="5" fillId="4" borderId="15" xfId="4" applyNumberFormat="1" applyFill="1" applyBorder="1" applyAlignment="1"/>
    <xf numFmtId="0" fontId="4" fillId="12" borderId="14" xfId="4" applyFont="1" applyFill="1" applyBorder="1" applyAlignment="1">
      <alignment horizontal="center" vertical="center"/>
    </xf>
    <xf numFmtId="0" fontId="4" fillId="12" borderId="7" xfId="4" applyFont="1" applyFill="1" applyBorder="1" applyAlignment="1">
      <alignment horizontal="center" vertical="center"/>
    </xf>
    <xf numFmtId="179" fontId="4" fillId="12" borderId="7" xfId="4" applyNumberFormat="1" applyFont="1" applyFill="1" applyBorder="1" applyAlignment="1">
      <alignment horizontal="center" vertical="center"/>
    </xf>
    <xf numFmtId="0" fontId="4" fillId="12" borderId="15" xfId="4" applyFont="1" applyFill="1" applyBorder="1" applyAlignment="1">
      <alignment horizontal="center" vertical="center"/>
    </xf>
    <xf numFmtId="0" fontId="5" fillId="14" borderId="1" xfId="4" applyFont="1" applyFill="1" applyBorder="1" applyAlignment="1"/>
    <xf numFmtId="14" fontId="5" fillId="14" borderId="1" xfId="4" applyNumberFormat="1" applyFont="1" applyFill="1" applyBorder="1" applyAlignment="1"/>
    <xf numFmtId="0" fontId="5" fillId="0" borderId="1" xfId="4" applyNumberFormat="1" applyBorder="1" applyAlignment="1">
      <alignment horizontal="center" vertical="center"/>
    </xf>
    <xf numFmtId="41" fontId="0" fillId="14" borderId="1" xfId="6" applyFont="1" applyFill="1" applyBorder="1" applyAlignment="1"/>
    <xf numFmtId="10" fontId="0" fillId="14" borderId="1" xfId="8" applyNumberFormat="1" applyFont="1" applyFill="1" applyBorder="1"/>
    <xf numFmtId="179" fontId="0" fillId="14" borderId="1" xfId="9" applyNumberFormat="1" applyFont="1" applyFill="1" applyBorder="1"/>
    <xf numFmtId="2" fontId="5" fillId="14" borderId="1" xfId="4" applyNumberFormat="1" applyFont="1" applyFill="1" applyBorder="1" applyAlignment="1"/>
    <xf numFmtId="0" fontId="5" fillId="0" borderId="1" xfId="4" applyFont="1" applyBorder="1" applyAlignment="1"/>
    <xf numFmtId="10" fontId="0" fillId="0" borderId="1" xfId="8" applyNumberFormat="1" applyFont="1" applyBorder="1"/>
    <xf numFmtId="170" fontId="3" fillId="4" borderId="13" xfId="6" applyNumberFormat="1" applyFont="1" applyFill="1" applyBorder="1" applyAlignment="1">
      <alignment horizontal="center" vertical="center"/>
    </xf>
    <xf numFmtId="165" fontId="3" fillId="4" borderId="3" xfId="4" applyNumberFormat="1" applyFont="1" applyFill="1" applyBorder="1" applyAlignment="1">
      <alignment horizontal="center"/>
    </xf>
    <xf numFmtId="0" fontId="0" fillId="0" borderId="0" xfId="0" applyAlignment="1"/>
    <xf numFmtId="43" fontId="0" fillId="0" borderId="0" xfId="0" applyNumberFormat="1"/>
    <xf numFmtId="10" fontId="0" fillId="0" borderId="0" xfId="3" applyNumberFormat="1" applyFont="1"/>
    <xf numFmtId="10" fontId="0" fillId="0" borderId="0" xfId="0" applyNumberFormat="1"/>
    <xf numFmtId="174" fontId="0" fillId="0" borderId="0" xfId="3" applyNumberFormat="1" applyFont="1"/>
    <xf numFmtId="10" fontId="3" fillId="5" borderId="0" xfId="3" applyNumberFormat="1" applyFont="1" applyFill="1" applyAlignment="1">
      <alignment vertical="center"/>
    </xf>
    <xf numFmtId="0" fontId="8" fillId="3" borderId="0" xfId="0" applyFont="1" applyFill="1" applyAlignment="1">
      <alignment horizontal="center"/>
    </xf>
    <xf numFmtId="0" fontId="8" fillId="3" borderId="1" xfId="0" applyFont="1" applyFill="1" applyBorder="1"/>
    <xf numFmtId="168" fontId="0" fillId="0" borderId="1" xfId="3" applyNumberFormat="1" applyFont="1" applyBorder="1"/>
    <xf numFmtId="9" fontId="0" fillId="0" borderId="1" xfId="0" applyNumberFormat="1" applyBorder="1"/>
    <xf numFmtId="10" fontId="0" fillId="0" borderId="1" xfId="0" applyNumberFormat="1" applyBorder="1"/>
    <xf numFmtId="0" fontId="8" fillId="3" borderId="1" xfId="0" applyFont="1" applyFill="1" applyBorder="1" applyAlignment="1"/>
    <xf numFmtId="9" fontId="0" fillId="0" borderId="1" xfId="0" applyNumberFormat="1" applyBorder="1" applyAlignment="1"/>
    <xf numFmtId="10" fontId="0" fillId="0" borderId="1" xfId="3" applyNumberFormat="1" applyFont="1" applyBorder="1"/>
    <xf numFmtId="0" fontId="0" fillId="0" borderId="1" xfId="0" applyBorder="1"/>
    <xf numFmtId="0" fontId="9" fillId="3" borderId="1" xfId="0" applyFont="1" applyFill="1" applyBorder="1" applyAlignment="1">
      <alignment horizontal="center"/>
    </xf>
    <xf numFmtId="0" fontId="0" fillId="4" borderId="1" xfId="0" applyFill="1" applyBorder="1" applyAlignment="1"/>
    <xf numFmtId="10" fontId="0" fillId="4" borderId="1" xfId="0" applyNumberFormat="1" applyFill="1" applyBorder="1" applyAlignment="1">
      <alignment horizontal="center"/>
    </xf>
    <xf numFmtId="0" fontId="0" fillId="4" borderId="12" xfId="0" applyFill="1" applyBorder="1" applyAlignment="1">
      <alignment horizontal="right"/>
    </xf>
    <xf numFmtId="182" fontId="0" fillId="4" borderId="12" xfId="1" applyNumberFormat="1" applyFont="1" applyFill="1" applyBorder="1" applyAlignment="1">
      <alignment horizontal="center"/>
    </xf>
    <xf numFmtId="0" fontId="0" fillId="4" borderId="16" xfId="0" applyFill="1" applyBorder="1" applyAlignment="1">
      <alignment horizontal="right"/>
    </xf>
    <xf numFmtId="0" fontId="0" fillId="4" borderId="17" xfId="0" applyFill="1" applyBorder="1" applyAlignment="1">
      <alignment horizontal="center"/>
    </xf>
    <xf numFmtId="182" fontId="0" fillId="4" borderId="17" xfId="1" applyNumberFormat="1" applyFont="1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10" fontId="0" fillId="4" borderId="9" xfId="0" applyNumberFormat="1" applyFill="1" applyBorder="1" applyAlignment="1">
      <alignment horizontal="center"/>
    </xf>
    <xf numFmtId="0" fontId="0" fillId="0" borderId="6" xfId="0" applyBorder="1"/>
    <xf numFmtId="0" fontId="0" fillId="0" borderId="11" xfId="0" applyBorder="1"/>
    <xf numFmtId="0" fontId="0" fillId="0" borderId="8" xfId="0" applyBorder="1"/>
    <xf numFmtId="0" fontId="0" fillId="0" borderId="1" xfId="0" applyFill="1" applyBorder="1"/>
    <xf numFmtId="182" fontId="0" fillId="4" borderId="5" xfId="1" applyNumberFormat="1" applyFont="1" applyFill="1" applyBorder="1" applyAlignment="1">
      <alignment horizontal="center"/>
    </xf>
    <xf numFmtId="182" fontId="0" fillId="4" borderId="9" xfId="1" applyNumberFormat="1" applyFont="1" applyFill="1" applyBorder="1" applyAlignment="1">
      <alignment horizontal="center"/>
    </xf>
    <xf numFmtId="0" fontId="0" fillId="0" borderId="14" xfId="0" applyBorder="1"/>
    <xf numFmtId="0" fontId="0" fillId="0" borderId="7" xfId="0" applyBorder="1"/>
    <xf numFmtId="0" fontId="0" fillId="0" borderId="15" xfId="0" applyBorder="1"/>
    <xf numFmtId="182" fontId="0" fillId="4" borderId="1" xfId="1" applyNumberFormat="1" applyFont="1" applyFill="1" applyBorder="1" applyAlignment="1">
      <alignment horizontal="center"/>
    </xf>
    <xf numFmtId="0" fontId="0" fillId="0" borderId="15" xfId="0" applyBorder="1" applyAlignment="1">
      <alignment horizontal="center"/>
    </xf>
    <xf numFmtId="183" fontId="0" fillId="4" borderId="12" xfId="1" applyNumberFormat="1" applyFont="1" applyFill="1" applyBorder="1" applyAlignment="1">
      <alignment horizontal="center"/>
    </xf>
    <xf numFmtId="2" fontId="0" fillId="0" borderId="0" xfId="0" applyNumberFormat="1"/>
    <xf numFmtId="41" fontId="0" fillId="0" borderId="0" xfId="1" applyFont="1"/>
    <xf numFmtId="184" fontId="3" fillId="4" borderId="0" xfId="6" applyNumberFormat="1" applyFont="1" applyFill="1" applyBorder="1" applyAlignment="1">
      <alignment horizontal="center" vertical="center"/>
    </xf>
    <xf numFmtId="185" fontId="0" fillId="0" borderId="0" xfId="1" applyNumberFormat="1" applyFont="1"/>
    <xf numFmtId="2" fontId="3" fillId="4" borderId="0" xfId="4" applyNumberFormat="1" applyFont="1" applyFill="1" applyBorder="1" applyAlignment="1">
      <alignment horizontal="center"/>
    </xf>
    <xf numFmtId="2" fontId="3" fillId="4" borderId="10" xfId="4" applyNumberFormat="1" applyFont="1" applyFill="1" applyBorder="1" applyAlignment="1">
      <alignment horizontal="center"/>
    </xf>
    <xf numFmtId="2" fontId="3" fillId="4" borderId="3" xfId="4" applyNumberFormat="1" applyFont="1" applyFill="1" applyBorder="1" applyAlignment="1">
      <alignment horizontal="center"/>
    </xf>
    <xf numFmtId="2" fontId="3" fillId="4" borderId="13" xfId="4" applyNumberFormat="1" applyFont="1" applyFill="1" applyBorder="1" applyAlignment="1">
      <alignment horizontal="center"/>
    </xf>
    <xf numFmtId="186" fontId="8" fillId="3" borderId="0" xfId="1" applyNumberFormat="1" applyFont="1" applyFill="1" applyAlignment="1">
      <alignment horizontal="center"/>
    </xf>
    <xf numFmtId="186" fontId="0" fillId="0" borderId="0" xfId="1" applyNumberFormat="1" applyFont="1"/>
    <xf numFmtId="174" fontId="8" fillId="3" borderId="0" xfId="3" applyNumberFormat="1" applyFont="1" applyFill="1" applyAlignment="1">
      <alignment horizontal="center"/>
    </xf>
    <xf numFmtId="0" fontId="9" fillId="3" borderId="11" xfId="0" applyFont="1" applyFill="1" applyBorder="1" applyAlignment="1">
      <alignment horizontal="center"/>
    </xf>
    <xf numFmtId="10" fontId="0" fillId="2" borderId="0" xfId="3" applyNumberFormat="1" applyFont="1" applyFill="1"/>
    <xf numFmtId="10" fontId="0" fillId="2" borderId="0" xfId="0" applyNumberFormat="1" applyFill="1"/>
    <xf numFmtId="14" fontId="3" fillId="5" borderId="0" xfId="4" applyNumberFormat="1" applyFont="1" applyFill="1" applyAlignment="1">
      <alignment horizontal="center" vertical="center"/>
    </xf>
    <xf numFmtId="10" fontId="3" fillId="4" borderId="10" xfId="7" applyNumberFormat="1" applyFont="1" applyFill="1" applyBorder="1">
      <alignment vertical="center"/>
    </xf>
    <xf numFmtId="187" fontId="3" fillId="4" borderId="10" xfId="4" applyNumberFormat="1" applyFont="1" applyFill="1" applyBorder="1">
      <alignment vertical="center"/>
    </xf>
    <xf numFmtId="0" fontId="3" fillId="5" borderId="3" xfId="4" applyFont="1" applyFill="1" applyBorder="1">
      <alignment vertical="center"/>
    </xf>
    <xf numFmtId="2" fontId="3" fillId="4" borderId="3" xfId="4" applyNumberFormat="1" applyFont="1" applyFill="1" applyBorder="1" applyAlignment="1">
      <alignment horizontal="center" vertical="center"/>
    </xf>
    <xf numFmtId="10" fontId="3" fillId="4" borderId="3" xfId="7" applyNumberFormat="1" applyFont="1" applyFill="1" applyBorder="1" applyAlignment="1">
      <alignment horizontal="center" vertical="center"/>
    </xf>
    <xf numFmtId="2" fontId="3" fillId="4" borderId="3" xfId="4" applyNumberFormat="1" applyFont="1" applyFill="1" applyBorder="1">
      <alignment vertical="center"/>
    </xf>
    <xf numFmtId="2" fontId="3" fillId="4" borderId="8" xfId="4" applyNumberFormat="1" applyFont="1" applyFill="1" applyBorder="1">
      <alignment vertical="center"/>
    </xf>
    <xf numFmtId="10" fontId="3" fillId="15" borderId="13" xfId="7" applyNumberFormat="1" applyFont="1" applyFill="1" applyBorder="1" applyAlignment="1">
      <alignment horizontal="center" vertical="center"/>
    </xf>
    <xf numFmtId="175" fontId="3" fillId="4" borderId="13" xfId="7" applyNumberFormat="1" applyFont="1" applyFill="1" applyBorder="1" applyAlignment="1">
      <alignment horizontal="center" vertical="center"/>
    </xf>
    <xf numFmtId="174" fontId="3" fillId="2" borderId="3" xfId="7" applyNumberFormat="1" applyFont="1" applyFill="1" applyBorder="1" applyAlignment="1">
      <alignment horizontal="center" vertical="center"/>
    </xf>
    <xf numFmtId="174" fontId="3" fillId="5" borderId="3" xfId="7" applyNumberFormat="1" applyFont="1" applyFill="1" applyBorder="1" applyAlignment="1">
      <alignment horizontal="center" vertical="center"/>
    </xf>
    <xf numFmtId="0" fontId="3" fillId="5" borderId="3" xfId="4" applyFont="1" applyFill="1" applyBorder="1" applyAlignment="1">
      <alignment horizontal="center" vertical="center"/>
    </xf>
    <xf numFmtId="10" fontId="3" fillId="2" borderId="3" xfId="7" applyNumberFormat="1" applyFont="1" applyFill="1" applyBorder="1" applyAlignment="1">
      <alignment horizontal="center" vertical="center"/>
    </xf>
    <xf numFmtId="172" fontId="3" fillId="8" borderId="3" xfId="6" applyNumberFormat="1" applyFont="1" applyFill="1" applyBorder="1" applyAlignment="1">
      <alignment horizontal="center" vertical="center"/>
    </xf>
    <xf numFmtId="10" fontId="3" fillId="5" borderId="3" xfId="7" applyNumberFormat="1" applyFont="1" applyFill="1" applyBorder="1" applyAlignment="1">
      <alignment horizontal="center" vertical="center"/>
    </xf>
    <xf numFmtId="10" fontId="3" fillId="2" borderId="13" xfId="7" applyNumberFormat="1" applyFont="1" applyFill="1" applyBorder="1" applyAlignment="1">
      <alignment horizontal="center" vertical="center"/>
    </xf>
    <xf numFmtId="9" fontId="3" fillId="8" borderId="3" xfId="7" applyFont="1" applyFill="1" applyBorder="1" applyAlignment="1">
      <alignment horizontal="center" vertical="center"/>
    </xf>
    <xf numFmtId="188" fontId="3" fillId="8" borderId="3" xfId="4" applyNumberFormat="1" applyFont="1" applyFill="1" applyBorder="1" applyAlignment="1">
      <alignment horizontal="center" vertical="center"/>
    </xf>
    <xf numFmtId="187" fontId="3" fillId="8" borderId="3" xfId="4" applyNumberFormat="1" applyFont="1" applyFill="1" applyBorder="1" applyAlignment="1">
      <alignment horizontal="center" vertical="center"/>
    </xf>
    <xf numFmtId="10" fontId="3" fillId="15" borderId="10" xfId="7" applyNumberFormat="1" applyFont="1" applyFill="1" applyBorder="1" applyAlignment="1">
      <alignment horizontal="center" vertical="center"/>
    </xf>
    <xf numFmtId="175" fontId="3" fillId="4" borderId="10" xfId="7" applyNumberFormat="1" applyFont="1" applyFill="1" applyBorder="1" applyAlignment="1">
      <alignment horizontal="center" vertical="center"/>
    </xf>
    <xf numFmtId="174" fontId="3" fillId="2" borderId="0" xfId="7" applyNumberFormat="1" applyFont="1" applyFill="1" applyBorder="1" applyAlignment="1">
      <alignment horizontal="center" vertical="center"/>
    </xf>
    <xf numFmtId="174" fontId="3" fillId="5" borderId="0" xfId="7" applyNumberFormat="1" applyFont="1" applyFill="1" applyBorder="1" applyAlignment="1">
      <alignment horizontal="center" vertical="center"/>
    </xf>
    <xf numFmtId="0" fontId="3" fillId="5" borderId="0" xfId="4" applyFont="1" applyFill="1" applyBorder="1" applyAlignment="1">
      <alignment horizontal="center" vertical="center"/>
    </xf>
    <xf numFmtId="10" fontId="3" fillId="5" borderId="0" xfId="7" applyNumberFormat="1" applyFont="1" applyFill="1" applyBorder="1" applyAlignment="1">
      <alignment horizontal="center" vertical="center"/>
    </xf>
    <xf numFmtId="10" fontId="3" fillId="2" borderId="10" xfId="7" applyNumberFormat="1" applyFont="1" applyFill="1" applyBorder="1" applyAlignment="1">
      <alignment horizontal="center" vertical="center"/>
    </xf>
    <xf numFmtId="9" fontId="3" fillId="16" borderId="0" xfId="7" applyFont="1" applyFill="1" applyBorder="1" applyAlignment="1">
      <alignment horizontal="center" vertical="center"/>
    </xf>
    <xf numFmtId="188" fontId="3" fillId="4" borderId="0" xfId="4" applyNumberFormat="1" applyFont="1" applyFill="1" applyBorder="1" applyAlignment="1">
      <alignment horizontal="center" vertical="center"/>
    </xf>
    <xf numFmtId="187" fontId="3" fillId="4" borderId="0" xfId="4" applyNumberFormat="1" applyFont="1" applyFill="1" applyBorder="1" applyAlignment="1">
      <alignment horizontal="center" vertical="center"/>
    </xf>
    <xf numFmtId="9" fontId="3" fillId="8" borderId="0" xfId="7" applyFont="1" applyFill="1" applyBorder="1" applyAlignment="1">
      <alignment horizontal="center" vertical="center"/>
    </xf>
    <xf numFmtId="188" fontId="3" fillId="8" borderId="0" xfId="4" applyNumberFormat="1" applyFont="1" applyFill="1" applyBorder="1" applyAlignment="1">
      <alignment horizontal="center" vertical="center"/>
    </xf>
    <xf numFmtId="187" fontId="3" fillId="8" borderId="0" xfId="4" applyNumberFormat="1" applyFont="1" applyFill="1" applyBorder="1" applyAlignment="1">
      <alignment horizontal="center" vertical="center"/>
    </xf>
    <xf numFmtId="2" fontId="11" fillId="17" borderId="13" xfId="4" applyNumberFormat="1" applyFont="1" applyFill="1" applyBorder="1" applyAlignment="1">
      <alignment horizontal="center"/>
    </xf>
    <xf numFmtId="0" fontId="3" fillId="17" borderId="3" xfId="4" applyFont="1" applyFill="1" applyBorder="1" applyAlignment="1">
      <alignment horizontal="center" vertical="center"/>
    </xf>
    <xf numFmtId="1" fontId="3" fillId="17" borderId="3" xfId="4" applyNumberFormat="1" applyFont="1" applyFill="1" applyBorder="1" applyAlignment="1">
      <alignment horizontal="center"/>
    </xf>
    <xf numFmtId="14" fontId="3" fillId="17" borderId="8" xfId="4" applyNumberFormat="1" applyFont="1" applyFill="1" applyBorder="1" applyAlignment="1">
      <alignment horizontal="center"/>
    </xf>
    <xf numFmtId="10" fontId="3" fillId="18" borderId="12" xfId="7" applyNumberFormat="1" applyFont="1" applyFill="1" applyBorder="1" applyAlignment="1">
      <alignment horizontal="center" vertical="center"/>
    </xf>
    <xf numFmtId="172" fontId="3" fillId="18" borderId="0" xfId="6" applyNumberFormat="1" applyFont="1" applyFill="1" applyBorder="1" applyAlignment="1">
      <alignment horizontal="center" vertical="center"/>
    </xf>
    <xf numFmtId="168" fontId="3" fillId="4" borderId="0" xfId="7" applyNumberFormat="1" applyFont="1" applyFill="1" applyBorder="1" applyAlignment="1">
      <alignment horizontal="center" vertical="center"/>
    </xf>
    <xf numFmtId="9" fontId="3" fillId="18" borderId="0" xfId="7" applyFont="1" applyFill="1" applyBorder="1" applyAlignment="1">
      <alignment horizontal="center" vertical="center"/>
    </xf>
    <xf numFmtId="188" fontId="3" fillId="18" borderId="0" xfId="4" applyNumberFormat="1" applyFont="1" applyFill="1" applyBorder="1" applyAlignment="1">
      <alignment horizontal="center" vertical="center"/>
    </xf>
    <xf numFmtId="187" fontId="3" fillId="18" borderId="0" xfId="4" applyNumberFormat="1" applyFont="1" applyFill="1" applyBorder="1" applyAlignment="1">
      <alignment horizontal="center" vertical="center"/>
    </xf>
    <xf numFmtId="170" fontId="3" fillId="18" borderId="0" xfId="4" applyNumberFormat="1" applyFont="1" applyFill="1" applyBorder="1" applyAlignment="1">
      <alignment horizontal="center" vertical="center"/>
    </xf>
    <xf numFmtId="41" fontId="3" fillId="18" borderId="0" xfId="6" applyFont="1" applyFill="1" applyBorder="1" applyAlignment="1">
      <alignment horizontal="center" vertical="center"/>
    </xf>
    <xf numFmtId="0" fontId="3" fillId="18" borderId="0" xfId="4" applyFont="1" applyFill="1" applyBorder="1" applyAlignment="1">
      <alignment horizontal="center" vertical="center"/>
    </xf>
    <xf numFmtId="171" fontId="3" fillId="18" borderId="0" xfId="4" applyNumberFormat="1" applyFont="1" applyFill="1" applyBorder="1" applyAlignment="1">
      <alignment horizontal="center" vertical="center"/>
    </xf>
    <xf numFmtId="41" fontId="3" fillId="18" borderId="10" xfId="6" applyFont="1" applyFill="1" applyBorder="1" applyAlignment="1">
      <alignment horizontal="center" vertical="center"/>
    </xf>
    <xf numFmtId="0" fontId="3" fillId="18" borderId="11" xfId="4" applyFont="1" applyFill="1" applyBorder="1" applyAlignment="1">
      <alignment horizontal="center" vertical="center"/>
    </xf>
    <xf numFmtId="10" fontId="3" fillId="2" borderId="10" xfId="7" applyNumberFormat="1" applyFont="1" applyFill="1" applyBorder="1">
      <alignment vertical="center"/>
    </xf>
    <xf numFmtId="166" fontId="3" fillId="2" borderId="0" xfId="6" applyNumberFormat="1" applyFont="1" applyFill="1" applyBorder="1" applyAlignment="1">
      <alignment horizontal="center" vertical="center"/>
    </xf>
    <xf numFmtId="9" fontId="3" fillId="2" borderId="0" xfId="7" applyFont="1" applyFill="1" applyBorder="1" applyAlignment="1">
      <alignment horizontal="center" vertical="center"/>
    </xf>
    <xf numFmtId="188" fontId="3" fillId="2" borderId="0" xfId="4" applyNumberFormat="1" applyFont="1" applyFill="1" applyBorder="1" applyAlignment="1">
      <alignment horizontal="center" vertical="center"/>
    </xf>
    <xf numFmtId="187" fontId="3" fillId="2" borderId="0" xfId="4" applyNumberFormat="1" applyFont="1" applyFill="1" applyBorder="1" applyAlignment="1">
      <alignment horizontal="center" vertical="center"/>
    </xf>
    <xf numFmtId="166" fontId="3" fillId="4" borderId="0" xfId="6" applyNumberFormat="1" applyFont="1" applyFill="1" applyBorder="1" applyAlignment="1">
      <alignment horizontal="center" vertical="center"/>
    </xf>
    <xf numFmtId="10" fontId="3" fillId="8" borderId="10" xfId="7" applyNumberFormat="1" applyFont="1" applyFill="1" applyBorder="1" applyAlignment="1">
      <alignment horizontal="center" vertical="center"/>
    </xf>
    <xf numFmtId="165" fontId="3" fillId="8" borderId="0" xfId="6" applyNumberFormat="1" applyFont="1" applyFill="1" applyBorder="1" applyAlignment="1">
      <alignment horizontal="center" vertical="center"/>
    </xf>
    <xf numFmtId="10" fontId="3" fillId="5" borderId="0" xfId="4" applyNumberFormat="1" applyFont="1" applyFill="1" applyBorder="1" applyAlignment="1">
      <alignment horizontal="center" vertical="center"/>
    </xf>
    <xf numFmtId="10" fontId="3" fillId="4" borderId="10" xfId="7" applyNumberFormat="1" applyFont="1" applyFill="1" applyBorder="1" applyAlignment="1">
      <alignment horizontal="center" vertical="center"/>
    </xf>
    <xf numFmtId="165" fontId="3" fillId="4" borderId="0" xfId="6" applyNumberFormat="1" applyFont="1" applyFill="1" applyBorder="1" applyAlignment="1">
      <alignment horizontal="center" vertical="center"/>
    </xf>
    <xf numFmtId="166" fontId="3" fillId="15" borderId="10" xfId="6" applyNumberFormat="1" applyFont="1" applyFill="1" applyBorder="1" applyAlignment="1">
      <alignment horizontal="center" vertical="center"/>
    </xf>
    <xf numFmtId="10" fontId="2" fillId="3" borderId="1" xfId="7" applyNumberFormat="1" applyFont="1" applyFill="1" applyBorder="1" applyAlignment="1">
      <alignment horizontal="center" vertical="center"/>
    </xf>
    <xf numFmtId="10" fontId="2" fillId="3" borderId="14" xfId="7" applyNumberFormat="1" applyFont="1" applyFill="1" applyBorder="1" applyAlignment="1">
      <alignment horizontal="center" vertical="center"/>
    </xf>
    <xf numFmtId="0" fontId="2" fillId="3" borderId="15" xfId="4" applyFont="1" applyFill="1" applyBorder="1" applyAlignment="1">
      <alignment horizontal="center" vertical="center"/>
    </xf>
    <xf numFmtId="170" fontId="2" fillId="3" borderId="7" xfId="4" applyNumberFormat="1" applyFont="1" applyFill="1" applyBorder="1" applyAlignment="1">
      <alignment horizontal="center" vertical="center"/>
    </xf>
    <xf numFmtId="0" fontId="2" fillId="9" borderId="2" xfId="4" applyFont="1" applyFill="1" applyBorder="1" applyAlignment="1">
      <alignment vertical="center"/>
    </xf>
    <xf numFmtId="0" fontId="2" fillId="9" borderId="6" xfId="4" applyFont="1" applyFill="1" applyBorder="1" applyAlignment="1">
      <alignment vertical="center"/>
    </xf>
    <xf numFmtId="179" fontId="3" fillId="5" borderId="0" xfId="4" applyNumberFormat="1" applyFont="1" applyFill="1" applyAlignment="1">
      <alignment horizontal="center" vertical="center"/>
    </xf>
    <xf numFmtId="10" fontId="3" fillId="7" borderId="12" xfId="3" applyNumberFormat="1" applyFont="1" applyFill="1" applyBorder="1" applyAlignment="1">
      <alignment horizontal="center" vertical="center"/>
    </xf>
    <xf numFmtId="10" fontId="3" fillId="8" borderId="12" xfId="3" applyNumberFormat="1" applyFont="1" applyFill="1" applyBorder="1" applyAlignment="1">
      <alignment horizontal="center" vertical="center"/>
    </xf>
    <xf numFmtId="10" fontId="3" fillId="2" borderId="12" xfId="3" applyNumberFormat="1" applyFont="1" applyFill="1" applyBorder="1" applyAlignment="1">
      <alignment horizontal="center" vertical="center"/>
    </xf>
    <xf numFmtId="10" fontId="3" fillId="18" borderId="12" xfId="3" applyNumberFormat="1" applyFont="1" applyFill="1" applyBorder="1" applyAlignment="1">
      <alignment horizontal="center" vertical="center"/>
    </xf>
    <xf numFmtId="10" fontId="3" fillId="8" borderId="9" xfId="3" applyNumberFormat="1" applyFont="1" applyFill="1" applyBorder="1" applyAlignment="1">
      <alignment horizontal="center" vertical="center"/>
    </xf>
    <xf numFmtId="10" fontId="3" fillId="5" borderId="0" xfId="4" applyNumberFormat="1" applyFont="1" applyFill="1">
      <alignment vertical="center"/>
    </xf>
    <xf numFmtId="169" fontId="3" fillId="21" borderId="11" xfId="4" applyNumberFormat="1" applyFont="1" applyFill="1" applyBorder="1" applyAlignment="1">
      <alignment horizontal="center"/>
    </xf>
    <xf numFmtId="1" fontId="3" fillId="21" borderId="0" xfId="4" applyNumberFormat="1" applyFont="1" applyFill="1" applyBorder="1" applyAlignment="1">
      <alignment horizontal="center"/>
    </xf>
    <xf numFmtId="176" fontId="3" fillId="21" borderId="0" xfId="4" applyNumberFormat="1" applyFont="1" applyFill="1" applyBorder="1" applyAlignment="1">
      <alignment horizontal="center"/>
    </xf>
    <xf numFmtId="0" fontId="3" fillId="21" borderId="10" xfId="4" applyFont="1" applyFill="1" applyBorder="1" applyAlignment="1">
      <alignment horizontal="center"/>
    </xf>
    <xf numFmtId="0" fontId="3" fillId="21" borderId="0" xfId="4" applyFont="1" applyFill="1" applyBorder="1">
      <alignment vertical="center"/>
    </xf>
    <xf numFmtId="0" fontId="3" fillId="21" borderId="11" xfId="4" applyFont="1" applyFill="1" applyBorder="1" applyAlignment="1">
      <alignment horizontal="center"/>
    </xf>
    <xf numFmtId="0" fontId="3" fillId="21" borderId="0" xfId="4" applyFont="1" applyFill="1" applyBorder="1" applyAlignment="1">
      <alignment horizontal="center" vertical="center"/>
    </xf>
    <xf numFmtId="0" fontId="3" fillId="21" borderId="10" xfId="4" applyFont="1" applyFill="1" applyBorder="1" applyAlignment="1">
      <alignment horizontal="center" vertical="center"/>
    </xf>
    <xf numFmtId="0" fontId="3" fillId="21" borderId="0" xfId="4" applyFont="1" applyFill="1">
      <alignment vertical="center"/>
    </xf>
    <xf numFmtId="0" fontId="3" fillId="21" borderId="11" xfId="4" applyFont="1" applyFill="1" applyBorder="1" applyAlignment="1">
      <alignment horizontal="center" vertical="center"/>
    </xf>
    <xf numFmtId="41" fontId="3" fillId="21" borderId="10" xfId="6" applyFont="1" applyFill="1" applyBorder="1" applyAlignment="1">
      <alignment horizontal="center" vertical="center"/>
    </xf>
    <xf numFmtId="171" fontId="3" fillId="21" borderId="0" xfId="4" applyNumberFormat="1" applyFont="1" applyFill="1" applyBorder="1" applyAlignment="1">
      <alignment horizontal="center" vertical="center"/>
    </xf>
    <xf numFmtId="41" fontId="3" fillId="21" borderId="0" xfId="6" applyFont="1" applyFill="1" applyBorder="1" applyAlignment="1">
      <alignment horizontal="center" vertical="center"/>
    </xf>
    <xf numFmtId="170" fontId="3" fillId="21" borderId="0" xfId="4" applyNumberFormat="1" applyFont="1" applyFill="1" applyBorder="1" applyAlignment="1">
      <alignment horizontal="center" vertical="center"/>
    </xf>
    <xf numFmtId="187" fontId="3" fillId="21" borderId="0" xfId="4" applyNumberFormat="1" applyFont="1" applyFill="1" applyBorder="1" applyAlignment="1">
      <alignment horizontal="center" vertical="center"/>
    </xf>
    <xf numFmtId="188" fontId="3" fillId="21" borderId="0" xfId="4" applyNumberFormat="1" applyFont="1" applyFill="1" applyBorder="1" applyAlignment="1">
      <alignment horizontal="center" vertical="center"/>
    </xf>
    <xf numFmtId="10" fontId="3" fillId="21" borderId="12" xfId="3" applyNumberFormat="1" applyFont="1" applyFill="1" applyBorder="1" applyAlignment="1">
      <alignment horizontal="center" vertical="center"/>
    </xf>
    <xf numFmtId="9" fontId="3" fillId="21" borderId="0" xfId="7" applyFont="1" applyFill="1" applyBorder="1" applyAlignment="1">
      <alignment horizontal="center" vertical="center"/>
    </xf>
    <xf numFmtId="10" fontId="3" fillId="21" borderId="10" xfId="7" applyNumberFormat="1" applyFont="1" applyFill="1" applyBorder="1" applyAlignment="1">
      <alignment horizontal="center" vertical="center"/>
    </xf>
    <xf numFmtId="10" fontId="3" fillId="21" borderId="0" xfId="7" applyNumberFormat="1" applyFont="1" applyFill="1" applyBorder="1" applyAlignment="1">
      <alignment horizontal="center" vertical="center"/>
    </xf>
    <xf numFmtId="172" fontId="3" fillId="21" borderId="0" xfId="6" applyNumberFormat="1" applyFont="1" applyFill="1" applyBorder="1" applyAlignment="1">
      <alignment horizontal="center" vertical="center"/>
    </xf>
    <xf numFmtId="10" fontId="3" fillId="21" borderId="12" xfId="7" applyNumberFormat="1" applyFont="1" applyFill="1" applyBorder="1" applyAlignment="1">
      <alignment horizontal="center" vertical="center"/>
    </xf>
    <xf numFmtId="10" fontId="12" fillId="21" borderId="0" xfId="7" applyNumberFormat="1" applyFont="1" applyFill="1" applyBorder="1" applyAlignment="1">
      <alignment horizontal="center" vertical="center"/>
    </xf>
    <xf numFmtId="174" fontId="3" fillId="21" borderId="0" xfId="7" applyNumberFormat="1" applyFont="1" applyFill="1" applyBorder="1" applyAlignment="1">
      <alignment horizontal="center" vertical="center"/>
    </xf>
    <xf numFmtId="175" fontId="3" fillId="21" borderId="10" xfId="7" applyNumberFormat="1" applyFont="1" applyFill="1" applyBorder="1" applyAlignment="1">
      <alignment horizontal="center" vertical="center"/>
    </xf>
    <xf numFmtId="2" fontId="3" fillId="21" borderId="11" xfId="4" applyNumberFormat="1" applyFont="1" applyFill="1" applyBorder="1">
      <alignment vertical="center"/>
    </xf>
    <xf numFmtId="2" fontId="3" fillId="21" borderId="0" xfId="4" applyNumberFormat="1" applyFont="1" applyFill="1" applyBorder="1">
      <alignment vertical="center"/>
    </xf>
    <xf numFmtId="10" fontId="3" fillId="21" borderId="0" xfId="7" applyNumberFormat="1" applyFont="1" applyFill="1" applyBorder="1">
      <alignment vertical="center"/>
    </xf>
    <xf numFmtId="2" fontId="3" fillId="21" borderId="0" xfId="4" applyNumberFormat="1" applyFont="1" applyFill="1" applyBorder="1" applyAlignment="1">
      <alignment horizontal="center" vertical="center"/>
    </xf>
    <xf numFmtId="2" fontId="3" fillId="21" borderId="10" xfId="4" applyNumberFormat="1" applyFont="1" applyFill="1" applyBorder="1">
      <alignment vertical="center"/>
    </xf>
    <xf numFmtId="10" fontId="3" fillId="21" borderId="10" xfId="7" applyNumberFormat="1" applyFont="1" applyFill="1" applyBorder="1">
      <alignment vertical="center"/>
    </xf>
    <xf numFmtId="10" fontId="3" fillId="21" borderId="0" xfId="7" applyNumberFormat="1" applyFont="1" applyFill="1">
      <alignment vertical="center"/>
    </xf>
    <xf numFmtId="10" fontId="3" fillId="21" borderId="0" xfId="3" applyNumberFormat="1" applyFont="1" applyFill="1" applyAlignment="1">
      <alignment vertical="center"/>
    </xf>
    <xf numFmtId="10" fontId="3" fillId="21" borderId="0" xfId="4" applyNumberFormat="1" applyFont="1" applyFill="1">
      <alignment vertical="center"/>
    </xf>
    <xf numFmtId="0" fontId="0" fillId="0" borderId="0" xfId="0" applyAlignment="1">
      <alignment vertical="center"/>
    </xf>
    <xf numFmtId="0" fontId="0" fillId="0" borderId="6" xfId="0" applyBorder="1" applyAlignment="1"/>
    <xf numFmtId="0" fontId="0" fillId="0" borderId="2" xfId="0" applyBorder="1" applyAlignment="1"/>
    <xf numFmtId="0" fontId="0" fillId="0" borderId="4" xfId="0" applyBorder="1" applyAlignment="1"/>
    <xf numFmtId="0" fontId="8" fillId="22" borderId="0" xfId="0" applyFont="1" applyFill="1"/>
    <xf numFmtId="0" fontId="10" fillId="22" borderId="1" xfId="0" applyFont="1" applyFill="1" applyBorder="1" applyAlignment="1">
      <alignment horizontal="center"/>
    </xf>
    <xf numFmtId="10" fontId="13" fillId="0" borderId="1" xfId="3" applyNumberFormat="1" applyFont="1" applyBorder="1" applyAlignment="1">
      <alignment horizontal="center"/>
    </xf>
    <xf numFmtId="9" fontId="13" fillId="0" borderId="1" xfId="3" applyNumberFormat="1" applyFont="1" applyBorder="1" applyAlignment="1">
      <alignment horizontal="center"/>
    </xf>
    <xf numFmtId="41" fontId="13" fillId="0" borderId="1" xfId="1" applyFont="1" applyBorder="1" applyAlignment="1">
      <alignment horizontal="center"/>
    </xf>
    <xf numFmtId="2" fontId="3" fillId="4" borderId="10" xfId="4" applyNumberFormat="1" applyFont="1" applyFill="1" applyBorder="1" applyAlignment="1">
      <alignment horizontal="center"/>
    </xf>
    <xf numFmtId="0" fontId="2" fillId="17" borderId="14" xfId="4" applyFont="1" applyFill="1" applyBorder="1" applyAlignment="1">
      <alignment horizontal="center" vertical="center"/>
    </xf>
    <xf numFmtId="0" fontId="2" fillId="17" borderId="7" xfId="4" applyFont="1" applyFill="1" applyBorder="1" applyAlignment="1">
      <alignment horizontal="center" vertical="center"/>
    </xf>
    <xf numFmtId="10" fontId="2" fillId="17" borderId="1" xfId="7" applyNumberFormat="1" applyFont="1" applyFill="1" applyBorder="1" applyAlignment="1">
      <alignment horizontal="center" vertical="center"/>
    </xf>
    <xf numFmtId="10" fontId="2" fillId="17" borderId="14" xfId="7" applyNumberFormat="1" applyFont="1" applyFill="1" applyBorder="1" applyAlignment="1">
      <alignment horizontal="center" vertical="center"/>
    </xf>
    <xf numFmtId="10" fontId="3" fillId="17" borderId="0" xfId="3" applyNumberFormat="1" applyFont="1" applyFill="1" applyAlignment="1">
      <alignment vertical="center"/>
    </xf>
    <xf numFmtId="0" fontId="8" fillId="17" borderId="0" xfId="0" applyFont="1" applyFill="1"/>
    <xf numFmtId="2" fontId="3" fillId="4" borderId="0" xfId="4" applyNumberFormat="1" applyFont="1" applyFill="1" applyBorder="1" applyAlignment="1">
      <alignment horizontal="center"/>
    </xf>
    <xf numFmtId="2" fontId="3" fillId="4" borderId="10" xfId="4" applyNumberFormat="1" applyFont="1" applyFill="1" applyBorder="1" applyAlignment="1">
      <alignment horizontal="center"/>
    </xf>
    <xf numFmtId="2" fontId="3" fillId="4" borderId="3" xfId="4" applyNumberFormat="1" applyFont="1" applyFill="1" applyBorder="1" applyAlignment="1">
      <alignment horizontal="center"/>
    </xf>
    <xf numFmtId="2" fontId="3" fillId="4" borderId="13" xfId="4" applyNumberFormat="1" applyFont="1" applyFill="1" applyBorder="1" applyAlignment="1">
      <alignment horizontal="center"/>
    </xf>
    <xf numFmtId="0" fontId="2" fillId="9" borderId="6" xfId="4" applyFont="1" applyFill="1" applyBorder="1" applyAlignment="1">
      <alignment horizontal="center"/>
    </xf>
    <xf numFmtId="0" fontId="2" fillId="9" borderId="2" xfId="4" applyFont="1" applyFill="1" applyBorder="1" applyAlignment="1">
      <alignment horizontal="center"/>
    </xf>
    <xf numFmtId="0" fontId="2" fillId="9" borderId="4" xfId="4" applyFont="1" applyFill="1" applyBorder="1" applyAlignment="1">
      <alignment horizontal="center"/>
    </xf>
    <xf numFmtId="0" fontId="2" fillId="19" borderId="14" xfId="4" applyFont="1" applyFill="1" applyBorder="1" applyAlignment="1">
      <alignment horizontal="center" vertical="center"/>
    </xf>
    <xf numFmtId="0" fontId="2" fillId="19" borderId="7" xfId="4" applyFont="1" applyFill="1" applyBorder="1" applyAlignment="1">
      <alignment horizontal="center" vertical="center"/>
    </xf>
    <xf numFmtId="0" fontId="2" fillId="19" borderId="15" xfId="4" applyFont="1" applyFill="1" applyBorder="1" applyAlignment="1">
      <alignment horizontal="center" vertical="center"/>
    </xf>
    <xf numFmtId="0" fontId="4" fillId="6" borderId="1" xfId="4" applyFont="1" applyFill="1" applyBorder="1" applyAlignment="1">
      <alignment horizontal="center" vertical="center"/>
    </xf>
    <xf numFmtId="0" fontId="2" fillId="17" borderId="6" xfId="4" applyFont="1" applyFill="1" applyBorder="1" applyAlignment="1">
      <alignment horizontal="center"/>
    </xf>
    <xf numFmtId="0" fontId="2" fillId="17" borderId="2" xfId="4" applyFont="1" applyFill="1" applyBorder="1" applyAlignment="1">
      <alignment horizontal="center"/>
    </xf>
    <xf numFmtId="0" fontId="2" fillId="17" borderId="4" xfId="4" applyFont="1" applyFill="1" applyBorder="1" applyAlignment="1">
      <alignment horizontal="center"/>
    </xf>
    <xf numFmtId="0" fontId="2" fillId="20" borderId="2" xfId="4" applyFont="1" applyFill="1" applyBorder="1" applyAlignment="1">
      <alignment horizontal="center" vertical="center"/>
    </xf>
    <xf numFmtId="0" fontId="2" fillId="20" borderId="4" xfId="4" applyFont="1" applyFill="1" applyBorder="1" applyAlignment="1">
      <alignment horizontal="center" vertical="center"/>
    </xf>
    <xf numFmtId="0" fontId="3" fillId="5" borderId="0" xfId="4" applyFont="1" applyFill="1" applyBorder="1" applyAlignment="1">
      <alignment horizontal="center" vertical="center"/>
    </xf>
    <xf numFmtId="0" fontId="2" fillId="20" borderId="6" xfId="4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</cellXfs>
  <cellStyles count="10">
    <cellStyle name="Millares [0]" xfId="1" builtinId="6"/>
    <cellStyle name="Millares [0] 2" xfId="6" xr:uid="{00000000-0005-0000-0000-000001000000}"/>
    <cellStyle name="Moneda" xfId="2" builtinId="4"/>
    <cellStyle name="Moneda [0] 2" xfId="5" xr:uid="{00000000-0005-0000-0000-000003000000}"/>
    <cellStyle name="Moneda 2" xfId="9" xr:uid="{00000000-0005-0000-0000-000004000000}"/>
    <cellStyle name="Normal" xfId="0" builtinId="0"/>
    <cellStyle name="Normal 2" xfId="4" xr:uid="{00000000-0005-0000-0000-000006000000}"/>
    <cellStyle name="Porcentaje" xfId="3" builtinId="5"/>
    <cellStyle name="Porcentaje 2" xfId="7" xr:uid="{00000000-0005-0000-0000-000008000000}"/>
    <cellStyle name="Porcentaje 46" xfId="8" xr:uid="{00000000-0005-0000-0000-000009000000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79" formatCode="_(&quot;$&quot;* #,##0.00_);_(&quot;$&quot;* \(#,##0.00\);_(&quot;$&quot;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color auto="1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80" formatCode="&quot;$&quot;#,##0_);\(&quot;$&quot;#,##0\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9" formatCode="_(&quot;$&quot;* #,##0.00_);_(&quot;$&quot;* \(#,##0.00\);_(&quot;$&quot;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80" formatCode="&quot;$&quot;#,##0_);\(&quot;$&quot;#,##0\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i/>
        <sz val="9"/>
        <name val="Verdana"/>
        <scheme val="none"/>
      </font>
      <numFmt numFmtId="171" formatCode="d/m/yy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i/>
        <sz val="9"/>
        <name val="Verdana"/>
        <scheme val="none"/>
      </font>
      <numFmt numFmtId="171" formatCode="d/m/yy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i/>
        <sz val="9"/>
        <name val="Verdana"/>
        <scheme val="none"/>
      </font>
      <numFmt numFmtId="171" formatCode="d/m/yy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6699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Liquidez\Reportes\reporte_liquidez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Liquidez\Reportes\Datos%20Mercado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Tarificaci&#243;n\Infalible%20X%202.0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Tarificaci&#243;n\Infalible%20vMilleniu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TPM"/>
      <sheetName val="Datos BBG"/>
      <sheetName val="Proceso IIF"/>
      <sheetName val="Proceso IRF"/>
      <sheetName val="Gestion de Pasivos"/>
      <sheetName val="Cajas"/>
      <sheetName val="Vencimientos"/>
      <sheetName val="Reporte"/>
      <sheetName val="Reporte Liquidez"/>
      <sheetName val="Config"/>
      <sheetName val="Aux"/>
      <sheetName val="Fuentes y Usos"/>
      <sheetName val="C.FWD"/>
      <sheetName val="Dolar Local"/>
      <sheetName val="Cartera Banco"/>
    </sheetNames>
    <sheetDataSet>
      <sheetData sheetId="0">
        <row r="4">
          <cell r="C4">
            <v>43924</v>
          </cell>
        </row>
        <row r="5">
          <cell r="C5">
            <v>43923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adros Reporte"/>
      <sheetName val="Aux"/>
      <sheetName val="Frases"/>
      <sheetName val="Data"/>
      <sheetName val="Data Historica"/>
      <sheetName val="Config"/>
    </sheetNames>
    <sheetDataSet>
      <sheetData sheetId="0"/>
      <sheetData sheetId="1"/>
      <sheetData sheetId="2"/>
      <sheetData sheetId="3">
        <row r="2">
          <cell r="D2" t="str">
            <v>Date</v>
          </cell>
          <cell r="E2" t="str">
            <v>Ticker</v>
          </cell>
          <cell r="F2" t="str">
            <v>Bid</v>
          </cell>
          <cell r="G2" t="str">
            <v>Mid</v>
          </cell>
          <cell r="H2" t="str">
            <v>Offer</v>
          </cell>
        </row>
        <row r="3">
          <cell r="D3">
            <v>44014</v>
          </cell>
          <cell r="E3" t="str">
            <v>CHOVCHOV Index</v>
          </cell>
          <cell r="F3">
            <v>0.5</v>
          </cell>
          <cell r="G3">
            <v>0.5</v>
          </cell>
          <cell r="H3">
            <v>0.5</v>
          </cell>
        </row>
        <row r="4">
          <cell r="D4">
            <v>44014</v>
          </cell>
          <cell r="E4" t="str">
            <v>CHSWPC ICCH Curncy</v>
          </cell>
          <cell r="F4">
            <v>0.44</v>
          </cell>
          <cell r="G4">
            <v>0.45</v>
          </cell>
          <cell r="H4">
            <v>0.46</v>
          </cell>
        </row>
        <row r="5">
          <cell r="D5">
            <v>44014</v>
          </cell>
          <cell r="E5" t="str">
            <v>CHSWPF ICCH Curncy</v>
          </cell>
          <cell r="F5">
            <v>0.375</v>
          </cell>
          <cell r="G5">
            <v>0.38500000000000001</v>
          </cell>
          <cell r="H5">
            <v>0.39500000000000002</v>
          </cell>
        </row>
        <row r="6">
          <cell r="D6">
            <v>44014</v>
          </cell>
          <cell r="E6" t="str">
            <v>CHSWPI ICCH Curncy</v>
          </cell>
          <cell r="F6">
            <v>0.36</v>
          </cell>
          <cell r="G6">
            <v>0.37</v>
          </cell>
          <cell r="H6">
            <v>0.38</v>
          </cell>
        </row>
        <row r="7">
          <cell r="D7">
            <v>44014</v>
          </cell>
          <cell r="E7" t="str">
            <v>CHSWP1 ICCH Curncy</v>
          </cell>
          <cell r="F7">
            <v>0.375</v>
          </cell>
          <cell r="G7">
            <v>0.38500000000000001</v>
          </cell>
          <cell r="H7">
            <v>0.39500000000000002</v>
          </cell>
        </row>
        <row r="8">
          <cell r="D8">
            <v>44014</v>
          </cell>
          <cell r="E8" t="str">
            <v>CHSWP1F ICCH NCY Curncy</v>
          </cell>
          <cell r="F8">
            <v>0.42</v>
          </cell>
          <cell r="G8">
            <v>0.43</v>
          </cell>
          <cell r="H8">
            <v>0.44</v>
          </cell>
        </row>
      </sheetData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s"/>
      <sheetName val="Formulas"/>
      <sheetName val="Boost"/>
      <sheetName val="Z-Spread"/>
      <sheetName val="Compra Central"/>
      <sheetName val="Hoja2"/>
      <sheetName val="TPM"/>
      <sheetName val="Cuadro Comite"/>
      <sheetName val="Stock Bancarios &lt;3Y"/>
      <sheetName val="Stock Tesoreria"/>
      <sheetName val="NSS"/>
      <sheetName val="Aux"/>
      <sheetName val="Series"/>
    </sheetNames>
    <sheetDataSet>
      <sheetData sheetId="0"/>
      <sheetData sheetId="1"/>
      <sheetData sheetId="2"/>
      <sheetData sheetId="3">
        <row r="5">
          <cell r="C5">
            <v>-1.46E-2</v>
          </cell>
          <cell r="G5">
            <v>1.0246632855882255E-3</v>
          </cell>
          <cell r="V5">
            <v>-7.7227487615199599E-5</v>
          </cell>
        </row>
        <row r="15">
          <cell r="C15">
            <v>-0.01</v>
          </cell>
          <cell r="G15">
            <v>6.8105426314819936E-3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A2">
            <v>43466</v>
          </cell>
          <cell r="B2">
            <v>43466</v>
          </cell>
        </row>
        <row r="3">
          <cell r="A3">
            <v>43486</v>
          </cell>
          <cell r="B3">
            <v>43574</v>
          </cell>
        </row>
        <row r="4">
          <cell r="A4">
            <v>43514</v>
          </cell>
          <cell r="B4">
            <v>43575</v>
          </cell>
        </row>
        <row r="5">
          <cell r="A5">
            <v>43534</v>
          </cell>
          <cell r="B5">
            <v>43576</v>
          </cell>
        </row>
        <row r="6">
          <cell r="A6">
            <v>43574</v>
          </cell>
          <cell r="B6">
            <v>43586</v>
          </cell>
        </row>
        <row r="7">
          <cell r="A7">
            <v>43612</v>
          </cell>
          <cell r="B7">
            <v>43606</v>
          </cell>
        </row>
        <row r="8">
          <cell r="A8">
            <v>43650</v>
          </cell>
          <cell r="B8">
            <v>43645</v>
          </cell>
        </row>
        <row r="9">
          <cell r="A9">
            <v>43710</v>
          </cell>
          <cell r="B9">
            <v>43662</v>
          </cell>
        </row>
        <row r="10">
          <cell r="A10">
            <v>43752</v>
          </cell>
          <cell r="B10">
            <v>43692</v>
          </cell>
        </row>
        <row r="11">
          <cell r="A11">
            <v>43772</v>
          </cell>
          <cell r="B11">
            <v>43726</v>
          </cell>
        </row>
        <row r="12">
          <cell r="A12">
            <v>43780</v>
          </cell>
          <cell r="B12">
            <v>43727</v>
          </cell>
        </row>
        <row r="13">
          <cell r="A13">
            <v>43797</v>
          </cell>
          <cell r="B13">
            <v>43728</v>
          </cell>
        </row>
        <row r="14">
          <cell r="A14">
            <v>43824</v>
          </cell>
          <cell r="B14">
            <v>43750</v>
          </cell>
        </row>
        <row r="15">
          <cell r="A15">
            <v>43831</v>
          </cell>
          <cell r="B15">
            <v>43769</v>
          </cell>
        </row>
        <row r="16">
          <cell r="A16">
            <v>43851</v>
          </cell>
          <cell r="B16">
            <v>43770</v>
          </cell>
        </row>
        <row r="17">
          <cell r="A17">
            <v>43879</v>
          </cell>
          <cell r="B17">
            <v>43807</v>
          </cell>
        </row>
        <row r="18">
          <cell r="A18">
            <v>43900</v>
          </cell>
          <cell r="B18">
            <v>43824</v>
          </cell>
        </row>
        <row r="19">
          <cell r="A19">
            <v>43940</v>
          </cell>
          <cell r="B19">
            <v>43830</v>
          </cell>
        </row>
        <row r="20">
          <cell r="A20">
            <v>43978</v>
          </cell>
          <cell r="B20">
            <v>43831</v>
          </cell>
        </row>
        <row r="21">
          <cell r="A21">
            <v>44016</v>
          </cell>
          <cell r="B21">
            <v>43940</v>
          </cell>
        </row>
        <row r="22">
          <cell r="A22">
            <v>44076</v>
          </cell>
          <cell r="B22">
            <v>43941</v>
          </cell>
        </row>
        <row r="23">
          <cell r="A23">
            <v>44118</v>
          </cell>
          <cell r="B23">
            <v>43942</v>
          </cell>
        </row>
        <row r="24">
          <cell r="A24">
            <v>44138</v>
          </cell>
          <cell r="B24">
            <v>43952</v>
          </cell>
        </row>
        <row r="25">
          <cell r="A25">
            <v>44146</v>
          </cell>
          <cell r="B25">
            <v>43972</v>
          </cell>
        </row>
        <row r="26">
          <cell r="A26">
            <v>44163</v>
          </cell>
          <cell r="B26">
            <v>44011</v>
          </cell>
        </row>
        <row r="27">
          <cell r="A27">
            <v>44190</v>
          </cell>
          <cell r="B27">
            <v>44028</v>
          </cell>
        </row>
        <row r="28">
          <cell r="A28">
            <v>44197</v>
          </cell>
          <cell r="B28">
            <v>44058</v>
          </cell>
        </row>
        <row r="29">
          <cell r="A29">
            <v>44217</v>
          </cell>
          <cell r="B29">
            <v>44092</v>
          </cell>
        </row>
        <row r="30">
          <cell r="A30">
            <v>44245</v>
          </cell>
          <cell r="B30">
            <v>44093</v>
          </cell>
        </row>
        <row r="31">
          <cell r="A31">
            <v>44265</v>
          </cell>
          <cell r="B31">
            <v>44094</v>
          </cell>
        </row>
        <row r="32">
          <cell r="A32">
            <v>44305</v>
          </cell>
          <cell r="B32">
            <v>44116</v>
          </cell>
        </row>
        <row r="33">
          <cell r="A33">
            <v>44343</v>
          </cell>
          <cell r="B33">
            <v>44135</v>
          </cell>
        </row>
        <row r="34">
          <cell r="A34">
            <v>44381</v>
          </cell>
          <cell r="B34">
            <v>44136</v>
          </cell>
        </row>
        <row r="35">
          <cell r="A35">
            <v>44441</v>
          </cell>
          <cell r="B35">
            <v>44173</v>
          </cell>
        </row>
        <row r="36">
          <cell r="A36">
            <v>44483</v>
          </cell>
          <cell r="B36">
            <v>44190</v>
          </cell>
        </row>
        <row r="37">
          <cell r="A37">
            <v>44503</v>
          </cell>
          <cell r="B37">
            <v>44196</v>
          </cell>
        </row>
        <row r="38">
          <cell r="A38">
            <v>44511</v>
          </cell>
          <cell r="B38">
            <v>44197</v>
          </cell>
        </row>
        <row r="39">
          <cell r="A39">
            <v>44528</v>
          </cell>
          <cell r="B39">
            <v>44305</v>
          </cell>
        </row>
        <row r="40">
          <cell r="A40">
            <v>44555</v>
          </cell>
          <cell r="B40">
            <v>44306</v>
          </cell>
        </row>
        <row r="41">
          <cell r="A41">
            <v>44562</v>
          </cell>
          <cell r="B41">
            <v>44307</v>
          </cell>
        </row>
        <row r="42">
          <cell r="A42">
            <v>44582</v>
          </cell>
          <cell r="B42">
            <v>44317</v>
          </cell>
        </row>
        <row r="43">
          <cell r="A43">
            <v>44610</v>
          </cell>
          <cell r="B43">
            <v>44337</v>
          </cell>
        </row>
        <row r="44">
          <cell r="A44">
            <v>44630</v>
          </cell>
          <cell r="B44">
            <v>44376</v>
          </cell>
        </row>
        <row r="45">
          <cell r="A45">
            <v>44670</v>
          </cell>
          <cell r="B45">
            <v>44393</v>
          </cell>
        </row>
        <row r="46">
          <cell r="A46">
            <v>44708</v>
          </cell>
          <cell r="B46">
            <v>44423</v>
          </cell>
        </row>
        <row r="47">
          <cell r="A47">
            <v>44746</v>
          </cell>
          <cell r="B47">
            <v>44457</v>
          </cell>
        </row>
        <row r="48">
          <cell r="A48">
            <v>44806</v>
          </cell>
          <cell r="B48">
            <v>44458</v>
          </cell>
        </row>
        <row r="49">
          <cell r="A49">
            <v>44848</v>
          </cell>
          <cell r="B49">
            <v>44459</v>
          </cell>
        </row>
        <row r="50">
          <cell r="A50">
            <v>44868</v>
          </cell>
          <cell r="B50">
            <v>44481</v>
          </cell>
        </row>
        <row r="51">
          <cell r="A51">
            <v>44876</v>
          </cell>
          <cell r="B51">
            <v>44500</v>
          </cell>
        </row>
        <row r="52">
          <cell r="A52">
            <v>44893</v>
          </cell>
          <cell r="B52">
            <v>44501</v>
          </cell>
        </row>
        <row r="53">
          <cell r="A53">
            <v>44920</v>
          </cell>
          <cell r="B53">
            <v>44538</v>
          </cell>
        </row>
        <row r="54">
          <cell r="A54">
            <v>44927</v>
          </cell>
          <cell r="B54">
            <v>44555</v>
          </cell>
        </row>
        <row r="55">
          <cell r="A55">
            <v>44947</v>
          </cell>
          <cell r="B55">
            <v>44561</v>
          </cell>
        </row>
        <row r="56">
          <cell r="A56">
            <v>44975</v>
          </cell>
          <cell r="B56">
            <v>44562</v>
          </cell>
        </row>
        <row r="57">
          <cell r="A57">
            <v>44995</v>
          </cell>
          <cell r="B57">
            <v>44670</v>
          </cell>
        </row>
        <row r="58">
          <cell r="A58">
            <v>45035</v>
          </cell>
          <cell r="B58">
            <v>44671</v>
          </cell>
        </row>
        <row r="59">
          <cell r="A59">
            <v>45073</v>
          </cell>
          <cell r="B59">
            <v>44672</v>
          </cell>
        </row>
        <row r="60">
          <cell r="A60">
            <v>45111</v>
          </cell>
          <cell r="B60">
            <v>44682</v>
          </cell>
        </row>
        <row r="61">
          <cell r="A61">
            <v>45171</v>
          </cell>
          <cell r="B61">
            <v>44702</v>
          </cell>
        </row>
        <row r="62">
          <cell r="A62">
            <v>45213</v>
          </cell>
          <cell r="B62">
            <v>44741</v>
          </cell>
        </row>
        <row r="63">
          <cell r="A63">
            <v>45233</v>
          </cell>
          <cell r="B63">
            <v>44758</v>
          </cell>
        </row>
        <row r="64">
          <cell r="A64">
            <v>45241</v>
          </cell>
          <cell r="B64">
            <v>44788</v>
          </cell>
        </row>
        <row r="65">
          <cell r="A65">
            <v>45258</v>
          </cell>
          <cell r="B65">
            <v>44822</v>
          </cell>
        </row>
        <row r="66">
          <cell r="A66">
            <v>45285</v>
          </cell>
          <cell r="B66">
            <v>44823</v>
          </cell>
        </row>
        <row r="67">
          <cell r="A67">
            <v>45292</v>
          </cell>
          <cell r="B67">
            <v>44824</v>
          </cell>
        </row>
        <row r="68">
          <cell r="A68">
            <v>45312</v>
          </cell>
          <cell r="B68">
            <v>44846</v>
          </cell>
        </row>
        <row r="69">
          <cell r="A69">
            <v>45340</v>
          </cell>
          <cell r="B69">
            <v>44865</v>
          </cell>
        </row>
        <row r="70">
          <cell r="A70">
            <v>45361</v>
          </cell>
          <cell r="B70">
            <v>44866</v>
          </cell>
        </row>
        <row r="71">
          <cell r="A71">
            <v>45401</v>
          </cell>
          <cell r="B71">
            <v>44903</v>
          </cell>
        </row>
        <row r="72">
          <cell r="A72">
            <v>45439</v>
          </cell>
          <cell r="B72">
            <v>44920</v>
          </cell>
        </row>
        <row r="73">
          <cell r="A73">
            <v>45477</v>
          </cell>
          <cell r="B73">
            <v>44926</v>
          </cell>
        </row>
        <row r="74">
          <cell r="A74">
            <v>45537</v>
          </cell>
          <cell r="B74">
            <v>44927</v>
          </cell>
        </row>
        <row r="75">
          <cell r="A75">
            <v>45579</v>
          </cell>
          <cell r="B75">
            <v>45035</v>
          </cell>
        </row>
        <row r="76">
          <cell r="A76">
            <v>45599</v>
          </cell>
          <cell r="B76">
            <v>45036</v>
          </cell>
        </row>
        <row r="77">
          <cell r="A77">
            <v>45607</v>
          </cell>
          <cell r="B77">
            <v>45037</v>
          </cell>
        </row>
        <row r="78">
          <cell r="A78">
            <v>45624</v>
          </cell>
          <cell r="B78">
            <v>45047</v>
          </cell>
        </row>
        <row r="79">
          <cell r="A79">
            <v>45651</v>
          </cell>
          <cell r="B79">
            <v>45067</v>
          </cell>
        </row>
        <row r="80">
          <cell r="A80">
            <v>45658</v>
          </cell>
          <cell r="B80">
            <v>45106</v>
          </cell>
        </row>
        <row r="81">
          <cell r="A81">
            <v>45678</v>
          </cell>
          <cell r="B81">
            <v>45123</v>
          </cell>
        </row>
        <row r="82">
          <cell r="A82">
            <v>45706</v>
          </cell>
          <cell r="B82">
            <v>45153</v>
          </cell>
        </row>
        <row r="83">
          <cell r="A83">
            <v>45726</v>
          </cell>
          <cell r="B83">
            <v>45187</v>
          </cell>
        </row>
        <row r="84">
          <cell r="A84">
            <v>45766</v>
          </cell>
          <cell r="B84">
            <v>45188</v>
          </cell>
        </row>
        <row r="85">
          <cell r="A85">
            <v>45804</v>
          </cell>
          <cell r="B85">
            <v>45189</v>
          </cell>
        </row>
        <row r="86">
          <cell r="A86">
            <v>45842</v>
          </cell>
          <cell r="B86">
            <v>45211</v>
          </cell>
        </row>
        <row r="87">
          <cell r="A87">
            <v>45902</v>
          </cell>
          <cell r="B87">
            <v>45230</v>
          </cell>
        </row>
        <row r="88">
          <cell r="A88">
            <v>45944</v>
          </cell>
          <cell r="B88">
            <v>45231</v>
          </cell>
        </row>
        <row r="89">
          <cell r="A89">
            <v>45964</v>
          </cell>
          <cell r="B89">
            <v>45268</v>
          </cell>
        </row>
        <row r="90">
          <cell r="A90">
            <v>45972</v>
          </cell>
          <cell r="B90">
            <v>45285</v>
          </cell>
        </row>
        <row r="91">
          <cell r="A91">
            <v>45989</v>
          </cell>
          <cell r="B91">
            <v>45291</v>
          </cell>
        </row>
        <row r="92">
          <cell r="A92">
            <v>46016</v>
          </cell>
          <cell r="B92">
            <v>45292</v>
          </cell>
        </row>
        <row r="93">
          <cell r="A93">
            <v>46023</v>
          </cell>
          <cell r="B93">
            <v>45401</v>
          </cell>
        </row>
        <row r="94">
          <cell r="A94">
            <v>46043</v>
          </cell>
          <cell r="B94">
            <v>45402</v>
          </cell>
        </row>
        <row r="95">
          <cell r="A95">
            <v>46071</v>
          </cell>
          <cell r="B95">
            <v>45403</v>
          </cell>
        </row>
        <row r="96">
          <cell r="A96">
            <v>46091</v>
          </cell>
          <cell r="B96">
            <v>45413</v>
          </cell>
        </row>
        <row r="97">
          <cell r="A97">
            <v>46131</v>
          </cell>
          <cell r="B97">
            <v>45433</v>
          </cell>
        </row>
        <row r="98">
          <cell r="A98">
            <v>46169</v>
          </cell>
          <cell r="B98">
            <v>45472</v>
          </cell>
        </row>
        <row r="99">
          <cell r="A99">
            <v>46207</v>
          </cell>
          <cell r="B99">
            <v>45489</v>
          </cell>
        </row>
        <row r="100">
          <cell r="A100">
            <v>46267</v>
          </cell>
          <cell r="B100">
            <v>45519</v>
          </cell>
        </row>
        <row r="101">
          <cell r="A101">
            <v>46309</v>
          </cell>
          <cell r="B101">
            <v>45553</v>
          </cell>
        </row>
        <row r="102">
          <cell r="A102">
            <v>46329</v>
          </cell>
          <cell r="B102">
            <v>45554</v>
          </cell>
        </row>
        <row r="103">
          <cell r="A103">
            <v>46337</v>
          </cell>
          <cell r="B103">
            <v>45555</v>
          </cell>
        </row>
        <row r="104">
          <cell r="A104">
            <v>46354</v>
          </cell>
          <cell r="B104">
            <v>45577</v>
          </cell>
        </row>
        <row r="105">
          <cell r="A105">
            <v>46381</v>
          </cell>
          <cell r="B105">
            <v>45596</v>
          </cell>
        </row>
        <row r="106">
          <cell r="A106">
            <v>46388</v>
          </cell>
          <cell r="B106">
            <v>45597</v>
          </cell>
        </row>
        <row r="107">
          <cell r="A107">
            <v>46408</v>
          </cell>
          <cell r="B107">
            <v>45634</v>
          </cell>
        </row>
        <row r="108">
          <cell r="A108">
            <v>46436</v>
          </cell>
          <cell r="B108">
            <v>45651</v>
          </cell>
        </row>
        <row r="109">
          <cell r="A109">
            <v>46456</v>
          </cell>
          <cell r="B109">
            <v>45657</v>
          </cell>
        </row>
        <row r="110">
          <cell r="A110">
            <v>46496</v>
          </cell>
          <cell r="B110">
            <v>45658</v>
          </cell>
        </row>
        <row r="111">
          <cell r="A111">
            <v>46534</v>
          </cell>
          <cell r="B111">
            <v>45766</v>
          </cell>
        </row>
        <row r="112">
          <cell r="A112">
            <v>46572</v>
          </cell>
          <cell r="B112">
            <v>45767</v>
          </cell>
        </row>
        <row r="113">
          <cell r="A113">
            <v>46632</v>
          </cell>
          <cell r="B113">
            <v>45768</v>
          </cell>
        </row>
        <row r="114">
          <cell r="A114">
            <v>46674</v>
          </cell>
          <cell r="B114">
            <v>45778</v>
          </cell>
        </row>
        <row r="115">
          <cell r="A115">
            <v>46694</v>
          </cell>
          <cell r="B115">
            <v>45798</v>
          </cell>
        </row>
        <row r="116">
          <cell r="A116">
            <v>46702</v>
          </cell>
          <cell r="B116">
            <v>45837</v>
          </cell>
        </row>
        <row r="117">
          <cell r="A117">
            <v>46719</v>
          </cell>
          <cell r="B117">
            <v>45854</v>
          </cell>
        </row>
        <row r="118">
          <cell r="A118">
            <v>46746</v>
          </cell>
          <cell r="B118">
            <v>45884</v>
          </cell>
        </row>
        <row r="119">
          <cell r="A119">
            <v>46753</v>
          </cell>
          <cell r="B119">
            <v>45918</v>
          </cell>
        </row>
        <row r="120">
          <cell r="A120">
            <v>46773</v>
          </cell>
          <cell r="B120">
            <v>45919</v>
          </cell>
        </row>
        <row r="121">
          <cell r="A121">
            <v>46801</v>
          </cell>
          <cell r="B121">
            <v>45920</v>
          </cell>
        </row>
        <row r="122">
          <cell r="A122">
            <v>46822</v>
          </cell>
          <cell r="B122">
            <v>45942</v>
          </cell>
        </row>
        <row r="123">
          <cell r="A123">
            <v>46862</v>
          </cell>
          <cell r="B123">
            <v>45961</v>
          </cell>
        </row>
        <row r="124">
          <cell r="A124">
            <v>46900</v>
          </cell>
          <cell r="B124">
            <v>45962</v>
          </cell>
        </row>
        <row r="125">
          <cell r="A125">
            <v>46938</v>
          </cell>
          <cell r="B125">
            <v>45999</v>
          </cell>
        </row>
        <row r="126">
          <cell r="A126">
            <v>46998</v>
          </cell>
          <cell r="B126">
            <v>46016</v>
          </cell>
        </row>
        <row r="127">
          <cell r="A127">
            <v>47040</v>
          </cell>
          <cell r="B127">
            <v>46022</v>
          </cell>
        </row>
        <row r="128">
          <cell r="A128">
            <v>47060</v>
          </cell>
          <cell r="B128">
            <v>46023</v>
          </cell>
        </row>
        <row r="129">
          <cell r="A129">
            <v>47068</v>
          </cell>
          <cell r="B129">
            <v>46131</v>
          </cell>
        </row>
        <row r="130">
          <cell r="A130">
            <v>47085</v>
          </cell>
          <cell r="B130">
            <v>46132</v>
          </cell>
        </row>
        <row r="131">
          <cell r="A131">
            <v>47112</v>
          </cell>
          <cell r="B131">
            <v>46133</v>
          </cell>
        </row>
        <row r="132">
          <cell r="A132">
            <v>47119</v>
          </cell>
          <cell r="B132">
            <v>46143</v>
          </cell>
        </row>
        <row r="133">
          <cell r="A133">
            <v>47139</v>
          </cell>
          <cell r="B133">
            <v>46163</v>
          </cell>
        </row>
        <row r="134">
          <cell r="A134">
            <v>47167</v>
          </cell>
          <cell r="B134">
            <v>46202</v>
          </cell>
        </row>
        <row r="135">
          <cell r="A135">
            <v>47187</v>
          </cell>
          <cell r="B135">
            <v>46219</v>
          </cell>
        </row>
        <row r="136">
          <cell r="A136">
            <v>47227</v>
          </cell>
          <cell r="B136">
            <v>46249</v>
          </cell>
        </row>
        <row r="137">
          <cell r="A137">
            <v>47265</v>
          </cell>
          <cell r="B137">
            <v>46283</v>
          </cell>
        </row>
        <row r="138">
          <cell r="A138">
            <v>47303</v>
          </cell>
          <cell r="B138">
            <v>46284</v>
          </cell>
        </row>
        <row r="139">
          <cell r="A139">
            <v>47363</v>
          </cell>
          <cell r="B139">
            <v>46285</v>
          </cell>
        </row>
        <row r="140">
          <cell r="A140">
            <v>47405</v>
          </cell>
          <cell r="B140">
            <v>46307</v>
          </cell>
        </row>
        <row r="141">
          <cell r="A141">
            <v>47425</v>
          </cell>
          <cell r="B141">
            <v>46326</v>
          </cell>
        </row>
        <row r="142">
          <cell r="A142">
            <v>47433</v>
          </cell>
          <cell r="B142">
            <v>46327</v>
          </cell>
        </row>
        <row r="143">
          <cell r="A143">
            <v>47450</v>
          </cell>
          <cell r="B143">
            <v>46364</v>
          </cell>
        </row>
        <row r="144">
          <cell r="A144">
            <v>47477</v>
          </cell>
          <cell r="B144">
            <v>46381</v>
          </cell>
        </row>
        <row r="145">
          <cell r="A145">
            <v>47484</v>
          </cell>
          <cell r="B145">
            <v>46387</v>
          </cell>
        </row>
        <row r="146">
          <cell r="A146">
            <v>47504</v>
          </cell>
          <cell r="B146">
            <v>46388</v>
          </cell>
        </row>
        <row r="147">
          <cell r="A147">
            <v>47532</v>
          </cell>
          <cell r="B147">
            <v>46496</v>
          </cell>
        </row>
        <row r="148">
          <cell r="A148">
            <v>47552</v>
          </cell>
          <cell r="B148">
            <v>46497</v>
          </cell>
        </row>
        <row r="149">
          <cell r="A149">
            <v>47592</v>
          </cell>
          <cell r="B149">
            <v>46498</v>
          </cell>
        </row>
        <row r="150">
          <cell r="A150">
            <v>47630</v>
          </cell>
          <cell r="B150">
            <v>46508</v>
          </cell>
        </row>
        <row r="151">
          <cell r="A151">
            <v>47668</v>
          </cell>
          <cell r="B151">
            <v>46528</v>
          </cell>
        </row>
        <row r="152">
          <cell r="A152">
            <v>47728</v>
          </cell>
          <cell r="B152">
            <v>46567</v>
          </cell>
        </row>
        <row r="153">
          <cell r="A153">
            <v>47770</v>
          </cell>
          <cell r="B153">
            <v>46584</v>
          </cell>
        </row>
        <row r="154">
          <cell r="A154">
            <v>47790</v>
          </cell>
          <cell r="B154">
            <v>46614</v>
          </cell>
        </row>
        <row r="155">
          <cell r="A155">
            <v>47798</v>
          </cell>
          <cell r="B155">
            <v>46648</v>
          </cell>
        </row>
        <row r="156">
          <cell r="A156">
            <v>47815</v>
          </cell>
          <cell r="B156">
            <v>46649</v>
          </cell>
        </row>
        <row r="157">
          <cell r="A157">
            <v>47842</v>
          </cell>
          <cell r="B157">
            <v>46650</v>
          </cell>
        </row>
        <row r="158">
          <cell r="A158">
            <v>47849</v>
          </cell>
          <cell r="B158">
            <v>46672</v>
          </cell>
        </row>
        <row r="159">
          <cell r="A159">
            <v>47869</v>
          </cell>
          <cell r="B159">
            <v>46691</v>
          </cell>
        </row>
        <row r="160">
          <cell r="A160">
            <v>47897</v>
          </cell>
          <cell r="B160">
            <v>46692</v>
          </cell>
        </row>
        <row r="161">
          <cell r="A161">
            <v>47917</v>
          </cell>
          <cell r="B161">
            <v>46729</v>
          </cell>
        </row>
        <row r="162">
          <cell r="A162">
            <v>47957</v>
          </cell>
          <cell r="B162">
            <v>46746</v>
          </cell>
        </row>
        <row r="163">
          <cell r="A163">
            <v>47995</v>
          </cell>
          <cell r="B163">
            <v>46752</v>
          </cell>
        </row>
        <row r="164">
          <cell r="A164">
            <v>48033</v>
          </cell>
          <cell r="B164">
            <v>46753</v>
          </cell>
        </row>
        <row r="165">
          <cell r="A165">
            <v>48093</v>
          </cell>
          <cell r="B165">
            <v>46862</v>
          </cell>
        </row>
        <row r="166">
          <cell r="A166">
            <v>48135</v>
          </cell>
          <cell r="B166">
            <v>46863</v>
          </cell>
        </row>
        <row r="167">
          <cell r="A167">
            <v>48155</v>
          </cell>
          <cell r="B167">
            <v>46864</v>
          </cell>
        </row>
        <row r="168">
          <cell r="A168">
            <v>48163</v>
          </cell>
          <cell r="B168">
            <v>46874</v>
          </cell>
        </row>
        <row r="169">
          <cell r="A169">
            <v>48180</v>
          </cell>
          <cell r="B169">
            <v>46894</v>
          </cell>
        </row>
        <row r="170">
          <cell r="A170">
            <v>48207</v>
          </cell>
          <cell r="B170">
            <v>46933</v>
          </cell>
        </row>
        <row r="171">
          <cell r="A171">
            <v>48214</v>
          </cell>
          <cell r="B171">
            <v>46950</v>
          </cell>
        </row>
        <row r="172">
          <cell r="A172">
            <v>48234</v>
          </cell>
          <cell r="B172">
            <v>46980</v>
          </cell>
        </row>
        <row r="173">
          <cell r="A173">
            <v>48262</v>
          </cell>
          <cell r="B173">
            <v>47014</v>
          </cell>
        </row>
        <row r="174">
          <cell r="A174">
            <v>48283</v>
          </cell>
          <cell r="B174">
            <v>47015</v>
          </cell>
        </row>
        <row r="175">
          <cell r="A175">
            <v>48323</v>
          </cell>
          <cell r="B175">
            <v>47016</v>
          </cell>
        </row>
        <row r="176">
          <cell r="A176">
            <v>48361</v>
          </cell>
          <cell r="B176">
            <v>47038</v>
          </cell>
        </row>
        <row r="177">
          <cell r="A177">
            <v>48399</v>
          </cell>
          <cell r="B177">
            <v>47057</v>
          </cell>
        </row>
        <row r="178">
          <cell r="A178">
            <v>48459</v>
          </cell>
          <cell r="B178">
            <v>47058</v>
          </cell>
        </row>
        <row r="179">
          <cell r="A179">
            <v>48501</v>
          </cell>
          <cell r="B179">
            <v>47095</v>
          </cell>
        </row>
        <row r="180">
          <cell r="A180">
            <v>48521</v>
          </cell>
          <cell r="B180">
            <v>47112</v>
          </cell>
        </row>
        <row r="181">
          <cell r="A181">
            <v>48529</v>
          </cell>
          <cell r="B181">
            <v>47118</v>
          </cell>
        </row>
        <row r="182">
          <cell r="A182">
            <v>48546</v>
          </cell>
          <cell r="B182">
            <v>47119</v>
          </cell>
        </row>
        <row r="183">
          <cell r="A183">
            <v>48573</v>
          </cell>
          <cell r="B183">
            <v>47227</v>
          </cell>
        </row>
        <row r="184">
          <cell r="A184">
            <v>48580</v>
          </cell>
          <cell r="B184">
            <v>47228</v>
          </cell>
        </row>
        <row r="185">
          <cell r="A185">
            <v>48600</v>
          </cell>
          <cell r="B185">
            <v>47229</v>
          </cell>
        </row>
        <row r="186">
          <cell r="A186">
            <v>48628</v>
          </cell>
          <cell r="B186">
            <v>47239</v>
          </cell>
        </row>
        <row r="187">
          <cell r="A187">
            <v>48648</v>
          </cell>
          <cell r="B187">
            <v>47259</v>
          </cell>
        </row>
        <row r="188">
          <cell r="A188">
            <v>48688</v>
          </cell>
          <cell r="B188">
            <v>47298</v>
          </cell>
        </row>
        <row r="189">
          <cell r="A189">
            <v>48726</v>
          </cell>
          <cell r="B189">
            <v>47315</v>
          </cell>
        </row>
        <row r="190">
          <cell r="A190">
            <v>48764</v>
          </cell>
          <cell r="B190">
            <v>47345</v>
          </cell>
        </row>
        <row r="191">
          <cell r="A191">
            <v>48824</v>
          </cell>
          <cell r="B191">
            <v>47379</v>
          </cell>
        </row>
        <row r="192">
          <cell r="A192">
            <v>48866</v>
          </cell>
          <cell r="B192">
            <v>47380</v>
          </cell>
        </row>
        <row r="193">
          <cell r="A193">
            <v>48886</v>
          </cell>
          <cell r="B193">
            <v>47381</v>
          </cell>
        </row>
        <row r="194">
          <cell r="A194">
            <v>48894</v>
          </cell>
          <cell r="B194">
            <v>47403</v>
          </cell>
        </row>
        <row r="195">
          <cell r="A195">
            <v>48911</v>
          </cell>
          <cell r="B195">
            <v>47422</v>
          </cell>
        </row>
        <row r="196">
          <cell r="A196">
            <v>48938</v>
          </cell>
          <cell r="B196">
            <v>47423</v>
          </cell>
        </row>
        <row r="197">
          <cell r="A197">
            <v>48945</v>
          </cell>
          <cell r="B197">
            <v>47460</v>
          </cell>
        </row>
        <row r="198">
          <cell r="A198">
            <v>48965</v>
          </cell>
          <cell r="B198">
            <v>47477</v>
          </cell>
        </row>
        <row r="199">
          <cell r="A199">
            <v>48993</v>
          </cell>
          <cell r="B199">
            <v>47483</v>
          </cell>
        </row>
        <row r="200">
          <cell r="A200">
            <v>49013</v>
          </cell>
          <cell r="B200">
            <v>47484</v>
          </cell>
        </row>
        <row r="201">
          <cell r="A201">
            <v>49053</v>
          </cell>
          <cell r="B201">
            <v>47592</v>
          </cell>
        </row>
        <row r="202">
          <cell r="A202">
            <v>49091</v>
          </cell>
          <cell r="B202">
            <v>47593</v>
          </cell>
        </row>
        <row r="203">
          <cell r="A203">
            <v>49129</v>
          </cell>
          <cell r="B203">
            <v>47594</v>
          </cell>
        </row>
        <row r="204">
          <cell r="A204">
            <v>49189</v>
          </cell>
          <cell r="B204">
            <v>47604</v>
          </cell>
        </row>
        <row r="205">
          <cell r="A205">
            <v>49231</v>
          </cell>
          <cell r="B205">
            <v>47624</v>
          </cell>
        </row>
        <row r="206">
          <cell r="A206">
            <v>49251</v>
          </cell>
          <cell r="B206">
            <v>47663</v>
          </cell>
        </row>
        <row r="207">
          <cell r="A207">
            <v>49259</v>
          </cell>
          <cell r="B207">
            <v>47680</v>
          </cell>
        </row>
        <row r="208">
          <cell r="A208">
            <v>49276</v>
          </cell>
          <cell r="B208">
            <v>47710</v>
          </cell>
        </row>
        <row r="209">
          <cell r="A209">
            <v>49303</v>
          </cell>
          <cell r="B209">
            <v>47744</v>
          </cell>
        </row>
        <row r="210">
          <cell r="A210">
            <v>49310</v>
          </cell>
          <cell r="B210">
            <v>47745</v>
          </cell>
        </row>
        <row r="211">
          <cell r="A211">
            <v>49330</v>
          </cell>
          <cell r="B211">
            <v>47746</v>
          </cell>
        </row>
        <row r="212">
          <cell r="A212">
            <v>49358</v>
          </cell>
          <cell r="B212">
            <v>47768</v>
          </cell>
        </row>
        <row r="213">
          <cell r="A213">
            <v>49378</v>
          </cell>
          <cell r="B213">
            <v>47787</v>
          </cell>
        </row>
        <row r="214">
          <cell r="A214">
            <v>49418</v>
          </cell>
          <cell r="B214">
            <v>47788</v>
          </cell>
        </row>
        <row r="215">
          <cell r="A215">
            <v>49456</v>
          </cell>
          <cell r="B215">
            <v>47825</v>
          </cell>
        </row>
        <row r="216">
          <cell r="A216">
            <v>49494</v>
          </cell>
          <cell r="B216">
            <v>47842</v>
          </cell>
        </row>
        <row r="217">
          <cell r="A217">
            <v>49554</v>
          </cell>
          <cell r="B217">
            <v>47848</v>
          </cell>
        </row>
        <row r="218">
          <cell r="A218">
            <v>49596</v>
          </cell>
          <cell r="B218">
            <v>47849</v>
          </cell>
        </row>
        <row r="219">
          <cell r="A219">
            <v>49616</v>
          </cell>
          <cell r="B219">
            <v>47957</v>
          </cell>
        </row>
        <row r="220">
          <cell r="A220">
            <v>49624</v>
          </cell>
          <cell r="B220">
            <v>47958</v>
          </cell>
        </row>
        <row r="221">
          <cell r="A221">
            <v>49641</v>
          </cell>
          <cell r="B221">
            <v>47959</v>
          </cell>
        </row>
        <row r="222">
          <cell r="A222">
            <v>49668</v>
          </cell>
          <cell r="B222">
            <v>47969</v>
          </cell>
        </row>
        <row r="223">
          <cell r="A223">
            <v>49675</v>
          </cell>
          <cell r="B223">
            <v>47989</v>
          </cell>
        </row>
        <row r="224">
          <cell r="A224">
            <v>49695</v>
          </cell>
          <cell r="B224">
            <v>48028</v>
          </cell>
        </row>
        <row r="225">
          <cell r="A225">
            <v>49723</v>
          </cell>
          <cell r="B225">
            <v>48045</v>
          </cell>
        </row>
        <row r="226">
          <cell r="A226">
            <v>49744</v>
          </cell>
          <cell r="B226">
            <v>48075</v>
          </cell>
        </row>
        <row r="227">
          <cell r="A227">
            <v>49784</v>
          </cell>
          <cell r="B227">
            <v>48109</v>
          </cell>
        </row>
        <row r="228">
          <cell r="A228">
            <v>49822</v>
          </cell>
          <cell r="B228">
            <v>48110</v>
          </cell>
        </row>
        <row r="229">
          <cell r="A229">
            <v>49860</v>
          </cell>
          <cell r="B229">
            <v>48111</v>
          </cell>
        </row>
        <row r="230">
          <cell r="A230">
            <v>49920</v>
          </cell>
          <cell r="B230">
            <v>48133</v>
          </cell>
        </row>
        <row r="231">
          <cell r="A231">
            <v>49962</v>
          </cell>
          <cell r="B231">
            <v>48152</v>
          </cell>
        </row>
        <row r="232">
          <cell r="A232">
            <v>49982</v>
          </cell>
          <cell r="B232">
            <v>48153</v>
          </cell>
        </row>
        <row r="233">
          <cell r="A233">
            <v>49990</v>
          </cell>
          <cell r="B233">
            <v>48190</v>
          </cell>
        </row>
        <row r="234">
          <cell r="A234">
            <v>50007</v>
          </cell>
          <cell r="B234">
            <v>48207</v>
          </cell>
        </row>
        <row r="235">
          <cell r="A235">
            <v>50034</v>
          </cell>
          <cell r="B235">
            <v>48213</v>
          </cell>
        </row>
        <row r="236">
          <cell r="A236">
            <v>50041</v>
          </cell>
          <cell r="B236">
            <v>48214</v>
          </cell>
        </row>
        <row r="237">
          <cell r="A237">
            <v>50061</v>
          </cell>
          <cell r="B237">
            <v>48323</v>
          </cell>
        </row>
        <row r="238">
          <cell r="A238">
            <v>50089</v>
          </cell>
          <cell r="B238">
            <v>48324</v>
          </cell>
        </row>
        <row r="239">
          <cell r="A239">
            <v>50109</v>
          </cell>
          <cell r="B239">
            <v>48325</v>
          </cell>
        </row>
        <row r="240">
          <cell r="A240">
            <v>50149</v>
          </cell>
          <cell r="B240">
            <v>48335</v>
          </cell>
        </row>
        <row r="241">
          <cell r="A241">
            <v>50187</v>
          </cell>
          <cell r="B241">
            <v>48355</v>
          </cell>
        </row>
        <row r="242">
          <cell r="A242">
            <v>50225</v>
          </cell>
          <cell r="B242">
            <v>48394</v>
          </cell>
        </row>
        <row r="243">
          <cell r="A243">
            <v>50285</v>
          </cell>
          <cell r="B243">
            <v>48411</v>
          </cell>
        </row>
        <row r="244">
          <cell r="A244">
            <v>50327</v>
          </cell>
          <cell r="B244">
            <v>48441</v>
          </cell>
        </row>
        <row r="245">
          <cell r="A245">
            <v>50347</v>
          </cell>
          <cell r="B245">
            <v>48475</v>
          </cell>
        </row>
        <row r="246">
          <cell r="A246">
            <v>50355</v>
          </cell>
          <cell r="B246">
            <v>48476</v>
          </cell>
        </row>
        <row r="247">
          <cell r="A247">
            <v>50372</v>
          </cell>
          <cell r="B247">
            <v>48477</v>
          </cell>
        </row>
        <row r="248">
          <cell r="A248">
            <v>50399</v>
          </cell>
          <cell r="B248">
            <v>48499</v>
          </cell>
        </row>
        <row r="249">
          <cell r="A249">
            <v>50406</v>
          </cell>
          <cell r="B249">
            <v>48518</v>
          </cell>
        </row>
        <row r="250">
          <cell r="A250">
            <v>50426</v>
          </cell>
          <cell r="B250">
            <v>48519</v>
          </cell>
        </row>
        <row r="251">
          <cell r="A251">
            <v>50454</v>
          </cell>
          <cell r="B251">
            <v>48556</v>
          </cell>
        </row>
        <row r="252">
          <cell r="A252">
            <v>50474</v>
          </cell>
          <cell r="B252">
            <v>48573</v>
          </cell>
        </row>
        <row r="253">
          <cell r="A253">
            <v>50514</v>
          </cell>
          <cell r="B253">
            <v>48579</v>
          </cell>
        </row>
        <row r="254">
          <cell r="A254">
            <v>50552</v>
          </cell>
          <cell r="B254">
            <v>48580</v>
          </cell>
        </row>
        <row r="255">
          <cell r="A255">
            <v>50590</v>
          </cell>
          <cell r="B255">
            <v>48688</v>
          </cell>
        </row>
        <row r="256">
          <cell r="A256">
            <v>50650</v>
          </cell>
          <cell r="B256">
            <v>48689</v>
          </cell>
        </row>
        <row r="257">
          <cell r="A257">
            <v>50692</v>
          </cell>
          <cell r="B257">
            <v>48690</v>
          </cell>
        </row>
        <row r="258">
          <cell r="A258">
            <v>50712</v>
          </cell>
          <cell r="B258">
            <v>48700</v>
          </cell>
        </row>
        <row r="259">
          <cell r="A259">
            <v>50720</v>
          </cell>
          <cell r="B259">
            <v>48720</v>
          </cell>
        </row>
        <row r="260">
          <cell r="A260">
            <v>50737</v>
          </cell>
          <cell r="B260">
            <v>48759</v>
          </cell>
        </row>
        <row r="261">
          <cell r="A261">
            <v>50764</v>
          </cell>
          <cell r="B261">
            <v>48776</v>
          </cell>
        </row>
        <row r="262">
          <cell r="A262">
            <v>50771</v>
          </cell>
          <cell r="B262">
            <v>48806</v>
          </cell>
        </row>
        <row r="263">
          <cell r="A263">
            <v>50791</v>
          </cell>
          <cell r="B263">
            <v>48840</v>
          </cell>
        </row>
        <row r="264">
          <cell r="A264">
            <v>50819</v>
          </cell>
          <cell r="B264">
            <v>48841</v>
          </cell>
        </row>
        <row r="265">
          <cell r="A265">
            <v>50839</v>
          </cell>
          <cell r="B265">
            <v>48842</v>
          </cell>
        </row>
        <row r="266">
          <cell r="A266">
            <v>50879</v>
          </cell>
          <cell r="B266">
            <v>48864</v>
          </cell>
        </row>
        <row r="267">
          <cell r="A267">
            <v>50917</v>
          </cell>
          <cell r="B267">
            <v>48883</v>
          </cell>
        </row>
        <row r="268">
          <cell r="A268">
            <v>50955</v>
          </cell>
          <cell r="B268">
            <v>48884</v>
          </cell>
        </row>
        <row r="269">
          <cell r="A269">
            <v>51015</v>
          </cell>
          <cell r="B269">
            <v>48921</v>
          </cell>
        </row>
        <row r="270">
          <cell r="A270">
            <v>51057</v>
          </cell>
          <cell r="B270">
            <v>48938</v>
          </cell>
        </row>
        <row r="271">
          <cell r="A271">
            <v>51077</v>
          </cell>
          <cell r="B271">
            <v>48944</v>
          </cell>
        </row>
        <row r="272">
          <cell r="A272">
            <v>51085</v>
          </cell>
          <cell r="B272">
            <v>48945</v>
          </cell>
        </row>
        <row r="273">
          <cell r="A273">
            <v>51102</v>
          </cell>
          <cell r="B273">
            <v>49053</v>
          </cell>
        </row>
        <row r="274">
          <cell r="A274">
            <v>51129</v>
          </cell>
          <cell r="B274">
            <v>49054</v>
          </cell>
        </row>
        <row r="275">
          <cell r="A275">
            <v>51136</v>
          </cell>
          <cell r="B275">
            <v>49055</v>
          </cell>
        </row>
        <row r="276">
          <cell r="A276">
            <v>51156</v>
          </cell>
          <cell r="B276">
            <v>49065</v>
          </cell>
        </row>
        <row r="277">
          <cell r="A277">
            <v>51184</v>
          </cell>
          <cell r="B277">
            <v>49085</v>
          </cell>
        </row>
        <row r="278">
          <cell r="A278">
            <v>51205</v>
          </cell>
          <cell r="B278">
            <v>49124</v>
          </cell>
        </row>
        <row r="279">
          <cell r="A279">
            <v>51245</v>
          </cell>
          <cell r="B279">
            <v>49141</v>
          </cell>
        </row>
        <row r="280">
          <cell r="A280">
            <v>51283</v>
          </cell>
          <cell r="B280">
            <v>49171</v>
          </cell>
        </row>
        <row r="281">
          <cell r="A281">
            <v>51321</v>
          </cell>
          <cell r="B281">
            <v>49205</v>
          </cell>
        </row>
        <row r="282">
          <cell r="A282">
            <v>51381</v>
          </cell>
          <cell r="B282">
            <v>49206</v>
          </cell>
        </row>
        <row r="283">
          <cell r="A283">
            <v>51423</v>
          </cell>
          <cell r="B283">
            <v>49207</v>
          </cell>
        </row>
        <row r="284">
          <cell r="A284">
            <v>51443</v>
          </cell>
          <cell r="B284">
            <v>49229</v>
          </cell>
        </row>
        <row r="285">
          <cell r="A285">
            <v>51451</v>
          </cell>
          <cell r="B285">
            <v>49248</v>
          </cell>
        </row>
        <row r="286">
          <cell r="A286">
            <v>51468</v>
          </cell>
          <cell r="B286">
            <v>49249</v>
          </cell>
        </row>
        <row r="287">
          <cell r="A287">
            <v>51495</v>
          </cell>
          <cell r="B287">
            <v>49286</v>
          </cell>
        </row>
        <row r="288">
          <cell r="A288">
            <v>51502</v>
          </cell>
          <cell r="B288">
            <v>49303</v>
          </cell>
        </row>
        <row r="289">
          <cell r="A289">
            <v>51522</v>
          </cell>
          <cell r="B289">
            <v>49309</v>
          </cell>
        </row>
        <row r="290">
          <cell r="A290">
            <v>51550</v>
          </cell>
          <cell r="B290">
            <v>49310</v>
          </cell>
        </row>
        <row r="291">
          <cell r="A291">
            <v>51570</v>
          </cell>
          <cell r="B291">
            <v>49418</v>
          </cell>
        </row>
        <row r="292">
          <cell r="A292">
            <v>51610</v>
          </cell>
          <cell r="B292">
            <v>49419</v>
          </cell>
        </row>
        <row r="293">
          <cell r="A293">
            <v>51648</v>
          </cell>
          <cell r="B293">
            <v>49420</v>
          </cell>
        </row>
        <row r="294">
          <cell r="A294">
            <v>51686</v>
          </cell>
          <cell r="B294">
            <v>49430</v>
          </cell>
        </row>
        <row r="295">
          <cell r="A295">
            <v>51746</v>
          </cell>
          <cell r="B295">
            <v>49450</v>
          </cell>
        </row>
        <row r="296">
          <cell r="A296">
            <v>51788</v>
          </cell>
          <cell r="B296">
            <v>49489</v>
          </cell>
        </row>
        <row r="297">
          <cell r="A297">
            <v>51808</v>
          </cell>
          <cell r="B297">
            <v>49506</v>
          </cell>
        </row>
        <row r="298">
          <cell r="A298">
            <v>51816</v>
          </cell>
          <cell r="B298">
            <v>49536</v>
          </cell>
        </row>
        <row r="299">
          <cell r="A299">
            <v>51833</v>
          </cell>
          <cell r="B299">
            <v>49570</v>
          </cell>
        </row>
        <row r="300">
          <cell r="A300">
            <v>51860</v>
          </cell>
          <cell r="B300">
            <v>49571</v>
          </cell>
        </row>
        <row r="301">
          <cell r="A301">
            <v>51867</v>
          </cell>
          <cell r="B301">
            <v>49572</v>
          </cell>
        </row>
        <row r="302">
          <cell r="A302">
            <v>51887</v>
          </cell>
          <cell r="B302">
            <v>49594</v>
          </cell>
        </row>
        <row r="303">
          <cell r="A303">
            <v>51915</v>
          </cell>
          <cell r="B303">
            <v>49613</v>
          </cell>
        </row>
        <row r="304">
          <cell r="A304">
            <v>51935</v>
          </cell>
          <cell r="B304">
            <v>49614</v>
          </cell>
        </row>
        <row r="305">
          <cell r="A305">
            <v>51975</v>
          </cell>
          <cell r="B305">
            <v>49651</v>
          </cell>
        </row>
        <row r="306">
          <cell r="A306">
            <v>52013</v>
          </cell>
          <cell r="B306">
            <v>49668</v>
          </cell>
        </row>
        <row r="307">
          <cell r="A307">
            <v>52051</v>
          </cell>
          <cell r="B307">
            <v>49674</v>
          </cell>
        </row>
        <row r="308">
          <cell r="A308">
            <v>52111</v>
          </cell>
          <cell r="B308">
            <v>49675</v>
          </cell>
        </row>
        <row r="309">
          <cell r="A309">
            <v>52153</v>
          </cell>
          <cell r="B309">
            <v>49784</v>
          </cell>
        </row>
        <row r="310">
          <cell r="A310">
            <v>52173</v>
          </cell>
          <cell r="B310">
            <v>49785</v>
          </cell>
        </row>
        <row r="311">
          <cell r="A311">
            <v>52181</v>
          </cell>
          <cell r="B311">
            <v>49786</v>
          </cell>
        </row>
        <row r="312">
          <cell r="A312">
            <v>52198</v>
          </cell>
          <cell r="B312">
            <v>49796</v>
          </cell>
        </row>
        <row r="313">
          <cell r="A313">
            <v>52225</v>
          </cell>
          <cell r="B313">
            <v>49816</v>
          </cell>
        </row>
        <row r="314">
          <cell r="A314">
            <v>52232</v>
          </cell>
          <cell r="B314">
            <v>49855</v>
          </cell>
        </row>
        <row r="315">
          <cell r="A315">
            <v>52252</v>
          </cell>
          <cell r="B315">
            <v>49872</v>
          </cell>
        </row>
        <row r="316">
          <cell r="A316">
            <v>52280</v>
          </cell>
          <cell r="B316">
            <v>49902</v>
          </cell>
        </row>
        <row r="317">
          <cell r="A317">
            <v>52300</v>
          </cell>
          <cell r="B317">
            <v>49936</v>
          </cell>
        </row>
        <row r="318">
          <cell r="A318">
            <v>52340</v>
          </cell>
          <cell r="B318">
            <v>49937</v>
          </cell>
        </row>
        <row r="319">
          <cell r="A319">
            <v>52378</v>
          </cell>
          <cell r="B319">
            <v>49938</v>
          </cell>
        </row>
        <row r="320">
          <cell r="A320">
            <v>52416</v>
          </cell>
          <cell r="B320">
            <v>49960</v>
          </cell>
        </row>
        <row r="321">
          <cell r="A321">
            <v>52476</v>
          </cell>
          <cell r="B321">
            <v>49979</v>
          </cell>
        </row>
        <row r="322">
          <cell r="A322">
            <v>52518</v>
          </cell>
          <cell r="B322">
            <v>49980</v>
          </cell>
        </row>
        <row r="323">
          <cell r="A323">
            <v>52538</v>
          </cell>
          <cell r="B323">
            <v>50017</v>
          </cell>
        </row>
        <row r="324">
          <cell r="A324">
            <v>52546</v>
          </cell>
          <cell r="B324">
            <v>50034</v>
          </cell>
        </row>
        <row r="325">
          <cell r="A325">
            <v>52563</v>
          </cell>
          <cell r="B325">
            <v>50040</v>
          </cell>
        </row>
        <row r="326">
          <cell r="A326">
            <v>52590</v>
          </cell>
          <cell r="B326">
            <v>50041</v>
          </cell>
        </row>
        <row r="327">
          <cell r="A327">
            <v>52597</v>
          </cell>
          <cell r="B327">
            <v>50149</v>
          </cell>
        </row>
        <row r="328">
          <cell r="A328">
            <v>52617</v>
          </cell>
          <cell r="B328">
            <v>50150</v>
          </cell>
        </row>
        <row r="329">
          <cell r="A329">
            <v>52645</v>
          </cell>
          <cell r="B329">
            <v>50151</v>
          </cell>
        </row>
        <row r="330">
          <cell r="A330">
            <v>52666</v>
          </cell>
          <cell r="B330">
            <v>50161</v>
          </cell>
        </row>
        <row r="331">
          <cell r="A331">
            <v>52706</v>
          </cell>
          <cell r="B331">
            <v>50181</v>
          </cell>
        </row>
        <row r="332">
          <cell r="A332">
            <v>52744</v>
          </cell>
          <cell r="B332">
            <v>50220</v>
          </cell>
        </row>
        <row r="333">
          <cell r="A333">
            <v>52782</v>
          </cell>
          <cell r="B333">
            <v>50237</v>
          </cell>
        </row>
        <row r="334">
          <cell r="A334">
            <v>52842</v>
          </cell>
          <cell r="B334">
            <v>50267</v>
          </cell>
        </row>
        <row r="335">
          <cell r="A335">
            <v>52884</v>
          </cell>
          <cell r="B335">
            <v>50301</v>
          </cell>
        </row>
        <row r="336">
          <cell r="A336">
            <v>52904</v>
          </cell>
          <cell r="B336">
            <v>50302</v>
          </cell>
        </row>
        <row r="337">
          <cell r="A337">
            <v>52912</v>
          </cell>
          <cell r="B337">
            <v>50303</v>
          </cell>
        </row>
        <row r="338">
          <cell r="A338">
            <v>52929</v>
          </cell>
          <cell r="B338">
            <v>50325</v>
          </cell>
        </row>
        <row r="339">
          <cell r="A339">
            <v>52956</v>
          </cell>
          <cell r="B339">
            <v>50344</v>
          </cell>
        </row>
        <row r="340">
          <cell r="A340">
            <v>52963</v>
          </cell>
          <cell r="B340">
            <v>50345</v>
          </cell>
        </row>
        <row r="341">
          <cell r="A341">
            <v>52983</v>
          </cell>
          <cell r="B341">
            <v>50382</v>
          </cell>
        </row>
        <row r="342">
          <cell r="A342">
            <v>53011</v>
          </cell>
          <cell r="B342">
            <v>50399</v>
          </cell>
        </row>
        <row r="343">
          <cell r="A343">
            <v>53031</v>
          </cell>
          <cell r="B343">
            <v>50405</v>
          </cell>
        </row>
        <row r="344">
          <cell r="A344">
            <v>53071</v>
          </cell>
          <cell r="B344">
            <v>50406</v>
          </cell>
        </row>
        <row r="345">
          <cell r="A345">
            <v>53109</v>
          </cell>
          <cell r="B345">
            <v>50514</v>
          </cell>
        </row>
        <row r="346">
          <cell r="A346">
            <v>53147</v>
          </cell>
          <cell r="B346">
            <v>50515</v>
          </cell>
        </row>
        <row r="347">
          <cell r="A347">
            <v>53207</v>
          </cell>
          <cell r="B347">
            <v>50516</v>
          </cell>
        </row>
        <row r="348">
          <cell r="A348">
            <v>53249</v>
          </cell>
          <cell r="B348">
            <v>50526</v>
          </cell>
        </row>
        <row r="349">
          <cell r="A349">
            <v>53269</v>
          </cell>
          <cell r="B349">
            <v>50546</v>
          </cell>
        </row>
        <row r="350">
          <cell r="A350">
            <v>53277</v>
          </cell>
          <cell r="B350">
            <v>50585</v>
          </cell>
        </row>
        <row r="351">
          <cell r="A351">
            <v>53294</v>
          </cell>
          <cell r="B351">
            <v>50602</v>
          </cell>
        </row>
        <row r="352">
          <cell r="A352">
            <v>53321</v>
          </cell>
          <cell r="B352">
            <v>50632</v>
          </cell>
        </row>
        <row r="353">
          <cell r="A353">
            <v>53328</v>
          </cell>
          <cell r="B353">
            <v>50666</v>
          </cell>
        </row>
        <row r="354">
          <cell r="A354">
            <v>53348</v>
          </cell>
          <cell r="B354">
            <v>50667</v>
          </cell>
        </row>
        <row r="355">
          <cell r="A355">
            <v>53376</v>
          </cell>
          <cell r="B355">
            <v>50668</v>
          </cell>
        </row>
        <row r="356">
          <cell r="A356">
            <v>53396</v>
          </cell>
          <cell r="B356">
            <v>50690</v>
          </cell>
        </row>
        <row r="357">
          <cell r="A357">
            <v>53436</v>
          </cell>
          <cell r="B357">
            <v>50709</v>
          </cell>
        </row>
        <row r="358">
          <cell r="A358">
            <v>53474</v>
          </cell>
          <cell r="B358">
            <v>50710</v>
          </cell>
        </row>
        <row r="359">
          <cell r="A359">
            <v>53512</v>
          </cell>
          <cell r="B359">
            <v>50747</v>
          </cell>
        </row>
        <row r="360">
          <cell r="A360">
            <v>53572</v>
          </cell>
          <cell r="B360">
            <v>50764</v>
          </cell>
        </row>
        <row r="361">
          <cell r="A361">
            <v>53614</v>
          </cell>
          <cell r="B361">
            <v>50770</v>
          </cell>
        </row>
        <row r="362">
          <cell r="A362">
            <v>53634</v>
          </cell>
          <cell r="B362">
            <v>50771</v>
          </cell>
        </row>
        <row r="363">
          <cell r="A363">
            <v>53642</v>
          </cell>
          <cell r="B363">
            <v>50879</v>
          </cell>
        </row>
        <row r="364">
          <cell r="A364">
            <v>53659</v>
          </cell>
          <cell r="B364">
            <v>50880</v>
          </cell>
        </row>
        <row r="365">
          <cell r="A365">
            <v>53686</v>
          </cell>
          <cell r="B365">
            <v>50881</v>
          </cell>
        </row>
        <row r="366">
          <cell r="A366">
            <v>53693</v>
          </cell>
          <cell r="B366">
            <v>50891</v>
          </cell>
        </row>
        <row r="367">
          <cell r="A367">
            <v>53713</v>
          </cell>
          <cell r="B367">
            <v>50911</v>
          </cell>
        </row>
        <row r="368">
          <cell r="A368">
            <v>53741</v>
          </cell>
          <cell r="B368">
            <v>50950</v>
          </cell>
        </row>
        <row r="369">
          <cell r="A369">
            <v>53761</v>
          </cell>
          <cell r="B369">
            <v>50967</v>
          </cell>
        </row>
        <row r="370">
          <cell r="A370">
            <v>53801</v>
          </cell>
          <cell r="B370">
            <v>50997</v>
          </cell>
        </row>
        <row r="371">
          <cell r="A371">
            <v>53839</v>
          </cell>
          <cell r="B371">
            <v>51031</v>
          </cell>
        </row>
        <row r="372">
          <cell r="A372">
            <v>53877</v>
          </cell>
          <cell r="B372">
            <v>51032</v>
          </cell>
        </row>
        <row r="373">
          <cell r="A373">
            <v>53937</v>
          </cell>
          <cell r="B373">
            <v>51033</v>
          </cell>
        </row>
        <row r="374">
          <cell r="A374">
            <v>53979</v>
          </cell>
          <cell r="B374">
            <v>51055</v>
          </cell>
        </row>
        <row r="375">
          <cell r="A375">
            <v>53999</v>
          </cell>
          <cell r="B375">
            <v>51074</v>
          </cell>
        </row>
        <row r="376">
          <cell r="A376">
            <v>54007</v>
          </cell>
          <cell r="B376">
            <v>51075</v>
          </cell>
        </row>
        <row r="377">
          <cell r="A377">
            <v>54024</v>
          </cell>
          <cell r="B377">
            <v>51112</v>
          </cell>
        </row>
        <row r="378">
          <cell r="A378">
            <v>54051</v>
          </cell>
          <cell r="B378">
            <v>51129</v>
          </cell>
        </row>
        <row r="379">
          <cell r="A379">
            <v>54058</v>
          </cell>
          <cell r="B379">
            <v>51135</v>
          </cell>
        </row>
        <row r="380">
          <cell r="A380">
            <v>54078</v>
          </cell>
          <cell r="B380">
            <v>51136</v>
          </cell>
        </row>
        <row r="381">
          <cell r="A381">
            <v>54106</v>
          </cell>
          <cell r="B381">
            <v>51245</v>
          </cell>
        </row>
        <row r="382">
          <cell r="A382">
            <v>54127</v>
          </cell>
          <cell r="B382">
            <v>51246</v>
          </cell>
        </row>
        <row r="383">
          <cell r="A383">
            <v>54167</v>
          </cell>
          <cell r="B383">
            <v>51247</v>
          </cell>
        </row>
        <row r="384">
          <cell r="A384">
            <v>54205</v>
          </cell>
          <cell r="B384">
            <v>51257</v>
          </cell>
        </row>
        <row r="385">
          <cell r="A385">
            <v>54243</v>
          </cell>
          <cell r="B385">
            <v>51277</v>
          </cell>
        </row>
        <row r="386">
          <cell r="A386">
            <v>54303</v>
          </cell>
          <cell r="B386">
            <v>51316</v>
          </cell>
        </row>
        <row r="387">
          <cell r="A387">
            <v>54345</v>
          </cell>
          <cell r="B387">
            <v>51333</v>
          </cell>
        </row>
        <row r="388">
          <cell r="A388">
            <v>54365</v>
          </cell>
          <cell r="B388">
            <v>51363</v>
          </cell>
        </row>
        <row r="389">
          <cell r="A389">
            <v>54373</v>
          </cell>
          <cell r="B389">
            <v>51397</v>
          </cell>
        </row>
        <row r="390">
          <cell r="A390">
            <v>54390</v>
          </cell>
          <cell r="B390">
            <v>51398</v>
          </cell>
        </row>
        <row r="391">
          <cell r="A391">
            <v>54417</v>
          </cell>
          <cell r="B391">
            <v>51399</v>
          </cell>
        </row>
        <row r="392">
          <cell r="A392">
            <v>54424</v>
          </cell>
          <cell r="B392">
            <v>51421</v>
          </cell>
        </row>
        <row r="393">
          <cell r="A393">
            <v>54444</v>
          </cell>
          <cell r="B393">
            <v>51440</v>
          </cell>
        </row>
        <row r="394">
          <cell r="A394">
            <v>54472</v>
          </cell>
          <cell r="B394">
            <v>51441</v>
          </cell>
        </row>
        <row r="395">
          <cell r="A395">
            <v>54492</v>
          </cell>
          <cell r="B395">
            <v>51478</v>
          </cell>
        </row>
        <row r="396">
          <cell r="A396">
            <v>54532</v>
          </cell>
          <cell r="B396">
            <v>51495</v>
          </cell>
        </row>
        <row r="397">
          <cell r="A397">
            <v>54570</v>
          </cell>
          <cell r="B397">
            <v>51501</v>
          </cell>
        </row>
        <row r="398">
          <cell r="A398">
            <v>54608</v>
          </cell>
          <cell r="B398">
            <v>51502</v>
          </cell>
        </row>
        <row r="399">
          <cell r="A399">
            <v>54668</v>
          </cell>
          <cell r="B399">
            <v>51610</v>
          </cell>
        </row>
        <row r="400">
          <cell r="A400">
            <v>54710</v>
          </cell>
          <cell r="B400">
            <v>51611</v>
          </cell>
        </row>
        <row r="401">
          <cell r="A401">
            <v>54730</v>
          </cell>
          <cell r="B401">
            <v>51612</v>
          </cell>
        </row>
        <row r="402">
          <cell r="A402">
            <v>54738</v>
          </cell>
          <cell r="B402">
            <v>51622</v>
          </cell>
        </row>
        <row r="403">
          <cell r="A403">
            <v>54755</v>
          </cell>
          <cell r="B403">
            <v>51642</v>
          </cell>
        </row>
        <row r="404">
          <cell r="A404">
            <v>54782</v>
          </cell>
          <cell r="B404">
            <v>51681</v>
          </cell>
        </row>
        <row r="405">
          <cell r="A405">
            <v>54789</v>
          </cell>
          <cell r="B405">
            <v>51698</v>
          </cell>
        </row>
        <row r="406">
          <cell r="A406">
            <v>54809</v>
          </cell>
          <cell r="B406">
            <v>51728</v>
          </cell>
        </row>
        <row r="407">
          <cell r="A407">
            <v>54837</v>
          </cell>
          <cell r="B407">
            <v>51762</v>
          </cell>
        </row>
        <row r="408">
          <cell r="A408">
            <v>54857</v>
          </cell>
          <cell r="B408">
            <v>51763</v>
          </cell>
        </row>
        <row r="409">
          <cell r="A409">
            <v>54897</v>
          </cell>
          <cell r="B409">
            <v>51764</v>
          </cell>
        </row>
        <row r="410">
          <cell r="A410">
            <v>54935</v>
          </cell>
          <cell r="B410">
            <v>51786</v>
          </cell>
        </row>
        <row r="411">
          <cell r="A411">
            <v>54973</v>
          </cell>
          <cell r="B411">
            <v>51805</v>
          </cell>
        </row>
        <row r="412">
          <cell r="A412">
            <v>55033</v>
          </cell>
          <cell r="B412">
            <v>51806</v>
          </cell>
        </row>
        <row r="413">
          <cell r="A413">
            <v>55075</v>
          </cell>
          <cell r="B413">
            <v>51843</v>
          </cell>
        </row>
        <row r="414">
          <cell r="A414">
            <v>55095</v>
          </cell>
          <cell r="B414">
            <v>51860</v>
          </cell>
        </row>
        <row r="415">
          <cell r="A415">
            <v>55103</v>
          </cell>
          <cell r="B415">
            <v>51866</v>
          </cell>
        </row>
        <row r="416">
          <cell r="A416">
            <v>55120</v>
          </cell>
          <cell r="B416">
            <v>51867</v>
          </cell>
        </row>
        <row r="417">
          <cell r="A417">
            <v>55147</v>
          </cell>
          <cell r="B417">
            <v>51975</v>
          </cell>
        </row>
        <row r="418">
          <cell r="A418">
            <v>55154</v>
          </cell>
          <cell r="B418">
            <v>51976</v>
          </cell>
        </row>
        <row r="419">
          <cell r="A419">
            <v>55174</v>
          </cell>
          <cell r="B419">
            <v>51977</v>
          </cell>
        </row>
        <row r="420">
          <cell r="A420">
            <v>55202</v>
          </cell>
          <cell r="B420">
            <v>51987</v>
          </cell>
        </row>
        <row r="421">
          <cell r="A421">
            <v>55222</v>
          </cell>
          <cell r="B421">
            <v>52007</v>
          </cell>
        </row>
        <row r="422">
          <cell r="A422">
            <v>55262</v>
          </cell>
          <cell r="B422">
            <v>52046</v>
          </cell>
        </row>
        <row r="423">
          <cell r="A423">
            <v>55300</v>
          </cell>
          <cell r="B423">
            <v>52063</v>
          </cell>
        </row>
        <row r="424">
          <cell r="A424">
            <v>55338</v>
          </cell>
          <cell r="B424">
            <v>52093</v>
          </cell>
        </row>
        <row r="425">
          <cell r="A425">
            <v>55398</v>
          </cell>
          <cell r="B425">
            <v>52127</v>
          </cell>
        </row>
        <row r="426">
          <cell r="A426">
            <v>55440</v>
          </cell>
          <cell r="B426">
            <v>52128</v>
          </cell>
        </row>
        <row r="427">
          <cell r="A427">
            <v>55460</v>
          </cell>
          <cell r="B427">
            <v>52129</v>
          </cell>
        </row>
        <row r="428">
          <cell r="A428">
            <v>55468</v>
          </cell>
          <cell r="B428">
            <v>52151</v>
          </cell>
        </row>
        <row r="429">
          <cell r="A429">
            <v>55485</v>
          </cell>
          <cell r="B429">
            <v>52170</v>
          </cell>
        </row>
        <row r="430">
          <cell r="A430">
            <v>55512</v>
          </cell>
          <cell r="B430">
            <v>52171</v>
          </cell>
        </row>
        <row r="431">
          <cell r="A431">
            <v>55519</v>
          </cell>
          <cell r="B431">
            <v>52208</v>
          </cell>
        </row>
        <row r="432">
          <cell r="A432">
            <v>55539</v>
          </cell>
          <cell r="B432">
            <v>52225</v>
          </cell>
        </row>
        <row r="433">
          <cell r="A433">
            <v>55567</v>
          </cell>
          <cell r="B433">
            <v>52231</v>
          </cell>
        </row>
        <row r="434">
          <cell r="A434">
            <v>55588</v>
          </cell>
          <cell r="B434">
            <v>52232</v>
          </cell>
        </row>
        <row r="435">
          <cell r="A435">
            <v>55628</v>
          </cell>
          <cell r="B435">
            <v>52340</v>
          </cell>
        </row>
        <row r="436">
          <cell r="A436">
            <v>55666</v>
          </cell>
          <cell r="B436">
            <v>52341</v>
          </cell>
        </row>
        <row r="437">
          <cell r="A437">
            <v>55704</v>
          </cell>
          <cell r="B437">
            <v>52342</v>
          </cell>
        </row>
        <row r="438">
          <cell r="A438">
            <v>55764</v>
          </cell>
          <cell r="B438">
            <v>52352</v>
          </cell>
        </row>
        <row r="439">
          <cell r="A439">
            <v>55806</v>
          </cell>
          <cell r="B439">
            <v>52372</v>
          </cell>
        </row>
        <row r="440">
          <cell r="A440">
            <v>55826</v>
          </cell>
          <cell r="B440">
            <v>52411</v>
          </cell>
        </row>
        <row r="441">
          <cell r="A441">
            <v>55834</v>
          </cell>
          <cell r="B441">
            <v>52428</v>
          </cell>
        </row>
        <row r="442">
          <cell r="A442">
            <v>55851</v>
          </cell>
          <cell r="B442">
            <v>52458</v>
          </cell>
        </row>
        <row r="443">
          <cell r="A443">
            <v>55878</v>
          </cell>
          <cell r="B443">
            <v>52492</v>
          </cell>
        </row>
        <row r="444">
          <cell r="A444">
            <v>55885</v>
          </cell>
          <cell r="B444">
            <v>52493</v>
          </cell>
        </row>
        <row r="445">
          <cell r="A445">
            <v>55905</v>
          </cell>
          <cell r="B445">
            <v>52494</v>
          </cell>
        </row>
        <row r="446">
          <cell r="A446">
            <v>55933</v>
          </cell>
          <cell r="B446">
            <v>52516</v>
          </cell>
        </row>
        <row r="447">
          <cell r="A447">
            <v>55953</v>
          </cell>
          <cell r="B447">
            <v>52535</v>
          </cell>
        </row>
        <row r="448">
          <cell r="A448">
            <v>55993</v>
          </cell>
          <cell r="B448">
            <v>52536</v>
          </cell>
        </row>
        <row r="449">
          <cell r="A449">
            <v>56031</v>
          </cell>
          <cell r="B449">
            <v>52573</v>
          </cell>
        </row>
        <row r="450">
          <cell r="A450">
            <v>56069</v>
          </cell>
          <cell r="B450">
            <v>52590</v>
          </cell>
        </row>
        <row r="451">
          <cell r="A451">
            <v>56129</v>
          </cell>
          <cell r="B451">
            <v>52596</v>
          </cell>
        </row>
        <row r="452">
          <cell r="A452">
            <v>56171</v>
          </cell>
          <cell r="B452">
            <v>52597</v>
          </cell>
        </row>
        <row r="453">
          <cell r="A453">
            <v>56191</v>
          </cell>
          <cell r="B453">
            <v>52706</v>
          </cell>
        </row>
        <row r="454">
          <cell r="A454">
            <v>56199</v>
          </cell>
          <cell r="B454">
            <v>52707</v>
          </cell>
        </row>
        <row r="455">
          <cell r="A455">
            <v>56216</v>
          </cell>
          <cell r="B455">
            <v>52708</v>
          </cell>
        </row>
        <row r="456">
          <cell r="A456">
            <v>56243</v>
          </cell>
          <cell r="B456">
            <v>52718</v>
          </cell>
        </row>
        <row r="457">
          <cell r="A457">
            <v>56250</v>
          </cell>
          <cell r="B457">
            <v>52738</v>
          </cell>
        </row>
        <row r="458">
          <cell r="A458">
            <v>56270</v>
          </cell>
          <cell r="B458">
            <v>52777</v>
          </cell>
        </row>
        <row r="459">
          <cell r="A459">
            <v>56298</v>
          </cell>
          <cell r="B459">
            <v>52794</v>
          </cell>
        </row>
        <row r="460">
          <cell r="A460">
            <v>56318</v>
          </cell>
          <cell r="B460">
            <v>52824</v>
          </cell>
        </row>
        <row r="461">
          <cell r="A461">
            <v>56358</v>
          </cell>
          <cell r="B461">
            <v>52858</v>
          </cell>
        </row>
        <row r="462">
          <cell r="A462">
            <v>56396</v>
          </cell>
          <cell r="B462">
            <v>52859</v>
          </cell>
        </row>
        <row r="463">
          <cell r="A463">
            <v>56434</v>
          </cell>
          <cell r="B463">
            <v>52860</v>
          </cell>
        </row>
        <row r="464">
          <cell r="A464">
            <v>56494</v>
          </cell>
          <cell r="B464">
            <v>52882</v>
          </cell>
        </row>
        <row r="465">
          <cell r="A465">
            <v>56536</v>
          </cell>
          <cell r="B465">
            <v>52901</v>
          </cell>
        </row>
        <row r="466">
          <cell r="A466">
            <v>56556</v>
          </cell>
          <cell r="B466">
            <v>52902</v>
          </cell>
        </row>
        <row r="467">
          <cell r="A467">
            <v>56564</v>
          </cell>
          <cell r="B467">
            <v>52939</v>
          </cell>
        </row>
        <row r="468">
          <cell r="A468">
            <v>56581</v>
          </cell>
          <cell r="B468">
            <v>52956</v>
          </cell>
        </row>
        <row r="469">
          <cell r="A469">
            <v>56608</v>
          </cell>
          <cell r="B469">
            <v>52962</v>
          </cell>
        </row>
        <row r="470">
          <cell r="A470">
            <v>56615</v>
          </cell>
          <cell r="B470">
            <v>52963</v>
          </cell>
        </row>
        <row r="471">
          <cell r="A471">
            <v>56635</v>
          </cell>
          <cell r="B471">
            <v>53071</v>
          </cell>
        </row>
        <row r="472">
          <cell r="A472">
            <v>56663</v>
          </cell>
          <cell r="B472">
            <v>53072</v>
          </cell>
        </row>
        <row r="473">
          <cell r="A473">
            <v>56683</v>
          </cell>
          <cell r="B473">
            <v>53073</v>
          </cell>
        </row>
        <row r="474">
          <cell r="A474">
            <v>56723</v>
          </cell>
          <cell r="B474">
            <v>53083</v>
          </cell>
        </row>
        <row r="475">
          <cell r="A475">
            <v>56761</v>
          </cell>
          <cell r="B475">
            <v>53103</v>
          </cell>
        </row>
        <row r="476">
          <cell r="A476">
            <v>56799</v>
          </cell>
          <cell r="B476">
            <v>53142</v>
          </cell>
        </row>
        <row r="477">
          <cell r="A477">
            <v>56859</v>
          </cell>
          <cell r="B477">
            <v>53159</v>
          </cell>
        </row>
        <row r="478">
          <cell r="A478">
            <v>56901</v>
          </cell>
          <cell r="B478">
            <v>53189</v>
          </cell>
        </row>
        <row r="479">
          <cell r="A479">
            <v>56921</v>
          </cell>
          <cell r="B479">
            <v>53223</v>
          </cell>
        </row>
        <row r="480">
          <cell r="A480">
            <v>56929</v>
          </cell>
          <cell r="B480">
            <v>53224</v>
          </cell>
        </row>
        <row r="481">
          <cell r="A481">
            <v>56946</v>
          </cell>
          <cell r="B481">
            <v>53225</v>
          </cell>
        </row>
        <row r="482">
          <cell r="A482">
            <v>56973</v>
          </cell>
          <cell r="B482">
            <v>53247</v>
          </cell>
        </row>
        <row r="483">
          <cell r="A483">
            <v>56980</v>
          </cell>
          <cell r="B483">
            <v>53266</v>
          </cell>
        </row>
        <row r="484">
          <cell r="A484">
            <v>57000</v>
          </cell>
          <cell r="B484">
            <v>53267</v>
          </cell>
        </row>
        <row r="485">
          <cell r="A485">
            <v>57028</v>
          </cell>
          <cell r="B485">
            <v>53304</v>
          </cell>
        </row>
        <row r="486">
          <cell r="A486">
            <v>57049</v>
          </cell>
          <cell r="B486">
            <v>53321</v>
          </cell>
        </row>
        <row r="487">
          <cell r="A487">
            <v>57089</v>
          </cell>
          <cell r="B487">
            <v>53327</v>
          </cell>
        </row>
        <row r="488">
          <cell r="A488">
            <v>57127</v>
          </cell>
          <cell r="B488">
            <v>53328</v>
          </cell>
        </row>
        <row r="489">
          <cell r="A489">
            <v>57165</v>
          </cell>
          <cell r="B489">
            <v>53436</v>
          </cell>
        </row>
        <row r="490">
          <cell r="A490">
            <v>57225</v>
          </cell>
          <cell r="B490">
            <v>53437</v>
          </cell>
        </row>
        <row r="491">
          <cell r="A491">
            <v>57267</v>
          </cell>
          <cell r="B491">
            <v>53438</v>
          </cell>
        </row>
        <row r="492">
          <cell r="A492">
            <v>57287</v>
          </cell>
          <cell r="B492">
            <v>53448</v>
          </cell>
        </row>
        <row r="493">
          <cell r="A493">
            <v>57295</v>
          </cell>
          <cell r="B493">
            <v>53468</v>
          </cell>
        </row>
        <row r="494">
          <cell r="A494">
            <v>57312</v>
          </cell>
          <cell r="B494">
            <v>53507</v>
          </cell>
        </row>
        <row r="495">
          <cell r="A495">
            <v>57339</v>
          </cell>
          <cell r="B495">
            <v>53524</v>
          </cell>
        </row>
        <row r="496">
          <cell r="A496">
            <v>57346</v>
          </cell>
          <cell r="B496">
            <v>53554</v>
          </cell>
        </row>
        <row r="497">
          <cell r="A497">
            <v>57366</v>
          </cell>
          <cell r="B497">
            <v>53588</v>
          </cell>
        </row>
        <row r="498">
          <cell r="A498">
            <v>57394</v>
          </cell>
          <cell r="B498">
            <v>53589</v>
          </cell>
        </row>
      </sheetData>
      <sheetData sheetId="1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ost"/>
      <sheetName val="Formulas"/>
      <sheetName val="Z-Spread"/>
      <sheetName val="NSS"/>
      <sheetName val="Aux"/>
      <sheetName val="Seri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2">
          <cell r="A2">
            <v>43466</v>
          </cell>
          <cell r="B2">
            <v>43466</v>
          </cell>
        </row>
        <row r="3">
          <cell r="A3">
            <v>43486</v>
          </cell>
          <cell r="B3">
            <v>43574</v>
          </cell>
        </row>
        <row r="4">
          <cell r="A4">
            <v>43514</v>
          </cell>
          <cell r="B4">
            <v>43575</v>
          </cell>
        </row>
        <row r="5">
          <cell r="A5">
            <v>43534</v>
          </cell>
          <cell r="B5">
            <v>43576</v>
          </cell>
        </row>
        <row r="6">
          <cell r="A6">
            <v>43574</v>
          </cell>
          <cell r="B6">
            <v>43586</v>
          </cell>
        </row>
        <row r="7">
          <cell r="A7">
            <v>43612</v>
          </cell>
          <cell r="B7">
            <v>43606</v>
          </cell>
        </row>
        <row r="8">
          <cell r="A8">
            <v>43650</v>
          </cell>
          <cell r="B8">
            <v>43645</v>
          </cell>
        </row>
        <row r="9">
          <cell r="A9">
            <v>43710</v>
          </cell>
          <cell r="B9">
            <v>43662</v>
          </cell>
        </row>
        <row r="10">
          <cell r="A10">
            <v>43752</v>
          </cell>
          <cell r="B10">
            <v>43692</v>
          </cell>
        </row>
        <row r="11">
          <cell r="A11">
            <v>43772</v>
          </cell>
          <cell r="B11">
            <v>43726</v>
          </cell>
        </row>
        <row r="12">
          <cell r="A12">
            <v>43780</v>
          </cell>
          <cell r="B12">
            <v>43727</v>
          </cell>
        </row>
        <row r="13">
          <cell r="A13">
            <v>43797</v>
          </cell>
          <cell r="B13">
            <v>43728</v>
          </cell>
        </row>
        <row r="14">
          <cell r="A14">
            <v>43824</v>
          </cell>
          <cell r="B14">
            <v>43750</v>
          </cell>
        </row>
        <row r="15">
          <cell r="A15">
            <v>43831</v>
          </cell>
          <cell r="B15">
            <v>43769</v>
          </cell>
        </row>
        <row r="16">
          <cell r="A16">
            <v>43851</v>
          </cell>
          <cell r="B16">
            <v>43770</v>
          </cell>
        </row>
        <row r="17">
          <cell r="A17">
            <v>43879</v>
          </cell>
          <cell r="B17">
            <v>43807</v>
          </cell>
        </row>
        <row r="18">
          <cell r="A18">
            <v>43900</v>
          </cell>
          <cell r="B18">
            <v>43824</v>
          </cell>
        </row>
        <row r="19">
          <cell r="A19">
            <v>43940</v>
          </cell>
          <cell r="B19">
            <v>43830</v>
          </cell>
        </row>
        <row r="20">
          <cell r="A20">
            <v>43978</v>
          </cell>
          <cell r="B20">
            <v>43831</v>
          </cell>
        </row>
        <row r="21">
          <cell r="A21">
            <v>44016</v>
          </cell>
          <cell r="B21">
            <v>43940</v>
          </cell>
        </row>
        <row r="22">
          <cell r="A22">
            <v>44076</v>
          </cell>
          <cell r="B22">
            <v>43941</v>
          </cell>
        </row>
        <row r="23">
          <cell r="A23">
            <v>44118</v>
          </cell>
          <cell r="B23">
            <v>43942</v>
          </cell>
        </row>
        <row r="24">
          <cell r="A24">
            <v>44138</v>
          </cell>
          <cell r="B24">
            <v>43952</v>
          </cell>
        </row>
        <row r="25">
          <cell r="A25">
            <v>44146</v>
          </cell>
          <cell r="B25">
            <v>43972</v>
          </cell>
        </row>
        <row r="26">
          <cell r="A26">
            <v>44163</v>
          </cell>
          <cell r="B26">
            <v>44011</v>
          </cell>
        </row>
        <row r="27">
          <cell r="A27">
            <v>44190</v>
          </cell>
          <cell r="B27">
            <v>44028</v>
          </cell>
        </row>
        <row r="28">
          <cell r="A28">
            <v>44197</v>
          </cell>
          <cell r="B28">
            <v>44058</v>
          </cell>
        </row>
        <row r="29">
          <cell r="A29">
            <v>44217</v>
          </cell>
          <cell r="B29">
            <v>44092</v>
          </cell>
        </row>
        <row r="30">
          <cell r="A30">
            <v>44245</v>
          </cell>
          <cell r="B30">
            <v>44093</v>
          </cell>
        </row>
        <row r="31">
          <cell r="A31">
            <v>44265</v>
          </cell>
          <cell r="B31">
            <v>44094</v>
          </cell>
        </row>
        <row r="32">
          <cell r="A32">
            <v>44305</v>
          </cell>
          <cell r="B32">
            <v>44116</v>
          </cell>
        </row>
        <row r="33">
          <cell r="A33">
            <v>44343</v>
          </cell>
          <cell r="B33">
            <v>44135</v>
          </cell>
        </row>
        <row r="34">
          <cell r="A34">
            <v>44381</v>
          </cell>
          <cell r="B34">
            <v>44136</v>
          </cell>
        </row>
        <row r="35">
          <cell r="A35">
            <v>44441</v>
          </cell>
          <cell r="B35">
            <v>44173</v>
          </cell>
        </row>
        <row r="36">
          <cell r="A36">
            <v>44483</v>
          </cell>
          <cell r="B36">
            <v>44190</v>
          </cell>
        </row>
        <row r="37">
          <cell r="A37">
            <v>44503</v>
          </cell>
          <cell r="B37">
            <v>44196</v>
          </cell>
        </row>
        <row r="38">
          <cell r="A38">
            <v>44511</v>
          </cell>
          <cell r="B38">
            <v>44197</v>
          </cell>
        </row>
        <row r="39">
          <cell r="A39">
            <v>44528</v>
          </cell>
          <cell r="B39">
            <v>44305</v>
          </cell>
        </row>
        <row r="40">
          <cell r="A40">
            <v>44555</v>
          </cell>
          <cell r="B40">
            <v>44306</v>
          </cell>
        </row>
        <row r="41">
          <cell r="A41">
            <v>44562</v>
          </cell>
          <cell r="B41">
            <v>44307</v>
          </cell>
        </row>
        <row r="42">
          <cell r="A42">
            <v>44582</v>
          </cell>
          <cell r="B42">
            <v>44317</v>
          </cell>
        </row>
        <row r="43">
          <cell r="A43">
            <v>44610</v>
          </cell>
          <cell r="B43">
            <v>44337</v>
          </cell>
        </row>
        <row r="44">
          <cell r="A44">
            <v>44630</v>
          </cell>
          <cell r="B44">
            <v>44376</v>
          </cell>
        </row>
        <row r="45">
          <cell r="A45">
            <v>44670</v>
          </cell>
          <cell r="B45">
            <v>44393</v>
          </cell>
        </row>
        <row r="46">
          <cell r="A46">
            <v>44708</v>
          </cell>
          <cell r="B46">
            <v>44423</v>
          </cell>
        </row>
        <row r="47">
          <cell r="A47">
            <v>44746</v>
          </cell>
          <cell r="B47">
            <v>44457</v>
          </cell>
        </row>
        <row r="48">
          <cell r="A48">
            <v>44806</v>
          </cell>
          <cell r="B48">
            <v>44458</v>
          </cell>
        </row>
        <row r="49">
          <cell r="A49">
            <v>44848</v>
          </cell>
          <cell r="B49">
            <v>44459</v>
          </cell>
        </row>
        <row r="50">
          <cell r="A50">
            <v>44868</v>
          </cell>
          <cell r="B50">
            <v>44481</v>
          </cell>
        </row>
        <row r="51">
          <cell r="A51">
            <v>44876</v>
          </cell>
          <cell r="B51">
            <v>44500</v>
          </cell>
        </row>
        <row r="52">
          <cell r="A52">
            <v>44893</v>
          </cell>
          <cell r="B52">
            <v>44501</v>
          </cell>
        </row>
        <row r="53">
          <cell r="A53">
            <v>44920</v>
          </cell>
          <cell r="B53">
            <v>44538</v>
          </cell>
        </row>
        <row r="54">
          <cell r="A54">
            <v>44927</v>
          </cell>
          <cell r="B54">
            <v>44555</v>
          </cell>
        </row>
        <row r="55">
          <cell r="A55">
            <v>44947</v>
          </cell>
          <cell r="B55">
            <v>44561</v>
          </cell>
        </row>
        <row r="56">
          <cell r="A56">
            <v>44975</v>
          </cell>
          <cell r="B56">
            <v>44562</v>
          </cell>
        </row>
        <row r="57">
          <cell r="A57">
            <v>44995</v>
          </cell>
          <cell r="B57">
            <v>44670</v>
          </cell>
        </row>
        <row r="58">
          <cell r="A58">
            <v>45035</v>
          </cell>
          <cell r="B58">
            <v>44671</v>
          </cell>
        </row>
        <row r="59">
          <cell r="A59">
            <v>45073</v>
          </cell>
          <cell r="B59">
            <v>44672</v>
          </cell>
        </row>
        <row r="60">
          <cell r="A60">
            <v>45111</v>
          </cell>
          <cell r="B60">
            <v>44682</v>
          </cell>
        </row>
        <row r="61">
          <cell r="A61">
            <v>45171</v>
          </cell>
          <cell r="B61">
            <v>44702</v>
          </cell>
        </row>
        <row r="62">
          <cell r="A62">
            <v>45213</v>
          </cell>
          <cell r="B62">
            <v>44741</v>
          </cell>
        </row>
        <row r="63">
          <cell r="A63">
            <v>45233</v>
          </cell>
          <cell r="B63">
            <v>44758</v>
          </cell>
        </row>
        <row r="64">
          <cell r="A64">
            <v>45241</v>
          </cell>
          <cell r="B64">
            <v>44788</v>
          </cell>
        </row>
        <row r="65">
          <cell r="A65">
            <v>45258</v>
          </cell>
          <cell r="B65">
            <v>44822</v>
          </cell>
        </row>
        <row r="66">
          <cell r="A66">
            <v>45285</v>
          </cell>
          <cell r="B66">
            <v>44823</v>
          </cell>
        </row>
        <row r="67">
          <cell r="A67">
            <v>45292</v>
          </cell>
          <cell r="B67">
            <v>44824</v>
          </cell>
        </row>
        <row r="68">
          <cell r="A68">
            <v>45312</v>
          </cell>
          <cell r="B68">
            <v>44846</v>
          </cell>
        </row>
        <row r="69">
          <cell r="A69">
            <v>45340</v>
          </cell>
          <cell r="B69">
            <v>44865</v>
          </cell>
        </row>
        <row r="70">
          <cell r="A70">
            <v>45361</v>
          </cell>
          <cell r="B70">
            <v>44866</v>
          </cell>
        </row>
        <row r="71">
          <cell r="A71">
            <v>45401</v>
          </cell>
          <cell r="B71">
            <v>44903</v>
          </cell>
        </row>
        <row r="72">
          <cell r="A72">
            <v>45439</v>
          </cell>
          <cell r="B72">
            <v>44920</v>
          </cell>
        </row>
        <row r="73">
          <cell r="A73">
            <v>45477</v>
          </cell>
          <cell r="B73">
            <v>44926</v>
          </cell>
        </row>
        <row r="74">
          <cell r="A74">
            <v>45537</v>
          </cell>
          <cell r="B74">
            <v>44927</v>
          </cell>
        </row>
        <row r="75">
          <cell r="A75">
            <v>45579</v>
          </cell>
          <cell r="B75">
            <v>45035</v>
          </cell>
        </row>
        <row r="76">
          <cell r="A76">
            <v>45599</v>
          </cell>
          <cell r="B76">
            <v>45036</v>
          </cell>
        </row>
        <row r="77">
          <cell r="A77">
            <v>45607</v>
          </cell>
          <cell r="B77">
            <v>45037</v>
          </cell>
        </row>
        <row r="78">
          <cell r="A78">
            <v>45624</v>
          </cell>
          <cell r="B78">
            <v>45047</v>
          </cell>
        </row>
        <row r="79">
          <cell r="A79">
            <v>45651</v>
          </cell>
          <cell r="B79">
            <v>45067</v>
          </cell>
        </row>
        <row r="80">
          <cell r="A80">
            <v>45658</v>
          </cell>
          <cell r="B80">
            <v>45106</v>
          </cell>
        </row>
        <row r="81">
          <cell r="A81">
            <v>45678</v>
          </cell>
          <cell r="B81">
            <v>45123</v>
          </cell>
        </row>
        <row r="82">
          <cell r="A82">
            <v>45706</v>
          </cell>
          <cell r="B82">
            <v>45153</v>
          </cell>
        </row>
        <row r="83">
          <cell r="A83">
            <v>45726</v>
          </cell>
          <cell r="B83">
            <v>45187</v>
          </cell>
        </row>
        <row r="84">
          <cell r="A84">
            <v>45766</v>
          </cell>
          <cell r="B84">
            <v>45188</v>
          </cell>
        </row>
        <row r="85">
          <cell r="A85">
            <v>45804</v>
          </cell>
          <cell r="B85">
            <v>45189</v>
          </cell>
        </row>
        <row r="86">
          <cell r="A86">
            <v>45842</v>
          </cell>
          <cell r="B86">
            <v>45211</v>
          </cell>
        </row>
        <row r="87">
          <cell r="A87">
            <v>45902</v>
          </cell>
          <cell r="B87">
            <v>45230</v>
          </cell>
        </row>
        <row r="88">
          <cell r="A88">
            <v>45944</v>
          </cell>
          <cell r="B88">
            <v>45231</v>
          </cell>
        </row>
        <row r="89">
          <cell r="A89">
            <v>45964</v>
          </cell>
          <cell r="B89">
            <v>45268</v>
          </cell>
        </row>
        <row r="90">
          <cell r="A90">
            <v>45972</v>
          </cell>
          <cell r="B90">
            <v>45285</v>
          </cell>
        </row>
        <row r="91">
          <cell r="A91">
            <v>45989</v>
          </cell>
          <cell r="B91">
            <v>45291</v>
          </cell>
        </row>
        <row r="92">
          <cell r="A92">
            <v>46016</v>
          </cell>
          <cell r="B92">
            <v>45292</v>
          </cell>
        </row>
        <row r="93">
          <cell r="A93">
            <v>46023</v>
          </cell>
          <cell r="B93">
            <v>45401</v>
          </cell>
        </row>
        <row r="94">
          <cell r="A94">
            <v>46043</v>
          </cell>
          <cell r="B94">
            <v>45402</v>
          </cell>
        </row>
        <row r="95">
          <cell r="A95">
            <v>46071</v>
          </cell>
          <cell r="B95">
            <v>45403</v>
          </cell>
        </row>
        <row r="96">
          <cell r="A96">
            <v>46091</v>
          </cell>
          <cell r="B96">
            <v>45413</v>
          </cell>
        </row>
        <row r="97">
          <cell r="A97">
            <v>46131</v>
          </cell>
          <cell r="B97">
            <v>45433</v>
          </cell>
        </row>
        <row r="98">
          <cell r="A98">
            <v>46169</v>
          </cell>
          <cell r="B98">
            <v>45472</v>
          </cell>
        </row>
        <row r="99">
          <cell r="A99">
            <v>46207</v>
          </cell>
          <cell r="B99">
            <v>45489</v>
          </cell>
        </row>
        <row r="100">
          <cell r="A100">
            <v>46267</v>
          </cell>
          <cell r="B100">
            <v>45519</v>
          </cell>
        </row>
        <row r="101">
          <cell r="A101">
            <v>46309</v>
          </cell>
          <cell r="B101">
            <v>45553</v>
          </cell>
        </row>
        <row r="102">
          <cell r="A102">
            <v>46329</v>
          </cell>
          <cell r="B102">
            <v>45554</v>
          </cell>
        </row>
        <row r="103">
          <cell r="A103">
            <v>46337</v>
          </cell>
          <cell r="B103">
            <v>45555</v>
          </cell>
        </row>
        <row r="104">
          <cell r="A104">
            <v>46354</v>
          </cell>
          <cell r="B104">
            <v>45577</v>
          </cell>
        </row>
        <row r="105">
          <cell r="A105">
            <v>46381</v>
          </cell>
          <cell r="B105">
            <v>45596</v>
          </cell>
        </row>
        <row r="106">
          <cell r="A106">
            <v>46388</v>
          </cell>
          <cell r="B106">
            <v>45597</v>
          </cell>
        </row>
        <row r="107">
          <cell r="A107">
            <v>46408</v>
          </cell>
          <cell r="B107">
            <v>45634</v>
          </cell>
        </row>
        <row r="108">
          <cell r="A108">
            <v>46436</v>
          </cell>
          <cell r="B108">
            <v>45651</v>
          </cell>
        </row>
        <row r="109">
          <cell r="A109">
            <v>46456</v>
          </cell>
          <cell r="B109">
            <v>45657</v>
          </cell>
        </row>
        <row r="110">
          <cell r="A110">
            <v>46496</v>
          </cell>
          <cell r="B110">
            <v>45658</v>
          </cell>
        </row>
        <row r="111">
          <cell r="A111">
            <v>46534</v>
          </cell>
          <cell r="B111">
            <v>45766</v>
          </cell>
        </row>
        <row r="112">
          <cell r="A112">
            <v>46572</v>
          </cell>
          <cell r="B112">
            <v>45767</v>
          </cell>
        </row>
        <row r="113">
          <cell r="A113">
            <v>46632</v>
          </cell>
          <cell r="B113">
            <v>45768</v>
          </cell>
        </row>
        <row r="114">
          <cell r="A114">
            <v>46674</v>
          </cell>
          <cell r="B114">
            <v>45778</v>
          </cell>
        </row>
        <row r="115">
          <cell r="A115">
            <v>46694</v>
          </cell>
          <cell r="B115">
            <v>45798</v>
          </cell>
        </row>
        <row r="116">
          <cell r="A116">
            <v>46702</v>
          </cell>
          <cell r="B116">
            <v>45837</v>
          </cell>
        </row>
        <row r="117">
          <cell r="A117">
            <v>46719</v>
          </cell>
          <cell r="B117">
            <v>45854</v>
          </cell>
        </row>
        <row r="118">
          <cell r="A118">
            <v>46746</v>
          </cell>
          <cell r="B118">
            <v>45884</v>
          </cell>
        </row>
        <row r="119">
          <cell r="A119">
            <v>46753</v>
          </cell>
          <cell r="B119">
            <v>45918</v>
          </cell>
        </row>
        <row r="120">
          <cell r="A120">
            <v>46773</v>
          </cell>
          <cell r="B120">
            <v>45919</v>
          </cell>
        </row>
        <row r="121">
          <cell r="A121">
            <v>46801</v>
          </cell>
          <cell r="B121">
            <v>45920</v>
          </cell>
        </row>
        <row r="122">
          <cell r="A122">
            <v>46822</v>
          </cell>
          <cell r="B122">
            <v>45942</v>
          </cell>
        </row>
        <row r="123">
          <cell r="A123">
            <v>46862</v>
          </cell>
          <cell r="B123">
            <v>45961</v>
          </cell>
        </row>
        <row r="124">
          <cell r="A124">
            <v>46900</v>
          </cell>
          <cell r="B124">
            <v>45962</v>
          </cell>
        </row>
        <row r="125">
          <cell r="A125">
            <v>46938</v>
          </cell>
          <cell r="B125">
            <v>45999</v>
          </cell>
        </row>
        <row r="126">
          <cell r="A126">
            <v>46998</v>
          </cell>
          <cell r="B126">
            <v>46016</v>
          </cell>
        </row>
        <row r="127">
          <cell r="A127">
            <v>47040</v>
          </cell>
          <cell r="B127">
            <v>46022</v>
          </cell>
        </row>
        <row r="128">
          <cell r="A128">
            <v>47060</v>
          </cell>
          <cell r="B128">
            <v>46023</v>
          </cell>
        </row>
        <row r="129">
          <cell r="A129">
            <v>47068</v>
          </cell>
          <cell r="B129">
            <v>46131</v>
          </cell>
        </row>
        <row r="130">
          <cell r="A130">
            <v>47085</v>
          </cell>
          <cell r="B130">
            <v>46132</v>
          </cell>
        </row>
        <row r="131">
          <cell r="A131">
            <v>47112</v>
          </cell>
          <cell r="B131">
            <v>46133</v>
          </cell>
        </row>
        <row r="132">
          <cell r="A132">
            <v>47119</v>
          </cell>
          <cell r="B132">
            <v>46143</v>
          </cell>
        </row>
        <row r="133">
          <cell r="A133">
            <v>47139</v>
          </cell>
          <cell r="B133">
            <v>46163</v>
          </cell>
        </row>
        <row r="134">
          <cell r="A134">
            <v>47167</v>
          </cell>
          <cell r="B134">
            <v>46202</v>
          </cell>
        </row>
        <row r="135">
          <cell r="A135">
            <v>47187</v>
          </cell>
          <cell r="B135">
            <v>46219</v>
          </cell>
        </row>
        <row r="136">
          <cell r="A136">
            <v>47227</v>
          </cell>
          <cell r="B136">
            <v>46249</v>
          </cell>
        </row>
        <row r="137">
          <cell r="A137">
            <v>47265</v>
          </cell>
          <cell r="B137">
            <v>46283</v>
          </cell>
        </row>
        <row r="138">
          <cell r="A138">
            <v>47303</v>
          </cell>
          <cell r="B138">
            <v>46284</v>
          </cell>
        </row>
        <row r="139">
          <cell r="A139">
            <v>47363</v>
          </cell>
          <cell r="B139">
            <v>46285</v>
          </cell>
        </row>
        <row r="140">
          <cell r="A140">
            <v>47405</v>
          </cell>
          <cell r="B140">
            <v>46307</v>
          </cell>
        </row>
        <row r="141">
          <cell r="A141">
            <v>47425</v>
          </cell>
          <cell r="B141">
            <v>46326</v>
          </cell>
        </row>
        <row r="142">
          <cell r="A142">
            <v>47433</v>
          </cell>
          <cell r="B142">
            <v>46327</v>
          </cell>
        </row>
        <row r="143">
          <cell r="A143">
            <v>47450</v>
          </cell>
          <cell r="B143">
            <v>46364</v>
          </cell>
        </row>
        <row r="144">
          <cell r="A144">
            <v>47477</v>
          </cell>
          <cell r="B144">
            <v>46381</v>
          </cell>
        </row>
        <row r="145">
          <cell r="A145">
            <v>47484</v>
          </cell>
          <cell r="B145">
            <v>46387</v>
          </cell>
        </row>
        <row r="146">
          <cell r="A146">
            <v>47504</v>
          </cell>
          <cell r="B146">
            <v>46388</v>
          </cell>
        </row>
        <row r="147">
          <cell r="A147">
            <v>47532</v>
          </cell>
          <cell r="B147">
            <v>46496</v>
          </cell>
        </row>
        <row r="148">
          <cell r="A148">
            <v>47552</v>
          </cell>
          <cell r="B148">
            <v>46497</v>
          </cell>
        </row>
        <row r="149">
          <cell r="A149">
            <v>47592</v>
          </cell>
          <cell r="B149">
            <v>46498</v>
          </cell>
        </row>
        <row r="150">
          <cell r="A150">
            <v>47630</v>
          </cell>
          <cell r="B150">
            <v>46508</v>
          </cell>
        </row>
        <row r="151">
          <cell r="A151">
            <v>47668</v>
          </cell>
          <cell r="B151">
            <v>46528</v>
          </cell>
        </row>
        <row r="152">
          <cell r="A152">
            <v>47728</v>
          </cell>
          <cell r="B152">
            <v>46567</v>
          </cell>
        </row>
        <row r="153">
          <cell r="A153">
            <v>47770</v>
          </cell>
          <cell r="B153">
            <v>46584</v>
          </cell>
        </row>
        <row r="154">
          <cell r="A154">
            <v>47790</v>
          </cell>
          <cell r="B154">
            <v>46614</v>
          </cell>
        </row>
        <row r="155">
          <cell r="A155">
            <v>47798</v>
          </cell>
          <cell r="B155">
            <v>46648</v>
          </cell>
        </row>
        <row r="156">
          <cell r="A156">
            <v>47815</v>
          </cell>
          <cell r="B156">
            <v>46649</v>
          </cell>
        </row>
        <row r="157">
          <cell r="A157">
            <v>47842</v>
          </cell>
          <cell r="B157">
            <v>46650</v>
          </cell>
        </row>
        <row r="158">
          <cell r="A158">
            <v>47849</v>
          </cell>
          <cell r="B158">
            <v>46672</v>
          </cell>
        </row>
        <row r="159">
          <cell r="A159">
            <v>47869</v>
          </cell>
          <cell r="B159">
            <v>46691</v>
          </cell>
        </row>
        <row r="160">
          <cell r="A160">
            <v>47897</v>
          </cell>
          <cell r="B160">
            <v>46692</v>
          </cell>
        </row>
        <row r="161">
          <cell r="A161">
            <v>47917</v>
          </cell>
          <cell r="B161">
            <v>46729</v>
          </cell>
        </row>
        <row r="162">
          <cell r="A162">
            <v>47957</v>
          </cell>
          <cell r="B162">
            <v>46746</v>
          </cell>
        </row>
        <row r="163">
          <cell r="A163">
            <v>47995</v>
          </cell>
          <cell r="B163">
            <v>46752</v>
          </cell>
        </row>
        <row r="164">
          <cell r="A164">
            <v>48033</v>
          </cell>
          <cell r="B164">
            <v>46753</v>
          </cell>
        </row>
        <row r="165">
          <cell r="A165">
            <v>48093</v>
          </cell>
          <cell r="B165">
            <v>46862</v>
          </cell>
        </row>
        <row r="166">
          <cell r="A166">
            <v>48135</v>
          </cell>
          <cell r="B166">
            <v>46863</v>
          </cell>
        </row>
        <row r="167">
          <cell r="A167">
            <v>48155</v>
          </cell>
          <cell r="B167">
            <v>46864</v>
          </cell>
        </row>
        <row r="168">
          <cell r="A168">
            <v>48163</v>
          </cell>
          <cell r="B168">
            <v>46874</v>
          </cell>
        </row>
        <row r="169">
          <cell r="A169">
            <v>48180</v>
          </cell>
          <cell r="B169">
            <v>46894</v>
          </cell>
        </row>
        <row r="170">
          <cell r="A170">
            <v>48207</v>
          </cell>
          <cell r="B170">
            <v>46933</v>
          </cell>
        </row>
        <row r="171">
          <cell r="A171">
            <v>48214</v>
          </cell>
          <cell r="B171">
            <v>46950</v>
          </cell>
        </row>
        <row r="172">
          <cell r="A172">
            <v>48234</v>
          </cell>
          <cell r="B172">
            <v>46980</v>
          </cell>
        </row>
        <row r="173">
          <cell r="A173">
            <v>48262</v>
          </cell>
          <cell r="B173">
            <v>47014</v>
          </cell>
        </row>
        <row r="174">
          <cell r="A174">
            <v>48283</v>
          </cell>
          <cell r="B174">
            <v>47015</v>
          </cell>
        </row>
        <row r="175">
          <cell r="A175">
            <v>48323</v>
          </cell>
          <cell r="B175">
            <v>47016</v>
          </cell>
        </row>
        <row r="176">
          <cell r="A176">
            <v>48361</v>
          </cell>
          <cell r="B176">
            <v>47038</v>
          </cell>
        </row>
        <row r="177">
          <cell r="A177">
            <v>48399</v>
          </cell>
          <cell r="B177">
            <v>47057</v>
          </cell>
        </row>
        <row r="178">
          <cell r="A178">
            <v>48459</v>
          </cell>
          <cell r="B178">
            <v>47058</v>
          </cell>
        </row>
        <row r="179">
          <cell r="A179">
            <v>48501</v>
          </cell>
          <cell r="B179">
            <v>47095</v>
          </cell>
        </row>
        <row r="180">
          <cell r="A180">
            <v>48521</v>
          </cell>
          <cell r="B180">
            <v>47112</v>
          </cell>
        </row>
        <row r="181">
          <cell r="A181">
            <v>48529</v>
          </cell>
          <cell r="B181">
            <v>47118</v>
          </cell>
        </row>
        <row r="182">
          <cell r="A182">
            <v>48546</v>
          </cell>
          <cell r="B182">
            <v>47119</v>
          </cell>
        </row>
        <row r="183">
          <cell r="A183">
            <v>48573</v>
          </cell>
          <cell r="B183">
            <v>47227</v>
          </cell>
        </row>
        <row r="184">
          <cell r="A184">
            <v>48580</v>
          </cell>
          <cell r="B184">
            <v>47228</v>
          </cell>
        </row>
        <row r="185">
          <cell r="A185">
            <v>48600</v>
          </cell>
          <cell r="B185">
            <v>47229</v>
          </cell>
        </row>
        <row r="186">
          <cell r="A186">
            <v>48628</v>
          </cell>
          <cell r="B186">
            <v>47239</v>
          </cell>
        </row>
        <row r="187">
          <cell r="A187">
            <v>48648</v>
          </cell>
          <cell r="B187">
            <v>47259</v>
          </cell>
        </row>
        <row r="188">
          <cell r="A188">
            <v>48688</v>
          </cell>
          <cell r="B188">
            <v>47298</v>
          </cell>
        </row>
        <row r="189">
          <cell r="A189">
            <v>48726</v>
          </cell>
          <cell r="B189">
            <v>47315</v>
          </cell>
        </row>
        <row r="190">
          <cell r="A190">
            <v>48764</v>
          </cell>
          <cell r="B190">
            <v>47345</v>
          </cell>
        </row>
        <row r="191">
          <cell r="A191">
            <v>48824</v>
          </cell>
          <cell r="B191">
            <v>47379</v>
          </cell>
        </row>
        <row r="192">
          <cell r="A192">
            <v>48866</v>
          </cell>
          <cell r="B192">
            <v>47380</v>
          </cell>
        </row>
        <row r="193">
          <cell r="A193">
            <v>48886</v>
          </cell>
          <cell r="B193">
            <v>47381</v>
          </cell>
        </row>
        <row r="194">
          <cell r="A194">
            <v>48894</v>
          </cell>
          <cell r="B194">
            <v>47403</v>
          </cell>
        </row>
        <row r="195">
          <cell r="A195">
            <v>48911</v>
          </cell>
          <cell r="B195">
            <v>47422</v>
          </cell>
        </row>
        <row r="196">
          <cell r="A196">
            <v>48938</v>
          </cell>
          <cell r="B196">
            <v>47423</v>
          </cell>
        </row>
        <row r="197">
          <cell r="A197">
            <v>48945</v>
          </cell>
          <cell r="B197">
            <v>47460</v>
          </cell>
        </row>
        <row r="198">
          <cell r="A198">
            <v>48965</v>
          </cell>
          <cell r="B198">
            <v>47477</v>
          </cell>
        </row>
        <row r="199">
          <cell r="A199">
            <v>48993</v>
          </cell>
          <cell r="B199">
            <v>47483</v>
          </cell>
        </row>
        <row r="200">
          <cell r="A200">
            <v>49013</v>
          </cell>
          <cell r="B200">
            <v>47484</v>
          </cell>
        </row>
        <row r="201">
          <cell r="A201">
            <v>49053</v>
          </cell>
          <cell r="B201">
            <v>47592</v>
          </cell>
        </row>
        <row r="202">
          <cell r="A202">
            <v>49091</v>
          </cell>
          <cell r="B202">
            <v>47593</v>
          </cell>
        </row>
        <row r="203">
          <cell r="A203">
            <v>49129</v>
          </cell>
          <cell r="B203">
            <v>47594</v>
          </cell>
        </row>
        <row r="204">
          <cell r="A204">
            <v>49189</v>
          </cell>
          <cell r="B204">
            <v>47604</v>
          </cell>
        </row>
        <row r="205">
          <cell r="A205">
            <v>49231</v>
          </cell>
          <cell r="B205">
            <v>47624</v>
          </cell>
        </row>
        <row r="206">
          <cell r="A206">
            <v>49251</v>
          </cell>
          <cell r="B206">
            <v>47663</v>
          </cell>
        </row>
        <row r="207">
          <cell r="A207">
            <v>49259</v>
          </cell>
          <cell r="B207">
            <v>47680</v>
          </cell>
        </row>
        <row r="208">
          <cell r="A208">
            <v>49276</v>
          </cell>
          <cell r="B208">
            <v>47710</v>
          </cell>
        </row>
        <row r="209">
          <cell r="A209">
            <v>49303</v>
          </cell>
          <cell r="B209">
            <v>47744</v>
          </cell>
        </row>
        <row r="210">
          <cell r="A210">
            <v>49310</v>
          </cell>
          <cell r="B210">
            <v>47745</v>
          </cell>
        </row>
        <row r="211">
          <cell r="A211">
            <v>49330</v>
          </cell>
          <cell r="B211">
            <v>47746</v>
          </cell>
        </row>
        <row r="212">
          <cell r="A212">
            <v>49358</v>
          </cell>
          <cell r="B212">
            <v>47768</v>
          </cell>
        </row>
        <row r="213">
          <cell r="A213">
            <v>49378</v>
          </cell>
          <cell r="B213">
            <v>47787</v>
          </cell>
        </row>
        <row r="214">
          <cell r="A214">
            <v>49418</v>
          </cell>
          <cell r="B214">
            <v>47788</v>
          </cell>
        </row>
        <row r="215">
          <cell r="A215">
            <v>49456</v>
          </cell>
          <cell r="B215">
            <v>47825</v>
          </cell>
        </row>
        <row r="216">
          <cell r="A216">
            <v>49494</v>
          </cell>
          <cell r="B216">
            <v>47842</v>
          </cell>
        </row>
        <row r="217">
          <cell r="A217">
            <v>49554</v>
          </cell>
          <cell r="B217">
            <v>47848</v>
          </cell>
        </row>
        <row r="218">
          <cell r="A218">
            <v>49596</v>
          </cell>
          <cell r="B218">
            <v>47849</v>
          </cell>
        </row>
        <row r="219">
          <cell r="A219">
            <v>49616</v>
          </cell>
          <cell r="B219">
            <v>47957</v>
          </cell>
        </row>
        <row r="220">
          <cell r="A220">
            <v>49624</v>
          </cell>
          <cell r="B220">
            <v>47958</v>
          </cell>
        </row>
        <row r="221">
          <cell r="A221">
            <v>49641</v>
          </cell>
          <cell r="B221">
            <v>47959</v>
          </cell>
        </row>
        <row r="222">
          <cell r="A222">
            <v>49668</v>
          </cell>
          <cell r="B222">
            <v>47969</v>
          </cell>
        </row>
        <row r="223">
          <cell r="A223">
            <v>49675</v>
          </cell>
          <cell r="B223">
            <v>47989</v>
          </cell>
        </row>
        <row r="224">
          <cell r="A224">
            <v>49695</v>
          </cell>
          <cell r="B224">
            <v>48028</v>
          </cell>
        </row>
        <row r="225">
          <cell r="A225">
            <v>49723</v>
          </cell>
          <cell r="B225">
            <v>48045</v>
          </cell>
        </row>
        <row r="226">
          <cell r="A226">
            <v>49744</v>
          </cell>
          <cell r="B226">
            <v>48075</v>
          </cell>
        </row>
        <row r="227">
          <cell r="A227">
            <v>49784</v>
          </cell>
          <cell r="B227">
            <v>48109</v>
          </cell>
        </row>
        <row r="228">
          <cell r="A228">
            <v>49822</v>
          </cell>
          <cell r="B228">
            <v>48110</v>
          </cell>
        </row>
        <row r="229">
          <cell r="A229">
            <v>49860</v>
          </cell>
          <cell r="B229">
            <v>48111</v>
          </cell>
        </row>
        <row r="230">
          <cell r="A230">
            <v>49920</v>
          </cell>
          <cell r="B230">
            <v>48133</v>
          </cell>
        </row>
        <row r="231">
          <cell r="A231">
            <v>49962</v>
          </cell>
          <cell r="B231">
            <v>48152</v>
          </cell>
        </row>
        <row r="232">
          <cell r="A232">
            <v>49982</v>
          </cell>
          <cell r="B232">
            <v>48153</v>
          </cell>
        </row>
        <row r="233">
          <cell r="A233">
            <v>49990</v>
          </cell>
          <cell r="B233">
            <v>48190</v>
          </cell>
        </row>
        <row r="234">
          <cell r="A234">
            <v>50007</v>
          </cell>
          <cell r="B234">
            <v>48207</v>
          </cell>
        </row>
        <row r="235">
          <cell r="A235">
            <v>50034</v>
          </cell>
          <cell r="B235">
            <v>48213</v>
          </cell>
        </row>
        <row r="236">
          <cell r="A236">
            <v>50041</v>
          </cell>
          <cell r="B236">
            <v>48214</v>
          </cell>
        </row>
        <row r="237">
          <cell r="A237">
            <v>50061</v>
          </cell>
          <cell r="B237">
            <v>48323</v>
          </cell>
        </row>
        <row r="238">
          <cell r="A238">
            <v>50089</v>
          </cell>
          <cell r="B238">
            <v>48324</v>
          </cell>
        </row>
        <row r="239">
          <cell r="A239">
            <v>50109</v>
          </cell>
          <cell r="B239">
            <v>48325</v>
          </cell>
        </row>
        <row r="240">
          <cell r="A240">
            <v>50149</v>
          </cell>
          <cell r="B240">
            <v>48335</v>
          </cell>
        </row>
        <row r="241">
          <cell r="A241">
            <v>50187</v>
          </cell>
          <cell r="B241">
            <v>48355</v>
          </cell>
        </row>
        <row r="242">
          <cell r="A242">
            <v>50225</v>
          </cell>
          <cell r="B242">
            <v>48394</v>
          </cell>
        </row>
        <row r="243">
          <cell r="A243">
            <v>50285</v>
          </cell>
          <cell r="B243">
            <v>48411</v>
          </cell>
        </row>
        <row r="244">
          <cell r="A244">
            <v>50327</v>
          </cell>
          <cell r="B244">
            <v>48441</v>
          </cell>
        </row>
        <row r="245">
          <cell r="A245">
            <v>50347</v>
          </cell>
          <cell r="B245">
            <v>48475</v>
          </cell>
        </row>
        <row r="246">
          <cell r="A246">
            <v>50355</v>
          </cell>
          <cell r="B246">
            <v>48476</v>
          </cell>
        </row>
        <row r="247">
          <cell r="A247">
            <v>50372</v>
          </cell>
          <cell r="B247">
            <v>48477</v>
          </cell>
        </row>
        <row r="248">
          <cell r="A248">
            <v>50399</v>
          </cell>
          <cell r="B248">
            <v>48499</v>
          </cell>
        </row>
        <row r="249">
          <cell r="A249">
            <v>50406</v>
          </cell>
          <cell r="B249">
            <v>48518</v>
          </cell>
        </row>
        <row r="250">
          <cell r="A250">
            <v>50426</v>
          </cell>
          <cell r="B250">
            <v>48519</v>
          </cell>
        </row>
        <row r="251">
          <cell r="A251">
            <v>50454</v>
          </cell>
          <cell r="B251">
            <v>48556</v>
          </cell>
        </row>
        <row r="252">
          <cell r="A252">
            <v>50474</v>
          </cell>
          <cell r="B252">
            <v>48573</v>
          </cell>
        </row>
        <row r="253">
          <cell r="A253">
            <v>50514</v>
          </cell>
          <cell r="B253">
            <v>48579</v>
          </cell>
        </row>
        <row r="254">
          <cell r="A254">
            <v>50552</v>
          </cell>
          <cell r="B254">
            <v>48580</v>
          </cell>
        </row>
        <row r="255">
          <cell r="A255">
            <v>50590</v>
          </cell>
          <cell r="B255">
            <v>48688</v>
          </cell>
        </row>
        <row r="256">
          <cell r="A256">
            <v>50650</v>
          </cell>
          <cell r="B256">
            <v>48689</v>
          </cell>
        </row>
        <row r="257">
          <cell r="A257">
            <v>50692</v>
          </cell>
          <cell r="B257">
            <v>48690</v>
          </cell>
        </row>
        <row r="258">
          <cell r="A258">
            <v>50712</v>
          </cell>
          <cell r="B258">
            <v>48700</v>
          </cell>
        </row>
        <row r="259">
          <cell r="A259">
            <v>50720</v>
          </cell>
          <cell r="B259">
            <v>48720</v>
          </cell>
        </row>
        <row r="260">
          <cell r="A260">
            <v>50737</v>
          </cell>
          <cell r="B260">
            <v>48759</v>
          </cell>
        </row>
        <row r="261">
          <cell r="A261">
            <v>50764</v>
          </cell>
          <cell r="B261">
            <v>48776</v>
          </cell>
        </row>
        <row r="262">
          <cell r="A262">
            <v>50771</v>
          </cell>
          <cell r="B262">
            <v>48806</v>
          </cell>
        </row>
        <row r="263">
          <cell r="A263">
            <v>50791</v>
          </cell>
          <cell r="B263">
            <v>48840</v>
          </cell>
        </row>
        <row r="264">
          <cell r="A264">
            <v>50819</v>
          </cell>
          <cell r="B264">
            <v>48841</v>
          </cell>
        </row>
        <row r="265">
          <cell r="A265">
            <v>50839</v>
          </cell>
          <cell r="B265">
            <v>48842</v>
          </cell>
        </row>
        <row r="266">
          <cell r="A266">
            <v>50879</v>
          </cell>
          <cell r="B266">
            <v>48864</v>
          </cell>
        </row>
        <row r="267">
          <cell r="A267">
            <v>50917</v>
          </cell>
          <cell r="B267">
            <v>48883</v>
          </cell>
        </row>
        <row r="268">
          <cell r="A268">
            <v>50955</v>
          </cell>
          <cell r="B268">
            <v>48884</v>
          </cell>
        </row>
        <row r="269">
          <cell r="A269">
            <v>51015</v>
          </cell>
          <cell r="B269">
            <v>48921</v>
          </cell>
        </row>
        <row r="270">
          <cell r="A270">
            <v>51057</v>
          </cell>
          <cell r="B270">
            <v>48938</v>
          </cell>
        </row>
        <row r="271">
          <cell r="A271">
            <v>51077</v>
          </cell>
          <cell r="B271">
            <v>48944</v>
          </cell>
        </row>
        <row r="272">
          <cell r="A272">
            <v>51085</v>
          </cell>
          <cell r="B272">
            <v>48945</v>
          </cell>
        </row>
        <row r="273">
          <cell r="A273">
            <v>51102</v>
          </cell>
          <cell r="B273">
            <v>49053</v>
          </cell>
        </row>
        <row r="274">
          <cell r="A274">
            <v>51129</v>
          </cell>
          <cell r="B274">
            <v>49054</v>
          </cell>
        </row>
        <row r="275">
          <cell r="A275">
            <v>51136</v>
          </cell>
          <cell r="B275">
            <v>49055</v>
          </cell>
        </row>
        <row r="276">
          <cell r="A276">
            <v>51156</v>
          </cell>
          <cell r="B276">
            <v>49065</v>
          </cell>
        </row>
        <row r="277">
          <cell r="A277">
            <v>51184</v>
          </cell>
          <cell r="B277">
            <v>49085</v>
          </cell>
        </row>
        <row r="278">
          <cell r="A278">
            <v>51205</v>
          </cell>
          <cell r="B278">
            <v>49124</v>
          </cell>
        </row>
        <row r="279">
          <cell r="A279">
            <v>51245</v>
          </cell>
          <cell r="B279">
            <v>49141</v>
          </cell>
        </row>
        <row r="280">
          <cell r="A280">
            <v>51283</v>
          </cell>
          <cell r="B280">
            <v>49171</v>
          </cell>
        </row>
        <row r="281">
          <cell r="A281">
            <v>51321</v>
          </cell>
          <cell r="B281">
            <v>49205</v>
          </cell>
        </row>
        <row r="282">
          <cell r="A282">
            <v>51381</v>
          </cell>
          <cell r="B282">
            <v>49206</v>
          </cell>
        </row>
        <row r="283">
          <cell r="A283">
            <v>51423</v>
          </cell>
          <cell r="B283">
            <v>49207</v>
          </cell>
        </row>
        <row r="284">
          <cell r="A284">
            <v>51443</v>
          </cell>
          <cell r="B284">
            <v>49229</v>
          </cell>
        </row>
        <row r="285">
          <cell r="A285">
            <v>51451</v>
          </cell>
          <cell r="B285">
            <v>49248</v>
          </cell>
        </row>
        <row r="286">
          <cell r="A286">
            <v>51468</v>
          </cell>
          <cell r="B286">
            <v>49249</v>
          </cell>
        </row>
        <row r="287">
          <cell r="A287">
            <v>51495</v>
          </cell>
          <cell r="B287">
            <v>49286</v>
          </cell>
        </row>
        <row r="288">
          <cell r="A288">
            <v>51502</v>
          </cell>
          <cell r="B288">
            <v>49303</v>
          </cell>
        </row>
        <row r="289">
          <cell r="A289">
            <v>51522</v>
          </cell>
          <cell r="B289">
            <v>49309</v>
          </cell>
        </row>
        <row r="290">
          <cell r="A290">
            <v>51550</v>
          </cell>
          <cell r="B290">
            <v>49310</v>
          </cell>
        </row>
        <row r="291">
          <cell r="A291">
            <v>51570</v>
          </cell>
          <cell r="B291">
            <v>49418</v>
          </cell>
        </row>
        <row r="292">
          <cell r="A292">
            <v>51610</v>
          </cell>
          <cell r="B292">
            <v>49419</v>
          </cell>
        </row>
        <row r="293">
          <cell r="A293">
            <v>51648</v>
          </cell>
          <cell r="B293">
            <v>49420</v>
          </cell>
        </row>
        <row r="294">
          <cell r="A294">
            <v>51686</v>
          </cell>
          <cell r="B294">
            <v>49430</v>
          </cell>
        </row>
        <row r="295">
          <cell r="A295">
            <v>51746</v>
          </cell>
          <cell r="B295">
            <v>49450</v>
          </cell>
        </row>
        <row r="296">
          <cell r="A296">
            <v>51788</v>
          </cell>
          <cell r="B296">
            <v>49489</v>
          </cell>
        </row>
        <row r="297">
          <cell r="A297">
            <v>51808</v>
          </cell>
          <cell r="B297">
            <v>49506</v>
          </cell>
        </row>
        <row r="298">
          <cell r="A298">
            <v>51816</v>
          </cell>
          <cell r="B298">
            <v>49536</v>
          </cell>
        </row>
        <row r="299">
          <cell r="A299">
            <v>51833</v>
          </cell>
          <cell r="B299">
            <v>49570</v>
          </cell>
        </row>
        <row r="300">
          <cell r="A300">
            <v>51860</v>
          </cell>
          <cell r="B300">
            <v>49571</v>
          </cell>
        </row>
        <row r="301">
          <cell r="A301">
            <v>51867</v>
          </cell>
          <cell r="B301">
            <v>49572</v>
          </cell>
        </row>
        <row r="302">
          <cell r="A302">
            <v>51887</v>
          </cell>
          <cell r="B302">
            <v>49594</v>
          </cell>
        </row>
        <row r="303">
          <cell r="A303">
            <v>51915</v>
          </cell>
          <cell r="B303">
            <v>49613</v>
          </cell>
        </row>
        <row r="304">
          <cell r="A304">
            <v>51935</v>
          </cell>
          <cell r="B304">
            <v>49614</v>
          </cell>
        </row>
        <row r="305">
          <cell r="A305">
            <v>51975</v>
          </cell>
          <cell r="B305">
            <v>49651</v>
          </cell>
        </row>
        <row r="306">
          <cell r="A306">
            <v>52013</v>
          </cell>
          <cell r="B306">
            <v>49668</v>
          </cell>
        </row>
        <row r="307">
          <cell r="A307">
            <v>52051</v>
          </cell>
          <cell r="B307">
            <v>49674</v>
          </cell>
        </row>
        <row r="308">
          <cell r="A308">
            <v>52111</v>
          </cell>
          <cell r="B308">
            <v>49675</v>
          </cell>
        </row>
        <row r="309">
          <cell r="A309">
            <v>52153</v>
          </cell>
          <cell r="B309">
            <v>49784</v>
          </cell>
        </row>
        <row r="310">
          <cell r="A310">
            <v>52173</v>
          </cell>
          <cell r="B310">
            <v>49785</v>
          </cell>
        </row>
        <row r="311">
          <cell r="A311">
            <v>52181</v>
          </cell>
          <cell r="B311">
            <v>49786</v>
          </cell>
        </row>
        <row r="312">
          <cell r="A312">
            <v>52198</v>
          </cell>
          <cell r="B312">
            <v>49796</v>
          </cell>
        </row>
        <row r="313">
          <cell r="A313">
            <v>52225</v>
          </cell>
          <cell r="B313">
            <v>49816</v>
          </cell>
        </row>
        <row r="314">
          <cell r="A314">
            <v>52232</v>
          </cell>
          <cell r="B314">
            <v>49855</v>
          </cell>
        </row>
        <row r="315">
          <cell r="A315">
            <v>52252</v>
          </cell>
          <cell r="B315">
            <v>49872</v>
          </cell>
        </row>
        <row r="316">
          <cell r="A316">
            <v>52280</v>
          </cell>
          <cell r="B316">
            <v>49902</v>
          </cell>
        </row>
        <row r="317">
          <cell r="A317">
            <v>52300</v>
          </cell>
          <cell r="B317">
            <v>49936</v>
          </cell>
        </row>
        <row r="318">
          <cell r="A318">
            <v>52340</v>
          </cell>
          <cell r="B318">
            <v>49937</v>
          </cell>
        </row>
        <row r="319">
          <cell r="A319">
            <v>52378</v>
          </cell>
          <cell r="B319">
            <v>49938</v>
          </cell>
        </row>
        <row r="320">
          <cell r="A320">
            <v>52416</v>
          </cell>
          <cell r="B320">
            <v>49960</v>
          </cell>
        </row>
        <row r="321">
          <cell r="A321">
            <v>52476</v>
          </cell>
          <cell r="B321">
            <v>49979</v>
          </cell>
        </row>
        <row r="322">
          <cell r="A322">
            <v>52518</v>
          </cell>
          <cell r="B322">
            <v>49980</v>
          </cell>
        </row>
        <row r="323">
          <cell r="A323">
            <v>52538</v>
          </cell>
          <cell r="B323">
            <v>50017</v>
          </cell>
        </row>
        <row r="324">
          <cell r="A324">
            <v>52546</v>
          </cell>
          <cell r="B324">
            <v>50034</v>
          </cell>
        </row>
        <row r="325">
          <cell r="A325">
            <v>52563</v>
          </cell>
          <cell r="B325">
            <v>50040</v>
          </cell>
        </row>
        <row r="326">
          <cell r="A326">
            <v>52590</v>
          </cell>
          <cell r="B326">
            <v>50041</v>
          </cell>
        </row>
        <row r="327">
          <cell r="A327">
            <v>52597</v>
          </cell>
          <cell r="B327">
            <v>50149</v>
          </cell>
        </row>
        <row r="328">
          <cell r="A328">
            <v>52617</v>
          </cell>
          <cell r="B328">
            <v>50150</v>
          </cell>
        </row>
        <row r="329">
          <cell r="A329">
            <v>52645</v>
          </cell>
          <cell r="B329">
            <v>50151</v>
          </cell>
        </row>
        <row r="330">
          <cell r="A330">
            <v>52666</v>
          </cell>
          <cell r="B330">
            <v>50161</v>
          </cell>
        </row>
        <row r="331">
          <cell r="A331">
            <v>52706</v>
          </cell>
          <cell r="B331">
            <v>50181</v>
          </cell>
        </row>
        <row r="332">
          <cell r="A332">
            <v>52744</v>
          </cell>
          <cell r="B332">
            <v>50220</v>
          </cell>
        </row>
        <row r="333">
          <cell r="A333">
            <v>52782</v>
          </cell>
          <cell r="B333">
            <v>50237</v>
          </cell>
        </row>
        <row r="334">
          <cell r="A334">
            <v>52842</v>
          </cell>
          <cell r="B334">
            <v>50267</v>
          </cell>
        </row>
        <row r="335">
          <cell r="A335">
            <v>52884</v>
          </cell>
          <cell r="B335">
            <v>50301</v>
          </cell>
        </row>
        <row r="336">
          <cell r="A336">
            <v>52904</v>
          </cell>
          <cell r="B336">
            <v>50302</v>
          </cell>
        </row>
        <row r="337">
          <cell r="A337">
            <v>52912</v>
          </cell>
          <cell r="B337">
            <v>50303</v>
          </cell>
        </row>
        <row r="338">
          <cell r="A338">
            <v>52929</v>
          </cell>
          <cell r="B338">
            <v>50325</v>
          </cell>
        </row>
        <row r="339">
          <cell r="A339">
            <v>52956</v>
          </cell>
          <cell r="B339">
            <v>50344</v>
          </cell>
        </row>
        <row r="340">
          <cell r="A340">
            <v>52963</v>
          </cell>
          <cell r="B340">
            <v>50345</v>
          </cell>
        </row>
        <row r="341">
          <cell r="A341">
            <v>52983</v>
          </cell>
          <cell r="B341">
            <v>50382</v>
          </cell>
        </row>
        <row r="342">
          <cell r="A342">
            <v>53011</v>
          </cell>
          <cell r="B342">
            <v>50399</v>
          </cell>
        </row>
        <row r="343">
          <cell r="A343">
            <v>53031</v>
          </cell>
          <cell r="B343">
            <v>50405</v>
          </cell>
        </row>
        <row r="344">
          <cell r="A344">
            <v>53071</v>
          </cell>
          <cell r="B344">
            <v>50406</v>
          </cell>
        </row>
        <row r="345">
          <cell r="A345">
            <v>53109</v>
          </cell>
          <cell r="B345">
            <v>50514</v>
          </cell>
        </row>
        <row r="346">
          <cell r="A346">
            <v>53147</v>
          </cell>
          <cell r="B346">
            <v>50515</v>
          </cell>
        </row>
        <row r="347">
          <cell r="A347">
            <v>53207</v>
          </cell>
          <cell r="B347">
            <v>50516</v>
          </cell>
        </row>
        <row r="348">
          <cell r="A348">
            <v>53249</v>
          </cell>
          <cell r="B348">
            <v>50526</v>
          </cell>
        </row>
        <row r="349">
          <cell r="A349">
            <v>53269</v>
          </cell>
          <cell r="B349">
            <v>50546</v>
          </cell>
        </row>
        <row r="350">
          <cell r="A350">
            <v>53277</v>
          </cell>
          <cell r="B350">
            <v>50585</v>
          </cell>
        </row>
        <row r="351">
          <cell r="A351">
            <v>53294</v>
          </cell>
          <cell r="B351">
            <v>50602</v>
          </cell>
        </row>
        <row r="352">
          <cell r="A352">
            <v>53321</v>
          </cell>
          <cell r="B352">
            <v>50632</v>
          </cell>
        </row>
        <row r="353">
          <cell r="A353">
            <v>53328</v>
          </cell>
          <cell r="B353">
            <v>50666</v>
          </cell>
        </row>
        <row r="354">
          <cell r="A354">
            <v>53348</v>
          </cell>
          <cell r="B354">
            <v>50667</v>
          </cell>
        </row>
        <row r="355">
          <cell r="A355">
            <v>53376</v>
          </cell>
          <cell r="B355">
            <v>50668</v>
          </cell>
        </row>
        <row r="356">
          <cell r="A356">
            <v>53396</v>
          </cell>
          <cell r="B356">
            <v>50690</v>
          </cell>
        </row>
        <row r="357">
          <cell r="A357">
            <v>53436</v>
          </cell>
          <cell r="B357">
            <v>50709</v>
          </cell>
        </row>
        <row r="358">
          <cell r="A358">
            <v>53474</v>
          </cell>
          <cell r="B358">
            <v>50710</v>
          </cell>
        </row>
        <row r="359">
          <cell r="A359">
            <v>53512</v>
          </cell>
          <cell r="B359">
            <v>50747</v>
          </cell>
        </row>
        <row r="360">
          <cell r="A360">
            <v>53572</v>
          </cell>
          <cell r="B360">
            <v>50764</v>
          </cell>
        </row>
        <row r="361">
          <cell r="A361">
            <v>53614</v>
          </cell>
          <cell r="B361">
            <v>50770</v>
          </cell>
        </row>
        <row r="362">
          <cell r="A362">
            <v>53634</v>
          </cell>
          <cell r="B362">
            <v>50771</v>
          </cell>
        </row>
        <row r="363">
          <cell r="A363">
            <v>53642</v>
          </cell>
          <cell r="B363">
            <v>50879</v>
          </cell>
        </row>
        <row r="364">
          <cell r="A364">
            <v>53659</v>
          </cell>
          <cell r="B364">
            <v>50880</v>
          </cell>
        </row>
        <row r="365">
          <cell r="A365">
            <v>53686</v>
          </cell>
          <cell r="B365">
            <v>50881</v>
          </cell>
        </row>
        <row r="366">
          <cell r="A366">
            <v>53693</v>
          </cell>
          <cell r="B366">
            <v>50891</v>
          </cell>
        </row>
        <row r="367">
          <cell r="A367">
            <v>53713</v>
          </cell>
          <cell r="B367">
            <v>50911</v>
          </cell>
        </row>
        <row r="368">
          <cell r="A368">
            <v>53741</v>
          </cell>
          <cell r="B368">
            <v>50950</v>
          </cell>
        </row>
        <row r="369">
          <cell r="A369">
            <v>53761</v>
          </cell>
          <cell r="B369">
            <v>50967</v>
          </cell>
        </row>
        <row r="370">
          <cell r="A370">
            <v>53801</v>
          </cell>
          <cell r="B370">
            <v>50997</v>
          </cell>
        </row>
        <row r="371">
          <cell r="A371">
            <v>53839</v>
          </cell>
          <cell r="B371">
            <v>51031</v>
          </cell>
        </row>
        <row r="372">
          <cell r="A372">
            <v>53877</v>
          </cell>
          <cell r="B372">
            <v>51032</v>
          </cell>
        </row>
        <row r="373">
          <cell r="A373">
            <v>53937</v>
          </cell>
          <cell r="B373">
            <v>51033</v>
          </cell>
        </row>
        <row r="374">
          <cell r="A374">
            <v>53979</v>
          </cell>
          <cell r="B374">
            <v>51055</v>
          </cell>
        </row>
        <row r="375">
          <cell r="A375">
            <v>53999</v>
          </cell>
          <cell r="B375">
            <v>51074</v>
          </cell>
        </row>
        <row r="376">
          <cell r="A376">
            <v>54007</v>
          </cell>
          <cell r="B376">
            <v>51075</v>
          </cell>
        </row>
        <row r="377">
          <cell r="A377">
            <v>54024</v>
          </cell>
          <cell r="B377">
            <v>51112</v>
          </cell>
        </row>
        <row r="378">
          <cell r="A378">
            <v>54051</v>
          </cell>
          <cell r="B378">
            <v>51129</v>
          </cell>
        </row>
        <row r="379">
          <cell r="A379">
            <v>54058</v>
          </cell>
          <cell r="B379">
            <v>51135</v>
          </cell>
        </row>
        <row r="380">
          <cell r="A380">
            <v>54078</v>
          </cell>
          <cell r="B380">
            <v>51136</v>
          </cell>
        </row>
        <row r="381">
          <cell r="A381">
            <v>54106</v>
          </cell>
          <cell r="B381">
            <v>51245</v>
          </cell>
        </row>
        <row r="382">
          <cell r="A382">
            <v>54127</v>
          </cell>
          <cell r="B382">
            <v>51246</v>
          </cell>
        </row>
        <row r="383">
          <cell r="A383">
            <v>54167</v>
          </cell>
          <cell r="B383">
            <v>51247</v>
          </cell>
        </row>
        <row r="384">
          <cell r="A384">
            <v>54205</v>
          </cell>
          <cell r="B384">
            <v>51257</v>
          </cell>
        </row>
        <row r="385">
          <cell r="A385">
            <v>54243</v>
          </cell>
          <cell r="B385">
            <v>51277</v>
          </cell>
        </row>
        <row r="386">
          <cell r="A386">
            <v>54303</v>
          </cell>
          <cell r="B386">
            <v>51316</v>
          </cell>
        </row>
        <row r="387">
          <cell r="A387">
            <v>54345</v>
          </cell>
          <cell r="B387">
            <v>51333</v>
          </cell>
        </row>
        <row r="388">
          <cell r="A388">
            <v>54365</v>
          </cell>
          <cell r="B388">
            <v>51363</v>
          </cell>
        </row>
        <row r="389">
          <cell r="A389">
            <v>54373</v>
          </cell>
          <cell r="B389">
            <v>51397</v>
          </cell>
        </row>
        <row r="390">
          <cell r="A390">
            <v>54390</v>
          </cell>
          <cell r="B390">
            <v>51398</v>
          </cell>
        </row>
        <row r="391">
          <cell r="A391">
            <v>54417</v>
          </cell>
          <cell r="B391">
            <v>51399</v>
          </cell>
        </row>
        <row r="392">
          <cell r="A392">
            <v>54424</v>
          </cell>
          <cell r="B392">
            <v>51421</v>
          </cell>
        </row>
        <row r="393">
          <cell r="A393">
            <v>54444</v>
          </cell>
          <cell r="B393">
            <v>51440</v>
          </cell>
        </row>
        <row r="394">
          <cell r="A394">
            <v>54472</v>
          </cell>
          <cell r="B394">
            <v>51441</v>
          </cell>
        </row>
        <row r="395">
          <cell r="A395">
            <v>54492</v>
          </cell>
          <cell r="B395">
            <v>51478</v>
          </cell>
        </row>
        <row r="396">
          <cell r="A396">
            <v>54532</v>
          </cell>
          <cell r="B396">
            <v>51495</v>
          </cell>
        </row>
        <row r="397">
          <cell r="A397">
            <v>54570</v>
          </cell>
          <cell r="B397">
            <v>51501</v>
          </cell>
        </row>
        <row r="398">
          <cell r="A398">
            <v>54608</v>
          </cell>
          <cell r="B398">
            <v>51502</v>
          </cell>
        </row>
        <row r="399">
          <cell r="A399">
            <v>54668</v>
          </cell>
          <cell r="B399">
            <v>51610</v>
          </cell>
        </row>
        <row r="400">
          <cell r="A400">
            <v>54710</v>
          </cell>
          <cell r="B400">
            <v>51611</v>
          </cell>
        </row>
        <row r="401">
          <cell r="A401">
            <v>54730</v>
          </cell>
          <cell r="B401">
            <v>51612</v>
          </cell>
        </row>
        <row r="402">
          <cell r="A402">
            <v>54738</v>
          </cell>
          <cell r="B402">
            <v>51622</v>
          </cell>
        </row>
        <row r="403">
          <cell r="A403">
            <v>54755</v>
          </cell>
          <cell r="B403">
            <v>51642</v>
          </cell>
        </row>
        <row r="404">
          <cell r="A404">
            <v>54782</v>
          </cell>
          <cell r="B404">
            <v>51681</v>
          </cell>
        </row>
        <row r="405">
          <cell r="A405">
            <v>54789</v>
          </cell>
          <cell r="B405">
            <v>51698</v>
          </cell>
        </row>
        <row r="406">
          <cell r="A406">
            <v>54809</v>
          </cell>
          <cell r="B406">
            <v>51728</v>
          </cell>
        </row>
        <row r="407">
          <cell r="A407">
            <v>54837</v>
          </cell>
          <cell r="B407">
            <v>51762</v>
          </cell>
        </row>
        <row r="408">
          <cell r="A408">
            <v>54857</v>
          </cell>
          <cell r="B408">
            <v>51763</v>
          </cell>
        </row>
        <row r="409">
          <cell r="A409">
            <v>54897</v>
          </cell>
          <cell r="B409">
            <v>51764</v>
          </cell>
        </row>
        <row r="410">
          <cell r="A410">
            <v>54935</v>
          </cell>
          <cell r="B410">
            <v>51786</v>
          </cell>
        </row>
        <row r="411">
          <cell r="A411">
            <v>54973</v>
          </cell>
          <cell r="B411">
            <v>51805</v>
          </cell>
        </row>
        <row r="412">
          <cell r="A412">
            <v>55033</v>
          </cell>
          <cell r="B412">
            <v>51806</v>
          </cell>
        </row>
        <row r="413">
          <cell r="A413">
            <v>55075</v>
          </cell>
          <cell r="B413">
            <v>51843</v>
          </cell>
        </row>
        <row r="414">
          <cell r="A414">
            <v>55095</v>
          </cell>
          <cell r="B414">
            <v>51860</v>
          </cell>
        </row>
        <row r="415">
          <cell r="A415">
            <v>55103</v>
          </cell>
          <cell r="B415">
            <v>51866</v>
          </cell>
        </row>
        <row r="416">
          <cell r="A416">
            <v>55120</v>
          </cell>
          <cell r="B416">
            <v>51867</v>
          </cell>
        </row>
        <row r="417">
          <cell r="A417">
            <v>55147</v>
          </cell>
          <cell r="B417">
            <v>51975</v>
          </cell>
        </row>
        <row r="418">
          <cell r="A418">
            <v>55154</v>
          </cell>
          <cell r="B418">
            <v>51976</v>
          </cell>
        </row>
        <row r="419">
          <cell r="A419">
            <v>55174</v>
          </cell>
          <cell r="B419">
            <v>51977</v>
          </cell>
        </row>
        <row r="420">
          <cell r="A420">
            <v>55202</v>
          </cell>
          <cell r="B420">
            <v>51987</v>
          </cell>
        </row>
        <row r="421">
          <cell r="A421">
            <v>55222</v>
          </cell>
          <cell r="B421">
            <v>52007</v>
          </cell>
        </row>
        <row r="422">
          <cell r="A422">
            <v>55262</v>
          </cell>
          <cell r="B422">
            <v>52046</v>
          </cell>
        </row>
        <row r="423">
          <cell r="A423">
            <v>55300</v>
          </cell>
          <cell r="B423">
            <v>52063</v>
          </cell>
        </row>
        <row r="424">
          <cell r="A424">
            <v>55338</v>
          </cell>
          <cell r="B424">
            <v>52093</v>
          </cell>
        </row>
        <row r="425">
          <cell r="A425">
            <v>55398</v>
          </cell>
          <cell r="B425">
            <v>52127</v>
          </cell>
        </row>
        <row r="426">
          <cell r="A426">
            <v>55440</v>
          </cell>
          <cell r="B426">
            <v>52128</v>
          </cell>
        </row>
        <row r="427">
          <cell r="A427">
            <v>55460</v>
          </cell>
          <cell r="B427">
            <v>52129</v>
          </cell>
        </row>
        <row r="428">
          <cell r="A428">
            <v>55468</v>
          </cell>
          <cell r="B428">
            <v>52151</v>
          </cell>
        </row>
        <row r="429">
          <cell r="A429">
            <v>55485</v>
          </cell>
          <cell r="B429">
            <v>52170</v>
          </cell>
        </row>
        <row r="430">
          <cell r="A430">
            <v>55512</v>
          </cell>
          <cell r="B430">
            <v>52171</v>
          </cell>
        </row>
        <row r="431">
          <cell r="A431">
            <v>55519</v>
          </cell>
          <cell r="B431">
            <v>52208</v>
          </cell>
        </row>
        <row r="432">
          <cell r="A432">
            <v>55539</v>
          </cell>
          <cell r="B432">
            <v>52225</v>
          </cell>
        </row>
        <row r="433">
          <cell r="A433">
            <v>55567</v>
          </cell>
          <cell r="B433">
            <v>52231</v>
          </cell>
        </row>
        <row r="434">
          <cell r="A434">
            <v>55588</v>
          </cell>
          <cell r="B434">
            <v>52232</v>
          </cell>
        </row>
        <row r="435">
          <cell r="A435">
            <v>55628</v>
          </cell>
          <cell r="B435">
            <v>52340</v>
          </cell>
        </row>
        <row r="436">
          <cell r="A436">
            <v>55666</v>
          </cell>
          <cell r="B436">
            <v>52341</v>
          </cell>
        </row>
        <row r="437">
          <cell r="A437">
            <v>55704</v>
          </cell>
          <cell r="B437">
            <v>52342</v>
          </cell>
        </row>
        <row r="438">
          <cell r="A438">
            <v>55764</v>
          </cell>
          <cell r="B438">
            <v>52352</v>
          </cell>
        </row>
        <row r="439">
          <cell r="A439">
            <v>55806</v>
          </cell>
          <cell r="B439">
            <v>52372</v>
          </cell>
        </row>
        <row r="440">
          <cell r="A440">
            <v>55826</v>
          </cell>
          <cell r="B440">
            <v>52411</v>
          </cell>
        </row>
        <row r="441">
          <cell r="A441">
            <v>55834</v>
          </cell>
          <cell r="B441">
            <v>52428</v>
          </cell>
        </row>
        <row r="442">
          <cell r="A442">
            <v>55851</v>
          </cell>
          <cell r="B442">
            <v>52458</v>
          </cell>
        </row>
        <row r="443">
          <cell r="A443">
            <v>55878</v>
          </cell>
          <cell r="B443">
            <v>52492</v>
          </cell>
        </row>
        <row r="444">
          <cell r="A444">
            <v>55885</v>
          </cell>
          <cell r="B444">
            <v>52493</v>
          </cell>
        </row>
        <row r="445">
          <cell r="A445">
            <v>55905</v>
          </cell>
          <cell r="B445">
            <v>52494</v>
          </cell>
        </row>
        <row r="446">
          <cell r="A446">
            <v>55933</v>
          </cell>
          <cell r="B446">
            <v>52516</v>
          </cell>
        </row>
        <row r="447">
          <cell r="A447">
            <v>55953</v>
          </cell>
          <cell r="B447">
            <v>52535</v>
          </cell>
        </row>
        <row r="448">
          <cell r="A448">
            <v>55993</v>
          </cell>
          <cell r="B448">
            <v>52536</v>
          </cell>
        </row>
        <row r="449">
          <cell r="A449">
            <v>56031</v>
          </cell>
          <cell r="B449">
            <v>52573</v>
          </cell>
        </row>
        <row r="450">
          <cell r="A450">
            <v>56069</v>
          </cell>
          <cell r="B450">
            <v>52590</v>
          </cell>
        </row>
        <row r="451">
          <cell r="A451">
            <v>56129</v>
          </cell>
          <cell r="B451">
            <v>52596</v>
          </cell>
        </row>
        <row r="452">
          <cell r="A452">
            <v>56171</v>
          </cell>
          <cell r="B452">
            <v>52597</v>
          </cell>
        </row>
        <row r="453">
          <cell r="A453">
            <v>56191</v>
          </cell>
          <cell r="B453">
            <v>52706</v>
          </cell>
        </row>
        <row r="454">
          <cell r="A454">
            <v>56199</v>
          </cell>
          <cell r="B454">
            <v>52707</v>
          </cell>
        </row>
        <row r="455">
          <cell r="A455">
            <v>56216</v>
          </cell>
          <cell r="B455">
            <v>52708</v>
          </cell>
        </row>
        <row r="456">
          <cell r="A456">
            <v>56243</v>
          </cell>
          <cell r="B456">
            <v>52718</v>
          </cell>
        </row>
        <row r="457">
          <cell r="A457">
            <v>56250</v>
          </cell>
          <cell r="B457">
            <v>52738</v>
          </cell>
        </row>
        <row r="458">
          <cell r="A458">
            <v>56270</v>
          </cell>
          <cell r="B458">
            <v>52777</v>
          </cell>
        </row>
        <row r="459">
          <cell r="A459">
            <v>56298</v>
          </cell>
          <cell r="B459">
            <v>52794</v>
          </cell>
        </row>
        <row r="460">
          <cell r="A460">
            <v>56318</v>
          </cell>
          <cell r="B460">
            <v>52824</v>
          </cell>
        </row>
        <row r="461">
          <cell r="A461">
            <v>56358</v>
          </cell>
          <cell r="B461">
            <v>52858</v>
          </cell>
        </row>
        <row r="462">
          <cell r="A462">
            <v>56396</v>
          </cell>
          <cell r="B462">
            <v>52859</v>
          </cell>
        </row>
        <row r="463">
          <cell r="A463">
            <v>56434</v>
          </cell>
          <cell r="B463">
            <v>52860</v>
          </cell>
        </row>
        <row r="464">
          <cell r="A464">
            <v>56494</v>
          </cell>
          <cell r="B464">
            <v>52882</v>
          </cell>
        </row>
        <row r="465">
          <cell r="A465">
            <v>56536</v>
          </cell>
          <cell r="B465">
            <v>52901</v>
          </cell>
        </row>
        <row r="466">
          <cell r="A466">
            <v>56556</v>
          </cell>
          <cell r="B466">
            <v>52902</v>
          </cell>
        </row>
        <row r="467">
          <cell r="A467">
            <v>56564</v>
          </cell>
          <cell r="B467">
            <v>52939</v>
          </cell>
        </row>
        <row r="468">
          <cell r="A468">
            <v>56581</v>
          </cell>
          <cell r="B468">
            <v>52956</v>
          </cell>
        </row>
        <row r="469">
          <cell r="A469">
            <v>56608</v>
          </cell>
          <cell r="B469">
            <v>52962</v>
          </cell>
        </row>
        <row r="470">
          <cell r="A470">
            <v>56615</v>
          </cell>
          <cell r="B470">
            <v>52963</v>
          </cell>
        </row>
        <row r="471">
          <cell r="A471">
            <v>56635</v>
          </cell>
          <cell r="B471">
            <v>53071</v>
          </cell>
        </row>
        <row r="472">
          <cell r="A472">
            <v>56663</v>
          </cell>
          <cell r="B472">
            <v>53072</v>
          </cell>
        </row>
        <row r="473">
          <cell r="A473">
            <v>56683</v>
          </cell>
          <cell r="B473">
            <v>53073</v>
          </cell>
        </row>
        <row r="474">
          <cell r="A474">
            <v>56723</v>
          </cell>
          <cell r="B474">
            <v>53083</v>
          </cell>
        </row>
        <row r="475">
          <cell r="A475">
            <v>56761</v>
          </cell>
          <cell r="B475">
            <v>53103</v>
          </cell>
        </row>
        <row r="476">
          <cell r="A476">
            <v>56799</v>
          </cell>
          <cell r="B476">
            <v>53142</v>
          </cell>
        </row>
        <row r="477">
          <cell r="A477">
            <v>56859</v>
          </cell>
          <cell r="B477">
            <v>53159</v>
          </cell>
        </row>
        <row r="478">
          <cell r="A478">
            <v>56901</v>
          </cell>
          <cell r="B478">
            <v>53189</v>
          </cell>
        </row>
        <row r="479">
          <cell r="A479">
            <v>56921</v>
          </cell>
          <cell r="B479">
            <v>53223</v>
          </cell>
        </row>
        <row r="480">
          <cell r="A480">
            <v>56929</v>
          </cell>
          <cell r="B480">
            <v>53224</v>
          </cell>
        </row>
        <row r="481">
          <cell r="A481">
            <v>56946</v>
          </cell>
          <cell r="B481">
            <v>53225</v>
          </cell>
        </row>
        <row r="482">
          <cell r="A482">
            <v>56973</v>
          </cell>
          <cell r="B482">
            <v>53247</v>
          </cell>
        </row>
        <row r="483">
          <cell r="A483">
            <v>56980</v>
          </cell>
          <cell r="B483">
            <v>53266</v>
          </cell>
        </row>
        <row r="484">
          <cell r="A484">
            <v>57000</v>
          </cell>
          <cell r="B484">
            <v>53267</v>
          </cell>
        </row>
        <row r="485">
          <cell r="A485">
            <v>57028</v>
          </cell>
          <cell r="B485">
            <v>53304</v>
          </cell>
        </row>
        <row r="486">
          <cell r="A486">
            <v>57049</v>
          </cell>
          <cell r="B486">
            <v>53321</v>
          </cell>
        </row>
        <row r="487">
          <cell r="A487">
            <v>57089</v>
          </cell>
          <cell r="B487">
            <v>53327</v>
          </cell>
        </row>
        <row r="488">
          <cell r="A488">
            <v>57127</v>
          </cell>
          <cell r="B488">
            <v>53328</v>
          </cell>
        </row>
        <row r="489">
          <cell r="A489">
            <v>57165</v>
          </cell>
          <cell r="B489">
            <v>53436</v>
          </cell>
        </row>
        <row r="490">
          <cell r="A490">
            <v>57225</v>
          </cell>
          <cell r="B490">
            <v>53437</v>
          </cell>
        </row>
        <row r="491">
          <cell r="A491">
            <v>57267</v>
          </cell>
          <cell r="B491">
            <v>53438</v>
          </cell>
        </row>
        <row r="492">
          <cell r="A492">
            <v>57287</v>
          </cell>
          <cell r="B492">
            <v>53448</v>
          </cell>
        </row>
        <row r="493">
          <cell r="A493">
            <v>57295</v>
          </cell>
          <cell r="B493">
            <v>53468</v>
          </cell>
        </row>
        <row r="494">
          <cell r="A494">
            <v>57312</v>
          </cell>
          <cell r="B494">
            <v>53507</v>
          </cell>
        </row>
        <row r="495">
          <cell r="A495">
            <v>57339</v>
          </cell>
          <cell r="B495">
            <v>53524</v>
          </cell>
        </row>
        <row r="496">
          <cell r="A496">
            <v>57346</v>
          </cell>
          <cell r="B496">
            <v>53554</v>
          </cell>
        </row>
        <row r="497">
          <cell r="A497">
            <v>57366</v>
          </cell>
          <cell r="B497">
            <v>53588</v>
          </cell>
        </row>
        <row r="498">
          <cell r="A498">
            <v>57394</v>
          </cell>
          <cell r="B498">
            <v>53589</v>
          </cell>
        </row>
      </sheetData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13" displayName="Tabla13" ref="N74:AD100" totalsRowShown="0" headerRowDxfId="19" headerRowBorderDxfId="18" tableBorderDxfId="17">
  <tableColumns count="17">
    <tableColumn id="1" xr3:uid="{00000000-0010-0000-0000-000001000000}" name="Fecha" dataDxfId="16"/>
    <tableColumn id="2" xr3:uid="{00000000-0010-0000-0000-000002000000}" name="Aux" dataDxfId="15"/>
    <tableColumn id="3" xr3:uid="{00000000-0010-0000-0000-000003000000}" name="Inicio" dataDxfId="14">
      <calculatedColumnFormula>DATE(YEAR(N75),MONTH(N75)-1,9)</calculatedColumnFormula>
    </tableColumn>
    <tableColumn id="4" xr3:uid="{00000000-0010-0000-0000-000004000000}" name="Termino" dataDxfId="13">
      <calculatedColumnFormula>DATE(YEAR(N75),MONTH(N75),9)</calculatedColumnFormula>
    </tableColumn>
    <tableColumn id="5" xr3:uid="{00000000-0010-0000-0000-000005000000}" name="Dias UF" dataDxfId="12">
      <calculatedColumnFormula>+Tabla13[[#This Row],[Fecha]]-Tabla13[[#This Row],[Inicio]]</calculatedColumnFormula>
    </tableColumn>
    <tableColumn id="6" xr3:uid="{00000000-0010-0000-0000-000006000000}" name="Dias Mes" dataDxfId="11">
      <calculatedColumnFormula>Q75-P75</calculatedColumnFormula>
    </tableColumn>
    <tableColumn id="7" xr3:uid="{00000000-0010-0000-0000-000007000000}" name="Bid" dataDxfId="10"/>
    <tableColumn id="8" xr3:uid="{00000000-0010-0000-0000-000008000000}" name="Δ" dataDxfId="9"/>
    <tableColumn id="9" xr3:uid="{00000000-0010-0000-0000-000009000000}" name="UF Bid" dataDxfId="8" dataCellStyle="Porcentaje">
      <calculatedColumnFormula>+Tabla13[[#This Row],[Bid]]+Tabla13[[#This Row],[Δ]]</calculatedColumnFormula>
    </tableColumn>
    <tableColumn id="10" xr3:uid="{00000000-0010-0000-0000-00000A000000}" name="Infla Bid" dataDxfId="7" dataCellStyle="Porcentaje"/>
    <tableColumn id="11" xr3:uid="{00000000-0010-0000-0000-00000B000000}" name="Offer " dataDxfId="6"/>
    <tableColumn id="12" xr3:uid="{00000000-0010-0000-0000-00000C000000}" name="Δ2" dataDxfId="5"/>
    <tableColumn id="13" xr3:uid="{00000000-0010-0000-0000-00000D000000}" name="UF Offer" dataDxfId="4" dataCellStyle="Moneda"/>
    <tableColumn id="14" xr3:uid="{00000000-0010-0000-0000-00000E000000}" name="Infla Offer" dataDxfId="3" dataCellStyle="Porcentaje"/>
    <tableColumn id="15" xr3:uid="{00000000-0010-0000-0000-00000F000000}" name="Mid" dataDxfId="2" dataCellStyle="Porcentaje 46">
      <calculatedColumnFormula>AVERAGE(V75,Z75)</calculatedColumnFormula>
    </tableColumn>
    <tableColumn id="16" xr3:uid="{00000000-0010-0000-0000-000010000000}" name="Infla Mid" dataDxfId="1" dataCellStyle="Porcentaje"/>
    <tableColumn id="18" xr3:uid="{00000000-0010-0000-0000-000012000000}" name="π Acc." dataDxfId="0" dataCellStyle="Porcentaje">
      <calculatedColumnFormula>1-$Z$3/AB75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BA850"/>
  <sheetViews>
    <sheetView view="pageBreakPreview" topLeftCell="H40" zoomScale="95" zoomScaleNormal="130" zoomScaleSheetLayoutView="95" workbookViewId="0">
      <selection activeCell="L78" sqref="L78"/>
    </sheetView>
  </sheetViews>
  <sheetFormatPr baseColWidth="10" defaultColWidth="9.140625" defaultRowHeight="11.25"/>
  <cols>
    <col min="1" max="1" width="2.85546875" style="6" customWidth="1"/>
    <col min="2" max="2" width="13.42578125" style="6" bestFit="1" customWidth="1"/>
    <col min="3" max="3" width="15" style="6" bestFit="1" customWidth="1"/>
    <col min="4" max="4" width="15.7109375" style="6" bestFit="1" customWidth="1"/>
    <col min="5" max="5" width="12.42578125" style="6" bestFit="1" customWidth="1"/>
    <col min="6" max="6" width="1.42578125" style="6" customWidth="1"/>
    <col min="7" max="7" width="13.42578125" style="6" bestFit="1" customWidth="1"/>
    <col min="8" max="8" width="12.28515625" style="6" bestFit="1" customWidth="1"/>
    <col min="9" max="9" width="13.42578125" style="6" customWidth="1"/>
    <col min="10" max="10" width="11.140625" style="6" customWidth="1"/>
    <col min="11" max="11" width="0.85546875" style="6" customWidth="1"/>
    <col min="12" max="12" width="5.140625" style="6" bestFit="1" customWidth="1"/>
    <col min="13" max="13" width="12" style="6" bestFit="1" customWidth="1"/>
    <col min="14" max="14" width="13.42578125" style="7" bestFit="1" customWidth="1"/>
    <col min="15" max="15" width="12.140625" style="7" bestFit="1" customWidth="1"/>
    <col min="16" max="16" width="10.85546875" style="7" bestFit="1" customWidth="1"/>
    <col min="17" max="17" width="12.28515625" style="8" bestFit="1" customWidth="1"/>
    <col min="18" max="18" width="10.140625" style="7" bestFit="1" customWidth="1"/>
    <col min="19" max="19" width="13.28515625" style="7" bestFit="1" customWidth="1"/>
    <col min="20" max="20" width="13.7109375" style="7" bestFit="1" customWidth="1"/>
    <col min="21" max="21" width="18.28515625" style="7" bestFit="1" customWidth="1"/>
    <col min="22" max="22" width="13.7109375" style="7" bestFit="1" customWidth="1"/>
    <col min="23" max="23" width="15.28515625" style="7" bestFit="1" customWidth="1"/>
    <col min="24" max="24" width="16.28515625" style="7" bestFit="1" customWidth="1"/>
    <col min="25" max="25" width="18.85546875" style="7" bestFit="1" customWidth="1"/>
    <col min="26" max="26" width="17" style="7" bestFit="1" customWidth="1"/>
    <col min="27" max="27" width="17.5703125" style="7" bestFit="1" customWidth="1"/>
    <col min="28" max="28" width="17.28515625" style="7" bestFit="1" customWidth="1"/>
    <col min="29" max="30" width="14.28515625" style="7" customWidth="1"/>
    <col min="31" max="31" width="17.140625" style="7" bestFit="1" customWidth="1"/>
    <col min="32" max="34" width="14.28515625" style="7" customWidth="1"/>
    <col min="35" max="35" width="22.5703125" style="7" bestFit="1" customWidth="1"/>
    <col min="36" max="36" width="8.85546875" style="6" customWidth="1"/>
    <col min="37" max="37" width="8.5703125" style="6" customWidth="1"/>
    <col min="38" max="38" width="13.140625" style="6" customWidth="1"/>
    <col min="39" max="39" width="15.5703125" style="6" bestFit="1" customWidth="1"/>
    <col min="40" max="40" width="10.5703125" style="6" bestFit="1" customWidth="1"/>
    <col min="41" max="41" width="15.85546875" style="6" customWidth="1"/>
    <col min="42" max="42" width="10.5703125" style="6" customWidth="1"/>
    <col min="43" max="43" width="14.140625" style="6" customWidth="1"/>
    <col min="44" max="44" width="14.140625" style="6" bestFit="1" customWidth="1"/>
    <col min="45" max="45" width="18.28515625" style="6" bestFit="1" customWidth="1"/>
    <col min="46" max="46" width="12.5703125" style="6" bestFit="1" customWidth="1"/>
    <col min="47" max="47" width="14.140625" style="6" bestFit="1" customWidth="1"/>
    <col min="48" max="49" width="9.140625" style="6"/>
    <col min="50" max="51" width="9.140625" style="154"/>
    <col min="52" max="16384" width="9.140625" style="6"/>
  </cols>
  <sheetData>
    <row r="1" spans="2:53" ht="7.5" customHeight="1"/>
    <row r="2" spans="2:53">
      <c r="N2" s="9" t="s">
        <v>31</v>
      </c>
      <c r="O2" s="10">
        <f ca="1">TODAY()</f>
        <v>44824</v>
      </c>
      <c r="P2" s="9" t="s">
        <v>32</v>
      </c>
      <c r="Q2" s="11" t="e">
        <f ca="1">_xll.BDP("clp curncy","px_last")</f>
        <v>#NAME?</v>
      </c>
      <c r="R2" s="7" t="s">
        <v>249</v>
      </c>
      <c r="S2" s="267" t="e">
        <f ca="1">+W104</f>
        <v>#NAME?</v>
      </c>
      <c r="Z2" s="12"/>
      <c r="AE2" s="13"/>
      <c r="AN2" s="7"/>
    </row>
    <row r="3" spans="2:53">
      <c r="N3" s="16" t="s">
        <v>33</v>
      </c>
      <c r="O3" s="17">
        <f ca="1">WORKDAY(O2,2,[3]Aux!$A$2:$B$498)</f>
        <v>44826</v>
      </c>
      <c r="P3" s="16" t="s">
        <v>248</v>
      </c>
      <c r="Q3" s="18" t="s">
        <v>34</v>
      </c>
      <c r="W3" s="19"/>
      <c r="Y3" s="20"/>
      <c r="Z3" s="21"/>
      <c r="AA3" s="21"/>
      <c r="AB3" s="21"/>
      <c r="AC3" s="21"/>
      <c r="AD3" s="21"/>
      <c r="AE3" s="12"/>
      <c r="AF3" s="21"/>
      <c r="AG3" s="21"/>
      <c r="AH3" s="21"/>
      <c r="AI3" s="21"/>
    </row>
    <row r="4" spans="2:53" ht="14.25" customHeight="1">
      <c r="B4" s="340" t="s">
        <v>247</v>
      </c>
      <c r="C4" s="340"/>
      <c r="D4" s="340"/>
      <c r="E4" s="340"/>
      <c r="L4" s="341" t="s">
        <v>246</v>
      </c>
      <c r="M4" s="338"/>
      <c r="N4" s="338"/>
      <c r="O4" s="338"/>
      <c r="P4" s="338"/>
      <c r="Q4" s="338"/>
      <c r="R4" s="338"/>
      <c r="S4" s="339"/>
      <c r="T4" s="266" t="s">
        <v>245</v>
      </c>
      <c r="U4" s="265"/>
      <c r="V4" s="265"/>
      <c r="W4" s="265"/>
      <c r="X4" s="265"/>
      <c r="Y4" s="265"/>
      <c r="Z4" s="265"/>
      <c r="AA4" s="338" t="s">
        <v>35</v>
      </c>
      <c r="AB4" s="338"/>
      <c r="AC4" s="338"/>
      <c r="AD4" s="338"/>
      <c r="AE4" s="338"/>
      <c r="AF4" s="338"/>
      <c r="AG4" s="338"/>
      <c r="AH4" s="338"/>
      <c r="AI4" s="339"/>
      <c r="AJ4" s="331" t="s">
        <v>244</v>
      </c>
      <c r="AK4" s="332"/>
      <c r="AL4" s="332"/>
      <c r="AM4" s="332"/>
      <c r="AN4" s="332"/>
      <c r="AO4" s="332"/>
      <c r="AP4" s="332"/>
      <c r="AQ4" s="332"/>
      <c r="AR4" s="332"/>
      <c r="AS4" s="332"/>
      <c r="AT4" s="332"/>
      <c r="AU4" s="332"/>
      <c r="AV4" s="333"/>
    </row>
    <row r="5" spans="2:53">
      <c r="C5" s="328" t="e">
        <f ca="1">_xll.BCurveStrip("s193","CurveName=ICP0_30YR")</f>
        <v>#NAME?</v>
      </c>
      <c r="D5" s="330"/>
      <c r="E5" s="22"/>
      <c r="F5" s="22"/>
      <c r="G5" s="328" t="s">
        <v>243</v>
      </c>
      <c r="H5" s="329"/>
      <c r="I5" s="329"/>
      <c r="J5" s="330"/>
      <c r="L5" s="110" t="s">
        <v>36</v>
      </c>
      <c r="M5" s="263" t="s">
        <v>242</v>
      </c>
      <c r="N5" s="24" t="s">
        <v>241</v>
      </c>
      <c r="O5" s="24" t="s">
        <v>240</v>
      </c>
      <c r="P5" s="24" t="s">
        <v>37</v>
      </c>
      <c r="Q5" s="264" t="s">
        <v>239</v>
      </c>
      <c r="R5" s="24" t="s">
        <v>238</v>
      </c>
      <c r="S5" s="24" t="s">
        <v>237</v>
      </c>
      <c r="T5" s="9" t="s">
        <v>236</v>
      </c>
      <c r="U5" s="110" t="s">
        <v>219</v>
      </c>
      <c r="V5" s="9" t="s">
        <v>235</v>
      </c>
      <c r="W5" s="9" t="s">
        <v>234</v>
      </c>
      <c r="X5" s="319" t="s">
        <v>233</v>
      </c>
      <c r="Y5" s="24" t="s">
        <v>232</v>
      </c>
      <c r="Z5" s="318" t="s">
        <v>231</v>
      </c>
      <c r="AA5" s="24" t="s">
        <v>230</v>
      </c>
      <c r="AB5" s="9" t="s">
        <v>229</v>
      </c>
      <c r="AC5" s="24" t="s">
        <v>212</v>
      </c>
      <c r="AD5" s="24" t="s">
        <v>228</v>
      </c>
      <c r="AE5" s="24" t="s">
        <v>227</v>
      </c>
      <c r="AF5" s="24" t="s">
        <v>226</v>
      </c>
      <c r="AG5" s="24" t="s">
        <v>226</v>
      </c>
      <c r="AH5" s="24" t="s">
        <v>226</v>
      </c>
      <c r="AI5" s="263" t="s">
        <v>225</v>
      </c>
      <c r="AJ5" s="9" t="s">
        <v>224</v>
      </c>
      <c r="AK5" s="263" t="s">
        <v>223</v>
      </c>
      <c r="AL5" s="263" t="s">
        <v>222</v>
      </c>
      <c r="AM5" s="263" t="s">
        <v>221</v>
      </c>
      <c r="AN5" s="263" t="s">
        <v>220</v>
      </c>
      <c r="AO5" s="110" t="s">
        <v>219</v>
      </c>
      <c r="AP5" s="9" t="s">
        <v>218</v>
      </c>
      <c r="AQ5" s="263" t="s">
        <v>217</v>
      </c>
      <c r="AR5" s="263" t="s">
        <v>216</v>
      </c>
      <c r="AS5" s="110" t="s">
        <v>215</v>
      </c>
      <c r="AT5" s="321" t="s">
        <v>214</v>
      </c>
      <c r="AU5" s="262" t="s">
        <v>213</v>
      </c>
      <c r="AV5" s="261" t="s">
        <v>212</v>
      </c>
      <c r="AW5" s="320" t="s">
        <v>250</v>
      </c>
      <c r="AX5" s="322" t="s">
        <v>251</v>
      </c>
      <c r="AY5" s="154" t="s">
        <v>252</v>
      </c>
      <c r="AZ5" s="6" t="s">
        <v>253</v>
      </c>
    </row>
    <row r="6" spans="2:53">
      <c r="C6" s="25" t="s">
        <v>38</v>
      </c>
      <c r="D6" s="27" t="s">
        <v>39</v>
      </c>
      <c r="E6" s="22"/>
      <c r="F6" s="22"/>
      <c r="G6" s="28" t="s">
        <v>38</v>
      </c>
      <c r="H6" s="23" t="s">
        <v>37</v>
      </c>
      <c r="I6" s="23" t="s">
        <v>40</v>
      </c>
      <c r="J6" s="29" t="s">
        <v>41</v>
      </c>
      <c r="L6" s="30">
        <v>0</v>
      </c>
      <c r="M6" s="31">
        <v>1</v>
      </c>
      <c r="N6" s="41">
        <f ca="1">+O3</f>
        <v>44826</v>
      </c>
      <c r="O6" s="40">
        <f t="shared" ref="O6:O37" si="0">ROUND(P6/360,1)</f>
        <v>0</v>
      </c>
      <c r="P6" s="42">
        <v>1</v>
      </c>
      <c r="Q6" s="43">
        <v>0</v>
      </c>
      <c r="R6" s="229">
        <f t="shared" ref="R6:R37" si="1">+P6/360</f>
        <v>2.7777777777777779E-3</v>
      </c>
      <c r="S6" s="228">
        <f t="shared" ref="S6:S37" si="2">+Q6/360</f>
        <v>0</v>
      </c>
      <c r="T6" s="268" t="e">
        <f ca="1">_xll.BInterpol($C$7:$C$25,$D$7:$D$25,N6,$Q$3)/100</f>
        <v>#NAME?</v>
      </c>
      <c r="U6" s="227" t="e">
        <f t="shared" ref="U6:U37" ca="1" si="3">+AO6</f>
        <v>#NAME?</v>
      </c>
      <c r="V6" s="257" t="e">
        <f ca="1">+T6</f>
        <v>#NAME?</v>
      </c>
      <c r="W6" s="257" t="e">
        <f ca="1">+V6</f>
        <v>#NAME?</v>
      </c>
      <c r="X6" s="33" t="e">
        <f ca="1">1/(1+V6*R6)</f>
        <v>#NAME?</v>
      </c>
      <c r="Y6" s="33" t="e">
        <f ca="1">+T6-W6</f>
        <v>#NAME?</v>
      </c>
      <c r="Z6" s="188" t="e">
        <f ca="1">VLOOKUP(M6,$N$104:$W$839,10,FALSE)</f>
        <v>#NAME?</v>
      </c>
      <c r="AA6" s="45"/>
      <c r="AB6" s="33"/>
      <c r="AC6" s="259"/>
      <c r="AD6" s="224"/>
      <c r="AE6" s="224"/>
      <c r="AF6" s="224"/>
      <c r="AG6" s="33"/>
      <c r="AH6" s="258"/>
      <c r="AI6" s="260"/>
      <c r="AJ6" s="47" t="e">
        <f ca="1">_xll.BInterpol($C$58:$C$69,$E$58:$E$69,P6,$Q$3)</f>
        <v>#NAME?</v>
      </c>
      <c r="AK6" s="35" t="e">
        <f ca="1">_xll.BInterpol($C$29:$C$52,$D$29:$D$52,P6,$Q$3)</f>
        <v>#NAME?</v>
      </c>
      <c r="AL6" s="48" t="e">
        <f ca="1">_xll.BInterpol($D$76:$D$135,$C$76:$C$135,P6,$Q$3)/100</f>
        <v>#NAME?</v>
      </c>
      <c r="AM6" s="48" t="e">
        <f ca="1">_xll.BInterpol($H$56:$H$67,$J$56:$J$67,P6,$Q$3)/10000</f>
        <v>#NAME?</v>
      </c>
      <c r="AN6" s="33" t="e">
        <f ca="1">+((((AJ6+$Q$2)/$Q$2)*((1/AK6)))-1)*1/R6</f>
        <v>#NAME?</v>
      </c>
      <c r="AO6" s="44" t="e">
        <f ca="1">1/(1+AN6*R6)</f>
        <v>#NAME?</v>
      </c>
      <c r="AP6" s="49" t="e">
        <f ca="1">+AJ6+$Q$2</f>
        <v>#NAME?</v>
      </c>
      <c r="AQ6" s="22" t="e">
        <f t="shared" ref="AQ6:AR9" ca="1" si="4">1/AP6</f>
        <v>#NAME?</v>
      </c>
      <c r="AR6" s="49" t="e">
        <f t="shared" ca="1" si="4"/>
        <v>#NAME?</v>
      </c>
      <c r="AS6" s="49" t="e">
        <f ca="1">X6*(AP6/$Q$2)</f>
        <v>#NAME?</v>
      </c>
      <c r="AT6" s="201" t="e">
        <f ca="1">+AT7</f>
        <v>#NAME?</v>
      </c>
      <c r="AU6" s="201"/>
      <c r="AW6" s="6" t="e">
        <f ca="1">1/(1+AL6*S7)</f>
        <v>#NAME?</v>
      </c>
      <c r="AX6" s="154" t="e">
        <f ca="1">+(1/AK6-1)/R6</f>
        <v>#NAME?</v>
      </c>
      <c r="AY6" s="154" t="e">
        <f ca="1">+(1/X6-1)/R6</f>
        <v>#NAME?</v>
      </c>
      <c r="AZ6" s="154" t="e">
        <f ca="1">+(1/U6-1)/R6</f>
        <v>#NAME?</v>
      </c>
      <c r="BA6" s="273" t="e">
        <f ca="1">+AY6-AZ6</f>
        <v>#NAME?</v>
      </c>
    </row>
    <row r="7" spans="2:53">
      <c r="C7" s="36" t="e">
        <f ca="1">_xll.BVIEW(C5,"EndDate","cols=1;rows=19")</f>
        <v>#NAME?</v>
      </c>
      <c r="D7" s="37" t="e">
        <f ca="1">_xll.BVIEW(C5,"Par.Mid","cols=1;rows=19")</f>
        <v>#NAME?</v>
      </c>
      <c r="F7" s="22"/>
      <c r="G7" s="38">
        <f ca="1">TODAY()</f>
        <v>44824</v>
      </c>
      <c r="H7" s="39">
        <v>0</v>
      </c>
      <c r="I7" s="40" t="s">
        <v>42</v>
      </c>
      <c r="J7" s="191" t="e">
        <f ca="1">_xll.BDP(I7,"px_mid")</f>
        <v>#NAME?</v>
      </c>
      <c r="L7" s="30">
        <v>1</v>
      </c>
      <c r="M7" s="31">
        <f t="shared" ref="M7:M38" ca="1" si="5">+N7-$O$2</f>
        <v>183</v>
      </c>
      <c r="N7" s="41">
        <f ca="1">WORKDAY(EDATE($O$3,6*L7)-1,1,[3]Aux!$A$2:$B$498)</f>
        <v>45007</v>
      </c>
      <c r="O7" s="40">
        <f t="shared" ca="1" si="0"/>
        <v>0.5</v>
      </c>
      <c r="P7" s="42">
        <f t="shared" ref="P7:P38" ca="1" si="6">+N7-$O$3</f>
        <v>181</v>
      </c>
      <c r="Q7" s="43">
        <f t="shared" ref="Q7:Q38" ca="1" si="7">+N7-N6</f>
        <v>181</v>
      </c>
      <c r="R7" s="229">
        <f t="shared" ca="1" si="1"/>
        <v>0.50277777777777777</v>
      </c>
      <c r="S7" s="228">
        <f t="shared" ca="1" si="2"/>
        <v>0.50277777777777777</v>
      </c>
      <c r="T7" s="268" t="e">
        <f ca="1">_xll.BInterpol($C$7:$C$25,$D$7:$D$25,N7,$Q$3)/100</f>
        <v>#NAME?</v>
      </c>
      <c r="U7" s="227" t="e">
        <f t="shared" ca="1" si="3"/>
        <v>#NAME?</v>
      </c>
      <c r="V7" s="257" t="e">
        <f ca="1">+((1+T7*R7)/(1+T6*R6)-1)*1/S7</f>
        <v>#NAME?</v>
      </c>
      <c r="W7" s="257" t="e">
        <f ca="1">+V7</f>
        <v>#NAME?</v>
      </c>
      <c r="X7" s="33" t="e">
        <f ca="1">1/(1+V7*R7)</f>
        <v>#NAME?</v>
      </c>
      <c r="Y7" s="33" t="e">
        <f t="shared" ref="Y7:Y38" ca="1" si="8">+W7-T7</f>
        <v>#NAME?</v>
      </c>
      <c r="Z7" s="34" t="e">
        <f ca="1">VLOOKUP(M7,$N$104:$W$839,10,FALSE)</f>
        <v>#NAME?</v>
      </c>
      <c r="AA7" s="45" t="e">
        <f ca="1">_xll.BInterpol($H$36:$H$52,$J$36:$J$52,M7,$Q$3)/100</f>
        <v>#NAME?</v>
      </c>
      <c r="AB7" s="224"/>
      <c r="AC7" s="259"/>
      <c r="AD7" s="33" t="e">
        <f t="shared" ref="AD7:AD38" ca="1" si="9">+((1+V7*S7)/(Z7/Z6)-1)/S7</f>
        <v>#NAME?</v>
      </c>
      <c r="AE7" s="224" t="e">
        <f t="shared" ref="AE7:AE38" ca="1" si="10">+U7/(1/(Z7/$Z$6))</f>
        <v>#NAME?</v>
      </c>
      <c r="AF7" s="224"/>
      <c r="AG7" s="46"/>
      <c r="AH7" s="258"/>
      <c r="AI7" s="220"/>
      <c r="AJ7" s="47" t="e">
        <f ca="1">_xll.BInterpol($C$58:$C$69,$E$58:$E$69,P7,$Q$3)</f>
        <v>#NAME?</v>
      </c>
      <c r="AK7" s="35" t="e">
        <f ca="1">_xll.BInterpol($C$29:$C$52,$D$29:$D$52,P7,$Q$3)</f>
        <v>#NAME?</v>
      </c>
      <c r="AL7" s="48" t="e">
        <f ca="1">_xll.BInterpol($D$76:$D$135,$C$76:$C$135,P7,$Q$3)/100</f>
        <v>#NAME?</v>
      </c>
      <c r="AM7" s="48" t="e">
        <f ca="1">_xll.BInterpol($H$56:$H$67,$J$56:$J$67,P7,$Q$3)/10000</f>
        <v>#NAME?</v>
      </c>
      <c r="AN7" s="33" t="e">
        <f ca="1">+((((AJ7+$Q$2)/$Q$2)*((1/AK7)))-1)*1/R7</f>
        <v>#NAME?</v>
      </c>
      <c r="AO7" s="254" t="e">
        <f ca="1">+AK7*(AP7-AJ7)/AP7</f>
        <v>#NAME?</v>
      </c>
      <c r="AP7" s="49" t="e">
        <f ca="1">+AJ7+$Q$2</f>
        <v>#NAME?</v>
      </c>
      <c r="AQ7" s="22" t="e">
        <f t="shared" ca="1" si="4"/>
        <v>#NAME?</v>
      </c>
      <c r="AR7" s="49" t="e">
        <f t="shared" ca="1" si="4"/>
        <v>#NAME?</v>
      </c>
      <c r="AS7" s="49" t="e">
        <f ca="1">X7*(AP7/$Q$2)</f>
        <v>#NAME?</v>
      </c>
      <c r="AT7" s="201" t="e">
        <f t="shared" ref="AT7:AT38" ca="1" si="11">+((($Q$2/AR7)*(1/X7))-1)*1/R7</f>
        <v>#NAME?</v>
      </c>
      <c r="AU7" s="201"/>
      <c r="AV7" s="26"/>
      <c r="AW7" s="6" t="e">
        <f ca="1">(1/(1+AL7*S8))*AW6</f>
        <v>#NAME?</v>
      </c>
      <c r="AX7" s="154" t="e">
        <f t="shared" ref="AX7:AX66" ca="1" si="12">+(1/AK7-1)/R7</f>
        <v>#NAME?</v>
      </c>
      <c r="AY7" s="154" t="e">
        <f t="shared" ref="AY7:AY66" ca="1" si="13">+(1/X7-1)/R7</f>
        <v>#NAME?</v>
      </c>
      <c r="AZ7" s="154" t="e">
        <f t="shared" ref="AZ7:AZ66" ca="1" si="14">+(1/U7-1)/R7</f>
        <v>#NAME?</v>
      </c>
      <c r="BA7" s="273" t="e">
        <f t="shared" ref="BA7:BA66" ca="1" si="15">+AY7-AZ7</f>
        <v>#NAME?</v>
      </c>
    </row>
    <row r="8" spans="2:53">
      <c r="C8" s="36">
        <v>44868</v>
      </c>
      <c r="D8" s="37">
        <v>10.39</v>
      </c>
      <c r="F8" s="22"/>
      <c r="G8" s="50">
        <v>44781</v>
      </c>
      <c r="H8" s="39">
        <f t="shared" ref="H8:H33" ca="1" si="16">+G8-$O$2</f>
        <v>-43</v>
      </c>
      <c r="I8" s="40" t="s">
        <v>43</v>
      </c>
      <c r="J8" s="317" t="e">
        <f ca="1">_xll.BDP(I8,"px_mid")</f>
        <v>#NAME?</v>
      </c>
      <c r="L8" s="30">
        <v>2</v>
      </c>
      <c r="M8" s="31">
        <f t="shared" ca="1" si="5"/>
        <v>367</v>
      </c>
      <c r="N8" s="41">
        <f ca="1">WORKDAY(EDATE($O$3,6*L8)-1,1,[3]Aux!$A$2:$B$498)</f>
        <v>45191</v>
      </c>
      <c r="O8" s="40">
        <f t="shared" ca="1" si="0"/>
        <v>1</v>
      </c>
      <c r="P8" s="42">
        <f t="shared" ca="1" si="6"/>
        <v>365</v>
      </c>
      <c r="Q8" s="43">
        <f t="shared" ca="1" si="7"/>
        <v>184</v>
      </c>
      <c r="R8" s="229">
        <f t="shared" ca="1" si="1"/>
        <v>1.0138888888888888</v>
      </c>
      <c r="S8" s="228">
        <f t="shared" ca="1" si="2"/>
        <v>0.51111111111111107</v>
      </c>
      <c r="T8" s="268" t="e">
        <f ca="1">_xll.BInterpol($C$7:$C$25,$D$7:$D$25,N8,$Q$3)/100</f>
        <v>#NAME?</v>
      </c>
      <c r="U8" s="227" t="e">
        <f t="shared" ca="1" si="3"/>
        <v>#NAME?</v>
      </c>
      <c r="V8" s="257" t="e">
        <f ca="1">+((1+T8*R8)/(1+T7*R7)-1)*1/S8</f>
        <v>#NAME?</v>
      </c>
      <c r="W8" s="257" t="e">
        <f ca="1">+V8</f>
        <v>#NAME?</v>
      </c>
      <c r="X8" s="33" t="e">
        <f ca="1">1/(1+V8*R8)</f>
        <v>#NAME?</v>
      </c>
      <c r="Y8" s="33" t="e">
        <f t="shared" ca="1" si="8"/>
        <v>#NAME?</v>
      </c>
      <c r="Z8" s="34" t="e">
        <f ca="1">VLOOKUP(M8,$N$104:$W$839,10,FALSE)</f>
        <v>#NAME?</v>
      </c>
      <c r="AA8" s="45" t="e">
        <f ca="1">_xll.BInterpol($H$36:$H$52,$J$36:$J$52,M8,$Q$3)/100</f>
        <v>#NAME?</v>
      </c>
      <c r="AB8" s="33"/>
      <c r="AC8" s="259"/>
      <c r="AD8" s="33" t="e">
        <f t="shared" ca="1" si="9"/>
        <v>#NAME?</v>
      </c>
      <c r="AE8" s="224" t="e">
        <f t="shared" ca="1" si="10"/>
        <v>#NAME?</v>
      </c>
      <c r="AF8" s="224"/>
      <c r="AG8" s="46"/>
      <c r="AH8" s="258"/>
      <c r="AI8" s="220"/>
      <c r="AJ8" s="47" t="e">
        <f ca="1">_xll.BInterpol($C$58:$C$69,$E$58:$E$69,P8,$Q$3)</f>
        <v>#NAME?</v>
      </c>
      <c r="AK8" s="35" t="e">
        <f ca="1">_xll.BInterpol($C$29:$C$52,$D$29:$D$52,P8,$Q$3)</f>
        <v>#NAME?</v>
      </c>
      <c r="AL8" s="48" t="e">
        <f ca="1">_xll.BInterpol($D$76:$D$135,$C$76:$C$135,P8,$Q$3)/100</f>
        <v>#NAME?</v>
      </c>
      <c r="AM8" s="48" t="e">
        <f ca="1">_xll.BInterpol($H$56:$H$67,$J$56:$J$67,P8,$Q$3)/10000</f>
        <v>#NAME?</v>
      </c>
      <c r="AN8" s="33" t="e">
        <f ca="1">+((((AJ8+$Q$2)/$Q$2)*((1/AK8)))-1)*1/R8</f>
        <v>#NAME?</v>
      </c>
      <c r="AO8" s="254" t="e">
        <f ca="1">+(AK8*$Q$2)/AP8</f>
        <v>#NAME?</v>
      </c>
      <c r="AP8" s="49" t="e">
        <f ca="1">+AJ8+$Q$2</f>
        <v>#NAME?</v>
      </c>
      <c r="AQ8" s="22" t="e">
        <f t="shared" ca="1" si="4"/>
        <v>#NAME?</v>
      </c>
      <c r="AR8" s="49" t="e">
        <f t="shared" ca="1" si="4"/>
        <v>#NAME?</v>
      </c>
      <c r="AS8" s="49" t="e">
        <f ca="1">X8*(AP8/$Q$2)</f>
        <v>#NAME?</v>
      </c>
      <c r="AT8" s="201" t="e">
        <f t="shared" ca="1" si="11"/>
        <v>#NAME?</v>
      </c>
      <c r="AU8" s="201"/>
      <c r="AV8" s="26"/>
      <c r="AW8" s="6" t="e">
        <f t="shared" ref="AW8:AW66" ca="1" si="17">(1/(1+AL8*S9))*AW7</f>
        <v>#NAME?</v>
      </c>
      <c r="AX8" s="154" t="e">
        <f t="shared" ca="1" si="12"/>
        <v>#NAME?</v>
      </c>
      <c r="AY8" s="154" t="e">
        <f t="shared" ca="1" si="13"/>
        <v>#NAME?</v>
      </c>
      <c r="AZ8" s="154" t="e">
        <f t="shared" ca="1" si="14"/>
        <v>#NAME?</v>
      </c>
      <c r="BA8" s="273" t="e">
        <f t="shared" ca="1" si="15"/>
        <v>#NAME?</v>
      </c>
    </row>
    <row r="9" spans="2:53">
      <c r="C9" s="36">
        <v>44960</v>
      </c>
      <c r="D9" s="37">
        <v>10.78</v>
      </c>
      <c r="F9" s="22"/>
      <c r="G9" s="51" t="e">
        <f ca="1">_xll.BDP(I9,"maturity")</f>
        <v>#NAME?</v>
      </c>
      <c r="H9" s="39" t="e">
        <f t="shared" ca="1" si="16"/>
        <v>#NAME?</v>
      </c>
      <c r="I9" s="40" t="s">
        <v>44</v>
      </c>
      <c r="J9" s="191" t="e">
        <f ca="1">_xll.BDP(I9,"px_mid")</f>
        <v>#NAME?</v>
      </c>
      <c r="L9" s="52">
        <v>3</v>
      </c>
      <c r="M9" s="53">
        <f t="shared" ca="1" si="5"/>
        <v>549</v>
      </c>
      <c r="N9" s="54">
        <f ca="1">WORKDAY(EDATE($O$3,6*L9)-1,1,[3]Aux!$A$2:$B$498)</f>
        <v>45373</v>
      </c>
      <c r="O9" s="55">
        <f t="shared" ca="1" si="0"/>
        <v>1.5</v>
      </c>
      <c r="P9" s="56">
        <f t="shared" ca="1" si="6"/>
        <v>547</v>
      </c>
      <c r="Q9" s="57">
        <f t="shared" ca="1" si="7"/>
        <v>182</v>
      </c>
      <c r="R9" s="232">
        <f t="shared" ca="1" si="1"/>
        <v>1.5194444444444444</v>
      </c>
      <c r="S9" s="231">
        <f t="shared" ca="1" si="2"/>
        <v>0.50555555555555554</v>
      </c>
      <c r="T9" s="269" t="e">
        <f ca="1">_xll.BInterpol($C$7:$C$25,$D$7:$D$25,N9,$Q$3)/100</f>
        <v>#NAME?</v>
      </c>
      <c r="U9" s="230" t="e">
        <f t="shared" ca="1" si="3"/>
        <v>#NAME?</v>
      </c>
      <c r="V9" s="257" t="e">
        <f ca="1">+((1+T9*R9)/(1+T8*R8)-1)*1/S9</f>
        <v>#NAME?</v>
      </c>
      <c r="W9" s="257" t="e">
        <f ca="1">+V9</f>
        <v>#NAME?</v>
      </c>
      <c r="X9" s="33" t="e">
        <f ca="1">1/(1+V9*R9)</f>
        <v>#NAME?</v>
      </c>
      <c r="Y9" s="33" t="e">
        <f t="shared" ca="1" si="8"/>
        <v>#NAME?</v>
      </c>
      <c r="Z9" s="60" t="e">
        <f ca="1">VLOOKUP(M9,$N$104:$W$850,10,FALSE)</f>
        <v>#NAME?</v>
      </c>
      <c r="AA9" s="58" t="e">
        <f ca="1">_xll.BInterpol($H$36:$H$52,$J$36:$J$52,M9,$Q$3)/100</f>
        <v>#NAME?</v>
      </c>
      <c r="AB9" s="59"/>
      <c r="AC9" s="256"/>
      <c r="AD9" s="33" t="e">
        <f t="shared" ca="1" si="9"/>
        <v>#NAME?</v>
      </c>
      <c r="AE9" s="224" t="e">
        <f t="shared" ca="1" si="10"/>
        <v>#NAME?</v>
      </c>
      <c r="AF9" s="224"/>
      <c r="AG9" s="59"/>
      <c r="AH9" s="255"/>
      <c r="AI9" s="220"/>
      <c r="AJ9" s="47" t="e">
        <f ca="1">_xll.BInterpol($C$58:$C$69,$E$58:$E$69,P9,$Q$3)</f>
        <v>#NAME?</v>
      </c>
      <c r="AK9" s="35" t="e">
        <f ca="1">_xll.BInterpol($C$29:$C$52,$D$29:$D$52,P9,$Q$3)</f>
        <v>#NAME?</v>
      </c>
      <c r="AL9" s="48" t="e">
        <f ca="1">_xll.BInterpol($D$76:$D$135,$C$76:$C$135,P9,$Q$3)/100</f>
        <v>#NAME?</v>
      </c>
      <c r="AM9" s="48" t="e">
        <f ca="1">_xll.BInterpol($H$56:$H$67,$J$56:$J$67,P9,$Q$3)/10000</f>
        <v>#NAME?</v>
      </c>
      <c r="AN9" s="33" t="e">
        <f ca="1">+((((AJ9+$Q$2)/$Q$2)*((1/AK9)))-1)*1/R9</f>
        <v>#NAME?</v>
      </c>
      <c r="AO9" s="254" t="e">
        <f ca="1">+(AK9*$Q$2)/AP9</f>
        <v>#NAME?</v>
      </c>
      <c r="AP9" s="49" t="e">
        <f ca="1">+AJ9+$Q$2</f>
        <v>#NAME?</v>
      </c>
      <c r="AQ9" s="22" t="e">
        <f t="shared" ca="1" si="4"/>
        <v>#NAME?</v>
      </c>
      <c r="AR9" s="49" t="e">
        <f t="shared" ca="1" si="4"/>
        <v>#NAME?</v>
      </c>
      <c r="AS9" s="49" t="e">
        <f ca="1">X9*(AP9/$Q$2)</f>
        <v>#NAME?</v>
      </c>
      <c r="AT9" s="201" t="e">
        <f t="shared" ca="1" si="11"/>
        <v>#NAME?</v>
      </c>
      <c r="AU9" s="201"/>
      <c r="AV9" s="26"/>
      <c r="AW9" s="6" t="e">
        <f t="shared" ca="1" si="17"/>
        <v>#NAME?</v>
      </c>
      <c r="AX9" s="154" t="e">
        <f t="shared" ca="1" si="12"/>
        <v>#NAME?</v>
      </c>
      <c r="AY9" s="154" t="e">
        <f t="shared" ca="1" si="13"/>
        <v>#NAME?</v>
      </c>
      <c r="AZ9" s="154" t="e">
        <f t="shared" ca="1" si="14"/>
        <v>#NAME?</v>
      </c>
      <c r="BA9" s="273" t="e">
        <f t="shared" ca="1" si="15"/>
        <v>#NAME?</v>
      </c>
    </row>
    <row r="10" spans="2:53">
      <c r="C10" s="36">
        <v>45049</v>
      </c>
      <c r="D10" s="37">
        <v>10.94</v>
      </c>
      <c r="F10" s="22"/>
      <c r="G10" s="51" t="e">
        <f ca="1">_xll.BDP(I10,"maturity")</f>
        <v>#NAME?</v>
      </c>
      <c r="H10" s="39" t="e">
        <f t="shared" ca="1" si="16"/>
        <v>#NAME?</v>
      </c>
      <c r="I10" s="40" t="s">
        <v>45</v>
      </c>
      <c r="J10" s="191" t="e">
        <f ca="1">_xll.BDP(I10,"px_mid")</f>
        <v>#NAME?</v>
      </c>
      <c r="L10" s="61">
        <v>4</v>
      </c>
      <c r="M10" s="62">
        <f t="shared" ca="1" si="5"/>
        <v>734</v>
      </c>
      <c r="N10" s="41">
        <f ca="1">WORKDAY(EDATE($O$3,6*L10)-1,1,[3]Aux!$A$2:$B$498)</f>
        <v>45558</v>
      </c>
      <c r="O10" s="63">
        <f t="shared" ca="1" si="0"/>
        <v>2</v>
      </c>
      <c r="P10" s="64">
        <f t="shared" ca="1" si="6"/>
        <v>732</v>
      </c>
      <c r="Q10" s="65">
        <f t="shared" ca="1" si="7"/>
        <v>185</v>
      </c>
      <c r="R10" s="253">
        <f t="shared" ca="1" si="1"/>
        <v>2.0333333333333332</v>
      </c>
      <c r="S10" s="252">
        <f t="shared" ca="1" si="2"/>
        <v>0.51388888888888884</v>
      </c>
      <c r="T10" s="270" t="e">
        <f ca="1">_xll.BInterpol($C$7:$C$25,$D$7:$D$25,N10,$Q$3)/100</f>
        <v>#NAME?</v>
      </c>
      <c r="U10" s="251" t="e">
        <f t="shared" ca="1" si="3"/>
        <v>#NAME?</v>
      </c>
      <c r="V10" s="226" t="e">
        <f ca="1">+(T10*SUMPRODUCT($S$7:S10,$U$7:U10)-SUMPRODUCT($S$7:S9,$V$7:V9,$U$7:U9))/(S10*U10)</f>
        <v>#NAME?</v>
      </c>
      <c r="W10" s="225" t="e">
        <f ca="1">+(1-X10)/SUMPRODUCT($X$7:X10,$S$7:S10)</f>
        <v>#NAME?</v>
      </c>
      <c r="X10" s="33" t="e">
        <f ca="1">+(1-SUMPRODUCT($V$7:V9,$S$7:S9,$X$7:X9))/(1+V10*S10)</f>
        <v>#NAME?</v>
      </c>
      <c r="Y10" s="33" t="e">
        <f t="shared" ca="1" si="8"/>
        <v>#NAME?</v>
      </c>
      <c r="Z10" s="34" t="e">
        <f ca="1">VLOOKUP(M10,$N$104:$W$850,10,FALSE)</f>
        <v>#NAME?</v>
      </c>
      <c r="AA10" s="45" t="e">
        <f ca="1">_xll.BInterpol($H$36:$H$52,$J$36:$J$52,M10,$Q$3)/100</f>
        <v>#NAME?</v>
      </c>
      <c r="AB10" s="46" t="e">
        <f ca="1">+($Z$6-Z10*X10)/SUMPRODUCT($Z$7:Z10,$X$7:X10,$S$7:S10)</f>
        <v>#NAME?</v>
      </c>
      <c r="AC10" s="46" t="e">
        <f t="shared" ref="AC10:AC41" ca="1" si="18">+AA10-AB10</f>
        <v>#NAME?</v>
      </c>
      <c r="AD10" s="33" t="e">
        <f t="shared" ca="1" si="9"/>
        <v>#NAME?</v>
      </c>
      <c r="AE10" s="224" t="e">
        <f t="shared" ca="1" si="10"/>
        <v>#NAME?</v>
      </c>
      <c r="AF10" s="223" t="e">
        <f ca="1">+((T10*SUMPRODUCT($U$7:U10,$S$7:S10)+U10)*$Z$6-U10*Z10)/SUMPRODUCT($Z$7:Z10,$U$7:U10,$S$7:S10)</f>
        <v>#NAME?</v>
      </c>
      <c r="AG10" s="222" t="e">
        <f ca="1">+(SUMPRODUCT($AE$7:AE10,$S$7:S10,$AD$7:AD10)+AE10)</f>
        <v>#NAME?</v>
      </c>
      <c r="AH10" s="221" t="e">
        <f ca="1">+SUMPRODUCT($U$7:U10,$S$7:S10)*T10+U10</f>
        <v>#NAME?</v>
      </c>
      <c r="AI10" s="220" t="e">
        <f ca="1">+(AH10-AG10)/SUMPRODUCT($AE$7:AE10,$S$7:S10)</f>
        <v>#NAME?</v>
      </c>
      <c r="AJ10" s="47" t="e">
        <f ca="1">_xll.BInterpol($C$58:$C$69,$E$58:$E$69,P10,$Q$3)</f>
        <v>#NAME?</v>
      </c>
      <c r="AK10" s="66" t="e">
        <f ca="1">_xll.BInterpol($C$29:$C$52,$D$29:$D$52,P10,$Q$3)</f>
        <v>#NAME?</v>
      </c>
      <c r="AL10" s="67" t="e">
        <f ca="1">_xll.BInterpol($D$76:$D$135,$C$76:$C$135,P10,$Q$3)/100</f>
        <v>#NAME?</v>
      </c>
      <c r="AM10" s="67" t="e">
        <f ca="1">_xll.BInterpol($H$56:$H$67,$J$56:$J$67,P10,$Q$3)/10000</f>
        <v>#NAME?</v>
      </c>
      <c r="AN10" s="46" t="e">
        <f t="shared" ref="AN10:AN41" ca="1" si="19">(1/AO10-1)*1/R10</f>
        <v>#NAME?</v>
      </c>
      <c r="AO10" s="250" t="e">
        <f ca="1">((SUMPRODUCT($AL$6:AL9,$S$7:S10,$AK$7:AK10)+AM10*SUMPRODUCT($S$7:S10,$AK$7:AK10)+AK10)*$Q$2-T10*SUMPRODUCT($S$7:S9,$AO$7:AO9)*$Q$2)/($Q$2*(1+T10*S10))</f>
        <v>#NAME?</v>
      </c>
      <c r="AP10" s="68" t="e">
        <f ca="1">+AJ10+$Q$2</f>
        <v>#NAME?</v>
      </c>
      <c r="AQ10" s="22" t="e">
        <f ca="1">+((SUMPRODUCT($AL$6:AL9,$AK$7:AK10,$S$7:S10)+SUMPRODUCT($S$7:S10,$AK$7:AK10)*AM10+AK10)-$Q$2*SUMPRODUCT($AQ$7:AQ9,$AK$7:AK9,$S$7:S9)*T10)/$Q$2*(AK10+AK10*T10*S10)</f>
        <v>#NAME?</v>
      </c>
      <c r="AR10" s="68" t="e">
        <f t="shared" ref="AR10:AR41" ca="1" si="20">1/AQ10</f>
        <v>#NAME?</v>
      </c>
      <c r="AS10" s="68" t="e">
        <f ca="1">X10*(AP10/$Q$2)</f>
        <v>#NAME?</v>
      </c>
      <c r="AT10" s="249" t="e">
        <f t="shared" ca="1" si="11"/>
        <v>#NAME?</v>
      </c>
      <c r="AU10" s="249" t="e">
        <f ca="1">+($Q$2-SUMPRODUCT($AL$6:AL9,$AR$7:AR10,$X$7:X10,$S$7:S10)-AR10*X10)/(SUMPRODUCT($S$7:S10,$X$7:X10,$AR$7:AR10))</f>
        <v>#NAME?</v>
      </c>
      <c r="AV10" s="26" t="e">
        <f t="shared" ref="AV10:AV41" ca="1" si="21">+AM10-AU10</f>
        <v>#NAME?</v>
      </c>
      <c r="AW10" s="6" t="e">
        <f t="shared" ca="1" si="17"/>
        <v>#NAME?</v>
      </c>
      <c r="AX10" s="154" t="e">
        <f t="shared" ca="1" si="12"/>
        <v>#NAME?</v>
      </c>
      <c r="AY10" s="154" t="e">
        <f t="shared" ca="1" si="13"/>
        <v>#NAME?</v>
      </c>
      <c r="AZ10" s="154" t="e">
        <f t="shared" ca="1" si="14"/>
        <v>#NAME?</v>
      </c>
      <c r="BA10" s="273" t="e">
        <f t="shared" ca="1" si="15"/>
        <v>#NAME?</v>
      </c>
    </row>
    <row r="11" spans="2:53">
      <c r="C11" s="36">
        <v>45141</v>
      </c>
      <c r="D11" s="37">
        <v>10.85</v>
      </c>
      <c r="F11" s="22"/>
      <c r="G11" s="51" t="e">
        <f ca="1">_xll.BDP(I11,"maturity")</f>
        <v>#NAME?</v>
      </c>
      <c r="H11" s="39" t="e">
        <f t="shared" ca="1" si="16"/>
        <v>#NAME?</v>
      </c>
      <c r="I11" s="40" t="s">
        <v>46</v>
      </c>
      <c r="J11" s="191" t="e">
        <f ca="1">_xll.BDP(I11,"px_mid")</f>
        <v>#NAME?</v>
      </c>
      <c r="L11" s="30">
        <v>5</v>
      </c>
      <c r="M11" s="31">
        <f t="shared" ca="1" si="5"/>
        <v>916</v>
      </c>
      <c r="N11" s="41">
        <f ca="1">WORKDAY(EDATE($O$3,6*L11)-1,1,[3]Aux!$A$2:$B$498)</f>
        <v>45740</v>
      </c>
      <c r="O11" s="40">
        <f t="shared" ca="1" si="0"/>
        <v>2.5</v>
      </c>
      <c r="P11" s="42">
        <f t="shared" ca="1" si="6"/>
        <v>914</v>
      </c>
      <c r="Q11" s="43">
        <f t="shared" ca="1" si="7"/>
        <v>182</v>
      </c>
      <c r="R11" s="229">
        <f t="shared" ca="1" si="1"/>
        <v>2.5388888888888888</v>
      </c>
      <c r="S11" s="228">
        <f t="shared" ca="1" si="2"/>
        <v>0.50555555555555554</v>
      </c>
      <c r="T11" s="268" t="e">
        <f ca="1">_xll.BInterpol($C$7:$C$25,$D$7:$D$25,N11,$Q$3)/100</f>
        <v>#NAME?</v>
      </c>
      <c r="U11" s="227" t="e">
        <f t="shared" ca="1" si="3"/>
        <v>#NAME?</v>
      </c>
      <c r="V11" s="226" t="e">
        <f ca="1">+(T11*SUMPRODUCT($S$7:S11,$U$7:U11)-SUMPRODUCT($S$7:S10,$V$7:V10,$U$7:U10))/(S11*U11)</f>
        <v>#NAME?</v>
      </c>
      <c r="W11" s="225" t="e">
        <f ca="1">+(1-X11)/SUMPRODUCT($X$7:X11,$S$7:S11)</f>
        <v>#NAME?</v>
      </c>
      <c r="X11" s="33" t="e">
        <f ca="1">+(1-SUMPRODUCT($V$7:V10,$S$7:S10,$X$7:X10))/(1+V11*S11)</f>
        <v>#NAME?</v>
      </c>
      <c r="Y11" s="33" t="e">
        <f t="shared" ca="1" si="8"/>
        <v>#NAME?</v>
      </c>
      <c r="Z11" s="34" t="e">
        <f ca="1">((T11*SUMPRODUCT($U$7:U11,$S$7:S11)+U11)*$Z$6-SUMPRODUCT($S$7:S10,$Z$7:Z10,$U$7:U10)*AA11)/((1+AA11*S11)*U11)</f>
        <v>#NAME?</v>
      </c>
      <c r="AA11" s="45" t="e">
        <f ca="1">_xll.BInterpol($H$36:$H$52,$J$36:$J$52,M11,$Q$3)/100</f>
        <v>#NAME?</v>
      </c>
      <c r="AB11" s="46" t="e">
        <f ca="1">+($Z$6-Z11*X11)/SUMPRODUCT($Z$7:Z11,$X$7:X11,$S$7:S11)</f>
        <v>#NAME?</v>
      </c>
      <c r="AC11" s="46" t="e">
        <f t="shared" ca="1" si="18"/>
        <v>#NAME?</v>
      </c>
      <c r="AD11" s="33" t="e">
        <f t="shared" ca="1" si="9"/>
        <v>#NAME?</v>
      </c>
      <c r="AE11" s="224" t="e">
        <f t="shared" ca="1" si="10"/>
        <v>#NAME?</v>
      </c>
      <c r="AF11" s="223" t="e">
        <f ca="1">+((T11*SUMPRODUCT($U$7:U11,$S$7:S11)+U11)*$Z$6-U11*Z11)/SUMPRODUCT($Z$7:Z11,$U$7:U11,$S$7:S11)</f>
        <v>#NAME?</v>
      </c>
      <c r="AG11" s="222" t="e">
        <f ca="1">+(SUMPRODUCT($AE$7:AE11,$S$7:S11,$AD$7:AD11)+AE11)</f>
        <v>#NAME?</v>
      </c>
      <c r="AH11" s="221" t="e">
        <f ca="1">+SUMPRODUCT($U$7:U11,$S$7:S11)*T11+U11</f>
        <v>#NAME?</v>
      </c>
      <c r="AI11" s="220" t="e">
        <f ca="1">+(AH11-AG11)/SUMPRODUCT($AE$7:AE11,$S$7:S11)</f>
        <v>#NAME?</v>
      </c>
      <c r="AJ11" s="47"/>
      <c r="AK11" s="35" t="e">
        <f ca="1">_xll.BInterpol($C$29:$C$52,$D$29:$D$52,P11,$Q$3)</f>
        <v>#NAME?</v>
      </c>
      <c r="AL11" s="48" t="e">
        <f ca="1">_xll.BInterpol($D$76:$D$135,$C$76:$C$135,P11,$Q$3)/100</f>
        <v>#NAME?</v>
      </c>
      <c r="AM11" s="48" t="e">
        <f ca="1">_xll.BInterpol($H$56:$H$67,$J$56:$J$67,P11,$Q$3)/10000</f>
        <v>#NAME?</v>
      </c>
      <c r="AN11" s="33" t="e">
        <f t="shared" ca="1" si="19"/>
        <v>#NAME?</v>
      </c>
      <c r="AO11" s="44" t="e">
        <f ca="1">((SUMPRODUCT($AL$6:AL10,$S$7:S11,$AK$7:AK11)+AM11*SUMPRODUCT($S$7:S11,$AK$7:AK11)+AK11)*$Q$2-T11*SUMPRODUCT($S$7:S10,$AO$7:AO10)*$Q$2)/($Q$2*(1+T11*S11))</f>
        <v>#NAME?</v>
      </c>
      <c r="AP11" s="49"/>
      <c r="AQ11" s="22" t="e">
        <f ca="1">+((SUMPRODUCT($AL$6:AL10,$AK$7:AK11,$S$7:S11)+SUMPRODUCT($S$7:S11,$AK$7:AK11)*AM11+AK11)-$Q$2*SUMPRODUCT($AQ$7:AQ10,$AK$7:AK10,$S$7:S10)*T11)/$Q$2*(AK11+AK11*T11*S11)</f>
        <v>#NAME?</v>
      </c>
      <c r="AR11" s="49" t="e">
        <f t="shared" ca="1" si="20"/>
        <v>#NAME?</v>
      </c>
      <c r="AS11" s="49" t="e">
        <f t="shared" ref="AS11:AS42" ca="1" si="22">X11*(AR11/$Q$2)</f>
        <v>#NAME?</v>
      </c>
      <c r="AT11" s="201" t="e">
        <f t="shared" ca="1" si="11"/>
        <v>#NAME?</v>
      </c>
      <c r="AU11" s="201" t="e">
        <f ca="1">+($Q$2-SUMPRODUCT($AL$6:AL10,$AR$7:AR11,$X$7:X11,$S$7:S11)-AR11*X11)/(SUMPRODUCT($S$7:S11,$X$7:X11,$AR$7:AR11))</f>
        <v>#NAME?</v>
      </c>
      <c r="AV11" s="26" t="e">
        <f t="shared" ca="1" si="21"/>
        <v>#NAME?</v>
      </c>
      <c r="AW11" s="6" t="e">
        <f t="shared" ca="1" si="17"/>
        <v>#NAME?</v>
      </c>
      <c r="AX11" s="154" t="e">
        <f t="shared" ca="1" si="12"/>
        <v>#NAME?</v>
      </c>
      <c r="AY11" s="154" t="e">
        <f t="shared" ca="1" si="13"/>
        <v>#NAME?</v>
      </c>
      <c r="AZ11" s="154" t="e">
        <f t="shared" ca="1" si="14"/>
        <v>#NAME?</v>
      </c>
      <c r="BA11" s="273" t="e">
        <f t="shared" ca="1" si="15"/>
        <v>#NAME?</v>
      </c>
    </row>
    <row r="12" spans="2:53">
      <c r="C12" s="36">
        <v>45327</v>
      </c>
      <c r="D12" s="37">
        <v>10.31</v>
      </c>
      <c r="F12" s="22"/>
      <c r="G12" s="51" t="e">
        <f ca="1">_xll.BDP(I12,"maturity")</f>
        <v>#NAME?</v>
      </c>
      <c r="H12" s="39" t="e">
        <f t="shared" ca="1" si="16"/>
        <v>#NAME?</v>
      </c>
      <c r="I12" s="40" t="s">
        <v>47</v>
      </c>
      <c r="J12" s="191" t="e">
        <f ca="1">_xll.BDP(I12,"px_mid")</f>
        <v>#NAME?</v>
      </c>
      <c r="L12" s="30">
        <v>6</v>
      </c>
      <c r="M12" s="31">
        <f t="shared" ca="1" si="5"/>
        <v>1098</v>
      </c>
      <c r="N12" s="41">
        <f ca="1">WORKDAY(EDATE($O$3,6*L12)-1,1,[3]Aux!$A$2:$B$498)</f>
        <v>45922</v>
      </c>
      <c r="O12" s="40">
        <f t="shared" ca="1" si="0"/>
        <v>3</v>
      </c>
      <c r="P12" s="42">
        <f t="shared" ca="1" si="6"/>
        <v>1096</v>
      </c>
      <c r="Q12" s="43">
        <f t="shared" ca="1" si="7"/>
        <v>182</v>
      </c>
      <c r="R12" s="229">
        <f t="shared" ca="1" si="1"/>
        <v>3.0444444444444443</v>
      </c>
      <c r="S12" s="228">
        <f t="shared" ca="1" si="2"/>
        <v>0.50555555555555554</v>
      </c>
      <c r="T12" s="268" t="e">
        <f ca="1">_xll.BInterpol($C$7:$C$25,$D$7:$D$25,N12,$Q$3)/100</f>
        <v>#NAME?</v>
      </c>
      <c r="U12" s="227" t="e">
        <f t="shared" ca="1" si="3"/>
        <v>#NAME?</v>
      </c>
      <c r="V12" s="226" t="e">
        <f ca="1">+(T12*SUMPRODUCT($S$7:S12,$U$7:U12)-SUMPRODUCT($S$7:S11,$V$7:V11,$U$7:U11))/(S12*U12)</f>
        <v>#NAME?</v>
      </c>
      <c r="W12" s="225" t="e">
        <f ca="1">+(1-X12)/SUMPRODUCT($X$7:X12,$S$7:S12)</f>
        <v>#NAME?</v>
      </c>
      <c r="X12" s="33" t="e">
        <f ca="1">+(1-SUMPRODUCT($V$7:V11,$S$7:S11,$X$7:X11))/(1+V12*S12)</f>
        <v>#NAME?</v>
      </c>
      <c r="Y12" s="33" t="e">
        <f t="shared" ca="1" si="8"/>
        <v>#NAME?</v>
      </c>
      <c r="Z12" s="34" t="e">
        <f ca="1">((T12*SUMPRODUCT($U$7:U12,$S$7:S12)+U12)*$Z$6-SUMPRODUCT($S$7:S11,$Z$7:Z11,$U$7:U11)*AA12)/((1+AA12*S12)*U12)</f>
        <v>#NAME?</v>
      </c>
      <c r="AA12" s="45" t="e">
        <f ca="1">_xll.BInterpol($H$36:$H$52,$J$36:$J$52,M12,$Q$3)/100</f>
        <v>#NAME?</v>
      </c>
      <c r="AB12" s="46" t="e">
        <f ca="1">+($Z$6-Z12*X12)/SUMPRODUCT($Z$7:Z12,$X$7:X12,$S$7:S12)</f>
        <v>#NAME?</v>
      </c>
      <c r="AC12" s="46" t="e">
        <f t="shared" ca="1" si="18"/>
        <v>#NAME?</v>
      </c>
      <c r="AD12" s="33" t="e">
        <f t="shared" ca="1" si="9"/>
        <v>#NAME?</v>
      </c>
      <c r="AE12" s="224" t="e">
        <f t="shared" ca="1" si="10"/>
        <v>#NAME?</v>
      </c>
      <c r="AF12" s="223" t="e">
        <f ca="1">+((T12*SUMPRODUCT($U$7:U12,$S$7:S12)+U12)*$Z$6-U12*Z12)/SUMPRODUCT($Z$7:Z12,$U$7:U12,$S$7:S12)</f>
        <v>#NAME?</v>
      </c>
      <c r="AG12" s="222" t="e">
        <f ca="1">+(SUMPRODUCT($AE$7:AE12,$S$7:S12,$AD$7:AD12)+AE12)</f>
        <v>#NAME?</v>
      </c>
      <c r="AH12" s="221" t="e">
        <f ca="1">+SUMPRODUCT($U$7:U12,$S$7:S12)*T12+U12</f>
        <v>#NAME?</v>
      </c>
      <c r="AI12" s="220" t="e">
        <f ca="1">+(AH12-AG12)/SUMPRODUCT($AE$7:AE12,$S$7:S12)</f>
        <v>#NAME?</v>
      </c>
      <c r="AJ12" s="47"/>
      <c r="AK12" s="35" t="e">
        <f ca="1">_xll.BInterpol($C$29:$C$52,$D$29:$D$52,P12,$Q$3)</f>
        <v>#NAME?</v>
      </c>
      <c r="AL12" s="48" t="e">
        <f ca="1">_xll.BInterpol($D$76:$D$135,$C$76:$C$135,P12,$Q$3)/100</f>
        <v>#NAME?</v>
      </c>
      <c r="AM12" s="48" t="e">
        <f ca="1">_xll.BInterpol($H$56:$H$67,$J$56:$J$67,P12,$Q$3)/10000</f>
        <v>#NAME?</v>
      </c>
      <c r="AN12" s="33" t="e">
        <f t="shared" ca="1" si="19"/>
        <v>#NAME?</v>
      </c>
      <c r="AO12" s="44" t="e">
        <f ca="1">((SUMPRODUCT($AL$6:AL11,$S$7:S12,$AK$7:AK12)+AM12*SUMPRODUCT($S$7:S12,$AK$7:AK12)+AK12)*$Q$2-T12*SUMPRODUCT($S$7:S11,$AO$7:AO11)*$Q$2)/($Q$2*(1+T12*S12))</f>
        <v>#NAME?</v>
      </c>
      <c r="AP12" s="49"/>
      <c r="AQ12" s="22" t="e">
        <f ca="1">+((SUMPRODUCT($AL$6:AL11,$AK$7:AK12,$S$7:S12)+SUMPRODUCT($S$7:S12,$AK$7:AK12)*AM12+AK12)-$Q$2*SUMPRODUCT($AQ$7:AQ11,$AK$7:AK11,$S$7:S11)*T12)/$Q$2*(AK12+AK12*T12*S12)</f>
        <v>#NAME?</v>
      </c>
      <c r="AR12" s="49" t="e">
        <f t="shared" ca="1" si="20"/>
        <v>#NAME?</v>
      </c>
      <c r="AS12" s="49" t="e">
        <f t="shared" ca="1" si="22"/>
        <v>#NAME?</v>
      </c>
      <c r="AT12" s="201" t="e">
        <f t="shared" ca="1" si="11"/>
        <v>#NAME?</v>
      </c>
      <c r="AU12" s="201" t="e">
        <f ca="1">+($Q$2-SUMPRODUCT($AL$6:AL11,$AR$7:AR12,$X$7:X12,$S$7:S12)-AR12*X12)/(SUMPRODUCT($S$7:S12,$X$7:X12,$AR$7:AR12))</f>
        <v>#NAME?</v>
      </c>
      <c r="AV12" s="26" t="e">
        <f t="shared" ca="1" si="21"/>
        <v>#NAME?</v>
      </c>
      <c r="AW12" s="6" t="e">
        <f t="shared" ca="1" si="17"/>
        <v>#NAME?</v>
      </c>
      <c r="AX12" s="154" t="e">
        <f t="shared" ca="1" si="12"/>
        <v>#NAME?</v>
      </c>
      <c r="AY12" s="154" t="e">
        <f t="shared" ca="1" si="13"/>
        <v>#NAME?</v>
      </c>
      <c r="AZ12" s="154" t="e">
        <f t="shared" ca="1" si="14"/>
        <v>#NAME?</v>
      </c>
      <c r="BA12" s="273" t="e">
        <f t="shared" ca="1" si="15"/>
        <v>#NAME?</v>
      </c>
    </row>
    <row r="13" spans="2:53">
      <c r="C13" s="36">
        <v>45509</v>
      </c>
      <c r="D13" s="37">
        <v>9.1999999999999993</v>
      </c>
      <c r="F13" s="22"/>
      <c r="G13" s="51" t="e">
        <f ca="1">_xll.BDP(I13,"maturity")</f>
        <v>#NAME?</v>
      </c>
      <c r="H13" s="39" t="e">
        <f t="shared" ca="1" si="16"/>
        <v>#NAME?</v>
      </c>
      <c r="I13" s="40" t="s">
        <v>48</v>
      </c>
      <c r="J13" s="191" t="e">
        <f ca="1">_xll.BDP(I13,"px_mid")</f>
        <v>#NAME?</v>
      </c>
      <c r="L13" s="30">
        <v>7</v>
      </c>
      <c r="M13" s="31">
        <f t="shared" ca="1" si="5"/>
        <v>1280</v>
      </c>
      <c r="N13" s="41">
        <f ca="1">WORKDAY(EDATE($O$3,6*L13)-1,1,[3]Aux!$A$2:$B$498)</f>
        <v>46104</v>
      </c>
      <c r="O13" s="40">
        <f t="shared" ca="1" si="0"/>
        <v>3.6</v>
      </c>
      <c r="P13" s="42">
        <f t="shared" ca="1" si="6"/>
        <v>1278</v>
      </c>
      <c r="Q13" s="43">
        <f t="shared" ca="1" si="7"/>
        <v>182</v>
      </c>
      <c r="R13" s="229">
        <f t="shared" ca="1" si="1"/>
        <v>3.55</v>
      </c>
      <c r="S13" s="228">
        <f t="shared" ca="1" si="2"/>
        <v>0.50555555555555554</v>
      </c>
      <c r="T13" s="268" t="e">
        <f ca="1">_xll.BInterpol($C$7:$C$25,$D$7:$D$25,N13,$Q$3)/100</f>
        <v>#NAME?</v>
      </c>
      <c r="U13" s="227" t="e">
        <f t="shared" ca="1" si="3"/>
        <v>#NAME?</v>
      </c>
      <c r="V13" s="226" t="e">
        <f ca="1">+(T13*SUMPRODUCT($S$7:S13,$U$7:U13)-SUMPRODUCT($S$7:S12,$V$7:V12,$U$7:U12))/(S13*U13)</f>
        <v>#NAME?</v>
      </c>
      <c r="W13" s="225" t="e">
        <f ca="1">+(1-X13)/SUMPRODUCT($X$7:X13,$S$7:S13)</f>
        <v>#NAME?</v>
      </c>
      <c r="X13" s="33" t="e">
        <f ca="1">+(1-SUMPRODUCT($V$7:V12,$S$7:S12,$X$7:X12))/(1+V13*S13)</f>
        <v>#NAME?</v>
      </c>
      <c r="Y13" s="33" t="e">
        <f t="shared" ca="1" si="8"/>
        <v>#NAME?</v>
      </c>
      <c r="Z13" s="34" t="e">
        <f ca="1">((T13*SUMPRODUCT($U$7:U13,$S$7:S13)+U13)*$Z$6-SUMPRODUCT($S$7:S12,$Z$7:Z12,$U$7:U12)*AA13)/((1+AA13*S13)*U13)</f>
        <v>#NAME?</v>
      </c>
      <c r="AA13" s="45" t="e">
        <f ca="1">_xll.BInterpol($H$36:$H$52,$J$36:$J$52,M13,$Q$3)/100</f>
        <v>#NAME?</v>
      </c>
      <c r="AB13" s="46" t="e">
        <f ca="1">+($Z$6-Z13*X13)/SUMPRODUCT($Z$7:Z13,$X$7:X13,$S$7:S13)</f>
        <v>#NAME?</v>
      </c>
      <c r="AC13" s="46" t="e">
        <f t="shared" ca="1" si="18"/>
        <v>#NAME?</v>
      </c>
      <c r="AD13" s="33" t="e">
        <f t="shared" ca="1" si="9"/>
        <v>#NAME?</v>
      </c>
      <c r="AE13" s="224" t="e">
        <f t="shared" ca="1" si="10"/>
        <v>#NAME?</v>
      </c>
      <c r="AF13" s="223" t="e">
        <f ca="1">+((T13*SUMPRODUCT($U$7:U13,$S$7:S13)+U13)*$Z$6-U13*Z13)/SUMPRODUCT($Z$7:Z13,$U$7:U13,$S$7:S13)</f>
        <v>#NAME?</v>
      </c>
      <c r="AG13" s="222" t="e">
        <f ca="1">+(SUMPRODUCT($AE$7:AE13,$S$7:S13,$AD$7:AD13)+AE13)</f>
        <v>#NAME?</v>
      </c>
      <c r="AH13" s="221" t="e">
        <f ca="1">+SUMPRODUCT($U$7:U13,$S$7:S13)*T13+U13</f>
        <v>#NAME?</v>
      </c>
      <c r="AI13" s="220" t="e">
        <f ca="1">+(AH13-AG13)/SUMPRODUCT($AE$7:AE13,$S$7:S13)</f>
        <v>#NAME?</v>
      </c>
      <c r="AJ13" s="47"/>
      <c r="AK13" s="35" t="e">
        <f ca="1">_xll.BInterpol($C$29:$C$52,$D$29:$D$52,P13,$Q$3)</f>
        <v>#NAME?</v>
      </c>
      <c r="AL13" s="48" t="e">
        <f ca="1">_xll.BInterpol($D$76:$D$135,$C$76:$C$135,P13,$Q$3)/100</f>
        <v>#NAME?</v>
      </c>
      <c r="AM13" s="48" t="e">
        <f ca="1">_xll.BInterpol($H$56:$H$67,$J$56:$J$67,P13,$Q$3)/10000</f>
        <v>#NAME?</v>
      </c>
      <c r="AN13" s="33" t="e">
        <f t="shared" ca="1" si="19"/>
        <v>#NAME?</v>
      </c>
      <c r="AO13" s="44" t="e">
        <f ca="1">((SUMPRODUCT($AL$6:AL12,$S$7:S13,$AK$7:AK13)+AM13*SUMPRODUCT($S$7:S13,$AK$7:AK13)+AK13)*$Q$2-T13*SUMPRODUCT($S$7:S12,$AO$7:AO12)*$Q$2)/($Q$2*(1+T13*S13))</f>
        <v>#NAME?</v>
      </c>
      <c r="AP13" s="49"/>
      <c r="AQ13" s="22" t="e">
        <f ca="1">+((SUMPRODUCT($AL$6:AL12,$AK$7:AK13,$S$7:S13)+SUMPRODUCT($S$7:S13,$AK$7:AK13)*AM13+AK13)-$Q$2*SUMPRODUCT($AQ$7:AQ12,$AK$7:AK12,$S$7:S12)*T13)/$Q$2*(AK13+AK13*T13*S13)</f>
        <v>#NAME?</v>
      </c>
      <c r="AR13" s="49" t="e">
        <f t="shared" ca="1" si="20"/>
        <v>#NAME?</v>
      </c>
      <c r="AS13" s="49" t="e">
        <f t="shared" ca="1" si="22"/>
        <v>#NAME?</v>
      </c>
      <c r="AT13" s="201" t="e">
        <f t="shared" ca="1" si="11"/>
        <v>#NAME?</v>
      </c>
      <c r="AU13" s="201" t="e">
        <f ca="1">+($Q$2-SUMPRODUCT($AL$6:AL12,$AR$7:AR13,$X$7:X13,$S$7:S13)-AR13*X13)/(SUMPRODUCT($S$7:S13,$X$7:X13,$AR$7:AR13))</f>
        <v>#NAME?</v>
      </c>
      <c r="AV13" s="26" t="e">
        <f t="shared" ca="1" si="21"/>
        <v>#NAME?</v>
      </c>
      <c r="AW13" s="6" t="e">
        <f t="shared" ca="1" si="17"/>
        <v>#NAME?</v>
      </c>
      <c r="AX13" s="154" t="e">
        <f t="shared" ca="1" si="12"/>
        <v>#NAME?</v>
      </c>
      <c r="AY13" s="154" t="e">
        <f t="shared" ca="1" si="13"/>
        <v>#NAME?</v>
      </c>
      <c r="AZ13" s="154" t="e">
        <f t="shared" ca="1" si="14"/>
        <v>#NAME?</v>
      </c>
      <c r="BA13" s="273" t="e">
        <f t="shared" ca="1" si="15"/>
        <v>#NAME?</v>
      </c>
    </row>
    <row r="14" spans="2:53">
      <c r="C14" s="36">
        <v>45873</v>
      </c>
      <c r="D14" s="37">
        <v>8.1549999999999994</v>
      </c>
      <c r="F14" s="22"/>
      <c r="G14" s="51" t="e">
        <f ca="1">_xll.BDP(I14,"maturity")</f>
        <v>#NAME?</v>
      </c>
      <c r="H14" s="39" t="e">
        <f t="shared" ca="1" si="16"/>
        <v>#NAME?</v>
      </c>
      <c r="I14" s="40" t="s">
        <v>49</v>
      </c>
      <c r="J14" s="191" t="e">
        <f ca="1">_xll.BDP(I14,"px_mid")</f>
        <v>#NAME?</v>
      </c>
      <c r="L14" s="30">
        <v>8</v>
      </c>
      <c r="M14" s="31">
        <f t="shared" ca="1" si="5"/>
        <v>1463</v>
      </c>
      <c r="N14" s="41">
        <f ca="1">WORKDAY(EDATE($O$3,6*L14)-1,1,[3]Aux!$A$2:$B$498)</f>
        <v>46287</v>
      </c>
      <c r="O14" s="40">
        <f t="shared" ca="1" si="0"/>
        <v>4.0999999999999996</v>
      </c>
      <c r="P14" s="42">
        <f t="shared" ca="1" si="6"/>
        <v>1461</v>
      </c>
      <c r="Q14" s="43">
        <f t="shared" ca="1" si="7"/>
        <v>183</v>
      </c>
      <c r="R14" s="229">
        <f t="shared" ca="1" si="1"/>
        <v>4.0583333333333336</v>
      </c>
      <c r="S14" s="228">
        <f t="shared" ca="1" si="2"/>
        <v>0.5083333333333333</v>
      </c>
      <c r="T14" s="268" t="e">
        <f ca="1">_xll.BInterpol($C$7:$C$25,$D$7:$D$25,N14,$Q$3)/100</f>
        <v>#NAME?</v>
      </c>
      <c r="U14" s="227" t="e">
        <f t="shared" ca="1" si="3"/>
        <v>#NAME?</v>
      </c>
      <c r="V14" s="226" t="e">
        <f ca="1">+(T14*SUMPRODUCT($S$7:S14,$U$7:U14)-SUMPRODUCT($S$7:S13,$V$7:V13,$U$7:U13))/(S14*U14)</f>
        <v>#NAME?</v>
      </c>
      <c r="W14" s="225" t="e">
        <f ca="1">+(1-X14)/SUMPRODUCT($X$7:X14,$S$7:S14)</f>
        <v>#NAME?</v>
      </c>
      <c r="X14" s="33" t="e">
        <f ca="1">+(1-SUMPRODUCT($V$7:V13,$S$7:S13,$X$7:X13))/(1+V14*S14)</f>
        <v>#NAME?</v>
      </c>
      <c r="Y14" s="33" t="e">
        <f t="shared" ca="1" si="8"/>
        <v>#NAME?</v>
      </c>
      <c r="Z14" s="34" t="e">
        <f ca="1">((T14*SUMPRODUCT($U$7:U14,$S$7:S14)+U14)*$Z$6-SUMPRODUCT($S$7:S13,$Z$7:Z13,$U$7:U13)*AA14)/((1+AA14*S14)*U14)</f>
        <v>#NAME?</v>
      </c>
      <c r="AA14" s="45" t="e">
        <f ca="1">_xll.BInterpol($H$36:$H$52,$J$36:$J$52,M14,$Q$3)/100</f>
        <v>#NAME?</v>
      </c>
      <c r="AB14" s="46" t="e">
        <f ca="1">+($Z$6-Z14*X14)/SUMPRODUCT($Z$7:Z14,$X$7:X14,$S$7:S14)</f>
        <v>#NAME?</v>
      </c>
      <c r="AC14" s="46" t="e">
        <f t="shared" ca="1" si="18"/>
        <v>#NAME?</v>
      </c>
      <c r="AD14" s="33" t="e">
        <f t="shared" ca="1" si="9"/>
        <v>#NAME?</v>
      </c>
      <c r="AE14" s="224" t="e">
        <f t="shared" ca="1" si="10"/>
        <v>#NAME?</v>
      </c>
      <c r="AF14" s="223" t="e">
        <f ca="1">+((T14*SUMPRODUCT($U$7:U14,$S$7:S14)+U14)*$Z$6-U14*Z14)/SUMPRODUCT($Z$7:Z14,$U$7:U14,$S$7:S14)</f>
        <v>#NAME?</v>
      </c>
      <c r="AG14" s="222" t="e">
        <f ca="1">+(SUMPRODUCT($AE$7:AE14,$S$7:S14,$AD$7:AD14)+AE14)</f>
        <v>#NAME?</v>
      </c>
      <c r="AH14" s="221" t="e">
        <f ca="1">+SUMPRODUCT($U$7:U14,$S$7:S14)*T14+U14</f>
        <v>#NAME?</v>
      </c>
      <c r="AI14" s="220" t="e">
        <f ca="1">+(AH14-AG14)/SUMPRODUCT($AE$7:AE14,$S$7:S14)</f>
        <v>#NAME?</v>
      </c>
      <c r="AJ14" s="47"/>
      <c r="AK14" s="35" t="e">
        <f ca="1">_xll.BInterpol($C$29:$C$52,$D$29:$D$52,P14,$Q$3)</f>
        <v>#NAME?</v>
      </c>
      <c r="AL14" s="48" t="e">
        <f ca="1">_xll.BInterpol($D$76:$D$135,$C$76:$C$135,P14,$Q$3)/100</f>
        <v>#NAME?</v>
      </c>
      <c r="AM14" s="48" t="e">
        <f ca="1">_xll.BInterpol($H$56:$H$67,$J$56:$J$67,P14,$Q$3)/10000</f>
        <v>#NAME?</v>
      </c>
      <c r="AN14" s="33" t="e">
        <f t="shared" ca="1" si="19"/>
        <v>#NAME?</v>
      </c>
      <c r="AO14" s="44" t="e">
        <f ca="1">((SUMPRODUCT($AL$6:AL13,$S$7:S14,$AK$7:AK14)+AM14*SUMPRODUCT($S$7:S14,$AK$7:AK14)+AK14)*$Q$2-T14*SUMPRODUCT($S$7:S13,$AO$7:AO13)*$Q$2)/($Q$2*(1+T14*S14))</f>
        <v>#NAME?</v>
      </c>
      <c r="AP14" s="49"/>
      <c r="AQ14" s="22" t="e">
        <f ca="1">+((SUMPRODUCT($AL$6:AL13,$AK$7:AK14,$S$7:S14)+SUMPRODUCT($S$7:S14,$AK$7:AK14)*AM14+AK14)-$Q$2*SUMPRODUCT($AQ$7:AQ13,$AK$7:AK13,$S$7:S13)*T14)/$Q$2*(AK14+AK14*T14*S14)</f>
        <v>#NAME?</v>
      </c>
      <c r="AR14" s="49" t="e">
        <f t="shared" ca="1" si="20"/>
        <v>#NAME?</v>
      </c>
      <c r="AS14" s="49" t="e">
        <f t="shared" ca="1" si="22"/>
        <v>#NAME?</v>
      </c>
      <c r="AT14" s="201" t="e">
        <f t="shared" ca="1" si="11"/>
        <v>#NAME?</v>
      </c>
      <c r="AU14" s="201" t="e">
        <f ca="1">+($Q$2-SUMPRODUCT($AL$6:AL13,$AR$7:AR14,$X$7:X14,$S$7:S14)-AR14*X14)/(SUMPRODUCT($S$7:S14,$X$7:X14,$AR$7:AR14))</f>
        <v>#NAME?</v>
      </c>
      <c r="AV14" s="26" t="e">
        <f t="shared" ca="1" si="21"/>
        <v>#NAME?</v>
      </c>
      <c r="AW14" s="6" t="e">
        <f t="shared" ca="1" si="17"/>
        <v>#NAME?</v>
      </c>
      <c r="AX14" s="154" t="e">
        <f t="shared" ca="1" si="12"/>
        <v>#NAME?</v>
      </c>
      <c r="AY14" s="154" t="e">
        <f t="shared" ca="1" si="13"/>
        <v>#NAME?</v>
      </c>
      <c r="AZ14" s="154" t="e">
        <f t="shared" ca="1" si="14"/>
        <v>#NAME?</v>
      </c>
      <c r="BA14" s="273" t="e">
        <f t="shared" ca="1" si="15"/>
        <v>#NAME?</v>
      </c>
    </row>
    <row r="15" spans="2:53">
      <c r="C15" s="36">
        <v>46237</v>
      </c>
      <c r="D15" s="37">
        <v>7.42</v>
      </c>
      <c r="F15" s="22"/>
      <c r="G15" s="51" t="e">
        <f ca="1">_xll.BDP(I15,"maturity")</f>
        <v>#NAME?</v>
      </c>
      <c r="H15" s="39" t="e">
        <f t="shared" ca="1" si="16"/>
        <v>#NAME?</v>
      </c>
      <c r="I15" s="40" t="s">
        <v>50</v>
      </c>
      <c r="J15" s="191" t="e">
        <f ca="1">_xll.BDP(I15,"px_mid")</f>
        <v>#NAME?</v>
      </c>
      <c r="L15" s="30">
        <v>9</v>
      </c>
      <c r="M15" s="31">
        <f t="shared" ca="1" si="5"/>
        <v>1644</v>
      </c>
      <c r="N15" s="41">
        <f ca="1">WORKDAY(EDATE($O$3,6*L15)-1,1,[3]Aux!$A$2:$B$498)</f>
        <v>46468</v>
      </c>
      <c r="O15" s="40">
        <f t="shared" ca="1" si="0"/>
        <v>4.5999999999999996</v>
      </c>
      <c r="P15" s="42">
        <f t="shared" ca="1" si="6"/>
        <v>1642</v>
      </c>
      <c r="Q15" s="43">
        <f t="shared" ca="1" si="7"/>
        <v>181</v>
      </c>
      <c r="R15" s="229">
        <f t="shared" ca="1" si="1"/>
        <v>4.5611111111111109</v>
      </c>
      <c r="S15" s="228">
        <f t="shared" ca="1" si="2"/>
        <v>0.50277777777777777</v>
      </c>
      <c r="T15" s="268" t="e">
        <f ca="1">_xll.BInterpol($C$7:$C$25,$D$7:$D$25,N15,$Q$3)/100</f>
        <v>#NAME?</v>
      </c>
      <c r="U15" s="227" t="e">
        <f t="shared" ca="1" si="3"/>
        <v>#NAME?</v>
      </c>
      <c r="V15" s="226" t="e">
        <f ca="1">+(T15*SUMPRODUCT($S$7:S15,$U$7:U15)-SUMPRODUCT($S$7:S14,$V$7:V14,$U$7:U14))/(S15*U15)</f>
        <v>#NAME?</v>
      </c>
      <c r="W15" s="225" t="e">
        <f ca="1">+(1-X15)/SUMPRODUCT($X$7:X15,$S$7:S15)</f>
        <v>#NAME?</v>
      </c>
      <c r="X15" s="33" t="e">
        <f ca="1">+(1-SUMPRODUCT($V$7:V14,$S$7:S14,$X$7:X14))/(1+V15*S15)</f>
        <v>#NAME?</v>
      </c>
      <c r="Y15" s="33" t="e">
        <f t="shared" ca="1" si="8"/>
        <v>#NAME?</v>
      </c>
      <c r="Z15" s="34" t="e">
        <f ca="1">((T15*SUMPRODUCT($U$7:U15,$S$7:S15)+U15)*$Z$6-SUMPRODUCT($S$7:S14,$Z$7:Z14,$U$7:U14)*AA15)/((1+AA15*S15)*U15)</f>
        <v>#NAME?</v>
      </c>
      <c r="AA15" s="45" t="e">
        <f ca="1">_xll.BInterpol($H$36:$H$52,$J$36:$J$52,M15,$Q$3)/100</f>
        <v>#NAME?</v>
      </c>
      <c r="AB15" s="46" t="e">
        <f ca="1">+($Z$6-Z15*X15)/SUMPRODUCT($Z$7:Z15,$X$7:X15,$S$7:S15)</f>
        <v>#NAME?</v>
      </c>
      <c r="AC15" s="46" t="e">
        <f t="shared" ca="1" si="18"/>
        <v>#NAME?</v>
      </c>
      <c r="AD15" s="33" t="e">
        <f t="shared" ca="1" si="9"/>
        <v>#NAME?</v>
      </c>
      <c r="AE15" s="224" t="e">
        <f t="shared" ca="1" si="10"/>
        <v>#NAME?</v>
      </c>
      <c r="AF15" s="223" t="e">
        <f ca="1">+((T15*SUMPRODUCT($U$7:U15,$S$7:S15)+U15)*$Z$6-U15*Z15)/SUMPRODUCT($Z$7:Z15,$U$7:U15,$S$7:S15)</f>
        <v>#NAME?</v>
      </c>
      <c r="AG15" s="222" t="e">
        <f ca="1">+(SUMPRODUCT($AE$7:AE15,$S$7:S15,$AD$7:AD15)+AE15)</f>
        <v>#NAME?</v>
      </c>
      <c r="AH15" s="221" t="e">
        <f ca="1">+SUMPRODUCT($U$7:U15,$S$7:S15)*T15+U15</f>
        <v>#NAME?</v>
      </c>
      <c r="AI15" s="220" t="e">
        <f ca="1">+(AH15-AG15)/SUMPRODUCT($AE$7:AE15,$S$7:S15)</f>
        <v>#NAME?</v>
      </c>
      <c r="AJ15" s="47"/>
      <c r="AK15" s="35" t="e">
        <f ca="1">_xll.BInterpol($C$29:$C$52,$D$29:$D$52,P15,$Q$3)</f>
        <v>#NAME?</v>
      </c>
      <c r="AL15" s="48" t="e">
        <f ca="1">_xll.BInterpol($D$76:$D$135,$C$76:$C$135,P15,$Q$3)/100</f>
        <v>#NAME?</v>
      </c>
      <c r="AM15" s="48" t="e">
        <f ca="1">_xll.BInterpol($H$56:$H$67,$J$56:$J$67,P15,$Q$3)/10000</f>
        <v>#NAME?</v>
      </c>
      <c r="AN15" s="33" t="e">
        <f t="shared" ca="1" si="19"/>
        <v>#NAME?</v>
      </c>
      <c r="AO15" s="44" t="e">
        <f ca="1">((SUMPRODUCT($AL$6:AL14,$S$7:S15,$AK$7:AK15)+AM15*SUMPRODUCT($S$7:S15,$AK$7:AK15)+AK15)*$Q$2-T15*SUMPRODUCT($S$7:S14,$AO$7:AO14)*$Q$2)/($Q$2*(1+T15*S15))</f>
        <v>#NAME?</v>
      </c>
      <c r="AP15" s="49"/>
      <c r="AQ15" s="22" t="e">
        <f ca="1">+((SUMPRODUCT($AL$6:AL14,$AK$7:AK15,$S$7:S15)+SUMPRODUCT($S$7:S15,$AK$7:AK15)*AM15+AK15)-$Q$2*SUMPRODUCT($AQ$7:AQ14,$AK$7:AK14,$S$7:S14)*T15)/$Q$2*(AK15+AK15*T15*S15)</f>
        <v>#NAME?</v>
      </c>
      <c r="AR15" s="49" t="e">
        <f t="shared" ca="1" si="20"/>
        <v>#NAME?</v>
      </c>
      <c r="AS15" s="49" t="e">
        <f t="shared" ca="1" si="22"/>
        <v>#NAME?</v>
      </c>
      <c r="AT15" s="201" t="e">
        <f t="shared" ca="1" si="11"/>
        <v>#NAME?</v>
      </c>
      <c r="AU15" s="201" t="e">
        <f ca="1">+($Q$2-SUMPRODUCT($AL$6:AL14,$AR$7:AR15,$X$7:X15,$S$7:S15)-AR15*X15)/(SUMPRODUCT($S$7:S15,$X$7:X15,$AR$7:AR15))</f>
        <v>#NAME?</v>
      </c>
      <c r="AV15" s="26" t="e">
        <f t="shared" ca="1" si="21"/>
        <v>#NAME?</v>
      </c>
      <c r="AW15" s="6" t="e">
        <f t="shared" ca="1" si="17"/>
        <v>#NAME?</v>
      </c>
      <c r="AX15" s="154" t="e">
        <f t="shared" ca="1" si="12"/>
        <v>#NAME?</v>
      </c>
      <c r="AY15" s="154" t="e">
        <f t="shared" ca="1" si="13"/>
        <v>#NAME?</v>
      </c>
      <c r="AZ15" s="154" t="e">
        <f t="shared" ca="1" si="14"/>
        <v>#NAME?</v>
      </c>
      <c r="BA15" s="273" t="e">
        <f t="shared" ca="1" si="15"/>
        <v>#NAME?</v>
      </c>
    </row>
    <row r="16" spans="2:53">
      <c r="C16" s="36">
        <v>46602</v>
      </c>
      <c r="D16" s="37">
        <v>7.02</v>
      </c>
      <c r="F16" s="22"/>
      <c r="G16" s="51" t="e">
        <f ca="1">_xll.BDP(I16,"maturity")</f>
        <v>#NAME?</v>
      </c>
      <c r="H16" s="39" t="e">
        <f t="shared" ca="1" si="16"/>
        <v>#NAME?</v>
      </c>
      <c r="I16" s="40" t="s">
        <v>51</v>
      </c>
      <c r="J16" s="191" t="e">
        <f ca="1">_xll.BDP(I16,"px_mid")</f>
        <v>#NAME?</v>
      </c>
      <c r="L16" s="52">
        <v>10</v>
      </c>
      <c r="M16" s="53">
        <f t="shared" ca="1" si="5"/>
        <v>1828</v>
      </c>
      <c r="N16" s="54">
        <f ca="1">WORKDAY(EDATE($O$3,6*L16)-1,1,[3]Aux!$A$2:$B$498)</f>
        <v>46652</v>
      </c>
      <c r="O16" s="55">
        <f t="shared" ca="1" si="0"/>
        <v>5.0999999999999996</v>
      </c>
      <c r="P16" s="56">
        <f t="shared" ca="1" si="6"/>
        <v>1826</v>
      </c>
      <c r="Q16" s="57">
        <f t="shared" ca="1" si="7"/>
        <v>184</v>
      </c>
      <c r="R16" s="232">
        <f t="shared" ca="1" si="1"/>
        <v>5.072222222222222</v>
      </c>
      <c r="S16" s="231">
        <f t="shared" ca="1" si="2"/>
        <v>0.51111111111111107</v>
      </c>
      <c r="T16" s="269" t="e">
        <f ca="1">_xll.BInterpol($C$7:$C$25,$D$7:$D$25,N16,$Q$3)/100</f>
        <v>#NAME?</v>
      </c>
      <c r="U16" s="230" t="e">
        <f t="shared" ca="1" si="3"/>
        <v>#NAME?</v>
      </c>
      <c r="V16" s="226" t="e">
        <f ca="1">+(T16*SUMPRODUCT($S$7:S16,$U$7:U16)-SUMPRODUCT($S$7:S15,$V$7:V15,$U$7:U15))/(S16*U16)</f>
        <v>#NAME?</v>
      </c>
      <c r="W16" s="225" t="e">
        <f ca="1">+(1-X16)/SUMPRODUCT($X$7:X16,$S$7:S16)</f>
        <v>#NAME?</v>
      </c>
      <c r="X16" s="33" t="e">
        <f ca="1">+(1-SUMPRODUCT($V$7:V15,$S$7:S15,$X$7:X15))/(1+V16*S16)</f>
        <v>#NAME?</v>
      </c>
      <c r="Y16" s="33" t="e">
        <f t="shared" ca="1" si="8"/>
        <v>#NAME?</v>
      </c>
      <c r="Z16" s="60" t="e">
        <f ca="1">((T16*SUMPRODUCT($U$7:U16,$S$7:S16)+U16)*$Z$6-SUMPRODUCT($S$7:S15,$Z$7:Z15,$U$7:U15)*AA16)/((1+AA16*S16)*U16)</f>
        <v>#NAME?</v>
      </c>
      <c r="AA16" s="58" t="e">
        <f ca="1">_xll.BInterpol($H$36:$H$52,$J$36:$J$52,M16,$Q$3)/100</f>
        <v>#NAME?</v>
      </c>
      <c r="AB16" s="46" t="e">
        <f ca="1">+($Z$6-Z16*X16)/SUMPRODUCT($Z$7:Z16,$X$7:X16,$S$7:S16)</f>
        <v>#NAME?</v>
      </c>
      <c r="AC16" s="46" t="e">
        <f t="shared" ca="1" si="18"/>
        <v>#NAME?</v>
      </c>
      <c r="AD16" s="33" t="e">
        <f t="shared" ca="1" si="9"/>
        <v>#NAME?</v>
      </c>
      <c r="AE16" s="224" t="e">
        <f t="shared" ca="1" si="10"/>
        <v>#NAME?</v>
      </c>
      <c r="AF16" s="223" t="e">
        <f ca="1">+((T16*SUMPRODUCT($U$7:U16,$S$7:S16)+U16)*$Z$6-U16*Z16)/SUMPRODUCT($Z$7:Z16,$U$7:U16,$S$7:S16)</f>
        <v>#NAME?</v>
      </c>
      <c r="AG16" s="222" t="e">
        <f ca="1">+(SUMPRODUCT($AE$7:AE16,$S$7:S16,$AD$7:AD16)+AE16)</f>
        <v>#NAME?</v>
      </c>
      <c r="AH16" s="221" t="e">
        <f ca="1">+SUMPRODUCT($U$7:U16,$S$7:S16)*T16+U16</f>
        <v>#NAME?</v>
      </c>
      <c r="AI16" s="220" t="e">
        <f ca="1">+(AH16-AG16)/SUMPRODUCT($AE$7:AE16,$S$7:S16)</f>
        <v>#NAME?</v>
      </c>
      <c r="AJ16" s="47"/>
      <c r="AK16" s="35" t="e">
        <f ca="1">_xll.BInterpol($C$29:$C$52,$D$29:$D$52,P16,$Q$3)</f>
        <v>#NAME?</v>
      </c>
      <c r="AL16" s="48" t="e">
        <f ca="1">_xll.BInterpol($D$76:$D$135,$C$76:$C$135,P16,$Q$3)/100</f>
        <v>#NAME?</v>
      </c>
      <c r="AM16" s="48" t="e">
        <f ca="1">_xll.BInterpol($H$56:$H$67,$J$56:$J$67,P16,$Q$3)/10000</f>
        <v>#NAME?</v>
      </c>
      <c r="AN16" s="33" t="e">
        <f t="shared" ca="1" si="19"/>
        <v>#NAME?</v>
      </c>
      <c r="AO16" s="44" t="e">
        <f ca="1">((SUMPRODUCT($AL$6:AL15,$S$7:S16,$AK$7:AK16)+AM16*SUMPRODUCT($S$7:S16,$AK$7:AK16)+AK16)*$Q$2-T16*SUMPRODUCT($S$7:S15,$AO$7:AO15)*$Q$2)/($Q$2*(1+T16*S16))</f>
        <v>#NAME?</v>
      </c>
      <c r="AP16" s="49"/>
      <c r="AQ16" s="22" t="e">
        <f ca="1">+((SUMPRODUCT($AL$6:AL15,$AK$7:AK16,$S$7:S16)+SUMPRODUCT($S$7:S16,$AK$7:AK16)*AM16+AK16)-$Q$2*SUMPRODUCT($AQ$7:AQ15,$AK$7:AK15,$S$7:S15)*T16)/$Q$2*(AK16+AK16*T16*S16)</f>
        <v>#NAME?</v>
      </c>
      <c r="AR16" s="49" t="e">
        <f t="shared" ca="1" si="20"/>
        <v>#NAME?</v>
      </c>
      <c r="AS16" s="49" t="e">
        <f t="shared" ca="1" si="22"/>
        <v>#NAME?</v>
      </c>
      <c r="AT16" s="201" t="e">
        <f t="shared" ca="1" si="11"/>
        <v>#NAME?</v>
      </c>
      <c r="AU16" s="201" t="e">
        <f ca="1">+($Q$2-SUMPRODUCT($AL$6:AL15,$AR$7:AR16,$X$7:X16,$S$7:S16)-AR16*X16)/(SUMPRODUCT($S$7:S16,$X$7:X16,$AR$7:AR16))</f>
        <v>#NAME?</v>
      </c>
      <c r="AV16" s="26" t="e">
        <f t="shared" ca="1" si="21"/>
        <v>#NAME?</v>
      </c>
      <c r="AW16" s="6" t="e">
        <f t="shared" ca="1" si="17"/>
        <v>#NAME?</v>
      </c>
      <c r="AX16" s="154" t="e">
        <f t="shared" ca="1" si="12"/>
        <v>#NAME?</v>
      </c>
      <c r="AY16" s="154" t="e">
        <f t="shared" ca="1" si="13"/>
        <v>#NAME?</v>
      </c>
      <c r="AZ16" s="154" t="e">
        <f t="shared" ca="1" si="14"/>
        <v>#NAME?</v>
      </c>
      <c r="BA16" s="273" t="e">
        <f t="shared" ca="1" si="15"/>
        <v>#NAME?</v>
      </c>
    </row>
    <row r="17" spans="2:53">
      <c r="C17" s="36">
        <v>46968</v>
      </c>
      <c r="D17" s="37">
        <v>6.77</v>
      </c>
      <c r="F17" s="22"/>
      <c r="G17" s="51" t="e">
        <f ca="1">_xll.BDP(I17,"maturity")</f>
        <v>#NAME?</v>
      </c>
      <c r="H17" s="39" t="e">
        <f t="shared" ca="1" si="16"/>
        <v>#NAME?</v>
      </c>
      <c r="I17" s="40" t="s">
        <v>52</v>
      </c>
      <c r="J17" s="191" t="e">
        <f ca="1">_xll.BDP(I17,"px_mid")</f>
        <v>#NAME?</v>
      </c>
      <c r="L17" s="30">
        <v>11</v>
      </c>
      <c r="M17" s="31">
        <f t="shared" ca="1" si="5"/>
        <v>2010</v>
      </c>
      <c r="N17" s="41">
        <f ca="1">WORKDAY(EDATE($O$3,6*L17)-1,1,[3]Aux!$A$2:$B$498)</f>
        <v>46834</v>
      </c>
      <c r="O17" s="40">
        <f t="shared" ca="1" si="0"/>
        <v>5.6</v>
      </c>
      <c r="P17" s="42">
        <f t="shared" ca="1" si="6"/>
        <v>2008</v>
      </c>
      <c r="Q17" s="43">
        <f t="shared" ca="1" si="7"/>
        <v>182</v>
      </c>
      <c r="R17" s="229">
        <f t="shared" ca="1" si="1"/>
        <v>5.5777777777777775</v>
      </c>
      <c r="S17" s="228">
        <f t="shared" ca="1" si="2"/>
        <v>0.50555555555555554</v>
      </c>
      <c r="T17" s="268" t="e">
        <f ca="1">_xll.BInterpol($C$7:$C$25,$D$7:$D$25,N17,$Q$3)/100</f>
        <v>#NAME?</v>
      </c>
      <c r="U17" s="227" t="e">
        <f t="shared" ca="1" si="3"/>
        <v>#NAME?</v>
      </c>
      <c r="V17" s="226" t="e">
        <f ca="1">+(T17*SUMPRODUCT($S$7:S17,$U$7:U17)-SUMPRODUCT($S$7:S16,$V$7:V16,$U$7:U16))/(S17*U17)</f>
        <v>#NAME?</v>
      </c>
      <c r="W17" s="225" t="e">
        <f ca="1">+(1-X17)/SUMPRODUCT($X$7:X17,$S$7:S17)</f>
        <v>#NAME?</v>
      </c>
      <c r="X17" s="33" t="e">
        <f ca="1">+(1-SUMPRODUCT($V$7:V16,$S$7:S16,$X$7:X16))/(1+V17*S17)</f>
        <v>#NAME?</v>
      </c>
      <c r="Y17" s="33" t="e">
        <f t="shared" ca="1" si="8"/>
        <v>#NAME?</v>
      </c>
      <c r="Z17" s="34" t="e">
        <f ca="1">((T17*SUMPRODUCT($U$7:U17,$S$7:S17)+U17)*$Z$6-SUMPRODUCT($S$7:S16,$Z$7:Z16,$U$7:U16)*AA17)/((1+AA17*S17)*U17)</f>
        <v>#NAME?</v>
      </c>
      <c r="AA17" s="45" t="e">
        <f ca="1">_xll.BInterpol($H$36:$H$52,$J$36:$J$52,M17,$Q$3)/100</f>
        <v>#NAME?</v>
      </c>
      <c r="AB17" s="46" t="e">
        <f ca="1">+($Z$6-Z17*X17)/SUMPRODUCT($Z$7:Z17,$X$7:X17,$S$7:S17)</f>
        <v>#NAME?</v>
      </c>
      <c r="AC17" s="46" t="e">
        <f t="shared" ca="1" si="18"/>
        <v>#NAME?</v>
      </c>
      <c r="AD17" s="33" t="e">
        <f t="shared" ca="1" si="9"/>
        <v>#NAME?</v>
      </c>
      <c r="AE17" s="224" t="e">
        <f t="shared" ca="1" si="10"/>
        <v>#NAME?</v>
      </c>
      <c r="AF17" s="223" t="e">
        <f ca="1">+((T17*SUMPRODUCT($U$7:U17,$S$7:S17)+U17)*$Z$6-U17*Z17)/SUMPRODUCT($Z$7:Z17,$U$7:U17,$S$7:S17)</f>
        <v>#NAME?</v>
      </c>
      <c r="AG17" s="222" t="e">
        <f ca="1">+(SUMPRODUCT($AE$7:AE17,$S$7:S17,$AD$7:AD17)+AE17)</f>
        <v>#NAME?</v>
      </c>
      <c r="AH17" s="221" t="e">
        <f ca="1">+SUMPRODUCT($U$7:U17,$S$7:S17)*T17+U17</f>
        <v>#NAME?</v>
      </c>
      <c r="AI17" s="220" t="e">
        <f ca="1">+(AH17-AG17)/SUMPRODUCT($AE$7:AE17,$S$7:S17)</f>
        <v>#NAME?</v>
      </c>
      <c r="AJ17" s="47"/>
      <c r="AK17" s="35" t="e">
        <f ca="1">_xll.BInterpol($C$29:$C$52,$D$29:$D$52,P17,$Q$3)</f>
        <v>#NAME?</v>
      </c>
      <c r="AL17" s="48" t="e">
        <f ca="1">_xll.BInterpol($D$76:$D$135,$C$76:$C$135,P17,$Q$3)/100</f>
        <v>#NAME?</v>
      </c>
      <c r="AM17" s="48" t="e">
        <f ca="1">_xll.BInterpol($H$56:$H$67,$J$56:$J$67,P17,$Q$3)/10000</f>
        <v>#NAME?</v>
      </c>
      <c r="AN17" s="33" t="e">
        <f t="shared" ca="1" si="19"/>
        <v>#NAME?</v>
      </c>
      <c r="AO17" s="44" t="e">
        <f ca="1">((SUMPRODUCT($AL$6:AL16,$S$7:S17,$AK$7:AK17)+AM17*SUMPRODUCT($S$7:S17,$AK$7:AK17)+AK17)*$Q$2-T17*SUMPRODUCT($S$7:S16,$AO$7:AO16)*$Q$2)/($Q$2*(1+T17*S17))</f>
        <v>#NAME?</v>
      </c>
      <c r="AP17" s="49"/>
      <c r="AQ17" s="22" t="e">
        <f ca="1">+((SUMPRODUCT($AL$6:AL16,$AK$7:AK17,$S$7:S17)+SUMPRODUCT($S$7:S17,$AK$7:AK17)*AM17+AK17)-$Q$2*SUMPRODUCT($AQ$7:AQ16,$AK$7:AK16,$S$7:S16)*T17)/$Q$2*(AK17+AK17*T17*S17)</f>
        <v>#NAME?</v>
      </c>
      <c r="AR17" s="49" t="e">
        <f t="shared" ca="1" si="20"/>
        <v>#NAME?</v>
      </c>
      <c r="AS17" s="49" t="e">
        <f t="shared" ca="1" si="22"/>
        <v>#NAME?</v>
      </c>
      <c r="AT17" s="201" t="e">
        <f t="shared" ca="1" si="11"/>
        <v>#NAME?</v>
      </c>
      <c r="AU17" s="201" t="e">
        <f ca="1">+($Q$2-SUMPRODUCT($AL$6:AL16,$AR$7:AR17,$X$7:X17,$S$7:S17)-AR17*X17)/(SUMPRODUCT($S$7:S17,$X$7:X17,$AR$7:AR17))</f>
        <v>#NAME?</v>
      </c>
      <c r="AV17" s="26" t="e">
        <f t="shared" ca="1" si="21"/>
        <v>#NAME?</v>
      </c>
      <c r="AW17" s="6" t="e">
        <f t="shared" ca="1" si="17"/>
        <v>#NAME?</v>
      </c>
      <c r="AX17" s="154" t="e">
        <f t="shared" ca="1" si="12"/>
        <v>#NAME?</v>
      </c>
      <c r="AY17" s="154" t="e">
        <f t="shared" ca="1" si="13"/>
        <v>#NAME?</v>
      </c>
      <c r="AZ17" s="154" t="e">
        <f t="shared" ca="1" si="14"/>
        <v>#NAME?</v>
      </c>
      <c r="BA17" s="273" t="e">
        <f t="shared" ca="1" si="15"/>
        <v>#NAME?</v>
      </c>
    </row>
    <row r="18" spans="2:53">
      <c r="C18" s="36">
        <v>47333</v>
      </c>
      <c r="D18" s="37">
        <v>6.59</v>
      </c>
      <c r="F18" s="22"/>
      <c r="G18" s="51" t="e">
        <f ca="1">_xll.BDP(I18,"maturity")</f>
        <v>#NAME?</v>
      </c>
      <c r="H18" s="39" t="e">
        <f t="shared" ca="1" si="16"/>
        <v>#NAME?</v>
      </c>
      <c r="I18" s="40" t="s">
        <v>53</v>
      </c>
      <c r="J18" s="191" t="e">
        <f ca="1">_xll.BDP(I18,"px_mid")</f>
        <v>#NAME?</v>
      </c>
      <c r="L18" s="30">
        <v>12</v>
      </c>
      <c r="M18" s="31">
        <f t="shared" ca="1" si="5"/>
        <v>2194</v>
      </c>
      <c r="N18" s="41">
        <f ca="1">WORKDAY(EDATE($O$3,6*L18)-1,1,[3]Aux!$A$2:$B$498)</f>
        <v>47018</v>
      </c>
      <c r="O18" s="40">
        <f t="shared" ca="1" si="0"/>
        <v>6.1</v>
      </c>
      <c r="P18" s="42">
        <f t="shared" ca="1" si="6"/>
        <v>2192</v>
      </c>
      <c r="Q18" s="43">
        <f t="shared" ca="1" si="7"/>
        <v>184</v>
      </c>
      <c r="R18" s="229">
        <f t="shared" ca="1" si="1"/>
        <v>6.0888888888888886</v>
      </c>
      <c r="S18" s="228">
        <f t="shared" ca="1" si="2"/>
        <v>0.51111111111111107</v>
      </c>
      <c r="T18" s="268" t="e">
        <f ca="1">_xll.BInterpol($C$7:$C$25,$D$7:$D$25,N18,$Q$3)/100</f>
        <v>#NAME?</v>
      </c>
      <c r="U18" s="227" t="e">
        <f t="shared" ca="1" si="3"/>
        <v>#NAME?</v>
      </c>
      <c r="V18" s="226" t="e">
        <f ca="1">+(T18*SUMPRODUCT($S$7:S18,$U$7:U18)-SUMPRODUCT($S$7:S17,$V$7:V17,$U$7:U17))/(S18*U18)</f>
        <v>#NAME?</v>
      </c>
      <c r="W18" s="225" t="e">
        <f ca="1">+(1-X18)/SUMPRODUCT($X$7:X18,$S$7:S18)</f>
        <v>#NAME?</v>
      </c>
      <c r="X18" s="33" t="e">
        <f ca="1">+(1-SUMPRODUCT($V$7:V17,$S$7:S17,$X$7:X17))/(1+V18*S18)</f>
        <v>#NAME?</v>
      </c>
      <c r="Y18" s="33" t="e">
        <f t="shared" ca="1" si="8"/>
        <v>#NAME?</v>
      </c>
      <c r="Z18" s="34" t="e">
        <f ca="1">((T18*SUMPRODUCT($U$7:U18,$S$7:S18)+U18)*$Z$6-SUMPRODUCT($S$7:S17,$Z$7:Z17,$U$7:U17)*AA18)/((1+AA18*S18)*U18)</f>
        <v>#NAME?</v>
      </c>
      <c r="AA18" s="45" t="e">
        <f ca="1">_xll.BInterpol($H$36:$H$52,$J$36:$J$52,M18,$Q$3)/100</f>
        <v>#NAME?</v>
      </c>
      <c r="AB18" s="46" t="e">
        <f ca="1">+($Z$6-Z18*X18)/SUMPRODUCT($Z$7:Z18,$X$7:X18,$S$7:S18)</f>
        <v>#NAME?</v>
      </c>
      <c r="AC18" s="46" t="e">
        <f t="shared" ca="1" si="18"/>
        <v>#NAME?</v>
      </c>
      <c r="AD18" s="33" t="e">
        <f t="shared" ca="1" si="9"/>
        <v>#NAME?</v>
      </c>
      <c r="AE18" s="224" t="e">
        <f t="shared" ca="1" si="10"/>
        <v>#NAME?</v>
      </c>
      <c r="AF18" s="223" t="e">
        <f ca="1">+((T18*SUMPRODUCT($U$7:U18,$S$7:S18)+U18)*$Z$6-U18*Z18)/SUMPRODUCT($Z$7:Z18,$U$7:U18,$S$7:S18)</f>
        <v>#NAME?</v>
      </c>
      <c r="AG18" s="222" t="e">
        <f ca="1">+(SUMPRODUCT($AE$7:AE18,$S$7:S18,$AD$7:AD18)+AE18)</f>
        <v>#NAME?</v>
      </c>
      <c r="AH18" s="221" t="e">
        <f ca="1">+SUMPRODUCT($U$7:U18,$S$7:S18)*T18+U18</f>
        <v>#NAME?</v>
      </c>
      <c r="AI18" s="220" t="e">
        <f ca="1">+(AH18-AG18)/SUMPRODUCT($AE$7:AE18,$S$7:S18)</f>
        <v>#NAME?</v>
      </c>
      <c r="AJ18" s="47"/>
      <c r="AK18" s="35" t="e">
        <f ca="1">_xll.BInterpol($C$29:$C$52,$D$29:$D$52,P18,$Q$3)</f>
        <v>#NAME?</v>
      </c>
      <c r="AL18" s="48" t="e">
        <f ca="1">_xll.BInterpol($D$76:$D$135,$C$76:$C$135,P18,$Q$3)/100</f>
        <v>#NAME?</v>
      </c>
      <c r="AM18" s="48" t="e">
        <f ca="1">_xll.BInterpol($H$56:$H$67,$J$56:$J$67,P18,$Q$3)/10000</f>
        <v>#NAME?</v>
      </c>
      <c r="AN18" s="33" t="e">
        <f t="shared" ca="1" si="19"/>
        <v>#NAME?</v>
      </c>
      <c r="AO18" s="44" t="e">
        <f ca="1">((SUMPRODUCT($AL$6:AL17,$S$7:S18,$AK$7:AK18)+AM18*SUMPRODUCT($S$7:S18,$AK$7:AK18)+AK18)*$Q$2-T18*SUMPRODUCT($S$7:S17,$AO$7:AO17)*$Q$2)/($Q$2*(1+T18*S18))</f>
        <v>#NAME?</v>
      </c>
      <c r="AP18" s="49"/>
      <c r="AQ18" s="22" t="e">
        <f ca="1">+((SUMPRODUCT($AL$6:AL17,$AK$7:AK18,$S$7:S18)+SUMPRODUCT($S$7:S18,$AK$7:AK18)*AM18+AK18)-$Q$2*SUMPRODUCT($AQ$7:AQ17,$AK$7:AK17,$S$7:S17)*T18)/$Q$2*(AK18+AK18*T18*S18)</f>
        <v>#NAME?</v>
      </c>
      <c r="AR18" s="49" t="e">
        <f t="shared" ca="1" si="20"/>
        <v>#NAME?</v>
      </c>
      <c r="AS18" s="49" t="e">
        <f t="shared" ca="1" si="22"/>
        <v>#NAME?</v>
      </c>
      <c r="AT18" s="201" t="e">
        <f t="shared" ca="1" si="11"/>
        <v>#NAME?</v>
      </c>
      <c r="AU18" s="201" t="e">
        <f ca="1">+($Q$2-SUMPRODUCT($AL$6:AL17,$AR$7:AR18,$X$7:X18,$S$7:S18)-AR18*X18)/(SUMPRODUCT($S$7:S18,$X$7:X18,$AR$7:AR18))</f>
        <v>#NAME?</v>
      </c>
      <c r="AV18" s="26" t="e">
        <f t="shared" ca="1" si="21"/>
        <v>#NAME?</v>
      </c>
      <c r="AW18" s="6" t="e">
        <f t="shared" ca="1" si="17"/>
        <v>#NAME?</v>
      </c>
      <c r="AX18" s="154" t="e">
        <f t="shared" ca="1" si="12"/>
        <v>#NAME?</v>
      </c>
      <c r="AY18" s="154" t="e">
        <f t="shared" ca="1" si="13"/>
        <v>#NAME?</v>
      </c>
      <c r="AZ18" s="154" t="e">
        <f t="shared" ca="1" si="14"/>
        <v>#NAME?</v>
      </c>
      <c r="BA18" s="273" t="e">
        <f t="shared" ca="1" si="15"/>
        <v>#NAME?</v>
      </c>
    </row>
    <row r="19" spans="2:53">
      <c r="C19" s="36">
        <v>47700</v>
      </c>
      <c r="D19" s="37">
        <v>6.5</v>
      </c>
      <c r="F19" s="22"/>
      <c r="G19" s="51" t="e">
        <f ca="1">_xll.BDP(I19,"maturity")</f>
        <v>#NAME?</v>
      </c>
      <c r="H19" s="39" t="e">
        <f t="shared" ca="1" si="16"/>
        <v>#NAME?</v>
      </c>
      <c r="I19" s="40" t="s">
        <v>54</v>
      </c>
      <c r="J19" s="191" t="e">
        <f ca="1">_xll.BDP(I19,"px_mid")</f>
        <v>#NAME?</v>
      </c>
      <c r="L19" s="30">
        <v>13</v>
      </c>
      <c r="M19" s="31">
        <f t="shared" ca="1" si="5"/>
        <v>2375</v>
      </c>
      <c r="N19" s="41">
        <f ca="1">WORKDAY(EDATE($O$3,6*L19)-1,1,[3]Aux!$A$2:$B$498)</f>
        <v>47199</v>
      </c>
      <c r="O19" s="40">
        <f t="shared" ca="1" si="0"/>
        <v>6.6</v>
      </c>
      <c r="P19" s="42">
        <f t="shared" ca="1" si="6"/>
        <v>2373</v>
      </c>
      <c r="Q19" s="43">
        <f t="shared" ca="1" si="7"/>
        <v>181</v>
      </c>
      <c r="R19" s="229">
        <f t="shared" ca="1" si="1"/>
        <v>6.5916666666666668</v>
      </c>
      <c r="S19" s="228">
        <f t="shared" ca="1" si="2"/>
        <v>0.50277777777777777</v>
      </c>
      <c r="T19" s="268" t="e">
        <f ca="1">_xll.BInterpol($C$7:$C$25,$D$7:$D$25,N19,$Q$3)/100</f>
        <v>#NAME?</v>
      </c>
      <c r="U19" s="227" t="e">
        <f t="shared" ca="1" si="3"/>
        <v>#NAME?</v>
      </c>
      <c r="V19" s="226" t="e">
        <f ca="1">+(T19*SUMPRODUCT($S$7:S19,$U$7:U19)-SUMPRODUCT($S$7:S18,$V$7:V18,$U$7:U18))/(S19*U19)</f>
        <v>#NAME?</v>
      </c>
      <c r="W19" s="225" t="e">
        <f ca="1">+(1-X19)/SUMPRODUCT($X$7:X19,$S$7:S19)</f>
        <v>#NAME?</v>
      </c>
      <c r="X19" s="33" t="e">
        <f ca="1">+(1-SUMPRODUCT($V$7:V18,$S$7:S18,$X$7:X18))/(1+V19*S19)</f>
        <v>#NAME?</v>
      </c>
      <c r="Y19" s="33" t="e">
        <f t="shared" ca="1" si="8"/>
        <v>#NAME?</v>
      </c>
      <c r="Z19" s="34" t="e">
        <f ca="1">((T19*SUMPRODUCT($U$7:U19,$S$7:S19)+U19)*$Z$6-SUMPRODUCT($S$7:S18,$Z$7:Z18,$U$7:U18)*AA19)/((1+AA19*S19)*U19)</f>
        <v>#NAME?</v>
      </c>
      <c r="AA19" s="45" t="e">
        <f ca="1">_xll.BInterpol($H$36:$H$52,$J$36:$J$52,M19,$Q$3)/100</f>
        <v>#NAME?</v>
      </c>
      <c r="AB19" s="46" t="e">
        <f ca="1">+($Z$6-Z19*X19)/SUMPRODUCT($Z$7:Z19,$X$7:X19,$S$7:S19)</f>
        <v>#NAME?</v>
      </c>
      <c r="AC19" s="46" t="e">
        <f t="shared" ca="1" si="18"/>
        <v>#NAME?</v>
      </c>
      <c r="AD19" s="33" t="e">
        <f t="shared" ca="1" si="9"/>
        <v>#NAME?</v>
      </c>
      <c r="AE19" s="224" t="e">
        <f t="shared" ca="1" si="10"/>
        <v>#NAME?</v>
      </c>
      <c r="AF19" s="223" t="e">
        <f ca="1">+((T19*SUMPRODUCT($U$7:U19,$S$7:S19)+U19)*$Z$6-U19*Z19)/SUMPRODUCT($Z$7:Z19,$U$7:U19,$S$7:S19)</f>
        <v>#NAME?</v>
      </c>
      <c r="AG19" s="222" t="e">
        <f ca="1">+(SUMPRODUCT($AE$7:AE19,$S$7:S19,$AD$7:AD19)+AE19)</f>
        <v>#NAME?</v>
      </c>
      <c r="AH19" s="221" t="e">
        <f ca="1">+SUMPRODUCT($U$7:U19,$S$7:S19)*T19+U19</f>
        <v>#NAME?</v>
      </c>
      <c r="AI19" s="220" t="e">
        <f ca="1">+(AH19-AG19)/SUMPRODUCT($AE$7:AE19,$S$7:S19)</f>
        <v>#NAME?</v>
      </c>
      <c r="AJ19" s="47"/>
      <c r="AK19" s="35" t="e">
        <f ca="1">_xll.BInterpol($C$29:$C$52,$D$29:$D$52,P19,$Q$3)</f>
        <v>#NAME?</v>
      </c>
      <c r="AL19" s="48" t="e">
        <f ca="1">_xll.BInterpol($D$76:$D$135,$C$76:$C$135,P19,$Q$3)/100</f>
        <v>#NAME?</v>
      </c>
      <c r="AM19" s="48" t="e">
        <f ca="1">_xll.BInterpol($H$56:$H$67,$J$56:$J$67,P19,$Q$3)/10000</f>
        <v>#NAME?</v>
      </c>
      <c r="AN19" s="33" t="e">
        <f t="shared" ca="1" si="19"/>
        <v>#NAME?</v>
      </c>
      <c r="AO19" s="44" t="e">
        <f ca="1">((SUMPRODUCT($AL$6:AL18,$S$7:S19,$AK$7:AK19)+AM19*SUMPRODUCT($S$7:S19,$AK$7:AK19)+AK19)*$Q$2-T19*SUMPRODUCT($S$7:S18,$AO$7:AO18)*$Q$2)/($Q$2*(1+T19*S19))</f>
        <v>#NAME?</v>
      </c>
      <c r="AP19" s="49"/>
      <c r="AQ19" s="22" t="e">
        <f ca="1">+((SUMPRODUCT($AL$6:AL18,$AK$7:AK19,$S$7:S19)+SUMPRODUCT($S$7:S19,$AK$7:AK19)*AM19+AK19)-$Q$2*SUMPRODUCT($AQ$7:AQ18,$AK$7:AK18,$S$7:S18)*T19)/$Q$2*(AK19+AK19*T19*S19)</f>
        <v>#NAME?</v>
      </c>
      <c r="AR19" s="49" t="e">
        <f t="shared" ca="1" si="20"/>
        <v>#NAME?</v>
      </c>
      <c r="AS19" s="49" t="e">
        <f t="shared" ca="1" si="22"/>
        <v>#NAME?</v>
      </c>
      <c r="AT19" s="201" t="e">
        <f t="shared" ca="1" si="11"/>
        <v>#NAME?</v>
      </c>
      <c r="AU19" s="201" t="e">
        <f ca="1">+($Q$2-SUMPRODUCT($AL$6:AL18,$AR$7:AR19,$X$7:X19,$S$7:S19)-AR19*X19)/(SUMPRODUCT($S$7:S19,$X$7:X19,$AR$7:AR19))</f>
        <v>#NAME?</v>
      </c>
      <c r="AV19" s="26" t="e">
        <f t="shared" ca="1" si="21"/>
        <v>#NAME?</v>
      </c>
      <c r="AW19" s="6" t="e">
        <f t="shared" ca="1" si="17"/>
        <v>#NAME?</v>
      </c>
      <c r="AX19" s="154" t="e">
        <f t="shared" ca="1" si="12"/>
        <v>#NAME?</v>
      </c>
      <c r="AY19" s="154" t="e">
        <f t="shared" ca="1" si="13"/>
        <v>#NAME?</v>
      </c>
      <c r="AZ19" s="154" t="e">
        <f t="shared" ca="1" si="14"/>
        <v>#NAME?</v>
      </c>
      <c r="BA19" s="273" t="e">
        <f t="shared" ca="1" si="15"/>
        <v>#NAME?</v>
      </c>
    </row>
    <row r="20" spans="2:53">
      <c r="C20" s="36">
        <v>48064</v>
      </c>
      <c r="D20" s="37">
        <v>6.43</v>
      </c>
      <c r="F20" s="22"/>
      <c r="G20" s="51" t="e">
        <f ca="1">_xll.BDP(I20,"maturity")</f>
        <v>#NAME?</v>
      </c>
      <c r="H20" s="39" t="e">
        <f t="shared" ca="1" si="16"/>
        <v>#NAME?</v>
      </c>
      <c r="I20" s="40" t="s">
        <v>55</v>
      </c>
      <c r="J20" s="191" t="e">
        <f ca="1">_xll.BDP(I20,"px_mid")</f>
        <v>#NAME?</v>
      </c>
      <c r="L20" s="248">
        <v>14</v>
      </c>
      <c r="M20" s="247">
        <f t="shared" ca="1" si="5"/>
        <v>2561</v>
      </c>
      <c r="N20" s="246">
        <f ca="1">WORKDAY(EDATE($O$3,6*L20)-1,1,[3]Aux!$A$2:$B$498)</f>
        <v>47385</v>
      </c>
      <c r="O20" s="245">
        <f t="shared" ca="1" si="0"/>
        <v>7.1</v>
      </c>
      <c r="P20" s="244">
        <f t="shared" ca="1" si="6"/>
        <v>2559</v>
      </c>
      <c r="Q20" s="243">
        <f t="shared" ca="1" si="7"/>
        <v>186</v>
      </c>
      <c r="R20" s="242">
        <f t="shared" ca="1" si="1"/>
        <v>7.1083333333333334</v>
      </c>
      <c r="S20" s="241">
        <f t="shared" ca="1" si="2"/>
        <v>0.51666666666666672</v>
      </c>
      <c r="T20" s="271" t="e">
        <f ca="1">_xll.BInterpol($C$7:$C$25,$D$7:$D$25,N20,$Q$3)/100</f>
        <v>#NAME?</v>
      </c>
      <c r="U20" s="240" t="e">
        <f t="shared" ca="1" si="3"/>
        <v>#NAME?</v>
      </c>
      <c r="V20" s="226" t="e">
        <f ca="1">+(T20*SUMPRODUCT($S$7:S20,$U$7:U20)-SUMPRODUCT($S$7:S19,$V$7:V19,$U$7:U19))/(S20*U20)</f>
        <v>#NAME?</v>
      </c>
      <c r="W20" s="225" t="e">
        <f ca="1">+(1-X20)/SUMPRODUCT($X$7:X20,$S$7:S20)</f>
        <v>#NAME?</v>
      </c>
      <c r="X20" s="33" t="e">
        <f ca="1">+(1-SUMPRODUCT($V$7:V19,$S$7:S19,$X$7:X19))/(1+V20*S20)</f>
        <v>#NAME?</v>
      </c>
      <c r="Y20" s="239" t="e">
        <f t="shared" ca="1" si="8"/>
        <v>#NAME?</v>
      </c>
      <c r="Z20" s="238" t="e">
        <f ca="1">((T20*SUMPRODUCT($U$7:U20,$S$7:S20)+U20)*$Z$6-SUMPRODUCT($S$7:S19,$Z$7:Z19,$U$7:U19)*AA20)/((1+AA20*S20)*U20)</f>
        <v>#NAME?</v>
      </c>
      <c r="AA20" s="237" t="e">
        <f ca="1">_xll.BInterpol($H$36:$H$52,$J$36:$J$52,M20,$Q$3)/100</f>
        <v>#NAME?</v>
      </c>
      <c r="AB20" s="46" t="e">
        <f ca="1">+($Z$6-Z20*X20)/SUMPRODUCT($Z$7:Z20,$X$7:X20,$S$7:S20)</f>
        <v>#NAME?</v>
      </c>
      <c r="AC20" s="46" t="e">
        <f t="shared" ca="1" si="18"/>
        <v>#NAME?</v>
      </c>
      <c r="AD20" s="33" t="e">
        <f t="shared" ca="1" si="9"/>
        <v>#NAME?</v>
      </c>
      <c r="AE20" s="224" t="e">
        <f t="shared" ca="1" si="10"/>
        <v>#NAME?</v>
      </c>
      <c r="AF20" s="223" t="e">
        <f ca="1">+((T20*SUMPRODUCT($U$7:U20,$S$7:S20)+U20)*$Z$6-U20*Z20)/SUMPRODUCT($Z$7:Z20,$U$7:U20,$S$7:S20)</f>
        <v>#NAME?</v>
      </c>
      <c r="AG20" s="222" t="e">
        <f ca="1">+(SUMPRODUCT($AE$7:AE20,$S$7:S20,$AD$7:AD20)+AE20)</f>
        <v>#NAME?</v>
      </c>
      <c r="AH20" s="221" t="e">
        <f ca="1">+SUMPRODUCT($U$7:U20,$S$7:S20)*T20+U20</f>
        <v>#NAME?</v>
      </c>
      <c r="AI20" s="220" t="e">
        <f ca="1">+(AH20-AG20)/SUMPRODUCT($AE$7:AE20,$S$7:S20)</f>
        <v>#NAME?</v>
      </c>
      <c r="AJ20" s="47"/>
      <c r="AK20" s="35" t="e">
        <f ca="1">_xll.BInterpol($C$29:$C$52,$D$29:$D$52,P20,$Q$3)</f>
        <v>#NAME?</v>
      </c>
      <c r="AL20" s="48" t="e">
        <f ca="1">_xll.BInterpol($D$76:$D$135,$C$76:$C$135,P20,$Q$3)/100</f>
        <v>#NAME?</v>
      </c>
      <c r="AM20" s="48" t="e">
        <f ca="1">_xll.BInterpol($H$56:$H$67,$J$56:$J$67,P20,$Q$3)/10000</f>
        <v>#NAME?</v>
      </c>
      <c r="AN20" s="33" t="e">
        <f t="shared" ca="1" si="19"/>
        <v>#NAME?</v>
      </c>
      <c r="AO20" s="44" t="e">
        <f ca="1">((SUMPRODUCT($AL$6:AL19,$S$7:S20,$AK$7:AK20)+AM20*SUMPRODUCT($S$7:S20,$AK$7:AK20)+AK20)*$Q$2-T20*SUMPRODUCT($S$7:S19,$AO$7:AO19)*$Q$2)/($Q$2*(1+T20*S20))</f>
        <v>#NAME?</v>
      </c>
      <c r="AP20" s="49"/>
      <c r="AQ20" s="22" t="e">
        <f ca="1">+((SUMPRODUCT($AL$6:AL19,$AK$7:AK20,$S$7:S20)+SUMPRODUCT($S$7:S20,$AK$7:AK20)*AM20+AK20)-$Q$2*SUMPRODUCT($AQ$7:AQ19,$AK$7:AK19,$S$7:S19)*T20)/$Q$2*(AK20+AK20*T20*S20)</f>
        <v>#NAME?</v>
      </c>
      <c r="AR20" s="49" t="e">
        <f t="shared" ca="1" si="20"/>
        <v>#NAME?</v>
      </c>
      <c r="AS20" s="49" t="e">
        <f t="shared" ca="1" si="22"/>
        <v>#NAME?</v>
      </c>
      <c r="AT20" s="201" t="e">
        <f t="shared" ca="1" si="11"/>
        <v>#NAME?</v>
      </c>
      <c r="AU20" s="201" t="e">
        <f ca="1">+($Q$2-SUMPRODUCT($AL$6:AL19,$AR$7:AR20,$X$7:X20,$S$7:S20)-AR20*X20)/(SUMPRODUCT($S$7:S20,$X$7:X20,$AR$7:AR20))</f>
        <v>#NAME?</v>
      </c>
      <c r="AV20" s="26" t="e">
        <f t="shared" ca="1" si="21"/>
        <v>#NAME?</v>
      </c>
      <c r="AW20" s="6" t="e">
        <f t="shared" ca="1" si="17"/>
        <v>#NAME?</v>
      </c>
      <c r="AX20" s="154" t="e">
        <f t="shared" ca="1" si="12"/>
        <v>#NAME?</v>
      </c>
      <c r="AY20" s="154" t="e">
        <f t="shared" ca="1" si="13"/>
        <v>#NAME?</v>
      </c>
      <c r="AZ20" s="154" t="e">
        <f t="shared" ca="1" si="14"/>
        <v>#NAME?</v>
      </c>
      <c r="BA20" s="273" t="e">
        <f t="shared" ca="1" si="15"/>
        <v>#NAME?</v>
      </c>
    </row>
    <row r="21" spans="2:53">
      <c r="C21" s="36">
        <v>48429</v>
      </c>
      <c r="D21" s="37">
        <v>6.4</v>
      </c>
      <c r="F21" s="22"/>
      <c r="G21" s="51" t="e">
        <f ca="1">_xll.BDP(I21,"maturity")</f>
        <v>#NAME?</v>
      </c>
      <c r="H21" s="39" t="e">
        <f t="shared" ca="1" si="16"/>
        <v>#NAME?</v>
      </c>
      <c r="I21" s="40" t="s">
        <v>56</v>
      </c>
      <c r="J21" s="191" t="e">
        <f ca="1">_xll.BDP(I21,"px_mid")</f>
        <v>#NAME?</v>
      </c>
      <c r="L21" s="30">
        <v>15</v>
      </c>
      <c r="M21" s="31">
        <f t="shared" ca="1" si="5"/>
        <v>2740</v>
      </c>
      <c r="N21" s="41">
        <f ca="1">WORKDAY(EDATE($O$3,6*L21)-1,1,[3]Aux!$A$2:$B$498)</f>
        <v>47564</v>
      </c>
      <c r="O21" s="40">
        <f t="shared" ca="1" si="0"/>
        <v>7.6</v>
      </c>
      <c r="P21" s="42">
        <f t="shared" ca="1" si="6"/>
        <v>2738</v>
      </c>
      <c r="Q21" s="43">
        <f t="shared" ca="1" si="7"/>
        <v>179</v>
      </c>
      <c r="R21" s="229">
        <f t="shared" ca="1" si="1"/>
        <v>7.6055555555555552</v>
      </c>
      <c r="S21" s="228">
        <f t="shared" ca="1" si="2"/>
        <v>0.49722222222222223</v>
      </c>
      <c r="T21" s="268" t="e">
        <f ca="1">_xll.BInterpol($C$7:$C$25,$D$7:$D$25,N21,$Q$3)/100</f>
        <v>#NAME?</v>
      </c>
      <c r="U21" s="227" t="e">
        <f t="shared" ca="1" si="3"/>
        <v>#NAME?</v>
      </c>
      <c r="V21" s="226" t="e">
        <f ca="1">+(T21*SUMPRODUCT($S$7:S21,$U$7:U21)-SUMPRODUCT($S$7:S20,$V$7:V20,$U$7:U20))/(S21*U21)</f>
        <v>#NAME?</v>
      </c>
      <c r="W21" s="225" t="e">
        <f ca="1">+(1-X21)/SUMPRODUCT($X$7:X21,$S$7:S21)</f>
        <v>#NAME?</v>
      </c>
      <c r="X21" s="33" t="e">
        <f ca="1">+(1-SUMPRODUCT($V$7:V20,$S$7:S20,$X$7:X20))/(1+V21*S21)</f>
        <v>#NAME?</v>
      </c>
      <c r="Y21" s="33" t="e">
        <f t="shared" ca="1" si="8"/>
        <v>#NAME?</v>
      </c>
      <c r="Z21" s="34" t="e">
        <f ca="1">((T21*SUMPRODUCT($U$7:U21,$S$7:S21)+U21)*$Z$6-SUMPRODUCT($S$7:S20,$Z$7:Z20,$U$7:U20)*AA21)/((1+AA21*S21)*U21)</f>
        <v>#NAME?</v>
      </c>
      <c r="AA21" s="45" t="e">
        <f ca="1">_xll.BInterpol($H$36:$H$52,$J$36:$J$52,M21,$Q$3)/100</f>
        <v>#NAME?</v>
      </c>
      <c r="AB21" s="46" t="e">
        <f ca="1">+($Z$6-Z21*X21)/SUMPRODUCT($Z$7:Z21,$X$7:X21,$S$7:S21)</f>
        <v>#NAME?</v>
      </c>
      <c r="AC21" s="46" t="e">
        <f t="shared" ca="1" si="18"/>
        <v>#NAME?</v>
      </c>
      <c r="AD21" s="33" t="e">
        <f t="shared" ca="1" si="9"/>
        <v>#NAME?</v>
      </c>
      <c r="AE21" s="224" t="e">
        <f t="shared" ca="1" si="10"/>
        <v>#NAME?</v>
      </c>
      <c r="AF21" s="223" t="e">
        <f ca="1">+((T21*SUMPRODUCT($U$7:U21,$S$7:S21)+U21)*$Z$6-U21*Z21)/SUMPRODUCT($Z$7:Z21,$U$7:U21,$S$7:S21)</f>
        <v>#NAME?</v>
      </c>
      <c r="AG21" s="222" t="e">
        <f ca="1">+(SUMPRODUCT($AE$7:AE21,$S$7:S21,$AD$7:AD21)+AE21)</f>
        <v>#NAME?</v>
      </c>
      <c r="AH21" s="221" t="e">
        <f ca="1">+SUMPRODUCT($U$7:U21,$S$7:S21)*T21+U21</f>
        <v>#NAME?</v>
      </c>
      <c r="AI21" s="220" t="e">
        <f ca="1">+(AH21-AG21)/SUMPRODUCT($AE$7:AE21,$S$7:S21)</f>
        <v>#NAME?</v>
      </c>
      <c r="AJ21" s="47"/>
      <c r="AK21" s="35" t="e">
        <f ca="1">_xll.BInterpol($C$29:$C$52,$D$29:$D$52,P21,$Q$3)</f>
        <v>#NAME?</v>
      </c>
      <c r="AL21" s="48" t="e">
        <f ca="1">_xll.BInterpol($D$76:$D$135,$C$76:$C$135,P21,$Q$3)/100</f>
        <v>#NAME?</v>
      </c>
      <c r="AM21" s="48" t="e">
        <f ca="1">_xll.BInterpol($H$56:$H$67,$J$56:$J$67,P21,$Q$3)/10000</f>
        <v>#NAME?</v>
      </c>
      <c r="AN21" s="33" t="e">
        <f t="shared" ca="1" si="19"/>
        <v>#NAME?</v>
      </c>
      <c r="AO21" s="44" t="e">
        <f ca="1">((SUMPRODUCT($AL$6:AL20,$S$7:S21,$AK$7:AK21)+AM21*SUMPRODUCT($S$7:S21,$AK$7:AK21)+AK21)*$Q$2-T21*SUMPRODUCT($S$7:S20,$AO$7:AO20)*$Q$2)/($Q$2*(1+T21*S21))</f>
        <v>#NAME?</v>
      </c>
      <c r="AP21" s="49"/>
      <c r="AQ21" s="22" t="e">
        <f ca="1">+((SUMPRODUCT($AL$6:AL20,$AK$7:AK21,$S$7:S21)+SUMPRODUCT($S$7:S21,$AK$7:AK21)*AM21+AK21)-$Q$2*SUMPRODUCT($AQ$7:AQ20,$AK$7:AK20,$S$7:S20)*T21)/$Q$2*(AK21+AK21*T21*S21)</f>
        <v>#NAME?</v>
      </c>
      <c r="AR21" s="49" t="e">
        <f t="shared" ca="1" si="20"/>
        <v>#NAME?</v>
      </c>
      <c r="AS21" s="49" t="e">
        <f t="shared" ca="1" si="22"/>
        <v>#NAME?</v>
      </c>
      <c r="AT21" s="201" t="e">
        <f t="shared" ca="1" si="11"/>
        <v>#NAME?</v>
      </c>
      <c r="AU21" s="201" t="e">
        <f ca="1">+($Q$2-SUMPRODUCT($AL$6:AL20,$AR$7:AR21,$X$7:X21,$S$7:S21)-AR21*X21)/(SUMPRODUCT($S$7:S21,$X$7:X21,$AR$7:AR21))</f>
        <v>#NAME?</v>
      </c>
      <c r="AV21" s="26" t="e">
        <f t="shared" ca="1" si="21"/>
        <v>#NAME?</v>
      </c>
      <c r="AW21" s="6" t="e">
        <f t="shared" ca="1" si="17"/>
        <v>#NAME?</v>
      </c>
      <c r="AX21" s="154" t="e">
        <f t="shared" ca="1" si="12"/>
        <v>#NAME?</v>
      </c>
      <c r="AY21" s="154" t="e">
        <f t="shared" ca="1" si="13"/>
        <v>#NAME?</v>
      </c>
      <c r="AZ21" s="154" t="e">
        <f t="shared" ca="1" si="14"/>
        <v>#NAME?</v>
      </c>
      <c r="BA21" s="273" t="e">
        <f t="shared" ca="1" si="15"/>
        <v>#NAME?</v>
      </c>
    </row>
    <row r="22" spans="2:53">
      <c r="C22" s="36">
        <v>50255</v>
      </c>
      <c r="D22" s="37">
        <v>6.41</v>
      </c>
      <c r="F22" s="22"/>
      <c r="G22" s="51" t="e">
        <f ca="1">_xll.BDP(I22,"maturity")</f>
        <v>#NAME?</v>
      </c>
      <c r="H22" s="39" t="e">
        <f t="shared" ca="1" si="16"/>
        <v>#NAME?</v>
      </c>
      <c r="I22" s="40" t="s">
        <v>57</v>
      </c>
      <c r="J22" s="191" t="e">
        <f ca="1">_xll.BDP(I22,"px_mid")</f>
        <v>#NAME?</v>
      </c>
      <c r="L22" s="30">
        <v>16</v>
      </c>
      <c r="M22" s="31">
        <f t="shared" ca="1" si="5"/>
        <v>2925</v>
      </c>
      <c r="N22" s="41">
        <f ca="1">WORKDAY(EDATE($O$3,6*L22)-1,1,[3]Aux!$A$2:$B$498)</f>
        <v>47749</v>
      </c>
      <c r="O22" s="40">
        <f t="shared" ca="1" si="0"/>
        <v>8.1</v>
      </c>
      <c r="P22" s="42">
        <f t="shared" ca="1" si="6"/>
        <v>2923</v>
      </c>
      <c r="Q22" s="43">
        <f t="shared" ca="1" si="7"/>
        <v>185</v>
      </c>
      <c r="R22" s="229">
        <f t="shared" ca="1" si="1"/>
        <v>8.1194444444444436</v>
      </c>
      <c r="S22" s="228">
        <f t="shared" ca="1" si="2"/>
        <v>0.51388888888888884</v>
      </c>
      <c r="T22" s="268" t="e">
        <f ca="1">_xll.BInterpol($C$7:$C$25,$D$7:$D$25,N22,$Q$3)/100</f>
        <v>#NAME?</v>
      </c>
      <c r="U22" s="227" t="e">
        <f t="shared" ca="1" si="3"/>
        <v>#NAME?</v>
      </c>
      <c r="V22" s="226" t="e">
        <f ca="1">+(T22*SUMPRODUCT($S$7:S22,$U$7:U22)-SUMPRODUCT($S$7:S21,$V$7:V21,$U$7:U21))/(S22*U22)</f>
        <v>#NAME?</v>
      </c>
      <c r="W22" s="225" t="e">
        <f ca="1">+(1-X22)/SUMPRODUCT($X$7:X22,$S$7:S22)</f>
        <v>#NAME?</v>
      </c>
      <c r="X22" s="33" t="e">
        <f ca="1">+(1-SUMPRODUCT($V$7:V21,$S$7:S21,$X$7:X21))/(1+V22*S22)</f>
        <v>#NAME?</v>
      </c>
      <c r="Y22" s="33" t="e">
        <f t="shared" ca="1" si="8"/>
        <v>#NAME?</v>
      </c>
      <c r="Z22" s="34" t="e">
        <f ca="1">((T22*SUMPRODUCT($U$7:U22,$S$7:S22)+U22)*$Z$6-SUMPRODUCT($S$7:S21,$Z$7:Z21,$U$7:U21)*AA22)/((1+AA22*S22)*U22)</f>
        <v>#NAME?</v>
      </c>
      <c r="AA22" s="45" t="e">
        <f ca="1">_xll.BInterpol($H$36:$H$52,$J$36:$J$52,M22,$Q$3)/100</f>
        <v>#NAME?</v>
      </c>
      <c r="AB22" s="46" t="e">
        <f ca="1">+($Z$6-Z22*X22)/SUMPRODUCT($Z$7:Z22,$X$7:X22,$S$7:S22)</f>
        <v>#NAME?</v>
      </c>
      <c r="AC22" s="46" t="e">
        <f t="shared" ca="1" si="18"/>
        <v>#NAME?</v>
      </c>
      <c r="AD22" s="33" t="e">
        <f t="shared" ca="1" si="9"/>
        <v>#NAME?</v>
      </c>
      <c r="AE22" s="224" t="e">
        <f t="shared" ca="1" si="10"/>
        <v>#NAME?</v>
      </c>
      <c r="AF22" s="223" t="e">
        <f ca="1">+((T22*SUMPRODUCT($U$7:U22,$S$7:S22)+U22)*$Z$6-U22*Z22)/SUMPRODUCT($Z$7:Z22,$U$7:U22,$S$7:S22)</f>
        <v>#NAME?</v>
      </c>
      <c r="AG22" s="222" t="e">
        <f ca="1">+(SUMPRODUCT($AE$7:AE22,$S$7:S22,$AD$7:AD22)+AE22)</f>
        <v>#NAME?</v>
      </c>
      <c r="AH22" s="221" t="e">
        <f ca="1">+SUMPRODUCT($U$7:U22,$S$7:S22)*T22+U22</f>
        <v>#NAME?</v>
      </c>
      <c r="AI22" s="220" t="e">
        <f ca="1">+(AH22-AG22)/SUMPRODUCT($AE$7:AE22,$S$7:S22)</f>
        <v>#NAME?</v>
      </c>
      <c r="AJ22" s="47"/>
      <c r="AK22" s="35" t="e">
        <f ca="1">_xll.BInterpol($C$29:$C$52,$D$29:$D$52,P22,$Q$3)</f>
        <v>#NAME?</v>
      </c>
      <c r="AL22" s="48" t="e">
        <f ca="1">_xll.BInterpol($D$76:$D$135,$C$76:$C$135,P22,$Q$3)/100</f>
        <v>#NAME?</v>
      </c>
      <c r="AM22" s="48" t="e">
        <f ca="1">_xll.BInterpol($H$56:$H$67,$J$56:$J$67,P22,$Q$3)/10000</f>
        <v>#NAME?</v>
      </c>
      <c r="AN22" s="33" t="e">
        <f t="shared" ca="1" si="19"/>
        <v>#NAME?</v>
      </c>
      <c r="AO22" s="44" t="e">
        <f ca="1">((SUMPRODUCT($AL$6:AL21,$S$7:S22,$AK$7:AK22)+AM22*SUMPRODUCT($S$7:S22,$AK$7:AK22)+AK22)*$Q$2-T22*SUMPRODUCT($S$7:S21,$AO$7:AO21)*$Q$2)/($Q$2*(1+T22*S22))</f>
        <v>#NAME?</v>
      </c>
      <c r="AP22" s="49"/>
      <c r="AQ22" s="22" t="e">
        <f ca="1">+((SUMPRODUCT($AL$6:AL21,$AK$7:AK22,$S$7:S22)+SUMPRODUCT($S$7:S22,$AK$7:AK22)*AM22+AK22)-$Q$2*SUMPRODUCT($AQ$7:AQ21,$AK$7:AK21,$S$7:S21)*T22)/$Q$2*(AK22+AK22*T22*S22)</f>
        <v>#NAME?</v>
      </c>
      <c r="AR22" s="49" t="e">
        <f t="shared" ca="1" si="20"/>
        <v>#NAME?</v>
      </c>
      <c r="AS22" s="49" t="e">
        <f t="shared" ca="1" si="22"/>
        <v>#NAME?</v>
      </c>
      <c r="AT22" s="201" t="e">
        <f t="shared" ca="1" si="11"/>
        <v>#NAME?</v>
      </c>
      <c r="AU22" s="201" t="e">
        <f ca="1">+($Q$2-SUMPRODUCT($AL$6:AL21,$AR$7:AR22,$X$7:X22,$S$7:S22)-AR22*X22)/(SUMPRODUCT($S$7:S22,$X$7:X22,$AR$7:AR22))</f>
        <v>#NAME?</v>
      </c>
      <c r="AV22" s="26" t="e">
        <f t="shared" ca="1" si="21"/>
        <v>#NAME?</v>
      </c>
      <c r="AW22" s="6" t="e">
        <f t="shared" ca="1" si="17"/>
        <v>#NAME?</v>
      </c>
      <c r="AX22" s="154" t="e">
        <f t="shared" ca="1" si="12"/>
        <v>#NAME?</v>
      </c>
      <c r="AY22" s="154" t="e">
        <f t="shared" ca="1" si="13"/>
        <v>#NAME?</v>
      </c>
      <c r="AZ22" s="154" t="e">
        <f t="shared" ca="1" si="14"/>
        <v>#NAME?</v>
      </c>
      <c r="BA22" s="273" t="e">
        <f t="shared" ca="1" si="15"/>
        <v>#NAME?</v>
      </c>
    </row>
    <row r="23" spans="2:53">
      <c r="C23" s="36">
        <v>52082</v>
      </c>
      <c r="D23" s="37">
        <v>6.43</v>
      </c>
      <c r="F23" s="22"/>
      <c r="G23" s="51" t="e">
        <f ca="1">_xll.BDP(I23,"maturity")</f>
        <v>#NAME?</v>
      </c>
      <c r="H23" s="39" t="e">
        <f t="shared" ca="1" si="16"/>
        <v>#NAME?</v>
      </c>
      <c r="I23" s="40" t="s">
        <v>58</v>
      </c>
      <c r="J23" s="191" t="e">
        <f ca="1">_xll.BDP(I23,"px_mid")</f>
        <v>#NAME?</v>
      </c>
      <c r="L23" s="30">
        <v>17</v>
      </c>
      <c r="M23" s="31">
        <f t="shared" ca="1" si="5"/>
        <v>3107</v>
      </c>
      <c r="N23" s="41">
        <f ca="1">WORKDAY(EDATE($O$3,6*L23)-1,1,[3]Aux!$A$2:$B$498)</f>
        <v>47931</v>
      </c>
      <c r="O23" s="40">
        <f t="shared" ca="1" si="0"/>
        <v>8.6</v>
      </c>
      <c r="P23" s="42">
        <f t="shared" ca="1" si="6"/>
        <v>3105</v>
      </c>
      <c r="Q23" s="43">
        <f t="shared" ca="1" si="7"/>
        <v>182</v>
      </c>
      <c r="R23" s="229">
        <f t="shared" ca="1" si="1"/>
        <v>8.625</v>
      </c>
      <c r="S23" s="228">
        <f t="shared" ca="1" si="2"/>
        <v>0.50555555555555554</v>
      </c>
      <c r="T23" s="268" t="e">
        <f ca="1">_xll.BInterpol($C$7:$C$25,$D$7:$D$25,N23,$Q$3)/100</f>
        <v>#NAME?</v>
      </c>
      <c r="U23" s="227" t="e">
        <f t="shared" ca="1" si="3"/>
        <v>#NAME?</v>
      </c>
      <c r="V23" s="226" t="e">
        <f ca="1">+(T23*SUMPRODUCT($S$7:S23,$U$7:U23)-SUMPRODUCT($S$7:S22,$V$7:V22,$U$7:U22))/(S23*U23)</f>
        <v>#NAME?</v>
      </c>
      <c r="W23" s="225" t="e">
        <f ca="1">+(1-X23)/SUMPRODUCT($X$7:X23,$S$7:S23)</f>
        <v>#NAME?</v>
      </c>
      <c r="X23" s="33" t="e">
        <f ca="1">+(1-SUMPRODUCT($V$7:V22,$S$7:S22,$X$7:X22))/(1+V23*S23)</f>
        <v>#NAME?</v>
      </c>
      <c r="Y23" s="33" t="e">
        <f t="shared" ca="1" si="8"/>
        <v>#NAME?</v>
      </c>
      <c r="Z23" s="34" t="e">
        <f ca="1">((T23*SUMPRODUCT($U$7:U23,$S$7:S23)+U23)*$Z$6-SUMPRODUCT($S$7:S22,$Z$7:Z22,$U$7:U22)*AA23)/((1+AA23*S23)*U23)</f>
        <v>#NAME?</v>
      </c>
      <c r="AA23" s="45" t="e">
        <f ca="1">_xll.BInterpol($H$36:$H$52,$J$36:$J$52,M23,$Q$3)/100</f>
        <v>#NAME?</v>
      </c>
      <c r="AB23" s="46" t="e">
        <f ca="1">+($Z$6-Z23*X23)/SUMPRODUCT($Z$7:Z23,$X$7:X23,$S$7:S23)</f>
        <v>#NAME?</v>
      </c>
      <c r="AC23" s="46" t="e">
        <f t="shared" ca="1" si="18"/>
        <v>#NAME?</v>
      </c>
      <c r="AD23" s="33" t="e">
        <f t="shared" ca="1" si="9"/>
        <v>#NAME?</v>
      </c>
      <c r="AE23" s="224" t="e">
        <f t="shared" ca="1" si="10"/>
        <v>#NAME?</v>
      </c>
      <c r="AF23" s="223" t="e">
        <f ca="1">+((T23*SUMPRODUCT($U$7:U23,$S$7:S23)+U23)*$Z$6-U23*Z23)/SUMPRODUCT($Z$7:Z23,$U$7:U23,$S$7:S23)</f>
        <v>#NAME?</v>
      </c>
      <c r="AG23" s="222" t="e">
        <f ca="1">+(SUMPRODUCT($AE$7:AE23,$S$7:S23,$AD$7:AD23)+AE23)</f>
        <v>#NAME?</v>
      </c>
      <c r="AH23" s="221" t="e">
        <f ca="1">+SUMPRODUCT($U$7:U23,$S$7:S23)*T23+U23</f>
        <v>#NAME?</v>
      </c>
      <c r="AI23" s="220" t="e">
        <f ca="1">+(AH23-AG23)/SUMPRODUCT($AE$7:AE23,$S$7:S23)</f>
        <v>#NAME?</v>
      </c>
      <c r="AJ23" s="47"/>
      <c r="AK23" s="35" t="e">
        <f ca="1">_xll.BInterpol($C$29:$C$52,$D$29:$D$52,P23,$Q$3)</f>
        <v>#NAME?</v>
      </c>
      <c r="AL23" s="48" t="e">
        <f ca="1">_xll.BInterpol($D$76:$D$135,$C$76:$C$135,P23,$Q$3)/100</f>
        <v>#NAME?</v>
      </c>
      <c r="AM23" s="48" t="e">
        <f ca="1">_xll.BInterpol($H$56:$H$67,$J$56:$J$67,P23,$Q$3)/10000</f>
        <v>#NAME?</v>
      </c>
      <c r="AN23" s="33" t="e">
        <f t="shared" ca="1" si="19"/>
        <v>#NAME?</v>
      </c>
      <c r="AO23" s="44" t="e">
        <f ca="1">((SUMPRODUCT($AL$6:AL22,$S$7:S23,$AK$7:AK23)+AM23*SUMPRODUCT($S$7:S23,$AK$7:AK23)+AK23)*$Q$2-T23*SUMPRODUCT($S$7:S22,$AO$7:AO22)*$Q$2)/($Q$2*(1+T23*S23))</f>
        <v>#NAME?</v>
      </c>
      <c r="AP23" s="49"/>
      <c r="AQ23" s="22" t="e">
        <f ca="1">+((SUMPRODUCT($AL$6:AL22,$AK$7:AK23,$S$7:S23)+SUMPRODUCT($S$7:S23,$AK$7:AK23)*AM23+AK23)-$Q$2*SUMPRODUCT($AQ$7:AQ22,$AK$7:AK22,$S$7:S22)*T23)/$Q$2*(AK23+AK23*T23*S23)</f>
        <v>#NAME?</v>
      </c>
      <c r="AR23" s="49" t="e">
        <f t="shared" ca="1" si="20"/>
        <v>#NAME?</v>
      </c>
      <c r="AS23" s="49" t="e">
        <f t="shared" ca="1" si="22"/>
        <v>#NAME?</v>
      </c>
      <c r="AT23" s="201" t="e">
        <f t="shared" ca="1" si="11"/>
        <v>#NAME?</v>
      </c>
      <c r="AU23" s="201" t="e">
        <f ca="1">+($Q$2-SUMPRODUCT($AL$6:AL22,$AR$7:AR23,$X$7:X23,$S$7:S23)-AR23*X23)/(SUMPRODUCT($S$7:S23,$X$7:X23,$AR$7:AR23))</f>
        <v>#NAME?</v>
      </c>
      <c r="AV23" s="26" t="e">
        <f t="shared" ca="1" si="21"/>
        <v>#NAME?</v>
      </c>
      <c r="AW23" s="6" t="e">
        <f t="shared" ca="1" si="17"/>
        <v>#NAME?</v>
      </c>
      <c r="AX23" s="154" t="e">
        <f t="shared" ca="1" si="12"/>
        <v>#NAME?</v>
      </c>
      <c r="AY23" s="154" t="e">
        <f t="shared" ca="1" si="13"/>
        <v>#NAME?</v>
      </c>
      <c r="AZ23" s="154" t="e">
        <f t="shared" ca="1" si="14"/>
        <v>#NAME?</v>
      </c>
      <c r="BA23" s="273" t="e">
        <f t="shared" ca="1" si="15"/>
        <v>#NAME?</v>
      </c>
    </row>
    <row r="24" spans="2:53">
      <c r="C24" s="36">
        <v>53909</v>
      </c>
      <c r="D24" s="37">
        <v>6.4349999999999996</v>
      </c>
      <c r="F24" s="22"/>
      <c r="G24" s="51" t="e">
        <f ca="1">_xll.BDP(I24,"maturity")</f>
        <v>#NAME?</v>
      </c>
      <c r="H24" s="39" t="e">
        <f t="shared" ca="1" si="16"/>
        <v>#NAME?</v>
      </c>
      <c r="I24" s="40" t="s">
        <v>59</v>
      </c>
      <c r="J24" s="191" t="e">
        <f ca="1">_xll.BDP(I24,"px_mid")</f>
        <v>#NAME?</v>
      </c>
      <c r="L24" s="30">
        <v>18</v>
      </c>
      <c r="M24" s="31">
        <f t="shared" ca="1" si="5"/>
        <v>3289</v>
      </c>
      <c r="N24" s="41">
        <f ca="1">WORKDAY(EDATE($O$3,6*L24)-1,1,[3]Aux!$A$2:$B$498)</f>
        <v>48113</v>
      </c>
      <c r="O24" s="40">
        <f t="shared" ca="1" si="0"/>
        <v>9.1</v>
      </c>
      <c r="P24" s="42">
        <f t="shared" ca="1" si="6"/>
        <v>3287</v>
      </c>
      <c r="Q24" s="43">
        <f t="shared" ca="1" si="7"/>
        <v>182</v>
      </c>
      <c r="R24" s="229">
        <f t="shared" ca="1" si="1"/>
        <v>9.1305555555555564</v>
      </c>
      <c r="S24" s="228">
        <f t="shared" ca="1" si="2"/>
        <v>0.50555555555555554</v>
      </c>
      <c r="T24" s="268" t="e">
        <f ca="1">_xll.BInterpol($C$7:$C$25,$D$7:$D$25,N24,$Q$3)/100</f>
        <v>#NAME?</v>
      </c>
      <c r="U24" s="227" t="e">
        <f t="shared" ca="1" si="3"/>
        <v>#NAME?</v>
      </c>
      <c r="V24" s="226" t="e">
        <f ca="1">+(T24*SUMPRODUCT($S$7:S24,$U$7:U24)-SUMPRODUCT($S$7:S23,$V$7:V23,$U$7:U23))/(S24*U24)</f>
        <v>#NAME?</v>
      </c>
      <c r="W24" s="225" t="e">
        <f ca="1">+(1-X24)/SUMPRODUCT($X$7:X24,$S$7:S24)</f>
        <v>#NAME?</v>
      </c>
      <c r="X24" s="33" t="e">
        <f ca="1">+(1-SUMPRODUCT($V$7:V23,$S$7:S23,$X$7:X23))/(1+V24*S24)</f>
        <v>#NAME?</v>
      </c>
      <c r="Y24" s="33" t="e">
        <f t="shared" ca="1" si="8"/>
        <v>#NAME?</v>
      </c>
      <c r="Z24" s="34" t="e">
        <f ca="1">((T24*SUMPRODUCT($U$7:U24,$S$7:S24)+U24)*$Z$6-SUMPRODUCT($S$7:S23,$Z$7:Z23,$U$7:U23)*AA24)/((1+AA24*S24)*U24)</f>
        <v>#NAME?</v>
      </c>
      <c r="AA24" s="45" t="e">
        <f ca="1">_xll.BInterpol($H$36:$H$52,$J$36:$J$52,M24,$Q$3)/100</f>
        <v>#NAME?</v>
      </c>
      <c r="AB24" s="46" t="e">
        <f ca="1">+($Z$6-Z24*X24)/SUMPRODUCT($Z$7:Z24,$X$7:X24,$S$7:S24)</f>
        <v>#NAME?</v>
      </c>
      <c r="AC24" s="46" t="e">
        <f t="shared" ca="1" si="18"/>
        <v>#NAME?</v>
      </c>
      <c r="AD24" s="33" t="e">
        <f t="shared" ca="1" si="9"/>
        <v>#NAME?</v>
      </c>
      <c r="AE24" s="224" t="e">
        <f t="shared" ca="1" si="10"/>
        <v>#NAME?</v>
      </c>
      <c r="AF24" s="223" t="e">
        <f ca="1">+((T24*SUMPRODUCT($U$7:U24,$S$7:S24)+U24)*$Z$6-U24*Z24)/SUMPRODUCT($Z$7:Z24,$U$7:U24,$S$7:S24)</f>
        <v>#NAME?</v>
      </c>
      <c r="AG24" s="222" t="e">
        <f ca="1">+(SUMPRODUCT($AE$7:AE24,$S$7:S24,$AD$7:AD24)+AE24)</f>
        <v>#NAME?</v>
      </c>
      <c r="AH24" s="221" t="e">
        <f ca="1">+SUMPRODUCT($U$7:U24,$S$7:S24)*T24+U24</f>
        <v>#NAME?</v>
      </c>
      <c r="AI24" s="220" t="e">
        <f ca="1">+(AH24-AG24)/SUMPRODUCT($AE$7:AE24,$S$7:S24)</f>
        <v>#NAME?</v>
      </c>
      <c r="AJ24" s="47"/>
      <c r="AK24" s="35" t="e">
        <f ca="1">_xll.BInterpol($C$29:$C$52,$D$29:$D$52,P24,$Q$3)</f>
        <v>#NAME?</v>
      </c>
      <c r="AL24" s="48" t="e">
        <f ca="1">_xll.BInterpol($D$76:$D$135,$C$76:$C$135,P24,$Q$3)/100</f>
        <v>#NAME?</v>
      </c>
      <c r="AM24" s="48" t="e">
        <f ca="1">_xll.BInterpol($H$56:$H$67,$J$56:$J$67,P24,$Q$3)/10000</f>
        <v>#NAME?</v>
      </c>
      <c r="AN24" s="33" t="e">
        <f t="shared" ca="1" si="19"/>
        <v>#NAME?</v>
      </c>
      <c r="AO24" s="44" t="e">
        <f ca="1">((SUMPRODUCT($AL$6:AL23,$S$7:S24,$AK$7:AK24)+AM24*SUMPRODUCT($S$7:S24,$AK$7:AK24)+AK24)*$Q$2-T24*SUMPRODUCT($S$7:S23,$AO$7:AO23)*$Q$2)/($Q$2*(1+T24*S24))</f>
        <v>#NAME?</v>
      </c>
      <c r="AP24" s="49"/>
      <c r="AQ24" s="22" t="e">
        <f ca="1">+((SUMPRODUCT($AL$6:AL23,$AK$7:AK24,$S$7:S24)+SUMPRODUCT($S$7:S24,$AK$7:AK24)*AM24+AK24)-$Q$2*SUMPRODUCT($AQ$7:AQ23,$AK$7:AK23,$S$7:S23)*T24)/$Q$2*(AK24+AK24*T24*S24)</f>
        <v>#NAME?</v>
      </c>
      <c r="AR24" s="49" t="e">
        <f t="shared" ca="1" si="20"/>
        <v>#NAME?</v>
      </c>
      <c r="AS24" s="49" t="e">
        <f t="shared" ca="1" si="22"/>
        <v>#NAME?</v>
      </c>
      <c r="AT24" s="201" t="e">
        <f t="shared" ca="1" si="11"/>
        <v>#NAME?</v>
      </c>
      <c r="AU24" s="201" t="e">
        <f ca="1">+($Q$2-SUMPRODUCT($AL$6:AL23,$AR$7:AR24,$X$7:X24,$S$7:S24)-AR24*X24)/(SUMPRODUCT($S$7:S24,$X$7:X24,$AR$7:AR24))</f>
        <v>#NAME?</v>
      </c>
      <c r="AV24" s="26" t="e">
        <f t="shared" ca="1" si="21"/>
        <v>#NAME?</v>
      </c>
      <c r="AW24" s="6" t="e">
        <f t="shared" ca="1" si="17"/>
        <v>#NAME?</v>
      </c>
      <c r="AX24" s="154" t="e">
        <f t="shared" ca="1" si="12"/>
        <v>#NAME?</v>
      </c>
      <c r="AY24" s="154" t="e">
        <f t="shared" ca="1" si="13"/>
        <v>#NAME?</v>
      </c>
      <c r="AZ24" s="154" t="e">
        <f t="shared" ca="1" si="14"/>
        <v>#NAME?</v>
      </c>
      <c r="BA24" s="273" t="e">
        <f t="shared" ca="1" si="15"/>
        <v>#NAME?</v>
      </c>
    </row>
    <row r="25" spans="2:53">
      <c r="B25" s="69">
        <f>+D25-D23</f>
        <v>3.0000000000000249E-2</v>
      </c>
      <c r="C25" s="70">
        <v>55736</v>
      </c>
      <c r="D25" s="71">
        <v>6.46</v>
      </c>
      <c r="F25" s="22"/>
      <c r="G25" s="51" t="e">
        <f ca="1">_xll.BDP(I25,"maturity")</f>
        <v>#NAME?</v>
      </c>
      <c r="H25" s="39" t="e">
        <f t="shared" ca="1" si="16"/>
        <v>#NAME?</v>
      </c>
      <c r="I25" s="40" t="s">
        <v>60</v>
      </c>
      <c r="J25" s="191" t="e">
        <f ca="1">_xll.BDP(I25,"px_mid")</f>
        <v>#NAME?</v>
      </c>
      <c r="L25" s="30">
        <v>19</v>
      </c>
      <c r="M25" s="31">
        <f t="shared" ca="1" si="5"/>
        <v>3471</v>
      </c>
      <c r="N25" s="41">
        <f ca="1">WORKDAY(EDATE($O$3,6*L25)-1,1,[3]Aux!$A$2:$B$498)</f>
        <v>48295</v>
      </c>
      <c r="O25" s="40">
        <f t="shared" ca="1" si="0"/>
        <v>9.6</v>
      </c>
      <c r="P25" s="42">
        <f t="shared" ca="1" si="6"/>
        <v>3469</v>
      </c>
      <c r="Q25" s="43">
        <f t="shared" ca="1" si="7"/>
        <v>182</v>
      </c>
      <c r="R25" s="229">
        <f t="shared" ca="1" si="1"/>
        <v>9.6361111111111111</v>
      </c>
      <c r="S25" s="228">
        <f t="shared" ca="1" si="2"/>
        <v>0.50555555555555554</v>
      </c>
      <c r="T25" s="268" t="e">
        <f ca="1">_xll.BInterpol($C$7:$C$25,$D$7:$D$25,N25,$Q$3)/100</f>
        <v>#NAME?</v>
      </c>
      <c r="U25" s="227" t="e">
        <f t="shared" ca="1" si="3"/>
        <v>#NAME?</v>
      </c>
      <c r="V25" s="226" t="e">
        <f ca="1">+(T25*SUMPRODUCT($S$7:S25,$U$7:U25)-SUMPRODUCT($S$7:S24,$V$7:V24,$U$7:U24))/(S25*U25)</f>
        <v>#NAME?</v>
      </c>
      <c r="W25" s="225" t="e">
        <f ca="1">+(1-X25)/SUMPRODUCT($X$7:X25,$S$7:S25)</f>
        <v>#NAME?</v>
      </c>
      <c r="X25" s="33" t="e">
        <f ca="1">+(1-SUMPRODUCT($V$7:V24,$S$7:S24,$X$7:X24))/(1+V25*S25)</f>
        <v>#NAME?</v>
      </c>
      <c r="Y25" s="33" t="e">
        <f t="shared" ca="1" si="8"/>
        <v>#NAME?</v>
      </c>
      <c r="Z25" s="34" t="e">
        <f ca="1">((T25*SUMPRODUCT($U$7:U25,$S$7:S25)+U25)*$Z$6-SUMPRODUCT($S$7:S24,$Z$7:Z24,$U$7:U24)*AA25)/((1+AA25*S25)*U25)</f>
        <v>#NAME?</v>
      </c>
      <c r="AA25" s="45" t="e">
        <f ca="1">_xll.BInterpol($H$36:$H$52,$J$36:$J$52,M25,$Q$3)/100</f>
        <v>#NAME?</v>
      </c>
      <c r="AB25" s="46" t="e">
        <f ca="1">+($Z$6-Z25*X25)/SUMPRODUCT($Z$7:Z25,$X$7:X25,$S$7:S25)</f>
        <v>#NAME?</v>
      </c>
      <c r="AC25" s="46" t="e">
        <f t="shared" ca="1" si="18"/>
        <v>#NAME?</v>
      </c>
      <c r="AD25" s="33" t="e">
        <f t="shared" ca="1" si="9"/>
        <v>#NAME?</v>
      </c>
      <c r="AE25" s="224" t="e">
        <f t="shared" ca="1" si="10"/>
        <v>#NAME?</v>
      </c>
      <c r="AF25" s="223" t="e">
        <f ca="1">+((T25*SUMPRODUCT($U$7:U25,$S$7:S25)+U25)*$Z$6-U25*Z25)/SUMPRODUCT($Z$7:Z25,$U$7:U25,$S$7:S25)</f>
        <v>#NAME?</v>
      </c>
      <c r="AG25" s="222" t="e">
        <f ca="1">+(SUMPRODUCT($AE$7:AE25,$S$7:S25,$AD$7:AD25)+AE25)</f>
        <v>#NAME?</v>
      </c>
      <c r="AH25" s="221" t="e">
        <f ca="1">+SUMPRODUCT($U$7:U25,$S$7:S25)*T25+U25</f>
        <v>#NAME?</v>
      </c>
      <c r="AI25" s="220" t="e">
        <f ca="1">+(AH25-AG25)/SUMPRODUCT($AE$7:AE25,$S$7:S25)</f>
        <v>#NAME?</v>
      </c>
      <c r="AJ25" s="47"/>
      <c r="AK25" s="35" t="e">
        <f ca="1">_xll.BInterpol($C$29:$C$52,$D$29:$D$52,P25,$Q$3)</f>
        <v>#NAME?</v>
      </c>
      <c r="AL25" s="48" t="e">
        <f ca="1">_xll.BInterpol($D$76:$D$135,$C$76:$C$135,P25,$Q$3)/100</f>
        <v>#NAME?</v>
      </c>
      <c r="AM25" s="48" t="e">
        <f ca="1">_xll.BInterpol($H$56:$H$67,$J$56:$J$67,P25,$Q$3)/10000</f>
        <v>#NAME?</v>
      </c>
      <c r="AN25" s="33" t="e">
        <f t="shared" ca="1" si="19"/>
        <v>#NAME?</v>
      </c>
      <c r="AO25" s="44" t="e">
        <f ca="1">((SUMPRODUCT($AL$6:AL24,$S$7:S25,$AK$7:AK25)+AM25*SUMPRODUCT($S$7:S25,$AK$7:AK25)+AK25)*$Q$2-T25*SUMPRODUCT($S$7:S24,$AO$7:AO24)*$Q$2)/($Q$2*(1+T25*S25))</f>
        <v>#NAME?</v>
      </c>
      <c r="AP25" s="49"/>
      <c r="AQ25" s="22" t="e">
        <f ca="1">+((SUMPRODUCT($AL$6:AL24,$AK$7:AK25,$S$7:S25)+SUMPRODUCT($S$7:S25,$AK$7:AK25)*AM25+AK25)-$Q$2*SUMPRODUCT($AQ$7:AQ24,$AK$7:AK24,$S$7:S24)*T25)/$Q$2*(AK25+AK25*T25*S25)</f>
        <v>#NAME?</v>
      </c>
      <c r="AR25" s="49" t="e">
        <f t="shared" ca="1" si="20"/>
        <v>#NAME?</v>
      </c>
      <c r="AS25" s="49" t="e">
        <f t="shared" ca="1" si="22"/>
        <v>#NAME?</v>
      </c>
      <c r="AT25" s="201" t="e">
        <f t="shared" ca="1" si="11"/>
        <v>#NAME?</v>
      </c>
      <c r="AU25" s="201" t="e">
        <f ca="1">+($Q$2-SUMPRODUCT($AL$6:AL24,$AR$7:AR25,$X$7:X25,$S$7:S25)-AR25*X25)/(SUMPRODUCT($S$7:S25,$X$7:X25,$AR$7:AR25))</f>
        <v>#NAME?</v>
      </c>
      <c r="AV25" s="26" t="e">
        <f t="shared" ca="1" si="21"/>
        <v>#NAME?</v>
      </c>
      <c r="AW25" s="6" t="e">
        <f t="shared" ca="1" si="17"/>
        <v>#NAME?</v>
      </c>
      <c r="AX25" s="154" t="e">
        <f t="shared" ca="1" si="12"/>
        <v>#NAME?</v>
      </c>
      <c r="AY25" s="154" t="e">
        <f t="shared" ca="1" si="13"/>
        <v>#NAME?</v>
      </c>
      <c r="AZ25" s="154" t="e">
        <f t="shared" ca="1" si="14"/>
        <v>#NAME?</v>
      </c>
      <c r="BA25" s="273" t="e">
        <f t="shared" ca="1" si="15"/>
        <v>#NAME?</v>
      </c>
    </row>
    <row r="26" spans="2:53">
      <c r="F26" s="22"/>
      <c r="G26" s="51" t="e">
        <f ca="1">_xll.BDP(I26,"maturity")</f>
        <v>#NAME?</v>
      </c>
      <c r="H26" s="39" t="e">
        <f t="shared" ca="1" si="16"/>
        <v>#NAME?</v>
      </c>
      <c r="I26" s="40" t="s">
        <v>61</v>
      </c>
      <c r="J26" s="191" t="e">
        <f ca="1">_xll.BDP(I26,"px_mid")</f>
        <v>#NAME?</v>
      </c>
      <c r="L26" s="52">
        <v>20</v>
      </c>
      <c r="M26" s="53">
        <f t="shared" ca="1" si="5"/>
        <v>3655</v>
      </c>
      <c r="N26" s="54">
        <f ca="1">WORKDAY(EDATE($O$3,6*L26)-1,1,[3]Aux!$A$2:$B$498)</f>
        <v>48479</v>
      </c>
      <c r="O26" s="55">
        <f t="shared" ca="1" si="0"/>
        <v>10.1</v>
      </c>
      <c r="P26" s="56">
        <f t="shared" ca="1" si="6"/>
        <v>3653</v>
      </c>
      <c r="Q26" s="57">
        <f t="shared" ca="1" si="7"/>
        <v>184</v>
      </c>
      <c r="R26" s="232">
        <f t="shared" ca="1" si="1"/>
        <v>10.147222222222222</v>
      </c>
      <c r="S26" s="231">
        <f t="shared" ca="1" si="2"/>
        <v>0.51111111111111107</v>
      </c>
      <c r="T26" s="269" t="e">
        <f ca="1">_xll.BInterpol($C$7:$C$25,$D$7:$D$25,N26,$Q$3)/100</f>
        <v>#NAME?</v>
      </c>
      <c r="U26" s="230" t="e">
        <f t="shared" ca="1" si="3"/>
        <v>#NAME?</v>
      </c>
      <c r="V26" s="226" t="e">
        <f ca="1">+(T26*SUMPRODUCT($S$7:S26,$U$7:U26)-SUMPRODUCT($S$7:S25,$V$7:V25,$U$7:U25))/(S26*U26)</f>
        <v>#NAME?</v>
      </c>
      <c r="W26" s="225" t="e">
        <f ca="1">+(1-X26)/SUMPRODUCT($X$7:X26,$S$7:S26)</f>
        <v>#NAME?</v>
      </c>
      <c r="X26" s="33" t="e">
        <f ca="1">+(1-SUMPRODUCT($V$7:V25,$S$7:S25,$X$7:X25))/(1+V26*S26)</f>
        <v>#NAME?</v>
      </c>
      <c r="Y26" s="33" t="e">
        <f t="shared" ca="1" si="8"/>
        <v>#NAME?</v>
      </c>
      <c r="Z26" s="60" t="e">
        <f ca="1">((T26*SUMPRODUCT($U$7:U26,$S$7:S26)+U26)*$Z$6-SUMPRODUCT($S$7:S25,$Z$7:Z25,$U$7:U25)*AA26)/((1+AA26*S26)*U26)</f>
        <v>#NAME?</v>
      </c>
      <c r="AA26" s="58" t="e">
        <f ca="1">_xll.BInterpol($H$36:$H$52,$J$36:$J$52,M26,$Q$3)/100</f>
        <v>#NAME?</v>
      </c>
      <c r="AB26" s="46" t="e">
        <f ca="1">+($Z$6-Z26*X26)/SUMPRODUCT($Z$7:Z26,$X$7:X26,$S$7:S26)</f>
        <v>#NAME?</v>
      </c>
      <c r="AC26" s="46" t="e">
        <f t="shared" ca="1" si="18"/>
        <v>#NAME?</v>
      </c>
      <c r="AD26" s="33" t="e">
        <f t="shared" ca="1" si="9"/>
        <v>#NAME?</v>
      </c>
      <c r="AE26" s="224" t="e">
        <f t="shared" ca="1" si="10"/>
        <v>#NAME?</v>
      </c>
      <c r="AF26" s="223" t="e">
        <f ca="1">+((T26*SUMPRODUCT($U$7:U26,$S$7:S26)+U26)*$Z$6-U26*Z26)/SUMPRODUCT($Z$7:Z26,$U$7:U26,$S$7:S26)</f>
        <v>#NAME?</v>
      </c>
      <c r="AG26" s="222" t="e">
        <f ca="1">+(SUMPRODUCT($AE$7:AE26,$S$7:S26,$AD$7:AD26)+AE26)</f>
        <v>#NAME?</v>
      </c>
      <c r="AH26" s="221" t="e">
        <f ca="1">+SUMPRODUCT($U$7:U26,$S$7:S26)*T26+U26</f>
        <v>#NAME?</v>
      </c>
      <c r="AI26" s="220" t="e">
        <f ca="1">+(AH26-AG26)/SUMPRODUCT($AE$7:AE26,$S$7:S26)</f>
        <v>#NAME?</v>
      </c>
      <c r="AJ26" s="47"/>
      <c r="AK26" s="35" t="e">
        <f ca="1">_xll.BInterpol($C$29:$C$52,$D$29:$D$52,P26,$Q$3)</f>
        <v>#NAME?</v>
      </c>
      <c r="AL26" s="48" t="e">
        <f ca="1">_xll.BInterpol($D$76:$D$135,$C$76:$C$135,P26,$Q$3)/100</f>
        <v>#NAME?</v>
      </c>
      <c r="AM26" s="48" t="e">
        <f ca="1">_xll.BInterpol($H$56:$H$67,$J$56:$J$67,P26,$Q$3)/10000</f>
        <v>#NAME?</v>
      </c>
      <c r="AN26" s="33" t="e">
        <f t="shared" ca="1" si="19"/>
        <v>#NAME?</v>
      </c>
      <c r="AO26" s="44" t="e">
        <f ca="1">((SUMPRODUCT($AL$6:AL25,$S$7:S26,$AK$7:AK26)+AM26*SUMPRODUCT($S$7:S26,$AK$7:AK26)+AK26)*$Q$2-T26*SUMPRODUCT($S$7:S25,$AO$7:AO25)*$Q$2)/($Q$2*(1+T26*S26))</f>
        <v>#NAME?</v>
      </c>
      <c r="AP26" s="49"/>
      <c r="AQ26" s="22" t="e">
        <f ca="1">+((SUMPRODUCT($AL$6:AL25,$AK$7:AK26,$S$7:S26)+SUMPRODUCT($S$7:S26,$AK$7:AK26)*AM26+AK26)-$Q$2*SUMPRODUCT($AQ$7:AQ25,$AK$7:AK25,$S$7:S25)*T26)/$Q$2*(AK26+AK26*T26*S26)</f>
        <v>#NAME?</v>
      </c>
      <c r="AR26" s="49" t="e">
        <f t="shared" ca="1" si="20"/>
        <v>#NAME?</v>
      </c>
      <c r="AS26" s="49" t="e">
        <f t="shared" ca="1" si="22"/>
        <v>#NAME?</v>
      </c>
      <c r="AT26" s="201" t="e">
        <f t="shared" ca="1" si="11"/>
        <v>#NAME?</v>
      </c>
      <c r="AU26" s="201" t="e">
        <f ca="1">+($Q$2-SUMPRODUCT($AL$6:AL25,$AR$7:AR26,$X$7:X26,$S$7:S26)-AR26*X26)/(SUMPRODUCT($S$7:S26,$X$7:X26,$AR$7:AR26))</f>
        <v>#NAME?</v>
      </c>
      <c r="AV26" s="26" t="e">
        <f t="shared" ca="1" si="21"/>
        <v>#NAME?</v>
      </c>
      <c r="AW26" s="6" t="e">
        <f t="shared" ca="1" si="17"/>
        <v>#NAME?</v>
      </c>
      <c r="AX26" s="154" t="e">
        <f t="shared" ca="1" si="12"/>
        <v>#NAME?</v>
      </c>
      <c r="AY26" s="154" t="e">
        <f t="shared" ca="1" si="13"/>
        <v>#NAME?</v>
      </c>
      <c r="AZ26" s="154" t="e">
        <f t="shared" ca="1" si="14"/>
        <v>#NAME?</v>
      </c>
      <c r="BA26" s="273" t="e">
        <f t="shared" ca="1" si="15"/>
        <v>#NAME?</v>
      </c>
    </row>
    <row r="27" spans="2:53">
      <c r="B27" s="335" t="e">
        <f ca="1">_xll.BCurveStrip("s42","ApplyDC", "True")</f>
        <v>#NAME?</v>
      </c>
      <c r="C27" s="336"/>
      <c r="D27" s="336"/>
      <c r="E27" s="337"/>
      <c r="F27" s="22"/>
      <c r="G27" s="51" t="e">
        <f ca="1">_xll.BDP(I27,"maturity")</f>
        <v>#NAME?</v>
      </c>
      <c r="H27" s="39" t="e">
        <f t="shared" ca="1" si="16"/>
        <v>#NAME?</v>
      </c>
      <c r="I27" s="40" t="s">
        <v>62</v>
      </c>
      <c r="J27" s="191" t="e">
        <f ca="1">_xll.BDP(I27,"px_mid")</f>
        <v>#NAME?</v>
      </c>
      <c r="L27" s="30">
        <v>21</v>
      </c>
      <c r="M27" s="31">
        <f t="shared" ca="1" si="5"/>
        <v>3836</v>
      </c>
      <c r="N27" s="41">
        <f ca="1">WORKDAY(EDATE($O$3,6*L27)-1,1,[3]Aux!$A$2:$B$498)</f>
        <v>48660</v>
      </c>
      <c r="O27" s="40">
        <f t="shared" ca="1" si="0"/>
        <v>10.7</v>
      </c>
      <c r="P27" s="42">
        <f t="shared" ca="1" si="6"/>
        <v>3834</v>
      </c>
      <c r="Q27" s="43">
        <f t="shared" ca="1" si="7"/>
        <v>181</v>
      </c>
      <c r="R27" s="229">
        <f t="shared" ca="1" si="1"/>
        <v>10.65</v>
      </c>
      <c r="S27" s="228">
        <f t="shared" ca="1" si="2"/>
        <v>0.50277777777777777</v>
      </c>
      <c r="T27" s="268" t="e">
        <f ca="1">_xll.BInterpol($C$7:$C$25,$D$7:$D$25,N27,$Q$3)/100</f>
        <v>#NAME?</v>
      </c>
      <c r="U27" s="227" t="e">
        <f t="shared" ca="1" si="3"/>
        <v>#NAME?</v>
      </c>
      <c r="V27" s="226" t="e">
        <f ca="1">+(T27*SUMPRODUCT($S$7:S27,$U$7:U27)-SUMPRODUCT($S$7:S26,$V$7:V26,$U$7:U26))/(S27*U27)</f>
        <v>#NAME?</v>
      </c>
      <c r="W27" s="225" t="e">
        <f ca="1">+(1-X27)/SUMPRODUCT($X$7:X27,$S$7:S27)</f>
        <v>#NAME?</v>
      </c>
      <c r="X27" s="33" t="e">
        <f ca="1">+(1-SUMPRODUCT($V$7:V26,$S$7:S26,$X$7:X26))/(1+V27*S27)</f>
        <v>#NAME?</v>
      </c>
      <c r="Y27" s="33" t="e">
        <f t="shared" ca="1" si="8"/>
        <v>#NAME?</v>
      </c>
      <c r="Z27" s="34" t="e">
        <f ca="1">((T27*SUMPRODUCT($U$7:U27,$S$7:S27)+U27)*$Z$6-SUMPRODUCT($S$7:S26,$Z$7:Z26,$U$7:U26)*AA27)/((1+AA27*S27)*U27)</f>
        <v>#NAME?</v>
      </c>
      <c r="AA27" s="45" t="e">
        <f ca="1">_xll.BInterpol($H$36:$H$52,$J$36:$J$52,M27,$Q$3)/100</f>
        <v>#NAME?</v>
      </c>
      <c r="AB27" s="46" t="e">
        <f ca="1">+($Z$6-Z27*X27)/SUMPRODUCT($Z$7:Z27,$X$7:X27,$S$7:S27)</f>
        <v>#NAME?</v>
      </c>
      <c r="AC27" s="46" t="e">
        <f t="shared" ca="1" si="18"/>
        <v>#NAME?</v>
      </c>
      <c r="AD27" s="33" t="e">
        <f t="shared" ca="1" si="9"/>
        <v>#NAME?</v>
      </c>
      <c r="AE27" s="224" t="e">
        <f t="shared" ca="1" si="10"/>
        <v>#NAME?</v>
      </c>
      <c r="AF27" s="223" t="e">
        <f ca="1">+((T27*SUMPRODUCT($U$7:U27,$S$7:S27)+U27)*$Z$6-U27*Z27)/SUMPRODUCT($Z$7:Z27,$U$7:U27,$S$7:S27)</f>
        <v>#NAME?</v>
      </c>
      <c r="AG27" s="222" t="e">
        <f ca="1">+(SUMPRODUCT($AE$7:AE27,$S$7:S27,$AD$7:AD27)+AE27)</f>
        <v>#NAME?</v>
      </c>
      <c r="AH27" s="221" t="e">
        <f ca="1">+SUMPRODUCT($U$7:U27,$S$7:S27)*T27+U27</f>
        <v>#NAME?</v>
      </c>
      <c r="AI27" s="220" t="e">
        <f ca="1">+(AH27-AG27)/SUMPRODUCT($AE$7:AE27,$S$7:S27)</f>
        <v>#NAME?</v>
      </c>
      <c r="AJ27" s="47"/>
      <c r="AK27" s="35" t="e">
        <f ca="1">_xll.BInterpol($C$29:$C$52,$D$29:$D$52,P27,$Q$3)</f>
        <v>#NAME?</v>
      </c>
      <c r="AL27" s="48" t="e">
        <f ca="1">_xll.BInterpol($D$76:$D$135,$C$76:$C$135,P27,$Q$3)/100</f>
        <v>#NAME?</v>
      </c>
      <c r="AM27" s="48" t="e">
        <f ca="1">_xll.BInterpol($H$56:$H$67,$J$56:$J$67,P27,$Q$3)/10000</f>
        <v>#NAME?</v>
      </c>
      <c r="AN27" s="33" t="e">
        <f t="shared" ca="1" si="19"/>
        <v>#NAME?</v>
      </c>
      <c r="AO27" s="44" t="e">
        <f ca="1">((SUMPRODUCT($AL$6:AL26,$S$7:S27,$AK$7:AK27)+AM27*SUMPRODUCT($S$7:S27,$AK$7:AK27)+AK27)*$Q$2-T27*SUMPRODUCT($S$7:S26,$AO$7:AO26)*$Q$2)/($Q$2*(1+T27*S27))</f>
        <v>#NAME?</v>
      </c>
      <c r="AP27" s="49"/>
      <c r="AQ27" s="22" t="e">
        <f ca="1">+((SUMPRODUCT($AL$6:AL26,$AK$7:AK27,$S$7:S27)+SUMPRODUCT($S$7:S27,$AK$7:AK27)*AM27+AK27)-$Q$2*SUMPRODUCT($AQ$7:AQ26,$AK$7:AK26,$S$7:S26)*T27)/$Q$2*(AK27+AK27*T27*S27)</f>
        <v>#NAME?</v>
      </c>
      <c r="AR27" s="49" t="e">
        <f t="shared" ca="1" si="20"/>
        <v>#NAME?</v>
      </c>
      <c r="AS27" s="49" t="e">
        <f t="shared" ca="1" si="22"/>
        <v>#NAME?</v>
      </c>
      <c r="AT27" s="201" t="e">
        <f t="shared" ca="1" si="11"/>
        <v>#NAME?</v>
      </c>
      <c r="AU27" s="201" t="e">
        <f ca="1">+($Q$2-SUMPRODUCT($AL$6:AL26,$AR$7:AR27,$X$7:X27,$S$7:S27)-AR27*X27)/(SUMPRODUCT($S$7:S27,$X$7:X27,$AR$7:AR27))</f>
        <v>#NAME?</v>
      </c>
      <c r="AV27" s="26" t="e">
        <f t="shared" ca="1" si="21"/>
        <v>#NAME?</v>
      </c>
      <c r="AW27" s="6" t="e">
        <f t="shared" ca="1" si="17"/>
        <v>#NAME?</v>
      </c>
      <c r="AX27" s="154" t="e">
        <f t="shared" ca="1" si="12"/>
        <v>#NAME?</v>
      </c>
      <c r="AY27" s="154" t="e">
        <f t="shared" ca="1" si="13"/>
        <v>#NAME?</v>
      </c>
      <c r="AZ27" s="154" t="e">
        <f t="shared" ca="1" si="14"/>
        <v>#NAME?</v>
      </c>
      <c r="BA27" s="273" t="e">
        <f t="shared" ca="1" si="15"/>
        <v>#NAME?</v>
      </c>
    </row>
    <row r="28" spans="2:53">
      <c r="B28" s="28" t="s">
        <v>63</v>
      </c>
      <c r="C28" s="23" t="s">
        <v>37</v>
      </c>
      <c r="D28" s="23" t="s">
        <v>64</v>
      </c>
      <c r="E28" s="29" t="s">
        <v>65</v>
      </c>
      <c r="F28" s="22"/>
      <c r="G28" s="51" t="e">
        <f ca="1">_xll.BDP(I28,"maturity")</f>
        <v>#NAME?</v>
      </c>
      <c r="H28" s="39" t="e">
        <f t="shared" ca="1" si="16"/>
        <v>#NAME?</v>
      </c>
      <c r="I28" s="40" t="s">
        <v>66</v>
      </c>
      <c r="J28" s="191" t="e">
        <f ca="1">_xll.BDP(I28,"px_mid")</f>
        <v>#NAME?</v>
      </c>
      <c r="L28" s="30">
        <v>22</v>
      </c>
      <c r="M28" s="31">
        <f t="shared" ca="1" si="5"/>
        <v>4020</v>
      </c>
      <c r="N28" s="41">
        <f ca="1">WORKDAY(EDATE($O$3,6*L28)-1,1,[3]Aux!$A$2:$B$498)</f>
        <v>48844</v>
      </c>
      <c r="O28" s="40">
        <f t="shared" ca="1" si="0"/>
        <v>11.2</v>
      </c>
      <c r="P28" s="42">
        <f t="shared" ca="1" si="6"/>
        <v>4018</v>
      </c>
      <c r="Q28" s="43">
        <f t="shared" ca="1" si="7"/>
        <v>184</v>
      </c>
      <c r="R28" s="229">
        <f t="shared" ca="1" si="1"/>
        <v>11.161111111111111</v>
      </c>
      <c r="S28" s="228">
        <f t="shared" ca="1" si="2"/>
        <v>0.51111111111111107</v>
      </c>
      <c r="T28" s="268" t="e">
        <f ca="1">_xll.BInterpol($C$7:$C$25,$D$7:$D$25,N28,$Q$3)/100</f>
        <v>#NAME?</v>
      </c>
      <c r="U28" s="227" t="e">
        <f t="shared" ca="1" si="3"/>
        <v>#NAME?</v>
      </c>
      <c r="V28" s="226" t="e">
        <f ca="1">+(T28*SUMPRODUCT($S$7:S28,$U$7:U28)-SUMPRODUCT($S$7:S27,$V$7:V27,$U$7:U27))/(S28*U28)</f>
        <v>#NAME?</v>
      </c>
      <c r="W28" s="225" t="e">
        <f ca="1">+(1-X28)/SUMPRODUCT($X$7:X28,$S$7:S28)</f>
        <v>#NAME?</v>
      </c>
      <c r="X28" s="33" t="e">
        <f ca="1">+(1-SUMPRODUCT($V$7:V27,$S$7:S27,$X$7:X27))/(1+V28*S28)</f>
        <v>#NAME?</v>
      </c>
      <c r="Y28" s="33" t="e">
        <f t="shared" ca="1" si="8"/>
        <v>#NAME?</v>
      </c>
      <c r="Z28" s="34" t="e">
        <f ca="1">((T28*SUMPRODUCT($U$7:U28,$S$7:S28)+U28)*$Z$6-SUMPRODUCT($S$7:S27,$Z$7:Z27,$U$7:U27)*AA28)/((1+AA28*S28)*U28)</f>
        <v>#NAME?</v>
      </c>
      <c r="AA28" s="45" t="e">
        <f ca="1">_xll.BInterpol($H$36:$H$52,$J$36:$J$52,M28,$Q$3)/100</f>
        <v>#NAME?</v>
      </c>
      <c r="AB28" s="46" t="e">
        <f ca="1">+($Z$6-Z28*X28)/SUMPRODUCT($Z$7:Z28,$X$7:X28,$S$7:S28)</f>
        <v>#NAME?</v>
      </c>
      <c r="AC28" s="46" t="e">
        <f t="shared" ca="1" si="18"/>
        <v>#NAME?</v>
      </c>
      <c r="AD28" s="33" t="e">
        <f t="shared" ca="1" si="9"/>
        <v>#NAME?</v>
      </c>
      <c r="AE28" s="224" t="e">
        <f t="shared" ca="1" si="10"/>
        <v>#NAME?</v>
      </c>
      <c r="AF28" s="223" t="e">
        <f ca="1">+((T28*SUMPRODUCT($U$7:U28,$S$7:S28)+U28)*$Z$6-U28*Z28)/SUMPRODUCT($Z$7:Z28,$U$7:U28,$S$7:S28)</f>
        <v>#NAME?</v>
      </c>
      <c r="AG28" s="222" t="e">
        <f ca="1">+(SUMPRODUCT($AE$7:AE28,$S$7:S28,$AD$7:AD28)+AE28)</f>
        <v>#NAME?</v>
      </c>
      <c r="AH28" s="221" t="e">
        <f ca="1">+SUMPRODUCT($U$7:U28,$S$7:S28)*T28+U28</f>
        <v>#NAME?</v>
      </c>
      <c r="AI28" s="220" t="e">
        <f ca="1">+(AH28-AG28)/SUMPRODUCT($AE$7:AE28,$S$7:S28)</f>
        <v>#NAME?</v>
      </c>
      <c r="AJ28" s="47"/>
      <c r="AK28" s="35" t="e">
        <f ca="1">_xll.BInterpol($C$29:$C$52,$D$29:$D$52,P28,$Q$3)</f>
        <v>#NAME?</v>
      </c>
      <c r="AL28" s="48" t="e">
        <f ca="1">_xll.BInterpol($D$76:$D$135,$C$76:$C$135,P28,$Q$3)/100</f>
        <v>#NAME?</v>
      </c>
      <c r="AM28" s="48" t="e">
        <f ca="1">_xll.BInterpol($H$56:$H$67,$J$56:$J$67,P28,$Q$3)/10000</f>
        <v>#NAME?</v>
      </c>
      <c r="AN28" s="33" t="e">
        <f t="shared" ca="1" si="19"/>
        <v>#NAME?</v>
      </c>
      <c r="AO28" s="44" t="e">
        <f ca="1">((SUMPRODUCT($AL$6:AL27,$S$7:S28,$AK$7:AK28)+AM28*SUMPRODUCT($S$7:S28,$AK$7:AK28)+AK28)*$Q$2-T28*SUMPRODUCT($S$7:S27,$AO$7:AO27)*$Q$2)/($Q$2*(1+T28*S28))</f>
        <v>#NAME?</v>
      </c>
      <c r="AP28" s="49"/>
      <c r="AQ28" s="22" t="e">
        <f ca="1">+((SUMPRODUCT($AL$6:AL27,$AK$7:AK28,$S$7:S28)+SUMPRODUCT($S$7:S28,$AK$7:AK28)*AM28+AK28)-$Q$2*SUMPRODUCT($AQ$7:AQ27,$AK$7:AK27,$S$7:S27)*T28)/$Q$2*(AK28+AK28*T28*S28)</f>
        <v>#NAME?</v>
      </c>
      <c r="AR28" s="49" t="e">
        <f t="shared" ca="1" si="20"/>
        <v>#NAME?</v>
      </c>
      <c r="AS28" s="49" t="e">
        <f t="shared" ca="1" si="22"/>
        <v>#NAME?</v>
      </c>
      <c r="AT28" s="201" t="e">
        <f t="shared" ca="1" si="11"/>
        <v>#NAME?</v>
      </c>
      <c r="AU28" s="201" t="e">
        <f ca="1">+($Q$2-SUMPRODUCT($AL$6:AL27,$AR$7:AR28,$X$7:X28,$S$7:S28)-AR28*X28)/(SUMPRODUCT($S$7:S28,$X$7:X28,$AR$7:AR28))</f>
        <v>#NAME?</v>
      </c>
      <c r="AV28" s="26" t="e">
        <f t="shared" ca="1" si="21"/>
        <v>#NAME?</v>
      </c>
      <c r="AW28" s="6" t="e">
        <f t="shared" ca="1" si="17"/>
        <v>#NAME?</v>
      </c>
      <c r="AX28" s="154" t="e">
        <f t="shared" ca="1" si="12"/>
        <v>#NAME?</v>
      </c>
      <c r="AY28" s="154" t="e">
        <f t="shared" ca="1" si="13"/>
        <v>#NAME?</v>
      </c>
      <c r="AZ28" s="154" t="e">
        <f t="shared" ca="1" si="14"/>
        <v>#NAME?</v>
      </c>
      <c r="BA28" s="273" t="e">
        <f t="shared" ca="1" si="15"/>
        <v>#NAME?</v>
      </c>
    </row>
    <row r="29" spans="2:53">
      <c r="B29" s="72" t="s">
        <v>262</v>
      </c>
      <c r="C29" s="73">
        <v>1</v>
      </c>
      <c r="D29" s="74">
        <v>0.99993694842019676</v>
      </c>
      <c r="E29" s="75" t="s">
        <v>209</v>
      </c>
      <c r="F29" s="22"/>
      <c r="G29" s="51" t="e">
        <f ca="1">_xll.BDP(I29,"maturity")</f>
        <v>#NAME?</v>
      </c>
      <c r="H29" s="39" t="e">
        <f t="shared" ca="1" si="16"/>
        <v>#NAME?</v>
      </c>
      <c r="I29" s="40" t="s">
        <v>67</v>
      </c>
      <c r="J29" s="191" t="e">
        <f ca="1">_xll.BDP(I29,"px_mid")</f>
        <v>#NAME?</v>
      </c>
      <c r="L29" s="30">
        <v>23</v>
      </c>
      <c r="M29" s="31">
        <f t="shared" ca="1" si="5"/>
        <v>4201</v>
      </c>
      <c r="N29" s="41">
        <f ca="1">WORKDAY(EDATE($O$3,6*L29)-1,1,[3]Aux!$A$2:$B$498)</f>
        <v>49025</v>
      </c>
      <c r="O29" s="40">
        <f t="shared" ca="1" si="0"/>
        <v>11.7</v>
      </c>
      <c r="P29" s="42">
        <f t="shared" ca="1" si="6"/>
        <v>4199</v>
      </c>
      <c r="Q29" s="43">
        <f t="shared" ca="1" si="7"/>
        <v>181</v>
      </c>
      <c r="R29" s="229">
        <f t="shared" ca="1" si="1"/>
        <v>11.66388888888889</v>
      </c>
      <c r="S29" s="228">
        <f t="shared" ca="1" si="2"/>
        <v>0.50277777777777777</v>
      </c>
      <c r="T29" s="268" t="e">
        <f ca="1">_xll.BInterpol($C$7:$C$25,$D$7:$D$25,N29,$Q$3)/100</f>
        <v>#NAME?</v>
      </c>
      <c r="U29" s="227" t="e">
        <f t="shared" ca="1" si="3"/>
        <v>#NAME?</v>
      </c>
      <c r="V29" s="226" t="e">
        <f ca="1">+(T29*SUMPRODUCT($S$7:S29,$U$7:U29)-SUMPRODUCT($S$7:S28,$V$7:V28,$U$7:U28))/(S29*U29)</f>
        <v>#NAME?</v>
      </c>
      <c r="W29" s="225" t="e">
        <f ca="1">+(1-X29)/SUMPRODUCT($X$7:X29,$S$7:S29)</f>
        <v>#NAME?</v>
      </c>
      <c r="X29" s="33" t="e">
        <f ca="1">+(1-SUMPRODUCT($V$7:V28,$S$7:S28,$X$7:X28))/(1+V29*S29)</f>
        <v>#NAME?</v>
      </c>
      <c r="Y29" s="33" t="e">
        <f t="shared" ca="1" si="8"/>
        <v>#NAME?</v>
      </c>
      <c r="Z29" s="34" t="e">
        <f ca="1">((T29*SUMPRODUCT($U$7:U29,$S$7:S29)+U29)*$Z$6-SUMPRODUCT($S$7:S28,$Z$7:Z28,$U$7:U28)*AA29)/((1+AA29*S29)*U29)</f>
        <v>#NAME?</v>
      </c>
      <c r="AA29" s="45" t="e">
        <f ca="1">_xll.BInterpol($H$36:$H$52,$J$36:$J$52,M29,$Q$3)/100</f>
        <v>#NAME?</v>
      </c>
      <c r="AB29" s="46" t="e">
        <f ca="1">+($Z$6-Z29*X29)/SUMPRODUCT($Z$7:Z29,$X$7:X29,$S$7:S29)</f>
        <v>#NAME?</v>
      </c>
      <c r="AC29" s="46" t="e">
        <f t="shared" ca="1" si="18"/>
        <v>#NAME?</v>
      </c>
      <c r="AD29" s="33" t="e">
        <f t="shared" ca="1" si="9"/>
        <v>#NAME?</v>
      </c>
      <c r="AE29" s="224" t="e">
        <f t="shared" ca="1" si="10"/>
        <v>#NAME?</v>
      </c>
      <c r="AF29" s="223" t="e">
        <f ca="1">+((T29*SUMPRODUCT($U$7:U29,$S$7:S29)+U29)*$Z$6-U29*Z29)/SUMPRODUCT($Z$7:Z29,$U$7:U29,$S$7:S29)</f>
        <v>#NAME?</v>
      </c>
      <c r="AG29" s="222" t="e">
        <f ca="1">+(SUMPRODUCT($AE$7:AE29,$S$7:S29,$AD$7:AD29)+AE29)</f>
        <v>#NAME?</v>
      </c>
      <c r="AH29" s="221" t="e">
        <f ca="1">+SUMPRODUCT($U$7:U29,$S$7:S29)*T29+U29</f>
        <v>#NAME?</v>
      </c>
      <c r="AI29" s="220" t="e">
        <f ca="1">+(AH29-AG29)/SUMPRODUCT($AE$7:AE29,$S$7:S29)</f>
        <v>#NAME?</v>
      </c>
      <c r="AJ29" s="47"/>
      <c r="AK29" s="35" t="e">
        <f ca="1">_xll.BInterpol($C$29:$C$52,$D$29:$D$52,P29,$Q$3)</f>
        <v>#NAME?</v>
      </c>
      <c r="AL29" s="48" t="e">
        <f ca="1">_xll.BInterpol($D$76:$D$135,$C$76:$C$135,P29,$Q$3)/100</f>
        <v>#NAME?</v>
      </c>
      <c r="AM29" s="48" t="e">
        <f ca="1">_xll.BInterpol($H$56:$H$67,$J$56:$J$67,P29,$Q$3)/10000</f>
        <v>#NAME?</v>
      </c>
      <c r="AN29" s="33" t="e">
        <f t="shared" ca="1" si="19"/>
        <v>#NAME?</v>
      </c>
      <c r="AO29" s="44" t="e">
        <f ca="1">((SUMPRODUCT($AL$6:AL28,$S$7:S29,$AK$7:AK29)+AM29*SUMPRODUCT($S$7:S29,$AK$7:AK29)+AK29)*$Q$2-T29*SUMPRODUCT($S$7:S28,$AO$7:AO28)*$Q$2)/($Q$2*(1+T29*S29))</f>
        <v>#NAME?</v>
      </c>
      <c r="AP29" s="49"/>
      <c r="AQ29" s="22" t="e">
        <f ca="1">+((SUMPRODUCT($AL$6:AL28,$AK$7:AK29,$S$7:S29)+SUMPRODUCT($S$7:S29,$AK$7:AK29)*AM29+AK29)-$Q$2*SUMPRODUCT($AQ$7:AQ28,$AK$7:AK28,$S$7:S28)*T29)/$Q$2*(AK29+AK29*T29*S29)</f>
        <v>#NAME?</v>
      </c>
      <c r="AR29" s="49" t="e">
        <f t="shared" ca="1" si="20"/>
        <v>#NAME?</v>
      </c>
      <c r="AS29" s="49" t="e">
        <f t="shared" ca="1" si="22"/>
        <v>#NAME?</v>
      </c>
      <c r="AT29" s="201" t="e">
        <f t="shared" ca="1" si="11"/>
        <v>#NAME?</v>
      </c>
      <c r="AU29" s="201" t="e">
        <f ca="1">+($Q$2-SUMPRODUCT($AL$6:AL28,$AR$7:AR29,$X$7:X29,$S$7:S29)-AR29*X29)/(SUMPRODUCT($S$7:S29,$X$7:X29,$AR$7:AR29))</f>
        <v>#NAME?</v>
      </c>
      <c r="AV29" s="26" t="e">
        <f t="shared" ca="1" si="21"/>
        <v>#NAME?</v>
      </c>
      <c r="AW29" s="6" t="e">
        <f t="shared" ca="1" si="17"/>
        <v>#NAME?</v>
      </c>
      <c r="AX29" s="154" t="e">
        <f t="shared" ca="1" si="12"/>
        <v>#NAME?</v>
      </c>
      <c r="AY29" s="154" t="e">
        <f t="shared" ca="1" si="13"/>
        <v>#NAME?</v>
      </c>
      <c r="AZ29" s="154" t="e">
        <f t="shared" ca="1" si="14"/>
        <v>#NAME?</v>
      </c>
      <c r="BA29" s="273" t="e">
        <f t="shared" ca="1" si="15"/>
        <v>#NAME?</v>
      </c>
    </row>
    <row r="30" spans="2:53">
      <c r="B30" s="76"/>
      <c r="C30" s="39">
        <v>2</v>
      </c>
      <c r="D30" s="77">
        <v>0.99987390479089588</v>
      </c>
      <c r="E30" s="78" t="s">
        <v>209</v>
      </c>
      <c r="F30" s="22"/>
      <c r="G30" s="51" t="e">
        <f ca="1">_xll.BDP(I30,"maturity")</f>
        <v>#NAME?</v>
      </c>
      <c r="H30" s="39" t="e">
        <f t="shared" ca="1" si="16"/>
        <v>#NAME?</v>
      </c>
      <c r="I30" s="40" t="s">
        <v>68</v>
      </c>
      <c r="J30" s="191" t="e">
        <f ca="1">_xll.BDP(I30,"px_mid")</f>
        <v>#NAME?</v>
      </c>
      <c r="L30" s="30">
        <v>24</v>
      </c>
      <c r="M30" s="31">
        <f t="shared" ca="1" si="5"/>
        <v>4385</v>
      </c>
      <c r="N30" s="41">
        <f ca="1">WORKDAY(EDATE($O$3,6*L30)-1,1,[3]Aux!$A$2:$B$498)</f>
        <v>49209</v>
      </c>
      <c r="O30" s="40">
        <f t="shared" ca="1" si="0"/>
        <v>12.2</v>
      </c>
      <c r="P30" s="42">
        <f t="shared" ca="1" si="6"/>
        <v>4383</v>
      </c>
      <c r="Q30" s="43">
        <f t="shared" ca="1" si="7"/>
        <v>184</v>
      </c>
      <c r="R30" s="229">
        <f t="shared" ca="1" si="1"/>
        <v>12.175000000000001</v>
      </c>
      <c r="S30" s="228">
        <f t="shared" ca="1" si="2"/>
        <v>0.51111111111111107</v>
      </c>
      <c r="T30" s="268" t="e">
        <f ca="1">_xll.BInterpol($C$7:$C$25,$D$7:$D$25,N30,$Q$3)/100</f>
        <v>#NAME?</v>
      </c>
      <c r="U30" s="227" t="e">
        <f t="shared" ca="1" si="3"/>
        <v>#NAME?</v>
      </c>
      <c r="V30" s="226" t="e">
        <f ca="1">+(T30*SUMPRODUCT($S$7:S30,$U$7:U30)-SUMPRODUCT($S$7:S29,$V$7:V29,$U$7:U29))/(S30*U30)</f>
        <v>#NAME?</v>
      </c>
      <c r="W30" s="225" t="e">
        <f ca="1">+(1-X30)/SUMPRODUCT($X$7:X30,$S$7:S30)</f>
        <v>#NAME?</v>
      </c>
      <c r="X30" s="33" t="e">
        <f ca="1">+(1-SUMPRODUCT($V$7:V29,$S$7:S29,$X$7:X29))/(1+V30*S30)</f>
        <v>#NAME?</v>
      </c>
      <c r="Y30" s="33" t="e">
        <f t="shared" ca="1" si="8"/>
        <v>#NAME?</v>
      </c>
      <c r="Z30" s="34" t="e">
        <f ca="1">((T30*SUMPRODUCT($U$7:U30,$S$7:S30)+U30)*$Z$6-SUMPRODUCT($S$7:S29,$Z$7:Z29,$U$7:U29)*AA30)/((1+AA30*S30)*U30)</f>
        <v>#NAME?</v>
      </c>
      <c r="AA30" s="45" t="e">
        <f ca="1">_xll.BInterpol($H$36:$H$52,$J$36:$J$52,M30,$Q$3)/100</f>
        <v>#NAME?</v>
      </c>
      <c r="AB30" s="46" t="e">
        <f ca="1">+($Z$6-Z30*X30)/SUMPRODUCT($Z$7:Z30,$X$7:X30,$S$7:S30)</f>
        <v>#NAME?</v>
      </c>
      <c r="AC30" s="46" t="e">
        <f t="shared" ca="1" si="18"/>
        <v>#NAME?</v>
      </c>
      <c r="AD30" s="33" t="e">
        <f t="shared" ca="1" si="9"/>
        <v>#NAME?</v>
      </c>
      <c r="AE30" s="224" t="e">
        <f t="shared" ca="1" si="10"/>
        <v>#NAME?</v>
      </c>
      <c r="AF30" s="223" t="e">
        <f ca="1">+((T30*SUMPRODUCT($U$7:U30,$S$7:S30)+U30)*$Z$6-U30*Z30)/SUMPRODUCT($Z$7:Z30,$U$7:U30,$S$7:S30)</f>
        <v>#NAME?</v>
      </c>
      <c r="AG30" s="222" t="e">
        <f ca="1">+(SUMPRODUCT($AE$7:AE30,$S$7:S30,$AD$7:AD30)+AE30)</f>
        <v>#NAME?</v>
      </c>
      <c r="AH30" s="221" t="e">
        <f ca="1">+SUMPRODUCT($U$7:U30,$S$7:S30)*T30+U30</f>
        <v>#NAME?</v>
      </c>
      <c r="AI30" s="220" t="e">
        <f ca="1">+(AH30-AG30)/SUMPRODUCT($AE$7:AE30,$S$7:S30)</f>
        <v>#NAME?</v>
      </c>
      <c r="AJ30" s="47"/>
      <c r="AK30" s="35" t="e">
        <f ca="1">_xll.BInterpol($C$29:$C$52,$D$29:$D$52,P30,$Q$3)</f>
        <v>#NAME?</v>
      </c>
      <c r="AL30" s="48" t="e">
        <f ca="1">_xll.BInterpol($D$76:$D$135,$C$76:$C$135,P30,$Q$3)/100</f>
        <v>#NAME?</v>
      </c>
      <c r="AM30" s="48" t="e">
        <f ca="1">_xll.BInterpol($H$56:$H$67,$J$56:$J$67,P30,$Q$3)/10000</f>
        <v>#NAME?</v>
      </c>
      <c r="AN30" s="33" t="e">
        <f t="shared" ca="1" si="19"/>
        <v>#NAME?</v>
      </c>
      <c r="AO30" s="44" t="e">
        <f ca="1">((SUMPRODUCT($AL$6:AL29,$S$7:S30,$AK$7:AK30)+AM30*SUMPRODUCT($S$7:S30,$AK$7:AK30)+AK30)*$Q$2-T30*SUMPRODUCT($S$7:S29,$AO$7:AO29)*$Q$2)/($Q$2*(1+T30*S30))</f>
        <v>#NAME?</v>
      </c>
      <c r="AP30" s="49"/>
      <c r="AQ30" s="22" t="e">
        <f ca="1">+((SUMPRODUCT($AL$6:AL29,$AK$7:AK30,$S$7:S30)+SUMPRODUCT($S$7:S30,$AK$7:AK30)*AM30+AK30)-$Q$2*SUMPRODUCT($AQ$7:AQ29,$AK$7:AK29,$S$7:S29)*T30)/$Q$2*(AK30+AK30*T30*S30)</f>
        <v>#NAME?</v>
      </c>
      <c r="AR30" s="49" t="e">
        <f t="shared" ca="1" si="20"/>
        <v>#NAME?</v>
      </c>
      <c r="AS30" s="49" t="e">
        <f t="shared" ca="1" si="22"/>
        <v>#NAME?</v>
      </c>
      <c r="AT30" s="201" t="e">
        <f t="shared" ca="1" si="11"/>
        <v>#NAME?</v>
      </c>
      <c r="AU30" s="201" t="e">
        <f ca="1">+($Q$2-SUMPRODUCT($AL$6:AL29,$AR$7:AR30,$X$7:X30,$S$7:S30)-AR30*X30)/(SUMPRODUCT($S$7:S30,$X$7:X30,$AR$7:AR30))</f>
        <v>#NAME?</v>
      </c>
      <c r="AV30" s="26" t="e">
        <f t="shared" ca="1" si="21"/>
        <v>#NAME?</v>
      </c>
      <c r="AW30" s="6" t="e">
        <f t="shared" ca="1" si="17"/>
        <v>#NAME?</v>
      </c>
      <c r="AX30" s="154" t="e">
        <f t="shared" ca="1" si="12"/>
        <v>#NAME?</v>
      </c>
      <c r="AY30" s="154" t="e">
        <f t="shared" ca="1" si="13"/>
        <v>#NAME?</v>
      </c>
      <c r="AZ30" s="154" t="e">
        <f t="shared" ca="1" si="14"/>
        <v>#NAME?</v>
      </c>
      <c r="BA30" s="273" t="e">
        <f t="shared" ca="1" si="15"/>
        <v>#NAME?</v>
      </c>
    </row>
    <row r="31" spans="2:53">
      <c r="B31" s="76"/>
      <c r="C31" s="39">
        <v>186</v>
      </c>
      <c r="D31" s="77">
        <v>0.98532311947387696</v>
      </c>
      <c r="E31" s="78" t="s">
        <v>209</v>
      </c>
      <c r="F31" s="22"/>
      <c r="G31" s="79" t="e">
        <f ca="1">_xll.BDP(I31,"maturity")</f>
        <v>#NAME?</v>
      </c>
      <c r="H31" s="80" t="e">
        <f t="shared" ca="1" si="16"/>
        <v>#NAME?</v>
      </c>
      <c r="I31" s="81" t="s">
        <v>69</v>
      </c>
      <c r="J31" s="193" t="e">
        <f ca="1">_xll.BDP(I31,"px_mid")</f>
        <v>#NAME?</v>
      </c>
      <c r="L31" s="30">
        <v>25</v>
      </c>
      <c r="M31" s="31">
        <f t="shared" ca="1" si="5"/>
        <v>4566</v>
      </c>
      <c r="N31" s="41">
        <f ca="1">WORKDAY(EDATE($O$3,6*L31)-1,1,[3]Aux!$A$2:$B$498)</f>
        <v>49390</v>
      </c>
      <c r="O31" s="40">
        <f t="shared" ca="1" si="0"/>
        <v>12.7</v>
      </c>
      <c r="P31" s="42">
        <f t="shared" ca="1" si="6"/>
        <v>4564</v>
      </c>
      <c r="Q31" s="43">
        <f t="shared" ca="1" si="7"/>
        <v>181</v>
      </c>
      <c r="R31" s="229">
        <f t="shared" ca="1" si="1"/>
        <v>12.677777777777777</v>
      </c>
      <c r="S31" s="228">
        <f t="shared" ca="1" si="2"/>
        <v>0.50277777777777777</v>
      </c>
      <c r="T31" s="268" t="e">
        <f ca="1">_xll.BInterpol($C$7:$C$25,$D$7:$D$25,N31,$Q$3)/100</f>
        <v>#NAME?</v>
      </c>
      <c r="U31" s="227" t="e">
        <f t="shared" ca="1" si="3"/>
        <v>#NAME?</v>
      </c>
      <c r="V31" s="226" t="e">
        <f ca="1">+(T31*SUMPRODUCT($S$7:S31,$U$7:U31)-SUMPRODUCT($S$7:S30,$V$7:V30,$U$7:U30))/(S31*U31)</f>
        <v>#NAME?</v>
      </c>
      <c r="W31" s="225" t="e">
        <f ca="1">+(1-X31)/SUMPRODUCT($X$7:X31,$S$7:S31)</f>
        <v>#NAME?</v>
      </c>
      <c r="X31" s="33" t="e">
        <f ca="1">+(1-SUMPRODUCT($V$7:V30,$S$7:S30,$X$7:X30))/(1+V31*S31)</f>
        <v>#NAME?</v>
      </c>
      <c r="Y31" s="33" t="e">
        <f t="shared" ca="1" si="8"/>
        <v>#NAME?</v>
      </c>
      <c r="Z31" s="34" t="e">
        <f ca="1">((T31*SUMPRODUCT($U$7:U31,$S$7:S31)+U31)*$Z$6-SUMPRODUCT($S$7:S30,$Z$7:Z30,$U$7:U30)*AA31)/((1+AA31*S31)*U31)</f>
        <v>#NAME?</v>
      </c>
      <c r="AA31" s="45" t="e">
        <f ca="1">_xll.BInterpol($H$36:$H$52,$J$36:$J$52,M31,$Q$3)/100</f>
        <v>#NAME?</v>
      </c>
      <c r="AB31" s="46" t="e">
        <f ca="1">+($Z$6-Z31*X31)/SUMPRODUCT($Z$7:Z31,$X$7:X31,$S$7:S31)</f>
        <v>#NAME?</v>
      </c>
      <c r="AC31" s="46" t="e">
        <f t="shared" ca="1" si="18"/>
        <v>#NAME?</v>
      </c>
      <c r="AD31" s="33" t="e">
        <f t="shared" ca="1" si="9"/>
        <v>#NAME?</v>
      </c>
      <c r="AE31" s="224" t="e">
        <f t="shared" ca="1" si="10"/>
        <v>#NAME?</v>
      </c>
      <c r="AF31" s="223" t="e">
        <f ca="1">+((T31*SUMPRODUCT($U$7:U31,$S$7:S31)+U31)*$Z$6-U31*Z31)/SUMPRODUCT($Z$7:Z31,$U$7:U31,$S$7:S31)</f>
        <v>#NAME?</v>
      </c>
      <c r="AG31" s="222" t="e">
        <f ca="1">+(SUMPRODUCT($AE$7:AE31,$S$7:S31,$AD$7:AD31)+AE31)</f>
        <v>#NAME?</v>
      </c>
      <c r="AH31" s="221" t="e">
        <f ca="1">+SUMPRODUCT($U$7:U31,$S$7:S31)*T31+U31</f>
        <v>#NAME?</v>
      </c>
      <c r="AI31" s="220" t="e">
        <f ca="1">+(AH31-AG31)/SUMPRODUCT($AE$7:AE31,$S$7:S31)</f>
        <v>#NAME?</v>
      </c>
      <c r="AJ31" s="47"/>
      <c r="AK31" s="35" t="e">
        <f ca="1">_xll.BInterpol($C$29:$C$52,$D$29:$D$52,P31,$Q$3)</f>
        <v>#NAME?</v>
      </c>
      <c r="AL31" s="48" t="e">
        <f ca="1">_xll.BInterpol($D$76:$D$135,$C$76:$C$135,P31,$Q$3)/100</f>
        <v>#NAME?</v>
      </c>
      <c r="AM31" s="48" t="e">
        <f ca="1">_xll.BInterpol($H$56:$H$67,$J$56:$J$67,P31,$Q$3)/10000</f>
        <v>#NAME?</v>
      </c>
      <c r="AN31" s="33" t="e">
        <f t="shared" ca="1" si="19"/>
        <v>#NAME?</v>
      </c>
      <c r="AO31" s="44" t="e">
        <f ca="1">((SUMPRODUCT($AL$6:AL30,$S$7:S31,$AK$7:AK31)+AM31*SUMPRODUCT($S$7:S31,$AK$7:AK31)+AK31)*$Q$2-T31*SUMPRODUCT($S$7:S30,$AO$7:AO30)*$Q$2)/($Q$2*(1+T31*S31))</f>
        <v>#NAME?</v>
      </c>
      <c r="AP31" s="49"/>
      <c r="AQ31" s="22" t="e">
        <f ca="1">+((SUMPRODUCT($AL$6:AL30,$AK$7:AK31,$S$7:S31)+SUMPRODUCT($S$7:S31,$AK$7:AK31)*AM31+AK31)-$Q$2*SUMPRODUCT($AQ$7:AQ30,$AK$7:AK30,$S$7:S30)*T31)/$Q$2*(AK31+AK31*T31*S31)</f>
        <v>#NAME?</v>
      </c>
      <c r="AR31" s="49" t="e">
        <f t="shared" ca="1" si="20"/>
        <v>#NAME?</v>
      </c>
      <c r="AS31" s="49" t="e">
        <f t="shared" ca="1" si="22"/>
        <v>#NAME?</v>
      </c>
      <c r="AT31" s="201" t="e">
        <f t="shared" ca="1" si="11"/>
        <v>#NAME?</v>
      </c>
      <c r="AU31" s="201" t="e">
        <f ca="1">+($Q$2-SUMPRODUCT($AL$6:AL30,$AR$7:AR31,$X$7:X31,$S$7:S31)-AR31*X31)/(SUMPRODUCT($S$7:S31,$X$7:X31,$AR$7:AR31))</f>
        <v>#NAME?</v>
      </c>
      <c r="AV31" s="26" t="e">
        <f t="shared" ca="1" si="21"/>
        <v>#NAME?</v>
      </c>
      <c r="AW31" s="6" t="e">
        <f t="shared" ca="1" si="17"/>
        <v>#NAME?</v>
      </c>
      <c r="AX31" s="154" t="e">
        <f t="shared" ca="1" si="12"/>
        <v>#NAME?</v>
      </c>
      <c r="AY31" s="154" t="e">
        <f t="shared" ca="1" si="13"/>
        <v>#NAME?</v>
      </c>
      <c r="AZ31" s="154" t="e">
        <f t="shared" ca="1" si="14"/>
        <v>#NAME?</v>
      </c>
      <c r="BA31" s="273" t="e">
        <f t="shared" ca="1" si="15"/>
        <v>#NAME?</v>
      </c>
    </row>
    <row r="32" spans="2:53">
      <c r="B32" s="76"/>
      <c r="C32" s="39">
        <v>367</v>
      </c>
      <c r="D32" s="77">
        <v>0.97006036672189055</v>
      </c>
      <c r="E32" s="78" t="s">
        <v>209</v>
      </c>
      <c r="F32" s="22"/>
      <c r="G32" s="79" t="e">
        <f ca="1">_xll.BDP(I32,"maturity")</f>
        <v>#NAME?</v>
      </c>
      <c r="H32" s="80" t="e">
        <f t="shared" ca="1" si="16"/>
        <v>#NAME?</v>
      </c>
      <c r="I32" s="81" t="s">
        <v>70</v>
      </c>
      <c r="J32" s="193" t="e">
        <f ca="1">_xll.BDP(I32,"px_mid")</f>
        <v>#NAME?</v>
      </c>
      <c r="L32" s="30">
        <v>26</v>
      </c>
      <c r="M32" s="31">
        <f t="shared" ca="1" si="5"/>
        <v>4752</v>
      </c>
      <c r="N32" s="41">
        <f ca="1">WORKDAY(EDATE($O$3,6*L32)-1,1,[3]Aux!$A$2:$B$498)</f>
        <v>49576</v>
      </c>
      <c r="O32" s="40">
        <f t="shared" ca="1" si="0"/>
        <v>13.2</v>
      </c>
      <c r="P32" s="42">
        <f t="shared" ca="1" si="6"/>
        <v>4750</v>
      </c>
      <c r="Q32" s="43">
        <f t="shared" ca="1" si="7"/>
        <v>186</v>
      </c>
      <c r="R32" s="229">
        <f t="shared" ca="1" si="1"/>
        <v>13.194444444444445</v>
      </c>
      <c r="S32" s="228">
        <f t="shared" ca="1" si="2"/>
        <v>0.51666666666666672</v>
      </c>
      <c r="T32" s="268" t="e">
        <f ca="1">_xll.BInterpol($C$7:$C$25,$D$7:$D$25,N32,$Q$3)/100</f>
        <v>#NAME?</v>
      </c>
      <c r="U32" s="227" t="e">
        <f t="shared" ca="1" si="3"/>
        <v>#NAME?</v>
      </c>
      <c r="V32" s="226" t="e">
        <f ca="1">+(T32*SUMPRODUCT($S$7:S32,$U$7:U32)-SUMPRODUCT($S$7:S31,$V$7:V31,$U$7:U31))/(S32*U32)</f>
        <v>#NAME?</v>
      </c>
      <c r="W32" s="225" t="e">
        <f ca="1">+(1-X32)/SUMPRODUCT($X$7:X32,$S$7:S32)</f>
        <v>#NAME?</v>
      </c>
      <c r="X32" s="33" t="e">
        <f ca="1">+(1-SUMPRODUCT($V$7:V31,$S$7:S31,$X$7:X31))/(1+V32*S32)</f>
        <v>#NAME?</v>
      </c>
      <c r="Y32" s="33" t="e">
        <f t="shared" ca="1" si="8"/>
        <v>#NAME?</v>
      </c>
      <c r="Z32" s="34" t="e">
        <f ca="1">((T32*SUMPRODUCT($U$7:U32,$S$7:S32)+U32)*$Z$6-SUMPRODUCT($S$7:S31,$Z$7:Z31,$U$7:U31)*AA32)/((1+AA32*S32)*U32)</f>
        <v>#NAME?</v>
      </c>
      <c r="AA32" s="45" t="e">
        <f ca="1">_xll.BInterpol($H$36:$H$52,$J$36:$J$52,M32,$Q$3)/100</f>
        <v>#NAME?</v>
      </c>
      <c r="AB32" s="46" t="e">
        <f ca="1">+($Z$6-Z32*X32)/SUMPRODUCT($Z$7:Z32,$X$7:X32,$S$7:S32)</f>
        <v>#NAME?</v>
      </c>
      <c r="AC32" s="46" t="e">
        <f t="shared" ca="1" si="18"/>
        <v>#NAME?</v>
      </c>
      <c r="AD32" s="33" t="e">
        <f t="shared" ca="1" si="9"/>
        <v>#NAME?</v>
      </c>
      <c r="AE32" s="224" t="e">
        <f t="shared" ca="1" si="10"/>
        <v>#NAME?</v>
      </c>
      <c r="AF32" s="223" t="e">
        <f ca="1">+((T32*SUMPRODUCT($U$7:U32,$S$7:S32)+U32)*$Z$6-U32*Z32)/SUMPRODUCT($Z$7:Z32,$U$7:U32,$S$7:S32)</f>
        <v>#NAME?</v>
      </c>
      <c r="AG32" s="222" t="e">
        <f ca="1">+(SUMPRODUCT($AE$7:AE32,$S$7:S32,$AD$7:AD32)+AE32)</f>
        <v>#NAME?</v>
      </c>
      <c r="AH32" s="221" t="e">
        <f ca="1">+SUMPRODUCT($U$7:U32,$S$7:S32)*T32+U32</f>
        <v>#NAME?</v>
      </c>
      <c r="AI32" s="220" t="e">
        <f ca="1">+(AH32-AG32)/SUMPRODUCT($AE$7:AE32,$S$7:S32)</f>
        <v>#NAME?</v>
      </c>
      <c r="AJ32" s="47"/>
      <c r="AK32" s="35" t="e">
        <f ca="1">_xll.BInterpol($C$29:$C$52,$D$29:$D$52,P32,$Q$3)</f>
        <v>#NAME?</v>
      </c>
      <c r="AL32" s="48" t="e">
        <f ca="1">_xll.BInterpol($D$76:$D$135,$C$76:$C$135,P32,$Q$3)/100</f>
        <v>#NAME?</v>
      </c>
      <c r="AM32" s="48" t="e">
        <f ca="1">_xll.BInterpol($H$56:$H$67,$J$56:$J$67,P32,$Q$3)/10000</f>
        <v>#NAME?</v>
      </c>
      <c r="AN32" s="33" t="e">
        <f t="shared" ca="1" si="19"/>
        <v>#NAME?</v>
      </c>
      <c r="AO32" s="44" t="e">
        <f ca="1">((SUMPRODUCT($AL$6:AL31,$S$7:S32,$AK$7:AK32)+AM32*SUMPRODUCT($S$7:S32,$AK$7:AK32)+AK32)*$Q$2-T32*SUMPRODUCT($S$7:S31,$AO$7:AO31)*$Q$2)/($Q$2*(1+T32*S32))</f>
        <v>#NAME?</v>
      </c>
      <c r="AP32" s="49"/>
      <c r="AQ32" s="22" t="e">
        <f ca="1">+((SUMPRODUCT($AL$6:AL31,$AK$7:AK32,$S$7:S32)+SUMPRODUCT($S$7:S32,$AK$7:AK32)*AM32+AK32)-$Q$2*SUMPRODUCT($AQ$7:AQ31,$AK$7:AK31,$S$7:S31)*T32)/$Q$2*(AK32+AK32*T32*S32)</f>
        <v>#NAME?</v>
      </c>
      <c r="AR32" s="49" t="e">
        <f t="shared" ca="1" si="20"/>
        <v>#NAME?</v>
      </c>
      <c r="AS32" s="49" t="e">
        <f t="shared" ca="1" si="22"/>
        <v>#NAME?</v>
      </c>
      <c r="AT32" s="201" t="e">
        <f t="shared" ca="1" si="11"/>
        <v>#NAME?</v>
      </c>
      <c r="AU32" s="201" t="e">
        <f ca="1">+($Q$2-SUMPRODUCT($AL$6:AL31,$AR$7:AR32,$X$7:X32,$S$7:S32)-AR32*X32)/(SUMPRODUCT($S$7:S32,$X$7:X32,$AR$7:AR32))</f>
        <v>#NAME?</v>
      </c>
      <c r="AV32" s="26" t="e">
        <f t="shared" ca="1" si="21"/>
        <v>#NAME?</v>
      </c>
      <c r="AW32" s="6" t="e">
        <f t="shared" ca="1" si="17"/>
        <v>#NAME?</v>
      </c>
      <c r="AX32" s="154" t="e">
        <f t="shared" ca="1" si="12"/>
        <v>#NAME?</v>
      </c>
      <c r="AY32" s="154" t="e">
        <f t="shared" ca="1" si="13"/>
        <v>#NAME?</v>
      </c>
      <c r="AZ32" s="154" t="e">
        <f t="shared" ca="1" si="14"/>
        <v>#NAME?</v>
      </c>
      <c r="BA32" s="273" t="e">
        <f t="shared" ca="1" si="15"/>
        <v>#NAME?</v>
      </c>
    </row>
    <row r="33" spans="2:53">
      <c r="B33" s="76"/>
      <c r="C33" s="39">
        <v>735</v>
      </c>
      <c r="D33" s="77">
        <v>0.94448462441905601</v>
      </c>
      <c r="E33" s="78" t="s">
        <v>209</v>
      </c>
      <c r="F33" s="22"/>
      <c r="G33" s="236" t="e">
        <f ca="1">+EDATE(G32,1)</f>
        <v>#NAME?</v>
      </c>
      <c r="H33" s="235" t="e">
        <f t="shared" ca="1" si="16"/>
        <v>#NAME?</v>
      </c>
      <c r="I33" s="234" t="s">
        <v>211</v>
      </c>
      <c r="J33" s="233" t="e">
        <f ca="1">+J32*(1+0.03%)</f>
        <v>#NAME?</v>
      </c>
      <c r="L33" s="30">
        <v>27</v>
      </c>
      <c r="M33" s="31">
        <f t="shared" ca="1" si="5"/>
        <v>4934</v>
      </c>
      <c r="N33" s="41">
        <f ca="1">WORKDAY(EDATE($O$3,6*L33)-1,1,[3]Aux!$A$2:$B$498)</f>
        <v>49758</v>
      </c>
      <c r="O33" s="40">
        <f t="shared" ca="1" si="0"/>
        <v>13.7</v>
      </c>
      <c r="P33" s="42">
        <f t="shared" ca="1" si="6"/>
        <v>4932</v>
      </c>
      <c r="Q33" s="43">
        <f t="shared" ca="1" si="7"/>
        <v>182</v>
      </c>
      <c r="R33" s="229">
        <f t="shared" ca="1" si="1"/>
        <v>13.7</v>
      </c>
      <c r="S33" s="228">
        <f t="shared" ca="1" si="2"/>
        <v>0.50555555555555554</v>
      </c>
      <c r="T33" s="268" t="e">
        <f ca="1">_xll.BInterpol($C$7:$C$25,$D$7:$D$25,N33,$Q$3)/100</f>
        <v>#NAME?</v>
      </c>
      <c r="U33" s="227" t="e">
        <f t="shared" ca="1" si="3"/>
        <v>#NAME?</v>
      </c>
      <c r="V33" s="226" t="e">
        <f ca="1">+(T33*SUMPRODUCT($S$7:S33,$U$7:U33)-SUMPRODUCT($S$7:S32,$V$7:V32,$U$7:U32))/(S33*U33)</f>
        <v>#NAME?</v>
      </c>
      <c r="W33" s="225" t="e">
        <f ca="1">+(1-X33)/SUMPRODUCT($X$7:X33,$S$7:S33)</f>
        <v>#NAME?</v>
      </c>
      <c r="X33" s="33" t="e">
        <f ca="1">+(1-SUMPRODUCT($V$7:V32,$S$7:S32,$X$7:X32))/(1+V33*S33)</f>
        <v>#NAME?</v>
      </c>
      <c r="Y33" s="33" t="e">
        <f t="shared" ca="1" si="8"/>
        <v>#NAME?</v>
      </c>
      <c r="Z33" s="34" t="e">
        <f ca="1">((T33*SUMPRODUCT($U$7:U33,$S$7:S33)+U33)*$Z$6-SUMPRODUCT($S$7:S32,$Z$7:Z32,$U$7:U32)*AA33)/((1+AA33*S33)*U33)</f>
        <v>#NAME?</v>
      </c>
      <c r="AA33" s="45" t="e">
        <f ca="1">_xll.BInterpol($H$36:$H$52,$J$36:$J$52,M33,$Q$3)/100</f>
        <v>#NAME?</v>
      </c>
      <c r="AB33" s="46" t="e">
        <f ca="1">+($Z$6-Z33*X33)/SUMPRODUCT($Z$7:Z33,$X$7:X33,$S$7:S33)</f>
        <v>#NAME?</v>
      </c>
      <c r="AC33" s="46" t="e">
        <f t="shared" ca="1" si="18"/>
        <v>#NAME?</v>
      </c>
      <c r="AD33" s="33" t="e">
        <f t="shared" ca="1" si="9"/>
        <v>#NAME?</v>
      </c>
      <c r="AE33" s="224" t="e">
        <f t="shared" ca="1" si="10"/>
        <v>#NAME?</v>
      </c>
      <c r="AF33" s="223" t="e">
        <f ca="1">+((T33*SUMPRODUCT($U$7:U33,$S$7:S33)+U33)*$Z$6-U33*Z33)/SUMPRODUCT($Z$7:Z33,$U$7:U33,$S$7:S33)</f>
        <v>#NAME?</v>
      </c>
      <c r="AG33" s="222" t="e">
        <f ca="1">+(SUMPRODUCT($AE$7:AE33,$S$7:S33,$AD$7:AD33)+AE33)</f>
        <v>#NAME?</v>
      </c>
      <c r="AH33" s="221" t="e">
        <f ca="1">+SUMPRODUCT($U$7:U33,$S$7:S33)*T33+U33</f>
        <v>#NAME?</v>
      </c>
      <c r="AI33" s="220" t="e">
        <f ca="1">+(AH33-AG33)/SUMPRODUCT($AE$7:AE33,$S$7:S33)</f>
        <v>#NAME?</v>
      </c>
      <c r="AJ33" s="47"/>
      <c r="AK33" s="35" t="e">
        <f ca="1">_xll.BInterpol($C$29:$C$52,$D$29:$D$52,P33,$Q$3)</f>
        <v>#NAME?</v>
      </c>
      <c r="AL33" s="48" t="e">
        <f ca="1">_xll.BInterpol($D$76:$D$135,$C$76:$C$135,P33,$Q$3)/100</f>
        <v>#NAME?</v>
      </c>
      <c r="AM33" s="48" t="e">
        <f ca="1">_xll.BInterpol($H$56:$H$67,$J$56:$J$67,P33,$Q$3)/10000</f>
        <v>#NAME?</v>
      </c>
      <c r="AN33" s="33" t="e">
        <f t="shared" ca="1" si="19"/>
        <v>#NAME?</v>
      </c>
      <c r="AO33" s="44" t="e">
        <f ca="1">((SUMPRODUCT($AL$6:AL32,$S$7:S33,$AK$7:AK33)+AM33*SUMPRODUCT($S$7:S33,$AK$7:AK33)+AK33)*$Q$2-T33*SUMPRODUCT($S$7:S32,$AO$7:AO32)*$Q$2)/($Q$2*(1+T33*S33))</f>
        <v>#NAME?</v>
      </c>
      <c r="AP33" s="49"/>
      <c r="AQ33" s="22" t="e">
        <f ca="1">+((SUMPRODUCT($AL$6:AL32,$AK$7:AK33,$S$7:S33)+SUMPRODUCT($S$7:S33,$AK$7:AK33)*AM33+AK33)-$Q$2*SUMPRODUCT($AQ$7:AQ32,$AK$7:AK32,$S$7:S32)*T33)/$Q$2*(AK33+AK33*T33*S33)</f>
        <v>#NAME?</v>
      </c>
      <c r="AR33" s="49" t="e">
        <f t="shared" ca="1" si="20"/>
        <v>#NAME?</v>
      </c>
      <c r="AS33" s="49" t="e">
        <f t="shared" ca="1" si="22"/>
        <v>#NAME?</v>
      </c>
      <c r="AT33" s="201" t="e">
        <f t="shared" ca="1" si="11"/>
        <v>#NAME?</v>
      </c>
      <c r="AU33" s="201" t="e">
        <f ca="1">+($Q$2-SUMPRODUCT($AL$6:AL32,$AR$7:AR33,$X$7:X33,$S$7:S33)-AR33*X33)/(SUMPRODUCT($S$7:S33,$X$7:X33,$AR$7:AR33))</f>
        <v>#NAME?</v>
      </c>
      <c r="AV33" s="26" t="e">
        <f t="shared" ca="1" si="21"/>
        <v>#NAME?</v>
      </c>
      <c r="AW33" s="6" t="e">
        <f t="shared" ca="1" si="17"/>
        <v>#NAME?</v>
      </c>
      <c r="AX33" s="154" t="e">
        <f t="shared" ca="1" si="12"/>
        <v>#NAME?</v>
      </c>
      <c r="AY33" s="154" t="e">
        <f t="shared" ca="1" si="13"/>
        <v>#NAME?</v>
      </c>
      <c r="AZ33" s="154" t="e">
        <f t="shared" ca="1" si="14"/>
        <v>#NAME?</v>
      </c>
      <c r="BA33" s="273" t="e">
        <f t="shared" ca="1" si="15"/>
        <v>#NAME?</v>
      </c>
    </row>
    <row r="34" spans="2:53">
      <c r="B34" s="76"/>
      <c r="C34" s="39">
        <v>1099</v>
      </c>
      <c r="D34" s="77">
        <v>0.9245359981882425</v>
      </c>
      <c r="E34" s="78" t="s">
        <v>209</v>
      </c>
      <c r="F34" s="22"/>
      <c r="G34" s="328" t="s">
        <v>35</v>
      </c>
      <c r="H34" s="329"/>
      <c r="I34" s="329"/>
      <c r="J34" s="330"/>
      <c r="L34" s="30">
        <v>28</v>
      </c>
      <c r="M34" s="31">
        <f t="shared" ca="1" si="5"/>
        <v>5116</v>
      </c>
      <c r="N34" s="41">
        <f ca="1">WORKDAY(EDATE($O$3,6*L34)-1,1,[3]Aux!$A$2:$B$498)</f>
        <v>49940</v>
      </c>
      <c r="O34" s="40">
        <f t="shared" ca="1" si="0"/>
        <v>14.2</v>
      </c>
      <c r="P34" s="42">
        <f t="shared" ca="1" si="6"/>
        <v>5114</v>
      </c>
      <c r="Q34" s="43">
        <f t="shared" ca="1" si="7"/>
        <v>182</v>
      </c>
      <c r="R34" s="229">
        <f t="shared" ca="1" si="1"/>
        <v>14.205555555555556</v>
      </c>
      <c r="S34" s="228">
        <f t="shared" ca="1" si="2"/>
        <v>0.50555555555555554</v>
      </c>
      <c r="T34" s="268" t="e">
        <f ca="1">_xll.BInterpol($C$7:$C$25,$D$7:$D$25,N34,$Q$3)/100</f>
        <v>#NAME?</v>
      </c>
      <c r="U34" s="227" t="e">
        <f t="shared" ca="1" si="3"/>
        <v>#NAME?</v>
      </c>
      <c r="V34" s="226" t="e">
        <f ca="1">+(T34*SUMPRODUCT($S$7:S34,$U$7:U34)-SUMPRODUCT($S$7:S33,$V$7:V33,$U$7:U33))/(S34*U34)</f>
        <v>#NAME?</v>
      </c>
      <c r="W34" s="225" t="e">
        <f ca="1">+(1-X34)/SUMPRODUCT($X$7:X34,$S$7:S34)</f>
        <v>#NAME?</v>
      </c>
      <c r="X34" s="33" t="e">
        <f ca="1">+(1-SUMPRODUCT($V$7:V33,$S$7:S33,$X$7:X33))/(1+V34*S34)</f>
        <v>#NAME?</v>
      </c>
      <c r="Y34" s="33" t="e">
        <f t="shared" ca="1" si="8"/>
        <v>#NAME?</v>
      </c>
      <c r="Z34" s="34" t="e">
        <f ca="1">((T34*SUMPRODUCT($U$7:U34,$S$7:S34)+U34)*$Z$6-SUMPRODUCT($S$7:S33,$Z$7:Z33,$U$7:U33)*AA34)/((1+AA34*S34)*U34)</f>
        <v>#NAME?</v>
      </c>
      <c r="AA34" s="45" t="e">
        <f ca="1">_xll.BInterpol($H$36:$H$52,$J$36:$J$52,M34,$Q$3)/100</f>
        <v>#NAME?</v>
      </c>
      <c r="AB34" s="46" t="e">
        <f ca="1">+($Z$6-Z34*X34)/SUMPRODUCT($Z$7:Z34,$X$7:X34,$S$7:S34)</f>
        <v>#NAME?</v>
      </c>
      <c r="AC34" s="46" t="e">
        <f t="shared" ca="1" si="18"/>
        <v>#NAME?</v>
      </c>
      <c r="AD34" s="33" t="e">
        <f t="shared" ca="1" si="9"/>
        <v>#NAME?</v>
      </c>
      <c r="AE34" s="224" t="e">
        <f t="shared" ca="1" si="10"/>
        <v>#NAME?</v>
      </c>
      <c r="AF34" s="223" t="e">
        <f ca="1">+((T34*SUMPRODUCT($U$7:U34,$S$7:S34)+U34)*$Z$6-U34*Z34)/SUMPRODUCT($Z$7:Z34,$U$7:U34,$S$7:S34)</f>
        <v>#NAME?</v>
      </c>
      <c r="AG34" s="222" t="e">
        <f ca="1">+(SUMPRODUCT($AE$7:AE34,$S$7:S34,$AD$7:AD34)+AE34)</f>
        <v>#NAME?</v>
      </c>
      <c r="AH34" s="221" t="e">
        <f ca="1">+SUMPRODUCT($U$7:U34,$S$7:S34)*T34+U34</f>
        <v>#NAME?</v>
      </c>
      <c r="AI34" s="220" t="e">
        <f ca="1">+(AH34-AG34)/SUMPRODUCT($AE$7:AE34,$S$7:S34)</f>
        <v>#NAME?</v>
      </c>
      <c r="AJ34" s="47"/>
      <c r="AK34" s="35" t="e">
        <f ca="1">_xll.BInterpol($C$29:$C$52,$D$29:$D$52,P34,$Q$3)</f>
        <v>#NAME?</v>
      </c>
      <c r="AL34" s="48" t="e">
        <f ca="1">_xll.BInterpol($D$76:$D$135,$C$76:$C$135,P34,$Q$3)/100</f>
        <v>#NAME?</v>
      </c>
      <c r="AM34" s="48" t="e">
        <f ca="1">_xll.BInterpol($H$56:$H$67,$J$56:$J$67,P34,$Q$3)/10000</f>
        <v>#NAME?</v>
      </c>
      <c r="AN34" s="33" t="e">
        <f t="shared" ca="1" si="19"/>
        <v>#NAME?</v>
      </c>
      <c r="AO34" s="44" t="e">
        <f ca="1">((SUMPRODUCT($AL$6:AL33,$S$7:S34,$AK$7:AK34)+AM34*SUMPRODUCT($S$7:S34,$AK$7:AK34)+AK34)*$Q$2-T34*SUMPRODUCT($S$7:S33,$AO$7:AO33)*$Q$2)/($Q$2*(1+T34*S34))</f>
        <v>#NAME?</v>
      </c>
      <c r="AP34" s="49"/>
      <c r="AQ34" s="22" t="e">
        <f ca="1">+((SUMPRODUCT($AL$6:AL33,$AK$7:AK34,$S$7:S34)+SUMPRODUCT($S$7:S34,$AK$7:AK34)*AM34+AK34)-$Q$2*SUMPRODUCT($AQ$7:AQ33,$AK$7:AK33,$S$7:S33)*T34)/$Q$2*(AK34+AK34*T34*S34)</f>
        <v>#NAME?</v>
      </c>
      <c r="AR34" s="49" t="e">
        <f t="shared" ca="1" si="20"/>
        <v>#NAME?</v>
      </c>
      <c r="AS34" s="49" t="e">
        <f t="shared" ca="1" si="22"/>
        <v>#NAME?</v>
      </c>
      <c r="AT34" s="201" t="e">
        <f t="shared" ca="1" si="11"/>
        <v>#NAME?</v>
      </c>
      <c r="AU34" s="201" t="e">
        <f ca="1">+($Q$2-SUMPRODUCT($AL$6:AL33,$AR$7:AR34,$X$7:X34,$S$7:S34)-AR34*X34)/(SUMPRODUCT($S$7:S34,$X$7:X34,$AR$7:AR34))</f>
        <v>#NAME?</v>
      </c>
      <c r="AV34" s="26" t="e">
        <f t="shared" ca="1" si="21"/>
        <v>#NAME?</v>
      </c>
      <c r="AW34" s="6" t="e">
        <f t="shared" ca="1" si="17"/>
        <v>#NAME?</v>
      </c>
      <c r="AX34" s="154" t="e">
        <f t="shared" ca="1" si="12"/>
        <v>#NAME?</v>
      </c>
      <c r="AY34" s="154" t="e">
        <f t="shared" ca="1" si="13"/>
        <v>#NAME?</v>
      </c>
      <c r="AZ34" s="154" t="e">
        <f t="shared" ca="1" si="14"/>
        <v>#NAME?</v>
      </c>
      <c r="BA34" s="273" t="e">
        <f t="shared" ca="1" si="15"/>
        <v>#NAME?</v>
      </c>
    </row>
    <row r="35" spans="2:53">
      <c r="B35" s="76"/>
      <c r="C35" s="39">
        <v>1463</v>
      </c>
      <c r="D35" s="77">
        <v>0.90624829057044809</v>
      </c>
      <c r="E35" s="78" t="s">
        <v>209</v>
      </c>
      <c r="F35" s="22"/>
      <c r="G35" s="28" t="s">
        <v>38</v>
      </c>
      <c r="H35" s="23" t="s">
        <v>37</v>
      </c>
      <c r="I35" s="23" t="s">
        <v>40</v>
      </c>
      <c r="J35" s="29" t="s">
        <v>41</v>
      </c>
      <c r="L35" s="30">
        <v>29</v>
      </c>
      <c r="M35" s="31">
        <f t="shared" ca="1" si="5"/>
        <v>5298</v>
      </c>
      <c r="N35" s="41">
        <f ca="1">WORKDAY(EDATE($O$3,6*L35)-1,1,[3]Aux!$A$2:$B$498)</f>
        <v>50122</v>
      </c>
      <c r="O35" s="40">
        <f t="shared" ca="1" si="0"/>
        <v>14.7</v>
      </c>
      <c r="P35" s="42">
        <f t="shared" ca="1" si="6"/>
        <v>5296</v>
      </c>
      <c r="Q35" s="43">
        <f t="shared" ca="1" si="7"/>
        <v>182</v>
      </c>
      <c r="R35" s="229">
        <f t="shared" ca="1" si="1"/>
        <v>14.71111111111111</v>
      </c>
      <c r="S35" s="228">
        <f t="shared" ca="1" si="2"/>
        <v>0.50555555555555554</v>
      </c>
      <c r="T35" s="268" t="e">
        <f ca="1">_xll.BInterpol($C$7:$C$25,$D$7:$D$25,N35,$Q$3)/100</f>
        <v>#NAME?</v>
      </c>
      <c r="U35" s="227" t="e">
        <f t="shared" ca="1" si="3"/>
        <v>#NAME?</v>
      </c>
      <c r="V35" s="226" t="e">
        <f ca="1">+(T35*SUMPRODUCT($S$7:S35,$U$7:U35)-SUMPRODUCT($S$7:S34,$V$7:V34,$U$7:U34))/(S35*U35)</f>
        <v>#NAME?</v>
      </c>
      <c r="W35" s="225" t="e">
        <f ca="1">+(1-X35)/SUMPRODUCT($X$7:X35,$S$7:S35)</f>
        <v>#NAME?</v>
      </c>
      <c r="X35" s="33" t="e">
        <f ca="1">+(1-SUMPRODUCT($V$7:V34,$S$7:S34,$X$7:X34))/(1+V35*S35)</f>
        <v>#NAME?</v>
      </c>
      <c r="Y35" s="33" t="e">
        <f t="shared" ca="1" si="8"/>
        <v>#NAME?</v>
      </c>
      <c r="Z35" s="34" t="e">
        <f ca="1">((T35*SUMPRODUCT($U$7:U35,$S$7:S35)+U35)*$Z$6-SUMPRODUCT($S$7:S34,$Z$7:Z34,$U$7:U34)*AA35)/((1+AA35*S35)*U35)</f>
        <v>#NAME?</v>
      </c>
      <c r="AA35" s="45" t="e">
        <f ca="1">_xll.BInterpol($H$36:$H$52,$J$36:$J$52,M35,$Q$3)/100</f>
        <v>#NAME?</v>
      </c>
      <c r="AB35" s="46" t="e">
        <f ca="1">+($Z$6-Z35*X35)/SUMPRODUCT($Z$7:Z35,$X$7:X35,$S$7:S35)</f>
        <v>#NAME?</v>
      </c>
      <c r="AC35" s="46" t="e">
        <f t="shared" ca="1" si="18"/>
        <v>#NAME?</v>
      </c>
      <c r="AD35" s="33" t="e">
        <f t="shared" ca="1" si="9"/>
        <v>#NAME?</v>
      </c>
      <c r="AE35" s="224" t="e">
        <f t="shared" ca="1" si="10"/>
        <v>#NAME?</v>
      </c>
      <c r="AF35" s="223" t="e">
        <f ca="1">+((T35*SUMPRODUCT($U$7:U35,$S$7:S35)+U35)*$Z$6-U35*Z35)/SUMPRODUCT($Z$7:Z35,$U$7:U35,$S$7:S35)</f>
        <v>#NAME?</v>
      </c>
      <c r="AG35" s="222" t="e">
        <f ca="1">+(SUMPRODUCT($AE$7:AE35,$S$7:S35,$AD$7:AD35)+AE35)</f>
        <v>#NAME?</v>
      </c>
      <c r="AH35" s="221" t="e">
        <f ca="1">+SUMPRODUCT($U$7:U35,$S$7:S35)*T35+U35</f>
        <v>#NAME?</v>
      </c>
      <c r="AI35" s="220" t="e">
        <f ca="1">+(AH35-AG35)/SUMPRODUCT($AE$7:AE35,$S$7:S35)</f>
        <v>#NAME?</v>
      </c>
      <c r="AJ35" s="47"/>
      <c r="AK35" s="35" t="e">
        <f ca="1">_xll.BInterpol($C$29:$C$52,$D$29:$D$52,P35,$Q$3)</f>
        <v>#NAME?</v>
      </c>
      <c r="AL35" s="48" t="e">
        <f ca="1">_xll.BInterpol($D$76:$D$135,$C$76:$C$135,P35,$Q$3)/100</f>
        <v>#NAME?</v>
      </c>
      <c r="AM35" s="48" t="e">
        <f ca="1">_xll.BInterpol($H$56:$H$67,$J$56:$J$67,P35,$Q$3)/10000</f>
        <v>#NAME?</v>
      </c>
      <c r="AN35" s="33" t="e">
        <f t="shared" ca="1" si="19"/>
        <v>#NAME?</v>
      </c>
      <c r="AO35" s="44" t="e">
        <f ca="1">((SUMPRODUCT($AL$6:AL34,$S$7:S35,$AK$7:AK35)+AM35*SUMPRODUCT($S$7:S35,$AK$7:AK35)+AK35)*$Q$2-T35*SUMPRODUCT($S$7:S34,$AO$7:AO34)*$Q$2)/($Q$2*(1+T35*S35))</f>
        <v>#NAME?</v>
      </c>
      <c r="AP35" s="49"/>
      <c r="AQ35" s="22" t="e">
        <f ca="1">+((SUMPRODUCT($AL$6:AL34,$AK$7:AK35,$S$7:S35)+SUMPRODUCT($S$7:S35,$AK$7:AK35)*AM35+AK35)-$Q$2*SUMPRODUCT($AQ$7:AQ34,$AK$7:AK34,$S$7:S34)*T35)/$Q$2*(AK35+AK35*T35*S35)</f>
        <v>#NAME?</v>
      </c>
      <c r="AR35" s="49" t="e">
        <f t="shared" ca="1" si="20"/>
        <v>#NAME?</v>
      </c>
      <c r="AS35" s="49" t="e">
        <f t="shared" ca="1" si="22"/>
        <v>#NAME?</v>
      </c>
      <c r="AT35" s="201" t="e">
        <f t="shared" ca="1" si="11"/>
        <v>#NAME?</v>
      </c>
      <c r="AU35" s="201" t="e">
        <f ca="1">+($Q$2-SUMPRODUCT($AL$6:AL34,$AR$7:AR35,$X$7:X35,$S$7:S35)-AR35*X35)/(SUMPRODUCT($S$7:S35,$X$7:X35,$AR$7:AR35))</f>
        <v>#NAME?</v>
      </c>
      <c r="AV35" s="26" t="e">
        <f t="shared" ca="1" si="21"/>
        <v>#NAME?</v>
      </c>
      <c r="AW35" s="6" t="e">
        <f t="shared" ca="1" si="17"/>
        <v>#NAME?</v>
      </c>
      <c r="AX35" s="154" t="e">
        <f t="shared" ca="1" si="12"/>
        <v>#NAME?</v>
      </c>
      <c r="AY35" s="154" t="e">
        <f t="shared" ca="1" si="13"/>
        <v>#NAME?</v>
      </c>
      <c r="AZ35" s="154" t="e">
        <f t="shared" ca="1" si="14"/>
        <v>#NAME?</v>
      </c>
      <c r="BA35" s="273" t="e">
        <f t="shared" ca="1" si="15"/>
        <v>#NAME?</v>
      </c>
    </row>
    <row r="36" spans="2:53">
      <c r="B36" s="76"/>
      <c r="C36" s="39">
        <v>1828</v>
      </c>
      <c r="D36" s="77">
        <v>0.8883993947902058</v>
      </c>
      <c r="E36" s="78" t="s">
        <v>209</v>
      </c>
      <c r="F36" s="22"/>
      <c r="G36" s="82" t="e">
        <f ca="1">_xll.BDP(I36,"maturity")</f>
        <v>#NAME?</v>
      </c>
      <c r="H36" s="73" t="e">
        <f ca="1">+G36-$O$2</f>
        <v>#NAME?</v>
      </c>
      <c r="I36" s="32" t="s">
        <v>1</v>
      </c>
      <c r="J36" s="83" t="e">
        <f ca="1">_xll.BDP(I36,"px_mid")</f>
        <v>#NAME?</v>
      </c>
      <c r="L36" s="52">
        <v>30</v>
      </c>
      <c r="M36" s="53">
        <f t="shared" ca="1" si="5"/>
        <v>5481</v>
      </c>
      <c r="N36" s="54">
        <f ca="1">WORKDAY(EDATE($O$3,6*L36)-1,1,[3]Aux!$A$2:$B$498)</f>
        <v>50305</v>
      </c>
      <c r="O36" s="55">
        <f t="shared" ca="1" si="0"/>
        <v>15.2</v>
      </c>
      <c r="P36" s="56">
        <f t="shared" ca="1" si="6"/>
        <v>5479</v>
      </c>
      <c r="Q36" s="57">
        <f t="shared" ca="1" si="7"/>
        <v>183</v>
      </c>
      <c r="R36" s="232">
        <f t="shared" ca="1" si="1"/>
        <v>15.219444444444445</v>
      </c>
      <c r="S36" s="231">
        <f t="shared" ca="1" si="2"/>
        <v>0.5083333333333333</v>
      </c>
      <c r="T36" s="269" t="e">
        <f ca="1">_xll.BInterpol($C$7:$C$25,$D$7:$D$25,N36,$Q$3)/100</f>
        <v>#NAME?</v>
      </c>
      <c r="U36" s="230" t="e">
        <f t="shared" ca="1" si="3"/>
        <v>#NAME?</v>
      </c>
      <c r="V36" s="226" t="e">
        <f ca="1">+(T36*SUMPRODUCT($S$7:S36,$U$7:U36)-SUMPRODUCT($S$7:S35,$V$7:V35,$U$7:U35))/(S36*U36)</f>
        <v>#NAME?</v>
      </c>
      <c r="W36" s="225" t="e">
        <f ca="1">+(1-X36)/SUMPRODUCT($X$7:X36,$S$7:S36)</f>
        <v>#NAME?</v>
      </c>
      <c r="X36" s="33" t="e">
        <f ca="1">+(1-SUMPRODUCT($V$7:V35,$S$7:S35,$X$7:X35))/(1+V36*S36)</f>
        <v>#NAME?</v>
      </c>
      <c r="Y36" s="33" t="e">
        <f t="shared" ca="1" si="8"/>
        <v>#NAME?</v>
      </c>
      <c r="Z36" s="60" t="e">
        <f ca="1">((T36*SUMPRODUCT($U$7:U36,$S$7:S36)+U36)*$Z$6-SUMPRODUCT($S$7:S35,$Z$7:Z35,$U$7:U35)*AA36)/((1+AA36*S36)*U36)</f>
        <v>#NAME?</v>
      </c>
      <c r="AA36" s="58" t="e">
        <f ca="1">_xll.BInterpol($H$36:$H$52,$J$36:$J$52,M36,$Q$3)/100</f>
        <v>#NAME?</v>
      </c>
      <c r="AB36" s="46" t="e">
        <f ca="1">+($Z$6-Z36*X36)/SUMPRODUCT($Z$7:Z36,$X$7:X36,$S$7:S36)</f>
        <v>#NAME?</v>
      </c>
      <c r="AC36" s="46" t="e">
        <f t="shared" ca="1" si="18"/>
        <v>#NAME?</v>
      </c>
      <c r="AD36" s="33" t="e">
        <f t="shared" ca="1" si="9"/>
        <v>#NAME?</v>
      </c>
      <c r="AE36" s="224" t="e">
        <f t="shared" ca="1" si="10"/>
        <v>#NAME?</v>
      </c>
      <c r="AF36" s="223" t="e">
        <f ca="1">+((T36*SUMPRODUCT($U$7:U36,$S$7:S36)+U36)*$Z$6-U36*Z36)/SUMPRODUCT($Z$7:Z36,$U$7:U36,$S$7:S36)</f>
        <v>#NAME?</v>
      </c>
      <c r="AG36" s="222" t="e">
        <f ca="1">+(SUMPRODUCT($AE$7:AE36,$S$7:S36,$AD$7:AD36)+AE36)</f>
        <v>#NAME?</v>
      </c>
      <c r="AH36" s="221" t="e">
        <f ca="1">+SUMPRODUCT($U$7:U36,$S$7:S36)*T36+U36</f>
        <v>#NAME?</v>
      </c>
      <c r="AI36" s="220" t="e">
        <f ca="1">+(AH36-AG36)/SUMPRODUCT($AE$7:AE36,$S$7:S36)</f>
        <v>#NAME?</v>
      </c>
      <c r="AJ36" s="47"/>
      <c r="AK36" s="35" t="e">
        <f ca="1">_xll.BInterpol($C$29:$C$52,$D$29:$D$52,P36,$Q$3)</f>
        <v>#NAME?</v>
      </c>
      <c r="AL36" s="48" t="e">
        <f ca="1">_xll.BInterpol($D$76:$D$135,$C$76:$C$135,P36,$Q$3)/100</f>
        <v>#NAME?</v>
      </c>
      <c r="AM36" s="48" t="e">
        <f ca="1">_xll.BInterpol($H$56:$H$67,$J$56:$J$67,P36,$Q$3)/10000</f>
        <v>#NAME?</v>
      </c>
      <c r="AN36" s="33" t="e">
        <f t="shared" ca="1" si="19"/>
        <v>#NAME?</v>
      </c>
      <c r="AO36" s="44" t="e">
        <f ca="1">((SUMPRODUCT($AL$6:AL35,$S$7:S36,$AK$7:AK36)+AM36*SUMPRODUCT($S$7:S36,$AK$7:AK36)+AK36)*$Q$2-T36*SUMPRODUCT($S$7:S35,$AO$7:AO35)*$Q$2)/($Q$2*(1+T36*S36))</f>
        <v>#NAME?</v>
      </c>
      <c r="AP36" s="49"/>
      <c r="AQ36" s="22" t="e">
        <f ca="1">+((SUMPRODUCT($AL$6:AL35,$AK$7:AK36,$S$7:S36)+SUMPRODUCT($S$7:S36,$AK$7:AK36)*AM36+AK36)-$Q$2*SUMPRODUCT($AQ$7:AQ35,$AK$7:AK35,$S$7:S35)*T36)/$Q$2*(AK36+AK36*T36*S36)</f>
        <v>#NAME?</v>
      </c>
      <c r="AR36" s="49" t="e">
        <f t="shared" ca="1" si="20"/>
        <v>#NAME?</v>
      </c>
      <c r="AS36" s="49" t="e">
        <f t="shared" ca="1" si="22"/>
        <v>#NAME?</v>
      </c>
      <c r="AT36" s="201" t="e">
        <f t="shared" ca="1" si="11"/>
        <v>#NAME?</v>
      </c>
      <c r="AU36" s="201" t="e">
        <f ca="1">+($Q$2-SUMPRODUCT($AL$6:AL35,$AR$7:AR36,$X$7:X36,$S$7:S36)-AR36*X36)/(SUMPRODUCT($S$7:S36,$X$7:X36,$AR$7:AR36))</f>
        <v>#NAME?</v>
      </c>
      <c r="AV36" s="26" t="e">
        <f t="shared" ca="1" si="21"/>
        <v>#NAME?</v>
      </c>
      <c r="AW36" s="6" t="e">
        <f t="shared" ca="1" si="17"/>
        <v>#NAME?</v>
      </c>
      <c r="AX36" s="154" t="e">
        <f t="shared" ca="1" si="12"/>
        <v>#NAME?</v>
      </c>
      <c r="AY36" s="154" t="e">
        <f t="shared" ca="1" si="13"/>
        <v>#NAME?</v>
      </c>
      <c r="AZ36" s="154" t="e">
        <f t="shared" ca="1" si="14"/>
        <v>#NAME?</v>
      </c>
      <c r="BA36" s="273" t="e">
        <f t="shared" ca="1" si="15"/>
        <v>#NAME?</v>
      </c>
    </row>
    <row r="37" spans="2:53">
      <c r="B37" s="76"/>
      <c r="C37" s="39">
        <v>2194</v>
      </c>
      <c r="D37" s="77">
        <v>0.86929749761710096</v>
      </c>
      <c r="E37" s="78" t="s">
        <v>209</v>
      </c>
      <c r="F37" s="22"/>
      <c r="G37" s="51" t="e">
        <f ca="1">_xll.BDP(I37,"maturity")</f>
        <v>#NAME?</v>
      </c>
      <c r="H37" s="39" t="e">
        <f ca="1">+G37-$O$2</f>
        <v>#NAME?</v>
      </c>
      <c r="I37" s="40" t="s">
        <v>2</v>
      </c>
      <c r="J37" s="84" t="e">
        <f ca="1">_xll.BDP(I37,"px_mid")</f>
        <v>#NAME?</v>
      </c>
      <c r="L37" s="30">
        <v>31</v>
      </c>
      <c r="M37" s="31">
        <f t="shared" ca="1" si="5"/>
        <v>5662</v>
      </c>
      <c r="N37" s="41">
        <f ca="1">WORKDAY(EDATE($O$3,6*L37)-1,1,[3]Aux!$A$2:$B$498)</f>
        <v>50486</v>
      </c>
      <c r="O37" s="40">
        <f t="shared" ca="1" si="0"/>
        <v>15.7</v>
      </c>
      <c r="P37" s="42">
        <f t="shared" ca="1" si="6"/>
        <v>5660</v>
      </c>
      <c r="Q37" s="43">
        <f t="shared" ca="1" si="7"/>
        <v>181</v>
      </c>
      <c r="R37" s="229">
        <f t="shared" ca="1" si="1"/>
        <v>15.722222222222221</v>
      </c>
      <c r="S37" s="228">
        <f t="shared" ca="1" si="2"/>
        <v>0.50277777777777777</v>
      </c>
      <c r="T37" s="268" t="e">
        <f ca="1">_xll.BInterpol($C$7:$C$25,$D$7:$D$25,N37,$Q$3)/100</f>
        <v>#NAME?</v>
      </c>
      <c r="U37" s="227" t="e">
        <f t="shared" ca="1" si="3"/>
        <v>#NAME?</v>
      </c>
      <c r="V37" s="226" t="e">
        <f ca="1">+(T37*SUMPRODUCT($S$7:S37,$U$7:U37)-SUMPRODUCT($S$7:S36,$V$7:V36,$U$7:U36))/(S37*U37)</f>
        <v>#NAME?</v>
      </c>
      <c r="W37" s="225" t="e">
        <f ca="1">+(1-X37)/SUMPRODUCT($X$7:X37,$S$7:S37)</f>
        <v>#NAME?</v>
      </c>
      <c r="X37" s="33" t="e">
        <f ca="1">+(1-SUMPRODUCT($V$7:V36,$S$7:S36,$X$7:X36))/(1+V37*S37)</f>
        <v>#NAME?</v>
      </c>
      <c r="Y37" s="33" t="e">
        <f t="shared" ca="1" si="8"/>
        <v>#NAME?</v>
      </c>
      <c r="Z37" s="34" t="e">
        <f ca="1">((T37*SUMPRODUCT($U$7:U37,$S$7:S37)+U37)*$Z$6-SUMPRODUCT($S$7:S36,$Z$7:Z36,$U$7:U36)*AA37)/((1+AA37*S37)*U37)</f>
        <v>#NAME?</v>
      </c>
      <c r="AA37" s="45" t="e">
        <f ca="1">_xll.BInterpol($H$36:$H$52,$J$36:$J$52,M37,$Q$3)/100</f>
        <v>#NAME?</v>
      </c>
      <c r="AB37" s="46" t="e">
        <f ca="1">+($Z$6-Z37*X37)/SUMPRODUCT($Z$7:Z37,$X$7:X37,$S$7:S37)</f>
        <v>#NAME?</v>
      </c>
      <c r="AC37" s="46" t="e">
        <f t="shared" ca="1" si="18"/>
        <v>#NAME?</v>
      </c>
      <c r="AD37" s="33" t="e">
        <f t="shared" ca="1" si="9"/>
        <v>#NAME?</v>
      </c>
      <c r="AE37" s="224" t="e">
        <f t="shared" ca="1" si="10"/>
        <v>#NAME?</v>
      </c>
      <c r="AF37" s="223" t="e">
        <f ca="1">+((T37*SUMPRODUCT($U$7:U37,$S$7:S37)+U37)*$Z$6-U37*Z37)/SUMPRODUCT($Z$7:Z37,$U$7:U37,$S$7:S37)</f>
        <v>#NAME?</v>
      </c>
      <c r="AG37" s="222" t="e">
        <f ca="1">+(SUMPRODUCT($AE$7:AE37,$S$7:S37,$AD$7:AD37)+AE37)</f>
        <v>#NAME?</v>
      </c>
      <c r="AH37" s="221" t="e">
        <f ca="1">+SUMPRODUCT($U$7:U37,$S$7:S37)*T37+U37</f>
        <v>#NAME?</v>
      </c>
      <c r="AI37" s="220" t="e">
        <f ca="1">+(AH37-AG37)/SUMPRODUCT($AE$7:AE37,$S$7:S37)</f>
        <v>#NAME?</v>
      </c>
      <c r="AJ37" s="47"/>
      <c r="AK37" s="35" t="e">
        <f ca="1">_xll.BInterpol($C$29:$C$52,$D$29:$D$52,P37,$Q$3)</f>
        <v>#NAME?</v>
      </c>
      <c r="AL37" s="48" t="e">
        <f ca="1">_xll.BInterpol($D$76:$D$135,$C$76:$C$135,P37,$Q$3)/100</f>
        <v>#NAME?</v>
      </c>
      <c r="AM37" s="48" t="e">
        <f ca="1">_xll.BInterpol($H$56:$H$67,$J$56:$J$67,P37,$Q$3)/10000</f>
        <v>#NAME?</v>
      </c>
      <c r="AN37" s="33" t="e">
        <f t="shared" ca="1" si="19"/>
        <v>#NAME?</v>
      </c>
      <c r="AO37" s="44" t="e">
        <f ca="1">((SUMPRODUCT($AL$6:AL36,$S$7:S37,$AK$7:AK37)+AM37*SUMPRODUCT($S$7:S37,$AK$7:AK37)+AK37)*$Q$2-T37*SUMPRODUCT($S$7:S36,$AO$7:AO36)*$Q$2)/($Q$2*(1+T37*S37))</f>
        <v>#NAME?</v>
      </c>
      <c r="AP37" s="49"/>
      <c r="AQ37" s="22" t="e">
        <f ca="1">+((SUMPRODUCT($AL$6:AL36,$AK$7:AK37,$S$7:S37)+SUMPRODUCT($S$7:S37,$AK$7:AK37)*AM37+AK37)-$Q$2*SUMPRODUCT($AQ$7:AQ36,$AK$7:AK36,$S$7:S36)*T37)/$Q$2*(AK37+AK37*T37*S37)</f>
        <v>#NAME?</v>
      </c>
      <c r="AR37" s="49" t="e">
        <f t="shared" ca="1" si="20"/>
        <v>#NAME?</v>
      </c>
      <c r="AS37" s="49" t="e">
        <f t="shared" ca="1" si="22"/>
        <v>#NAME?</v>
      </c>
      <c r="AT37" s="201" t="e">
        <f t="shared" ca="1" si="11"/>
        <v>#NAME?</v>
      </c>
      <c r="AU37" s="201" t="e">
        <f ca="1">+($Q$2-SUMPRODUCT($AL$6:AL36,$AR$7:AR37,$X$7:X37,$S$7:S37)-AR37*X37)/(SUMPRODUCT($S$7:S37,$X$7:X37,$AR$7:AR37))</f>
        <v>#NAME?</v>
      </c>
      <c r="AV37" s="26" t="e">
        <f t="shared" ca="1" si="21"/>
        <v>#NAME?</v>
      </c>
      <c r="AW37" s="6" t="e">
        <f t="shared" ca="1" si="17"/>
        <v>#NAME?</v>
      </c>
      <c r="AX37" s="154" t="e">
        <f t="shared" ca="1" si="12"/>
        <v>#NAME?</v>
      </c>
      <c r="AY37" s="154" t="e">
        <f t="shared" ca="1" si="13"/>
        <v>#NAME?</v>
      </c>
      <c r="AZ37" s="154" t="e">
        <f t="shared" ca="1" si="14"/>
        <v>#NAME?</v>
      </c>
      <c r="BA37" s="273" t="e">
        <f t="shared" ca="1" si="15"/>
        <v>#NAME?</v>
      </c>
    </row>
    <row r="38" spans="2:53">
      <c r="B38" s="76"/>
      <c r="C38" s="39">
        <v>2559</v>
      </c>
      <c r="D38" s="77">
        <v>0.84961757699778473</v>
      </c>
      <c r="E38" s="78" t="s">
        <v>209</v>
      </c>
      <c r="F38" s="22"/>
      <c r="G38" s="51" t="e">
        <f ca="1">_xll.BDP(I38,"maturity")</f>
        <v>#NAME?</v>
      </c>
      <c r="H38" s="39" t="e">
        <f ca="1">+G38-$O$2</f>
        <v>#NAME?</v>
      </c>
      <c r="I38" s="40" t="s">
        <v>3</v>
      </c>
      <c r="J38" s="84" t="e">
        <f ca="1">_xll.BDP(I38,"px_mid")</f>
        <v>#NAME?</v>
      </c>
      <c r="L38" s="30">
        <v>32</v>
      </c>
      <c r="M38" s="31">
        <f t="shared" ca="1" si="5"/>
        <v>5846</v>
      </c>
      <c r="N38" s="41">
        <f ca="1">WORKDAY(EDATE($O$3,6*L38)-1,1,[3]Aux!$A$2:$B$498)</f>
        <v>50670</v>
      </c>
      <c r="O38" s="40">
        <f t="shared" ref="O38:O66" ca="1" si="23">ROUND(P38/360,1)</f>
        <v>16.2</v>
      </c>
      <c r="P38" s="42">
        <f t="shared" ca="1" si="6"/>
        <v>5844</v>
      </c>
      <c r="Q38" s="43">
        <f t="shared" ca="1" si="7"/>
        <v>184</v>
      </c>
      <c r="R38" s="229">
        <f t="shared" ref="R38:R66" ca="1" si="24">+P38/360</f>
        <v>16.233333333333334</v>
      </c>
      <c r="S38" s="228">
        <f t="shared" ref="S38:S66" ca="1" si="25">+Q38/360</f>
        <v>0.51111111111111107</v>
      </c>
      <c r="T38" s="268" t="e">
        <f ca="1">_xll.BInterpol($C$7:$C$25,$D$7:$D$25,N38,$Q$3)/100</f>
        <v>#NAME?</v>
      </c>
      <c r="U38" s="227" t="e">
        <f t="shared" ref="U38:U66" ca="1" si="26">+AO38</f>
        <v>#NAME?</v>
      </c>
      <c r="V38" s="226" t="e">
        <f ca="1">+(T38*SUMPRODUCT($S$7:S38,$U$7:U38)-SUMPRODUCT($S$7:S37,$V$7:V37,$U$7:U37))/(S38*U38)</f>
        <v>#NAME?</v>
      </c>
      <c r="W38" s="225" t="e">
        <f ca="1">+(1-X38)/SUMPRODUCT($X$7:X38,$S$7:S38)</f>
        <v>#NAME?</v>
      </c>
      <c r="X38" s="33" t="e">
        <f ca="1">+(1-SUMPRODUCT($V$7:V37,$S$7:S37,$X$7:X37))/(1+V38*S38)</f>
        <v>#NAME?</v>
      </c>
      <c r="Y38" s="33" t="e">
        <f t="shared" ca="1" si="8"/>
        <v>#NAME?</v>
      </c>
      <c r="Z38" s="34" t="e">
        <f ca="1">((T38*SUMPRODUCT($U$7:U38,$S$7:S38)+U38)*$Z$6-SUMPRODUCT($S$7:S37,$Z$7:Z37,$U$7:U37)*AA38)/((1+AA38*S38)*U38)</f>
        <v>#NAME?</v>
      </c>
      <c r="AA38" s="45" t="e">
        <f ca="1">_xll.BInterpol($H$36:$H$52,$J$36:$J$52,M38,$Q$3)/100</f>
        <v>#NAME?</v>
      </c>
      <c r="AB38" s="46" t="e">
        <f ca="1">+($Z$6-Z38*X38)/SUMPRODUCT($Z$7:Z38,$X$7:X38,$S$7:S38)</f>
        <v>#NAME?</v>
      </c>
      <c r="AC38" s="46" t="e">
        <f t="shared" ca="1" si="18"/>
        <v>#NAME?</v>
      </c>
      <c r="AD38" s="33" t="e">
        <f t="shared" ca="1" si="9"/>
        <v>#NAME?</v>
      </c>
      <c r="AE38" s="224" t="e">
        <f t="shared" ca="1" si="10"/>
        <v>#NAME?</v>
      </c>
      <c r="AF38" s="223" t="e">
        <f ca="1">+((T38*SUMPRODUCT($U$7:U38,$S$7:S38)+U38)*$Z$6-U38*Z38)/SUMPRODUCT($Z$7:Z38,$U$7:U38,$S$7:S38)</f>
        <v>#NAME?</v>
      </c>
      <c r="AG38" s="222" t="e">
        <f ca="1">+(SUMPRODUCT($AE$7:AE38,$S$7:S38,$AD$7:AD38)+AE38)</f>
        <v>#NAME?</v>
      </c>
      <c r="AH38" s="221" t="e">
        <f ca="1">+SUMPRODUCT($U$7:U38,$S$7:S38)*T38+U38</f>
        <v>#NAME?</v>
      </c>
      <c r="AI38" s="220" t="e">
        <f ca="1">+(AH38-AG38)/SUMPRODUCT($AE$7:AE38,$S$7:S38)</f>
        <v>#NAME?</v>
      </c>
      <c r="AJ38" s="47"/>
      <c r="AK38" s="35" t="e">
        <f ca="1">_xll.BInterpol($C$29:$C$52,$D$29:$D$52,P38,$Q$3)</f>
        <v>#NAME?</v>
      </c>
      <c r="AL38" s="48" t="e">
        <f ca="1">_xll.BInterpol($D$76:$D$135,$C$76:$C$135,P38,$Q$3)/100</f>
        <v>#NAME?</v>
      </c>
      <c r="AM38" s="48" t="e">
        <f ca="1">_xll.BInterpol($H$56:$H$67,$J$56:$J$67,P38,$Q$3)/10000</f>
        <v>#NAME?</v>
      </c>
      <c r="AN38" s="33" t="e">
        <f t="shared" ca="1" si="19"/>
        <v>#NAME?</v>
      </c>
      <c r="AO38" s="44" t="e">
        <f ca="1">((SUMPRODUCT($AL$6:AL37,$S$7:S38,$AK$7:AK38)+AM38*SUMPRODUCT($S$7:S38,$AK$7:AK38)+AK38)*$Q$2-T38*SUMPRODUCT($S$7:S37,$AO$7:AO37)*$Q$2)/($Q$2*(1+T38*S38))</f>
        <v>#NAME?</v>
      </c>
      <c r="AP38" s="49"/>
      <c r="AQ38" s="22" t="e">
        <f ca="1">+((SUMPRODUCT($AL$6:AL37,$AK$7:AK38,$S$7:S38)+SUMPRODUCT($S$7:S38,$AK$7:AK38)*AM38+AK38)-$Q$2*SUMPRODUCT($AQ$7:AQ37,$AK$7:AK37,$S$7:S37)*T38)/$Q$2*(AK38+AK38*T38*S38)</f>
        <v>#NAME?</v>
      </c>
      <c r="AR38" s="49" t="e">
        <f t="shared" ca="1" si="20"/>
        <v>#NAME?</v>
      </c>
      <c r="AS38" s="49" t="e">
        <f t="shared" ca="1" si="22"/>
        <v>#NAME?</v>
      </c>
      <c r="AT38" s="201" t="e">
        <f t="shared" ca="1" si="11"/>
        <v>#NAME?</v>
      </c>
      <c r="AU38" s="201" t="e">
        <f ca="1">+($Q$2-SUMPRODUCT($AL$6:AL37,$AR$7:AR38,$X$7:X38,$S$7:S38)-AR38*X38)/(SUMPRODUCT($S$7:S38,$X$7:X38,$AR$7:AR38))</f>
        <v>#NAME?</v>
      </c>
      <c r="AV38" s="26" t="e">
        <f t="shared" ca="1" si="21"/>
        <v>#NAME?</v>
      </c>
      <c r="AW38" s="6" t="e">
        <f t="shared" ca="1" si="17"/>
        <v>#NAME?</v>
      </c>
      <c r="AX38" s="154" t="e">
        <f t="shared" ca="1" si="12"/>
        <v>#NAME?</v>
      </c>
      <c r="AY38" s="154" t="e">
        <f t="shared" ca="1" si="13"/>
        <v>#NAME?</v>
      </c>
      <c r="AZ38" s="154" t="e">
        <f t="shared" ca="1" si="14"/>
        <v>#NAME?</v>
      </c>
      <c r="BA38" s="273" t="e">
        <f t="shared" ca="1" si="15"/>
        <v>#NAME?</v>
      </c>
    </row>
    <row r="39" spans="2:53">
      <c r="B39" s="76"/>
      <c r="C39" s="39">
        <v>2926</v>
      </c>
      <c r="D39" s="77">
        <v>0.83053903295438547</v>
      </c>
      <c r="E39" s="78" t="s">
        <v>209</v>
      </c>
      <c r="F39" s="22"/>
      <c r="G39" s="38" t="e">
        <f ca="1">EDATE(G38,6)</f>
        <v>#NAME?</v>
      </c>
      <c r="H39" s="39" t="e">
        <f ca="1">+H38+180</f>
        <v>#NAME?</v>
      </c>
      <c r="I39" s="85" t="s">
        <v>4</v>
      </c>
      <c r="J39" s="84" t="e">
        <f ca="1">_xll.BDP(I39,"px_mid")</f>
        <v>#NAME?</v>
      </c>
      <c r="L39" s="30">
        <v>33</v>
      </c>
      <c r="M39" s="31">
        <f t="shared" ref="M39:M66" ca="1" si="27">+N39-$O$2</f>
        <v>6027</v>
      </c>
      <c r="N39" s="41">
        <f ca="1">WORKDAY(EDATE($O$3,6*L39)-1,1,[3]Aux!$A$2:$B$498)</f>
        <v>50851</v>
      </c>
      <c r="O39" s="40">
        <f t="shared" ca="1" si="23"/>
        <v>16.7</v>
      </c>
      <c r="P39" s="42">
        <f t="shared" ref="P39:P66" ca="1" si="28">+N39-$O$3</f>
        <v>6025</v>
      </c>
      <c r="Q39" s="43">
        <f t="shared" ref="Q39:Q66" ca="1" si="29">+N39-N38</f>
        <v>181</v>
      </c>
      <c r="R39" s="229">
        <f t="shared" ca="1" si="24"/>
        <v>16.736111111111111</v>
      </c>
      <c r="S39" s="228">
        <f t="shared" ca="1" si="25"/>
        <v>0.50277777777777777</v>
      </c>
      <c r="T39" s="268" t="e">
        <f ca="1">_xll.BInterpol($C$7:$C$25,$D$7:$D$25,N39,$Q$3)/100</f>
        <v>#NAME?</v>
      </c>
      <c r="U39" s="227" t="e">
        <f t="shared" ca="1" si="26"/>
        <v>#NAME?</v>
      </c>
      <c r="V39" s="226" t="e">
        <f ca="1">+(T39*SUMPRODUCT($S$7:S39,$U$7:U39)-SUMPRODUCT($S$7:S38,$V$7:V38,$U$7:U38))/(S39*U39)</f>
        <v>#NAME?</v>
      </c>
      <c r="W39" s="225" t="e">
        <f ca="1">+(1-X39)/SUMPRODUCT($X$7:X39,$S$7:S39)</f>
        <v>#NAME?</v>
      </c>
      <c r="X39" s="33" t="e">
        <f ca="1">+(1-SUMPRODUCT($V$7:V38,$S$7:S38,$X$7:X38))/(1+V39*S39)</f>
        <v>#NAME?</v>
      </c>
      <c r="Y39" s="33" t="e">
        <f t="shared" ref="Y39:Y66" ca="1" si="30">+W39-T39</f>
        <v>#NAME?</v>
      </c>
      <c r="Z39" s="34" t="e">
        <f ca="1">((T39*SUMPRODUCT($U$7:U39,$S$7:S39)+U39)*$Z$6-SUMPRODUCT($S$7:S38,$Z$7:Z38,$U$7:U38)*AA39)/((1+AA39*S39)*U39)</f>
        <v>#NAME?</v>
      </c>
      <c r="AA39" s="45" t="e">
        <f ca="1">_xll.BInterpol($H$36:$H$52,$J$36:$J$52,M39,$Q$3)/100</f>
        <v>#NAME?</v>
      </c>
      <c r="AB39" s="46" t="e">
        <f ca="1">+($Z$6-Z39*X39)/SUMPRODUCT($Z$7:Z39,$X$7:X39,$S$7:S39)</f>
        <v>#NAME?</v>
      </c>
      <c r="AC39" s="46" t="e">
        <f t="shared" ca="1" si="18"/>
        <v>#NAME?</v>
      </c>
      <c r="AD39" s="33" t="e">
        <f t="shared" ref="AD39:AD66" ca="1" si="31">+((1+V39*S39)/(Z39/Z38)-1)/S39</f>
        <v>#NAME?</v>
      </c>
      <c r="AE39" s="224" t="e">
        <f t="shared" ref="AE39:AE66" ca="1" si="32">+U39/(1/(Z39/$Z$6))</f>
        <v>#NAME?</v>
      </c>
      <c r="AF39" s="223" t="e">
        <f ca="1">+((T39*SUMPRODUCT($U$7:U39,$S$7:S39)+U39)*$Z$6-U39*Z39)/SUMPRODUCT($Z$7:Z39,$U$7:U39,$S$7:S39)</f>
        <v>#NAME?</v>
      </c>
      <c r="AG39" s="222" t="e">
        <f ca="1">+(SUMPRODUCT($AE$7:AE39,$S$7:S39,$AD$7:AD39)+AE39)</f>
        <v>#NAME?</v>
      </c>
      <c r="AH39" s="221" t="e">
        <f ca="1">+SUMPRODUCT($U$7:U39,$S$7:S39)*T39+U39</f>
        <v>#NAME?</v>
      </c>
      <c r="AI39" s="220" t="e">
        <f ca="1">+(AH39-AG39)/SUMPRODUCT($AE$7:AE39,$S$7:S39)</f>
        <v>#NAME?</v>
      </c>
      <c r="AJ39" s="47"/>
      <c r="AK39" s="35" t="e">
        <f ca="1">_xll.BInterpol($C$29:$C$52,$D$29:$D$52,P39,$Q$3)</f>
        <v>#NAME?</v>
      </c>
      <c r="AL39" s="48" t="e">
        <f ca="1">_xll.BInterpol($D$76:$D$135,$C$76:$C$135,P39,$Q$3)/100</f>
        <v>#NAME?</v>
      </c>
      <c r="AM39" s="48" t="e">
        <f ca="1">_xll.BInterpol($H$56:$H$67,$J$56:$J$67,P39,$Q$3)/10000</f>
        <v>#NAME?</v>
      </c>
      <c r="AN39" s="33" t="e">
        <f t="shared" ca="1" si="19"/>
        <v>#NAME?</v>
      </c>
      <c r="AO39" s="44" t="e">
        <f ca="1">((SUMPRODUCT($AL$6:AL38,$S$7:S39,$AK$7:AK39)+AM39*SUMPRODUCT($S$7:S39,$AK$7:AK39)+AK39)*$Q$2-T39*SUMPRODUCT($S$7:S38,$AO$7:AO38)*$Q$2)/($Q$2*(1+T39*S39))</f>
        <v>#NAME?</v>
      </c>
      <c r="AP39" s="49"/>
      <c r="AQ39" s="22" t="e">
        <f ca="1">+((SUMPRODUCT($AL$6:AL38,$AK$7:AK39,$S$7:S39)+SUMPRODUCT($S$7:S39,$AK$7:AK39)*AM39+AK39)-$Q$2*SUMPRODUCT($AQ$7:AQ38,$AK$7:AK38,$S$7:S38)*T39)/$Q$2*(AK39+AK39*T39*S39)</f>
        <v>#NAME?</v>
      </c>
      <c r="AR39" s="49" t="e">
        <f t="shared" ca="1" si="20"/>
        <v>#NAME?</v>
      </c>
      <c r="AS39" s="49" t="e">
        <f t="shared" ca="1" si="22"/>
        <v>#NAME?</v>
      </c>
      <c r="AT39" s="201" t="e">
        <f t="shared" ref="AT39:AT66" ca="1" si="33">+((($Q$2/AR39)*(1/X39))-1)*1/R39</f>
        <v>#NAME?</v>
      </c>
      <c r="AU39" s="201" t="e">
        <f ca="1">+($Q$2-SUMPRODUCT($AL$6:AL38,$AR$7:AR39,$X$7:X39,$S$7:S39)-AR39*X39)/(SUMPRODUCT($S$7:S39,$X$7:X39,$AR$7:AR39))</f>
        <v>#NAME?</v>
      </c>
      <c r="AV39" s="26" t="e">
        <f t="shared" ca="1" si="21"/>
        <v>#NAME?</v>
      </c>
      <c r="AW39" s="6" t="e">
        <f t="shared" ca="1" si="17"/>
        <v>#NAME?</v>
      </c>
      <c r="AX39" s="154" t="e">
        <f t="shared" ca="1" si="12"/>
        <v>#NAME?</v>
      </c>
      <c r="AY39" s="154" t="e">
        <f t="shared" ca="1" si="13"/>
        <v>#NAME?</v>
      </c>
      <c r="AZ39" s="154" t="e">
        <f t="shared" ca="1" si="14"/>
        <v>#NAME?</v>
      </c>
      <c r="BA39" s="273" t="e">
        <f t="shared" ca="1" si="15"/>
        <v>#NAME?</v>
      </c>
    </row>
    <row r="40" spans="2:53">
      <c r="B40" s="76"/>
      <c r="C40" s="39">
        <v>3290</v>
      </c>
      <c r="D40" s="77">
        <v>0.81082017592204592</v>
      </c>
      <c r="E40" s="78" t="s">
        <v>209</v>
      </c>
      <c r="F40" s="22"/>
      <c r="G40" s="51" t="e">
        <f ca="1">_xll.BDP(I40,"maturity")</f>
        <v>#NAME?</v>
      </c>
      <c r="H40" s="39" t="e">
        <f t="shared" ref="H40:H52" ca="1" si="34">+G40-$O$2</f>
        <v>#NAME?</v>
      </c>
      <c r="I40" s="40" t="s">
        <v>5</v>
      </c>
      <c r="J40" s="84" t="e">
        <f ca="1">_xll.BDP(I40,"px_mid")</f>
        <v>#NAME?</v>
      </c>
      <c r="L40" s="30">
        <v>34</v>
      </c>
      <c r="M40" s="31">
        <f t="shared" ca="1" si="27"/>
        <v>6211</v>
      </c>
      <c r="N40" s="41">
        <f ca="1">WORKDAY(EDATE($O$3,6*L40)-1,1,[3]Aux!$A$2:$B$498)</f>
        <v>51035</v>
      </c>
      <c r="O40" s="40">
        <f t="shared" ca="1" si="23"/>
        <v>17.2</v>
      </c>
      <c r="P40" s="42">
        <f t="shared" ca="1" si="28"/>
        <v>6209</v>
      </c>
      <c r="Q40" s="43">
        <f t="shared" ca="1" si="29"/>
        <v>184</v>
      </c>
      <c r="R40" s="229">
        <f t="shared" ca="1" si="24"/>
        <v>17.247222222222224</v>
      </c>
      <c r="S40" s="228">
        <f t="shared" ca="1" si="25"/>
        <v>0.51111111111111107</v>
      </c>
      <c r="T40" s="268" t="e">
        <f ca="1">_xll.BInterpol($C$7:$C$25,$D$7:$D$25,N40,$Q$3)/100</f>
        <v>#NAME?</v>
      </c>
      <c r="U40" s="227" t="e">
        <f t="shared" ca="1" si="26"/>
        <v>#NAME?</v>
      </c>
      <c r="V40" s="226" t="e">
        <f ca="1">+(T40*SUMPRODUCT($S$7:S40,$U$7:U40)-SUMPRODUCT($S$7:S39,$V$7:V39,$U$7:U39))/(S40*U40)</f>
        <v>#NAME?</v>
      </c>
      <c r="W40" s="225" t="e">
        <f ca="1">+(1-X40)/SUMPRODUCT($X$7:X40,$S$7:S40)</f>
        <v>#NAME?</v>
      </c>
      <c r="X40" s="33" t="e">
        <f ca="1">+(1-SUMPRODUCT($V$7:V39,$S$7:S39,$X$7:X39))/(1+V40*S40)</f>
        <v>#NAME?</v>
      </c>
      <c r="Y40" s="33" t="e">
        <f t="shared" ca="1" si="30"/>
        <v>#NAME?</v>
      </c>
      <c r="Z40" s="34" t="e">
        <f ca="1">((T40*SUMPRODUCT($U$7:U40,$S$7:S40)+U40)*$Z$6-SUMPRODUCT($S$7:S39,$Z$7:Z39,$U$7:U39)*AA40)/((1+AA40*S40)*U40)</f>
        <v>#NAME?</v>
      </c>
      <c r="AA40" s="45" t="e">
        <f ca="1">_xll.BInterpol($H$36:$H$52,$J$36:$J$52,M40,$Q$3)/100</f>
        <v>#NAME?</v>
      </c>
      <c r="AB40" s="46" t="e">
        <f ca="1">+($Z$6-Z40*X40)/SUMPRODUCT($Z$7:Z40,$X$7:X40,$S$7:S40)</f>
        <v>#NAME?</v>
      </c>
      <c r="AC40" s="46" t="e">
        <f t="shared" ca="1" si="18"/>
        <v>#NAME?</v>
      </c>
      <c r="AD40" s="33" t="e">
        <f t="shared" ca="1" si="31"/>
        <v>#NAME?</v>
      </c>
      <c r="AE40" s="224" t="e">
        <f t="shared" ca="1" si="32"/>
        <v>#NAME?</v>
      </c>
      <c r="AF40" s="223" t="e">
        <f ca="1">+((T40*SUMPRODUCT($U$7:U40,$S$7:S40)+U40)*$Z$6-U40*Z40)/SUMPRODUCT($Z$7:Z40,$U$7:U40,$S$7:S40)</f>
        <v>#NAME?</v>
      </c>
      <c r="AG40" s="222" t="e">
        <f ca="1">+(SUMPRODUCT($AE$7:AE40,$S$7:S40,$AD$7:AD40)+AE40)</f>
        <v>#NAME?</v>
      </c>
      <c r="AH40" s="221" t="e">
        <f ca="1">+SUMPRODUCT($U$7:U40,$S$7:S40)*T40+U40</f>
        <v>#NAME?</v>
      </c>
      <c r="AI40" s="220" t="e">
        <f ca="1">+(AH40-AG40)/SUMPRODUCT($AE$7:AE40,$S$7:S40)</f>
        <v>#NAME?</v>
      </c>
      <c r="AJ40" s="47"/>
      <c r="AK40" s="35" t="e">
        <f ca="1">_xll.BInterpol($C$29:$C$52,$D$29:$D$52,P40,$Q$3)</f>
        <v>#NAME?</v>
      </c>
      <c r="AL40" s="48" t="e">
        <f ca="1">_xll.BInterpol($D$76:$D$135,$C$76:$C$135,P40,$Q$3)/100</f>
        <v>#NAME?</v>
      </c>
      <c r="AM40" s="48" t="e">
        <f ca="1">_xll.BInterpol($H$56:$H$67,$J$56:$J$67,P40,$Q$3)/10000</f>
        <v>#NAME?</v>
      </c>
      <c r="AN40" s="33" t="e">
        <f t="shared" ca="1" si="19"/>
        <v>#NAME?</v>
      </c>
      <c r="AO40" s="44" t="e">
        <f ca="1">((SUMPRODUCT($AL$6:AL39,$S$7:S40,$AK$7:AK40)+AM40*SUMPRODUCT($S$7:S40,$AK$7:AK40)+AK40)*$Q$2-T40*SUMPRODUCT($S$7:S39,$AO$7:AO39)*$Q$2)/($Q$2*(1+T40*S40))</f>
        <v>#NAME?</v>
      </c>
      <c r="AP40" s="49"/>
      <c r="AQ40" s="22" t="e">
        <f ca="1">+((SUMPRODUCT($AL$6:AL39,$AK$7:AK40,$S$7:S40)+SUMPRODUCT($S$7:S40,$AK$7:AK40)*AM40+AK40)-$Q$2*SUMPRODUCT($AQ$7:AQ39,$AK$7:AK39,$S$7:S39)*T40)/$Q$2*(AK40+AK40*T40*S40)</f>
        <v>#NAME?</v>
      </c>
      <c r="AR40" s="49" t="e">
        <f t="shared" ca="1" si="20"/>
        <v>#NAME?</v>
      </c>
      <c r="AS40" s="49" t="e">
        <f t="shared" ca="1" si="22"/>
        <v>#NAME?</v>
      </c>
      <c r="AT40" s="201" t="e">
        <f t="shared" ca="1" si="33"/>
        <v>#NAME?</v>
      </c>
      <c r="AU40" s="201" t="e">
        <f ca="1">+($Q$2-SUMPRODUCT($AL$6:AL39,$AR$7:AR40,$X$7:X40,$S$7:S40)-AR40*X40)/(SUMPRODUCT($S$7:S40,$X$7:X40,$AR$7:AR40))</f>
        <v>#NAME?</v>
      </c>
      <c r="AV40" s="26" t="e">
        <f t="shared" ca="1" si="21"/>
        <v>#NAME?</v>
      </c>
      <c r="AW40" s="6" t="e">
        <f t="shared" ca="1" si="17"/>
        <v>#NAME?</v>
      </c>
      <c r="AX40" s="154" t="e">
        <f t="shared" ca="1" si="12"/>
        <v>#NAME?</v>
      </c>
      <c r="AY40" s="154" t="e">
        <f t="shared" ca="1" si="13"/>
        <v>#NAME?</v>
      </c>
      <c r="AZ40" s="154" t="e">
        <f t="shared" ca="1" si="14"/>
        <v>#NAME?</v>
      </c>
      <c r="BA40" s="273" t="e">
        <f t="shared" ca="1" si="15"/>
        <v>#NAME?</v>
      </c>
    </row>
    <row r="41" spans="2:53">
      <c r="B41" s="76"/>
      <c r="C41" s="39">
        <v>3655</v>
      </c>
      <c r="D41" s="77">
        <v>0.7906822330192872</v>
      </c>
      <c r="E41" s="78" t="s">
        <v>209</v>
      </c>
      <c r="F41" s="22"/>
      <c r="G41" s="51" t="e">
        <f ca="1">_xll.BDP(I41,"maturity")</f>
        <v>#NAME?</v>
      </c>
      <c r="H41" s="39" t="e">
        <f t="shared" ca="1" si="34"/>
        <v>#NAME?</v>
      </c>
      <c r="I41" s="85" t="s">
        <v>6</v>
      </c>
      <c r="J41" s="84" t="e">
        <f ca="1">_xll.BDP(I41,"px_mid")</f>
        <v>#NAME?</v>
      </c>
      <c r="L41" s="30">
        <v>35</v>
      </c>
      <c r="M41" s="31">
        <f t="shared" ca="1" si="27"/>
        <v>6393</v>
      </c>
      <c r="N41" s="41">
        <f ca="1">WORKDAY(EDATE($O$3,6*L41)-1,1,[3]Aux!$A$2:$B$498)</f>
        <v>51217</v>
      </c>
      <c r="O41" s="40">
        <f t="shared" ca="1" si="23"/>
        <v>17.8</v>
      </c>
      <c r="P41" s="42">
        <f t="shared" ca="1" si="28"/>
        <v>6391</v>
      </c>
      <c r="Q41" s="43">
        <f t="shared" ca="1" si="29"/>
        <v>182</v>
      </c>
      <c r="R41" s="229">
        <f t="shared" ca="1" si="24"/>
        <v>17.752777777777776</v>
      </c>
      <c r="S41" s="228">
        <f t="shared" ca="1" si="25"/>
        <v>0.50555555555555554</v>
      </c>
      <c r="T41" s="268" t="e">
        <f ca="1">_xll.BInterpol($C$7:$C$25,$D$7:$D$25,N41,$Q$3)/100</f>
        <v>#NAME?</v>
      </c>
      <c r="U41" s="227" t="e">
        <f t="shared" ca="1" si="26"/>
        <v>#NAME?</v>
      </c>
      <c r="V41" s="226" t="e">
        <f ca="1">+(T41*SUMPRODUCT($S$7:S41,$U$7:U41)-SUMPRODUCT($S$7:S40,$V$7:V40,$U$7:U40))/(S41*U41)</f>
        <v>#NAME?</v>
      </c>
      <c r="W41" s="225" t="e">
        <f ca="1">+(1-X41)/SUMPRODUCT($X$7:X41,$S$7:S41)</f>
        <v>#NAME?</v>
      </c>
      <c r="X41" s="33" t="e">
        <f ca="1">+(1-SUMPRODUCT($V$7:V40,$S$7:S40,$X$7:X40))/(1+V41*S41)</f>
        <v>#NAME?</v>
      </c>
      <c r="Y41" s="33" t="e">
        <f t="shared" ca="1" si="30"/>
        <v>#NAME?</v>
      </c>
      <c r="Z41" s="34" t="e">
        <f ca="1">((T41*SUMPRODUCT($U$7:U41,$S$7:S41)+U41)*$Z$6-SUMPRODUCT($S$7:S40,$Z$7:Z40,$U$7:U40)*AA41)/((1+AA41*S41)*U41)</f>
        <v>#NAME?</v>
      </c>
      <c r="AA41" s="45" t="e">
        <f ca="1">_xll.BInterpol($H$36:$H$52,$J$36:$J$52,M41,$Q$3)/100</f>
        <v>#NAME?</v>
      </c>
      <c r="AB41" s="46" t="e">
        <f ca="1">+($Z$6-Z41*X41)/SUMPRODUCT($Z$7:Z41,$X$7:X41,$S$7:S41)</f>
        <v>#NAME?</v>
      </c>
      <c r="AC41" s="46" t="e">
        <f t="shared" ca="1" si="18"/>
        <v>#NAME?</v>
      </c>
      <c r="AD41" s="33" t="e">
        <f t="shared" ca="1" si="31"/>
        <v>#NAME?</v>
      </c>
      <c r="AE41" s="224" t="e">
        <f t="shared" ca="1" si="32"/>
        <v>#NAME?</v>
      </c>
      <c r="AF41" s="223" t="e">
        <f ca="1">+((T41*SUMPRODUCT($U$7:U41,$S$7:S41)+U41)*$Z$6-U41*Z41)/SUMPRODUCT($Z$7:Z41,$U$7:U41,$S$7:S41)</f>
        <v>#NAME?</v>
      </c>
      <c r="AG41" s="222" t="e">
        <f ca="1">+(SUMPRODUCT($AE$7:AE41,$S$7:S41,$AD$7:AD41)+AE41)</f>
        <v>#NAME?</v>
      </c>
      <c r="AH41" s="221" t="e">
        <f ca="1">+SUMPRODUCT($U$7:U41,$S$7:S41)*T41+U41</f>
        <v>#NAME?</v>
      </c>
      <c r="AI41" s="220" t="e">
        <f ca="1">+(AH41-AG41)/SUMPRODUCT($AE$7:AE41,$S$7:S41)</f>
        <v>#NAME?</v>
      </c>
      <c r="AJ41" s="47"/>
      <c r="AK41" s="35" t="e">
        <f ca="1">_xll.BInterpol($C$29:$C$52,$D$29:$D$52,P41,$Q$3)</f>
        <v>#NAME?</v>
      </c>
      <c r="AL41" s="48" t="e">
        <f ca="1">_xll.BInterpol($D$76:$D$135,$C$76:$C$135,P41,$Q$3)/100</f>
        <v>#NAME?</v>
      </c>
      <c r="AM41" s="48" t="e">
        <f ca="1">_xll.BInterpol($H$56:$H$67,$J$56:$J$67,P41,$Q$3)/10000</f>
        <v>#NAME?</v>
      </c>
      <c r="AN41" s="33" t="e">
        <f t="shared" ca="1" si="19"/>
        <v>#NAME?</v>
      </c>
      <c r="AO41" s="44" t="e">
        <f ca="1">((SUMPRODUCT($AL$6:AL40,$S$7:S41,$AK$7:AK41)+AM41*SUMPRODUCT($S$7:S41,$AK$7:AK41)+AK41)*$Q$2-T41*SUMPRODUCT($S$7:S40,$AO$7:AO40)*$Q$2)/($Q$2*(1+T41*S41))</f>
        <v>#NAME?</v>
      </c>
      <c r="AP41" s="49"/>
      <c r="AQ41" s="22" t="e">
        <f ca="1">+((SUMPRODUCT($AL$6:AL40,$AK$7:AK41,$S$7:S41)+SUMPRODUCT($S$7:S41,$AK$7:AK41)*AM41+AK41)-$Q$2*SUMPRODUCT($AQ$7:AQ40,$AK$7:AK40,$S$7:S40)*T41)/$Q$2*(AK41+AK41*T41*S41)</f>
        <v>#NAME?</v>
      </c>
      <c r="AR41" s="49" t="e">
        <f t="shared" ca="1" si="20"/>
        <v>#NAME?</v>
      </c>
      <c r="AS41" s="49" t="e">
        <f t="shared" ca="1" si="22"/>
        <v>#NAME?</v>
      </c>
      <c r="AT41" s="201" t="e">
        <f t="shared" ca="1" si="33"/>
        <v>#NAME?</v>
      </c>
      <c r="AU41" s="201" t="e">
        <f ca="1">+($Q$2-SUMPRODUCT($AL$6:AL40,$AR$7:AR41,$X$7:X41,$S$7:S41)-AR41*X41)/(SUMPRODUCT($S$7:S41,$X$7:X41,$AR$7:AR41))</f>
        <v>#NAME?</v>
      </c>
      <c r="AV41" s="26" t="e">
        <f t="shared" ca="1" si="21"/>
        <v>#NAME?</v>
      </c>
      <c r="AW41" s="6" t="e">
        <f t="shared" ca="1" si="17"/>
        <v>#NAME?</v>
      </c>
      <c r="AX41" s="154" t="e">
        <f t="shared" ca="1" si="12"/>
        <v>#NAME?</v>
      </c>
      <c r="AY41" s="154" t="e">
        <f t="shared" ca="1" si="13"/>
        <v>#NAME?</v>
      </c>
      <c r="AZ41" s="154" t="e">
        <f t="shared" ca="1" si="14"/>
        <v>#NAME?</v>
      </c>
      <c r="BA41" s="273" t="e">
        <f t="shared" ca="1" si="15"/>
        <v>#NAME?</v>
      </c>
    </row>
    <row r="42" spans="2:53">
      <c r="B42" s="76"/>
      <c r="C42" s="39">
        <v>4750</v>
      </c>
      <c r="D42" s="77">
        <v>0.72338420857004471</v>
      </c>
      <c r="E42" s="78" t="s">
        <v>209</v>
      </c>
      <c r="F42" s="22"/>
      <c r="G42" s="51" t="e">
        <f ca="1">_xll.BDP(I42,"maturity")</f>
        <v>#NAME?</v>
      </c>
      <c r="H42" s="39" t="e">
        <f t="shared" ca="1" si="34"/>
        <v>#NAME?</v>
      </c>
      <c r="I42" s="40" t="s">
        <v>7</v>
      </c>
      <c r="J42" s="84" t="e">
        <f ca="1">_xll.BDP(I42,"px_mid")</f>
        <v>#NAME?</v>
      </c>
      <c r="L42" s="30">
        <v>36</v>
      </c>
      <c r="M42" s="31">
        <f t="shared" ca="1" si="27"/>
        <v>6579</v>
      </c>
      <c r="N42" s="41">
        <f ca="1">WORKDAY(EDATE($O$3,6*L42)-1,1,[3]Aux!$A$2:$B$498)</f>
        <v>51403</v>
      </c>
      <c r="O42" s="40">
        <f t="shared" ca="1" si="23"/>
        <v>18.3</v>
      </c>
      <c r="P42" s="42">
        <f t="shared" ca="1" si="28"/>
        <v>6577</v>
      </c>
      <c r="Q42" s="43">
        <f t="shared" ca="1" si="29"/>
        <v>186</v>
      </c>
      <c r="R42" s="229">
        <f t="shared" ca="1" si="24"/>
        <v>18.269444444444446</v>
      </c>
      <c r="S42" s="228">
        <f t="shared" ca="1" si="25"/>
        <v>0.51666666666666672</v>
      </c>
      <c r="T42" s="268" t="e">
        <f ca="1">_xll.BInterpol($C$7:$C$25,$D$7:$D$25,N42,$Q$3)/100</f>
        <v>#NAME?</v>
      </c>
      <c r="U42" s="227" t="e">
        <f t="shared" ca="1" si="26"/>
        <v>#NAME?</v>
      </c>
      <c r="V42" s="226" t="e">
        <f ca="1">+(T42*SUMPRODUCT($S$7:S42,$U$7:U42)-SUMPRODUCT($S$7:S41,$V$7:V41,$U$7:U41))/(S42*U42)</f>
        <v>#NAME?</v>
      </c>
      <c r="W42" s="225" t="e">
        <f ca="1">+(1-X42)/SUMPRODUCT($X$7:X42,$S$7:S42)</f>
        <v>#NAME?</v>
      </c>
      <c r="X42" s="33" t="e">
        <f ca="1">+(1-SUMPRODUCT($V$7:V41,$S$7:S41,$X$7:X41))/(1+V42*S42)</f>
        <v>#NAME?</v>
      </c>
      <c r="Y42" s="33" t="e">
        <f t="shared" ca="1" si="30"/>
        <v>#NAME?</v>
      </c>
      <c r="Z42" s="34" t="e">
        <f ca="1">((T42*SUMPRODUCT($U$7:U42,$S$7:S42)+U42)*$Z$6-SUMPRODUCT($S$7:S41,$Z$7:Z41,$U$7:U41)*AA42)/((1+AA42*S42)*U42)</f>
        <v>#NAME?</v>
      </c>
      <c r="AA42" s="45" t="e">
        <f ca="1">_xll.BInterpol($H$36:$H$52,$J$36:$J$52,M42,$Q$3)/100</f>
        <v>#NAME?</v>
      </c>
      <c r="AB42" s="46" t="e">
        <f ca="1">+($Z$6-Z42*X42)/SUMPRODUCT($Z$7:Z42,$X$7:X42,$S$7:S42)</f>
        <v>#NAME?</v>
      </c>
      <c r="AC42" s="46" t="e">
        <f t="shared" ref="AC42:AC66" ca="1" si="35">+AA42-AB42</f>
        <v>#NAME?</v>
      </c>
      <c r="AD42" s="33" t="e">
        <f t="shared" ca="1" si="31"/>
        <v>#NAME?</v>
      </c>
      <c r="AE42" s="224" t="e">
        <f t="shared" ca="1" si="32"/>
        <v>#NAME?</v>
      </c>
      <c r="AF42" s="223" t="e">
        <f ca="1">+((T42*SUMPRODUCT($U$7:U42,$S$7:S42)+U42)*$Z$6-U42*Z42)/SUMPRODUCT($Z$7:Z42,$U$7:U42,$S$7:S42)</f>
        <v>#NAME?</v>
      </c>
      <c r="AG42" s="222" t="e">
        <f ca="1">+(SUMPRODUCT($AE$7:AE42,$S$7:S42,$AD$7:AD42)+AE42)</f>
        <v>#NAME?</v>
      </c>
      <c r="AH42" s="221" t="e">
        <f ca="1">+SUMPRODUCT($U$7:U42,$S$7:S42)*T42+U42</f>
        <v>#NAME?</v>
      </c>
      <c r="AI42" s="220" t="e">
        <f ca="1">+(AH42-AG42)/SUMPRODUCT($AE$7:AE42,$S$7:S42)</f>
        <v>#NAME?</v>
      </c>
      <c r="AJ42" s="47"/>
      <c r="AK42" s="35" t="e">
        <f ca="1">_xll.BInterpol($C$29:$C$52,$D$29:$D$52,P42,$Q$3)</f>
        <v>#NAME?</v>
      </c>
      <c r="AL42" s="48" t="e">
        <f ca="1">_xll.BInterpol($D$76:$D$135,$C$76:$C$135,P42,$Q$3)/100</f>
        <v>#NAME?</v>
      </c>
      <c r="AM42" s="48" t="e">
        <f ca="1">_xll.BInterpol($H$56:$H$67,$J$56:$J$67,P42,$Q$3)/10000</f>
        <v>#NAME?</v>
      </c>
      <c r="AN42" s="33" t="e">
        <f t="shared" ref="AN42:AN66" ca="1" si="36">(1/AO42-1)*1/R42</f>
        <v>#NAME?</v>
      </c>
      <c r="AO42" s="44" t="e">
        <f ca="1">((SUMPRODUCT($AL$6:AL41,$S$7:S42,$AK$7:AK42)+AM42*SUMPRODUCT($S$7:S42,$AK$7:AK42)+AK42)*$Q$2-T42*SUMPRODUCT($S$7:S41,$AO$7:AO41)*$Q$2)/($Q$2*(1+T42*S42))</f>
        <v>#NAME?</v>
      </c>
      <c r="AP42" s="49"/>
      <c r="AQ42" s="22" t="e">
        <f ca="1">+((SUMPRODUCT($AL$6:AL41,$AK$7:AK42,$S$7:S42)+SUMPRODUCT($S$7:S42,$AK$7:AK42)*AM42+AK42)-$Q$2*SUMPRODUCT($AQ$7:AQ41,$AK$7:AK41,$S$7:S41)*T42)/$Q$2*(AK42+AK42*T42*S42)</f>
        <v>#NAME?</v>
      </c>
      <c r="AR42" s="49" t="e">
        <f t="shared" ref="AR42:AR66" ca="1" si="37">1/AQ42</f>
        <v>#NAME?</v>
      </c>
      <c r="AS42" s="49" t="e">
        <f t="shared" ca="1" si="22"/>
        <v>#NAME?</v>
      </c>
      <c r="AT42" s="201" t="e">
        <f t="shared" ca="1" si="33"/>
        <v>#NAME?</v>
      </c>
      <c r="AU42" s="201" t="e">
        <f ca="1">+($Q$2-SUMPRODUCT($AL$6:AL41,$AR$7:AR42,$X$7:X42,$S$7:S42)-AR42*X42)/(SUMPRODUCT($S$7:S42,$X$7:X42,$AR$7:AR42))</f>
        <v>#NAME?</v>
      </c>
      <c r="AV42" s="26" t="e">
        <f t="shared" ref="AV42:AV66" ca="1" si="38">+AM42-AU42</f>
        <v>#NAME?</v>
      </c>
      <c r="AW42" s="6" t="e">
        <f t="shared" ca="1" si="17"/>
        <v>#NAME?</v>
      </c>
      <c r="AX42" s="154" t="e">
        <f t="shared" ca="1" si="12"/>
        <v>#NAME?</v>
      </c>
      <c r="AY42" s="154" t="e">
        <f t="shared" ca="1" si="13"/>
        <v>#NAME?</v>
      </c>
      <c r="AZ42" s="154" t="e">
        <f t="shared" ca="1" si="14"/>
        <v>#NAME?</v>
      </c>
      <c r="BA42" s="273" t="e">
        <f t="shared" ca="1" si="15"/>
        <v>#NAME?</v>
      </c>
    </row>
    <row r="43" spans="2:53">
      <c r="B43" s="76"/>
      <c r="C43" s="39">
        <v>5846</v>
      </c>
      <c r="D43" s="77">
        <v>0.68838542895535737</v>
      </c>
      <c r="E43" s="78" t="s">
        <v>209</v>
      </c>
      <c r="F43" s="22"/>
      <c r="G43" s="51" t="e">
        <f ca="1">_xll.BDP(I43,"maturity")</f>
        <v>#NAME?</v>
      </c>
      <c r="H43" s="39" t="e">
        <f t="shared" ca="1" si="34"/>
        <v>#NAME?</v>
      </c>
      <c r="I43" s="85" t="s">
        <v>8</v>
      </c>
      <c r="J43" s="84" t="e">
        <f ca="1">_xll.BDP(I43,"px_mid")</f>
        <v>#NAME?</v>
      </c>
      <c r="L43" s="30">
        <v>37</v>
      </c>
      <c r="M43" s="31">
        <f t="shared" ca="1" si="27"/>
        <v>6758</v>
      </c>
      <c r="N43" s="41">
        <f ca="1">WORKDAY(EDATE($O$3,6*L43)-1,1,[3]Aux!$A$2:$B$498)</f>
        <v>51582</v>
      </c>
      <c r="O43" s="40">
        <f t="shared" ca="1" si="23"/>
        <v>18.8</v>
      </c>
      <c r="P43" s="42">
        <f t="shared" ca="1" si="28"/>
        <v>6756</v>
      </c>
      <c r="Q43" s="43">
        <f t="shared" ca="1" si="29"/>
        <v>179</v>
      </c>
      <c r="R43" s="229">
        <f t="shared" ca="1" si="24"/>
        <v>18.766666666666666</v>
      </c>
      <c r="S43" s="228">
        <f t="shared" ca="1" si="25"/>
        <v>0.49722222222222223</v>
      </c>
      <c r="T43" s="268" t="e">
        <f ca="1">_xll.BInterpol($C$7:$C$25,$D$7:$D$25,N43,$Q$3)/100</f>
        <v>#NAME?</v>
      </c>
      <c r="U43" s="227" t="e">
        <f t="shared" ca="1" si="26"/>
        <v>#NAME?</v>
      </c>
      <c r="V43" s="226" t="e">
        <f ca="1">+(T43*SUMPRODUCT($S$7:S43,$U$7:U43)-SUMPRODUCT($S$7:S42,$V$7:V42,$U$7:U42))/(S43*U43)</f>
        <v>#NAME?</v>
      </c>
      <c r="W43" s="225" t="e">
        <f ca="1">+(1-X43)/SUMPRODUCT($X$7:X43,$S$7:S43)</f>
        <v>#NAME?</v>
      </c>
      <c r="X43" s="33" t="e">
        <f ca="1">+(1-SUMPRODUCT($V$7:V42,$S$7:S42,$X$7:X42))/(1+V43*S43)</f>
        <v>#NAME?</v>
      </c>
      <c r="Y43" s="33" t="e">
        <f t="shared" ca="1" si="30"/>
        <v>#NAME?</v>
      </c>
      <c r="Z43" s="34" t="e">
        <f ca="1">((T43*SUMPRODUCT($U$7:U43,$S$7:S43)+U43)*$Z$6-SUMPRODUCT($S$7:S42,$Z$7:Z42,$U$7:U42)*AA43)/((1+AA43*S43)*U43)</f>
        <v>#NAME?</v>
      </c>
      <c r="AA43" s="45" t="e">
        <f ca="1">_xll.BInterpol($H$36:$H$52,$J$36:$J$52,M43,$Q$3)/100</f>
        <v>#NAME?</v>
      </c>
      <c r="AB43" s="46" t="e">
        <f ca="1">+($Z$6-Z43*X43)/SUMPRODUCT($Z$7:Z43,$X$7:X43,$S$7:S43)</f>
        <v>#NAME?</v>
      </c>
      <c r="AC43" s="46" t="e">
        <f t="shared" ca="1" si="35"/>
        <v>#NAME?</v>
      </c>
      <c r="AD43" s="33" t="e">
        <f t="shared" ca="1" si="31"/>
        <v>#NAME?</v>
      </c>
      <c r="AE43" s="224" t="e">
        <f t="shared" ca="1" si="32"/>
        <v>#NAME?</v>
      </c>
      <c r="AF43" s="223" t="e">
        <f ca="1">+((T43*SUMPRODUCT($U$7:U43,$S$7:S43)+U43)*$Z$6-U43*Z43)/SUMPRODUCT($Z$7:Z43,$U$7:U43,$S$7:S43)</f>
        <v>#NAME?</v>
      </c>
      <c r="AG43" s="222" t="e">
        <f ca="1">+(SUMPRODUCT($AE$7:AE43,$S$7:S43,$AD$7:AD43)+AE43)</f>
        <v>#NAME?</v>
      </c>
      <c r="AH43" s="221" t="e">
        <f ca="1">+SUMPRODUCT($U$7:U43,$S$7:S43)*T43+U43</f>
        <v>#NAME?</v>
      </c>
      <c r="AI43" s="220" t="e">
        <f ca="1">+(AH43-AG43)/SUMPRODUCT($AE$7:AE43,$S$7:S43)</f>
        <v>#NAME?</v>
      </c>
      <c r="AJ43" s="47"/>
      <c r="AK43" s="35" t="e">
        <f ca="1">_xll.BInterpol($C$29:$C$52,$D$29:$D$52,P43,$Q$3)</f>
        <v>#NAME?</v>
      </c>
      <c r="AL43" s="48" t="e">
        <f ca="1">_xll.BInterpol($D$76:$D$135,$C$76:$C$135,P43,$Q$3)/100</f>
        <v>#NAME?</v>
      </c>
      <c r="AM43" s="48" t="e">
        <f ca="1">_xll.BInterpol($H$56:$H$67,$J$56:$J$67,P43,$Q$3)/10000</f>
        <v>#NAME?</v>
      </c>
      <c r="AN43" s="33" t="e">
        <f t="shared" ca="1" si="36"/>
        <v>#NAME?</v>
      </c>
      <c r="AO43" s="44" t="e">
        <f ca="1">((SUMPRODUCT($AL$6:AL42,$S$7:S43,$AK$7:AK43)+AM43*SUMPRODUCT($S$7:S43,$AK$7:AK43)+AK43)*$Q$2-T43*SUMPRODUCT($S$7:S42,$AO$7:AO42)*$Q$2)/($Q$2*(1+T43*S43))</f>
        <v>#NAME?</v>
      </c>
      <c r="AP43" s="49"/>
      <c r="AQ43" s="22" t="e">
        <f ca="1">+((SUMPRODUCT($AL$6:AL42,$AK$7:AK43,$S$7:S43)+SUMPRODUCT($S$7:S43,$AK$7:AK43)*AM43+AK43)-$Q$2*SUMPRODUCT($AQ$7:AQ42,$AK$7:AK42,$S$7:S42)*T43)/$Q$2*(AK43+AK43*T43*S43)</f>
        <v>#NAME?</v>
      </c>
      <c r="AR43" s="49" t="e">
        <f t="shared" ca="1" si="37"/>
        <v>#NAME?</v>
      </c>
      <c r="AS43" s="49" t="e">
        <f t="shared" ref="AS43:AS66" ca="1" si="39">X43*(AR43/$Q$2)</f>
        <v>#NAME?</v>
      </c>
      <c r="AT43" s="201" t="e">
        <f t="shared" ca="1" si="33"/>
        <v>#NAME?</v>
      </c>
      <c r="AU43" s="201" t="e">
        <f ca="1">+($Q$2-SUMPRODUCT($AL$6:AL42,$AR$7:AR43,$X$7:X43,$S$7:S43)-AR43*X43)/(SUMPRODUCT($S$7:S43,$X$7:X43,$AR$7:AR43))</f>
        <v>#NAME?</v>
      </c>
      <c r="AV43" s="26" t="e">
        <f t="shared" ca="1" si="38"/>
        <v>#NAME?</v>
      </c>
      <c r="AW43" s="6" t="e">
        <f t="shared" ca="1" si="17"/>
        <v>#NAME?</v>
      </c>
      <c r="AX43" s="154" t="e">
        <f t="shared" ca="1" si="12"/>
        <v>#NAME?</v>
      </c>
      <c r="AY43" s="154" t="e">
        <f t="shared" ca="1" si="13"/>
        <v>#NAME?</v>
      </c>
      <c r="AZ43" s="154" t="e">
        <f t="shared" ca="1" si="14"/>
        <v>#NAME?</v>
      </c>
      <c r="BA43" s="273" t="e">
        <f t="shared" ca="1" si="15"/>
        <v>#NAME?</v>
      </c>
    </row>
    <row r="44" spans="2:53">
      <c r="B44" s="76"/>
      <c r="C44" s="39">
        <v>6577</v>
      </c>
      <c r="D44" s="77">
        <v>0.65680264416429002</v>
      </c>
      <c r="E44" s="78" t="s">
        <v>209</v>
      </c>
      <c r="F44" s="22"/>
      <c r="G44" s="51" t="e">
        <f ca="1">_xll.BDP(I44,"maturity")</f>
        <v>#NAME?</v>
      </c>
      <c r="H44" s="39" t="e">
        <f t="shared" ca="1" si="34"/>
        <v>#NAME?</v>
      </c>
      <c r="I44" s="40" t="s">
        <v>9</v>
      </c>
      <c r="J44" s="84" t="e">
        <f ca="1">_xll.BDP(I44,"px_mid")</f>
        <v>#NAME?</v>
      </c>
      <c r="L44" s="30">
        <v>38</v>
      </c>
      <c r="M44" s="31">
        <f t="shared" ca="1" si="27"/>
        <v>6943</v>
      </c>
      <c r="N44" s="41">
        <f ca="1">WORKDAY(EDATE($O$3,6*L44)-1,1,[3]Aux!$A$2:$B$498)</f>
        <v>51767</v>
      </c>
      <c r="O44" s="40">
        <f t="shared" ca="1" si="23"/>
        <v>19.3</v>
      </c>
      <c r="P44" s="42">
        <f t="shared" ca="1" si="28"/>
        <v>6941</v>
      </c>
      <c r="Q44" s="43">
        <f t="shared" ca="1" si="29"/>
        <v>185</v>
      </c>
      <c r="R44" s="229">
        <f t="shared" ca="1" si="24"/>
        <v>19.280555555555555</v>
      </c>
      <c r="S44" s="228">
        <f t="shared" ca="1" si="25"/>
        <v>0.51388888888888884</v>
      </c>
      <c r="T44" s="268" t="e">
        <f ca="1">_xll.BInterpol($C$7:$C$25,$D$7:$D$25,N44,$Q$3)/100</f>
        <v>#NAME?</v>
      </c>
      <c r="U44" s="227" t="e">
        <f t="shared" ca="1" si="26"/>
        <v>#NAME?</v>
      </c>
      <c r="V44" s="226" t="e">
        <f ca="1">+(T44*SUMPRODUCT($S$7:S44,$U$7:U44)-SUMPRODUCT($S$7:S43,$V$7:V43,$U$7:U43))/(S44*U44)</f>
        <v>#NAME?</v>
      </c>
      <c r="W44" s="225" t="e">
        <f ca="1">+(1-X44)/SUMPRODUCT($X$7:X44,$S$7:S44)</f>
        <v>#NAME?</v>
      </c>
      <c r="X44" s="33" t="e">
        <f ca="1">+(1-SUMPRODUCT($V$7:V43,$S$7:S43,$X$7:X43))/(1+V44*S44)</f>
        <v>#NAME?</v>
      </c>
      <c r="Y44" s="33" t="e">
        <f t="shared" ca="1" si="30"/>
        <v>#NAME?</v>
      </c>
      <c r="Z44" s="34" t="e">
        <f ca="1">((T44*SUMPRODUCT($U$7:U44,$S$7:S44)+U44)*$Z$6-SUMPRODUCT($S$7:S43,$Z$7:Z43,$U$7:U43)*AA44)/((1+AA44*S44)*U44)</f>
        <v>#NAME?</v>
      </c>
      <c r="AA44" s="45" t="e">
        <f ca="1">_xll.BInterpol($H$36:$H$52,$J$36:$J$52,M44,$Q$3)/100</f>
        <v>#NAME?</v>
      </c>
      <c r="AB44" s="46" t="e">
        <f ca="1">+($Z$6-Z44*X44)/SUMPRODUCT($Z$7:Z44,$X$7:X44,$S$7:S44)</f>
        <v>#NAME?</v>
      </c>
      <c r="AC44" s="46" t="e">
        <f t="shared" ca="1" si="35"/>
        <v>#NAME?</v>
      </c>
      <c r="AD44" s="33" t="e">
        <f t="shared" ca="1" si="31"/>
        <v>#NAME?</v>
      </c>
      <c r="AE44" s="224" t="e">
        <f t="shared" ca="1" si="32"/>
        <v>#NAME?</v>
      </c>
      <c r="AF44" s="223" t="e">
        <f ca="1">+((T44*SUMPRODUCT($U$7:U44,$S$7:S44)+U44)*$Z$6-U44*Z44)/SUMPRODUCT($Z$7:Z44,$U$7:U44,$S$7:S44)</f>
        <v>#NAME?</v>
      </c>
      <c r="AG44" s="222" t="e">
        <f ca="1">+(SUMPRODUCT($AE$7:AE44,$S$7:S44,$AD$7:AD44)+AE44)</f>
        <v>#NAME?</v>
      </c>
      <c r="AH44" s="221" t="e">
        <f ca="1">+SUMPRODUCT($U$7:U44,$S$7:S44)*T44+U44</f>
        <v>#NAME?</v>
      </c>
      <c r="AI44" s="220" t="e">
        <f ca="1">+(AH44-AG44)/SUMPRODUCT($AE$7:AE44,$S$7:S44)</f>
        <v>#NAME?</v>
      </c>
      <c r="AJ44" s="47"/>
      <c r="AK44" s="35" t="e">
        <f ca="1">_xll.BInterpol($C$29:$C$52,$D$29:$D$52,P44,$Q$3)</f>
        <v>#NAME?</v>
      </c>
      <c r="AL44" s="48" t="e">
        <f ca="1">_xll.BInterpol($D$76:$D$135,$C$76:$C$135,P44,$Q$3)/100</f>
        <v>#NAME?</v>
      </c>
      <c r="AM44" s="48" t="e">
        <f ca="1">_xll.BInterpol($H$56:$H$67,$J$56:$J$67,P44,$Q$3)/10000</f>
        <v>#NAME?</v>
      </c>
      <c r="AN44" s="33" t="e">
        <f t="shared" ca="1" si="36"/>
        <v>#NAME?</v>
      </c>
      <c r="AO44" s="44" t="e">
        <f ca="1">((SUMPRODUCT($AL$6:AL43,$S$7:S44,$AK$7:AK44)+AM44*SUMPRODUCT($S$7:S44,$AK$7:AK44)+AK44)*$Q$2-T44*SUMPRODUCT($S$7:S43,$AO$7:AO43)*$Q$2)/($Q$2*(1+T44*S44))</f>
        <v>#NAME?</v>
      </c>
      <c r="AP44" s="49"/>
      <c r="AQ44" s="22" t="e">
        <f ca="1">+((SUMPRODUCT($AL$6:AL43,$AK$7:AK44,$S$7:S44)+SUMPRODUCT($S$7:S44,$AK$7:AK44)*AM44+AK44)-$Q$2*SUMPRODUCT($AQ$7:AQ43,$AK$7:AK43,$S$7:S43)*T44)/$Q$2*(AK44+AK44*T44*S44)</f>
        <v>#NAME?</v>
      </c>
      <c r="AR44" s="49" t="e">
        <f t="shared" ca="1" si="37"/>
        <v>#NAME?</v>
      </c>
      <c r="AS44" s="49" t="e">
        <f t="shared" ca="1" si="39"/>
        <v>#NAME?</v>
      </c>
      <c r="AT44" s="201" t="e">
        <f t="shared" ca="1" si="33"/>
        <v>#NAME?</v>
      </c>
      <c r="AU44" s="201" t="e">
        <f ca="1">+($Q$2-SUMPRODUCT($AL$6:AL43,$AR$7:AR44,$X$7:X44,$S$7:S44)-AR44*X44)/(SUMPRODUCT($S$7:S44,$X$7:X44,$AR$7:AR44))</f>
        <v>#NAME?</v>
      </c>
      <c r="AV44" s="26" t="e">
        <f t="shared" ca="1" si="38"/>
        <v>#NAME?</v>
      </c>
      <c r="AW44" s="6" t="e">
        <f t="shared" ca="1" si="17"/>
        <v>#NAME?</v>
      </c>
      <c r="AX44" s="154" t="e">
        <f t="shared" ca="1" si="12"/>
        <v>#NAME?</v>
      </c>
      <c r="AY44" s="154" t="e">
        <f t="shared" ca="1" si="13"/>
        <v>#NAME?</v>
      </c>
      <c r="AZ44" s="154" t="e">
        <f t="shared" ca="1" si="14"/>
        <v>#NAME?</v>
      </c>
      <c r="BA44" s="273" t="e">
        <f t="shared" ca="1" si="15"/>
        <v>#NAME?</v>
      </c>
    </row>
    <row r="45" spans="2:53" ht="10.5" customHeight="1">
      <c r="B45" s="76"/>
      <c r="C45" s="39">
        <v>7308</v>
      </c>
      <c r="D45" s="77">
        <v>0.60628771853410202</v>
      </c>
      <c r="E45" s="78" t="s">
        <v>209</v>
      </c>
      <c r="F45" s="22"/>
      <c r="G45" s="51" t="e">
        <f ca="1">_xll.BDP(I45,"maturity")</f>
        <v>#NAME?</v>
      </c>
      <c r="H45" s="39" t="e">
        <f t="shared" ca="1" si="34"/>
        <v>#NAME?</v>
      </c>
      <c r="I45" s="85" t="s">
        <v>10</v>
      </c>
      <c r="J45" s="84" t="e">
        <f ca="1">_xll.BDP(I45,"px_mid")</f>
        <v>#NAME?</v>
      </c>
      <c r="L45" s="30">
        <v>39</v>
      </c>
      <c r="M45" s="31">
        <f t="shared" ca="1" si="27"/>
        <v>7125</v>
      </c>
      <c r="N45" s="41">
        <f ca="1">WORKDAY(EDATE($O$3,6*L45)-1,1,[3]Aux!$A$2:$B$498)</f>
        <v>51949</v>
      </c>
      <c r="O45" s="40">
        <f t="shared" ca="1" si="23"/>
        <v>19.8</v>
      </c>
      <c r="P45" s="42">
        <f t="shared" ca="1" si="28"/>
        <v>7123</v>
      </c>
      <c r="Q45" s="43">
        <f t="shared" ca="1" si="29"/>
        <v>182</v>
      </c>
      <c r="R45" s="229">
        <f t="shared" ca="1" si="24"/>
        <v>19.786111111111111</v>
      </c>
      <c r="S45" s="228">
        <f t="shared" ca="1" si="25"/>
        <v>0.50555555555555554</v>
      </c>
      <c r="T45" s="268" t="e">
        <f ca="1">_xll.BInterpol($C$7:$C$25,$D$7:$D$25,N45,$Q$3)/100</f>
        <v>#NAME?</v>
      </c>
      <c r="U45" s="227" t="e">
        <f t="shared" ca="1" si="26"/>
        <v>#NAME?</v>
      </c>
      <c r="V45" s="226" t="e">
        <f ca="1">+(T45*SUMPRODUCT($S$7:S45,$U$7:U45)-SUMPRODUCT($S$7:S44,$V$7:V44,$U$7:U44))/(S45*U45)</f>
        <v>#NAME?</v>
      </c>
      <c r="W45" s="225" t="e">
        <f ca="1">+(1-X45)/SUMPRODUCT($X$7:X45,$S$7:S45)</f>
        <v>#NAME?</v>
      </c>
      <c r="X45" s="33" t="e">
        <f ca="1">+(1-SUMPRODUCT($V$7:V44,$S$7:S44,$X$7:X44))/(1+V45*S45)</f>
        <v>#NAME?</v>
      </c>
      <c r="Y45" s="33" t="e">
        <f t="shared" ca="1" si="30"/>
        <v>#NAME?</v>
      </c>
      <c r="Z45" s="34" t="e">
        <f ca="1">((T45*SUMPRODUCT($U$7:U45,$S$7:S45)+U45)*$Z$6-SUMPRODUCT($S$7:S44,$Z$7:Z44,$U$7:U44)*AA45)/((1+AA45*S45)*U45)</f>
        <v>#NAME?</v>
      </c>
      <c r="AA45" s="45" t="e">
        <f ca="1">_xll.BInterpol($H$36:$H$52,$J$36:$J$52,M45,$Q$3)/100</f>
        <v>#NAME?</v>
      </c>
      <c r="AB45" s="46" t="e">
        <f ca="1">+($Z$6-Z45*X45)/SUMPRODUCT($Z$7:Z45,$X$7:X45,$S$7:S45)</f>
        <v>#NAME?</v>
      </c>
      <c r="AC45" s="46" t="e">
        <f t="shared" ca="1" si="35"/>
        <v>#NAME?</v>
      </c>
      <c r="AD45" s="33" t="e">
        <f t="shared" ca="1" si="31"/>
        <v>#NAME?</v>
      </c>
      <c r="AE45" s="224" t="e">
        <f t="shared" ca="1" si="32"/>
        <v>#NAME?</v>
      </c>
      <c r="AF45" s="223" t="e">
        <f ca="1">+((T45*SUMPRODUCT($U$7:U45,$S$7:S45)+U45)*$Z$6-U45*Z45)/SUMPRODUCT($Z$7:Z45,$U$7:U45,$S$7:S45)</f>
        <v>#NAME?</v>
      </c>
      <c r="AG45" s="222" t="e">
        <f ca="1">+(SUMPRODUCT($AE$7:AE45,$S$7:S45,$AD$7:AD45)+AE45)</f>
        <v>#NAME?</v>
      </c>
      <c r="AH45" s="221" t="e">
        <f ca="1">+SUMPRODUCT($U$7:U45,$S$7:S45)*T45+U45</f>
        <v>#NAME?</v>
      </c>
      <c r="AI45" s="220" t="e">
        <f ca="1">+(AH45-AG45)/SUMPRODUCT($AE$7:AE45,$S$7:S45)</f>
        <v>#NAME?</v>
      </c>
      <c r="AJ45" s="47"/>
      <c r="AK45" s="35" t="e">
        <f ca="1">_xll.BInterpol($C$29:$C$52,$D$29:$D$52,P45,$Q$3)</f>
        <v>#NAME?</v>
      </c>
      <c r="AL45" s="48" t="e">
        <f ca="1">_xll.BInterpol($D$76:$D$135,$C$76:$C$135,P45,$Q$3)/100</f>
        <v>#NAME?</v>
      </c>
      <c r="AM45" s="48" t="e">
        <f ca="1">_xll.BInterpol($H$56:$H$67,$J$56:$J$67,P45,$Q$3)/10000</f>
        <v>#NAME?</v>
      </c>
      <c r="AN45" s="33" t="e">
        <f t="shared" ca="1" si="36"/>
        <v>#NAME?</v>
      </c>
      <c r="AO45" s="44" t="e">
        <f ca="1">((SUMPRODUCT($AL$6:AL44,$S$7:S45,$AK$7:AK45)+AM45*SUMPRODUCT($S$7:S45,$AK$7:AK45)+AK45)*$Q$2-T45*SUMPRODUCT($S$7:S44,$AO$7:AO44)*$Q$2)/($Q$2*(1+T45*S45))</f>
        <v>#NAME?</v>
      </c>
      <c r="AP45" s="49"/>
      <c r="AQ45" s="22" t="e">
        <f ca="1">+((SUMPRODUCT($AL$6:AL44,$AK$7:AK45,$S$7:S45)+SUMPRODUCT($S$7:S45,$AK$7:AK45)*AM45+AK45)-$Q$2*SUMPRODUCT($AQ$7:AQ44,$AK$7:AK44,$S$7:S44)*T45)/$Q$2*(AK45+AK45*T45*S45)</f>
        <v>#NAME?</v>
      </c>
      <c r="AR45" s="49" t="e">
        <f t="shared" ca="1" si="37"/>
        <v>#NAME?</v>
      </c>
      <c r="AS45" s="49" t="e">
        <f t="shared" ca="1" si="39"/>
        <v>#NAME?</v>
      </c>
      <c r="AT45" s="201" t="e">
        <f t="shared" ca="1" si="33"/>
        <v>#NAME?</v>
      </c>
      <c r="AU45" s="201" t="e">
        <f ca="1">+($Q$2-SUMPRODUCT($AL$6:AL44,$AR$7:AR45,$X$7:X45,$S$7:S45)-AR45*X45)/(SUMPRODUCT($S$7:S45,$X$7:X45,$AR$7:AR45))</f>
        <v>#NAME?</v>
      </c>
      <c r="AV45" s="26" t="e">
        <f t="shared" ca="1" si="38"/>
        <v>#NAME?</v>
      </c>
      <c r="AW45" s="6" t="e">
        <f t="shared" ca="1" si="17"/>
        <v>#NAME?</v>
      </c>
      <c r="AX45" s="154" t="e">
        <f t="shared" ca="1" si="12"/>
        <v>#NAME?</v>
      </c>
      <c r="AY45" s="154" t="e">
        <f t="shared" ca="1" si="13"/>
        <v>#NAME?</v>
      </c>
      <c r="AZ45" s="154" t="e">
        <f t="shared" ca="1" si="14"/>
        <v>#NAME?</v>
      </c>
      <c r="BA45" s="273" t="e">
        <f t="shared" ca="1" si="15"/>
        <v>#NAME?</v>
      </c>
    </row>
    <row r="46" spans="2:53" s="282" customFormat="1">
      <c r="B46" s="274"/>
      <c r="C46" s="275">
        <v>8038</v>
      </c>
      <c r="D46" s="276">
        <v>0.59841576113298856</v>
      </c>
      <c r="E46" s="277" t="s">
        <v>209</v>
      </c>
      <c r="F46" s="278"/>
      <c r="G46" s="279" t="e">
        <f ca="1">_xll.BDP(I46,"maturity")</f>
        <v>#NAME?</v>
      </c>
      <c r="H46" s="275" t="e">
        <f t="shared" ca="1" si="34"/>
        <v>#NAME?</v>
      </c>
      <c r="I46" s="280" t="s">
        <v>11</v>
      </c>
      <c r="J46" s="281" t="e">
        <f ca="1">_xll.BDP(I46,"px_mid")</f>
        <v>#NAME?</v>
      </c>
      <c r="L46" s="283">
        <v>40</v>
      </c>
      <c r="M46" s="284">
        <f t="shared" ca="1" si="27"/>
        <v>7307</v>
      </c>
      <c r="N46" s="285">
        <f ca="1">WORKDAY(EDATE($O$3,6*L46)-1,1,[3]Aux!$A$2:$B$498)</f>
        <v>52131</v>
      </c>
      <c r="O46" s="280">
        <f t="shared" ca="1" si="23"/>
        <v>20.3</v>
      </c>
      <c r="P46" s="286">
        <f t="shared" ca="1" si="28"/>
        <v>7305</v>
      </c>
      <c r="Q46" s="287">
        <f t="shared" ca="1" si="29"/>
        <v>182</v>
      </c>
      <c r="R46" s="288">
        <f t="shared" ca="1" si="24"/>
        <v>20.291666666666668</v>
      </c>
      <c r="S46" s="289">
        <f t="shared" ca="1" si="25"/>
        <v>0.50555555555555554</v>
      </c>
      <c r="T46" s="290" t="e">
        <f ca="1">_xll.BInterpol($C$7:$C$25,$D$7:$D$25,N46,$Q$3)/100</f>
        <v>#NAME?</v>
      </c>
      <c r="U46" s="291" t="e">
        <f t="shared" ca="1" si="26"/>
        <v>#NAME?</v>
      </c>
      <c r="V46" s="292" t="e">
        <f ca="1">+(T46*SUMPRODUCT($S$7:S46,$U$7:U46)-SUMPRODUCT($S$7:S45,$V$7:V45,$U$7:U45))/(S46*U46)</f>
        <v>#NAME?</v>
      </c>
      <c r="W46" s="293" t="e">
        <f ca="1">+(1-X46)/SUMPRODUCT($X$7:X46,$S$7:S46)</f>
        <v>#NAME?</v>
      </c>
      <c r="X46" s="293" t="e">
        <f ca="1">+(1-SUMPRODUCT($V$7:V45,$S$7:S45,$X$7:X45))/(1+V46*S46)</f>
        <v>#NAME?</v>
      </c>
      <c r="Y46" s="293" t="e">
        <f t="shared" ca="1" si="30"/>
        <v>#NAME?</v>
      </c>
      <c r="Z46" s="294" t="e">
        <f ca="1">((T46*SUMPRODUCT($U$7:U46,$S$7:S46)+U46)*$Z$6-SUMPRODUCT($S$7:S45,$Z$7:Z45,$U$7:U45)*AA46)/((1+AA46*S46)*U46)</f>
        <v>#NAME?</v>
      </c>
      <c r="AA46" s="295" t="e">
        <f ca="1">_xll.BInterpol($H$36:$H$52,$J$36:$J$52,M46,$Q$3)/100</f>
        <v>#NAME?</v>
      </c>
      <c r="AB46" s="293" t="e">
        <f ca="1">+($Z$6-Z46*X46)/SUMPRODUCT($Z$7:Z46,$X$7:X46,$S$7:S46)</f>
        <v>#NAME?</v>
      </c>
      <c r="AC46" s="296" t="e">
        <f t="shared" ca="1" si="35"/>
        <v>#NAME?</v>
      </c>
      <c r="AD46" s="293" t="e">
        <f t="shared" ca="1" si="31"/>
        <v>#NAME?</v>
      </c>
      <c r="AE46" s="280" t="e">
        <f t="shared" ca="1" si="32"/>
        <v>#NAME?</v>
      </c>
      <c r="AF46" s="297" t="e">
        <f ca="1">+((T46*SUMPRODUCT($U$7:U46,$S$7:S46)+U46)*$Z$6-U46*Z46)/SUMPRODUCT($Z$7:Z46,$U$7:U46,$S$7:S46)</f>
        <v>#NAME?</v>
      </c>
      <c r="AG46" s="297" t="e">
        <f ca="1">+(SUMPRODUCT($AE$7:AE46,$S$7:S46,$AD$7:AD46)+AE46)</f>
        <v>#NAME?</v>
      </c>
      <c r="AH46" s="298" t="e">
        <f ca="1">+SUMPRODUCT($U$7:U46,$S$7:S46)*T46+U46</f>
        <v>#NAME?</v>
      </c>
      <c r="AI46" s="292" t="e">
        <f ca="1">+(AH46-AG46)/SUMPRODUCT($AE$7:AE46,$S$7:S46)</f>
        <v>#NAME?</v>
      </c>
      <c r="AJ46" s="299"/>
      <c r="AK46" s="300" t="e">
        <f ca="1">_xll.BInterpol($C$29:$C$52,$D$29:$D$52,P46,$Q$3)</f>
        <v>#NAME?</v>
      </c>
      <c r="AL46" s="301" t="e">
        <f ca="1">_xll.BInterpol($D$76:$D$135,$C$76:$C$135,P46,$Q$3)/100</f>
        <v>#NAME?</v>
      </c>
      <c r="AM46" s="301" t="e">
        <f ca="1">_xll.BInterpol($H$56:$H$67,$J$56:$J$67,P46,$Q$3)/10000</f>
        <v>#NAME?</v>
      </c>
      <c r="AN46" s="293" t="e">
        <f t="shared" ca="1" si="36"/>
        <v>#NAME?</v>
      </c>
      <c r="AO46" s="302" t="e">
        <f ca="1">((SUMPRODUCT($AL$6:AL45,$S$7:S46,$AK$7:AK46)+AM46*SUMPRODUCT($S$7:S46,$AK$7:AK46)+AK46)*$Q$2-T46*SUMPRODUCT($S$7:S45,$AO$7:AO45)*$Q$2)/($Q$2*(1+T46*S46))</f>
        <v>#NAME?</v>
      </c>
      <c r="AP46" s="303"/>
      <c r="AQ46" s="278" t="e">
        <f ca="1">+((SUMPRODUCT($AL$6:AL45,$AK$7:AK46,$S$7:S46)+SUMPRODUCT($S$7:S46,$AK$7:AK46)*AM46+AK46)-$Q$2*SUMPRODUCT($AQ$7:AQ45,$AK$7:AK45,$S$7:S45)*T46)/$Q$2*(AK46+AK46*T46*S46)</f>
        <v>#NAME?</v>
      </c>
      <c r="AR46" s="303" t="e">
        <f t="shared" ca="1" si="37"/>
        <v>#NAME?</v>
      </c>
      <c r="AS46" s="303" t="e">
        <f t="shared" ca="1" si="39"/>
        <v>#NAME?</v>
      </c>
      <c r="AT46" s="304" t="e">
        <f t="shared" ca="1" si="33"/>
        <v>#NAME?</v>
      </c>
      <c r="AU46" s="304" t="e">
        <f ca="1">+($Q$2-SUMPRODUCT($AL$6:AL45,$AR$7:AR46,$X$7:X46,$S$7:S46)-AR46*X46)/(SUMPRODUCT($S$7:S46,$X$7:X46,$AR$7:AR46))</f>
        <v>#NAME?</v>
      </c>
      <c r="AV46" s="305" t="e">
        <f t="shared" ca="1" si="38"/>
        <v>#NAME?</v>
      </c>
      <c r="AW46" s="282" t="e">
        <f t="shared" ca="1" si="17"/>
        <v>#NAME?</v>
      </c>
      <c r="AX46" s="306" t="e">
        <f t="shared" ca="1" si="12"/>
        <v>#NAME?</v>
      </c>
      <c r="AY46" s="306" t="e">
        <f ca="1">+(1/X46-1)/R46</f>
        <v>#NAME?</v>
      </c>
      <c r="AZ46" s="306" t="e">
        <f t="shared" ca="1" si="14"/>
        <v>#NAME?</v>
      </c>
      <c r="BA46" s="307" t="e">
        <f t="shared" ca="1" si="15"/>
        <v>#NAME?</v>
      </c>
    </row>
    <row r="47" spans="2:53">
      <c r="B47" s="76"/>
      <c r="C47" s="39">
        <v>8403</v>
      </c>
      <c r="D47" s="77">
        <v>0.58454563788127367</v>
      </c>
      <c r="E47" s="78" t="s">
        <v>209</v>
      </c>
      <c r="G47" s="51" t="e">
        <f ca="1">_xll.BDP(I47,"maturity")</f>
        <v>#NAME?</v>
      </c>
      <c r="H47" s="39" t="e">
        <f t="shared" ca="1" si="34"/>
        <v>#NAME?</v>
      </c>
      <c r="I47" s="85" t="s">
        <v>12</v>
      </c>
      <c r="J47" s="84" t="e">
        <f ca="1">_xll.BDP(I47,"px_mid")</f>
        <v>#NAME?</v>
      </c>
      <c r="L47" s="30">
        <v>41</v>
      </c>
      <c r="M47" s="31">
        <f t="shared" ca="1" si="27"/>
        <v>7489</v>
      </c>
      <c r="N47" s="41">
        <f ca="1">WORKDAY(EDATE($O$3,6*L47)-1,1,[3]Aux!$A$2:$B$498)</f>
        <v>52313</v>
      </c>
      <c r="O47" s="40">
        <f t="shared" ca="1" si="23"/>
        <v>20.8</v>
      </c>
      <c r="P47" s="42">
        <f t="shared" ca="1" si="28"/>
        <v>7487</v>
      </c>
      <c r="Q47" s="43">
        <f t="shared" ca="1" si="29"/>
        <v>182</v>
      </c>
      <c r="R47" s="229">
        <f t="shared" ca="1" si="24"/>
        <v>20.797222222222221</v>
      </c>
      <c r="S47" s="228">
        <f t="shared" ca="1" si="25"/>
        <v>0.50555555555555554</v>
      </c>
      <c r="T47" s="268" t="e">
        <f ca="1">_xll.BInterpol($C$7:$C$25,$D$7:$D$25,N47,$Q$3)/100</f>
        <v>#NAME?</v>
      </c>
      <c r="U47" s="227" t="e">
        <f t="shared" ca="1" si="26"/>
        <v>#NAME?</v>
      </c>
      <c r="V47" s="226" t="e">
        <f ca="1">+(T47*SUMPRODUCT($S$7:S47,$U$7:U47)-SUMPRODUCT($S$7:S46,$V$7:V46,$U$7:U46))/(S47*U47)</f>
        <v>#NAME?</v>
      </c>
      <c r="W47" s="225" t="e">
        <f ca="1">+(1-X47)/SUMPRODUCT($X$7:X47,$S$7:S47)</f>
        <v>#NAME?</v>
      </c>
      <c r="X47" s="33" t="e">
        <f ca="1">+(1-SUMPRODUCT($V$7:V46,$S$7:S46,$X$7:X46))/(1+V47*S47)</f>
        <v>#NAME?</v>
      </c>
      <c r="Y47" s="33" t="e">
        <f t="shared" ca="1" si="30"/>
        <v>#NAME?</v>
      </c>
      <c r="Z47" s="34" t="e">
        <f ca="1">((T47*SUMPRODUCT($U$7:U47,$S$7:S47)+U47)*$Z$6-SUMPRODUCT($S$7:S46,$Z$7:Z46,$U$7:U46)*AA47)/((1+AA47*S47)*U47)</f>
        <v>#NAME?</v>
      </c>
      <c r="AA47" s="45" t="e">
        <f ca="1">_xll.BInterpol($H$36:$H$52,$J$36:$J$52,M47,$Q$3)/100</f>
        <v>#NAME?</v>
      </c>
      <c r="AB47" s="46" t="e">
        <f ca="1">+($Z$6-Z47*X47)/SUMPRODUCT($Z$7:Z47,$X$7:X47,$S$7:S47)</f>
        <v>#NAME?</v>
      </c>
      <c r="AC47" s="46" t="e">
        <f t="shared" ca="1" si="35"/>
        <v>#NAME?</v>
      </c>
      <c r="AD47" s="33" t="e">
        <f t="shared" ca="1" si="31"/>
        <v>#NAME?</v>
      </c>
      <c r="AE47" s="224" t="e">
        <f t="shared" ca="1" si="32"/>
        <v>#NAME?</v>
      </c>
      <c r="AF47" s="223" t="e">
        <f ca="1">+((T47*SUMPRODUCT($U$7:U47,$S$7:S47)+U47)*$Z$6-U47*Z47)/SUMPRODUCT($Z$7:Z47,$U$7:U47,$S$7:S47)</f>
        <v>#NAME?</v>
      </c>
      <c r="AG47" s="222" t="e">
        <f ca="1">+(SUMPRODUCT($AE$7:AE47,$S$7:S47,$AD$7:AD47)+AE47)</f>
        <v>#NAME?</v>
      </c>
      <c r="AH47" s="221" t="e">
        <f ca="1">+SUMPRODUCT($U$7:U47,$S$7:S47)*T47+U47</f>
        <v>#NAME?</v>
      </c>
      <c r="AI47" s="220" t="e">
        <f ca="1">+(AH47-AG47)/SUMPRODUCT($AE$7:AE47,$S$7:S47)</f>
        <v>#NAME?</v>
      </c>
      <c r="AJ47" s="47"/>
      <c r="AK47" s="35" t="e">
        <f ca="1">_xll.BInterpol($C$29:$C$52,$D$29:$D$52,P47,$Q$3)</f>
        <v>#NAME?</v>
      </c>
      <c r="AL47" s="48" t="e">
        <f ca="1">_xll.BInterpol($D$76:$D$135,$C$76:$C$135,P47,$Q$3)/100</f>
        <v>#NAME?</v>
      </c>
      <c r="AM47" s="48" t="e">
        <f ca="1">_xll.BInterpol($H$56:$H$67,$J$56:$J$67,P47,$Q$3)/10000</f>
        <v>#NAME?</v>
      </c>
      <c r="AN47" s="33" t="e">
        <f t="shared" ca="1" si="36"/>
        <v>#NAME?</v>
      </c>
      <c r="AO47" s="44" t="e">
        <f ca="1">((SUMPRODUCT($AL$6:AL46,$S$7:S47,$AK$7:AK47)+AM47*SUMPRODUCT($S$7:S47,$AK$7:AK47)+AK47)*$Q$2-T47*SUMPRODUCT($S$7:S46,$AO$7:AO46)*$Q$2)/($Q$2*(1+T47*S47))</f>
        <v>#NAME?</v>
      </c>
      <c r="AP47" s="49"/>
      <c r="AQ47" s="22" t="e">
        <f ca="1">+((SUMPRODUCT($AL$6:AL46,$AK$7:AK47,$S$7:S47)+SUMPRODUCT($S$7:S47,$AK$7:AK47)*AM47+AK47)-$Q$2*SUMPRODUCT($AQ$7:AQ46,$AK$7:AK46,$S$7:S46)*T47)/$Q$2*(AK47+AK47*T47*S47)</f>
        <v>#NAME?</v>
      </c>
      <c r="AR47" s="49" t="e">
        <f t="shared" ca="1" si="37"/>
        <v>#NAME?</v>
      </c>
      <c r="AS47" s="49" t="e">
        <f t="shared" ca="1" si="39"/>
        <v>#NAME?</v>
      </c>
      <c r="AT47" s="201" t="e">
        <f t="shared" ca="1" si="33"/>
        <v>#NAME?</v>
      </c>
      <c r="AU47" s="201" t="e">
        <f ca="1">+($Q$2-SUMPRODUCT($AL$6:AL46,$AR$7:AR47,$X$7:X47,$S$7:S47)-AR47*X47)/(SUMPRODUCT($S$7:S47,$X$7:X47,$AR$7:AR47))</f>
        <v>#NAME?</v>
      </c>
      <c r="AV47" s="26" t="e">
        <f t="shared" ca="1" si="38"/>
        <v>#NAME?</v>
      </c>
      <c r="AW47" s="6" t="e">
        <f t="shared" ca="1" si="17"/>
        <v>#NAME?</v>
      </c>
      <c r="AX47" s="154" t="e">
        <f t="shared" ca="1" si="12"/>
        <v>#NAME?</v>
      </c>
      <c r="AY47" s="154" t="e">
        <f t="shared" ca="1" si="13"/>
        <v>#NAME?</v>
      </c>
      <c r="AZ47" s="154" t="e">
        <f t="shared" ca="1" si="14"/>
        <v>#NAME?</v>
      </c>
      <c r="BA47" s="273" t="e">
        <f t="shared" ca="1" si="15"/>
        <v>#NAME?</v>
      </c>
    </row>
    <row r="48" spans="2:53">
      <c r="B48" s="76"/>
      <c r="C48" s="39">
        <v>8768</v>
      </c>
      <c r="D48" s="77">
        <v>0.57099699733692155</v>
      </c>
      <c r="E48" s="78" t="s">
        <v>209</v>
      </c>
      <c r="G48" s="51" t="e">
        <f ca="1">_xll.BDP(I48,"maturity")</f>
        <v>#NAME?</v>
      </c>
      <c r="H48" s="39" t="e">
        <f t="shared" ca="1" si="34"/>
        <v>#NAME?</v>
      </c>
      <c r="I48" s="40" t="s">
        <v>13</v>
      </c>
      <c r="J48" s="84" t="e">
        <f ca="1">_xll.BDP(I48,"px_mid")</f>
        <v>#NAME?</v>
      </c>
      <c r="L48" s="30">
        <v>42</v>
      </c>
      <c r="M48" s="31">
        <f t="shared" ca="1" si="27"/>
        <v>7672</v>
      </c>
      <c r="N48" s="41">
        <f ca="1">WORKDAY(EDATE($O$3,6*L48)-1,1,[3]Aux!$A$2:$B$498)</f>
        <v>52496</v>
      </c>
      <c r="O48" s="40">
        <f t="shared" ca="1" si="23"/>
        <v>21.3</v>
      </c>
      <c r="P48" s="42">
        <f t="shared" ca="1" si="28"/>
        <v>7670</v>
      </c>
      <c r="Q48" s="43">
        <f t="shared" ca="1" si="29"/>
        <v>183</v>
      </c>
      <c r="R48" s="229">
        <f t="shared" ca="1" si="24"/>
        <v>21.305555555555557</v>
      </c>
      <c r="S48" s="228">
        <f t="shared" ca="1" si="25"/>
        <v>0.5083333333333333</v>
      </c>
      <c r="T48" s="268" t="e">
        <f ca="1">_xll.BInterpol($C$7:$C$25,$D$7:$D$25,N48,$Q$3)/100</f>
        <v>#NAME?</v>
      </c>
      <c r="U48" s="227" t="e">
        <f t="shared" ca="1" si="26"/>
        <v>#NAME?</v>
      </c>
      <c r="V48" s="226" t="e">
        <f ca="1">+(T48*SUMPRODUCT($S$7:S48,$U$7:U48)-SUMPRODUCT($S$7:S47,$V$7:V47,$U$7:U47))/(S48*U48)</f>
        <v>#NAME?</v>
      </c>
      <c r="W48" s="225" t="e">
        <f ca="1">+(1-X48)/SUMPRODUCT($X$7:X48,$S$7:S48)</f>
        <v>#NAME?</v>
      </c>
      <c r="X48" s="33" t="e">
        <f ca="1">+(1-SUMPRODUCT($V$7:V47,$S$7:S47,$X$7:X47))/(1+V48*S48)</f>
        <v>#NAME?</v>
      </c>
      <c r="Y48" s="33" t="e">
        <f t="shared" ca="1" si="30"/>
        <v>#NAME?</v>
      </c>
      <c r="Z48" s="34" t="e">
        <f ca="1">((T48*SUMPRODUCT($U$7:U48,$S$7:S48)+U48)*$Z$6-SUMPRODUCT($S$7:S47,$Z$7:Z47,$U$7:U47)*AA48)/((1+AA48*S48)*U48)</f>
        <v>#NAME?</v>
      </c>
      <c r="AA48" s="45" t="e">
        <f ca="1">_xll.BInterpol($H$36:$H$52,$J$36:$J$52,M48,$Q$3)/100</f>
        <v>#NAME?</v>
      </c>
      <c r="AB48" s="46" t="e">
        <f ca="1">+($Z$6-Z48*X48)/SUMPRODUCT($Z$7:Z48,$X$7:X48,$S$7:S48)</f>
        <v>#NAME?</v>
      </c>
      <c r="AC48" s="46" t="e">
        <f t="shared" ca="1" si="35"/>
        <v>#NAME?</v>
      </c>
      <c r="AD48" s="33" t="e">
        <f t="shared" ca="1" si="31"/>
        <v>#NAME?</v>
      </c>
      <c r="AE48" s="224" t="e">
        <f t="shared" ca="1" si="32"/>
        <v>#NAME?</v>
      </c>
      <c r="AF48" s="223" t="e">
        <f ca="1">+((T48*SUMPRODUCT($U$7:U48,$S$7:S48)+U48)*$Z$6-U48*Z48)/SUMPRODUCT($Z$7:Z48,$U$7:U48,$S$7:S48)</f>
        <v>#NAME?</v>
      </c>
      <c r="AG48" s="222" t="e">
        <f ca="1">+(SUMPRODUCT($AE$7:AE48,$S$7:S48,$AD$7:AD48)+AE48)</f>
        <v>#NAME?</v>
      </c>
      <c r="AH48" s="221" t="e">
        <f ca="1">+SUMPRODUCT($U$7:U48,$S$7:S48)*T48+U48</f>
        <v>#NAME?</v>
      </c>
      <c r="AI48" s="220" t="e">
        <f ca="1">+(AH48-AG48)/SUMPRODUCT($AE$7:AE48,$S$7:S48)</f>
        <v>#NAME?</v>
      </c>
      <c r="AJ48" s="47"/>
      <c r="AK48" s="35" t="e">
        <f ca="1">_xll.BInterpol($C$29:$C$52,$D$29:$D$52,P48,$Q$3)</f>
        <v>#NAME?</v>
      </c>
      <c r="AL48" s="48" t="e">
        <f ca="1">_xll.BInterpol($D$76:$D$135,$C$76:$C$135,P48,$Q$3)/100</f>
        <v>#NAME?</v>
      </c>
      <c r="AM48" s="48" t="e">
        <f ca="1">_xll.BInterpol($H$56:$H$67,$J$56:$J$67,P48,$Q$3)/10000</f>
        <v>#NAME?</v>
      </c>
      <c r="AN48" s="33" t="e">
        <f t="shared" ca="1" si="36"/>
        <v>#NAME?</v>
      </c>
      <c r="AO48" s="44" t="e">
        <f ca="1">((SUMPRODUCT($AL$6:AL47,$S$7:S48,$AK$7:AK48)+AM48*SUMPRODUCT($S$7:S48,$AK$7:AK48)+AK48)*$Q$2-T48*SUMPRODUCT($S$7:S47,$AO$7:AO47)*$Q$2)/($Q$2*(1+T48*S48))</f>
        <v>#NAME?</v>
      </c>
      <c r="AP48" s="49"/>
      <c r="AQ48" s="22" t="e">
        <f ca="1">+((SUMPRODUCT($AL$6:AL47,$AK$7:AK48,$S$7:S48)+SUMPRODUCT($S$7:S48,$AK$7:AK48)*AM48+AK48)-$Q$2*SUMPRODUCT($AQ$7:AQ47,$AK$7:AK47,$S$7:S47)*T48)/$Q$2*(AK48+AK48*T48*S48)</f>
        <v>#NAME?</v>
      </c>
      <c r="AR48" s="49" t="e">
        <f t="shared" ca="1" si="37"/>
        <v>#NAME?</v>
      </c>
      <c r="AS48" s="49" t="e">
        <f t="shared" ca="1" si="39"/>
        <v>#NAME?</v>
      </c>
      <c r="AT48" s="201" t="e">
        <f t="shared" ca="1" si="33"/>
        <v>#NAME?</v>
      </c>
      <c r="AU48" s="201" t="e">
        <f ca="1">+($Q$2-SUMPRODUCT($AL$6:AL47,$AR$7:AR48,$X$7:X48,$S$7:S48)-AR48*X48)/(SUMPRODUCT($S$7:S48,$X$7:X48,$AR$7:AR48))</f>
        <v>#NAME?</v>
      </c>
      <c r="AV48" s="26" t="e">
        <f t="shared" ca="1" si="38"/>
        <v>#NAME?</v>
      </c>
      <c r="AW48" s="6" t="e">
        <f t="shared" ca="1" si="17"/>
        <v>#NAME?</v>
      </c>
      <c r="AX48" s="154" t="e">
        <f t="shared" ca="1" si="12"/>
        <v>#NAME?</v>
      </c>
      <c r="AY48" s="154" t="e">
        <f t="shared" ca="1" si="13"/>
        <v>#NAME?</v>
      </c>
      <c r="AZ48" s="154" t="e">
        <f t="shared" ca="1" si="14"/>
        <v>#NAME?</v>
      </c>
      <c r="BA48" s="273" t="e">
        <f t="shared" ca="1" si="15"/>
        <v>#NAME?</v>
      </c>
    </row>
    <row r="49" spans="2:53">
      <c r="B49" s="76"/>
      <c r="C49" s="39">
        <v>9135</v>
      </c>
      <c r="D49" s="77">
        <v>0.54520662902987449</v>
      </c>
      <c r="E49" s="78" t="s">
        <v>209</v>
      </c>
      <c r="G49" s="51" t="e">
        <f ca="1">_xll.BDP(I49,"maturity")</f>
        <v>#NAME?</v>
      </c>
      <c r="H49" s="39" t="e">
        <f t="shared" ca="1" si="34"/>
        <v>#NAME?</v>
      </c>
      <c r="I49" s="85" t="s">
        <v>14</v>
      </c>
      <c r="J49" s="84" t="e">
        <f ca="1">_xll.BDP(I49,"px_mid")</f>
        <v>#NAME?</v>
      </c>
      <c r="L49" s="30">
        <v>43</v>
      </c>
      <c r="M49" s="31">
        <f t="shared" ca="1" si="27"/>
        <v>7854</v>
      </c>
      <c r="N49" s="41">
        <f ca="1">WORKDAY(EDATE($O$3,6*L49)-1,1,[3]Aux!$A$2:$B$498)</f>
        <v>52678</v>
      </c>
      <c r="O49" s="40">
        <f t="shared" ca="1" si="23"/>
        <v>21.8</v>
      </c>
      <c r="P49" s="42">
        <f t="shared" ca="1" si="28"/>
        <v>7852</v>
      </c>
      <c r="Q49" s="43">
        <f t="shared" ca="1" si="29"/>
        <v>182</v>
      </c>
      <c r="R49" s="229">
        <f t="shared" ca="1" si="24"/>
        <v>21.81111111111111</v>
      </c>
      <c r="S49" s="228">
        <f t="shared" ca="1" si="25"/>
        <v>0.50555555555555554</v>
      </c>
      <c r="T49" s="268" t="e">
        <f ca="1">_xll.BInterpol($C$7:$C$25,$D$7:$D$25,N49,$Q$3)/100</f>
        <v>#NAME?</v>
      </c>
      <c r="U49" s="227" t="e">
        <f t="shared" ca="1" si="26"/>
        <v>#NAME?</v>
      </c>
      <c r="V49" s="226" t="e">
        <f ca="1">+(T49*SUMPRODUCT($S$7:S49,$U$7:U49)-SUMPRODUCT($S$7:S48,$V$7:V48,$U$7:U48))/(S49*U49)</f>
        <v>#NAME?</v>
      </c>
      <c r="W49" s="225" t="e">
        <f ca="1">+(1-X49)/SUMPRODUCT($X$7:X49,$S$7:S49)</f>
        <v>#NAME?</v>
      </c>
      <c r="X49" s="33" t="e">
        <f ca="1">+(1-SUMPRODUCT($V$7:V48,$S$7:S48,$X$7:X48))/(1+V49*S49)</f>
        <v>#NAME?</v>
      </c>
      <c r="Y49" s="33" t="e">
        <f t="shared" ca="1" si="30"/>
        <v>#NAME?</v>
      </c>
      <c r="Z49" s="34" t="e">
        <f ca="1">((T49*SUMPRODUCT($U$7:U49,$S$7:S49)+U49)*$Z$6-SUMPRODUCT($S$7:S48,$Z$7:Z48,$U$7:U48)*AA49)/((1+AA49*S49)*U49)</f>
        <v>#NAME?</v>
      </c>
      <c r="AA49" s="45" t="e">
        <f ca="1">_xll.BInterpol($H$36:$H$52,$J$36:$J$52,M49,$Q$3)/100</f>
        <v>#NAME?</v>
      </c>
      <c r="AB49" s="46" t="e">
        <f ca="1">+($Z$6-Z49*X49)/SUMPRODUCT($Z$7:Z49,$X$7:X49,$S$7:S49)</f>
        <v>#NAME?</v>
      </c>
      <c r="AC49" s="46" t="e">
        <f t="shared" ca="1" si="35"/>
        <v>#NAME?</v>
      </c>
      <c r="AD49" s="33" t="e">
        <f t="shared" ca="1" si="31"/>
        <v>#NAME?</v>
      </c>
      <c r="AE49" s="224" t="e">
        <f t="shared" ca="1" si="32"/>
        <v>#NAME?</v>
      </c>
      <c r="AF49" s="223" t="e">
        <f ca="1">+((T49*SUMPRODUCT($U$7:U49,$S$7:S49)+U49)*$Z$6-U49*Z49)/SUMPRODUCT($Z$7:Z49,$U$7:U49,$S$7:S49)</f>
        <v>#NAME?</v>
      </c>
      <c r="AG49" s="222" t="e">
        <f ca="1">+(SUMPRODUCT($AE$7:AE49,$S$7:S49,$AD$7:AD49)+AE49)</f>
        <v>#NAME?</v>
      </c>
      <c r="AH49" s="221" t="e">
        <f ca="1">+SUMPRODUCT($U$7:U49,$S$7:S49)*T49+U49</f>
        <v>#NAME?</v>
      </c>
      <c r="AI49" s="220" t="e">
        <f ca="1">+(AH49-AG49)/SUMPRODUCT($AE$7:AE49,$S$7:S49)</f>
        <v>#NAME?</v>
      </c>
      <c r="AJ49" s="47"/>
      <c r="AK49" s="35" t="e">
        <f ca="1">_xll.BInterpol($C$29:$C$52,$D$29:$D$52,P49,$Q$3)</f>
        <v>#NAME?</v>
      </c>
      <c r="AL49" s="48" t="e">
        <f ca="1">_xll.BInterpol($D$76:$D$135,$C$76:$C$135,P49,$Q$3)/100</f>
        <v>#NAME?</v>
      </c>
      <c r="AM49" s="48" t="e">
        <f ca="1">_xll.BInterpol($H$56:$H$67,$J$56:$J$67,P49,$Q$3)/10000</f>
        <v>#NAME?</v>
      </c>
      <c r="AN49" s="33" t="e">
        <f t="shared" ca="1" si="36"/>
        <v>#NAME?</v>
      </c>
      <c r="AO49" s="44" t="e">
        <f ca="1">((SUMPRODUCT($AL$6:AL48,$S$7:S49,$AK$7:AK49)+AM49*SUMPRODUCT($S$7:S49,$AK$7:AK49)+AK49)*$Q$2-T49*SUMPRODUCT($S$7:S48,$AO$7:AO48)*$Q$2)/($Q$2*(1+T49*S49))</f>
        <v>#NAME?</v>
      </c>
      <c r="AP49" s="49"/>
      <c r="AQ49" s="22" t="e">
        <f ca="1">+((SUMPRODUCT($AL$6:AL48,$AK$7:AK49,$S$7:S49)+SUMPRODUCT($S$7:S49,$AK$7:AK49)*AM49+AK49)-$Q$2*SUMPRODUCT($AQ$7:AQ48,$AK$7:AK48,$S$7:S48)*T49)/$Q$2*(AK49+AK49*T49*S49)</f>
        <v>#NAME?</v>
      </c>
      <c r="AR49" s="49" t="e">
        <f t="shared" ca="1" si="37"/>
        <v>#NAME?</v>
      </c>
      <c r="AS49" s="49" t="e">
        <f t="shared" ca="1" si="39"/>
        <v>#NAME?</v>
      </c>
      <c r="AT49" s="201" t="e">
        <f t="shared" ca="1" si="33"/>
        <v>#NAME?</v>
      </c>
      <c r="AU49" s="201" t="e">
        <f ca="1">+($Q$2-SUMPRODUCT($AL$6:AL48,$AR$7:AR49,$X$7:X49,$S$7:S49)-AR49*X49)/(SUMPRODUCT($S$7:S49,$X$7:X49,$AR$7:AR49))</f>
        <v>#NAME?</v>
      </c>
      <c r="AV49" s="26" t="e">
        <f t="shared" ca="1" si="38"/>
        <v>#NAME?</v>
      </c>
      <c r="AW49" s="6" t="e">
        <f t="shared" ca="1" si="17"/>
        <v>#NAME?</v>
      </c>
      <c r="AX49" s="154" t="e">
        <f t="shared" ca="1" si="12"/>
        <v>#NAME?</v>
      </c>
      <c r="AY49" s="154" t="e">
        <f t="shared" ca="1" si="13"/>
        <v>#NAME?</v>
      </c>
      <c r="AZ49" s="154" t="e">
        <f t="shared" ca="1" si="14"/>
        <v>#NAME?</v>
      </c>
      <c r="BA49" s="273" t="e">
        <f t="shared" ca="1" si="15"/>
        <v>#NAME?</v>
      </c>
    </row>
    <row r="50" spans="2:53">
      <c r="B50" s="76"/>
      <c r="C50" s="39">
        <v>9499</v>
      </c>
      <c r="D50" s="77">
        <v>0.54509092114114654</v>
      </c>
      <c r="E50" s="78" t="s">
        <v>209</v>
      </c>
      <c r="G50" s="51" t="e">
        <f ca="1">_xll.BDP(I50,"maturity")</f>
        <v>#NAME?</v>
      </c>
      <c r="H50" s="39" t="e">
        <f t="shared" ca="1" si="34"/>
        <v>#NAME?</v>
      </c>
      <c r="I50" s="40" t="s">
        <v>15</v>
      </c>
      <c r="J50" s="84" t="e">
        <f ca="1">_xll.BDP(I50,"px_mid")</f>
        <v>#NAME?</v>
      </c>
      <c r="L50" s="30">
        <v>44</v>
      </c>
      <c r="M50" s="31">
        <f t="shared" ca="1" si="27"/>
        <v>8038</v>
      </c>
      <c r="N50" s="41">
        <f ca="1">WORKDAY(EDATE($O$3,6*L50)-1,1,[3]Aux!$A$2:$B$498)</f>
        <v>52862</v>
      </c>
      <c r="O50" s="40">
        <f t="shared" ca="1" si="23"/>
        <v>22.3</v>
      </c>
      <c r="P50" s="42">
        <f t="shared" ca="1" si="28"/>
        <v>8036</v>
      </c>
      <c r="Q50" s="43">
        <f t="shared" ca="1" si="29"/>
        <v>184</v>
      </c>
      <c r="R50" s="229">
        <f t="shared" ca="1" si="24"/>
        <v>22.322222222222223</v>
      </c>
      <c r="S50" s="228">
        <f t="shared" ca="1" si="25"/>
        <v>0.51111111111111107</v>
      </c>
      <c r="T50" s="268" t="e">
        <f ca="1">_xll.BInterpol($C$7:$C$25,$D$7:$D$25,N50,$Q$3)/100</f>
        <v>#NAME?</v>
      </c>
      <c r="U50" s="227" t="e">
        <f t="shared" ca="1" si="26"/>
        <v>#NAME?</v>
      </c>
      <c r="V50" s="226" t="e">
        <f ca="1">+(T50*SUMPRODUCT($S$7:S50,$U$7:U50)-SUMPRODUCT($S$7:S49,$V$7:V49,$U$7:U49))/(S50*U50)</f>
        <v>#NAME?</v>
      </c>
      <c r="W50" s="225" t="e">
        <f ca="1">+(1-X50)/SUMPRODUCT($X$7:X50,$S$7:S50)</f>
        <v>#NAME?</v>
      </c>
      <c r="X50" s="33" t="e">
        <f ca="1">+(1-SUMPRODUCT($V$7:V49,$S$7:S49,$X$7:X49))/(1+V50*S50)</f>
        <v>#NAME?</v>
      </c>
      <c r="Y50" s="33" t="e">
        <f t="shared" ca="1" si="30"/>
        <v>#NAME?</v>
      </c>
      <c r="Z50" s="34" t="e">
        <f ca="1">((T50*SUMPRODUCT($U$7:U50,$S$7:S50)+U50)*$Z$6-SUMPRODUCT($S$7:S49,$Z$7:Z49,$U$7:U49)*AA50)/((1+AA50*S50)*U50)</f>
        <v>#NAME?</v>
      </c>
      <c r="AA50" s="45" t="e">
        <f ca="1">_xll.BInterpol($H$36:$H$52,$J$36:$J$52,M50,$Q$3)/100</f>
        <v>#NAME?</v>
      </c>
      <c r="AB50" s="46" t="e">
        <f ca="1">+($Z$6-Z50*X50)/SUMPRODUCT($Z$7:Z50,$X$7:X50,$S$7:S50)</f>
        <v>#NAME?</v>
      </c>
      <c r="AC50" s="46" t="e">
        <f t="shared" ca="1" si="35"/>
        <v>#NAME?</v>
      </c>
      <c r="AD50" s="33" t="e">
        <f t="shared" ca="1" si="31"/>
        <v>#NAME?</v>
      </c>
      <c r="AE50" s="224" t="e">
        <f t="shared" ca="1" si="32"/>
        <v>#NAME?</v>
      </c>
      <c r="AF50" s="223" t="e">
        <f ca="1">+((T50*SUMPRODUCT($U$7:U50,$S$7:S50)+U50)*$Z$6-U50*Z50)/SUMPRODUCT($Z$7:Z50,$U$7:U50,$S$7:S50)</f>
        <v>#NAME?</v>
      </c>
      <c r="AG50" s="222" t="e">
        <f ca="1">+(SUMPRODUCT($AE$7:AE50,$S$7:S50,$AD$7:AD50)+AE50)</f>
        <v>#NAME?</v>
      </c>
      <c r="AH50" s="221" t="e">
        <f ca="1">+SUMPRODUCT($U$7:U50,$S$7:S50)*T50+U50</f>
        <v>#NAME?</v>
      </c>
      <c r="AI50" s="220" t="e">
        <f ca="1">+(AH50-AG50)/SUMPRODUCT($AE$7:AE50,$S$7:S50)</f>
        <v>#NAME?</v>
      </c>
      <c r="AJ50" s="47"/>
      <c r="AK50" s="35" t="e">
        <f ca="1">_xll.BInterpol($C$29:$C$52,$D$29:$D$52,P50,$Q$3)</f>
        <v>#NAME?</v>
      </c>
      <c r="AL50" s="48" t="e">
        <f ca="1">_xll.BInterpol($D$76:$D$135,$C$76:$C$135,P50,$Q$3)/100</f>
        <v>#NAME?</v>
      </c>
      <c r="AM50" s="48" t="e">
        <f ca="1">_xll.BInterpol($H$56:$H$67,$J$56:$J$67,P50,$Q$3)/10000</f>
        <v>#NAME?</v>
      </c>
      <c r="AN50" s="33" t="e">
        <f t="shared" ca="1" si="36"/>
        <v>#NAME?</v>
      </c>
      <c r="AO50" s="44" t="e">
        <f ca="1">((SUMPRODUCT($AL$6:AL49,$S$7:S50,$AK$7:AK50)+AM50*SUMPRODUCT($S$7:S50,$AK$7:AK50)+AK50)*$Q$2-T50*SUMPRODUCT($S$7:S49,$AO$7:AO49)*$Q$2)/($Q$2*(1+T50*S50))</f>
        <v>#NAME?</v>
      </c>
      <c r="AP50" s="49"/>
      <c r="AQ50" s="22" t="e">
        <f ca="1">+((SUMPRODUCT($AL$6:AL49,$AK$7:AK50,$S$7:S50)+SUMPRODUCT($S$7:S50,$AK$7:AK50)*AM50+AK50)-$Q$2*SUMPRODUCT($AQ$7:AQ49,$AK$7:AK49,$S$7:S49)*T50)/$Q$2*(AK50+AK50*T50*S50)</f>
        <v>#NAME?</v>
      </c>
      <c r="AR50" s="49" t="e">
        <f t="shared" ca="1" si="37"/>
        <v>#NAME?</v>
      </c>
      <c r="AS50" s="49" t="e">
        <f t="shared" ca="1" si="39"/>
        <v>#NAME?</v>
      </c>
      <c r="AT50" s="201" t="e">
        <f t="shared" ca="1" si="33"/>
        <v>#NAME?</v>
      </c>
      <c r="AU50" s="201" t="e">
        <f ca="1">+($Q$2-SUMPRODUCT($AL$6:AL49,$AR$7:AR50,$X$7:X50,$S$7:S50)-AR50*X50)/(SUMPRODUCT($S$7:S50,$X$7:X50,$AR$7:AR50))</f>
        <v>#NAME?</v>
      </c>
      <c r="AV50" s="26" t="e">
        <f t="shared" ca="1" si="38"/>
        <v>#NAME?</v>
      </c>
      <c r="AW50" s="6" t="e">
        <f t="shared" ca="1" si="17"/>
        <v>#NAME?</v>
      </c>
      <c r="AX50" s="154" t="e">
        <f t="shared" ca="1" si="12"/>
        <v>#NAME?</v>
      </c>
      <c r="AY50" s="154" t="e">
        <f t="shared" ca="1" si="13"/>
        <v>#NAME?</v>
      </c>
      <c r="AZ50" s="154" t="e">
        <f t="shared" ca="1" si="14"/>
        <v>#NAME?</v>
      </c>
      <c r="BA50" s="273" t="e">
        <f t="shared" ca="1" si="15"/>
        <v>#NAME?</v>
      </c>
    </row>
    <row r="51" spans="2:53">
      <c r="B51" s="76"/>
      <c r="C51" s="39">
        <v>9864</v>
      </c>
      <c r="D51" s="77">
        <v>0.53245676483934012</v>
      </c>
      <c r="E51" s="78" t="s">
        <v>209</v>
      </c>
      <c r="G51" s="51" t="e">
        <f ca="1">_xll.BDP(I51,"maturity")</f>
        <v>#NAME?</v>
      </c>
      <c r="H51" s="39" t="e">
        <f t="shared" ca="1" si="34"/>
        <v>#NAME?</v>
      </c>
      <c r="I51" s="40" t="s">
        <v>71</v>
      </c>
      <c r="J51" s="84" t="e">
        <f ca="1">_xll.BDP(I51,"px_mid")</f>
        <v>#NAME?</v>
      </c>
      <c r="L51" s="30">
        <v>45</v>
      </c>
      <c r="M51" s="31">
        <f t="shared" ca="1" si="27"/>
        <v>8219</v>
      </c>
      <c r="N51" s="41">
        <f ca="1">WORKDAY(EDATE($O$3,6*L51)-1,1,[3]Aux!$A$2:$B$498)</f>
        <v>53043</v>
      </c>
      <c r="O51" s="40">
        <f t="shared" ca="1" si="23"/>
        <v>22.8</v>
      </c>
      <c r="P51" s="42">
        <f t="shared" ca="1" si="28"/>
        <v>8217</v>
      </c>
      <c r="Q51" s="43">
        <f t="shared" ca="1" si="29"/>
        <v>181</v>
      </c>
      <c r="R51" s="229">
        <f t="shared" ca="1" si="24"/>
        <v>22.824999999999999</v>
      </c>
      <c r="S51" s="228">
        <f t="shared" ca="1" si="25"/>
        <v>0.50277777777777777</v>
      </c>
      <c r="T51" s="268" t="e">
        <f ca="1">_xll.BInterpol($C$7:$C$25,$D$7:$D$25,N51,$Q$3)/100</f>
        <v>#NAME?</v>
      </c>
      <c r="U51" s="227" t="e">
        <f t="shared" ca="1" si="26"/>
        <v>#NAME?</v>
      </c>
      <c r="V51" s="226" t="e">
        <f ca="1">+(T51*SUMPRODUCT($S$7:S51,$U$7:U51)-SUMPRODUCT($S$7:S50,$V$7:V50,$U$7:U50))/(S51*U51)</f>
        <v>#NAME?</v>
      </c>
      <c r="W51" s="225" t="e">
        <f ca="1">+(1-X51)/SUMPRODUCT($X$7:X51,$S$7:S51)</f>
        <v>#NAME?</v>
      </c>
      <c r="X51" s="33" t="e">
        <f ca="1">+(1-SUMPRODUCT($V$7:V50,$S$7:S50,$X$7:X50))/(1+V51*S51)</f>
        <v>#NAME?</v>
      </c>
      <c r="Y51" s="33" t="e">
        <f t="shared" ca="1" si="30"/>
        <v>#NAME?</v>
      </c>
      <c r="Z51" s="34" t="e">
        <f ca="1">((T51*SUMPRODUCT($U$7:U51,$S$7:S51)+U51)*$Z$6-SUMPRODUCT($S$7:S50,$Z$7:Z50,$U$7:U50)*AA51)/((1+AA51*S51)*U51)</f>
        <v>#NAME?</v>
      </c>
      <c r="AA51" s="45" t="e">
        <f ca="1">_xll.BInterpol($H$36:$H$52,$J$36:$J$52,M51,$Q$3)/100</f>
        <v>#NAME?</v>
      </c>
      <c r="AB51" s="46" t="e">
        <f ca="1">+($Z$6-Z51*X51)/SUMPRODUCT($Z$7:Z51,$X$7:X51,$S$7:S51)</f>
        <v>#NAME?</v>
      </c>
      <c r="AC51" s="46" t="e">
        <f t="shared" ca="1" si="35"/>
        <v>#NAME?</v>
      </c>
      <c r="AD51" s="33" t="e">
        <f t="shared" ca="1" si="31"/>
        <v>#NAME?</v>
      </c>
      <c r="AE51" s="224" t="e">
        <f t="shared" ca="1" si="32"/>
        <v>#NAME?</v>
      </c>
      <c r="AF51" s="223" t="e">
        <f ca="1">+((T51*SUMPRODUCT($U$7:U51,$S$7:S51)+U51)*$Z$6-U51*Z51)/SUMPRODUCT($Z$7:Z51,$U$7:U51,$S$7:S51)</f>
        <v>#NAME?</v>
      </c>
      <c r="AG51" s="222" t="e">
        <f ca="1">+(SUMPRODUCT($AE$7:AE51,$S$7:S51,$AD$7:AD51)+AE51)</f>
        <v>#NAME?</v>
      </c>
      <c r="AH51" s="221" t="e">
        <f ca="1">+SUMPRODUCT($U$7:U51,$S$7:S51)*T51+U51</f>
        <v>#NAME?</v>
      </c>
      <c r="AI51" s="220" t="e">
        <f ca="1">+(AH51-AG51)/SUMPRODUCT($AE$7:AE51,$S$7:S51)</f>
        <v>#NAME?</v>
      </c>
      <c r="AJ51" s="47"/>
      <c r="AK51" s="35" t="e">
        <f ca="1">_xll.BInterpol($C$29:$C$52,$D$29:$D$52,P51,$Q$3)</f>
        <v>#NAME?</v>
      </c>
      <c r="AL51" s="48" t="e">
        <f ca="1">_xll.BInterpol($D$76:$D$135,$C$76:$C$135,P51,$Q$3)/100</f>
        <v>#NAME?</v>
      </c>
      <c r="AM51" s="48" t="e">
        <f ca="1">_xll.BInterpol($H$56:$H$67,$J$56:$J$67,P51,$Q$3)/10000</f>
        <v>#NAME?</v>
      </c>
      <c r="AN51" s="33" t="e">
        <f t="shared" ca="1" si="36"/>
        <v>#NAME?</v>
      </c>
      <c r="AO51" s="44" t="e">
        <f ca="1">((SUMPRODUCT($AL$6:AL50,$S$7:S51,$AK$7:AK51)+AM51*SUMPRODUCT($S$7:S51,$AK$7:AK51)+AK51)*$Q$2-T51*SUMPRODUCT($S$7:S50,$AO$7:AO50)*$Q$2)/($Q$2*(1+T51*S51))</f>
        <v>#NAME?</v>
      </c>
      <c r="AP51" s="49"/>
      <c r="AQ51" s="22" t="e">
        <f ca="1">+((SUMPRODUCT($AL$6:AL50,$AK$7:AK51,$S$7:S51)+SUMPRODUCT($S$7:S51,$AK$7:AK51)*AM51+AK51)-$Q$2*SUMPRODUCT($AQ$7:AQ50,$AK$7:AK50,$S$7:S50)*T51)/$Q$2*(AK51+AK51*T51*S51)</f>
        <v>#NAME?</v>
      </c>
      <c r="AR51" s="49" t="e">
        <f t="shared" ca="1" si="37"/>
        <v>#NAME?</v>
      </c>
      <c r="AS51" s="49" t="e">
        <f t="shared" ca="1" si="39"/>
        <v>#NAME?</v>
      </c>
      <c r="AT51" s="201" t="e">
        <f t="shared" ca="1" si="33"/>
        <v>#NAME?</v>
      </c>
      <c r="AU51" s="201" t="e">
        <f ca="1">+($Q$2-SUMPRODUCT($AL$6:AL50,$AR$7:AR51,$X$7:X51,$S$7:S51)-AR51*X51)/(SUMPRODUCT($S$7:S51,$X$7:X51,$AR$7:AR51))</f>
        <v>#NAME?</v>
      </c>
      <c r="AV51" s="26" t="e">
        <f t="shared" ca="1" si="38"/>
        <v>#NAME?</v>
      </c>
      <c r="AW51" s="6" t="e">
        <f t="shared" ca="1" si="17"/>
        <v>#NAME?</v>
      </c>
      <c r="AX51" s="154" t="e">
        <f t="shared" ca="1" si="12"/>
        <v>#NAME?</v>
      </c>
      <c r="AY51" s="154" t="e">
        <f t="shared" ca="1" si="13"/>
        <v>#NAME?</v>
      </c>
      <c r="AZ51" s="154" t="e">
        <f t="shared" ca="1" si="14"/>
        <v>#NAME?</v>
      </c>
      <c r="BA51" s="273" t="e">
        <f t="shared" ca="1" si="15"/>
        <v>#NAME?</v>
      </c>
    </row>
    <row r="52" spans="2:53">
      <c r="B52" s="76"/>
      <c r="C52" s="39">
        <v>10229</v>
      </c>
      <c r="D52" s="77">
        <v>0.52011544391465625</v>
      </c>
      <c r="E52" s="78" t="s">
        <v>209</v>
      </c>
      <c r="G52" s="79" t="e">
        <f ca="1">_xll.BDP(I52,"maturity")</f>
        <v>#NAME?</v>
      </c>
      <c r="H52" s="80" t="e">
        <f t="shared" ca="1" si="34"/>
        <v>#NAME?</v>
      </c>
      <c r="I52" s="81" t="s">
        <v>210</v>
      </c>
      <c r="J52" s="86" t="e">
        <f ca="1">_xll.BDP(I52,"px_mid")</f>
        <v>#NAME?</v>
      </c>
      <c r="L52" s="30">
        <v>46</v>
      </c>
      <c r="M52" s="31">
        <f t="shared" ca="1" si="27"/>
        <v>8403</v>
      </c>
      <c r="N52" s="41">
        <f ca="1">WORKDAY(EDATE($O$3,6*L52)-1,1,[3]Aux!$A$2:$B$498)</f>
        <v>53227</v>
      </c>
      <c r="O52" s="40">
        <f t="shared" ca="1" si="23"/>
        <v>23.3</v>
      </c>
      <c r="P52" s="42">
        <f t="shared" ca="1" si="28"/>
        <v>8401</v>
      </c>
      <c r="Q52" s="43">
        <f t="shared" ca="1" si="29"/>
        <v>184</v>
      </c>
      <c r="R52" s="229">
        <f t="shared" ca="1" si="24"/>
        <v>23.336111111111112</v>
      </c>
      <c r="S52" s="228">
        <f t="shared" ca="1" si="25"/>
        <v>0.51111111111111107</v>
      </c>
      <c r="T52" s="268" t="e">
        <f ca="1">_xll.BInterpol($C$7:$C$25,$D$7:$D$25,N52,$Q$3)/100</f>
        <v>#NAME?</v>
      </c>
      <c r="U52" s="227" t="e">
        <f t="shared" ca="1" si="26"/>
        <v>#NAME?</v>
      </c>
      <c r="V52" s="226" t="e">
        <f ca="1">+(T52*SUMPRODUCT($S$7:S52,$U$7:U52)-SUMPRODUCT($S$7:S51,$V$7:V51,$U$7:U51))/(S52*U52)</f>
        <v>#NAME?</v>
      </c>
      <c r="W52" s="225" t="e">
        <f ca="1">+(1-X52)/SUMPRODUCT($X$7:X52,$S$7:S52)</f>
        <v>#NAME?</v>
      </c>
      <c r="X52" s="33" t="e">
        <f ca="1">+(1-SUMPRODUCT($V$7:V51,$S$7:S51,$X$7:X51))/(1+V52*S52)</f>
        <v>#NAME?</v>
      </c>
      <c r="Y52" s="33" t="e">
        <f t="shared" ca="1" si="30"/>
        <v>#NAME?</v>
      </c>
      <c r="Z52" s="34" t="e">
        <f ca="1">((T52*SUMPRODUCT($U$7:U52,$S$7:S52)+U52)*$Z$6-SUMPRODUCT($S$7:S51,$Z$7:Z51,$U$7:U51)*AA52)/((1+AA52*S52)*U52)</f>
        <v>#NAME?</v>
      </c>
      <c r="AA52" s="45" t="e">
        <f ca="1">_xll.BInterpol($H$36:$H$52,$J$36:$J$52,M52,$Q$3)/100</f>
        <v>#NAME?</v>
      </c>
      <c r="AB52" s="46" t="e">
        <f ca="1">+($Z$6-Z52*X52)/SUMPRODUCT($Z$7:Z52,$X$7:X52,$S$7:S52)</f>
        <v>#NAME?</v>
      </c>
      <c r="AC52" s="46" t="e">
        <f t="shared" ca="1" si="35"/>
        <v>#NAME?</v>
      </c>
      <c r="AD52" s="33" t="e">
        <f t="shared" ca="1" si="31"/>
        <v>#NAME?</v>
      </c>
      <c r="AE52" s="224" t="e">
        <f t="shared" ca="1" si="32"/>
        <v>#NAME?</v>
      </c>
      <c r="AF52" s="223" t="e">
        <f ca="1">+((T52*SUMPRODUCT($U$7:U52,$S$7:S52)+U52)*$Z$6-U52*Z52)/SUMPRODUCT($Z$7:Z52,$U$7:U52,$S$7:S52)</f>
        <v>#NAME?</v>
      </c>
      <c r="AG52" s="222" t="e">
        <f ca="1">+(SUMPRODUCT($AE$7:AE52,$S$7:S52,$AD$7:AD52)+AE52)</f>
        <v>#NAME?</v>
      </c>
      <c r="AH52" s="221" t="e">
        <f ca="1">+SUMPRODUCT($U$7:U52,$S$7:S52)*T52+U52</f>
        <v>#NAME?</v>
      </c>
      <c r="AI52" s="220" t="e">
        <f ca="1">+(AH52-AG52)/SUMPRODUCT($AE$7:AE52,$S$7:S52)</f>
        <v>#NAME?</v>
      </c>
      <c r="AJ52" s="47"/>
      <c r="AK52" s="35" t="e">
        <f ca="1">_xll.BInterpol($C$29:$C$52,$D$29:$D$52,P52,$Q$3)</f>
        <v>#NAME?</v>
      </c>
      <c r="AL52" s="48" t="e">
        <f ca="1">_xll.BInterpol($D$76:$D$135,$C$76:$C$135,P52,$Q$3)/100</f>
        <v>#NAME?</v>
      </c>
      <c r="AM52" s="48" t="e">
        <f ca="1">_xll.BInterpol($H$56:$H$67,$J$56:$J$67,P52,$Q$3)/10000</f>
        <v>#NAME?</v>
      </c>
      <c r="AN52" s="33" t="e">
        <f t="shared" ca="1" si="36"/>
        <v>#NAME?</v>
      </c>
      <c r="AO52" s="44" t="e">
        <f ca="1">((SUMPRODUCT($AL$6:AL51,$S$7:S52,$AK$7:AK52)+AM52*SUMPRODUCT($S$7:S52,$AK$7:AK52)+AK52)*$Q$2-T52*SUMPRODUCT($S$7:S51,$AO$7:AO51)*$Q$2)/($Q$2*(1+T52*S52))</f>
        <v>#NAME?</v>
      </c>
      <c r="AP52" s="49"/>
      <c r="AQ52" s="22" t="e">
        <f ca="1">+((SUMPRODUCT($AL$6:AL51,$AK$7:AK52,$S$7:S52)+SUMPRODUCT($S$7:S52,$AK$7:AK52)*AM52+AK52)-$Q$2*SUMPRODUCT($AQ$7:AQ51,$AK$7:AK51,$S$7:S51)*T52)/$Q$2*(AK52+AK52*T52*S52)</f>
        <v>#NAME?</v>
      </c>
      <c r="AR52" s="49" t="e">
        <f t="shared" ca="1" si="37"/>
        <v>#NAME?</v>
      </c>
      <c r="AS52" s="49" t="e">
        <f t="shared" ca="1" si="39"/>
        <v>#NAME?</v>
      </c>
      <c r="AT52" s="201" t="e">
        <f t="shared" ca="1" si="33"/>
        <v>#NAME?</v>
      </c>
      <c r="AU52" s="201" t="e">
        <f ca="1">+($Q$2-SUMPRODUCT($AL$6:AL51,$AR$7:AR52,$X$7:X52,$S$7:S52)-AR52*X52)/(SUMPRODUCT($S$7:S52,$X$7:X52,$AR$7:AR52))</f>
        <v>#NAME?</v>
      </c>
      <c r="AV52" s="26" t="e">
        <f t="shared" ca="1" si="38"/>
        <v>#NAME?</v>
      </c>
      <c r="AW52" s="6" t="e">
        <f t="shared" ca="1" si="17"/>
        <v>#NAME?</v>
      </c>
      <c r="AX52" s="154" t="e">
        <f t="shared" ca="1" si="12"/>
        <v>#NAME?</v>
      </c>
      <c r="AY52" s="154" t="e">
        <f t="shared" ca="1" si="13"/>
        <v>#NAME?</v>
      </c>
      <c r="AZ52" s="154" t="e">
        <f t="shared" ca="1" si="14"/>
        <v>#NAME?</v>
      </c>
      <c r="BA52" s="273" t="e">
        <f t="shared" ca="1" si="15"/>
        <v>#NAME?</v>
      </c>
    </row>
    <row r="53" spans="2:53">
      <c r="B53" s="87"/>
      <c r="C53" s="80">
        <v>10594</v>
      </c>
      <c r="D53" s="88">
        <v>0.50806017100780909</v>
      </c>
      <c r="E53" s="89" t="s">
        <v>209</v>
      </c>
      <c r="L53" s="30">
        <v>47</v>
      </c>
      <c r="M53" s="31">
        <f t="shared" ca="1" si="27"/>
        <v>8584</v>
      </c>
      <c r="N53" s="41">
        <f ca="1">WORKDAY(EDATE($O$3,6*L53)-1,1,[3]Aux!$A$2:$B$498)</f>
        <v>53408</v>
      </c>
      <c r="O53" s="40">
        <f t="shared" ca="1" si="23"/>
        <v>23.8</v>
      </c>
      <c r="P53" s="42">
        <f t="shared" ca="1" si="28"/>
        <v>8582</v>
      </c>
      <c r="Q53" s="43">
        <f t="shared" ca="1" si="29"/>
        <v>181</v>
      </c>
      <c r="R53" s="229">
        <f t="shared" ca="1" si="24"/>
        <v>23.838888888888889</v>
      </c>
      <c r="S53" s="228">
        <f t="shared" ca="1" si="25"/>
        <v>0.50277777777777777</v>
      </c>
      <c r="T53" s="268" t="e">
        <f ca="1">_xll.BInterpol($C$7:$C$25,$D$7:$D$25,N53,$Q$3)/100</f>
        <v>#NAME?</v>
      </c>
      <c r="U53" s="227" t="e">
        <f t="shared" ca="1" si="26"/>
        <v>#NAME?</v>
      </c>
      <c r="V53" s="226" t="e">
        <f ca="1">+(T53*SUMPRODUCT($S$7:S53,$U$7:U53)-SUMPRODUCT($S$7:S52,$V$7:V52,$U$7:U52))/(S53*U53)</f>
        <v>#NAME?</v>
      </c>
      <c r="W53" s="225" t="e">
        <f ca="1">+(1-X53)/SUMPRODUCT($X$7:X53,$S$7:S53)</f>
        <v>#NAME?</v>
      </c>
      <c r="X53" s="33" t="e">
        <f ca="1">+(1-SUMPRODUCT($V$7:V52,$S$7:S52,$X$7:X52))/(1+V53*S53)</f>
        <v>#NAME?</v>
      </c>
      <c r="Y53" s="33" t="e">
        <f t="shared" ca="1" si="30"/>
        <v>#NAME?</v>
      </c>
      <c r="Z53" s="34" t="e">
        <f ca="1">((T53*SUMPRODUCT($U$7:U53,$S$7:S53)+U53)*$Z$6-SUMPRODUCT($S$7:S52,$Z$7:Z52,$U$7:U52)*AA53)/((1+AA53*S53)*U53)</f>
        <v>#NAME?</v>
      </c>
      <c r="AA53" s="45" t="e">
        <f ca="1">_xll.BInterpol($H$36:$H$52,$J$36:$J$52,M53,$Q$3)/100</f>
        <v>#NAME?</v>
      </c>
      <c r="AB53" s="46" t="e">
        <f ca="1">+($Z$6-Z53*X53)/SUMPRODUCT($Z$7:Z53,$X$7:X53,$S$7:S53)</f>
        <v>#NAME?</v>
      </c>
      <c r="AC53" s="46" t="e">
        <f t="shared" ca="1" si="35"/>
        <v>#NAME?</v>
      </c>
      <c r="AD53" s="33" t="e">
        <f t="shared" ca="1" si="31"/>
        <v>#NAME?</v>
      </c>
      <c r="AE53" s="224" t="e">
        <f t="shared" ca="1" si="32"/>
        <v>#NAME?</v>
      </c>
      <c r="AF53" s="223" t="e">
        <f ca="1">+((T53*SUMPRODUCT($U$7:U53,$S$7:S53)+U53)*$Z$6-U53*Z53)/SUMPRODUCT($Z$7:Z53,$U$7:U53,$S$7:S53)</f>
        <v>#NAME?</v>
      </c>
      <c r="AG53" s="222" t="e">
        <f ca="1">+(SUMPRODUCT($AE$7:AE53,$S$7:S53,$AD$7:AD53)+AE53)</f>
        <v>#NAME?</v>
      </c>
      <c r="AH53" s="221" t="e">
        <f ca="1">+SUMPRODUCT($U$7:U53,$S$7:S53)*T53+U53</f>
        <v>#NAME?</v>
      </c>
      <c r="AI53" s="220" t="e">
        <f ca="1">+(AH53-AG53)/SUMPRODUCT($AE$7:AE53,$S$7:S53)</f>
        <v>#NAME?</v>
      </c>
      <c r="AJ53" s="47"/>
      <c r="AK53" s="35" t="e">
        <f ca="1">_xll.BInterpol($C$29:$C$52,$D$29:$D$52,P53,$Q$3)</f>
        <v>#NAME?</v>
      </c>
      <c r="AL53" s="48" t="e">
        <f ca="1">_xll.BInterpol($D$76:$D$135,$C$76:$C$135,P53,$Q$3)/100</f>
        <v>#NAME?</v>
      </c>
      <c r="AM53" s="48" t="e">
        <f ca="1">_xll.BInterpol($H$56:$H$67,$J$56:$J$67,P53,$Q$3)/10000</f>
        <v>#NAME?</v>
      </c>
      <c r="AN53" s="33" t="e">
        <f t="shared" ca="1" si="36"/>
        <v>#NAME?</v>
      </c>
      <c r="AO53" s="44" t="e">
        <f ca="1">((SUMPRODUCT($AL$6:AL52,$S$7:S53,$AK$7:AK53)+AM53*SUMPRODUCT($S$7:S53,$AK$7:AK53)+AK53)*$Q$2-T53*SUMPRODUCT($S$7:S52,$AO$7:AO52)*$Q$2)/($Q$2*(1+T53*S53))</f>
        <v>#NAME?</v>
      </c>
      <c r="AP53" s="49"/>
      <c r="AQ53" s="22" t="e">
        <f ca="1">+((SUMPRODUCT($AL$6:AL52,$AK$7:AK53,$S$7:S53)+SUMPRODUCT($S$7:S53,$AK$7:AK53)*AM53+AK53)-$Q$2*SUMPRODUCT($AQ$7:AQ52,$AK$7:AK52,$S$7:S52)*T53)/$Q$2*(AK53+AK53*T53*S53)</f>
        <v>#NAME?</v>
      </c>
      <c r="AR53" s="49" t="e">
        <f t="shared" ca="1" si="37"/>
        <v>#NAME?</v>
      </c>
      <c r="AS53" s="49" t="e">
        <f t="shared" ca="1" si="39"/>
        <v>#NAME?</v>
      </c>
      <c r="AT53" s="201" t="e">
        <f t="shared" ca="1" si="33"/>
        <v>#NAME?</v>
      </c>
      <c r="AU53" s="201" t="e">
        <f ca="1">+($Q$2-SUMPRODUCT($AL$6:AL52,$AR$7:AR53,$X$7:X53,$S$7:S53)-AR53*X53)/(SUMPRODUCT($S$7:S53,$X$7:X53,$AR$7:AR53))</f>
        <v>#NAME?</v>
      </c>
      <c r="AV53" s="26" t="e">
        <f t="shared" ca="1" si="38"/>
        <v>#NAME?</v>
      </c>
      <c r="AW53" s="6" t="e">
        <f t="shared" ca="1" si="17"/>
        <v>#NAME?</v>
      </c>
      <c r="AX53" s="154" t="e">
        <f t="shared" ca="1" si="12"/>
        <v>#NAME?</v>
      </c>
      <c r="AY53" s="154" t="e">
        <f t="shared" ca="1" si="13"/>
        <v>#NAME?</v>
      </c>
      <c r="AZ53" s="154" t="e">
        <f t="shared" ca="1" si="14"/>
        <v>#NAME?</v>
      </c>
      <c r="BA53" s="273" t="e">
        <f t="shared" ca="1" si="15"/>
        <v>#NAME?</v>
      </c>
    </row>
    <row r="54" spans="2:53">
      <c r="B54" s="87"/>
      <c r="C54" s="80">
        <v>10962</v>
      </c>
      <c r="D54" s="88">
        <v>0.49618978959207855</v>
      </c>
      <c r="E54" s="89" t="s">
        <v>209</v>
      </c>
      <c r="G54" s="328" t="s">
        <v>72</v>
      </c>
      <c r="H54" s="329"/>
      <c r="I54" s="329"/>
      <c r="J54" s="330"/>
      <c r="L54" s="30">
        <v>48</v>
      </c>
      <c r="M54" s="31">
        <f t="shared" ca="1" si="27"/>
        <v>8770</v>
      </c>
      <c r="N54" s="41">
        <f ca="1">WORKDAY(EDATE($O$3,6*L54)-1,1,[3]Aux!$A$2:$B$498)</f>
        <v>53594</v>
      </c>
      <c r="O54" s="40">
        <f t="shared" ca="1" si="23"/>
        <v>24.4</v>
      </c>
      <c r="P54" s="42">
        <f t="shared" ca="1" si="28"/>
        <v>8768</v>
      </c>
      <c r="Q54" s="43">
        <f t="shared" ca="1" si="29"/>
        <v>186</v>
      </c>
      <c r="R54" s="229">
        <f t="shared" ca="1" si="24"/>
        <v>24.355555555555554</v>
      </c>
      <c r="S54" s="228">
        <f t="shared" ca="1" si="25"/>
        <v>0.51666666666666672</v>
      </c>
      <c r="T54" s="268" t="e">
        <f ca="1">_xll.BInterpol($C$7:$C$25,$D$7:$D$25,N54,$Q$3)/100</f>
        <v>#NAME?</v>
      </c>
      <c r="U54" s="227" t="e">
        <f t="shared" ca="1" si="26"/>
        <v>#NAME?</v>
      </c>
      <c r="V54" s="226" t="e">
        <f ca="1">+(T54*SUMPRODUCT($S$7:S54,$U$7:U54)-SUMPRODUCT($S$7:S53,$V$7:V53,$U$7:U53))/(S54*U54)</f>
        <v>#NAME?</v>
      </c>
      <c r="W54" s="225" t="e">
        <f ca="1">+(1-X54)/SUMPRODUCT($X$7:X54,$S$7:S54)</f>
        <v>#NAME?</v>
      </c>
      <c r="X54" s="33" t="e">
        <f ca="1">+(1-SUMPRODUCT($V$7:V53,$S$7:S53,$X$7:X53))/(1+V54*S54)</f>
        <v>#NAME?</v>
      </c>
      <c r="Y54" s="33" t="e">
        <f t="shared" ca="1" si="30"/>
        <v>#NAME?</v>
      </c>
      <c r="Z54" s="34" t="e">
        <f ca="1">((T54*SUMPRODUCT($U$7:U54,$S$7:S54)+U54)*$Z$6-SUMPRODUCT($S$7:S53,$Z$7:Z53,$U$7:U53)*AA54)/((1+AA54*S54)*U54)</f>
        <v>#NAME?</v>
      </c>
      <c r="AA54" s="45" t="e">
        <f ca="1">_xll.BInterpol($H$36:$H$52,$J$36:$J$52,M54,$Q$3)/100</f>
        <v>#NAME?</v>
      </c>
      <c r="AB54" s="46" t="e">
        <f ca="1">+($Z$6-Z54*X54)/SUMPRODUCT($Z$7:Z54,$X$7:X54,$S$7:S54)</f>
        <v>#NAME?</v>
      </c>
      <c r="AC54" s="46" t="e">
        <f t="shared" ca="1" si="35"/>
        <v>#NAME?</v>
      </c>
      <c r="AD54" s="33" t="e">
        <f t="shared" ca="1" si="31"/>
        <v>#NAME?</v>
      </c>
      <c r="AE54" s="224" t="e">
        <f t="shared" ca="1" si="32"/>
        <v>#NAME?</v>
      </c>
      <c r="AF54" s="223" t="e">
        <f ca="1">+((T54*SUMPRODUCT($U$7:U54,$S$7:S54)+U54)*$Z$6-U54*Z54)/SUMPRODUCT($Z$7:Z54,$U$7:U54,$S$7:S54)</f>
        <v>#NAME?</v>
      </c>
      <c r="AG54" s="222" t="e">
        <f ca="1">+(SUMPRODUCT($AE$7:AE54,$S$7:S54,$AD$7:AD54)+AE54)</f>
        <v>#NAME?</v>
      </c>
      <c r="AH54" s="221" t="e">
        <f ca="1">+SUMPRODUCT($U$7:U54,$S$7:S54)*T54+U54</f>
        <v>#NAME?</v>
      </c>
      <c r="AI54" s="220" t="e">
        <f ca="1">+(AH54-AG54)/SUMPRODUCT($AE$7:AE54,$S$7:S54)</f>
        <v>#NAME?</v>
      </c>
      <c r="AJ54" s="47"/>
      <c r="AK54" s="35" t="e">
        <f ca="1">_xll.BInterpol($C$29:$C$52,$D$29:$D$52,P54,$Q$3)</f>
        <v>#NAME?</v>
      </c>
      <c r="AL54" s="48" t="e">
        <f ca="1">_xll.BInterpol($D$76:$D$135,$C$76:$C$135,P54,$Q$3)/100</f>
        <v>#NAME?</v>
      </c>
      <c r="AM54" s="48" t="e">
        <f ca="1">_xll.BInterpol($H$56:$H$67,$J$56:$J$67,P54,$Q$3)/10000</f>
        <v>#NAME?</v>
      </c>
      <c r="AN54" s="33" t="e">
        <f t="shared" ca="1" si="36"/>
        <v>#NAME?</v>
      </c>
      <c r="AO54" s="44" t="e">
        <f ca="1">((SUMPRODUCT($AL$6:AL53,$S$7:S54,$AK$7:AK54)+AM54*SUMPRODUCT($S$7:S54,$AK$7:AK54)+AK54)*$Q$2-T54*SUMPRODUCT($S$7:S53,$AO$7:AO53)*$Q$2)/($Q$2*(1+T54*S54))</f>
        <v>#NAME?</v>
      </c>
      <c r="AP54" s="49"/>
      <c r="AQ54" s="22" t="e">
        <f ca="1">+((SUMPRODUCT($AL$6:AL53,$AK$7:AK54,$S$7:S54)+SUMPRODUCT($S$7:S54,$AK$7:AK54)*AM54+AK54)-$Q$2*SUMPRODUCT($AQ$7:AQ53,$AK$7:AK53,$S$7:S53)*T54)/$Q$2*(AK54+AK54*T54*S54)</f>
        <v>#NAME?</v>
      </c>
      <c r="AR54" s="49" t="e">
        <f t="shared" ca="1" si="37"/>
        <v>#NAME?</v>
      </c>
      <c r="AS54" s="49" t="e">
        <f t="shared" ca="1" si="39"/>
        <v>#NAME?</v>
      </c>
      <c r="AT54" s="201" t="e">
        <f t="shared" ca="1" si="33"/>
        <v>#NAME?</v>
      </c>
      <c r="AU54" s="201" t="e">
        <f ca="1">+($Q$2-SUMPRODUCT($AL$6:AL53,$AR$7:AR54,$X$7:X54,$S$7:S54)-AR54*X54)/(SUMPRODUCT($S$7:S54,$X$7:X54,$AR$7:AR54))</f>
        <v>#NAME?</v>
      </c>
      <c r="AV54" s="26" t="e">
        <f t="shared" ca="1" si="38"/>
        <v>#NAME?</v>
      </c>
      <c r="AW54" s="6" t="e">
        <f t="shared" ca="1" si="17"/>
        <v>#NAME?</v>
      </c>
      <c r="AX54" s="154" t="e">
        <f t="shared" ca="1" si="12"/>
        <v>#NAME?</v>
      </c>
      <c r="AY54" s="154" t="e">
        <f t="shared" ca="1" si="13"/>
        <v>#NAME?</v>
      </c>
      <c r="AZ54" s="154" t="e">
        <f t="shared" ca="1" si="14"/>
        <v>#NAME?</v>
      </c>
      <c r="BA54" s="273" t="e">
        <f t="shared" ca="1" si="15"/>
        <v>#NAME?</v>
      </c>
    </row>
    <row r="55" spans="2:53">
      <c r="G55" s="14" t="s">
        <v>38</v>
      </c>
      <c r="H55" s="90" t="s">
        <v>37</v>
      </c>
      <c r="I55" s="90" t="s">
        <v>40</v>
      </c>
      <c r="J55" s="15" t="s">
        <v>41</v>
      </c>
      <c r="L55" s="30">
        <v>49</v>
      </c>
      <c r="M55" s="31">
        <f t="shared" ca="1" si="27"/>
        <v>8949</v>
      </c>
      <c r="N55" s="41">
        <f ca="1">WORKDAY(EDATE($O$3,6*L55)-1,1,[3]Aux!$A$2:$B$498)</f>
        <v>53773</v>
      </c>
      <c r="O55" s="40">
        <f t="shared" ca="1" si="23"/>
        <v>24.9</v>
      </c>
      <c r="P55" s="42">
        <f t="shared" ca="1" si="28"/>
        <v>8947</v>
      </c>
      <c r="Q55" s="43">
        <f t="shared" ca="1" si="29"/>
        <v>179</v>
      </c>
      <c r="R55" s="229">
        <f t="shared" ca="1" si="24"/>
        <v>24.852777777777778</v>
      </c>
      <c r="S55" s="228">
        <f t="shared" ca="1" si="25"/>
        <v>0.49722222222222223</v>
      </c>
      <c r="T55" s="268" t="e">
        <f ca="1">_xll.BInterpol($C$7:$C$25,$D$7:$D$25,N55,$Q$3)/100</f>
        <v>#NAME?</v>
      </c>
      <c r="U55" s="227" t="e">
        <f t="shared" ca="1" si="26"/>
        <v>#NAME?</v>
      </c>
      <c r="V55" s="226" t="e">
        <f ca="1">+(T55*SUMPRODUCT($S$7:S55,$U$7:U55)-SUMPRODUCT($S$7:S54,$V$7:V54,$U$7:U54))/(S55*U55)</f>
        <v>#NAME?</v>
      </c>
      <c r="W55" s="225" t="e">
        <f ca="1">+(1-X55)/SUMPRODUCT($X$7:X55,$S$7:S55)</f>
        <v>#NAME?</v>
      </c>
      <c r="X55" s="33" t="e">
        <f ca="1">+(1-SUMPRODUCT($V$7:V54,$S$7:S54,$X$7:X54))/(1+V55*S55)</f>
        <v>#NAME?</v>
      </c>
      <c r="Y55" s="33" t="e">
        <f t="shared" ca="1" si="30"/>
        <v>#NAME?</v>
      </c>
      <c r="Z55" s="34" t="e">
        <f ca="1">((T55*SUMPRODUCT($U$7:U55,$S$7:S55)+U55)*$Z$6-SUMPRODUCT($S$7:S54,$Z$7:Z54,$U$7:U54)*AA55)/((1+AA55*S55)*U55)</f>
        <v>#NAME?</v>
      </c>
      <c r="AA55" s="45" t="e">
        <f ca="1">_xll.BInterpol($H$36:$H$52,$J$36:$J$52,M55,$Q$3)/100</f>
        <v>#NAME?</v>
      </c>
      <c r="AB55" s="46" t="e">
        <f ca="1">+($Z$6-Z55*X55)/SUMPRODUCT($Z$7:Z55,$X$7:X55,$S$7:S55)</f>
        <v>#NAME?</v>
      </c>
      <c r="AC55" s="46" t="e">
        <f t="shared" ca="1" si="35"/>
        <v>#NAME?</v>
      </c>
      <c r="AD55" s="33" t="e">
        <f t="shared" ca="1" si="31"/>
        <v>#NAME?</v>
      </c>
      <c r="AE55" s="224" t="e">
        <f t="shared" ca="1" si="32"/>
        <v>#NAME?</v>
      </c>
      <c r="AF55" s="223" t="e">
        <f ca="1">+((T55*SUMPRODUCT($U$7:U55,$S$7:S55)+U55)*$Z$6-U55*Z55)/SUMPRODUCT($Z$7:Z55,$U$7:U55,$S$7:S55)</f>
        <v>#NAME?</v>
      </c>
      <c r="AG55" s="222" t="e">
        <f ca="1">+(SUMPRODUCT($AE$7:AE55,$S$7:S55,$AD$7:AD55)+AE55)</f>
        <v>#NAME?</v>
      </c>
      <c r="AH55" s="221" t="e">
        <f ca="1">+SUMPRODUCT($U$7:U55,$S$7:S55)*T55+U55</f>
        <v>#NAME?</v>
      </c>
      <c r="AI55" s="220" t="e">
        <f ca="1">+(AH55-AG55)/SUMPRODUCT($AE$7:AE55,$S$7:S55)</f>
        <v>#NAME?</v>
      </c>
      <c r="AJ55" s="47"/>
      <c r="AK55" s="35" t="e">
        <f ca="1">_xll.BInterpol($C$29:$C$52,$D$29:$D$52,P55,$Q$3)</f>
        <v>#NAME?</v>
      </c>
      <c r="AL55" s="48" t="e">
        <f ca="1">_xll.BInterpol($D$76:$D$135,$C$76:$C$135,P55,$Q$3)/100</f>
        <v>#NAME?</v>
      </c>
      <c r="AM55" s="48" t="e">
        <f ca="1">_xll.BInterpol($H$56:$H$67,$J$56:$J$67,P55,$Q$3)/10000</f>
        <v>#NAME?</v>
      </c>
      <c r="AN55" s="33" t="e">
        <f t="shared" ca="1" si="36"/>
        <v>#NAME?</v>
      </c>
      <c r="AO55" s="44" t="e">
        <f ca="1">((SUMPRODUCT($AL$6:AL54,$S$7:S55,$AK$7:AK55)+AM55*SUMPRODUCT($S$7:S55,$AK$7:AK55)+AK55)*$Q$2-T55*SUMPRODUCT($S$7:S54,$AO$7:AO54)*$Q$2)/($Q$2*(1+T55*S55))</f>
        <v>#NAME?</v>
      </c>
      <c r="AP55" s="49"/>
      <c r="AQ55" s="22" t="e">
        <f ca="1">+((SUMPRODUCT($AL$6:AL54,$AK$7:AK55,$S$7:S55)+SUMPRODUCT($S$7:S55,$AK$7:AK55)*AM55+AK55)-$Q$2*SUMPRODUCT($AQ$7:AQ54,$AK$7:AK54,$S$7:S54)*T55)/$Q$2*(AK55+AK55*T55*S55)</f>
        <v>#NAME?</v>
      </c>
      <c r="AR55" s="49" t="e">
        <f t="shared" ca="1" si="37"/>
        <v>#NAME?</v>
      </c>
      <c r="AS55" s="49" t="e">
        <f t="shared" ca="1" si="39"/>
        <v>#NAME?</v>
      </c>
      <c r="AT55" s="201" t="e">
        <f t="shared" ca="1" si="33"/>
        <v>#NAME?</v>
      </c>
      <c r="AU55" s="201" t="e">
        <f ca="1">+($Q$2-SUMPRODUCT($AL$6:AL54,$AR$7:AR55,$X$7:X55,$S$7:S55)-AR55*X55)/(SUMPRODUCT($S$7:S55,$X$7:X55,$AR$7:AR55))</f>
        <v>#NAME?</v>
      </c>
      <c r="AV55" s="26" t="e">
        <f t="shared" ca="1" si="38"/>
        <v>#NAME?</v>
      </c>
      <c r="AW55" s="6" t="e">
        <f t="shared" ca="1" si="17"/>
        <v>#NAME?</v>
      </c>
      <c r="AX55" s="154" t="e">
        <f t="shared" ca="1" si="12"/>
        <v>#NAME?</v>
      </c>
      <c r="AY55" s="154" t="e">
        <f t="shared" ca="1" si="13"/>
        <v>#NAME?</v>
      </c>
      <c r="AZ55" s="154" t="e">
        <f t="shared" ca="1" si="14"/>
        <v>#NAME?</v>
      </c>
      <c r="BA55" s="273" t="e">
        <f t="shared" ca="1" si="15"/>
        <v>#NAME?</v>
      </c>
    </row>
    <row r="56" spans="2:53">
      <c r="B56" s="328" t="s">
        <v>208</v>
      </c>
      <c r="C56" s="329"/>
      <c r="D56" s="329"/>
      <c r="E56" s="330"/>
      <c r="G56" s="91">
        <f ca="1">EDATE(WORKDAY($O$2,2),6)</f>
        <v>45007</v>
      </c>
      <c r="H56" s="39">
        <f t="shared" ref="H56:H67" ca="1" si="40">+G56-$O$2</f>
        <v>183</v>
      </c>
      <c r="I56" s="40" t="s">
        <v>263</v>
      </c>
      <c r="J56" s="84" t="e">
        <f ca="1">_xll.BDP(I56,"px_last")</f>
        <v>#NAME?</v>
      </c>
      <c r="L56" s="52">
        <v>50</v>
      </c>
      <c r="M56" s="53">
        <f t="shared" ca="1" si="27"/>
        <v>9134</v>
      </c>
      <c r="N56" s="54">
        <f ca="1">WORKDAY(EDATE($O$3,6*L56)-1,1,[3]Aux!$A$2:$B$498)</f>
        <v>53958</v>
      </c>
      <c r="O56" s="55">
        <f t="shared" ca="1" si="23"/>
        <v>25.4</v>
      </c>
      <c r="P56" s="56">
        <f t="shared" ca="1" si="28"/>
        <v>9132</v>
      </c>
      <c r="Q56" s="57">
        <f t="shared" ca="1" si="29"/>
        <v>185</v>
      </c>
      <c r="R56" s="232">
        <f t="shared" ca="1" si="24"/>
        <v>25.366666666666667</v>
      </c>
      <c r="S56" s="231">
        <f t="shared" ca="1" si="25"/>
        <v>0.51388888888888884</v>
      </c>
      <c r="T56" s="269" t="e">
        <f ca="1">_xll.BInterpol($C$7:$C$25,$D$7:$D$25,N56,$Q$3)/100</f>
        <v>#NAME?</v>
      </c>
      <c r="U56" s="230" t="e">
        <f t="shared" ca="1" si="26"/>
        <v>#NAME?</v>
      </c>
      <c r="V56" s="226" t="e">
        <f ca="1">+(T56*SUMPRODUCT($S$7:S56,$U$7:U56)-SUMPRODUCT($S$7:S55,$V$7:V55,$U$7:U55))/(S56*U56)</f>
        <v>#NAME?</v>
      </c>
      <c r="W56" s="225" t="e">
        <f ca="1">+(1-X56)/SUMPRODUCT($X$7:X56,$S$7:S56)</f>
        <v>#NAME?</v>
      </c>
      <c r="X56" s="33" t="e">
        <f ca="1">+(1-SUMPRODUCT($V$7:V55,$S$7:S55,$X$7:X55))/(1+V56*S56)</f>
        <v>#NAME?</v>
      </c>
      <c r="Y56" s="33" t="e">
        <f t="shared" ca="1" si="30"/>
        <v>#NAME?</v>
      </c>
      <c r="Z56" s="60" t="e">
        <f ca="1">((T56*SUMPRODUCT($U$7:U56,$S$7:S56)+U56)*$Z$6-SUMPRODUCT($S$7:S55,$Z$7:Z55,$U$7:U55)*AA56)/((1+AA56*S56)*U56)</f>
        <v>#NAME?</v>
      </c>
      <c r="AA56" s="58" t="e">
        <f ca="1">_xll.BInterpol($H$36:$H$52,$J$36:$J$52,M56,$Q$3)/100</f>
        <v>#NAME?</v>
      </c>
      <c r="AB56" s="46" t="e">
        <f ca="1">+($Z$6-Z56*X56)/SUMPRODUCT($Z$7:Z56,$X$7:X56,$S$7:S56)</f>
        <v>#NAME?</v>
      </c>
      <c r="AC56" s="46" t="e">
        <f t="shared" ca="1" si="35"/>
        <v>#NAME?</v>
      </c>
      <c r="AD56" s="33" t="e">
        <f t="shared" ca="1" si="31"/>
        <v>#NAME?</v>
      </c>
      <c r="AE56" s="224" t="e">
        <f t="shared" ca="1" si="32"/>
        <v>#NAME?</v>
      </c>
      <c r="AF56" s="223" t="e">
        <f ca="1">+((T56*SUMPRODUCT($U$7:U56,$S$7:S56)+U56)*$Z$6-U56*Z56)/SUMPRODUCT($Z$7:Z56,$U$7:U56,$S$7:S56)</f>
        <v>#NAME?</v>
      </c>
      <c r="AG56" s="222" t="e">
        <f ca="1">+(SUMPRODUCT($AE$7:AE56,$S$7:S56,$AD$7:AD56)+AE56)</f>
        <v>#NAME?</v>
      </c>
      <c r="AH56" s="221" t="e">
        <f ca="1">+SUMPRODUCT($U$7:U56,$S$7:S56)*T56+U56</f>
        <v>#NAME?</v>
      </c>
      <c r="AI56" s="220" t="e">
        <f ca="1">+(AH56-AG56)/SUMPRODUCT($AE$7:AE56,$S$7:S56)</f>
        <v>#NAME?</v>
      </c>
      <c r="AJ56" s="47"/>
      <c r="AK56" s="35" t="e">
        <f ca="1">_xll.BInterpol($C$29:$C$52,$D$29:$D$52,P56,$Q$3)</f>
        <v>#NAME?</v>
      </c>
      <c r="AL56" s="48" t="e">
        <f ca="1">_xll.BInterpol($D$76:$D$135,$C$76:$C$135,P56,$Q$3)/100</f>
        <v>#NAME?</v>
      </c>
      <c r="AM56" s="48" t="e">
        <f ca="1">_xll.BInterpol($H$56:$H$67,$J$56:$J$67,P56,$Q$3)/10000</f>
        <v>#NAME?</v>
      </c>
      <c r="AN56" s="33" t="e">
        <f t="shared" ca="1" si="36"/>
        <v>#NAME?</v>
      </c>
      <c r="AO56" s="44" t="e">
        <f ca="1">((SUMPRODUCT($AL$6:AL55,$S$7:S56,$AK$7:AK56)+AM56*SUMPRODUCT($S$7:S56,$AK$7:AK56)+AK56)*$Q$2-T56*SUMPRODUCT($S$7:S55,$AO$7:AO55)*$Q$2)/($Q$2*(1+T56*S56))</f>
        <v>#NAME?</v>
      </c>
      <c r="AP56" s="49"/>
      <c r="AQ56" s="22" t="e">
        <f ca="1">+((SUMPRODUCT($AL$6:AL55,$AK$7:AK56,$S$7:S56)+SUMPRODUCT($S$7:S56,$AK$7:AK56)*AM56+AK56)-$Q$2*SUMPRODUCT($AQ$7:AQ55,$AK$7:AK55,$S$7:S55)*T56)/$Q$2*(AK56+AK56*T56*S56)</f>
        <v>#NAME?</v>
      </c>
      <c r="AR56" s="49" t="e">
        <f t="shared" ca="1" si="37"/>
        <v>#NAME?</v>
      </c>
      <c r="AS56" s="49" t="e">
        <f t="shared" ca="1" si="39"/>
        <v>#NAME?</v>
      </c>
      <c r="AT56" s="201" t="e">
        <f t="shared" ca="1" si="33"/>
        <v>#NAME?</v>
      </c>
      <c r="AU56" s="201" t="e">
        <f ca="1">+($Q$2-SUMPRODUCT($AL$6:AL55,$AR$7:AR56,$X$7:X56,$S$7:S56)-AR56*X56)/(SUMPRODUCT($S$7:S56,$X$7:X56,$AR$7:AR56))</f>
        <v>#NAME?</v>
      </c>
      <c r="AV56" s="26" t="e">
        <f t="shared" ca="1" si="38"/>
        <v>#NAME?</v>
      </c>
      <c r="AW56" s="6" t="e">
        <f t="shared" ca="1" si="17"/>
        <v>#NAME?</v>
      </c>
      <c r="AX56" s="154" t="e">
        <f t="shared" ca="1" si="12"/>
        <v>#NAME?</v>
      </c>
      <c r="AY56" s="154" t="e">
        <f t="shared" ca="1" si="13"/>
        <v>#NAME?</v>
      </c>
      <c r="AZ56" s="154" t="e">
        <f t="shared" ca="1" si="14"/>
        <v>#NAME?</v>
      </c>
      <c r="BA56" s="273" t="e">
        <f t="shared" ca="1" si="15"/>
        <v>#NAME?</v>
      </c>
    </row>
    <row r="57" spans="2:53">
      <c r="B57" s="14" t="s">
        <v>38</v>
      </c>
      <c r="C57" s="90" t="s">
        <v>37</v>
      </c>
      <c r="D57" s="90" t="s">
        <v>40</v>
      </c>
      <c r="E57" s="15" t="s">
        <v>41</v>
      </c>
      <c r="G57" s="91">
        <f ca="1">EDATE(WORKDAY($O$2,2,[4]Aux!$A$2:$B$498),6*2*1)</f>
        <v>45191</v>
      </c>
      <c r="H57" s="39">
        <f t="shared" ca="1" si="40"/>
        <v>367</v>
      </c>
      <c r="I57" s="40" t="s">
        <v>264</v>
      </c>
      <c r="J57" s="84" t="e">
        <f ca="1">_xll.BDP(I57,"px_mid")</f>
        <v>#NAME?</v>
      </c>
      <c r="L57" s="30">
        <v>51</v>
      </c>
      <c r="M57" s="31">
        <f t="shared" ca="1" si="27"/>
        <v>9316</v>
      </c>
      <c r="N57" s="41">
        <f ca="1">WORKDAY(EDATE($O$3,6*L57)-1,1,[3]Aux!$A$2:$B$498)</f>
        <v>54140</v>
      </c>
      <c r="O57" s="40">
        <f t="shared" ca="1" si="23"/>
        <v>25.9</v>
      </c>
      <c r="P57" s="42">
        <f t="shared" ca="1" si="28"/>
        <v>9314</v>
      </c>
      <c r="Q57" s="43">
        <f t="shared" ca="1" si="29"/>
        <v>182</v>
      </c>
      <c r="R57" s="229">
        <f t="shared" ca="1" si="24"/>
        <v>25.872222222222224</v>
      </c>
      <c r="S57" s="228">
        <f t="shared" ca="1" si="25"/>
        <v>0.50555555555555554</v>
      </c>
      <c r="T57" s="268" t="e">
        <f ca="1">_xll.BInterpol($C$7:$C$25,$D$7:$D$25,N57,$Q$3)/100</f>
        <v>#NAME?</v>
      </c>
      <c r="U57" s="227" t="e">
        <f t="shared" ca="1" si="26"/>
        <v>#NAME?</v>
      </c>
      <c r="V57" s="226" t="e">
        <f ca="1">+(T57*SUMPRODUCT($S$7:S57,$U$7:U57)-SUMPRODUCT($S$7:S56,$V$7:V56,$U$7:U56))/(S57*U57)</f>
        <v>#NAME?</v>
      </c>
      <c r="W57" s="225" t="e">
        <f ca="1">+(1-X57)/SUMPRODUCT($X$7:X57,$S$7:S57)</f>
        <v>#NAME?</v>
      </c>
      <c r="X57" s="33" t="e">
        <f ca="1">+(1-SUMPRODUCT($V$7:V56,$S$7:S56,$X$7:X56))/(1+V57*S57)</f>
        <v>#NAME?</v>
      </c>
      <c r="Y57" s="33" t="e">
        <f t="shared" ca="1" si="30"/>
        <v>#NAME?</v>
      </c>
      <c r="Z57" s="34" t="e">
        <f ca="1">((T57*SUMPRODUCT($U$7:U57,$S$7:S57)+U57)*$Z$6-SUMPRODUCT($S$7:S56,$Z$7:Z56,$U$7:U56)*AA57)/((1+AA57*S57)*U57)</f>
        <v>#NAME?</v>
      </c>
      <c r="AA57" s="45" t="e">
        <f ca="1">_xll.BInterpol($H$36:$H$52,$J$36:$J$52,M57,$Q$3)/100</f>
        <v>#NAME?</v>
      </c>
      <c r="AB57" s="46" t="e">
        <f ca="1">+($Z$6-Z57*X57)/SUMPRODUCT($Z$7:Z57,$X$7:X57,$S$7:S57)</f>
        <v>#NAME?</v>
      </c>
      <c r="AC57" s="46" t="e">
        <f t="shared" ca="1" si="35"/>
        <v>#NAME?</v>
      </c>
      <c r="AD57" s="33" t="e">
        <f t="shared" ca="1" si="31"/>
        <v>#NAME?</v>
      </c>
      <c r="AE57" s="224" t="e">
        <f t="shared" ca="1" si="32"/>
        <v>#NAME?</v>
      </c>
      <c r="AF57" s="223" t="e">
        <f ca="1">+((T57*SUMPRODUCT($U$7:U57,$S$7:S57)+U57)*$Z$6-U57*Z57)/SUMPRODUCT($Z$7:Z57,$U$7:U57,$S$7:S57)</f>
        <v>#NAME?</v>
      </c>
      <c r="AG57" s="222" t="e">
        <f ca="1">+(SUMPRODUCT($AE$7:AE57,$S$7:S57,$AD$7:AD57)+AE57)</f>
        <v>#NAME?</v>
      </c>
      <c r="AH57" s="221" t="e">
        <f ca="1">+SUMPRODUCT($U$7:U57,$S$7:S57)*T57+U57</f>
        <v>#NAME?</v>
      </c>
      <c r="AI57" s="220" t="e">
        <f ca="1">+(AH57-AG57)/SUMPRODUCT($AE$7:AE57,$S$7:S57)</f>
        <v>#NAME?</v>
      </c>
      <c r="AJ57" s="47"/>
      <c r="AK57" s="35" t="e">
        <f ca="1">_xll.BInterpol($C$29:$C$52,$D$29:$D$52,P57,$Q$3)</f>
        <v>#NAME?</v>
      </c>
      <c r="AL57" s="48" t="e">
        <f ca="1">_xll.BInterpol($D$76:$D$135,$C$76:$C$135,P57,$Q$3)/100</f>
        <v>#NAME?</v>
      </c>
      <c r="AM57" s="48" t="e">
        <f ca="1">_xll.BInterpol($H$56:$H$67,$J$56:$J$67,P57,$Q$3)/10000</f>
        <v>#NAME?</v>
      </c>
      <c r="AN57" s="33" t="e">
        <f t="shared" ca="1" si="36"/>
        <v>#NAME?</v>
      </c>
      <c r="AO57" s="44" t="e">
        <f ca="1">((SUMPRODUCT($AL$6:AL56,$S$7:S57,$AK$7:AK57)+AM57*SUMPRODUCT($S$7:S57,$AK$7:AK57)+AK57)*$Q$2-T57*SUMPRODUCT($S$7:S56,$AO$7:AO56)*$Q$2)/($Q$2*(1+T57*S57))</f>
        <v>#NAME?</v>
      </c>
      <c r="AP57" s="49"/>
      <c r="AQ57" s="22" t="e">
        <f ca="1">+((SUMPRODUCT($AL$6:AL56,$AK$7:AK57,$S$7:S57)+SUMPRODUCT($S$7:S57,$AK$7:AK57)*AM57+AK57)-$Q$2*SUMPRODUCT($AQ$7:AQ56,$AK$7:AK56,$S$7:S56)*T57)/$Q$2*(AK57+AK57*T57*S57)</f>
        <v>#NAME?</v>
      </c>
      <c r="AR57" s="49" t="e">
        <f t="shared" ca="1" si="37"/>
        <v>#NAME?</v>
      </c>
      <c r="AS57" s="49" t="e">
        <f t="shared" ca="1" si="39"/>
        <v>#NAME?</v>
      </c>
      <c r="AT57" s="201" t="e">
        <f t="shared" ca="1" si="33"/>
        <v>#NAME?</v>
      </c>
      <c r="AU57" s="201" t="e">
        <f ca="1">+($Q$2-SUMPRODUCT($AL$6:AL56,$AR$7:AR57,$X$7:X57,$S$7:S57)-AR57*X57)/(SUMPRODUCT($S$7:S57,$X$7:X57,$AR$7:AR57))</f>
        <v>#NAME?</v>
      </c>
      <c r="AV57" s="26" t="e">
        <f t="shared" ca="1" si="38"/>
        <v>#NAME?</v>
      </c>
      <c r="AW57" s="6" t="e">
        <f t="shared" ca="1" si="17"/>
        <v>#NAME?</v>
      </c>
      <c r="AX57" s="154" t="e">
        <f t="shared" ca="1" si="12"/>
        <v>#NAME?</v>
      </c>
      <c r="AY57" s="154" t="e">
        <f t="shared" ca="1" si="13"/>
        <v>#NAME?</v>
      </c>
      <c r="AZ57" s="154" t="e">
        <f t="shared" ca="1" si="14"/>
        <v>#NAME?</v>
      </c>
      <c r="BA57" s="273" t="e">
        <f t="shared" ca="1" si="15"/>
        <v>#NAME?</v>
      </c>
    </row>
    <row r="58" spans="2:53">
      <c r="B58" s="92" t="e">
        <f ca="1">_xll.BDP(D58,"maturity")</f>
        <v>#NAME?</v>
      </c>
      <c r="C58" s="73" t="e">
        <f t="shared" ref="C58:C69" ca="1" si="41">+B58-$O$2</f>
        <v>#NAME?</v>
      </c>
      <c r="D58" s="32" t="s">
        <v>207</v>
      </c>
      <c r="E58" s="83" t="e">
        <f ca="1">_xll.BDP(D58,"px_mid")</f>
        <v>#NAME?</v>
      </c>
      <c r="G58" s="91">
        <f ca="1">EDATE(WORKDAY($O$2,2,[4]Aux!$A$2:$B$498),6*2*2)</f>
        <v>45557</v>
      </c>
      <c r="H58" s="39">
        <f t="shared" ca="1" si="40"/>
        <v>733</v>
      </c>
      <c r="I58" s="40" t="s">
        <v>266</v>
      </c>
      <c r="J58" s="84" t="e">
        <f ca="1">_xll.BDP(I58,"px_mid")</f>
        <v>#NAME?</v>
      </c>
      <c r="L58" s="30">
        <v>52</v>
      </c>
      <c r="M58" s="31">
        <f t="shared" ca="1" si="27"/>
        <v>9499</v>
      </c>
      <c r="N58" s="41">
        <f ca="1">WORKDAY(EDATE($O$3,6*L58)-1,1,[3]Aux!$A$2:$B$498)</f>
        <v>54323</v>
      </c>
      <c r="O58" s="40">
        <f t="shared" ca="1" si="23"/>
        <v>26.4</v>
      </c>
      <c r="P58" s="42">
        <f t="shared" ca="1" si="28"/>
        <v>9497</v>
      </c>
      <c r="Q58" s="43">
        <f t="shared" ca="1" si="29"/>
        <v>183</v>
      </c>
      <c r="R58" s="229">
        <f t="shared" ca="1" si="24"/>
        <v>26.380555555555556</v>
      </c>
      <c r="S58" s="228">
        <f t="shared" ca="1" si="25"/>
        <v>0.5083333333333333</v>
      </c>
      <c r="T58" s="268" t="e">
        <f ca="1">_xll.BInterpol($C$7:$C$25,$D$7:$D$25,N58,$Q$3)/100</f>
        <v>#NAME?</v>
      </c>
      <c r="U58" s="227" t="e">
        <f t="shared" ca="1" si="26"/>
        <v>#NAME?</v>
      </c>
      <c r="V58" s="226" t="e">
        <f ca="1">+(T58*SUMPRODUCT($S$7:S58,$U$7:U58)-SUMPRODUCT($S$7:S57,$V$7:V57,$U$7:U57))/(S58*U58)</f>
        <v>#NAME?</v>
      </c>
      <c r="W58" s="225" t="e">
        <f ca="1">+(1-X58)/SUMPRODUCT($X$7:X58,$S$7:S58)</f>
        <v>#NAME?</v>
      </c>
      <c r="X58" s="33" t="e">
        <f ca="1">+(1-SUMPRODUCT($V$7:V57,$S$7:S57,$X$7:X57))/(1+V58*S58)</f>
        <v>#NAME?</v>
      </c>
      <c r="Y58" s="33" t="e">
        <f t="shared" ca="1" si="30"/>
        <v>#NAME?</v>
      </c>
      <c r="Z58" s="34" t="e">
        <f ca="1">((T58*SUMPRODUCT($U$7:U58,$S$7:S58)+U58)*$Z$6-SUMPRODUCT($S$7:S57,$Z$7:Z57,$U$7:U57)*AA58)/((1+AA58*S58)*U58)</f>
        <v>#NAME?</v>
      </c>
      <c r="AA58" s="45" t="e">
        <f ca="1">_xll.BInterpol($H$36:$H$52,$J$36:$J$52,M58,$Q$3)/100</f>
        <v>#NAME?</v>
      </c>
      <c r="AB58" s="46" t="e">
        <f ca="1">+($Z$6-Z58*X58)/SUMPRODUCT($Z$7:Z58,$X$7:X58,$S$7:S58)</f>
        <v>#NAME?</v>
      </c>
      <c r="AC58" s="46" t="e">
        <f t="shared" ca="1" si="35"/>
        <v>#NAME?</v>
      </c>
      <c r="AD58" s="33" t="e">
        <f t="shared" ca="1" si="31"/>
        <v>#NAME?</v>
      </c>
      <c r="AE58" s="224" t="e">
        <f t="shared" ca="1" si="32"/>
        <v>#NAME?</v>
      </c>
      <c r="AF58" s="223" t="e">
        <f ca="1">+((T58*SUMPRODUCT($U$7:U58,$S$7:S58)+U58)*$Z$6-U58*Z58)/SUMPRODUCT($Z$7:Z58,$U$7:U58,$S$7:S58)</f>
        <v>#NAME?</v>
      </c>
      <c r="AG58" s="222" t="e">
        <f ca="1">+(SUMPRODUCT($AE$7:AE58,$S$7:S58,$AD$7:AD58)+AE58)</f>
        <v>#NAME?</v>
      </c>
      <c r="AH58" s="221" t="e">
        <f ca="1">+SUMPRODUCT($U$7:U58,$S$7:S58)*T58+U58</f>
        <v>#NAME?</v>
      </c>
      <c r="AI58" s="220" t="e">
        <f ca="1">+(AH58-AG58)/SUMPRODUCT($AE$7:AE58,$S$7:S58)</f>
        <v>#NAME?</v>
      </c>
      <c r="AJ58" s="47"/>
      <c r="AK58" s="35" t="e">
        <f ca="1">_xll.BInterpol($C$29:$C$52,$D$29:$D$52,P58,$Q$3)</f>
        <v>#NAME?</v>
      </c>
      <c r="AL58" s="48" t="e">
        <f ca="1">_xll.BInterpol($D$76:$D$135,$C$76:$C$135,P58,$Q$3)/100</f>
        <v>#NAME?</v>
      </c>
      <c r="AM58" s="48" t="e">
        <f ca="1">_xll.BInterpol($H$56:$H$67,$J$56:$J$67,P58,$Q$3)/10000</f>
        <v>#NAME?</v>
      </c>
      <c r="AN58" s="33" t="e">
        <f t="shared" ca="1" si="36"/>
        <v>#NAME?</v>
      </c>
      <c r="AO58" s="44" t="e">
        <f ca="1">((SUMPRODUCT($AL$6:AL57,$S$7:S58,$AK$7:AK58)+AM58*SUMPRODUCT($S$7:S58,$AK$7:AK58)+AK58)*$Q$2-T58*SUMPRODUCT($S$7:S57,$AO$7:AO57)*$Q$2)/($Q$2*(1+T58*S58))</f>
        <v>#NAME?</v>
      </c>
      <c r="AP58" s="49"/>
      <c r="AQ58" s="22" t="e">
        <f ca="1">+((SUMPRODUCT($AL$6:AL57,$AK$7:AK58,$S$7:S58)+SUMPRODUCT($S$7:S58,$AK$7:AK58)*AM58+AK58)-$Q$2*SUMPRODUCT($AQ$7:AQ57,$AK$7:AK57,$S$7:S57)*T58)/$Q$2*(AK58+AK58*T58*S58)</f>
        <v>#NAME?</v>
      </c>
      <c r="AR58" s="49" t="e">
        <f t="shared" ca="1" si="37"/>
        <v>#NAME?</v>
      </c>
      <c r="AS58" s="49" t="e">
        <f t="shared" ca="1" si="39"/>
        <v>#NAME?</v>
      </c>
      <c r="AT58" s="201" t="e">
        <f t="shared" ca="1" si="33"/>
        <v>#NAME?</v>
      </c>
      <c r="AU58" s="201" t="e">
        <f ca="1">+($Q$2-SUMPRODUCT($AL$6:AL57,$AR$7:AR58,$X$7:X58,$S$7:S58)-AR58*X58)/(SUMPRODUCT($S$7:S58,$X$7:X58,$AR$7:AR58))</f>
        <v>#NAME?</v>
      </c>
      <c r="AV58" s="26" t="e">
        <f t="shared" ca="1" si="38"/>
        <v>#NAME?</v>
      </c>
      <c r="AW58" s="6" t="e">
        <f t="shared" ca="1" si="17"/>
        <v>#NAME?</v>
      </c>
      <c r="AX58" s="154" t="e">
        <f t="shared" ca="1" si="12"/>
        <v>#NAME?</v>
      </c>
      <c r="AY58" s="154" t="e">
        <f t="shared" ca="1" si="13"/>
        <v>#NAME?</v>
      </c>
      <c r="AZ58" s="154" t="e">
        <f t="shared" ca="1" si="14"/>
        <v>#NAME?</v>
      </c>
      <c r="BA58" s="273" t="e">
        <f t="shared" ca="1" si="15"/>
        <v>#NAME?</v>
      </c>
    </row>
    <row r="59" spans="2:53">
      <c r="B59" s="91" t="e">
        <f ca="1">_xll.BDP(D59,"maturity")</f>
        <v>#NAME?</v>
      </c>
      <c r="C59" s="39" t="e">
        <f t="shared" ca="1" si="41"/>
        <v>#NAME?</v>
      </c>
      <c r="D59" s="40" t="s">
        <v>73</v>
      </c>
      <c r="E59" s="84" t="e">
        <f ca="1">_xll.BDP(D59,"px_mid")</f>
        <v>#NAME?</v>
      </c>
      <c r="G59" s="91">
        <f ca="1">EDATE(WORKDAY($O$2,2,[4]Aux!$A$2:$B$498),6*2*3)</f>
        <v>45922</v>
      </c>
      <c r="H59" s="39">
        <f t="shared" ca="1" si="40"/>
        <v>1098</v>
      </c>
      <c r="I59" s="40" t="s">
        <v>265</v>
      </c>
      <c r="J59" s="84" t="e">
        <f ca="1">_xll.BDP(I59,"px_mid")</f>
        <v>#NAME?</v>
      </c>
      <c r="L59" s="30">
        <v>53</v>
      </c>
      <c r="M59" s="31">
        <f t="shared" ca="1" si="27"/>
        <v>9680</v>
      </c>
      <c r="N59" s="41">
        <f ca="1">WORKDAY(EDATE($O$3,6*L59)-1,1,[3]Aux!$A$2:$B$498)</f>
        <v>54504</v>
      </c>
      <c r="O59" s="40">
        <f t="shared" ca="1" si="23"/>
        <v>26.9</v>
      </c>
      <c r="P59" s="42">
        <f t="shared" ca="1" si="28"/>
        <v>9678</v>
      </c>
      <c r="Q59" s="43">
        <f t="shared" ca="1" si="29"/>
        <v>181</v>
      </c>
      <c r="R59" s="229">
        <f t="shared" ca="1" si="24"/>
        <v>26.883333333333333</v>
      </c>
      <c r="S59" s="228">
        <f t="shared" ca="1" si="25"/>
        <v>0.50277777777777777</v>
      </c>
      <c r="T59" s="268" t="e">
        <f ca="1">_xll.BInterpol($C$7:$C$25,$D$7:$D$25,N59,$Q$3)/100</f>
        <v>#NAME?</v>
      </c>
      <c r="U59" s="227" t="e">
        <f t="shared" ca="1" si="26"/>
        <v>#NAME?</v>
      </c>
      <c r="V59" s="226" t="e">
        <f ca="1">+(T59*SUMPRODUCT($S$7:S59,$U$7:U59)-SUMPRODUCT($S$7:S58,$V$7:V58,$U$7:U58))/(S59*U59)</f>
        <v>#NAME?</v>
      </c>
      <c r="W59" s="225" t="e">
        <f ca="1">+(1-X59)/SUMPRODUCT($X$7:X59,$S$7:S59)</f>
        <v>#NAME?</v>
      </c>
      <c r="X59" s="33" t="e">
        <f ca="1">+(1-SUMPRODUCT($V$7:V58,$S$7:S58,$X$7:X58))/(1+V59*S59)</f>
        <v>#NAME?</v>
      </c>
      <c r="Y59" s="33" t="e">
        <f t="shared" ca="1" si="30"/>
        <v>#NAME?</v>
      </c>
      <c r="Z59" s="34" t="e">
        <f ca="1">((T59*SUMPRODUCT($U$7:U59,$S$7:S59)+U59)*$Z$6-SUMPRODUCT($S$7:S58,$Z$7:Z58,$U$7:U58)*AA59)/((1+AA59*S59)*U59)</f>
        <v>#NAME?</v>
      </c>
      <c r="AA59" s="45" t="e">
        <f ca="1">_xll.BInterpol($H$36:$H$52,$J$36:$J$52,M59,$Q$3)/100</f>
        <v>#NAME?</v>
      </c>
      <c r="AB59" s="46" t="e">
        <f ca="1">+($Z$6-Z59*X59)/SUMPRODUCT($Z$7:Z59,$X$7:X59,$S$7:S59)</f>
        <v>#NAME?</v>
      </c>
      <c r="AC59" s="46" t="e">
        <f t="shared" ca="1" si="35"/>
        <v>#NAME?</v>
      </c>
      <c r="AD59" s="33" t="e">
        <f t="shared" ca="1" si="31"/>
        <v>#NAME?</v>
      </c>
      <c r="AE59" s="224" t="e">
        <f t="shared" ca="1" si="32"/>
        <v>#NAME?</v>
      </c>
      <c r="AF59" s="223" t="e">
        <f ca="1">+((T59*SUMPRODUCT($U$7:U59,$S$7:S59)+U59)*$Z$6-U59*Z59)/SUMPRODUCT($Z$7:Z59,$U$7:U59,$S$7:S59)</f>
        <v>#NAME?</v>
      </c>
      <c r="AG59" s="222" t="e">
        <f ca="1">+(SUMPRODUCT($AE$7:AE59,$S$7:S59,$AD$7:AD59)+AE59)</f>
        <v>#NAME?</v>
      </c>
      <c r="AH59" s="221" t="e">
        <f ca="1">+SUMPRODUCT($U$7:U59,$S$7:S59)*T59+U59</f>
        <v>#NAME?</v>
      </c>
      <c r="AI59" s="220" t="e">
        <f ca="1">+(AH59-AG59)/SUMPRODUCT($AE$7:AE59,$S$7:S59)</f>
        <v>#NAME?</v>
      </c>
      <c r="AJ59" s="47"/>
      <c r="AK59" s="35" t="e">
        <f ca="1">_xll.BInterpol($C$29:$C$52,$D$29:$D$52,P59,$Q$3)</f>
        <v>#NAME?</v>
      </c>
      <c r="AL59" s="48" t="e">
        <f ca="1">_xll.BInterpol($D$76:$D$135,$C$76:$C$135,P59,$Q$3)/100</f>
        <v>#NAME?</v>
      </c>
      <c r="AM59" s="48" t="e">
        <f ca="1">_xll.BInterpol($H$56:$H$67,$J$56:$J$67,P59,$Q$3)/10000</f>
        <v>#NAME?</v>
      </c>
      <c r="AN59" s="33" t="e">
        <f t="shared" ca="1" si="36"/>
        <v>#NAME?</v>
      </c>
      <c r="AO59" s="44" t="e">
        <f ca="1">((SUMPRODUCT($AL$6:AL58,$S$7:S59,$AK$7:AK59)+AM59*SUMPRODUCT($S$7:S59,$AK$7:AK59)+AK59)*$Q$2-T59*SUMPRODUCT($S$7:S58,$AO$7:AO58)*$Q$2)/($Q$2*(1+T59*S59))</f>
        <v>#NAME?</v>
      </c>
      <c r="AP59" s="49"/>
      <c r="AQ59" s="22" t="e">
        <f ca="1">+((SUMPRODUCT($AL$6:AL58,$AK$7:AK59,$S$7:S59)+SUMPRODUCT($S$7:S59,$AK$7:AK59)*AM59+AK59)-$Q$2*SUMPRODUCT($AQ$7:AQ58,$AK$7:AK58,$S$7:S58)*T59)/$Q$2*(AK59+AK59*T59*S59)</f>
        <v>#NAME?</v>
      </c>
      <c r="AR59" s="49" t="e">
        <f t="shared" ca="1" si="37"/>
        <v>#NAME?</v>
      </c>
      <c r="AS59" s="49" t="e">
        <f t="shared" ca="1" si="39"/>
        <v>#NAME?</v>
      </c>
      <c r="AT59" s="201" t="e">
        <f t="shared" ca="1" si="33"/>
        <v>#NAME?</v>
      </c>
      <c r="AU59" s="201" t="e">
        <f ca="1">+($Q$2-SUMPRODUCT($AL$6:AL58,$AR$7:AR59,$X$7:X59,$S$7:S59)-AR59*X59)/(SUMPRODUCT($S$7:S59,$X$7:X59,$AR$7:AR59))</f>
        <v>#NAME?</v>
      </c>
      <c r="AV59" s="26" t="e">
        <f t="shared" ca="1" si="38"/>
        <v>#NAME?</v>
      </c>
      <c r="AW59" s="6" t="e">
        <f t="shared" ca="1" si="17"/>
        <v>#NAME?</v>
      </c>
      <c r="AX59" s="154" t="e">
        <f t="shared" ca="1" si="12"/>
        <v>#NAME?</v>
      </c>
      <c r="AY59" s="154" t="e">
        <f t="shared" ca="1" si="13"/>
        <v>#NAME?</v>
      </c>
      <c r="AZ59" s="154" t="e">
        <f t="shared" ca="1" si="14"/>
        <v>#NAME?</v>
      </c>
      <c r="BA59" s="273" t="e">
        <f t="shared" ca="1" si="15"/>
        <v>#NAME?</v>
      </c>
    </row>
    <row r="60" spans="2:53">
      <c r="B60" s="91" t="e">
        <f ca="1">_xll.BDP(D60,"maturity")</f>
        <v>#NAME?</v>
      </c>
      <c r="C60" s="39" t="e">
        <f t="shared" ca="1" si="41"/>
        <v>#NAME?</v>
      </c>
      <c r="D60" s="40" t="s">
        <v>206</v>
      </c>
      <c r="E60" s="84" t="e">
        <f ca="1">_xll.BDP(D60,"px_mid")</f>
        <v>#NAME?</v>
      </c>
      <c r="G60" s="91">
        <f ca="1">EDATE(WORKDAY($O$2,2,[4]Aux!$A$2:$B$498),6*2*4)</f>
        <v>46287</v>
      </c>
      <c r="H60" s="39">
        <f t="shared" ca="1" si="40"/>
        <v>1463</v>
      </c>
      <c r="I60" s="40" t="s">
        <v>267</v>
      </c>
      <c r="J60" s="84" t="e">
        <f ca="1">_xll.BDP(I60,"px_mid")</f>
        <v>#NAME?</v>
      </c>
      <c r="L60" s="30">
        <v>54</v>
      </c>
      <c r="M60" s="31">
        <f t="shared" ca="1" si="27"/>
        <v>9864</v>
      </c>
      <c r="N60" s="41">
        <f ca="1">WORKDAY(EDATE($O$3,6*L60)-1,1,[3]Aux!$A$2:$B$498)</f>
        <v>54688</v>
      </c>
      <c r="O60" s="40">
        <f t="shared" ca="1" si="23"/>
        <v>27.4</v>
      </c>
      <c r="P60" s="42">
        <f t="shared" ca="1" si="28"/>
        <v>9862</v>
      </c>
      <c r="Q60" s="43">
        <f t="shared" ca="1" si="29"/>
        <v>184</v>
      </c>
      <c r="R60" s="229">
        <f t="shared" ca="1" si="24"/>
        <v>27.394444444444446</v>
      </c>
      <c r="S60" s="228">
        <f t="shared" ca="1" si="25"/>
        <v>0.51111111111111107</v>
      </c>
      <c r="T60" s="268" t="e">
        <f ca="1">_xll.BInterpol($C$7:$C$25,$D$7:$D$25,N60,$Q$3)/100</f>
        <v>#NAME?</v>
      </c>
      <c r="U60" s="227" t="e">
        <f t="shared" ca="1" si="26"/>
        <v>#NAME?</v>
      </c>
      <c r="V60" s="226" t="e">
        <f ca="1">+(T60*SUMPRODUCT($S$7:S60,$U$7:U60)-SUMPRODUCT($S$7:S59,$V$7:V59,$U$7:U59))/(S60*U60)</f>
        <v>#NAME?</v>
      </c>
      <c r="W60" s="225" t="e">
        <f ca="1">+(1-X60)/SUMPRODUCT($X$7:X60,$S$7:S60)</f>
        <v>#NAME?</v>
      </c>
      <c r="X60" s="33" t="e">
        <f ca="1">+(1-SUMPRODUCT($V$7:V59,$S$7:S59,$X$7:X59))/(1+V60*S60)</f>
        <v>#NAME?</v>
      </c>
      <c r="Y60" s="33" t="e">
        <f t="shared" ca="1" si="30"/>
        <v>#NAME?</v>
      </c>
      <c r="Z60" s="34" t="e">
        <f ca="1">((T60*SUMPRODUCT($U$7:U60,$S$7:S60)+U60)*$Z$6-SUMPRODUCT($S$7:S59,$Z$7:Z59,$U$7:U59)*AA60)/((1+AA60*S60)*U60)</f>
        <v>#NAME?</v>
      </c>
      <c r="AA60" s="45" t="e">
        <f ca="1">_xll.BInterpol($H$36:$H$52,$J$36:$J$52,M60,$Q$3)/100</f>
        <v>#NAME?</v>
      </c>
      <c r="AB60" s="46" t="e">
        <f ca="1">+($Z$6-Z60*X60)/SUMPRODUCT($Z$7:Z60,$X$7:X60,$S$7:S60)</f>
        <v>#NAME?</v>
      </c>
      <c r="AC60" s="46" t="e">
        <f t="shared" ca="1" si="35"/>
        <v>#NAME?</v>
      </c>
      <c r="AD60" s="33" t="e">
        <f t="shared" ca="1" si="31"/>
        <v>#NAME?</v>
      </c>
      <c r="AE60" s="224" t="e">
        <f t="shared" ca="1" si="32"/>
        <v>#NAME?</v>
      </c>
      <c r="AF60" s="223" t="e">
        <f ca="1">+((T60*SUMPRODUCT($U$7:U60,$S$7:S60)+U60)*$Z$6-U60*Z60)/SUMPRODUCT($Z$7:Z60,$U$7:U60,$S$7:S60)</f>
        <v>#NAME?</v>
      </c>
      <c r="AG60" s="222" t="e">
        <f ca="1">+(SUMPRODUCT($AE$7:AE60,$S$7:S60,$AD$7:AD60)+AE60)</f>
        <v>#NAME?</v>
      </c>
      <c r="AH60" s="221" t="e">
        <f ca="1">+SUMPRODUCT($U$7:U60,$S$7:S60)*T60+U60</f>
        <v>#NAME?</v>
      </c>
      <c r="AI60" s="220" t="e">
        <f ca="1">+(AH60-AG60)/SUMPRODUCT($AE$7:AE60,$S$7:S60)</f>
        <v>#NAME?</v>
      </c>
      <c r="AJ60" s="47"/>
      <c r="AK60" s="35" t="e">
        <f ca="1">_xll.BInterpol($C$29:$C$52,$D$29:$D$52,P60,$Q$3)</f>
        <v>#NAME?</v>
      </c>
      <c r="AL60" s="48" t="e">
        <f ca="1">_xll.BInterpol($D$76:$D$135,$C$76:$C$135,P60,$Q$3)/100</f>
        <v>#NAME?</v>
      </c>
      <c r="AM60" s="48" t="e">
        <f ca="1">_xll.BInterpol($H$56:$H$67,$J$56:$J$67,P60,$Q$3)/10000</f>
        <v>#NAME?</v>
      </c>
      <c r="AN60" s="33" t="e">
        <f t="shared" ca="1" si="36"/>
        <v>#NAME?</v>
      </c>
      <c r="AO60" s="44" t="e">
        <f ca="1">((SUMPRODUCT($AL$6:AL59,$S$7:S60,$AK$7:AK60)+AM60*SUMPRODUCT($S$7:S60,$AK$7:AK60)+AK60)*$Q$2-T60*SUMPRODUCT($S$7:S59,$AO$7:AO59)*$Q$2)/($Q$2*(1+T60*S60))</f>
        <v>#NAME?</v>
      </c>
      <c r="AP60" s="49"/>
      <c r="AQ60" s="22" t="e">
        <f ca="1">+((SUMPRODUCT($AL$6:AL59,$AK$7:AK60,$S$7:S60)+SUMPRODUCT($S$7:S60,$AK$7:AK60)*AM60+AK60)-$Q$2*SUMPRODUCT($AQ$7:AQ59,$AK$7:AK59,$S$7:S59)*T60)/$Q$2*(AK60+AK60*T60*S60)</f>
        <v>#NAME?</v>
      </c>
      <c r="AR60" s="49" t="e">
        <f t="shared" ca="1" si="37"/>
        <v>#NAME?</v>
      </c>
      <c r="AS60" s="49" t="e">
        <f t="shared" ca="1" si="39"/>
        <v>#NAME?</v>
      </c>
      <c r="AT60" s="201" t="e">
        <f t="shared" ca="1" si="33"/>
        <v>#NAME?</v>
      </c>
      <c r="AU60" s="201" t="e">
        <f ca="1">+($Q$2-SUMPRODUCT($AL$6:AL59,$AR$7:AR60,$X$7:X60,$S$7:S60)-AR60*X60)/(SUMPRODUCT($S$7:S60,$X$7:X60,$AR$7:AR60))</f>
        <v>#NAME?</v>
      </c>
      <c r="AV60" s="26" t="e">
        <f t="shared" ca="1" si="38"/>
        <v>#NAME?</v>
      </c>
      <c r="AW60" s="6" t="e">
        <f t="shared" ca="1" si="17"/>
        <v>#NAME?</v>
      </c>
      <c r="AX60" s="154" t="e">
        <f t="shared" ca="1" si="12"/>
        <v>#NAME?</v>
      </c>
      <c r="AY60" s="154" t="e">
        <f t="shared" ca="1" si="13"/>
        <v>#NAME?</v>
      </c>
      <c r="AZ60" s="154" t="e">
        <f t="shared" ca="1" si="14"/>
        <v>#NAME?</v>
      </c>
      <c r="BA60" s="273" t="e">
        <f t="shared" ca="1" si="15"/>
        <v>#NAME?</v>
      </c>
    </row>
    <row r="61" spans="2:53">
      <c r="B61" s="91" t="e">
        <f ca="1">_xll.BDP(D61,"maturity")</f>
        <v>#NAME?</v>
      </c>
      <c r="C61" s="39" t="e">
        <f t="shared" ca="1" si="41"/>
        <v>#NAME?</v>
      </c>
      <c r="D61" s="40" t="s">
        <v>74</v>
      </c>
      <c r="E61" s="84" t="e">
        <f ca="1">_xll.BDP(D61,"px_mid")</f>
        <v>#NAME?</v>
      </c>
      <c r="G61" s="91">
        <f ca="1">EDATE(WORKDAY($O$2,2,[4]Aux!$A$2:$B$498),6*2*5)</f>
        <v>46652</v>
      </c>
      <c r="H61" s="39">
        <f t="shared" ca="1" si="40"/>
        <v>1828</v>
      </c>
      <c r="I61" s="40" t="s">
        <v>268</v>
      </c>
      <c r="J61" s="84" t="e">
        <f ca="1">_xll.BDP(I61,"px_mid")</f>
        <v>#NAME?</v>
      </c>
      <c r="L61" s="30">
        <v>55</v>
      </c>
      <c r="M61" s="31">
        <f t="shared" ca="1" si="27"/>
        <v>10045</v>
      </c>
      <c r="N61" s="41">
        <f ca="1">WORKDAY(EDATE($O$3,6*L61)-1,1,[3]Aux!$A$2:$B$498)</f>
        <v>54869</v>
      </c>
      <c r="O61" s="40">
        <f t="shared" ca="1" si="23"/>
        <v>27.9</v>
      </c>
      <c r="P61" s="42">
        <f t="shared" ca="1" si="28"/>
        <v>10043</v>
      </c>
      <c r="Q61" s="43">
        <f t="shared" ca="1" si="29"/>
        <v>181</v>
      </c>
      <c r="R61" s="229">
        <f t="shared" ca="1" si="24"/>
        <v>27.897222222222222</v>
      </c>
      <c r="S61" s="228">
        <f t="shared" ca="1" si="25"/>
        <v>0.50277777777777777</v>
      </c>
      <c r="T61" s="268" t="e">
        <f ca="1">_xll.BInterpol($C$7:$C$25,$D$7:$D$25,N61,$Q$3)/100</f>
        <v>#NAME?</v>
      </c>
      <c r="U61" s="227" t="e">
        <f t="shared" ca="1" si="26"/>
        <v>#NAME?</v>
      </c>
      <c r="V61" s="226" t="e">
        <f ca="1">+(T61*SUMPRODUCT($S$7:S61,$U$7:U61)-SUMPRODUCT($S$7:S60,$V$7:V60,$U$7:U60))/(S61*U61)</f>
        <v>#NAME?</v>
      </c>
      <c r="W61" s="225" t="e">
        <f ca="1">+(1-X61)/SUMPRODUCT($X$7:X61,$S$7:S61)</f>
        <v>#NAME?</v>
      </c>
      <c r="X61" s="33" t="e">
        <f ca="1">+(1-SUMPRODUCT($V$7:V60,$S$7:S60,$X$7:X60))/(1+V61*S61)</f>
        <v>#NAME?</v>
      </c>
      <c r="Y61" s="33" t="e">
        <f t="shared" ca="1" si="30"/>
        <v>#NAME?</v>
      </c>
      <c r="Z61" s="34" t="e">
        <f ca="1">((T61*SUMPRODUCT($U$7:U61,$S$7:S61)+U61)*$Z$6-SUMPRODUCT($S$7:S60,$Z$7:Z60,$U$7:U60)*AA61)/((1+AA61*S61)*U61)</f>
        <v>#NAME?</v>
      </c>
      <c r="AA61" s="45" t="e">
        <f ca="1">_xll.BInterpol($H$36:$H$52,$J$36:$J$52,M61,$Q$3)/100</f>
        <v>#NAME?</v>
      </c>
      <c r="AB61" s="46" t="e">
        <f ca="1">+($Z$6-Z61*X61)/SUMPRODUCT($Z$7:Z61,$X$7:X61,$S$7:S61)</f>
        <v>#NAME?</v>
      </c>
      <c r="AC61" s="46" t="e">
        <f t="shared" ca="1" si="35"/>
        <v>#NAME?</v>
      </c>
      <c r="AD61" s="33" t="e">
        <f t="shared" ca="1" si="31"/>
        <v>#NAME?</v>
      </c>
      <c r="AE61" s="224" t="e">
        <f t="shared" ca="1" si="32"/>
        <v>#NAME?</v>
      </c>
      <c r="AF61" s="223" t="e">
        <f ca="1">+((T61*SUMPRODUCT($U$7:U61,$S$7:S61)+U61)*$Z$6-U61*Z61)/SUMPRODUCT($Z$7:Z61,$U$7:U61,$S$7:S61)</f>
        <v>#NAME?</v>
      </c>
      <c r="AG61" s="222" t="e">
        <f ca="1">+(SUMPRODUCT($AE$7:AE61,$S$7:S61,$AD$7:AD61)+AE61)</f>
        <v>#NAME?</v>
      </c>
      <c r="AH61" s="221" t="e">
        <f ca="1">+SUMPRODUCT($U$7:U61,$S$7:S61)*T61+U61</f>
        <v>#NAME?</v>
      </c>
      <c r="AI61" s="220" t="e">
        <f ca="1">+(AH61-AG61)/SUMPRODUCT($AE$7:AE61,$S$7:S61)</f>
        <v>#NAME?</v>
      </c>
      <c r="AJ61" s="47"/>
      <c r="AK61" s="35" t="e">
        <f ca="1">_xll.BInterpol($C$29:$C$52,$D$29:$D$52,P61,$Q$3)</f>
        <v>#NAME?</v>
      </c>
      <c r="AL61" s="48" t="e">
        <f ca="1">_xll.BInterpol($D$76:$D$135,$C$76:$C$135,P61,$Q$3)/100</f>
        <v>#NAME?</v>
      </c>
      <c r="AM61" s="48" t="e">
        <f ca="1">_xll.BInterpol($H$56:$H$67,$J$56:$J$67,P61,$Q$3)/10000</f>
        <v>#NAME?</v>
      </c>
      <c r="AN61" s="33" t="e">
        <f t="shared" ca="1" si="36"/>
        <v>#NAME?</v>
      </c>
      <c r="AO61" s="44" t="e">
        <f ca="1">((SUMPRODUCT($AL$6:AL60,$S$7:S61,$AK$7:AK61)+AM61*SUMPRODUCT($S$7:S61,$AK$7:AK61)+AK61)*$Q$2-T61*SUMPRODUCT($S$7:S60,$AO$7:AO60)*$Q$2)/($Q$2*(1+T61*S61))</f>
        <v>#NAME?</v>
      </c>
      <c r="AP61" s="49"/>
      <c r="AQ61" s="22" t="e">
        <f ca="1">+((SUMPRODUCT($AL$6:AL60,$AK$7:AK61,$S$7:S61)+SUMPRODUCT($S$7:S61,$AK$7:AK61)*AM61+AK61)-$Q$2*SUMPRODUCT($AQ$7:AQ60,$AK$7:AK60,$S$7:S60)*T61)/$Q$2*(AK61+AK61*T61*S61)</f>
        <v>#NAME?</v>
      </c>
      <c r="AR61" s="49" t="e">
        <f t="shared" ca="1" si="37"/>
        <v>#NAME?</v>
      </c>
      <c r="AS61" s="49" t="e">
        <f t="shared" ca="1" si="39"/>
        <v>#NAME?</v>
      </c>
      <c r="AT61" s="201" t="e">
        <f t="shared" ca="1" si="33"/>
        <v>#NAME?</v>
      </c>
      <c r="AU61" s="201" t="e">
        <f ca="1">+($Q$2-SUMPRODUCT($AL$6:AL60,$AR$7:AR61,$X$7:X61,$S$7:S61)-AR61*X61)/(SUMPRODUCT($S$7:S61,$X$7:X61,$AR$7:AR61))</f>
        <v>#NAME?</v>
      </c>
      <c r="AV61" s="26" t="e">
        <f t="shared" ca="1" si="38"/>
        <v>#NAME?</v>
      </c>
      <c r="AW61" s="6" t="e">
        <f t="shared" ca="1" si="17"/>
        <v>#NAME?</v>
      </c>
      <c r="AX61" s="154" t="e">
        <f t="shared" ca="1" si="12"/>
        <v>#NAME?</v>
      </c>
      <c r="AY61" s="154" t="e">
        <f t="shared" ca="1" si="13"/>
        <v>#NAME?</v>
      </c>
      <c r="AZ61" s="154" t="e">
        <f t="shared" ca="1" si="14"/>
        <v>#NAME?</v>
      </c>
      <c r="BA61" s="273" t="e">
        <f t="shared" ca="1" si="15"/>
        <v>#NAME?</v>
      </c>
    </row>
    <row r="62" spans="2:53">
      <c r="B62" s="91" t="e">
        <f ca="1">_xll.BDP(D62,"maturity")</f>
        <v>#NAME?</v>
      </c>
      <c r="C62" s="39" t="e">
        <f t="shared" ca="1" si="41"/>
        <v>#NAME?</v>
      </c>
      <c r="D62" s="40" t="s">
        <v>75</v>
      </c>
      <c r="E62" s="84" t="e">
        <f ca="1">_xll.BDP(D62,"px_mid")</f>
        <v>#NAME?</v>
      </c>
      <c r="G62" s="91">
        <f ca="1">EDATE(WORKDAY($O$2,2,[4]Aux!$A$2:$B$498),6*2*7)</f>
        <v>47383</v>
      </c>
      <c r="H62" s="39">
        <f t="shared" ca="1" si="40"/>
        <v>2559</v>
      </c>
      <c r="I62" s="40" t="s">
        <v>269</v>
      </c>
      <c r="J62" s="84" t="e">
        <f ca="1">_xll.BDP(I62,"px_mid")</f>
        <v>#NAME?</v>
      </c>
      <c r="L62" s="30">
        <v>56</v>
      </c>
      <c r="M62" s="31">
        <f t="shared" ca="1" si="27"/>
        <v>10229</v>
      </c>
      <c r="N62" s="41">
        <f ca="1">WORKDAY(EDATE($O$3,6*L62)-1,1,[3]Aux!$A$2:$B$498)</f>
        <v>55053</v>
      </c>
      <c r="O62" s="40">
        <f t="shared" ca="1" si="23"/>
        <v>28.4</v>
      </c>
      <c r="P62" s="42">
        <f t="shared" ca="1" si="28"/>
        <v>10227</v>
      </c>
      <c r="Q62" s="43">
        <f t="shared" ca="1" si="29"/>
        <v>184</v>
      </c>
      <c r="R62" s="229">
        <f t="shared" ca="1" si="24"/>
        <v>28.408333333333335</v>
      </c>
      <c r="S62" s="228">
        <f t="shared" ca="1" si="25"/>
        <v>0.51111111111111107</v>
      </c>
      <c r="T62" s="268" t="e">
        <f ca="1">_xll.BInterpol($C$7:$C$25,$D$7:$D$25,N62,$Q$3)/100</f>
        <v>#NAME?</v>
      </c>
      <c r="U62" s="227" t="e">
        <f t="shared" ca="1" si="26"/>
        <v>#NAME?</v>
      </c>
      <c r="V62" s="226" t="e">
        <f ca="1">+(T62*SUMPRODUCT($S$7:S62,$U$7:U62)-SUMPRODUCT($S$7:S61,$V$7:V61,$U$7:U61))/(S62*U62)</f>
        <v>#NAME?</v>
      </c>
      <c r="W62" s="225" t="e">
        <f ca="1">+(1-X62)/SUMPRODUCT($X$7:X62,$S$7:S62)</f>
        <v>#NAME?</v>
      </c>
      <c r="X62" s="33" t="e">
        <f ca="1">+(1-SUMPRODUCT($V$7:V61,$S$7:S61,$X$7:X61))/(1+V62*S62)</f>
        <v>#NAME?</v>
      </c>
      <c r="Y62" s="33" t="e">
        <f t="shared" ca="1" si="30"/>
        <v>#NAME?</v>
      </c>
      <c r="Z62" s="34" t="e">
        <f ca="1">((T62*SUMPRODUCT($U$7:U62,$S$7:S62)+U62)*$Z$6-SUMPRODUCT($S$7:S61,$Z$7:Z61,$U$7:U61)*AA62)/((1+AA62*S62)*U62)</f>
        <v>#NAME?</v>
      </c>
      <c r="AA62" s="45" t="e">
        <f ca="1">_xll.BInterpol($H$36:$H$52,$J$36:$J$52,M62,$Q$3)/100</f>
        <v>#NAME?</v>
      </c>
      <c r="AB62" s="46" t="e">
        <f ca="1">+($Z$6-Z62*X62)/SUMPRODUCT($Z$7:Z62,$X$7:X62,$S$7:S62)</f>
        <v>#NAME?</v>
      </c>
      <c r="AC62" s="46" t="e">
        <f t="shared" ca="1" si="35"/>
        <v>#NAME?</v>
      </c>
      <c r="AD62" s="33" t="e">
        <f t="shared" ca="1" si="31"/>
        <v>#NAME?</v>
      </c>
      <c r="AE62" s="224" t="e">
        <f t="shared" ca="1" si="32"/>
        <v>#NAME?</v>
      </c>
      <c r="AF62" s="223" t="e">
        <f ca="1">+((T62*SUMPRODUCT($U$7:U62,$S$7:S62)+U62)*$Z$6-U62*Z62)/SUMPRODUCT($Z$7:Z62,$U$7:U62,$S$7:S62)</f>
        <v>#NAME?</v>
      </c>
      <c r="AG62" s="222" t="e">
        <f ca="1">+(SUMPRODUCT($AE$7:AE62,$S$7:S62,$AD$7:AD62)+AE62)</f>
        <v>#NAME?</v>
      </c>
      <c r="AH62" s="221" t="e">
        <f ca="1">+SUMPRODUCT($U$7:U62,$S$7:S62)*T62+U62</f>
        <v>#NAME?</v>
      </c>
      <c r="AI62" s="220" t="e">
        <f ca="1">+(AH62-AG62)/SUMPRODUCT($AE$7:AE62,$S$7:S62)</f>
        <v>#NAME?</v>
      </c>
      <c r="AJ62" s="47"/>
      <c r="AK62" s="35" t="e">
        <f ca="1">_xll.BInterpol($C$29:$C$52,$D$29:$D$52,P62,$Q$3)</f>
        <v>#NAME?</v>
      </c>
      <c r="AL62" s="48" t="e">
        <f ca="1">_xll.BInterpol($D$76:$D$135,$C$76:$C$135,P62,$Q$3)/100</f>
        <v>#NAME?</v>
      </c>
      <c r="AM62" s="48" t="e">
        <f ca="1">_xll.BInterpol($H$56:$H$67,$J$56:$J$67,P62,$Q$3)/10000</f>
        <v>#NAME?</v>
      </c>
      <c r="AN62" s="33" t="e">
        <f t="shared" ca="1" si="36"/>
        <v>#NAME?</v>
      </c>
      <c r="AO62" s="44" t="e">
        <f ca="1">((SUMPRODUCT($AL$6:AL61,$S$7:S62,$AK$7:AK62)+AM62*SUMPRODUCT($S$7:S62,$AK$7:AK62)+AK62)*$Q$2-T62*SUMPRODUCT($S$7:S61,$AO$7:AO61)*$Q$2)/($Q$2*(1+T62*S62))</f>
        <v>#NAME?</v>
      </c>
      <c r="AP62" s="49"/>
      <c r="AQ62" s="22" t="e">
        <f ca="1">+((SUMPRODUCT($AL$6:AL61,$AK$7:AK62,$S$7:S62)+SUMPRODUCT($S$7:S62,$AK$7:AK62)*AM62+AK62)-$Q$2*SUMPRODUCT($AQ$7:AQ61,$AK$7:AK61,$S$7:S61)*T62)/$Q$2*(AK62+AK62*T62*S62)</f>
        <v>#NAME?</v>
      </c>
      <c r="AR62" s="49" t="e">
        <f t="shared" ca="1" si="37"/>
        <v>#NAME?</v>
      </c>
      <c r="AS62" s="49" t="e">
        <f t="shared" ca="1" si="39"/>
        <v>#NAME?</v>
      </c>
      <c r="AT62" s="201" t="e">
        <f t="shared" ca="1" si="33"/>
        <v>#NAME?</v>
      </c>
      <c r="AU62" s="201" t="e">
        <f ca="1">+($Q$2-SUMPRODUCT($AL$6:AL61,$AR$7:AR62,$X$7:X62,$S$7:S62)-AR62*X62)/(SUMPRODUCT($S$7:S62,$X$7:X62,$AR$7:AR62))</f>
        <v>#NAME?</v>
      </c>
      <c r="AV62" s="26" t="e">
        <f t="shared" ca="1" si="38"/>
        <v>#NAME?</v>
      </c>
      <c r="AW62" s="6" t="e">
        <f t="shared" ca="1" si="17"/>
        <v>#NAME?</v>
      </c>
      <c r="AX62" s="154" t="e">
        <f t="shared" ca="1" si="12"/>
        <v>#NAME?</v>
      </c>
      <c r="AY62" s="154" t="e">
        <f t="shared" ca="1" si="13"/>
        <v>#NAME?</v>
      </c>
      <c r="AZ62" s="154" t="e">
        <f t="shared" ca="1" si="14"/>
        <v>#NAME?</v>
      </c>
      <c r="BA62" s="273" t="e">
        <f t="shared" ca="1" si="15"/>
        <v>#NAME?</v>
      </c>
    </row>
    <row r="63" spans="2:53">
      <c r="B63" s="91" t="e">
        <f ca="1">_xll.BDP(D63,"maturity")</f>
        <v>#NAME?</v>
      </c>
      <c r="C63" s="39" t="e">
        <f t="shared" ca="1" si="41"/>
        <v>#NAME?</v>
      </c>
      <c r="D63" s="40" t="s">
        <v>205</v>
      </c>
      <c r="E63" s="84" t="e">
        <f ca="1">_xll.BDP(D63,"px_mid")</f>
        <v>#NAME?</v>
      </c>
      <c r="G63" s="91">
        <f ca="1">EDATE(WORKDAY($O$2,2,[4]Aux!$A$2:$B$498),6*2*10)</f>
        <v>48479</v>
      </c>
      <c r="H63" s="39">
        <f t="shared" ca="1" si="40"/>
        <v>3655</v>
      </c>
      <c r="I63" s="40" t="s">
        <v>270</v>
      </c>
      <c r="J63" s="84" t="e">
        <f ca="1">_xll.BDP(I63,"px_mid")</f>
        <v>#NAME?</v>
      </c>
      <c r="L63" s="30">
        <v>57</v>
      </c>
      <c r="M63" s="31">
        <f t="shared" ca="1" si="27"/>
        <v>10410</v>
      </c>
      <c r="N63" s="41">
        <f ca="1">WORKDAY(EDATE($O$3,6*L63)-1,1,[3]Aux!$A$2:$B$498)</f>
        <v>55234</v>
      </c>
      <c r="O63" s="40">
        <f t="shared" ca="1" si="23"/>
        <v>28.9</v>
      </c>
      <c r="P63" s="42">
        <f t="shared" ca="1" si="28"/>
        <v>10408</v>
      </c>
      <c r="Q63" s="43">
        <f t="shared" ca="1" si="29"/>
        <v>181</v>
      </c>
      <c r="R63" s="229">
        <f t="shared" ca="1" si="24"/>
        <v>28.911111111111111</v>
      </c>
      <c r="S63" s="228">
        <f t="shared" ca="1" si="25"/>
        <v>0.50277777777777777</v>
      </c>
      <c r="T63" s="268" t="e">
        <f ca="1">_xll.BInterpol($C$7:$C$25,$D$7:$D$25,N63,$Q$3)/100</f>
        <v>#NAME?</v>
      </c>
      <c r="U63" s="227" t="e">
        <f t="shared" ca="1" si="26"/>
        <v>#NAME?</v>
      </c>
      <c r="V63" s="226" t="e">
        <f ca="1">+(T63*SUMPRODUCT($S$7:S63,$U$7:U63)-SUMPRODUCT($S$7:S62,$V$7:V62,$U$7:U62))/(S63*U63)</f>
        <v>#NAME?</v>
      </c>
      <c r="W63" s="225" t="e">
        <f ca="1">+(1-X63)/SUMPRODUCT($X$7:X63,$S$7:S63)</f>
        <v>#NAME?</v>
      </c>
      <c r="X63" s="33" t="e">
        <f ca="1">+(1-SUMPRODUCT($V$7:V62,$S$7:S62,$X$7:X62))/(1+V63*S63)</f>
        <v>#NAME?</v>
      </c>
      <c r="Y63" s="33" t="e">
        <f t="shared" ca="1" si="30"/>
        <v>#NAME?</v>
      </c>
      <c r="Z63" s="34" t="e">
        <f ca="1">((T63*SUMPRODUCT($U$7:U63,$S$7:S63)+U63)*$Z$6-SUMPRODUCT($S$7:S62,$Z$7:Z62,$U$7:U62)*AA63)/((1+AA63*S63)*U63)</f>
        <v>#NAME?</v>
      </c>
      <c r="AA63" s="45" t="e">
        <f ca="1">_xll.BInterpol($H$36:$H$52,$J$36:$J$52,M63,$Q$3)/100</f>
        <v>#NAME?</v>
      </c>
      <c r="AB63" s="46" t="e">
        <f ca="1">+($Z$6-Z63*X63)/SUMPRODUCT($Z$7:Z63,$X$7:X63,$S$7:S63)</f>
        <v>#NAME?</v>
      </c>
      <c r="AC63" s="46" t="e">
        <f t="shared" ca="1" si="35"/>
        <v>#NAME?</v>
      </c>
      <c r="AD63" s="33" t="e">
        <f t="shared" ca="1" si="31"/>
        <v>#NAME?</v>
      </c>
      <c r="AE63" s="224" t="e">
        <f t="shared" ca="1" si="32"/>
        <v>#NAME?</v>
      </c>
      <c r="AF63" s="223" t="e">
        <f ca="1">+((T63*SUMPRODUCT($U$7:U63,$S$7:S63)+U63)*$Z$6-U63*Z63)/SUMPRODUCT($Z$7:Z63,$U$7:U63,$S$7:S63)</f>
        <v>#NAME?</v>
      </c>
      <c r="AG63" s="222" t="e">
        <f ca="1">+(SUMPRODUCT($AE$7:AE63,$S$7:S63,$AD$7:AD63)+AE63)</f>
        <v>#NAME?</v>
      </c>
      <c r="AH63" s="221" t="e">
        <f ca="1">+SUMPRODUCT($U$7:U63,$S$7:S63)*T63+U63</f>
        <v>#NAME?</v>
      </c>
      <c r="AI63" s="220" t="e">
        <f ca="1">+(AH63-AG63)/SUMPRODUCT($AE$7:AE63,$S$7:S63)</f>
        <v>#NAME?</v>
      </c>
      <c r="AJ63" s="47"/>
      <c r="AK63" s="35" t="e">
        <f ca="1">_xll.BInterpol($C$29:$C$52,$D$29:$D$52,P63,$Q$3)</f>
        <v>#NAME?</v>
      </c>
      <c r="AL63" s="48" t="e">
        <f ca="1">_xll.BInterpol($D$76:$D$135,$C$76:$C$135,P63,$Q$3)/100</f>
        <v>#NAME?</v>
      </c>
      <c r="AM63" s="48" t="e">
        <f ca="1">_xll.BInterpol($H$56:$H$67,$J$56:$J$67,P63,$Q$3)/10000</f>
        <v>#NAME?</v>
      </c>
      <c r="AN63" s="33" t="e">
        <f t="shared" ca="1" si="36"/>
        <v>#NAME?</v>
      </c>
      <c r="AO63" s="44" t="e">
        <f ca="1">((SUMPRODUCT($AL$6:AL62,$S$7:S63,$AK$7:AK63)+AM63*SUMPRODUCT($S$7:S63,$AK$7:AK63)+AK63)*$Q$2-T63*SUMPRODUCT($S$7:S62,$AO$7:AO62)*$Q$2)/($Q$2*(1+T63*S63))</f>
        <v>#NAME?</v>
      </c>
      <c r="AP63" s="49"/>
      <c r="AQ63" s="22" t="e">
        <f ca="1">+((SUMPRODUCT($AL$6:AL62,$AK$7:AK63,$S$7:S63)+SUMPRODUCT($S$7:S63,$AK$7:AK63)*AM63+AK63)-$Q$2*SUMPRODUCT($AQ$7:AQ62,$AK$7:AK62,$S$7:S62)*T63)/$Q$2*(AK63+AK63*T63*S63)</f>
        <v>#NAME?</v>
      </c>
      <c r="AR63" s="49" t="e">
        <f t="shared" ca="1" si="37"/>
        <v>#NAME?</v>
      </c>
      <c r="AS63" s="49" t="e">
        <f t="shared" ca="1" si="39"/>
        <v>#NAME?</v>
      </c>
      <c r="AT63" s="201" t="e">
        <f t="shared" ca="1" si="33"/>
        <v>#NAME?</v>
      </c>
      <c r="AU63" s="201" t="e">
        <f ca="1">+($Q$2-SUMPRODUCT($AL$6:AL62,$AR$7:AR63,$X$7:X63,$S$7:S63)-AR63*X63)/(SUMPRODUCT($S$7:S63,$X$7:X63,$AR$7:AR63))</f>
        <v>#NAME?</v>
      </c>
      <c r="AV63" s="26" t="e">
        <f t="shared" ca="1" si="38"/>
        <v>#NAME?</v>
      </c>
      <c r="AW63" s="6" t="e">
        <f t="shared" ca="1" si="17"/>
        <v>#NAME?</v>
      </c>
      <c r="AX63" s="154" t="e">
        <f t="shared" ca="1" si="12"/>
        <v>#NAME?</v>
      </c>
      <c r="AY63" s="154" t="e">
        <f t="shared" ca="1" si="13"/>
        <v>#NAME?</v>
      </c>
      <c r="AZ63" s="154" t="e">
        <f t="shared" ca="1" si="14"/>
        <v>#NAME?</v>
      </c>
      <c r="BA63" s="273" t="e">
        <f t="shared" ca="1" si="15"/>
        <v>#NAME?</v>
      </c>
    </row>
    <row r="64" spans="2:53">
      <c r="B64" s="91" t="e">
        <f ca="1">_xll.BDP(D64,"maturity")</f>
        <v>#NAME?</v>
      </c>
      <c r="C64" s="39" t="e">
        <f t="shared" ca="1" si="41"/>
        <v>#NAME?</v>
      </c>
      <c r="D64" s="40" t="s">
        <v>76</v>
      </c>
      <c r="E64" s="84" t="e">
        <f ca="1">_xll.BDP(D64,"px_mid")</f>
        <v>#NAME?</v>
      </c>
      <c r="G64" s="91">
        <f ca="1">EDATE(WORKDAY($O$2,2,[4]Aux!$A$2:$B$498),6*2*15)</f>
        <v>50305</v>
      </c>
      <c r="H64" s="39">
        <f t="shared" ca="1" si="40"/>
        <v>5481</v>
      </c>
      <c r="I64" s="40" t="s">
        <v>271</v>
      </c>
      <c r="J64" s="84" t="e">
        <f ca="1">_xll.BDP(I64,"px_mid")</f>
        <v>#NAME?</v>
      </c>
      <c r="L64" s="30">
        <v>58</v>
      </c>
      <c r="M64" s="31">
        <f t="shared" ca="1" si="27"/>
        <v>10594</v>
      </c>
      <c r="N64" s="41">
        <f ca="1">WORKDAY(EDATE($O$3,6*L64)-1,1,[3]Aux!$A$2:$B$498)</f>
        <v>55418</v>
      </c>
      <c r="O64" s="40">
        <f t="shared" ca="1" si="23"/>
        <v>29.4</v>
      </c>
      <c r="P64" s="42">
        <f t="shared" ca="1" si="28"/>
        <v>10592</v>
      </c>
      <c r="Q64" s="43">
        <f t="shared" ca="1" si="29"/>
        <v>184</v>
      </c>
      <c r="R64" s="229">
        <f t="shared" ca="1" si="24"/>
        <v>29.422222222222221</v>
      </c>
      <c r="S64" s="228">
        <f t="shared" ca="1" si="25"/>
        <v>0.51111111111111107</v>
      </c>
      <c r="T64" s="268" t="e">
        <f ca="1">_xll.BInterpol($C$7:$C$25,$D$7:$D$25,N64,$Q$3)/100</f>
        <v>#NAME?</v>
      </c>
      <c r="U64" s="227" t="e">
        <f t="shared" ca="1" si="26"/>
        <v>#NAME?</v>
      </c>
      <c r="V64" s="226" t="e">
        <f ca="1">+(T64*SUMPRODUCT($S$7:S64,$U$7:U64)-SUMPRODUCT($S$7:S63,$V$7:V63,$U$7:U63))/(S64*U64)</f>
        <v>#NAME?</v>
      </c>
      <c r="W64" s="225" t="e">
        <f ca="1">+(1-X64)/SUMPRODUCT($X$7:X64,$S$7:S64)</f>
        <v>#NAME?</v>
      </c>
      <c r="X64" s="33" t="e">
        <f ca="1">+(1-SUMPRODUCT($V$7:V63,$S$7:S63,$X$7:X63))/(1+V64*S64)</f>
        <v>#NAME?</v>
      </c>
      <c r="Y64" s="33" t="e">
        <f t="shared" ca="1" si="30"/>
        <v>#NAME?</v>
      </c>
      <c r="Z64" s="34" t="e">
        <f ca="1">((T64*SUMPRODUCT($U$7:U64,$S$7:S64)+U64)*$Z$6-SUMPRODUCT($S$7:S63,$Z$7:Z63,$U$7:U63)*AA64)/((1+AA64*S64)*U64)</f>
        <v>#NAME?</v>
      </c>
      <c r="AA64" s="45" t="e">
        <f ca="1">_xll.BInterpol($H$36:$H$52,$J$36:$J$52,M64,$Q$3)/100</f>
        <v>#NAME?</v>
      </c>
      <c r="AB64" s="46" t="e">
        <f ca="1">+($Z$6-Z64*X64)/SUMPRODUCT($Z$7:Z64,$X$7:X64,$S$7:S64)</f>
        <v>#NAME?</v>
      </c>
      <c r="AC64" s="46" t="e">
        <f t="shared" ca="1" si="35"/>
        <v>#NAME?</v>
      </c>
      <c r="AD64" s="33" t="e">
        <f t="shared" ca="1" si="31"/>
        <v>#NAME?</v>
      </c>
      <c r="AE64" s="224" t="e">
        <f t="shared" ca="1" si="32"/>
        <v>#NAME?</v>
      </c>
      <c r="AF64" s="223" t="e">
        <f ca="1">+((T64*SUMPRODUCT($U$7:U64,$S$7:S64)+U64)*$Z$6-U64*Z64)/SUMPRODUCT($Z$7:Z64,$U$7:U64,$S$7:S64)</f>
        <v>#NAME?</v>
      </c>
      <c r="AG64" s="222" t="e">
        <f ca="1">+(SUMPRODUCT($AE$7:AE64,$S$7:S64,$AD$7:AD64)+AE64)</f>
        <v>#NAME?</v>
      </c>
      <c r="AH64" s="221" t="e">
        <f ca="1">+SUMPRODUCT($U$7:U64,$S$7:S64)*T64+U64</f>
        <v>#NAME?</v>
      </c>
      <c r="AI64" s="220" t="e">
        <f ca="1">+(AH64-AG64)/SUMPRODUCT($AE$7:AE64,$S$7:S64)</f>
        <v>#NAME?</v>
      </c>
      <c r="AJ64" s="47"/>
      <c r="AK64" s="35" t="e">
        <f ca="1">_xll.BInterpol($C$29:$C$52,$D$29:$D$52,P64,$Q$3)</f>
        <v>#NAME?</v>
      </c>
      <c r="AL64" s="48" t="e">
        <f ca="1">_xll.BInterpol($D$76:$D$135,$C$76:$C$135,P64,$Q$3)/100</f>
        <v>#NAME?</v>
      </c>
      <c r="AM64" s="48" t="e">
        <f ca="1">_xll.BInterpol($H$56:$H$67,$J$56:$J$67,P64,$Q$3)/10000</f>
        <v>#NAME?</v>
      </c>
      <c r="AN64" s="33" t="e">
        <f t="shared" ca="1" si="36"/>
        <v>#NAME?</v>
      </c>
      <c r="AO64" s="44" t="e">
        <f ca="1">((SUMPRODUCT($AL$6:AL63,$S$7:S64,$AK$7:AK64)+AM64*SUMPRODUCT($S$7:S64,$AK$7:AK64)+AK64)*$Q$2-T64*SUMPRODUCT($S$7:S63,$AO$7:AO63)*$Q$2)/($Q$2*(1+T64*S64))</f>
        <v>#NAME?</v>
      </c>
      <c r="AP64" s="49"/>
      <c r="AQ64" s="22" t="e">
        <f ca="1">+((SUMPRODUCT($AL$6:AL63,$AK$7:AK64,$S$7:S64)+SUMPRODUCT($S$7:S64,$AK$7:AK64)*AM64+AK64)-$Q$2*SUMPRODUCT($AQ$7:AQ63,$AK$7:AK63,$S$7:S63)*T64)/$Q$2*(AK64+AK64*T64*S64)</f>
        <v>#NAME?</v>
      </c>
      <c r="AR64" s="49" t="e">
        <f t="shared" ca="1" si="37"/>
        <v>#NAME?</v>
      </c>
      <c r="AS64" s="49" t="e">
        <f t="shared" ca="1" si="39"/>
        <v>#NAME?</v>
      </c>
      <c r="AT64" s="201" t="e">
        <f t="shared" ca="1" si="33"/>
        <v>#NAME?</v>
      </c>
      <c r="AU64" s="201" t="e">
        <f ca="1">+($Q$2-SUMPRODUCT($AL$6:AL63,$AR$7:AR64,$X$7:X64,$S$7:S64)-AR64*X64)/(SUMPRODUCT($S$7:S64,$X$7:X64,$AR$7:AR64))</f>
        <v>#NAME?</v>
      </c>
      <c r="AV64" s="26" t="e">
        <f t="shared" ca="1" si="38"/>
        <v>#NAME?</v>
      </c>
      <c r="AW64" s="6" t="e">
        <f t="shared" ca="1" si="17"/>
        <v>#NAME?</v>
      </c>
      <c r="AX64" s="154" t="e">
        <f t="shared" ca="1" si="12"/>
        <v>#NAME?</v>
      </c>
      <c r="AY64" s="154" t="e">
        <f t="shared" ca="1" si="13"/>
        <v>#NAME?</v>
      </c>
      <c r="AZ64" s="154" t="e">
        <f t="shared" ca="1" si="14"/>
        <v>#NAME?</v>
      </c>
      <c r="BA64" s="273" t="e">
        <f t="shared" ca="1" si="15"/>
        <v>#NAME?</v>
      </c>
    </row>
    <row r="65" spans="2:53">
      <c r="B65" s="91" t="e">
        <f ca="1">_xll.BDP(D65,"maturity")</f>
        <v>#NAME?</v>
      </c>
      <c r="C65" s="39" t="e">
        <f t="shared" ca="1" si="41"/>
        <v>#NAME?</v>
      </c>
      <c r="D65" s="40" t="s">
        <v>77</v>
      </c>
      <c r="E65" s="84" t="e">
        <f ca="1">_xll.BDP(D65,"px_mid")</f>
        <v>#NAME?</v>
      </c>
      <c r="G65" s="93">
        <f ca="1">EDATE(WORKDAY($O$2,2,[4]Aux!$A$2:$B$498),6*2*20)</f>
        <v>52131</v>
      </c>
      <c r="H65" s="80">
        <f t="shared" ca="1" si="40"/>
        <v>7307</v>
      </c>
      <c r="I65" s="81" t="s">
        <v>272</v>
      </c>
      <c r="J65" s="86" t="e">
        <f ca="1">_xll.BDP(I65,"px_mid")</f>
        <v>#NAME?</v>
      </c>
      <c r="L65" s="30">
        <v>59</v>
      </c>
      <c r="M65" s="31">
        <f t="shared" ca="1" si="27"/>
        <v>10776</v>
      </c>
      <c r="N65" s="41">
        <f ca="1">WORKDAY(EDATE($O$3,6*L65)-1,1,[3]Aux!$A$2:$B$498)</f>
        <v>55600</v>
      </c>
      <c r="O65" s="40">
        <f t="shared" ca="1" si="23"/>
        <v>29.9</v>
      </c>
      <c r="P65" s="42">
        <f t="shared" ca="1" si="28"/>
        <v>10774</v>
      </c>
      <c r="Q65" s="43">
        <f t="shared" ca="1" si="29"/>
        <v>182</v>
      </c>
      <c r="R65" s="229">
        <f t="shared" ca="1" si="24"/>
        <v>29.927777777777777</v>
      </c>
      <c r="S65" s="228">
        <f t="shared" ca="1" si="25"/>
        <v>0.50555555555555554</v>
      </c>
      <c r="T65" s="268" t="e">
        <f ca="1">_xll.BInterpol($C$7:$C$25,$D$7:$D$25,N65,$Q$3)/100</f>
        <v>#NAME?</v>
      </c>
      <c r="U65" s="227" t="e">
        <f t="shared" ca="1" si="26"/>
        <v>#NAME?</v>
      </c>
      <c r="V65" s="226" t="e">
        <f ca="1">+(T65*SUMPRODUCT($S$7:S65,$U$7:U65)-SUMPRODUCT($S$7:S64,$V$7:V64,$U$7:U64))/(S65*U65)</f>
        <v>#NAME?</v>
      </c>
      <c r="W65" s="225" t="e">
        <f ca="1">+(1-X65)/SUMPRODUCT($X$7:X65,$S$7:S65)</f>
        <v>#NAME?</v>
      </c>
      <c r="X65" s="33" t="e">
        <f ca="1">+(1-SUMPRODUCT($V$7:V64,$S$7:S64,$X$7:X64))/(1+V65*S65)</f>
        <v>#NAME?</v>
      </c>
      <c r="Y65" s="33" t="e">
        <f t="shared" ca="1" si="30"/>
        <v>#NAME?</v>
      </c>
      <c r="Z65" s="34" t="e">
        <f ca="1">((T65*SUMPRODUCT($U$7:U65,$S$7:S65)+U65)*$Z$6-SUMPRODUCT($S$7:S64,$Z$7:Z64,$U$7:U64)*AA65)/((1+AA65*S65)*U65)</f>
        <v>#NAME?</v>
      </c>
      <c r="AA65" s="45" t="e">
        <f ca="1">_xll.BInterpol($H$36:$H$52,$J$36:$J$52,M65,$Q$3)/100</f>
        <v>#NAME?</v>
      </c>
      <c r="AB65" s="46" t="e">
        <f ca="1">+($Z$6-Z65*X65)/SUMPRODUCT($Z$7:Z65,$X$7:X65,$S$7:S65)</f>
        <v>#NAME?</v>
      </c>
      <c r="AC65" s="46" t="e">
        <f t="shared" ca="1" si="35"/>
        <v>#NAME?</v>
      </c>
      <c r="AD65" s="33" t="e">
        <f t="shared" ca="1" si="31"/>
        <v>#NAME?</v>
      </c>
      <c r="AE65" s="224" t="e">
        <f t="shared" ca="1" si="32"/>
        <v>#NAME?</v>
      </c>
      <c r="AF65" s="223" t="e">
        <f ca="1">+((T65*SUMPRODUCT($U$7:U65,$S$7:S65)+U65)*$Z$6-U65*Z65)/SUMPRODUCT($Z$7:Z65,$U$7:U65,$S$7:S65)</f>
        <v>#NAME?</v>
      </c>
      <c r="AG65" s="222" t="e">
        <f ca="1">+(SUMPRODUCT($AE$7:AE65,$S$7:S65,$AD$7:AD65)+AE65)</f>
        <v>#NAME?</v>
      </c>
      <c r="AH65" s="221" t="e">
        <f ca="1">+SUMPRODUCT($U$7:U65,$S$7:S65)*T65+U65</f>
        <v>#NAME?</v>
      </c>
      <c r="AI65" s="220" t="e">
        <f ca="1">+(AH65-AG65)/SUMPRODUCT($AE$7:AE65,$S$7:S65)</f>
        <v>#NAME?</v>
      </c>
      <c r="AJ65" s="47"/>
      <c r="AK65" s="35" t="e">
        <f ca="1">_xll.BInterpol($C$29:$C$52,$D$29:$D$52,P65,$Q$3)</f>
        <v>#NAME?</v>
      </c>
      <c r="AL65" s="48" t="e">
        <f ca="1">_xll.BInterpol($D$76:$D$135,$C$76:$C$135,P65,$Q$3)/100</f>
        <v>#NAME?</v>
      </c>
      <c r="AM65" s="48" t="e">
        <f ca="1">_xll.BInterpol($H$56:$H$67,$J$56:$J$67,P65,$Q$3)/10000</f>
        <v>#NAME?</v>
      </c>
      <c r="AN65" s="33" t="e">
        <f t="shared" ca="1" si="36"/>
        <v>#NAME?</v>
      </c>
      <c r="AO65" s="44" t="e">
        <f ca="1">((SUMPRODUCT($AL$6:AL64,$S$7:S65,$AK$7:AK65)+AM65*SUMPRODUCT($S$7:S65,$AK$7:AK65)+AK65)*$Q$2-T65*SUMPRODUCT($S$7:S64,$AO$7:AO64)*$Q$2)/($Q$2*(1+T65*S65))</f>
        <v>#NAME?</v>
      </c>
      <c r="AP65" s="49"/>
      <c r="AQ65" s="22" t="e">
        <f ca="1">+((SUMPRODUCT($AL$6:AL64,$AK$7:AK65,$S$7:S65)+SUMPRODUCT($S$7:S65,$AK$7:AK65)*AM65+AK65)-$Q$2*SUMPRODUCT($AQ$7:AQ64,$AK$7:AK64,$S$7:S64)*T65)/$Q$2*(AK65+AK65*T65*S65)</f>
        <v>#NAME?</v>
      </c>
      <c r="AR65" s="49" t="e">
        <f t="shared" ca="1" si="37"/>
        <v>#NAME?</v>
      </c>
      <c r="AS65" s="49" t="e">
        <f t="shared" ca="1" si="39"/>
        <v>#NAME?</v>
      </c>
      <c r="AT65" s="201" t="e">
        <f t="shared" ca="1" si="33"/>
        <v>#NAME?</v>
      </c>
      <c r="AU65" s="201" t="e">
        <f ca="1">+($Q$2-SUMPRODUCT($AL$6:AL64,$AR$7:AR65,$X$7:X65,$S$7:S65)-AR65*X65)/(SUMPRODUCT($S$7:S65,$X$7:X65,$AR$7:AR65))</f>
        <v>#NAME?</v>
      </c>
      <c r="AV65" s="26" t="e">
        <f t="shared" ca="1" si="38"/>
        <v>#NAME?</v>
      </c>
      <c r="AW65" s="6" t="e">
        <f t="shared" ca="1" si="17"/>
        <v>#NAME?</v>
      </c>
      <c r="AX65" s="154" t="e">
        <f t="shared" ca="1" si="12"/>
        <v>#NAME?</v>
      </c>
      <c r="AY65" s="154" t="e">
        <f t="shared" ca="1" si="13"/>
        <v>#NAME?</v>
      </c>
      <c r="AZ65" s="154" t="e">
        <f t="shared" ca="1" si="14"/>
        <v>#NAME?</v>
      </c>
      <c r="BA65" s="273" t="e">
        <f t="shared" ca="1" si="15"/>
        <v>#NAME?</v>
      </c>
    </row>
    <row r="66" spans="2:53">
      <c r="B66" s="91" t="e">
        <f ca="1">_xll.BDP(D66,"maturity")</f>
        <v>#NAME?</v>
      </c>
      <c r="C66" s="39" t="e">
        <f t="shared" ca="1" si="41"/>
        <v>#NAME?</v>
      </c>
      <c r="D66" s="40" t="s">
        <v>78</v>
      </c>
      <c r="E66" s="84" t="e">
        <f ca="1">_xll.BDP(D66,"px_mid")</f>
        <v>#NAME?</v>
      </c>
      <c r="G66" s="93">
        <f ca="1">EDATE(WORKDAY($O$2,2,[4]Aux!$A$2:$B$498),6*2*25)</f>
        <v>53957</v>
      </c>
      <c r="H66" s="80">
        <f t="shared" ca="1" si="40"/>
        <v>9133</v>
      </c>
      <c r="I66" s="81" t="s">
        <v>79</v>
      </c>
      <c r="J66" s="86" t="e">
        <f ca="1">_xll.BDP(I66,"px_mid")</f>
        <v>#NAME?</v>
      </c>
      <c r="L66" s="94">
        <v>60</v>
      </c>
      <c r="M66" s="95">
        <f t="shared" ca="1" si="27"/>
        <v>10961</v>
      </c>
      <c r="N66" s="96">
        <f ca="1">WORKDAY(EDATE($O$3,6*L66)-1,1,[3]Aux!$A$2:$B$498)</f>
        <v>55785</v>
      </c>
      <c r="O66" s="97">
        <f t="shared" ca="1" si="23"/>
        <v>30.4</v>
      </c>
      <c r="P66" s="98">
        <f t="shared" ca="1" si="28"/>
        <v>10959</v>
      </c>
      <c r="Q66" s="99">
        <f t="shared" ca="1" si="29"/>
        <v>185</v>
      </c>
      <c r="R66" s="219">
        <f t="shared" ca="1" si="24"/>
        <v>30.441666666666666</v>
      </c>
      <c r="S66" s="218">
        <f t="shared" ca="1" si="25"/>
        <v>0.51388888888888884</v>
      </c>
      <c r="T66" s="272" t="e">
        <f ca="1">_xll.BInterpol($C$7:$C$25,$D$7:$D$25,N66,$Q$3)/100</f>
        <v>#NAME?</v>
      </c>
      <c r="U66" s="217" t="e">
        <f t="shared" ca="1" si="26"/>
        <v>#NAME?</v>
      </c>
      <c r="V66" s="216" t="e">
        <f ca="1">+(T66*SUMPRODUCT($S$7:S66,$U$7:U66)-SUMPRODUCT($S$7:S65,$V$7:V65,$U$7:U65))/(S66*U66)</f>
        <v>#NAME?</v>
      </c>
      <c r="W66" s="215" t="e">
        <f ca="1">+(1-X66)/SUMPRODUCT($X$7:X66,$S$7:S66)</f>
        <v>#NAME?</v>
      </c>
      <c r="X66" s="205" t="e">
        <f ca="1">+(1-SUMPRODUCT($V$7:V65,$S$7:S65,$X$7:X65))/(1+V66*S66)</f>
        <v>#NAME?</v>
      </c>
      <c r="Y66" s="205" t="e">
        <f t="shared" ca="1" si="30"/>
        <v>#NAME?</v>
      </c>
      <c r="Z66" s="214" t="e">
        <f ca="1">((T66*SUMPRODUCT($U$7:U66,$S$7:S66)+U66)*$Z$6-SUMPRODUCT($S$7:S65,$Z$7:Z65,$U$7:U65)*AA66)/((1+AA66*S66)*U66)</f>
        <v>#NAME?</v>
      </c>
      <c r="AA66" s="100" t="e">
        <f ca="1">_xll.BInterpol($H$36:$H$52,$J$36:$J$52,M66,$Q$3)/100</f>
        <v>#NAME?</v>
      </c>
      <c r="AB66" s="213" t="e">
        <f ca="1">+($Z$6-Z66*X66)/SUMPRODUCT($Z$7:Z66,$X$7:X66,$S$7:S66)</f>
        <v>#NAME?</v>
      </c>
      <c r="AC66" s="213" t="e">
        <f t="shared" ca="1" si="35"/>
        <v>#NAME?</v>
      </c>
      <c r="AD66" s="205" t="e">
        <f t="shared" ca="1" si="31"/>
        <v>#NAME?</v>
      </c>
      <c r="AE66" s="212" t="e">
        <f t="shared" ca="1" si="32"/>
        <v>#NAME?</v>
      </c>
      <c r="AF66" s="211" t="e">
        <f ca="1">+((T66*SUMPRODUCT($U$7:U66,$S$7:S66)+U66)*$Z$6-U66*Z66)/SUMPRODUCT($Z$7:Z66,$U$7:U66,$S$7:S66)</f>
        <v>#NAME?</v>
      </c>
      <c r="AG66" s="210" t="e">
        <f ca="1">+(SUMPRODUCT($AE$7:AE66,$S$7:S66,$AD$7:AD66)+AE66)</f>
        <v>#NAME?</v>
      </c>
      <c r="AH66" s="209" t="e">
        <f ca="1">+SUMPRODUCT($U$7:U66,$S$7:S66)*T66+U66</f>
        <v>#NAME?</v>
      </c>
      <c r="AI66" s="208" t="e">
        <f ca="1">+(AH66-AG66)/SUMPRODUCT($AE$7:AE66,$S$7:S66)</f>
        <v>#NAME?</v>
      </c>
      <c r="AJ66" s="207"/>
      <c r="AK66" s="206" t="e">
        <f ca="1">_xll.BInterpol($C$29:$C$52,$D$29:$D$52,P66,$Q$3)</f>
        <v>#NAME?</v>
      </c>
      <c r="AL66" s="101" t="e">
        <f ca="1">_xll.BInterpol($D$76:$D$135,$C$76:$C$135,P66,$Q$3)/100</f>
        <v>#NAME?</v>
      </c>
      <c r="AM66" s="101" t="e">
        <f ca="1">_xll.BInterpol($H$56:$H$67,$J$56:$J$67,P66,$Q$3)/10000</f>
        <v>#NAME?</v>
      </c>
      <c r="AN66" s="205" t="e">
        <f t="shared" ca="1" si="36"/>
        <v>#NAME?</v>
      </c>
      <c r="AO66" s="204" t="e">
        <f ca="1">((SUMPRODUCT($AL$6:AL65,$S$7:S66,$AK$7:AK66)+AM66*SUMPRODUCT($S$7:S66,$AK$7:AK66)+AK66)*$Q$2-T66*SUMPRODUCT($S$7:S65,$AO$7:AO65)*$Q$2)/($Q$2*(1+T66*S66))</f>
        <v>#NAME?</v>
      </c>
      <c r="AP66" s="102"/>
      <c r="AQ66" s="203" t="e">
        <f ca="1">+((SUMPRODUCT($AL$6:AL65,$AK$7:AK66,$S$7:S66)+SUMPRODUCT($S$7:S66,$AK$7:AK66)*AM66+AK66)-$Q$2*SUMPRODUCT($AQ$7:AQ65,$AK$7:AK65,$S$7:S65)*T66)/$Q$2*(AK66+AK66*T66*S66)</f>
        <v>#NAME?</v>
      </c>
      <c r="AR66" s="102" t="e">
        <f t="shared" ca="1" si="37"/>
        <v>#NAME?</v>
      </c>
      <c r="AS66" s="202" t="e">
        <f t="shared" ca="1" si="39"/>
        <v>#NAME?</v>
      </c>
      <c r="AT66" s="201" t="e">
        <f t="shared" ca="1" si="33"/>
        <v>#NAME?</v>
      </c>
      <c r="AU66" s="201" t="e">
        <f ca="1">+($Q$2-SUMPRODUCT($AL$6:AL65,$AR$7:AR66,$X$7:X66,$S$7:S66)-AR66*X66)/(SUMPRODUCT($S$7:S66,$X$7:X66,$AR$7:AR66))</f>
        <v>#NAME?</v>
      </c>
      <c r="AV66" s="26" t="e">
        <f t="shared" ca="1" si="38"/>
        <v>#NAME?</v>
      </c>
      <c r="AW66" s="6" t="e">
        <f t="shared" ca="1" si="17"/>
        <v>#NAME?</v>
      </c>
      <c r="AX66" s="154" t="e">
        <f t="shared" ca="1" si="12"/>
        <v>#NAME?</v>
      </c>
      <c r="AY66" s="154" t="e">
        <f t="shared" ca="1" si="13"/>
        <v>#NAME?</v>
      </c>
      <c r="AZ66" s="154" t="e">
        <f t="shared" ca="1" si="14"/>
        <v>#NAME?</v>
      </c>
      <c r="BA66" s="273" t="e">
        <f t="shared" ca="1" si="15"/>
        <v>#NAME?</v>
      </c>
    </row>
    <row r="67" spans="2:53">
      <c r="B67" s="91" t="e">
        <f ca="1">_xll.BDP(D67,"maturity")</f>
        <v>#NAME?</v>
      </c>
      <c r="C67" s="39" t="e">
        <f t="shared" ca="1" si="41"/>
        <v>#NAME?</v>
      </c>
      <c r="D67" s="40" t="s">
        <v>80</v>
      </c>
      <c r="E67" s="84" t="e">
        <f ca="1">_xll.BDP(D67,"px_mid")</f>
        <v>#NAME?</v>
      </c>
      <c r="G67" s="93">
        <f ca="1">EDATE(WORKDAY($O$2,2,[4]Aux!$A$2:$B$498),6*2*30)</f>
        <v>55784</v>
      </c>
      <c r="H67" s="80">
        <f t="shared" ca="1" si="40"/>
        <v>10960</v>
      </c>
      <c r="I67" s="81" t="s">
        <v>81</v>
      </c>
      <c r="J67" s="86" t="e">
        <f ca="1">_xll.BDP(I67,"px_mid")</f>
        <v>#NAME?</v>
      </c>
    </row>
    <row r="68" spans="2:53">
      <c r="B68" s="91" t="e">
        <f ca="1">_xll.BDP(D68,"maturity")</f>
        <v>#NAME?</v>
      </c>
      <c r="C68" s="39" t="e">
        <f t="shared" ca="1" si="41"/>
        <v>#NAME?</v>
      </c>
      <c r="D68" s="40" t="s">
        <v>82</v>
      </c>
      <c r="E68" s="84" t="e">
        <f ca="1">_xll.BDP(D68,"px_mid")</f>
        <v>#NAME?</v>
      </c>
      <c r="Z68" s="103"/>
      <c r="AA68" s="103"/>
      <c r="AB68" s="103"/>
      <c r="AC68" s="103"/>
      <c r="AD68" s="103"/>
      <c r="AE68" s="103"/>
      <c r="AF68" s="103"/>
      <c r="AG68" s="103"/>
      <c r="AH68" s="103"/>
      <c r="AI68" s="103"/>
    </row>
    <row r="69" spans="2:53" ht="15">
      <c r="B69" s="93" t="e">
        <f ca="1">_xll.BDP(D69,"maturity")</f>
        <v>#NAME?</v>
      </c>
      <c r="C69" s="80" t="e">
        <f t="shared" ca="1" si="41"/>
        <v>#NAME?</v>
      </c>
      <c r="D69" s="81" t="s">
        <v>83</v>
      </c>
      <c r="E69" s="86" t="e">
        <f ca="1">_xll.BDP(D69,"px_mid")</f>
        <v>#NAME?</v>
      </c>
      <c r="G69" s="328" t="s">
        <v>84</v>
      </c>
      <c r="H69" s="329"/>
      <c r="I69" s="329"/>
      <c r="J69" s="330"/>
      <c r="N69" s="104" t="s">
        <v>85</v>
      </c>
      <c r="O69" s="105">
        <v>1.2E-2</v>
      </c>
      <c r="Q69" s="7"/>
    </row>
    <row r="70" spans="2:53" ht="15">
      <c r="G70" s="14" t="s">
        <v>63</v>
      </c>
      <c r="H70" s="90" t="s">
        <v>86</v>
      </c>
      <c r="I70" s="90" t="s">
        <v>64</v>
      </c>
      <c r="J70" s="15" t="s">
        <v>65</v>
      </c>
      <c r="N70" s="104" t="s">
        <v>87</v>
      </c>
      <c r="O70" s="106" t="e">
        <f ca="1">+J7</f>
        <v>#NAME?</v>
      </c>
      <c r="Q70" s="7"/>
      <c r="AF70" s="7" t="s">
        <v>204</v>
      </c>
    </row>
    <row r="71" spans="2:53" ht="15">
      <c r="B71" s="328" t="e">
        <f ca="1">_xll.BCurveStrip("S51", "ApplyDC", "True")</f>
        <v>#NAME?</v>
      </c>
      <c r="C71" s="329"/>
      <c r="D71" s="330"/>
      <c r="G71" s="91">
        <v>43579</v>
      </c>
      <c r="H71" s="39">
        <f t="shared" ref="H71:H88" ca="1" si="42">+G71-$O$2</f>
        <v>-1245</v>
      </c>
      <c r="I71" s="40">
        <v>0.99476805101516796</v>
      </c>
      <c r="J71" s="84" t="s">
        <v>88</v>
      </c>
      <c r="N71" s="104" t="s">
        <v>89</v>
      </c>
      <c r="O71" s="107">
        <v>44751</v>
      </c>
      <c r="Q71" s="7"/>
    </row>
    <row r="72" spans="2:53">
      <c r="B72" s="14" t="s">
        <v>90</v>
      </c>
      <c r="C72" s="190" t="s">
        <v>91</v>
      </c>
      <c r="D72" s="191"/>
      <c r="G72" s="91">
        <v>43670</v>
      </c>
      <c r="H72" s="39">
        <f t="shared" ca="1" si="42"/>
        <v>-1154</v>
      </c>
      <c r="I72" s="40">
        <v>0.98953333875747496</v>
      </c>
      <c r="J72" s="84" t="s">
        <v>88</v>
      </c>
      <c r="Q72" s="7"/>
    </row>
    <row r="73" spans="2:53" ht="15">
      <c r="B73" s="14" t="s">
        <v>92</v>
      </c>
      <c r="C73" s="190" t="s">
        <v>91</v>
      </c>
      <c r="D73" s="191"/>
      <c r="G73" s="91">
        <v>43762</v>
      </c>
      <c r="H73" s="39">
        <f t="shared" ca="1" si="42"/>
        <v>-1062</v>
      </c>
      <c r="I73" s="40">
        <v>0.98353023820413799</v>
      </c>
      <c r="J73" s="84" t="s">
        <v>88</v>
      </c>
      <c r="N73" s="334" t="s">
        <v>93</v>
      </c>
      <c r="O73" s="334"/>
      <c r="P73" s="334"/>
      <c r="Q73" s="334"/>
      <c r="R73" s="334"/>
      <c r="S73" s="334"/>
      <c r="T73" s="334"/>
      <c r="U73" s="334"/>
      <c r="V73" s="334"/>
      <c r="W73" s="334"/>
      <c r="X73" s="334"/>
      <c r="Y73" s="334"/>
      <c r="Z73" s="334"/>
      <c r="AA73" s="334"/>
      <c r="AB73" s="334"/>
      <c r="AC73" s="334"/>
      <c r="AD73" s="334"/>
    </row>
    <row r="74" spans="2:53" ht="15">
      <c r="B74" s="14" t="s">
        <v>94</v>
      </c>
      <c r="C74" s="192" t="s">
        <v>95</v>
      </c>
      <c r="D74" s="193"/>
      <c r="G74" s="91">
        <v>43854</v>
      </c>
      <c r="H74" s="39">
        <f t="shared" ca="1" si="42"/>
        <v>-970</v>
      </c>
      <c r="I74" s="40">
        <v>0.97708974721645303</v>
      </c>
      <c r="J74" s="84" t="s">
        <v>88</v>
      </c>
      <c r="N74" s="108" t="s">
        <v>31</v>
      </c>
      <c r="O74" s="108" t="s">
        <v>36</v>
      </c>
      <c r="P74" s="108" t="s">
        <v>96</v>
      </c>
      <c r="Q74" s="108" t="s">
        <v>97</v>
      </c>
      <c r="R74" s="108" t="s">
        <v>98</v>
      </c>
      <c r="S74" s="108" t="s">
        <v>99</v>
      </c>
      <c r="T74" s="108" t="s">
        <v>100</v>
      </c>
      <c r="U74" s="108" t="s">
        <v>101</v>
      </c>
      <c r="V74" s="109" t="s">
        <v>102</v>
      </c>
      <c r="W74" s="108" t="s">
        <v>103</v>
      </c>
      <c r="X74" s="108" t="s">
        <v>104</v>
      </c>
      <c r="Y74" s="108" t="s">
        <v>105</v>
      </c>
      <c r="Z74" s="108" t="s">
        <v>106</v>
      </c>
      <c r="AA74" s="108" t="s">
        <v>107</v>
      </c>
      <c r="AB74" s="108" t="s">
        <v>41</v>
      </c>
      <c r="AC74" s="108" t="s">
        <v>108</v>
      </c>
      <c r="AD74" s="108" t="s">
        <v>109</v>
      </c>
    </row>
    <row r="75" spans="2:53" ht="15">
      <c r="B75" s="110" t="s">
        <v>0</v>
      </c>
      <c r="C75" s="110" t="s">
        <v>110</v>
      </c>
      <c r="D75" s="9" t="s">
        <v>37</v>
      </c>
      <c r="G75" s="91">
        <v>44221</v>
      </c>
      <c r="H75" s="39">
        <f t="shared" ca="1" si="42"/>
        <v>-603</v>
      </c>
      <c r="I75" s="40">
        <v>0.949170940271861</v>
      </c>
      <c r="J75" s="84" t="s">
        <v>88</v>
      </c>
      <c r="N75" s="111">
        <f>EDATE(O71,1)</f>
        <v>44782</v>
      </c>
      <c r="O75" s="112">
        <v>0</v>
      </c>
      <c r="P75" s="111">
        <f t="shared" ref="P75:P100" si="43">DATE(YEAR(N75),MONTH(N75)-1,9)</f>
        <v>44751</v>
      </c>
      <c r="Q75" s="111">
        <f t="shared" ref="Q75:Q100" si="44">DATE(YEAR(N75),MONTH(N75),9)</f>
        <v>44782</v>
      </c>
      <c r="R75" s="113">
        <f>+Tabla13[[#This Row],[Fecha]]-Tabla13[[#This Row],[Inicio]]</f>
        <v>31</v>
      </c>
      <c r="S75" s="114">
        <f t="shared" ref="S75:S100" si="45">Q75-P75</f>
        <v>31</v>
      </c>
      <c r="T75" s="115" t="e">
        <f ca="1">+O70*(1+O69)</f>
        <v>#NAME?</v>
      </c>
      <c r="U75" s="116"/>
      <c r="V75" s="117" t="e">
        <f ca="1">+Tabla13[[#This Row],[Bid]]+Tabla13[[#This Row],[Δ]]</f>
        <v>#NAME?</v>
      </c>
      <c r="W75" s="118">
        <f>+O69</f>
        <v>1.2E-2</v>
      </c>
      <c r="X75" s="119" t="e">
        <f ca="1">+O70*(1+O69)</f>
        <v>#NAME?</v>
      </c>
      <c r="Y75" s="120"/>
      <c r="Z75" s="121" t="e">
        <f ca="1">+Tabla13[[#This Row],[Offer ]]+Tabla13[[#This Row],[Δ2]]</f>
        <v>#NAME?</v>
      </c>
      <c r="AA75" s="118">
        <f>+W75</f>
        <v>1.2E-2</v>
      </c>
      <c r="AB75" s="122" t="e">
        <f ca="1">AVERAGE(V75,Z75)</f>
        <v>#NAME?</v>
      </c>
      <c r="AC75" s="123">
        <f>AVERAGE(W75,AA75)</f>
        <v>1.2E-2</v>
      </c>
      <c r="AD75" s="124"/>
    </row>
    <row r="76" spans="2:53" ht="15">
      <c r="B76" s="91" t="e">
        <f ca="1">_xll.BCurveFwd(B71,"startdate,zc.mid","tenor",C73,"interval",C72,"upto",C74,"cols=2;rows=60")</f>
        <v>#NAME?</v>
      </c>
      <c r="C76" s="190">
        <v>3.3938326338889846</v>
      </c>
      <c r="D76" s="125" t="e">
        <f t="shared" ref="D76:D107" ca="1" si="46">+B76-$O$2</f>
        <v>#NAME?</v>
      </c>
      <c r="G76" s="91">
        <v>44585</v>
      </c>
      <c r="H76" s="39">
        <f t="shared" ca="1" si="42"/>
        <v>-239</v>
      </c>
      <c r="I76" s="40">
        <v>0.92049513222881596</v>
      </c>
      <c r="J76" s="84" t="s">
        <v>88</v>
      </c>
      <c r="N76" s="111" t="e">
        <f t="shared" ref="N76:N100" ca="1" si="47">+G9</f>
        <v>#NAME?</v>
      </c>
      <c r="O76" s="112">
        <v>1</v>
      </c>
      <c r="P76" s="111" t="e">
        <f t="shared" ca="1" si="43"/>
        <v>#NAME?</v>
      </c>
      <c r="Q76" s="111" t="e">
        <f t="shared" ca="1" si="44"/>
        <v>#NAME?</v>
      </c>
      <c r="R76" s="126" t="e">
        <f ca="1">+Tabla13[[#This Row],[Fecha]]-Q75</f>
        <v>#NAME?</v>
      </c>
      <c r="S76" s="114" t="e">
        <f t="shared" ca="1" si="45"/>
        <v>#NAME?</v>
      </c>
      <c r="T76" s="127" t="e">
        <f ca="1">_xll.BDP(I9,"px_bid")</f>
        <v>#NAME?</v>
      </c>
      <c r="U76" s="116"/>
      <c r="V76" s="117" t="e">
        <f ca="1">+V75*(1+Tabla13[[#This Row],[Infla Bid]])</f>
        <v>#NAME?</v>
      </c>
      <c r="W76" s="123" t="e">
        <f ca="1">+((Tabla13[[#This Row],[Bid]]+Tabla13[[#This Row],[Δ]])/V75)^(Tabla13[[#This Row],[Dias Mes]]/Tabla13[[#This Row],[Dias UF]])-1</f>
        <v>#NAME?</v>
      </c>
      <c r="X76" s="128" t="e">
        <f ca="1">_xll.BDP(I9,"px_ask")</f>
        <v>#NAME?</v>
      </c>
      <c r="Y76" s="116"/>
      <c r="Z76" s="121" t="e">
        <f ca="1">+Z75*(Tabla13[[#This Row],[Infla Offer]]+1)</f>
        <v>#NAME?</v>
      </c>
      <c r="AA76" s="118" t="e">
        <f ca="1">+((Tabla13[[#This Row],[Offer ]]+Tabla13[[#This Row],[Δ2]])/Z75)^(Tabla13[[#This Row],[Dias Mes]]/Tabla13[[#This Row],[Dias UF]])-1</f>
        <v>#NAME?</v>
      </c>
      <c r="AB76" s="122" t="e">
        <f t="shared" ref="AB76:AB100" ca="1" si="48">AVERAGE(V76,Z76)</f>
        <v>#NAME?</v>
      </c>
      <c r="AC76" s="123" t="e">
        <f ca="1">Tabla13[[#This Row],[Mid]]/AB75-1</f>
        <v>#NAME?</v>
      </c>
      <c r="AD76" s="123" t="e">
        <f ca="1">+(Tabla13[[#This Row],[Mid]]/$W$104-1)*(360/(Tabla13[[#This Row],[Termino]]-$O$71))</f>
        <v>#NAME?</v>
      </c>
      <c r="AF76" s="13"/>
    </row>
    <row r="77" spans="2:53" ht="15">
      <c r="B77" s="91">
        <v>44960</v>
      </c>
      <c r="C77" s="190">
        <v>3.6938623804972428</v>
      </c>
      <c r="D77" s="125">
        <f t="shared" ca="1" si="46"/>
        <v>136</v>
      </c>
      <c r="G77" s="91">
        <v>44950</v>
      </c>
      <c r="H77" s="39">
        <f t="shared" ca="1" si="42"/>
        <v>126</v>
      </c>
      <c r="I77" s="40">
        <v>0.89117880087591905</v>
      </c>
      <c r="J77" s="84" t="s">
        <v>88</v>
      </c>
      <c r="N77" s="111" t="e">
        <f t="shared" ca="1" si="47"/>
        <v>#NAME?</v>
      </c>
      <c r="O77" s="112">
        <v>2</v>
      </c>
      <c r="P77" s="111" t="e">
        <f t="shared" ca="1" si="43"/>
        <v>#NAME?</v>
      </c>
      <c r="Q77" s="111" t="e">
        <f t="shared" ca="1" si="44"/>
        <v>#NAME?</v>
      </c>
      <c r="R77" s="126" t="e">
        <f ca="1">+Tabla13[[#This Row],[Fecha]]-Q76</f>
        <v>#NAME?</v>
      </c>
      <c r="S77" s="114" t="e">
        <f t="shared" ca="1" si="45"/>
        <v>#NAME?</v>
      </c>
      <c r="T77" s="127" t="e">
        <f ca="1">_xll.BDP(I10,"px_bid")</f>
        <v>#NAME?</v>
      </c>
      <c r="U77" s="116"/>
      <c r="V77" s="117" t="e">
        <f ca="1">+V76*(1+Tabla13[[#This Row],[Infla Bid]])</f>
        <v>#NAME?</v>
      </c>
      <c r="W77" s="123" t="e">
        <f ca="1">+((Tabla13[[#This Row],[Bid]]+Tabla13[[#This Row],[Δ]])/V76)^(Tabla13[[#This Row],[Dias Mes]]/Tabla13[[#This Row],[Dias UF]])-1</f>
        <v>#NAME?</v>
      </c>
      <c r="X77" s="128" t="e">
        <f ca="1">_xll.BDP(I10,"px_ask")</f>
        <v>#NAME?</v>
      </c>
      <c r="Y77" s="116"/>
      <c r="Z77" s="121" t="e">
        <f ca="1">+Z76*(Tabla13[[#This Row],[Infla Offer]]+1)</f>
        <v>#NAME?</v>
      </c>
      <c r="AA77" s="118" t="e">
        <f ca="1">+((Tabla13[[#This Row],[Offer ]]+Tabla13[[#This Row],[Δ2]])/Z76)^(Tabla13[[#This Row],[Dias Mes]]/Tabla13[[#This Row],[Dias UF]])-1</f>
        <v>#NAME?</v>
      </c>
      <c r="AB77" s="122" t="e">
        <f t="shared" ca="1" si="48"/>
        <v>#NAME?</v>
      </c>
      <c r="AC77" s="123" t="e">
        <f ca="1">Tabla13[[#This Row],[Mid]]/AB76-1</f>
        <v>#NAME?</v>
      </c>
      <c r="AD77" s="123" t="e">
        <f ca="1">+(Tabla13[[#This Row],[Mid]]/$W$104-1)*(360/(Tabla13[[#This Row],[Termino]]-$O$71))</f>
        <v>#NAME?</v>
      </c>
      <c r="AF77" s="13"/>
    </row>
    <row r="78" spans="2:53" ht="15">
      <c r="B78" s="91">
        <v>45141</v>
      </c>
      <c r="C78" s="190">
        <v>3.2711027026709494</v>
      </c>
      <c r="D78" s="125">
        <f t="shared" ca="1" si="46"/>
        <v>317</v>
      </c>
      <c r="G78" s="91">
        <v>45315</v>
      </c>
      <c r="H78" s="39">
        <f t="shared" ca="1" si="42"/>
        <v>491</v>
      </c>
      <c r="I78" s="40">
        <v>0.86209005365508995</v>
      </c>
      <c r="J78" s="84" t="s">
        <v>88</v>
      </c>
      <c r="N78" s="111" t="e">
        <f t="shared" ca="1" si="47"/>
        <v>#NAME?</v>
      </c>
      <c r="O78" s="112">
        <v>3</v>
      </c>
      <c r="P78" s="111" t="e">
        <f t="shared" ca="1" si="43"/>
        <v>#NAME?</v>
      </c>
      <c r="Q78" s="111" t="e">
        <f t="shared" ca="1" si="44"/>
        <v>#NAME?</v>
      </c>
      <c r="R78" s="126" t="e">
        <f ca="1">+Tabla13[[#This Row],[Fecha]]-Q77</f>
        <v>#NAME?</v>
      </c>
      <c r="S78" s="114" t="e">
        <f t="shared" ca="1" si="45"/>
        <v>#NAME?</v>
      </c>
      <c r="T78" s="127" t="e">
        <f ca="1">_xll.BDP(I11,"px_bid")</f>
        <v>#NAME?</v>
      </c>
      <c r="U78" s="116"/>
      <c r="V78" s="117" t="e">
        <f ca="1">+V77*(1+Tabla13[[#This Row],[Infla Bid]])</f>
        <v>#NAME?</v>
      </c>
      <c r="W78" s="123" t="e">
        <f ca="1">+((Tabla13[[#This Row],[Bid]]+Tabla13[[#This Row],[Δ]])/V77)^(Tabla13[[#This Row],[Dias Mes]]/Tabla13[[#This Row],[Dias UF]])-1</f>
        <v>#NAME?</v>
      </c>
      <c r="X78" s="128" t="e">
        <f ca="1">_xll.BDP(I11,"px_ask")</f>
        <v>#NAME?</v>
      </c>
      <c r="Y78" s="116"/>
      <c r="Z78" s="121" t="e">
        <f ca="1">+Z77*(Tabla13[[#This Row],[Infla Offer]]+1)</f>
        <v>#NAME?</v>
      </c>
      <c r="AA78" s="118" t="e">
        <f ca="1">+((Tabla13[[#This Row],[Offer ]]+Tabla13[[#This Row],[Δ2]])/Z77)^(Tabla13[[#This Row],[Dias Mes]]/Tabla13[[#This Row],[Dias UF]])-1</f>
        <v>#NAME?</v>
      </c>
      <c r="AB78" s="122" t="e">
        <f t="shared" ca="1" si="48"/>
        <v>#NAME?</v>
      </c>
      <c r="AC78" s="123" t="e">
        <f ca="1">Tabla13[[#This Row],[Mid]]/AB77-1</f>
        <v>#NAME?</v>
      </c>
      <c r="AD78" s="123" t="e">
        <f ca="1">+(Tabla13[[#This Row],[Mid]]/$W$104-1)*(360/(Tabla13[[#This Row],[Termino]]-$O$71))</f>
        <v>#NAME?</v>
      </c>
      <c r="AF78" s="13"/>
    </row>
    <row r="79" spans="2:53" ht="15">
      <c r="B79" s="91">
        <v>45327</v>
      </c>
      <c r="C79" s="190">
        <v>2.6794297197989243</v>
      </c>
      <c r="D79" s="125">
        <f t="shared" ca="1" si="46"/>
        <v>503</v>
      </c>
      <c r="G79" s="91">
        <v>45681</v>
      </c>
      <c r="H79" s="39">
        <f t="shared" ca="1" si="42"/>
        <v>857</v>
      </c>
      <c r="I79" s="40">
        <v>0.83231715044650301</v>
      </c>
      <c r="J79" s="84" t="s">
        <v>88</v>
      </c>
      <c r="N79" s="111" t="e">
        <f t="shared" ca="1" si="47"/>
        <v>#NAME?</v>
      </c>
      <c r="O79" s="112">
        <v>4</v>
      </c>
      <c r="P79" s="111" t="e">
        <f t="shared" ca="1" si="43"/>
        <v>#NAME?</v>
      </c>
      <c r="Q79" s="111" t="e">
        <f t="shared" ca="1" si="44"/>
        <v>#NAME?</v>
      </c>
      <c r="R79" s="113" t="e">
        <f ca="1">+Tabla13[[#This Row],[Fecha]]-Tabla13[[#This Row],[Inicio]]</f>
        <v>#NAME?</v>
      </c>
      <c r="S79" s="114" t="e">
        <f t="shared" ca="1" si="45"/>
        <v>#NAME?</v>
      </c>
      <c r="T79" s="127" t="e">
        <f ca="1">_xll.BDP(I12,"px_bid")</f>
        <v>#NAME?</v>
      </c>
      <c r="U79" s="116"/>
      <c r="V79" s="117" t="e">
        <f ca="1">+V78*(1+Tabla13[[#This Row],[Infla Bid]])</f>
        <v>#NAME?</v>
      </c>
      <c r="W79" s="123" t="e">
        <f ca="1">+((Tabla13[[#This Row],[Bid]]+Tabla13[[#This Row],[Δ]])/V78)^(Tabla13[[#This Row],[Dias Mes]]/Tabla13[[#This Row],[Dias UF]])-1</f>
        <v>#NAME?</v>
      </c>
      <c r="X79" s="128" t="e">
        <f ca="1">_xll.BDP(I12,"px_ask")</f>
        <v>#NAME?</v>
      </c>
      <c r="Y79" s="116"/>
      <c r="Z79" s="121" t="e">
        <f ca="1">+Z78*(Tabla13[[#This Row],[Infla Offer]]+1)</f>
        <v>#NAME?</v>
      </c>
      <c r="AA79" s="118" t="e">
        <f ca="1">+((Tabla13[[#This Row],[Offer ]]+Tabla13[[#This Row],[Δ2]])/Z78)^(Tabla13[[#This Row],[Dias Mes]]/Tabla13[[#This Row],[Dias UF]])-1</f>
        <v>#NAME?</v>
      </c>
      <c r="AB79" s="122" t="e">
        <f t="shared" ca="1" si="48"/>
        <v>#NAME?</v>
      </c>
      <c r="AC79" s="123" t="e">
        <f ca="1">Tabla13[[#This Row],[Mid]]/AB78-1</f>
        <v>#NAME?</v>
      </c>
      <c r="AD79" s="123" t="e">
        <f ca="1">+(Tabla13[[#This Row],[Mid]]/$W$104-1)*(360/(Tabla13[[#This Row],[Termino]]-$O$71))</f>
        <v>#NAME?</v>
      </c>
      <c r="AF79" s="13"/>
    </row>
    <row r="80" spans="2:53" ht="15">
      <c r="B80" s="91">
        <v>45509</v>
      </c>
      <c r="C80" s="190">
        <v>2.5680778431425058</v>
      </c>
      <c r="D80" s="125">
        <f t="shared" ca="1" si="46"/>
        <v>685</v>
      </c>
      <c r="G80" s="91">
        <v>46048</v>
      </c>
      <c r="H80" s="39">
        <f t="shared" ca="1" si="42"/>
        <v>1224</v>
      </c>
      <c r="I80" s="40">
        <v>0.80369862220326105</v>
      </c>
      <c r="J80" s="84" t="s">
        <v>88</v>
      </c>
      <c r="N80" s="111" t="e">
        <f t="shared" ca="1" si="47"/>
        <v>#NAME?</v>
      </c>
      <c r="O80" s="112">
        <v>5</v>
      </c>
      <c r="P80" s="111" t="e">
        <f t="shared" ca="1" si="43"/>
        <v>#NAME?</v>
      </c>
      <c r="Q80" s="111" t="e">
        <f t="shared" ca="1" si="44"/>
        <v>#NAME?</v>
      </c>
      <c r="R80" s="113" t="e">
        <f ca="1">+Tabla13[[#This Row],[Fecha]]-Tabla13[[#This Row],[Inicio]]</f>
        <v>#NAME?</v>
      </c>
      <c r="S80" s="114" t="e">
        <f t="shared" ca="1" si="45"/>
        <v>#NAME?</v>
      </c>
      <c r="T80" s="127" t="e">
        <f ca="1">_xll.BDP(I13,"px_bid")</f>
        <v>#NAME?</v>
      </c>
      <c r="U80" s="116"/>
      <c r="V80" s="117" t="e">
        <f ca="1">+V79*(1+Tabla13[[#This Row],[Infla Bid]])</f>
        <v>#NAME?</v>
      </c>
      <c r="W80" s="123" t="e">
        <f ca="1">+((Tabla13[[#This Row],[Bid]]+Tabla13[[#This Row],[Δ]])/V79)^(Tabla13[[#This Row],[Dias Mes]]/Tabla13[[#This Row],[Dias UF]])-1</f>
        <v>#NAME?</v>
      </c>
      <c r="X80" s="128" t="e">
        <f ca="1">_xll.BDP(I13,"px_ask")</f>
        <v>#NAME?</v>
      </c>
      <c r="Y80" s="116"/>
      <c r="Z80" s="121" t="e">
        <f ca="1">+Z79*(Tabla13[[#This Row],[Infla Offer]]+1)</f>
        <v>#NAME?</v>
      </c>
      <c r="AA80" s="118" t="e">
        <f ca="1">+((Tabla13[[#This Row],[Offer ]]+Tabla13[[#This Row],[Δ2]])/Z79)^(Tabla13[[#This Row],[Dias Mes]]/Tabla13[[#This Row],[Dias UF]])-1</f>
        <v>#NAME?</v>
      </c>
      <c r="AB80" s="122" t="e">
        <f t="shared" ca="1" si="48"/>
        <v>#NAME?</v>
      </c>
      <c r="AC80" s="123" t="e">
        <f ca="1">Tabla13[[#This Row],[Mid]]/AB79-1</f>
        <v>#NAME?</v>
      </c>
      <c r="AD80" s="123" t="e">
        <f ca="1">+(Tabla13[[#This Row],[Mid]]/$W$104-1)*(360/(Tabla13[[#This Row],[Termino]]-$O$71))</f>
        <v>#NAME?</v>
      </c>
      <c r="AF80" s="13"/>
    </row>
    <row r="81" spans="2:32" ht="15">
      <c r="B81" s="91">
        <v>45691</v>
      </c>
      <c r="C81" s="190">
        <v>2.5680778431424738</v>
      </c>
      <c r="D81" s="125">
        <f t="shared" ca="1" si="46"/>
        <v>867</v>
      </c>
      <c r="G81" s="91">
        <v>46412</v>
      </c>
      <c r="H81" s="39">
        <f t="shared" ca="1" si="42"/>
        <v>1588</v>
      </c>
      <c r="I81" s="40">
        <v>0.77744647975819603</v>
      </c>
      <c r="J81" s="84" t="s">
        <v>88</v>
      </c>
      <c r="N81" s="111" t="e">
        <f t="shared" ca="1" si="47"/>
        <v>#NAME?</v>
      </c>
      <c r="O81" s="112">
        <v>6</v>
      </c>
      <c r="P81" s="111" t="e">
        <f t="shared" ca="1" si="43"/>
        <v>#NAME?</v>
      </c>
      <c r="Q81" s="111" t="e">
        <f t="shared" ca="1" si="44"/>
        <v>#NAME?</v>
      </c>
      <c r="R81" s="113" t="e">
        <f ca="1">+Tabla13[[#This Row],[Fecha]]-Tabla13[[#This Row],[Inicio]]</f>
        <v>#NAME?</v>
      </c>
      <c r="S81" s="114" t="e">
        <f t="shared" ca="1" si="45"/>
        <v>#NAME?</v>
      </c>
      <c r="T81" s="127" t="e">
        <f ca="1">_xll.BDP(I14,"px_bid")</f>
        <v>#NAME?</v>
      </c>
      <c r="U81" s="116"/>
      <c r="V81" s="117" t="e">
        <f ca="1">+V80*(1+Tabla13[[#This Row],[Infla Bid]])</f>
        <v>#NAME?</v>
      </c>
      <c r="W81" s="123" t="e">
        <f ca="1">+((Tabla13[[#This Row],[Bid]]+Tabla13[[#This Row],[Δ]])/V80)^(Tabla13[[#This Row],[Dias Mes]]/Tabla13[[#This Row],[Dias UF]])-1</f>
        <v>#NAME?</v>
      </c>
      <c r="X81" s="128" t="e">
        <f ca="1">_xll.BDP(I14,"px_ask")</f>
        <v>#NAME?</v>
      </c>
      <c r="Y81" s="116"/>
      <c r="Z81" s="121" t="e">
        <f ca="1">+Z80*(Tabla13[[#This Row],[Infla Offer]]+1)</f>
        <v>#NAME?</v>
      </c>
      <c r="AA81" s="118" t="e">
        <f ca="1">+((Tabla13[[#This Row],[Offer ]]+Tabla13[[#This Row],[Δ2]])/Z80)^(Tabla13[[#This Row],[Dias Mes]]/Tabla13[[#This Row],[Dias UF]])-1</f>
        <v>#NAME?</v>
      </c>
      <c r="AB81" s="122" t="e">
        <f t="shared" ca="1" si="48"/>
        <v>#NAME?</v>
      </c>
      <c r="AC81" s="123" t="e">
        <f ca="1">Tabla13[[#This Row],[Mid]]/AB80-1</f>
        <v>#NAME?</v>
      </c>
      <c r="AD81" s="123" t="e">
        <f ca="1">+(Tabla13[[#This Row],[Mid]]/$W$104-1)*(360/(Tabla13[[#This Row],[Termino]]-$O$71))</f>
        <v>#NAME?</v>
      </c>
      <c r="AF81" s="13"/>
    </row>
    <row r="82" spans="2:32" ht="15">
      <c r="B82" s="91">
        <v>45873</v>
      </c>
      <c r="C82" s="190">
        <v>2.3913991132854151</v>
      </c>
      <c r="D82" s="125">
        <f t="shared" ca="1" si="46"/>
        <v>1049</v>
      </c>
      <c r="G82" s="91">
        <v>46776</v>
      </c>
      <c r="H82" s="39">
        <f t="shared" ca="1" si="42"/>
        <v>1952</v>
      </c>
      <c r="I82" s="40">
        <v>0.75254027061266904</v>
      </c>
      <c r="J82" s="84" t="s">
        <v>88</v>
      </c>
      <c r="N82" s="111" t="e">
        <f t="shared" ca="1" si="47"/>
        <v>#NAME?</v>
      </c>
      <c r="O82" s="112">
        <v>7</v>
      </c>
      <c r="P82" s="111" t="e">
        <f t="shared" ca="1" si="43"/>
        <v>#NAME?</v>
      </c>
      <c r="Q82" s="111" t="e">
        <f t="shared" ca="1" si="44"/>
        <v>#NAME?</v>
      </c>
      <c r="R82" s="113" t="e">
        <f ca="1">+Tabla13[[#This Row],[Fecha]]-Tabla13[[#This Row],[Inicio]]</f>
        <v>#NAME?</v>
      </c>
      <c r="S82" s="114" t="e">
        <f t="shared" ca="1" si="45"/>
        <v>#NAME?</v>
      </c>
      <c r="T82" s="127" t="e">
        <f ca="1">_xll.BDP(I15,"px_bid")</f>
        <v>#NAME?</v>
      </c>
      <c r="U82" s="116"/>
      <c r="V82" s="117" t="e">
        <f ca="1">+V81*(1+Tabla13[[#This Row],[Infla Bid]])</f>
        <v>#NAME?</v>
      </c>
      <c r="W82" s="123" t="e">
        <f ca="1">+((Tabla13[[#This Row],[Bid]]+Tabla13[[#This Row],[Δ]])/V81)^(Tabla13[[#This Row],[Dias Mes]]/Tabla13[[#This Row],[Dias UF]])-1</f>
        <v>#NAME?</v>
      </c>
      <c r="X82" s="128" t="e">
        <f ca="1">_xll.BDP(I15,"px_ask")</f>
        <v>#NAME?</v>
      </c>
      <c r="Y82" s="116"/>
      <c r="Z82" s="121" t="e">
        <f ca="1">+Z81*(Tabla13[[#This Row],[Infla Offer]]+1)</f>
        <v>#NAME?</v>
      </c>
      <c r="AA82" s="118" t="e">
        <f ca="1">+((Tabla13[[#This Row],[Offer ]]+Tabla13[[#This Row],[Δ2]])/Z81)^(Tabla13[[#This Row],[Dias Mes]]/Tabla13[[#This Row],[Dias UF]])-1</f>
        <v>#NAME?</v>
      </c>
      <c r="AB82" s="122" t="e">
        <f t="shared" ca="1" si="48"/>
        <v>#NAME?</v>
      </c>
      <c r="AC82" s="123" t="e">
        <f ca="1">Tabla13[[#This Row],[Mid]]/AB81-1</f>
        <v>#NAME?</v>
      </c>
      <c r="AD82" s="123" t="e">
        <f ca="1">+(Tabla13[[#This Row],[Mid]]/$W$104-1)*(360/(Tabla13[[#This Row],[Termino]]-$O$71))</f>
        <v>#NAME?</v>
      </c>
      <c r="AF82" s="13"/>
    </row>
    <row r="83" spans="2:32" ht="15">
      <c r="B83" s="91">
        <v>46056</v>
      </c>
      <c r="C83" s="190">
        <v>2.3913991132854346</v>
      </c>
      <c r="D83" s="125">
        <f t="shared" ca="1" si="46"/>
        <v>1232</v>
      </c>
      <c r="G83" s="91">
        <v>47142</v>
      </c>
      <c r="H83" s="39">
        <f t="shared" ca="1" si="42"/>
        <v>2318</v>
      </c>
      <c r="I83" s="40">
        <v>0.72845905423564905</v>
      </c>
      <c r="J83" s="84" t="s">
        <v>88</v>
      </c>
      <c r="N83" s="111" t="e">
        <f t="shared" ca="1" si="47"/>
        <v>#NAME?</v>
      </c>
      <c r="O83" s="112">
        <v>8</v>
      </c>
      <c r="P83" s="111" t="e">
        <f t="shared" ca="1" si="43"/>
        <v>#NAME?</v>
      </c>
      <c r="Q83" s="111" t="e">
        <f t="shared" ca="1" si="44"/>
        <v>#NAME?</v>
      </c>
      <c r="R83" s="113" t="e">
        <f ca="1">+Tabla13[[#This Row],[Fecha]]-Tabla13[[#This Row],[Inicio]]</f>
        <v>#NAME?</v>
      </c>
      <c r="S83" s="114" t="e">
        <f t="shared" ca="1" si="45"/>
        <v>#NAME?</v>
      </c>
      <c r="T83" s="127" t="e">
        <f ca="1">_xll.BDP(I16,"px_bid")</f>
        <v>#NAME?</v>
      </c>
      <c r="U83" s="116"/>
      <c r="V83" s="117" t="e">
        <f ca="1">+V82*(1+Tabla13[[#This Row],[Infla Bid]])</f>
        <v>#NAME?</v>
      </c>
      <c r="W83" s="123" t="e">
        <f ca="1">+((Tabla13[[#This Row],[Bid]]+Tabla13[[#This Row],[Δ]])/V82)^(Tabla13[[#This Row],[Dias Mes]]/Tabla13[[#This Row],[Dias UF]])-1</f>
        <v>#NAME?</v>
      </c>
      <c r="X83" s="128" t="e">
        <f ca="1">_xll.BDP(I16,"px_ask")</f>
        <v>#NAME?</v>
      </c>
      <c r="Y83" s="116"/>
      <c r="Z83" s="121" t="e">
        <f ca="1">+Z82*(Tabla13[[#This Row],[Infla Offer]]+1)</f>
        <v>#NAME?</v>
      </c>
      <c r="AA83" s="118" t="e">
        <f ca="1">+((Tabla13[[#This Row],[Offer ]]+Tabla13[[#This Row],[Δ2]])/Z82)^(Tabla13[[#This Row],[Dias Mes]]/Tabla13[[#This Row],[Dias UF]])-1</f>
        <v>#NAME?</v>
      </c>
      <c r="AB83" s="122" t="e">
        <f t="shared" ca="1" si="48"/>
        <v>#NAME?</v>
      </c>
      <c r="AC83" s="123" t="e">
        <f ca="1">Tabla13[[#This Row],[Mid]]/AB82-1</f>
        <v>#NAME?</v>
      </c>
      <c r="AD83" s="123" t="e">
        <f ca="1">+(Tabla13[[#This Row],[Mid]]/$W$104-1)*(360/(Tabla13[[#This Row],[Termino]]-$O$71))</f>
        <v>#NAME?</v>
      </c>
      <c r="AF83" s="13"/>
    </row>
    <row r="84" spans="2:32" ht="15">
      <c r="B84" s="91">
        <v>46237</v>
      </c>
      <c r="C84" s="190">
        <v>2.4702192982385509</v>
      </c>
      <c r="D84" s="125">
        <f t="shared" ca="1" si="46"/>
        <v>1413</v>
      </c>
      <c r="G84" s="91">
        <v>47872</v>
      </c>
      <c r="H84" s="39">
        <f t="shared" ca="1" si="42"/>
        <v>3048</v>
      </c>
      <c r="I84" s="40">
        <v>0.690923541677255</v>
      </c>
      <c r="J84" s="84" t="s">
        <v>88</v>
      </c>
      <c r="N84" s="111" t="e">
        <f t="shared" ca="1" si="47"/>
        <v>#NAME?</v>
      </c>
      <c r="O84" s="112">
        <v>9</v>
      </c>
      <c r="P84" s="111" t="e">
        <f t="shared" ca="1" si="43"/>
        <v>#NAME?</v>
      </c>
      <c r="Q84" s="111" t="e">
        <f t="shared" ca="1" si="44"/>
        <v>#NAME?</v>
      </c>
      <c r="R84" s="113" t="e">
        <f ca="1">+Tabla13[[#This Row],[Fecha]]-Tabla13[[#This Row],[Inicio]]</f>
        <v>#NAME?</v>
      </c>
      <c r="S84" s="114" t="e">
        <f t="shared" ca="1" si="45"/>
        <v>#NAME?</v>
      </c>
      <c r="T84" s="127" t="e">
        <f ca="1">_xll.BDP(I17,"px_bid")</f>
        <v>#NAME?</v>
      </c>
      <c r="U84" s="116"/>
      <c r="V84" s="117" t="e">
        <f ca="1">+V83*(1+Tabla13[[#This Row],[Infla Bid]])</f>
        <v>#NAME?</v>
      </c>
      <c r="W84" s="123" t="e">
        <f ca="1">+((Tabla13[[#This Row],[Bid]]+Tabla13[[#This Row],[Δ]])/V83)^(Tabla13[[#This Row],[Dias Mes]]/Tabla13[[#This Row],[Dias UF]])-1</f>
        <v>#NAME?</v>
      </c>
      <c r="X84" s="128" t="e">
        <f ca="1">_xll.BDP(I17,"px_ask")</f>
        <v>#NAME?</v>
      </c>
      <c r="Y84" s="116"/>
      <c r="Z84" s="121" t="e">
        <f ca="1">+Z83*(Tabla13[[#This Row],[Infla Offer]]+1)</f>
        <v>#NAME?</v>
      </c>
      <c r="AA84" s="118" t="e">
        <f ca="1">+((Tabla13[[#This Row],[Offer ]]+Tabla13[[#This Row],[Δ2]])/Z83)^(Tabla13[[#This Row],[Dias Mes]]/Tabla13[[#This Row],[Dias UF]])-1</f>
        <v>#NAME?</v>
      </c>
      <c r="AB84" s="122" t="e">
        <f t="shared" ca="1" si="48"/>
        <v>#NAME?</v>
      </c>
      <c r="AC84" s="123" t="e">
        <f ca="1">Tabla13[[#This Row],[Mid]]/AB83-1</f>
        <v>#NAME?</v>
      </c>
      <c r="AD84" s="123" t="e">
        <f ca="1">+(Tabla13[[#This Row],[Mid]]/$W$104-1)*(360/(Tabla13[[#This Row],[Termino]]-$O$71))</f>
        <v>#NAME?</v>
      </c>
      <c r="AF84" s="13"/>
    </row>
    <row r="85" spans="2:32" ht="15">
      <c r="B85" s="91">
        <v>46421</v>
      </c>
      <c r="C85" s="190">
        <v>2.4702192982385296</v>
      </c>
      <c r="D85" s="125">
        <f t="shared" ca="1" si="46"/>
        <v>1597</v>
      </c>
      <c r="G85" s="91">
        <v>48968</v>
      </c>
      <c r="H85" s="39">
        <f t="shared" ca="1" si="42"/>
        <v>4144</v>
      </c>
      <c r="I85" s="40">
        <v>0.64128853237657002</v>
      </c>
      <c r="J85" s="84" t="s">
        <v>88</v>
      </c>
      <c r="N85" s="111" t="e">
        <f t="shared" ca="1" si="47"/>
        <v>#NAME?</v>
      </c>
      <c r="O85" s="112">
        <v>10</v>
      </c>
      <c r="P85" s="111" t="e">
        <f t="shared" ca="1" si="43"/>
        <v>#NAME?</v>
      </c>
      <c r="Q85" s="111" t="e">
        <f t="shared" ca="1" si="44"/>
        <v>#NAME?</v>
      </c>
      <c r="R85" s="113" t="e">
        <f ca="1">+Tabla13[[#This Row],[Fecha]]-Tabla13[[#This Row],[Inicio]]</f>
        <v>#NAME?</v>
      </c>
      <c r="S85" s="114" t="e">
        <f t="shared" ca="1" si="45"/>
        <v>#NAME?</v>
      </c>
      <c r="T85" s="127" t="e">
        <f ca="1">_xll.BDP(I18,"px_bid")</f>
        <v>#NAME?</v>
      </c>
      <c r="U85" s="116"/>
      <c r="V85" s="117" t="e">
        <f ca="1">+V84*(1+Tabla13[[#This Row],[Infla Bid]])</f>
        <v>#NAME?</v>
      </c>
      <c r="W85" s="123" t="e">
        <f ca="1">+((Tabla13[[#This Row],[Bid]]+Tabla13[[#This Row],[Δ]])/V84)^(Tabla13[[#This Row],[Dias Mes]]/Tabla13[[#This Row],[Dias UF]])-1</f>
        <v>#NAME?</v>
      </c>
      <c r="X85" s="128" t="e">
        <f ca="1">_xll.BDP(I18,"px_ask")</f>
        <v>#NAME?</v>
      </c>
      <c r="Y85" s="116"/>
      <c r="Z85" s="121" t="e">
        <f ca="1">+Z84*(Tabla13[[#This Row],[Infla Offer]]+1)</f>
        <v>#NAME?</v>
      </c>
      <c r="AA85" s="118" t="e">
        <f ca="1">+((Tabla13[[#This Row],[Offer ]]+Tabla13[[#This Row],[Δ2]])/Z84)^(Tabla13[[#This Row],[Dias Mes]]/Tabla13[[#This Row],[Dias UF]])-1</f>
        <v>#NAME?</v>
      </c>
      <c r="AB85" s="122" t="e">
        <f t="shared" ca="1" si="48"/>
        <v>#NAME?</v>
      </c>
      <c r="AC85" s="123" t="e">
        <f ca="1">Tabla13[[#This Row],[Mid]]/AB84-1</f>
        <v>#NAME?</v>
      </c>
      <c r="AD85" s="123" t="e">
        <f ca="1">+(Tabla13[[#This Row],[Mid]]/$W$104-1)*(360/(Tabla13[[#This Row],[Termino]]-$O$71))</f>
        <v>#NAME?</v>
      </c>
      <c r="AF85" s="13"/>
    </row>
    <row r="86" spans="2:32" ht="15">
      <c r="B86" s="91">
        <v>46602</v>
      </c>
      <c r="C86" s="190">
        <v>2.596138830378143</v>
      </c>
      <c r="D86" s="125">
        <f t="shared" ca="1" si="46"/>
        <v>1778</v>
      </c>
      <c r="G86" s="91">
        <v>50794</v>
      </c>
      <c r="H86" s="39">
        <f t="shared" ca="1" si="42"/>
        <v>5970</v>
      </c>
      <c r="I86" s="40">
        <v>0.57360787585282003</v>
      </c>
      <c r="J86" s="84" t="s">
        <v>88</v>
      </c>
      <c r="N86" s="111" t="e">
        <f t="shared" ca="1" si="47"/>
        <v>#NAME?</v>
      </c>
      <c r="O86" s="112">
        <v>11</v>
      </c>
      <c r="P86" s="111" t="e">
        <f t="shared" ca="1" si="43"/>
        <v>#NAME?</v>
      </c>
      <c r="Q86" s="111" t="e">
        <f t="shared" ca="1" si="44"/>
        <v>#NAME?</v>
      </c>
      <c r="R86" s="113" t="e">
        <f ca="1">+Tabla13[[#This Row],[Fecha]]-Tabla13[[#This Row],[Inicio]]</f>
        <v>#NAME?</v>
      </c>
      <c r="S86" s="114" t="e">
        <f t="shared" ca="1" si="45"/>
        <v>#NAME?</v>
      </c>
      <c r="T86" s="127" t="e">
        <f ca="1">_xll.BDP(I19,"px_bid")</f>
        <v>#NAME?</v>
      </c>
      <c r="U86" s="116"/>
      <c r="V86" s="117" t="e">
        <f ca="1">+V85*(1+Tabla13[[#This Row],[Infla Bid]])</f>
        <v>#NAME?</v>
      </c>
      <c r="W86" s="123" t="e">
        <f ca="1">+((Tabla13[[#This Row],[Bid]]+Tabla13[[#This Row],[Δ]])/V85)^(Tabla13[[#This Row],[Dias Mes]]/Tabla13[[#This Row],[Dias UF]])-1</f>
        <v>#NAME?</v>
      </c>
      <c r="X86" s="128" t="e">
        <f ca="1">_xll.BDP(I19,"px_ask")</f>
        <v>#NAME?</v>
      </c>
      <c r="Y86" s="116"/>
      <c r="Z86" s="121" t="e">
        <f ca="1">+Z85*(Tabla13[[#This Row],[Infla Offer]]+1)</f>
        <v>#NAME?</v>
      </c>
      <c r="AA86" s="118" t="e">
        <f ca="1">+((Tabla13[[#This Row],[Offer ]]+Tabla13[[#This Row],[Δ2]])/Z85)^(Tabla13[[#This Row],[Dias Mes]]/Tabla13[[#This Row],[Dias UF]])-1</f>
        <v>#NAME?</v>
      </c>
      <c r="AB86" s="122" t="e">
        <f t="shared" ca="1" si="48"/>
        <v>#NAME?</v>
      </c>
      <c r="AC86" s="123" t="e">
        <f ca="1">Tabla13[[#This Row],[Mid]]/AB85-1</f>
        <v>#NAME?</v>
      </c>
      <c r="AD86" s="123" t="e">
        <f ca="1">+(Tabla13[[#This Row],[Mid]]/$W$104-1)*(360/(Tabla13[[#This Row],[Termino]]-$O$71))</f>
        <v>#NAME?</v>
      </c>
      <c r="AF86" s="13"/>
    </row>
    <row r="87" spans="2:32" ht="15">
      <c r="B87" s="91">
        <v>46786</v>
      </c>
      <c r="C87" s="190">
        <v>2.5961388303781736</v>
      </c>
      <c r="D87" s="125">
        <f t="shared" ca="1" si="46"/>
        <v>1962</v>
      </c>
      <c r="G87" s="91">
        <v>54448</v>
      </c>
      <c r="H87" s="39">
        <f t="shared" ca="1" si="42"/>
        <v>9624</v>
      </c>
      <c r="I87" s="40">
        <v>0.47277311574255998</v>
      </c>
      <c r="J87" s="84" t="s">
        <v>88</v>
      </c>
      <c r="N87" s="111" t="e">
        <f t="shared" ca="1" si="47"/>
        <v>#NAME?</v>
      </c>
      <c r="O87" s="112">
        <v>12</v>
      </c>
      <c r="P87" s="111" t="e">
        <f t="shared" ca="1" si="43"/>
        <v>#NAME?</v>
      </c>
      <c r="Q87" s="111" t="e">
        <f t="shared" ca="1" si="44"/>
        <v>#NAME?</v>
      </c>
      <c r="R87" s="113" t="e">
        <f ca="1">+Tabla13[[#This Row],[Fecha]]-Tabla13[[#This Row],[Inicio]]</f>
        <v>#NAME?</v>
      </c>
      <c r="S87" s="114" t="e">
        <f t="shared" ca="1" si="45"/>
        <v>#NAME?</v>
      </c>
      <c r="T87" s="127" t="e">
        <f ca="1">_xll.BDP(I20,"px_bid")</f>
        <v>#NAME?</v>
      </c>
      <c r="U87" s="116"/>
      <c r="V87" s="117" t="e">
        <f ca="1">+V86*(1+Tabla13[[#This Row],[Infla Bid]])</f>
        <v>#NAME?</v>
      </c>
      <c r="W87" s="123" t="e">
        <f ca="1">+((Tabla13[[#This Row],[Bid]]+Tabla13[[#This Row],[Δ]])/V86)^(Tabla13[[#This Row],[Dias Mes]]/Tabla13[[#This Row],[Dias UF]])-1</f>
        <v>#NAME?</v>
      </c>
      <c r="X87" s="128" t="e">
        <f ca="1">_xll.BDP(I20,"px_ask")</f>
        <v>#NAME?</v>
      </c>
      <c r="Y87" s="116"/>
      <c r="Z87" s="121" t="e">
        <f ca="1">+Z86*(Tabla13[[#This Row],[Infla Offer]]+1)</f>
        <v>#NAME?</v>
      </c>
      <c r="AA87" s="118" t="e">
        <f ca="1">+((Tabla13[[#This Row],[Offer ]]+Tabla13[[#This Row],[Δ2]])/Z86)^(Tabla13[[#This Row],[Dias Mes]]/Tabla13[[#This Row],[Dias UF]])-1</f>
        <v>#NAME?</v>
      </c>
      <c r="AB87" s="122" t="e">
        <f t="shared" ca="1" si="48"/>
        <v>#NAME?</v>
      </c>
      <c r="AC87" s="123" t="e">
        <f ca="1">Tabla13[[#This Row],[Mid]]/AB86-1</f>
        <v>#NAME?</v>
      </c>
      <c r="AD87" s="123" t="e">
        <f ca="1">+(Tabla13[[#This Row],[Mid]]/$W$104-1)*(360/(Tabla13[[#This Row],[Termino]]-$O$71))</f>
        <v>#NAME?</v>
      </c>
      <c r="AF87" s="13"/>
    </row>
    <row r="88" spans="2:32" ht="15">
      <c r="B88" s="91">
        <v>46968</v>
      </c>
      <c r="C88" s="190">
        <v>2.6491804395991614</v>
      </c>
      <c r="D88" s="125">
        <f t="shared" ca="1" si="46"/>
        <v>2144</v>
      </c>
      <c r="G88" s="93">
        <v>61752</v>
      </c>
      <c r="H88" s="80">
        <f t="shared" ca="1" si="42"/>
        <v>16928</v>
      </c>
      <c r="I88" s="81">
        <v>0.34984252176050301</v>
      </c>
      <c r="J88" s="86" t="s">
        <v>88</v>
      </c>
      <c r="N88" s="111" t="e">
        <f t="shared" ca="1" si="47"/>
        <v>#NAME?</v>
      </c>
      <c r="O88" s="112">
        <v>13</v>
      </c>
      <c r="P88" s="111" t="e">
        <f t="shared" ca="1" si="43"/>
        <v>#NAME?</v>
      </c>
      <c r="Q88" s="111" t="e">
        <f t="shared" ca="1" si="44"/>
        <v>#NAME?</v>
      </c>
      <c r="R88" s="113" t="e">
        <f ca="1">+Tabla13[[#This Row],[Fecha]]-Tabla13[[#This Row],[Inicio]]</f>
        <v>#NAME?</v>
      </c>
      <c r="S88" s="114" t="e">
        <f t="shared" ca="1" si="45"/>
        <v>#NAME?</v>
      </c>
      <c r="T88" s="127" t="e">
        <f ca="1">_xll.BDP(I21,"px_bid")</f>
        <v>#NAME?</v>
      </c>
      <c r="U88" s="116"/>
      <c r="V88" s="117" t="e">
        <f ca="1">+V87*(1+Tabla13[[#This Row],[Infla Bid]])</f>
        <v>#NAME?</v>
      </c>
      <c r="W88" s="123" t="e">
        <f ca="1">+((Tabla13[[#This Row],[Bid]]+Tabla13[[#This Row],[Δ]])/V87)^(Tabla13[[#This Row],[Dias Mes]]/Tabla13[[#This Row],[Dias UF]])-1</f>
        <v>#NAME?</v>
      </c>
      <c r="X88" s="128" t="e">
        <f ca="1">_xll.BDP(I21,"px_ask")</f>
        <v>#NAME?</v>
      </c>
      <c r="Y88" s="116"/>
      <c r="Z88" s="121" t="e">
        <f ca="1">+Z87*(Tabla13[[#This Row],[Infla Offer]]+1)</f>
        <v>#NAME?</v>
      </c>
      <c r="AA88" s="118" t="e">
        <f ca="1">+((Tabla13[[#This Row],[Offer ]]+Tabla13[[#This Row],[Δ2]])/Z87)^(Tabla13[[#This Row],[Dias Mes]]/Tabla13[[#This Row],[Dias UF]])-1</f>
        <v>#NAME?</v>
      </c>
      <c r="AB88" s="122" t="e">
        <f t="shared" ca="1" si="48"/>
        <v>#NAME?</v>
      </c>
      <c r="AC88" s="123" t="e">
        <f ca="1">Tabla13[[#This Row],[Mid]]/AB87-1</f>
        <v>#NAME?</v>
      </c>
      <c r="AD88" s="123" t="e">
        <f ca="1">+(Tabla13[[#This Row],[Mid]]/$W$104-1)*(360/(Tabla13[[#This Row],[Termino]]-$O$71))</f>
        <v>#NAME?</v>
      </c>
      <c r="AF88" s="13"/>
    </row>
    <row r="89" spans="2:32" ht="15">
      <c r="B89" s="91">
        <v>47154</v>
      </c>
      <c r="C89" s="190">
        <v>2.6509490291200537</v>
      </c>
      <c r="D89" s="125">
        <f t="shared" ca="1" si="46"/>
        <v>2330</v>
      </c>
      <c r="N89" s="111" t="e">
        <f t="shared" ca="1" si="47"/>
        <v>#NAME?</v>
      </c>
      <c r="O89" s="112">
        <v>14</v>
      </c>
      <c r="P89" s="111" t="e">
        <f t="shared" ca="1" si="43"/>
        <v>#NAME?</v>
      </c>
      <c r="Q89" s="111" t="e">
        <f t="shared" ca="1" si="44"/>
        <v>#NAME?</v>
      </c>
      <c r="R89" s="113" t="e">
        <f ca="1">+Tabla13[[#This Row],[Fecha]]-Tabla13[[#This Row],[Inicio]]</f>
        <v>#NAME?</v>
      </c>
      <c r="S89" s="114" t="e">
        <f t="shared" ca="1" si="45"/>
        <v>#NAME?</v>
      </c>
      <c r="T89" s="127" t="e">
        <f ca="1">_xll.BDP(I22,"px_bid")</f>
        <v>#NAME?</v>
      </c>
      <c r="U89" s="116"/>
      <c r="V89" s="117" t="e">
        <f ca="1">+V88*(1+Tabla13[[#This Row],[Infla Bid]])</f>
        <v>#NAME?</v>
      </c>
      <c r="W89" s="123" t="e">
        <f ca="1">+((Tabla13[[#This Row],[Bid]]+Tabla13[[#This Row],[Δ]])/V88)^(Tabla13[[#This Row],[Dias Mes]]/Tabla13[[#This Row],[Dias UF]])-1</f>
        <v>#NAME?</v>
      </c>
      <c r="X89" s="128" t="e">
        <f ca="1">_xll.BDP(I22,"px_ask")</f>
        <v>#NAME?</v>
      </c>
      <c r="Y89" s="116"/>
      <c r="Z89" s="121" t="e">
        <f ca="1">+Z88*(Tabla13[[#This Row],[Infla Offer]]+1)</f>
        <v>#NAME?</v>
      </c>
      <c r="AA89" s="118" t="e">
        <f ca="1">+((Tabla13[[#This Row],[Offer ]]+Tabla13[[#This Row],[Δ2]])/Z88)^(Tabla13[[#This Row],[Dias Mes]]/Tabla13[[#This Row],[Dias UF]])-1</f>
        <v>#NAME?</v>
      </c>
      <c r="AB89" s="122" t="e">
        <f t="shared" ca="1" si="48"/>
        <v>#NAME?</v>
      </c>
      <c r="AC89" s="123" t="e">
        <f ca="1">Tabla13[[#This Row],[Mid]]/AB88-1</f>
        <v>#NAME?</v>
      </c>
      <c r="AD89" s="123" t="e">
        <f ca="1">+(Tabla13[[#This Row],[Mid]]/$W$104-1)*(360/(Tabla13[[#This Row],[Termino]]-$O$71))</f>
        <v>#NAME?</v>
      </c>
      <c r="AF89" s="13"/>
    </row>
    <row r="90" spans="2:32" ht="15">
      <c r="B90" s="91">
        <v>47333</v>
      </c>
      <c r="C90" s="190">
        <v>2.75647487053776</v>
      </c>
      <c r="D90" s="125">
        <f t="shared" ca="1" si="46"/>
        <v>2509</v>
      </c>
      <c r="G90" s="328" t="e">
        <f ca="1">_xll.BCurveStrip("s193", "Interpolation", "Linear_Simple", "ApplyDC", "False")</f>
        <v>#NAME?</v>
      </c>
      <c r="H90" s="329"/>
      <c r="I90" s="330"/>
      <c r="N90" s="111" t="e">
        <f t="shared" ca="1" si="47"/>
        <v>#NAME?</v>
      </c>
      <c r="O90" s="112">
        <v>15</v>
      </c>
      <c r="P90" s="111" t="e">
        <f t="shared" ca="1" si="43"/>
        <v>#NAME?</v>
      </c>
      <c r="Q90" s="111" t="e">
        <f t="shared" ca="1" si="44"/>
        <v>#NAME?</v>
      </c>
      <c r="R90" s="113" t="e">
        <f ca="1">+Tabla13[[#This Row],[Fecha]]-Tabla13[[#This Row],[Inicio]]</f>
        <v>#NAME?</v>
      </c>
      <c r="S90" s="114" t="e">
        <f t="shared" ca="1" si="45"/>
        <v>#NAME?</v>
      </c>
      <c r="T90" s="127" t="e">
        <f ca="1">_xll.BDP(I23,"px_bid")</f>
        <v>#NAME?</v>
      </c>
      <c r="U90" s="116"/>
      <c r="V90" s="117" t="e">
        <f ca="1">+V89*(1+Tabla13[[#This Row],[Infla Bid]])</f>
        <v>#NAME?</v>
      </c>
      <c r="W90" s="123" t="e">
        <f ca="1">+((Tabla13[[#This Row],[Bid]]+Tabla13[[#This Row],[Δ]])/V89)^(Tabla13[[#This Row],[Dias Mes]]/Tabla13[[#This Row],[Dias UF]])-1</f>
        <v>#NAME?</v>
      </c>
      <c r="X90" s="128" t="e">
        <f ca="1">_xll.BDP(I23,"px_ask")</f>
        <v>#NAME?</v>
      </c>
      <c r="Y90" s="116"/>
      <c r="Z90" s="121" t="e">
        <f ca="1">+Z89*(Tabla13[[#This Row],[Infla Offer]]+1)</f>
        <v>#NAME?</v>
      </c>
      <c r="AA90" s="118" t="e">
        <f ca="1">+((Tabla13[[#This Row],[Offer ]]+Tabla13[[#This Row],[Δ2]])/Z89)^(Tabla13[[#This Row],[Dias Mes]]/Tabla13[[#This Row],[Dias UF]])-1</f>
        <v>#NAME?</v>
      </c>
      <c r="AB90" s="122" t="e">
        <f t="shared" ca="1" si="48"/>
        <v>#NAME?</v>
      </c>
      <c r="AC90" s="123" t="e">
        <f ca="1">Tabla13[[#This Row],[Mid]]/AB89-1</f>
        <v>#NAME?</v>
      </c>
      <c r="AD90" s="123" t="e">
        <f ca="1">+(Tabla13[[#This Row],[Mid]]/$W$104-1)*(360/(Tabla13[[#This Row],[Termino]]-$O$71))</f>
        <v>#NAME?</v>
      </c>
      <c r="AF90" s="13"/>
    </row>
    <row r="91" spans="2:32" ht="15">
      <c r="B91" s="91">
        <v>47518</v>
      </c>
      <c r="C91" s="190">
        <v>2.7564748705378372</v>
      </c>
      <c r="D91" s="125">
        <f t="shared" ca="1" si="46"/>
        <v>2694</v>
      </c>
      <c r="G91" s="14" t="s">
        <v>90</v>
      </c>
      <c r="H91" s="324" t="s">
        <v>91</v>
      </c>
      <c r="I91" s="325"/>
      <c r="N91" s="111" t="e">
        <f t="shared" ca="1" si="47"/>
        <v>#NAME?</v>
      </c>
      <c r="O91" s="112">
        <v>16</v>
      </c>
      <c r="P91" s="111" t="e">
        <f t="shared" ca="1" si="43"/>
        <v>#NAME?</v>
      </c>
      <c r="Q91" s="111" t="e">
        <f t="shared" ca="1" si="44"/>
        <v>#NAME?</v>
      </c>
      <c r="R91" s="113" t="e">
        <f ca="1">+Tabla13[[#This Row],[Fecha]]-Tabla13[[#This Row],[Inicio]]</f>
        <v>#NAME?</v>
      </c>
      <c r="S91" s="114" t="e">
        <f t="shared" ca="1" si="45"/>
        <v>#NAME?</v>
      </c>
      <c r="T91" s="127" t="e">
        <f ca="1">_xll.BDP(I24,"px_bid")</f>
        <v>#NAME?</v>
      </c>
      <c r="U91" s="116"/>
      <c r="V91" s="117" t="e">
        <f ca="1">+V90*(1+Tabla13[[#This Row],[Infla Bid]])</f>
        <v>#NAME?</v>
      </c>
      <c r="W91" s="123" t="e">
        <f ca="1">+((Tabla13[[#This Row],[Bid]]+Tabla13[[#This Row],[Δ]])/V90)^(Tabla13[[#This Row],[Dias Mes]]/Tabla13[[#This Row],[Dias UF]])-1</f>
        <v>#NAME?</v>
      </c>
      <c r="X91" s="128" t="e">
        <f ca="1">_xll.BDP(I24,"px_ask")</f>
        <v>#NAME?</v>
      </c>
      <c r="Y91" s="116"/>
      <c r="Z91" s="121" t="e">
        <f ca="1">+Z90*(Tabla13[[#This Row],[Infla Offer]]+1)</f>
        <v>#NAME?</v>
      </c>
      <c r="AA91" s="118" t="e">
        <f ca="1">+((Tabla13[[#This Row],[Offer ]]+Tabla13[[#This Row],[Δ2]])/Z90)^(Tabla13[[#This Row],[Dias Mes]]/Tabla13[[#This Row],[Dias UF]])-1</f>
        <v>#NAME?</v>
      </c>
      <c r="AB91" s="122" t="e">
        <f t="shared" ca="1" si="48"/>
        <v>#NAME?</v>
      </c>
      <c r="AC91" s="123" t="e">
        <f ca="1">Tabla13[[#This Row],[Mid]]/AB90-1</f>
        <v>#NAME?</v>
      </c>
      <c r="AD91" s="123" t="e">
        <f ca="1">+(Tabla13[[#This Row],[Mid]]/$W$104-1)*(360/(Tabla13[[#This Row],[Termino]]-$O$71))</f>
        <v>#NAME?</v>
      </c>
      <c r="AF91" s="13"/>
    </row>
    <row r="92" spans="2:32" ht="15">
      <c r="B92" s="91">
        <v>47700</v>
      </c>
      <c r="C92" s="190">
        <v>2.7723212919518785</v>
      </c>
      <c r="D92" s="125">
        <f t="shared" ca="1" si="46"/>
        <v>2876</v>
      </c>
      <c r="G92" s="14" t="s">
        <v>92</v>
      </c>
      <c r="H92" s="324" t="s">
        <v>91</v>
      </c>
      <c r="I92" s="325"/>
      <c r="N92" s="111" t="e">
        <f t="shared" ca="1" si="47"/>
        <v>#NAME?</v>
      </c>
      <c r="O92" s="112">
        <v>17</v>
      </c>
      <c r="P92" s="111" t="e">
        <f t="shared" ca="1" si="43"/>
        <v>#NAME?</v>
      </c>
      <c r="Q92" s="111" t="e">
        <f t="shared" ca="1" si="44"/>
        <v>#NAME?</v>
      </c>
      <c r="R92" s="113" t="e">
        <f ca="1">+Tabla13[[#This Row],[Fecha]]-Tabla13[[#This Row],[Inicio]]</f>
        <v>#NAME?</v>
      </c>
      <c r="S92" s="114" t="e">
        <f t="shared" ca="1" si="45"/>
        <v>#NAME?</v>
      </c>
      <c r="T92" s="127" t="e">
        <f ca="1">_xll.BDP(I25,"px_bid")</f>
        <v>#NAME?</v>
      </c>
      <c r="U92" s="116"/>
      <c r="V92" s="117" t="e">
        <f ca="1">+V91*(1+Tabla13[[#This Row],[Infla Bid]])</f>
        <v>#NAME?</v>
      </c>
      <c r="W92" s="123" t="e">
        <f ca="1">+((Tabla13[[#This Row],[Bid]]+Tabla13[[#This Row],[Δ]])/V91)^(Tabla13[[#This Row],[Dias Mes]]/Tabla13[[#This Row],[Dias UF]])-1</f>
        <v>#NAME?</v>
      </c>
      <c r="X92" s="128" t="e">
        <f ca="1">_xll.BDP(I25,"px_ask")</f>
        <v>#NAME?</v>
      </c>
      <c r="Y92" s="116"/>
      <c r="Z92" s="121" t="e">
        <f ca="1">+Z91*(Tabla13[[#This Row],[Infla Offer]]+1)</f>
        <v>#NAME?</v>
      </c>
      <c r="AA92" s="118" t="e">
        <f ca="1">+((Tabla13[[#This Row],[Offer ]]+Tabla13[[#This Row],[Δ2]])/Z91)^(Tabla13[[#This Row],[Dias Mes]]/Tabla13[[#This Row],[Dias UF]])-1</f>
        <v>#NAME?</v>
      </c>
      <c r="AB92" s="122" t="e">
        <f t="shared" ca="1" si="48"/>
        <v>#NAME?</v>
      </c>
      <c r="AC92" s="123" t="e">
        <f ca="1">Tabla13[[#This Row],[Mid]]/AB91-1</f>
        <v>#NAME?</v>
      </c>
      <c r="AD92" s="123" t="e">
        <f ca="1">+(Tabla13[[#This Row],[Mid]]/$W$104-1)*(360/(Tabla13[[#This Row],[Termino]]-$O$71))</f>
        <v>#NAME?</v>
      </c>
      <c r="AF92" s="13"/>
    </row>
    <row r="93" spans="2:32" ht="15">
      <c r="B93" s="91">
        <v>47882</v>
      </c>
      <c r="C93" s="190">
        <v>2.7723212919518141</v>
      </c>
      <c r="D93" s="125">
        <f t="shared" ca="1" si="46"/>
        <v>3058</v>
      </c>
      <c r="G93" s="14" t="s">
        <v>94</v>
      </c>
      <c r="H93" s="326" t="s">
        <v>95</v>
      </c>
      <c r="I93" s="327"/>
      <c r="N93" s="111" t="e">
        <f t="shared" ca="1" si="47"/>
        <v>#NAME?</v>
      </c>
      <c r="O93" s="112">
        <v>18</v>
      </c>
      <c r="P93" s="111" t="e">
        <f t="shared" ca="1" si="43"/>
        <v>#NAME?</v>
      </c>
      <c r="Q93" s="111" t="e">
        <f t="shared" ca="1" si="44"/>
        <v>#NAME?</v>
      </c>
      <c r="R93" s="113" t="e">
        <f ca="1">+Tabla13[[#This Row],[Fecha]]-Tabla13[[#This Row],[Inicio]]</f>
        <v>#NAME?</v>
      </c>
      <c r="S93" s="114" t="e">
        <f t="shared" ca="1" si="45"/>
        <v>#NAME?</v>
      </c>
      <c r="T93" s="127" t="e">
        <f ca="1">_xll.BDP(I26,"px_bid")</f>
        <v>#NAME?</v>
      </c>
      <c r="U93" s="116"/>
      <c r="V93" s="117" t="e">
        <f ca="1">+V92*(1+Tabla13[[#This Row],[Infla Bid]])</f>
        <v>#NAME?</v>
      </c>
      <c r="W93" s="123" t="e">
        <f ca="1">+((Tabla13[[#This Row],[Bid]]+Tabla13[[#This Row],[Δ]])/V92)^(Tabla13[[#This Row],[Dias Mes]]/Tabla13[[#This Row],[Dias UF]])-1</f>
        <v>#NAME?</v>
      </c>
      <c r="X93" s="128" t="e">
        <f ca="1">_xll.BDP(I26,"px_ask")</f>
        <v>#NAME?</v>
      </c>
      <c r="Y93" s="116"/>
      <c r="Z93" s="121" t="e">
        <f ca="1">+Z92*(Tabla13[[#This Row],[Infla Offer]]+1)</f>
        <v>#NAME?</v>
      </c>
      <c r="AA93" s="118" t="e">
        <f ca="1">+((Tabla13[[#This Row],[Offer ]]+Tabla13[[#This Row],[Δ2]])/Z92)^(Tabla13[[#This Row],[Dias Mes]]/Tabla13[[#This Row],[Dias UF]])-1</f>
        <v>#NAME?</v>
      </c>
      <c r="AB93" s="122" t="e">
        <f t="shared" ca="1" si="48"/>
        <v>#NAME?</v>
      </c>
      <c r="AC93" s="123" t="e">
        <f ca="1">Tabla13[[#This Row],[Mid]]/AB92-1</f>
        <v>#NAME?</v>
      </c>
      <c r="AD93" s="123" t="e">
        <f ca="1">+(Tabla13[[#This Row],[Mid]]/$W$104-1)*(360/(Tabla13[[#This Row],[Termino]]-$O$71))</f>
        <v>#NAME?</v>
      </c>
      <c r="AF93" s="13"/>
    </row>
    <row r="94" spans="2:32" ht="15">
      <c r="B94" s="91">
        <v>48064</v>
      </c>
      <c r="C94" s="190">
        <v>3.0380117501717026</v>
      </c>
      <c r="D94" s="125">
        <f t="shared" ca="1" si="46"/>
        <v>3240</v>
      </c>
      <c r="G94" s="110" t="s">
        <v>0</v>
      </c>
      <c r="H94" s="110" t="s">
        <v>110</v>
      </c>
      <c r="I94" s="9" t="s">
        <v>37</v>
      </c>
      <c r="N94" s="111" t="e">
        <f t="shared" ca="1" si="47"/>
        <v>#NAME?</v>
      </c>
      <c r="O94" s="112">
        <v>19</v>
      </c>
      <c r="P94" s="111" t="e">
        <f t="shared" ca="1" si="43"/>
        <v>#NAME?</v>
      </c>
      <c r="Q94" s="111" t="e">
        <f t="shared" ca="1" si="44"/>
        <v>#NAME?</v>
      </c>
      <c r="R94" s="113" t="e">
        <f ca="1">+Tabla13[[#This Row],[Fecha]]-Tabla13[[#This Row],[Inicio]]</f>
        <v>#NAME?</v>
      </c>
      <c r="S94" s="114" t="e">
        <f t="shared" ca="1" si="45"/>
        <v>#NAME?</v>
      </c>
      <c r="T94" s="127" t="e">
        <f ca="1">_xll.BDP(I27,"px_bid")</f>
        <v>#NAME?</v>
      </c>
      <c r="U94" s="116"/>
      <c r="V94" s="117" t="e">
        <f ca="1">+V93*(1+Tabla13[[#This Row],[Infla Bid]])</f>
        <v>#NAME?</v>
      </c>
      <c r="W94" s="123" t="e">
        <f ca="1">+((Tabla13[[#This Row],[Bid]]+Tabla13[[#This Row],[Δ]])/V93)^(Tabla13[[#This Row],[Dias Mes]]/Tabla13[[#This Row],[Dias UF]])-1</f>
        <v>#NAME?</v>
      </c>
      <c r="X94" s="128" t="e">
        <f ca="1">_xll.BDP(I27,"px_ask")</f>
        <v>#NAME?</v>
      </c>
      <c r="Y94" s="116"/>
      <c r="Z94" s="121" t="e">
        <f ca="1">+Z93*(Tabla13[[#This Row],[Infla Offer]]+1)</f>
        <v>#NAME?</v>
      </c>
      <c r="AA94" s="118" t="e">
        <f ca="1">+((Tabla13[[#This Row],[Offer ]]+Tabla13[[#This Row],[Δ2]])/Z93)^(Tabla13[[#This Row],[Dias Mes]]/Tabla13[[#This Row],[Dias UF]])-1</f>
        <v>#NAME?</v>
      </c>
      <c r="AB94" s="122" t="e">
        <f t="shared" ca="1" si="48"/>
        <v>#NAME?</v>
      </c>
      <c r="AC94" s="123" t="e">
        <f ca="1">Tabla13[[#This Row],[Mid]]/AB93-1</f>
        <v>#NAME?</v>
      </c>
      <c r="AD94" s="123" t="e">
        <f ca="1">+(Tabla13[[#This Row],[Mid]]/$W$104-1)*(360/(Tabla13[[#This Row],[Termino]]-$O$71))</f>
        <v>#NAME?</v>
      </c>
      <c r="AF94" s="13"/>
    </row>
    <row r="95" spans="2:32" ht="15">
      <c r="B95" s="91">
        <v>48247</v>
      </c>
      <c r="C95" s="190">
        <v>3.0380117501716923</v>
      </c>
      <c r="D95" s="125">
        <f t="shared" ca="1" si="46"/>
        <v>3423</v>
      </c>
      <c r="G95" s="91" t="e">
        <f ca="1">_xll.BCurveFwd(G90,"startdate, zc.mid","Frequency","semiannual","Interval",H91,"UpTo",H93,"Tenor",$H$92,"cols=2;rows=60")</f>
        <v>#NAME?</v>
      </c>
      <c r="H95" s="129">
        <v>10.773666824607808</v>
      </c>
      <c r="I95" s="125" t="e">
        <f t="shared" ref="I95:I126" ca="1" si="49">+G95-$O$2</f>
        <v>#NAME?</v>
      </c>
      <c r="J95" s="130"/>
      <c r="N95" s="111" t="e">
        <f t="shared" ca="1" si="47"/>
        <v>#NAME?</v>
      </c>
      <c r="O95" s="112">
        <v>20</v>
      </c>
      <c r="P95" s="111" t="e">
        <f t="shared" ca="1" si="43"/>
        <v>#NAME?</v>
      </c>
      <c r="Q95" s="111" t="e">
        <f t="shared" ca="1" si="44"/>
        <v>#NAME?</v>
      </c>
      <c r="R95" s="113" t="e">
        <f ca="1">+Tabla13[[#This Row],[Fecha]]-Tabla13[[#This Row],[Inicio]]</f>
        <v>#NAME?</v>
      </c>
      <c r="S95" s="114" t="e">
        <f t="shared" ca="1" si="45"/>
        <v>#NAME?</v>
      </c>
      <c r="T95" s="127" t="e">
        <f ca="1">_xll.BDP(I28,"px_bid")</f>
        <v>#NAME?</v>
      </c>
      <c r="U95" s="116"/>
      <c r="V95" s="117" t="e">
        <f ca="1">+V94*(1+Tabla13[[#This Row],[Infla Bid]])</f>
        <v>#NAME?</v>
      </c>
      <c r="W95" s="123" t="e">
        <f ca="1">+((Tabla13[[#This Row],[Bid]]+Tabla13[[#This Row],[Δ]])/V94)^(Tabla13[[#This Row],[Dias Mes]]/Tabla13[[#This Row],[Dias UF]])-1</f>
        <v>#NAME?</v>
      </c>
      <c r="X95" s="128" t="e">
        <f ca="1">_xll.BDP(I28,"px_ask")</f>
        <v>#NAME?</v>
      </c>
      <c r="Y95" s="116"/>
      <c r="Z95" s="121" t="e">
        <f ca="1">+Z94*(Tabla13[[#This Row],[Infla Offer]]+1)</f>
        <v>#NAME?</v>
      </c>
      <c r="AA95" s="118" t="e">
        <f ca="1">+((Tabla13[[#This Row],[Offer ]]+Tabla13[[#This Row],[Δ2]])/Z94)^(Tabla13[[#This Row],[Dias Mes]]/Tabla13[[#This Row],[Dias UF]])-1</f>
        <v>#NAME?</v>
      </c>
      <c r="AB95" s="122" t="e">
        <f t="shared" ca="1" si="48"/>
        <v>#NAME?</v>
      </c>
      <c r="AC95" s="123" t="e">
        <f ca="1">Tabla13[[#This Row],[Mid]]/AB94-1</f>
        <v>#NAME?</v>
      </c>
      <c r="AD95" s="123" t="e">
        <f ca="1">+(Tabla13[[#This Row],[Mid]]/$W$104-1)*(360/(Tabla13[[#This Row],[Termino]]-$O$71))</f>
        <v>#NAME?</v>
      </c>
      <c r="AF95" s="13"/>
    </row>
    <row r="96" spans="2:32" ht="15">
      <c r="B96" s="91">
        <v>48429</v>
      </c>
      <c r="C96" s="190">
        <v>3.1216751622984469</v>
      </c>
      <c r="D96" s="125">
        <f t="shared" ca="1" si="46"/>
        <v>3605</v>
      </c>
      <c r="G96" s="91">
        <v>44960</v>
      </c>
      <c r="H96" s="129">
        <v>10.349393361744852</v>
      </c>
      <c r="I96" s="125">
        <f t="shared" ca="1" si="49"/>
        <v>136</v>
      </c>
      <c r="J96" s="130"/>
      <c r="N96" s="111" t="e">
        <f t="shared" ca="1" si="47"/>
        <v>#NAME?</v>
      </c>
      <c r="O96" s="112">
        <v>21</v>
      </c>
      <c r="P96" s="111" t="e">
        <f t="shared" ca="1" si="43"/>
        <v>#NAME?</v>
      </c>
      <c r="Q96" s="111" t="e">
        <f t="shared" ca="1" si="44"/>
        <v>#NAME?</v>
      </c>
      <c r="R96" s="113" t="e">
        <f ca="1">+Tabla13[[#This Row],[Fecha]]-Tabla13[[#This Row],[Inicio]]</f>
        <v>#NAME?</v>
      </c>
      <c r="S96" s="114" t="e">
        <f t="shared" ca="1" si="45"/>
        <v>#NAME?</v>
      </c>
      <c r="T96" s="127" t="e">
        <f ca="1">_xll.BDP(I29,"px_bid")</f>
        <v>#NAME?</v>
      </c>
      <c r="U96" s="116"/>
      <c r="V96" s="117" t="e">
        <f ca="1">+V95*(1+Tabla13[[#This Row],[Infla Bid]])</f>
        <v>#NAME?</v>
      </c>
      <c r="W96" s="123" t="e">
        <f ca="1">+((Tabla13[[#This Row],[Bid]]+Tabla13[[#This Row],[Δ]])/V95)^(Tabla13[[#This Row],[Dias Mes]]/Tabla13[[#This Row],[Dias UF]])-1</f>
        <v>#NAME?</v>
      </c>
      <c r="X96" s="128" t="e">
        <f ca="1">_xll.BDP(I29,"px_ask")</f>
        <v>#NAME?</v>
      </c>
      <c r="Y96" s="116"/>
      <c r="Z96" s="121" t="e">
        <f ca="1">+Z95*(Tabla13[[#This Row],[Infla Offer]]+1)</f>
        <v>#NAME?</v>
      </c>
      <c r="AA96" s="118" t="e">
        <f ca="1">+((Tabla13[[#This Row],[Offer ]]+Tabla13[[#This Row],[Δ2]])/Z95)^(Tabla13[[#This Row],[Dias Mes]]/Tabla13[[#This Row],[Dias UF]])-1</f>
        <v>#NAME?</v>
      </c>
      <c r="AB96" s="122" t="e">
        <f t="shared" ca="1" si="48"/>
        <v>#NAME?</v>
      </c>
      <c r="AC96" s="123" t="e">
        <f ca="1">Tabla13[[#This Row],[Mid]]/AB95-1</f>
        <v>#NAME?</v>
      </c>
      <c r="AD96" s="123" t="e">
        <f ca="1">+(Tabla13[[#This Row],[Mid]]/$W$104-1)*(360/(Tabla13[[#This Row],[Termino]]-$O$71))</f>
        <v>#NAME?</v>
      </c>
      <c r="AF96" s="13"/>
    </row>
    <row r="97" spans="2:32" ht="15">
      <c r="B97" s="91">
        <v>48613</v>
      </c>
      <c r="C97" s="190">
        <v>3.1216751622984642</v>
      </c>
      <c r="D97" s="125">
        <f t="shared" ca="1" si="46"/>
        <v>3789</v>
      </c>
      <c r="G97" s="91">
        <v>45141</v>
      </c>
      <c r="H97" s="129">
        <v>8.3278587186103259</v>
      </c>
      <c r="I97" s="125">
        <f t="shared" ca="1" si="49"/>
        <v>317</v>
      </c>
      <c r="J97" s="130"/>
      <c r="N97" s="111" t="e">
        <f t="shared" ca="1" si="47"/>
        <v>#NAME?</v>
      </c>
      <c r="O97" s="112">
        <v>22</v>
      </c>
      <c r="P97" s="111" t="e">
        <f t="shared" ca="1" si="43"/>
        <v>#NAME?</v>
      </c>
      <c r="Q97" s="111" t="e">
        <f t="shared" ca="1" si="44"/>
        <v>#NAME?</v>
      </c>
      <c r="R97" s="113" t="e">
        <f ca="1">+Tabla13[[#This Row],[Fecha]]-Tabla13[[#This Row],[Inicio]]</f>
        <v>#NAME?</v>
      </c>
      <c r="S97" s="114" t="e">
        <f t="shared" ca="1" si="45"/>
        <v>#NAME?</v>
      </c>
      <c r="T97" s="127" t="e">
        <f ca="1">_xll.BDP(I30,"px_bid")</f>
        <v>#NAME?</v>
      </c>
      <c r="U97" s="116"/>
      <c r="V97" s="117" t="e">
        <f ca="1">+V96*(1+Tabla13[[#This Row],[Infla Bid]])</f>
        <v>#NAME?</v>
      </c>
      <c r="W97" s="123" t="e">
        <f ca="1">+((Tabla13[[#This Row],[Bid]]+Tabla13[[#This Row],[Δ]])/V96)^(Tabla13[[#This Row],[Dias Mes]]/Tabla13[[#This Row],[Dias UF]])-1</f>
        <v>#NAME?</v>
      </c>
      <c r="X97" s="128" t="e">
        <f ca="1">_xll.BDP(I30,"px_ask")</f>
        <v>#NAME?</v>
      </c>
      <c r="Y97" s="116"/>
      <c r="Z97" s="121" t="e">
        <f ca="1">+Z96*(Tabla13[[#This Row],[Infla Offer]]+1)</f>
        <v>#NAME?</v>
      </c>
      <c r="AA97" s="118" t="e">
        <f ca="1">+((Tabla13[[#This Row],[Offer ]]+Tabla13[[#This Row],[Δ2]])/Z96)^(Tabla13[[#This Row],[Dias Mes]]/Tabla13[[#This Row],[Dias UF]])-1</f>
        <v>#NAME?</v>
      </c>
      <c r="AB97" s="122" t="e">
        <f t="shared" ca="1" si="48"/>
        <v>#NAME?</v>
      </c>
      <c r="AC97" s="123" t="e">
        <f ca="1">Tabla13[[#This Row],[Mid]]/AB96-1</f>
        <v>#NAME?</v>
      </c>
      <c r="AD97" s="123" t="e">
        <f ca="1">+(Tabla13[[#This Row],[Mid]]/$W$104-1)*(360/(Tabla13[[#This Row],[Termino]]-$O$71))</f>
        <v>#NAME?</v>
      </c>
      <c r="AF97" s="13"/>
    </row>
    <row r="98" spans="2:32" ht="15">
      <c r="B98" s="91">
        <v>48794</v>
      </c>
      <c r="C98" s="190">
        <v>3.0545284348853841</v>
      </c>
      <c r="D98" s="125">
        <f t="shared" ca="1" si="46"/>
        <v>3970</v>
      </c>
      <c r="G98" s="91">
        <v>45327</v>
      </c>
      <c r="H98" s="129">
        <v>7.0987614829651324</v>
      </c>
      <c r="I98" s="125">
        <f t="shared" ca="1" si="49"/>
        <v>503</v>
      </c>
      <c r="J98" s="130"/>
      <c r="N98" s="111" t="e">
        <f t="shared" ca="1" si="47"/>
        <v>#NAME?</v>
      </c>
      <c r="O98" s="112">
        <v>23</v>
      </c>
      <c r="P98" s="111" t="e">
        <f t="shared" ca="1" si="43"/>
        <v>#NAME?</v>
      </c>
      <c r="Q98" s="111" t="e">
        <f t="shared" ca="1" si="44"/>
        <v>#NAME?</v>
      </c>
      <c r="R98" s="113" t="e">
        <f ca="1">+Tabla13[[#This Row],[Fecha]]-Tabla13[[#This Row],[Inicio]]</f>
        <v>#NAME?</v>
      </c>
      <c r="S98" s="114" t="e">
        <f t="shared" ca="1" si="45"/>
        <v>#NAME?</v>
      </c>
      <c r="T98" s="127" t="e">
        <f ca="1">_xll.BDP(I31,"px_bid")</f>
        <v>#NAME?</v>
      </c>
      <c r="U98" s="116"/>
      <c r="V98" s="117" t="e">
        <f ca="1">+V97*(1+Tabla13[[#This Row],[Infla Bid]])</f>
        <v>#NAME?</v>
      </c>
      <c r="W98" s="123" t="e">
        <f ca="1">+((Tabla13[[#This Row],[Bid]]+Tabla13[[#This Row],[Δ]])/V97)^(Tabla13[[#This Row],[Dias Mes]]/Tabla13[[#This Row],[Dias UF]])-1</f>
        <v>#NAME?</v>
      </c>
      <c r="X98" s="128" t="e">
        <f ca="1">_xll.BDP(I31,"px_ask")</f>
        <v>#NAME?</v>
      </c>
      <c r="Y98" s="116"/>
      <c r="Z98" s="121" t="e">
        <f ca="1">+Z97*(Tabla13[[#This Row],[Infla Offer]]+1)</f>
        <v>#NAME?</v>
      </c>
      <c r="AA98" s="118" t="e">
        <f ca="1">+((Tabla13[[#This Row],[Offer ]]+Tabla13[[#This Row],[Δ2]])/Z97)^(Tabla13[[#This Row],[Dias Mes]]/Tabla13[[#This Row],[Dias UF]])-1</f>
        <v>#NAME?</v>
      </c>
      <c r="AB98" s="122" t="e">
        <f t="shared" ca="1" si="48"/>
        <v>#NAME?</v>
      </c>
      <c r="AC98" s="123" t="e">
        <f ca="1">Tabla13[[#This Row],[Mid]]/AB97-1</f>
        <v>#NAME?</v>
      </c>
      <c r="AD98" s="123" t="e">
        <f ca="1">+(Tabla13[[#This Row],[Mid]]/$W$104-1)*(360/(Tabla13[[#This Row],[Termino]]-$O$71))</f>
        <v>#NAME?</v>
      </c>
      <c r="AF98" s="13"/>
    </row>
    <row r="99" spans="2:32" ht="15">
      <c r="B99" s="91">
        <v>48978</v>
      </c>
      <c r="C99" s="190">
        <v>3.0545284348854498</v>
      </c>
      <c r="D99" s="125">
        <f t="shared" ca="1" si="46"/>
        <v>4154</v>
      </c>
      <c r="G99" s="91">
        <v>45509</v>
      </c>
      <c r="H99" s="129">
        <v>6.2735513221012784</v>
      </c>
      <c r="I99" s="125">
        <f t="shared" ca="1" si="49"/>
        <v>685</v>
      </c>
      <c r="J99" s="130"/>
      <c r="N99" s="111" t="e">
        <f t="shared" ca="1" si="47"/>
        <v>#NAME?</v>
      </c>
      <c r="O99" s="112">
        <v>24</v>
      </c>
      <c r="P99" s="111" t="e">
        <f t="shared" ca="1" si="43"/>
        <v>#NAME?</v>
      </c>
      <c r="Q99" s="111" t="e">
        <f t="shared" ca="1" si="44"/>
        <v>#NAME?</v>
      </c>
      <c r="R99" s="113" t="e">
        <f ca="1">+Tabla13[[#This Row],[Fecha]]-Tabla13[[#This Row],[Inicio]]</f>
        <v>#NAME?</v>
      </c>
      <c r="S99" s="114" t="e">
        <f t="shared" ca="1" si="45"/>
        <v>#NAME?</v>
      </c>
      <c r="T99" s="127" t="e">
        <f ca="1">_xll.BDP(I32,"px_bid")</f>
        <v>#NAME?</v>
      </c>
      <c r="U99" s="116"/>
      <c r="V99" s="117" t="e">
        <f ca="1">+V98*(1+Tabla13[[#This Row],[Infla Bid]])</f>
        <v>#NAME?</v>
      </c>
      <c r="W99" s="123" t="e">
        <f ca="1">+((Tabla13[[#This Row],[Bid]]+Tabla13[[#This Row],[Δ]])/V98)^(Tabla13[[#This Row],[Dias Mes]]/Tabla13[[#This Row],[Dias UF]])-1</f>
        <v>#NAME?</v>
      </c>
      <c r="X99" s="128" t="e">
        <f ca="1">_xll.BDP(I32,"px_ask")</f>
        <v>#NAME?</v>
      </c>
      <c r="Y99" s="116"/>
      <c r="Z99" s="121" t="e">
        <f ca="1">+Z98*(Tabla13[[#This Row],[Infla Offer]]+1)</f>
        <v>#NAME?</v>
      </c>
      <c r="AA99" s="118" t="e">
        <f ca="1">+((Tabla13[[#This Row],[Offer ]]+Tabla13[[#This Row],[Δ2]])/Z98)^(Tabla13[[#This Row],[Dias Mes]]/Tabla13[[#This Row],[Dias UF]])-1</f>
        <v>#NAME?</v>
      </c>
      <c r="AB99" s="122" t="e">
        <f t="shared" ca="1" si="48"/>
        <v>#NAME?</v>
      </c>
      <c r="AC99" s="123" t="e">
        <f ca="1">Tabla13[[#This Row],[Mid]]/AB98-1</f>
        <v>#NAME?</v>
      </c>
      <c r="AD99" s="123" t="e">
        <f ca="1">+(Tabla13[[#This Row],[Mid]]/$W$104-1)*(360/(Tabla13[[#This Row],[Termino]]-$O$71))</f>
        <v>#NAME?</v>
      </c>
      <c r="AF99" s="13"/>
    </row>
    <row r="100" spans="2:32" ht="15">
      <c r="B100" s="91">
        <v>49159</v>
      </c>
      <c r="C100" s="190">
        <v>3.1541057065590441</v>
      </c>
      <c r="D100" s="125">
        <f t="shared" ca="1" si="46"/>
        <v>4335</v>
      </c>
      <c r="G100" s="91">
        <v>45691</v>
      </c>
      <c r="H100" s="129">
        <v>5.3610473073927079</v>
      </c>
      <c r="I100" s="125">
        <f t="shared" ca="1" si="49"/>
        <v>867</v>
      </c>
      <c r="J100" s="130"/>
      <c r="N100" s="111" t="e">
        <f t="shared" ca="1" si="47"/>
        <v>#NAME?</v>
      </c>
      <c r="O100" s="112">
        <v>25</v>
      </c>
      <c r="P100" s="111" t="e">
        <f t="shared" ca="1" si="43"/>
        <v>#NAME?</v>
      </c>
      <c r="Q100" s="111" t="e">
        <f t="shared" ca="1" si="44"/>
        <v>#NAME?</v>
      </c>
      <c r="R100" s="113" t="e">
        <f ca="1">+Tabla13[[#This Row],[Fecha]]-Tabla13[[#This Row],[Inicio]]</f>
        <v>#NAME?</v>
      </c>
      <c r="S100" s="114" t="e">
        <f t="shared" ca="1" si="45"/>
        <v>#NAME?</v>
      </c>
      <c r="T100" s="127" t="e">
        <f ca="1">+J33</f>
        <v>#NAME?</v>
      </c>
      <c r="U100" s="116"/>
      <c r="V100" s="117" t="e">
        <f ca="1">+V99*(1+Tabla13[[#This Row],[Infla Bid]])</f>
        <v>#NAME?</v>
      </c>
      <c r="W100" s="123" t="e">
        <f ca="1">+((Tabla13[[#This Row],[Bid]]+Tabla13[[#This Row],[Δ]])/V99)^(Tabla13[[#This Row],[Dias Mes]]/Tabla13[[#This Row],[Dias UF]])-1</f>
        <v>#NAME?</v>
      </c>
      <c r="X100" s="128" t="e">
        <f ca="1">+Tabla13[[#This Row],[Bid]]</f>
        <v>#NAME?</v>
      </c>
      <c r="Y100" s="116"/>
      <c r="Z100" s="121" t="e">
        <f ca="1">+Z99*(Tabla13[[#This Row],[Infla Offer]]+1)</f>
        <v>#NAME?</v>
      </c>
      <c r="AA100" s="118" t="e">
        <f ca="1">+((Tabla13[[#This Row],[Offer ]]+Tabla13[[#This Row],[Δ2]])/Z99)^(Tabla13[[#This Row],[Dias Mes]]/Tabla13[[#This Row],[Dias UF]])-1</f>
        <v>#NAME?</v>
      </c>
      <c r="AB100" s="122" t="e">
        <f t="shared" ca="1" si="48"/>
        <v>#NAME?</v>
      </c>
      <c r="AC100" s="123" t="e">
        <f ca="1">Tabla13[[#This Row],[Mid]]/AB99-1</f>
        <v>#NAME?</v>
      </c>
      <c r="AD100" s="123" t="e">
        <f ca="1">+(Tabla13[[#This Row],[Mid]]/$W$104-1)*(360/(Tabla13[[#This Row],[Termino]]-$O$71))</f>
        <v>#NAME?</v>
      </c>
      <c r="AF100" s="13"/>
    </row>
    <row r="101" spans="2:32">
      <c r="B101" s="91">
        <v>49345</v>
      </c>
      <c r="C101" s="190">
        <v>3.1541057065590246</v>
      </c>
      <c r="D101" s="125">
        <f t="shared" ca="1" si="46"/>
        <v>4521</v>
      </c>
      <c r="G101" s="91">
        <v>45873</v>
      </c>
      <c r="H101" s="129">
        <v>5.2449625918717047</v>
      </c>
      <c r="I101" s="125">
        <f t="shared" ca="1" si="49"/>
        <v>1049</v>
      </c>
      <c r="J101" s="130"/>
      <c r="N101" s="131"/>
    </row>
    <row r="102" spans="2:32" ht="15">
      <c r="B102" s="91">
        <v>49524</v>
      </c>
      <c r="C102" s="190">
        <v>3.1541057065590516</v>
      </c>
      <c r="D102" s="125">
        <f t="shared" ca="1" si="46"/>
        <v>4700</v>
      </c>
      <c r="G102" s="91">
        <v>46056</v>
      </c>
      <c r="H102" s="129">
        <v>4.6271914000450831</v>
      </c>
      <c r="I102" s="125">
        <f t="shared" ca="1" si="49"/>
        <v>1232</v>
      </c>
      <c r="J102" s="130"/>
      <c r="N102" s="132" t="s">
        <v>111</v>
      </c>
      <c r="O102" s="133">
        <v>0</v>
      </c>
      <c r="P102" s="8"/>
      <c r="R102" s="8"/>
      <c r="S102" s="8"/>
      <c r="T102" s="8"/>
      <c r="U102" s="8"/>
      <c r="V102" s="8"/>
      <c r="W102" s="8"/>
      <c r="X102" s="8"/>
      <c r="Y102" s="8"/>
      <c r="Z102" s="8"/>
      <c r="AA102" s="8"/>
    </row>
    <row r="103" spans="2:32" ht="15">
      <c r="B103" s="91">
        <v>49709</v>
      </c>
      <c r="C103" s="190">
        <v>3.1541057065590703</v>
      </c>
      <c r="D103" s="125">
        <f t="shared" ca="1" si="46"/>
        <v>4885</v>
      </c>
      <c r="G103" s="91">
        <v>46237</v>
      </c>
      <c r="H103" s="129">
        <v>5.3677999729467185</v>
      </c>
      <c r="I103" s="125">
        <f t="shared" ca="1" si="49"/>
        <v>1413</v>
      </c>
      <c r="J103" s="130"/>
      <c r="N103" s="134" t="s">
        <v>86</v>
      </c>
      <c r="O103" s="135" t="s">
        <v>31</v>
      </c>
      <c r="P103" s="135" t="s">
        <v>36</v>
      </c>
      <c r="Q103" s="135" t="s">
        <v>112</v>
      </c>
      <c r="R103" s="135" t="s">
        <v>99</v>
      </c>
      <c r="S103" s="135" t="s">
        <v>113</v>
      </c>
      <c r="T103" s="135" t="s">
        <v>114</v>
      </c>
      <c r="U103" s="135" t="s">
        <v>102</v>
      </c>
      <c r="V103" s="136" t="s">
        <v>106</v>
      </c>
      <c r="W103" s="135" t="s">
        <v>115</v>
      </c>
      <c r="X103" s="135" t="s">
        <v>116</v>
      </c>
      <c r="Y103" s="135" t="s">
        <v>117</v>
      </c>
      <c r="Z103" s="137" t="s">
        <v>118</v>
      </c>
    </row>
    <row r="104" spans="2:32" ht="15">
      <c r="B104" s="91">
        <v>49891</v>
      </c>
      <c r="C104" s="190">
        <v>3.1541057065590641</v>
      </c>
      <c r="D104" s="125">
        <f t="shared" ca="1" si="46"/>
        <v>5067</v>
      </c>
      <c r="G104" s="91">
        <v>46421</v>
      </c>
      <c r="H104" s="129">
        <v>5.0490131001949212</v>
      </c>
      <c r="I104" s="125">
        <f t="shared" ca="1" si="49"/>
        <v>1597</v>
      </c>
      <c r="J104" s="130"/>
      <c r="N104" s="138">
        <v>0</v>
      </c>
      <c r="O104" s="139">
        <f t="shared" ref="O104:O167" ca="1" si="50">+N104+TODAY()+$O$102</f>
        <v>44824</v>
      </c>
      <c r="P104" s="140">
        <f t="shared" ref="P104:P167" ca="1" si="51">IF(DAY(O104)=9,MATCH(O104,$Q$75:$Q$100,1)-1,IFERROR(MATCH(O104,$Q$75:$Q$100,1),0))</f>
        <v>1</v>
      </c>
      <c r="Q104" s="141" t="e">
        <f ca="1">R104-(VLOOKUP(P104,$O$75:$Q$100,3,FALSE)-O104)</f>
        <v>#NAME?</v>
      </c>
      <c r="R104" s="138" t="e">
        <f ca="1">VLOOKUP(P104,Tabla13[[Aux]:[Dias Mes]],5,FALSE)</f>
        <v>#NAME?</v>
      </c>
      <c r="S104" s="142" t="e">
        <f ca="1">VLOOKUP(P104,Tabla13[[Aux]:[Infla Bid]],9,FALSE)</f>
        <v>#NAME?</v>
      </c>
      <c r="T104" s="142" t="e">
        <f ca="1">VLOOKUP(P104,Tabla13[[Aux]:[Infla Offer]],13,FALSE)</f>
        <v>#NAME?</v>
      </c>
      <c r="U104" s="143" t="e">
        <f ca="1">$O$70*(1+S104)^(Q104/R104)</f>
        <v>#NAME?</v>
      </c>
      <c r="V104" s="143" t="e">
        <f ca="1">$O$70*(1+T104)^(Q104/R104)</f>
        <v>#NAME?</v>
      </c>
      <c r="W104" s="143" t="e">
        <f t="shared" ref="W104:W167" ca="1" si="52">AVERAGE(U104:V104)</f>
        <v>#NAME?</v>
      </c>
      <c r="X104" s="144"/>
      <c r="Y104" s="142"/>
      <c r="Z104" s="142"/>
      <c r="AE104" s="12"/>
    </row>
    <row r="105" spans="2:32" ht="15">
      <c r="B105" s="91">
        <v>50074</v>
      </c>
      <c r="C105" s="190">
        <v>3.1541057065591085</v>
      </c>
      <c r="D105" s="125">
        <f t="shared" ca="1" si="46"/>
        <v>5250</v>
      </c>
      <c r="G105" s="91">
        <v>46602</v>
      </c>
      <c r="H105" s="129">
        <v>5.4082691054089693</v>
      </c>
      <c r="I105" s="125">
        <f t="shared" ca="1" si="49"/>
        <v>1778</v>
      </c>
      <c r="J105" s="130"/>
      <c r="N105" s="145">
        <v>1</v>
      </c>
      <c r="O105" s="139">
        <f t="shared" ca="1" si="50"/>
        <v>44825</v>
      </c>
      <c r="P105" s="140">
        <f t="shared" ca="1" si="51"/>
        <v>1</v>
      </c>
      <c r="Q105" s="141" t="e">
        <f t="shared" ref="Q105:Q167" ca="1" si="53">R105-(VLOOKUP(P105,$O$75:$Q$100,3,FALSE)-O105)</f>
        <v>#NAME?</v>
      </c>
      <c r="R105" s="138" t="e">
        <f ca="1">VLOOKUP(P105,Tabla13[[Aux]:[Dias Mes]],5,FALSE)</f>
        <v>#NAME?</v>
      </c>
      <c r="S105" s="142" t="e">
        <f ca="1">VLOOKUP(P105,Tabla13[[Aux]:[Infla Bid]],9,FALSE)</f>
        <v>#NAME?</v>
      </c>
      <c r="T105" s="142" t="e">
        <f ca="1">VLOOKUP(P105,Tabla13[[Aux]:[Infla Offer]],13,FALSE)</f>
        <v>#NAME?</v>
      </c>
      <c r="U105" s="143" t="e">
        <f t="shared" ref="U105:U168" ca="1" si="54">U104*(1+S105)^(1/R105)</f>
        <v>#NAME?</v>
      </c>
      <c r="V105" s="143" t="e">
        <f t="shared" ref="V105:V168" ca="1" si="55">V104*(1+T105)^(1/R105)</f>
        <v>#NAME?</v>
      </c>
      <c r="W105" s="143" t="e">
        <f t="shared" ca="1" si="52"/>
        <v>#NAME?</v>
      </c>
      <c r="X105" s="146" t="e">
        <f t="shared" ref="X105:X168" ca="1" si="56">(U105/$U$104-1)*360/N105</f>
        <v>#NAME?</v>
      </c>
      <c r="Y105" s="146" t="e">
        <f t="shared" ref="Y105:Y168" ca="1" si="57">(V105/$V$104-1)*360/N105</f>
        <v>#NAME?</v>
      </c>
      <c r="Z105" s="146" t="e">
        <f t="shared" ref="Z105:Z168" ca="1" si="58">+(Y105+X105)/2</f>
        <v>#NAME?</v>
      </c>
      <c r="AB105" s="200"/>
      <c r="AC105" s="20"/>
      <c r="AF105" s="13"/>
    </row>
    <row r="106" spans="2:32" ht="15">
      <c r="B106" s="91">
        <v>50255</v>
      </c>
      <c r="C106" s="190">
        <v>2.9694929607946321</v>
      </c>
      <c r="D106" s="125">
        <f t="shared" ca="1" si="46"/>
        <v>5431</v>
      </c>
      <c r="G106" s="91">
        <v>46786</v>
      </c>
      <c r="H106" s="129">
        <v>5.2119475724715425</v>
      </c>
      <c r="I106" s="125">
        <f t="shared" ca="1" si="49"/>
        <v>1962</v>
      </c>
      <c r="J106" s="130"/>
      <c r="N106" s="138">
        <v>2</v>
      </c>
      <c r="O106" s="139">
        <f t="shared" ca="1" si="50"/>
        <v>44826</v>
      </c>
      <c r="P106" s="140">
        <f t="shared" ca="1" si="51"/>
        <v>1</v>
      </c>
      <c r="Q106" s="141" t="e">
        <f t="shared" ca="1" si="53"/>
        <v>#NAME?</v>
      </c>
      <c r="R106" s="138" t="e">
        <f ca="1">VLOOKUP(P106,Tabla13[[Aux]:[Dias Mes]],5,FALSE)</f>
        <v>#NAME?</v>
      </c>
      <c r="S106" s="142" t="e">
        <f ca="1">VLOOKUP(P106,Tabla13[[Aux]:[Infla Bid]],9,FALSE)</f>
        <v>#NAME?</v>
      </c>
      <c r="T106" s="142" t="e">
        <f ca="1">VLOOKUP(P106,Tabla13[[Aux]:[Infla Offer]],13,FALSE)</f>
        <v>#NAME?</v>
      </c>
      <c r="U106" s="143" t="e">
        <f t="shared" ca="1" si="54"/>
        <v>#NAME?</v>
      </c>
      <c r="V106" s="143" t="e">
        <f t="shared" ca="1" si="55"/>
        <v>#NAME?</v>
      </c>
      <c r="W106" s="143" t="e">
        <f t="shared" ca="1" si="52"/>
        <v>#NAME?</v>
      </c>
      <c r="X106" s="146" t="e">
        <f t="shared" ca="1" si="56"/>
        <v>#NAME?</v>
      </c>
      <c r="Y106" s="146" t="e">
        <f t="shared" ca="1" si="57"/>
        <v>#NAME?</v>
      </c>
      <c r="Z106" s="146" t="e">
        <f t="shared" ca="1" si="58"/>
        <v>#NAME?</v>
      </c>
      <c r="AB106" s="200"/>
      <c r="AF106" s="13"/>
    </row>
    <row r="107" spans="2:32" ht="15">
      <c r="B107" s="91">
        <v>50439</v>
      </c>
      <c r="C107" s="190">
        <v>2.9694929607946032</v>
      </c>
      <c r="D107" s="125">
        <f t="shared" ca="1" si="46"/>
        <v>5615</v>
      </c>
      <c r="G107" s="91">
        <v>46968</v>
      </c>
      <c r="H107" s="129">
        <v>5.3867576947743245</v>
      </c>
      <c r="I107" s="125">
        <f t="shared" ca="1" si="49"/>
        <v>2144</v>
      </c>
      <c r="J107" s="130"/>
      <c r="N107" s="145">
        <v>3</v>
      </c>
      <c r="O107" s="139">
        <f t="shared" ca="1" si="50"/>
        <v>44827</v>
      </c>
      <c r="P107" s="140">
        <f t="shared" ca="1" si="51"/>
        <v>1</v>
      </c>
      <c r="Q107" s="141" t="e">
        <f t="shared" ca="1" si="53"/>
        <v>#NAME?</v>
      </c>
      <c r="R107" s="138" t="e">
        <f ca="1">VLOOKUP(P107,Tabla13[[Aux]:[Dias Mes]],5,FALSE)</f>
        <v>#NAME?</v>
      </c>
      <c r="S107" s="142" t="e">
        <f ca="1">VLOOKUP(P107,Tabla13[[Aux]:[Infla Bid]],9,FALSE)</f>
        <v>#NAME?</v>
      </c>
      <c r="T107" s="142" t="e">
        <f ca="1">VLOOKUP(P107,Tabla13[[Aux]:[Infla Offer]],13,FALSE)</f>
        <v>#NAME?</v>
      </c>
      <c r="U107" s="143" t="e">
        <f t="shared" ca="1" si="54"/>
        <v>#NAME?</v>
      </c>
      <c r="V107" s="143" t="e">
        <f t="shared" ca="1" si="55"/>
        <v>#NAME?</v>
      </c>
      <c r="W107" s="143" t="e">
        <f t="shared" ca="1" si="52"/>
        <v>#NAME?</v>
      </c>
      <c r="X107" s="146" t="e">
        <f t="shared" ca="1" si="56"/>
        <v>#NAME?</v>
      </c>
      <c r="Y107" s="146" t="e">
        <f t="shared" ca="1" si="57"/>
        <v>#NAME?</v>
      </c>
      <c r="Z107" s="146" t="e">
        <f t="shared" ca="1" si="58"/>
        <v>#NAME?</v>
      </c>
      <c r="AB107" s="200"/>
      <c r="AF107" s="13"/>
    </row>
    <row r="108" spans="2:32" ht="15">
      <c r="B108" s="91">
        <v>50620</v>
      </c>
      <c r="C108" s="190">
        <v>2.9694929607945872</v>
      </c>
      <c r="D108" s="125">
        <f t="shared" ref="D108:D135" ca="1" si="59">+B108-$O$2</f>
        <v>5796</v>
      </c>
      <c r="G108" s="91">
        <v>47154</v>
      </c>
      <c r="H108" s="129">
        <v>5.2574348499610402</v>
      </c>
      <c r="I108" s="125">
        <f t="shared" ca="1" si="49"/>
        <v>2330</v>
      </c>
      <c r="J108" s="130"/>
      <c r="N108" s="138">
        <v>4</v>
      </c>
      <c r="O108" s="139">
        <f t="shared" ca="1" si="50"/>
        <v>44828</v>
      </c>
      <c r="P108" s="140">
        <f t="shared" ca="1" si="51"/>
        <v>1</v>
      </c>
      <c r="Q108" s="141" t="e">
        <f t="shared" ca="1" si="53"/>
        <v>#NAME?</v>
      </c>
      <c r="R108" s="138" t="e">
        <f ca="1">VLOOKUP(P108,Tabla13[[Aux]:[Dias Mes]],5,FALSE)</f>
        <v>#NAME?</v>
      </c>
      <c r="S108" s="142" t="e">
        <f ca="1">VLOOKUP(P108,Tabla13[[Aux]:[Infla Bid]],9,FALSE)</f>
        <v>#NAME?</v>
      </c>
      <c r="T108" s="142" t="e">
        <f ca="1">VLOOKUP(P108,Tabla13[[Aux]:[Infla Offer]],13,FALSE)</f>
        <v>#NAME?</v>
      </c>
      <c r="U108" s="143" t="e">
        <f t="shared" ca="1" si="54"/>
        <v>#NAME?</v>
      </c>
      <c r="V108" s="143" t="e">
        <f t="shared" ca="1" si="55"/>
        <v>#NAME?</v>
      </c>
      <c r="W108" s="143" t="e">
        <f t="shared" ca="1" si="52"/>
        <v>#NAME?</v>
      </c>
      <c r="X108" s="146" t="e">
        <f t="shared" ca="1" si="56"/>
        <v>#NAME?</v>
      </c>
      <c r="Y108" s="146" t="e">
        <f t="shared" ca="1" si="57"/>
        <v>#NAME?</v>
      </c>
      <c r="Z108" s="146" t="e">
        <f t="shared" ca="1" si="58"/>
        <v>#NAME?</v>
      </c>
      <c r="AB108" s="200"/>
      <c r="AF108" s="13"/>
    </row>
    <row r="109" spans="2:32" ht="15">
      <c r="B109" s="91">
        <v>50804</v>
      </c>
      <c r="C109" s="190">
        <v>2.9694929607945122</v>
      </c>
      <c r="D109" s="125">
        <f t="shared" ca="1" si="59"/>
        <v>5980</v>
      </c>
      <c r="G109" s="91">
        <v>47333</v>
      </c>
      <c r="H109" s="129">
        <v>5.7472123992587942</v>
      </c>
      <c r="I109" s="125">
        <f t="shared" ca="1" si="49"/>
        <v>2509</v>
      </c>
      <c r="J109" s="130"/>
      <c r="N109" s="145">
        <v>5</v>
      </c>
      <c r="O109" s="139">
        <f t="shared" ca="1" si="50"/>
        <v>44829</v>
      </c>
      <c r="P109" s="140">
        <f t="shared" ca="1" si="51"/>
        <v>1</v>
      </c>
      <c r="Q109" s="141" t="e">
        <f t="shared" ca="1" si="53"/>
        <v>#NAME?</v>
      </c>
      <c r="R109" s="138" t="e">
        <f ca="1">VLOOKUP(P109,Tabla13[[Aux]:[Dias Mes]],5,FALSE)</f>
        <v>#NAME?</v>
      </c>
      <c r="S109" s="142" t="e">
        <f ca="1">VLOOKUP(P109,Tabla13[[Aux]:[Infla Bid]],9,FALSE)</f>
        <v>#NAME?</v>
      </c>
      <c r="T109" s="142" t="e">
        <f ca="1">VLOOKUP(P109,Tabla13[[Aux]:[Infla Offer]],13,FALSE)</f>
        <v>#NAME?</v>
      </c>
      <c r="U109" s="143" t="e">
        <f t="shared" ca="1" si="54"/>
        <v>#NAME?</v>
      </c>
      <c r="V109" s="143" t="e">
        <f t="shared" ca="1" si="55"/>
        <v>#NAME?</v>
      </c>
      <c r="W109" s="143" t="e">
        <f t="shared" ca="1" si="52"/>
        <v>#NAME?</v>
      </c>
      <c r="X109" s="146" t="e">
        <f t="shared" ca="1" si="56"/>
        <v>#NAME?</v>
      </c>
      <c r="Y109" s="146" t="e">
        <f t="shared" ca="1" si="57"/>
        <v>#NAME?</v>
      </c>
      <c r="Z109" s="146" t="e">
        <f t="shared" ca="1" si="58"/>
        <v>#NAME?</v>
      </c>
      <c r="AB109" s="200"/>
      <c r="AF109" s="13"/>
    </row>
    <row r="110" spans="2:32" ht="15">
      <c r="B110" s="91">
        <v>50985</v>
      </c>
      <c r="C110" s="190">
        <v>2.969492960794677</v>
      </c>
      <c r="D110" s="125">
        <f t="shared" ca="1" si="59"/>
        <v>6161</v>
      </c>
      <c r="G110" s="91">
        <v>47518</v>
      </c>
      <c r="H110" s="129">
        <v>5.6702237054517823</v>
      </c>
      <c r="I110" s="125">
        <f t="shared" ca="1" si="49"/>
        <v>2694</v>
      </c>
      <c r="J110" s="130"/>
      <c r="N110" s="138">
        <v>6</v>
      </c>
      <c r="O110" s="139">
        <f t="shared" ca="1" si="50"/>
        <v>44830</v>
      </c>
      <c r="P110" s="140">
        <f t="shared" ca="1" si="51"/>
        <v>1</v>
      </c>
      <c r="Q110" s="141" t="e">
        <f t="shared" ca="1" si="53"/>
        <v>#NAME?</v>
      </c>
      <c r="R110" s="138" t="e">
        <f ca="1">VLOOKUP(P110,Tabla13[[Aux]:[Dias Mes]],5,FALSE)</f>
        <v>#NAME?</v>
      </c>
      <c r="S110" s="142" t="e">
        <f ca="1">VLOOKUP(P110,Tabla13[[Aux]:[Infla Bid]],9,FALSE)</f>
        <v>#NAME?</v>
      </c>
      <c r="T110" s="142" t="e">
        <f ca="1">VLOOKUP(P110,Tabla13[[Aux]:[Infla Offer]],13,FALSE)</f>
        <v>#NAME?</v>
      </c>
      <c r="U110" s="143" t="e">
        <f t="shared" ca="1" si="54"/>
        <v>#NAME?</v>
      </c>
      <c r="V110" s="143" t="e">
        <f t="shared" ca="1" si="55"/>
        <v>#NAME?</v>
      </c>
      <c r="W110" s="143" t="e">
        <f t="shared" ca="1" si="52"/>
        <v>#NAME?</v>
      </c>
      <c r="X110" s="146" t="e">
        <f t="shared" ca="1" si="56"/>
        <v>#NAME?</v>
      </c>
      <c r="Y110" s="146" t="e">
        <f t="shared" ca="1" si="57"/>
        <v>#NAME?</v>
      </c>
      <c r="Z110" s="146" t="e">
        <f t="shared" ca="1" si="58"/>
        <v>#NAME?</v>
      </c>
      <c r="AB110" s="200"/>
      <c r="AF110" s="13"/>
    </row>
    <row r="111" spans="2:32" ht="15">
      <c r="B111" s="91">
        <v>51169</v>
      </c>
      <c r="C111" s="190">
        <v>2.9694929607945304</v>
      </c>
      <c r="D111" s="125">
        <f t="shared" ca="1" si="59"/>
        <v>6345</v>
      </c>
      <c r="G111" s="91">
        <v>47700</v>
      </c>
      <c r="H111" s="129">
        <v>5.7259422739126542</v>
      </c>
      <c r="I111" s="125">
        <f t="shared" ca="1" si="49"/>
        <v>2876</v>
      </c>
      <c r="J111" s="130"/>
      <c r="N111" s="145">
        <v>7</v>
      </c>
      <c r="O111" s="139">
        <f t="shared" ca="1" si="50"/>
        <v>44831</v>
      </c>
      <c r="P111" s="140">
        <f t="shared" ca="1" si="51"/>
        <v>1</v>
      </c>
      <c r="Q111" s="141" t="e">
        <f t="shared" ca="1" si="53"/>
        <v>#NAME?</v>
      </c>
      <c r="R111" s="138" t="e">
        <f ca="1">VLOOKUP(P111,Tabla13[[Aux]:[Dias Mes]],5,FALSE)</f>
        <v>#NAME?</v>
      </c>
      <c r="S111" s="142" t="e">
        <f ca="1">VLOOKUP(P111,Tabla13[[Aux]:[Infla Bid]],9,FALSE)</f>
        <v>#NAME?</v>
      </c>
      <c r="T111" s="142" t="e">
        <f ca="1">VLOOKUP(P111,Tabla13[[Aux]:[Infla Offer]],13,FALSE)</f>
        <v>#NAME?</v>
      </c>
      <c r="U111" s="143" t="e">
        <f t="shared" ca="1" si="54"/>
        <v>#NAME?</v>
      </c>
      <c r="V111" s="143" t="e">
        <f t="shared" ca="1" si="55"/>
        <v>#NAME?</v>
      </c>
      <c r="W111" s="143" t="e">
        <f t="shared" ca="1" si="52"/>
        <v>#NAME?</v>
      </c>
      <c r="X111" s="146" t="e">
        <f t="shared" ca="1" si="56"/>
        <v>#NAME?</v>
      </c>
      <c r="Y111" s="146" t="e">
        <f t="shared" ca="1" si="57"/>
        <v>#NAME?</v>
      </c>
      <c r="Z111" s="146" t="e">
        <f t="shared" ca="1" si="58"/>
        <v>#NAME?</v>
      </c>
      <c r="AB111" s="200"/>
      <c r="AF111" s="13"/>
    </row>
    <row r="112" spans="2:32" ht="15">
      <c r="B112" s="91">
        <v>51351</v>
      </c>
      <c r="C112" s="190">
        <v>2.9694929607946037</v>
      </c>
      <c r="D112" s="125">
        <f t="shared" ca="1" si="59"/>
        <v>6527</v>
      </c>
      <c r="G112" s="91">
        <v>47882</v>
      </c>
      <c r="H112" s="129">
        <v>5.6612006652758673</v>
      </c>
      <c r="I112" s="125">
        <f t="shared" ca="1" si="49"/>
        <v>3058</v>
      </c>
      <c r="J112" s="130"/>
      <c r="N112" s="138">
        <v>8</v>
      </c>
      <c r="O112" s="139">
        <f t="shared" ca="1" si="50"/>
        <v>44832</v>
      </c>
      <c r="P112" s="140">
        <f t="shared" ca="1" si="51"/>
        <v>1</v>
      </c>
      <c r="Q112" s="141" t="e">
        <f t="shared" ca="1" si="53"/>
        <v>#NAME?</v>
      </c>
      <c r="R112" s="138" t="e">
        <f ca="1">VLOOKUP(P112,Tabla13[[Aux]:[Dias Mes]],5,FALSE)</f>
        <v>#NAME?</v>
      </c>
      <c r="S112" s="142" t="e">
        <f ca="1">VLOOKUP(P112,Tabla13[[Aux]:[Infla Bid]],9,FALSE)</f>
        <v>#NAME?</v>
      </c>
      <c r="T112" s="142" t="e">
        <f ca="1">VLOOKUP(P112,Tabla13[[Aux]:[Infla Offer]],13,FALSE)</f>
        <v>#NAME?</v>
      </c>
      <c r="U112" s="143" t="e">
        <f t="shared" ca="1" si="54"/>
        <v>#NAME?</v>
      </c>
      <c r="V112" s="143" t="e">
        <f t="shared" ca="1" si="55"/>
        <v>#NAME?</v>
      </c>
      <c r="W112" s="143" t="e">
        <f t="shared" ca="1" si="52"/>
        <v>#NAME?</v>
      </c>
      <c r="X112" s="146" t="e">
        <f t="shared" ca="1" si="56"/>
        <v>#NAME?</v>
      </c>
      <c r="Y112" s="146" t="e">
        <f t="shared" ca="1" si="57"/>
        <v>#NAME?</v>
      </c>
      <c r="Z112" s="146" t="e">
        <f t="shared" ca="1" si="58"/>
        <v>#NAME?</v>
      </c>
      <c r="AB112" s="200"/>
      <c r="AF112" s="13"/>
    </row>
    <row r="113" spans="2:32" ht="15">
      <c r="B113" s="91">
        <v>51536</v>
      </c>
      <c r="C113" s="190">
        <v>2.969492960794553</v>
      </c>
      <c r="D113" s="125">
        <f t="shared" ca="1" si="59"/>
        <v>6712</v>
      </c>
      <c r="G113" s="91">
        <v>48064</v>
      </c>
      <c r="H113" s="129">
        <v>6.0985773334396143</v>
      </c>
      <c r="I113" s="125">
        <f t="shared" ca="1" si="49"/>
        <v>3240</v>
      </c>
      <c r="J113" s="130"/>
      <c r="N113" s="145">
        <v>9</v>
      </c>
      <c r="O113" s="139">
        <f t="shared" ca="1" si="50"/>
        <v>44833</v>
      </c>
      <c r="P113" s="140">
        <f t="shared" ca="1" si="51"/>
        <v>1</v>
      </c>
      <c r="Q113" s="141" t="e">
        <f t="shared" ca="1" si="53"/>
        <v>#NAME?</v>
      </c>
      <c r="R113" s="138" t="e">
        <f ca="1">VLOOKUP(P113,Tabla13[[Aux]:[Dias Mes]],5,FALSE)</f>
        <v>#NAME?</v>
      </c>
      <c r="S113" s="142" t="e">
        <f ca="1">VLOOKUP(P113,Tabla13[[Aux]:[Infla Bid]],9,FALSE)</f>
        <v>#NAME?</v>
      </c>
      <c r="T113" s="142" t="e">
        <f ca="1">VLOOKUP(P113,Tabla13[[Aux]:[Infla Offer]],13,FALSE)</f>
        <v>#NAME?</v>
      </c>
      <c r="U113" s="143" t="e">
        <f t="shared" ca="1" si="54"/>
        <v>#NAME?</v>
      </c>
      <c r="V113" s="143" t="e">
        <f t="shared" ca="1" si="55"/>
        <v>#NAME?</v>
      </c>
      <c r="W113" s="143" t="e">
        <f t="shared" ca="1" si="52"/>
        <v>#NAME?</v>
      </c>
      <c r="X113" s="146" t="e">
        <f t="shared" ca="1" si="56"/>
        <v>#NAME?</v>
      </c>
      <c r="Y113" s="146" t="e">
        <f t="shared" ca="1" si="57"/>
        <v>#NAME?</v>
      </c>
      <c r="Z113" s="146" t="e">
        <f t="shared" ca="1" si="58"/>
        <v>#NAME?</v>
      </c>
      <c r="AB113" s="200"/>
      <c r="AF113" s="13"/>
    </row>
    <row r="114" spans="2:32" ht="15">
      <c r="B114" s="91">
        <v>51718</v>
      </c>
      <c r="C114" s="190">
        <v>2.9694929607945872</v>
      </c>
      <c r="D114" s="125">
        <f t="shared" ca="1" si="59"/>
        <v>6894</v>
      </c>
      <c r="G114" s="91">
        <v>48247</v>
      </c>
      <c r="H114" s="129">
        <v>6.0577249911502484</v>
      </c>
      <c r="I114" s="125">
        <f t="shared" ca="1" si="49"/>
        <v>3423</v>
      </c>
      <c r="J114" s="130"/>
      <c r="N114" s="138">
        <v>10</v>
      </c>
      <c r="O114" s="139">
        <f t="shared" ca="1" si="50"/>
        <v>44834</v>
      </c>
      <c r="P114" s="140">
        <f t="shared" ca="1" si="51"/>
        <v>1</v>
      </c>
      <c r="Q114" s="141" t="e">
        <f t="shared" ca="1" si="53"/>
        <v>#NAME?</v>
      </c>
      <c r="R114" s="138" t="e">
        <f ca="1">VLOOKUP(P114,Tabla13[[Aux]:[Dias Mes]],5,FALSE)</f>
        <v>#NAME?</v>
      </c>
      <c r="S114" s="142" t="e">
        <f ca="1">VLOOKUP(P114,Tabla13[[Aux]:[Infla Bid]],9,FALSE)</f>
        <v>#NAME?</v>
      </c>
      <c r="T114" s="142" t="e">
        <f ca="1">VLOOKUP(P114,Tabla13[[Aux]:[Infla Offer]],13,FALSE)</f>
        <v>#NAME?</v>
      </c>
      <c r="U114" s="143" t="e">
        <f t="shared" ca="1" si="54"/>
        <v>#NAME?</v>
      </c>
      <c r="V114" s="143" t="e">
        <f t="shared" ca="1" si="55"/>
        <v>#NAME?</v>
      </c>
      <c r="W114" s="143" t="e">
        <f t="shared" ca="1" si="52"/>
        <v>#NAME?</v>
      </c>
      <c r="X114" s="146" t="e">
        <f t="shared" ca="1" si="56"/>
        <v>#NAME?</v>
      </c>
      <c r="Y114" s="146" t="e">
        <f t="shared" ca="1" si="57"/>
        <v>#NAME?</v>
      </c>
      <c r="Z114" s="146" t="e">
        <f t="shared" ca="1" si="58"/>
        <v>#NAME?</v>
      </c>
      <c r="AB114" s="200"/>
      <c r="AF114" s="13"/>
    </row>
    <row r="115" spans="2:32" ht="15">
      <c r="B115" s="91">
        <v>51900</v>
      </c>
      <c r="C115" s="190">
        <v>2.9694929607945983</v>
      </c>
      <c r="D115" s="125">
        <f t="shared" ca="1" si="59"/>
        <v>7076</v>
      </c>
      <c r="G115" s="91">
        <v>48429</v>
      </c>
      <c r="H115" s="129">
        <v>6.5749965987022652</v>
      </c>
      <c r="I115" s="125">
        <f t="shared" ca="1" si="49"/>
        <v>3605</v>
      </c>
      <c r="J115" s="130"/>
      <c r="N115" s="145">
        <v>11</v>
      </c>
      <c r="O115" s="139">
        <f t="shared" ca="1" si="50"/>
        <v>44835</v>
      </c>
      <c r="P115" s="140">
        <f t="shared" ca="1" si="51"/>
        <v>1</v>
      </c>
      <c r="Q115" s="141" t="e">
        <f t="shared" ca="1" si="53"/>
        <v>#NAME?</v>
      </c>
      <c r="R115" s="138" t="e">
        <f ca="1">VLOOKUP(P115,Tabla13[[Aux]:[Dias Mes]],5,FALSE)</f>
        <v>#NAME?</v>
      </c>
      <c r="S115" s="142" t="e">
        <f ca="1">VLOOKUP(P115,Tabla13[[Aux]:[Infla Bid]],9,FALSE)</f>
        <v>#NAME?</v>
      </c>
      <c r="T115" s="142" t="e">
        <f ca="1">VLOOKUP(P115,Tabla13[[Aux]:[Infla Offer]],13,FALSE)</f>
        <v>#NAME?</v>
      </c>
      <c r="U115" s="143" t="e">
        <f t="shared" ca="1" si="54"/>
        <v>#NAME?</v>
      </c>
      <c r="V115" s="143" t="e">
        <f t="shared" ca="1" si="55"/>
        <v>#NAME?</v>
      </c>
      <c r="W115" s="143" t="e">
        <f t="shared" ca="1" si="52"/>
        <v>#NAME?</v>
      </c>
      <c r="X115" s="146" t="e">
        <f t="shared" ca="1" si="56"/>
        <v>#NAME?</v>
      </c>
      <c r="Y115" s="146" t="e">
        <f t="shared" ca="1" si="57"/>
        <v>#NAME?</v>
      </c>
      <c r="Z115" s="146" t="e">
        <f t="shared" ca="1" si="58"/>
        <v>#NAME?</v>
      </c>
      <c r="AB115" s="200"/>
      <c r="AF115" s="13"/>
    </row>
    <row r="116" spans="2:32" ht="15">
      <c r="B116" s="91">
        <v>52082</v>
      </c>
      <c r="C116" s="190">
        <v>2.5001609127737026</v>
      </c>
      <c r="D116" s="125">
        <f t="shared" ca="1" si="59"/>
        <v>7258</v>
      </c>
      <c r="G116" s="91">
        <v>48613</v>
      </c>
      <c r="H116" s="129">
        <v>6.5477087755860808</v>
      </c>
      <c r="I116" s="125">
        <f t="shared" ca="1" si="49"/>
        <v>3789</v>
      </c>
      <c r="J116" s="130"/>
      <c r="N116" s="138">
        <v>12</v>
      </c>
      <c r="O116" s="139">
        <f t="shared" ca="1" si="50"/>
        <v>44836</v>
      </c>
      <c r="P116" s="140">
        <f t="shared" ca="1" si="51"/>
        <v>1</v>
      </c>
      <c r="Q116" s="141" t="e">
        <f t="shared" ca="1" si="53"/>
        <v>#NAME?</v>
      </c>
      <c r="R116" s="138" t="e">
        <f ca="1">VLOOKUP(P116,Tabla13[[Aux]:[Dias Mes]],5,FALSE)</f>
        <v>#NAME?</v>
      </c>
      <c r="S116" s="142" t="e">
        <f ca="1">VLOOKUP(P116,Tabla13[[Aux]:[Infla Bid]],9,FALSE)</f>
        <v>#NAME?</v>
      </c>
      <c r="T116" s="142" t="e">
        <f ca="1">VLOOKUP(P116,Tabla13[[Aux]:[Infla Offer]],13,FALSE)</f>
        <v>#NAME?</v>
      </c>
      <c r="U116" s="143" t="e">
        <f t="shared" ca="1" si="54"/>
        <v>#NAME?</v>
      </c>
      <c r="V116" s="143" t="e">
        <f t="shared" ca="1" si="55"/>
        <v>#NAME?</v>
      </c>
      <c r="W116" s="143" t="e">
        <f t="shared" ca="1" si="52"/>
        <v>#NAME?</v>
      </c>
      <c r="X116" s="146" t="e">
        <f t="shared" ca="1" si="56"/>
        <v>#NAME?</v>
      </c>
      <c r="Y116" s="146" t="e">
        <f t="shared" ca="1" si="57"/>
        <v>#NAME?</v>
      </c>
      <c r="Z116" s="146" t="e">
        <f t="shared" ca="1" si="58"/>
        <v>#NAME?</v>
      </c>
      <c r="AB116" s="200"/>
      <c r="AF116" s="13"/>
    </row>
    <row r="117" spans="2:32" ht="15">
      <c r="B117" s="91">
        <v>52265</v>
      </c>
      <c r="C117" s="190">
        <v>2.5001609127735929</v>
      </c>
      <c r="D117" s="125">
        <f t="shared" ca="1" si="59"/>
        <v>7441</v>
      </c>
      <c r="G117" s="91">
        <v>48794</v>
      </c>
      <c r="H117" s="129">
        <v>6.516200638015901</v>
      </c>
      <c r="I117" s="125">
        <f t="shared" ca="1" si="49"/>
        <v>3970</v>
      </c>
      <c r="J117" s="130"/>
      <c r="N117" s="145">
        <v>13</v>
      </c>
      <c r="O117" s="139">
        <f t="shared" ca="1" si="50"/>
        <v>44837</v>
      </c>
      <c r="P117" s="140">
        <f t="shared" ca="1" si="51"/>
        <v>1</v>
      </c>
      <c r="Q117" s="141" t="e">
        <f t="shared" ca="1" si="53"/>
        <v>#NAME?</v>
      </c>
      <c r="R117" s="138" t="e">
        <f ca="1">VLOOKUP(P117,Tabla13[[Aux]:[Dias Mes]],5,FALSE)</f>
        <v>#NAME?</v>
      </c>
      <c r="S117" s="142" t="e">
        <f ca="1">VLOOKUP(P117,Tabla13[[Aux]:[Infla Bid]],9,FALSE)</f>
        <v>#NAME?</v>
      </c>
      <c r="T117" s="142" t="e">
        <f ca="1">VLOOKUP(P117,Tabla13[[Aux]:[Infla Offer]],13,FALSE)</f>
        <v>#NAME?</v>
      </c>
      <c r="U117" s="143" t="e">
        <f t="shared" ca="1" si="54"/>
        <v>#NAME?</v>
      </c>
      <c r="V117" s="143" t="e">
        <f t="shared" ca="1" si="55"/>
        <v>#NAME?</v>
      </c>
      <c r="W117" s="143" t="e">
        <f t="shared" ca="1" si="52"/>
        <v>#NAME?</v>
      </c>
      <c r="X117" s="146" t="e">
        <f t="shared" ca="1" si="56"/>
        <v>#NAME?</v>
      </c>
      <c r="Y117" s="146" t="e">
        <f t="shared" ca="1" si="57"/>
        <v>#NAME?</v>
      </c>
      <c r="Z117" s="146" t="e">
        <f t="shared" ca="1" si="58"/>
        <v>#NAME?</v>
      </c>
      <c r="AB117" s="200"/>
      <c r="AF117" s="13"/>
    </row>
    <row r="118" spans="2:32" ht="15">
      <c r="B118" s="91">
        <v>52446</v>
      </c>
      <c r="C118" s="190">
        <v>2.5001609127736582</v>
      </c>
      <c r="D118" s="125">
        <f t="shared" ca="1" si="59"/>
        <v>7622</v>
      </c>
      <c r="G118" s="91">
        <v>48978</v>
      </c>
      <c r="H118" s="129">
        <v>6.4809697126743337</v>
      </c>
      <c r="I118" s="125">
        <f t="shared" ca="1" si="49"/>
        <v>4154</v>
      </c>
      <c r="J118" s="130"/>
      <c r="N118" s="138">
        <v>14</v>
      </c>
      <c r="O118" s="139">
        <f t="shared" ca="1" si="50"/>
        <v>44838</v>
      </c>
      <c r="P118" s="140">
        <f t="shared" ca="1" si="51"/>
        <v>1</v>
      </c>
      <c r="Q118" s="141" t="e">
        <f t="shared" ca="1" si="53"/>
        <v>#NAME?</v>
      </c>
      <c r="R118" s="138" t="e">
        <f ca="1">VLOOKUP(P118,Tabla13[[Aux]:[Dias Mes]],5,FALSE)</f>
        <v>#NAME?</v>
      </c>
      <c r="S118" s="142" t="e">
        <f ca="1">VLOOKUP(P118,Tabla13[[Aux]:[Infla Bid]],9,FALSE)</f>
        <v>#NAME?</v>
      </c>
      <c r="T118" s="142" t="e">
        <f ca="1">VLOOKUP(P118,Tabla13[[Aux]:[Infla Offer]],13,FALSE)</f>
        <v>#NAME?</v>
      </c>
      <c r="U118" s="143" t="e">
        <f t="shared" ca="1" si="54"/>
        <v>#NAME?</v>
      </c>
      <c r="V118" s="143" t="e">
        <f t="shared" ca="1" si="55"/>
        <v>#NAME?</v>
      </c>
      <c r="W118" s="143" t="e">
        <f t="shared" ca="1" si="52"/>
        <v>#NAME?</v>
      </c>
      <c r="X118" s="146" t="e">
        <f t="shared" ca="1" si="56"/>
        <v>#NAME?</v>
      </c>
      <c r="Y118" s="146" t="e">
        <f t="shared" ca="1" si="57"/>
        <v>#NAME?</v>
      </c>
      <c r="Z118" s="146" t="e">
        <f t="shared" ca="1" si="58"/>
        <v>#NAME?</v>
      </c>
      <c r="AB118" s="200"/>
      <c r="AF118" s="13"/>
    </row>
    <row r="119" spans="2:32" ht="15">
      <c r="B119" s="91">
        <v>52630</v>
      </c>
      <c r="C119" s="190">
        <v>2.5001609127736217</v>
      </c>
      <c r="D119" s="125">
        <f t="shared" ca="1" si="59"/>
        <v>7806</v>
      </c>
      <c r="G119" s="91">
        <v>49159</v>
      </c>
      <c r="H119" s="129">
        <v>6.442211164151912</v>
      </c>
      <c r="I119" s="125">
        <f t="shared" ca="1" si="49"/>
        <v>4335</v>
      </c>
      <c r="J119" s="130"/>
      <c r="N119" s="145">
        <v>15</v>
      </c>
      <c r="O119" s="139">
        <f t="shared" ca="1" si="50"/>
        <v>44839</v>
      </c>
      <c r="P119" s="140">
        <f t="shared" ca="1" si="51"/>
        <v>1</v>
      </c>
      <c r="Q119" s="141" t="e">
        <f t="shared" ca="1" si="53"/>
        <v>#NAME?</v>
      </c>
      <c r="R119" s="138" t="e">
        <f ca="1">VLOOKUP(P119,Tabla13[[Aux]:[Dias Mes]],5,FALSE)</f>
        <v>#NAME?</v>
      </c>
      <c r="S119" s="142" t="e">
        <f ca="1">VLOOKUP(P119,Tabla13[[Aux]:[Infla Bid]],9,FALSE)</f>
        <v>#NAME?</v>
      </c>
      <c r="T119" s="142" t="e">
        <f ca="1">VLOOKUP(P119,Tabla13[[Aux]:[Infla Offer]],13,FALSE)</f>
        <v>#NAME?</v>
      </c>
      <c r="U119" s="143" t="e">
        <f t="shared" ca="1" si="54"/>
        <v>#NAME?</v>
      </c>
      <c r="V119" s="143" t="e">
        <f t="shared" ca="1" si="55"/>
        <v>#NAME?</v>
      </c>
      <c r="W119" s="143" t="e">
        <f t="shared" ca="1" si="52"/>
        <v>#NAME?</v>
      </c>
      <c r="X119" s="146" t="e">
        <f t="shared" ca="1" si="56"/>
        <v>#NAME?</v>
      </c>
      <c r="Y119" s="146" t="e">
        <f t="shared" ca="1" si="57"/>
        <v>#NAME?</v>
      </c>
      <c r="Z119" s="146" t="e">
        <f t="shared" ca="1" si="58"/>
        <v>#NAME?</v>
      </c>
      <c r="AB119" s="200"/>
      <c r="AF119" s="13"/>
    </row>
    <row r="120" spans="2:32" ht="15">
      <c r="B120" s="91">
        <v>52812</v>
      </c>
      <c r="C120" s="190">
        <v>2.5001609127736582</v>
      </c>
      <c r="D120" s="125">
        <f t="shared" ca="1" si="59"/>
        <v>7988</v>
      </c>
      <c r="G120" s="91">
        <v>49345</v>
      </c>
      <c r="H120" s="129">
        <v>6.4004212457638321</v>
      </c>
      <c r="I120" s="125">
        <f t="shared" ca="1" si="49"/>
        <v>4521</v>
      </c>
      <c r="J120" s="130"/>
      <c r="N120" s="138">
        <v>16</v>
      </c>
      <c r="O120" s="139">
        <f t="shared" ca="1" si="50"/>
        <v>44840</v>
      </c>
      <c r="P120" s="140">
        <f t="shared" ca="1" si="51"/>
        <v>1</v>
      </c>
      <c r="Q120" s="141" t="e">
        <f t="shared" ca="1" si="53"/>
        <v>#NAME?</v>
      </c>
      <c r="R120" s="138" t="e">
        <f ca="1">VLOOKUP(P120,Tabla13[[Aux]:[Dias Mes]],5,FALSE)</f>
        <v>#NAME?</v>
      </c>
      <c r="S120" s="142" t="e">
        <f ca="1">VLOOKUP(P120,Tabla13[[Aux]:[Infla Bid]],9,FALSE)</f>
        <v>#NAME?</v>
      </c>
      <c r="T120" s="142" t="e">
        <f ca="1">VLOOKUP(P120,Tabla13[[Aux]:[Infla Offer]],13,FALSE)</f>
        <v>#NAME?</v>
      </c>
      <c r="U120" s="143" t="e">
        <f t="shared" ca="1" si="54"/>
        <v>#NAME?</v>
      </c>
      <c r="V120" s="143" t="e">
        <f t="shared" ca="1" si="55"/>
        <v>#NAME?</v>
      </c>
      <c r="W120" s="143" t="e">
        <f t="shared" ca="1" si="52"/>
        <v>#NAME?</v>
      </c>
      <c r="X120" s="146" t="e">
        <f t="shared" ca="1" si="56"/>
        <v>#NAME?</v>
      </c>
      <c r="Y120" s="146" t="e">
        <f t="shared" ca="1" si="57"/>
        <v>#NAME?</v>
      </c>
      <c r="Z120" s="146" t="e">
        <f t="shared" ca="1" si="58"/>
        <v>#NAME?</v>
      </c>
      <c r="AB120" s="200"/>
      <c r="AF120" s="13"/>
    </row>
    <row r="121" spans="2:32" ht="15">
      <c r="B121" s="91">
        <v>52996</v>
      </c>
      <c r="C121" s="190">
        <v>2.5001609127735929</v>
      </c>
      <c r="D121" s="125">
        <f t="shared" ca="1" si="59"/>
        <v>8172</v>
      </c>
      <c r="G121" s="91">
        <v>49524</v>
      </c>
      <c r="H121" s="129">
        <v>6.3569203964608523</v>
      </c>
      <c r="I121" s="125">
        <f t="shared" ca="1" si="49"/>
        <v>4700</v>
      </c>
      <c r="J121" s="130"/>
      <c r="N121" s="145">
        <v>17</v>
      </c>
      <c r="O121" s="139">
        <f t="shared" ca="1" si="50"/>
        <v>44841</v>
      </c>
      <c r="P121" s="140">
        <f t="shared" ca="1" si="51"/>
        <v>1</v>
      </c>
      <c r="Q121" s="141" t="e">
        <f t="shared" ca="1" si="53"/>
        <v>#NAME?</v>
      </c>
      <c r="R121" s="138" t="e">
        <f ca="1">VLOOKUP(P121,Tabla13[[Aux]:[Dias Mes]],5,FALSE)</f>
        <v>#NAME?</v>
      </c>
      <c r="S121" s="142" t="e">
        <f ca="1">VLOOKUP(P121,Tabla13[[Aux]:[Infla Bid]],9,FALSE)</f>
        <v>#NAME?</v>
      </c>
      <c r="T121" s="142" t="e">
        <f ca="1">VLOOKUP(P121,Tabla13[[Aux]:[Infla Offer]],13,FALSE)</f>
        <v>#NAME?</v>
      </c>
      <c r="U121" s="143" t="e">
        <f t="shared" ca="1" si="54"/>
        <v>#NAME?</v>
      </c>
      <c r="V121" s="143" t="e">
        <f t="shared" ca="1" si="55"/>
        <v>#NAME?</v>
      </c>
      <c r="W121" s="143" t="e">
        <f t="shared" ca="1" si="52"/>
        <v>#NAME?</v>
      </c>
      <c r="X121" s="146" t="e">
        <f t="shared" ca="1" si="56"/>
        <v>#NAME?</v>
      </c>
      <c r="Y121" s="146" t="e">
        <f t="shared" ca="1" si="57"/>
        <v>#NAME?</v>
      </c>
      <c r="Z121" s="146" t="e">
        <f t="shared" ca="1" si="58"/>
        <v>#NAME?</v>
      </c>
      <c r="AB121" s="200"/>
      <c r="AF121" s="13"/>
    </row>
    <row r="122" spans="2:32" ht="15">
      <c r="B122" s="91">
        <v>53177</v>
      </c>
      <c r="C122" s="190">
        <v>2.5001609127737012</v>
      </c>
      <c r="D122" s="125">
        <f t="shared" ca="1" si="59"/>
        <v>8353</v>
      </c>
      <c r="G122" s="91">
        <v>49709</v>
      </c>
      <c r="H122" s="129">
        <v>6.3105011469635208</v>
      </c>
      <c r="I122" s="125">
        <f t="shared" ca="1" si="49"/>
        <v>4885</v>
      </c>
      <c r="J122" s="130"/>
      <c r="N122" s="138">
        <v>18</v>
      </c>
      <c r="O122" s="139">
        <f t="shared" ca="1" si="50"/>
        <v>44842</v>
      </c>
      <c r="P122" s="140">
        <f t="shared" ca="1" si="51"/>
        <v>1</v>
      </c>
      <c r="Q122" s="141" t="e">
        <f t="shared" ca="1" si="53"/>
        <v>#NAME?</v>
      </c>
      <c r="R122" s="138" t="e">
        <f ca="1">VLOOKUP(P122,Tabla13[[Aux]:[Dias Mes]],5,FALSE)</f>
        <v>#NAME?</v>
      </c>
      <c r="S122" s="142" t="e">
        <f ca="1">VLOOKUP(P122,Tabla13[[Aux]:[Infla Bid]],9,FALSE)</f>
        <v>#NAME?</v>
      </c>
      <c r="T122" s="142" t="e">
        <f ca="1">VLOOKUP(P122,Tabla13[[Aux]:[Infla Offer]],13,FALSE)</f>
        <v>#NAME?</v>
      </c>
      <c r="U122" s="143" t="e">
        <f t="shared" ca="1" si="54"/>
        <v>#NAME?</v>
      </c>
      <c r="V122" s="143" t="e">
        <f t="shared" ca="1" si="55"/>
        <v>#NAME?</v>
      </c>
      <c r="W122" s="143" t="e">
        <f t="shared" ca="1" si="52"/>
        <v>#NAME?</v>
      </c>
      <c r="X122" s="146" t="e">
        <f t="shared" ca="1" si="56"/>
        <v>#NAME?</v>
      </c>
      <c r="Y122" s="146" t="e">
        <f t="shared" ca="1" si="57"/>
        <v>#NAME?</v>
      </c>
      <c r="Z122" s="146" t="e">
        <f t="shared" ca="1" si="58"/>
        <v>#NAME?</v>
      </c>
      <c r="AB122" s="200"/>
      <c r="AF122" s="13"/>
    </row>
    <row r="123" spans="2:32" ht="15">
      <c r="B123" s="91">
        <v>53363</v>
      </c>
      <c r="C123" s="190">
        <v>2.5001609127736217</v>
      </c>
      <c r="D123" s="125">
        <f t="shared" ca="1" si="59"/>
        <v>8539</v>
      </c>
      <c r="G123" s="91">
        <v>49891</v>
      </c>
      <c r="H123" s="129">
        <v>6.2622979707224857</v>
      </c>
      <c r="I123" s="125">
        <f t="shared" ca="1" si="49"/>
        <v>5067</v>
      </c>
      <c r="J123" s="130"/>
      <c r="N123" s="145">
        <v>19</v>
      </c>
      <c r="O123" s="139">
        <f t="shared" ca="1" si="50"/>
        <v>44843</v>
      </c>
      <c r="P123" s="140">
        <f t="shared" ca="1" si="51"/>
        <v>0</v>
      </c>
      <c r="Q123" s="141">
        <f t="shared" ca="1" si="53"/>
        <v>92</v>
      </c>
      <c r="R123" s="138">
        <f ca="1">VLOOKUP(P123,Tabla13[[Aux]:[Dias Mes]],5,FALSE)</f>
        <v>31</v>
      </c>
      <c r="S123" s="142">
        <f ca="1">VLOOKUP(P123,Tabla13[[Aux]:[Infla Bid]],9,FALSE)</f>
        <v>1.2E-2</v>
      </c>
      <c r="T123" s="142">
        <f ca="1">VLOOKUP(P123,Tabla13[[Aux]:[Infla Offer]],13,FALSE)</f>
        <v>1.2E-2</v>
      </c>
      <c r="U123" s="143" t="e">
        <f t="shared" ca="1" si="54"/>
        <v>#NAME?</v>
      </c>
      <c r="V123" s="143" t="e">
        <f t="shared" ca="1" si="55"/>
        <v>#NAME?</v>
      </c>
      <c r="W123" s="143" t="e">
        <f t="shared" ca="1" si="52"/>
        <v>#NAME?</v>
      </c>
      <c r="X123" s="146" t="e">
        <f t="shared" ca="1" si="56"/>
        <v>#NAME?</v>
      </c>
      <c r="Y123" s="146" t="e">
        <f t="shared" ca="1" si="57"/>
        <v>#NAME?</v>
      </c>
      <c r="Z123" s="146" t="e">
        <f t="shared" ca="1" si="58"/>
        <v>#NAME?</v>
      </c>
      <c r="AB123" s="200"/>
      <c r="AF123" s="13"/>
    </row>
    <row r="124" spans="2:32" ht="15">
      <c r="B124" s="91">
        <v>53542</v>
      </c>
      <c r="C124" s="190">
        <v>2.5001609127737008</v>
      </c>
      <c r="D124" s="125">
        <f t="shared" ca="1" si="59"/>
        <v>8718</v>
      </c>
      <c r="G124" s="91">
        <v>50074</v>
      </c>
      <c r="H124" s="129">
        <v>6.212887128522393</v>
      </c>
      <c r="I124" s="125">
        <f t="shared" ca="1" si="49"/>
        <v>5250</v>
      </c>
      <c r="J124" s="130"/>
      <c r="N124" s="138">
        <v>20</v>
      </c>
      <c r="O124" s="139">
        <f t="shared" ca="1" si="50"/>
        <v>44844</v>
      </c>
      <c r="P124" s="140">
        <f t="shared" ca="1" si="51"/>
        <v>1</v>
      </c>
      <c r="Q124" s="141" t="e">
        <f t="shared" ca="1" si="53"/>
        <v>#NAME?</v>
      </c>
      <c r="R124" s="138" t="e">
        <f ca="1">VLOOKUP(P124,Tabla13[[Aux]:[Dias Mes]],5,FALSE)</f>
        <v>#NAME?</v>
      </c>
      <c r="S124" s="142" t="e">
        <f ca="1">VLOOKUP(P124,Tabla13[[Aux]:[Infla Bid]],9,FALSE)</f>
        <v>#NAME?</v>
      </c>
      <c r="T124" s="142" t="e">
        <f ca="1">VLOOKUP(P124,Tabla13[[Aux]:[Infla Offer]],13,FALSE)</f>
        <v>#NAME?</v>
      </c>
      <c r="U124" s="143" t="e">
        <f t="shared" ca="1" si="54"/>
        <v>#NAME?</v>
      </c>
      <c r="V124" s="143" t="e">
        <f t="shared" ca="1" si="55"/>
        <v>#NAME?</v>
      </c>
      <c r="W124" s="143" t="e">
        <f t="shared" ca="1" si="52"/>
        <v>#NAME?</v>
      </c>
      <c r="X124" s="146" t="e">
        <f t="shared" ca="1" si="56"/>
        <v>#NAME?</v>
      </c>
      <c r="Y124" s="146" t="e">
        <f t="shared" ca="1" si="57"/>
        <v>#NAME?</v>
      </c>
      <c r="Z124" s="146" t="e">
        <f t="shared" ca="1" si="58"/>
        <v>#NAME?</v>
      </c>
      <c r="AB124" s="200"/>
      <c r="AF124" s="13"/>
    </row>
    <row r="125" spans="2:32" ht="15">
      <c r="B125" s="91">
        <v>53727</v>
      </c>
      <c r="C125" s="190">
        <v>2.5001609127736217</v>
      </c>
      <c r="D125" s="125">
        <f t="shared" ca="1" si="59"/>
        <v>8903</v>
      </c>
      <c r="G125" s="91">
        <v>50255</v>
      </c>
      <c r="H125" s="129">
        <v>6.7957067135634652</v>
      </c>
      <c r="I125" s="125">
        <f t="shared" ca="1" si="49"/>
        <v>5431</v>
      </c>
      <c r="J125" s="130"/>
      <c r="N125" s="145">
        <v>21</v>
      </c>
      <c r="O125" s="139">
        <f t="shared" ca="1" si="50"/>
        <v>44845</v>
      </c>
      <c r="P125" s="140">
        <f t="shared" ca="1" si="51"/>
        <v>1</v>
      </c>
      <c r="Q125" s="141" t="e">
        <f t="shared" ca="1" si="53"/>
        <v>#NAME?</v>
      </c>
      <c r="R125" s="138" t="e">
        <f ca="1">VLOOKUP(P125,Tabla13[[Aux]:[Dias Mes]],5,FALSE)</f>
        <v>#NAME?</v>
      </c>
      <c r="S125" s="142" t="e">
        <f ca="1">VLOOKUP(P125,Tabla13[[Aux]:[Infla Bid]],9,FALSE)</f>
        <v>#NAME?</v>
      </c>
      <c r="T125" s="142" t="e">
        <f ca="1">VLOOKUP(P125,Tabla13[[Aux]:[Infla Offer]],13,FALSE)</f>
        <v>#NAME?</v>
      </c>
      <c r="U125" s="143" t="e">
        <f t="shared" ca="1" si="54"/>
        <v>#NAME?</v>
      </c>
      <c r="V125" s="143" t="e">
        <f t="shared" ca="1" si="55"/>
        <v>#NAME?</v>
      </c>
      <c r="W125" s="143" t="e">
        <f t="shared" ca="1" si="52"/>
        <v>#NAME?</v>
      </c>
      <c r="X125" s="146" t="e">
        <f t="shared" ca="1" si="56"/>
        <v>#NAME?</v>
      </c>
      <c r="Y125" s="146" t="e">
        <f t="shared" ca="1" si="57"/>
        <v>#NAME?</v>
      </c>
      <c r="Z125" s="146" t="e">
        <f t="shared" ca="1" si="58"/>
        <v>#NAME?</v>
      </c>
      <c r="AB125" s="200"/>
      <c r="AF125" s="13"/>
    </row>
    <row r="126" spans="2:32" ht="15">
      <c r="B126" s="91">
        <v>53909</v>
      </c>
      <c r="C126" s="190">
        <v>2.2830766677518297</v>
      </c>
      <c r="D126" s="125">
        <f t="shared" ca="1" si="59"/>
        <v>9085</v>
      </c>
      <c r="G126" s="91">
        <v>50439</v>
      </c>
      <c r="H126" s="129">
        <v>6.74290659952268</v>
      </c>
      <c r="I126" s="125">
        <f t="shared" ca="1" si="49"/>
        <v>5615</v>
      </c>
      <c r="J126" s="130"/>
      <c r="N126" s="138">
        <v>22</v>
      </c>
      <c r="O126" s="139">
        <f t="shared" ca="1" si="50"/>
        <v>44846</v>
      </c>
      <c r="P126" s="140">
        <f t="shared" ca="1" si="51"/>
        <v>1</v>
      </c>
      <c r="Q126" s="141" t="e">
        <f t="shared" ca="1" si="53"/>
        <v>#NAME?</v>
      </c>
      <c r="R126" s="138" t="e">
        <f ca="1">VLOOKUP(P126,Tabla13[[Aux]:[Dias Mes]],5,FALSE)</f>
        <v>#NAME?</v>
      </c>
      <c r="S126" s="142" t="e">
        <f ca="1">VLOOKUP(P126,Tabla13[[Aux]:[Infla Bid]],9,FALSE)</f>
        <v>#NAME?</v>
      </c>
      <c r="T126" s="142" t="e">
        <f ca="1">VLOOKUP(P126,Tabla13[[Aux]:[Infla Offer]],13,FALSE)</f>
        <v>#NAME?</v>
      </c>
      <c r="U126" s="143" t="e">
        <f t="shared" ca="1" si="54"/>
        <v>#NAME?</v>
      </c>
      <c r="V126" s="143" t="e">
        <f t="shared" ca="1" si="55"/>
        <v>#NAME?</v>
      </c>
      <c r="W126" s="143" t="e">
        <f t="shared" ca="1" si="52"/>
        <v>#NAME?</v>
      </c>
      <c r="X126" s="146" t="e">
        <f t="shared" ca="1" si="56"/>
        <v>#NAME?</v>
      </c>
      <c r="Y126" s="146" t="e">
        <f t="shared" ca="1" si="57"/>
        <v>#NAME?</v>
      </c>
      <c r="Z126" s="146" t="e">
        <f t="shared" ca="1" si="58"/>
        <v>#NAME?</v>
      </c>
      <c r="AB126" s="200"/>
      <c r="AF126" s="13"/>
    </row>
    <row r="127" spans="2:32" ht="15">
      <c r="B127" s="91">
        <v>54091</v>
      </c>
      <c r="C127" s="190">
        <v>2.2830766677517222</v>
      </c>
      <c r="D127" s="125">
        <f t="shared" ca="1" si="59"/>
        <v>9267</v>
      </c>
      <c r="G127" s="91">
        <v>50620</v>
      </c>
      <c r="H127" s="129">
        <v>6.6878099900049115</v>
      </c>
      <c r="I127" s="125">
        <f t="shared" ref="I127:I154" ca="1" si="60">+G127-$O$2</f>
        <v>5796</v>
      </c>
      <c r="J127" s="130"/>
      <c r="N127" s="145">
        <v>23</v>
      </c>
      <c r="O127" s="139">
        <f t="shared" ca="1" si="50"/>
        <v>44847</v>
      </c>
      <c r="P127" s="140">
        <f t="shared" ca="1" si="51"/>
        <v>1</v>
      </c>
      <c r="Q127" s="141" t="e">
        <f t="shared" ca="1" si="53"/>
        <v>#NAME?</v>
      </c>
      <c r="R127" s="138" t="e">
        <f ca="1">VLOOKUP(P127,Tabla13[[Aux]:[Dias Mes]],5,FALSE)</f>
        <v>#NAME?</v>
      </c>
      <c r="S127" s="142" t="e">
        <f ca="1">VLOOKUP(P127,Tabla13[[Aux]:[Infla Bid]],9,FALSE)</f>
        <v>#NAME?</v>
      </c>
      <c r="T127" s="142" t="e">
        <f ca="1">VLOOKUP(P127,Tabla13[[Aux]:[Infla Offer]],13,FALSE)</f>
        <v>#NAME?</v>
      </c>
      <c r="U127" s="143" t="e">
        <f t="shared" ca="1" si="54"/>
        <v>#NAME?</v>
      </c>
      <c r="V127" s="143" t="e">
        <f t="shared" ca="1" si="55"/>
        <v>#NAME?</v>
      </c>
      <c r="W127" s="143" t="e">
        <f t="shared" ca="1" si="52"/>
        <v>#NAME?</v>
      </c>
      <c r="X127" s="146" t="e">
        <f t="shared" ca="1" si="56"/>
        <v>#NAME?</v>
      </c>
      <c r="Y127" s="146" t="e">
        <f t="shared" ca="1" si="57"/>
        <v>#NAME?</v>
      </c>
      <c r="Z127" s="146" t="e">
        <f t="shared" ca="1" si="58"/>
        <v>#NAME?</v>
      </c>
      <c r="AB127" s="200"/>
      <c r="AF127" s="13"/>
    </row>
    <row r="128" spans="2:32" ht="15">
      <c r="B128" s="91">
        <v>54273</v>
      </c>
      <c r="C128" s="190">
        <v>2.2830766677517853</v>
      </c>
      <c r="D128" s="125">
        <f t="shared" ca="1" si="59"/>
        <v>9449</v>
      </c>
      <c r="G128" s="91">
        <v>50804</v>
      </c>
      <c r="H128" s="129">
        <v>6.6307842494921498</v>
      </c>
      <c r="I128" s="125">
        <f t="shared" ca="1" si="60"/>
        <v>5980</v>
      </c>
      <c r="J128" s="130"/>
      <c r="N128" s="138">
        <v>24</v>
      </c>
      <c r="O128" s="139">
        <f t="shared" ca="1" si="50"/>
        <v>44848</v>
      </c>
      <c r="P128" s="140">
        <f t="shared" ca="1" si="51"/>
        <v>1</v>
      </c>
      <c r="Q128" s="141" t="e">
        <f t="shared" ca="1" si="53"/>
        <v>#NAME?</v>
      </c>
      <c r="R128" s="138" t="e">
        <f ca="1">VLOOKUP(P128,Tabla13[[Aux]:[Dias Mes]],5,FALSE)</f>
        <v>#NAME?</v>
      </c>
      <c r="S128" s="142" t="e">
        <f ca="1">VLOOKUP(P128,Tabla13[[Aux]:[Infla Bid]],9,FALSE)</f>
        <v>#NAME?</v>
      </c>
      <c r="T128" s="142" t="e">
        <f ca="1">VLOOKUP(P128,Tabla13[[Aux]:[Infla Offer]],13,FALSE)</f>
        <v>#NAME?</v>
      </c>
      <c r="U128" s="143" t="e">
        <f t="shared" ca="1" si="54"/>
        <v>#NAME?</v>
      </c>
      <c r="V128" s="143" t="e">
        <f t="shared" ca="1" si="55"/>
        <v>#NAME?</v>
      </c>
      <c r="W128" s="143" t="e">
        <f t="shared" ca="1" si="52"/>
        <v>#NAME?</v>
      </c>
      <c r="X128" s="146" t="e">
        <f t="shared" ca="1" si="56"/>
        <v>#NAME?</v>
      </c>
      <c r="Y128" s="146" t="e">
        <f t="shared" ca="1" si="57"/>
        <v>#NAME?</v>
      </c>
      <c r="Z128" s="146" t="e">
        <f t="shared" ca="1" si="58"/>
        <v>#NAME?</v>
      </c>
      <c r="AB128" s="200"/>
      <c r="AF128" s="13"/>
    </row>
    <row r="129" spans="2:32" ht="15">
      <c r="B129" s="91">
        <v>54457</v>
      </c>
      <c r="C129" s="190">
        <v>2.2830766677517529</v>
      </c>
      <c r="D129" s="125">
        <f t="shared" ca="1" si="59"/>
        <v>9633</v>
      </c>
      <c r="G129" s="91">
        <v>50985</v>
      </c>
      <c r="H129" s="129">
        <v>6.5721398843006984</v>
      </c>
      <c r="I129" s="125">
        <f t="shared" ca="1" si="60"/>
        <v>6161</v>
      </c>
      <c r="J129" s="130"/>
      <c r="N129" s="145">
        <v>25</v>
      </c>
      <c r="O129" s="139">
        <f t="shared" ca="1" si="50"/>
        <v>44849</v>
      </c>
      <c r="P129" s="140">
        <f t="shared" ca="1" si="51"/>
        <v>1</v>
      </c>
      <c r="Q129" s="141" t="e">
        <f t="shared" ca="1" si="53"/>
        <v>#NAME?</v>
      </c>
      <c r="R129" s="138" t="e">
        <f ca="1">VLOOKUP(P129,Tabla13[[Aux]:[Dias Mes]],5,FALSE)</f>
        <v>#NAME?</v>
      </c>
      <c r="S129" s="142" t="e">
        <f ca="1">VLOOKUP(P129,Tabla13[[Aux]:[Infla Bid]],9,FALSE)</f>
        <v>#NAME?</v>
      </c>
      <c r="T129" s="142" t="e">
        <f ca="1">VLOOKUP(P129,Tabla13[[Aux]:[Infla Offer]],13,FALSE)</f>
        <v>#NAME?</v>
      </c>
      <c r="U129" s="143" t="e">
        <f t="shared" ca="1" si="54"/>
        <v>#NAME?</v>
      </c>
      <c r="V129" s="143" t="e">
        <f t="shared" ca="1" si="55"/>
        <v>#NAME?</v>
      </c>
      <c r="W129" s="143" t="e">
        <f t="shared" ca="1" si="52"/>
        <v>#NAME?</v>
      </c>
      <c r="X129" s="146" t="e">
        <f t="shared" ca="1" si="56"/>
        <v>#NAME?</v>
      </c>
      <c r="Y129" s="146" t="e">
        <f t="shared" ca="1" si="57"/>
        <v>#NAME?</v>
      </c>
      <c r="Z129" s="146" t="e">
        <f t="shared" ca="1" si="58"/>
        <v>#NAME?</v>
      </c>
      <c r="AB129" s="200"/>
      <c r="AF129" s="13"/>
    </row>
    <row r="130" spans="2:32" ht="15">
      <c r="B130" s="91">
        <v>54638</v>
      </c>
      <c r="C130" s="190">
        <v>2.2830766677517853</v>
      </c>
      <c r="D130" s="125">
        <f t="shared" ca="1" si="59"/>
        <v>9814</v>
      </c>
      <c r="G130" s="91">
        <v>51169</v>
      </c>
      <c r="H130" s="129">
        <v>6.5120066618798766</v>
      </c>
      <c r="I130" s="125">
        <f t="shared" ca="1" si="60"/>
        <v>6345</v>
      </c>
      <c r="J130" s="130"/>
      <c r="N130" s="138">
        <v>26</v>
      </c>
      <c r="O130" s="139">
        <f t="shared" ca="1" si="50"/>
        <v>44850</v>
      </c>
      <c r="P130" s="140">
        <f t="shared" ca="1" si="51"/>
        <v>1</v>
      </c>
      <c r="Q130" s="141" t="e">
        <f t="shared" ca="1" si="53"/>
        <v>#NAME?</v>
      </c>
      <c r="R130" s="138" t="e">
        <f ca="1">VLOOKUP(P130,Tabla13[[Aux]:[Dias Mes]],5,FALSE)</f>
        <v>#NAME?</v>
      </c>
      <c r="S130" s="142" t="e">
        <f ca="1">VLOOKUP(P130,Tabla13[[Aux]:[Infla Bid]],9,FALSE)</f>
        <v>#NAME?</v>
      </c>
      <c r="T130" s="142" t="e">
        <f ca="1">VLOOKUP(P130,Tabla13[[Aux]:[Infla Offer]],13,FALSE)</f>
        <v>#NAME?</v>
      </c>
      <c r="U130" s="143" t="e">
        <f t="shared" ca="1" si="54"/>
        <v>#NAME?</v>
      </c>
      <c r="V130" s="143" t="e">
        <f t="shared" ca="1" si="55"/>
        <v>#NAME?</v>
      </c>
      <c r="W130" s="143" t="e">
        <f t="shared" ca="1" si="52"/>
        <v>#NAME?</v>
      </c>
      <c r="X130" s="146" t="e">
        <f t="shared" ca="1" si="56"/>
        <v>#NAME?</v>
      </c>
      <c r="Y130" s="146" t="e">
        <f t="shared" ca="1" si="57"/>
        <v>#NAME?</v>
      </c>
      <c r="Z130" s="146" t="e">
        <f t="shared" ca="1" si="58"/>
        <v>#NAME?</v>
      </c>
      <c r="AB130" s="200"/>
      <c r="AF130" s="13"/>
    </row>
    <row r="131" spans="2:32" ht="15">
      <c r="B131" s="91">
        <v>54822</v>
      </c>
      <c r="C131" s="190">
        <v>2.2830766677517982</v>
      </c>
      <c r="D131" s="125">
        <f t="shared" ca="1" si="59"/>
        <v>9998</v>
      </c>
      <c r="G131" s="91">
        <v>51351</v>
      </c>
      <c r="H131" s="129">
        <v>6.4506295516626455</v>
      </c>
      <c r="I131" s="125">
        <f t="shared" ca="1" si="60"/>
        <v>6527</v>
      </c>
      <c r="J131" s="130"/>
      <c r="N131" s="145">
        <v>27</v>
      </c>
      <c r="O131" s="139">
        <f t="shared" ca="1" si="50"/>
        <v>44851</v>
      </c>
      <c r="P131" s="140">
        <f t="shared" ca="1" si="51"/>
        <v>1</v>
      </c>
      <c r="Q131" s="141" t="e">
        <f t="shared" ca="1" si="53"/>
        <v>#NAME?</v>
      </c>
      <c r="R131" s="138" t="e">
        <f ca="1">VLOOKUP(P131,Tabla13[[Aux]:[Dias Mes]],5,FALSE)</f>
        <v>#NAME?</v>
      </c>
      <c r="S131" s="142" t="e">
        <f ca="1">VLOOKUP(P131,Tabla13[[Aux]:[Infla Bid]],9,FALSE)</f>
        <v>#NAME?</v>
      </c>
      <c r="T131" s="142" t="e">
        <f ca="1">VLOOKUP(P131,Tabla13[[Aux]:[Infla Offer]],13,FALSE)</f>
        <v>#NAME?</v>
      </c>
      <c r="U131" s="143" t="e">
        <f t="shared" ca="1" si="54"/>
        <v>#NAME?</v>
      </c>
      <c r="V131" s="143" t="e">
        <f t="shared" ca="1" si="55"/>
        <v>#NAME?</v>
      </c>
      <c r="W131" s="143" t="e">
        <f t="shared" ca="1" si="52"/>
        <v>#NAME?</v>
      </c>
      <c r="X131" s="146" t="e">
        <f t="shared" ca="1" si="56"/>
        <v>#NAME?</v>
      </c>
      <c r="Y131" s="146" t="e">
        <f t="shared" ca="1" si="57"/>
        <v>#NAME?</v>
      </c>
      <c r="Z131" s="146" t="e">
        <f t="shared" ca="1" si="58"/>
        <v>#NAME?</v>
      </c>
      <c r="AF131" s="13"/>
    </row>
    <row r="132" spans="2:32" ht="15">
      <c r="B132" s="91">
        <v>55003</v>
      </c>
      <c r="C132" s="190">
        <v>2.2830766677517405</v>
      </c>
      <c r="D132" s="125">
        <f t="shared" ca="1" si="59"/>
        <v>10179</v>
      </c>
      <c r="G132" s="91">
        <v>51536</v>
      </c>
      <c r="H132" s="129">
        <v>6.3884109618050022</v>
      </c>
      <c r="I132" s="125">
        <f t="shared" ca="1" si="60"/>
        <v>6712</v>
      </c>
      <c r="J132" s="130"/>
      <c r="N132" s="138">
        <v>28</v>
      </c>
      <c r="O132" s="139">
        <f t="shared" ca="1" si="50"/>
        <v>44852</v>
      </c>
      <c r="P132" s="140">
        <f t="shared" ca="1" si="51"/>
        <v>1</v>
      </c>
      <c r="Q132" s="141" t="e">
        <f t="shared" ca="1" si="53"/>
        <v>#NAME?</v>
      </c>
      <c r="R132" s="138" t="e">
        <f ca="1">VLOOKUP(P132,Tabla13[[Aux]:[Dias Mes]],5,FALSE)</f>
        <v>#NAME?</v>
      </c>
      <c r="S132" s="142" t="e">
        <f ca="1">VLOOKUP(P132,Tabla13[[Aux]:[Infla Bid]],9,FALSE)</f>
        <v>#NAME?</v>
      </c>
      <c r="T132" s="142" t="e">
        <f ca="1">VLOOKUP(P132,Tabla13[[Aux]:[Infla Offer]],13,FALSE)</f>
        <v>#NAME?</v>
      </c>
      <c r="U132" s="143" t="e">
        <f t="shared" ca="1" si="54"/>
        <v>#NAME?</v>
      </c>
      <c r="V132" s="143" t="e">
        <f t="shared" ca="1" si="55"/>
        <v>#NAME?</v>
      </c>
      <c r="W132" s="143" t="e">
        <f t="shared" ca="1" si="52"/>
        <v>#NAME?</v>
      </c>
      <c r="X132" s="146" t="e">
        <f t="shared" ca="1" si="56"/>
        <v>#NAME?</v>
      </c>
      <c r="Y132" s="146" t="e">
        <f t="shared" ca="1" si="57"/>
        <v>#NAME?</v>
      </c>
      <c r="Z132" s="146" t="e">
        <f t="shared" ca="1" si="58"/>
        <v>#NAME?</v>
      </c>
      <c r="AF132" s="13"/>
    </row>
    <row r="133" spans="2:32" ht="15">
      <c r="B133" s="91">
        <v>55187</v>
      </c>
      <c r="C133" s="190">
        <v>2.2830766677517529</v>
      </c>
      <c r="D133" s="125">
        <f t="shared" ca="1" si="59"/>
        <v>10363</v>
      </c>
      <c r="G133" s="91">
        <v>51718</v>
      </c>
      <c r="H133" s="129">
        <v>6.3257288900870012</v>
      </c>
      <c r="I133" s="125">
        <f t="shared" ca="1" si="60"/>
        <v>6894</v>
      </c>
      <c r="J133" s="130"/>
      <c r="N133" s="145">
        <v>29</v>
      </c>
      <c r="O133" s="139">
        <f t="shared" ca="1" si="50"/>
        <v>44853</v>
      </c>
      <c r="P133" s="140">
        <f t="shared" ca="1" si="51"/>
        <v>1</v>
      </c>
      <c r="Q133" s="141" t="e">
        <f t="shared" ca="1" si="53"/>
        <v>#NAME?</v>
      </c>
      <c r="R133" s="138" t="e">
        <f ca="1">VLOOKUP(P133,Tabla13[[Aux]:[Dias Mes]],5,FALSE)</f>
        <v>#NAME?</v>
      </c>
      <c r="S133" s="142" t="e">
        <f ca="1">VLOOKUP(P133,Tabla13[[Aux]:[Infla Bid]],9,FALSE)</f>
        <v>#NAME?</v>
      </c>
      <c r="T133" s="142" t="e">
        <f ca="1">VLOOKUP(P133,Tabla13[[Aux]:[Infla Offer]],13,FALSE)</f>
        <v>#NAME?</v>
      </c>
      <c r="U133" s="143" t="e">
        <f t="shared" ca="1" si="54"/>
        <v>#NAME?</v>
      </c>
      <c r="V133" s="143" t="e">
        <f t="shared" ca="1" si="55"/>
        <v>#NAME?</v>
      </c>
      <c r="W133" s="143" t="e">
        <f t="shared" ca="1" si="52"/>
        <v>#NAME?</v>
      </c>
      <c r="X133" s="146" t="e">
        <f t="shared" ca="1" si="56"/>
        <v>#NAME?</v>
      </c>
      <c r="Y133" s="146" t="e">
        <f t="shared" ca="1" si="57"/>
        <v>#NAME?</v>
      </c>
      <c r="Z133" s="146" t="e">
        <f t="shared" ca="1" si="58"/>
        <v>#NAME?</v>
      </c>
      <c r="AF133" s="13"/>
    </row>
    <row r="134" spans="2:32" ht="15">
      <c r="B134" s="91">
        <v>55368</v>
      </c>
      <c r="C134" s="190">
        <v>2.2830766677517764</v>
      </c>
      <c r="D134" s="125">
        <f t="shared" ca="1" si="59"/>
        <v>10544</v>
      </c>
      <c r="G134" s="91">
        <v>51900</v>
      </c>
      <c r="H134" s="129">
        <v>6.2632946878268481</v>
      </c>
      <c r="I134" s="125">
        <f t="shared" ca="1" si="60"/>
        <v>7076</v>
      </c>
      <c r="J134" s="130"/>
      <c r="N134" s="138">
        <v>30</v>
      </c>
      <c r="O134" s="139">
        <f t="shared" ca="1" si="50"/>
        <v>44854</v>
      </c>
      <c r="P134" s="140">
        <f t="shared" ca="1" si="51"/>
        <v>1</v>
      </c>
      <c r="Q134" s="141" t="e">
        <f t="shared" ca="1" si="53"/>
        <v>#NAME?</v>
      </c>
      <c r="R134" s="138" t="e">
        <f ca="1">VLOOKUP(P134,Tabla13[[Aux]:[Dias Mes]],5,FALSE)</f>
        <v>#NAME?</v>
      </c>
      <c r="S134" s="142" t="e">
        <f ca="1">VLOOKUP(P134,Tabla13[[Aux]:[Infla Bid]],9,FALSE)</f>
        <v>#NAME?</v>
      </c>
      <c r="T134" s="142" t="e">
        <f ca="1">VLOOKUP(P134,Tabla13[[Aux]:[Infla Offer]],13,FALSE)</f>
        <v>#NAME?</v>
      </c>
      <c r="U134" s="143" t="e">
        <f t="shared" ca="1" si="54"/>
        <v>#NAME?</v>
      </c>
      <c r="V134" s="143" t="e">
        <f t="shared" ca="1" si="55"/>
        <v>#NAME?</v>
      </c>
      <c r="W134" s="143" t="e">
        <f t="shared" ca="1" si="52"/>
        <v>#NAME?</v>
      </c>
      <c r="X134" s="146" t="e">
        <f t="shared" ca="1" si="56"/>
        <v>#NAME?</v>
      </c>
      <c r="Y134" s="146" t="e">
        <f t="shared" ca="1" si="57"/>
        <v>#NAME?</v>
      </c>
      <c r="Z134" s="146" t="e">
        <f t="shared" ca="1" si="58"/>
        <v>#NAME?</v>
      </c>
      <c r="AF134" s="13"/>
    </row>
    <row r="135" spans="2:32" ht="15">
      <c r="B135" s="93">
        <v>55554</v>
      </c>
      <c r="C135" s="192">
        <v>2.2830766677517675</v>
      </c>
      <c r="D135" s="147">
        <f t="shared" ca="1" si="59"/>
        <v>10730</v>
      </c>
      <c r="G135" s="91">
        <v>52082</v>
      </c>
      <c r="H135" s="129">
        <v>3.5415743560681001</v>
      </c>
      <c r="I135" s="125">
        <f t="shared" ca="1" si="60"/>
        <v>7258</v>
      </c>
      <c r="N135" s="145">
        <v>31</v>
      </c>
      <c r="O135" s="139">
        <f t="shared" ca="1" si="50"/>
        <v>44855</v>
      </c>
      <c r="P135" s="140">
        <f t="shared" ca="1" si="51"/>
        <v>1</v>
      </c>
      <c r="Q135" s="141" t="e">
        <f t="shared" ca="1" si="53"/>
        <v>#NAME?</v>
      </c>
      <c r="R135" s="138" t="e">
        <f ca="1">VLOOKUP(P135,Tabla13[[Aux]:[Dias Mes]],5,FALSE)</f>
        <v>#NAME?</v>
      </c>
      <c r="S135" s="142" t="e">
        <f ca="1">VLOOKUP(P135,Tabla13[[Aux]:[Infla Bid]],9,FALSE)</f>
        <v>#NAME?</v>
      </c>
      <c r="T135" s="142" t="e">
        <f ca="1">VLOOKUP(P135,Tabla13[[Aux]:[Infla Offer]],13,FALSE)</f>
        <v>#NAME?</v>
      </c>
      <c r="U135" s="143" t="e">
        <f t="shared" ca="1" si="54"/>
        <v>#NAME?</v>
      </c>
      <c r="V135" s="143" t="e">
        <f t="shared" ca="1" si="55"/>
        <v>#NAME?</v>
      </c>
      <c r="W135" s="143" t="e">
        <f t="shared" ca="1" si="52"/>
        <v>#NAME?</v>
      </c>
      <c r="X135" s="146" t="e">
        <f t="shared" ca="1" si="56"/>
        <v>#NAME?</v>
      </c>
      <c r="Y135" s="146" t="e">
        <f t="shared" ca="1" si="57"/>
        <v>#NAME?</v>
      </c>
      <c r="Z135" s="146" t="e">
        <f t="shared" ca="1" si="58"/>
        <v>#NAME?</v>
      </c>
      <c r="AF135" s="13"/>
    </row>
    <row r="136" spans="2:32" ht="15">
      <c r="G136" s="91">
        <v>52265</v>
      </c>
      <c r="H136" s="129">
        <v>3.4794442930648373</v>
      </c>
      <c r="I136" s="125">
        <f t="shared" ca="1" si="60"/>
        <v>7441</v>
      </c>
      <c r="N136" s="138">
        <v>32</v>
      </c>
      <c r="O136" s="139">
        <f t="shared" ca="1" si="50"/>
        <v>44856</v>
      </c>
      <c r="P136" s="140">
        <f t="shared" ca="1" si="51"/>
        <v>1</v>
      </c>
      <c r="Q136" s="141" t="e">
        <f t="shared" ca="1" si="53"/>
        <v>#NAME?</v>
      </c>
      <c r="R136" s="138" t="e">
        <f ca="1">VLOOKUP(P136,Tabla13[[Aux]:[Dias Mes]],5,FALSE)</f>
        <v>#NAME?</v>
      </c>
      <c r="S136" s="142" t="e">
        <f ca="1">VLOOKUP(P136,Tabla13[[Aux]:[Infla Bid]],9,FALSE)</f>
        <v>#NAME?</v>
      </c>
      <c r="T136" s="142" t="e">
        <f ca="1">VLOOKUP(P136,Tabla13[[Aux]:[Infla Offer]],13,FALSE)</f>
        <v>#NAME?</v>
      </c>
      <c r="U136" s="143" t="e">
        <f t="shared" ca="1" si="54"/>
        <v>#NAME?</v>
      </c>
      <c r="V136" s="143" t="e">
        <f t="shared" ca="1" si="55"/>
        <v>#NAME?</v>
      </c>
      <c r="W136" s="143" t="e">
        <f t="shared" ca="1" si="52"/>
        <v>#NAME?</v>
      </c>
      <c r="X136" s="146" t="e">
        <f t="shared" ca="1" si="56"/>
        <v>#NAME?</v>
      </c>
      <c r="Y136" s="146" t="e">
        <f t="shared" ca="1" si="57"/>
        <v>#NAME?</v>
      </c>
      <c r="Z136" s="146" t="e">
        <f t="shared" ca="1" si="58"/>
        <v>#NAME?</v>
      </c>
      <c r="AF136" s="13"/>
    </row>
    <row r="137" spans="2:32" ht="15">
      <c r="G137" s="91">
        <v>52446</v>
      </c>
      <c r="H137" s="129">
        <v>3.4191374651381334</v>
      </c>
      <c r="I137" s="125">
        <f t="shared" ca="1" si="60"/>
        <v>7622</v>
      </c>
      <c r="N137" s="145">
        <v>33</v>
      </c>
      <c r="O137" s="139">
        <f t="shared" ca="1" si="50"/>
        <v>44857</v>
      </c>
      <c r="P137" s="140">
        <f t="shared" ca="1" si="51"/>
        <v>1</v>
      </c>
      <c r="Q137" s="141" t="e">
        <f t="shared" ca="1" si="53"/>
        <v>#NAME?</v>
      </c>
      <c r="R137" s="138" t="e">
        <f ca="1">VLOOKUP(P137,Tabla13[[Aux]:[Dias Mes]],5,FALSE)</f>
        <v>#NAME?</v>
      </c>
      <c r="S137" s="142" t="e">
        <f ca="1">VLOOKUP(P137,Tabla13[[Aux]:[Infla Bid]],9,FALSE)</f>
        <v>#NAME?</v>
      </c>
      <c r="T137" s="142" t="e">
        <f ca="1">VLOOKUP(P137,Tabla13[[Aux]:[Infla Offer]],13,FALSE)</f>
        <v>#NAME?</v>
      </c>
      <c r="U137" s="143" t="e">
        <f t="shared" ca="1" si="54"/>
        <v>#NAME?</v>
      </c>
      <c r="V137" s="143" t="e">
        <f t="shared" ca="1" si="55"/>
        <v>#NAME?</v>
      </c>
      <c r="W137" s="143" t="e">
        <f t="shared" ca="1" si="52"/>
        <v>#NAME?</v>
      </c>
      <c r="X137" s="146" t="e">
        <f t="shared" ca="1" si="56"/>
        <v>#NAME?</v>
      </c>
      <c r="Y137" s="146" t="e">
        <f t="shared" ca="1" si="57"/>
        <v>#NAME?</v>
      </c>
      <c r="Z137" s="146" t="e">
        <f t="shared" ca="1" si="58"/>
        <v>#NAME?</v>
      </c>
      <c r="AF137" s="13"/>
    </row>
    <row r="138" spans="2:32" ht="15">
      <c r="G138" s="91">
        <v>52630</v>
      </c>
      <c r="H138" s="129">
        <v>3.3607241468083249</v>
      </c>
      <c r="I138" s="125">
        <f t="shared" ca="1" si="60"/>
        <v>7806</v>
      </c>
      <c r="N138" s="138">
        <v>34</v>
      </c>
      <c r="O138" s="139">
        <f t="shared" ca="1" si="50"/>
        <v>44858</v>
      </c>
      <c r="P138" s="140">
        <f t="shared" ca="1" si="51"/>
        <v>1</v>
      </c>
      <c r="Q138" s="141" t="e">
        <f t="shared" ca="1" si="53"/>
        <v>#NAME?</v>
      </c>
      <c r="R138" s="138" t="e">
        <f ca="1">VLOOKUP(P138,Tabla13[[Aux]:[Dias Mes]],5,FALSE)</f>
        <v>#NAME?</v>
      </c>
      <c r="S138" s="142" t="e">
        <f ca="1">VLOOKUP(P138,Tabla13[[Aux]:[Infla Bid]],9,FALSE)</f>
        <v>#NAME?</v>
      </c>
      <c r="T138" s="142" t="e">
        <f ca="1">VLOOKUP(P138,Tabla13[[Aux]:[Infla Offer]],13,FALSE)</f>
        <v>#NAME?</v>
      </c>
      <c r="U138" s="143" t="e">
        <f t="shared" ca="1" si="54"/>
        <v>#NAME?</v>
      </c>
      <c r="V138" s="143" t="e">
        <f t="shared" ca="1" si="55"/>
        <v>#NAME?</v>
      </c>
      <c r="W138" s="143" t="e">
        <f t="shared" ca="1" si="52"/>
        <v>#NAME?</v>
      </c>
      <c r="X138" s="146" t="e">
        <f t="shared" ca="1" si="56"/>
        <v>#NAME?</v>
      </c>
      <c r="Y138" s="146" t="e">
        <f t="shared" ca="1" si="57"/>
        <v>#NAME?</v>
      </c>
      <c r="Z138" s="146" t="e">
        <f t="shared" ca="1" si="58"/>
        <v>#NAME?</v>
      </c>
      <c r="AF138" s="13"/>
    </row>
    <row r="139" spans="2:32" ht="15">
      <c r="G139" s="91">
        <v>52812</v>
      </c>
      <c r="H139" s="129">
        <v>3.3042766230241494</v>
      </c>
      <c r="I139" s="125">
        <f t="shared" ca="1" si="60"/>
        <v>7988</v>
      </c>
      <c r="N139" s="145">
        <v>35</v>
      </c>
      <c r="O139" s="139">
        <f t="shared" ca="1" si="50"/>
        <v>44859</v>
      </c>
      <c r="P139" s="140">
        <f t="shared" ca="1" si="51"/>
        <v>1</v>
      </c>
      <c r="Q139" s="141" t="e">
        <f t="shared" ca="1" si="53"/>
        <v>#NAME?</v>
      </c>
      <c r="R139" s="138" t="e">
        <f ca="1">VLOOKUP(P139,Tabla13[[Aux]:[Dias Mes]],5,FALSE)</f>
        <v>#NAME?</v>
      </c>
      <c r="S139" s="142" t="e">
        <f ca="1">VLOOKUP(P139,Tabla13[[Aux]:[Infla Bid]],9,FALSE)</f>
        <v>#NAME?</v>
      </c>
      <c r="T139" s="142" t="e">
        <f ca="1">VLOOKUP(P139,Tabla13[[Aux]:[Infla Offer]],13,FALSE)</f>
        <v>#NAME?</v>
      </c>
      <c r="U139" s="143" t="e">
        <f t="shared" ca="1" si="54"/>
        <v>#NAME?</v>
      </c>
      <c r="V139" s="143" t="e">
        <f t="shared" ca="1" si="55"/>
        <v>#NAME?</v>
      </c>
      <c r="W139" s="143" t="e">
        <f t="shared" ca="1" si="52"/>
        <v>#NAME?</v>
      </c>
      <c r="X139" s="146" t="e">
        <f t="shared" ca="1" si="56"/>
        <v>#NAME?</v>
      </c>
      <c r="Y139" s="146" t="e">
        <f t="shared" ca="1" si="57"/>
        <v>#NAME?</v>
      </c>
      <c r="Z139" s="146" t="e">
        <f t="shared" ca="1" si="58"/>
        <v>#NAME?</v>
      </c>
      <c r="AF139" s="13"/>
    </row>
    <row r="140" spans="2:32" ht="15">
      <c r="G140" s="91">
        <v>52996</v>
      </c>
      <c r="H140" s="129">
        <v>3.2498366166318959</v>
      </c>
      <c r="I140" s="125">
        <f t="shared" ca="1" si="60"/>
        <v>8172</v>
      </c>
      <c r="N140" s="138">
        <v>36</v>
      </c>
      <c r="O140" s="139">
        <f t="shared" ca="1" si="50"/>
        <v>44860</v>
      </c>
      <c r="P140" s="140">
        <f t="shared" ca="1" si="51"/>
        <v>1</v>
      </c>
      <c r="Q140" s="141" t="e">
        <f t="shared" ca="1" si="53"/>
        <v>#NAME?</v>
      </c>
      <c r="R140" s="138" t="e">
        <f ca="1">VLOOKUP(P140,Tabla13[[Aux]:[Dias Mes]],5,FALSE)</f>
        <v>#NAME?</v>
      </c>
      <c r="S140" s="142" t="e">
        <f ca="1">VLOOKUP(P140,Tabla13[[Aux]:[Infla Bid]],9,FALSE)</f>
        <v>#NAME?</v>
      </c>
      <c r="T140" s="142" t="e">
        <f ca="1">VLOOKUP(P140,Tabla13[[Aux]:[Infla Offer]],13,FALSE)</f>
        <v>#NAME?</v>
      </c>
      <c r="U140" s="143" t="e">
        <f t="shared" ca="1" si="54"/>
        <v>#NAME?</v>
      </c>
      <c r="V140" s="143" t="e">
        <f t="shared" ca="1" si="55"/>
        <v>#NAME?</v>
      </c>
      <c r="W140" s="143" t="e">
        <f t="shared" ca="1" si="52"/>
        <v>#NAME?</v>
      </c>
      <c r="X140" s="146" t="e">
        <f t="shared" ca="1" si="56"/>
        <v>#NAME?</v>
      </c>
      <c r="Y140" s="146" t="e">
        <f t="shared" ca="1" si="57"/>
        <v>#NAME?</v>
      </c>
      <c r="Z140" s="146" t="e">
        <f t="shared" ca="1" si="58"/>
        <v>#NAME?</v>
      </c>
      <c r="AF140" s="13"/>
    </row>
    <row r="141" spans="2:32" ht="15">
      <c r="G141" s="91">
        <v>53177</v>
      </c>
      <c r="H141" s="129">
        <v>3.1968836682700452</v>
      </c>
      <c r="I141" s="125">
        <f t="shared" ca="1" si="60"/>
        <v>8353</v>
      </c>
      <c r="N141" s="145">
        <v>37</v>
      </c>
      <c r="O141" s="139">
        <f t="shared" ca="1" si="50"/>
        <v>44861</v>
      </c>
      <c r="P141" s="140">
        <f t="shared" ca="1" si="51"/>
        <v>1</v>
      </c>
      <c r="Q141" s="141" t="e">
        <f t="shared" ca="1" si="53"/>
        <v>#NAME?</v>
      </c>
      <c r="R141" s="138" t="e">
        <f ca="1">VLOOKUP(P141,Tabla13[[Aux]:[Dias Mes]],5,FALSE)</f>
        <v>#NAME?</v>
      </c>
      <c r="S141" s="142" t="e">
        <f ca="1">VLOOKUP(P141,Tabla13[[Aux]:[Infla Bid]],9,FALSE)</f>
        <v>#NAME?</v>
      </c>
      <c r="T141" s="142" t="e">
        <f ca="1">VLOOKUP(P141,Tabla13[[Aux]:[Infla Offer]],13,FALSE)</f>
        <v>#NAME?</v>
      </c>
      <c r="U141" s="143" t="e">
        <f t="shared" ca="1" si="54"/>
        <v>#NAME?</v>
      </c>
      <c r="V141" s="143" t="e">
        <f t="shared" ca="1" si="55"/>
        <v>#NAME?</v>
      </c>
      <c r="W141" s="143" t="e">
        <f t="shared" ca="1" si="52"/>
        <v>#NAME?</v>
      </c>
      <c r="X141" s="146" t="e">
        <f t="shared" ca="1" si="56"/>
        <v>#NAME?</v>
      </c>
      <c r="Y141" s="146" t="e">
        <f t="shared" ca="1" si="57"/>
        <v>#NAME?</v>
      </c>
      <c r="Z141" s="146" t="e">
        <f t="shared" ca="1" si="58"/>
        <v>#NAME?</v>
      </c>
      <c r="AF141" s="13"/>
    </row>
    <row r="142" spans="2:32" ht="15">
      <c r="G142" s="91">
        <v>53363</v>
      </c>
      <c r="H142" s="129">
        <v>3.1454845791831332</v>
      </c>
      <c r="I142" s="125">
        <f t="shared" ca="1" si="60"/>
        <v>8539</v>
      </c>
      <c r="N142" s="138">
        <v>38</v>
      </c>
      <c r="O142" s="139">
        <f t="shared" ca="1" si="50"/>
        <v>44862</v>
      </c>
      <c r="P142" s="140">
        <f t="shared" ca="1" si="51"/>
        <v>1</v>
      </c>
      <c r="Q142" s="141" t="e">
        <f t="shared" ca="1" si="53"/>
        <v>#NAME?</v>
      </c>
      <c r="R142" s="138" t="e">
        <f ca="1">VLOOKUP(P142,Tabla13[[Aux]:[Dias Mes]],5,FALSE)</f>
        <v>#NAME?</v>
      </c>
      <c r="S142" s="142" t="e">
        <f ca="1">VLOOKUP(P142,Tabla13[[Aux]:[Infla Bid]],9,FALSE)</f>
        <v>#NAME?</v>
      </c>
      <c r="T142" s="142" t="e">
        <f ca="1">VLOOKUP(P142,Tabla13[[Aux]:[Infla Offer]],13,FALSE)</f>
        <v>#NAME?</v>
      </c>
      <c r="U142" s="143" t="e">
        <f t="shared" ca="1" si="54"/>
        <v>#NAME?</v>
      </c>
      <c r="V142" s="143" t="e">
        <f t="shared" ca="1" si="55"/>
        <v>#NAME?</v>
      </c>
      <c r="W142" s="143" t="e">
        <f t="shared" ca="1" si="52"/>
        <v>#NAME?</v>
      </c>
      <c r="X142" s="146" t="e">
        <f t="shared" ca="1" si="56"/>
        <v>#NAME?</v>
      </c>
      <c r="Y142" s="146" t="e">
        <f t="shared" ca="1" si="57"/>
        <v>#NAME?</v>
      </c>
      <c r="Z142" s="146" t="e">
        <f t="shared" ca="1" si="58"/>
        <v>#NAME?</v>
      </c>
      <c r="AF142" s="13"/>
    </row>
    <row r="143" spans="2:32" ht="15">
      <c r="G143" s="91">
        <v>53542</v>
      </c>
      <c r="H143" s="129">
        <v>3.0966490824928083</v>
      </c>
      <c r="I143" s="125">
        <f t="shared" ca="1" si="60"/>
        <v>8718</v>
      </c>
      <c r="N143" s="145">
        <v>39</v>
      </c>
      <c r="O143" s="139">
        <f t="shared" ca="1" si="50"/>
        <v>44863</v>
      </c>
      <c r="P143" s="140">
        <f t="shared" ca="1" si="51"/>
        <v>1</v>
      </c>
      <c r="Q143" s="141" t="e">
        <f t="shared" ca="1" si="53"/>
        <v>#NAME?</v>
      </c>
      <c r="R143" s="138" t="e">
        <f ca="1">VLOOKUP(P143,Tabla13[[Aux]:[Dias Mes]],5,FALSE)</f>
        <v>#NAME?</v>
      </c>
      <c r="S143" s="142" t="e">
        <f ca="1">VLOOKUP(P143,Tabla13[[Aux]:[Infla Bid]],9,FALSE)</f>
        <v>#NAME?</v>
      </c>
      <c r="T143" s="142" t="e">
        <f ca="1">VLOOKUP(P143,Tabla13[[Aux]:[Infla Offer]],13,FALSE)</f>
        <v>#NAME?</v>
      </c>
      <c r="U143" s="143" t="e">
        <f t="shared" ca="1" si="54"/>
        <v>#NAME?</v>
      </c>
      <c r="V143" s="143" t="e">
        <f t="shared" ca="1" si="55"/>
        <v>#NAME?</v>
      </c>
      <c r="W143" s="143" t="e">
        <f t="shared" ca="1" si="52"/>
        <v>#NAME?</v>
      </c>
      <c r="X143" s="146" t="e">
        <f t="shared" ca="1" si="56"/>
        <v>#NAME?</v>
      </c>
      <c r="Y143" s="146" t="e">
        <f t="shared" ca="1" si="57"/>
        <v>#NAME?</v>
      </c>
      <c r="Z143" s="146" t="e">
        <f t="shared" ca="1" si="58"/>
        <v>#NAME?</v>
      </c>
      <c r="AF143" s="13"/>
    </row>
    <row r="144" spans="2:32" ht="15">
      <c r="G144" s="91">
        <v>53727</v>
      </c>
      <c r="H144" s="129">
        <v>3.0485280999390518</v>
      </c>
      <c r="I144" s="125">
        <f t="shared" ca="1" si="60"/>
        <v>8903</v>
      </c>
      <c r="N144" s="138">
        <v>40</v>
      </c>
      <c r="O144" s="139">
        <f t="shared" ca="1" si="50"/>
        <v>44864</v>
      </c>
      <c r="P144" s="140">
        <f t="shared" ca="1" si="51"/>
        <v>1</v>
      </c>
      <c r="Q144" s="141" t="e">
        <f t="shared" ca="1" si="53"/>
        <v>#NAME?</v>
      </c>
      <c r="R144" s="138" t="e">
        <f ca="1">VLOOKUP(P144,Tabla13[[Aux]:[Dias Mes]],5,FALSE)</f>
        <v>#NAME?</v>
      </c>
      <c r="S144" s="142" t="e">
        <f ca="1">VLOOKUP(P144,Tabla13[[Aux]:[Infla Bid]],9,FALSE)</f>
        <v>#NAME?</v>
      </c>
      <c r="T144" s="142" t="e">
        <f ca="1">VLOOKUP(P144,Tabla13[[Aux]:[Infla Offer]],13,FALSE)</f>
        <v>#NAME?</v>
      </c>
      <c r="U144" s="143" t="e">
        <f t="shared" ca="1" si="54"/>
        <v>#NAME?</v>
      </c>
      <c r="V144" s="143" t="e">
        <f t="shared" ca="1" si="55"/>
        <v>#NAME?</v>
      </c>
      <c r="W144" s="143" t="e">
        <f t="shared" ca="1" si="52"/>
        <v>#NAME?</v>
      </c>
      <c r="X144" s="146" t="e">
        <f t="shared" ca="1" si="56"/>
        <v>#NAME?</v>
      </c>
      <c r="Y144" s="146" t="e">
        <f t="shared" ca="1" si="57"/>
        <v>#NAME?</v>
      </c>
      <c r="Z144" s="146" t="e">
        <f t="shared" ca="1" si="58"/>
        <v>#NAME?</v>
      </c>
      <c r="AF144" s="13"/>
    </row>
    <row r="145" spans="7:32" ht="15">
      <c r="G145" s="91">
        <v>53909</v>
      </c>
      <c r="H145" s="129">
        <v>3.0020081901039664</v>
      </c>
      <c r="I145" s="125">
        <f t="shared" ca="1" si="60"/>
        <v>9085</v>
      </c>
      <c r="N145" s="138">
        <v>41</v>
      </c>
      <c r="O145" s="139">
        <f t="shared" ca="1" si="50"/>
        <v>44865</v>
      </c>
      <c r="P145" s="140">
        <f t="shared" ca="1" si="51"/>
        <v>1</v>
      </c>
      <c r="Q145" s="141" t="e">
        <f t="shared" ca="1" si="53"/>
        <v>#NAME?</v>
      </c>
      <c r="R145" s="138" t="e">
        <f ca="1">VLOOKUP(P145,Tabla13[[Aux]:[Dias Mes]],5,FALSE)</f>
        <v>#NAME?</v>
      </c>
      <c r="S145" s="142" t="e">
        <f ca="1">VLOOKUP(P145,Tabla13[[Aux]:[Infla Bid]],9,FALSE)</f>
        <v>#NAME?</v>
      </c>
      <c r="T145" s="142" t="e">
        <f ca="1">VLOOKUP(P145,Tabla13[[Aux]:[Infla Offer]],13,FALSE)</f>
        <v>#NAME?</v>
      </c>
      <c r="U145" s="143" t="e">
        <f t="shared" ca="1" si="54"/>
        <v>#NAME?</v>
      </c>
      <c r="V145" s="143" t="e">
        <f t="shared" ca="1" si="55"/>
        <v>#NAME?</v>
      </c>
      <c r="W145" s="143" t="e">
        <f t="shared" ca="1" si="52"/>
        <v>#NAME?</v>
      </c>
      <c r="X145" s="146" t="e">
        <f t="shared" ca="1" si="56"/>
        <v>#NAME?</v>
      </c>
      <c r="Y145" s="146" t="e">
        <f t="shared" ca="1" si="57"/>
        <v>#NAME?</v>
      </c>
      <c r="Z145" s="146" t="e">
        <f t="shared" ca="1" si="58"/>
        <v>#NAME?</v>
      </c>
      <c r="AF145" s="13"/>
    </row>
    <row r="146" spans="7:32" ht="15">
      <c r="G146" s="91">
        <v>54091</v>
      </c>
      <c r="H146" s="129">
        <v>2.957370068493681</v>
      </c>
      <c r="I146" s="125">
        <f t="shared" ca="1" si="60"/>
        <v>9267</v>
      </c>
      <c r="N146" s="138">
        <v>42</v>
      </c>
      <c r="O146" s="139">
        <f t="shared" ca="1" si="50"/>
        <v>44866</v>
      </c>
      <c r="P146" s="140">
        <f t="shared" ca="1" si="51"/>
        <v>1</v>
      </c>
      <c r="Q146" s="141" t="e">
        <f t="shared" ca="1" si="53"/>
        <v>#NAME?</v>
      </c>
      <c r="R146" s="138" t="e">
        <f ca="1">VLOOKUP(P146,Tabla13[[Aux]:[Dias Mes]],5,FALSE)</f>
        <v>#NAME?</v>
      </c>
      <c r="S146" s="142" t="e">
        <f ca="1">VLOOKUP(P146,Tabla13[[Aux]:[Infla Bid]],9,FALSE)</f>
        <v>#NAME?</v>
      </c>
      <c r="T146" s="142" t="e">
        <f ca="1">VLOOKUP(P146,Tabla13[[Aux]:[Infla Offer]],13,FALSE)</f>
        <v>#NAME?</v>
      </c>
      <c r="U146" s="143" t="e">
        <f t="shared" ca="1" si="54"/>
        <v>#NAME?</v>
      </c>
      <c r="V146" s="143" t="e">
        <f t="shared" ca="1" si="55"/>
        <v>#NAME?</v>
      </c>
      <c r="W146" s="143" t="e">
        <f t="shared" ca="1" si="52"/>
        <v>#NAME?</v>
      </c>
      <c r="X146" s="146" t="e">
        <f t="shared" ca="1" si="56"/>
        <v>#NAME?</v>
      </c>
      <c r="Y146" s="146" t="e">
        <f t="shared" ca="1" si="57"/>
        <v>#NAME?</v>
      </c>
      <c r="Z146" s="146" t="e">
        <f t="shared" ca="1" si="58"/>
        <v>#NAME?</v>
      </c>
      <c r="AF146" s="13"/>
    </row>
    <row r="147" spans="7:32" ht="15">
      <c r="G147" s="91">
        <v>54273</v>
      </c>
      <c r="H147" s="129">
        <v>2.9135706489098911</v>
      </c>
      <c r="I147" s="125">
        <f t="shared" ca="1" si="60"/>
        <v>9449</v>
      </c>
      <c r="N147" s="138">
        <v>43</v>
      </c>
      <c r="O147" s="139">
        <f t="shared" ca="1" si="50"/>
        <v>44867</v>
      </c>
      <c r="P147" s="140">
        <f t="shared" ca="1" si="51"/>
        <v>1</v>
      </c>
      <c r="Q147" s="141" t="e">
        <f t="shared" ca="1" si="53"/>
        <v>#NAME?</v>
      </c>
      <c r="R147" s="138" t="e">
        <f ca="1">VLOOKUP(P147,Tabla13[[Aux]:[Dias Mes]],5,FALSE)</f>
        <v>#NAME?</v>
      </c>
      <c r="S147" s="142" t="e">
        <f ca="1">VLOOKUP(P147,Tabla13[[Aux]:[Infla Bid]],9,FALSE)</f>
        <v>#NAME?</v>
      </c>
      <c r="T147" s="142" t="e">
        <f ca="1">VLOOKUP(P147,Tabla13[[Aux]:[Infla Offer]],13,FALSE)</f>
        <v>#NAME?</v>
      </c>
      <c r="U147" s="143" t="e">
        <f t="shared" ca="1" si="54"/>
        <v>#NAME?</v>
      </c>
      <c r="V147" s="143" t="e">
        <f t="shared" ca="1" si="55"/>
        <v>#NAME?</v>
      </c>
      <c r="W147" s="143" t="e">
        <f t="shared" ca="1" si="52"/>
        <v>#NAME?</v>
      </c>
      <c r="X147" s="146" t="e">
        <f t="shared" ca="1" si="56"/>
        <v>#NAME?</v>
      </c>
      <c r="Y147" s="146" t="e">
        <f t="shared" ca="1" si="57"/>
        <v>#NAME?</v>
      </c>
      <c r="Z147" s="146" t="e">
        <f t="shared" ca="1" si="58"/>
        <v>#NAME?</v>
      </c>
      <c r="AF147" s="13"/>
    </row>
    <row r="148" spans="7:32" ht="15">
      <c r="G148" s="91">
        <v>54457</v>
      </c>
      <c r="H148" s="129">
        <v>2.8711613540655101</v>
      </c>
      <c r="I148" s="125">
        <f t="shared" ca="1" si="60"/>
        <v>9633</v>
      </c>
      <c r="N148" s="138">
        <v>44</v>
      </c>
      <c r="O148" s="139">
        <f t="shared" ca="1" si="50"/>
        <v>44868</v>
      </c>
      <c r="P148" s="140">
        <f t="shared" ca="1" si="51"/>
        <v>1</v>
      </c>
      <c r="Q148" s="141" t="e">
        <f t="shared" ca="1" si="53"/>
        <v>#NAME?</v>
      </c>
      <c r="R148" s="138" t="e">
        <f ca="1">VLOOKUP(P148,Tabla13[[Aux]:[Dias Mes]],5,FALSE)</f>
        <v>#NAME?</v>
      </c>
      <c r="S148" s="142" t="e">
        <f ca="1">VLOOKUP(P148,Tabla13[[Aux]:[Infla Bid]],9,FALSE)</f>
        <v>#NAME?</v>
      </c>
      <c r="T148" s="142" t="e">
        <f ca="1">VLOOKUP(P148,Tabla13[[Aux]:[Infla Offer]],13,FALSE)</f>
        <v>#NAME?</v>
      </c>
      <c r="U148" s="143" t="e">
        <f t="shared" ca="1" si="54"/>
        <v>#NAME?</v>
      </c>
      <c r="V148" s="143" t="e">
        <f t="shared" ca="1" si="55"/>
        <v>#NAME?</v>
      </c>
      <c r="W148" s="143" t="e">
        <f t="shared" ca="1" si="52"/>
        <v>#NAME?</v>
      </c>
      <c r="X148" s="146" t="e">
        <f t="shared" ca="1" si="56"/>
        <v>#NAME?</v>
      </c>
      <c r="Y148" s="146" t="e">
        <f t="shared" ca="1" si="57"/>
        <v>#NAME?</v>
      </c>
      <c r="Z148" s="146" t="e">
        <f t="shared" ca="1" si="58"/>
        <v>#NAME?</v>
      </c>
      <c r="AF148" s="13"/>
    </row>
    <row r="149" spans="7:32" ht="15">
      <c r="G149" s="91">
        <v>54638</v>
      </c>
      <c r="H149" s="129">
        <v>2.8299721631096286</v>
      </c>
      <c r="I149" s="125">
        <f t="shared" ca="1" si="60"/>
        <v>9814</v>
      </c>
      <c r="N149" s="138">
        <v>45</v>
      </c>
      <c r="O149" s="139">
        <f t="shared" ca="1" si="50"/>
        <v>44869</v>
      </c>
      <c r="P149" s="140">
        <f t="shared" ca="1" si="51"/>
        <v>1</v>
      </c>
      <c r="Q149" s="141" t="e">
        <f t="shared" ca="1" si="53"/>
        <v>#NAME?</v>
      </c>
      <c r="R149" s="138" t="e">
        <f ca="1">VLOOKUP(P149,Tabla13[[Aux]:[Dias Mes]],5,FALSE)</f>
        <v>#NAME?</v>
      </c>
      <c r="S149" s="142" t="e">
        <f ca="1">VLOOKUP(P149,Tabla13[[Aux]:[Infla Bid]],9,FALSE)</f>
        <v>#NAME?</v>
      </c>
      <c r="T149" s="142" t="e">
        <f ca="1">VLOOKUP(P149,Tabla13[[Aux]:[Infla Offer]],13,FALSE)</f>
        <v>#NAME?</v>
      </c>
      <c r="U149" s="143" t="e">
        <f t="shared" ca="1" si="54"/>
        <v>#NAME?</v>
      </c>
      <c r="V149" s="143" t="e">
        <f t="shared" ca="1" si="55"/>
        <v>#NAME?</v>
      </c>
      <c r="W149" s="143" t="e">
        <f t="shared" ca="1" si="52"/>
        <v>#NAME?</v>
      </c>
      <c r="X149" s="146" t="e">
        <f t="shared" ca="1" si="56"/>
        <v>#NAME?</v>
      </c>
      <c r="Y149" s="146" t="e">
        <f t="shared" ca="1" si="57"/>
        <v>#NAME?</v>
      </c>
      <c r="Z149" s="146" t="e">
        <f t="shared" ca="1" si="58"/>
        <v>#NAME?</v>
      </c>
      <c r="AF149" s="13"/>
    </row>
    <row r="150" spans="7:32" ht="15">
      <c r="G150" s="91">
        <v>54822</v>
      </c>
      <c r="H150" s="129">
        <v>2.7899449644773533</v>
      </c>
      <c r="I150" s="125">
        <f t="shared" ca="1" si="60"/>
        <v>9998</v>
      </c>
      <c r="N150" s="138">
        <v>46</v>
      </c>
      <c r="O150" s="139">
        <f t="shared" ca="1" si="50"/>
        <v>44870</v>
      </c>
      <c r="P150" s="140">
        <f t="shared" ca="1" si="51"/>
        <v>1</v>
      </c>
      <c r="Q150" s="141" t="e">
        <f t="shared" ca="1" si="53"/>
        <v>#NAME?</v>
      </c>
      <c r="R150" s="138" t="e">
        <f ca="1">VLOOKUP(P150,Tabla13[[Aux]:[Dias Mes]],5,FALSE)</f>
        <v>#NAME?</v>
      </c>
      <c r="S150" s="142" t="e">
        <f ca="1">VLOOKUP(P150,Tabla13[[Aux]:[Infla Bid]],9,FALSE)</f>
        <v>#NAME?</v>
      </c>
      <c r="T150" s="142" t="e">
        <f ca="1">VLOOKUP(P150,Tabla13[[Aux]:[Infla Offer]],13,FALSE)</f>
        <v>#NAME?</v>
      </c>
      <c r="U150" s="143" t="e">
        <f t="shared" ca="1" si="54"/>
        <v>#NAME?</v>
      </c>
      <c r="V150" s="143" t="e">
        <f t="shared" ca="1" si="55"/>
        <v>#NAME?</v>
      </c>
      <c r="W150" s="143" t="e">
        <f t="shared" ca="1" si="52"/>
        <v>#NAME?</v>
      </c>
      <c r="X150" s="146" t="e">
        <f t="shared" ca="1" si="56"/>
        <v>#NAME?</v>
      </c>
      <c r="Y150" s="146" t="e">
        <f t="shared" ca="1" si="57"/>
        <v>#NAME?</v>
      </c>
      <c r="Z150" s="146" t="e">
        <f t="shared" ca="1" si="58"/>
        <v>#NAME?</v>
      </c>
      <c r="AF150" s="13"/>
    </row>
    <row r="151" spans="7:32" ht="15">
      <c r="G151" s="91">
        <v>55003</v>
      </c>
      <c r="H151" s="129">
        <v>2.7510372190464594</v>
      </c>
      <c r="I151" s="125">
        <f t="shared" ca="1" si="60"/>
        <v>10179</v>
      </c>
      <c r="N151" s="138">
        <v>47</v>
      </c>
      <c r="O151" s="139">
        <f t="shared" ca="1" si="50"/>
        <v>44871</v>
      </c>
      <c r="P151" s="140">
        <f t="shared" ca="1" si="51"/>
        <v>1</v>
      </c>
      <c r="Q151" s="141" t="e">
        <f t="shared" ca="1" si="53"/>
        <v>#NAME?</v>
      </c>
      <c r="R151" s="138" t="e">
        <f ca="1">VLOOKUP(P151,Tabla13[[Aux]:[Dias Mes]],5,FALSE)</f>
        <v>#NAME?</v>
      </c>
      <c r="S151" s="142" t="e">
        <f ca="1">VLOOKUP(P151,Tabla13[[Aux]:[Infla Bid]],9,FALSE)</f>
        <v>#NAME?</v>
      </c>
      <c r="T151" s="142" t="e">
        <f ca="1">VLOOKUP(P151,Tabla13[[Aux]:[Infla Offer]],13,FALSE)</f>
        <v>#NAME?</v>
      </c>
      <c r="U151" s="143" t="e">
        <f t="shared" ca="1" si="54"/>
        <v>#NAME?</v>
      </c>
      <c r="V151" s="143" t="e">
        <f t="shared" ca="1" si="55"/>
        <v>#NAME?</v>
      </c>
      <c r="W151" s="143" t="e">
        <f t="shared" ca="1" si="52"/>
        <v>#NAME?</v>
      </c>
      <c r="X151" s="146" t="e">
        <f t="shared" ca="1" si="56"/>
        <v>#NAME?</v>
      </c>
      <c r="Y151" s="146" t="e">
        <f t="shared" ca="1" si="57"/>
        <v>#NAME?</v>
      </c>
      <c r="Z151" s="146" t="e">
        <f t="shared" ca="1" si="58"/>
        <v>#NAME?</v>
      </c>
      <c r="AF151" s="13"/>
    </row>
    <row r="152" spans="7:32" ht="15">
      <c r="G152" s="91">
        <v>55187</v>
      </c>
      <c r="H152" s="129">
        <v>2.7131969076123141</v>
      </c>
      <c r="I152" s="125">
        <f t="shared" ca="1" si="60"/>
        <v>10363</v>
      </c>
      <c r="N152" s="138">
        <v>48</v>
      </c>
      <c r="O152" s="139">
        <f t="shared" ca="1" si="50"/>
        <v>44872</v>
      </c>
      <c r="P152" s="140">
        <f t="shared" ca="1" si="51"/>
        <v>1</v>
      </c>
      <c r="Q152" s="141" t="e">
        <f t="shared" ca="1" si="53"/>
        <v>#NAME?</v>
      </c>
      <c r="R152" s="138" t="e">
        <f ca="1">VLOOKUP(P152,Tabla13[[Aux]:[Dias Mes]],5,FALSE)</f>
        <v>#NAME?</v>
      </c>
      <c r="S152" s="142" t="e">
        <f ca="1">VLOOKUP(P152,Tabla13[[Aux]:[Infla Bid]],9,FALSE)</f>
        <v>#NAME?</v>
      </c>
      <c r="T152" s="142" t="e">
        <f ca="1">VLOOKUP(P152,Tabla13[[Aux]:[Infla Offer]],13,FALSE)</f>
        <v>#NAME?</v>
      </c>
      <c r="U152" s="143" t="e">
        <f t="shared" ca="1" si="54"/>
        <v>#NAME?</v>
      </c>
      <c r="V152" s="143" t="e">
        <f t="shared" ca="1" si="55"/>
        <v>#NAME?</v>
      </c>
      <c r="W152" s="143" t="e">
        <f t="shared" ca="1" si="52"/>
        <v>#NAME?</v>
      </c>
      <c r="X152" s="146" t="e">
        <f t="shared" ca="1" si="56"/>
        <v>#NAME?</v>
      </c>
      <c r="Y152" s="146" t="e">
        <f t="shared" ca="1" si="57"/>
        <v>#NAME?</v>
      </c>
      <c r="Z152" s="146" t="e">
        <f t="shared" ca="1" si="58"/>
        <v>#NAME?</v>
      </c>
      <c r="AF152" s="13"/>
    </row>
    <row r="153" spans="7:32" ht="15">
      <c r="G153" s="91">
        <v>55368</v>
      </c>
      <c r="H153" s="129">
        <v>2.6761881193636761</v>
      </c>
      <c r="I153" s="125">
        <f t="shared" ca="1" si="60"/>
        <v>10544</v>
      </c>
      <c r="N153" s="138">
        <v>49</v>
      </c>
      <c r="O153" s="139">
        <f t="shared" ca="1" si="50"/>
        <v>44873</v>
      </c>
      <c r="P153" s="140">
        <f t="shared" ca="1" si="51"/>
        <v>1</v>
      </c>
      <c r="Q153" s="141" t="e">
        <f t="shared" ca="1" si="53"/>
        <v>#NAME?</v>
      </c>
      <c r="R153" s="138" t="e">
        <f ca="1">VLOOKUP(P153,Tabla13[[Aux]:[Dias Mes]],5,FALSE)</f>
        <v>#NAME?</v>
      </c>
      <c r="S153" s="142" t="e">
        <f ca="1">VLOOKUP(P153,Tabla13[[Aux]:[Infla Bid]],9,FALSE)</f>
        <v>#NAME?</v>
      </c>
      <c r="T153" s="142" t="e">
        <f ca="1">VLOOKUP(P153,Tabla13[[Aux]:[Infla Offer]],13,FALSE)</f>
        <v>#NAME?</v>
      </c>
      <c r="U153" s="143" t="e">
        <f t="shared" ca="1" si="54"/>
        <v>#NAME?</v>
      </c>
      <c r="V153" s="143" t="e">
        <f t="shared" ca="1" si="55"/>
        <v>#NAME?</v>
      </c>
      <c r="W153" s="143" t="e">
        <f t="shared" ca="1" si="52"/>
        <v>#NAME?</v>
      </c>
      <c r="X153" s="146" t="e">
        <f t="shared" ca="1" si="56"/>
        <v>#NAME?</v>
      </c>
      <c r="Y153" s="146" t="e">
        <f t="shared" ca="1" si="57"/>
        <v>#NAME?</v>
      </c>
      <c r="Z153" s="146" t="e">
        <f t="shared" ca="1" si="58"/>
        <v>#NAME?</v>
      </c>
      <c r="AF153" s="13"/>
    </row>
    <row r="154" spans="7:32" ht="15">
      <c r="G154" s="93">
        <v>55554</v>
      </c>
      <c r="H154" s="148">
        <v>2.6400746109502826</v>
      </c>
      <c r="I154" s="125">
        <f t="shared" ca="1" si="60"/>
        <v>10730</v>
      </c>
      <c r="N154" s="138">
        <v>50</v>
      </c>
      <c r="O154" s="139">
        <f t="shared" ca="1" si="50"/>
        <v>44874</v>
      </c>
      <c r="P154" s="140">
        <f t="shared" ca="1" si="51"/>
        <v>0</v>
      </c>
      <c r="Q154" s="141">
        <f t="shared" ca="1" si="53"/>
        <v>123</v>
      </c>
      <c r="R154" s="138">
        <f ca="1">VLOOKUP(P154,Tabla13[[Aux]:[Dias Mes]],5,FALSE)</f>
        <v>31</v>
      </c>
      <c r="S154" s="142">
        <f ca="1">VLOOKUP(P154,Tabla13[[Aux]:[Infla Bid]],9,FALSE)</f>
        <v>1.2E-2</v>
      </c>
      <c r="T154" s="142">
        <f ca="1">VLOOKUP(P154,Tabla13[[Aux]:[Infla Offer]],13,FALSE)</f>
        <v>1.2E-2</v>
      </c>
      <c r="U154" s="143" t="e">
        <f t="shared" ca="1" si="54"/>
        <v>#NAME?</v>
      </c>
      <c r="V154" s="143" t="e">
        <f t="shared" ca="1" si="55"/>
        <v>#NAME?</v>
      </c>
      <c r="W154" s="143" t="e">
        <f t="shared" ca="1" si="52"/>
        <v>#NAME?</v>
      </c>
      <c r="X154" s="146" t="e">
        <f t="shared" ca="1" si="56"/>
        <v>#NAME?</v>
      </c>
      <c r="Y154" s="146" t="e">
        <f t="shared" ca="1" si="57"/>
        <v>#NAME?</v>
      </c>
      <c r="Z154" s="146" t="e">
        <f t="shared" ca="1" si="58"/>
        <v>#NAME?</v>
      </c>
      <c r="AF154" s="13"/>
    </row>
    <row r="155" spans="7:32" ht="15">
      <c r="N155" s="138">
        <v>51</v>
      </c>
      <c r="O155" s="139">
        <f t="shared" ca="1" si="50"/>
        <v>44875</v>
      </c>
      <c r="P155" s="140">
        <f t="shared" ca="1" si="51"/>
        <v>1</v>
      </c>
      <c r="Q155" s="141" t="e">
        <f t="shared" ca="1" si="53"/>
        <v>#NAME?</v>
      </c>
      <c r="R155" s="138" t="e">
        <f ca="1">VLOOKUP(P155,Tabla13[[Aux]:[Dias Mes]],5,FALSE)</f>
        <v>#NAME?</v>
      </c>
      <c r="S155" s="142" t="e">
        <f ca="1">VLOOKUP(P155,Tabla13[[Aux]:[Infla Bid]],9,FALSE)</f>
        <v>#NAME?</v>
      </c>
      <c r="T155" s="142" t="e">
        <f ca="1">VLOOKUP(P155,Tabla13[[Aux]:[Infla Offer]],13,FALSE)</f>
        <v>#NAME?</v>
      </c>
      <c r="U155" s="143" t="e">
        <f t="shared" ca="1" si="54"/>
        <v>#NAME?</v>
      </c>
      <c r="V155" s="143" t="e">
        <f t="shared" ca="1" si="55"/>
        <v>#NAME?</v>
      </c>
      <c r="W155" s="143" t="e">
        <f t="shared" ca="1" si="52"/>
        <v>#NAME?</v>
      </c>
      <c r="X155" s="146" t="e">
        <f t="shared" ca="1" si="56"/>
        <v>#NAME?</v>
      </c>
      <c r="Y155" s="146" t="e">
        <f t="shared" ca="1" si="57"/>
        <v>#NAME?</v>
      </c>
      <c r="Z155" s="146" t="e">
        <f t="shared" ca="1" si="58"/>
        <v>#NAME?</v>
      </c>
      <c r="AF155" s="13"/>
    </row>
    <row r="156" spans="7:32" ht="15">
      <c r="N156" s="138">
        <v>52</v>
      </c>
      <c r="O156" s="139">
        <f t="shared" ca="1" si="50"/>
        <v>44876</v>
      </c>
      <c r="P156" s="140">
        <f t="shared" ca="1" si="51"/>
        <v>1</v>
      </c>
      <c r="Q156" s="141" t="e">
        <f t="shared" ca="1" si="53"/>
        <v>#NAME?</v>
      </c>
      <c r="R156" s="138" t="e">
        <f ca="1">VLOOKUP(P156,Tabla13[[Aux]:[Dias Mes]],5,FALSE)</f>
        <v>#NAME?</v>
      </c>
      <c r="S156" s="142" t="e">
        <f ca="1">VLOOKUP(P156,Tabla13[[Aux]:[Infla Bid]],9,FALSE)</f>
        <v>#NAME?</v>
      </c>
      <c r="T156" s="142" t="e">
        <f ca="1">VLOOKUP(P156,Tabla13[[Aux]:[Infla Offer]],13,FALSE)</f>
        <v>#NAME?</v>
      </c>
      <c r="U156" s="143" t="e">
        <f t="shared" ca="1" si="54"/>
        <v>#NAME?</v>
      </c>
      <c r="V156" s="143" t="e">
        <f t="shared" ca="1" si="55"/>
        <v>#NAME?</v>
      </c>
      <c r="W156" s="143" t="e">
        <f t="shared" ca="1" si="52"/>
        <v>#NAME?</v>
      </c>
      <c r="X156" s="146" t="e">
        <f t="shared" ca="1" si="56"/>
        <v>#NAME?</v>
      </c>
      <c r="Y156" s="146" t="e">
        <f t="shared" ca="1" si="57"/>
        <v>#NAME?</v>
      </c>
      <c r="Z156" s="146" t="e">
        <f t="shared" ca="1" si="58"/>
        <v>#NAME?</v>
      </c>
      <c r="AF156" s="13"/>
    </row>
    <row r="157" spans="7:32" ht="15">
      <c r="N157" s="138">
        <v>53</v>
      </c>
      <c r="O157" s="139">
        <f t="shared" ca="1" si="50"/>
        <v>44877</v>
      </c>
      <c r="P157" s="140">
        <f t="shared" ca="1" si="51"/>
        <v>1</v>
      </c>
      <c r="Q157" s="141" t="e">
        <f t="shared" ca="1" si="53"/>
        <v>#NAME?</v>
      </c>
      <c r="R157" s="138" t="e">
        <f ca="1">VLOOKUP(P157,Tabla13[[Aux]:[Dias Mes]],5,FALSE)</f>
        <v>#NAME?</v>
      </c>
      <c r="S157" s="142" t="e">
        <f ca="1">VLOOKUP(P157,Tabla13[[Aux]:[Infla Bid]],9,FALSE)</f>
        <v>#NAME?</v>
      </c>
      <c r="T157" s="142" t="e">
        <f ca="1">VLOOKUP(P157,Tabla13[[Aux]:[Infla Offer]],13,FALSE)</f>
        <v>#NAME?</v>
      </c>
      <c r="U157" s="143" t="e">
        <f t="shared" ca="1" si="54"/>
        <v>#NAME?</v>
      </c>
      <c r="V157" s="143" t="e">
        <f t="shared" ca="1" si="55"/>
        <v>#NAME?</v>
      </c>
      <c r="W157" s="143" t="e">
        <f t="shared" ca="1" si="52"/>
        <v>#NAME?</v>
      </c>
      <c r="X157" s="146" t="e">
        <f t="shared" ca="1" si="56"/>
        <v>#NAME?</v>
      </c>
      <c r="Y157" s="146" t="e">
        <f t="shared" ca="1" si="57"/>
        <v>#NAME?</v>
      </c>
      <c r="Z157" s="146" t="e">
        <f t="shared" ca="1" si="58"/>
        <v>#NAME?</v>
      </c>
      <c r="AF157" s="13"/>
    </row>
    <row r="158" spans="7:32" ht="15">
      <c r="N158" s="138">
        <v>54</v>
      </c>
      <c r="O158" s="139">
        <f t="shared" ca="1" si="50"/>
        <v>44878</v>
      </c>
      <c r="P158" s="140">
        <f t="shared" ca="1" si="51"/>
        <v>1</v>
      </c>
      <c r="Q158" s="141" t="e">
        <f t="shared" ca="1" si="53"/>
        <v>#NAME?</v>
      </c>
      <c r="R158" s="138" t="e">
        <f ca="1">VLOOKUP(P158,Tabla13[[Aux]:[Dias Mes]],5,FALSE)</f>
        <v>#NAME?</v>
      </c>
      <c r="S158" s="142" t="e">
        <f ca="1">VLOOKUP(P158,Tabla13[[Aux]:[Infla Bid]],9,FALSE)</f>
        <v>#NAME?</v>
      </c>
      <c r="T158" s="142" t="e">
        <f ca="1">VLOOKUP(P158,Tabla13[[Aux]:[Infla Offer]],13,FALSE)</f>
        <v>#NAME?</v>
      </c>
      <c r="U158" s="143" t="e">
        <f t="shared" ca="1" si="54"/>
        <v>#NAME?</v>
      </c>
      <c r="V158" s="143" t="e">
        <f t="shared" ca="1" si="55"/>
        <v>#NAME?</v>
      </c>
      <c r="W158" s="143" t="e">
        <f t="shared" ca="1" si="52"/>
        <v>#NAME?</v>
      </c>
      <c r="X158" s="146" t="e">
        <f t="shared" ca="1" si="56"/>
        <v>#NAME?</v>
      </c>
      <c r="Y158" s="146" t="e">
        <f t="shared" ca="1" si="57"/>
        <v>#NAME?</v>
      </c>
      <c r="Z158" s="146" t="e">
        <f t="shared" ca="1" si="58"/>
        <v>#NAME?</v>
      </c>
      <c r="AF158" s="13"/>
    </row>
    <row r="159" spans="7:32" ht="15">
      <c r="N159" s="138">
        <v>55</v>
      </c>
      <c r="O159" s="139">
        <f t="shared" ca="1" si="50"/>
        <v>44879</v>
      </c>
      <c r="P159" s="140">
        <f t="shared" ca="1" si="51"/>
        <v>1</v>
      </c>
      <c r="Q159" s="141" t="e">
        <f t="shared" ca="1" si="53"/>
        <v>#NAME?</v>
      </c>
      <c r="R159" s="138" t="e">
        <f ca="1">VLOOKUP(P159,Tabla13[[Aux]:[Dias Mes]],5,FALSE)</f>
        <v>#NAME?</v>
      </c>
      <c r="S159" s="142" t="e">
        <f ca="1">VLOOKUP(P159,Tabla13[[Aux]:[Infla Bid]],9,FALSE)</f>
        <v>#NAME?</v>
      </c>
      <c r="T159" s="142" t="e">
        <f ca="1">VLOOKUP(P159,Tabla13[[Aux]:[Infla Offer]],13,FALSE)</f>
        <v>#NAME?</v>
      </c>
      <c r="U159" s="143" t="e">
        <f t="shared" ca="1" si="54"/>
        <v>#NAME?</v>
      </c>
      <c r="V159" s="143" t="e">
        <f t="shared" ca="1" si="55"/>
        <v>#NAME?</v>
      </c>
      <c r="W159" s="143" t="e">
        <f t="shared" ca="1" si="52"/>
        <v>#NAME?</v>
      </c>
      <c r="X159" s="146" t="e">
        <f t="shared" ca="1" si="56"/>
        <v>#NAME?</v>
      </c>
      <c r="Y159" s="146" t="e">
        <f t="shared" ca="1" si="57"/>
        <v>#NAME?</v>
      </c>
      <c r="Z159" s="146" t="e">
        <f t="shared" ca="1" si="58"/>
        <v>#NAME?</v>
      </c>
      <c r="AF159" s="13"/>
    </row>
    <row r="160" spans="7:32" ht="15">
      <c r="N160" s="138">
        <v>56</v>
      </c>
      <c r="O160" s="139">
        <f t="shared" ca="1" si="50"/>
        <v>44880</v>
      </c>
      <c r="P160" s="140">
        <f t="shared" ca="1" si="51"/>
        <v>1</v>
      </c>
      <c r="Q160" s="141" t="e">
        <f t="shared" ca="1" si="53"/>
        <v>#NAME?</v>
      </c>
      <c r="R160" s="138" t="e">
        <f ca="1">VLOOKUP(P160,Tabla13[[Aux]:[Dias Mes]],5,FALSE)</f>
        <v>#NAME?</v>
      </c>
      <c r="S160" s="142" t="e">
        <f ca="1">VLOOKUP(P160,Tabla13[[Aux]:[Infla Bid]],9,FALSE)</f>
        <v>#NAME?</v>
      </c>
      <c r="T160" s="142" t="e">
        <f ca="1">VLOOKUP(P160,Tabla13[[Aux]:[Infla Offer]],13,FALSE)</f>
        <v>#NAME?</v>
      </c>
      <c r="U160" s="143" t="e">
        <f t="shared" ca="1" si="54"/>
        <v>#NAME?</v>
      </c>
      <c r="V160" s="143" t="e">
        <f t="shared" ca="1" si="55"/>
        <v>#NAME?</v>
      </c>
      <c r="W160" s="143" t="e">
        <f t="shared" ca="1" si="52"/>
        <v>#NAME?</v>
      </c>
      <c r="X160" s="146" t="e">
        <f t="shared" ca="1" si="56"/>
        <v>#NAME?</v>
      </c>
      <c r="Y160" s="146" t="e">
        <f t="shared" ca="1" si="57"/>
        <v>#NAME?</v>
      </c>
      <c r="Z160" s="146" t="e">
        <f t="shared" ca="1" si="58"/>
        <v>#NAME?</v>
      </c>
      <c r="AF160" s="13"/>
    </row>
    <row r="161" spans="14:32" ht="15">
      <c r="N161" s="138">
        <v>57</v>
      </c>
      <c r="O161" s="139">
        <f t="shared" ca="1" si="50"/>
        <v>44881</v>
      </c>
      <c r="P161" s="140">
        <f t="shared" ca="1" si="51"/>
        <v>1</v>
      </c>
      <c r="Q161" s="141" t="e">
        <f t="shared" ca="1" si="53"/>
        <v>#NAME?</v>
      </c>
      <c r="R161" s="138" t="e">
        <f ca="1">VLOOKUP(P161,Tabla13[[Aux]:[Dias Mes]],5,FALSE)</f>
        <v>#NAME?</v>
      </c>
      <c r="S161" s="142" t="e">
        <f ca="1">VLOOKUP(P161,Tabla13[[Aux]:[Infla Bid]],9,FALSE)</f>
        <v>#NAME?</v>
      </c>
      <c r="T161" s="142" t="e">
        <f ca="1">VLOOKUP(P161,Tabla13[[Aux]:[Infla Offer]],13,FALSE)</f>
        <v>#NAME?</v>
      </c>
      <c r="U161" s="143" t="e">
        <f t="shared" ca="1" si="54"/>
        <v>#NAME?</v>
      </c>
      <c r="V161" s="143" t="e">
        <f t="shared" ca="1" si="55"/>
        <v>#NAME?</v>
      </c>
      <c r="W161" s="143" t="e">
        <f t="shared" ca="1" si="52"/>
        <v>#NAME?</v>
      </c>
      <c r="X161" s="146" t="e">
        <f t="shared" ca="1" si="56"/>
        <v>#NAME?</v>
      </c>
      <c r="Y161" s="146" t="e">
        <f t="shared" ca="1" si="57"/>
        <v>#NAME?</v>
      </c>
      <c r="Z161" s="146" t="e">
        <f t="shared" ca="1" si="58"/>
        <v>#NAME?</v>
      </c>
      <c r="AF161" s="13"/>
    </row>
    <row r="162" spans="14:32" ht="15">
      <c r="N162" s="138">
        <v>58</v>
      </c>
      <c r="O162" s="139">
        <f t="shared" ca="1" si="50"/>
        <v>44882</v>
      </c>
      <c r="P162" s="140">
        <f t="shared" ca="1" si="51"/>
        <v>1</v>
      </c>
      <c r="Q162" s="141" t="e">
        <f t="shared" ca="1" si="53"/>
        <v>#NAME?</v>
      </c>
      <c r="R162" s="138" t="e">
        <f ca="1">VLOOKUP(P162,Tabla13[[Aux]:[Dias Mes]],5,FALSE)</f>
        <v>#NAME?</v>
      </c>
      <c r="S162" s="142" t="e">
        <f ca="1">VLOOKUP(P162,Tabla13[[Aux]:[Infla Bid]],9,FALSE)</f>
        <v>#NAME?</v>
      </c>
      <c r="T162" s="142" t="e">
        <f ca="1">VLOOKUP(P162,Tabla13[[Aux]:[Infla Offer]],13,FALSE)</f>
        <v>#NAME?</v>
      </c>
      <c r="U162" s="143" t="e">
        <f t="shared" ca="1" si="54"/>
        <v>#NAME?</v>
      </c>
      <c r="V162" s="143" t="e">
        <f t="shared" ca="1" si="55"/>
        <v>#NAME?</v>
      </c>
      <c r="W162" s="143" t="e">
        <f t="shared" ca="1" si="52"/>
        <v>#NAME?</v>
      </c>
      <c r="X162" s="146" t="e">
        <f t="shared" ca="1" si="56"/>
        <v>#NAME?</v>
      </c>
      <c r="Y162" s="146" t="e">
        <f t="shared" ca="1" si="57"/>
        <v>#NAME?</v>
      </c>
      <c r="Z162" s="146" t="e">
        <f t="shared" ca="1" si="58"/>
        <v>#NAME?</v>
      </c>
      <c r="AF162" s="13"/>
    </row>
    <row r="163" spans="14:32" ht="15">
      <c r="N163" s="138">
        <v>59</v>
      </c>
      <c r="O163" s="139">
        <f t="shared" ca="1" si="50"/>
        <v>44883</v>
      </c>
      <c r="P163" s="140">
        <f t="shared" ca="1" si="51"/>
        <v>1</v>
      </c>
      <c r="Q163" s="141" t="e">
        <f t="shared" ca="1" si="53"/>
        <v>#NAME?</v>
      </c>
      <c r="R163" s="138" t="e">
        <f ca="1">VLOOKUP(P163,Tabla13[[Aux]:[Dias Mes]],5,FALSE)</f>
        <v>#NAME?</v>
      </c>
      <c r="S163" s="142" t="e">
        <f ca="1">VLOOKUP(P163,Tabla13[[Aux]:[Infla Bid]],9,FALSE)</f>
        <v>#NAME?</v>
      </c>
      <c r="T163" s="142" t="e">
        <f ca="1">VLOOKUP(P163,Tabla13[[Aux]:[Infla Offer]],13,FALSE)</f>
        <v>#NAME?</v>
      </c>
      <c r="U163" s="143" t="e">
        <f t="shared" ca="1" si="54"/>
        <v>#NAME?</v>
      </c>
      <c r="V163" s="143" t="e">
        <f t="shared" ca="1" si="55"/>
        <v>#NAME?</v>
      </c>
      <c r="W163" s="143" t="e">
        <f t="shared" ca="1" si="52"/>
        <v>#NAME?</v>
      </c>
      <c r="X163" s="146" t="e">
        <f t="shared" ca="1" si="56"/>
        <v>#NAME?</v>
      </c>
      <c r="Y163" s="146" t="e">
        <f t="shared" ca="1" si="57"/>
        <v>#NAME?</v>
      </c>
      <c r="Z163" s="146" t="e">
        <f t="shared" ca="1" si="58"/>
        <v>#NAME?</v>
      </c>
      <c r="AF163" s="13"/>
    </row>
    <row r="164" spans="14:32" ht="15">
      <c r="N164" s="138">
        <v>60</v>
      </c>
      <c r="O164" s="139">
        <f t="shared" ca="1" si="50"/>
        <v>44884</v>
      </c>
      <c r="P164" s="140">
        <f t="shared" ca="1" si="51"/>
        <v>1</v>
      </c>
      <c r="Q164" s="141" t="e">
        <f t="shared" ca="1" si="53"/>
        <v>#NAME?</v>
      </c>
      <c r="R164" s="138" t="e">
        <f ca="1">VLOOKUP(P164,Tabla13[[Aux]:[Dias Mes]],5,FALSE)</f>
        <v>#NAME?</v>
      </c>
      <c r="S164" s="142" t="e">
        <f ca="1">VLOOKUP(P164,Tabla13[[Aux]:[Infla Bid]],9,FALSE)</f>
        <v>#NAME?</v>
      </c>
      <c r="T164" s="142" t="e">
        <f ca="1">VLOOKUP(P164,Tabla13[[Aux]:[Infla Offer]],13,FALSE)</f>
        <v>#NAME?</v>
      </c>
      <c r="U164" s="143" t="e">
        <f t="shared" ca="1" si="54"/>
        <v>#NAME?</v>
      </c>
      <c r="V164" s="143" t="e">
        <f t="shared" ca="1" si="55"/>
        <v>#NAME?</v>
      </c>
      <c r="W164" s="143" t="e">
        <f t="shared" ca="1" si="52"/>
        <v>#NAME?</v>
      </c>
      <c r="X164" s="146" t="e">
        <f t="shared" ca="1" si="56"/>
        <v>#NAME?</v>
      </c>
      <c r="Y164" s="146" t="e">
        <f t="shared" ca="1" si="57"/>
        <v>#NAME?</v>
      </c>
      <c r="Z164" s="146" t="e">
        <f t="shared" ca="1" si="58"/>
        <v>#NAME?</v>
      </c>
      <c r="AF164" s="13"/>
    </row>
    <row r="165" spans="14:32" ht="15">
      <c r="N165" s="138">
        <v>61</v>
      </c>
      <c r="O165" s="139">
        <f t="shared" ca="1" si="50"/>
        <v>44885</v>
      </c>
      <c r="P165" s="140">
        <f t="shared" ca="1" si="51"/>
        <v>1</v>
      </c>
      <c r="Q165" s="141" t="e">
        <f t="shared" ca="1" si="53"/>
        <v>#NAME?</v>
      </c>
      <c r="R165" s="138" t="e">
        <f ca="1">VLOOKUP(P165,Tabla13[[Aux]:[Dias Mes]],5,FALSE)</f>
        <v>#NAME?</v>
      </c>
      <c r="S165" s="142" t="e">
        <f ca="1">VLOOKUP(P165,Tabla13[[Aux]:[Infla Bid]],9,FALSE)</f>
        <v>#NAME?</v>
      </c>
      <c r="T165" s="142" t="e">
        <f ca="1">VLOOKUP(P165,Tabla13[[Aux]:[Infla Offer]],13,FALSE)</f>
        <v>#NAME?</v>
      </c>
      <c r="U165" s="143" t="e">
        <f t="shared" ca="1" si="54"/>
        <v>#NAME?</v>
      </c>
      <c r="V165" s="143" t="e">
        <f t="shared" ca="1" si="55"/>
        <v>#NAME?</v>
      </c>
      <c r="W165" s="143" t="e">
        <f t="shared" ca="1" si="52"/>
        <v>#NAME?</v>
      </c>
      <c r="X165" s="146" t="e">
        <f t="shared" ca="1" si="56"/>
        <v>#NAME?</v>
      </c>
      <c r="Y165" s="146" t="e">
        <f t="shared" ca="1" si="57"/>
        <v>#NAME?</v>
      </c>
      <c r="Z165" s="146" t="e">
        <f t="shared" ca="1" si="58"/>
        <v>#NAME?</v>
      </c>
      <c r="AF165" s="13"/>
    </row>
    <row r="166" spans="14:32" ht="15">
      <c r="N166" s="138">
        <v>62</v>
      </c>
      <c r="O166" s="139">
        <f t="shared" ca="1" si="50"/>
        <v>44886</v>
      </c>
      <c r="P166" s="140">
        <f t="shared" ca="1" si="51"/>
        <v>1</v>
      </c>
      <c r="Q166" s="141" t="e">
        <f t="shared" ca="1" si="53"/>
        <v>#NAME?</v>
      </c>
      <c r="R166" s="138" t="e">
        <f ca="1">VLOOKUP(P166,Tabla13[[Aux]:[Dias Mes]],5,FALSE)</f>
        <v>#NAME?</v>
      </c>
      <c r="S166" s="142" t="e">
        <f ca="1">VLOOKUP(P166,Tabla13[[Aux]:[Infla Bid]],9,FALSE)</f>
        <v>#NAME?</v>
      </c>
      <c r="T166" s="142" t="e">
        <f ca="1">VLOOKUP(P166,Tabla13[[Aux]:[Infla Offer]],13,FALSE)</f>
        <v>#NAME?</v>
      </c>
      <c r="U166" s="143" t="e">
        <f t="shared" ca="1" si="54"/>
        <v>#NAME?</v>
      </c>
      <c r="V166" s="143" t="e">
        <f t="shared" ca="1" si="55"/>
        <v>#NAME?</v>
      </c>
      <c r="W166" s="143" t="e">
        <f t="shared" ca="1" si="52"/>
        <v>#NAME?</v>
      </c>
      <c r="X166" s="146" t="e">
        <f t="shared" ca="1" si="56"/>
        <v>#NAME?</v>
      </c>
      <c r="Y166" s="146" t="e">
        <f t="shared" ca="1" si="57"/>
        <v>#NAME?</v>
      </c>
      <c r="Z166" s="146" t="e">
        <f t="shared" ca="1" si="58"/>
        <v>#NAME?</v>
      </c>
      <c r="AF166" s="13"/>
    </row>
    <row r="167" spans="14:32" ht="15">
      <c r="N167" s="138">
        <v>63</v>
      </c>
      <c r="O167" s="139">
        <f t="shared" ca="1" si="50"/>
        <v>44887</v>
      </c>
      <c r="P167" s="140">
        <f t="shared" ca="1" si="51"/>
        <v>1</v>
      </c>
      <c r="Q167" s="141" t="e">
        <f t="shared" ca="1" si="53"/>
        <v>#NAME?</v>
      </c>
      <c r="R167" s="138" t="e">
        <f ca="1">VLOOKUP(P167,Tabla13[[Aux]:[Dias Mes]],5,FALSE)</f>
        <v>#NAME?</v>
      </c>
      <c r="S167" s="142" t="e">
        <f ca="1">VLOOKUP(P167,Tabla13[[Aux]:[Infla Bid]],9,FALSE)</f>
        <v>#NAME?</v>
      </c>
      <c r="T167" s="142" t="e">
        <f ca="1">VLOOKUP(P167,Tabla13[[Aux]:[Infla Offer]],13,FALSE)</f>
        <v>#NAME?</v>
      </c>
      <c r="U167" s="143" t="e">
        <f t="shared" ca="1" si="54"/>
        <v>#NAME?</v>
      </c>
      <c r="V167" s="143" t="e">
        <f t="shared" ca="1" si="55"/>
        <v>#NAME?</v>
      </c>
      <c r="W167" s="143" t="e">
        <f t="shared" ca="1" si="52"/>
        <v>#NAME?</v>
      </c>
      <c r="X167" s="146" t="e">
        <f t="shared" ca="1" si="56"/>
        <v>#NAME?</v>
      </c>
      <c r="Y167" s="146" t="e">
        <f t="shared" ca="1" si="57"/>
        <v>#NAME?</v>
      </c>
      <c r="Z167" s="146" t="e">
        <f t="shared" ca="1" si="58"/>
        <v>#NAME?</v>
      </c>
      <c r="AF167" s="13"/>
    </row>
    <row r="168" spans="14:32" ht="15">
      <c r="N168" s="138">
        <v>64</v>
      </c>
      <c r="O168" s="139">
        <f t="shared" ref="O168:O231" ca="1" si="61">+N168+TODAY()+$O$102</f>
        <v>44888</v>
      </c>
      <c r="P168" s="140">
        <f t="shared" ref="P168:P231" ca="1" si="62">IF(DAY(O168)=9,MATCH(O168,$Q$75:$Q$100,1)-1,IFERROR(MATCH(O168,$Q$75:$Q$100,1),0))</f>
        <v>1</v>
      </c>
      <c r="Q168" s="141" t="e">
        <f t="shared" ref="Q168:Q231" ca="1" si="63">R168-(VLOOKUP(P168,$O$75:$Q$100,3,FALSE)-O168)</f>
        <v>#NAME?</v>
      </c>
      <c r="R168" s="138" t="e">
        <f ca="1">VLOOKUP(P168,Tabla13[[Aux]:[Dias Mes]],5,FALSE)</f>
        <v>#NAME?</v>
      </c>
      <c r="S168" s="142" t="e">
        <f ca="1">VLOOKUP(P168,Tabla13[[Aux]:[Infla Bid]],9,FALSE)</f>
        <v>#NAME?</v>
      </c>
      <c r="T168" s="142" t="e">
        <f ca="1">VLOOKUP(P168,Tabla13[[Aux]:[Infla Offer]],13,FALSE)</f>
        <v>#NAME?</v>
      </c>
      <c r="U168" s="143" t="e">
        <f t="shared" ca="1" si="54"/>
        <v>#NAME?</v>
      </c>
      <c r="V168" s="143" t="e">
        <f t="shared" ca="1" si="55"/>
        <v>#NAME?</v>
      </c>
      <c r="W168" s="143" t="e">
        <f t="shared" ref="W168:W231" ca="1" si="64">AVERAGE(U168:V168)</f>
        <v>#NAME?</v>
      </c>
      <c r="X168" s="146" t="e">
        <f t="shared" ca="1" si="56"/>
        <v>#NAME?</v>
      </c>
      <c r="Y168" s="146" t="e">
        <f t="shared" ca="1" si="57"/>
        <v>#NAME?</v>
      </c>
      <c r="Z168" s="146" t="e">
        <f t="shared" ca="1" si="58"/>
        <v>#NAME?</v>
      </c>
      <c r="AF168" s="13"/>
    </row>
    <row r="169" spans="14:32" ht="15">
      <c r="N169" s="138">
        <v>65</v>
      </c>
      <c r="O169" s="139">
        <f t="shared" ca="1" si="61"/>
        <v>44889</v>
      </c>
      <c r="P169" s="140">
        <f t="shared" ca="1" si="62"/>
        <v>1</v>
      </c>
      <c r="Q169" s="141" t="e">
        <f t="shared" ca="1" si="63"/>
        <v>#NAME?</v>
      </c>
      <c r="R169" s="138" t="e">
        <f ca="1">VLOOKUP(P169,Tabla13[[Aux]:[Dias Mes]],5,FALSE)</f>
        <v>#NAME?</v>
      </c>
      <c r="S169" s="142" t="e">
        <f ca="1">VLOOKUP(P169,Tabla13[[Aux]:[Infla Bid]],9,FALSE)</f>
        <v>#NAME?</v>
      </c>
      <c r="T169" s="142" t="e">
        <f ca="1">VLOOKUP(P169,Tabla13[[Aux]:[Infla Offer]],13,FALSE)</f>
        <v>#NAME?</v>
      </c>
      <c r="U169" s="143" t="e">
        <f t="shared" ref="U169:U232" ca="1" si="65">U168*(1+S169)^(1/R169)</f>
        <v>#NAME?</v>
      </c>
      <c r="V169" s="143" t="e">
        <f t="shared" ref="V169:V232" ca="1" si="66">V168*(1+T169)^(1/R169)</f>
        <v>#NAME?</v>
      </c>
      <c r="W169" s="143" t="e">
        <f t="shared" ca="1" si="64"/>
        <v>#NAME?</v>
      </c>
      <c r="X169" s="146" t="e">
        <f t="shared" ref="X169:X232" ca="1" si="67">(U169/$U$104-1)*360/N169</f>
        <v>#NAME?</v>
      </c>
      <c r="Y169" s="146" t="e">
        <f t="shared" ref="Y169:Y232" ca="1" si="68">(V169/$V$104-1)*360/N169</f>
        <v>#NAME?</v>
      </c>
      <c r="Z169" s="146" t="e">
        <f t="shared" ref="Z169:Z232" ca="1" si="69">+(Y169+X169)/2</f>
        <v>#NAME?</v>
      </c>
      <c r="AF169" s="13"/>
    </row>
    <row r="170" spans="14:32" ht="15">
      <c r="N170" s="138">
        <v>66</v>
      </c>
      <c r="O170" s="139">
        <f t="shared" ca="1" si="61"/>
        <v>44890</v>
      </c>
      <c r="P170" s="140">
        <f t="shared" ca="1" si="62"/>
        <v>1</v>
      </c>
      <c r="Q170" s="141" t="e">
        <f t="shared" ca="1" si="63"/>
        <v>#NAME?</v>
      </c>
      <c r="R170" s="138" t="e">
        <f ca="1">VLOOKUP(P170,Tabla13[[Aux]:[Dias Mes]],5,FALSE)</f>
        <v>#NAME?</v>
      </c>
      <c r="S170" s="142" t="e">
        <f ca="1">VLOOKUP(P170,Tabla13[[Aux]:[Infla Bid]],9,FALSE)</f>
        <v>#NAME?</v>
      </c>
      <c r="T170" s="142" t="e">
        <f ca="1">VLOOKUP(P170,Tabla13[[Aux]:[Infla Offer]],13,FALSE)</f>
        <v>#NAME?</v>
      </c>
      <c r="U170" s="143" t="e">
        <f t="shared" ca="1" si="65"/>
        <v>#NAME?</v>
      </c>
      <c r="V170" s="143" t="e">
        <f t="shared" ca="1" si="66"/>
        <v>#NAME?</v>
      </c>
      <c r="W170" s="143" t="e">
        <f t="shared" ca="1" si="64"/>
        <v>#NAME?</v>
      </c>
      <c r="X170" s="146" t="e">
        <f t="shared" ca="1" si="67"/>
        <v>#NAME?</v>
      </c>
      <c r="Y170" s="146" t="e">
        <f t="shared" ca="1" si="68"/>
        <v>#NAME?</v>
      </c>
      <c r="Z170" s="146" t="e">
        <f t="shared" ca="1" si="69"/>
        <v>#NAME?</v>
      </c>
      <c r="AF170" s="13"/>
    </row>
    <row r="171" spans="14:32" ht="15">
      <c r="N171" s="138">
        <v>67</v>
      </c>
      <c r="O171" s="139">
        <f t="shared" ca="1" si="61"/>
        <v>44891</v>
      </c>
      <c r="P171" s="140">
        <f t="shared" ca="1" si="62"/>
        <v>1</v>
      </c>
      <c r="Q171" s="141" t="e">
        <f t="shared" ca="1" si="63"/>
        <v>#NAME?</v>
      </c>
      <c r="R171" s="138" t="e">
        <f ca="1">VLOOKUP(P171,Tabla13[[Aux]:[Dias Mes]],5,FALSE)</f>
        <v>#NAME?</v>
      </c>
      <c r="S171" s="142" t="e">
        <f ca="1">VLOOKUP(P171,Tabla13[[Aux]:[Infla Bid]],9,FALSE)</f>
        <v>#NAME?</v>
      </c>
      <c r="T171" s="142" t="e">
        <f ca="1">VLOOKUP(P171,Tabla13[[Aux]:[Infla Offer]],13,FALSE)</f>
        <v>#NAME?</v>
      </c>
      <c r="U171" s="143" t="e">
        <f t="shared" ca="1" si="65"/>
        <v>#NAME?</v>
      </c>
      <c r="V171" s="143" t="e">
        <f t="shared" ca="1" si="66"/>
        <v>#NAME?</v>
      </c>
      <c r="W171" s="143" t="e">
        <f t="shared" ca="1" si="64"/>
        <v>#NAME?</v>
      </c>
      <c r="X171" s="146" t="e">
        <f t="shared" ca="1" si="67"/>
        <v>#NAME?</v>
      </c>
      <c r="Y171" s="146" t="e">
        <f t="shared" ca="1" si="68"/>
        <v>#NAME?</v>
      </c>
      <c r="Z171" s="146" t="e">
        <f t="shared" ca="1" si="69"/>
        <v>#NAME?</v>
      </c>
      <c r="AF171" s="13"/>
    </row>
    <row r="172" spans="14:32" ht="15">
      <c r="N172" s="138">
        <v>68</v>
      </c>
      <c r="O172" s="139">
        <f t="shared" ca="1" si="61"/>
        <v>44892</v>
      </c>
      <c r="P172" s="140">
        <f t="shared" ca="1" si="62"/>
        <v>1</v>
      </c>
      <c r="Q172" s="141" t="e">
        <f t="shared" ca="1" si="63"/>
        <v>#NAME?</v>
      </c>
      <c r="R172" s="138" t="e">
        <f ca="1">VLOOKUP(P172,Tabla13[[Aux]:[Dias Mes]],5,FALSE)</f>
        <v>#NAME?</v>
      </c>
      <c r="S172" s="142" t="e">
        <f ca="1">VLOOKUP(P172,Tabla13[[Aux]:[Infla Bid]],9,FALSE)</f>
        <v>#NAME?</v>
      </c>
      <c r="T172" s="142" t="e">
        <f ca="1">VLOOKUP(P172,Tabla13[[Aux]:[Infla Offer]],13,FALSE)</f>
        <v>#NAME?</v>
      </c>
      <c r="U172" s="143" t="e">
        <f t="shared" ca="1" si="65"/>
        <v>#NAME?</v>
      </c>
      <c r="V172" s="143" t="e">
        <f t="shared" ca="1" si="66"/>
        <v>#NAME?</v>
      </c>
      <c r="W172" s="143" t="e">
        <f t="shared" ca="1" si="64"/>
        <v>#NAME?</v>
      </c>
      <c r="X172" s="146" t="e">
        <f t="shared" ca="1" si="67"/>
        <v>#NAME?</v>
      </c>
      <c r="Y172" s="146" t="e">
        <f t="shared" ca="1" si="68"/>
        <v>#NAME?</v>
      </c>
      <c r="Z172" s="146" t="e">
        <f t="shared" ca="1" si="69"/>
        <v>#NAME?</v>
      </c>
      <c r="AF172" s="13"/>
    </row>
    <row r="173" spans="14:32" ht="15">
      <c r="N173" s="138">
        <v>69</v>
      </c>
      <c r="O173" s="139">
        <f t="shared" ca="1" si="61"/>
        <v>44893</v>
      </c>
      <c r="P173" s="140">
        <f t="shared" ca="1" si="62"/>
        <v>1</v>
      </c>
      <c r="Q173" s="141" t="e">
        <f t="shared" ca="1" si="63"/>
        <v>#NAME?</v>
      </c>
      <c r="R173" s="138" t="e">
        <f ca="1">VLOOKUP(P173,Tabla13[[Aux]:[Dias Mes]],5,FALSE)</f>
        <v>#NAME?</v>
      </c>
      <c r="S173" s="142" t="e">
        <f ca="1">VLOOKUP(P173,Tabla13[[Aux]:[Infla Bid]],9,FALSE)</f>
        <v>#NAME?</v>
      </c>
      <c r="T173" s="142" t="e">
        <f ca="1">VLOOKUP(P173,Tabla13[[Aux]:[Infla Offer]],13,FALSE)</f>
        <v>#NAME?</v>
      </c>
      <c r="U173" s="143" t="e">
        <f t="shared" ca="1" si="65"/>
        <v>#NAME?</v>
      </c>
      <c r="V173" s="143" t="e">
        <f t="shared" ca="1" si="66"/>
        <v>#NAME?</v>
      </c>
      <c r="W173" s="143" t="e">
        <f t="shared" ca="1" si="64"/>
        <v>#NAME?</v>
      </c>
      <c r="X173" s="146" t="e">
        <f t="shared" ca="1" si="67"/>
        <v>#NAME?</v>
      </c>
      <c r="Y173" s="146" t="e">
        <f t="shared" ca="1" si="68"/>
        <v>#NAME?</v>
      </c>
      <c r="Z173" s="146" t="e">
        <f t="shared" ca="1" si="69"/>
        <v>#NAME?</v>
      </c>
      <c r="AF173" s="13"/>
    </row>
    <row r="174" spans="14:32" ht="15">
      <c r="N174" s="138">
        <v>70</v>
      </c>
      <c r="O174" s="139">
        <f t="shared" ca="1" si="61"/>
        <v>44894</v>
      </c>
      <c r="P174" s="140">
        <f t="shared" ca="1" si="62"/>
        <v>1</v>
      </c>
      <c r="Q174" s="141" t="e">
        <f t="shared" ca="1" si="63"/>
        <v>#NAME?</v>
      </c>
      <c r="R174" s="138" t="e">
        <f ca="1">VLOOKUP(P174,Tabla13[[Aux]:[Dias Mes]],5,FALSE)</f>
        <v>#NAME?</v>
      </c>
      <c r="S174" s="142" t="e">
        <f ca="1">VLOOKUP(P174,Tabla13[[Aux]:[Infla Bid]],9,FALSE)</f>
        <v>#NAME?</v>
      </c>
      <c r="T174" s="142" t="e">
        <f ca="1">VLOOKUP(P174,Tabla13[[Aux]:[Infla Offer]],13,FALSE)</f>
        <v>#NAME?</v>
      </c>
      <c r="U174" s="143" t="e">
        <f t="shared" ca="1" si="65"/>
        <v>#NAME?</v>
      </c>
      <c r="V174" s="143" t="e">
        <f t="shared" ca="1" si="66"/>
        <v>#NAME?</v>
      </c>
      <c r="W174" s="143" t="e">
        <f t="shared" ca="1" si="64"/>
        <v>#NAME?</v>
      </c>
      <c r="X174" s="146" t="e">
        <f t="shared" ca="1" si="67"/>
        <v>#NAME?</v>
      </c>
      <c r="Y174" s="146" t="e">
        <f t="shared" ca="1" si="68"/>
        <v>#NAME?</v>
      </c>
      <c r="Z174" s="146" t="e">
        <f t="shared" ca="1" si="69"/>
        <v>#NAME?</v>
      </c>
      <c r="AF174" s="13"/>
    </row>
    <row r="175" spans="14:32" ht="15">
      <c r="N175" s="138">
        <v>71</v>
      </c>
      <c r="O175" s="139">
        <f t="shared" ca="1" si="61"/>
        <v>44895</v>
      </c>
      <c r="P175" s="140">
        <f t="shared" ca="1" si="62"/>
        <v>1</v>
      </c>
      <c r="Q175" s="141" t="e">
        <f t="shared" ca="1" si="63"/>
        <v>#NAME?</v>
      </c>
      <c r="R175" s="138" t="e">
        <f ca="1">VLOOKUP(P175,Tabla13[[Aux]:[Dias Mes]],5,FALSE)</f>
        <v>#NAME?</v>
      </c>
      <c r="S175" s="142" t="e">
        <f ca="1">VLOOKUP(P175,Tabla13[[Aux]:[Infla Bid]],9,FALSE)</f>
        <v>#NAME?</v>
      </c>
      <c r="T175" s="142" t="e">
        <f ca="1">VLOOKUP(P175,Tabla13[[Aux]:[Infla Offer]],13,FALSE)</f>
        <v>#NAME?</v>
      </c>
      <c r="U175" s="143" t="e">
        <f t="shared" ca="1" si="65"/>
        <v>#NAME?</v>
      </c>
      <c r="V175" s="143" t="e">
        <f t="shared" ca="1" si="66"/>
        <v>#NAME?</v>
      </c>
      <c r="W175" s="143" t="e">
        <f t="shared" ca="1" si="64"/>
        <v>#NAME?</v>
      </c>
      <c r="X175" s="146" t="e">
        <f t="shared" ca="1" si="67"/>
        <v>#NAME?</v>
      </c>
      <c r="Y175" s="146" t="e">
        <f t="shared" ca="1" si="68"/>
        <v>#NAME?</v>
      </c>
      <c r="Z175" s="146" t="e">
        <f t="shared" ca="1" si="69"/>
        <v>#NAME?</v>
      </c>
      <c r="AF175" s="13"/>
    </row>
    <row r="176" spans="14:32" ht="15">
      <c r="N176" s="138">
        <v>72</v>
      </c>
      <c r="O176" s="139">
        <f t="shared" ca="1" si="61"/>
        <v>44896</v>
      </c>
      <c r="P176" s="140">
        <f t="shared" ca="1" si="62"/>
        <v>1</v>
      </c>
      <c r="Q176" s="141" t="e">
        <f t="shared" ca="1" si="63"/>
        <v>#NAME?</v>
      </c>
      <c r="R176" s="138" t="e">
        <f ca="1">VLOOKUP(P176,Tabla13[[Aux]:[Dias Mes]],5,FALSE)</f>
        <v>#NAME?</v>
      </c>
      <c r="S176" s="142" t="e">
        <f ca="1">VLOOKUP(P176,Tabla13[[Aux]:[Infla Bid]],9,FALSE)</f>
        <v>#NAME?</v>
      </c>
      <c r="T176" s="142" t="e">
        <f ca="1">VLOOKUP(P176,Tabla13[[Aux]:[Infla Offer]],13,FALSE)</f>
        <v>#NAME?</v>
      </c>
      <c r="U176" s="143" t="e">
        <f t="shared" ca="1" si="65"/>
        <v>#NAME?</v>
      </c>
      <c r="V176" s="143" t="e">
        <f t="shared" ca="1" si="66"/>
        <v>#NAME?</v>
      </c>
      <c r="W176" s="143" t="e">
        <f t="shared" ca="1" si="64"/>
        <v>#NAME?</v>
      </c>
      <c r="X176" s="146" t="e">
        <f t="shared" ca="1" si="67"/>
        <v>#NAME?</v>
      </c>
      <c r="Y176" s="146" t="e">
        <f t="shared" ca="1" si="68"/>
        <v>#NAME?</v>
      </c>
      <c r="Z176" s="146" t="e">
        <f t="shared" ca="1" si="69"/>
        <v>#NAME?</v>
      </c>
      <c r="AF176" s="13"/>
    </row>
    <row r="177" spans="14:32" ht="15">
      <c r="N177" s="138">
        <v>73</v>
      </c>
      <c r="O177" s="139">
        <f t="shared" ca="1" si="61"/>
        <v>44897</v>
      </c>
      <c r="P177" s="140">
        <f t="shared" ca="1" si="62"/>
        <v>1</v>
      </c>
      <c r="Q177" s="141" t="e">
        <f t="shared" ca="1" si="63"/>
        <v>#NAME?</v>
      </c>
      <c r="R177" s="138" t="e">
        <f ca="1">VLOOKUP(P177,Tabla13[[Aux]:[Dias Mes]],5,FALSE)</f>
        <v>#NAME?</v>
      </c>
      <c r="S177" s="142" t="e">
        <f ca="1">VLOOKUP(P177,Tabla13[[Aux]:[Infla Bid]],9,FALSE)</f>
        <v>#NAME?</v>
      </c>
      <c r="T177" s="142" t="e">
        <f ca="1">VLOOKUP(P177,Tabla13[[Aux]:[Infla Offer]],13,FALSE)</f>
        <v>#NAME?</v>
      </c>
      <c r="U177" s="143" t="e">
        <f t="shared" ca="1" si="65"/>
        <v>#NAME?</v>
      </c>
      <c r="V177" s="143" t="e">
        <f t="shared" ca="1" si="66"/>
        <v>#NAME?</v>
      </c>
      <c r="W177" s="143" t="e">
        <f t="shared" ca="1" si="64"/>
        <v>#NAME?</v>
      </c>
      <c r="X177" s="146" t="e">
        <f t="shared" ca="1" si="67"/>
        <v>#NAME?</v>
      </c>
      <c r="Y177" s="146" t="e">
        <f t="shared" ca="1" si="68"/>
        <v>#NAME?</v>
      </c>
      <c r="Z177" s="146" t="e">
        <f t="shared" ca="1" si="69"/>
        <v>#NAME?</v>
      </c>
      <c r="AF177" s="13"/>
    </row>
    <row r="178" spans="14:32" ht="15">
      <c r="N178" s="138">
        <v>74</v>
      </c>
      <c r="O178" s="139">
        <f t="shared" ca="1" si="61"/>
        <v>44898</v>
      </c>
      <c r="P178" s="140">
        <f t="shared" ca="1" si="62"/>
        <v>1</v>
      </c>
      <c r="Q178" s="141" t="e">
        <f t="shared" ca="1" si="63"/>
        <v>#NAME?</v>
      </c>
      <c r="R178" s="138" t="e">
        <f ca="1">VLOOKUP(P178,Tabla13[[Aux]:[Dias Mes]],5,FALSE)</f>
        <v>#NAME?</v>
      </c>
      <c r="S178" s="142" t="e">
        <f ca="1">VLOOKUP(P178,Tabla13[[Aux]:[Infla Bid]],9,FALSE)</f>
        <v>#NAME?</v>
      </c>
      <c r="T178" s="142" t="e">
        <f ca="1">VLOOKUP(P178,Tabla13[[Aux]:[Infla Offer]],13,FALSE)</f>
        <v>#NAME?</v>
      </c>
      <c r="U178" s="143" t="e">
        <f t="shared" ca="1" si="65"/>
        <v>#NAME?</v>
      </c>
      <c r="V178" s="143" t="e">
        <f t="shared" ca="1" si="66"/>
        <v>#NAME?</v>
      </c>
      <c r="W178" s="143" t="e">
        <f t="shared" ca="1" si="64"/>
        <v>#NAME?</v>
      </c>
      <c r="X178" s="146" t="e">
        <f t="shared" ca="1" si="67"/>
        <v>#NAME?</v>
      </c>
      <c r="Y178" s="146" t="e">
        <f t="shared" ca="1" si="68"/>
        <v>#NAME?</v>
      </c>
      <c r="Z178" s="146" t="e">
        <f t="shared" ca="1" si="69"/>
        <v>#NAME?</v>
      </c>
      <c r="AF178" s="13"/>
    </row>
    <row r="179" spans="14:32" ht="15">
      <c r="N179" s="138">
        <v>75</v>
      </c>
      <c r="O179" s="139">
        <f t="shared" ca="1" si="61"/>
        <v>44899</v>
      </c>
      <c r="P179" s="140">
        <f t="shared" ca="1" si="62"/>
        <v>1</v>
      </c>
      <c r="Q179" s="141" t="e">
        <f t="shared" ca="1" si="63"/>
        <v>#NAME?</v>
      </c>
      <c r="R179" s="138" t="e">
        <f ca="1">VLOOKUP(P179,Tabla13[[Aux]:[Dias Mes]],5,FALSE)</f>
        <v>#NAME?</v>
      </c>
      <c r="S179" s="142" t="e">
        <f ca="1">VLOOKUP(P179,Tabla13[[Aux]:[Infla Bid]],9,FALSE)</f>
        <v>#NAME?</v>
      </c>
      <c r="T179" s="142" t="e">
        <f ca="1">VLOOKUP(P179,Tabla13[[Aux]:[Infla Offer]],13,FALSE)</f>
        <v>#NAME?</v>
      </c>
      <c r="U179" s="143" t="e">
        <f t="shared" ca="1" si="65"/>
        <v>#NAME?</v>
      </c>
      <c r="V179" s="143" t="e">
        <f t="shared" ca="1" si="66"/>
        <v>#NAME?</v>
      </c>
      <c r="W179" s="143" t="e">
        <f t="shared" ca="1" si="64"/>
        <v>#NAME?</v>
      </c>
      <c r="X179" s="146" t="e">
        <f t="shared" ca="1" si="67"/>
        <v>#NAME?</v>
      </c>
      <c r="Y179" s="146" t="e">
        <f t="shared" ca="1" si="68"/>
        <v>#NAME?</v>
      </c>
      <c r="Z179" s="146" t="e">
        <f t="shared" ca="1" si="69"/>
        <v>#NAME?</v>
      </c>
      <c r="AF179" s="13"/>
    </row>
    <row r="180" spans="14:32" ht="15">
      <c r="N180" s="138">
        <v>76</v>
      </c>
      <c r="O180" s="139">
        <f t="shared" ca="1" si="61"/>
        <v>44900</v>
      </c>
      <c r="P180" s="140">
        <f t="shared" ca="1" si="62"/>
        <v>1</v>
      </c>
      <c r="Q180" s="141" t="e">
        <f t="shared" ca="1" si="63"/>
        <v>#NAME?</v>
      </c>
      <c r="R180" s="138" t="e">
        <f ca="1">VLOOKUP(P180,Tabla13[[Aux]:[Dias Mes]],5,FALSE)</f>
        <v>#NAME?</v>
      </c>
      <c r="S180" s="142" t="e">
        <f ca="1">VLOOKUP(P180,Tabla13[[Aux]:[Infla Bid]],9,FALSE)</f>
        <v>#NAME?</v>
      </c>
      <c r="T180" s="142" t="e">
        <f ca="1">VLOOKUP(P180,Tabla13[[Aux]:[Infla Offer]],13,FALSE)</f>
        <v>#NAME?</v>
      </c>
      <c r="U180" s="143" t="e">
        <f t="shared" ca="1" si="65"/>
        <v>#NAME?</v>
      </c>
      <c r="V180" s="143" t="e">
        <f t="shared" ca="1" si="66"/>
        <v>#NAME?</v>
      </c>
      <c r="W180" s="143" t="e">
        <f t="shared" ca="1" si="64"/>
        <v>#NAME?</v>
      </c>
      <c r="X180" s="146" t="e">
        <f t="shared" ca="1" si="67"/>
        <v>#NAME?</v>
      </c>
      <c r="Y180" s="146" t="e">
        <f t="shared" ca="1" si="68"/>
        <v>#NAME?</v>
      </c>
      <c r="Z180" s="146" t="e">
        <f t="shared" ca="1" si="69"/>
        <v>#NAME?</v>
      </c>
      <c r="AF180" s="13"/>
    </row>
    <row r="181" spans="14:32" ht="15">
      <c r="N181" s="138">
        <v>77</v>
      </c>
      <c r="O181" s="139">
        <f t="shared" ca="1" si="61"/>
        <v>44901</v>
      </c>
      <c r="P181" s="140">
        <f t="shared" ca="1" si="62"/>
        <v>1</v>
      </c>
      <c r="Q181" s="141" t="e">
        <f t="shared" ca="1" si="63"/>
        <v>#NAME?</v>
      </c>
      <c r="R181" s="138" t="e">
        <f ca="1">VLOOKUP(P181,Tabla13[[Aux]:[Dias Mes]],5,FALSE)</f>
        <v>#NAME?</v>
      </c>
      <c r="S181" s="142" t="e">
        <f ca="1">VLOOKUP(P181,Tabla13[[Aux]:[Infla Bid]],9,FALSE)</f>
        <v>#NAME?</v>
      </c>
      <c r="T181" s="142" t="e">
        <f ca="1">VLOOKUP(P181,Tabla13[[Aux]:[Infla Offer]],13,FALSE)</f>
        <v>#NAME?</v>
      </c>
      <c r="U181" s="143" t="e">
        <f t="shared" ca="1" si="65"/>
        <v>#NAME?</v>
      </c>
      <c r="V181" s="143" t="e">
        <f t="shared" ca="1" si="66"/>
        <v>#NAME?</v>
      </c>
      <c r="W181" s="143" t="e">
        <f t="shared" ca="1" si="64"/>
        <v>#NAME?</v>
      </c>
      <c r="X181" s="146" t="e">
        <f t="shared" ca="1" si="67"/>
        <v>#NAME?</v>
      </c>
      <c r="Y181" s="146" t="e">
        <f t="shared" ca="1" si="68"/>
        <v>#NAME?</v>
      </c>
      <c r="Z181" s="146" t="e">
        <f t="shared" ca="1" si="69"/>
        <v>#NAME?</v>
      </c>
      <c r="AF181" s="13"/>
    </row>
    <row r="182" spans="14:32" ht="15">
      <c r="N182" s="138">
        <v>78</v>
      </c>
      <c r="O182" s="139">
        <f t="shared" ca="1" si="61"/>
        <v>44902</v>
      </c>
      <c r="P182" s="140">
        <f t="shared" ca="1" si="62"/>
        <v>1</v>
      </c>
      <c r="Q182" s="141" t="e">
        <f t="shared" ca="1" si="63"/>
        <v>#NAME?</v>
      </c>
      <c r="R182" s="138" t="e">
        <f ca="1">VLOOKUP(P182,Tabla13[[Aux]:[Dias Mes]],5,FALSE)</f>
        <v>#NAME?</v>
      </c>
      <c r="S182" s="142" t="e">
        <f ca="1">VLOOKUP(P182,Tabla13[[Aux]:[Infla Bid]],9,FALSE)</f>
        <v>#NAME?</v>
      </c>
      <c r="T182" s="142" t="e">
        <f ca="1">VLOOKUP(P182,Tabla13[[Aux]:[Infla Offer]],13,FALSE)</f>
        <v>#NAME?</v>
      </c>
      <c r="U182" s="143" t="e">
        <f t="shared" ca="1" si="65"/>
        <v>#NAME?</v>
      </c>
      <c r="V182" s="143" t="e">
        <f t="shared" ca="1" si="66"/>
        <v>#NAME?</v>
      </c>
      <c r="W182" s="143" t="e">
        <f t="shared" ca="1" si="64"/>
        <v>#NAME?</v>
      </c>
      <c r="X182" s="146" t="e">
        <f t="shared" ca="1" si="67"/>
        <v>#NAME?</v>
      </c>
      <c r="Y182" s="146" t="e">
        <f t="shared" ca="1" si="68"/>
        <v>#NAME?</v>
      </c>
      <c r="Z182" s="146" t="e">
        <f t="shared" ca="1" si="69"/>
        <v>#NAME?</v>
      </c>
      <c r="AF182" s="13"/>
    </row>
    <row r="183" spans="14:32" ht="15">
      <c r="N183" s="138">
        <v>79</v>
      </c>
      <c r="O183" s="139">
        <f t="shared" ca="1" si="61"/>
        <v>44903</v>
      </c>
      <c r="P183" s="140">
        <f t="shared" ca="1" si="62"/>
        <v>1</v>
      </c>
      <c r="Q183" s="141" t="e">
        <f t="shared" ca="1" si="63"/>
        <v>#NAME?</v>
      </c>
      <c r="R183" s="138" t="e">
        <f ca="1">VLOOKUP(P183,Tabla13[[Aux]:[Dias Mes]],5,FALSE)</f>
        <v>#NAME?</v>
      </c>
      <c r="S183" s="142" t="e">
        <f ca="1">VLOOKUP(P183,Tabla13[[Aux]:[Infla Bid]],9,FALSE)</f>
        <v>#NAME?</v>
      </c>
      <c r="T183" s="142" t="e">
        <f ca="1">VLOOKUP(P183,Tabla13[[Aux]:[Infla Offer]],13,FALSE)</f>
        <v>#NAME?</v>
      </c>
      <c r="U183" s="143" t="e">
        <f t="shared" ca="1" si="65"/>
        <v>#NAME?</v>
      </c>
      <c r="V183" s="143" t="e">
        <f t="shared" ca="1" si="66"/>
        <v>#NAME?</v>
      </c>
      <c r="W183" s="143" t="e">
        <f t="shared" ca="1" si="64"/>
        <v>#NAME?</v>
      </c>
      <c r="X183" s="146" t="e">
        <f t="shared" ca="1" si="67"/>
        <v>#NAME?</v>
      </c>
      <c r="Y183" s="146" t="e">
        <f t="shared" ca="1" si="68"/>
        <v>#NAME?</v>
      </c>
      <c r="Z183" s="146" t="e">
        <f t="shared" ca="1" si="69"/>
        <v>#NAME?</v>
      </c>
      <c r="AF183" s="13"/>
    </row>
    <row r="184" spans="14:32" ht="15">
      <c r="N184" s="138">
        <v>80</v>
      </c>
      <c r="O184" s="139">
        <f t="shared" ca="1" si="61"/>
        <v>44904</v>
      </c>
      <c r="P184" s="140">
        <f t="shared" ca="1" si="62"/>
        <v>0</v>
      </c>
      <c r="Q184" s="141">
        <f t="shared" ca="1" si="63"/>
        <v>153</v>
      </c>
      <c r="R184" s="138">
        <f ca="1">VLOOKUP(P184,Tabla13[[Aux]:[Dias Mes]],5,FALSE)</f>
        <v>31</v>
      </c>
      <c r="S184" s="142">
        <f ca="1">VLOOKUP(P184,Tabla13[[Aux]:[Infla Bid]],9,FALSE)</f>
        <v>1.2E-2</v>
      </c>
      <c r="T184" s="142">
        <f ca="1">VLOOKUP(P184,Tabla13[[Aux]:[Infla Offer]],13,FALSE)</f>
        <v>1.2E-2</v>
      </c>
      <c r="U184" s="143" t="e">
        <f t="shared" ca="1" si="65"/>
        <v>#NAME?</v>
      </c>
      <c r="V184" s="143" t="e">
        <f t="shared" ca="1" si="66"/>
        <v>#NAME?</v>
      </c>
      <c r="W184" s="143" t="e">
        <f t="shared" ca="1" si="64"/>
        <v>#NAME?</v>
      </c>
      <c r="X184" s="146" t="e">
        <f t="shared" ca="1" si="67"/>
        <v>#NAME?</v>
      </c>
      <c r="Y184" s="146" t="e">
        <f t="shared" ca="1" si="68"/>
        <v>#NAME?</v>
      </c>
      <c r="Z184" s="146" t="e">
        <f t="shared" ca="1" si="69"/>
        <v>#NAME?</v>
      </c>
      <c r="AF184" s="13"/>
    </row>
    <row r="185" spans="14:32" ht="15">
      <c r="N185" s="138">
        <v>81</v>
      </c>
      <c r="O185" s="139">
        <f t="shared" ca="1" si="61"/>
        <v>44905</v>
      </c>
      <c r="P185" s="140">
        <f t="shared" ca="1" si="62"/>
        <v>1</v>
      </c>
      <c r="Q185" s="141" t="e">
        <f t="shared" ca="1" si="63"/>
        <v>#NAME?</v>
      </c>
      <c r="R185" s="138" t="e">
        <f ca="1">VLOOKUP(P185,Tabla13[[Aux]:[Dias Mes]],5,FALSE)</f>
        <v>#NAME?</v>
      </c>
      <c r="S185" s="142" t="e">
        <f ca="1">VLOOKUP(P185,Tabla13[[Aux]:[Infla Bid]],9,FALSE)</f>
        <v>#NAME?</v>
      </c>
      <c r="T185" s="142" t="e">
        <f ca="1">VLOOKUP(P185,Tabla13[[Aux]:[Infla Offer]],13,FALSE)</f>
        <v>#NAME?</v>
      </c>
      <c r="U185" s="143" t="e">
        <f t="shared" ca="1" si="65"/>
        <v>#NAME?</v>
      </c>
      <c r="V185" s="143" t="e">
        <f t="shared" ca="1" si="66"/>
        <v>#NAME?</v>
      </c>
      <c r="W185" s="143" t="e">
        <f t="shared" ca="1" si="64"/>
        <v>#NAME?</v>
      </c>
      <c r="X185" s="146" t="e">
        <f t="shared" ca="1" si="67"/>
        <v>#NAME?</v>
      </c>
      <c r="Y185" s="146" t="e">
        <f t="shared" ca="1" si="68"/>
        <v>#NAME?</v>
      </c>
      <c r="Z185" s="146" t="e">
        <f t="shared" ca="1" si="69"/>
        <v>#NAME?</v>
      </c>
      <c r="AF185" s="13"/>
    </row>
    <row r="186" spans="14:32" ht="15">
      <c r="N186" s="138">
        <v>82</v>
      </c>
      <c r="O186" s="139">
        <f t="shared" ca="1" si="61"/>
        <v>44906</v>
      </c>
      <c r="P186" s="140">
        <f t="shared" ca="1" si="62"/>
        <v>1</v>
      </c>
      <c r="Q186" s="141" t="e">
        <f t="shared" ca="1" si="63"/>
        <v>#NAME?</v>
      </c>
      <c r="R186" s="138" t="e">
        <f ca="1">VLOOKUP(P186,Tabla13[[Aux]:[Dias Mes]],5,FALSE)</f>
        <v>#NAME?</v>
      </c>
      <c r="S186" s="142" t="e">
        <f ca="1">VLOOKUP(P186,Tabla13[[Aux]:[Infla Bid]],9,FALSE)</f>
        <v>#NAME?</v>
      </c>
      <c r="T186" s="142" t="e">
        <f ca="1">VLOOKUP(P186,Tabla13[[Aux]:[Infla Offer]],13,FALSE)</f>
        <v>#NAME?</v>
      </c>
      <c r="U186" s="143" t="e">
        <f t="shared" ca="1" si="65"/>
        <v>#NAME?</v>
      </c>
      <c r="V186" s="143" t="e">
        <f t="shared" ca="1" si="66"/>
        <v>#NAME?</v>
      </c>
      <c r="W186" s="143" t="e">
        <f t="shared" ca="1" si="64"/>
        <v>#NAME?</v>
      </c>
      <c r="X186" s="146" t="e">
        <f t="shared" ca="1" si="67"/>
        <v>#NAME?</v>
      </c>
      <c r="Y186" s="146" t="e">
        <f t="shared" ca="1" si="68"/>
        <v>#NAME?</v>
      </c>
      <c r="Z186" s="146" t="e">
        <f t="shared" ca="1" si="69"/>
        <v>#NAME?</v>
      </c>
      <c r="AF186" s="13"/>
    </row>
    <row r="187" spans="14:32" ht="15">
      <c r="N187" s="138">
        <v>83</v>
      </c>
      <c r="O187" s="139">
        <f t="shared" ca="1" si="61"/>
        <v>44907</v>
      </c>
      <c r="P187" s="140">
        <f t="shared" ca="1" si="62"/>
        <v>1</v>
      </c>
      <c r="Q187" s="141" t="e">
        <f t="shared" ca="1" si="63"/>
        <v>#NAME?</v>
      </c>
      <c r="R187" s="138" t="e">
        <f ca="1">VLOOKUP(P187,Tabla13[[Aux]:[Dias Mes]],5,FALSE)</f>
        <v>#NAME?</v>
      </c>
      <c r="S187" s="142" t="e">
        <f ca="1">VLOOKUP(P187,Tabla13[[Aux]:[Infla Bid]],9,FALSE)</f>
        <v>#NAME?</v>
      </c>
      <c r="T187" s="142" t="e">
        <f ca="1">VLOOKUP(P187,Tabla13[[Aux]:[Infla Offer]],13,FALSE)</f>
        <v>#NAME?</v>
      </c>
      <c r="U187" s="143" t="e">
        <f t="shared" ca="1" si="65"/>
        <v>#NAME?</v>
      </c>
      <c r="V187" s="143" t="e">
        <f t="shared" ca="1" si="66"/>
        <v>#NAME?</v>
      </c>
      <c r="W187" s="143" t="e">
        <f t="shared" ca="1" si="64"/>
        <v>#NAME?</v>
      </c>
      <c r="X187" s="146" t="e">
        <f t="shared" ca="1" si="67"/>
        <v>#NAME?</v>
      </c>
      <c r="Y187" s="146" t="e">
        <f t="shared" ca="1" si="68"/>
        <v>#NAME?</v>
      </c>
      <c r="Z187" s="146" t="e">
        <f t="shared" ca="1" si="69"/>
        <v>#NAME?</v>
      </c>
      <c r="AF187" s="13"/>
    </row>
    <row r="188" spans="14:32" ht="15">
      <c r="N188" s="138">
        <v>84</v>
      </c>
      <c r="O188" s="139">
        <f t="shared" ca="1" si="61"/>
        <v>44908</v>
      </c>
      <c r="P188" s="140">
        <f t="shared" ca="1" si="62"/>
        <v>1</v>
      </c>
      <c r="Q188" s="141" t="e">
        <f t="shared" ca="1" si="63"/>
        <v>#NAME?</v>
      </c>
      <c r="R188" s="138" t="e">
        <f ca="1">VLOOKUP(P188,Tabla13[[Aux]:[Dias Mes]],5,FALSE)</f>
        <v>#NAME?</v>
      </c>
      <c r="S188" s="142" t="e">
        <f ca="1">VLOOKUP(P188,Tabla13[[Aux]:[Infla Bid]],9,FALSE)</f>
        <v>#NAME?</v>
      </c>
      <c r="T188" s="142" t="e">
        <f ca="1">VLOOKUP(P188,Tabla13[[Aux]:[Infla Offer]],13,FALSE)</f>
        <v>#NAME?</v>
      </c>
      <c r="U188" s="143" t="e">
        <f t="shared" ca="1" si="65"/>
        <v>#NAME?</v>
      </c>
      <c r="V188" s="143" t="e">
        <f t="shared" ca="1" si="66"/>
        <v>#NAME?</v>
      </c>
      <c r="W188" s="143" t="e">
        <f t="shared" ca="1" si="64"/>
        <v>#NAME?</v>
      </c>
      <c r="X188" s="146" t="e">
        <f t="shared" ca="1" si="67"/>
        <v>#NAME?</v>
      </c>
      <c r="Y188" s="146" t="e">
        <f t="shared" ca="1" si="68"/>
        <v>#NAME?</v>
      </c>
      <c r="Z188" s="146" t="e">
        <f t="shared" ca="1" si="69"/>
        <v>#NAME?</v>
      </c>
      <c r="AF188" s="13"/>
    </row>
    <row r="189" spans="14:32" ht="15">
      <c r="N189" s="138">
        <v>85</v>
      </c>
      <c r="O189" s="139">
        <f t="shared" ca="1" si="61"/>
        <v>44909</v>
      </c>
      <c r="P189" s="140">
        <f t="shared" ca="1" si="62"/>
        <v>1</v>
      </c>
      <c r="Q189" s="141" t="e">
        <f t="shared" ca="1" si="63"/>
        <v>#NAME?</v>
      </c>
      <c r="R189" s="138" t="e">
        <f ca="1">VLOOKUP(P189,Tabla13[[Aux]:[Dias Mes]],5,FALSE)</f>
        <v>#NAME?</v>
      </c>
      <c r="S189" s="142" t="e">
        <f ca="1">VLOOKUP(P189,Tabla13[[Aux]:[Infla Bid]],9,FALSE)</f>
        <v>#NAME?</v>
      </c>
      <c r="T189" s="142" t="e">
        <f ca="1">VLOOKUP(P189,Tabla13[[Aux]:[Infla Offer]],13,FALSE)</f>
        <v>#NAME?</v>
      </c>
      <c r="U189" s="143" t="e">
        <f t="shared" ca="1" si="65"/>
        <v>#NAME?</v>
      </c>
      <c r="V189" s="143" t="e">
        <f t="shared" ca="1" si="66"/>
        <v>#NAME?</v>
      </c>
      <c r="W189" s="143" t="e">
        <f t="shared" ca="1" si="64"/>
        <v>#NAME?</v>
      </c>
      <c r="X189" s="146" t="e">
        <f t="shared" ca="1" si="67"/>
        <v>#NAME?</v>
      </c>
      <c r="Y189" s="146" t="e">
        <f t="shared" ca="1" si="68"/>
        <v>#NAME?</v>
      </c>
      <c r="Z189" s="146" t="e">
        <f t="shared" ca="1" si="69"/>
        <v>#NAME?</v>
      </c>
      <c r="AF189" s="13"/>
    </row>
    <row r="190" spans="14:32" ht="15">
      <c r="N190" s="138">
        <v>86</v>
      </c>
      <c r="O190" s="139">
        <f t="shared" ca="1" si="61"/>
        <v>44910</v>
      </c>
      <c r="P190" s="140">
        <f t="shared" ca="1" si="62"/>
        <v>1</v>
      </c>
      <c r="Q190" s="141" t="e">
        <f t="shared" ca="1" si="63"/>
        <v>#NAME?</v>
      </c>
      <c r="R190" s="138" t="e">
        <f ca="1">VLOOKUP(P190,Tabla13[[Aux]:[Dias Mes]],5,FALSE)</f>
        <v>#NAME?</v>
      </c>
      <c r="S190" s="142" t="e">
        <f ca="1">VLOOKUP(P190,Tabla13[[Aux]:[Infla Bid]],9,FALSE)</f>
        <v>#NAME?</v>
      </c>
      <c r="T190" s="142" t="e">
        <f ca="1">VLOOKUP(P190,Tabla13[[Aux]:[Infla Offer]],13,FALSE)</f>
        <v>#NAME?</v>
      </c>
      <c r="U190" s="143" t="e">
        <f t="shared" ca="1" si="65"/>
        <v>#NAME?</v>
      </c>
      <c r="V190" s="143" t="e">
        <f t="shared" ca="1" si="66"/>
        <v>#NAME?</v>
      </c>
      <c r="W190" s="143" t="e">
        <f t="shared" ca="1" si="64"/>
        <v>#NAME?</v>
      </c>
      <c r="X190" s="146" t="e">
        <f t="shared" ca="1" si="67"/>
        <v>#NAME?</v>
      </c>
      <c r="Y190" s="146" t="e">
        <f t="shared" ca="1" si="68"/>
        <v>#NAME?</v>
      </c>
      <c r="Z190" s="146" t="e">
        <f t="shared" ca="1" si="69"/>
        <v>#NAME?</v>
      </c>
      <c r="AF190" s="13"/>
    </row>
    <row r="191" spans="14:32" ht="15">
      <c r="N191" s="138">
        <v>87</v>
      </c>
      <c r="O191" s="139">
        <f t="shared" ca="1" si="61"/>
        <v>44911</v>
      </c>
      <c r="P191" s="140">
        <f t="shared" ca="1" si="62"/>
        <v>1</v>
      </c>
      <c r="Q191" s="141" t="e">
        <f t="shared" ca="1" si="63"/>
        <v>#NAME?</v>
      </c>
      <c r="R191" s="138" t="e">
        <f ca="1">VLOOKUP(P191,Tabla13[[Aux]:[Dias Mes]],5,FALSE)</f>
        <v>#NAME?</v>
      </c>
      <c r="S191" s="142" t="e">
        <f ca="1">VLOOKUP(P191,Tabla13[[Aux]:[Infla Bid]],9,FALSE)</f>
        <v>#NAME?</v>
      </c>
      <c r="T191" s="142" t="e">
        <f ca="1">VLOOKUP(P191,Tabla13[[Aux]:[Infla Offer]],13,FALSE)</f>
        <v>#NAME?</v>
      </c>
      <c r="U191" s="143" t="e">
        <f t="shared" ca="1" si="65"/>
        <v>#NAME?</v>
      </c>
      <c r="V191" s="143" t="e">
        <f t="shared" ca="1" si="66"/>
        <v>#NAME?</v>
      </c>
      <c r="W191" s="143" t="e">
        <f t="shared" ca="1" si="64"/>
        <v>#NAME?</v>
      </c>
      <c r="X191" s="146" t="e">
        <f t="shared" ca="1" si="67"/>
        <v>#NAME?</v>
      </c>
      <c r="Y191" s="146" t="e">
        <f t="shared" ca="1" si="68"/>
        <v>#NAME?</v>
      </c>
      <c r="Z191" s="146" t="e">
        <f t="shared" ca="1" si="69"/>
        <v>#NAME?</v>
      </c>
      <c r="AF191" s="13"/>
    </row>
    <row r="192" spans="14:32" ht="15">
      <c r="N192" s="138">
        <v>88</v>
      </c>
      <c r="O192" s="139">
        <f t="shared" ca="1" si="61"/>
        <v>44912</v>
      </c>
      <c r="P192" s="140">
        <f t="shared" ca="1" si="62"/>
        <v>1</v>
      </c>
      <c r="Q192" s="141" t="e">
        <f t="shared" ca="1" si="63"/>
        <v>#NAME?</v>
      </c>
      <c r="R192" s="138" t="e">
        <f ca="1">VLOOKUP(P192,Tabla13[[Aux]:[Dias Mes]],5,FALSE)</f>
        <v>#NAME?</v>
      </c>
      <c r="S192" s="142" t="e">
        <f ca="1">VLOOKUP(P192,Tabla13[[Aux]:[Infla Bid]],9,FALSE)</f>
        <v>#NAME?</v>
      </c>
      <c r="T192" s="142" t="e">
        <f ca="1">VLOOKUP(P192,Tabla13[[Aux]:[Infla Offer]],13,FALSE)</f>
        <v>#NAME?</v>
      </c>
      <c r="U192" s="143" t="e">
        <f t="shared" ca="1" si="65"/>
        <v>#NAME?</v>
      </c>
      <c r="V192" s="143" t="e">
        <f t="shared" ca="1" si="66"/>
        <v>#NAME?</v>
      </c>
      <c r="W192" s="143" t="e">
        <f t="shared" ca="1" si="64"/>
        <v>#NAME?</v>
      </c>
      <c r="X192" s="146" t="e">
        <f t="shared" ca="1" si="67"/>
        <v>#NAME?</v>
      </c>
      <c r="Y192" s="146" t="e">
        <f t="shared" ca="1" si="68"/>
        <v>#NAME?</v>
      </c>
      <c r="Z192" s="146" t="e">
        <f t="shared" ca="1" si="69"/>
        <v>#NAME?</v>
      </c>
      <c r="AF192" s="13"/>
    </row>
    <row r="193" spans="14:32" ht="15">
      <c r="N193" s="138">
        <v>89</v>
      </c>
      <c r="O193" s="139">
        <f t="shared" ca="1" si="61"/>
        <v>44913</v>
      </c>
      <c r="P193" s="140">
        <f t="shared" ca="1" si="62"/>
        <v>1</v>
      </c>
      <c r="Q193" s="141" t="e">
        <f t="shared" ca="1" si="63"/>
        <v>#NAME?</v>
      </c>
      <c r="R193" s="138" t="e">
        <f ca="1">VLOOKUP(P193,Tabla13[[Aux]:[Dias Mes]],5,FALSE)</f>
        <v>#NAME?</v>
      </c>
      <c r="S193" s="142" t="e">
        <f ca="1">VLOOKUP(P193,Tabla13[[Aux]:[Infla Bid]],9,FALSE)</f>
        <v>#NAME?</v>
      </c>
      <c r="T193" s="142" t="e">
        <f ca="1">VLOOKUP(P193,Tabla13[[Aux]:[Infla Offer]],13,FALSE)</f>
        <v>#NAME?</v>
      </c>
      <c r="U193" s="143" t="e">
        <f t="shared" ca="1" si="65"/>
        <v>#NAME?</v>
      </c>
      <c r="V193" s="143" t="e">
        <f t="shared" ca="1" si="66"/>
        <v>#NAME?</v>
      </c>
      <c r="W193" s="143" t="e">
        <f t="shared" ca="1" si="64"/>
        <v>#NAME?</v>
      </c>
      <c r="X193" s="146" t="e">
        <f t="shared" ca="1" si="67"/>
        <v>#NAME?</v>
      </c>
      <c r="Y193" s="146" t="e">
        <f t="shared" ca="1" si="68"/>
        <v>#NAME?</v>
      </c>
      <c r="Z193" s="146" t="e">
        <f t="shared" ca="1" si="69"/>
        <v>#NAME?</v>
      </c>
      <c r="AF193" s="13"/>
    </row>
    <row r="194" spans="14:32" ht="15">
      <c r="N194" s="138">
        <v>90</v>
      </c>
      <c r="O194" s="139">
        <f t="shared" ca="1" si="61"/>
        <v>44914</v>
      </c>
      <c r="P194" s="140">
        <f t="shared" ca="1" si="62"/>
        <v>1</v>
      </c>
      <c r="Q194" s="141" t="e">
        <f t="shared" ca="1" si="63"/>
        <v>#NAME?</v>
      </c>
      <c r="R194" s="138" t="e">
        <f ca="1">VLOOKUP(P194,Tabla13[[Aux]:[Dias Mes]],5,FALSE)</f>
        <v>#NAME?</v>
      </c>
      <c r="S194" s="142" t="e">
        <f ca="1">VLOOKUP(P194,Tabla13[[Aux]:[Infla Bid]],9,FALSE)</f>
        <v>#NAME?</v>
      </c>
      <c r="T194" s="142" t="e">
        <f ca="1">VLOOKUP(P194,Tabla13[[Aux]:[Infla Offer]],13,FALSE)</f>
        <v>#NAME?</v>
      </c>
      <c r="U194" s="143" t="e">
        <f t="shared" ca="1" si="65"/>
        <v>#NAME?</v>
      </c>
      <c r="V194" s="143" t="e">
        <f t="shared" ca="1" si="66"/>
        <v>#NAME?</v>
      </c>
      <c r="W194" s="143" t="e">
        <f t="shared" ca="1" si="64"/>
        <v>#NAME?</v>
      </c>
      <c r="X194" s="146" t="e">
        <f t="shared" ca="1" si="67"/>
        <v>#NAME?</v>
      </c>
      <c r="Y194" s="146" t="e">
        <f t="shared" ca="1" si="68"/>
        <v>#NAME?</v>
      </c>
      <c r="Z194" s="146" t="e">
        <f t="shared" ca="1" si="69"/>
        <v>#NAME?</v>
      </c>
      <c r="AF194" s="13"/>
    </row>
    <row r="195" spans="14:32" ht="15">
      <c r="N195" s="138">
        <v>91</v>
      </c>
      <c r="O195" s="139">
        <f t="shared" ca="1" si="61"/>
        <v>44915</v>
      </c>
      <c r="P195" s="140">
        <f t="shared" ca="1" si="62"/>
        <v>1</v>
      </c>
      <c r="Q195" s="141" t="e">
        <f t="shared" ca="1" si="63"/>
        <v>#NAME?</v>
      </c>
      <c r="R195" s="138" t="e">
        <f ca="1">VLOOKUP(P195,Tabla13[[Aux]:[Dias Mes]],5,FALSE)</f>
        <v>#NAME?</v>
      </c>
      <c r="S195" s="142" t="e">
        <f ca="1">VLOOKUP(P195,Tabla13[[Aux]:[Infla Bid]],9,FALSE)</f>
        <v>#NAME?</v>
      </c>
      <c r="T195" s="142" t="e">
        <f ca="1">VLOOKUP(P195,Tabla13[[Aux]:[Infla Offer]],13,FALSE)</f>
        <v>#NAME?</v>
      </c>
      <c r="U195" s="143" t="e">
        <f t="shared" ca="1" si="65"/>
        <v>#NAME?</v>
      </c>
      <c r="V195" s="143" t="e">
        <f t="shared" ca="1" si="66"/>
        <v>#NAME?</v>
      </c>
      <c r="W195" s="143" t="e">
        <f t="shared" ca="1" si="64"/>
        <v>#NAME?</v>
      </c>
      <c r="X195" s="146" t="e">
        <f t="shared" ca="1" si="67"/>
        <v>#NAME?</v>
      </c>
      <c r="Y195" s="146" t="e">
        <f t="shared" ca="1" si="68"/>
        <v>#NAME?</v>
      </c>
      <c r="Z195" s="146" t="e">
        <f t="shared" ca="1" si="69"/>
        <v>#NAME?</v>
      </c>
      <c r="AF195" s="13"/>
    </row>
    <row r="196" spans="14:32" ht="15">
      <c r="N196" s="138">
        <v>92</v>
      </c>
      <c r="O196" s="139">
        <f t="shared" ca="1" si="61"/>
        <v>44916</v>
      </c>
      <c r="P196" s="140">
        <f t="shared" ca="1" si="62"/>
        <v>1</v>
      </c>
      <c r="Q196" s="141" t="e">
        <f t="shared" ca="1" si="63"/>
        <v>#NAME?</v>
      </c>
      <c r="R196" s="138" t="e">
        <f ca="1">VLOOKUP(P196,Tabla13[[Aux]:[Dias Mes]],5,FALSE)</f>
        <v>#NAME?</v>
      </c>
      <c r="S196" s="142" t="e">
        <f ca="1">VLOOKUP(P196,Tabla13[[Aux]:[Infla Bid]],9,FALSE)</f>
        <v>#NAME?</v>
      </c>
      <c r="T196" s="142" t="e">
        <f ca="1">VLOOKUP(P196,Tabla13[[Aux]:[Infla Offer]],13,FALSE)</f>
        <v>#NAME?</v>
      </c>
      <c r="U196" s="143" t="e">
        <f t="shared" ca="1" si="65"/>
        <v>#NAME?</v>
      </c>
      <c r="V196" s="143" t="e">
        <f t="shared" ca="1" si="66"/>
        <v>#NAME?</v>
      </c>
      <c r="W196" s="143" t="e">
        <f t="shared" ca="1" si="64"/>
        <v>#NAME?</v>
      </c>
      <c r="X196" s="146" t="e">
        <f t="shared" ca="1" si="67"/>
        <v>#NAME?</v>
      </c>
      <c r="Y196" s="146" t="e">
        <f t="shared" ca="1" si="68"/>
        <v>#NAME?</v>
      </c>
      <c r="Z196" s="146" t="e">
        <f t="shared" ca="1" si="69"/>
        <v>#NAME?</v>
      </c>
      <c r="AF196" s="13"/>
    </row>
    <row r="197" spans="14:32" ht="15">
      <c r="N197" s="138">
        <v>93</v>
      </c>
      <c r="O197" s="139">
        <f t="shared" ca="1" si="61"/>
        <v>44917</v>
      </c>
      <c r="P197" s="140">
        <f t="shared" ca="1" si="62"/>
        <v>1</v>
      </c>
      <c r="Q197" s="141" t="e">
        <f t="shared" ca="1" si="63"/>
        <v>#NAME?</v>
      </c>
      <c r="R197" s="138" t="e">
        <f ca="1">VLOOKUP(P197,Tabla13[[Aux]:[Dias Mes]],5,FALSE)</f>
        <v>#NAME?</v>
      </c>
      <c r="S197" s="142" t="e">
        <f ca="1">VLOOKUP(P197,Tabla13[[Aux]:[Infla Bid]],9,FALSE)</f>
        <v>#NAME?</v>
      </c>
      <c r="T197" s="142" t="e">
        <f ca="1">VLOOKUP(P197,Tabla13[[Aux]:[Infla Offer]],13,FALSE)</f>
        <v>#NAME?</v>
      </c>
      <c r="U197" s="143" t="e">
        <f t="shared" ca="1" si="65"/>
        <v>#NAME?</v>
      </c>
      <c r="V197" s="143" t="e">
        <f t="shared" ca="1" si="66"/>
        <v>#NAME?</v>
      </c>
      <c r="W197" s="143" t="e">
        <f t="shared" ca="1" si="64"/>
        <v>#NAME?</v>
      </c>
      <c r="X197" s="146" t="e">
        <f t="shared" ca="1" si="67"/>
        <v>#NAME?</v>
      </c>
      <c r="Y197" s="146" t="e">
        <f t="shared" ca="1" si="68"/>
        <v>#NAME?</v>
      </c>
      <c r="Z197" s="146" t="e">
        <f t="shared" ca="1" si="69"/>
        <v>#NAME?</v>
      </c>
      <c r="AF197" s="13"/>
    </row>
    <row r="198" spans="14:32" ht="15">
      <c r="N198" s="138">
        <v>94</v>
      </c>
      <c r="O198" s="139">
        <f t="shared" ca="1" si="61"/>
        <v>44918</v>
      </c>
      <c r="P198" s="140">
        <f t="shared" ca="1" si="62"/>
        <v>1</v>
      </c>
      <c r="Q198" s="141" t="e">
        <f t="shared" ca="1" si="63"/>
        <v>#NAME?</v>
      </c>
      <c r="R198" s="138" t="e">
        <f ca="1">VLOOKUP(P198,Tabla13[[Aux]:[Dias Mes]],5,FALSE)</f>
        <v>#NAME?</v>
      </c>
      <c r="S198" s="142" t="e">
        <f ca="1">VLOOKUP(P198,Tabla13[[Aux]:[Infla Bid]],9,FALSE)</f>
        <v>#NAME?</v>
      </c>
      <c r="T198" s="142" t="e">
        <f ca="1">VLOOKUP(P198,Tabla13[[Aux]:[Infla Offer]],13,FALSE)</f>
        <v>#NAME?</v>
      </c>
      <c r="U198" s="143" t="e">
        <f t="shared" ca="1" si="65"/>
        <v>#NAME?</v>
      </c>
      <c r="V198" s="143" t="e">
        <f t="shared" ca="1" si="66"/>
        <v>#NAME?</v>
      </c>
      <c r="W198" s="143" t="e">
        <f t="shared" ca="1" si="64"/>
        <v>#NAME?</v>
      </c>
      <c r="X198" s="146" t="e">
        <f t="shared" ca="1" si="67"/>
        <v>#NAME?</v>
      </c>
      <c r="Y198" s="146" t="e">
        <f t="shared" ca="1" si="68"/>
        <v>#NAME?</v>
      </c>
      <c r="Z198" s="146" t="e">
        <f t="shared" ca="1" si="69"/>
        <v>#NAME?</v>
      </c>
      <c r="AF198" s="13"/>
    </row>
    <row r="199" spans="14:32" ht="15">
      <c r="N199" s="138">
        <v>95</v>
      </c>
      <c r="O199" s="139">
        <f t="shared" ca="1" si="61"/>
        <v>44919</v>
      </c>
      <c r="P199" s="140">
        <f t="shared" ca="1" si="62"/>
        <v>1</v>
      </c>
      <c r="Q199" s="141" t="e">
        <f t="shared" ca="1" si="63"/>
        <v>#NAME?</v>
      </c>
      <c r="R199" s="138" t="e">
        <f ca="1">VLOOKUP(P199,Tabla13[[Aux]:[Dias Mes]],5,FALSE)</f>
        <v>#NAME?</v>
      </c>
      <c r="S199" s="142" t="e">
        <f ca="1">VLOOKUP(P199,Tabla13[[Aux]:[Infla Bid]],9,FALSE)</f>
        <v>#NAME?</v>
      </c>
      <c r="T199" s="142" t="e">
        <f ca="1">VLOOKUP(P199,Tabla13[[Aux]:[Infla Offer]],13,FALSE)</f>
        <v>#NAME?</v>
      </c>
      <c r="U199" s="143" t="e">
        <f t="shared" ca="1" si="65"/>
        <v>#NAME?</v>
      </c>
      <c r="V199" s="143" t="e">
        <f t="shared" ca="1" si="66"/>
        <v>#NAME?</v>
      </c>
      <c r="W199" s="143" t="e">
        <f t="shared" ca="1" si="64"/>
        <v>#NAME?</v>
      </c>
      <c r="X199" s="146" t="e">
        <f t="shared" ca="1" si="67"/>
        <v>#NAME?</v>
      </c>
      <c r="Y199" s="146" t="e">
        <f t="shared" ca="1" si="68"/>
        <v>#NAME?</v>
      </c>
      <c r="Z199" s="146" t="e">
        <f t="shared" ca="1" si="69"/>
        <v>#NAME?</v>
      </c>
      <c r="AF199" s="13"/>
    </row>
    <row r="200" spans="14:32" ht="15">
      <c r="N200" s="138">
        <v>96</v>
      </c>
      <c r="O200" s="139">
        <f t="shared" ca="1" si="61"/>
        <v>44920</v>
      </c>
      <c r="P200" s="140">
        <f t="shared" ca="1" si="62"/>
        <v>1</v>
      </c>
      <c r="Q200" s="141" t="e">
        <f t="shared" ca="1" si="63"/>
        <v>#NAME?</v>
      </c>
      <c r="R200" s="138" t="e">
        <f ca="1">VLOOKUP(P200,Tabla13[[Aux]:[Dias Mes]],5,FALSE)</f>
        <v>#NAME?</v>
      </c>
      <c r="S200" s="142" t="e">
        <f ca="1">VLOOKUP(P200,Tabla13[[Aux]:[Infla Bid]],9,FALSE)</f>
        <v>#NAME?</v>
      </c>
      <c r="T200" s="142" t="e">
        <f ca="1">VLOOKUP(P200,Tabla13[[Aux]:[Infla Offer]],13,FALSE)</f>
        <v>#NAME?</v>
      </c>
      <c r="U200" s="143" t="e">
        <f t="shared" ca="1" si="65"/>
        <v>#NAME?</v>
      </c>
      <c r="V200" s="143" t="e">
        <f t="shared" ca="1" si="66"/>
        <v>#NAME?</v>
      </c>
      <c r="W200" s="143" t="e">
        <f t="shared" ca="1" si="64"/>
        <v>#NAME?</v>
      </c>
      <c r="X200" s="146" t="e">
        <f t="shared" ca="1" si="67"/>
        <v>#NAME?</v>
      </c>
      <c r="Y200" s="146" t="e">
        <f t="shared" ca="1" si="68"/>
        <v>#NAME?</v>
      </c>
      <c r="Z200" s="146" t="e">
        <f t="shared" ca="1" si="69"/>
        <v>#NAME?</v>
      </c>
      <c r="AF200" s="13"/>
    </row>
    <row r="201" spans="14:32" ht="15">
      <c r="N201" s="138">
        <v>97</v>
      </c>
      <c r="O201" s="139">
        <f t="shared" ca="1" si="61"/>
        <v>44921</v>
      </c>
      <c r="P201" s="140">
        <f t="shared" ca="1" si="62"/>
        <v>1</v>
      </c>
      <c r="Q201" s="141" t="e">
        <f t="shared" ca="1" si="63"/>
        <v>#NAME?</v>
      </c>
      <c r="R201" s="138" t="e">
        <f ca="1">VLOOKUP(P201,Tabla13[[Aux]:[Dias Mes]],5,FALSE)</f>
        <v>#NAME?</v>
      </c>
      <c r="S201" s="142" t="e">
        <f ca="1">VLOOKUP(P201,Tabla13[[Aux]:[Infla Bid]],9,FALSE)</f>
        <v>#NAME?</v>
      </c>
      <c r="T201" s="142" t="e">
        <f ca="1">VLOOKUP(P201,Tabla13[[Aux]:[Infla Offer]],13,FALSE)</f>
        <v>#NAME?</v>
      </c>
      <c r="U201" s="143" t="e">
        <f t="shared" ca="1" si="65"/>
        <v>#NAME?</v>
      </c>
      <c r="V201" s="143" t="e">
        <f t="shared" ca="1" si="66"/>
        <v>#NAME?</v>
      </c>
      <c r="W201" s="143" t="e">
        <f t="shared" ca="1" si="64"/>
        <v>#NAME?</v>
      </c>
      <c r="X201" s="146" t="e">
        <f t="shared" ca="1" si="67"/>
        <v>#NAME?</v>
      </c>
      <c r="Y201" s="146" t="e">
        <f t="shared" ca="1" si="68"/>
        <v>#NAME?</v>
      </c>
      <c r="Z201" s="146" t="e">
        <f t="shared" ca="1" si="69"/>
        <v>#NAME?</v>
      </c>
      <c r="AF201" s="13"/>
    </row>
    <row r="202" spans="14:32" ht="15">
      <c r="N202" s="138">
        <v>98</v>
      </c>
      <c r="O202" s="139">
        <f t="shared" ca="1" si="61"/>
        <v>44922</v>
      </c>
      <c r="P202" s="140">
        <f t="shared" ca="1" si="62"/>
        <v>1</v>
      </c>
      <c r="Q202" s="141" t="e">
        <f t="shared" ca="1" si="63"/>
        <v>#NAME?</v>
      </c>
      <c r="R202" s="138" t="e">
        <f ca="1">VLOOKUP(P202,Tabla13[[Aux]:[Dias Mes]],5,FALSE)</f>
        <v>#NAME?</v>
      </c>
      <c r="S202" s="142" t="e">
        <f ca="1">VLOOKUP(P202,Tabla13[[Aux]:[Infla Bid]],9,FALSE)</f>
        <v>#NAME?</v>
      </c>
      <c r="T202" s="142" t="e">
        <f ca="1">VLOOKUP(P202,Tabla13[[Aux]:[Infla Offer]],13,FALSE)</f>
        <v>#NAME?</v>
      </c>
      <c r="U202" s="143" t="e">
        <f t="shared" ca="1" si="65"/>
        <v>#NAME?</v>
      </c>
      <c r="V202" s="143" t="e">
        <f t="shared" ca="1" si="66"/>
        <v>#NAME?</v>
      </c>
      <c r="W202" s="143" t="e">
        <f t="shared" ca="1" si="64"/>
        <v>#NAME?</v>
      </c>
      <c r="X202" s="146" t="e">
        <f t="shared" ca="1" si="67"/>
        <v>#NAME?</v>
      </c>
      <c r="Y202" s="146" t="e">
        <f t="shared" ca="1" si="68"/>
        <v>#NAME?</v>
      </c>
      <c r="Z202" s="146" t="e">
        <f t="shared" ca="1" si="69"/>
        <v>#NAME?</v>
      </c>
      <c r="AF202" s="13"/>
    </row>
    <row r="203" spans="14:32" ht="15">
      <c r="N203" s="138">
        <v>99</v>
      </c>
      <c r="O203" s="139">
        <f t="shared" ca="1" si="61"/>
        <v>44923</v>
      </c>
      <c r="P203" s="140">
        <f t="shared" ca="1" si="62"/>
        <v>1</v>
      </c>
      <c r="Q203" s="141" t="e">
        <f t="shared" ca="1" si="63"/>
        <v>#NAME?</v>
      </c>
      <c r="R203" s="138" t="e">
        <f ca="1">VLOOKUP(P203,Tabla13[[Aux]:[Dias Mes]],5,FALSE)</f>
        <v>#NAME?</v>
      </c>
      <c r="S203" s="142" t="e">
        <f ca="1">VLOOKUP(P203,Tabla13[[Aux]:[Infla Bid]],9,FALSE)</f>
        <v>#NAME?</v>
      </c>
      <c r="T203" s="142" t="e">
        <f ca="1">VLOOKUP(P203,Tabla13[[Aux]:[Infla Offer]],13,FALSE)</f>
        <v>#NAME?</v>
      </c>
      <c r="U203" s="143" t="e">
        <f t="shared" ca="1" si="65"/>
        <v>#NAME?</v>
      </c>
      <c r="V203" s="143" t="e">
        <f t="shared" ca="1" si="66"/>
        <v>#NAME?</v>
      </c>
      <c r="W203" s="143" t="e">
        <f t="shared" ca="1" si="64"/>
        <v>#NAME?</v>
      </c>
      <c r="X203" s="146" t="e">
        <f t="shared" ca="1" si="67"/>
        <v>#NAME?</v>
      </c>
      <c r="Y203" s="146" t="e">
        <f t="shared" ca="1" si="68"/>
        <v>#NAME?</v>
      </c>
      <c r="Z203" s="146" t="e">
        <f t="shared" ca="1" si="69"/>
        <v>#NAME?</v>
      </c>
      <c r="AF203" s="13"/>
    </row>
    <row r="204" spans="14:32" ht="15">
      <c r="N204" s="138">
        <v>100</v>
      </c>
      <c r="O204" s="139">
        <f t="shared" ca="1" si="61"/>
        <v>44924</v>
      </c>
      <c r="P204" s="140">
        <f t="shared" ca="1" si="62"/>
        <v>1</v>
      </c>
      <c r="Q204" s="141" t="e">
        <f t="shared" ca="1" si="63"/>
        <v>#NAME?</v>
      </c>
      <c r="R204" s="138" t="e">
        <f ca="1">VLOOKUP(P204,Tabla13[[Aux]:[Dias Mes]],5,FALSE)</f>
        <v>#NAME?</v>
      </c>
      <c r="S204" s="142" t="e">
        <f ca="1">VLOOKUP(P204,Tabla13[[Aux]:[Infla Bid]],9,FALSE)</f>
        <v>#NAME?</v>
      </c>
      <c r="T204" s="142" t="e">
        <f ca="1">VLOOKUP(P204,Tabla13[[Aux]:[Infla Offer]],13,FALSE)</f>
        <v>#NAME?</v>
      </c>
      <c r="U204" s="143" t="e">
        <f t="shared" ca="1" si="65"/>
        <v>#NAME?</v>
      </c>
      <c r="V204" s="143" t="e">
        <f t="shared" ca="1" si="66"/>
        <v>#NAME?</v>
      </c>
      <c r="W204" s="143" t="e">
        <f t="shared" ca="1" si="64"/>
        <v>#NAME?</v>
      </c>
      <c r="X204" s="146" t="e">
        <f t="shared" ca="1" si="67"/>
        <v>#NAME?</v>
      </c>
      <c r="Y204" s="146" t="e">
        <f t="shared" ca="1" si="68"/>
        <v>#NAME?</v>
      </c>
      <c r="Z204" s="146" t="e">
        <f t="shared" ca="1" si="69"/>
        <v>#NAME?</v>
      </c>
      <c r="AF204" s="13"/>
    </row>
    <row r="205" spans="14:32" ht="15">
      <c r="N205" s="138">
        <v>101</v>
      </c>
      <c r="O205" s="139">
        <f t="shared" ca="1" si="61"/>
        <v>44925</v>
      </c>
      <c r="P205" s="140">
        <f t="shared" ca="1" si="62"/>
        <v>1</v>
      </c>
      <c r="Q205" s="141" t="e">
        <f t="shared" ca="1" si="63"/>
        <v>#NAME?</v>
      </c>
      <c r="R205" s="138" t="e">
        <f ca="1">VLOOKUP(P205,Tabla13[[Aux]:[Dias Mes]],5,FALSE)</f>
        <v>#NAME?</v>
      </c>
      <c r="S205" s="142" t="e">
        <f ca="1">VLOOKUP(P205,Tabla13[[Aux]:[Infla Bid]],9,FALSE)</f>
        <v>#NAME?</v>
      </c>
      <c r="T205" s="142" t="e">
        <f ca="1">VLOOKUP(P205,Tabla13[[Aux]:[Infla Offer]],13,FALSE)</f>
        <v>#NAME?</v>
      </c>
      <c r="U205" s="143" t="e">
        <f t="shared" ca="1" si="65"/>
        <v>#NAME?</v>
      </c>
      <c r="V205" s="143" t="e">
        <f t="shared" ca="1" si="66"/>
        <v>#NAME?</v>
      </c>
      <c r="W205" s="143" t="e">
        <f t="shared" ca="1" si="64"/>
        <v>#NAME?</v>
      </c>
      <c r="X205" s="146" t="e">
        <f t="shared" ca="1" si="67"/>
        <v>#NAME?</v>
      </c>
      <c r="Y205" s="146" t="e">
        <f t="shared" ca="1" si="68"/>
        <v>#NAME?</v>
      </c>
      <c r="Z205" s="146" t="e">
        <f t="shared" ca="1" si="69"/>
        <v>#NAME?</v>
      </c>
      <c r="AF205" s="13"/>
    </row>
    <row r="206" spans="14:32" ht="15">
      <c r="N206" s="138">
        <v>102</v>
      </c>
      <c r="O206" s="139">
        <f t="shared" ca="1" si="61"/>
        <v>44926</v>
      </c>
      <c r="P206" s="140">
        <f t="shared" ca="1" si="62"/>
        <v>1</v>
      </c>
      <c r="Q206" s="141" t="e">
        <f t="shared" ca="1" si="63"/>
        <v>#NAME?</v>
      </c>
      <c r="R206" s="138" t="e">
        <f ca="1">VLOOKUP(P206,Tabla13[[Aux]:[Dias Mes]],5,FALSE)</f>
        <v>#NAME?</v>
      </c>
      <c r="S206" s="142" t="e">
        <f ca="1">VLOOKUP(P206,Tabla13[[Aux]:[Infla Bid]],9,FALSE)</f>
        <v>#NAME?</v>
      </c>
      <c r="T206" s="142" t="e">
        <f ca="1">VLOOKUP(P206,Tabla13[[Aux]:[Infla Offer]],13,FALSE)</f>
        <v>#NAME?</v>
      </c>
      <c r="U206" s="143" t="e">
        <f t="shared" ca="1" si="65"/>
        <v>#NAME?</v>
      </c>
      <c r="V206" s="143" t="e">
        <f t="shared" ca="1" si="66"/>
        <v>#NAME?</v>
      </c>
      <c r="W206" s="143" t="e">
        <f t="shared" ca="1" si="64"/>
        <v>#NAME?</v>
      </c>
      <c r="X206" s="146" t="e">
        <f t="shared" ca="1" si="67"/>
        <v>#NAME?</v>
      </c>
      <c r="Y206" s="146" t="e">
        <f t="shared" ca="1" si="68"/>
        <v>#NAME?</v>
      </c>
      <c r="Z206" s="146" t="e">
        <f t="shared" ca="1" si="69"/>
        <v>#NAME?</v>
      </c>
      <c r="AF206" s="13"/>
    </row>
    <row r="207" spans="14:32" ht="15">
      <c r="N207" s="138">
        <v>103</v>
      </c>
      <c r="O207" s="139">
        <f t="shared" ca="1" si="61"/>
        <v>44927</v>
      </c>
      <c r="P207" s="140">
        <f t="shared" ca="1" si="62"/>
        <v>1</v>
      </c>
      <c r="Q207" s="141" t="e">
        <f t="shared" ca="1" si="63"/>
        <v>#NAME?</v>
      </c>
      <c r="R207" s="138" t="e">
        <f ca="1">VLOOKUP(P207,Tabla13[[Aux]:[Dias Mes]],5,FALSE)</f>
        <v>#NAME?</v>
      </c>
      <c r="S207" s="142" t="e">
        <f ca="1">VLOOKUP(P207,Tabla13[[Aux]:[Infla Bid]],9,FALSE)</f>
        <v>#NAME?</v>
      </c>
      <c r="T207" s="142" t="e">
        <f ca="1">VLOOKUP(P207,Tabla13[[Aux]:[Infla Offer]],13,FALSE)</f>
        <v>#NAME?</v>
      </c>
      <c r="U207" s="143" t="e">
        <f t="shared" ca="1" si="65"/>
        <v>#NAME?</v>
      </c>
      <c r="V207" s="143" t="e">
        <f t="shared" ca="1" si="66"/>
        <v>#NAME?</v>
      </c>
      <c r="W207" s="143" t="e">
        <f t="shared" ca="1" si="64"/>
        <v>#NAME?</v>
      </c>
      <c r="X207" s="146" t="e">
        <f t="shared" ca="1" si="67"/>
        <v>#NAME?</v>
      </c>
      <c r="Y207" s="146" t="e">
        <f t="shared" ca="1" si="68"/>
        <v>#NAME?</v>
      </c>
      <c r="Z207" s="146" t="e">
        <f t="shared" ca="1" si="69"/>
        <v>#NAME?</v>
      </c>
      <c r="AF207" s="13"/>
    </row>
    <row r="208" spans="14:32" ht="15">
      <c r="N208" s="138">
        <v>104</v>
      </c>
      <c r="O208" s="139">
        <f t="shared" ca="1" si="61"/>
        <v>44928</v>
      </c>
      <c r="P208" s="140">
        <f t="shared" ca="1" si="62"/>
        <v>1</v>
      </c>
      <c r="Q208" s="141" t="e">
        <f t="shared" ca="1" si="63"/>
        <v>#NAME?</v>
      </c>
      <c r="R208" s="138" t="e">
        <f ca="1">VLOOKUP(P208,Tabla13[[Aux]:[Dias Mes]],5,FALSE)</f>
        <v>#NAME?</v>
      </c>
      <c r="S208" s="142" t="e">
        <f ca="1">VLOOKUP(P208,Tabla13[[Aux]:[Infla Bid]],9,FALSE)</f>
        <v>#NAME?</v>
      </c>
      <c r="T208" s="142" t="e">
        <f ca="1">VLOOKUP(P208,Tabla13[[Aux]:[Infla Offer]],13,FALSE)</f>
        <v>#NAME?</v>
      </c>
      <c r="U208" s="143" t="e">
        <f t="shared" ca="1" si="65"/>
        <v>#NAME?</v>
      </c>
      <c r="V208" s="143" t="e">
        <f t="shared" ca="1" si="66"/>
        <v>#NAME?</v>
      </c>
      <c r="W208" s="143" t="e">
        <f t="shared" ca="1" si="64"/>
        <v>#NAME?</v>
      </c>
      <c r="X208" s="146" t="e">
        <f t="shared" ca="1" si="67"/>
        <v>#NAME?</v>
      </c>
      <c r="Y208" s="146" t="e">
        <f t="shared" ca="1" si="68"/>
        <v>#NAME?</v>
      </c>
      <c r="Z208" s="146" t="e">
        <f t="shared" ca="1" si="69"/>
        <v>#NAME?</v>
      </c>
      <c r="AF208" s="13"/>
    </row>
    <row r="209" spans="14:32" ht="15">
      <c r="N209" s="138">
        <v>105</v>
      </c>
      <c r="O209" s="139">
        <f t="shared" ca="1" si="61"/>
        <v>44929</v>
      </c>
      <c r="P209" s="140">
        <f t="shared" ca="1" si="62"/>
        <v>1</v>
      </c>
      <c r="Q209" s="141" t="e">
        <f t="shared" ca="1" si="63"/>
        <v>#NAME?</v>
      </c>
      <c r="R209" s="138" t="e">
        <f ca="1">VLOOKUP(P209,Tabla13[[Aux]:[Dias Mes]],5,FALSE)</f>
        <v>#NAME?</v>
      </c>
      <c r="S209" s="142" t="e">
        <f ca="1">VLOOKUP(P209,Tabla13[[Aux]:[Infla Bid]],9,FALSE)</f>
        <v>#NAME?</v>
      </c>
      <c r="T209" s="142" t="e">
        <f ca="1">VLOOKUP(P209,Tabla13[[Aux]:[Infla Offer]],13,FALSE)</f>
        <v>#NAME?</v>
      </c>
      <c r="U209" s="143" t="e">
        <f t="shared" ca="1" si="65"/>
        <v>#NAME?</v>
      </c>
      <c r="V209" s="143" t="e">
        <f t="shared" ca="1" si="66"/>
        <v>#NAME?</v>
      </c>
      <c r="W209" s="143" t="e">
        <f t="shared" ca="1" si="64"/>
        <v>#NAME?</v>
      </c>
      <c r="X209" s="146" t="e">
        <f t="shared" ca="1" si="67"/>
        <v>#NAME?</v>
      </c>
      <c r="Y209" s="146" t="e">
        <f t="shared" ca="1" si="68"/>
        <v>#NAME?</v>
      </c>
      <c r="Z209" s="146" t="e">
        <f t="shared" ca="1" si="69"/>
        <v>#NAME?</v>
      </c>
      <c r="AF209" s="13"/>
    </row>
    <row r="210" spans="14:32" ht="15">
      <c r="N210" s="138">
        <v>106</v>
      </c>
      <c r="O210" s="139">
        <f t="shared" ca="1" si="61"/>
        <v>44930</v>
      </c>
      <c r="P210" s="140">
        <f t="shared" ca="1" si="62"/>
        <v>1</v>
      </c>
      <c r="Q210" s="141" t="e">
        <f t="shared" ca="1" si="63"/>
        <v>#NAME?</v>
      </c>
      <c r="R210" s="138" t="e">
        <f ca="1">VLOOKUP(P210,Tabla13[[Aux]:[Dias Mes]],5,FALSE)</f>
        <v>#NAME?</v>
      </c>
      <c r="S210" s="142" t="e">
        <f ca="1">VLOOKUP(P210,Tabla13[[Aux]:[Infla Bid]],9,FALSE)</f>
        <v>#NAME?</v>
      </c>
      <c r="T210" s="142" t="e">
        <f ca="1">VLOOKUP(P210,Tabla13[[Aux]:[Infla Offer]],13,FALSE)</f>
        <v>#NAME?</v>
      </c>
      <c r="U210" s="143" t="e">
        <f t="shared" ca="1" si="65"/>
        <v>#NAME?</v>
      </c>
      <c r="V210" s="143" t="e">
        <f t="shared" ca="1" si="66"/>
        <v>#NAME?</v>
      </c>
      <c r="W210" s="143" t="e">
        <f t="shared" ca="1" si="64"/>
        <v>#NAME?</v>
      </c>
      <c r="X210" s="146" t="e">
        <f t="shared" ca="1" si="67"/>
        <v>#NAME?</v>
      </c>
      <c r="Y210" s="146" t="e">
        <f t="shared" ca="1" si="68"/>
        <v>#NAME?</v>
      </c>
      <c r="Z210" s="146" t="e">
        <f t="shared" ca="1" si="69"/>
        <v>#NAME?</v>
      </c>
      <c r="AF210" s="13"/>
    </row>
    <row r="211" spans="14:32" ht="15">
      <c r="N211" s="138">
        <v>107</v>
      </c>
      <c r="O211" s="139">
        <f t="shared" ca="1" si="61"/>
        <v>44931</v>
      </c>
      <c r="P211" s="140">
        <f t="shared" ca="1" si="62"/>
        <v>1</v>
      </c>
      <c r="Q211" s="141" t="e">
        <f t="shared" ca="1" si="63"/>
        <v>#NAME?</v>
      </c>
      <c r="R211" s="138" t="e">
        <f ca="1">VLOOKUP(P211,Tabla13[[Aux]:[Dias Mes]],5,FALSE)</f>
        <v>#NAME?</v>
      </c>
      <c r="S211" s="142" t="e">
        <f ca="1">VLOOKUP(P211,Tabla13[[Aux]:[Infla Bid]],9,FALSE)</f>
        <v>#NAME?</v>
      </c>
      <c r="T211" s="142" t="e">
        <f ca="1">VLOOKUP(P211,Tabla13[[Aux]:[Infla Offer]],13,FALSE)</f>
        <v>#NAME?</v>
      </c>
      <c r="U211" s="143" t="e">
        <f t="shared" ca="1" si="65"/>
        <v>#NAME?</v>
      </c>
      <c r="V211" s="143" t="e">
        <f t="shared" ca="1" si="66"/>
        <v>#NAME?</v>
      </c>
      <c r="W211" s="143" t="e">
        <f t="shared" ca="1" si="64"/>
        <v>#NAME?</v>
      </c>
      <c r="X211" s="146" t="e">
        <f t="shared" ca="1" si="67"/>
        <v>#NAME?</v>
      </c>
      <c r="Y211" s="146" t="e">
        <f t="shared" ca="1" si="68"/>
        <v>#NAME?</v>
      </c>
      <c r="Z211" s="146" t="e">
        <f t="shared" ca="1" si="69"/>
        <v>#NAME?</v>
      </c>
      <c r="AF211" s="13"/>
    </row>
    <row r="212" spans="14:32" ht="15">
      <c r="N212" s="138">
        <v>108</v>
      </c>
      <c r="O212" s="139">
        <f t="shared" ca="1" si="61"/>
        <v>44932</v>
      </c>
      <c r="P212" s="140">
        <f t="shared" ca="1" si="62"/>
        <v>1</v>
      </c>
      <c r="Q212" s="141" t="e">
        <f t="shared" ca="1" si="63"/>
        <v>#NAME?</v>
      </c>
      <c r="R212" s="138" t="e">
        <f ca="1">VLOOKUP(P212,Tabla13[[Aux]:[Dias Mes]],5,FALSE)</f>
        <v>#NAME?</v>
      </c>
      <c r="S212" s="142" t="e">
        <f ca="1">VLOOKUP(P212,Tabla13[[Aux]:[Infla Bid]],9,FALSE)</f>
        <v>#NAME?</v>
      </c>
      <c r="T212" s="142" t="e">
        <f ca="1">VLOOKUP(P212,Tabla13[[Aux]:[Infla Offer]],13,FALSE)</f>
        <v>#NAME?</v>
      </c>
      <c r="U212" s="143" t="e">
        <f t="shared" ca="1" si="65"/>
        <v>#NAME?</v>
      </c>
      <c r="V212" s="143" t="e">
        <f t="shared" ca="1" si="66"/>
        <v>#NAME?</v>
      </c>
      <c r="W212" s="143" t="e">
        <f t="shared" ca="1" si="64"/>
        <v>#NAME?</v>
      </c>
      <c r="X212" s="146" t="e">
        <f t="shared" ca="1" si="67"/>
        <v>#NAME?</v>
      </c>
      <c r="Y212" s="146" t="e">
        <f t="shared" ca="1" si="68"/>
        <v>#NAME?</v>
      </c>
      <c r="Z212" s="146" t="e">
        <f t="shared" ca="1" si="69"/>
        <v>#NAME?</v>
      </c>
      <c r="AF212" s="13"/>
    </row>
    <row r="213" spans="14:32" ht="15">
      <c r="N213" s="138">
        <v>109</v>
      </c>
      <c r="O213" s="139">
        <f t="shared" ca="1" si="61"/>
        <v>44933</v>
      </c>
      <c r="P213" s="140">
        <f t="shared" ca="1" si="62"/>
        <v>1</v>
      </c>
      <c r="Q213" s="141" t="e">
        <f t="shared" ca="1" si="63"/>
        <v>#NAME?</v>
      </c>
      <c r="R213" s="138" t="e">
        <f ca="1">VLOOKUP(P213,Tabla13[[Aux]:[Dias Mes]],5,FALSE)</f>
        <v>#NAME?</v>
      </c>
      <c r="S213" s="142" t="e">
        <f ca="1">VLOOKUP(P213,Tabla13[[Aux]:[Infla Bid]],9,FALSE)</f>
        <v>#NAME?</v>
      </c>
      <c r="T213" s="142" t="e">
        <f ca="1">VLOOKUP(P213,Tabla13[[Aux]:[Infla Offer]],13,FALSE)</f>
        <v>#NAME?</v>
      </c>
      <c r="U213" s="143" t="e">
        <f t="shared" ca="1" si="65"/>
        <v>#NAME?</v>
      </c>
      <c r="V213" s="143" t="e">
        <f t="shared" ca="1" si="66"/>
        <v>#NAME?</v>
      </c>
      <c r="W213" s="143" t="e">
        <f t="shared" ca="1" si="64"/>
        <v>#NAME?</v>
      </c>
      <c r="X213" s="146" t="e">
        <f t="shared" ca="1" si="67"/>
        <v>#NAME?</v>
      </c>
      <c r="Y213" s="146" t="e">
        <f t="shared" ca="1" si="68"/>
        <v>#NAME?</v>
      </c>
      <c r="Z213" s="146" t="e">
        <f t="shared" ca="1" si="69"/>
        <v>#NAME?</v>
      </c>
      <c r="AF213" s="13"/>
    </row>
    <row r="214" spans="14:32" ht="15">
      <c r="N214" s="138">
        <v>110</v>
      </c>
      <c r="O214" s="139">
        <f t="shared" ca="1" si="61"/>
        <v>44934</v>
      </c>
      <c r="P214" s="140">
        <f t="shared" ca="1" si="62"/>
        <v>1</v>
      </c>
      <c r="Q214" s="141" t="e">
        <f t="shared" ca="1" si="63"/>
        <v>#NAME?</v>
      </c>
      <c r="R214" s="138" t="e">
        <f ca="1">VLOOKUP(P214,Tabla13[[Aux]:[Dias Mes]],5,FALSE)</f>
        <v>#NAME?</v>
      </c>
      <c r="S214" s="142" t="e">
        <f ca="1">VLOOKUP(P214,Tabla13[[Aux]:[Infla Bid]],9,FALSE)</f>
        <v>#NAME?</v>
      </c>
      <c r="T214" s="142" t="e">
        <f ca="1">VLOOKUP(P214,Tabla13[[Aux]:[Infla Offer]],13,FALSE)</f>
        <v>#NAME?</v>
      </c>
      <c r="U214" s="143" t="e">
        <f t="shared" ca="1" si="65"/>
        <v>#NAME?</v>
      </c>
      <c r="V214" s="143" t="e">
        <f t="shared" ca="1" si="66"/>
        <v>#NAME?</v>
      </c>
      <c r="W214" s="143" t="e">
        <f t="shared" ca="1" si="64"/>
        <v>#NAME?</v>
      </c>
      <c r="X214" s="146" t="e">
        <f t="shared" ca="1" si="67"/>
        <v>#NAME?</v>
      </c>
      <c r="Y214" s="146" t="e">
        <f t="shared" ca="1" si="68"/>
        <v>#NAME?</v>
      </c>
      <c r="Z214" s="146" t="e">
        <f t="shared" ca="1" si="69"/>
        <v>#NAME?</v>
      </c>
      <c r="AF214" s="13"/>
    </row>
    <row r="215" spans="14:32" ht="15">
      <c r="N215" s="138">
        <v>111</v>
      </c>
      <c r="O215" s="139">
        <f t="shared" ca="1" si="61"/>
        <v>44935</v>
      </c>
      <c r="P215" s="140">
        <f t="shared" ca="1" si="62"/>
        <v>0</v>
      </c>
      <c r="Q215" s="141">
        <f t="shared" ca="1" si="63"/>
        <v>184</v>
      </c>
      <c r="R215" s="138">
        <f ca="1">VLOOKUP(P215,Tabla13[[Aux]:[Dias Mes]],5,FALSE)</f>
        <v>31</v>
      </c>
      <c r="S215" s="142">
        <f ca="1">VLOOKUP(P215,Tabla13[[Aux]:[Infla Bid]],9,FALSE)</f>
        <v>1.2E-2</v>
      </c>
      <c r="T215" s="142">
        <f ca="1">VLOOKUP(P215,Tabla13[[Aux]:[Infla Offer]],13,FALSE)</f>
        <v>1.2E-2</v>
      </c>
      <c r="U215" s="143" t="e">
        <f t="shared" ca="1" si="65"/>
        <v>#NAME?</v>
      </c>
      <c r="V215" s="143" t="e">
        <f t="shared" ca="1" si="66"/>
        <v>#NAME?</v>
      </c>
      <c r="W215" s="143" t="e">
        <f t="shared" ca="1" si="64"/>
        <v>#NAME?</v>
      </c>
      <c r="X215" s="146" t="e">
        <f t="shared" ca="1" si="67"/>
        <v>#NAME?</v>
      </c>
      <c r="Y215" s="146" t="e">
        <f t="shared" ca="1" si="68"/>
        <v>#NAME?</v>
      </c>
      <c r="Z215" s="146" t="e">
        <f t="shared" ca="1" si="69"/>
        <v>#NAME?</v>
      </c>
      <c r="AF215" s="13"/>
    </row>
    <row r="216" spans="14:32" ht="15">
      <c r="N216" s="138">
        <v>112</v>
      </c>
      <c r="O216" s="139">
        <f t="shared" ca="1" si="61"/>
        <v>44936</v>
      </c>
      <c r="P216" s="140">
        <f t="shared" ca="1" si="62"/>
        <v>1</v>
      </c>
      <c r="Q216" s="141" t="e">
        <f t="shared" ca="1" si="63"/>
        <v>#NAME?</v>
      </c>
      <c r="R216" s="138" t="e">
        <f ca="1">VLOOKUP(P216,Tabla13[[Aux]:[Dias Mes]],5,FALSE)</f>
        <v>#NAME?</v>
      </c>
      <c r="S216" s="142" t="e">
        <f ca="1">VLOOKUP(P216,Tabla13[[Aux]:[Infla Bid]],9,FALSE)</f>
        <v>#NAME?</v>
      </c>
      <c r="T216" s="142" t="e">
        <f ca="1">VLOOKUP(P216,Tabla13[[Aux]:[Infla Offer]],13,FALSE)</f>
        <v>#NAME?</v>
      </c>
      <c r="U216" s="143" t="e">
        <f t="shared" ca="1" si="65"/>
        <v>#NAME?</v>
      </c>
      <c r="V216" s="143" t="e">
        <f t="shared" ca="1" si="66"/>
        <v>#NAME?</v>
      </c>
      <c r="W216" s="143" t="e">
        <f t="shared" ca="1" si="64"/>
        <v>#NAME?</v>
      </c>
      <c r="X216" s="146" t="e">
        <f t="shared" ca="1" si="67"/>
        <v>#NAME?</v>
      </c>
      <c r="Y216" s="146" t="e">
        <f t="shared" ca="1" si="68"/>
        <v>#NAME?</v>
      </c>
      <c r="Z216" s="146" t="e">
        <f t="shared" ca="1" si="69"/>
        <v>#NAME?</v>
      </c>
      <c r="AF216" s="13"/>
    </row>
    <row r="217" spans="14:32" ht="15">
      <c r="N217" s="138">
        <v>113</v>
      </c>
      <c r="O217" s="139">
        <f t="shared" ca="1" si="61"/>
        <v>44937</v>
      </c>
      <c r="P217" s="140">
        <f t="shared" ca="1" si="62"/>
        <v>1</v>
      </c>
      <c r="Q217" s="141" t="e">
        <f t="shared" ca="1" si="63"/>
        <v>#NAME?</v>
      </c>
      <c r="R217" s="138" t="e">
        <f ca="1">VLOOKUP(P217,Tabla13[[Aux]:[Dias Mes]],5,FALSE)</f>
        <v>#NAME?</v>
      </c>
      <c r="S217" s="142" t="e">
        <f ca="1">VLOOKUP(P217,Tabla13[[Aux]:[Infla Bid]],9,FALSE)</f>
        <v>#NAME?</v>
      </c>
      <c r="T217" s="142" t="e">
        <f ca="1">VLOOKUP(P217,Tabla13[[Aux]:[Infla Offer]],13,FALSE)</f>
        <v>#NAME?</v>
      </c>
      <c r="U217" s="143" t="e">
        <f t="shared" ca="1" si="65"/>
        <v>#NAME?</v>
      </c>
      <c r="V217" s="143" t="e">
        <f t="shared" ca="1" si="66"/>
        <v>#NAME?</v>
      </c>
      <c r="W217" s="143" t="e">
        <f t="shared" ca="1" si="64"/>
        <v>#NAME?</v>
      </c>
      <c r="X217" s="146" t="e">
        <f t="shared" ca="1" si="67"/>
        <v>#NAME?</v>
      </c>
      <c r="Y217" s="146" t="e">
        <f t="shared" ca="1" si="68"/>
        <v>#NAME?</v>
      </c>
      <c r="Z217" s="146" t="e">
        <f t="shared" ca="1" si="69"/>
        <v>#NAME?</v>
      </c>
      <c r="AF217" s="13"/>
    </row>
    <row r="218" spans="14:32" ht="15">
      <c r="N218" s="138">
        <v>114</v>
      </c>
      <c r="O218" s="139">
        <f t="shared" ca="1" si="61"/>
        <v>44938</v>
      </c>
      <c r="P218" s="140">
        <f t="shared" ca="1" si="62"/>
        <v>1</v>
      </c>
      <c r="Q218" s="141" t="e">
        <f t="shared" ca="1" si="63"/>
        <v>#NAME?</v>
      </c>
      <c r="R218" s="138" t="e">
        <f ca="1">VLOOKUP(P218,Tabla13[[Aux]:[Dias Mes]],5,FALSE)</f>
        <v>#NAME?</v>
      </c>
      <c r="S218" s="142" t="e">
        <f ca="1">VLOOKUP(P218,Tabla13[[Aux]:[Infla Bid]],9,FALSE)</f>
        <v>#NAME?</v>
      </c>
      <c r="T218" s="142" t="e">
        <f ca="1">VLOOKUP(P218,Tabla13[[Aux]:[Infla Offer]],13,FALSE)</f>
        <v>#NAME?</v>
      </c>
      <c r="U218" s="143" t="e">
        <f t="shared" ca="1" si="65"/>
        <v>#NAME?</v>
      </c>
      <c r="V218" s="143" t="e">
        <f t="shared" ca="1" si="66"/>
        <v>#NAME?</v>
      </c>
      <c r="W218" s="143" t="e">
        <f t="shared" ca="1" si="64"/>
        <v>#NAME?</v>
      </c>
      <c r="X218" s="146" t="e">
        <f t="shared" ca="1" si="67"/>
        <v>#NAME?</v>
      </c>
      <c r="Y218" s="146" t="e">
        <f t="shared" ca="1" si="68"/>
        <v>#NAME?</v>
      </c>
      <c r="Z218" s="146" t="e">
        <f t="shared" ca="1" si="69"/>
        <v>#NAME?</v>
      </c>
      <c r="AF218" s="13"/>
    </row>
    <row r="219" spans="14:32" ht="15">
      <c r="N219" s="138">
        <v>115</v>
      </c>
      <c r="O219" s="139">
        <f t="shared" ca="1" si="61"/>
        <v>44939</v>
      </c>
      <c r="P219" s="140">
        <f t="shared" ca="1" si="62"/>
        <v>1</v>
      </c>
      <c r="Q219" s="141" t="e">
        <f t="shared" ca="1" si="63"/>
        <v>#NAME?</v>
      </c>
      <c r="R219" s="138" t="e">
        <f ca="1">VLOOKUP(P219,Tabla13[[Aux]:[Dias Mes]],5,FALSE)</f>
        <v>#NAME?</v>
      </c>
      <c r="S219" s="142" t="e">
        <f ca="1">VLOOKUP(P219,Tabla13[[Aux]:[Infla Bid]],9,FALSE)</f>
        <v>#NAME?</v>
      </c>
      <c r="T219" s="142" t="e">
        <f ca="1">VLOOKUP(P219,Tabla13[[Aux]:[Infla Offer]],13,FALSE)</f>
        <v>#NAME?</v>
      </c>
      <c r="U219" s="143" t="e">
        <f t="shared" ca="1" si="65"/>
        <v>#NAME?</v>
      </c>
      <c r="V219" s="143" t="e">
        <f t="shared" ca="1" si="66"/>
        <v>#NAME?</v>
      </c>
      <c r="W219" s="143" t="e">
        <f t="shared" ca="1" si="64"/>
        <v>#NAME?</v>
      </c>
      <c r="X219" s="146" t="e">
        <f t="shared" ca="1" si="67"/>
        <v>#NAME?</v>
      </c>
      <c r="Y219" s="146" t="e">
        <f t="shared" ca="1" si="68"/>
        <v>#NAME?</v>
      </c>
      <c r="Z219" s="146" t="e">
        <f t="shared" ca="1" si="69"/>
        <v>#NAME?</v>
      </c>
      <c r="AF219" s="13"/>
    </row>
    <row r="220" spans="14:32" ht="15">
      <c r="N220" s="138">
        <v>116</v>
      </c>
      <c r="O220" s="139">
        <f t="shared" ca="1" si="61"/>
        <v>44940</v>
      </c>
      <c r="P220" s="140">
        <f t="shared" ca="1" si="62"/>
        <v>1</v>
      </c>
      <c r="Q220" s="141" t="e">
        <f t="shared" ca="1" si="63"/>
        <v>#NAME?</v>
      </c>
      <c r="R220" s="138" t="e">
        <f ca="1">VLOOKUP(P220,Tabla13[[Aux]:[Dias Mes]],5,FALSE)</f>
        <v>#NAME?</v>
      </c>
      <c r="S220" s="142" t="e">
        <f ca="1">VLOOKUP(P220,Tabla13[[Aux]:[Infla Bid]],9,FALSE)</f>
        <v>#NAME?</v>
      </c>
      <c r="T220" s="142" t="e">
        <f ca="1">VLOOKUP(P220,Tabla13[[Aux]:[Infla Offer]],13,FALSE)</f>
        <v>#NAME?</v>
      </c>
      <c r="U220" s="143" t="e">
        <f t="shared" ca="1" si="65"/>
        <v>#NAME?</v>
      </c>
      <c r="V220" s="143" t="e">
        <f t="shared" ca="1" si="66"/>
        <v>#NAME?</v>
      </c>
      <c r="W220" s="143" t="e">
        <f t="shared" ca="1" si="64"/>
        <v>#NAME?</v>
      </c>
      <c r="X220" s="146" t="e">
        <f t="shared" ca="1" si="67"/>
        <v>#NAME?</v>
      </c>
      <c r="Y220" s="146" t="e">
        <f t="shared" ca="1" si="68"/>
        <v>#NAME?</v>
      </c>
      <c r="Z220" s="146" t="e">
        <f t="shared" ca="1" si="69"/>
        <v>#NAME?</v>
      </c>
      <c r="AF220" s="13"/>
    </row>
    <row r="221" spans="14:32" ht="15">
      <c r="N221" s="138">
        <v>117</v>
      </c>
      <c r="O221" s="139">
        <f t="shared" ca="1" si="61"/>
        <v>44941</v>
      </c>
      <c r="P221" s="140">
        <f t="shared" ca="1" si="62"/>
        <v>1</v>
      </c>
      <c r="Q221" s="141" t="e">
        <f t="shared" ca="1" si="63"/>
        <v>#NAME?</v>
      </c>
      <c r="R221" s="138" t="e">
        <f ca="1">VLOOKUP(P221,Tabla13[[Aux]:[Dias Mes]],5,FALSE)</f>
        <v>#NAME?</v>
      </c>
      <c r="S221" s="142" t="e">
        <f ca="1">VLOOKUP(P221,Tabla13[[Aux]:[Infla Bid]],9,FALSE)</f>
        <v>#NAME?</v>
      </c>
      <c r="T221" s="142" t="e">
        <f ca="1">VLOOKUP(P221,Tabla13[[Aux]:[Infla Offer]],13,FALSE)</f>
        <v>#NAME?</v>
      </c>
      <c r="U221" s="143" t="e">
        <f t="shared" ca="1" si="65"/>
        <v>#NAME?</v>
      </c>
      <c r="V221" s="143" t="e">
        <f t="shared" ca="1" si="66"/>
        <v>#NAME?</v>
      </c>
      <c r="W221" s="143" t="e">
        <f t="shared" ca="1" si="64"/>
        <v>#NAME?</v>
      </c>
      <c r="X221" s="146" t="e">
        <f t="shared" ca="1" si="67"/>
        <v>#NAME?</v>
      </c>
      <c r="Y221" s="146" t="e">
        <f t="shared" ca="1" si="68"/>
        <v>#NAME?</v>
      </c>
      <c r="Z221" s="146" t="e">
        <f t="shared" ca="1" si="69"/>
        <v>#NAME?</v>
      </c>
      <c r="AF221" s="13"/>
    </row>
    <row r="222" spans="14:32" ht="15">
      <c r="N222" s="138">
        <v>118</v>
      </c>
      <c r="O222" s="139">
        <f t="shared" ca="1" si="61"/>
        <v>44942</v>
      </c>
      <c r="P222" s="140">
        <f t="shared" ca="1" si="62"/>
        <v>1</v>
      </c>
      <c r="Q222" s="141" t="e">
        <f t="shared" ca="1" si="63"/>
        <v>#NAME?</v>
      </c>
      <c r="R222" s="138" t="e">
        <f ca="1">VLOOKUP(P222,Tabla13[[Aux]:[Dias Mes]],5,FALSE)</f>
        <v>#NAME?</v>
      </c>
      <c r="S222" s="142" t="e">
        <f ca="1">VLOOKUP(P222,Tabla13[[Aux]:[Infla Bid]],9,FALSE)</f>
        <v>#NAME?</v>
      </c>
      <c r="T222" s="142" t="e">
        <f ca="1">VLOOKUP(P222,Tabla13[[Aux]:[Infla Offer]],13,FALSE)</f>
        <v>#NAME?</v>
      </c>
      <c r="U222" s="143" t="e">
        <f t="shared" ca="1" si="65"/>
        <v>#NAME?</v>
      </c>
      <c r="V222" s="143" t="e">
        <f t="shared" ca="1" si="66"/>
        <v>#NAME?</v>
      </c>
      <c r="W222" s="143" t="e">
        <f t="shared" ca="1" si="64"/>
        <v>#NAME?</v>
      </c>
      <c r="X222" s="146" t="e">
        <f t="shared" ca="1" si="67"/>
        <v>#NAME?</v>
      </c>
      <c r="Y222" s="146" t="e">
        <f t="shared" ca="1" si="68"/>
        <v>#NAME?</v>
      </c>
      <c r="Z222" s="146" t="e">
        <f t="shared" ca="1" si="69"/>
        <v>#NAME?</v>
      </c>
      <c r="AF222" s="13"/>
    </row>
    <row r="223" spans="14:32" ht="15">
      <c r="N223" s="138">
        <v>119</v>
      </c>
      <c r="O223" s="139">
        <f t="shared" ca="1" si="61"/>
        <v>44943</v>
      </c>
      <c r="P223" s="140">
        <f t="shared" ca="1" si="62"/>
        <v>1</v>
      </c>
      <c r="Q223" s="141" t="e">
        <f t="shared" ca="1" si="63"/>
        <v>#NAME?</v>
      </c>
      <c r="R223" s="138" t="e">
        <f ca="1">VLOOKUP(P223,Tabla13[[Aux]:[Dias Mes]],5,FALSE)</f>
        <v>#NAME?</v>
      </c>
      <c r="S223" s="142" t="e">
        <f ca="1">VLOOKUP(P223,Tabla13[[Aux]:[Infla Bid]],9,FALSE)</f>
        <v>#NAME?</v>
      </c>
      <c r="T223" s="142" t="e">
        <f ca="1">VLOOKUP(P223,Tabla13[[Aux]:[Infla Offer]],13,FALSE)</f>
        <v>#NAME?</v>
      </c>
      <c r="U223" s="143" t="e">
        <f t="shared" ca="1" si="65"/>
        <v>#NAME?</v>
      </c>
      <c r="V223" s="143" t="e">
        <f t="shared" ca="1" si="66"/>
        <v>#NAME?</v>
      </c>
      <c r="W223" s="143" t="e">
        <f t="shared" ca="1" si="64"/>
        <v>#NAME?</v>
      </c>
      <c r="X223" s="146" t="e">
        <f t="shared" ca="1" si="67"/>
        <v>#NAME?</v>
      </c>
      <c r="Y223" s="146" t="e">
        <f t="shared" ca="1" si="68"/>
        <v>#NAME?</v>
      </c>
      <c r="Z223" s="146" t="e">
        <f t="shared" ca="1" si="69"/>
        <v>#NAME?</v>
      </c>
      <c r="AF223" s="13"/>
    </row>
    <row r="224" spans="14:32" ht="15">
      <c r="N224" s="138">
        <v>120</v>
      </c>
      <c r="O224" s="139">
        <f t="shared" ca="1" si="61"/>
        <v>44944</v>
      </c>
      <c r="P224" s="140">
        <f t="shared" ca="1" si="62"/>
        <v>1</v>
      </c>
      <c r="Q224" s="141" t="e">
        <f t="shared" ca="1" si="63"/>
        <v>#NAME?</v>
      </c>
      <c r="R224" s="138" t="e">
        <f ca="1">VLOOKUP(P224,Tabla13[[Aux]:[Dias Mes]],5,FALSE)</f>
        <v>#NAME?</v>
      </c>
      <c r="S224" s="142" t="e">
        <f ca="1">VLOOKUP(P224,Tabla13[[Aux]:[Infla Bid]],9,FALSE)</f>
        <v>#NAME?</v>
      </c>
      <c r="T224" s="142" t="e">
        <f ca="1">VLOOKUP(P224,Tabla13[[Aux]:[Infla Offer]],13,FALSE)</f>
        <v>#NAME?</v>
      </c>
      <c r="U224" s="143" t="e">
        <f t="shared" ca="1" si="65"/>
        <v>#NAME?</v>
      </c>
      <c r="V224" s="143" t="e">
        <f t="shared" ca="1" si="66"/>
        <v>#NAME?</v>
      </c>
      <c r="W224" s="143" t="e">
        <f t="shared" ca="1" si="64"/>
        <v>#NAME?</v>
      </c>
      <c r="X224" s="146" t="e">
        <f t="shared" ca="1" si="67"/>
        <v>#NAME?</v>
      </c>
      <c r="Y224" s="146" t="e">
        <f t="shared" ca="1" si="68"/>
        <v>#NAME?</v>
      </c>
      <c r="Z224" s="146" t="e">
        <f t="shared" ca="1" si="69"/>
        <v>#NAME?</v>
      </c>
      <c r="AF224" s="13"/>
    </row>
    <row r="225" spans="14:32" ht="15">
      <c r="N225" s="138">
        <v>121</v>
      </c>
      <c r="O225" s="139">
        <f t="shared" ca="1" si="61"/>
        <v>44945</v>
      </c>
      <c r="P225" s="140">
        <f t="shared" ca="1" si="62"/>
        <v>1</v>
      </c>
      <c r="Q225" s="141" t="e">
        <f t="shared" ca="1" si="63"/>
        <v>#NAME?</v>
      </c>
      <c r="R225" s="138" t="e">
        <f ca="1">VLOOKUP(P225,Tabla13[[Aux]:[Dias Mes]],5,FALSE)</f>
        <v>#NAME?</v>
      </c>
      <c r="S225" s="142" t="e">
        <f ca="1">VLOOKUP(P225,Tabla13[[Aux]:[Infla Bid]],9,FALSE)</f>
        <v>#NAME?</v>
      </c>
      <c r="T225" s="142" t="e">
        <f ca="1">VLOOKUP(P225,Tabla13[[Aux]:[Infla Offer]],13,FALSE)</f>
        <v>#NAME?</v>
      </c>
      <c r="U225" s="143" t="e">
        <f t="shared" ca="1" si="65"/>
        <v>#NAME?</v>
      </c>
      <c r="V225" s="143" t="e">
        <f t="shared" ca="1" si="66"/>
        <v>#NAME?</v>
      </c>
      <c r="W225" s="143" t="e">
        <f t="shared" ca="1" si="64"/>
        <v>#NAME?</v>
      </c>
      <c r="X225" s="146" t="e">
        <f t="shared" ca="1" si="67"/>
        <v>#NAME?</v>
      </c>
      <c r="Y225" s="146" t="e">
        <f t="shared" ca="1" si="68"/>
        <v>#NAME?</v>
      </c>
      <c r="Z225" s="146" t="e">
        <f t="shared" ca="1" si="69"/>
        <v>#NAME?</v>
      </c>
      <c r="AF225" s="13"/>
    </row>
    <row r="226" spans="14:32" ht="15">
      <c r="N226" s="138">
        <v>122</v>
      </c>
      <c r="O226" s="139">
        <f t="shared" ca="1" si="61"/>
        <v>44946</v>
      </c>
      <c r="P226" s="140">
        <f t="shared" ca="1" si="62"/>
        <v>1</v>
      </c>
      <c r="Q226" s="141" t="e">
        <f t="shared" ca="1" si="63"/>
        <v>#NAME?</v>
      </c>
      <c r="R226" s="138" t="e">
        <f ca="1">VLOOKUP(P226,Tabla13[[Aux]:[Dias Mes]],5,FALSE)</f>
        <v>#NAME?</v>
      </c>
      <c r="S226" s="142" t="e">
        <f ca="1">VLOOKUP(P226,Tabla13[[Aux]:[Infla Bid]],9,FALSE)</f>
        <v>#NAME?</v>
      </c>
      <c r="T226" s="142" t="e">
        <f ca="1">VLOOKUP(P226,Tabla13[[Aux]:[Infla Offer]],13,FALSE)</f>
        <v>#NAME?</v>
      </c>
      <c r="U226" s="143" t="e">
        <f t="shared" ca="1" si="65"/>
        <v>#NAME?</v>
      </c>
      <c r="V226" s="143" t="e">
        <f t="shared" ca="1" si="66"/>
        <v>#NAME?</v>
      </c>
      <c r="W226" s="143" t="e">
        <f t="shared" ca="1" si="64"/>
        <v>#NAME?</v>
      </c>
      <c r="X226" s="146" t="e">
        <f t="shared" ca="1" si="67"/>
        <v>#NAME?</v>
      </c>
      <c r="Y226" s="146" t="e">
        <f t="shared" ca="1" si="68"/>
        <v>#NAME?</v>
      </c>
      <c r="Z226" s="146" t="e">
        <f t="shared" ca="1" si="69"/>
        <v>#NAME?</v>
      </c>
      <c r="AF226" s="13"/>
    </row>
    <row r="227" spans="14:32" ht="15">
      <c r="N227" s="138">
        <v>123</v>
      </c>
      <c r="O227" s="139">
        <f t="shared" ca="1" si="61"/>
        <v>44947</v>
      </c>
      <c r="P227" s="140">
        <f t="shared" ca="1" si="62"/>
        <v>1</v>
      </c>
      <c r="Q227" s="141" t="e">
        <f t="shared" ca="1" si="63"/>
        <v>#NAME?</v>
      </c>
      <c r="R227" s="138" t="e">
        <f ca="1">VLOOKUP(P227,Tabla13[[Aux]:[Dias Mes]],5,FALSE)</f>
        <v>#NAME?</v>
      </c>
      <c r="S227" s="142" t="e">
        <f ca="1">VLOOKUP(P227,Tabla13[[Aux]:[Infla Bid]],9,FALSE)</f>
        <v>#NAME?</v>
      </c>
      <c r="T227" s="142" t="e">
        <f ca="1">VLOOKUP(P227,Tabla13[[Aux]:[Infla Offer]],13,FALSE)</f>
        <v>#NAME?</v>
      </c>
      <c r="U227" s="143" t="e">
        <f t="shared" ca="1" si="65"/>
        <v>#NAME?</v>
      </c>
      <c r="V227" s="143" t="e">
        <f t="shared" ca="1" si="66"/>
        <v>#NAME?</v>
      </c>
      <c r="W227" s="143" t="e">
        <f t="shared" ca="1" si="64"/>
        <v>#NAME?</v>
      </c>
      <c r="X227" s="146" t="e">
        <f t="shared" ca="1" si="67"/>
        <v>#NAME?</v>
      </c>
      <c r="Y227" s="146" t="e">
        <f t="shared" ca="1" si="68"/>
        <v>#NAME?</v>
      </c>
      <c r="Z227" s="146" t="e">
        <f t="shared" ca="1" si="69"/>
        <v>#NAME?</v>
      </c>
      <c r="AF227" s="13"/>
    </row>
    <row r="228" spans="14:32" ht="15">
      <c r="N228" s="138">
        <v>124</v>
      </c>
      <c r="O228" s="139">
        <f t="shared" ca="1" si="61"/>
        <v>44948</v>
      </c>
      <c r="P228" s="140">
        <f t="shared" ca="1" si="62"/>
        <v>1</v>
      </c>
      <c r="Q228" s="141" t="e">
        <f t="shared" ca="1" si="63"/>
        <v>#NAME?</v>
      </c>
      <c r="R228" s="138" t="e">
        <f ca="1">VLOOKUP(P228,Tabla13[[Aux]:[Dias Mes]],5,FALSE)</f>
        <v>#NAME?</v>
      </c>
      <c r="S228" s="142" t="e">
        <f ca="1">VLOOKUP(P228,Tabla13[[Aux]:[Infla Bid]],9,FALSE)</f>
        <v>#NAME?</v>
      </c>
      <c r="T228" s="142" t="e">
        <f ca="1">VLOOKUP(P228,Tabla13[[Aux]:[Infla Offer]],13,FALSE)</f>
        <v>#NAME?</v>
      </c>
      <c r="U228" s="143" t="e">
        <f t="shared" ca="1" si="65"/>
        <v>#NAME?</v>
      </c>
      <c r="V228" s="143" t="e">
        <f t="shared" ca="1" si="66"/>
        <v>#NAME?</v>
      </c>
      <c r="W228" s="143" t="e">
        <f t="shared" ca="1" si="64"/>
        <v>#NAME?</v>
      </c>
      <c r="X228" s="146" t="e">
        <f t="shared" ca="1" si="67"/>
        <v>#NAME?</v>
      </c>
      <c r="Y228" s="146" t="e">
        <f t="shared" ca="1" si="68"/>
        <v>#NAME?</v>
      </c>
      <c r="Z228" s="146" t="e">
        <f t="shared" ca="1" si="69"/>
        <v>#NAME?</v>
      </c>
      <c r="AF228" s="13"/>
    </row>
    <row r="229" spans="14:32" ht="15">
      <c r="N229" s="138">
        <v>125</v>
      </c>
      <c r="O229" s="139">
        <f t="shared" ca="1" si="61"/>
        <v>44949</v>
      </c>
      <c r="P229" s="140">
        <f t="shared" ca="1" si="62"/>
        <v>1</v>
      </c>
      <c r="Q229" s="141" t="e">
        <f t="shared" ca="1" si="63"/>
        <v>#NAME?</v>
      </c>
      <c r="R229" s="138" t="e">
        <f ca="1">VLOOKUP(P229,Tabla13[[Aux]:[Dias Mes]],5,FALSE)</f>
        <v>#NAME?</v>
      </c>
      <c r="S229" s="142" t="e">
        <f ca="1">VLOOKUP(P229,Tabla13[[Aux]:[Infla Bid]],9,FALSE)</f>
        <v>#NAME?</v>
      </c>
      <c r="T229" s="142" t="e">
        <f ca="1">VLOOKUP(P229,Tabla13[[Aux]:[Infla Offer]],13,FALSE)</f>
        <v>#NAME?</v>
      </c>
      <c r="U229" s="143" t="e">
        <f t="shared" ca="1" si="65"/>
        <v>#NAME?</v>
      </c>
      <c r="V229" s="143" t="e">
        <f t="shared" ca="1" si="66"/>
        <v>#NAME?</v>
      </c>
      <c r="W229" s="143" t="e">
        <f t="shared" ca="1" si="64"/>
        <v>#NAME?</v>
      </c>
      <c r="X229" s="146" t="e">
        <f t="shared" ca="1" si="67"/>
        <v>#NAME?</v>
      </c>
      <c r="Y229" s="146" t="e">
        <f t="shared" ca="1" si="68"/>
        <v>#NAME?</v>
      </c>
      <c r="Z229" s="146" t="e">
        <f t="shared" ca="1" si="69"/>
        <v>#NAME?</v>
      </c>
      <c r="AF229" s="13"/>
    </row>
    <row r="230" spans="14:32" ht="15">
      <c r="N230" s="138">
        <v>126</v>
      </c>
      <c r="O230" s="139">
        <f t="shared" ca="1" si="61"/>
        <v>44950</v>
      </c>
      <c r="P230" s="140">
        <f t="shared" ca="1" si="62"/>
        <v>1</v>
      </c>
      <c r="Q230" s="141" t="e">
        <f t="shared" ca="1" si="63"/>
        <v>#NAME?</v>
      </c>
      <c r="R230" s="138" t="e">
        <f ca="1">VLOOKUP(P230,Tabla13[[Aux]:[Dias Mes]],5,FALSE)</f>
        <v>#NAME?</v>
      </c>
      <c r="S230" s="142" t="e">
        <f ca="1">VLOOKUP(P230,Tabla13[[Aux]:[Infla Bid]],9,FALSE)</f>
        <v>#NAME?</v>
      </c>
      <c r="T230" s="142" t="e">
        <f ca="1">VLOOKUP(P230,Tabla13[[Aux]:[Infla Offer]],13,FALSE)</f>
        <v>#NAME?</v>
      </c>
      <c r="U230" s="143" t="e">
        <f t="shared" ca="1" si="65"/>
        <v>#NAME?</v>
      </c>
      <c r="V230" s="143" t="e">
        <f t="shared" ca="1" si="66"/>
        <v>#NAME?</v>
      </c>
      <c r="W230" s="143" t="e">
        <f t="shared" ca="1" si="64"/>
        <v>#NAME?</v>
      </c>
      <c r="X230" s="146" t="e">
        <f t="shared" ca="1" si="67"/>
        <v>#NAME?</v>
      </c>
      <c r="Y230" s="146" t="e">
        <f t="shared" ca="1" si="68"/>
        <v>#NAME?</v>
      </c>
      <c r="Z230" s="146" t="e">
        <f t="shared" ca="1" si="69"/>
        <v>#NAME?</v>
      </c>
      <c r="AF230" s="13"/>
    </row>
    <row r="231" spans="14:32" ht="15">
      <c r="N231" s="138">
        <v>127</v>
      </c>
      <c r="O231" s="139">
        <f t="shared" ca="1" si="61"/>
        <v>44951</v>
      </c>
      <c r="P231" s="140">
        <f t="shared" ca="1" si="62"/>
        <v>1</v>
      </c>
      <c r="Q231" s="141" t="e">
        <f t="shared" ca="1" si="63"/>
        <v>#NAME?</v>
      </c>
      <c r="R231" s="138" t="e">
        <f ca="1">VLOOKUP(P231,Tabla13[[Aux]:[Dias Mes]],5,FALSE)</f>
        <v>#NAME?</v>
      </c>
      <c r="S231" s="142" t="e">
        <f ca="1">VLOOKUP(P231,Tabla13[[Aux]:[Infla Bid]],9,FALSE)</f>
        <v>#NAME?</v>
      </c>
      <c r="T231" s="142" t="e">
        <f ca="1">VLOOKUP(P231,Tabla13[[Aux]:[Infla Offer]],13,FALSE)</f>
        <v>#NAME?</v>
      </c>
      <c r="U231" s="143" t="e">
        <f t="shared" ca="1" si="65"/>
        <v>#NAME?</v>
      </c>
      <c r="V231" s="143" t="e">
        <f t="shared" ca="1" si="66"/>
        <v>#NAME?</v>
      </c>
      <c r="W231" s="143" t="e">
        <f t="shared" ca="1" si="64"/>
        <v>#NAME?</v>
      </c>
      <c r="X231" s="146" t="e">
        <f t="shared" ca="1" si="67"/>
        <v>#NAME?</v>
      </c>
      <c r="Y231" s="146" t="e">
        <f t="shared" ca="1" si="68"/>
        <v>#NAME?</v>
      </c>
      <c r="Z231" s="146" t="e">
        <f t="shared" ca="1" si="69"/>
        <v>#NAME?</v>
      </c>
      <c r="AF231" s="13"/>
    </row>
    <row r="232" spans="14:32" ht="15">
      <c r="N232" s="138">
        <v>128</v>
      </c>
      <c r="O232" s="139">
        <f t="shared" ref="O232:O295" ca="1" si="70">+N232+TODAY()+$O$102</f>
        <v>44952</v>
      </c>
      <c r="P232" s="140">
        <f t="shared" ref="P232:P295" ca="1" si="71">IF(DAY(O232)=9,MATCH(O232,$Q$75:$Q$100,1)-1,IFERROR(MATCH(O232,$Q$75:$Q$100,1),0))</f>
        <v>1</v>
      </c>
      <c r="Q232" s="141" t="e">
        <f t="shared" ref="Q232:Q295" ca="1" si="72">R232-(VLOOKUP(P232,$O$75:$Q$100,3,FALSE)-O232)</f>
        <v>#NAME?</v>
      </c>
      <c r="R232" s="138" t="e">
        <f ca="1">VLOOKUP(P232,Tabla13[[Aux]:[Dias Mes]],5,FALSE)</f>
        <v>#NAME?</v>
      </c>
      <c r="S232" s="142" t="e">
        <f ca="1">VLOOKUP(P232,Tabla13[[Aux]:[Infla Bid]],9,FALSE)</f>
        <v>#NAME?</v>
      </c>
      <c r="T232" s="142" t="e">
        <f ca="1">VLOOKUP(P232,Tabla13[[Aux]:[Infla Offer]],13,FALSE)</f>
        <v>#NAME?</v>
      </c>
      <c r="U232" s="143" t="e">
        <f t="shared" ca="1" si="65"/>
        <v>#NAME?</v>
      </c>
      <c r="V232" s="143" t="e">
        <f t="shared" ca="1" si="66"/>
        <v>#NAME?</v>
      </c>
      <c r="W232" s="143" t="e">
        <f t="shared" ref="W232:W295" ca="1" si="73">AVERAGE(U232:V232)</f>
        <v>#NAME?</v>
      </c>
      <c r="X232" s="146" t="e">
        <f t="shared" ca="1" si="67"/>
        <v>#NAME?</v>
      </c>
      <c r="Y232" s="146" t="e">
        <f t="shared" ca="1" si="68"/>
        <v>#NAME?</v>
      </c>
      <c r="Z232" s="146" t="e">
        <f t="shared" ca="1" si="69"/>
        <v>#NAME?</v>
      </c>
      <c r="AF232" s="13"/>
    </row>
    <row r="233" spans="14:32" ht="15">
      <c r="N233" s="138">
        <v>129</v>
      </c>
      <c r="O233" s="139">
        <f t="shared" ca="1" si="70"/>
        <v>44953</v>
      </c>
      <c r="P233" s="140">
        <f t="shared" ca="1" si="71"/>
        <v>1</v>
      </c>
      <c r="Q233" s="141" t="e">
        <f t="shared" ca="1" si="72"/>
        <v>#NAME?</v>
      </c>
      <c r="R233" s="138" t="e">
        <f ca="1">VLOOKUP(P233,Tabla13[[Aux]:[Dias Mes]],5,FALSE)</f>
        <v>#NAME?</v>
      </c>
      <c r="S233" s="142" t="e">
        <f ca="1">VLOOKUP(P233,Tabla13[[Aux]:[Infla Bid]],9,FALSE)</f>
        <v>#NAME?</v>
      </c>
      <c r="T233" s="142" t="e">
        <f ca="1">VLOOKUP(P233,Tabla13[[Aux]:[Infla Offer]],13,FALSE)</f>
        <v>#NAME?</v>
      </c>
      <c r="U233" s="143" t="e">
        <f t="shared" ref="U233:U296" ca="1" si="74">U232*(1+S233)^(1/R233)</f>
        <v>#NAME?</v>
      </c>
      <c r="V233" s="143" t="e">
        <f t="shared" ref="V233:V296" ca="1" si="75">V232*(1+T233)^(1/R233)</f>
        <v>#NAME?</v>
      </c>
      <c r="W233" s="143" t="e">
        <f t="shared" ca="1" si="73"/>
        <v>#NAME?</v>
      </c>
      <c r="X233" s="146" t="e">
        <f t="shared" ref="X233:X296" ca="1" si="76">(U233/$U$104-1)*360/N233</f>
        <v>#NAME?</v>
      </c>
      <c r="Y233" s="146" t="e">
        <f t="shared" ref="Y233:Y296" ca="1" si="77">(V233/$V$104-1)*360/N233</f>
        <v>#NAME?</v>
      </c>
      <c r="Z233" s="146" t="e">
        <f t="shared" ref="Z233:Z296" ca="1" si="78">+(Y233+X233)/2</f>
        <v>#NAME?</v>
      </c>
      <c r="AF233" s="13"/>
    </row>
    <row r="234" spans="14:32" ht="15">
      <c r="N234" s="138">
        <v>130</v>
      </c>
      <c r="O234" s="139">
        <f t="shared" ca="1" si="70"/>
        <v>44954</v>
      </c>
      <c r="P234" s="140">
        <f t="shared" ca="1" si="71"/>
        <v>1</v>
      </c>
      <c r="Q234" s="141" t="e">
        <f t="shared" ca="1" si="72"/>
        <v>#NAME?</v>
      </c>
      <c r="R234" s="138" t="e">
        <f ca="1">VLOOKUP(P234,Tabla13[[Aux]:[Dias Mes]],5,FALSE)</f>
        <v>#NAME?</v>
      </c>
      <c r="S234" s="142" t="e">
        <f ca="1">VLOOKUP(P234,Tabla13[[Aux]:[Infla Bid]],9,FALSE)</f>
        <v>#NAME?</v>
      </c>
      <c r="T234" s="142" t="e">
        <f ca="1">VLOOKUP(P234,Tabla13[[Aux]:[Infla Offer]],13,FALSE)</f>
        <v>#NAME?</v>
      </c>
      <c r="U234" s="143" t="e">
        <f t="shared" ca="1" si="74"/>
        <v>#NAME?</v>
      </c>
      <c r="V234" s="143" t="e">
        <f t="shared" ca="1" si="75"/>
        <v>#NAME?</v>
      </c>
      <c r="W234" s="143" t="e">
        <f t="shared" ca="1" si="73"/>
        <v>#NAME?</v>
      </c>
      <c r="X234" s="146" t="e">
        <f t="shared" ca="1" si="76"/>
        <v>#NAME?</v>
      </c>
      <c r="Y234" s="146" t="e">
        <f t="shared" ca="1" si="77"/>
        <v>#NAME?</v>
      </c>
      <c r="Z234" s="146" t="e">
        <f t="shared" ca="1" si="78"/>
        <v>#NAME?</v>
      </c>
      <c r="AF234" s="13"/>
    </row>
    <row r="235" spans="14:32" ht="15">
      <c r="N235" s="138">
        <v>131</v>
      </c>
      <c r="O235" s="139">
        <f t="shared" ca="1" si="70"/>
        <v>44955</v>
      </c>
      <c r="P235" s="140">
        <f t="shared" ca="1" si="71"/>
        <v>1</v>
      </c>
      <c r="Q235" s="141" t="e">
        <f t="shared" ca="1" si="72"/>
        <v>#NAME?</v>
      </c>
      <c r="R235" s="138" t="e">
        <f ca="1">VLOOKUP(P235,Tabla13[[Aux]:[Dias Mes]],5,FALSE)</f>
        <v>#NAME?</v>
      </c>
      <c r="S235" s="142" t="e">
        <f ca="1">VLOOKUP(P235,Tabla13[[Aux]:[Infla Bid]],9,FALSE)</f>
        <v>#NAME?</v>
      </c>
      <c r="T235" s="142" t="e">
        <f ca="1">VLOOKUP(P235,Tabla13[[Aux]:[Infla Offer]],13,FALSE)</f>
        <v>#NAME?</v>
      </c>
      <c r="U235" s="143" t="e">
        <f t="shared" ca="1" si="74"/>
        <v>#NAME?</v>
      </c>
      <c r="V235" s="143" t="e">
        <f t="shared" ca="1" si="75"/>
        <v>#NAME?</v>
      </c>
      <c r="W235" s="143" t="e">
        <f t="shared" ca="1" si="73"/>
        <v>#NAME?</v>
      </c>
      <c r="X235" s="146" t="e">
        <f t="shared" ca="1" si="76"/>
        <v>#NAME?</v>
      </c>
      <c r="Y235" s="146" t="e">
        <f t="shared" ca="1" si="77"/>
        <v>#NAME?</v>
      </c>
      <c r="Z235" s="146" t="e">
        <f t="shared" ca="1" si="78"/>
        <v>#NAME?</v>
      </c>
      <c r="AF235" s="13"/>
    </row>
    <row r="236" spans="14:32" ht="15">
      <c r="N236" s="138">
        <v>132</v>
      </c>
      <c r="O236" s="139">
        <f t="shared" ca="1" si="70"/>
        <v>44956</v>
      </c>
      <c r="P236" s="140">
        <f t="shared" ca="1" si="71"/>
        <v>1</v>
      </c>
      <c r="Q236" s="141" t="e">
        <f t="shared" ca="1" si="72"/>
        <v>#NAME?</v>
      </c>
      <c r="R236" s="138" t="e">
        <f ca="1">VLOOKUP(P236,Tabla13[[Aux]:[Dias Mes]],5,FALSE)</f>
        <v>#NAME?</v>
      </c>
      <c r="S236" s="142" t="e">
        <f ca="1">VLOOKUP(P236,Tabla13[[Aux]:[Infla Bid]],9,FALSE)</f>
        <v>#NAME?</v>
      </c>
      <c r="T236" s="142" t="e">
        <f ca="1">VLOOKUP(P236,Tabla13[[Aux]:[Infla Offer]],13,FALSE)</f>
        <v>#NAME?</v>
      </c>
      <c r="U236" s="143" t="e">
        <f t="shared" ca="1" si="74"/>
        <v>#NAME?</v>
      </c>
      <c r="V236" s="143" t="e">
        <f t="shared" ca="1" si="75"/>
        <v>#NAME?</v>
      </c>
      <c r="W236" s="143" t="e">
        <f t="shared" ca="1" si="73"/>
        <v>#NAME?</v>
      </c>
      <c r="X236" s="146" t="e">
        <f t="shared" ca="1" si="76"/>
        <v>#NAME?</v>
      </c>
      <c r="Y236" s="146" t="e">
        <f t="shared" ca="1" si="77"/>
        <v>#NAME?</v>
      </c>
      <c r="Z236" s="146" t="e">
        <f t="shared" ca="1" si="78"/>
        <v>#NAME?</v>
      </c>
      <c r="AF236" s="13"/>
    </row>
    <row r="237" spans="14:32" ht="15">
      <c r="N237" s="138">
        <v>133</v>
      </c>
      <c r="O237" s="139">
        <f t="shared" ca="1" si="70"/>
        <v>44957</v>
      </c>
      <c r="P237" s="140">
        <f t="shared" ca="1" si="71"/>
        <v>1</v>
      </c>
      <c r="Q237" s="141" t="e">
        <f t="shared" ca="1" si="72"/>
        <v>#NAME?</v>
      </c>
      <c r="R237" s="138" t="e">
        <f ca="1">VLOOKUP(P237,Tabla13[[Aux]:[Dias Mes]],5,FALSE)</f>
        <v>#NAME?</v>
      </c>
      <c r="S237" s="142" t="e">
        <f ca="1">VLOOKUP(P237,Tabla13[[Aux]:[Infla Bid]],9,FALSE)</f>
        <v>#NAME?</v>
      </c>
      <c r="T237" s="142" t="e">
        <f ca="1">VLOOKUP(P237,Tabla13[[Aux]:[Infla Offer]],13,FALSE)</f>
        <v>#NAME?</v>
      </c>
      <c r="U237" s="143" t="e">
        <f t="shared" ca="1" si="74"/>
        <v>#NAME?</v>
      </c>
      <c r="V237" s="143" t="e">
        <f t="shared" ca="1" si="75"/>
        <v>#NAME?</v>
      </c>
      <c r="W237" s="143" t="e">
        <f t="shared" ca="1" si="73"/>
        <v>#NAME?</v>
      </c>
      <c r="X237" s="146" t="e">
        <f t="shared" ca="1" si="76"/>
        <v>#NAME?</v>
      </c>
      <c r="Y237" s="146" t="e">
        <f t="shared" ca="1" si="77"/>
        <v>#NAME?</v>
      </c>
      <c r="Z237" s="146" t="e">
        <f t="shared" ca="1" si="78"/>
        <v>#NAME?</v>
      </c>
      <c r="AF237" s="13"/>
    </row>
    <row r="238" spans="14:32" ht="15">
      <c r="N238" s="138">
        <v>134</v>
      </c>
      <c r="O238" s="139">
        <f t="shared" ca="1" si="70"/>
        <v>44958</v>
      </c>
      <c r="P238" s="140">
        <f t="shared" ca="1" si="71"/>
        <v>1</v>
      </c>
      <c r="Q238" s="141" t="e">
        <f t="shared" ca="1" si="72"/>
        <v>#NAME?</v>
      </c>
      <c r="R238" s="138" t="e">
        <f ca="1">VLOOKUP(P238,Tabla13[[Aux]:[Dias Mes]],5,FALSE)</f>
        <v>#NAME?</v>
      </c>
      <c r="S238" s="142" t="e">
        <f ca="1">VLOOKUP(P238,Tabla13[[Aux]:[Infla Bid]],9,FALSE)</f>
        <v>#NAME?</v>
      </c>
      <c r="T238" s="142" t="e">
        <f ca="1">VLOOKUP(P238,Tabla13[[Aux]:[Infla Offer]],13,FALSE)</f>
        <v>#NAME?</v>
      </c>
      <c r="U238" s="143" t="e">
        <f t="shared" ca="1" si="74"/>
        <v>#NAME?</v>
      </c>
      <c r="V238" s="143" t="e">
        <f t="shared" ca="1" si="75"/>
        <v>#NAME?</v>
      </c>
      <c r="W238" s="143" t="e">
        <f t="shared" ca="1" si="73"/>
        <v>#NAME?</v>
      </c>
      <c r="X238" s="146" t="e">
        <f t="shared" ca="1" si="76"/>
        <v>#NAME?</v>
      </c>
      <c r="Y238" s="146" t="e">
        <f t="shared" ca="1" si="77"/>
        <v>#NAME?</v>
      </c>
      <c r="Z238" s="146" t="e">
        <f t="shared" ca="1" si="78"/>
        <v>#NAME?</v>
      </c>
      <c r="AF238" s="13"/>
    </row>
    <row r="239" spans="14:32" ht="15">
      <c r="N239" s="138">
        <v>135</v>
      </c>
      <c r="O239" s="139">
        <f t="shared" ca="1" si="70"/>
        <v>44959</v>
      </c>
      <c r="P239" s="140">
        <f t="shared" ca="1" si="71"/>
        <v>1</v>
      </c>
      <c r="Q239" s="141" t="e">
        <f t="shared" ca="1" si="72"/>
        <v>#NAME?</v>
      </c>
      <c r="R239" s="138" t="e">
        <f ca="1">VLOOKUP(P239,Tabla13[[Aux]:[Dias Mes]],5,FALSE)</f>
        <v>#NAME?</v>
      </c>
      <c r="S239" s="142" t="e">
        <f ca="1">VLOOKUP(P239,Tabla13[[Aux]:[Infla Bid]],9,FALSE)</f>
        <v>#NAME?</v>
      </c>
      <c r="T239" s="142" t="e">
        <f ca="1">VLOOKUP(P239,Tabla13[[Aux]:[Infla Offer]],13,FALSE)</f>
        <v>#NAME?</v>
      </c>
      <c r="U239" s="143" t="e">
        <f t="shared" ca="1" si="74"/>
        <v>#NAME?</v>
      </c>
      <c r="V239" s="143" t="e">
        <f t="shared" ca="1" si="75"/>
        <v>#NAME?</v>
      </c>
      <c r="W239" s="143" t="e">
        <f t="shared" ca="1" si="73"/>
        <v>#NAME?</v>
      </c>
      <c r="X239" s="146" t="e">
        <f t="shared" ca="1" si="76"/>
        <v>#NAME?</v>
      </c>
      <c r="Y239" s="146" t="e">
        <f t="shared" ca="1" si="77"/>
        <v>#NAME?</v>
      </c>
      <c r="Z239" s="146" t="e">
        <f t="shared" ca="1" si="78"/>
        <v>#NAME?</v>
      </c>
      <c r="AF239" s="13"/>
    </row>
    <row r="240" spans="14:32" ht="15">
      <c r="N240" s="138">
        <v>136</v>
      </c>
      <c r="O240" s="139">
        <f t="shared" ca="1" si="70"/>
        <v>44960</v>
      </c>
      <c r="P240" s="140">
        <f t="shared" ca="1" si="71"/>
        <v>1</v>
      </c>
      <c r="Q240" s="141" t="e">
        <f t="shared" ca="1" si="72"/>
        <v>#NAME?</v>
      </c>
      <c r="R240" s="138" t="e">
        <f ca="1">VLOOKUP(P240,Tabla13[[Aux]:[Dias Mes]],5,FALSE)</f>
        <v>#NAME?</v>
      </c>
      <c r="S240" s="142" t="e">
        <f ca="1">VLOOKUP(P240,Tabla13[[Aux]:[Infla Bid]],9,FALSE)</f>
        <v>#NAME?</v>
      </c>
      <c r="T240" s="142" t="e">
        <f ca="1">VLOOKUP(P240,Tabla13[[Aux]:[Infla Offer]],13,FALSE)</f>
        <v>#NAME?</v>
      </c>
      <c r="U240" s="143" t="e">
        <f t="shared" ca="1" si="74"/>
        <v>#NAME?</v>
      </c>
      <c r="V240" s="143" t="e">
        <f t="shared" ca="1" si="75"/>
        <v>#NAME?</v>
      </c>
      <c r="W240" s="143" t="e">
        <f t="shared" ca="1" si="73"/>
        <v>#NAME?</v>
      </c>
      <c r="X240" s="146" t="e">
        <f t="shared" ca="1" si="76"/>
        <v>#NAME?</v>
      </c>
      <c r="Y240" s="146" t="e">
        <f t="shared" ca="1" si="77"/>
        <v>#NAME?</v>
      </c>
      <c r="Z240" s="146" t="e">
        <f t="shared" ca="1" si="78"/>
        <v>#NAME?</v>
      </c>
      <c r="AF240" s="13"/>
    </row>
    <row r="241" spans="14:32" ht="15">
      <c r="N241" s="138">
        <v>137</v>
      </c>
      <c r="O241" s="139">
        <f t="shared" ca="1" si="70"/>
        <v>44961</v>
      </c>
      <c r="P241" s="140">
        <f t="shared" ca="1" si="71"/>
        <v>1</v>
      </c>
      <c r="Q241" s="141" t="e">
        <f t="shared" ca="1" si="72"/>
        <v>#NAME?</v>
      </c>
      <c r="R241" s="138" t="e">
        <f ca="1">VLOOKUP(P241,Tabla13[[Aux]:[Dias Mes]],5,FALSE)</f>
        <v>#NAME?</v>
      </c>
      <c r="S241" s="142" t="e">
        <f ca="1">VLOOKUP(P241,Tabla13[[Aux]:[Infla Bid]],9,FALSE)</f>
        <v>#NAME?</v>
      </c>
      <c r="T241" s="142" t="e">
        <f ca="1">VLOOKUP(P241,Tabla13[[Aux]:[Infla Offer]],13,FALSE)</f>
        <v>#NAME?</v>
      </c>
      <c r="U241" s="143" t="e">
        <f t="shared" ca="1" si="74"/>
        <v>#NAME?</v>
      </c>
      <c r="V241" s="143" t="e">
        <f t="shared" ca="1" si="75"/>
        <v>#NAME?</v>
      </c>
      <c r="W241" s="143" t="e">
        <f t="shared" ca="1" si="73"/>
        <v>#NAME?</v>
      </c>
      <c r="X241" s="146" t="e">
        <f t="shared" ca="1" si="76"/>
        <v>#NAME?</v>
      </c>
      <c r="Y241" s="146" t="e">
        <f t="shared" ca="1" si="77"/>
        <v>#NAME?</v>
      </c>
      <c r="Z241" s="146" t="e">
        <f t="shared" ca="1" si="78"/>
        <v>#NAME?</v>
      </c>
      <c r="AF241" s="13"/>
    </row>
    <row r="242" spans="14:32" ht="15">
      <c r="N242" s="138">
        <v>138</v>
      </c>
      <c r="O242" s="139">
        <f t="shared" ca="1" si="70"/>
        <v>44962</v>
      </c>
      <c r="P242" s="140">
        <f t="shared" ca="1" si="71"/>
        <v>1</v>
      </c>
      <c r="Q242" s="141" t="e">
        <f t="shared" ca="1" si="72"/>
        <v>#NAME?</v>
      </c>
      <c r="R242" s="138" t="e">
        <f ca="1">VLOOKUP(P242,Tabla13[[Aux]:[Dias Mes]],5,FALSE)</f>
        <v>#NAME?</v>
      </c>
      <c r="S242" s="142" t="e">
        <f ca="1">VLOOKUP(P242,Tabla13[[Aux]:[Infla Bid]],9,FALSE)</f>
        <v>#NAME?</v>
      </c>
      <c r="T242" s="142" t="e">
        <f ca="1">VLOOKUP(P242,Tabla13[[Aux]:[Infla Offer]],13,FALSE)</f>
        <v>#NAME?</v>
      </c>
      <c r="U242" s="143" t="e">
        <f t="shared" ca="1" si="74"/>
        <v>#NAME?</v>
      </c>
      <c r="V242" s="143" t="e">
        <f t="shared" ca="1" si="75"/>
        <v>#NAME?</v>
      </c>
      <c r="W242" s="143" t="e">
        <f t="shared" ca="1" si="73"/>
        <v>#NAME?</v>
      </c>
      <c r="X242" s="146" t="e">
        <f t="shared" ca="1" si="76"/>
        <v>#NAME?</v>
      </c>
      <c r="Y242" s="146" t="e">
        <f t="shared" ca="1" si="77"/>
        <v>#NAME?</v>
      </c>
      <c r="Z242" s="146" t="e">
        <f t="shared" ca="1" si="78"/>
        <v>#NAME?</v>
      </c>
      <c r="AF242" s="13"/>
    </row>
    <row r="243" spans="14:32" ht="15">
      <c r="N243" s="138">
        <v>139</v>
      </c>
      <c r="O243" s="139">
        <f t="shared" ca="1" si="70"/>
        <v>44963</v>
      </c>
      <c r="P243" s="140">
        <f t="shared" ca="1" si="71"/>
        <v>1</v>
      </c>
      <c r="Q243" s="141" t="e">
        <f t="shared" ca="1" si="72"/>
        <v>#NAME?</v>
      </c>
      <c r="R243" s="138" t="e">
        <f ca="1">VLOOKUP(P243,Tabla13[[Aux]:[Dias Mes]],5,FALSE)</f>
        <v>#NAME?</v>
      </c>
      <c r="S243" s="142" t="e">
        <f ca="1">VLOOKUP(P243,Tabla13[[Aux]:[Infla Bid]],9,FALSE)</f>
        <v>#NAME?</v>
      </c>
      <c r="T243" s="142" t="e">
        <f ca="1">VLOOKUP(P243,Tabla13[[Aux]:[Infla Offer]],13,FALSE)</f>
        <v>#NAME?</v>
      </c>
      <c r="U243" s="143" t="e">
        <f t="shared" ca="1" si="74"/>
        <v>#NAME?</v>
      </c>
      <c r="V243" s="143" t="e">
        <f t="shared" ca="1" si="75"/>
        <v>#NAME?</v>
      </c>
      <c r="W243" s="143" t="e">
        <f t="shared" ca="1" si="73"/>
        <v>#NAME?</v>
      </c>
      <c r="X243" s="146" t="e">
        <f t="shared" ca="1" si="76"/>
        <v>#NAME?</v>
      </c>
      <c r="Y243" s="146" t="e">
        <f t="shared" ca="1" si="77"/>
        <v>#NAME?</v>
      </c>
      <c r="Z243" s="146" t="e">
        <f t="shared" ca="1" si="78"/>
        <v>#NAME?</v>
      </c>
      <c r="AF243" s="13"/>
    </row>
    <row r="244" spans="14:32" ht="15">
      <c r="N244" s="138">
        <v>140</v>
      </c>
      <c r="O244" s="139">
        <f t="shared" ca="1" si="70"/>
        <v>44964</v>
      </c>
      <c r="P244" s="140">
        <f t="shared" ca="1" si="71"/>
        <v>1</v>
      </c>
      <c r="Q244" s="141" t="e">
        <f t="shared" ca="1" si="72"/>
        <v>#NAME?</v>
      </c>
      <c r="R244" s="138" t="e">
        <f ca="1">VLOOKUP(P244,Tabla13[[Aux]:[Dias Mes]],5,FALSE)</f>
        <v>#NAME?</v>
      </c>
      <c r="S244" s="142" t="e">
        <f ca="1">VLOOKUP(P244,Tabla13[[Aux]:[Infla Bid]],9,FALSE)</f>
        <v>#NAME?</v>
      </c>
      <c r="T244" s="142" t="e">
        <f ca="1">VLOOKUP(P244,Tabla13[[Aux]:[Infla Offer]],13,FALSE)</f>
        <v>#NAME?</v>
      </c>
      <c r="U244" s="143" t="e">
        <f t="shared" ca="1" si="74"/>
        <v>#NAME?</v>
      </c>
      <c r="V244" s="143" t="e">
        <f t="shared" ca="1" si="75"/>
        <v>#NAME?</v>
      </c>
      <c r="W244" s="143" t="e">
        <f t="shared" ca="1" si="73"/>
        <v>#NAME?</v>
      </c>
      <c r="X244" s="146" t="e">
        <f t="shared" ca="1" si="76"/>
        <v>#NAME?</v>
      </c>
      <c r="Y244" s="146" t="e">
        <f t="shared" ca="1" si="77"/>
        <v>#NAME?</v>
      </c>
      <c r="Z244" s="146" t="e">
        <f t="shared" ca="1" si="78"/>
        <v>#NAME?</v>
      </c>
      <c r="AF244" s="13"/>
    </row>
    <row r="245" spans="14:32" ht="15">
      <c r="N245" s="138">
        <v>141</v>
      </c>
      <c r="O245" s="139">
        <f t="shared" ca="1" si="70"/>
        <v>44965</v>
      </c>
      <c r="P245" s="140">
        <f t="shared" ca="1" si="71"/>
        <v>1</v>
      </c>
      <c r="Q245" s="141" t="e">
        <f t="shared" ca="1" si="72"/>
        <v>#NAME?</v>
      </c>
      <c r="R245" s="138" t="e">
        <f ca="1">VLOOKUP(P245,Tabla13[[Aux]:[Dias Mes]],5,FALSE)</f>
        <v>#NAME?</v>
      </c>
      <c r="S245" s="142" t="e">
        <f ca="1">VLOOKUP(P245,Tabla13[[Aux]:[Infla Bid]],9,FALSE)</f>
        <v>#NAME?</v>
      </c>
      <c r="T245" s="142" t="e">
        <f ca="1">VLOOKUP(P245,Tabla13[[Aux]:[Infla Offer]],13,FALSE)</f>
        <v>#NAME?</v>
      </c>
      <c r="U245" s="143" t="e">
        <f t="shared" ca="1" si="74"/>
        <v>#NAME?</v>
      </c>
      <c r="V245" s="143" t="e">
        <f t="shared" ca="1" si="75"/>
        <v>#NAME?</v>
      </c>
      <c r="W245" s="143" t="e">
        <f t="shared" ca="1" si="73"/>
        <v>#NAME?</v>
      </c>
      <c r="X245" s="146" t="e">
        <f t="shared" ca="1" si="76"/>
        <v>#NAME?</v>
      </c>
      <c r="Y245" s="146" t="e">
        <f t="shared" ca="1" si="77"/>
        <v>#NAME?</v>
      </c>
      <c r="Z245" s="146" t="e">
        <f t="shared" ca="1" si="78"/>
        <v>#NAME?</v>
      </c>
      <c r="AF245" s="13"/>
    </row>
    <row r="246" spans="14:32" ht="15">
      <c r="N246" s="138">
        <v>142</v>
      </c>
      <c r="O246" s="139">
        <f t="shared" ca="1" si="70"/>
        <v>44966</v>
      </c>
      <c r="P246" s="140">
        <f t="shared" ca="1" si="71"/>
        <v>0</v>
      </c>
      <c r="Q246" s="141">
        <f t="shared" ca="1" si="72"/>
        <v>215</v>
      </c>
      <c r="R246" s="138">
        <f ca="1">VLOOKUP(P246,Tabla13[[Aux]:[Dias Mes]],5,FALSE)</f>
        <v>31</v>
      </c>
      <c r="S246" s="142">
        <f ca="1">VLOOKUP(P246,Tabla13[[Aux]:[Infla Bid]],9,FALSE)</f>
        <v>1.2E-2</v>
      </c>
      <c r="T246" s="142">
        <f ca="1">VLOOKUP(P246,Tabla13[[Aux]:[Infla Offer]],13,FALSE)</f>
        <v>1.2E-2</v>
      </c>
      <c r="U246" s="143" t="e">
        <f t="shared" ca="1" si="74"/>
        <v>#NAME?</v>
      </c>
      <c r="V246" s="143" t="e">
        <f t="shared" ca="1" si="75"/>
        <v>#NAME?</v>
      </c>
      <c r="W246" s="143" t="e">
        <f t="shared" ca="1" si="73"/>
        <v>#NAME?</v>
      </c>
      <c r="X246" s="146" t="e">
        <f t="shared" ca="1" si="76"/>
        <v>#NAME?</v>
      </c>
      <c r="Y246" s="146" t="e">
        <f t="shared" ca="1" si="77"/>
        <v>#NAME?</v>
      </c>
      <c r="Z246" s="146" t="e">
        <f t="shared" ca="1" si="78"/>
        <v>#NAME?</v>
      </c>
      <c r="AF246" s="13"/>
    </row>
    <row r="247" spans="14:32" ht="15">
      <c r="N247" s="138">
        <v>143</v>
      </c>
      <c r="O247" s="139">
        <f t="shared" ca="1" si="70"/>
        <v>44967</v>
      </c>
      <c r="P247" s="140">
        <f t="shared" ca="1" si="71"/>
        <v>1</v>
      </c>
      <c r="Q247" s="141" t="e">
        <f t="shared" ca="1" si="72"/>
        <v>#NAME?</v>
      </c>
      <c r="R247" s="138" t="e">
        <f ca="1">VLOOKUP(P247,Tabla13[[Aux]:[Dias Mes]],5,FALSE)</f>
        <v>#NAME?</v>
      </c>
      <c r="S247" s="142" t="e">
        <f ca="1">VLOOKUP(P247,Tabla13[[Aux]:[Infla Bid]],9,FALSE)</f>
        <v>#NAME?</v>
      </c>
      <c r="T247" s="142" t="e">
        <f ca="1">VLOOKUP(P247,Tabla13[[Aux]:[Infla Offer]],13,FALSE)</f>
        <v>#NAME?</v>
      </c>
      <c r="U247" s="143" t="e">
        <f t="shared" ca="1" si="74"/>
        <v>#NAME?</v>
      </c>
      <c r="V247" s="143" t="e">
        <f t="shared" ca="1" si="75"/>
        <v>#NAME?</v>
      </c>
      <c r="W247" s="143" t="e">
        <f t="shared" ca="1" si="73"/>
        <v>#NAME?</v>
      </c>
      <c r="X247" s="146" t="e">
        <f t="shared" ca="1" si="76"/>
        <v>#NAME?</v>
      </c>
      <c r="Y247" s="146" t="e">
        <f t="shared" ca="1" si="77"/>
        <v>#NAME?</v>
      </c>
      <c r="Z247" s="146" t="e">
        <f t="shared" ca="1" si="78"/>
        <v>#NAME?</v>
      </c>
      <c r="AF247" s="13"/>
    </row>
    <row r="248" spans="14:32" ht="15">
      <c r="N248" s="138">
        <v>144</v>
      </c>
      <c r="O248" s="139">
        <f t="shared" ca="1" si="70"/>
        <v>44968</v>
      </c>
      <c r="P248" s="140">
        <f t="shared" ca="1" si="71"/>
        <v>1</v>
      </c>
      <c r="Q248" s="141" t="e">
        <f t="shared" ca="1" si="72"/>
        <v>#NAME?</v>
      </c>
      <c r="R248" s="138" t="e">
        <f ca="1">VLOOKUP(P248,Tabla13[[Aux]:[Dias Mes]],5,FALSE)</f>
        <v>#NAME?</v>
      </c>
      <c r="S248" s="142" t="e">
        <f ca="1">VLOOKUP(P248,Tabla13[[Aux]:[Infla Bid]],9,FALSE)</f>
        <v>#NAME?</v>
      </c>
      <c r="T248" s="142" t="e">
        <f ca="1">VLOOKUP(P248,Tabla13[[Aux]:[Infla Offer]],13,FALSE)</f>
        <v>#NAME?</v>
      </c>
      <c r="U248" s="143" t="e">
        <f t="shared" ca="1" si="74"/>
        <v>#NAME?</v>
      </c>
      <c r="V248" s="143" t="e">
        <f t="shared" ca="1" si="75"/>
        <v>#NAME?</v>
      </c>
      <c r="W248" s="143" t="e">
        <f t="shared" ca="1" si="73"/>
        <v>#NAME?</v>
      </c>
      <c r="X248" s="146" t="e">
        <f t="shared" ca="1" si="76"/>
        <v>#NAME?</v>
      </c>
      <c r="Y248" s="146" t="e">
        <f t="shared" ca="1" si="77"/>
        <v>#NAME?</v>
      </c>
      <c r="Z248" s="146" t="e">
        <f t="shared" ca="1" si="78"/>
        <v>#NAME?</v>
      </c>
      <c r="AF248" s="13"/>
    </row>
    <row r="249" spans="14:32" ht="15">
      <c r="N249" s="138">
        <v>145</v>
      </c>
      <c r="O249" s="139">
        <f t="shared" ca="1" si="70"/>
        <v>44969</v>
      </c>
      <c r="P249" s="140">
        <f t="shared" ca="1" si="71"/>
        <v>1</v>
      </c>
      <c r="Q249" s="141" t="e">
        <f t="shared" ca="1" si="72"/>
        <v>#NAME?</v>
      </c>
      <c r="R249" s="138" t="e">
        <f ca="1">VLOOKUP(P249,Tabla13[[Aux]:[Dias Mes]],5,FALSE)</f>
        <v>#NAME?</v>
      </c>
      <c r="S249" s="142" t="e">
        <f ca="1">VLOOKUP(P249,Tabla13[[Aux]:[Infla Bid]],9,FALSE)</f>
        <v>#NAME?</v>
      </c>
      <c r="T249" s="142" t="e">
        <f ca="1">VLOOKUP(P249,Tabla13[[Aux]:[Infla Offer]],13,FALSE)</f>
        <v>#NAME?</v>
      </c>
      <c r="U249" s="143" t="e">
        <f t="shared" ca="1" si="74"/>
        <v>#NAME?</v>
      </c>
      <c r="V249" s="143" t="e">
        <f t="shared" ca="1" si="75"/>
        <v>#NAME?</v>
      </c>
      <c r="W249" s="143" t="e">
        <f t="shared" ca="1" si="73"/>
        <v>#NAME?</v>
      </c>
      <c r="X249" s="146" t="e">
        <f t="shared" ca="1" si="76"/>
        <v>#NAME?</v>
      </c>
      <c r="Y249" s="146" t="e">
        <f t="shared" ca="1" si="77"/>
        <v>#NAME?</v>
      </c>
      <c r="Z249" s="146" t="e">
        <f t="shared" ca="1" si="78"/>
        <v>#NAME?</v>
      </c>
      <c r="AF249" s="13"/>
    </row>
    <row r="250" spans="14:32" ht="15">
      <c r="N250" s="138">
        <v>146</v>
      </c>
      <c r="O250" s="139">
        <f t="shared" ca="1" si="70"/>
        <v>44970</v>
      </c>
      <c r="P250" s="140">
        <f t="shared" ca="1" si="71"/>
        <v>1</v>
      </c>
      <c r="Q250" s="141" t="e">
        <f t="shared" ca="1" si="72"/>
        <v>#NAME?</v>
      </c>
      <c r="R250" s="138" t="e">
        <f ca="1">VLOOKUP(P250,Tabla13[[Aux]:[Dias Mes]],5,FALSE)</f>
        <v>#NAME?</v>
      </c>
      <c r="S250" s="142" t="e">
        <f ca="1">VLOOKUP(P250,Tabla13[[Aux]:[Infla Bid]],9,FALSE)</f>
        <v>#NAME?</v>
      </c>
      <c r="T250" s="142" t="e">
        <f ca="1">VLOOKUP(P250,Tabla13[[Aux]:[Infla Offer]],13,FALSE)</f>
        <v>#NAME?</v>
      </c>
      <c r="U250" s="143" t="e">
        <f t="shared" ca="1" si="74"/>
        <v>#NAME?</v>
      </c>
      <c r="V250" s="143" t="e">
        <f t="shared" ca="1" si="75"/>
        <v>#NAME?</v>
      </c>
      <c r="W250" s="143" t="e">
        <f t="shared" ca="1" si="73"/>
        <v>#NAME?</v>
      </c>
      <c r="X250" s="146" t="e">
        <f t="shared" ca="1" si="76"/>
        <v>#NAME?</v>
      </c>
      <c r="Y250" s="146" t="e">
        <f t="shared" ca="1" si="77"/>
        <v>#NAME?</v>
      </c>
      <c r="Z250" s="146" t="e">
        <f t="shared" ca="1" si="78"/>
        <v>#NAME?</v>
      </c>
      <c r="AF250" s="13"/>
    </row>
    <row r="251" spans="14:32" ht="15">
      <c r="N251" s="138">
        <v>147</v>
      </c>
      <c r="O251" s="139">
        <f t="shared" ca="1" si="70"/>
        <v>44971</v>
      </c>
      <c r="P251" s="140">
        <f t="shared" ca="1" si="71"/>
        <v>1</v>
      </c>
      <c r="Q251" s="141" t="e">
        <f t="shared" ca="1" si="72"/>
        <v>#NAME?</v>
      </c>
      <c r="R251" s="138" t="e">
        <f ca="1">VLOOKUP(P251,Tabla13[[Aux]:[Dias Mes]],5,FALSE)</f>
        <v>#NAME?</v>
      </c>
      <c r="S251" s="142" t="e">
        <f ca="1">VLOOKUP(P251,Tabla13[[Aux]:[Infla Bid]],9,FALSE)</f>
        <v>#NAME?</v>
      </c>
      <c r="T251" s="142" t="e">
        <f ca="1">VLOOKUP(P251,Tabla13[[Aux]:[Infla Offer]],13,FALSE)</f>
        <v>#NAME?</v>
      </c>
      <c r="U251" s="143" t="e">
        <f t="shared" ca="1" si="74"/>
        <v>#NAME?</v>
      </c>
      <c r="V251" s="143" t="e">
        <f t="shared" ca="1" si="75"/>
        <v>#NAME?</v>
      </c>
      <c r="W251" s="143" t="e">
        <f t="shared" ca="1" si="73"/>
        <v>#NAME?</v>
      </c>
      <c r="X251" s="146" t="e">
        <f t="shared" ca="1" si="76"/>
        <v>#NAME?</v>
      </c>
      <c r="Y251" s="146" t="e">
        <f t="shared" ca="1" si="77"/>
        <v>#NAME?</v>
      </c>
      <c r="Z251" s="146" t="e">
        <f t="shared" ca="1" si="78"/>
        <v>#NAME?</v>
      </c>
      <c r="AF251" s="13"/>
    </row>
    <row r="252" spans="14:32" ht="15">
      <c r="N252" s="138">
        <v>148</v>
      </c>
      <c r="O252" s="139">
        <f t="shared" ca="1" si="70"/>
        <v>44972</v>
      </c>
      <c r="P252" s="140">
        <f t="shared" ca="1" si="71"/>
        <v>1</v>
      </c>
      <c r="Q252" s="141" t="e">
        <f t="shared" ca="1" si="72"/>
        <v>#NAME?</v>
      </c>
      <c r="R252" s="138" t="e">
        <f ca="1">VLOOKUP(P252,Tabla13[[Aux]:[Dias Mes]],5,FALSE)</f>
        <v>#NAME?</v>
      </c>
      <c r="S252" s="142" t="e">
        <f ca="1">VLOOKUP(P252,Tabla13[[Aux]:[Infla Bid]],9,FALSE)</f>
        <v>#NAME?</v>
      </c>
      <c r="T252" s="142" t="e">
        <f ca="1">VLOOKUP(P252,Tabla13[[Aux]:[Infla Offer]],13,FALSE)</f>
        <v>#NAME?</v>
      </c>
      <c r="U252" s="143" t="e">
        <f t="shared" ca="1" si="74"/>
        <v>#NAME?</v>
      </c>
      <c r="V252" s="143" t="e">
        <f t="shared" ca="1" si="75"/>
        <v>#NAME?</v>
      </c>
      <c r="W252" s="143" t="e">
        <f t="shared" ca="1" si="73"/>
        <v>#NAME?</v>
      </c>
      <c r="X252" s="146" t="e">
        <f t="shared" ca="1" si="76"/>
        <v>#NAME?</v>
      </c>
      <c r="Y252" s="146" t="e">
        <f t="shared" ca="1" si="77"/>
        <v>#NAME?</v>
      </c>
      <c r="Z252" s="146" t="e">
        <f t="shared" ca="1" si="78"/>
        <v>#NAME?</v>
      </c>
      <c r="AF252" s="13"/>
    </row>
    <row r="253" spans="14:32" ht="15">
      <c r="N253" s="138">
        <v>149</v>
      </c>
      <c r="O253" s="139">
        <f t="shared" ca="1" si="70"/>
        <v>44973</v>
      </c>
      <c r="P253" s="140">
        <f t="shared" ca="1" si="71"/>
        <v>1</v>
      </c>
      <c r="Q253" s="141" t="e">
        <f t="shared" ca="1" si="72"/>
        <v>#NAME?</v>
      </c>
      <c r="R253" s="138" t="e">
        <f ca="1">VLOOKUP(P253,Tabla13[[Aux]:[Dias Mes]],5,FALSE)</f>
        <v>#NAME?</v>
      </c>
      <c r="S253" s="142" t="e">
        <f ca="1">VLOOKUP(P253,Tabla13[[Aux]:[Infla Bid]],9,FALSE)</f>
        <v>#NAME?</v>
      </c>
      <c r="T253" s="142" t="e">
        <f ca="1">VLOOKUP(P253,Tabla13[[Aux]:[Infla Offer]],13,FALSE)</f>
        <v>#NAME?</v>
      </c>
      <c r="U253" s="143" t="e">
        <f t="shared" ca="1" si="74"/>
        <v>#NAME?</v>
      </c>
      <c r="V253" s="143" t="e">
        <f t="shared" ca="1" si="75"/>
        <v>#NAME?</v>
      </c>
      <c r="W253" s="143" t="e">
        <f t="shared" ca="1" si="73"/>
        <v>#NAME?</v>
      </c>
      <c r="X253" s="146" t="e">
        <f t="shared" ca="1" si="76"/>
        <v>#NAME?</v>
      </c>
      <c r="Y253" s="146" t="e">
        <f t="shared" ca="1" si="77"/>
        <v>#NAME?</v>
      </c>
      <c r="Z253" s="146" t="e">
        <f t="shared" ca="1" si="78"/>
        <v>#NAME?</v>
      </c>
      <c r="AF253" s="13"/>
    </row>
    <row r="254" spans="14:32" ht="15">
      <c r="N254" s="138">
        <v>150</v>
      </c>
      <c r="O254" s="139">
        <f t="shared" ca="1" si="70"/>
        <v>44974</v>
      </c>
      <c r="P254" s="140">
        <f t="shared" ca="1" si="71"/>
        <v>1</v>
      </c>
      <c r="Q254" s="141" t="e">
        <f t="shared" ca="1" si="72"/>
        <v>#NAME?</v>
      </c>
      <c r="R254" s="138" t="e">
        <f ca="1">VLOOKUP(P254,Tabla13[[Aux]:[Dias Mes]],5,FALSE)</f>
        <v>#NAME?</v>
      </c>
      <c r="S254" s="142" t="e">
        <f ca="1">VLOOKUP(P254,Tabla13[[Aux]:[Infla Bid]],9,FALSE)</f>
        <v>#NAME?</v>
      </c>
      <c r="T254" s="142" t="e">
        <f ca="1">VLOOKUP(P254,Tabla13[[Aux]:[Infla Offer]],13,FALSE)</f>
        <v>#NAME?</v>
      </c>
      <c r="U254" s="143" t="e">
        <f t="shared" ca="1" si="74"/>
        <v>#NAME?</v>
      </c>
      <c r="V254" s="143" t="e">
        <f t="shared" ca="1" si="75"/>
        <v>#NAME?</v>
      </c>
      <c r="W254" s="143" t="e">
        <f t="shared" ca="1" si="73"/>
        <v>#NAME?</v>
      </c>
      <c r="X254" s="146" t="e">
        <f t="shared" ca="1" si="76"/>
        <v>#NAME?</v>
      </c>
      <c r="Y254" s="146" t="e">
        <f t="shared" ca="1" si="77"/>
        <v>#NAME?</v>
      </c>
      <c r="Z254" s="146" t="e">
        <f t="shared" ca="1" si="78"/>
        <v>#NAME?</v>
      </c>
      <c r="AF254" s="13"/>
    </row>
    <row r="255" spans="14:32" ht="15">
      <c r="N255" s="138">
        <v>151</v>
      </c>
      <c r="O255" s="139">
        <f t="shared" ca="1" si="70"/>
        <v>44975</v>
      </c>
      <c r="P255" s="140">
        <f t="shared" ca="1" si="71"/>
        <v>1</v>
      </c>
      <c r="Q255" s="141" t="e">
        <f t="shared" ca="1" si="72"/>
        <v>#NAME?</v>
      </c>
      <c r="R255" s="138" t="e">
        <f ca="1">VLOOKUP(P255,Tabla13[[Aux]:[Dias Mes]],5,FALSE)</f>
        <v>#NAME?</v>
      </c>
      <c r="S255" s="142" t="e">
        <f ca="1">VLOOKUP(P255,Tabla13[[Aux]:[Infla Bid]],9,FALSE)</f>
        <v>#NAME?</v>
      </c>
      <c r="T255" s="142" t="e">
        <f ca="1">VLOOKUP(P255,Tabla13[[Aux]:[Infla Offer]],13,FALSE)</f>
        <v>#NAME?</v>
      </c>
      <c r="U255" s="143" t="e">
        <f t="shared" ca="1" si="74"/>
        <v>#NAME?</v>
      </c>
      <c r="V255" s="143" t="e">
        <f t="shared" ca="1" si="75"/>
        <v>#NAME?</v>
      </c>
      <c r="W255" s="143" t="e">
        <f t="shared" ca="1" si="73"/>
        <v>#NAME?</v>
      </c>
      <c r="X255" s="146" t="e">
        <f t="shared" ca="1" si="76"/>
        <v>#NAME?</v>
      </c>
      <c r="Y255" s="146" t="e">
        <f t="shared" ca="1" si="77"/>
        <v>#NAME?</v>
      </c>
      <c r="Z255" s="146" t="e">
        <f t="shared" ca="1" si="78"/>
        <v>#NAME?</v>
      </c>
      <c r="AF255" s="13"/>
    </row>
    <row r="256" spans="14:32" ht="15">
      <c r="N256" s="138">
        <v>152</v>
      </c>
      <c r="O256" s="139">
        <f t="shared" ca="1" si="70"/>
        <v>44976</v>
      </c>
      <c r="P256" s="140">
        <f t="shared" ca="1" si="71"/>
        <v>1</v>
      </c>
      <c r="Q256" s="141" t="e">
        <f t="shared" ca="1" si="72"/>
        <v>#NAME?</v>
      </c>
      <c r="R256" s="138" t="e">
        <f ca="1">VLOOKUP(P256,Tabla13[[Aux]:[Dias Mes]],5,FALSE)</f>
        <v>#NAME?</v>
      </c>
      <c r="S256" s="142" t="e">
        <f ca="1">VLOOKUP(P256,Tabla13[[Aux]:[Infla Bid]],9,FALSE)</f>
        <v>#NAME?</v>
      </c>
      <c r="T256" s="142" t="e">
        <f ca="1">VLOOKUP(P256,Tabla13[[Aux]:[Infla Offer]],13,FALSE)</f>
        <v>#NAME?</v>
      </c>
      <c r="U256" s="143" t="e">
        <f t="shared" ca="1" si="74"/>
        <v>#NAME?</v>
      </c>
      <c r="V256" s="143" t="e">
        <f t="shared" ca="1" si="75"/>
        <v>#NAME?</v>
      </c>
      <c r="W256" s="143" t="e">
        <f t="shared" ca="1" si="73"/>
        <v>#NAME?</v>
      </c>
      <c r="X256" s="146" t="e">
        <f t="shared" ca="1" si="76"/>
        <v>#NAME?</v>
      </c>
      <c r="Y256" s="146" t="e">
        <f t="shared" ca="1" si="77"/>
        <v>#NAME?</v>
      </c>
      <c r="Z256" s="146" t="e">
        <f t="shared" ca="1" si="78"/>
        <v>#NAME?</v>
      </c>
      <c r="AF256" s="13"/>
    </row>
    <row r="257" spans="14:32" ht="15">
      <c r="N257" s="138">
        <v>153</v>
      </c>
      <c r="O257" s="139">
        <f t="shared" ca="1" si="70"/>
        <v>44977</v>
      </c>
      <c r="P257" s="140">
        <f t="shared" ca="1" si="71"/>
        <v>1</v>
      </c>
      <c r="Q257" s="141" t="e">
        <f t="shared" ca="1" si="72"/>
        <v>#NAME?</v>
      </c>
      <c r="R257" s="138" t="e">
        <f ca="1">VLOOKUP(P257,Tabla13[[Aux]:[Dias Mes]],5,FALSE)</f>
        <v>#NAME?</v>
      </c>
      <c r="S257" s="142" t="e">
        <f ca="1">VLOOKUP(P257,Tabla13[[Aux]:[Infla Bid]],9,FALSE)</f>
        <v>#NAME?</v>
      </c>
      <c r="T257" s="142" t="e">
        <f ca="1">VLOOKUP(P257,Tabla13[[Aux]:[Infla Offer]],13,FALSE)</f>
        <v>#NAME?</v>
      </c>
      <c r="U257" s="143" t="e">
        <f t="shared" ca="1" si="74"/>
        <v>#NAME?</v>
      </c>
      <c r="V257" s="143" t="e">
        <f t="shared" ca="1" si="75"/>
        <v>#NAME?</v>
      </c>
      <c r="W257" s="143" t="e">
        <f t="shared" ca="1" si="73"/>
        <v>#NAME?</v>
      </c>
      <c r="X257" s="146" t="e">
        <f t="shared" ca="1" si="76"/>
        <v>#NAME?</v>
      </c>
      <c r="Y257" s="146" t="e">
        <f t="shared" ca="1" si="77"/>
        <v>#NAME?</v>
      </c>
      <c r="Z257" s="146" t="e">
        <f t="shared" ca="1" si="78"/>
        <v>#NAME?</v>
      </c>
      <c r="AF257" s="13"/>
    </row>
    <row r="258" spans="14:32" ht="15">
      <c r="N258" s="138">
        <v>154</v>
      </c>
      <c r="O258" s="139">
        <f t="shared" ca="1" si="70"/>
        <v>44978</v>
      </c>
      <c r="P258" s="140">
        <f t="shared" ca="1" si="71"/>
        <v>1</v>
      </c>
      <c r="Q258" s="141" t="e">
        <f t="shared" ca="1" si="72"/>
        <v>#NAME?</v>
      </c>
      <c r="R258" s="138" t="e">
        <f ca="1">VLOOKUP(P258,Tabla13[[Aux]:[Dias Mes]],5,FALSE)</f>
        <v>#NAME?</v>
      </c>
      <c r="S258" s="142" t="e">
        <f ca="1">VLOOKUP(P258,Tabla13[[Aux]:[Infla Bid]],9,FALSE)</f>
        <v>#NAME?</v>
      </c>
      <c r="T258" s="142" t="e">
        <f ca="1">VLOOKUP(P258,Tabla13[[Aux]:[Infla Offer]],13,FALSE)</f>
        <v>#NAME?</v>
      </c>
      <c r="U258" s="143" t="e">
        <f t="shared" ca="1" si="74"/>
        <v>#NAME?</v>
      </c>
      <c r="V258" s="143" t="e">
        <f t="shared" ca="1" si="75"/>
        <v>#NAME?</v>
      </c>
      <c r="W258" s="143" t="e">
        <f t="shared" ca="1" si="73"/>
        <v>#NAME?</v>
      </c>
      <c r="X258" s="146" t="e">
        <f t="shared" ca="1" si="76"/>
        <v>#NAME?</v>
      </c>
      <c r="Y258" s="146" t="e">
        <f t="shared" ca="1" si="77"/>
        <v>#NAME?</v>
      </c>
      <c r="Z258" s="146" t="e">
        <f t="shared" ca="1" si="78"/>
        <v>#NAME?</v>
      </c>
      <c r="AF258" s="13"/>
    </row>
    <row r="259" spans="14:32" ht="15">
      <c r="N259" s="138">
        <v>155</v>
      </c>
      <c r="O259" s="139">
        <f t="shared" ca="1" si="70"/>
        <v>44979</v>
      </c>
      <c r="P259" s="140">
        <f t="shared" ca="1" si="71"/>
        <v>1</v>
      </c>
      <c r="Q259" s="141" t="e">
        <f t="shared" ca="1" si="72"/>
        <v>#NAME?</v>
      </c>
      <c r="R259" s="138" t="e">
        <f ca="1">VLOOKUP(P259,Tabla13[[Aux]:[Dias Mes]],5,FALSE)</f>
        <v>#NAME?</v>
      </c>
      <c r="S259" s="142" t="e">
        <f ca="1">VLOOKUP(P259,Tabla13[[Aux]:[Infla Bid]],9,FALSE)</f>
        <v>#NAME?</v>
      </c>
      <c r="T259" s="142" t="e">
        <f ca="1">VLOOKUP(P259,Tabla13[[Aux]:[Infla Offer]],13,FALSE)</f>
        <v>#NAME?</v>
      </c>
      <c r="U259" s="143" t="e">
        <f t="shared" ca="1" si="74"/>
        <v>#NAME?</v>
      </c>
      <c r="V259" s="143" t="e">
        <f t="shared" ca="1" si="75"/>
        <v>#NAME?</v>
      </c>
      <c r="W259" s="143" t="e">
        <f t="shared" ca="1" si="73"/>
        <v>#NAME?</v>
      </c>
      <c r="X259" s="146" t="e">
        <f t="shared" ca="1" si="76"/>
        <v>#NAME?</v>
      </c>
      <c r="Y259" s="146" t="e">
        <f t="shared" ca="1" si="77"/>
        <v>#NAME?</v>
      </c>
      <c r="Z259" s="146" t="e">
        <f t="shared" ca="1" si="78"/>
        <v>#NAME?</v>
      </c>
      <c r="AF259" s="13"/>
    </row>
    <row r="260" spans="14:32" ht="15">
      <c r="N260" s="138">
        <v>156</v>
      </c>
      <c r="O260" s="139">
        <f t="shared" ca="1" si="70"/>
        <v>44980</v>
      </c>
      <c r="P260" s="140">
        <f t="shared" ca="1" si="71"/>
        <v>1</v>
      </c>
      <c r="Q260" s="141" t="e">
        <f t="shared" ca="1" si="72"/>
        <v>#NAME?</v>
      </c>
      <c r="R260" s="138" t="e">
        <f ca="1">VLOOKUP(P260,Tabla13[[Aux]:[Dias Mes]],5,FALSE)</f>
        <v>#NAME?</v>
      </c>
      <c r="S260" s="142" t="e">
        <f ca="1">VLOOKUP(P260,Tabla13[[Aux]:[Infla Bid]],9,FALSE)</f>
        <v>#NAME?</v>
      </c>
      <c r="T260" s="142" t="e">
        <f ca="1">VLOOKUP(P260,Tabla13[[Aux]:[Infla Offer]],13,FALSE)</f>
        <v>#NAME?</v>
      </c>
      <c r="U260" s="143" t="e">
        <f t="shared" ca="1" si="74"/>
        <v>#NAME?</v>
      </c>
      <c r="V260" s="143" t="e">
        <f t="shared" ca="1" si="75"/>
        <v>#NAME?</v>
      </c>
      <c r="W260" s="143" t="e">
        <f t="shared" ca="1" si="73"/>
        <v>#NAME?</v>
      </c>
      <c r="X260" s="146" t="e">
        <f t="shared" ca="1" si="76"/>
        <v>#NAME?</v>
      </c>
      <c r="Y260" s="146" t="e">
        <f t="shared" ca="1" si="77"/>
        <v>#NAME?</v>
      </c>
      <c r="Z260" s="146" t="e">
        <f t="shared" ca="1" si="78"/>
        <v>#NAME?</v>
      </c>
      <c r="AF260" s="13"/>
    </row>
    <row r="261" spans="14:32" ht="15">
      <c r="N261" s="138">
        <v>157</v>
      </c>
      <c r="O261" s="139">
        <f t="shared" ca="1" si="70"/>
        <v>44981</v>
      </c>
      <c r="P261" s="140">
        <f t="shared" ca="1" si="71"/>
        <v>1</v>
      </c>
      <c r="Q261" s="141" t="e">
        <f t="shared" ca="1" si="72"/>
        <v>#NAME?</v>
      </c>
      <c r="R261" s="138" t="e">
        <f ca="1">VLOOKUP(P261,Tabla13[[Aux]:[Dias Mes]],5,FALSE)</f>
        <v>#NAME?</v>
      </c>
      <c r="S261" s="142" t="e">
        <f ca="1">VLOOKUP(P261,Tabla13[[Aux]:[Infla Bid]],9,FALSE)</f>
        <v>#NAME?</v>
      </c>
      <c r="T261" s="142" t="e">
        <f ca="1">VLOOKUP(P261,Tabla13[[Aux]:[Infla Offer]],13,FALSE)</f>
        <v>#NAME?</v>
      </c>
      <c r="U261" s="143" t="e">
        <f t="shared" ca="1" si="74"/>
        <v>#NAME?</v>
      </c>
      <c r="V261" s="143" t="e">
        <f t="shared" ca="1" si="75"/>
        <v>#NAME?</v>
      </c>
      <c r="W261" s="143" t="e">
        <f t="shared" ca="1" si="73"/>
        <v>#NAME?</v>
      </c>
      <c r="X261" s="146" t="e">
        <f t="shared" ca="1" si="76"/>
        <v>#NAME?</v>
      </c>
      <c r="Y261" s="146" t="e">
        <f t="shared" ca="1" si="77"/>
        <v>#NAME?</v>
      </c>
      <c r="Z261" s="146" t="e">
        <f t="shared" ca="1" si="78"/>
        <v>#NAME?</v>
      </c>
      <c r="AF261" s="13"/>
    </row>
    <row r="262" spans="14:32" ht="15">
      <c r="N262" s="138">
        <v>158</v>
      </c>
      <c r="O262" s="139">
        <f t="shared" ca="1" si="70"/>
        <v>44982</v>
      </c>
      <c r="P262" s="140">
        <f t="shared" ca="1" si="71"/>
        <v>1</v>
      </c>
      <c r="Q262" s="141" t="e">
        <f t="shared" ca="1" si="72"/>
        <v>#NAME?</v>
      </c>
      <c r="R262" s="138" t="e">
        <f ca="1">VLOOKUP(P262,Tabla13[[Aux]:[Dias Mes]],5,FALSE)</f>
        <v>#NAME?</v>
      </c>
      <c r="S262" s="142" t="e">
        <f ca="1">VLOOKUP(P262,Tabla13[[Aux]:[Infla Bid]],9,FALSE)</f>
        <v>#NAME?</v>
      </c>
      <c r="T262" s="142" t="e">
        <f ca="1">VLOOKUP(P262,Tabla13[[Aux]:[Infla Offer]],13,FALSE)</f>
        <v>#NAME?</v>
      </c>
      <c r="U262" s="143" t="e">
        <f t="shared" ca="1" si="74"/>
        <v>#NAME?</v>
      </c>
      <c r="V262" s="143" t="e">
        <f t="shared" ca="1" si="75"/>
        <v>#NAME?</v>
      </c>
      <c r="W262" s="143" t="e">
        <f t="shared" ca="1" si="73"/>
        <v>#NAME?</v>
      </c>
      <c r="X262" s="146" t="e">
        <f t="shared" ca="1" si="76"/>
        <v>#NAME?</v>
      </c>
      <c r="Y262" s="146" t="e">
        <f t="shared" ca="1" si="77"/>
        <v>#NAME?</v>
      </c>
      <c r="Z262" s="146" t="e">
        <f t="shared" ca="1" si="78"/>
        <v>#NAME?</v>
      </c>
      <c r="AF262" s="13"/>
    </row>
    <row r="263" spans="14:32" ht="15">
      <c r="N263" s="138">
        <v>159</v>
      </c>
      <c r="O263" s="139">
        <f t="shared" ca="1" si="70"/>
        <v>44983</v>
      </c>
      <c r="P263" s="140">
        <f t="shared" ca="1" si="71"/>
        <v>1</v>
      </c>
      <c r="Q263" s="141" t="e">
        <f t="shared" ca="1" si="72"/>
        <v>#NAME?</v>
      </c>
      <c r="R263" s="138" t="e">
        <f ca="1">VLOOKUP(P263,Tabla13[[Aux]:[Dias Mes]],5,FALSE)</f>
        <v>#NAME?</v>
      </c>
      <c r="S263" s="142" t="e">
        <f ca="1">VLOOKUP(P263,Tabla13[[Aux]:[Infla Bid]],9,FALSE)</f>
        <v>#NAME?</v>
      </c>
      <c r="T263" s="142" t="e">
        <f ca="1">VLOOKUP(P263,Tabla13[[Aux]:[Infla Offer]],13,FALSE)</f>
        <v>#NAME?</v>
      </c>
      <c r="U263" s="143" t="e">
        <f t="shared" ca="1" si="74"/>
        <v>#NAME?</v>
      </c>
      <c r="V263" s="143" t="e">
        <f t="shared" ca="1" si="75"/>
        <v>#NAME?</v>
      </c>
      <c r="W263" s="143" t="e">
        <f t="shared" ca="1" si="73"/>
        <v>#NAME?</v>
      </c>
      <c r="X263" s="146" t="e">
        <f t="shared" ca="1" si="76"/>
        <v>#NAME?</v>
      </c>
      <c r="Y263" s="146" t="e">
        <f t="shared" ca="1" si="77"/>
        <v>#NAME?</v>
      </c>
      <c r="Z263" s="146" t="e">
        <f t="shared" ca="1" si="78"/>
        <v>#NAME?</v>
      </c>
      <c r="AF263" s="13"/>
    </row>
    <row r="264" spans="14:32" ht="15">
      <c r="N264" s="138">
        <v>160</v>
      </c>
      <c r="O264" s="139">
        <f t="shared" ca="1" si="70"/>
        <v>44984</v>
      </c>
      <c r="P264" s="140">
        <f t="shared" ca="1" si="71"/>
        <v>1</v>
      </c>
      <c r="Q264" s="141" t="e">
        <f t="shared" ca="1" si="72"/>
        <v>#NAME?</v>
      </c>
      <c r="R264" s="138" t="e">
        <f ca="1">VLOOKUP(P264,Tabla13[[Aux]:[Dias Mes]],5,FALSE)</f>
        <v>#NAME?</v>
      </c>
      <c r="S264" s="142" t="e">
        <f ca="1">VLOOKUP(P264,Tabla13[[Aux]:[Infla Bid]],9,FALSE)</f>
        <v>#NAME?</v>
      </c>
      <c r="T264" s="142" t="e">
        <f ca="1">VLOOKUP(P264,Tabla13[[Aux]:[Infla Offer]],13,FALSE)</f>
        <v>#NAME?</v>
      </c>
      <c r="U264" s="143" t="e">
        <f t="shared" ca="1" si="74"/>
        <v>#NAME?</v>
      </c>
      <c r="V264" s="143" t="e">
        <f t="shared" ca="1" si="75"/>
        <v>#NAME?</v>
      </c>
      <c r="W264" s="143" t="e">
        <f t="shared" ca="1" si="73"/>
        <v>#NAME?</v>
      </c>
      <c r="X264" s="146" t="e">
        <f t="shared" ca="1" si="76"/>
        <v>#NAME?</v>
      </c>
      <c r="Y264" s="146" t="e">
        <f t="shared" ca="1" si="77"/>
        <v>#NAME?</v>
      </c>
      <c r="Z264" s="146" t="e">
        <f t="shared" ca="1" si="78"/>
        <v>#NAME?</v>
      </c>
      <c r="AF264" s="13"/>
    </row>
    <row r="265" spans="14:32" ht="15">
      <c r="N265" s="138">
        <v>161</v>
      </c>
      <c r="O265" s="139">
        <f t="shared" ca="1" si="70"/>
        <v>44985</v>
      </c>
      <c r="P265" s="140">
        <f t="shared" ca="1" si="71"/>
        <v>1</v>
      </c>
      <c r="Q265" s="141" t="e">
        <f t="shared" ca="1" si="72"/>
        <v>#NAME?</v>
      </c>
      <c r="R265" s="138" t="e">
        <f ca="1">VLOOKUP(P265,Tabla13[[Aux]:[Dias Mes]],5,FALSE)</f>
        <v>#NAME?</v>
      </c>
      <c r="S265" s="142" t="e">
        <f ca="1">VLOOKUP(P265,Tabla13[[Aux]:[Infla Bid]],9,FALSE)</f>
        <v>#NAME?</v>
      </c>
      <c r="T265" s="142" t="e">
        <f ca="1">VLOOKUP(P265,Tabla13[[Aux]:[Infla Offer]],13,FALSE)</f>
        <v>#NAME?</v>
      </c>
      <c r="U265" s="143" t="e">
        <f t="shared" ca="1" si="74"/>
        <v>#NAME?</v>
      </c>
      <c r="V265" s="143" t="e">
        <f t="shared" ca="1" si="75"/>
        <v>#NAME?</v>
      </c>
      <c r="W265" s="143" t="e">
        <f t="shared" ca="1" si="73"/>
        <v>#NAME?</v>
      </c>
      <c r="X265" s="146" t="e">
        <f t="shared" ca="1" si="76"/>
        <v>#NAME?</v>
      </c>
      <c r="Y265" s="146" t="e">
        <f t="shared" ca="1" si="77"/>
        <v>#NAME?</v>
      </c>
      <c r="Z265" s="146" t="e">
        <f t="shared" ca="1" si="78"/>
        <v>#NAME?</v>
      </c>
      <c r="AF265" s="13"/>
    </row>
    <row r="266" spans="14:32" ht="15">
      <c r="N266" s="138">
        <v>162</v>
      </c>
      <c r="O266" s="139">
        <f t="shared" ca="1" si="70"/>
        <v>44986</v>
      </c>
      <c r="P266" s="140">
        <f t="shared" ca="1" si="71"/>
        <v>1</v>
      </c>
      <c r="Q266" s="141" t="e">
        <f t="shared" ca="1" si="72"/>
        <v>#NAME?</v>
      </c>
      <c r="R266" s="138" t="e">
        <f ca="1">VLOOKUP(P266,Tabla13[[Aux]:[Dias Mes]],5,FALSE)</f>
        <v>#NAME?</v>
      </c>
      <c r="S266" s="142" t="e">
        <f ca="1">VLOOKUP(P266,Tabla13[[Aux]:[Infla Bid]],9,FALSE)</f>
        <v>#NAME?</v>
      </c>
      <c r="T266" s="142" t="e">
        <f ca="1">VLOOKUP(P266,Tabla13[[Aux]:[Infla Offer]],13,FALSE)</f>
        <v>#NAME?</v>
      </c>
      <c r="U266" s="143" t="e">
        <f t="shared" ca="1" si="74"/>
        <v>#NAME?</v>
      </c>
      <c r="V266" s="143" t="e">
        <f t="shared" ca="1" si="75"/>
        <v>#NAME?</v>
      </c>
      <c r="W266" s="143" t="e">
        <f t="shared" ca="1" si="73"/>
        <v>#NAME?</v>
      </c>
      <c r="X266" s="146" t="e">
        <f t="shared" ca="1" si="76"/>
        <v>#NAME?</v>
      </c>
      <c r="Y266" s="146" t="e">
        <f t="shared" ca="1" si="77"/>
        <v>#NAME?</v>
      </c>
      <c r="Z266" s="146" t="e">
        <f t="shared" ca="1" si="78"/>
        <v>#NAME?</v>
      </c>
      <c r="AF266" s="13"/>
    </row>
    <row r="267" spans="14:32" ht="15">
      <c r="N267" s="138">
        <v>163</v>
      </c>
      <c r="O267" s="139">
        <f t="shared" ca="1" si="70"/>
        <v>44987</v>
      </c>
      <c r="P267" s="140">
        <f t="shared" ca="1" si="71"/>
        <v>1</v>
      </c>
      <c r="Q267" s="141" t="e">
        <f t="shared" ca="1" si="72"/>
        <v>#NAME?</v>
      </c>
      <c r="R267" s="138" t="e">
        <f ca="1">VLOOKUP(P267,Tabla13[[Aux]:[Dias Mes]],5,FALSE)</f>
        <v>#NAME?</v>
      </c>
      <c r="S267" s="142" t="e">
        <f ca="1">VLOOKUP(P267,Tabla13[[Aux]:[Infla Bid]],9,FALSE)</f>
        <v>#NAME?</v>
      </c>
      <c r="T267" s="142" t="e">
        <f ca="1">VLOOKUP(P267,Tabla13[[Aux]:[Infla Offer]],13,FALSE)</f>
        <v>#NAME?</v>
      </c>
      <c r="U267" s="143" t="e">
        <f t="shared" ca="1" si="74"/>
        <v>#NAME?</v>
      </c>
      <c r="V267" s="143" t="e">
        <f t="shared" ca="1" si="75"/>
        <v>#NAME?</v>
      </c>
      <c r="W267" s="143" t="e">
        <f t="shared" ca="1" si="73"/>
        <v>#NAME?</v>
      </c>
      <c r="X267" s="146" t="e">
        <f t="shared" ca="1" si="76"/>
        <v>#NAME?</v>
      </c>
      <c r="Y267" s="146" t="e">
        <f t="shared" ca="1" si="77"/>
        <v>#NAME?</v>
      </c>
      <c r="Z267" s="146" t="e">
        <f t="shared" ca="1" si="78"/>
        <v>#NAME?</v>
      </c>
      <c r="AF267" s="13"/>
    </row>
    <row r="268" spans="14:32" ht="15">
      <c r="N268" s="138">
        <v>164</v>
      </c>
      <c r="O268" s="139">
        <f t="shared" ca="1" si="70"/>
        <v>44988</v>
      </c>
      <c r="P268" s="140">
        <f t="shared" ca="1" si="71"/>
        <v>1</v>
      </c>
      <c r="Q268" s="141" t="e">
        <f t="shared" ca="1" si="72"/>
        <v>#NAME?</v>
      </c>
      <c r="R268" s="138" t="e">
        <f ca="1">VLOOKUP(P268,Tabla13[[Aux]:[Dias Mes]],5,FALSE)</f>
        <v>#NAME?</v>
      </c>
      <c r="S268" s="142" t="e">
        <f ca="1">VLOOKUP(P268,Tabla13[[Aux]:[Infla Bid]],9,FALSE)</f>
        <v>#NAME?</v>
      </c>
      <c r="T268" s="142" t="e">
        <f ca="1">VLOOKUP(P268,Tabla13[[Aux]:[Infla Offer]],13,FALSE)</f>
        <v>#NAME?</v>
      </c>
      <c r="U268" s="143" t="e">
        <f t="shared" ca="1" si="74"/>
        <v>#NAME?</v>
      </c>
      <c r="V268" s="143" t="e">
        <f t="shared" ca="1" si="75"/>
        <v>#NAME?</v>
      </c>
      <c r="W268" s="143" t="e">
        <f t="shared" ca="1" si="73"/>
        <v>#NAME?</v>
      </c>
      <c r="X268" s="146" t="e">
        <f t="shared" ca="1" si="76"/>
        <v>#NAME?</v>
      </c>
      <c r="Y268" s="146" t="e">
        <f t="shared" ca="1" si="77"/>
        <v>#NAME?</v>
      </c>
      <c r="Z268" s="146" t="e">
        <f t="shared" ca="1" si="78"/>
        <v>#NAME?</v>
      </c>
      <c r="AF268" s="13"/>
    </row>
    <row r="269" spans="14:32" ht="15">
      <c r="N269" s="138">
        <v>165</v>
      </c>
      <c r="O269" s="139">
        <f t="shared" ca="1" si="70"/>
        <v>44989</v>
      </c>
      <c r="P269" s="140">
        <f t="shared" ca="1" si="71"/>
        <v>1</v>
      </c>
      <c r="Q269" s="141" t="e">
        <f t="shared" ca="1" si="72"/>
        <v>#NAME?</v>
      </c>
      <c r="R269" s="138" t="e">
        <f ca="1">VLOOKUP(P269,Tabla13[[Aux]:[Dias Mes]],5,FALSE)</f>
        <v>#NAME?</v>
      </c>
      <c r="S269" s="142" t="e">
        <f ca="1">VLOOKUP(P269,Tabla13[[Aux]:[Infla Bid]],9,FALSE)</f>
        <v>#NAME?</v>
      </c>
      <c r="T269" s="142" t="e">
        <f ca="1">VLOOKUP(P269,Tabla13[[Aux]:[Infla Offer]],13,FALSE)</f>
        <v>#NAME?</v>
      </c>
      <c r="U269" s="143" t="e">
        <f t="shared" ca="1" si="74"/>
        <v>#NAME?</v>
      </c>
      <c r="V269" s="143" t="e">
        <f t="shared" ca="1" si="75"/>
        <v>#NAME?</v>
      </c>
      <c r="W269" s="143" t="e">
        <f t="shared" ca="1" si="73"/>
        <v>#NAME?</v>
      </c>
      <c r="X269" s="146" t="e">
        <f t="shared" ca="1" si="76"/>
        <v>#NAME?</v>
      </c>
      <c r="Y269" s="146" t="e">
        <f t="shared" ca="1" si="77"/>
        <v>#NAME?</v>
      </c>
      <c r="Z269" s="146" t="e">
        <f t="shared" ca="1" si="78"/>
        <v>#NAME?</v>
      </c>
      <c r="AF269" s="13"/>
    </row>
    <row r="270" spans="14:32" ht="15">
      <c r="N270" s="138">
        <v>166</v>
      </c>
      <c r="O270" s="139">
        <f t="shared" ca="1" si="70"/>
        <v>44990</v>
      </c>
      <c r="P270" s="140">
        <f t="shared" ca="1" si="71"/>
        <v>1</v>
      </c>
      <c r="Q270" s="141" t="e">
        <f t="shared" ca="1" si="72"/>
        <v>#NAME?</v>
      </c>
      <c r="R270" s="138" t="e">
        <f ca="1">VLOOKUP(P270,Tabla13[[Aux]:[Dias Mes]],5,FALSE)</f>
        <v>#NAME?</v>
      </c>
      <c r="S270" s="142" t="e">
        <f ca="1">VLOOKUP(P270,Tabla13[[Aux]:[Infla Bid]],9,FALSE)</f>
        <v>#NAME?</v>
      </c>
      <c r="T270" s="142" t="e">
        <f ca="1">VLOOKUP(P270,Tabla13[[Aux]:[Infla Offer]],13,FALSE)</f>
        <v>#NAME?</v>
      </c>
      <c r="U270" s="143" t="e">
        <f t="shared" ca="1" si="74"/>
        <v>#NAME?</v>
      </c>
      <c r="V270" s="143" t="e">
        <f t="shared" ca="1" si="75"/>
        <v>#NAME?</v>
      </c>
      <c r="W270" s="143" t="e">
        <f t="shared" ca="1" si="73"/>
        <v>#NAME?</v>
      </c>
      <c r="X270" s="146" t="e">
        <f t="shared" ca="1" si="76"/>
        <v>#NAME?</v>
      </c>
      <c r="Y270" s="146" t="e">
        <f t="shared" ca="1" si="77"/>
        <v>#NAME?</v>
      </c>
      <c r="Z270" s="146" t="e">
        <f t="shared" ca="1" si="78"/>
        <v>#NAME?</v>
      </c>
      <c r="AF270" s="13"/>
    </row>
    <row r="271" spans="14:32" ht="15">
      <c r="N271" s="138">
        <v>167</v>
      </c>
      <c r="O271" s="139">
        <f t="shared" ca="1" si="70"/>
        <v>44991</v>
      </c>
      <c r="P271" s="140">
        <f t="shared" ca="1" si="71"/>
        <v>1</v>
      </c>
      <c r="Q271" s="141" t="e">
        <f t="shared" ca="1" si="72"/>
        <v>#NAME?</v>
      </c>
      <c r="R271" s="138" t="e">
        <f ca="1">VLOOKUP(P271,Tabla13[[Aux]:[Dias Mes]],5,FALSE)</f>
        <v>#NAME?</v>
      </c>
      <c r="S271" s="142" t="e">
        <f ca="1">VLOOKUP(P271,Tabla13[[Aux]:[Infla Bid]],9,FALSE)</f>
        <v>#NAME?</v>
      </c>
      <c r="T271" s="142" t="e">
        <f ca="1">VLOOKUP(P271,Tabla13[[Aux]:[Infla Offer]],13,FALSE)</f>
        <v>#NAME?</v>
      </c>
      <c r="U271" s="143" t="e">
        <f t="shared" ca="1" si="74"/>
        <v>#NAME?</v>
      </c>
      <c r="V271" s="143" t="e">
        <f t="shared" ca="1" si="75"/>
        <v>#NAME?</v>
      </c>
      <c r="W271" s="143" t="e">
        <f t="shared" ca="1" si="73"/>
        <v>#NAME?</v>
      </c>
      <c r="X271" s="146" t="e">
        <f t="shared" ca="1" si="76"/>
        <v>#NAME?</v>
      </c>
      <c r="Y271" s="146" t="e">
        <f t="shared" ca="1" si="77"/>
        <v>#NAME?</v>
      </c>
      <c r="Z271" s="146" t="e">
        <f t="shared" ca="1" si="78"/>
        <v>#NAME?</v>
      </c>
      <c r="AF271" s="13"/>
    </row>
    <row r="272" spans="14:32" ht="15">
      <c r="N272" s="138">
        <v>168</v>
      </c>
      <c r="O272" s="139">
        <f t="shared" ca="1" si="70"/>
        <v>44992</v>
      </c>
      <c r="P272" s="140">
        <f t="shared" ca="1" si="71"/>
        <v>1</v>
      </c>
      <c r="Q272" s="141" t="e">
        <f t="shared" ca="1" si="72"/>
        <v>#NAME?</v>
      </c>
      <c r="R272" s="138" t="e">
        <f ca="1">VLOOKUP(P272,Tabla13[[Aux]:[Dias Mes]],5,FALSE)</f>
        <v>#NAME?</v>
      </c>
      <c r="S272" s="142" t="e">
        <f ca="1">VLOOKUP(P272,Tabla13[[Aux]:[Infla Bid]],9,FALSE)</f>
        <v>#NAME?</v>
      </c>
      <c r="T272" s="142" t="e">
        <f ca="1">VLOOKUP(P272,Tabla13[[Aux]:[Infla Offer]],13,FALSE)</f>
        <v>#NAME?</v>
      </c>
      <c r="U272" s="143" t="e">
        <f t="shared" ca="1" si="74"/>
        <v>#NAME?</v>
      </c>
      <c r="V272" s="143" t="e">
        <f t="shared" ca="1" si="75"/>
        <v>#NAME?</v>
      </c>
      <c r="W272" s="143" t="e">
        <f t="shared" ca="1" si="73"/>
        <v>#NAME?</v>
      </c>
      <c r="X272" s="146" t="e">
        <f t="shared" ca="1" si="76"/>
        <v>#NAME?</v>
      </c>
      <c r="Y272" s="146" t="e">
        <f t="shared" ca="1" si="77"/>
        <v>#NAME?</v>
      </c>
      <c r="Z272" s="146" t="e">
        <f t="shared" ca="1" si="78"/>
        <v>#NAME?</v>
      </c>
      <c r="AF272" s="13"/>
    </row>
    <row r="273" spans="14:32" ht="15">
      <c r="N273" s="138">
        <v>169</v>
      </c>
      <c r="O273" s="139">
        <f t="shared" ca="1" si="70"/>
        <v>44993</v>
      </c>
      <c r="P273" s="140">
        <f t="shared" ca="1" si="71"/>
        <v>1</v>
      </c>
      <c r="Q273" s="141" t="e">
        <f t="shared" ca="1" si="72"/>
        <v>#NAME?</v>
      </c>
      <c r="R273" s="138" t="e">
        <f ca="1">VLOOKUP(P273,Tabla13[[Aux]:[Dias Mes]],5,FALSE)</f>
        <v>#NAME?</v>
      </c>
      <c r="S273" s="142" t="e">
        <f ca="1">VLOOKUP(P273,Tabla13[[Aux]:[Infla Bid]],9,FALSE)</f>
        <v>#NAME?</v>
      </c>
      <c r="T273" s="142" t="e">
        <f ca="1">VLOOKUP(P273,Tabla13[[Aux]:[Infla Offer]],13,FALSE)</f>
        <v>#NAME?</v>
      </c>
      <c r="U273" s="143" t="e">
        <f t="shared" ca="1" si="74"/>
        <v>#NAME?</v>
      </c>
      <c r="V273" s="143" t="e">
        <f t="shared" ca="1" si="75"/>
        <v>#NAME?</v>
      </c>
      <c r="W273" s="143" t="e">
        <f t="shared" ca="1" si="73"/>
        <v>#NAME?</v>
      </c>
      <c r="X273" s="146" t="e">
        <f t="shared" ca="1" si="76"/>
        <v>#NAME?</v>
      </c>
      <c r="Y273" s="146" t="e">
        <f t="shared" ca="1" si="77"/>
        <v>#NAME?</v>
      </c>
      <c r="Z273" s="146" t="e">
        <f t="shared" ca="1" si="78"/>
        <v>#NAME?</v>
      </c>
      <c r="AF273" s="13"/>
    </row>
    <row r="274" spans="14:32" ht="15">
      <c r="N274" s="138">
        <v>170</v>
      </c>
      <c r="O274" s="139">
        <f t="shared" ca="1" si="70"/>
        <v>44994</v>
      </c>
      <c r="P274" s="140">
        <f t="shared" ca="1" si="71"/>
        <v>0</v>
      </c>
      <c r="Q274" s="141">
        <f t="shared" ca="1" si="72"/>
        <v>243</v>
      </c>
      <c r="R274" s="138">
        <f ca="1">VLOOKUP(P274,Tabla13[[Aux]:[Dias Mes]],5,FALSE)</f>
        <v>31</v>
      </c>
      <c r="S274" s="142">
        <f ca="1">VLOOKUP(P274,Tabla13[[Aux]:[Infla Bid]],9,FALSE)</f>
        <v>1.2E-2</v>
      </c>
      <c r="T274" s="142">
        <f ca="1">VLOOKUP(P274,Tabla13[[Aux]:[Infla Offer]],13,FALSE)</f>
        <v>1.2E-2</v>
      </c>
      <c r="U274" s="143" t="e">
        <f t="shared" ca="1" si="74"/>
        <v>#NAME?</v>
      </c>
      <c r="V274" s="143" t="e">
        <f t="shared" ca="1" si="75"/>
        <v>#NAME?</v>
      </c>
      <c r="W274" s="143" t="e">
        <f t="shared" ca="1" si="73"/>
        <v>#NAME?</v>
      </c>
      <c r="X274" s="146" t="e">
        <f t="shared" ca="1" si="76"/>
        <v>#NAME?</v>
      </c>
      <c r="Y274" s="146" t="e">
        <f t="shared" ca="1" si="77"/>
        <v>#NAME?</v>
      </c>
      <c r="Z274" s="146" t="e">
        <f t="shared" ca="1" si="78"/>
        <v>#NAME?</v>
      </c>
      <c r="AF274" s="13"/>
    </row>
    <row r="275" spans="14:32" ht="15">
      <c r="N275" s="138">
        <v>171</v>
      </c>
      <c r="O275" s="139">
        <f t="shared" ca="1" si="70"/>
        <v>44995</v>
      </c>
      <c r="P275" s="140">
        <f t="shared" ca="1" si="71"/>
        <v>1</v>
      </c>
      <c r="Q275" s="141" t="e">
        <f t="shared" ca="1" si="72"/>
        <v>#NAME?</v>
      </c>
      <c r="R275" s="138" t="e">
        <f ca="1">VLOOKUP(P275,Tabla13[[Aux]:[Dias Mes]],5,FALSE)</f>
        <v>#NAME?</v>
      </c>
      <c r="S275" s="142" t="e">
        <f ca="1">VLOOKUP(P275,Tabla13[[Aux]:[Infla Bid]],9,FALSE)</f>
        <v>#NAME?</v>
      </c>
      <c r="T275" s="142" t="e">
        <f ca="1">VLOOKUP(P275,Tabla13[[Aux]:[Infla Offer]],13,FALSE)</f>
        <v>#NAME?</v>
      </c>
      <c r="U275" s="143" t="e">
        <f t="shared" ca="1" si="74"/>
        <v>#NAME?</v>
      </c>
      <c r="V275" s="143" t="e">
        <f t="shared" ca="1" si="75"/>
        <v>#NAME?</v>
      </c>
      <c r="W275" s="143" t="e">
        <f t="shared" ca="1" si="73"/>
        <v>#NAME?</v>
      </c>
      <c r="X275" s="146" t="e">
        <f t="shared" ca="1" si="76"/>
        <v>#NAME?</v>
      </c>
      <c r="Y275" s="146" t="e">
        <f t="shared" ca="1" si="77"/>
        <v>#NAME?</v>
      </c>
      <c r="Z275" s="146" t="e">
        <f t="shared" ca="1" si="78"/>
        <v>#NAME?</v>
      </c>
      <c r="AF275" s="13"/>
    </row>
    <row r="276" spans="14:32" ht="15">
      <c r="N276" s="138">
        <v>172</v>
      </c>
      <c r="O276" s="139">
        <f t="shared" ca="1" si="70"/>
        <v>44996</v>
      </c>
      <c r="P276" s="140">
        <f t="shared" ca="1" si="71"/>
        <v>1</v>
      </c>
      <c r="Q276" s="141" t="e">
        <f t="shared" ca="1" si="72"/>
        <v>#NAME?</v>
      </c>
      <c r="R276" s="138" t="e">
        <f ca="1">VLOOKUP(P276,Tabla13[[Aux]:[Dias Mes]],5,FALSE)</f>
        <v>#NAME?</v>
      </c>
      <c r="S276" s="142" t="e">
        <f ca="1">VLOOKUP(P276,Tabla13[[Aux]:[Infla Bid]],9,FALSE)</f>
        <v>#NAME?</v>
      </c>
      <c r="T276" s="142" t="e">
        <f ca="1">VLOOKUP(P276,Tabla13[[Aux]:[Infla Offer]],13,FALSE)</f>
        <v>#NAME?</v>
      </c>
      <c r="U276" s="143" t="e">
        <f t="shared" ca="1" si="74"/>
        <v>#NAME?</v>
      </c>
      <c r="V276" s="143" t="e">
        <f t="shared" ca="1" si="75"/>
        <v>#NAME?</v>
      </c>
      <c r="W276" s="143" t="e">
        <f t="shared" ca="1" si="73"/>
        <v>#NAME?</v>
      </c>
      <c r="X276" s="146" t="e">
        <f t="shared" ca="1" si="76"/>
        <v>#NAME?</v>
      </c>
      <c r="Y276" s="146" t="e">
        <f t="shared" ca="1" si="77"/>
        <v>#NAME?</v>
      </c>
      <c r="Z276" s="146" t="e">
        <f t="shared" ca="1" si="78"/>
        <v>#NAME?</v>
      </c>
      <c r="AF276" s="13"/>
    </row>
    <row r="277" spans="14:32" ht="15">
      <c r="N277" s="138">
        <v>173</v>
      </c>
      <c r="O277" s="139">
        <f t="shared" ca="1" si="70"/>
        <v>44997</v>
      </c>
      <c r="P277" s="140">
        <f t="shared" ca="1" si="71"/>
        <v>1</v>
      </c>
      <c r="Q277" s="141" t="e">
        <f t="shared" ca="1" si="72"/>
        <v>#NAME?</v>
      </c>
      <c r="R277" s="138" t="e">
        <f ca="1">VLOOKUP(P277,Tabla13[[Aux]:[Dias Mes]],5,FALSE)</f>
        <v>#NAME?</v>
      </c>
      <c r="S277" s="142" t="e">
        <f ca="1">VLOOKUP(P277,Tabla13[[Aux]:[Infla Bid]],9,FALSE)</f>
        <v>#NAME?</v>
      </c>
      <c r="T277" s="142" t="e">
        <f ca="1">VLOOKUP(P277,Tabla13[[Aux]:[Infla Offer]],13,FALSE)</f>
        <v>#NAME?</v>
      </c>
      <c r="U277" s="143" t="e">
        <f t="shared" ca="1" si="74"/>
        <v>#NAME?</v>
      </c>
      <c r="V277" s="143" t="e">
        <f t="shared" ca="1" si="75"/>
        <v>#NAME?</v>
      </c>
      <c r="W277" s="143" t="e">
        <f t="shared" ca="1" si="73"/>
        <v>#NAME?</v>
      </c>
      <c r="X277" s="146" t="e">
        <f t="shared" ca="1" si="76"/>
        <v>#NAME?</v>
      </c>
      <c r="Y277" s="146" t="e">
        <f t="shared" ca="1" si="77"/>
        <v>#NAME?</v>
      </c>
      <c r="Z277" s="146" t="e">
        <f t="shared" ca="1" si="78"/>
        <v>#NAME?</v>
      </c>
      <c r="AF277" s="13"/>
    </row>
    <row r="278" spans="14:32" ht="15">
      <c r="N278" s="138">
        <v>174</v>
      </c>
      <c r="O278" s="139">
        <f t="shared" ca="1" si="70"/>
        <v>44998</v>
      </c>
      <c r="P278" s="140">
        <f t="shared" ca="1" si="71"/>
        <v>1</v>
      </c>
      <c r="Q278" s="141" t="e">
        <f t="shared" ca="1" si="72"/>
        <v>#NAME?</v>
      </c>
      <c r="R278" s="138" t="e">
        <f ca="1">VLOOKUP(P278,Tabla13[[Aux]:[Dias Mes]],5,FALSE)</f>
        <v>#NAME?</v>
      </c>
      <c r="S278" s="142" t="e">
        <f ca="1">VLOOKUP(P278,Tabla13[[Aux]:[Infla Bid]],9,FALSE)</f>
        <v>#NAME?</v>
      </c>
      <c r="T278" s="142" t="e">
        <f ca="1">VLOOKUP(P278,Tabla13[[Aux]:[Infla Offer]],13,FALSE)</f>
        <v>#NAME?</v>
      </c>
      <c r="U278" s="143" t="e">
        <f t="shared" ca="1" si="74"/>
        <v>#NAME?</v>
      </c>
      <c r="V278" s="143" t="e">
        <f t="shared" ca="1" si="75"/>
        <v>#NAME?</v>
      </c>
      <c r="W278" s="143" t="e">
        <f t="shared" ca="1" si="73"/>
        <v>#NAME?</v>
      </c>
      <c r="X278" s="146" t="e">
        <f t="shared" ca="1" si="76"/>
        <v>#NAME?</v>
      </c>
      <c r="Y278" s="146" t="e">
        <f t="shared" ca="1" si="77"/>
        <v>#NAME?</v>
      </c>
      <c r="Z278" s="146" t="e">
        <f t="shared" ca="1" si="78"/>
        <v>#NAME?</v>
      </c>
      <c r="AF278" s="13"/>
    </row>
    <row r="279" spans="14:32" ht="15">
      <c r="N279" s="138">
        <v>175</v>
      </c>
      <c r="O279" s="139">
        <f t="shared" ca="1" si="70"/>
        <v>44999</v>
      </c>
      <c r="P279" s="140">
        <f t="shared" ca="1" si="71"/>
        <v>1</v>
      </c>
      <c r="Q279" s="141" t="e">
        <f t="shared" ca="1" si="72"/>
        <v>#NAME?</v>
      </c>
      <c r="R279" s="138" t="e">
        <f ca="1">VLOOKUP(P279,Tabla13[[Aux]:[Dias Mes]],5,FALSE)</f>
        <v>#NAME?</v>
      </c>
      <c r="S279" s="142" t="e">
        <f ca="1">VLOOKUP(P279,Tabla13[[Aux]:[Infla Bid]],9,FALSE)</f>
        <v>#NAME?</v>
      </c>
      <c r="T279" s="142" t="e">
        <f ca="1">VLOOKUP(P279,Tabla13[[Aux]:[Infla Offer]],13,FALSE)</f>
        <v>#NAME?</v>
      </c>
      <c r="U279" s="143" t="e">
        <f t="shared" ca="1" si="74"/>
        <v>#NAME?</v>
      </c>
      <c r="V279" s="143" t="e">
        <f t="shared" ca="1" si="75"/>
        <v>#NAME?</v>
      </c>
      <c r="W279" s="143" t="e">
        <f t="shared" ca="1" si="73"/>
        <v>#NAME?</v>
      </c>
      <c r="X279" s="146" t="e">
        <f t="shared" ca="1" si="76"/>
        <v>#NAME?</v>
      </c>
      <c r="Y279" s="146" t="e">
        <f t="shared" ca="1" si="77"/>
        <v>#NAME?</v>
      </c>
      <c r="Z279" s="146" t="e">
        <f t="shared" ca="1" si="78"/>
        <v>#NAME?</v>
      </c>
      <c r="AF279" s="13"/>
    </row>
    <row r="280" spans="14:32" ht="15">
      <c r="N280" s="138">
        <v>176</v>
      </c>
      <c r="O280" s="139">
        <f t="shared" ca="1" si="70"/>
        <v>45000</v>
      </c>
      <c r="P280" s="140">
        <f t="shared" ca="1" si="71"/>
        <v>1</v>
      </c>
      <c r="Q280" s="141" t="e">
        <f t="shared" ca="1" si="72"/>
        <v>#NAME?</v>
      </c>
      <c r="R280" s="138" t="e">
        <f ca="1">VLOOKUP(P280,Tabla13[[Aux]:[Dias Mes]],5,FALSE)</f>
        <v>#NAME?</v>
      </c>
      <c r="S280" s="142" t="e">
        <f ca="1">VLOOKUP(P280,Tabla13[[Aux]:[Infla Bid]],9,FALSE)</f>
        <v>#NAME?</v>
      </c>
      <c r="T280" s="142" t="e">
        <f ca="1">VLOOKUP(P280,Tabla13[[Aux]:[Infla Offer]],13,FALSE)</f>
        <v>#NAME?</v>
      </c>
      <c r="U280" s="143" t="e">
        <f t="shared" ca="1" si="74"/>
        <v>#NAME?</v>
      </c>
      <c r="V280" s="143" t="e">
        <f t="shared" ca="1" si="75"/>
        <v>#NAME?</v>
      </c>
      <c r="W280" s="143" t="e">
        <f t="shared" ca="1" si="73"/>
        <v>#NAME?</v>
      </c>
      <c r="X280" s="146" t="e">
        <f t="shared" ca="1" si="76"/>
        <v>#NAME?</v>
      </c>
      <c r="Y280" s="146" t="e">
        <f t="shared" ca="1" si="77"/>
        <v>#NAME?</v>
      </c>
      <c r="Z280" s="146" t="e">
        <f t="shared" ca="1" si="78"/>
        <v>#NAME?</v>
      </c>
      <c r="AF280" s="13"/>
    </row>
    <row r="281" spans="14:32" ht="15">
      <c r="N281" s="138">
        <v>177</v>
      </c>
      <c r="O281" s="139">
        <f t="shared" ca="1" si="70"/>
        <v>45001</v>
      </c>
      <c r="P281" s="140">
        <f t="shared" ca="1" si="71"/>
        <v>1</v>
      </c>
      <c r="Q281" s="141" t="e">
        <f t="shared" ca="1" si="72"/>
        <v>#NAME?</v>
      </c>
      <c r="R281" s="138" t="e">
        <f ca="1">VLOOKUP(P281,Tabla13[[Aux]:[Dias Mes]],5,FALSE)</f>
        <v>#NAME?</v>
      </c>
      <c r="S281" s="142" t="e">
        <f ca="1">VLOOKUP(P281,Tabla13[[Aux]:[Infla Bid]],9,FALSE)</f>
        <v>#NAME?</v>
      </c>
      <c r="T281" s="142" t="e">
        <f ca="1">VLOOKUP(P281,Tabla13[[Aux]:[Infla Offer]],13,FALSE)</f>
        <v>#NAME?</v>
      </c>
      <c r="U281" s="143" t="e">
        <f t="shared" ca="1" si="74"/>
        <v>#NAME?</v>
      </c>
      <c r="V281" s="143" t="e">
        <f t="shared" ca="1" si="75"/>
        <v>#NAME?</v>
      </c>
      <c r="W281" s="143" t="e">
        <f t="shared" ca="1" si="73"/>
        <v>#NAME?</v>
      </c>
      <c r="X281" s="146" t="e">
        <f t="shared" ca="1" si="76"/>
        <v>#NAME?</v>
      </c>
      <c r="Y281" s="146" t="e">
        <f t="shared" ca="1" si="77"/>
        <v>#NAME?</v>
      </c>
      <c r="Z281" s="146" t="e">
        <f t="shared" ca="1" si="78"/>
        <v>#NAME?</v>
      </c>
      <c r="AF281" s="13"/>
    </row>
    <row r="282" spans="14:32" ht="15">
      <c r="N282" s="138">
        <v>178</v>
      </c>
      <c r="O282" s="139">
        <f t="shared" ca="1" si="70"/>
        <v>45002</v>
      </c>
      <c r="P282" s="140">
        <f t="shared" ca="1" si="71"/>
        <v>1</v>
      </c>
      <c r="Q282" s="141" t="e">
        <f t="shared" ca="1" si="72"/>
        <v>#NAME?</v>
      </c>
      <c r="R282" s="138" t="e">
        <f ca="1">VLOOKUP(P282,Tabla13[[Aux]:[Dias Mes]],5,FALSE)</f>
        <v>#NAME?</v>
      </c>
      <c r="S282" s="142" t="e">
        <f ca="1">VLOOKUP(P282,Tabla13[[Aux]:[Infla Bid]],9,FALSE)</f>
        <v>#NAME?</v>
      </c>
      <c r="T282" s="142" t="e">
        <f ca="1">VLOOKUP(P282,Tabla13[[Aux]:[Infla Offer]],13,FALSE)</f>
        <v>#NAME?</v>
      </c>
      <c r="U282" s="143" t="e">
        <f t="shared" ca="1" si="74"/>
        <v>#NAME?</v>
      </c>
      <c r="V282" s="143" t="e">
        <f t="shared" ca="1" si="75"/>
        <v>#NAME?</v>
      </c>
      <c r="W282" s="143" t="e">
        <f t="shared" ca="1" si="73"/>
        <v>#NAME?</v>
      </c>
      <c r="X282" s="146" t="e">
        <f t="shared" ca="1" si="76"/>
        <v>#NAME?</v>
      </c>
      <c r="Y282" s="146" t="e">
        <f t="shared" ca="1" si="77"/>
        <v>#NAME?</v>
      </c>
      <c r="Z282" s="146" t="e">
        <f t="shared" ca="1" si="78"/>
        <v>#NAME?</v>
      </c>
      <c r="AF282" s="13"/>
    </row>
    <row r="283" spans="14:32" ht="15">
      <c r="N283" s="138">
        <v>179</v>
      </c>
      <c r="O283" s="139">
        <f t="shared" ca="1" si="70"/>
        <v>45003</v>
      </c>
      <c r="P283" s="140">
        <f t="shared" ca="1" si="71"/>
        <v>1</v>
      </c>
      <c r="Q283" s="141" t="e">
        <f t="shared" ca="1" si="72"/>
        <v>#NAME?</v>
      </c>
      <c r="R283" s="138" t="e">
        <f ca="1">VLOOKUP(P283,Tabla13[[Aux]:[Dias Mes]],5,FALSE)</f>
        <v>#NAME?</v>
      </c>
      <c r="S283" s="142" t="e">
        <f ca="1">VLOOKUP(P283,Tabla13[[Aux]:[Infla Bid]],9,FALSE)</f>
        <v>#NAME?</v>
      </c>
      <c r="T283" s="142" t="e">
        <f ca="1">VLOOKUP(P283,Tabla13[[Aux]:[Infla Offer]],13,FALSE)</f>
        <v>#NAME?</v>
      </c>
      <c r="U283" s="143" t="e">
        <f t="shared" ca="1" si="74"/>
        <v>#NAME?</v>
      </c>
      <c r="V283" s="143" t="e">
        <f t="shared" ca="1" si="75"/>
        <v>#NAME?</v>
      </c>
      <c r="W283" s="143" t="e">
        <f t="shared" ca="1" si="73"/>
        <v>#NAME?</v>
      </c>
      <c r="X283" s="146" t="e">
        <f t="shared" ca="1" si="76"/>
        <v>#NAME?</v>
      </c>
      <c r="Y283" s="146" t="e">
        <f t="shared" ca="1" si="77"/>
        <v>#NAME?</v>
      </c>
      <c r="Z283" s="146" t="e">
        <f t="shared" ca="1" si="78"/>
        <v>#NAME?</v>
      </c>
      <c r="AF283" s="13"/>
    </row>
    <row r="284" spans="14:32" ht="15">
      <c r="N284" s="138">
        <v>180</v>
      </c>
      <c r="O284" s="139">
        <f t="shared" ca="1" si="70"/>
        <v>45004</v>
      </c>
      <c r="P284" s="140">
        <f t="shared" ca="1" si="71"/>
        <v>1</v>
      </c>
      <c r="Q284" s="141" t="e">
        <f t="shared" ca="1" si="72"/>
        <v>#NAME?</v>
      </c>
      <c r="R284" s="138" t="e">
        <f ca="1">VLOOKUP(P284,Tabla13[[Aux]:[Dias Mes]],5,FALSE)</f>
        <v>#NAME?</v>
      </c>
      <c r="S284" s="142" t="e">
        <f ca="1">VLOOKUP(P284,Tabla13[[Aux]:[Infla Bid]],9,FALSE)</f>
        <v>#NAME?</v>
      </c>
      <c r="T284" s="142" t="e">
        <f ca="1">VLOOKUP(P284,Tabla13[[Aux]:[Infla Offer]],13,FALSE)</f>
        <v>#NAME?</v>
      </c>
      <c r="U284" s="143" t="e">
        <f t="shared" ca="1" si="74"/>
        <v>#NAME?</v>
      </c>
      <c r="V284" s="143" t="e">
        <f t="shared" ca="1" si="75"/>
        <v>#NAME?</v>
      </c>
      <c r="W284" s="143" t="e">
        <f t="shared" ca="1" si="73"/>
        <v>#NAME?</v>
      </c>
      <c r="X284" s="146" t="e">
        <f t="shared" ca="1" si="76"/>
        <v>#NAME?</v>
      </c>
      <c r="Y284" s="146" t="e">
        <f t="shared" ca="1" si="77"/>
        <v>#NAME?</v>
      </c>
      <c r="Z284" s="146" t="e">
        <f t="shared" ca="1" si="78"/>
        <v>#NAME?</v>
      </c>
      <c r="AF284" s="13"/>
    </row>
    <row r="285" spans="14:32" ht="15">
      <c r="N285" s="138">
        <v>181</v>
      </c>
      <c r="O285" s="139">
        <f t="shared" ca="1" si="70"/>
        <v>45005</v>
      </c>
      <c r="P285" s="140">
        <f t="shared" ca="1" si="71"/>
        <v>1</v>
      </c>
      <c r="Q285" s="141" t="e">
        <f t="shared" ca="1" si="72"/>
        <v>#NAME?</v>
      </c>
      <c r="R285" s="138" t="e">
        <f ca="1">VLOOKUP(P285,Tabla13[[Aux]:[Dias Mes]],5,FALSE)</f>
        <v>#NAME?</v>
      </c>
      <c r="S285" s="142" t="e">
        <f ca="1">VLOOKUP(P285,Tabla13[[Aux]:[Infla Bid]],9,FALSE)</f>
        <v>#NAME?</v>
      </c>
      <c r="T285" s="142" t="e">
        <f ca="1">VLOOKUP(P285,Tabla13[[Aux]:[Infla Offer]],13,FALSE)</f>
        <v>#NAME?</v>
      </c>
      <c r="U285" s="143" t="e">
        <f t="shared" ca="1" si="74"/>
        <v>#NAME?</v>
      </c>
      <c r="V285" s="143" t="e">
        <f t="shared" ca="1" si="75"/>
        <v>#NAME?</v>
      </c>
      <c r="W285" s="143" t="e">
        <f t="shared" ca="1" si="73"/>
        <v>#NAME?</v>
      </c>
      <c r="X285" s="146" t="e">
        <f t="shared" ca="1" si="76"/>
        <v>#NAME?</v>
      </c>
      <c r="Y285" s="146" t="e">
        <f t="shared" ca="1" si="77"/>
        <v>#NAME?</v>
      </c>
      <c r="Z285" s="146" t="e">
        <f t="shared" ca="1" si="78"/>
        <v>#NAME?</v>
      </c>
      <c r="AF285" s="13"/>
    </row>
    <row r="286" spans="14:32" ht="15">
      <c r="N286" s="138">
        <v>182</v>
      </c>
      <c r="O286" s="139">
        <f t="shared" ca="1" si="70"/>
        <v>45006</v>
      </c>
      <c r="P286" s="140">
        <f t="shared" ca="1" si="71"/>
        <v>1</v>
      </c>
      <c r="Q286" s="141" t="e">
        <f t="shared" ca="1" si="72"/>
        <v>#NAME?</v>
      </c>
      <c r="R286" s="138" t="e">
        <f ca="1">VLOOKUP(P286,Tabla13[[Aux]:[Dias Mes]],5,FALSE)</f>
        <v>#NAME?</v>
      </c>
      <c r="S286" s="142" t="e">
        <f ca="1">VLOOKUP(P286,Tabla13[[Aux]:[Infla Bid]],9,FALSE)</f>
        <v>#NAME?</v>
      </c>
      <c r="T286" s="142" t="e">
        <f ca="1">VLOOKUP(P286,Tabla13[[Aux]:[Infla Offer]],13,FALSE)</f>
        <v>#NAME?</v>
      </c>
      <c r="U286" s="143" t="e">
        <f t="shared" ca="1" si="74"/>
        <v>#NAME?</v>
      </c>
      <c r="V286" s="143" t="e">
        <f t="shared" ca="1" si="75"/>
        <v>#NAME?</v>
      </c>
      <c r="W286" s="143" t="e">
        <f t="shared" ca="1" si="73"/>
        <v>#NAME?</v>
      </c>
      <c r="X286" s="146" t="e">
        <f t="shared" ca="1" si="76"/>
        <v>#NAME?</v>
      </c>
      <c r="Y286" s="146" t="e">
        <f t="shared" ca="1" si="77"/>
        <v>#NAME?</v>
      </c>
      <c r="Z286" s="146" t="e">
        <f t="shared" ca="1" si="78"/>
        <v>#NAME?</v>
      </c>
      <c r="AF286" s="13"/>
    </row>
    <row r="287" spans="14:32" ht="15">
      <c r="N287" s="138">
        <v>183</v>
      </c>
      <c r="O287" s="139">
        <f t="shared" ca="1" si="70"/>
        <v>45007</v>
      </c>
      <c r="P287" s="140">
        <f t="shared" ca="1" si="71"/>
        <v>1</v>
      </c>
      <c r="Q287" s="141" t="e">
        <f t="shared" ca="1" si="72"/>
        <v>#NAME?</v>
      </c>
      <c r="R287" s="138" t="e">
        <f ca="1">VLOOKUP(P287,Tabla13[[Aux]:[Dias Mes]],5,FALSE)</f>
        <v>#NAME?</v>
      </c>
      <c r="S287" s="142" t="e">
        <f ca="1">VLOOKUP(P287,Tabla13[[Aux]:[Infla Bid]],9,FALSE)</f>
        <v>#NAME?</v>
      </c>
      <c r="T287" s="142" t="e">
        <f ca="1">VLOOKUP(P287,Tabla13[[Aux]:[Infla Offer]],13,FALSE)</f>
        <v>#NAME?</v>
      </c>
      <c r="U287" s="143" t="e">
        <f t="shared" ca="1" si="74"/>
        <v>#NAME?</v>
      </c>
      <c r="V287" s="143" t="e">
        <f t="shared" ca="1" si="75"/>
        <v>#NAME?</v>
      </c>
      <c r="W287" s="143" t="e">
        <f t="shared" ca="1" si="73"/>
        <v>#NAME?</v>
      </c>
      <c r="X287" s="146" t="e">
        <f t="shared" ca="1" si="76"/>
        <v>#NAME?</v>
      </c>
      <c r="Y287" s="146" t="e">
        <f t="shared" ca="1" si="77"/>
        <v>#NAME?</v>
      </c>
      <c r="Z287" s="146" t="e">
        <f t="shared" ca="1" si="78"/>
        <v>#NAME?</v>
      </c>
      <c r="AF287" s="13"/>
    </row>
    <row r="288" spans="14:32" ht="15">
      <c r="N288" s="138">
        <v>184</v>
      </c>
      <c r="O288" s="139">
        <f t="shared" ca="1" si="70"/>
        <v>45008</v>
      </c>
      <c r="P288" s="140">
        <f t="shared" ca="1" si="71"/>
        <v>1</v>
      </c>
      <c r="Q288" s="141" t="e">
        <f t="shared" ca="1" si="72"/>
        <v>#NAME?</v>
      </c>
      <c r="R288" s="138" t="e">
        <f ca="1">VLOOKUP(P288,Tabla13[[Aux]:[Dias Mes]],5,FALSE)</f>
        <v>#NAME?</v>
      </c>
      <c r="S288" s="142" t="e">
        <f ca="1">VLOOKUP(P288,Tabla13[[Aux]:[Infla Bid]],9,FALSE)</f>
        <v>#NAME?</v>
      </c>
      <c r="T288" s="142" t="e">
        <f ca="1">VLOOKUP(P288,Tabla13[[Aux]:[Infla Offer]],13,FALSE)</f>
        <v>#NAME?</v>
      </c>
      <c r="U288" s="143" t="e">
        <f t="shared" ca="1" si="74"/>
        <v>#NAME?</v>
      </c>
      <c r="V288" s="143" t="e">
        <f t="shared" ca="1" si="75"/>
        <v>#NAME?</v>
      </c>
      <c r="W288" s="143" t="e">
        <f t="shared" ca="1" si="73"/>
        <v>#NAME?</v>
      </c>
      <c r="X288" s="146" t="e">
        <f t="shared" ca="1" si="76"/>
        <v>#NAME?</v>
      </c>
      <c r="Y288" s="146" t="e">
        <f t="shared" ca="1" si="77"/>
        <v>#NAME?</v>
      </c>
      <c r="Z288" s="146" t="e">
        <f t="shared" ca="1" si="78"/>
        <v>#NAME?</v>
      </c>
      <c r="AF288" s="13"/>
    </row>
    <row r="289" spans="14:32" ht="15">
      <c r="N289" s="138">
        <v>185</v>
      </c>
      <c r="O289" s="139">
        <f t="shared" ca="1" si="70"/>
        <v>45009</v>
      </c>
      <c r="P289" s="140">
        <f t="shared" ca="1" si="71"/>
        <v>1</v>
      </c>
      <c r="Q289" s="141" t="e">
        <f t="shared" ca="1" si="72"/>
        <v>#NAME?</v>
      </c>
      <c r="R289" s="138" t="e">
        <f ca="1">VLOOKUP(P289,Tabla13[[Aux]:[Dias Mes]],5,FALSE)</f>
        <v>#NAME?</v>
      </c>
      <c r="S289" s="142" t="e">
        <f ca="1">VLOOKUP(P289,Tabla13[[Aux]:[Infla Bid]],9,FALSE)</f>
        <v>#NAME?</v>
      </c>
      <c r="T289" s="142" t="e">
        <f ca="1">VLOOKUP(P289,Tabla13[[Aux]:[Infla Offer]],13,FALSE)</f>
        <v>#NAME?</v>
      </c>
      <c r="U289" s="143" t="e">
        <f t="shared" ca="1" si="74"/>
        <v>#NAME?</v>
      </c>
      <c r="V289" s="143" t="e">
        <f t="shared" ca="1" si="75"/>
        <v>#NAME?</v>
      </c>
      <c r="W289" s="143" t="e">
        <f t="shared" ca="1" si="73"/>
        <v>#NAME?</v>
      </c>
      <c r="X289" s="146" t="e">
        <f t="shared" ca="1" si="76"/>
        <v>#NAME?</v>
      </c>
      <c r="Y289" s="146" t="e">
        <f t="shared" ca="1" si="77"/>
        <v>#NAME?</v>
      </c>
      <c r="Z289" s="146" t="e">
        <f t="shared" ca="1" si="78"/>
        <v>#NAME?</v>
      </c>
      <c r="AF289" s="13"/>
    </row>
    <row r="290" spans="14:32" ht="15">
      <c r="N290" s="138">
        <v>186</v>
      </c>
      <c r="O290" s="139">
        <f t="shared" ca="1" si="70"/>
        <v>45010</v>
      </c>
      <c r="P290" s="140">
        <f t="shared" ca="1" si="71"/>
        <v>1</v>
      </c>
      <c r="Q290" s="141" t="e">
        <f t="shared" ca="1" si="72"/>
        <v>#NAME?</v>
      </c>
      <c r="R290" s="138" t="e">
        <f ca="1">VLOOKUP(P290,Tabla13[[Aux]:[Dias Mes]],5,FALSE)</f>
        <v>#NAME?</v>
      </c>
      <c r="S290" s="142" t="e">
        <f ca="1">VLOOKUP(P290,Tabla13[[Aux]:[Infla Bid]],9,FALSE)</f>
        <v>#NAME?</v>
      </c>
      <c r="T290" s="142" t="e">
        <f ca="1">VLOOKUP(P290,Tabla13[[Aux]:[Infla Offer]],13,FALSE)</f>
        <v>#NAME?</v>
      </c>
      <c r="U290" s="143" t="e">
        <f t="shared" ca="1" si="74"/>
        <v>#NAME?</v>
      </c>
      <c r="V290" s="143" t="e">
        <f t="shared" ca="1" si="75"/>
        <v>#NAME?</v>
      </c>
      <c r="W290" s="143" t="e">
        <f t="shared" ca="1" si="73"/>
        <v>#NAME?</v>
      </c>
      <c r="X290" s="146" t="e">
        <f t="shared" ca="1" si="76"/>
        <v>#NAME?</v>
      </c>
      <c r="Y290" s="146" t="e">
        <f t="shared" ca="1" si="77"/>
        <v>#NAME?</v>
      </c>
      <c r="Z290" s="146" t="e">
        <f t="shared" ca="1" si="78"/>
        <v>#NAME?</v>
      </c>
      <c r="AF290" s="13"/>
    </row>
    <row r="291" spans="14:32" ht="15">
      <c r="N291" s="138">
        <v>187</v>
      </c>
      <c r="O291" s="139">
        <f t="shared" ca="1" si="70"/>
        <v>45011</v>
      </c>
      <c r="P291" s="140">
        <f t="shared" ca="1" si="71"/>
        <v>1</v>
      </c>
      <c r="Q291" s="141" t="e">
        <f t="shared" ca="1" si="72"/>
        <v>#NAME?</v>
      </c>
      <c r="R291" s="138" t="e">
        <f ca="1">VLOOKUP(P291,Tabla13[[Aux]:[Dias Mes]],5,FALSE)</f>
        <v>#NAME?</v>
      </c>
      <c r="S291" s="142" t="e">
        <f ca="1">VLOOKUP(P291,Tabla13[[Aux]:[Infla Bid]],9,FALSE)</f>
        <v>#NAME?</v>
      </c>
      <c r="T291" s="142" t="e">
        <f ca="1">VLOOKUP(P291,Tabla13[[Aux]:[Infla Offer]],13,FALSE)</f>
        <v>#NAME?</v>
      </c>
      <c r="U291" s="143" t="e">
        <f t="shared" ca="1" si="74"/>
        <v>#NAME?</v>
      </c>
      <c r="V291" s="143" t="e">
        <f t="shared" ca="1" si="75"/>
        <v>#NAME?</v>
      </c>
      <c r="W291" s="143" t="e">
        <f t="shared" ca="1" si="73"/>
        <v>#NAME?</v>
      </c>
      <c r="X291" s="146" t="e">
        <f t="shared" ca="1" si="76"/>
        <v>#NAME?</v>
      </c>
      <c r="Y291" s="146" t="e">
        <f t="shared" ca="1" si="77"/>
        <v>#NAME?</v>
      </c>
      <c r="Z291" s="146" t="e">
        <f t="shared" ca="1" si="78"/>
        <v>#NAME?</v>
      </c>
      <c r="AF291" s="13"/>
    </row>
    <row r="292" spans="14:32" ht="15">
      <c r="N292" s="138">
        <v>188</v>
      </c>
      <c r="O292" s="139">
        <f t="shared" ca="1" si="70"/>
        <v>45012</v>
      </c>
      <c r="P292" s="140">
        <f t="shared" ca="1" si="71"/>
        <v>1</v>
      </c>
      <c r="Q292" s="141" t="e">
        <f t="shared" ca="1" si="72"/>
        <v>#NAME?</v>
      </c>
      <c r="R292" s="138" t="e">
        <f ca="1">VLOOKUP(P292,Tabla13[[Aux]:[Dias Mes]],5,FALSE)</f>
        <v>#NAME?</v>
      </c>
      <c r="S292" s="142" t="e">
        <f ca="1">VLOOKUP(P292,Tabla13[[Aux]:[Infla Bid]],9,FALSE)</f>
        <v>#NAME?</v>
      </c>
      <c r="T292" s="142" t="e">
        <f ca="1">VLOOKUP(P292,Tabla13[[Aux]:[Infla Offer]],13,FALSE)</f>
        <v>#NAME?</v>
      </c>
      <c r="U292" s="143" t="e">
        <f t="shared" ca="1" si="74"/>
        <v>#NAME?</v>
      </c>
      <c r="V292" s="143" t="e">
        <f t="shared" ca="1" si="75"/>
        <v>#NAME?</v>
      </c>
      <c r="W292" s="143" t="e">
        <f t="shared" ca="1" si="73"/>
        <v>#NAME?</v>
      </c>
      <c r="X292" s="146" t="e">
        <f t="shared" ca="1" si="76"/>
        <v>#NAME?</v>
      </c>
      <c r="Y292" s="146" t="e">
        <f t="shared" ca="1" si="77"/>
        <v>#NAME?</v>
      </c>
      <c r="Z292" s="146" t="e">
        <f t="shared" ca="1" si="78"/>
        <v>#NAME?</v>
      </c>
      <c r="AF292" s="13"/>
    </row>
    <row r="293" spans="14:32" ht="15">
      <c r="N293" s="138">
        <v>189</v>
      </c>
      <c r="O293" s="139">
        <f t="shared" ca="1" si="70"/>
        <v>45013</v>
      </c>
      <c r="P293" s="140">
        <f t="shared" ca="1" si="71"/>
        <v>1</v>
      </c>
      <c r="Q293" s="141" t="e">
        <f t="shared" ca="1" si="72"/>
        <v>#NAME?</v>
      </c>
      <c r="R293" s="138" t="e">
        <f ca="1">VLOOKUP(P293,Tabla13[[Aux]:[Dias Mes]],5,FALSE)</f>
        <v>#NAME?</v>
      </c>
      <c r="S293" s="142" t="e">
        <f ca="1">VLOOKUP(P293,Tabla13[[Aux]:[Infla Bid]],9,FALSE)</f>
        <v>#NAME?</v>
      </c>
      <c r="T293" s="142" t="e">
        <f ca="1">VLOOKUP(P293,Tabla13[[Aux]:[Infla Offer]],13,FALSE)</f>
        <v>#NAME?</v>
      </c>
      <c r="U293" s="143" t="e">
        <f t="shared" ca="1" si="74"/>
        <v>#NAME?</v>
      </c>
      <c r="V293" s="143" t="e">
        <f t="shared" ca="1" si="75"/>
        <v>#NAME?</v>
      </c>
      <c r="W293" s="143" t="e">
        <f t="shared" ca="1" si="73"/>
        <v>#NAME?</v>
      </c>
      <c r="X293" s="146" t="e">
        <f t="shared" ca="1" si="76"/>
        <v>#NAME?</v>
      </c>
      <c r="Y293" s="146" t="e">
        <f t="shared" ca="1" si="77"/>
        <v>#NAME?</v>
      </c>
      <c r="Z293" s="146" t="e">
        <f t="shared" ca="1" si="78"/>
        <v>#NAME?</v>
      </c>
      <c r="AF293" s="13"/>
    </row>
    <row r="294" spans="14:32" ht="15">
      <c r="N294" s="138">
        <v>190</v>
      </c>
      <c r="O294" s="139">
        <f t="shared" ca="1" si="70"/>
        <v>45014</v>
      </c>
      <c r="P294" s="140">
        <f t="shared" ca="1" si="71"/>
        <v>1</v>
      </c>
      <c r="Q294" s="141" t="e">
        <f t="shared" ca="1" si="72"/>
        <v>#NAME?</v>
      </c>
      <c r="R294" s="138" t="e">
        <f ca="1">VLOOKUP(P294,Tabla13[[Aux]:[Dias Mes]],5,FALSE)</f>
        <v>#NAME?</v>
      </c>
      <c r="S294" s="142" t="e">
        <f ca="1">VLOOKUP(P294,Tabla13[[Aux]:[Infla Bid]],9,FALSE)</f>
        <v>#NAME?</v>
      </c>
      <c r="T294" s="142" t="e">
        <f ca="1">VLOOKUP(P294,Tabla13[[Aux]:[Infla Offer]],13,FALSE)</f>
        <v>#NAME?</v>
      </c>
      <c r="U294" s="143" t="e">
        <f t="shared" ca="1" si="74"/>
        <v>#NAME?</v>
      </c>
      <c r="V294" s="143" t="e">
        <f t="shared" ca="1" si="75"/>
        <v>#NAME?</v>
      </c>
      <c r="W294" s="143" t="e">
        <f t="shared" ca="1" si="73"/>
        <v>#NAME?</v>
      </c>
      <c r="X294" s="146" t="e">
        <f t="shared" ca="1" si="76"/>
        <v>#NAME?</v>
      </c>
      <c r="Y294" s="146" t="e">
        <f t="shared" ca="1" si="77"/>
        <v>#NAME?</v>
      </c>
      <c r="Z294" s="146" t="e">
        <f t="shared" ca="1" si="78"/>
        <v>#NAME?</v>
      </c>
      <c r="AF294" s="13"/>
    </row>
    <row r="295" spans="14:32" ht="15">
      <c r="N295" s="138">
        <v>191</v>
      </c>
      <c r="O295" s="139">
        <f t="shared" ca="1" si="70"/>
        <v>45015</v>
      </c>
      <c r="P295" s="140">
        <f t="shared" ca="1" si="71"/>
        <v>1</v>
      </c>
      <c r="Q295" s="141" t="e">
        <f t="shared" ca="1" si="72"/>
        <v>#NAME?</v>
      </c>
      <c r="R295" s="138" t="e">
        <f ca="1">VLOOKUP(P295,Tabla13[[Aux]:[Dias Mes]],5,FALSE)</f>
        <v>#NAME?</v>
      </c>
      <c r="S295" s="142" t="e">
        <f ca="1">VLOOKUP(P295,Tabla13[[Aux]:[Infla Bid]],9,FALSE)</f>
        <v>#NAME?</v>
      </c>
      <c r="T295" s="142" t="e">
        <f ca="1">VLOOKUP(P295,Tabla13[[Aux]:[Infla Offer]],13,FALSE)</f>
        <v>#NAME?</v>
      </c>
      <c r="U295" s="143" t="e">
        <f t="shared" ca="1" si="74"/>
        <v>#NAME?</v>
      </c>
      <c r="V295" s="143" t="e">
        <f t="shared" ca="1" si="75"/>
        <v>#NAME?</v>
      </c>
      <c r="W295" s="143" t="e">
        <f t="shared" ca="1" si="73"/>
        <v>#NAME?</v>
      </c>
      <c r="X295" s="146" t="e">
        <f t="shared" ca="1" si="76"/>
        <v>#NAME?</v>
      </c>
      <c r="Y295" s="146" t="e">
        <f t="shared" ca="1" si="77"/>
        <v>#NAME?</v>
      </c>
      <c r="Z295" s="146" t="e">
        <f t="shared" ca="1" si="78"/>
        <v>#NAME?</v>
      </c>
      <c r="AF295" s="13"/>
    </row>
    <row r="296" spans="14:32" ht="15">
      <c r="N296" s="138">
        <v>192</v>
      </c>
      <c r="O296" s="139">
        <f t="shared" ref="O296:O359" ca="1" si="79">+N296+TODAY()+$O$102</f>
        <v>45016</v>
      </c>
      <c r="P296" s="140">
        <f t="shared" ref="P296:P359" ca="1" si="80">IF(DAY(O296)=9,MATCH(O296,$Q$75:$Q$100,1)-1,IFERROR(MATCH(O296,$Q$75:$Q$100,1),0))</f>
        <v>1</v>
      </c>
      <c r="Q296" s="141" t="e">
        <f t="shared" ref="Q296:Q359" ca="1" si="81">R296-(VLOOKUP(P296,$O$75:$Q$100,3,FALSE)-O296)</f>
        <v>#NAME?</v>
      </c>
      <c r="R296" s="138" t="e">
        <f ca="1">VLOOKUP(P296,Tabla13[[Aux]:[Dias Mes]],5,FALSE)</f>
        <v>#NAME?</v>
      </c>
      <c r="S296" s="142" t="e">
        <f ca="1">VLOOKUP(P296,Tabla13[[Aux]:[Infla Bid]],9,FALSE)</f>
        <v>#NAME?</v>
      </c>
      <c r="T296" s="142" t="e">
        <f ca="1">VLOOKUP(P296,Tabla13[[Aux]:[Infla Offer]],13,FALSE)</f>
        <v>#NAME?</v>
      </c>
      <c r="U296" s="143" t="e">
        <f t="shared" ca="1" si="74"/>
        <v>#NAME?</v>
      </c>
      <c r="V296" s="143" t="e">
        <f t="shared" ca="1" si="75"/>
        <v>#NAME?</v>
      </c>
      <c r="W296" s="143" t="e">
        <f t="shared" ref="W296:W359" ca="1" si="82">AVERAGE(U296:V296)</f>
        <v>#NAME?</v>
      </c>
      <c r="X296" s="146" t="e">
        <f t="shared" ca="1" si="76"/>
        <v>#NAME?</v>
      </c>
      <c r="Y296" s="146" t="e">
        <f t="shared" ca="1" si="77"/>
        <v>#NAME?</v>
      </c>
      <c r="Z296" s="146" t="e">
        <f t="shared" ca="1" si="78"/>
        <v>#NAME?</v>
      </c>
      <c r="AF296" s="13"/>
    </row>
    <row r="297" spans="14:32" ht="15">
      <c r="N297" s="138">
        <v>193</v>
      </c>
      <c r="O297" s="139">
        <f t="shared" ca="1" si="79"/>
        <v>45017</v>
      </c>
      <c r="P297" s="140">
        <f t="shared" ca="1" si="80"/>
        <v>1</v>
      </c>
      <c r="Q297" s="141" t="e">
        <f t="shared" ca="1" si="81"/>
        <v>#NAME?</v>
      </c>
      <c r="R297" s="138" t="e">
        <f ca="1">VLOOKUP(P297,Tabla13[[Aux]:[Dias Mes]],5,FALSE)</f>
        <v>#NAME?</v>
      </c>
      <c r="S297" s="142" t="e">
        <f ca="1">VLOOKUP(P297,Tabla13[[Aux]:[Infla Bid]],9,FALSE)</f>
        <v>#NAME?</v>
      </c>
      <c r="T297" s="142" t="e">
        <f ca="1">VLOOKUP(P297,Tabla13[[Aux]:[Infla Offer]],13,FALSE)</f>
        <v>#NAME?</v>
      </c>
      <c r="U297" s="143" t="e">
        <f t="shared" ref="U297:U360" ca="1" si="83">U296*(1+S297)^(1/R297)</f>
        <v>#NAME?</v>
      </c>
      <c r="V297" s="143" t="e">
        <f t="shared" ref="V297:V360" ca="1" si="84">V296*(1+T297)^(1/R297)</f>
        <v>#NAME?</v>
      </c>
      <c r="W297" s="143" t="e">
        <f t="shared" ca="1" si="82"/>
        <v>#NAME?</v>
      </c>
      <c r="X297" s="146" t="e">
        <f t="shared" ref="X297:X360" ca="1" si="85">(U297/$U$104-1)*360/N297</f>
        <v>#NAME?</v>
      </c>
      <c r="Y297" s="146" t="e">
        <f t="shared" ref="Y297:Y360" ca="1" si="86">(V297/$V$104-1)*360/N297</f>
        <v>#NAME?</v>
      </c>
      <c r="Z297" s="146" t="e">
        <f t="shared" ref="Z297:Z360" ca="1" si="87">+(Y297+X297)/2</f>
        <v>#NAME?</v>
      </c>
      <c r="AF297" s="13"/>
    </row>
    <row r="298" spans="14:32" ht="15">
      <c r="N298" s="138">
        <v>194</v>
      </c>
      <c r="O298" s="139">
        <f t="shared" ca="1" si="79"/>
        <v>45018</v>
      </c>
      <c r="P298" s="140">
        <f t="shared" ca="1" si="80"/>
        <v>1</v>
      </c>
      <c r="Q298" s="141" t="e">
        <f t="shared" ca="1" si="81"/>
        <v>#NAME?</v>
      </c>
      <c r="R298" s="138" t="e">
        <f ca="1">VLOOKUP(P298,Tabla13[[Aux]:[Dias Mes]],5,FALSE)</f>
        <v>#NAME?</v>
      </c>
      <c r="S298" s="142" t="e">
        <f ca="1">VLOOKUP(P298,Tabla13[[Aux]:[Infla Bid]],9,FALSE)</f>
        <v>#NAME?</v>
      </c>
      <c r="T298" s="142" t="e">
        <f ca="1">VLOOKUP(P298,Tabla13[[Aux]:[Infla Offer]],13,FALSE)</f>
        <v>#NAME?</v>
      </c>
      <c r="U298" s="143" t="e">
        <f t="shared" ca="1" si="83"/>
        <v>#NAME?</v>
      </c>
      <c r="V298" s="143" t="e">
        <f t="shared" ca="1" si="84"/>
        <v>#NAME?</v>
      </c>
      <c r="W298" s="143" t="e">
        <f t="shared" ca="1" si="82"/>
        <v>#NAME?</v>
      </c>
      <c r="X298" s="146" t="e">
        <f t="shared" ca="1" si="85"/>
        <v>#NAME?</v>
      </c>
      <c r="Y298" s="146" t="e">
        <f t="shared" ca="1" si="86"/>
        <v>#NAME?</v>
      </c>
      <c r="Z298" s="146" t="e">
        <f t="shared" ca="1" si="87"/>
        <v>#NAME?</v>
      </c>
      <c r="AF298" s="13"/>
    </row>
    <row r="299" spans="14:32" ht="15">
      <c r="N299" s="138">
        <v>195</v>
      </c>
      <c r="O299" s="139">
        <f t="shared" ca="1" si="79"/>
        <v>45019</v>
      </c>
      <c r="P299" s="140">
        <f t="shared" ca="1" si="80"/>
        <v>1</v>
      </c>
      <c r="Q299" s="141" t="e">
        <f t="shared" ca="1" si="81"/>
        <v>#NAME?</v>
      </c>
      <c r="R299" s="138" t="e">
        <f ca="1">VLOOKUP(P299,Tabla13[[Aux]:[Dias Mes]],5,FALSE)</f>
        <v>#NAME?</v>
      </c>
      <c r="S299" s="142" t="e">
        <f ca="1">VLOOKUP(P299,Tabla13[[Aux]:[Infla Bid]],9,FALSE)</f>
        <v>#NAME?</v>
      </c>
      <c r="T299" s="142" t="e">
        <f ca="1">VLOOKUP(P299,Tabla13[[Aux]:[Infla Offer]],13,FALSE)</f>
        <v>#NAME?</v>
      </c>
      <c r="U299" s="143" t="e">
        <f t="shared" ca="1" si="83"/>
        <v>#NAME?</v>
      </c>
      <c r="V299" s="143" t="e">
        <f t="shared" ca="1" si="84"/>
        <v>#NAME?</v>
      </c>
      <c r="W299" s="143" t="e">
        <f t="shared" ca="1" si="82"/>
        <v>#NAME?</v>
      </c>
      <c r="X299" s="146" t="e">
        <f t="shared" ca="1" si="85"/>
        <v>#NAME?</v>
      </c>
      <c r="Y299" s="146" t="e">
        <f t="shared" ca="1" si="86"/>
        <v>#NAME?</v>
      </c>
      <c r="Z299" s="146" t="e">
        <f t="shared" ca="1" si="87"/>
        <v>#NAME?</v>
      </c>
      <c r="AF299" s="13"/>
    </row>
    <row r="300" spans="14:32" ht="15">
      <c r="N300" s="138">
        <v>196</v>
      </c>
      <c r="O300" s="139">
        <f t="shared" ca="1" si="79"/>
        <v>45020</v>
      </c>
      <c r="P300" s="140">
        <f t="shared" ca="1" si="80"/>
        <v>1</v>
      </c>
      <c r="Q300" s="141" t="e">
        <f t="shared" ca="1" si="81"/>
        <v>#NAME?</v>
      </c>
      <c r="R300" s="138" t="e">
        <f ca="1">VLOOKUP(P300,Tabla13[[Aux]:[Dias Mes]],5,FALSE)</f>
        <v>#NAME?</v>
      </c>
      <c r="S300" s="142" t="e">
        <f ca="1">VLOOKUP(P300,Tabla13[[Aux]:[Infla Bid]],9,FALSE)</f>
        <v>#NAME?</v>
      </c>
      <c r="T300" s="142" t="e">
        <f ca="1">VLOOKUP(P300,Tabla13[[Aux]:[Infla Offer]],13,FALSE)</f>
        <v>#NAME?</v>
      </c>
      <c r="U300" s="143" t="e">
        <f t="shared" ca="1" si="83"/>
        <v>#NAME?</v>
      </c>
      <c r="V300" s="143" t="e">
        <f t="shared" ca="1" si="84"/>
        <v>#NAME?</v>
      </c>
      <c r="W300" s="143" t="e">
        <f t="shared" ca="1" si="82"/>
        <v>#NAME?</v>
      </c>
      <c r="X300" s="146" t="e">
        <f t="shared" ca="1" si="85"/>
        <v>#NAME?</v>
      </c>
      <c r="Y300" s="146" t="e">
        <f t="shared" ca="1" si="86"/>
        <v>#NAME?</v>
      </c>
      <c r="Z300" s="146" t="e">
        <f t="shared" ca="1" si="87"/>
        <v>#NAME?</v>
      </c>
      <c r="AF300" s="13"/>
    </row>
    <row r="301" spans="14:32" ht="15">
      <c r="N301" s="138">
        <v>197</v>
      </c>
      <c r="O301" s="139">
        <f t="shared" ca="1" si="79"/>
        <v>45021</v>
      </c>
      <c r="P301" s="140">
        <f t="shared" ca="1" si="80"/>
        <v>1</v>
      </c>
      <c r="Q301" s="141" t="e">
        <f t="shared" ca="1" si="81"/>
        <v>#NAME?</v>
      </c>
      <c r="R301" s="138" t="e">
        <f ca="1">VLOOKUP(P301,Tabla13[[Aux]:[Dias Mes]],5,FALSE)</f>
        <v>#NAME?</v>
      </c>
      <c r="S301" s="142" t="e">
        <f ca="1">VLOOKUP(P301,Tabla13[[Aux]:[Infla Bid]],9,FALSE)</f>
        <v>#NAME?</v>
      </c>
      <c r="T301" s="142" t="e">
        <f ca="1">VLOOKUP(P301,Tabla13[[Aux]:[Infla Offer]],13,FALSE)</f>
        <v>#NAME?</v>
      </c>
      <c r="U301" s="143" t="e">
        <f t="shared" ca="1" si="83"/>
        <v>#NAME?</v>
      </c>
      <c r="V301" s="143" t="e">
        <f t="shared" ca="1" si="84"/>
        <v>#NAME?</v>
      </c>
      <c r="W301" s="143" t="e">
        <f t="shared" ca="1" si="82"/>
        <v>#NAME?</v>
      </c>
      <c r="X301" s="146" t="e">
        <f t="shared" ca="1" si="85"/>
        <v>#NAME?</v>
      </c>
      <c r="Y301" s="146" t="e">
        <f t="shared" ca="1" si="86"/>
        <v>#NAME?</v>
      </c>
      <c r="Z301" s="146" t="e">
        <f t="shared" ca="1" si="87"/>
        <v>#NAME?</v>
      </c>
      <c r="AF301" s="13"/>
    </row>
    <row r="302" spans="14:32" ht="15">
      <c r="N302" s="138">
        <v>198</v>
      </c>
      <c r="O302" s="139">
        <f t="shared" ca="1" si="79"/>
        <v>45022</v>
      </c>
      <c r="P302" s="140">
        <f t="shared" ca="1" si="80"/>
        <v>1</v>
      </c>
      <c r="Q302" s="141" t="e">
        <f t="shared" ca="1" si="81"/>
        <v>#NAME?</v>
      </c>
      <c r="R302" s="138" t="e">
        <f ca="1">VLOOKUP(P302,Tabla13[[Aux]:[Dias Mes]],5,FALSE)</f>
        <v>#NAME?</v>
      </c>
      <c r="S302" s="142" t="e">
        <f ca="1">VLOOKUP(P302,Tabla13[[Aux]:[Infla Bid]],9,FALSE)</f>
        <v>#NAME?</v>
      </c>
      <c r="T302" s="142" t="e">
        <f ca="1">VLOOKUP(P302,Tabla13[[Aux]:[Infla Offer]],13,FALSE)</f>
        <v>#NAME?</v>
      </c>
      <c r="U302" s="143" t="e">
        <f t="shared" ca="1" si="83"/>
        <v>#NAME?</v>
      </c>
      <c r="V302" s="143" t="e">
        <f t="shared" ca="1" si="84"/>
        <v>#NAME?</v>
      </c>
      <c r="W302" s="143" t="e">
        <f t="shared" ca="1" si="82"/>
        <v>#NAME?</v>
      </c>
      <c r="X302" s="146" t="e">
        <f t="shared" ca="1" si="85"/>
        <v>#NAME?</v>
      </c>
      <c r="Y302" s="146" t="e">
        <f t="shared" ca="1" si="86"/>
        <v>#NAME?</v>
      </c>
      <c r="Z302" s="146" t="e">
        <f t="shared" ca="1" si="87"/>
        <v>#NAME?</v>
      </c>
      <c r="AF302" s="13"/>
    </row>
    <row r="303" spans="14:32" ht="15">
      <c r="N303" s="138">
        <v>199</v>
      </c>
      <c r="O303" s="139">
        <f t="shared" ca="1" si="79"/>
        <v>45023</v>
      </c>
      <c r="P303" s="140">
        <f t="shared" ca="1" si="80"/>
        <v>1</v>
      </c>
      <c r="Q303" s="141" t="e">
        <f t="shared" ca="1" si="81"/>
        <v>#NAME?</v>
      </c>
      <c r="R303" s="138" t="e">
        <f ca="1">VLOOKUP(P303,Tabla13[[Aux]:[Dias Mes]],5,FALSE)</f>
        <v>#NAME?</v>
      </c>
      <c r="S303" s="142" t="e">
        <f ca="1">VLOOKUP(P303,Tabla13[[Aux]:[Infla Bid]],9,FALSE)</f>
        <v>#NAME?</v>
      </c>
      <c r="T303" s="142" t="e">
        <f ca="1">VLOOKUP(P303,Tabla13[[Aux]:[Infla Offer]],13,FALSE)</f>
        <v>#NAME?</v>
      </c>
      <c r="U303" s="143" t="e">
        <f t="shared" ca="1" si="83"/>
        <v>#NAME?</v>
      </c>
      <c r="V303" s="143" t="e">
        <f t="shared" ca="1" si="84"/>
        <v>#NAME?</v>
      </c>
      <c r="W303" s="143" t="e">
        <f t="shared" ca="1" si="82"/>
        <v>#NAME?</v>
      </c>
      <c r="X303" s="146" t="e">
        <f t="shared" ca="1" si="85"/>
        <v>#NAME?</v>
      </c>
      <c r="Y303" s="146" t="e">
        <f t="shared" ca="1" si="86"/>
        <v>#NAME?</v>
      </c>
      <c r="Z303" s="146" t="e">
        <f t="shared" ca="1" si="87"/>
        <v>#NAME?</v>
      </c>
      <c r="AF303" s="13"/>
    </row>
    <row r="304" spans="14:32" ht="15">
      <c r="N304" s="138">
        <v>200</v>
      </c>
      <c r="O304" s="139">
        <f t="shared" ca="1" si="79"/>
        <v>45024</v>
      </c>
      <c r="P304" s="140">
        <f t="shared" ca="1" si="80"/>
        <v>1</v>
      </c>
      <c r="Q304" s="141" t="e">
        <f t="shared" ca="1" si="81"/>
        <v>#NAME?</v>
      </c>
      <c r="R304" s="138" t="e">
        <f ca="1">VLOOKUP(P304,Tabla13[[Aux]:[Dias Mes]],5,FALSE)</f>
        <v>#NAME?</v>
      </c>
      <c r="S304" s="142" t="e">
        <f ca="1">VLOOKUP(P304,Tabla13[[Aux]:[Infla Bid]],9,FALSE)</f>
        <v>#NAME?</v>
      </c>
      <c r="T304" s="142" t="e">
        <f ca="1">VLOOKUP(P304,Tabla13[[Aux]:[Infla Offer]],13,FALSE)</f>
        <v>#NAME?</v>
      </c>
      <c r="U304" s="143" t="e">
        <f t="shared" ca="1" si="83"/>
        <v>#NAME?</v>
      </c>
      <c r="V304" s="143" t="e">
        <f t="shared" ca="1" si="84"/>
        <v>#NAME?</v>
      </c>
      <c r="W304" s="143" t="e">
        <f t="shared" ca="1" si="82"/>
        <v>#NAME?</v>
      </c>
      <c r="X304" s="146" t="e">
        <f t="shared" ca="1" si="85"/>
        <v>#NAME?</v>
      </c>
      <c r="Y304" s="146" t="e">
        <f t="shared" ca="1" si="86"/>
        <v>#NAME?</v>
      </c>
      <c r="Z304" s="146" t="e">
        <f t="shared" ca="1" si="87"/>
        <v>#NAME?</v>
      </c>
      <c r="AF304" s="13"/>
    </row>
    <row r="305" spans="14:32" ht="15">
      <c r="N305" s="138">
        <v>201</v>
      </c>
      <c r="O305" s="139">
        <f t="shared" ca="1" si="79"/>
        <v>45025</v>
      </c>
      <c r="P305" s="140">
        <f t="shared" ca="1" si="80"/>
        <v>0</v>
      </c>
      <c r="Q305" s="141">
        <f t="shared" ca="1" si="81"/>
        <v>274</v>
      </c>
      <c r="R305" s="138">
        <f ca="1">VLOOKUP(P305,Tabla13[[Aux]:[Dias Mes]],5,FALSE)</f>
        <v>31</v>
      </c>
      <c r="S305" s="142">
        <f ca="1">VLOOKUP(P305,Tabla13[[Aux]:[Infla Bid]],9,FALSE)</f>
        <v>1.2E-2</v>
      </c>
      <c r="T305" s="142">
        <f ca="1">VLOOKUP(P305,Tabla13[[Aux]:[Infla Offer]],13,FALSE)</f>
        <v>1.2E-2</v>
      </c>
      <c r="U305" s="143" t="e">
        <f t="shared" ca="1" si="83"/>
        <v>#NAME?</v>
      </c>
      <c r="V305" s="143" t="e">
        <f t="shared" ca="1" si="84"/>
        <v>#NAME?</v>
      </c>
      <c r="W305" s="143" t="e">
        <f t="shared" ca="1" si="82"/>
        <v>#NAME?</v>
      </c>
      <c r="X305" s="146" t="e">
        <f t="shared" ca="1" si="85"/>
        <v>#NAME?</v>
      </c>
      <c r="Y305" s="146" t="e">
        <f t="shared" ca="1" si="86"/>
        <v>#NAME?</v>
      </c>
      <c r="Z305" s="146" t="e">
        <f t="shared" ca="1" si="87"/>
        <v>#NAME?</v>
      </c>
      <c r="AF305" s="13"/>
    </row>
    <row r="306" spans="14:32" ht="15">
      <c r="N306" s="138">
        <v>202</v>
      </c>
      <c r="O306" s="139">
        <f t="shared" ca="1" si="79"/>
        <v>45026</v>
      </c>
      <c r="P306" s="140">
        <f t="shared" ca="1" si="80"/>
        <v>1</v>
      </c>
      <c r="Q306" s="141" t="e">
        <f t="shared" ca="1" si="81"/>
        <v>#NAME?</v>
      </c>
      <c r="R306" s="138" t="e">
        <f ca="1">VLOOKUP(P306,Tabla13[[Aux]:[Dias Mes]],5,FALSE)</f>
        <v>#NAME?</v>
      </c>
      <c r="S306" s="142" t="e">
        <f ca="1">VLOOKUP(P306,Tabla13[[Aux]:[Infla Bid]],9,FALSE)</f>
        <v>#NAME?</v>
      </c>
      <c r="T306" s="142" t="e">
        <f ca="1">VLOOKUP(P306,Tabla13[[Aux]:[Infla Offer]],13,FALSE)</f>
        <v>#NAME?</v>
      </c>
      <c r="U306" s="143" t="e">
        <f t="shared" ca="1" si="83"/>
        <v>#NAME?</v>
      </c>
      <c r="V306" s="143" t="e">
        <f t="shared" ca="1" si="84"/>
        <v>#NAME?</v>
      </c>
      <c r="W306" s="143" t="e">
        <f t="shared" ca="1" si="82"/>
        <v>#NAME?</v>
      </c>
      <c r="X306" s="146" t="e">
        <f t="shared" ca="1" si="85"/>
        <v>#NAME?</v>
      </c>
      <c r="Y306" s="146" t="e">
        <f t="shared" ca="1" si="86"/>
        <v>#NAME?</v>
      </c>
      <c r="Z306" s="146" t="e">
        <f t="shared" ca="1" si="87"/>
        <v>#NAME?</v>
      </c>
      <c r="AF306" s="13"/>
    </row>
    <row r="307" spans="14:32" ht="15">
      <c r="N307" s="138">
        <v>203</v>
      </c>
      <c r="O307" s="139">
        <f t="shared" ca="1" si="79"/>
        <v>45027</v>
      </c>
      <c r="P307" s="140">
        <f t="shared" ca="1" si="80"/>
        <v>1</v>
      </c>
      <c r="Q307" s="141" t="e">
        <f t="shared" ca="1" si="81"/>
        <v>#NAME?</v>
      </c>
      <c r="R307" s="138" t="e">
        <f ca="1">VLOOKUP(P307,Tabla13[[Aux]:[Dias Mes]],5,FALSE)</f>
        <v>#NAME?</v>
      </c>
      <c r="S307" s="142" t="e">
        <f ca="1">VLOOKUP(P307,Tabla13[[Aux]:[Infla Bid]],9,FALSE)</f>
        <v>#NAME?</v>
      </c>
      <c r="T307" s="142" t="e">
        <f ca="1">VLOOKUP(P307,Tabla13[[Aux]:[Infla Offer]],13,FALSE)</f>
        <v>#NAME?</v>
      </c>
      <c r="U307" s="143" t="e">
        <f t="shared" ca="1" si="83"/>
        <v>#NAME?</v>
      </c>
      <c r="V307" s="143" t="e">
        <f t="shared" ca="1" si="84"/>
        <v>#NAME?</v>
      </c>
      <c r="W307" s="143" t="e">
        <f t="shared" ca="1" si="82"/>
        <v>#NAME?</v>
      </c>
      <c r="X307" s="146" t="e">
        <f t="shared" ca="1" si="85"/>
        <v>#NAME?</v>
      </c>
      <c r="Y307" s="146" t="e">
        <f t="shared" ca="1" si="86"/>
        <v>#NAME?</v>
      </c>
      <c r="Z307" s="146" t="e">
        <f t="shared" ca="1" si="87"/>
        <v>#NAME?</v>
      </c>
      <c r="AF307" s="13"/>
    </row>
    <row r="308" spans="14:32" ht="15">
      <c r="N308" s="138">
        <v>204</v>
      </c>
      <c r="O308" s="139">
        <f t="shared" ca="1" si="79"/>
        <v>45028</v>
      </c>
      <c r="P308" s="140">
        <f t="shared" ca="1" si="80"/>
        <v>1</v>
      </c>
      <c r="Q308" s="141" t="e">
        <f t="shared" ca="1" si="81"/>
        <v>#NAME?</v>
      </c>
      <c r="R308" s="138" t="e">
        <f ca="1">VLOOKUP(P308,Tabla13[[Aux]:[Dias Mes]],5,FALSE)</f>
        <v>#NAME?</v>
      </c>
      <c r="S308" s="142" t="e">
        <f ca="1">VLOOKUP(P308,Tabla13[[Aux]:[Infla Bid]],9,FALSE)</f>
        <v>#NAME?</v>
      </c>
      <c r="T308" s="142" t="e">
        <f ca="1">VLOOKUP(P308,Tabla13[[Aux]:[Infla Offer]],13,FALSE)</f>
        <v>#NAME?</v>
      </c>
      <c r="U308" s="143" t="e">
        <f t="shared" ca="1" si="83"/>
        <v>#NAME?</v>
      </c>
      <c r="V308" s="143" t="e">
        <f t="shared" ca="1" si="84"/>
        <v>#NAME?</v>
      </c>
      <c r="W308" s="143" t="e">
        <f t="shared" ca="1" si="82"/>
        <v>#NAME?</v>
      </c>
      <c r="X308" s="146" t="e">
        <f t="shared" ca="1" si="85"/>
        <v>#NAME?</v>
      </c>
      <c r="Y308" s="146" t="e">
        <f t="shared" ca="1" si="86"/>
        <v>#NAME?</v>
      </c>
      <c r="Z308" s="146" t="e">
        <f t="shared" ca="1" si="87"/>
        <v>#NAME?</v>
      </c>
      <c r="AF308" s="13"/>
    </row>
    <row r="309" spans="14:32" ht="15">
      <c r="N309" s="138">
        <v>205</v>
      </c>
      <c r="O309" s="139">
        <f t="shared" ca="1" si="79"/>
        <v>45029</v>
      </c>
      <c r="P309" s="140">
        <f t="shared" ca="1" si="80"/>
        <v>1</v>
      </c>
      <c r="Q309" s="141" t="e">
        <f t="shared" ca="1" si="81"/>
        <v>#NAME?</v>
      </c>
      <c r="R309" s="138" t="e">
        <f ca="1">VLOOKUP(P309,Tabla13[[Aux]:[Dias Mes]],5,FALSE)</f>
        <v>#NAME?</v>
      </c>
      <c r="S309" s="142" t="e">
        <f ca="1">VLOOKUP(P309,Tabla13[[Aux]:[Infla Bid]],9,FALSE)</f>
        <v>#NAME?</v>
      </c>
      <c r="T309" s="142" t="e">
        <f ca="1">VLOOKUP(P309,Tabla13[[Aux]:[Infla Offer]],13,FALSE)</f>
        <v>#NAME?</v>
      </c>
      <c r="U309" s="143" t="e">
        <f t="shared" ca="1" si="83"/>
        <v>#NAME?</v>
      </c>
      <c r="V309" s="143" t="e">
        <f t="shared" ca="1" si="84"/>
        <v>#NAME?</v>
      </c>
      <c r="W309" s="143" t="e">
        <f t="shared" ca="1" si="82"/>
        <v>#NAME?</v>
      </c>
      <c r="X309" s="146" t="e">
        <f t="shared" ca="1" si="85"/>
        <v>#NAME?</v>
      </c>
      <c r="Y309" s="146" t="e">
        <f t="shared" ca="1" si="86"/>
        <v>#NAME?</v>
      </c>
      <c r="Z309" s="146" t="e">
        <f t="shared" ca="1" si="87"/>
        <v>#NAME?</v>
      </c>
      <c r="AF309" s="13"/>
    </row>
    <row r="310" spans="14:32" ht="15">
      <c r="N310" s="138">
        <v>206</v>
      </c>
      <c r="O310" s="139">
        <f t="shared" ca="1" si="79"/>
        <v>45030</v>
      </c>
      <c r="P310" s="140">
        <f t="shared" ca="1" si="80"/>
        <v>1</v>
      </c>
      <c r="Q310" s="141" t="e">
        <f t="shared" ca="1" si="81"/>
        <v>#NAME?</v>
      </c>
      <c r="R310" s="138" t="e">
        <f ca="1">VLOOKUP(P310,Tabla13[[Aux]:[Dias Mes]],5,FALSE)</f>
        <v>#NAME?</v>
      </c>
      <c r="S310" s="142" t="e">
        <f ca="1">VLOOKUP(P310,Tabla13[[Aux]:[Infla Bid]],9,FALSE)</f>
        <v>#NAME?</v>
      </c>
      <c r="T310" s="142" t="e">
        <f ca="1">VLOOKUP(P310,Tabla13[[Aux]:[Infla Offer]],13,FALSE)</f>
        <v>#NAME?</v>
      </c>
      <c r="U310" s="143" t="e">
        <f t="shared" ca="1" si="83"/>
        <v>#NAME?</v>
      </c>
      <c r="V310" s="143" t="e">
        <f t="shared" ca="1" si="84"/>
        <v>#NAME?</v>
      </c>
      <c r="W310" s="143" t="e">
        <f t="shared" ca="1" si="82"/>
        <v>#NAME?</v>
      </c>
      <c r="X310" s="146" t="e">
        <f t="shared" ca="1" si="85"/>
        <v>#NAME?</v>
      </c>
      <c r="Y310" s="146" t="e">
        <f t="shared" ca="1" si="86"/>
        <v>#NAME?</v>
      </c>
      <c r="Z310" s="146" t="e">
        <f t="shared" ca="1" si="87"/>
        <v>#NAME?</v>
      </c>
      <c r="AF310" s="13"/>
    </row>
    <row r="311" spans="14:32" ht="15">
      <c r="N311" s="138">
        <v>207</v>
      </c>
      <c r="O311" s="139">
        <f t="shared" ca="1" si="79"/>
        <v>45031</v>
      </c>
      <c r="P311" s="140">
        <f t="shared" ca="1" si="80"/>
        <v>1</v>
      </c>
      <c r="Q311" s="141" t="e">
        <f t="shared" ca="1" si="81"/>
        <v>#NAME?</v>
      </c>
      <c r="R311" s="138" t="e">
        <f ca="1">VLOOKUP(P311,Tabla13[[Aux]:[Dias Mes]],5,FALSE)</f>
        <v>#NAME?</v>
      </c>
      <c r="S311" s="142" t="e">
        <f ca="1">VLOOKUP(P311,Tabla13[[Aux]:[Infla Bid]],9,FALSE)</f>
        <v>#NAME?</v>
      </c>
      <c r="T311" s="142" t="e">
        <f ca="1">VLOOKUP(P311,Tabla13[[Aux]:[Infla Offer]],13,FALSE)</f>
        <v>#NAME?</v>
      </c>
      <c r="U311" s="143" t="e">
        <f t="shared" ca="1" si="83"/>
        <v>#NAME?</v>
      </c>
      <c r="V311" s="143" t="e">
        <f t="shared" ca="1" si="84"/>
        <v>#NAME?</v>
      </c>
      <c r="W311" s="143" t="e">
        <f t="shared" ca="1" si="82"/>
        <v>#NAME?</v>
      </c>
      <c r="X311" s="146" t="e">
        <f t="shared" ca="1" si="85"/>
        <v>#NAME?</v>
      </c>
      <c r="Y311" s="146" t="e">
        <f t="shared" ca="1" si="86"/>
        <v>#NAME?</v>
      </c>
      <c r="Z311" s="146" t="e">
        <f t="shared" ca="1" si="87"/>
        <v>#NAME?</v>
      </c>
      <c r="AF311" s="13"/>
    </row>
    <row r="312" spans="14:32" ht="15">
      <c r="N312" s="138">
        <v>208</v>
      </c>
      <c r="O312" s="139">
        <f t="shared" ca="1" si="79"/>
        <v>45032</v>
      </c>
      <c r="P312" s="140">
        <f t="shared" ca="1" si="80"/>
        <v>1</v>
      </c>
      <c r="Q312" s="141" t="e">
        <f t="shared" ca="1" si="81"/>
        <v>#NAME?</v>
      </c>
      <c r="R312" s="138" t="e">
        <f ca="1">VLOOKUP(P312,Tabla13[[Aux]:[Dias Mes]],5,FALSE)</f>
        <v>#NAME?</v>
      </c>
      <c r="S312" s="142" t="e">
        <f ca="1">VLOOKUP(P312,Tabla13[[Aux]:[Infla Bid]],9,FALSE)</f>
        <v>#NAME?</v>
      </c>
      <c r="T312" s="142" t="e">
        <f ca="1">VLOOKUP(P312,Tabla13[[Aux]:[Infla Offer]],13,FALSE)</f>
        <v>#NAME?</v>
      </c>
      <c r="U312" s="143" t="e">
        <f t="shared" ca="1" si="83"/>
        <v>#NAME?</v>
      </c>
      <c r="V312" s="143" t="e">
        <f t="shared" ca="1" si="84"/>
        <v>#NAME?</v>
      </c>
      <c r="W312" s="143" t="e">
        <f t="shared" ca="1" si="82"/>
        <v>#NAME?</v>
      </c>
      <c r="X312" s="146" t="e">
        <f t="shared" ca="1" si="85"/>
        <v>#NAME?</v>
      </c>
      <c r="Y312" s="146" t="e">
        <f t="shared" ca="1" si="86"/>
        <v>#NAME?</v>
      </c>
      <c r="Z312" s="146" t="e">
        <f t="shared" ca="1" si="87"/>
        <v>#NAME?</v>
      </c>
      <c r="AF312" s="13"/>
    </row>
    <row r="313" spans="14:32" ht="15">
      <c r="N313" s="138">
        <v>209</v>
      </c>
      <c r="O313" s="139">
        <f t="shared" ca="1" si="79"/>
        <v>45033</v>
      </c>
      <c r="P313" s="140">
        <f t="shared" ca="1" si="80"/>
        <v>1</v>
      </c>
      <c r="Q313" s="141" t="e">
        <f t="shared" ca="1" si="81"/>
        <v>#NAME?</v>
      </c>
      <c r="R313" s="138" t="e">
        <f ca="1">VLOOKUP(P313,Tabla13[[Aux]:[Dias Mes]],5,FALSE)</f>
        <v>#NAME?</v>
      </c>
      <c r="S313" s="142" t="e">
        <f ca="1">VLOOKUP(P313,Tabla13[[Aux]:[Infla Bid]],9,FALSE)</f>
        <v>#NAME?</v>
      </c>
      <c r="T313" s="142" t="e">
        <f ca="1">VLOOKUP(P313,Tabla13[[Aux]:[Infla Offer]],13,FALSE)</f>
        <v>#NAME?</v>
      </c>
      <c r="U313" s="143" t="e">
        <f t="shared" ca="1" si="83"/>
        <v>#NAME?</v>
      </c>
      <c r="V313" s="143" t="e">
        <f t="shared" ca="1" si="84"/>
        <v>#NAME?</v>
      </c>
      <c r="W313" s="143" t="e">
        <f t="shared" ca="1" si="82"/>
        <v>#NAME?</v>
      </c>
      <c r="X313" s="146" t="e">
        <f t="shared" ca="1" si="85"/>
        <v>#NAME?</v>
      </c>
      <c r="Y313" s="146" t="e">
        <f t="shared" ca="1" si="86"/>
        <v>#NAME?</v>
      </c>
      <c r="Z313" s="146" t="e">
        <f t="shared" ca="1" si="87"/>
        <v>#NAME?</v>
      </c>
      <c r="AF313" s="13"/>
    </row>
    <row r="314" spans="14:32" ht="15">
      <c r="N314" s="138">
        <v>210</v>
      </c>
      <c r="O314" s="139">
        <f t="shared" ca="1" si="79"/>
        <v>45034</v>
      </c>
      <c r="P314" s="140">
        <f t="shared" ca="1" si="80"/>
        <v>1</v>
      </c>
      <c r="Q314" s="141" t="e">
        <f t="shared" ca="1" si="81"/>
        <v>#NAME?</v>
      </c>
      <c r="R314" s="138" t="e">
        <f ca="1">VLOOKUP(P314,Tabla13[[Aux]:[Dias Mes]],5,FALSE)</f>
        <v>#NAME?</v>
      </c>
      <c r="S314" s="142" t="e">
        <f ca="1">VLOOKUP(P314,Tabla13[[Aux]:[Infla Bid]],9,FALSE)</f>
        <v>#NAME?</v>
      </c>
      <c r="T314" s="142" t="e">
        <f ca="1">VLOOKUP(P314,Tabla13[[Aux]:[Infla Offer]],13,FALSE)</f>
        <v>#NAME?</v>
      </c>
      <c r="U314" s="143" t="e">
        <f t="shared" ca="1" si="83"/>
        <v>#NAME?</v>
      </c>
      <c r="V314" s="143" t="e">
        <f t="shared" ca="1" si="84"/>
        <v>#NAME?</v>
      </c>
      <c r="W314" s="143" t="e">
        <f t="shared" ca="1" si="82"/>
        <v>#NAME?</v>
      </c>
      <c r="X314" s="146" t="e">
        <f t="shared" ca="1" si="85"/>
        <v>#NAME?</v>
      </c>
      <c r="Y314" s="146" t="e">
        <f t="shared" ca="1" si="86"/>
        <v>#NAME?</v>
      </c>
      <c r="Z314" s="146" t="e">
        <f t="shared" ca="1" si="87"/>
        <v>#NAME?</v>
      </c>
      <c r="AF314" s="13"/>
    </row>
    <row r="315" spans="14:32" ht="15">
      <c r="N315" s="138">
        <v>211</v>
      </c>
      <c r="O315" s="139">
        <f t="shared" ca="1" si="79"/>
        <v>45035</v>
      </c>
      <c r="P315" s="140">
        <f t="shared" ca="1" si="80"/>
        <v>1</v>
      </c>
      <c r="Q315" s="141" t="e">
        <f t="shared" ca="1" si="81"/>
        <v>#NAME?</v>
      </c>
      <c r="R315" s="138" t="e">
        <f ca="1">VLOOKUP(P315,Tabla13[[Aux]:[Dias Mes]],5,FALSE)</f>
        <v>#NAME?</v>
      </c>
      <c r="S315" s="142" t="e">
        <f ca="1">VLOOKUP(P315,Tabla13[[Aux]:[Infla Bid]],9,FALSE)</f>
        <v>#NAME?</v>
      </c>
      <c r="T315" s="142" t="e">
        <f ca="1">VLOOKUP(P315,Tabla13[[Aux]:[Infla Offer]],13,FALSE)</f>
        <v>#NAME?</v>
      </c>
      <c r="U315" s="143" t="e">
        <f t="shared" ca="1" si="83"/>
        <v>#NAME?</v>
      </c>
      <c r="V315" s="143" t="e">
        <f t="shared" ca="1" si="84"/>
        <v>#NAME?</v>
      </c>
      <c r="W315" s="143" t="e">
        <f t="shared" ca="1" si="82"/>
        <v>#NAME?</v>
      </c>
      <c r="X315" s="146" t="e">
        <f t="shared" ca="1" si="85"/>
        <v>#NAME?</v>
      </c>
      <c r="Y315" s="146" t="e">
        <f t="shared" ca="1" si="86"/>
        <v>#NAME?</v>
      </c>
      <c r="Z315" s="146" t="e">
        <f t="shared" ca="1" si="87"/>
        <v>#NAME?</v>
      </c>
      <c r="AF315" s="13"/>
    </row>
    <row r="316" spans="14:32" ht="15">
      <c r="N316" s="138">
        <v>212</v>
      </c>
      <c r="O316" s="139">
        <f t="shared" ca="1" si="79"/>
        <v>45036</v>
      </c>
      <c r="P316" s="140">
        <f t="shared" ca="1" si="80"/>
        <v>1</v>
      </c>
      <c r="Q316" s="141" t="e">
        <f t="shared" ca="1" si="81"/>
        <v>#NAME?</v>
      </c>
      <c r="R316" s="138" t="e">
        <f ca="1">VLOOKUP(P316,Tabla13[[Aux]:[Dias Mes]],5,FALSE)</f>
        <v>#NAME?</v>
      </c>
      <c r="S316" s="142" t="e">
        <f ca="1">VLOOKUP(P316,Tabla13[[Aux]:[Infla Bid]],9,FALSE)</f>
        <v>#NAME?</v>
      </c>
      <c r="T316" s="142" t="e">
        <f ca="1">VLOOKUP(P316,Tabla13[[Aux]:[Infla Offer]],13,FALSE)</f>
        <v>#NAME?</v>
      </c>
      <c r="U316" s="143" t="e">
        <f t="shared" ca="1" si="83"/>
        <v>#NAME?</v>
      </c>
      <c r="V316" s="143" t="e">
        <f t="shared" ca="1" si="84"/>
        <v>#NAME?</v>
      </c>
      <c r="W316" s="143" t="e">
        <f t="shared" ca="1" si="82"/>
        <v>#NAME?</v>
      </c>
      <c r="X316" s="146" t="e">
        <f t="shared" ca="1" si="85"/>
        <v>#NAME?</v>
      </c>
      <c r="Y316" s="146" t="e">
        <f t="shared" ca="1" si="86"/>
        <v>#NAME?</v>
      </c>
      <c r="Z316" s="146" t="e">
        <f t="shared" ca="1" si="87"/>
        <v>#NAME?</v>
      </c>
      <c r="AF316" s="13"/>
    </row>
    <row r="317" spans="14:32" ht="15">
      <c r="N317" s="138">
        <v>213</v>
      </c>
      <c r="O317" s="139">
        <f t="shared" ca="1" si="79"/>
        <v>45037</v>
      </c>
      <c r="P317" s="140">
        <f t="shared" ca="1" si="80"/>
        <v>1</v>
      </c>
      <c r="Q317" s="141" t="e">
        <f t="shared" ca="1" si="81"/>
        <v>#NAME?</v>
      </c>
      <c r="R317" s="138" t="e">
        <f ca="1">VLOOKUP(P317,Tabla13[[Aux]:[Dias Mes]],5,FALSE)</f>
        <v>#NAME?</v>
      </c>
      <c r="S317" s="142" t="e">
        <f ca="1">VLOOKUP(P317,Tabla13[[Aux]:[Infla Bid]],9,FALSE)</f>
        <v>#NAME?</v>
      </c>
      <c r="T317" s="142" t="e">
        <f ca="1">VLOOKUP(P317,Tabla13[[Aux]:[Infla Offer]],13,FALSE)</f>
        <v>#NAME?</v>
      </c>
      <c r="U317" s="143" t="e">
        <f t="shared" ca="1" si="83"/>
        <v>#NAME?</v>
      </c>
      <c r="V317" s="143" t="e">
        <f t="shared" ca="1" si="84"/>
        <v>#NAME?</v>
      </c>
      <c r="W317" s="143" t="e">
        <f t="shared" ca="1" si="82"/>
        <v>#NAME?</v>
      </c>
      <c r="X317" s="146" t="e">
        <f t="shared" ca="1" si="85"/>
        <v>#NAME?</v>
      </c>
      <c r="Y317" s="146" t="e">
        <f t="shared" ca="1" si="86"/>
        <v>#NAME?</v>
      </c>
      <c r="Z317" s="146" t="e">
        <f t="shared" ca="1" si="87"/>
        <v>#NAME?</v>
      </c>
      <c r="AF317" s="13"/>
    </row>
    <row r="318" spans="14:32" ht="15">
      <c r="N318" s="138">
        <v>214</v>
      </c>
      <c r="O318" s="139">
        <f t="shared" ca="1" si="79"/>
        <v>45038</v>
      </c>
      <c r="P318" s="140">
        <f t="shared" ca="1" si="80"/>
        <v>1</v>
      </c>
      <c r="Q318" s="141" t="e">
        <f t="shared" ca="1" si="81"/>
        <v>#NAME?</v>
      </c>
      <c r="R318" s="138" t="e">
        <f ca="1">VLOOKUP(P318,Tabla13[[Aux]:[Dias Mes]],5,FALSE)</f>
        <v>#NAME?</v>
      </c>
      <c r="S318" s="142" t="e">
        <f ca="1">VLOOKUP(P318,Tabla13[[Aux]:[Infla Bid]],9,FALSE)</f>
        <v>#NAME?</v>
      </c>
      <c r="T318" s="142" t="e">
        <f ca="1">VLOOKUP(P318,Tabla13[[Aux]:[Infla Offer]],13,FALSE)</f>
        <v>#NAME?</v>
      </c>
      <c r="U318" s="143" t="e">
        <f t="shared" ca="1" si="83"/>
        <v>#NAME?</v>
      </c>
      <c r="V318" s="143" t="e">
        <f t="shared" ca="1" si="84"/>
        <v>#NAME?</v>
      </c>
      <c r="W318" s="143" t="e">
        <f t="shared" ca="1" si="82"/>
        <v>#NAME?</v>
      </c>
      <c r="X318" s="146" t="e">
        <f t="shared" ca="1" si="85"/>
        <v>#NAME?</v>
      </c>
      <c r="Y318" s="146" t="e">
        <f t="shared" ca="1" si="86"/>
        <v>#NAME?</v>
      </c>
      <c r="Z318" s="146" t="e">
        <f t="shared" ca="1" si="87"/>
        <v>#NAME?</v>
      </c>
      <c r="AF318" s="13"/>
    </row>
    <row r="319" spans="14:32" ht="15">
      <c r="N319" s="138">
        <v>215</v>
      </c>
      <c r="O319" s="139">
        <f t="shared" ca="1" si="79"/>
        <v>45039</v>
      </c>
      <c r="P319" s="140">
        <f t="shared" ca="1" si="80"/>
        <v>1</v>
      </c>
      <c r="Q319" s="141" t="e">
        <f t="shared" ca="1" si="81"/>
        <v>#NAME?</v>
      </c>
      <c r="R319" s="138" t="e">
        <f ca="1">VLOOKUP(P319,Tabla13[[Aux]:[Dias Mes]],5,FALSE)</f>
        <v>#NAME?</v>
      </c>
      <c r="S319" s="142" t="e">
        <f ca="1">VLOOKUP(P319,Tabla13[[Aux]:[Infla Bid]],9,FALSE)</f>
        <v>#NAME?</v>
      </c>
      <c r="T319" s="142" t="e">
        <f ca="1">VLOOKUP(P319,Tabla13[[Aux]:[Infla Offer]],13,FALSE)</f>
        <v>#NAME?</v>
      </c>
      <c r="U319" s="143" t="e">
        <f t="shared" ca="1" si="83"/>
        <v>#NAME?</v>
      </c>
      <c r="V319" s="143" t="e">
        <f t="shared" ca="1" si="84"/>
        <v>#NAME?</v>
      </c>
      <c r="W319" s="143" t="e">
        <f t="shared" ca="1" si="82"/>
        <v>#NAME?</v>
      </c>
      <c r="X319" s="146" t="e">
        <f t="shared" ca="1" si="85"/>
        <v>#NAME?</v>
      </c>
      <c r="Y319" s="146" t="e">
        <f t="shared" ca="1" si="86"/>
        <v>#NAME?</v>
      </c>
      <c r="Z319" s="146" t="e">
        <f t="shared" ca="1" si="87"/>
        <v>#NAME?</v>
      </c>
      <c r="AF319" s="13"/>
    </row>
    <row r="320" spans="14:32" ht="15">
      <c r="N320" s="138">
        <v>216</v>
      </c>
      <c r="O320" s="139">
        <f t="shared" ca="1" si="79"/>
        <v>45040</v>
      </c>
      <c r="P320" s="140">
        <f t="shared" ca="1" si="80"/>
        <v>1</v>
      </c>
      <c r="Q320" s="141" t="e">
        <f t="shared" ca="1" si="81"/>
        <v>#NAME?</v>
      </c>
      <c r="R320" s="138" t="e">
        <f ca="1">VLOOKUP(P320,Tabla13[[Aux]:[Dias Mes]],5,FALSE)</f>
        <v>#NAME?</v>
      </c>
      <c r="S320" s="142" t="e">
        <f ca="1">VLOOKUP(P320,Tabla13[[Aux]:[Infla Bid]],9,FALSE)</f>
        <v>#NAME?</v>
      </c>
      <c r="T320" s="142" t="e">
        <f ca="1">VLOOKUP(P320,Tabla13[[Aux]:[Infla Offer]],13,FALSE)</f>
        <v>#NAME?</v>
      </c>
      <c r="U320" s="143" t="e">
        <f t="shared" ca="1" si="83"/>
        <v>#NAME?</v>
      </c>
      <c r="V320" s="143" t="e">
        <f t="shared" ca="1" si="84"/>
        <v>#NAME?</v>
      </c>
      <c r="W320" s="143" t="e">
        <f t="shared" ca="1" si="82"/>
        <v>#NAME?</v>
      </c>
      <c r="X320" s="146" t="e">
        <f t="shared" ca="1" si="85"/>
        <v>#NAME?</v>
      </c>
      <c r="Y320" s="146" t="e">
        <f t="shared" ca="1" si="86"/>
        <v>#NAME?</v>
      </c>
      <c r="Z320" s="146" t="e">
        <f t="shared" ca="1" si="87"/>
        <v>#NAME?</v>
      </c>
      <c r="AF320" s="13"/>
    </row>
    <row r="321" spans="14:32" ht="15">
      <c r="N321" s="138">
        <v>217</v>
      </c>
      <c r="O321" s="139">
        <f t="shared" ca="1" si="79"/>
        <v>45041</v>
      </c>
      <c r="P321" s="140">
        <f t="shared" ca="1" si="80"/>
        <v>1</v>
      </c>
      <c r="Q321" s="141" t="e">
        <f t="shared" ca="1" si="81"/>
        <v>#NAME?</v>
      </c>
      <c r="R321" s="138" t="e">
        <f ca="1">VLOOKUP(P321,Tabla13[[Aux]:[Dias Mes]],5,FALSE)</f>
        <v>#NAME?</v>
      </c>
      <c r="S321" s="142" t="e">
        <f ca="1">VLOOKUP(P321,Tabla13[[Aux]:[Infla Bid]],9,FALSE)</f>
        <v>#NAME?</v>
      </c>
      <c r="T321" s="142" t="e">
        <f ca="1">VLOOKUP(P321,Tabla13[[Aux]:[Infla Offer]],13,FALSE)</f>
        <v>#NAME?</v>
      </c>
      <c r="U321" s="143" t="e">
        <f t="shared" ca="1" si="83"/>
        <v>#NAME?</v>
      </c>
      <c r="V321" s="143" t="e">
        <f t="shared" ca="1" si="84"/>
        <v>#NAME?</v>
      </c>
      <c r="W321" s="143" t="e">
        <f t="shared" ca="1" si="82"/>
        <v>#NAME?</v>
      </c>
      <c r="X321" s="146" t="e">
        <f t="shared" ca="1" si="85"/>
        <v>#NAME?</v>
      </c>
      <c r="Y321" s="146" t="e">
        <f t="shared" ca="1" si="86"/>
        <v>#NAME?</v>
      </c>
      <c r="Z321" s="146" t="e">
        <f t="shared" ca="1" si="87"/>
        <v>#NAME?</v>
      </c>
      <c r="AF321" s="13"/>
    </row>
    <row r="322" spans="14:32" ht="15">
      <c r="N322" s="138">
        <v>218</v>
      </c>
      <c r="O322" s="139">
        <f t="shared" ca="1" si="79"/>
        <v>45042</v>
      </c>
      <c r="P322" s="140">
        <f t="shared" ca="1" si="80"/>
        <v>1</v>
      </c>
      <c r="Q322" s="141" t="e">
        <f t="shared" ca="1" si="81"/>
        <v>#NAME?</v>
      </c>
      <c r="R322" s="138" t="e">
        <f ca="1">VLOOKUP(P322,Tabla13[[Aux]:[Dias Mes]],5,FALSE)</f>
        <v>#NAME?</v>
      </c>
      <c r="S322" s="142" t="e">
        <f ca="1">VLOOKUP(P322,Tabla13[[Aux]:[Infla Bid]],9,FALSE)</f>
        <v>#NAME?</v>
      </c>
      <c r="T322" s="142" t="e">
        <f ca="1">VLOOKUP(P322,Tabla13[[Aux]:[Infla Offer]],13,FALSE)</f>
        <v>#NAME?</v>
      </c>
      <c r="U322" s="143" t="e">
        <f t="shared" ca="1" si="83"/>
        <v>#NAME?</v>
      </c>
      <c r="V322" s="143" t="e">
        <f t="shared" ca="1" si="84"/>
        <v>#NAME?</v>
      </c>
      <c r="W322" s="143" t="e">
        <f t="shared" ca="1" si="82"/>
        <v>#NAME?</v>
      </c>
      <c r="X322" s="146" t="e">
        <f t="shared" ca="1" si="85"/>
        <v>#NAME?</v>
      </c>
      <c r="Y322" s="146" t="e">
        <f t="shared" ca="1" si="86"/>
        <v>#NAME?</v>
      </c>
      <c r="Z322" s="146" t="e">
        <f t="shared" ca="1" si="87"/>
        <v>#NAME?</v>
      </c>
      <c r="AF322" s="13"/>
    </row>
    <row r="323" spans="14:32" ht="15">
      <c r="N323" s="138">
        <v>219</v>
      </c>
      <c r="O323" s="139">
        <f t="shared" ca="1" si="79"/>
        <v>45043</v>
      </c>
      <c r="P323" s="140">
        <f t="shared" ca="1" si="80"/>
        <v>1</v>
      </c>
      <c r="Q323" s="141" t="e">
        <f t="shared" ca="1" si="81"/>
        <v>#NAME?</v>
      </c>
      <c r="R323" s="138" t="e">
        <f ca="1">VLOOKUP(P323,Tabla13[[Aux]:[Dias Mes]],5,FALSE)</f>
        <v>#NAME?</v>
      </c>
      <c r="S323" s="142" t="e">
        <f ca="1">VLOOKUP(P323,Tabla13[[Aux]:[Infla Bid]],9,FALSE)</f>
        <v>#NAME?</v>
      </c>
      <c r="T323" s="142" t="e">
        <f ca="1">VLOOKUP(P323,Tabla13[[Aux]:[Infla Offer]],13,FALSE)</f>
        <v>#NAME?</v>
      </c>
      <c r="U323" s="143" t="e">
        <f t="shared" ca="1" si="83"/>
        <v>#NAME?</v>
      </c>
      <c r="V323" s="143" t="e">
        <f t="shared" ca="1" si="84"/>
        <v>#NAME?</v>
      </c>
      <c r="W323" s="143" t="e">
        <f t="shared" ca="1" si="82"/>
        <v>#NAME?</v>
      </c>
      <c r="X323" s="146" t="e">
        <f t="shared" ca="1" si="85"/>
        <v>#NAME?</v>
      </c>
      <c r="Y323" s="146" t="e">
        <f t="shared" ca="1" si="86"/>
        <v>#NAME?</v>
      </c>
      <c r="Z323" s="146" t="e">
        <f t="shared" ca="1" si="87"/>
        <v>#NAME?</v>
      </c>
      <c r="AF323" s="13"/>
    </row>
    <row r="324" spans="14:32" ht="15">
      <c r="N324" s="138">
        <v>220</v>
      </c>
      <c r="O324" s="139">
        <f t="shared" ca="1" si="79"/>
        <v>45044</v>
      </c>
      <c r="P324" s="140">
        <f t="shared" ca="1" si="80"/>
        <v>1</v>
      </c>
      <c r="Q324" s="141" t="e">
        <f t="shared" ca="1" si="81"/>
        <v>#NAME?</v>
      </c>
      <c r="R324" s="138" t="e">
        <f ca="1">VLOOKUP(P324,Tabla13[[Aux]:[Dias Mes]],5,FALSE)</f>
        <v>#NAME?</v>
      </c>
      <c r="S324" s="142" t="e">
        <f ca="1">VLOOKUP(P324,Tabla13[[Aux]:[Infla Bid]],9,FALSE)</f>
        <v>#NAME?</v>
      </c>
      <c r="T324" s="142" t="e">
        <f ca="1">VLOOKUP(P324,Tabla13[[Aux]:[Infla Offer]],13,FALSE)</f>
        <v>#NAME?</v>
      </c>
      <c r="U324" s="143" t="e">
        <f t="shared" ca="1" si="83"/>
        <v>#NAME?</v>
      </c>
      <c r="V324" s="143" t="e">
        <f t="shared" ca="1" si="84"/>
        <v>#NAME?</v>
      </c>
      <c r="W324" s="143" t="e">
        <f t="shared" ca="1" si="82"/>
        <v>#NAME?</v>
      </c>
      <c r="X324" s="146" t="e">
        <f t="shared" ca="1" si="85"/>
        <v>#NAME?</v>
      </c>
      <c r="Y324" s="146" t="e">
        <f t="shared" ca="1" si="86"/>
        <v>#NAME?</v>
      </c>
      <c r="Z324" s="146" t="e">
        <f t="shared" ca="1" si="87"/>
        <v>#NAME?</v>
      </c>
      <c r="AF324" s="13"/>
    </row>
    <row r="325" spans="14:32" ht="15">
      <c r="N325" s="138">
        <v>221</v>
      </c>
      <c r="O325" s="139">
        <f t="shared" ca="1" si="79"/>
        <v>45045</v>
      </c>
      <c r="P325" s="140">
        <f t="shared" ca="1" si="80"/>
        <v>1</v>
      </c>
      <c r="Q325" s="141" t="e">
        <f t="shared" ca="1" si="81"/>
        <v>#NAME?</v>
      </c>
      <c r="R325" s="138" t="e">
        <f ca="1">VLOOKUP(P325,Tabla13[[Aux]:[Dias Mes]],5,FALSE)</f>
        <v>#NAME?</v>
      </c>
      <c r="S325" s="142" t="e">
        <f ca="1">VLOOKUP(P325,Tabla13[[Aux]:[Infla Bid]],9,FALSE)</f>
        <v>#NAME?</v>
      </c>
      <c r="T325" s="142" t="e">
        <f ca="1">VLOOKUP(P325,Tabla13[[Aux]:[Infla Offer]],13,FALSE)</f>
        <v>#NAME?</v>
      </c>
      <c r="U325" s="143" t="e">
        <f t="shared" ca="1" si="83"/>
        <v>#NAME?</v>
      </c>
      <c r="V325" s="143" t="e">
        <f t="shared" ca="1" si="84"/>
        <v>#NAME?</v>
      </c>
      <c r="W325" s="143" t="e">
        <f t="shared" ca="1" si="82"/>
        <v>#NAME?</v>
      </c>
      <c r="X325" s="146" t="e">
        <f t="shared" ca="1" si="85"/>
        <v>#NAME?</v>
      </c>
      <c r="Y325" s="146" t="e">
        <f t="shared" ca="1" si="86"/>
        <v>#NAME?</v>
      </c>
      <c r="Z325" s="146" t="e">
        <f t="shared" ca="1" si="87"/>
        <v>#NAME?</v>
      </c>
      <c r="AF325" s="13"/>
    </row>
    <row r="326" spans="14:32" ht="15">
      <c r="N326" s="138">
        <v>222</v>
      </c>
      <c r="O326" s="139">
        <f t="shared" ca="1" si="79"/>
        <v>45046</v>
      </c>
      <c r="P326" s="140">
        <f t="shared" ca="1" si="80"/>
        <v>1</v>
      </c>
      <c r="Q326" s="141" t="e">
        <f t="shared" ca="1" si="81"/>
        <v>#NAME?</v>
      </c>
      <c r="R326" s="138" t="e">
        <f ca="1">VLOOKUP(P326,Tabla13[[Aux]:[Dias Mes]],5,FALSE)</f>
        <v>#NAME?</v>
      </c>
      <c r="S326" s="142" t="e">
        <f ca="1">VLOOKUP(P326,Tabla13[[Aux]:[Infla Bid]],9,FALSE)</f>
        <v>#NAME?</v>
      </c>
      <c r="T326" s="142" t="e">
        <f ca="1">VLOOKUP(P326,Tabla13[[Aux]:[Infla Offer]],13,FALSE)</f>
        <v>#NAME?</v>
      </c>
      <c r="U326" s="143" t="e">
        <f t="shared" ca="1" si="83"/>
        <v>#NAME?</v>
      </c>
      <c r="V326" s="143" t="e">
        <f t="shared" ca="1" si="84"/>
        <v>#NAME?</v>
      </c>
      <c r="W326" s="143" t="e">
        <f t="shared" ca="1" si="82"/>
        <v>#NAME?</v>
      </c>
      <c r="X326" s="146" t="e">
        <f t="shared" ca="1" si="85"/>
        <v>#NAME?</v>
      </c>
      <c r="Y326" s="146" t="e">
        <f t="shared" ca="1" si="86"/>
        <v>#NAME?</v>
      </c>
      <c r="Z326" s="146" t="e">
        <f t="shared" ca="1" si="87"/>
        <v>#NAME?</v>
      </c>
      <c r="AF326" s="13"/>
    </row>
    <row r="327" spans="14:32" ht="15">
      <c r="N327" s="138">
        <v>223</v>
      </c>
      <c r="O327" s="139">
        <f t="shared" ca="1" si="79"/>
        <v>45047</v>
      </c>
      <c r="P327" s="140">
        <f t="shared" ca="1" si="80"/>
        <v>1</v>
      </c>
      <c r="Q327" s="141" t="e">
        <f t="shared" ca="1" si="81"/>
        <v>#NAME?</v>
      </c>
      <c r="R327" s="138" t="e">
        <f ca="1">VLOOKUP(P327,Tabla13[[Aux]:[Dias Mes]],5,FALSE)</f>
        <v>#NAME?</v>
      </c>
      <c r="S327" s="142" t="e">
        <f ca="1">VLOOKUP(P327,Tabla13[[Aux]:[Infla Bid]],9,FALSE)</f>
        <v>#NAME?</v>
      </c>
      <c r="T327" s="142" t="e">
        <f ca="1">VLOOKUP(P327,Tabla13[[Aux]:[Infla Offer]],13,FALSE)</f>
        <v>#NAME?</v>
      </c>
      <c r="U327" s="143" t="e">
        <f t="shared" ca="1" si="83"/>
        <v>#NAME?</v>
      </c>
      <c r="V327" s="143" t="e">
        <f t="shared" ca="1" si="84"/>
        <v>#NAME?</v>
      </c>
      <c r="W327" s="143" t="e">
        <f t="shared" ca="1" si="82"/>
        <v>#NAME?</v>
      </c>
      <c r="X327" s="146" t="e">
        <f t="shared" ca="1" si="85"/>
        <v>#NAME?</v>
      </c>
      <c r="Y327" s="146" t="e">
        <f t="shared" ca="1" si="86"/>
        <v>#NAME?</v>
      </c>
      <c r="Z327" s="146" t="e">
        <f t="shared" ca="1" si="87"/>
        <v>#NAME?</v>
      </c>
      <c r="AF327" s="13"/>
    </row>
    <row r="328" spans="14:32" ht="15">
      <c r="N328" s="138">
        <v>224</v>
      </c>
      <c r="O328" s="139">
        <f t="shared" ca="1" si="79"/>
        <v>45048</v>
      </c>
      <c r="P328" s="140">
        <f t="shared" ca="1" si="80"/>
        <v>1</v>
      </c>
      <c r="Q328" s="141" t="e">
        <f t="shared" ca="1" si="81"/>
        <v>#NAME?</v>
      </c>
      <c r="R328" s="138" t="e">
        <f ca="1">VLOOKUP(P328,Tabla13[[Aux]:[Dias Mes]],5,FALSE)</f>
        <v>#NAME?</v>
      </c>
      <c r="S328" s="142" t="e">
        <f ca="1">VLOOKUP(P328,Tabla13[[Aux]:[Infla Bid]],9,FALSE)</f>
        <v>#NAME?</v>
      </c>
      <c r="T328" s="142" t="e">
        <f ca="1">VLOOKUP(P328,Tabla13[[Aux]:[Infla Offer]],13,FALSE)</f>
        <v>#NAME?</v>
      </c>
      <c r="U328" s="143" t="e">
        <f t="shared" ca="1" si="83"/>
        <v>#NAME?</v>
      </c>
      <c r="V328" s="143" t="e">
        <f t="shared" ca="1" si="84"/>
        <v>#NAME?</v>
      </c>
      <c r="W328" s="143" t="e">
        <f t="shared" ca="1" si="82"/>
        <v>#NAME?</v>
      </c>
      <c r="X328" s="146" t="e">
        <f t="shared" ca="1" si="85"/>
        <v>#NAME?</v>
      </c>
      <c r="Y328" s="146" t="e">
        <f t="shared" ca="1" si="86"/>
        <v>#NAME?</v>
      </c>
      <c r="Z328" s="146" t="e">
        <f t="shared" ca="1" si="87"/>
        <v>#NAME?</v>
      </c>
      <c r="AF328" s="13"/>
    </row>
    <row r="329" spans="14:32" ht="15">
      <c r="N329" s="138">
        <v>225</v>
      </c>
      <c r="O329" s="139">
        <f t="shared" ca="1" si="79"/>
        <v>45049</v>
      </c>
      <c r="P329" s="140">
        <f t="shared" ca="1" si="80"/>
        <v>1</v>
      </c>
      <c r="Q329" s="141" t="e">
        <f t="shared" ca="1" si="81"/>
        <v>#NAME?</v>
      </c>
      <c r="R329" s="138" t="e">
        <f ca="1">VLOOKUP(P329,Tabla13[[Aux]:[Dias Mes]],5,FALSE)</f>
        <v>#NAME?</v>
      </c>
      <c r="S329" s="142" t="e">
        <f ca="1">VLOOKUP(P329,Tabla13[[Aux]:[Infla Bid]],9,FALSE)</f>
        <v>#NAME?</v>
      </c>
      <c r="T329" s="142" t="e">
        <f ca="1">VLOOKUP(P329,Tabla13[[Aux]:[Infla Offer]],13,FALSE)</f>
        <v>#NAME?</v>
      </c>
      <c r="U329" s="143" t="e">
        <f t="shared" ca="1" si="83"/>
        <v>#NAME?</v>
      </c>
      <c r="V329" s="143" t="e">
        <f t="shared" ca="1" si="84"/>
        <v>#NAME?</v>
      </c>
      <c r="W329" s="143" t="e">
        <f t="shared" ca="1" si="82"/>
        <v>#NAME?</v>
      </c>
      <c r="X329" s="146" t="e">
        <f t="shared" ca="1" si="85"/>
        <v>#NAME?</v>
      </c>
      <c r="Y329" s="146" t="e">
        <f t="shared" ca="1" si="86"/>
        <v>#NAME?</v>
      </c>
      <c r="Z329" s="146" t="e">
        <f t="shared" ca="1" si="87"/>
        <v>#NAME?</v>
      </c>
      <c r="AF329" s="13"/>
    </row>
    <row r="330" spans="14:32" ht="15">
      <c r="N330" s="138">
        <v>226</v>
      </c>
      <c r="O330" s="139">
        <f t="shared" ca="1" si="79"/>
        <v>45050</v>
      </c>
      <c r="P330" s="140">
        <f t="shared" ca="1" si="80"/>
        <v>1</v>
      </c>
      <c r="Q330" s="141" t="e">
        <f t="shared" ca="1" si="81"/>
        <v>#NAME?</v>
      </c>
      <c r="R330" s="138" t="e">
        <f ca="1">VLOOKUP(P330,Tabla13[[Aux]:[Dias Mes]],5,FALSE)</f>
        <v>#NAME?</v>
      </c>
      <c r="S330" s="142" t="e">
        <f ca="1">VLOOKUP(P330,Tabla13[[Aux]:[Infla Bid]],9,FALSE)</f>
        <v>#NAME?</v>
      </c>
      <c r="T330" s="142" t="e">
        <f ca="1">VLOOKUP(P330,Tabla13[[Aux]:[Infla Offer]],13,FALSE)</f>
        <v>#NAME?</v>
      </c>
      <c r="U330" s="143" t="e">
        <f t="shared" ca="1" si="83"/>
        <v>#NAME?</v>
      </c>
      <c r="V330" s="143" t="e">
        <f t="shared" ca="1" si="84"/>
        <v>#NAME?</v>
      </c>
      <c r="W330" s="143" t="e">
        <f t="shared" ca="1" si="82"/>
        <v>#NAME?</v>
      </c>
      <c r="X330" s="146" t="e">
        <f t="shared" ca="1" si="85"/>
        <v>#NAME?</v>
      </c>
      <c r="Y330" s="146" t="e">
        <f t="shared" ca="1" si="86"/>
        <v>#NAME?</v>
      </c>
      <c r="Z330" s="146" t="e">
        <f t="shared" ca="1" si="87"/>
        <v>#NAME?</v>
      </c>
      <c r="AF330" s="13"/>
    </row>
    <row r="331" spans="14:32" ht="15">
      <c r="N331" s="138">
        <v>227</v>
      </c>
      <c r="O331" s="139">
        <f t="shared" ca="1" si="79"/>
        <v>45051</v>
      </c>
      <c r="P331" s="140">
        <f t="shared" ca="1" si="80"/>
        <v>1</v>
      </c>
      <c r="Q331" s="141" t="e">
        <f t="shared" ca="1" si="81"/>
        <v>#NAME?</v>
      </c>
      <c r="R331" s="138" t="e">
        <f ca="1">VLOOKUP(P331,Tabla13[[Aux]:[Dias Mes]],5,FALSE)</f>
        <v>#NAME?</v>
      </c>
      <c r="S331" s="142" t="e">
        <f ca="1">VLOOKUP(P331,Tabla13[[Aux]:[Infla Bid]],9,FALSE)</f>
        <v>#NAME?</v>
      </c>
      <c r="T331" s="142" t="e">
        <f ca="1">VLOOKUP(P331,Tabla13[[Aux]:[Infla Offer]],13,FALSE)</f>
        <v>#NAME?</v>
      </c>
      <c r="U331" s="143" t="e">
        <f t="shared" ca="1" si="83"/>
        <v>#NAME?</v>
      </c>
      <c r="V331" s="143" t="e">
        <f t="shared" ca="1" si="84"/>
        <v>#NAME?</v>
      </c>
      <c r="W331" s="143" t="e">
        <f t="shared" ca="1" si="82"/>
        <v>#NAME?</v>
      </c>
      <c r="X331" s="146" t="e">
        <f t="shared" ca="1" si="85"/>
        <v>#NAME?</v>
      </c>
      <c r="Y331" s="146" t="e">
        <f t="shared" ca="1" si="86"/>
        <v>#NAME?</v>
      </c>
      <c r="Z331" s="146" t="e">
        <f t="shared" ca="1" si="87"/>
        <v>#NAME?</v>
      </c>
      <c r="AF331" s="13"/>
    </row>
    <row r="332" spans="14:32" ht="15">
      <c r="N332" s="138">
        <v>228</v>
      </c>
      <c r="O332" s="139">
        <f t="shared" ca="1" si="79"/>
        <v>45052</v>
      </c>
      <c r="P332" s="140">
        <f t="shared" ca="1" si="80"/>
        <v>1</v>
      </c>
      <c r="Q332" s="141" t="e">
        <f t="shared" ca="1" si="81"/>
        <v>#NAME?</v>
      </c>
      <c r="R332" s="138" t="e">
        <f ca="1">VLOOKUP(P332,Tabla13[[Aux]:[Dias Mes]],5,FALSE)</f>
        <v>#NAME?</v>
      </c>
      <c r="S332" s="142" t="e">
        <f ca="1">VLOOKUP(P332,Tabla13[[Aux]:[Infla Bid]],9,FALSE)</f>
        <v>#NAME?</v>
      </c>
      <c r="T332" s="142" t="e">
        <f ca="1">VLOOKUP(P332,Tabla13[[Aux]:[Infla Offer]],13,FALSE)</f>
        <v>#NAME?</v>
      </c>
      <c r="U332" s="143" t="e">
        <f t="shared" ca="1" si="83"/>
        <v>#NAME?</v>
      </c>
      <c r="V332" s="143" t="e">
        <f t="shared" ca="1" si="84"/>
        <v>#NAME?</v>
      </c>
      <c r="W332" s="143" t="e">
        <f t="shared" ca="1" si="82"/>
        <v>#NAME?</v>
      </c>
      <c r="X332" s="146" t="e">
        <f t="shared" ca="1" si="85"/>
        <v>#NAME?</v>
      </c>
      <c r="Y332" s="146" t="e">
        <f t="shared" ca="1" si="86"/>
        <v>#NAME?</v>
      </c>
      <c r="Z332" s="146" t="e">
        <f t="shared" ca="1" si="87"/>
        <v>#NAME?</v>
      </c>
      <c r="AF332" s="13"/>
    </row>
    <row r="333" spans="14:32" ht="15">
      <c r="N333" s="138">
        <v>229</v>
      </c>
      <c r="O333" s="139">
        <f t="shared" ca="1" si="79"/>
        <v>45053</v>
      </c>
      <c r="P333" s="140">
        <f t="shared" ca="1" si="80"/>
        <v>1</v>
      </c>
      <c r="Q333" s="141" t="e">
        <f t="shared" ca="1" si="81"/>
        <v>#NAME?</v>
      </c>
      <c r="R333" s="138" t="e">
        <f ca="1">VLOOKUP(P333,Tabla13[[Aux]:[Dias Mes]],5,FALSE)</f>
        <v>#NAME?</v>
      </c>
      <c r="S333" s="142" t="e">
        <f ca="1">VLOOKUP(P333,Tabla13[[Aux]:[Infla Bid]],9,FALSE)</f>
        <v>#NAME?</v>
      </c>
      <c r="T333" s="142" t="e">
        <f ca="1">VLOOKUP(P333,Tabla13[[Aux]:[Infla Offer]],13,FALSE)</f>
        <v>#NAME?</v>
      </c>
      <c r="U333" s="143" t="e">
        <f t="shared" ca="1" si="83"/>
        <v>#NAME?</v>
      </c>
      <c r="V333" s="143" t="e">
        <f t="shared" ca="1" si="84"/>
        <v>#NAME?</v>
      </c>
      <c r="W333" s="143" t="e">
        <f t="shared" ca="1" si="82"/>
        <v>#NAME?</v>
      </c>
      <c r="X333" s="146" t="e">
        <f t="shared" ca="1" si="85"/>
        <v>#NAME?</v>
      </c>
      <c r="Y333" s="146" t="e">
        <f t="shared" ca="1" si="86"/>
        <v>#NAME?</v>
      </c>
      <c r="Z333" s="146" t="e">
        <f t="shared" ca="1" si="87"/>
        <v>#NAME?</v>
      </c>
      <c r="AF333" s="13"/>
    </row>
    <row r="334" spans="14:32" ht="15">
      <c r="N334" s="138">
        <v>230</v>
      </c>
      <c r="O334" s="139">
        <f t="shared" ca="1" si="79"/>
        <v>45054</v>
      </c>
      <c r="P334" s="140">
        <f t="shared" ca="1" si="80"/>
        <v>1</v>
      </c>
      <c r="Q334" s="141" t="e">
        <f t="shared" ca="1" si="81"/>
        <v>#NAME?</v>
      </c>
      <c r="R334" s="138" t="e">
        <f ca="1">VLOOKUP(P334,Tabla13[[Aux]:[Dias Mes]],5,FALSE)</f>
        <v>#NAME?</v>
      </c>
      <c r="S334" s="142" t="e">
        <f ca="1">VLOOKUP(P334,Tabla13[[Aux]:[Infla Bid]],9,FALSE)</f>
        <v>#NAME?</v>
      </c>
      <c r="T334" s="142" t="e">
        <f ca="1">VLOOKUP(P334,Tabla13[[Aux]:[Infla Offer]],13,FALSE)</f>
        <v>#NAME?</v>
      </c>
      <c r="U334" s="143" t="e">
        <f t="shared" ca="1" si="83"/>
        <v>#NAME?</v>
      </c>
      <c r="V334" s="143" t="e">
        <f t="shared" ca="1" si="84"/>
        <v>#NAME?</v>
      </c>
      <c r="W334" s="143" t="e">
        <f t="shared" ca="1" si="82"/>
        <v>#NAME?</v>
      </c>
      <c r="X334" s="146" t="e">
        <f t="shared" ca="1" si="85"/>
        <v>#NAME?</v>
      </c>
      <c r="Y334" s="146" t="e">
        <f t="shared" ca="1" si="86"/>
        <v>#NAME?</v>
      </c>
      <c r="Z334" s="146" t="e">
        <f t="shared" ca="1" si="87"/>
        <v>#NAME?</v>
      </c>
      <c r="AF334" s="13"/>
    </row>
    <row r="335" spans="14:32" ht="15">
      <c r="N335" s="138">
        <v>231</v>
      </c>
      <c r="O335" s="139">
        <f t="shared" ca="1" si="79"/>
        <v>45055</v>
      </c>
      <c r="P335" s="140">
        <f t="shared" ca="1" si="80"/>
        <v>0</v>
      </c>
      <c r="Q335" s="141">
        <f t="shared" ca="1" si="81"/>
        <v>304</v>
      </c>
      <c r="R335" s="138">
        <f ca="1">VLOOKUP(P335,Tabla13[[Aux]:[Dias Mes]],5,FALSE)</f>
        <v>31</v>
      </c>
      <c r="S335" s="142">
        <f ca="1">VLOOKUP(P335,Tabla13[[Aux]:[Infla Bid]],9,FALSE)</f>
        <v>1.2E-2</v>
      </c>
      <c r="T335" s="142">
        <f ca="1">VLOOKUP(P335,Tabla13[[Aux]:[Infla Offer]],13,FALSE)</f>
        <v>1.2E-2</v>
      </c>
      <c r="U335" s="143" t="e">
        <f t="shared" ca="1" si="83"/>
        <v>#NAME?</v>
      </c>
      <c r="V335" s="143" t="e">
        <f t="shared" ca="1" si="84"/>
        <v>#NAME?</v>
      </c>
      <c r="W335" s="143" t="e">
        <f t="shared" ca="1" si="82"/>
        <v>#NAME?</v>
      </c>
      <c r="X335" s="146" t="e">
        <f t="shared" ca="1" si="85"/>
        <v>#NAME?</v>
      </c>
      <c r="Y335" s="146" t="e">
        <f t="shared" ca="1" si="86"/>
        <v>#NAME?</v>
      </c>
      <c r="Z335" s="146" t="e">
        <f t="shared" ca="1" si="87"/>
        <v>#NAME?</v>
      </c>
      <c r="AF335" s="13"/>
    </row>
    <row r="336" spans="14:32" ht="15">
      <c r="N336" s="138">
        <v>232</v>
      </c>
      <c r="O336" s="139">
        <f t="shared" ca="1" si="79"/>
        <v>45056</v>
      </c>
      <c r="P336" s="140">
        <f t="shared" ca="1" si="80"/>
        <v>1</v>
      </c>
      <c r="Q336" s="141" t="e">
        <f t="shared" ca="1" si="81"/>
        <v>#NAME?</v>
      </c>
      <c r="R336" s="138" t="e">
        <f ca="1">VLOOKUP(P336,Tabla13[[Aux]:[Dias Mes]],5,FALSE)</f>
        <v>#NAME?</v>
      </c>
      <c r="S336" s="142" t="e">
        <f ca="1">VLOOKUP(P336,Tabla13[[Aux]:[Infla Bid]],9,FALSE)</f>
        <v>#NAME?</v>
      </c>
      <c r="T336" s="142" t="e">
        <f ca="1">VLOOKUP(P336,Tabla13[[Aux]:[Infla Offer]],13,FALSE)</f>
        <v>#NAME?</v>
      </c>
      <c r="U336" s="143" t="e">
        <f t="shared" ca="1" si="83"/>
        <v>#NAME?</v>
      </c>
      <c r="V336" s="143" t="e">
        <f t="shared" ca="1" si="84"/>
        <v>#NAME?</v>
      </c>
      <c r="W336" s="143" t="e">
        <f t="shared" ca="1" si="82"/>
        <v>#NAME?</v>
      </c>
      <c r="X336" s="146" t="e">
        <f t="shared" ca="1" si="85"/>
        <v>#NAME?</v>
      </c>
      <c r="Y336" s="146" t="e">
        <f t="shared" ca="1" si="86"/>
        <v>#NAME?</v>
      </c>
      <c r="Z336" s="146" t="e">
        <f t="shared" ca="1" si="87"/>
        <v>#NAME?</v>
      </c>
      <c r="AF336" s="13"/>
    </row>
    <row r="337" spans="14:32" ht="15">
      <c r="N337" s="138">
        <v>233</v>
      </c>
      <c r="O337" s="139">
        <f t="shared" ca="1" si="79"/>
        <v>45057</v>
      </c>
      <c r="P337" s="140">
        <f t="shared" ca="1" si="80"/>
        <v>1</v>
      </c>
      <c r="Q337" s="141" t="e">
        <f t="shared" ca="1" si="81"/>
        <v>#NAME?</v>
      </c>
      <c r="R337" s="138" t="e">
        <f ca="1">VLOOKUP(P337,Tabla13[[Aux]:[Dias Mes]],5,FALSE)</f>
        <v>#NAME?</v>
      </c>
      <c r="S337" s="142" t="e">
        <f ca="1">VLOOKUP(P337,Tabla13[[Aux]:[Infla Bid]],9,FALSE)</f>
        <v>#NAME?</v>
      </c>
      <c r="T337" s="142" t="e">
        <f ca="1">VLOOKUP(P337,Tabla13[[Aux]:[Infla Offer]],13,FALSE)</f>
        <v>#NAME?</v>
      </c>
      <c r="U337" s="143" t="e">
        <f t="shared" ca="1" si="83"/>
        <v>#NAME?</v>
      </c>
      <c r="V337" s="143" t="e">
        <f t="shared" ca="1" si="84"/>
        <v>#NAME?</v>
      </c>
      <c r="W337" s="143" t="e">
        <f t="shared" ca="1" si="82"/>
        <v>#NAME?</v>
      </c>
      <c r="X337" s="146" t="e">
        <f t="shared" ca="1" si="85"/>
        <v>#NAME?</v>
      </c>
      <c r="Y337" s="146" t="e">
        <f t="shared" ca="1" si="86"/>
        <v>#NAME?</v>
      </c>
      <c r="Z337" s="146" t="e">
        <f t="shared" ca="1" si="87"/>
        <v>#NAME?</v>
      </c>
      <c r="AF337" s="13"/>
    </row>
    <row r="338" spans="14:32" ht="15">
      <c r="N338" s="138">
        <v>234</v>
      </c>
      <c r="O338" s="139">
        <f t="shared" ca="1" si="79"/>
        <v>45058</v>
      </c>
      <c r="P338" s="140">
        <f t="shared" ca="1" si="80"/>
        <v>1</v>
      </c>
      <c r="Q338" s="141" t="e">
        <f t="shared" ca="1" si="81"/>
        <v>#NAME?</v>
      </c>
      <c r="R338" s="138" t="e">
        <f ca="1">VLOOKUP(P338,Tabla13[[Aux]:[Dias Mes]],5,FALSE)</f>
        <v>#NAME?</v>
      </c>
      <c r="S338" s="142" t="e">
        <f ca="1">VLOOKUP(P338,Tabla13[[Aux]:[Infla Bid]],9,FALSE)</f>
        <v>#NAME?</v>
      </c>
      <c r="T338" s="142" t="e">
        <f ca="1">VLOOKUP(P338,Tabla13[[Aux]:[Infla Offer]],13,FALSE)</f>
        <v>#NAME?</v>
      </c>
      <c r="U338" s="143" t="e">
        <f t="shared" ca="1" si="83"/>
        <v>#NAME?</v>
      </c>
      <c r="V338" s="143" t="e">
        <f t="shared" ca="1" si="84"/>
        <v>#NAME?</v>
      </c>
      <c r="W338" s="143" t="e">
        <f t="shared" ca="1" si="82"/>
        <v>#NAME?</v>
      </c>
      <c r="X338" s="146" t="e">
        <f t="shared" ca="1" si="85"/>
        <v>#NAME?</v>
      </c>
      <c r="Y338" s="146" t="e">
        <f t="shared" ca="1" si="86"/>
        <v>#NAME?</v>
      </c>
      <c r="Z338" s="146" t="e">
        <f t="shared" ca="1" si="87"/>
        <v>#NAME?</v>
      </c>
      <c r="AF338" s="13"/>
    </row>
    <row r="339" spans="14:32" ht="15">
      <c r="N339" s="138">
        <v>235</v>
      </c>
      <c r="O339" s="139">
        <f t="shared" ca="1" si="79"/>
        <v>45059</v>
      </c>
      <c r="P339" s="140">
        <f t="shared" ca="1" si="80"/>
        <v>1</v>
      </c>
      <c r="Q339" s="141" t="e">
        <f t="shared" ca="1" si="81"/>
        <v>#NAME?</v>
      </c>
      <c r="R339" s="138" t="e">
        <f ca="1">VLOOKUP(P339,Tabla13[[Aux]:[Dias Mes]],5,FALSE)</f>
        <v>#NAME?</v>
      </c>
      <c r="S339" s="142" t="e">
        <f ca="1">VLOOKUP(P339,Tabla13[[Aux]:[Infla Bid]],9,FALSE)</f>
        <v>#NAME?</v>
      </c>
      <c r="T339" s="142" t="e">
        <f ca="1">VLOOKUP(P339,Tabla13[[Aux]:[Infla Offer]],13,FALSE)</f>
        <v>#NAME?</v>
      </c>
      <c r="U339" s="143" t="e">
        <f t="shared" ca="1" si="83"/>
        <v>#NAME?</v>
      </c>
      <c r="V339" s="143" t="e">
        <f t="shared" ca="1" si="84"/>
        <v>#NAME?</v>
      </c>
      <c r="W339" s="143" t="e">
        <f t="shared" ca="1" si="82"/>
        <v>#NAME?</v>
      </c>
      <c r="X339" s="146" t="e">
        <f t="shared" ca="1" si="85"/>
        <v>#NAME?</v>
      </c>
      <c r="Y339" s="146" t="e">
        <f t="shared" ca="1" si="86"/>
        <v>#NAME?</v>
      </c>
      <c r="Z339" s="146" t="e">
        <f t="shared" ca="1" si="87"/>
        <v>#NAME?</v>
      </c>
      <c r="AF339" s="13"/>
    </row>
    <row r="340" spans="14:32" ht="15">
      <c r="N340" s="138">
        <v>236</v>
      </c>
      <c r="O340" s="139">
        <f t="shared" ca="1" si="79"/>
        <v>45060</v>
      </c>
      <c r="P340" s="140">
        <f t="shared" ca="1" si="80"/>
        <v>1</v>
      </c>
      <c r="Q340" s="141" t="e">
        <f t="shared" ca="1" si="81"/>
        <v>#NAME?</v>
      </c>
      <c r="R340" s="138" t="e">
        <f ca="1">VLOOKUP(P340,Tabla13[[Aux]:[Dias Mes]],5,FALSE)</f>
        <v>#NAME?</v>
      </c>
      <c r="S340" s="142" t="e">
        <f ca="1">VLOOKUP(P340,Tabla13[[Aux]:[Infla Bid]],9,FALSE)</f>
        <v>#NAME?</v>
      </c>
      <c r="T340" s="142" t="e">
        <f ca="1">VLOOKUP(P340,Tabla13[[Aux]:[Infla Offer]],13,FALSE)</f>
        <v>#NAME?</v>
      </c>
      <c r="U340" s="143" t="e">
        <f t="shared" ca="1" si="83"/>
        <v>#NAME?</v>
      </c>
      <c r="V340" s="143" t="e">
        <f t="shared" ca="1" si="84"/>
        <v>#NAME?</v>
      </c>
      <c r="W340" s="143" t="e">
        <f t="shared" ca="1" si="82"/>
        <v>#NAME?</v>
      </c>
      <c r="X340" s="146" t="e">
        <f t="shared" ca="1" si="85"/>
        <v>#NAME?</v>
      </c>
      <c r="Y340" s="146" t="e">
        <f t="shared" ca="1" si="86"/>
        <v>#NAME?</v>
      </c>
      <c r="Z340" s="146" t="e">
        <f t="shared" ca="1" si="87"/>
        <v>#NAME?</v>
      </c>
      <c r="AF340" s="13"/>
    </row>
    <row r="341" spans="14:32" ht="15">
      <c r="N341" s="138">
        <v>237</v>
      </c>
      <c r="O341" s="139">
        <f t="shared" ca="1" si="79"/>
        <v>45061</v>
      </c>
      <c r="P341" s="140">
        <f t="shared" ca="1" si="80"/>
        <v>1</v>
      </c>
      <c r="Q341" s="141" t="e">
        <f t="shared" ca="1" si="81"/>
        <v>#NAME?</v>
      </c>
      <c r="R341" s="138" t="e">
        <f ca="1">VLOOKUP(P341,Tabla13[[Aux]:[Dias Mes]],5,FALSE)</f>
        <v>#NAME?</v>
      </c>
      <c r="S341" s="142" t="e">
        <f ca="1">VLOOKUP(P341,Tabla13[[Aux]:[Infla Bid]],9,FALSE)</f>
        <v>#NAME?</v>
      </c>
      <c r="T341" s="142" t="e">
        <f ca="1">VLOOKUP(P341,Tabla13[[Aux]:[Infla Offer]],13,FALSE)</f>
        <v>#NAME?</v>
      </c>
      <c r="U341" s="143" t="e">
        <f t="shared" ca="1" si="83"/>
        <v>#NAME?</v>
      </c>
      <c r="V341" s="143" t="e">
        <f t="shared" ca="1" si="84"/>
        <v>#NAME?</v>
      </c>
      <c r="W341" s="143" t="e">
        <f t="shared" ca="1" si="82"/>
        <v>#NAME?</v>
      </c>
      <c r="X341" s="146" t="e">
        <f t="shared" ca="1" si="85"/>
        <v>#NAME?</v>
      </c>
      <c r="Y341" s="146" t="e">
        <f t="shared" ca="1" si="86"/>
        <v>#NAME?</v>
      </c>
      <c r="Z341" s="146" t="e">
        <f t="shared" ca="1" si="87"/>
        <v>#NAME?</v>
      </c>
      <c r="AF341" s="13"/>
    </row>
    <row r="342" spans="14:32" ht="15">
      <c r="N342" s="138">
        <v>238</v>
      </c>
      <c r="O342" s="139">
        <f t="shared" ca="1" si="79"/>
        <v>45062</v>
      </c>
      <c r="P342" s="140">
        <f t="shared" ca="1" si="80"/>
        <v>1</v>
      </c>
      <c r="Q342" s="141" t="e">
        <f t="shared" ca="1" si="81"/>
        <v>#NAME?</v>
      </c>
      <c r="R342" s="138" t="e">
        <f ca="1">VLOOKUP(P342,Tabla13[[Aux]:[Dias Mes]],5,FALSE)</f>
        <v>#NAME?</v>
      </c>
      <c r="S342" s="142" t="e">
        <f ca="1">VLOOKUP(P342,Tabla13[[Aux]:[Infla Bid]],9,FALSE)</f>
        <v>#NAME?</v>
      </c>
      <c r="T342" s="142" t="e">
        <f ca="1">VLOOKUP(P342,Tabla13[[Aux]:[Infla Offer]],13,FALSE)</f>
        <v>#NAME?</v>
      </c>
      <c r="U342" s="143" t="e">
        <f t="shared" ca="1" si="83"/>
        <v>#NAME?</v>
      </c>
      <c r="V342" s="143" t="e">
        <f t="shared" ca="1" si="84"/>
        <v>#NAME?</v>
      </c>
      <c r="W342" s="143" t="e">
        <f t="shared" ca="1" si="82"/>
        <v>#NAME?</v>
      </c>
      <c r="X342" s="146" t="e">
        <f t="shared" ca="1" si="85"/>
        <v>#NAME?</v>
      </c>
      <c r="Y342" s="146" t="e">
        <f t="shared" ca="1" si="86"/>
        <v>#NAME?</v>
      </c>
      <c r="Z342" s="146" t="e">
        <f t="shared" ca="1" si="87"/>
        <v>#NAME?</v>
      </c>
      <c r="AF342" s="13"/>
    </row>
    <row r="343" spans="14:32" ht="15">
      <c r="N343" s="138">
        <v>239</v>
      </c>
      <c r="O343" s="139">
        <f t="shared" ca="1" si="79"/>
        <v>45063</v>
      </c>
      <c r="P343" s="140">
        <f t="shared" ca="1" si="80"/>
        <v>1</v>
      </c>
      <c r="Q343" s="141" t="e">
        <f t="shared" ca="1" si="81"/>
        <v>#NAME?</v>
      </c>
      <c r="R343" s="138" t="e">
        <f ca="1">VLOOKUP(P343,Tabla13[[Aux]:[Dias Mes]],5,FALSE)</f>
        <v>#NAME?</v>
      </c>
      <c r="S343" s="142" t="e">
        <f ca="1">VLOOKUP(P343,Tabla13[[Aux]:[Infla Bid]],9,FALSE)</f>
        <v>#NAME?</v>
      </c>
      <c r="T343" s="142" t="e">
        <f ca="1">VLOOKUP(P343,Tabla13[[Aux]:[Infla Offer]],13,FALSE)</f>
        <v>#NAME?</v>
      </c>
      <c r="U343" s="143" t="e">
        <f t="shared" ca="1" si="83"/>
        <v>#NAME?</v>
      </c>
      <c r="V343" s="143" t="e">
        <f t="shared" ca="1" si="84"/>
        <v>#NAME?</v>
      </c>
      <c r="W343" s="143" t="e">
        <f t="shared" ca="1" si="82"/>
        <v>#NAME?</v>
      </c>
      <c r="X343" s="146" t="e">
        <f t="shared" ca="1" si="85"/>
        <v>#NAME?</v>
      </c>
      <c r="Y343" s="146" t="e">
        <f t="shared" ca="1" si="86"/>
        <v>#NAME?</v>
      </c>
      <c r="Z343" s="146" t="e">
        <f t="shared" ca="1" si="87"/>
        <v>#NAME?</v>
      </c>
      <c r="AF343" s="13"/>
    </row>
    <row r="344" spans="14:32" ht="15">
      <c r="N344" s="138">
        <v>240</v>
      </c>
      <c r="O344" s="139">
        <f t="shared" ca="1" si="79"/>
        <v>45064</v>
      </c>
      <c r="P344" s="140">
        <f t="shared" ca="1" si="80"/>
        <v>1</v>
      </c>
      <c r="Q344" s="141" t="e">
        <f t="shared" ca="1" si="81"/>
        <v>#NAME?</v>
      </c>
      <c r="R344" s="138" t="e">
        <f ca="1">VLOOKUP(P344,Tabla13[[Aux]:[Dias Mes]],5,FALSE)</f>
        <v>#NAME?</v>
      </c>
      <c r="S344" s="142" t="e">
        <f ca="1">VLOOKUP(P344,Tabla13[[Aux]:[Infla Bid]],9,FALSE)</f>
        <v>#NAME?</v>
      </c>
      <c r="T344" s="142" t="e">
        <f ca="1">VLOOKUP(P344,Tabla13[[Aux]:[Infla Offer]],13,FALSE)</f>
        <v>#NAME?</v>
      </c>
      <c r="U344" s="143" t="e">
        <f t="shared" ca="1" si="83"/>
        <v>#NAME?</v>
      </c>
      <c r="V344" s="143" t="e">
        <f t="shared" ca="1" si="84"/>
        <v>#NAME?</v>
      </c>
      <c r="W344" s="143" t="e">
        <f t="shared" ca="1" si="82"/>
        <v>#NAME?</v>
      </c>
      <c r="X344" s="146" t="e">
        <f t="shared" ca="1" si="85"/>
        <v>#NAME?</v>
      </c>
      <c r="Y344" s="146" t="e">
        <f t="shared" ca="1" si="86"/>
        <v>#NAME?</v>
      </c>
      <c r="Z344" s="146" t="e">
        <f t="shared" ca="1" si="87"/>
        <v>#NAME?</v>
      </c>
      <c r="AF344" s="13"/>
    </row>
    <row r="345" spans="14:32" ht="15">
      <c r="N345" s="138">
        <v>241</v>
      </c>
      <c r="O345" s="139">
        <f t="shared" ca="1" si="79"/>
        <v>45065</v>
      </c>
      <c r="P345" s="140">
        <f t="shared" ca="1" si="80"/>
        <v>1</v>
      </c>
      <c r="Q345" s="141" t="e">
        <f t="shared" ca="1" si="81"/>
        <v>#NAME?</v>
      </c>
      <c r="R345" s="138" t="e">
        <f ca="1">VLOOKUP(P345,Tabla13[[Aux]:[Dias Mes]],5,FALSE)</f>
        <v>#NAME?</v>
      </c>
      <c r="S345" s="142" t="e">
        <f ca="1">VLOOKUP(P345,Tabla13[[Aux]:[Infla Bid]],9,FALSE)</f>
        <v>#NAME?</v>
      </c>
      <c r="T345" s="142" t="e">
        <f ca="1">VLOOKUP(P345,Tabla13[[Aux]:[Infla Offer]],13,FALSE)</f>
        <v>#NAME?</v>
      </c>
      <c r="U345" s="143" t="e">
        <f t="shared" ca="1" si="83"/>
        <v>#NAME?</v>
      </c>
      <c r="V345" s="143" t="e">
        <f t="shared" ca="1" si="84"/>
        <v>#NAME?</v>
      </c>
      <c r="W345" s="143" t="e">
        <f t="shared" ca="1" si="82"/>
        <v>#NAME?</v>
      </c>
      <c r="X345" s="146" t="e">
        <f t="shared" ca="1" si="85"/>
        <v>#NAME?</v>
      </c>
      <c r="Y345" s="146" t="e">
        <f t="shared" ca="1" si="86"/>
        <v>#NAME?</v>
      </c>
      <c r="Z345" s="146" t="e">
        <f t="shared" ca="1" si="87"/>
        <v>#NAME?</v>
      </c>
      <c r="AF345" s="13"/>
    </row>
    <row r="346" spans="14:32" ht="15">
      <c r="N346" s="138">
        <v>242</v>
      </c>
      <c r="O346" s="139">
        <f t="shared" ca="1" si="79"/>
        <v>45066</v>
      </c>
      <c r="P346" s="140">
        <f t="shared" ca="1" si="80"/>
        <v>1</v>
      </c>
      <c r="Q346" s="141" t="e">
        <f t="shared" ca="1" si="81"/>
        <v>#NAME?</v>
      </c>
      <c r="R346" s="138" t="e">
        <f ca="1">VLOOKUP(P346,Tabla13[[Aux]:[Dias Mes]],5,FALSE)</f>
        <v>#NAME?</v>
      </c>
      <c r="S346" s="142" t="e">
        <f ca="1">VLOOKUP(P346,Tabla13[[Aux]:[Infla Bid]],9,FALSE)</f>
        <v>#NAME?</v>
      </c>
      <c r="T346" s="142" t="e">
        <f ca="1">VLOOKUP(P346,Tabla13[[Aux]:[Infla Offer]],13,FALSE)</f>
        <v>#NAME?</v>
      </c>
      <c r="U346" s="143" t="e">
        <f t="shared" ca="1" si="83"/>
        <v>#NAME?</v>
      </c>
      <c r="V346" s="143" t="e">
        <f t="shared" ca="1" si="84"/>
        <v>#NAME?</v>
      </c>
      <c r="W346" s="143" t="e">
        <f t="shared" ca="1" si="82"/>
        <v>#NAME?</v>
      </c>
      <c r="X346" s="146" t="e">
        <f t="shared" ca="1" si="85"/>
        <v>#NAME?</v>
      </c>
      <c r="Y346" s="146" t="e">
        <f t="shared" ca="1" si="86"/>
        <v>#NAME?</v>
      </c>
      <c r="Z346" s="146" t="e">
        <f t="shared" ca="1" si="87"/>
        <v>#NAME?</v>
      </c>
      <c r="AF346" s="13"/>
    </row>
    <row r="347" spans="14:32" ht="15">
      <c r="N347" s="138">
        <v>243</v>
      </c>
      <c r="O347" s="139">
        <f t="shared" ca="1" si="79"/>
        <v>45067</v>
      </c>
      <c r="P347" s="140">
        <f t="shared" ca="1" si="80"/>
        <v>1</v>
      </c>
      <c r="Q347" s="141" t="e">
        <f t="shared" ca="1" si="81"/>
        <v>#NAME?</v>
      </c>
      <c r="R347" s="138" t="e">
        <f ca="1">VLOOKUP(P347,Tabla13[[Aux]:[Dias Mes]],5,FALSE)</f>
        <v>#NAME?</v>
      </c>
      <c r="S347" s="142" t="e">
        <f ca="1">VLOOKUP(P347,Tabla13[[Aux]:[Infla Bid]],9,FALSE)</f>
        <v>#NAME?</v>
      </c>
      <c r="T347" s="142" t="e">
        <f ca="1">VLOOKUP(P347,Tabla13[[Aux]:[Infla Offer]],13,FALSE)</f>
        <v>#NAME?</v>
      </c>
      <c r="U347" s="143" t="e">
        <f t="shared" ca="1" si="83"/>
        <v>#NAME?</v>
      </c>
      <c r="V347" s="143" t="e">
        <f t="shared" ca="1" si="84"/>
        <v>#NAME?</v>
      </c>
      <c r="W347" s="143" t="e">
        <f t="shared" ca="1" si="82"/>
        <v>#NAME?</v>
      </c>
      <c r="X347" s="146" t="e">
        <f t="shared" ca="1" si="85"/>
        <v>#NAME?</v>
      </c>
      <c r="Y347" s="146" t="e">
        <f t="shared" ca="1" si="86"/>
        <v>#NAME?</v>
      </c>
      <c r="Z347" s="146" t="e">
        <f t="shared" ca="1" si="87"/>
        <v>#NAME?</v>
      </c>
      <c r="AF347" s="13"/>
    </row>
    <row r="348" spans="14:32" ht="15">
      <c r="N348" s="138">
        <v>244</v>
      </c>
      <c r="O348" s="139">
        <f t="shared" ca="1" si="79"/>
        <v>45068</v>
      </c>
      <c r="P348" s="140">
        <f t="shared" ca="1" si="80"/>
        <v>1</v>
      </c>
      <c r="Q348" s="141" t="e">
        <f t="shared" ca="1" si="81"/>
        <v>#NAME?</v>
      </c>
      <c r="R348" s="138" t="e">
        <f ca="1">VLOOKUP(P348,Tabla13[[Aux]:[Dias Mes]],5,FALSE)</f>
        <v>#NAME?</v>
      </c>
      <c r="S348" s="142" t="e">
        <f ca="1">VLOOKUP(P348,Tabla13[[Aux]:[Infla Bid]],9,FALSE)</f>
        <v>#NAME?</v>
      </c>
      <c r="T348" s="142" t="e">
        <f ca="1">VLOOKUP(P348,Tabla13[[Aux]:[Infla Offer]],13,FALSE)</f>
        <v>#NAME?</v>
      </c>
      <c r="U348" s="143" t="e">
        <f t="shared" ca="1" si="83"/>
        <v>#NAME?</v>
      </c>
      <c r="V348" s="143" t="e">
        <f t="shared" ca="1" si="84"/>
        <v>#NAME?</v>
      </c>
      <c r="W348" s="143" t="e">
        <f t="shared" ca="1" si="82"/>
        <v>#NAME?</v>
      </c>
      <c r="X348" s="146" t="e">
        <f t="shared" ca="1" si="85"/>
        <v>#NAME?</v>
      </c>
      <c r="Y348" s="146" t="e">
        <f t="shared" ca="1" si="86"/>
        <v>#NAME?</v>
      </c>
      <c r="Z348" s="146" t="e">
        <f t="shared" ca="1" si="87"/>
        <v>#NAME?</v>
      </c>
      <c r="AF348" s="13"/>
    </row>
    <row r="349" spans="14:32" ht="15">
      <c r="N349" s="138">
        <v>245</v>
      </c>
      <c r="O349" s="139">
        <f t="shared" ca="1" si="79"/>
        <v>45069</v>
      </c>
      <c r="P349" s="140">
        <f t="shared" ca="1" si="80"/>
        <v>1</v>
      </c>
      <c r="Q349" s="141" t="e">
        <f t="shared" ca="1" si="81"/>
        <v>#NAME?</v>
      </c>
      <c r="R349" s="138" t="e">
        <f ca="1">VLOOKUP(P349,Tabla13[[Aux]:[Dias Mes]],5,FALSE)</f>
        <v>#NAME?</v>
      </c>
      <c r="S349" s="142" t="e">
        <f ca="1">VLOOKUP(P349,Tabla13[[Aux]:[Infla Bid]],9,FALSE)</f>
        <v>#NAME?</v>
      </c>
      <c r="T349" s="142" t="e">
        <f ca="1">VLOOKUP(P349,Tabla13[[Aux]:[Infla Offer]],13,FALSE)</f>
        <v>#NAME?</v>
      </c>
      <c r="U349" s="143" t="e">
        <f t="shared" ca="1" si="83"/>
        <v>#NAME?</v>
      </c>
      <c r="V349" s="143" t="e">
        <f t="shared" ca="1" si="84"/>
        <v>#NAME?</v>
      </c>
      <c r="W349" s="143" t="e">
        <f t="shared" ca="1" si="82"/>
        <v>#NAME?</v>
      </c>
      <c r="X349" s="146" t="e">
        <f t="shared" ca="1" si="85"/>
        <v>#NAME?</v>
      </c>
      <c r="Y349" s="146" t="e">
        <f t="shared" ca="1" si="86"/>
        <v>#NAME?</v>
      </c>
      <c r="Z349" s="146" t="e">
        <f t="shared" ca="1" si="87"/>
        <v>#NAME?</v>
      </c>
      <c r="AF349" s="13"/>
    </row>
    <row r="350" spans="14:32" ht="15">
      <c r="N350" s="138">
        <v>246</v>
      </c>
      <c r="O350" s="139">
        <f t="shared" ca="1" si="79"/>
        <v>45070</v>
      </c>
      <c r="P350" s="140">
        <f t="shared" ca="1" si="80"/>
        <v>1</v>
      </c>
      <c r="Q350" s="141" t="e">
        <f t="shared" ca="1" si="81"/>
        <v>#NAME?</v>
      </c>
      <c r="R350" s="138" t="e">
        <f ca="1">VLOOKUP(P350,Tabla13[[Aux]:[Dias Mes]],5,FALSE)</f>
        <v>#NAME?</v>
      </c>
      <c r="S350" s="142" t="e">
        <f ca="1">VLOOKUP(P350,Tabla13[[Aux]:[Infla Bid]],9,FALSE)</f>
        <v>#NAME?</v>
      </c>
      <c r="T350" s="142" t="e">
        <f ca="1">VLOOKUP(P350,Tabla13[[Aux]:[Infla Offer]],13,FALSE)</f>
        <v>#NAME?</v>
      </c>
      <c r="U350" s="143" t="e">
        <f t="shared" ca="1" si="83"/>
        <v>#NAME?</v>
      </c>
      <c r="V350" s="143" t="e">
        <f t="shared" ca="1" si="84"/>
        <v>#NAME?</v>
      </c>
      <c r="W350" s="143" t="e">
        <f t="shared" ca="1" si="82"/>
        <v>#NAME?</v>
      </c>
      <c r="X350" s="146" t="e">
        <f t="shared" ca="1" si="85"/>
        <v>#NAME?</v>
      </c>
      <c r="Y350" s="146" t="e">
        <f t="shared" ca="1" si="86"/>
        <v>#NAME?</v>
      </c>
      <c r="Z350" s="146" t="e">
        <f t="shared" ca="1" si="87"/>
        <v>#NAME?</v>
      </c>
      <c r="AF350" s="13"/>
    </row>
    <row r="351" spans="14:32" ht="15">
      <c r="N351" s="138">
        <v>247</v>
      </c>
      <c r="O351" s="139">
        <f t="shared" ca="1" si="79"/>
        <v>45071</v>
      </c>
      <c r="P351" s="140">
        <f t="shared" ca="1" si="80"/>
        <v>1</v>
      </c>
      <c r="Q351" s="141" t="e">
        <f t="shared" ca="1" si="81"/>
        <v>#NAME?</v>
      </c>
      <c r="R351" s="138" t="e">
        <f ca="1">VLOOKUP(P351,Tabla13[[Aux]:[Dias Mes]],5,FALSE)</f>
        <v>#NAME?</v>
      </c>
      <c r="S351" s="142" t="e">
        <f ca="1">VLOOKUP(P351,Tabla13[[Aux]:[Infla Bid]],9,FALSE)</f>
        <v>#NAME?</v>
      </c>
      <c r="T351" s="142" t="e">
        <f ca="1">VLOOKUP(P351,Tabla13[[Aux]:[Infla Offer]],13,FALSE)</f>
        <v>#NAME?</v>
      </c>
      <c r="U351" s="143" t="e">
        <f t="shared" ca="1" si="83"/>
        <v>#NAME?</v>
      </c>
      <c r="V351" s="143" t="e">
        <f t="shared" ca="1" si="84"/>
        <v>#NAME?</v>
      </c>
      <c r="W351" s="143" t="e">
        <f t="shared" ca="1" si="82"/>
        <v>#NAME?</v>
      </c>
      <c r="X351" s="146" t="e">
        <f t="shared" ca="1" si="85"/>
        <v>#NAME?</v>
      </c>
      <c r="Y351" s="146" t="e">
        <f t="shared" ca="1" si="86"/>
        <v>#NAME?</v>
      </c>
      <c r="Z351" s="146" t="e">
        <f t="shared" ca="1" si="87"/>
        <v>#NAME?</v>
      </c>
      <c r="AF351" s="13"/>
    </row>
    <row r="352" spans="14:32" ht="15">
      <c r="N352" s="138">
        <v>248</v>
      </c>
      <c r="O352" s="139">
        <f t="shared" ca="1" si="79"/>
        <v>45072</v>
      </c>
      <c r="P352" s="140">
        <f t="shared" ca="1" si="80"/>
        <v>1</v>
      </c>
      <c r="Q352" s="141" t="e">
        <f t="shared" ca="1" si="81"/>
        <v>#NAME?</v>
      </c>
      <c r="R352" s="138" t="e">
        <f ca="1">VLOOKUP(P352,Tabla13[[Aux]:[Dias Mes]],5,FALSE)</f>
        <v>#NAME?</v>
      </c>
      <c r="S352" s="142" t="e">
        <f ca="1">VLOOKUP(P352,Tabla13[[Aux]:[Infla Bid]],9,FALSE)</f>
        <v>#NAME?</v>
      </c>
      <c r="T352" s="142" t="e">
        <f ca="1">VLOOKUP(P352,Tabla13[[Aux]:[Infla Offer]],13,FALSE)</f>
        <v>#NAME?</v>
      </c>
      <c r="U352" s="143" t="e">
        <f t="shared" ca="1" si="83"/>
        <v>#NAME?</v>
      </c>
      <c r="V352" s="143" t="e">
        <f t="shared" ca="1" si="84"/>
        <v>#NAME?</v>
      </c>
      <c r="W352" s="143" t="e">
        <f t="shared" ca="1" si="82"/>
        <v>#NAME?</v>
      </c>
      <c r="X352" s="146" t="e">
        <f t="shared" ca="1" si="85"/>
        <v>#NAME?</v>
      </c>
      <c r="Y352" s="146" t="e">
        <f t="shared" ca="1" si="86"/>
        <v>#NAME?</v>
      </c>
      <c r="Z352" s="146" t="e">
        <f t="shared" ca="1" si="87"/>
        <v>#NAME?</v>
      </c>
      <c r="AF352" s="13"/>
    </row>
    <row r="353" spans="14:32" ht="15">
      <c r="N353" s="138">
        <v>249</v>
      </c>
      <c r="O353" s="139">
        <f t="shared" ca="1" si="79"/>
        <v>45073</v>
      </c>
      <c r="P353" s="140">
        <f t="shared" ca="1" si="80"/>
        <v>1</v>
      </c>
      <c r="Q353" s="141" t="e">
        <f t="shared" ca="1" si="81"/>
        <v>#NAME?</v>
      </c>
      <c r="R353" s="138" t="e">
        <f ca="1">VLOOKUP(P353,Tabla13[[Aux]:[Dias Mes]],5,FALSE)</f>
        <v>#NAME?</v>
      </c>
      <c r="S353" s="142" t="e">
        <f ca="1">VLOOKUP(P353,Tabla13[[Aux]:[Infla Bid]],9,FALSE)</f>
        <v>#NAME?</v>
      </c>
      <c r="T353" s="142" t="e">
        <f ca="1">VLOOKUP(P353,Tabla13[[Aux]:[Infla Offer]],13,FALSE)</f>
        <v>#NAME?</v>
      </c>
      <c r="U353" s="143" t="e">
        <f t="shared" ca="1" si="83"/>
        <v>#NAME?</v>
      </c>
      <c r="V353" s="143" t="e">
        <f t="shared" ca="1" si="84"/>
        <v>#NAME?</v>
      </c>
      <c r="W353" s="143" t="e">
        <f t="shared" ca="1" si="82"/>
        <v>#NAME?</v>
      </c>
      <c r="X353" s="146" t="e">
        <f t="shared" ca="1" si="85"/>
        <v>#NAME?</v>
      </c>
      <c r="Y353" s="146" t="e">
        <f t="shared" ca="1" si="86"/>
        <v>#NAME?</v>
      </c>
      <c r="Z353" s="146" t="e">
        <f t="shared" ca="1" si="87"/>
        <v>#NAME?</v>
      </c>
      <c r="AF353" s="13"/>
    </row>
    <row r="354" spans="14:32" ht="15">
      <c r="N354" s="138">
        <v>250</v>
      </c>
      <c r="O354" s="139">
        <f t="shared" ca="1" si="79"/>
        <v>45074</v>
      </c>
      <c r="P354" s="140">
        <f t="shared" ca="1" si="80"/>
        <v>1</v>
      </c>
      <c r="Q354" s="141" t="e">
        <f t="shared" ca="1" si="81"/>
        <v>#NAME?</v>
      </c>
      <c r="R354" s="138" t="e">
        <f ca="1">VLOOKUP(P354,Tabla13[[Aux]:[Dias Mes]],5,FALSE)</f>
        <v>#NAME?</v>
      </c>
      <c r="S354" s="142" t="e">
        <f ca="1">VLOOKUP(P354,Tabla13[[Aux]:[Infla Bid]],9,FALSE)</f>
        <v>#NAME?</v>
      </c>
      <c r="T354" s="142" t="e">
        <f ca="1">VLOOKUP(P354,Tabla13[[Aux]:[Infla Offer]],13,FALSE)</f>
        <v>#NAME?</v>
      </c>
      <c r="U354" s="143" t="e">
        <f t="shared" ca="1" si="83"/>
        <v>#NAME?</v>
      </c>
      <c r="V354" s="143" t="e">
        <f t="shared" ca="1" si="84"/>
        <v>#NAME?</v>
      </c>
      <c r="W354" s="143" t="e">
        <f t="shared" ca="1" si="82"/>
        <v>#NAME?</v>
      </c>
      <c r="X354" s="146" t="e">
        <f t="shared" ca="1" si="85"/>
        <v>#NAME?</v>
      </c>
      <c r="Y354" s="146" t="e">
        <f t="shared" ca="1" si="86"/>
        <v>#NAME?</v>
      </c>
      <c r="Z354" s="146" t="e">
        <f t="shared" ca="1" si="87"/>
        <v>#NAME?</v>
      </c>
      <c r="AF354" s="13"/>
    </row>
    <row r="355" spans="14:32" ht="15">
      <c r="N355" s="138">
        <v>251</v>
      </c>
      <c r="O355" s="139">
        <f t="shared" ca="1" si="79"/>
        <v>45075</v>
      </c>
      <c r="P355" s="140">
        <f t="shared" ca="1" si="80"/>
        <v>1</v>
      </c>
      <c r="Q355" s="141" t="e">
        <f t="shared" ca="1" si="81"/>
        <v>#NAME?</v>
      </c>
      <c r="R355" s="138" t="e">
        <f ca="1">VLOOKUP(P355,Tabla13[[Aux]:[Dias Mes]],5,FALSE)</f>
        <v>#NAME?</v>
      </c>
      <c r="S355" s="142" t="e">
        <f ca="1">VLOOKUP(P355,Tabla13[[Aux]:[Infla Bid]],9,FALSE)</f>
        <v>#NAME?</v>
      </c>
      <c r="T355" s="142" t="e">
        <f ca="1">VLOOKUP(P355,Tabla13[[Aux]:[Infla Offer]],13,FALSE)</f>
        <v>#NAME?</v>
      </c>
      <c r="U355" s="143" t="e">
        <f t="shared" ca="1" si="83"/>
        <v>#NAME?</v>
      </c>
      <c r="V355" s="143" t="e">
        <f t="shared" ca="1" si="84"/>
        <v>#NAME?</v>
      </c>
      <c r="W355" s="143" t="e">
        <f t="shared" ca="1" si="82"/>
        <v>#NAME?</v>
      </c>
      <c r="X355" s="146" t="e">
        <f t="shared" ca="1" si="85"/>
        <v>#NAME?</v>
      </c>
      <c r="Y355" s="146" t="e">
        <f t="shared" ca="1" si="86"/>
        <v>#NAME?</v>
      </c>
      <c r="Z355" s="146" t="e">
        <f t="shared" ca="1" si="87"/>
        <v>#NAME?</v>
      </c>
      <c r="AF355" s="13"/>
    </row>
    <row r="356" spans="14:32" ht="15">
      <c r="N356" s="138">
        <v>252</v>
      </c>
      <c r="O356" s="139">
        <f t="shared" ca="1" si="79"/>
        <v>45076</v>
      </c>
      <c r="P356" s="140">
        <f t="shared" ca="1" si="80"/>
        <v>1</v>
      </c>
      <c r="Q356" s="141" t="e">
        <f t="shared" ca="1" si="81"/>
        <v>#NAME?</v>
      </c>
      <c r="R356" s="138" t="e">
        <f ca="1">VLOOKUP(P356,Tabla13[[Aux]:[Dias Mes]],5,FALSE)</f>
        <v>#NAME?</v>
      </c>
      <c r="S356" s="142" t="e">
        <f ca="1">VLOOKUP(P356,Tabla13[[Aux]:[Infla Bid]],9,FALSE)</f>
        <v>#NAME?</v>
      </c>
      <c r="T356" s="142" t="e">
        <f ca="1">VLOOKUP(P356,Tabla13[[Aux]:[Infla Offer]],13,FALSE)</f>
        <v>#NAME?</v>
      </c>
      <c r="U356" s="143" t="e">
        <f t="shared" ca="1" si="83"/>
        <v>#NAME?</v>
      </c>
      <c r="V356" s="143" t="e">
        <f t="shared" ca="1" si="84"/>
        <v>#NAME?</v>
      </c>
      <c r="W356" s="143" t="e">
        <f t="shared" ca="1" si="82"/>
        <v>#NAME?</v>
      </c>
      <c r="X356" s="146" t="e">
        <f t="shared" ca="1" si="85"/>
        <v>#NAME?</v>
      </c>
      <c r="Y356" s="146" t="e">
        <f t="shared" ca="1" si="86"/>
        <v>#NAME?</v>
      </c>
      <c r="Z356" s="146" t="e">
        <f t="shared" ca="1" si="87"/>
        <v>#NAME?</v>
      </c>
      <c r="AF356" s="13"/>
    </row>
    <row r="357" spans="14:32" ht="15">
      <c r="N357" s="138">
        <v>253</v>
      </c>
      <c r="O357" s="139">
        <f t="shared" ca="1" si="79"/>
        <v>45077</v>
      </c>
      <c r="P357" s="140">
        <f t="shared" ca="1" si="80"/>
        <v>1</v>
      </c>
      <c r="Q357" s="141" t="e">
        <f t="shared" ca="1" si="81"/>
        <v>#NAME?</v>
      </c>
      <c r="R357" s="138" t="e">
        <f ca="1">VLOOKUP(P357,Tabla13[[Aux]:[Dias Mes]],5,FALSE)</f>
        <v>#NAME?</v>
      </c>
      <c r="S357" s="142" t="e">
        <f ca="1">VLOOKUP(P357,Tabla13[[Aux]:[Infla Bid]],9,FALSE)</f>
        <v>#NAME?</v>
      </c>
      <c r="T357" s="142" t="e">
        <f ca="1">VLOOKUP(P357,Tabla13[[Aux]:[Infla Offer]],13,FALSE)</f>
        <v>#NAME?</v>
      </c>
      <c r="U357" s="143" t="e">
        <f t="shared" ca="1" si="83"/>
        <v>#NAME?</v>
      </c>
      <c r="V357" s="143" t="e">
        <f t="shared" ca="1" si="84"/>
        <v>#NAME?</v>
      </c>
      <c r="W357" s="143" t="e">
        <f t="shared" ca="1" si="82"/>
        <v>#NAME?</v>
      </c>
      <c r="X357" s="146" t="e">
        <f t="shared" ca="1" si="85"/>
        <v>#NAME?</v>
      </c>
      <c r="Y357" s="146" t="e">
        <f t="shared" ca="1" si="86"/>
        <v>#NAME?</v>
      </c>
      <c r="Z357" s="146" t="e">
        <f t="shared" ca="1" si="87"/>
        <v>#NAME?</v>
      </c>
      <c r="AF357" s="13"/>
    </row>
    <row r="358" spans="14:32" ht="15">
      <c r="N358" s="138">
        <v>254</v>
      </c>
      <c r="O358" s="139">
        <f t="shared" ca="1" si="79"/>
        <v>45078</v>
      </c>
      <c r="P358" s="140">
        <f t="shared" ca="1" si="80"/>
        <v>1</v>
      </c>
      <c r="Q358" s="141" t="e">
        <f t="shared" ca="1" si="81"/>
        <v>#NAME?</v>
      </c>
      <c r="R358" s="138" t="e">
        <f ca="1">VLOOKUP(P358,Tabla13[[Aux]:[Dias Mes]],5,FALSE)</f>
        <v>#NAME?</v>
      </c>
      <c r="S358" s="142" t="e">
        <f ca="1">VLOOKUP(P358,Tabla13[[Aux]:[Infla Bid]],9,FALSE)</f>
        <v>#NAME?</v>
      </c>
      <c r="T358" s="142" t="e">
        <f ca="1">VLOOKUP(P358,Tabla13[[Aux]:[Infla Offer]],13,FALSE)</f>
        <v>#NAME?</v>
      </c>
      <c r="U358" s="143" t="e">
        <f t="shared" ca="1" si="83"/>
        <v>#NAME?</v>
      </c>
      <c r="V358" s="143" t="e">
        <f t="shared" ca="1" si="84"/>
        <v>#NAME?</v>
      </c>
      <c r="W358" s="143" t="e">
        <f t="shared" ca="1" si="82"/>
        <v>#NAME?</v>
      </c>
      <c r="X358" s="146" t="e">
        <f t="shared" ca="1" si="85"/>
        <v>#NAME?</v>
      </c>
      <c r="Y358" s="146" t="e">
        <f t="shared" ca="1" si="86"/>
        <v>#NAME?</v>
      </c>
      <c r="Z358" s="146" t="e">
        <f t="shared" ca="1" si="87"/>
        <v>#NAME?</v>
      </c>
      <c r="AF358" s="13"/>
    </row>
    <row r="359" spans="14:32" ht="15">
      <c r="N359" s="138">
        <v>255</v>
      </c>
      <c r="O359" s="139">
        <f t="shared" ca="1" si="79"/>
        <v>45079</v>
      </c>
      <c r="P359" s="140">
        <f t="shared" ca="1" si="80"/>
        <v>1</v>
      </c>
      <c r="Q359" s="141" t="e">
        <f t="shared" ca="1" si="81"/>
        <v>#NAME?</v>
      </c>
      <c r="R359" s="138" t="e">
        <f ca="1">VLOOKUP(P359,Tabla13[[Aux]:[Dias Mes]],5,FALSE)</f>
        <v>#NAME?</v>
      </c>
      <c r="S359" s="142" t="e">
        <f ca="1">VLOOKUP(P359,Tabla13[[Aux]:[Infla Bid]],9,FALSE)</f>
        <v>#NAME?</v>
      </c>
      <c r="T359" s="142" t="e">
        <f ca="1">VLOOKUP(P359,Tabla13[[Aux]:[Infla Offer]],13,FALSE)</f>
        <v>#NAME?</v>
      </c>
      <c r="U359" s="143" t="e">
        <f t="shared" ca="1" si="83"/>
        <v>#NAME?</v>
      </c>
      <c r="V359" s="143" t="e">
        <f t="shared" ca="1" si="84"/>
        <v>#NAME?</v>
      </c>
      <c r="W359" s="143" t="e">
        <f t="shared" ca="1" si="82"/>
        <v>#NAME?</v>
      </c>
      <c r="X359" s="146" t="e">
        <f t="shared" ca="1" si="85"/>
        <v>#NAME?</v>
      </c>
      <c r="Y359" s="146" t="e">
        <f t="shared" ca="1" si="86"/>
        <v>#NAME?</v>
      </c>
      <c r="Z359" s="146" t="e">
        <f t="shared" ca="1" si="87"/>
        <v>#NAME?</v>
      </c>
      <c r="AF359" s="13"/>
    </row>
    <row r="360" spans="14:32" ht="15">
      <c r="N360" s="138">
        <v>256</v>
      </c>
      <c r="O360" s="139">
        <f t="shared" ref="O360:O423" ca="1" si="88">+N360+TODAY()+$O$102</f>
        <v>45080</v>
      </c>
      <c r="P360" s="140">
        <f t="shared" ref="P360:P423" ca="1" si="89">IF(DAY(O360)=9,MATCH(O360,$Q$75:$Q$100,1)-1,IFERROR(MATCH(O360,$Q$75:$Q$100,1),0))</f>
        <v>1</v>
      </c>
      <c r="Q360" s="141" t="e">
        <f t="shared" ref="Q360:Q423" ca="1" si="90">R360-(VLOOKUP(P360,$O$75:$Q$100,3,FALSE)-O360)</f>
        <v>#NAME?</v>
      </c>
      <c r="R360" s="138" t="e">
        <f ca="1">VLOOKUP(P360,Tabla13[[Aux]:[Dias Mes]],5,FALSE)</f>
        <v>#NAME?</v>
      </c>
      <c r="S360" s="142" t="e">
        <f ca="1">VLOOKUP(P360,Tabla13[[Aux]:[Infla Bid]],9,FALSE)</f>
        <v>#NAME?</v>
      </c>
      <c r="T360" s="142" t="e">
        <f ca="1">VLOOKUP(P360,Tabla13[[Aux]:[Infla Offer]],13,FALSE)</f>
        <v>#NAME?</v>
      </c>
      <c r="U360" s="143" t="e">
        <f t="shared" ca="1" si="83"/>
        <v>#NAME?</v>
      </c>
      <c r="V360" s="143" t="e">
        <f t="shared" ca="1" si="84"/>
        <v>#NAME?</v>
      </c>
      <c r="W360" s="143" t="e">
        <f t="shared" ref="W360:W423" ca="1" si="91">AVERAGE(U360:V360)</f>
        <v>#NAME?</v>
      </c>
      <c r="X360" s="146" t="e">
        <f t="shared" ca="1" si="85"/>
        <v>#NAME?</v>
      </c>
      <c r="Y360" s="146" t="e">
        <f t="shared" ca="1" si="86"/>
        <v>#NAME?</v>
      </c>
      <c r="Z360" s="146" t="e">
        <f t="shared" ca="1" si="87"/>
        <v>#NAME?</v>
      </c>
      <c r="AF360" s="13"/>
    </row>
    <row r="361" spans="14:32" ht="15">
      <c r="N361" s="138">
        <v>257</v>
      </c>
      <c r="O361" s="139">
        <f t="shared" ca="1" si="88"/>
        <v>45081</v>
      </c>
      <c r="P361" s="140">
        <f t="shared" ca="1" si="89"/>
        <v>1</v>
      </c>
      <c r="Q361" s="141" t="e">
        <f t="shared" ca="1" si="90"/>
        <v>#NAME?</v>
      </c>
      <c r="R361" s="138" t="e">
        <f ca="1">VLOOKUP(P361,Tabla13[[Aux]:[Dias Mes]],5,FALSE)</f>
        <v>#NAME?</v>
      </c>
      <c r="S361" s="142" t="e">
        <f ca="1">VLOOKUP(P361,Tabla13[[Aux]:[Infla Bid]],9,FALSE)</f>
        <v>#NAME?</v>
      </c>
      <c r="T361" s="142" t="e">
        <f ca="1">VLOOKUP(P361,Tabla13[[Aux]:[Infla Offer]],13,FALSE)</f>
        <v>#NAME?</v>
      </c>
      <c r="U361" s="143" t="e">
        <f t="shared" ref="U361:U424" ca="1" si="92">U360*(1+S361)^(1/R361)</f>
        <v>#NAME?</v>
      </c>
      <c r="V361" s="143" t="e">
        <f t="shared" ref="V361:V424" ca="1" si="93">V360*(1+T361)^(1/R361)</f>
        <v>#NAME?</v>
      </c>
      <c r="W361" s="143" t="e">
        <f t="shared" ca="1" si="91"/>
        <v>#NAME?</v>
      </c>
      <c r="X361" s="146" t="e">
        <f t="shared" ref="X361:X424" ca="1" si="94">(U361/$U$104-1)*360/N361</f>
        <v>#NAME?</v>
      </c>
      <c r="Y361" s="146" t="e">
        <f t="shared" ref="Y361:Y424" ca="1" si="95">(V361/$V$104-1)*360/N361</f>
        <v>#NAME?</v>
      </c>
      <c r="Z361" s="146" t="e">
        <f t="shared" ref="Z361:Z424" ca="1" si="96">+(Y361+X361)/2</f>
        <v>#NAME?</v>
      </c>
      <c r="AF361" s="13"/>
    </row>
    <row r="362" spans="14:32" ht="15">
      <c r="N362" s="138">
        <v>258</v>
      </c>
      <c r="O362" s="139">
        <f t="shared" ca="1" si="88"/>
        <v>45082</v>
      </c>
      <c r="P362" s="140">
        <f t="shared" ca="1" si="89"/>
        <v>1</v>
      </c>
      <c r="Q362" s="141" t="e">
        <f t="shared" ca="1" si="90"/>
        <v>#NAME?</v>
      </c>
      <c r="R362" s="138" t="e">
        <f ca="1">VLOOKUP(P362,Tabla13[[Aux]:[Dias Mes]],5,FALSE)</f>
        <v>#NAME?</v>
      </c>
      <c r="S362" s="142" t="e">
        <f ca="1">VLOOKUP(P362,Tabla13[[Aux]:[Infla Bid]],9,FALSE)</f>
        <v>#NAME?</v>
      </c>
      <c r="T362" s="142" t="e">
        <f ca="1">VLOOKUP(P362,Tabla13[[Aux]:[Infla Offer]],13,FALSE)</f>
        <v>#NAME?</v>
      </c>
      <c r="U362" s="143" t="e">
        <f t="shared" ca="1" si="92"/>
        <v>#NAME?</v>
      </c>
      <c r="V362" s="143" t="e">
        <f t="shared" ca="1" si="93"/>
        <v>#NAME?</v>
      </c>
      <c r="W362" s="143" t="e">
        <f t="shared" ca="1" si="91"/>
        <v>#NAME?</v>
      </c>
      <c r="X362" s="146" t="e">
        <f t="shared" ca="1" si="94"/>
        <v>#NAME?</v>
      </c>
      <c r="Y362" s="146" t="e">
        <f t="shared" ca="1" si="95"/>
        <v>#NAME?</v>
      </c>
      <c r="Z362" s="146" t="e">
        <f t="shared" ca="1" si="96"/>
        <v>#NAME?</v>
      </c>
      <c r="AF362" s="13"/>
    </row>
    <row r="363" spans="14:32" ht="15">
      <c r="N363" s="138">
        <v>259</v>
      </c>
      <c r="O363" s="139">
        <f t="shared" ca="1" si="88"/>
        <v>45083</v>
      </c>
      <c r="P363" s="140">
        <f t="shared" ca="1" si="89"/>
        <v>1</v>
      </c>
      <c r="Q363" s="141" t="e">
        <f t="shared" ca="1" si="90"/>
        <v>#NAME?</v>
      </c>
      <c r="R363" s="138" t="e">
        <f ca="1">VLOOKUP(P363,Tabla13[[Aux]:[Dias Mes]],5,FALSE)</f>
        <v>#NAME?</v>
      </c>
      <c r="S363" s="142" t="e">
        <f ca="1">VLOOKUP(P363,Tabla13[[Aux]:[Infla Bid]],9,FALSE)</f>
        <v>#NAME?</v>
      </c>
      <c r="T363" s="142" t="e">
        <f ca="1">VLOOKUP(P363,Tabla13[[Aux]:[Infla Offer]],13,FALSE)</f>
        <v>#NAME?</v>
      </c>
      <c r="U363" s="143" t="e">
        <f t="shared" ca="1" si="92"/>
        <v>#NAME?</v>
      </c>
      <c r="V363" s="143" t="e">
        <f t="shared" ca="1" si="93"/>
        <v>#NAME?</v>
      </c>
      <c r="W363" s="143" t="e">
        <f t="shared" ca="1" si="91"/>
        <v>#NAME?</v>
      </c>
      <c r="X363" s="146" t="e">
        <f t="shared" ca="1" si="94"/>
        <v>#NAME?</v>
      </c>
      <c r="Y363" s="146" t="e">
        <f t="shared" ca="1" si="95"/>
        <v>#NAME?</v>
      </c>
      <c r="Z363" s="146" t="e">
        <f t="shared" ca="1" si="96"/>
        <v>#NAME?</v>
      </c>
      <c r="AF363" s="13"/>
    </row>
    <row r="364" spans="14:32" ht="15">
      <c r="N364" s="138">
        <v>260</v>
      </c>
      <c r="O364" s="139">
        <f t="shared" ca="1" si="88"/>
        <v>45084</v>
      </c>
      <c r="P364" s="140">
        <f t="shared" ca="1" si="89"/>
        <v>1</v>
      </c>
      <c r="Q364" s="141" t="e">
        <f t="shared" ca="1" si="90"/>
        <v>#NAME?</v>
      </c>
      <c r="R364" s="138" t="e">
        <f ca="1">VLOOKUP(P364,Tabla13[[Aux]:[Dias Mes]],5,FALSE)</f>
        <v>#NAME?</v>
      </c>
      <c r="S364" s="142" t="e">
        <f ca="1">VLOOKUP(P364,Tabla13[[Aux]:[Infla Bid]],9,FALSE)</f>
        <v>#NAME?</v>
      </c>
      <c r="T364" s="142" t="e">
        <f ca="1">VLOOKUP(P364,Tabla13[[Aux]:[Infla Offer]],13,FALSE)</f>
        <v>#NAME?</v>
      </c>
      <c r="U364" s="143" t="e">
        <f t="shared" ca="1" si="92"/>
        <v>#NAME?</v>
      </c>
      <c r="V364" s="143" t="e">
        <f t="shared" ca="1" si="93"/>
        <v>#NAME?</v>
      </c>
      <c r="W364" s="143" t="e">
        <f t="shared" ca="1" si="91"/>
        <v>#NAME?</v>
      </c>
      <c r="X364" s="146" t="e">
        <f t="shared" ca="1" si="94"/>
        <v>#NAME?</v>
      </c>
      <c r="Y364" s="146" t="e">
        <f t="shared" ca="1" si="95"/>
        <v>#NAME?</v>
      </c>
      <c r="Z364" s="146" t="e">
        <f t="shared" ca="1" si="96"/>
        <v>#NAME?</v>
      </c>
      <c r="AF364" s="13"/>
    </row>
    <row r="365" spans="14:32" ht="15">
      <c r="N365" s="138">
        <v>261</v>
      </c>
      <c r="O365" s="139">
        <f t="shared" ca="1" si="88"/>
        <v>45085</v>
      </c>
      <c r="P365" s="140">
        <f t="shared" ca="1" si="89"/>
        <v>1</v>
      </c>
      <c r="Q365" s="141" t="e">
        <f t="shared" ca="1" si="90"/>
        <v>#NAME?</v>
      </c>
      <c r="R365" s="138" t="e">
        <f ca="1">VLOOKUP(P365,Tabla13[[Aux]:[Dias Mes]],5,FALSE)</f>
        <v>#NAME?</v>
      </c>
      <c r="S365" s="142" t="e">
        <f ca="1">VLOOKUP(P365,Tabla13[[Aux]:[Infla Bid]],9,FALSE)</f>
        <v>#NAME?</v>
      </c>
      <c r="T365" s="142" t="e">
        <f ca="1">VLOOKUP(P365,Tabla13[[Aux]:[Infla Offer]],13,FALSE)</f>
        <v>#NAME?</v>
      </c>
      <c r="U365" s="143" t="e">
        <f t="shared" ca="1" si="92"/>
        <v>#NAME?</v>
      </c>
      <c r="V365" s="143" t="e">
        <f t="shared" ca="1" si="93"/>
        <v>#NAME?</v>
      </c>
      <c r="W365" s="143" t="e">
        <f t="shared" ca="1" si="91"/>
        <v>#NAME?</v>
      </c>
      <c r="X365" s="146" t="e">
        <f t="shared" ca="1" si="94"/>
        <v>#NAME?</v>
      </c>
      <c r="Y365" s="146" t="e">
        <f t="shared" ca="1" si="95"/>
        <v>#NAME?</v>
      </c>
      <c r="Z365" s="146" t="e">
        <f t="shared" ca="1" si="96"/>
        <v>#NAME?</v>
      </c>
      <c r="AF365" s="13"/>
    </row>
    <row r="366" spans="14:32" ht="15">
      <c r="N366" s="138">
        <v>262</v>
      </c>
      <c r="O366" s="139">
        <f t="shared" ca="1" si="88"/>
        <v>45086</v>
      </c>
      <c r="P366" s="140">
        <f t="shared" ca="1" si="89"/>
        <v>0</v>
      </c>
      <c r="Q366" s="141">
        <f t="shared" ca="1" si="90"/>
        <v>335</v>
      </c>
      <c r="R366" s="138">
        <f ca="1">VLOOKUP(P366,Tabla13[[Aux]:[Dias Mes]],5,FALSE)</f>
        <v>31</v>
      </c>
      <c r="S366" s="142">
        <f ca="1">VLOOKUP(P366,Tabla13[[Aux]:[Infla Bid]],9,FALSE)</f>
        <v>1.2E-2</v>
      </c>
      <c r="T366" s="142">
        <f ca="1">VLOOKUP(P366,Tabla13[[Aux]:[Infla Offer]],13,FALSE)</f>
        <v>1.2E-2</v>
      </c>
      <c r="U366" s="143" t="e">
        <f t="shared" ca="1" si="92"/>
        <v>#NAME?</v>
      </c>
      <c r="V366" s="143" t="e">
        <f t="shared" ca="1" si="93"/>
        <v>#NAME?</v>
      </c>
      <c r="W366" s="143" t="e">
        <f t="shared" ca="1" si="91"/>
        <v>#NAME?</v>
      </c>
      <c r="X366" s="146" t="e">
        <f t="shared" ca="1" si="94"/>
        <v>#NAME?</v>
      </c>
      <c r="Y366" s="146" t="e">
        <f t="shared" ca="1" si="95"/>
        <v>#NAME?</v>
      </c>
      <c r="Z366" s="146" t="e">
        <f t="shared" ca="1" si="96"/>
        <v>#NAME?</v>
      </c>
      <c r="AF366" s="13"/>
    </row>
    <row r="367" spans="14:32" ht="15">
      <c r="N367" s="138">
        <v>263</v>
      </c>
      <c r="O367" s="139">
        <f t="shared" ca="1" si="88"/>
        <v>45087</v>
      </c>
      <c r="P367" s="140">
        <f t="shared" ca="1" si="89"/>
        <v>1</v>
      </c>
      <c r="Q367" s="141" t="e">
        <f t="shared" ca="1" si="90"/>
        <v>#NAME?</v>
      </c>
      <c r="R367" s="138" t="e">
        <f ca="1">VLOOKUP(P367,Tabla13[[Aux]:[Dias Mes]],5,FALSE)</f>
        <v>#NAME?</v>
      </c>
      <c r="S367" s="142" t="e">
        <f ca="1">VLOOKUP(P367,Tabla13[[Aux]:[Infla Bid]],9,FALSE)</f>
        <v>#NAME?</v>
      </c>
      <c r="T367" s="142" t="e">
        <f ca="1">VLOOKUP(P367,Tabla13[[Aux]:[Infla Offer]],13,FALSE)</f>
        <v>#NAME?</v>
      </c>
      <c r="U367" s="143" t="e">
        <f t="shared" ca="1" si="92"/>
        <v>#NAME?</v>
      </c>
      <c r="V367" s="143" t="e">
        <f t="shared" ca="1" si="93"/>
        <v>#NAME?</v>
      </c>
      <c r="W367" s="143" t="e">
        <f t="shared" ca="1" si="91"/>
        <v>#NAME?</v>
      </c>
      <c r="X367" s="146" t="e">
        <f t="shared" ca="1" si="94"/>
        <v>#NAME?</v>
      </c>
      <c r="Y367" s="146" t="e">
        <f t="shared" ca="1" si="95"/>
        <v>#NAME?</v>
      </c>
      <c r="Z367" s="146" t="e">
        <f t="shared" ca="1" si="96"/>
        <v>#NAME?</v>
      </c>
      <c r="AF367" s="13"/>
    </row>
    <row r="368" spans="14:32" ht="15">
      <c r="N368" s="138">
        <v>264</v>
      </c>
      <c r="O368" s="139">
        <f t="shared" ca="1" si="88"/>
        <v>45088</v>
      </c>
      <c r="P368" s="140">
        <f t="shared" ca="1" si="89"/>
        <v>1</v>
      </c>
      <c r="Q368" s="141" t="e">
        <f t="shared" ca="1" si="90"/>
        <v>#NAME?</v>
      </c>
      <c r="R368" s="138" t="e">
        <f ca="1">VLOOKUP(P368,Tabla13[[Aux]:[Dias Mes]],5,FALSE)</f>
        <v>#NAME?</v>
      </c>
      <c r="S368" s="142" t="e">
        <f ca="1">VLOOKUP(P368,Tabla13[[Aux]:[Infla Bid]],9,FALSE)</f>
        <v>#NAME?</v>
      </c>
      <c r="T368" s="142" t="e">
        <f ca="1">VLOOKUP(P368,Tabla13[[Aux]:[Infla Offer]],13,FALSE)</f>
        <v>#NAME?</v>
      </c>
      <c r="U368" s="143" t="e">
        <f t="shared" ca="1" si="92"/>
        <v>#NAME?</v>
      </c>
      <c r="V368" s="143" t="e">
        <f t="shared" ca="1" si="93"/>
        <v>#NAME?</v>
      </c>
      <c r="W368" s="143" t="e">
        <f t="shared" ca="1" si="91"/>
        <v>#NAME?</v>
      </c>
      <c r="X368" s="146" t="e">
        <f t="shared" ca="1" si="94"/>
        <v>#NAME?</v>
      </c>
      <c r="Y368" s="146" t="e">
        <f t="shared" ca="1" si="95"/>
        <v>#NAME?</v>
      </c>
      <c r="Z368" s="146" t="e">
        <f t="shared" ca="1" si="96"/>
        <v>#NAME?</v>
      </c>
      <c r="AF368" s="13"/>
    </row>
    <row r="369" spans="14:32" ht="15">
      <c r="N369" s="138">
        <v>265</v>
      </c>
      <c r="O369" s="139">
        <f t="shared" ca="1" si="88"/>
        <v>45089</v>
      </c>
      <c r="P369" s="140">
        <f t="shared" ca="1" si="89"/>
        <v>1</v>
      </c>
      <c r="Q369" s="141" t="e">
        <f t="shared" ca="1" si="90"/>
        <v>#NAME?</v>
      </c>
      <c r="R369" s="138" t="e">
        <f ca="1">VLOOKUP(P369,Tabla13[[Aux]:[Dias Mes]],5,FALSE)</f>
        <v>#NAME?</v>
      </c>
      <c r="S369" s="142" t="e">
        <f ca="1">VLOOKUP(P369,Tabla13[[Aux]:[Infla Bid]],9,FALSE)</f>
        <v>#NAME?</v>
      </c>
      <c r="T369" s="142" t="e">
        <f ca="1">VLOOKUP(P369,Tabla13[[Aux]:[Infla Offer]],13,FALSE)</f>
        <v>#NAME?</v>
      </c>
      <c r="U369" s="143" t="e">
        <f t="shared" ca="1" si="92"/>
        <v>#NAME?</v>
      </c>
      <c r="V369" s="143" t="e">
        <f t="shared" ca="1" si="93"/>
        <v>#NAME?</v>
      </c>
      <c r="W369" s="143" t="e">
        <f t="shared" ca="1" si="91"/>
        <v>#NAME?</v>
      </c>
      <c r="X369" s="146" t="e">
        <f t="shared" ca="1" si="94"/>
        <v>#NAME?</v>
      </c>
      <c r="Y369" s="146" t="e">
        <f t="shared" ca="1" si="95"/>
        <v>#NAME?</v>
      </c>
      <c r="Z369" s="146" t="e">
        <f t="shared" ca="1" si="96"/>
        <v>#NAME?</v>
      </c>
      <c r="AF369" s="13"/>
    </row>
    <row r="370" spans="14:32" ht="15">
      <c r="N370" s="138">
        <v>266</v>
      </c>
      <c r="O370" s="139">
        <f t="shared" ca="1" si="88"/>
        <v>45090</v>
      </c>
      <c r="P370" s="140">
        <f t="shared" ca="1" si="89"/>
        <v>1</v>
      </c>
      <c r="Q370" s="141" t="e">
        <f t="shared" ca="1" si="90"/>
        <v>#NAME?</v>
      </c>
      <c r="R370" s="138" t="e">
        <f ca="1">VLOOKUP(P370,Tabla13[[Aux]:[Dias Mes]],5,FALSE)</f>
        <v>#NAME?</v>
      </c>
      <c r="S370" s="142" t="e">
        <f ca="1">VLOOKUP(P370,Tabla13[[Aux]:[Infla Bid]],9,FALSE)</f>
        <v>#NAME?</v>
      </c>
      <c r="T370" s="142" t="e">
        <f ca="1">VLOOKUP(P370,Tabla13[[Aux]:[Infla Offer]],13,FALSE)</f>
        <v>#NAME?</v>
      </c>
      <c r="U370" s="143" t="e">
        <f t="shared" ca="1" si="92"/>
        <v>#NAME?</v>
      </c>
      <c r="V370" s="143" t="e">
        <f t="shared" ca="1" si="93"/>
        <v>#NAME?</v>
      </c>
      <c r="W370" s="143" t="e">
        <f t="shared" ca="1" si="91"/>
        <v>#NAME?</v>
      </c>
      <c r="X370" s="146" t="e">
        <f t="shared" ca="1" si="94"/>
        <v>#NAME?</v>
      </c>
      <c r="Y370" s="146" t="e">
        <f t="shared" ca="1" si="95"/>
        <v>#NAME?</v>
      </c>
      <c r="Z370" s="146" t="e">
        <f t="shared" ca="1" si="96"/>
        <v>#NAME?</v>
      </c>
      <c r="AF370" s="13"/>
    </row>
    <row r="371" spans="14:32" ht="15">
      <c r="N371" s="138">
        <v>267</v>
      </c>
      <c r="O371" s="139">
        <f t="shared" ca="1" si="88"/>
        <v>45091</v>
      </c>
      <c r="P371" s="140">
        <f t="shared" ca="1" si="89"/>
        <v>1</v>
      </c>
      <c r="Q371" s="141" t="e">
        <f t="shared" ca="1" si="90"/>
        <v>#NAME?</v>
      </c>
      <c r="R371" s="138" t="e">
        <f ca="1">VLOOKUP(P371,Tabla13[[Aux]:[Dias Mes]],5,FALSE)</f>
        <v>#NAME?</v>
      </c>
      <c r="S371" s="142" t="e">
        <f ca="1">VLOOKUP(P371,Tabla13[[Aux]:[Infla Bid]],9,FALSE)</f>
        <v>#NAME?</v>
      </c>
      <c r="T371" s="142" t="e">
        <f ca="1">VLOOKUP(P371,Tabla13[[Aux]:[Infla Offer]],13,FALSE)</f>
        <v>#NAME?</v>
      </c>
      <c r="U371" s="143" t="e">
        <f t="shared" ca="1" si="92"/>
        <v>#NAME?</v>
      </c>
      <c r="V371" s="143" t="e">
        <f t="shared" ca="1" si="93"/>
        <v>#NAME?</v>
      </c>
      <c r="W371" s="143" t="e">
        <f t="shared" ca="1" si="91"/>
        <v>#NAME?</v>
      </c>
      <c r="X371" s="146" t="e">
        <f t="shared" ca="1" si="94"/>
        <v>#NAME?</v>
      </c>
      <c r="Y371" s="146" t="e">
        <f t="shared" ca="1" si="95"/>
        <v>#NAME?</v>
      </c>
      <c r="Z371" s="146" t="e">
        <f t="shared" ca="1" si="96"/>
        <v>#NAME?</v>
      </c>
      <c r="AF371" s="13"/>
    </row>
    <row r="372" spans="14:32" ht="15">
      <c r="N372" s="138">
        <v>268</v>
      </c>
      <c r="O372" s="139">
        <f t="shared" ca="1" si="88"/>
        <v>45092</v>
      </c>
      <c r="P372" s="140">
        <f t="shared" ca="1" si="89"/>
        <v>1</v>
      </c>
      <c r="Q372" s="141" t="e">
        <f t="shared" ca="1" si="90"/>
        <v>#NAME?</v>
      </c>
      <c r="R372" s="138" t="e">
        <f ca="1">VLOOKUP(P372,Tabla13[[Aux]:[Dias Mes]],5,FALSE)</f>
        <v>#NAME?</v>
      </c>
      <c r="S372" s="142" t="e">
        <f ca="1">VLOOKUP(P372,Tabla13[[Aux]:[Infla Bid]],9,FALSE)</f>
        <v>#NAME?</v>
      </c>
      <c r="T372" s="142" t="e">
        <f ca="1">VLOOKUP(P372,Tabla13[[Aux]:[Infla Offer]],13,FALSE)</f>
        <v>#NAME?</v>
      </c>
      <c r="U372" s="143" t="e">
        <f t="shared" ca="1" si="92"/>
        <v>#NAME?</v>
      </c>
      <c r="V372" s="143" t="e">
        <f t="shared" ca="1" si="93"/>
        <v>#NAME?</v>
      </c>
      <c r="W372" s="143" t="e">
        <f t="shared" ca="1" si="91"/>
        <v>#NAME?</v>
      </c>
      <c r="X372" s="146" t="e">
        <f t="shared" ca="1" si="94"/>
        <v>#NAME?</v>
      </c>
      <c r="Y372" s="146" t="e">
        <f t="shared" ca="1" si="95"/>
        <v>#NAME?</v>
      </c>
      <c r="Z372" s="146" t="e">
        <f t="shared" ca="1" si="96"/>
        <v>#NAME?</v>
      </c>
      <c r="AF372" s="13"/>
    </row>
    <row r="373" spans="14:32" ht="15">
      <c r="N373" s="138">
        <v>269</v>
      </c>
      <c r="O373" s="139">
        <f t="shared" ca="1" si="88"/>
        <v>45093</v>
      </c>
      <c r="P373" s="140">
        <f t="shared" ca="1" si="89"/>
        <v>1</v>
      </c>
      <c r="Q373" s="141" t="e">
        <f t="shared" ca="1" si="90"/>
        <v>#NAME?</v>
      </c>
      <c r="R373" s="138" t="e">
        <f ca="1">VLOOKUP(P373,Tabla13[[Aux]:[Dias Mes]],5,FALSE)</f>
        <v>#NAME?</v>
      </c>
      <c r="S373" s="142" t="e">
        <f ca="1">VLOOKUP(P373,Tabla13[[Aux]:[Infla Bid]],9,FALSE)</f>
        <v>#NAME?</v>
      </c>
      <c r="T373" s="142" t="e">
        <f ca="1">VLOOKUP(P373,Tabla13[[Aux]:[Infla Offer]],13,FALSE)</f>
        <v>#NAME?</v>
      </c>
      <c r="U373" s="143" t="e">
        <f t="shared" ca="1" si="92"/>
        <v>#NAME?</v>
      </c>
      <c r="V373" s="143" t="e">
        <f t="shared" ca="1" si="93"/>
        <v>#NAME?</v>
      </c>
      <c r="W373" s="143" t="e">
        <f t="shared" ca="1" si="91"/>
        <v>#NAME?</v>
      </c>
      <c r="X373" s="146" t="e">
        <f t="shared" ca="1" si="94"/>
        <v>#NAME?</v>
      </c>
      <c r="Y373" s="146" t="e">
        <f t="shared" ca="1" si="95"/>
        <v>#NAME?</v>
      </c>
      <c r="Z373" s="146" t="e">
        <f t="shared" ca="1" si="96"/>
        <v>#NAME?</v>
      </c>
      <c r="AF373" s="13"/>
    </row>
    <row r="374" spans="14:32" ht="15">
      <c r="N374" s="138">
        <v>270</v>
      </c>
      <c r="O374" s="139">
        <f t="shared" ca="1" si="88"/>
        <v>45094</v>
      </c>
      <c r="P374" s="140">
        <f t="shared" ca="1" si="89"/>
        <v>1</v>
      </c>
      <c r="Q374" s="141" t="e">
        <f t="shared" ca="1" si="90"/>
        <v>#NAME?</v>
      </c>
      <c r="R374" s="138" t="e">
        <f ca="1">VLOOKUP(P374,Tabla13[[Aux]:[Dias Mes]],5,FALSE)</f>
        <v>#NAME?</v>
      </c>
      <c r="S374" s="142" t="e">
        <f ca="1">VLOOKUP(P374,Tabla13[[Aux]:[Infla Bid]],9,FALSE)</f>
        <v>#NAME?</v>
      </c>
      <c r="T374" s="142" t="e">
        <f ca="1">VLOOKUP(P374,Tabla13[[Aux]:[Infla Offer]],13,FALSE)</f>
        <v>#NAME?</v>
      </c>
      <c r="U374" s="143" t="e">
        <f t="shared" ca="1" si="92"/>
        <v>#NAME?</v>
      </c>
      <c r="V374" s="143" t="e">
        <f t="shared" ca="1" si="93"/>
        <v>#NAME?</v>
      </c>
      <c r="W374" s="143" t="e">
        <f t="shared" ca="1" si="91"/>
        <v>#NAME?</v>
      </c>
      <c r="X374" s="146" t="e">
        <f t="shared" ca="1" si="94"/>
        <v>#NAME?</v>
      </c>
      <c r="Y374" s="146" t="e">
        <f t="shared" ca="1" si="95"/>
        <v>#NAME?</v>
      </c>
      <c r="Z374" s="146" t="e">
        <f t="shared" ca="1" si="96"/>
        <v>#NAME?</v>
      </c>
      <c r="AF374" s="13"/>
    </row>
    <row r="375" spans="14:32" ht="15">
      <c r="N375" s="138">
        <v>271</v>
      </c>
      <c r="O375" s="139">
        <f t="shared" ca="1" si="88"/>
        <v>45095</v>
      </c>
      <c r="P375" s="140">
        <f t="shared" ca="1" si="89"/>
        <v>1</v>
      </c>
      <c r="Q375" s="141" t="e">
        <f t="shared" ca="1" si="90"/>
        <v>#NAME?</v>
      </c>
      <c r="R375" s="138" t="e">
        <f ca="1">VLOOKUP(P375,Tabla13[[Aux]:[Dias Mes]],5,FALSE)</f>
        <v>#NAME?</v>
      </c>
      <c r="S375" s="142" t="e">
        <f ca="1">VLOOKUP(P375,Tabla13[[Aux]:[Infla Bid]],9,FALSE)</f>
        <v>#NAME?</v>
      </c>
      <c r="T375" s="142" t="e">
        <f ca="1">VLOOKUP(P375,Tabla13[[Aux]:[Infla Offer]],13,FALSE)</f>
        <v>#NAME?</v>
      </c>
      <c r="U375" s="143" t="e">
        <f t="shared" ca="1" si="92"/>
        <v>#NAME?</v>
      </c>
      <c r="V375" s="143" t="e">
        <f t="shared" ca="1" si="93"/>
        <v>#NAME?</v>
      </c>
      <c r="W375" s="143" t="e">
        <f t="shared" ca="1" si="91"/>
        <v>#NAME?</v>
      </c>
      <c r="X375" s="146" t="e">
        <f t="shared" ca="1" si="94"/>
        <v>#NAME?</v>
      </c>
      <c r="Y375" s="146" t="e">
        <f t="shared" ca="1" si="95"/>
        <v>#NAME?</v>
      </c>
      <c r="Z375" s="146" t="e">
        <f t="shared" ca="1" si="96"/>
        <v>#NAME?</v>
      </c>
      <c r="AF375" s="13"/>
    </row>
    <row r="376" spans="14:32" ht="15">
      <c r="N376" s="138">
        <v>272</v>
      </c>
      <c r="O376" s="139">
        <f t="shared" ca="1" si="88"/>
        <v>45096</v>
      </c>
      <c r="P376" s="140">
        <f t="shared" ca="1" si="89"/>
        <v>1</v>
      </c>
      <c r="Q376" s="141" t="e">
        <f t="shared" ca="1" si="90"/>
        <v>#NAME?</v>
      </c>
      <c r="R376" s="138" t="e">
        <f ca="1">VLOOKUP(P376,Tabla13[[Aux]:[Dias Mes]],5,FALSE)</f>
        <v>#NAME?</v>
      </c>
      <c r="S376" s="142" t="e">
        <f ca="1">VLOOKUP(P376,Tabla13[[Aux]:[Infla Bid]],9,FALSE)</f>
        <v>#NAME?</v>
      </c>
      <c r="T376" s="142" t="e">
        <f ca="1">VLOOKUP(P376,Tabla13[[Aux]:[Infla Offer]],13,FALSE)</f>
        <v>#NAME?</v>
      </c>
      <c r="U376" s="143" t="e">
        <f t="shared" ca="1" si="92"/>
        <v>#NAME?</v>
      </c>
      <c r="V376" s="143" t="e">
        <f t="shared" ca="1" si="93"/>
        <v>#NAME?</v>
      </c>
      <c r="W376" s="143" t="e">
        <f t="shared" ca="1" si="91"/>
        <v>#NAME?</v>
      </c>
      <c r="X376" s="146" t="e">
        <f t="shared" ca="1" si="94"/>
        <v>#NAME?</v>
      </c>
      <c r="Y376" s="146" t="e">
        <f t="shared" ca="1" si="95"/>
        <v>#NAME?</v>
      </c>
      <c r="Z376" s="146" t="e">
        <f t="shared" ca="1" si="96"/>
        <v>#NAME?</v>
      </c>
      <c r="AF376" s="13"/>
    </row>
    <row r="377" spans="14:32" ht="15">
      <c r="N377" s="138">
        <v>273</v>
      </c>
      <c r="O377" s="139">
        <f t="shared" ca="1" si="88"/>
        <v>45097</v>
      </c>
      <c r="P377" s="140">
        <f t="shared" ca="1" si="89"/>
        <v>1</v>
      </c>
      <c r="Q377" s="141" t="e">
        <f t="shared" ca="1" si="90"/>
        <v>#NAME?</v>
      </c>
      <c r="R377" s="138" t="e">
        <f ca="1">VLOOKUP(P377,Tabla13[[Aux]:[Dias Mes]],5,FALSE)</f>
        <v>#NAME?</v>
      </c>
      <c r="S377" s="142" t="e">
        <f ca="1">VLOOKUP(P377,Tabla13[[Aux]:[Infla Bid]],9,FALSE)</f>
        <v>#NAME?</v>
      </c>
      <c r="T377" s="142" t="e">
        <f ca="1">VLOOKUP(P377,Tabla13[[Aux]:[Infla Offer]],13,FALSE)</f>
        <v>#NAME?</v>
      </c>
      <c r="U377" s="143" t="e">
        <f t="shared" ca="1" si="92"/>
        <v>#NAME?</v>
      </c>
      <c r="V377" s="143" t="e">
        <f t="shared" ca="1" si="93"/>
        <v>#NAME?</v>
      </c>
      <c r="W377" s="143" t="e">
        <f t="shared" ca="1" si="91"/>
        <v>#NAME?</v>
      </c>
      <c r="X377" s="146" t="e">
        <f t="shared" ca="1" si="94"/>
        <v>#NAME?</v>
      </c>
      <c r="Y377" s="146" t="e">
        <f t="shared" ca="1" si="95"/>
        <v>#NAME?</v>
      </c>
      <c r="Z377" s="146" t="e">
        <f t="shared" ca="1" si="96"/>
        <v>#NAME?</v>
      </c>
      <c r="AF377" s="13"/>
    </row>
    <row r="378" spans="14:32" ht="15">
      <c r="N378" s="138">
        <v>274</v>
      </c>
      <c r="O378" s="139">
        <f t="shared" ca="1" si="88"/>
        <v>45098</v>
      </c>
      <c r="P378" s="140">
        <f t="shared" ca="1" si="89"/>
        <v>1</v>
      </c>
      <c r="Q378" s="141" t="e">
        <f t="shared" ca="1" si="90"/>
        <v>#NAME?</v>
      </c>
      <c r="R378" s="138" t="e">
        <f ca="1">VLOOKUP(P378,Tabla13[[Aux]:[Dias Mes]],5,FALSE)</f>
        <v>#NAME?</v>
      </c>
      <c r="S378" s="142" t="e">
        <f ca="1">VLOOKUP(P378,Tabla13[[Aux]:[Infla Bid]],9,FALSE)</f>
        <v>#NAME?</v>
      </c>
      <c r="T378" s="142" t="e">
        <f ca="1">VLOOKUP(P378,Tabla13[[Aux]:[Infla Offer]],13,FALSE)</f>
        <v>#NAME?</v>
      </c>
      <c r="U378" s="143" t="e">
        <f t="shared" ca="1" si="92"/>
        <v>#NAME?</v>
      </c>
      <c r="V378" s="143" t="e">
        <f t="shared" ca="1" si="93"/>
        <v>#NAME?</v>
      </c>
      <c r="W378" s="143" t="e">
        <f t="shared" ca="1" si="91"/>
        <v>#NAME?</v>
      </c>
      <c r="X378" s="146" t="e">
        <f t="shared" ca="1" si="94"/>
        <v>#NAME?</v>
      </c>
      <c r="Y378" s="146" t="e">
        <f t="shared" ca="1" si="95"/>
        <v>#NAME?</v>
      </c>
      <c r="Z378" s="146" t="e">
        <f t="shared" ca="1" si="96"/>
        <v>#NAME?</v>
      </c>
      <c r="AF378" s="13"/>
    </row>
    <row r="379" spans="14:32" ht="15">
      <c r="N379" s="138">
        <v>275</v>
      </c>
      <c r="O379" s="139">
        <f t="shared" ca="1" si="88"/>
        <v>45099</v>
      </c>
      <c r="P379" s="140">
        <f t="shared" ca="1" si="89"/>
        <v>1</v>
      </c>
      <c r="Q379" s="141" t="e">
        <f t="shared" ca="1" si="90"/>
        <v>#NAME?</v>
      </c>
      <c r="R379" s="138" t="e">
        <f ca="1">VLOOKUP(P379,Tabla13[[Aux]:[Dias Mes]],5,FALSE)</f>
        <v>#NAME?</v>
      </c>
      <c r="S379" s="142" t="e">
        <f ca="1">VLOOKUP(P379,Tabla13[[Aux]:[Infla Bid]],9,FALSE)</f>
        <v>#NAME?</v>
      </c>
      <c r="T379" s="142" t="e">
        <f ca="1">VLOOKUP(P379,Tabla13[[Aux]:[Infla Offer]],13,FALSE)</f>
        <v>#NAME?</v>
      </c>
      <c r="U379" s="143" t="e">
        <f t="shared" ca="1" si="92"/>
        <v>#NAME?</v>
      </c>
      <c r="V379" s="143" t="e">
        <f t="shared" ca="1" si="93"/>
        <v>#NAME?</v>
      </c>
      <c r="W379" s="143" t="e">
        <f t="shared" ca="1" si="91"/>
        <v>#NAME?</v>
      </c>
      <c r="X379" s="146" t="e">
        <f t="shared" ca="1" si="94"/>
        <v>#NAME?</v>
      </c>
      <c r="Y379" s="146" t="e">
        <f t="shared" ca="1" si="95"/>
        <v>#NAME?</v>
      </c>
      <c r="Z379" s="146" t="e">
        <f t="shared" ca="1" si="96"/>
        <v>#NAME?</v>
      </c>
      <c r="AF379" s="13"/>
    </row>
    <row r="380" spans="14:32" ht="15">
      <c r="N380" s="138">
        <v>276</v>
      </c>
      <c r="O380" s="139">
        <f t="shared" ca="1" si="88"/>
        <v>45100</v>
      </c>
      <c r="P380" s="140">
        <f t="shared" ca="1" si="89"/>
        <v>1</v>
      </c>
      <c r="Q380" s="141" t="e">
        <f t="shared" ca="1" si="90"/>
        <v>#NAME?</v>
      </c>
      <c r="R380" s="138" t="e">
        <f ca="1">VLOOKUP(P380,Tabla13[[Aux]:[Dias Mes]],5,FALSE)</f>
        <v>#NAME?</v>
      </c>
      <c r="S380" s="142" t="e">
        <f ca="1">VLOOKUP(P380,Tabla13[[Aux]:[Infla Bid]],9,FALSE)</f>
        <v>#NAME?</v>
      </c>
      <c r="T380" s="142" t="e">
        <f ca="1">VLOOKUP(P380,Tabla13[[Aux]:[Infla Offer]],13,FALSE)</f>
        <v>#NAME?</v>
      </c>
      <c r="U380" s="143" t="e">
        <f t="shared" ca="1" si="92"/>
        <v>#NAME?</v>
      </c>
      <c r="V380" s="143" t="e">
        <f t="shared" ca="1" si="93"/>
        <v>#NAME?</v>
      </c>
      <c r="W380" s="143" t="e">
        <f t="shared" ca="1" si="91"/>
        <v>#NAME?</v>
      </c>
      <c r="X380" s="146" t="e">
        <f t="shared" ca="1" si="94"/>
        <v>#NAME?</v>
      </c>
      <c r="Y380" s="146" t="e">
        <f t="shared" ca="1" si="95"/>
        <v>#NAME?</v>
      </c>
      <c r="Z380" s="146" t="e">
        <f t="shared" ca="1" si="96"/>
        <v>#NAME?</v>
      </c>
      <c r="AF380" s="13"/>
    </row>
    <row r="381" spans="14:32" ht="15">
      <c r="N381" s="138">
        <v>277</v>
      </c>
      <c r="O381" s="139">
        <f t="shared" ca="1" si="88"/>
        <v>45101</v>
      </c>
      <c r="P381" s="140">
        <f t="shared" ca="1" si="89"/>
        <v>1</v>
      </c>
      <c r="Q381" s="141" t="e">
        <f t="shared" ca="1" si="90"/>
        <v>#NAME?</v>
      </c>
      <c r="R381" s="138" t="e">
        <f ca="1">VLOOKUP(P381,Tabla13[[Aux]:[Dias Mes]],5,FALSE)</f>
        <v>#NAME?</v>
      </c>
      <c r="S381" s="142" t="e">
        <f ca="1">VLOOKUP(P381,Tabla13[[Aux]:[Infla Bid]],9,FALSE)</f>
        <v>#NAME?</v>
      </c>
      <c r="T381" s="142" t="e">
        <f ca="1">VLOOKUP(P381,Tabla13[[Aux]:[Infla Offer]],13,FALSE)</f>
        <v>#NAME?</v>
      </c>
      <c r="U381" s="143" t="e">
        <f t="shared" ca="1" si="92"/>
        <v>#NAME?</v>
      </c>
      <c r="V381" s="143" t="e">
        <f t="shared" ca="1" si="93"/>
        <v>#NAME?</v>
      </c>
      <c r="W381" s="143" t="e">
        <f t="shared" ca="1" si="91"/>
        <v>#NAME?</v>
      </c>
      <c r="X381" s="146" t="e">
        <f t="shared" ca="1" si="94"/>
        <v>#NAME?</v>
      </c>
      <c r="Y381" s="146" t="e">
        <f t="shared" ca="1" si="95"/>
        <v>#NAME?</v>
      </c>
      <c r="Z381" s="146" t="e">
        <f t="shared" ca="1" si="96"/>
        <v>#NAME?</v>
      </c>
      <c r="AF381" s="13"/>
    </row>
    <row r="382" spans="14:32" ht="15">
      <c r="N382" s="138">
        <v>278</v>
      </c>
      <c r="O382" s="139">
        <f t="shared" ca="1" si="88"/>
        <v>45102</v>
      </c>
      <c r="P382" s="140">
        <f t="shared" ca="1" si="89"/>
        <v>1</v>
      </c>
      <c r="Q382" s="141" t="e">
        <f t="shared" ca="1" si="90"/>
        <v>#NAME?</v>
      </c>
      <c r="R382" s="138" t="e">
        <f ca="1">VLOOKUP(P382,Tabla13[[Aux]:[Dias Mes]],5,FALSE)</f>
        <v>#NAME?</v>
      </c>
      <c r="S382" s="142" t="e">
        <f ca="1">VLOOKUP(P382,Tabla13[[Aux]:[Infla Bid]],9,FALSE)</f>
        <v>#NAME?</v>
      </c>
      <c r="T382" s="142" t="e">
        <f ca="1">VLOOKUP(P382,Tabla13[[Aux]:[Infla Offer]],13,FALSE)</f>
        <v>#NAME?</v>
      </c>
      <c r="U382" s="143" t="e">
        <f t="shared" ca="1" si="92"/>
        <v>#NAME?</v>
      </c>
      <c r="V382" s="143" t="e">
        <f t="shared" ca="1" si="93"/>
        <v>#NAME?</v>
      </c>
      <c r="W382" s="143" t="e">
        <f t="shared" ca="1" si="91"/>
        <v>#NAME?</v>
      </c>
      <c r="X382" s="146" t="e">
        <f t="shared" ca="1" si="94"/>
        <v>#NAME?</v>
      </c>
      <c r="Y382" s="146" t="e">
        <f t="shared" ca="1" si="95"/>
        <v>#NAME?</v>
      </c>
      <c r="Z382" s="146" t="e">
        <f t="shared" ca="1" si="96"/>
        <v>#NAME?</v>
      </c>
      <c r="AF382" s="13"/>
    </row>
    <row r="383" spans="14:32" ht="15">
      <c r="N383" s="138">
        <v>279</v>
      </c>
      <c r="O383" s="139">
        <f t="shared" ca="1" si="88"/>
        <v>45103</v>
      </c>
      <c r="P383" s="140">
        <f t="shared" ca="1" si="89"/>
        <v>1</v>
      </c>
      <c r="Q383" s="141" t="e">
        <f t="shared" ca="1" si="90"/>
        <v>#NAME?</v>
      </c>
      <c r="R383" s="138" t="e">
        <f ca="1">VLOOKUP(P383,Tabla13[[Aux]:[Dias Mes]],5,FALSE)</f>
        <v>#NAME?</v>
      </c>
      <c r="S383" s="142" t="e">
        <f ca="1">VLOOKUP(P383,Tabla13[[Aux]:[Infla Bid]],9,FALSE)</f>
        <v>#NAME?</v>
      </c>
      <c r="T383" s="142" t="e">
        <f ca="1">VLOOKUP(P383,Tabla13[[Aux]:[Infla Offer]],13,FALSE)</f>
        <v>#NAME?</v>
      </c>
      <c r="U383" s="143" t="e">
        <f t="shared" ca="1" si="92"/>
        <v>#NAME?</v>
      </c>
      <c r="V383" s="143" t="e">
        <f t="shared" ca="1" si="93"/>
        <v>#NAME?</v>
      </c>
      <c r="W383" s="143" t="e">
        <f t="shared" ca="1" si="91"/>
        <v>#NAME?</v>
      </c>
      <c r="X383" s="146" t="e">
        <f t="shared" ca="1" si="94"/>
        <v>#NAME?</v>
      </c>
      <c r="Y383" s="146" t="e">
        <f t="shared" ca="1" si="95"/>
        <v>#NAME?</v>
      </c>
      <c r="Z383" s="146" t="e">
        <f t="shared" ca="1" si="96"/>
        <v>#NAME?</v>
      </c>
      <c r="AF383" s="13"/>
    </row>
    <row r="384" spans="14:32" ht="15">
      <c r="N384" s="138">
        <v>280</v>
      </c>
      <c r="O384" s="139">
        <f t="shared" ca="1" si="88"/>
        <v>45104</v>
      </c>
      <c r="P384" s="140">
        <f t="shared" ca="1" si="89"/>
        <v>1</v>
      </c>
      <c r="Q384" s="141" t="e">
        <f t="shared" ca="1" si="90"/>
        <v>#NAME?</v>
      </c>
      <c r="R384" s="138" t="e">
        <f ca="1">VLOOKUP(P384,Tabla13[[Aux]:[Dias Mes]],5,FALSE)</f>
        <v>#NAME?</v>
      </c>
      <c r="S384" s="142" t="e">
        <f ca="1">VLOOKUP(P384,Tabla13[[Aux]:[Infla Bid]],9,FALSE)</f>
        <v>#NAME?</v>
      </c>
      <c r="T384" s="142" t="e">
        <f ca="1">VLOOKUP(P384,Tabla13[[Aux]:[Infla Offer]],13,FALSE)</f>
        <v>#NAME?</v>
      </c>
      <c r="U384" s="143" t="e">
        <f t="shared" ca="1" si="92"/>
        <v>#NAME?</v>
      </c>
      <c r="V384" s="143" t="e">
        <f t="shared" ca="1" si="93"/>
        <v>#NAME?</v>
      </c>
      <c r="W384" s="143" t="e">
        <f t="shared" ca="1" si="91"/>
        <v>#NAME?</v>
      </c>
      <c r="X384" s="146" t="e">
        <f t="shared" ca="1" si="94"/>
        <v>#NAME?</v>
      </c>
      <c r="Y384" s="146" t="e">
        <f t="shared" ca="1" si="95"/>
        <v>#NAME?</v>
      </c>
      <c r="Z384" s="146" t="e">
        <f t="shared" ca="1" si="96"/>
        <v>#NAME?</v>
      </c>
      <c r="AF384" s="13"/>
    </row>
    <row r="385" spans="14:32" ht="15">
      <c r="N385" s="138">
        <v>281</v>
      </c>
      <c r="O385" s="139">
        <f t="shared" ca="1" si="88"/>
        <v>45105</v>
      </c>
      <c r="P385" s="140">
        <f t="shared" ca="1" si="89"/>
        <v>1</v>
      </c>
      <c r="Q385" s="141" t="e">
        <f t="shared" ca="1" si="90"/>
        <v>#NAME?</v>
      </c>
      <c r="R385" s="138" t="e">
        <f ca="1">VLOOKUP(P385,Tabla13[[Aux]:[Dias Mes]],5,FALSE)</f>
        <v>#NAME?</v>
      </c>
      <c r="S385" s="142" t="e">
        <f ca="1">VLOOKUP(P385,Tabla13[[Aux]:[Infla Bid]],9,FALSE)</f>
        <v>#NAME?</v>
      </c>
      <c r="T385" s="142" t="e">
        <f ca="1">VLOOKUP(P385,Tabla13[[Aux]:[Infla Offer]],13,FALSE)</f>
        <v>#NAME?</v>
      </c>
      <c r="U385" s="143" t="e">
        <f t="shared" ca="1" si="92"/>
        <v>#NAME?</v>
      </c>
      <c r="V385" s="143" t="e">
        <f t="shared" ca="1" si="93"/>
        <v>#NAME?</v>
      </c>
      <c r="W385" s="143" t="e">
        <f t="shared" ca="1" si="91"/>
        <v>#NAME?</v>
      </c>
      <c r="X385" s="146" t="e">
        <f t="shared" ca="1" si="94"/>
        <v>#NAME?</v>
      </c>
      <c r="Y385" s="146" t="e">
        <f t="shared" ca="1" si="95"/>
        <v>#NAME?</v>
      </c>
      <c r="Z385" s="146" t="e">
        <f t="shared" ca="1" si="96"/>
        <v>#NAME?</v>
      </c>
      <c r="AF385" s="13"/>
    </row>
    <row r="386" spans="14:32" ht="15">
      <c r="N386" s="138">
        <v>282</v>
      </c>
      <c r="O386" s="139">
        <f t="shared" ca="1" si="88"/>
        <v>45106</v>
      </c>
      <c r="P386" s="140">
        <f t="shared" ca="1" si="89"/>
        <v>1</v>
      </c>
      <c r="Q386" s="141" t="e">
        <f t="shared" ca="1" si="90"/>
        <v>#NAME?</v>
      </c>
      <c r="R386" s="138" t="e">
        <f ca="1">VLOOKUP(P386,Tabla13[[Aux]:[Dias Mes]],5,FALSE)</f>
        <v>#NAME?</v>
      </c>
      <c r="S386" s="142" t="e">
        <f ca="1">VLOOKUP(P386,Tabla13[[Aux]:[Infla Bid]],9,FALSE)</f>
        <v>#NAME?</v>
      </c>
      <c r="T386" s="142" t="e">
        <f ca="1">VLOOKUP(P386,Tabla13[[Aux]:[Infla Offer]],13,FALSE)</f>
        <v>#NAME?</v>
      </c>
      <c r="U386" s="143" t="e">
        <f t="shared" ca="1" si="92"/>
        <v>#NAME?</v>
      </c>
      <c r="V386" s="143" t="e">
        <f t="shared" ca="1" si="93"/>
        <v>#NAME?</v>
      </c>
      <c r="W386" s="143" t="e">
        <f t="shared" ca="1" si="91"/>
        <v>#NAME?</v>
      </c>
      <c r="X386" s="146" t="e">
        <f t="shared" ca="1" si="94"/>
        <v>#NAME?</v>
      </c>
      <c r="Y386" s="146" t="e">
        <f t="shared" ca="1" si="95"/>
        <v>#NAME?</v>
      </c>
      <c r="Z386" s="146" t="e">
        <f t="shared" ca="1" si="96"/>
        <v>#NAME?</v>
      </c>
      <c r="AF386" s="13"/>
    </row>
    <row r="387" spans="14:32" ht="15">
      <c r="N387" s="138">
        <v>283</v>
      </c>
      <c r="O387" s="139">
        <f t="shared" ca="1" si="88"/>
        <v>45107</v>
      </c>
      <c r="P387" s="140">
        <f t="shared" ca="1" si="89"/>
        <v>1</v>
      </c>
      <c r="Q387" s="141" t="e">
        <f t="shared" ca="1" si="90"/>
        <v>#NAME?</v>
      </c>
      <c r="R387" s="138" t="e">
        <f ca="1">VLOOKUP(P387,Tabla13[[Aux]:[Dias Mes]],5,FALSE)</f>
        <v>#NAME?</v>
      </c>
      <c r="S387" s="142" t="e">
        <f ca="1">VLOOKUP(P387,Tabla13[[Aux]:[Infla Bid]],9,FALSE)</f>
        <v>#NAME?</v>
      </c>
      <c r="T387" s="142" t="e">
        <f ca="1">VLOOKUP(P387,Tabla13[[Aux]:[Infla Offer]],13,FALSE)</f>
        <v>#NAME?</v>
      </c>
      <c r="U387" s="143" t="e">
        <f t="shared" ca="1" si="92"/>
        <v>#NAME?</v>
      </c>
      <c r="V387" s="143" t="e">
        <f t="shared" ca="1" si="93"/>
        <v>#NAME?</v>
      </c>
      <c r="W387" s="143" t="e">
        <f t="shared" ca="1" si="91"/>
        <v>#NAME?</v>
      </c>
      <c r="X387" s="146" t="e">
        <f t="shared" ca="1" si="94"/>
        <v>#NAME?</v>
      </c>
      <c r="Y387" s="146" t="e">
        <f t="shared" ca="1" si="95"/>
        <v>#NAME?</v>
      </c>
      <c r="Z387" s="146" t="e">
        <f t="shared" ca="1" si="96"/>
        <v>#NAME?</v>
      </c>
      <c r="AF387" s="13"/>
    </row>
    <row r="388" spans="14:32" ht="15">
      <c r="N388" s="138">
        <v>284</v>
      </c>
      <c r="O388" s="139">
        <f t="shared" ca="1" si="88"/>
        <v>45108</v>
      </c>
      <c r="P388" s="140">
        <f t="shared" ca="1" si="89"/>
        <v>1</v>
      </c>
      <c r="Q388" s="141" t="e">
        <f t="shared" ca="1" si="90"/>
        <v>#NAME?</v>
      </c>
      <c r="R388" s="138" t="e">
        <f ca="1">VLOOKUP(P388,Tabla13[[Aux]:[Dias Mes]],5,FALSE)</f>
        <v>#NAME?</v>
      </c>
      <c r="S388" s="142" t="e">
        <f ca="1">VLOOKUP(P388,Tabla13[[Aux]:[Infla Bid]],9,FALSE)</f>
        <v>#NAME?</v>
      </c>
      <c r="T388" s="142" t="e">
        <f ca="1">VLOOKUP(P388,Tabla13[[Aux]:[Infla Offer]],13,FALSE)</f>
        <v>#NAME?</v>
      </c>
      <c r="U388" s="143" t="e">
        <f t="shared" ca="1" si="92"/>
        <v>#NAME?</v>
      </c>
      <c r="V388" s="143" t="e">
        <f t="shared" ca="1" si="93"/>
        <v>#NAME?</v>
      </c>
      <c r="W388" s="143" t="e">
        <f t="shared" ca="1" si="91"/>
        <v>#NAME?</v>
      </c>
      <c r="X388" s="146" t="e">
        <f t="shared" ca="1" si="94"/>
        <v>#NAME?</v>
      </c>
      <c r="Y388" s="146" t="e">
        <f t="shared" ca="1" si="95"/>
        <v>#NAME?</v>
      </c>
      <c r="Z388" s="146" t="e">
        <f t="shared" ca="1" si="96"/>
        <v>#NAME?</v>
      </c>
      <c r="AF388" s="13"/>
    </row>
    <row r="389" spans="14:32" ht="15">
      <c r="N389" s="138">
        <v>285</v>
      </c>
      <c r="O389" s="139">
        <f t="shared" ca="1" si="88"/>
        <v>45109</v>
      </c>
      <c r="P389" s="140">
        <f t="shared" ca="1" si="89"/>
        <v>1</v>
      </c>
      <c r="Q389" s="141" t="e">
        <f t="shared" ca="1" si="90"/>
        <v>#NAME?</v>
      </c>
      <c r="R389" s="138" t="e">
        <f ca="1">VLOOKUP(P389,Tabla13[[Aux]:[Dias Mes]],5,FALSE)</f>
        <v>#NAME?</v>
      </c>
      <c r="S389" s="142" t="e">
        <f ca="1">VLOOKUP(P389,Tabla13[[Aux]:[Infla Bid]],9,FALSE)</f>
        <v>#NAME?</v>
      </c>
      <c r="T389" s="142" t="e">
        <f ca="1">VLOOKUP(P389,Tabla13[[Aux]:[Infla Offer]],13,FALSE)</f>
        <v>#NAME?</v>
      </c>
      <c r="U389" s="143" t="e">
        <f t="shared" ca="1" si="92"/>
        <v>#NAME?</v>
      </c>
      <c r="V389" s="143" t="e">
        <f t="shared" ca="1" si="93"/>
        <v>#NAME?</v>
      </c>
      <c r="W389" s="143" t="e">
        <f t="shared" ca="1" si="91"/>
        <v>#NAME?</v>
      </c>
      <c r="X389" s="146" t="e">
        <f t="shared" ca="1" si="94"/>
        <v>#NAME?</v>
      </c>
      <c r="Y389" s="146" t="e">
        <f t="shared" ca="1" si="95"/>
        <v>#NAME?</v>
      </c>
      <c r="Z389" s="146" t="e">
        <f t="shared" ca="1" si="96"/>
        <v>#NAME?</v>
      </c>
      <c r="AF389" s="13"/>
    </row>
    <row r="390" spans="14:32" ht="15">
      <c r="N390" s="138">
        <v>286</v>
      </c>
      <c r="O390" s="139">
        <f t="shared" ca="1" si="88"/>
        <v>45110</v>
      </c>
      <c r="P390" s="140">
        <f t="shared" ca="1" si="89"/>
        <v>1</v>
      </c>
      <c r="Q390" s="141" t="e">
        <f t="shared" ca="1" si="90"/>
        <v>#NAME?</v>
      </c>
      <c r="R390" s="138" t="e">
        <f ca="1">VLOOKUP(P390,Tabla13[[Aux]:[Dias Mes]],5,FALSE)</f>
        <v>#NAME?</v>
      </c>
      <c r="S390" s="142" t="e">
        <f ca="1">VLOOKUP(P390,Tabla13[[Aux]:[Infla Bid]],9,FALSE)</f>
        <v>#NAME?</v>
      </c>
      <c r="T390" s="142" t="e">
        <f ca="1">VLOOKUP(P390,Tabla13[[Aux]:[Infla Offer]],13,FALSE)</f>
        <v>#NAME?</v>
      </c>
      <c r="U390" s="143" t="e">
        <f t="shared" ca="1" si="92"/>
        <v>#NAME?</v>
      </c>
      <c r="V390" s="143" t="e">
        <f t="shared" ca="1" si="93"/>
        <v>#NAME?</v>
      </c>
      <c r="W390" s="143" t="e">
        <f t="shared" ca="1" si="91"/>
        <v>#NAME?</v>
      </c>
      <c r="X390" s="146" t="e">
        <f t="shared" ca="1" si="94"/>
        <v>#NAME?</v>
      </c>
      <c r="Y390" s="146" t="e">
        <f t="shared" ca="1" si="95"/>
        <v>#NAME?</v>
      </c>
      <c r="Z390" s="146" t="e">
        <f t="shared" ca="1" si="96"/>
        <v>#NAME?</v>
      </c>
      <c r="AF390" s="13"/>
    </row>
    <row r="391" spans="14:32" ht="15">
      <c r="N391" s="138">
        <v>287</v>
      </c>
      <c r="O391" s="139">
        <f t="shared" ca="1" si="88"/>
        <v>45111</v>
      </c>
      <c r="P391" s="140">
        <f t="shared" ca="1" si="89"/>
        <v>1</v>
      </c>
      <c r="Q391" s="141" t="e">
        <f t="shared" ca="1" si="90"/>
        <v>#NAME?</v>
      </c>
      <c r="R391" s="138" t="e">
        <f ca="1">VLOOKUP(P391,Tabla13[[Aux]:[Dias Mes]],5,FALSE)</f>
        <v>#NAME?</v>
      </c>
      <c r="S391" s="142" t="e">
        <f ca="1">VLOOKUP(P391,Tabla13[[Aux]:[Infla Bid]],9,FALSE)</f>
        <v>#NAME?</v>
      </c>
      <c r="T391" s="142" t="e">
        <f ca="1">VLOOKUP(P391,Tabla13[[Aux]:[Infla Offer]],13,FALSE)</f>
        <v>#NAME?</v>
      </c>
      <c r="U391" s="143" t="e">
        <f t="shared" ca="1" si="92"/>
        <v>#NAME?</v>
      </c>
      <c r="V391" s="143" t="e">
        <f t="shared" ca="1" si="93"/>
        <v>#NAME?</v>
      </c>
      <c r="W391" s="143" t="e">
        <f t="shared" ca="1" si="91"/>
        <v>#NAME?</v>
      </c>
      <c r="X391" s="146" t="e">
        <f t="shared" ca="1" si="94"/>
        <v>#NAME?</v>
      </c>
      <c r="Y391" s="146" t="e">
        <f t="shared" ca="1" si="95"/>
        <v>#NAME?</v>
      </c>
      <c r="Z391" s="146" t="e">
        <f t="shared" ca="1" si="96"/>
        <v>#NAME?</v>
      </c>
      <c r="AF391" s="13"/>
    </row>
    <row r="392" spans="14:32" ht="15">
      <c r="N392" s="138">
        <v>288</v>
      </c>
      <c r="O392" s="139">
        <f t="shared" ca="1" si="88"/>
        <v>45112</v>
      </c>
      <c r="P392" s="140">
        <f t="shared" ca="1" si="89"/>
        <v>1</v>
      </c>
      <c r="Q392" s="141" t="e">
        <f t="shared" ca="1" si="90"/>
        <v>#NAME?</v>
      </c>
      <c r="R392" s="138" t="e">
        <f ca="1">VLOOKUP(P392,Tabla13[[Aux]:[Dias Mes]],5,FALSE)</f>
        <v>#NAME?</v>
      </c>
      <c r="S392" s="142" t="e">
        <f ca="1">VLOOKUP(P392,Tabla13[[Aux]:[Infla Bid]],9,FALSE)</f>
        <v>#NAME?</v>
      </c>
      <c r="T392" s="142" t="e">
        <f ca="1">VLOOKUP(P392,Tabla13[[Aux]:[Infla Offer]],13,FALSE)</f>
        <v>#NAME?</v>
      </c>
      <c r="U392" s="143" t="e">
        <f t="shared" ca="1" si="92"/>
        <v>#NAME?</v>
      </c>
      <c r="V392" s="143" t="e">
        <f t="shared" ca="1" si="93"/>
        <v>#NAME?</v>
      </c>
      <c r="W392" s="143" t="e">
        <f t="shared" ca="1" si="91"/>
        <v>#NAME?</v>
      </c>
      <c r="X392" s="146" t="e">
        <f t="shared" ca="1" si="94"/>
        <v>#NAME?</v>
      </c>
      <c r="Y392" s="146" t="e">
        <f t="shared" ca="1" si="95"/>
        <v>#NAME?</v>
      </c>
      <c r="Z392" s="146" t="e">
        <f t="shared" ca="1" si="96"/>
        <v>#NAME?</v>
      </c>
      <c r="AF392" s="13"/>
    </row>
    <row r="393" spans="14:32" ht="15">
      <c r="N393" s="138">
        <v>289</v>
      </c>
      <c r="O393" s="139">
        <f t="shared" ca="1" si="88"/>
        <v>45113</v>
      </c>
      <c r="P393" s="140">
        <f t="shared" ca="1" si="89"/>
        <v>1</v>
      </c>
      <c r="Q393" s="141" t="e">
        <f t="shared" ca="1" si="90"/>
        <v>#NAME?</v>
      </c>
      <c r="R393" s="138" t="e">
        <f ca="1">VLOOKUP(P393,Tabla13[[Aux]:[Dias Mes]],5,FALSE)</f>
        <v>#NAME?</v>
      </c>
      <c r="S393" s="142" t="e">
        <f ca="1">VLOOKUP(P393,Tabla13[[Aux]:[Infla Bid]],9,FALSE)</f>
        <v>#NAME?</v>
      </c>
      <c r="T393" s="142" t="e">
        <f ca="1">VLOOKUP(P393,Tabla13[[Aux]:[Infla Offer]],13,FALSE)</f>
        <v>#NAME?</v>
      </c>
      <c r="U393" s="143" t="e">
        <f t="shared" ca="1" si="92"/>
        <v>#NAME?</v>
      </c>
      <c r="V393" s="143" t="e">
        <f t="shared" ca="1" si="93"/>
        <v>#NAME?</v>
      </c>
      <c r="W393" s="143" t="e">
        <f t="shared" ca="1" si="91"/>
        <v>#NAME?</v>
      </c>
      <c r="X393" s="146" t="e">
        <f t="shared" ca="1" si="94"/>
        <v>#NAME?</v>
      </c>
      <c r="Y393" s="146" t="e">
        <f t="shared" ca="1" si="95"/>
        <v>#NAME?</v>
      </c>
      <c r="Z393" s="146" t="e">
        <f t="shared" ca="1" si="96"/>
        <v>#NAME?</v>
      </c>
      <c r="AF393" s="13"/>
    </row>
    <row r="394" spans="14:32" ht="15">
      <c r="N394" s="138">
        <v>290</v>
      </c>
      <c r="O394" s="139">
        <f t="shared" ca="1" si="88"/>
        <v>45114</v>
      </c>
      <c r="P394" s="140">
        <f t="shared" ca="1" si="89"/>
        <v>1</v>
      </c>
      <c r="Q394" s="141" t="e">
        <f t="shared" ca="1" si="90"/>
        <v>#NAME?</v>
      </c>
      <c r="R394" s="138" t="e">
        <f ca="1">VLOOKUP(P394,Tabla13[[Aux]:[Dias Mes]],5,FALSE)</f>
        <v>#NAME?</v>
      </c>
      <c r="S394" s="142" t="e">
        <f ca="1">VLOOKUP(P394,Tabla13[[Aux]:[Infla Bid]],9,FALSE)</f>
        <v>#NAME?</v>
      </c>
      <c r="T394" s="142" t="e">
        <f ca="1">VLOOKUP(P394,Tabla13[[Aux]:[Infla Offer]],13,FALSE)</f>
        <v>#NAME?</v>
      </c>
      <c r="U394" s="143" t="e">
        <f t="shared" ca="1" si="92"/>
        <v>#NAME?</v>
      </c>
      <c r="V394" s="143" t="e">
        <f t="shared" ca="1" si="93"/>
        <v>#NAME?</v>
      </c>
      <c r="W394" s="143" t="e">
        <f t="shared" ca="1" si="91"/>
        <v>#NAME?</v>
      </c>
      <c r="X394" s="146" t="e">
        <f t="shared" ca="1" si="94"/>
        <v>#NAME?</v>
      </c>
      <c r="Y394" s="146" t="e">
        <f t="shared" ca="1" si="95"/>
        <v>#NAME?</v>
      </c>
      <c r="Z394" s="146" t="e">
        <f t="shared" ca="1" si="96"/>
        <v>#NAME?</v>
      </c>
      <c r="AF394" s="13"/>
    </row>
    <row r="395" spans="14:32" ht="15">
      <c r="N395" s="138">
        <v>291</v>
      </c>
      <c r="O395" s="139">
        <f t="shared" ca="1" si="88"/>
        <v>45115</v>
      </c>
      <c r="P395" s="140">
        <f t="shared" ca="1" si="89"/>
        <v>1</v>
      </c>
      <c r="Q395" s="141" t="e">
        <f t="shared" ca="1" si="90"/>
        <v>#NAME?</v>
      </c>
      <c r="R395" s="138" t="e">
        <f ca="1">VLOOKUP(P395,Tabla13[[Aux]:[Dias Mes]],5,FALSE)</f>
        <v>#NAME?</v>
      </c>
      <c r="S395" s="142" t="e">
        <f ca="1">VLOOKUP(P395,Tabla13[[Aux]:[Infla Bid]],9,FALSE)</f>
        <v>#NAME?</v>
      </c>
      <c r="T395" s="142" t="e">
        <f ca="1">VLOOKUP(P395,Tabla13[[Aux]:[Infla Offer]],13,FALSE)</f>
        <v>#NAME?</v>
      </c>
      <c r="U395" s="143" t="e">
        <f t="shared" ca="1" si="92"/>
        <v>#NAME?</v>
      </c>
      <c r="V395" s="143" t="e">
        <f t="shared" ca="1" si="93"/>
        <v>#NAME?</v>
      </c>
      <c r="W395" s="143" t="e">
        <f t="shared" ca="1" si="91"/>
        <v>#NAME?</v>
      </c>
      <c r="X395" s="146" t="e">
        <f t="shared" ca="1" si="94"/>
        <v>#NAME?</v>
      </c>
      <c r="Y395" s="146" t="e">
        <f t="shared" ca="1" si="95"/>
        <v>#NAME?</v>
      </c>
      <c r="Z395" s="146" t="e">
        <f t="shared" ca="1" si="96"/>
        <v>#NAME?</v>
      </c>
      <c r="AF395" s="13"/>
    </row>
    <row r="396" spans="14:32" ht="15">
      <c r="N396" s="138">
        <v>292</v>
      </c>
      <c r="O396" s="139">
        <f t="shared" ca="1" si="88"/>
        <v>45116</v>
      </c>
      <c r="P396" s="140">
        <f t="shared" ca="1" si="89"/>
        <v>0</v>
      </c>
      <c r="Q396" s="141">
        <f t="shared" ca="1" si="90"/>
        <v>365</v>
      </c>
      <c r="R396" s="138">
        <f ca="1">VLOOKUP(P396,Tabla13[[Aux]:[Dias Mes]],5,FALSE)</f>
        <v>31</v>
      </c>
      <c r="S396" s="142">
        <f ca="1">VLOOKUP(P396,Tabla13[[Aux]:[Infla Bid]],9,FALSE)</f>
        <v>1.2E-2</v>
      </c>
      <c r="T396" s="142">
        <f ca="1">VLOOKUP(P396,Tabla13[[Aux]:[Infla Offer]],13,FALSE)</f>
        <v>1.2E-2</v>
      </c>
      <c r="U396" s="143" t="e">
        <f t="shared" ca="1" si="92"/>
        <v>#NAME?</v>
      </c>
      <c r="V396" s="143" t="e">
        <f t="shared" ca="1" si="93"/>
        <v>#NAME?</v>
      </c>
      <c r="W396" s="143" t="e">
        <f t="shared" ca="1" si="91"/>
        <v>#NAME?</v>
      </c>
      <c r="X396" s="146" t="e">
        <f t="shared" ca="1" si="94"/>
        <v>#NAME?</v>
      </c>
      <c r="Y396" s="146" t="e">
        <f t="shared" ca="1" si="95"/>
        <v>#NAME?</v>
      </c>
      <c r="Z396" s="146" t="e">
        <f t="shared" ca="1" si="96"/>
        <v>#NAME?</v>
      </c>
      <c r="AF396" s="13"/>
    </row>
    <row r="397" spans="14:32" ht="15">
      <c r="N397" s="138">
        <v>293</v>
      </c>
      <c r="O397" s="139">
        <f t="shared" ca="1" si="88"/>
        <v>45117</v>
      </c>
      <c r="P397" s="140">
        <f t="shared" ca="1" si="89"/>
        <v>1</v>
      </c>
      <c r="Q397" s="141" t="e">
        <f t="shared" ca="1" si="90"/>
        <v>#NAME?</v>
      </c>
      <c r="R397" s="138" t="e">
        <f ca="1">VLOOKUP(P397,Tabla13[[Aux]:[Dias Mes]],5,FALSE)</f>
        <v>#NAME?</v>
      </c>
      <c r="S397" s="142" t="e">
        <f ca="1">VLOOKUP(P397,Tabla13[[Aux]:[Infla Bid]],9,FALSE)</f>
        <v>#NAME?</v>
      </c>
      <c r="T397" s="142" t="e">
        <f ca="1">VLOOKUP(P397,Tabla13[[Aux]:[Infla Offer]],13,FALSE)</f>
        <v>#NAME?</v>
      </c>
      <c r="U397" s="143" t="e">
        <f t="shared" ca="1" si="92"/>
        <v>#NAME?</v>
      </c>
      <c r="V397" s="143" t="e">
        <f t="shared" ca="1" si="93"/>
        <v>#NAME?</v>
      </c>
      <c r="W397" s="143" t="e">
        <f t="shared" ca="1" si="91"/>
        <v>#NAME?</v>
      </c>
      <c r="X397" s="146" t="e">
        <f t="shared" ca="1" si="94"/>
        <v>#NAME?</v>
      </c>
      <c r="Y397" s="146" t="e">
        <f t="shared" ca="1" si="95"/>
        <v>#NAME?</v>
      </c>
      <c r="Z397" s="146" t="e">
        <f t="shared" ca="1" si="96"/>
        <v>#NAME?</v>
      </c>
      <c r="AF397" s="13"/>
    </row>
    <row r="398" spans="14:32" ht="15">
      <c r="N398" s="138">
        <v>294</v>
      </c>
      <c r="O398" s="139">
        <f t="shared" ca="1" si="88"/>
        <v>45118</v>
      </c>
      <c r="P398" s="140">
        <f t="shared" ca="1" si="89"/>
        <v>1</v>
      </c>
      <c r="Q398" s="141" t="e">
        <f t="shared" ca="1" si="90"/>
        <v>#NAME?</v>
      </c>
      <c r="R398" s="138" t="e">
        <f ca="1">VLOOKUP(P398,Tabla13[[Aux]:[Dias Mes]],5,FALSE)</f>
        <v>#NAME?</v>
      </c>
      <c r="S398" s="142" t="e">
        <f ca="1">VLOOKUP(P398,Tabla13[[Aux]:[Infla Bid]],9,FALSE)</f>
        <v>#NAME?</v>
      </c>
      <c r="T398" s="142" t="e">
        <f ca="1">VLOOKUP(P398,Tabla13[[Aux]:[Infla Offer]],13,FALSE)</f>
        <v>#NAME?</v>
      </c>
      <c r="U398" s="143" t="e">
        <f t="shared" ca="1" si="92"/>
        <v>#NAME?</v>
      </c>
      <c r="V398" s="143" t="e">
        <f t="shared" ca="1" si="93"/>
        <v>#NAME?</v>
      </c>
      <c r="W398" s="143" t="e">
        <f t="shared" ca="1" si="91"/>
        <v>#NAME?</v>
      </c>
      <c r="X398" s="146" t="e">
        <f t="shared" ca="1" si="94"/>
        <v>#NAME?</v>
      </c>
      <c r="Y398" s="146" t="e">
        <f t="shared" ca="1" si="95"/>
        <v>#NAME?</v>
      </c>
      <c r="Z398" s="146" t="e">
        <f t="shared" ca="1" si="96"/>
        <v>#NAME?</v>
      </c>
      <c r="AF398" s="13"/>
    </row>
    <row r="399" spans="14:32" ht="15">
      <c r="N399" s="138">
        <v>295</v>
      </c>
      <c r="O399" s="139">
        <f t="shared" ca="1" si="88"/>
        <v>45119</v>
      </c>
      <c r="P399" s="140">
        <f t="shared" ca="1" si="89"/>
        <v>1</v>
      </c>
      <c r="Q399" s="141" t="e">
        <f t="shared" ca="1" si="90"/>
        <v>#NAME?</v>
      </c>
      <c r="R399" s="138" t="e">
        <f ca="1">VLOOKUP(P399,Tabla13[[Aux]:[Dias Mes]],5,FALSE)</f>
        <v>#NAME?</v>
      </c>
      <c r="S399" s="142" t="e">
        <f ca="1">VLOOKUP(P399,Tabla13[[Aux]:[Infla Bid]],9,FALSE)</f>
        <v>#NAME?</v>
      </c>
      <c r="T399" s="142" t="e">
        <f ca="1">VLOOKUP(P399,Tabla13[[Aux]:[Infla Offer]],13,FALSE)</f>
        <v>#NAME?</v>
      </c>
      <c r="U399" s="143" t="e">
        <f t="shared" ca="1" si="92"/>
        <v>#NAME?</v>
      </c>
      <c r="V399" s="143" t="e">
        <f t="shared" ca="1" si="93"/>
        <v>#NAME?</v>
      </c>
      <c r="W399" s="143" t="e">
        <f t="shared" ca="1" si="91"/>
        <v>#NAME?</v>
      </c>
      <c r="X399" s="146" t="e">
        <f t="shared" ca="1" si="94"/>
        <v>#NAME?</v>
      </c>
      <c r="Y399" s="146" t="e">
        <f t="shared" ca="1" si="95"/>
        <v>#NAME?</v>
      </c>
      <c r="Z399" s="146" t="e">
        <f t="shared" ca="1" si="96"/>
        <v>#NAME?</v>
      </c>
      <c r="AF399" s="13"/>
    </row>
    <row r="400" spans="14:32" ht="15">
      <c r="N400" s="138">
        <v>296</v>
      </c>
      <c r="O400" s="139">
        <f t="shared" ca="1" si="88"/>
        <v>45120</v>
      </c>
      <c r="P400" s="140">
        <f t="shared" ca="1" si="89"/>
        <v>1</v>
      </c>
      <c r="Q400" s="141" t="e">
        <f t="shared" ca="1" si="90"/>
        <v>#NAME?</v>
      </c>
      <c r="R400" s="138" t="e">
        <f ca="1">VLOOKUP(P400,Tabla13[[Aux]:[Dias Mes]],5,FALSE)</f>
        <v>#NAME?</v>
      </c>
      <c r="S400" s="142" t="e">
        <f ca="1">VLOOKUP(P400,Tabla13[[Aux]:[Infla Bid]],9,FALSE)</f>
        <v>#NAME?</v>
      </c>
      <c r="T400" s="142" t="e">
        <f ca="1">VLOOKUP(P400,Tabla13[[Aux]:[Infla Offer]],13,FALSE)</f>
        <v>#NAME?</v>
      </c>
      <c r="U400" s="143" t="e">
        <f t="shared" ca="1" si="92"/>
        <v>#NAME?</v>
      </c>
      <c r="V400" s="143" t="e">
        <f t="shared" ca="1" si="93"/>
        <v>#NAME?</v>
      </c>
      <c r="W400" s="143" t="e">
        <f t="shared" ca="1" si="91"/>
        <v>#NAME?</v>
      </c>
      <c r="X400" s="146" t="e">
        <f t="shared" ca="1" si="94"/>
        <v>#NAME?</v>
      </c>
      <c r="Y400" s="146" t="e">
        <f t="shared" ca="1" si="95"/>
        <v>#NAME?</v>
      </c>
      <c r="Z400" s="146" t="e">
        <f t="shared" ca="1" si="96"/>
        <v>#NAME?</v>
      </c>
      <c r="AF400" s="13"/>
    </row>
    <row r="401" spans="14:32" ht="15">
      <c r="N401" s="138">
        <v>297</v>
      </c>
      <c r="O401" s="139">
        <f t="shared" ca="1" si="88"/>
        <v>45121</v>
      </c>
      <c r="P401" s="140">
        <f t="shared" ca="1" si="89"/>
        <v>1</v>
      </c>
      <c r="Q401" s="141" t="e">
        <f t="shared" ca="1" si="90"/>
        <v>#NAME?</v>
      </c>
      <c r="R401" s="138" t="e">
        <f ca="1">VLOOKUP(P401,Tabla13[[Aux]:[Dias Mes]],5,FALSE)</f>
        <v>#NAME?</v>
      </c>
      <c r="S401" s="142" t="e">
        <f ca="1">VLOOKUP(P401,Tabla13[[Aux]:[Infla Bid]],9,FALSE)</f>
        <v>#NAME?</v>
      </c>
      <c r="T401" s="142" t="e">
        <f ca="1">VLOOKUP(P401,Tabla13[[Aux]:[Infla Offer]],13,FALSE)</f>
        <v>#NAME?</v>
      </c>
      <c r="U401" s="143" t="e">
        <f t="shared" ca="1" si="92"/>
        <v>#NAME?</v>
      </c>
      <c r="V401" s="143" t="e">
        <f t="shared" ca="1" si="93"/>
        <v>#NAME?</v>
      </c>
      <c r="W401" s="143" t="e">
        <f t="shared" ca="1" si="91"/>
        <v>#NAME?</v>
      </c>
      <c r="X401" s="146" t="e">
        <f t="shared" ca="1" si="94"/>
        <v>#NAME?</v>
      </c>
      <c r="Y401" s="146" t="e">
        <f t="shared" ca="1" si="95"/>
        <v>#NAME?</v>
      </c>
      <c r="Z401" s="146" t="e">
        <f t="shared" ca="1" si="96"/>
        <v>#NAME?</v>
      </c>
      <c r="AF401" s="13"/>
    </row>
    <row r="402" spans="14:32" ht="15">
      <c r="N402" s="138">
        <v>298</v>
      </c>
      <c r="O402" s="139">
        <f t="shared" ca="1" si="88"/>
        <v>45122</v>
      </c>
      <c r="P402" s="140">
        <f t="shared" ca="1" si="89"/>
        <v>1</v>
      </c>
      <c r="Q402" s="141" t="e">
        <f t="shared" ca="1" si="90"/>
        <v>#NAME?</v>
      </c>
      <c r="R402" s="138" t="e">
        <f ca="1">VLOOKUP(P402,Tabla13[[Aux]:[Dias Mes]],5,FALSE)</f>
        <v>#NAME?</v>
      </c>
      <c r="S402" s="142" t="e">
        <f ca="1">VLOOKUP(P402,Tabla13[[Aux]:[Infla Bid]],9,FALSE)</f>
        <v>#NAME?</v>
      </c>
      <c r="T402" s="142" t="e">
        <f ca="1">VLOOKUP(P402,Tabla13[[Aux]:[Infla Offer]],13,FALSE)</f>
        <v>#NAME?</v>
      </c>
      <c r="U402" s="143" t="e">
        <f t="shared" ca="1" si="92"/>
        <v>#NAME?</v>
      </c>
      <c r="V402" s="143" t="e">
        <f t="shared" ca="1" si="93"/>
        <v>#NAME?</v>
      </c>
      <c r="W402" s="143" t="e">
        <f t="shared" ca="1" si="91"/>
        <v>#NAME?</v>
      </c>
      <c r="X402" s="146" t="e">
        <f t="shared" ca="1" si="94"/>
        <v>#NAME?</v>
      </c>
      <c r="Y402" s="146" t="e">
        <f t="shared" ca="1" si="95"/>
        <v>#NAME?</v>
      </c>
      <c r="Z402" s="146" t="e">
        <f t="shared" ca="1" si="96"/>
        <v>#NAME?</v>
      </c>
      <c r="AF402" s="13"/>
    </row>
    <row r="403" spans="14:32" ht="15">
      <c r="N403" s="138">
        <v>299</v>
      </c>
      <c r="O403" s="139">
        <f t="shared" ca="1" si="88"/>
        <v>45123</v>
      </c>
      <c r="P403" s="140">
        <f t="shared" ca="1" si="89"/>
        <v>1</v>
      </c>
      <c r="Q403" s="141" t="e">
        <f t="shared" ca="1" si="90"/>
        <v>#NAME?</v>
      </c>
      <c r="R403" s="138" t="e">
        <f ca="1">VLOOKUP(P403,Tabla13[[Aux]:[Dias Mes]],5,FALSE)</f>
        <v>#NAME?</v>
      </c>
      <c r="S403" s="142" t="e">
        <f ca="1">VLOOKUP(P403,Tabla13[[Aux]:[Infla Bid]],9,FALSE)</f>
        <v>#NAME?</v>
      </c>
      <c r="T403" s="142" t="e">
        <f ca="1">VLOOKUP(P403,Tabla13[[Aux]:[Infla Offer]],13,FALSE)</f>
        <v>#NAME?</v>
      </c>
      <c r="U403" s="143" t="e">
        <f t="shared" ca="1" si="92"/>
        <v>#NAME?</v>
      </c>
      <c r="V403" s="143" t="e">
        <f t="shared" ca="1" si="93"/>
        <v>#NAME?</v>
      </c>
      <c r="W403" s="143" t="e">
        <f t="shared" ca="1" si="91"/>
        <v>#NAME?</v>
      </c>
      <c r="X403" s="146" t="e">
        <f t="shared" ca="1" si="94"/>
        <v>#NAME?</v>
      </c>
      <c r="Y403" s="146" t="e">
        <f t="shared" ca="1" si="95"/>
        <v>#NAME?</v>
      </c>
      <c r="Z403" s="146" t="e">
        <f t="shared" ca="1" si="96"/>
        <v>#NAME?</v>
      </c>
      <c r="AF403" s="13"/>
    </row>
    <row r="404" spans="14:32" ht="15">
      <c r="N404" s="138">
        <v>300</v>
      </c>
      <c r="O404" s="139">
        <f t="shared" ca="1" si="88"/>
        <v>45124</v>
      </c>
      <c r="P404" s="140">
        <f t="shared" ca="1" si="89"/>
        <v>1</v>
      </c>
      <c r="Q404" s="141" t="e">
        <f t="shared" ca="1" si="90"/>
        <v>#NAME?</v>
      </c>
      <c r="R404" s="138" t="e">
        <f ca="1">VLOOKUP(P404,Tabla13[[Aux]:[Dias Mes]],5,FALSE)</f>
        <v>#NAME?</v>
      </c>
      <c r="S404" s="142" t="e">
        <f ca="1">VLOOKUP(P404,Tabla13[[Aux]:[Infla Bid]],9,FALSE)</f>
        <v>#NAME?</v>
      </c>
      <c r="T404" s="142" t="e">
        <f ca="1">VLOOKUP(P404,Tabla13[[Aux]:[Infla Offer]],13,FALSE)</f>
        <v>#NAME?</v>
      </c>
      <c r="U404" s="143" t="e">
        <f t="shared" ca="1" si="92"/>
        <v>#NAME?</v>
      </c>
      <c r="V404" s="143" t="e">
        <f t="shared" ca="1" si="93"/>
        <v>#NAME?</v>
      </c>
      <c r="W404" s="143" t="e">
        <f t="shared" ca="1" si="91"/>
        <v>#NAME?</v>
      </c>
      <c r="X404" s="146" t="e">
        <f t="shared" ca="1" si="94"/>
        <v>#NAME?</v>
      </c>
      <c r="Y404" s="146" t="e">
        <f t="shared" ca="1" si="95"/>
        <v>#NAME?</v>
      </c>
      <c r="Z404" s="146" t="e">
        <f t="shared" ca="1" si="96"/>
        <v>#NAME?</v>
      </c>
      <c r="AF404" s="13"/>
    </row>
    <row r="405" spans="14:32" ht="15">
      <c r="N405" s="138">
        <v>301</v>
      </c>
      <c r="O405" s="139">
        <f t="shared" ca="1" si="88"/>
        <v>45125</v>
      </c>
      <c r="P405" s="140">
        <f t="shared" ca="1" si="89"/>
        <v>1</v>
      </c>
      <c r="Q405" s="141" t="e">
        <f t="shared" ca="1" si="90"/>
        <v>#NAME?</v>
      </c>
      <c r="R405" s="138" t="e">
        <f ca="1">VLOOKUP(P405,Tabla13[[Aux]:[Dias Mes]],5,FALSE)</f>
        <v>#NAME?</v>
      </c>
      <c r="S405" s="142" t="e">
        <f ca="1">VLOOKUP(P405,Tabla13[[Aux]:[Infla Bid]],9,FALSE)</f>
        <v>#NAME?</v>
      </c>
      <c r="T405" s="142" t="e">
        <f ca="1">VLOOKUP(P405,Tabla13[[Aux]:[Infla Offer]],13,FALSE)</f>
        <v>#NAME?</v>
      </c>
      <c r="U405" s="143" t="e">
        <f t="shared" ca="1" si="92"/>
        <v>#NAME?</v>
      </c>
      <c r="V405" s="143" t="e">
        <f t="shared" ca="1" si="93"/>
        <v>#NAME?</v>
      </c>
      <c r="W405" s="143" t="e">
        <f t="shared" ca="1" si="91"/>
        <v>#NAME?</v>
      </c>
      <c r="X405" s="146" t="e">
        <f t="shared" ca="1" si="94"/>
        <v>#NAME?</v>
      </c>
      <c r="Y405" s="146" t="e">
        <f t="shared" ca="1" si="95"/>
        <v>#NAME?</v>
      </c>
      <c r="Z405" s="146" t="e">
        <f t="shared" ca="1" si="96"/>
        <v>#NAME?</v>
      </c>
      <c r="AF405" s="13"/>
    </row>
    <row r="406" spans="14:32" ht="15">
      <c r="N406" s="138">
        <v>302</v>
      </c>
      <c r="O406" s="139">
        <f t="shared" ca="1" si="88"/>
        <v>45126</v>
      </c>
      <c r="P406" s="140">
        <f t="shared" ca="1" si="89"/>
        <v>1</v>
      </c>
      <c r="Q406" s="141" t="e">
        <f t="shared" ca="1" si="90"/>
        <v>#NAME?</v>
      </c>
      <c r="R406" s="138" t="e">
        <f ca="1">VLOOKUP(P406,Tabla13[[Aux]:[Dias Mes]],5,FALSE)</f>
        <v>#NAME?</v>
      </c>
      <c r="S406" s="142" t="e">
        <f ca="1">VLOOKUP(P406,Tabla13[[Aux]:[Infla Bid]],9,FALSE)</f>
        <v>#NAME?</v>
      </c>
      <c r="T406" s="142" t="e">
        <f ca="1">VLOOKUP(P406,Tabla13[[Aux]:[Infla Offer]],13,FALSE)</f>
        <v>#NAME?</v>
      </c>
      <c r="U406" s="143" t="e">
        <f t="shared" ca="1" si="92"/>
        <v>#NAME?</v>
      </c>
      <c r="V406" s="143" t="e">
        <f t="shared" ca="1" si="93"/>
        <v>#NAME?</v>
      </c>
      <c r="W406" s="143" t="e">
        <f t="shared" ca="1" si="91"/>
        <v>#NAME?</v>
      </c>
      <c r="X406" s="146" t="e">
        <f t="shared" ca="1" si="94"/>
        <v>#NAME?</v>
      </c>
      <c r="Y406" s="146" t="e">
        <f t="shared" ca="1" si="95"/>
        <v>#NAME?</v>
      </c>
      <c r="Z406" s="146" t="e">
        <f t="shared" ca="1" si="96"/>
        <v>#NAME?</v>
      </c>
      <c r="AF406" s="13"/>
    </row>
    <row r="407" spans="14:32" ht="15">
      <c r="N407" s="138">
        <v>303</v>
      </c>
      <c r="O407" s="139">
        <f t="shared" ca="1" si="88"/>
        <v>45127</v>
      </c>
      <c r="P407" s="140">
        <f t="shared" ca="1" si="89"/>
        <v>1</v>
      </c>
      <c r="Q407" s="141" t="e">
        <f t="shared" ca="1" si="90"/>
        <v>#NAME?</v>
      </c>
      <c r="R407" s="138" t="e">
        <f ca="1">VLOOKUP(P407,Tabla13[[Aux]:[Dias Mes]],5,FALSE)</f>
        <v>#NAME?</v>
      </c>
      <c r="S407" s="142" t="e">
        <f ca="1">VLOOKUP(P407,Tabla13[[Aux]:[Infla Bid]],9,FALSE)</f>
        <v>#NAME?</v>
      </c>
      <c r="T407" s="142" t="e">
        <f ca="1">VLOOKUP(P407,Tabla13[[Aux]:[Infla Offer]],13,FALSE)</f>
        <v>#NAME?</v>
      </c>
      <c r="U407" s="143" t="e">
        <f t="shared" ca="1" si="92"/>
        <v>#NAME?</v>
      </c>
      <c r="V407" s="143" t="e">
        <f t="shared" ca="1" si="93"/>
        <v>#NAME?</v>
      </c>
      <c r="W407" s="143" t="e">
        <f t="shared" ca="1" si="91"/>
        <v>#NAME?</v>
      </c>
      <c r="X407" s="146" t="e">
        <f t="shared" ca="1" si="94"/>
        <v>#NAME?</v>
      </c>
      <c r="Y407" s="146" t="e">
        <f t="shared" ca="1" si="95"/>
        <v>#NAME?</v>
      </c>
      <c r="Z407" s="146" t="e">
        <f t="shared" ca="1" si="96"/>
        <v>#NAME?</v>
      </c>
      <c r="AF407" s="13"/>
    </row>
    <row r="408" spans="14:32" ht="15">
      <c r="N408" s="138">
        <v>304</v>
      </c>
      <c r="O408" s="139">
        <f t="shared" ca="1" si="88"/>
        <v>45128</v>
      </c>
      <c r="P408" s="140">
        <f t="shared" ca="1" si="89"/>
        <v>1</v>
      </c>
      <c r="Q408" s="141" t="e">
        <f t="shared" ca="1" si="90"/>
        <v>#NAME?</v>
      </c>
      <c r="R408" s="138" t="e">
        <f ca="1">VLOOKUP(P408,Tabla13[[Aux]:[Dias Mes]],5,FALSE)</f>
        <v>#NAME?</v>
      </c>
      <c r="S408" s="142" t="e">
        <f ca="1">VLOOKUP(P408,Tabla13[[Aux]:[Infla Bid]],9,FALSE)</f>
        <v>#NAME?</v>
      </c>
      <c r="T408" s="142" t="e">
        <f ca="1">VLOOKUP(P408,Tabla13[[Aux]:[Infla Offer]],13,FALSE)</f>
        <v>#NAME?</v>
      </c>
      <c r="U408" s="143" t="e">
        <f t="shared" ca="1" si="92"/>
        <v>#NAME?</v>
      </c>
      <c r="V408" s="143" t="e">
        <f t="shared" ca="1" si="93"/>
        <v>#NAME?</v>
      </c>
      <c r="W408" s="143" t="e">
        <f t="shared" ca="1" si="91"/>
        <v>#NAME?</v>
      </c>
      <c r="X408" s="146" t="e">
        <f t="shared" ca="1" si="94"/>
        <v>#NAME?</v>
      </c>
      <c r="Y408" s="146" t="e">
        <f t="shared" ca="1" si="95"/>
        <v>#NAME?</v>
      </c>
      <c r="Z408" s="146" t="e">
        <f t="shared" ca="1" si="96"/>
        <v>#NAME?</v>
      </c>
      <c r="AF408" s="13"/>
    </row>
    <row r="409" spans="14:32" ht="15">
      <c r="N409" s="138">
        <v>305</v>
      </c>
      <c r="O409" s="139">
        <f t="shared" ca="1" si="88"/>
        <v>45129</v>
      </c>
      <c r="P409" s="140">
        <f t="shared" ca="1" si="89"/>
        <v>1</v>
      </c>
      <c r="Q409" s="141" t="e">
        <f t="shared" ca="1" si="90"/>
        <v>#NAME?</v>
      </c>
      <c r="R409" s="138" t="e">
        <f ca="1">VLOOKUP(P409,Tabla13[[Aux]:[Dias Mes]],5,FALSE)</f>
        <v>#NAME?</v>
      </c>
      <c r="S409" s="142" t="e">
        <f ca="1">VLOOKUP(P409,Tabla13[[Aux]:[Infla Bid]],9,FALSE)</f>
        <v>#NAME?</v>
      </c>
      <c r="T409" s="142" t="e">
        <f ca="1">VLOOKUP(P409,Tabla13[[Aux]:[Infla Offer]],13,FALSE)</f>
        <v>#NAME?</v>
      </c>
      <c r="U409" s="143" t="e">
        <f t="shared" ca="1" si="92"/>
        <v>#NAME?</v>
      </c>
      <c r="V409" s="143" t="e">
        <f t="shared" ca="1" si="93"/>
        <v>#NAME?</v>
      </c>
      <c r="W409" s="143" t="e">
        <f t="shared" ca="1" si="91"/>
        <v>#NAME?</v>
      </c>
      <c r="X409" s="146" t="e">
        <f t="shared" ca="1" si="94"/>
        <v>#NAME?</v>
      </c>
      <c r="Y409" s="146" t="e">
        <f t="shared" ca="1" si="95"/>
        <v>#NAME?</v>
      </c>
      <c r="Z409" s="146" t="e">
        <f t="shared" ca="1" si="96"/>
        <v>#NAME?</v>
      </c>
      <c r="AF409" s="13"/>
    </row>
    <row r="410" spans="14:32" ht="15">
      <c r="N410" s="138">
        <v>306</v>
      </c>
      <c r="O410" s="139">
        <f t="shared" ca="1" si="88"/>
        <v>45130</v>
      </c>
      <c r="P410" s="140">
        <f t="shared" ca="1" si="89"/>
        <v>1</v>
      </c>
      <c r="Q410" s="141" t="e">
        <f t="shared" ca="1" si="90"/>
        <v>#NAME?</v>
      </c>
      <c r="R410" s="138" t="e">
        <f ca="1">VLOOKUP(P410,Tabla13[[Aux]:[Dias Mes]],5,FALSE)</f>
        <v>#NAME?</v>
      </c>
      <c r="S410" s="142" t="e">
        <f ca="1">VLOOKUP(P410,Tabla13[[Aux]:[Infla Bid]],9,FALSE)</f>
        <v>#NAME?</v>
      </c>
      <c r="T410" s="142" t="e">
        <f ca="1">VLOOKUP(P410,Tabla13[[Aux]:[Infla Offer]],13,FALSE)</f>
        <v>#NAME?</v>
      </c>
      <c r="U410" s="143" t="e">
        <f t="shared" ca="1" si="92"/>
        <v>#NAME?</v>
      </c>
      <c r="V410" s="143" t="e">
        <f t="shared" ca="1" si="93"/>
        <v>#NAME?</v>
      </c>
      <c r="W410" s="143" t="e">
        <f t="shared" ca="1" si="91"/>
        <v>#NAME?</v>
      </c>
      <c r="X410" s="146" t="e">
        <f t="shared" ca="1" si="94"/>
        <v>#NAME?</v>
      </c>
      <c r="Y410" s="146" t="e">
        <f t="shared" ca="1" si="95"/>
        <v>#NAME?</v>
      </c>
      <c r="Z410" s="146" t="e">
        <f t="shared" ca="1" si="96"/>
        <v>#NAME?</v>
      </c>
      <c r="AF410" s="13"/>
    </row>
    <row r="411" spans="14:32" ht="15">
      <c r="N411" s="138">
        <v>307</v>
      </c>
      <c r="O411" s="139">
        <f t="shared" ca="1" si="88"/>
        <v>45131</v>
      </c>
      <c r="P411" s="140">
        <f t="shared" ca="1" si="89"/>
        <v>1</v>
      </c>
      <c r="Q411" s="141" t="e">
        <f t="shared" ca="1" si="90"/>
        <v>#NAME?</v>
      </c>
      <c r="R411" s="138" t="e">
        <f ca="1">VLOOKUP(P411,Tabla13[[Aux]:[Dias Mes]],5,FALSE)</f>
        <v>#NAME?</v>
      </c>
      <c r="S411" s="142" t="e">
        <f ca="1">VLOOKUP(P411,Tabla13[[Aux]:[Infla Bid]],9,FALSE)</f>
        <v>#NAME?</v>
      </c>
      <c r="T411" s="142" t="e">
        <f ca="1">VLOOKUP(P411,Tabla13[[Aux]:[Infla Offer]],13,FALSE)</f>
        <v>#NAME?</v>
      </c>
      <c r="U411" s="143" t="e">
        <f t="shared" ca="1" si="92"/>
        <v>#NAME?</v>
      </c>
      <c r="V411" s="143" t="e">
        <f t="shared" ca="1" si="93"/>
        <v>#NAME?</v>
      </c>
      <c r="W411" s="143" t="e">
        <f t="shared" ca="1" si="91"/>
        <v>#NAME?</v>
      </c>
      <c r="X411" s="146" t="e">
        <f t="shared" ca="1" si="94"/>
        <v>#NAME?</v>
      </c>
      <c r="Y411" s="146" t="e">
        <f t="shared" ca="1" si="95"/>
        <v>#NAME?</v>
      </c>
      <c r="Z411" s="146" t="e">
        <f t="shared" ca="1" si="96"/>
        <v>#NAME?</v>
      </c>
      <c r="AF411" s="13"/>
    </row>
    <row r="412" spans="14:32" ht="15">
      <c r="N412" s="138">
        <v>308</v>
      </c>
      <c r="O412" s="139">
        <f t="shared" ca="1" si="88"/>
        <v>45132</v>
      </c>
      <c r="P412" s="140">
        <f t="shared" ca="1" si="89"/>
        <v>1</v>
      </c>
      <c r="Q412" s="141" t="e">
        <f t="shared" ca="1" si="90"/>
        <v>#NAME?</v>
      </c>
      <c r="R412" s="138" t="e">
        <f ca="1">VLOOKUP(P412,Tabla13[[Aux]:[Dias Mes]],5,FALSE)</f>
        <v>#NAME?</v>
      </c>
      <c r="S412" s="142" t="e">
        <f ca="1">VLOOKUP(P412,Tabla13[[Aux]:[Infla Bid]],9,FALSE)</f>
        <v>#NAME?</v>
      </c>
      <c r="T412" s="142" t="e">
        <f ca="1">VLOOKUP(P412,Tabla13[[Aux]:[Infla Offer]],13,FALSE)</f>
        <v>#NAME?</v>
      </c>
      <c r="U412" s="143" t="e">
        <f t="shared" ca="1" si="92"/>
        <v>#NAME?</v>
      </c>
      <c r="V412" s="143" t="e">
        <f t="shared" ca="1" si="93"/>
        <v>#NAME?</v>
      </c>
      <c r="W412" s="143" t="e">
        <f t="shared" ca="1" si="91"/>
        <v>#NAME?</v>
      </c>
      <c r="X412" s="146" t="e">
        <f t="shared" ca="1" si="94"/>
        <v>#NAME?</v>
      </c>
      <c r="Y412" s="146" t="e">
        <f t="shared" ca="1" si="95"/>
        <v>#NAME?</v>
      </c>
      <c r="Z412" s="146" t="e">
        <f t="shared" ca="1" si="96"/>
        <v>#NAME?</v>
      </c>
      <c r="AF412" s="13"/>
    </row>
    <row r="413" spans="14:32" ht="15">
      <c r="N413" s="138">
        <v>309</v>
      </c>
      <c r="O413" s="139">
        <f t="shared" ca="1" si="88"/>
        <v>45133</v>
      </c>
      <c r="P413" s="140">
        <f t="shared" ca="1" si="89"/>
        <v>1</v>
      </c>
      <c r="Q413" s="141" t="e">
        <f t="shared" ca="1" si="90"/>
        <v>#NAME?</v>
      </c>
      <c r="R413" s="138" t="e">
        <f ca="1">VLOOKUP(P413,Tabla13[[Aux]:[Dias Mes]],5,FALSE)</f>
        <v>#NAME?</v>
      </c>
      <c r="S413" s="142" t="e">
        <f ca="1">VLOOKUP(P413,Tabla13[[Aux]:[Infla Bid]],9,FALSE)</f>
        <v>#NAME?</v>
      </c>
      <c r="T413" s="142" t="e">
        <f ca="1">VLOOKUP(P413,Tabla13[[Aux]:[Infla Offer]],13,FALSE)</f>
        <v>#NAME?</v>
      </c>
      <c r="U413" s="143" t="e">
        <f t="shared" ca="1" si="92"/>
        <v>#NAME?</v>
      </c>
      <c r="V413" s="143" t="e">
        <f t="shared" ca="1" si="93"/>
        <v>#NAME?</v>
      </c>
      <c r="W413" s="143" t="e">
        <f t="shared" ca="1" si="91"/>
        <v>#NAME?</v>
      </c>
      <c r="X413" s="146" t="e">
        <f t="shared" ca="1" si="94"/>
        <v>#NAME?</v>
      </c>
      <c r="Y413" s="146" t="e">
        <f t="shared" ca="1" si="95"/>
        <v>#NAME?</v>
      </c>
      <c r="Z413" s="146" t="e">
        <f t="shared" ca="1" si="96"/>
        <v>#NAME?</v>
      </c>
      <c r="AF413" s="13"/>
    </row>
    <row r="414" spans="14:32" ht="15">
      <c r="N414" s="138">
        <v>310</v>
      </c>
      <c r="O414" s="139">
        <f t="shared" ca="1" si="88"/>
        <v>45134</v>
      </c>
      <c r="P414" s="140">
        <f t="shared" ca="1" si="89"/>
        <v>1</v>
      </c>
      <c r="Q414" s="141" t="e">
        <f t="shared" ca="1" si="90"/>
        <v>#NAME?</v>
      </c>
      <c r="R414" s="138" t="e">
        <f ca="1">VLOOKUP(P414,Tabla13[[Aux]:[Dias Mes]],5,FALSE)</f>
        <v>#NAME?</v>
      </c>
      <c r="S414" s="142" t="e">
        <f ca="1">VLOOKUP(P414,Tabla13[[Aux]:[Infla Bid]],9,FALSE)</f>
        <v>#NAME?</v>
      </c>
      <c r="T414" s="142" t="e">
        <f ca="1">VLOOKUP(P414,Tabla13[[Aux]:[Infla Offer]],13,FALSE)</f>
        <v>#NAME?</v>
      </c>
      <c r="U414" s="143" t="e">
        <f t="shared" ca="1" si="92"/>
        <v>#NAME?</v>
      </c>
      <c r="V414" s="143" t="e">
        <f t="shared" ca="1" si="93"/>
        <v>#NAME?</v>
      </c>
      <c r="W414" s="143" t="e">
        <f t="shared" ca="1" si="91"/>
        <v>#NAME?</v>
      </c>
      <c r="X414" s="146" t="e">
        <f t="shared" ca="1" si="94"/>
        <v>#NAME?</v>
      </c>
      <c r="Y414" s="146" t="e">
        <f t="shared" ca="1" si="95"/>
        <v>#NAME?</v>
      </c>
      <c r="Z414" s="146" t="e">
        <f t="shared" ca="1" si="96"/>
        <v>#NAME?</v>
      </c>
      <c r="AF414" s="13"/>
    </row>
    <row r="415" spans="14:32" ht="15">
      <c r="N415" s="138">
        <v>311</v>
      </c>
      <c r="O415" s="139">
        <f t="shared" ca="1" si="88"/>
        <v>45135</v>
      </c>
      <c r="P415" s="140">
        <f t="shared" ca="1" si="89"/>
        <v>1</v>
      </c>
      <c r="Q415" s="141" t="e">
        <f t="shared" ca="1" si="90"/>
        <v>#NAME?</v>
      </c>
      <c r="R415" s="138" t="e">
        <f ca="1">VLOOKUP(P415,Tabla13[[Aux]:[Dias Mes]],5,FALSE)</f>
        <v>#NAME?</v>
      </c>
      <c r="S415" s="142" t="e">
        <f ca="1">VLOOKUP(P415,Tabla13[[Aux]:[Infla Bid]],9,FALSE)</f>
        <v>#NAME?</v>
      </c>
      <c r="T415" s="142" t="e">
        <f ca="1">VLOOKUP(P415,Tabla13[[Aux]:[Infla Offer]],13,FALSE)</f>
        <v>#NAME?</v>
      </c>
      <c r="U415" s="143" t="e">
        <f t="shared" ca="1" si="92"/>
        <v>#NAME?</v>
      </c>
      <c r="V415" s="143" t="e">
        <f t="shared" ca="1" si="93"/>
        <v>#NAME?</v>
      </c>
      <c r="W415" s="143" t="e">
        <f t="shared" ca="1" si="91"/>
        <v>#NAME?</v>
      </c>
      <c r="X415" s="146" t="e">
        <f t="shared" ca="1" si="94"/>
        <v>#NAME?</v>
      </c>
      <c r="Y415" s="146" t="e">
        <f t="shared" ca="1" si="95"/>
        <v>#NAME?</v>
      </c>
      <c r="Z415" s="146" t="e">
        <f t="shared" ca="1" si="96"/>
        <v>#NAME?</v>
      </c>
      <c r="AF415" s="13"/>
    </row>
    <row r="416" spans="14:32" ht="15">
      <c r="N416" s="138">
        <v>312</v>
      </c>
      <c r="O416" s="139">
        <f t="shared" ca="1" si="88"/>
        <v>45136</v>
      </c>
      <c r="P416" s="140">
        <f t="shared" ca="1" si="89"/>
        <v>1</v>
      </c>
      <c r="Q416" s="141" t="e">
        <f t="shared" ca="1" si="90"/>
        <v>#NAME?</v>
      </c>
      <c r="R416" s="138" t="e">
        <f ca="1">VLOOKUP(P416,Tabla13[[Aux]:[Dias Mes]],5,FALSE)</f>
        <v>#NAME?</v>
      </c>
      <c r="S416" s="142" t="e">
        <f ca="1">VLOOKUP(P416,Tabla13[[Aux]:[Infla Bid]],9,FALSE)</f>
        <v>#NAME?</v>
      </c>
      <c r="T416" s="142" t="e">
        <f ca="1">VLOOKUP(P416,Tabla13[[Aux]:[Infla Offer]],13,FALSE)</f>
        <v>#NAME?</v>
      </c>
      <c r="U416" s="143" t="e">
        <f t="shared" ca="1" si="92"/>
        <v>#NAME?</v>
      </c>
      <c r="V416" s="143" t="e">
        <f t="shared" ca="1" si="93"/>
        <v>#NAME?</v>
      </c>
      <c r="W416" s="143" t="e">
        <f t="shared" ca="1" si="91"/>
        <v>#NAME?</v>
      </c>
      <c r="X416" s="146" t="e">
        <f t="shared" ca="1" si="94"/>
        <v>#NAME?</v>
      </c>
      <c r="Y416" s="146" t="e">
        <f t="shared" ca="1" si="95"/>
        <v>#NAME?</v>
      </c>
      <c r="Z416" s="146" t="e">
        <f t="shared" ca="1" si="96"/>
        <v>#NAME?</v>
      </c>
      <c r="AF416" s="13"/>
    </row>
    <row r="417" spans="14:32" ht="15">
      <c r="N417" s="138">
        <v>313</v>
      </c>
      <c r="O417" s="139">
        <f t="shared" ca="1" si="88"/>
        <v>45137</v>
      </c>
      <c r="P417" s="140">
        <f t="shared" ca="1" si="89"/>
        <v>1</v>
      </c>
      <c r="Q417" s="141" t="e">
        <f t="shared" ca="1" si="90"/>
        <v>#NAME?</v>
      </c>
      <c r="R417" s="138" t="e">
        <f ca="1">VLOOKUP(P417,Tabla13[[Aux]:[Dias Mes]],5,FALSE)</f>
        <v>#NAME?</v>
      </c>
      <c r="S417" s="142" t="e">
        <f ca="1">VLOOKUP(P417,Tabla13[[Aux]:[Infla Bid]],9,FALSE)</f>
        <v>#NAME?</v>
      </c>
      <c r="T417" s="142" t="e">
        <f ca="1">VLOOKUP(P417,Tabla13[[Aux]:[Infla Offer]],13,FALSE)</f>
        <v>#NAME?</v>
      </c>
      <c r="U417" s="143" t="e">
        <f t="shared" ca="1" si="92"/>
        <v>#NAME?</v>
      </c>
      <c r="V417" s="143" t="e">
        <f t="shared" ca="1" si="93"/>
        <v>#NAME?</v>
      </c>
      <c r="W417" s="143" t="e">
        <f t="shared" ca="1" si="91"/>
        <v>#NAME?</v>
      </c>
      <c r="X417" s="146" t="e">
        <f t="shared" ca="1" si="94"/>
        <v>#NAME?</v>
      </c>
      <c r="Y417" s="146" t="e">
        <f t="shared" ca="1" si="95"/>
        <v>#NAME?</v>
      </c>
      <c r="Z417" s="146" t="e">
        <f t="shared" ca="1" si="96"/>
        <v>#NAME?</v>
      </c>
      <c r="AF417" s="13"/>
    </row>
    <row r="418" spans="14:32" ht="15">
      <c r="N418" s="138">
        <v>314</v>
      </c>
      <c r="O418" s="139">
        <f t="shared" ca="1" si="88"/>
        <v>45138</v>
      </c>
      <c r="P418" s="140">
        <f t="shared" ca="1" si="89"/>
        <v>1</v>
      </c>
      <c r="Q418" s="141" t="e">
        <f t="shared" ca="1" si="90"/>
        <v>#NAME?</v>
      </c>
      <c r="R418" s="138" t="e">
        <f ca="1">VLOOKUP(P418,Tabla13[[Aux]:[Dias Mes]],5,FALSE)</f>
        <v>#NAME?</v>
      </c>
      <c r="S418" s="142" t="e">
        <f ca="1">VLOOKUP(P418,Tabla13[[Aux]:[Infla Bid]],9,FALSE)</f>
        <v>#NAME?</v>
      </c>
      <c r="T418" s="142" t="e">
        <f ca="1">VLOOKUP(P418,Tabla13[[Aux]:[Infla Offer]],13,FALSE)</f>
        <v>#NAME?</v>
      </c>
      <c r="U418" s="143" t="e">
        <f t="shared" ca="1" si="92"/>
        <v>#NAME?</v>
      </c>
      <c r="V418" s="143" t="e">
        <f t="shared" ca="1" si="93"/>
        <v>#NAME?</v>
      </c>
      <c r="W418" s="143" t="e">
        <f t="shared" ca="1" si="91"/>
        <v>#NAME?</v>
      </c>
      <c r="X418" s="146" t="e">
        <f t="shared" ca="1" si="94"/>
        <v>#NAME?</v>
      </c>
      <c r="Y418" s="146" t="e">
        <f t="shared" ca="1" si="95"/>
        <v>#NAME?</v>
      </c>
      <c r="Z418" s="146" t="e">
        <f t="shared" ca="1" si="96"/>
        <v>#NAME?</v>
      </c>
      <c r="AF418" s="13"/>
    </row>
    <row r="419" spans="14:32" ht="15">
      <c r="N419" s="138">
        <v>315</v>
      </c>
      <c r="O419" s="139">
        <f t="shared" ca="1" si="88"/>
        <v>45139</v>
      </c>
      <c r="P419" s="140">
        <f t="shared" ca="1" si="89"/>
        <v>1</v>
      </c>
      <c r="Q419" s="141" t="e">
        <f t="shared" ca="1" si="90"/>
        <v>#NAME?</v>
      </c>
      <c r="R419" s="138" t="e">
        <f ca="1">VLOOKUP(P419,Tabla13[[Aux]:[Dias Mes]],5,FALSE)</f>
        <v>#NAME?</v>
      </c>
      <c r="S419" s="142" t="e">
        <f ca="1">VLOOKUP(P419,Tabla13[[Aux]:[Infla Bid]],9,FALSE)</f>
        <v>#NAME?</v>
      </c>
      <c r="T419" s="142" t="e">
        <f ca="1">VLOOKUP(P419,Tabla13[[Aux]:[Infla Offer]],13,FALSE)</f>
        <v>#NAME?</v>
      </c>
      <c r="U419" s="143" t="e">
        <f t="shared" ca="1" si="92"/>
        <v>#NAME?</v>
      </c>
      <c r="V419" s="143" t="e">
        <f t="shared" ca="1" si="93"/>
        <v>#NAME?</v>
      </c>
      <c r="W419" s="143" t="e">
        <f t="shared" ca="1" si="91"/>
        <v>#NAME?</v>
      </c>
      <c r="X419" s="146" t="e">
        <f t="shared" ca="1" si="94"/>
        <v>#NAME?</v>
      </c>
      <c r="Y419" s="146" t="e">
        <f t="shared" ca="1" si="95"/>
        <v>#NAME?</v>
      </c>
      <c r="Z419" s="146" t="e">
        <f t="shared" ca="1" si="96"/>
        <v>#NAME?</v>
      </c>
      <c r="AF419" s="13"/>
    </row>
    <row r="420" spans="14:32" ht="15">
      <c r="N420" s="138">
        <v>316</v>
      </c>
      <c r="O420" s="139">
        <f t="shared" ca="1" si="88"/>
        <v>45140</v>
      </c>
      <c r="P420" s="140">
        <f t="shared" ca="1" si="89"/>
        <v>1</v>
      </c>
      <c r="Q420" s="141" t="e">
        <f t="shared" ca="1" si="90"/>
        <v>#NAME?</v>
      </c>
      <c r="R420" s="138" t="e">
        <f ca="1">VLOOKUP(P420,Tabla13[[Aux]:[Dias Mes]],5,FALSE)</f>
        <v>#NAME?</v>
      </c>
      <c r="S420" s="142" t="e">
        <f ca="1">VLOOKUP(P420,Tabla13[[Aux]:[Infla Bid]],9,FALSE)</f>
        <v>#NAME?</v>
      </c>
      <c r="T420" s="142" t="e">
        <f ca="1">VLOOKUP(P420,Tabla13[[Aux]:[Infla Offer]],13,FALSE)</f>
        <v>#NAME?</v>
      </c>
      <c r="U420" s="143" t="e">
        <f t="shared" ca="1" si="92"/>
        <v>#NAME?</v>
      </c>
      <c r="V420" s="143" t="e">
        <f t="shared" ca="1" si="93"/>
        <v>#NAME?</v>
      </c>
      <c r="W420" s="143" t="e">
        <f t="shared" ca="1" si="91"/>
        <v>#NAME?</v>
      </c>
      <c r="X420" s="146" t="e">
        <f t="shared" ca="1" si="94"/>
        <v>#NAME?</v>
      </c>
      <c r="Y420" s="146" t="e">
        <f t="shared" ca="1" si="95"/>
        <v>#NAME?</v>
      </c>
      <c r="Z420" s="146" t="e">
        <f t="shared" ca="1" si="96"/>
        <v>#NAME?</v>
      </c>
      <c r="AF420" s="13"/>
    </row>
    <row r="421" spans="14:32" ht="15">
      <c r="N421" s="138">
        <v>317</v>
      </c>
      <c r="O421" s="139">
        <f t="shared" ca="1" si="88"/>
        <v>45141</v>
      </c>
      <c r="P421" s="140">
        <f t="shared" ca="1" si="89"/>
        <v>1</v>
      </c>
      <c r="Q421" s="141" t="e">
        <f t="shared" ca="1" si="90"/>
        <v>#NAME?</v>
      </c>
      <c r="R421" s="138" t="e">
        <f ca="1">VLOOKUP(P421,Tabla13[[Aux]:[Dias Mes]],5,FALSE)</f>
        <v>#NAME?</v>
      </c>
      <c r="S421" s="142" t="e">
        <f ca="1">VLOOKUP(P421,Tabla13[[Aux]:[Infla Bid]],9,FALSE)</f>
        <v>#NAME?</v>
      </c>
      <c r="T421" s="142" t="e">
        <f ca="1">VLOOKUP(P421,Tabla13[[Aux]:[Infla Offer]],13,FALSE)</f>
        <v>#NAME?</v>
      </c>
      <c r="U421" s="143" t="e">
        <f t="shared" ca="1" si="92"/>
        <v>#NAME?</v>
      </c>
      <c r="V421" s="143" t="e">
        <f t="shared" ca="1" si="93"/>
        <v>#NAME?</v>
      </c>
      <c r="W421" s="143" t="e">
        <f t="shared" ca="1" si="91"/>
        <v>#NAME?</v>
      </c>
      <c r="X421" s="146" t="e">
        <f t="shared" ca="1" si="94"/>
        <v>#NAME?</v>
      </c>
      <c r="Y421" s="146" t="e">
        <f t="shared" ca="1" si="95"/>
        <v>#NAME?</v>
      </c>
      <c r="Z421" s="146" t="e">
        <f t="shared" ca="1" si="96"/>
        <v>#NAME?</v>
      </c>
      <c r="AF421" s="13"/>
    </row>
    <row r="422" spans="14:32" ht="15">
      <c r="N422" s="138">
        <v>318</v>
      </c>
      <c r="O422" s="139">
        <f t="shared" ca="1" si="88"/>
        <v>45142</v>
      </c>
      <c r="P422" s="140">
        <f t="shared" ca="1" si="89"/>
        <v>1</v>
      </c>
      <c r="Q422" s="141" t="e">
        <f t="shared" ca="1" si="90"/>
        <v>#NAME?</v>
      </c>
      <c r="R422" s="138" t="e">
        <f ca="1">VLOOKUP(P422,Tabla13[[Aux]:[Dias Mes]],5,FALSE)</f>
        <v>#NAME?</v>
      </c>
      <c r="S422" s="142" t="e">
        <f ca="1">VLOOKUP(P422,Tabla13[[Aux]:[Infla Bid]],9,FALSE)</f>
        <v>#NAME?</v>
      </c>
      <c r="T422" s="142" t="e">
        <f ca="1">VLOOKUP(P422,Tabla13[[Aux]:[Infla Offer]],13,FALSE)</f>
        <v>#NAME?</v>
      </c>
      <c r="U422" s="143" t="e">
        <f t="shared" ca="1" si="92"/>
        <v>#NAME?</v>
      </c>
      <c r="V422" s="143" t="e">
        <f t="shared" ca="1" si="93"/>
        <v>#NAME?</v>
      </c>
      <c r="W422" s="143" t="e">
        <f t="shared" ca="1" si="91"/>
        <v>#NAME?</v>
      </c>
      <c r="X422" s="146" t="e">
        <f t="shared" ca="1" si="94"/>
        <v>#NAME?</v>
      </c>
      <c r="Y422" s="146" t="e">
        <f t="shared" ca="1" si="95"/>
        <v>#NAME?</v>
      </c>
      <c r="Z422" s="146" t="e">
        <f t="shared" ca="1" si="96"/>
        <v>#NAME?</v>
      </c>
      <c r="AF422" s="13"/>
    </row>
    <row r="423" spans="14:32" ht="15">
      <c r="N423" s="138">
        <v>319</v>
      </c>
      <c r="O423" s="139">
        <f t="shared" ca="1" si="88"/>
        <v>45143</v>
      </c>
      <c r="P423" s="140">
        <f t="shared" ca="1" si="89"/>
        <v>1</v>
      </c>
      <c r="Q423" s="141" t="e">
        <f t="shared" ca="1" si="90"/>
        <v>#NAME?</v>
      </c>
      <c r="R423" s="138" t="e">
        <f ca="1">VLOOKUP(P423,Tabla13[[Aux]:[Dias Mes]],5,FALSE)</f>
        <v>#NAME?</v>
      </c>
      <c r="S423" s="142" t="e">
        <f ca="1">VLOOKUP(P423,Tabla13[[Aux]:[Infla Bid]],9,FALSE)</f>
        <v>#NAME?</v>
      </c>
      <c r="T423" s="142" t="e">
        <f ca="1">VLOOKUP(P423,Tabla13[[Aux]:[Infla Offer]],13,FALSE)</f>
        <v>#NAME?</v>
      </c>
      <c r="U423" s="143" t="e">
        <f t="shared" ca="1" si="92"/>
        <v>#NAME?</v>
      </c>
      <c r="V423" s="143" t="e">
        <f t="shared" ca="1" si="93"/>
        <v>#NAME?</v>
      </c>
      <c r="W423" s="143" t="e">
        <f t="shared" ca="1" si="91"/>
        <v>#NAME?</v>
      </c>
      <c r="X423" s="146" t="e">
        <f t="shared" ca="1" si="94"/>
        <v>#NAME?</v>
      </c>
      <c r="Y423" s="146" t="e">
        <f t="shared" ca="1" si="95"/>
        <v>#NAME?</v>
      </c>
      <c r="Z423" s="146" t="e">
        <f t="shared" ca="1" si="96"/>
        <v>#NAME?</v>
      </c>
      <c r="AF423" s="13"/>
    </row>
    <row r="424" spans="14:32" ht="15">
      <c r="N424" s="138">
        <v>320</v>
      </c>
      <c r="O424" s="139">
        <f t="shared" ref="O424:O487" ca="1" si="97">+N424+TODAY()+$O$102</f>
        <v>45144</v>
      </c>
      <c r="P424" s="140">
        <f t="shared" ref="P424:P487" ca="1" si="98">IF(DAY(O424)=9,MATCH(O424,$Q$75:$Q$100,1)-1,IFERROR(MATCH(O424,$Q$75:$Q$100,1),0))</f>
        <v>1</v>
      </c>
      <c r="Q424" s="141" t="e">
        <f t="shared" ref="Q424:Q487" ca="1" si="99">R424-(VLOOKUP(P424,$O$75:$Q$100,3,FALSE)-O424)</f>
        <v>#NAME?</v>
      </c>
      <c r="R424" s="138" t="e">
        <f ca="1">VLOOKUP(P424,Tabla13[[Aux]:[Dias Mes]],5,FALSE)</f>
        <v>#NAME?</v>
      </c>
      <c r="S424" s="142" t="e">
        <f ca="1">VLOOKUP(P424,Tabla13[[Aux]:[Infla Bid]],9,FALSE)</f>
        <v>#NAME?</v>
      </c>
      <c r="T424" s="142" t="e">
        <f ca="1">VLOOKUP(P424,Tabla13[[Aux]:[Infla Offer]],13,FALSE)</f>
        <v>#NAME?</v>
      </c>
      <c r="U424" s="143" t="e">
        <f t="shared" ca="1" si="92"/>
        <v>#NAME?</v>
      </c>
      <c r="V424" s="143" t="e">
        <f t="shared" ca="1" si="93"/>
        <v>#NAME?</v>
      </c>
      <c r="W424" s="143" t="e">
        <f t="shared" ref="W424:W487" ca="1" si="100">AVERAGE(U424:V424)</f>
        <v>#NAME?</v>
      </c>
      <c r="X424" s="146" t="e">
        <f t="shared" ca="1" si="94"/>
        <v>#NAME?</v>
      </c>
      <c r="Y424" s="146" t="e">
        <f t="shared" ca="1" si="95"/>
        <v>#NAME?</v>
      </c>
      <c r="Z424" s="146" t="e">
        <f t="shared" ca="1" si="96"/>
        <v>#NAME?</v>
      </c>
      <c r="AF424" s="13"/>
    </row>
    <row r="425" spans="14:32" ht="15">
      <c r="N425" s="138">
        <v>321</v>
      </c>
      <c r="O425" s="139">
        <f t="shared" ca="1" si="97"/>
        <v>45145</v>
      </c>
      <c r="P425" s="140">
        <f t="shared" ca="1" si="98"/>
        <v>1</v>
      </c>
      <c r="Q425" s="141" t="e">
        <f t="shared" ca="1" si="99"/>
        <v>#NAME?</v>
      </c>
      <c r="R425" s="138" t="e">
        <f ca="1">VLOOKUP(P425,Tabla13[[Aux]:[Dias Mes]],5,FALSE)</f>
        <v>#NAME?</v>
      </c>
      <c r="S425" s="142" t="e">
        <f ca="1">VLOOKUP(P425,Tabla13[[Aux]:[Infla Bid]],9,FALSE)</f>
        <v>#NAME?</v>
      </c>
      <c r="T425" s="142" t="e">
        <f ca="1">VLOOKUP(P425,Tabla13[[Aux]:[Infla Offer]],13,FALSE)</f>
        <v>#NAME?</v>
      </c>
      <c r="U425" s="143" t="e">
        <f t="shared" ref="U425:U488" ca="1" si="101">U424*(1+S425)^(1/R425)</f>
        <v>#NAME?</v>
      </c>
      <c r="V425" s="143" t="e">
        <f t="shared" ref="V425:V488" ca="1" si="102">V424*(1+T425)^(1/R425)</f>
        <v>#NAME?</v>
      </c>
      <c r="W425" s="143" t="e">
        <f t="shared" ca="1" si="100"/>
        <v>#NAME?</v>
      </c>
      <c r="X425" s="146" t="e">
        <f t="shared" ref="X425:X488" ca="1" si="103">(U425/$U$104-1)*360/N425</f>
        <v>#NAME?</v>
      </c>
      <c r="Y425" s="146" t="e">
        <f t="shared" ref="Y425:Y488" ca="1" si="104">(V425/$V$104-1)*360/N425</f>
        <v>#NAME?</v>
      </c>
      <c r="Z425" s="146" t="e">
        <f t="shared" ref="Z425:Z488" ca="1" si="105">+(Y425+X425)/2</f>
        <v>#NAME?</v>
      </c>
      <c r="AF425" s="13"/>
    </row>
    <row r="426" spans="14:32" ht="15">
      <c r="N426" s="138">
        <v>322</v>
      </c>
      <c r="O426" s="139">
        <f t="shared" ca="1" si="97"/>
        <v>45146</v>
      </c>
      <c r="P426" s="140">
        <f t="shared" ca="1" si="98"/>
        <v>1</v>
      </c>
      <c r="Q426" s="141" t="e">
        <f t="shared" ca="1" si="99"/>
        <v>#NAME?</v>
      </c>
      <c r="R426" s="138" t="e">
        <f ca="1">VLOOKUP(P426,Tabla13[[Aux]:[Dias Mes]],5,FALSE)</f>
        <v>#NAME?</v>
      </c>
      <c r="S426" s="142" t="e">
        <f ca="1">VLOOKUP(P426,Tabla13[[Aux]:[Infla Bid]],9,FALSE)</f>
        <v>#NAME?</v>
      </c>
      <c r="T426" s="142" t="e">
        <f ca="1">VLOOKUP(P426,Tabla13[[Aux]:[Infla Offer]],13,FALSE)</f>
        <v>#NAME?</v>
      </c>
      <c r="U426" s="143" t="e">
        <f t="shared" ca="1" si="101"/>
        <v>#NAME?</v>
      </c>
      <c r="V426" s="143" t="e">
        <f t="shared" ca="1" si="102"/>
        <v>#NAME?</v>
      </c>
      <c r="W426" s="143" t="e">
        <f t="shared" ca="1" si="100"/>
        <v>#NAME?</v>
      </c>
      <c r="X426" s="146" t="e">
        <f t="shared" ca="1" si="103"/>
        <v>#NAME?</v>
      </c>
      <c r="Y426" s="146" t="e">
        <f t="shared" ca="1" si="104"/>
        <v>#NAME?</v>
      </c>
      <c r="Z426" s="146" t="e">
        <f t="shared" ca="1" si="105"/>
        <v>#NAME?</v>
      </c>
      <c r="AF426" s="13"/>
    </row>
    <row r="427" spans="14:32" ht="15">
      <c r="N427" s="138">
        <v>323</v>
      </c>
      <c r="O427" s="139">
        <f t="shared" ca="1" si="97"/>
        <v>45147</v>
      </c>
      <c r="P427" s="140">
        <f t="shared" ca="1" si="98"/>
        <v>0</v>
      </c>
      <c r="Q427" s="141">
        <f t="shared" ca="1" si="99"/>
        <v>396</v>
      </c>
      <c r="R427" s="138">
        <f ca="1">VLOOKUP(P427,Tabla13[[Aux]:[Dias Mes]],5,FALSE)</f>
        <v>31</v>
      </c>
      <c r="S427" s="142">
        <f ca="1">VLOOKUP(P427,Tabla13[[Aux]:[Infla Bid]],9,FALSE)</f>
        <v>1.2E-2</v>
      </c>
      <c r="T427" s="142">
        <f ca="1">VLOOKUP(P427,Tabla13[[Aux]:[Infla Offer]],13,FALSE)</f>
        <v>1.2E-2</v>
      </c>
      <c r="U427" s="143" t="e">
        <f t="shared" ca="1" si="101"/>
        <v>#NAME?</v>
      </c>
      <c r="V427" s="143" t="e">
        <f t="shared" ca="1" si="102"/>
        <v>#NAME?</v>
      </c>
      <c r="W427" s="143" t="e">
        <f t="shared" ca="1" si="100"/>
        <v>#NAME?</v>
      </c>
      <c r="X427" s="146" t="e">
        <f t="shared" ca="1" si="103"/>
        <v>#NAME?</v>
      </c>
      <c r="Y427" s="146" t="e">
        <f t="shared" ca="1" si="104"/>
        <v>#NAME?</v>
      </c>
      <c r="Z427" s="146" t="e">
        <f t="shared" ca="1" si="105"/>
        <v>#NAME?</v>
      </c>
      <c r="AF427" s="13"/>
    </row>
    <row r="428" spans="14:32" ht="15">
      <c r="N428" s="138">
        <v>324</v>
      </c>
      <c r="O428" s="139">
        <f t="shared" ca="1" si="97"/>
        <v>45148</v>
      </c>
      <c r="P428" s="140">
        <f t="shared" ca="1" si="98"/>
        <v>1</v>
      </c>
      <c r="Q428" s="141" t="e">
        <f t="shared" ca="1" si="99"/>
        <v>#NAME?</v>
      </c>
      <c r="R428" s="138" t="e">
        <f ca="1">VLOOKUP(P428,Tabla13[[Aux]:[Dias Mes]],5,FALSE)</f>
        <v>#NAME?</v>
      </c>
      <c r="S428" s="142" t="e">
        <f ca="1">VLOOKUP(P428,Tabla13[[Aux]:[Infla Bid]],9,FALSE)</f>
        <v>#NAME?</v>
      </c>
      <c r="T428" s="142" t="e">
        <f ca="1">VLOOKUP(P428,Tabla13[[Aux]:[Infla Offer]],13,FALSE)</f>
        <v>#NAME?</v>
      </c>
      <c r="U428" s="143" t="e">
        <f t="shared" ca="1" si="101"/>
        <v>#NAME?</v>
      </c>
      <c r="V428" s="143" t="e">
        <f t="shared" ca="1" si="102"/>
        <v>#NAME?</v>
      </c>
      <c r="W428" s="143" t="e">
        <f t="shared" ca="1" si="100"/>
        <v>#NAME?</v>
      </c>
      <c r="X428" s="146" t="e">
        <f t="shared" ca="1" si="103"/>
        <v>#NAME?</v>
      </c>
      <c r="Y428" s="146" t="e">
        <f t="shared" ca="1" si="104"/>
        <v>#NAME?</v>
      </c>
      <c r="Z428" s="146" t="e">
        <f t="shared" ca="1" si="105"/>
        <v>#NAME?</v>
      </c>
      <c r="AF428" s="13"/>
    </row>
    <row r="429" spans="14:32" ht="15">
      <c r="N429" s="138">
        <v>325</v>
      </c>
      <c r="O429" s="139">
        <f t="shared" ca="1" si="97"/>
        <v>45149</v>
      </c>
      <c r="P429" s="140">
        <f t="shared" ca="1" si="98"/>
        <v>1</v>
      </c>
      <c r="Q429" s="141" t="e">
        <f t="shared" ca="1" si="99"/>
        <v>#NAME?</v>
      </c>
      <c r="R429" s="138" t="e">
        <f ca="1">VLOOKUP(P429,Tabla13[[Aux]:[Dias Mes]],5,FALSE)</f>
        <v>#NAME?</v>
      </c>
      <c r="S429" s="142" t="e">
        <f ca="1">VLOOKUP(P429,Tabla13[[Aux]:[Infla Bid]],9,FALSE)</f>
        <v>#NAME?</v>
      </c>
      <c r="T429" s="142" t="e">
        <f ca="1">VLOOKUP(P429,Tabla13[[Aux]:[Infla Offer]],13,FALSE)</f>
        <v>#NAME?</v>
      </c>
      <c r="U429" s="143" t="e">
        <f t="shared" ca="1" si="101"/>
        <v>#NAME?</v>
      </c>
      <c r="V429" s="143" t="e">
        <f t="shared" ca="1" si="102"/>
        <v>#NAME?</v>
      </c>
      <c r="W429" s="143" t="e">
        <f t="shared" ca="1" si="100"/>
        <v>#NAME?</v>
      </c>
      <c r="X429" s="146" t="e">
        <f t="shared" ca="1" si="103"/>
        <v>#NAME?</v>
      </c>
      <c r="Y429" s="146" t="e">
        <f t="shared" ca="1" si="104"/>
        <v>#NAME?</v>
      </c>
      <c r="Z429" s="146" t="e">
        <f t="shared" ca="1" si="105"/>
        <v>#NAME?</v>
      </c>
      <c r="AF429" s="13"/>
    </row>
    <row r="430" spans="14:32" ht="15">
      <c r="N430" s="138">
        <v>326</v>
      </c>
      <c r="O430" s="139">
        <f t="shared" ca="1" si="97"/>
        <v>45150</v>
      </c>
      <c r="P430" s="140">
        <f t="shared" ca="1" si="98"/>
        <v>1</v>
      </c>
      <c r="Q430" s="141" t="e">
        <f t="shared" ca="1" si="99"/>
        <v>#NAME?</v>
      </c>
      <c r="R430" s="138" t="e">
        <f ca="1">VLOOKUP(P430,Tabla13[[Aux]:[Dias Mes]],5,FALSE)</f>
        <v>#NAME?</v>
      </c>
      <c r="S430" s="142" t="e">
        <f ca="1">VLOOKUP(P430,Tabla13[[Aux]:[Infla Bid]],9,FALSE)</f>
        <v>#NAME?</v>
      </c>
      <c r="T430" s="142" t="e">
        <f ca="1">VLOOKUP(P430,Tabla13[[Aux]:[Infla Offer]],13,FALSE)</f>
        <v>#NAME?</v>
      </c>
      <c r="U430" s="143" t="e">
        <f t="shared" ca="1" si="101"/>
        <v>#NAME?</v>
      </c>
      <c r="V430" s="143" t="e">
        <f t="shared" ca="1" si="102"/>
        <v>#NAME?</v>
      </c>
      <c r="W430" s="143" t="e">
        <f t="shared" ca="1" si="100"/>
        <v>#NAME?</v>
      </c>
      <c r="X430" s="146" t="e">
        <f t="shared" ca="1" si="103"/>
        <v>#NAME?</v>
      </c>
      <c r="Y430" s="146" t="e">
        <f t="shared" ca="1" si="104"/>
        <v>#NAME?</v>
      </c>
      <c r="Z430" s="146" t="e">
        <f t="shared" ca="1" si="105"/>
        <v>#NAME?</v>
      </c>
      <c r="AF430" s="13"/>
    </row>
    <row r="431" spans="14:32" ht="15">
      <c r="N431" s="138">
        <v>327</v>
      </c>
      <c r="O431" s="139">
        <f t="shared" ca="1" si="97"/>
        <v>45151</v>
      </c>
      <c r="P431" s="140">
        <f t="shared" ca="1" si="98"/>
        <v>1</v>
      </c>
      <c r="Q431" s="141" t="e">
        <f t="shared" ca="1" si="99"/>
        <v>#NAME?</v>
      </c>
      <c r="R431" s="138" t="e">
        <f ca="1">VLOOKUP(P431,Tabla13[[Aux]:[Dias Mes]],5,FALSE)</f>
        <v>#NAME?</v>
      </c>
      <c r="S431" s="142" t="e">
        <f ca="1">VLOOKUP(P431,Tabla13[[Aux]:[Infla Bid]],9,FALSE)</f>
        <v>#NAME?</v>
      </c>
      <c r="T431" s="142" t="e">
        <f ca="1">VLOOKUP(P431,Tabla13[[Aux]:[Infla Offer]],13,FALSE)</f>
        <v>#NAME?</v>
      </c>
      <c r="U431" s="143" t="e">
        <f t="shared" ca="1" si="101"/>
        <v>#NAME?</v>
      </c>
      <c r="V431" s="143" t="e">
        <f t="shared" ca="1" si="102"/>
        <v>#NAME?</v>
      </c>
      <c r="W431" s="143" t="e">
        <f t="shared" ca="1" si="100"/>
        <v>#NAME?</v>
      </c>
      <c r="X431" s="146" t="e">
        <f t="shared" ca="1" si="103"/>
        <v>#NAME?</v>
      </c>
      <c r="Y431" s="146" t="e">
        <f t="shared" ca="1" si="104"/>
        <v>#NAME?</v>
      </c>
      <c r="Z431" s="146" t="e">
        <f t="shared" ca="1" si="105"/>
        <v>#NAME?</v>
      </c>
      <c r="AF431" s="13"/>
    </row>
    <row r="432" spans="14:32" ht="15">
      <c r="N432" s="138">
        <v>328</v>
      </c>
      <c r="O432" s="139">
        <f t="shared" ca="1" si="97"/>
        <v>45152</v>
      </c>
      <c r="P432" s="140">
        <f t="shared" ca="1" si="98"/>
        <v>1</v>
      </c>
      <c r="Q432" s="141" t="e">
        <f t="shared" ca="1" si="99"/>
        <v>#NAME?</v>
      </c>
      <c r="R432" s="138" t="e">
        <f ca="1">VLOOKUP(P432,Tabla13[[Aux]:[Dias Mes]],5,FALSE)</f>
        <v>#NAME?</v>
      </c>
      <c r="S432" s="142" t="e">
        <f ca="1">VLOOKUP(P432,Tabla13[[Aux]:[Infla Bid]],9,FALSE)</f>
        <v>#NAME?</v>
      </c>
      <c r="T432" s="142" t="e">
        <f ca="1">VLOOKUP(P432,Tabla13[[Aux]:[Infla Offer]],13,FALSE)</f>
        <v>#NAME?</v>
      </c>
      <c r="U432" s="143" t="e">
        <f t="shared" ca="1" si="101"/>
        <v>#NAME?</v>
      </c>
      <c r="V432" s="143" t="e">
        <f t="shared" ca="1" si="102"/>
        <v>#NAME?</v>
      </c>
      <c r="W432" s="143" t="e">
        <f t="shared" ca="1" si="100"/>
        <v>#NAME?</v>
      </c>
      <c r="X432" s="146" t="e">
        <f t="shared" ca="1" si="103"/>
        <v>#NAME?</v>
      </c>
      <c r="Y432" s="146" t="e">
        <f t="shared" ca="1" si="104"/>
        <v>#NAME?</v>
      </c>
      <c r="Z432" s="146" t="e">
        <f t="shared" ca="1" si="105"/>
        <v>#NAME?</v>
      </c>
      <c r="AF432" s="13"/>
    </row>
    <row r="433" spans="14:32" ht="15">
      <c r="N433" s="138">
        <v>329</v>
      </c>
      <c r="O433" s="139">
        <f t="shared" ca="1" si="97"/>
        <v>45153</v>
      </c>
      <c r="P433" s="140">
        <f t="shared" ca="1" si="98"/>
        <v>1</v>
      </c>
      <c r="Q433" s="141" t="e">
        <f t="shared" ca="1" si="99"/>
        <v>#NAME?</v>
      </c>
      <c r="R433" s="138" t="e">
        <f ca="1">VLOOKUP(P433,Tabla13[[Aux]:[Dias Mes]],5,FALSE)</f>
        <v>#NAME?</v>
      </c>
      <c r="S433" s="142" t="e">
        <f ca="1">VLOOKUP(P433,Tabla13[[Aux]:[Infla Bid]],9,FALSE)</f>
        <v>#NAME?</v>
      </c>
      <c r="T433" s="142" t="e">
        <f ca="1">VLOOKUP(P433,Tabla13[[Aux]:[Infla Offer]],13,FALSE)</f>
        <v>#NAME?</v>
      </c>
      <c r="U433" s="143" t="e">
        <f t="shared" ca="1" si="101"/>
        <v>#NAME?</v>
      </c>
      <c r="V433" s="143" t="e">
        <f t="shared" ca="1" si="102"/>
        <v>#NAME?</v>
      </c>
      <c r="W433" s="143" t="e">
        <f t="shared" ca="1" si="100"/>
        <v>#NAME?</v>
      </c>
      <c r="X433" s="146" t="e">
        <f t="shared" ca="1" si="103"/>
        <v>#NAME?</v>
      </c>
      <c r="Y433" s="146" t="e">
        <f t="shared" ca="1" si="104"/>
        <v>#NAME?</v>
      </c>
      <c r="Z433" s="146" t="e">
        <f t="shared" ca="1" si="105"/>
        <v>#NAME?</v>
      </c>
      <c r="AF433" s="13"/>
    </row>
    <row r="434" spans="14:32" ht="15">
      <c r="N434" s="138">
        <v>330</v>
      </c>
      <c r="O434" s="139">
        <f t="shared" ca="1" si="97"/>
        <v>45154</v>
      </c>
      <c r="P434" s="140">
        <f t="shared" ca="1" si="98"/>
        <v>1</v>
      </c>
      <c r="Q434" s="141" t="e">
        <f t="shared" ca="1" si="99"/>
        <v>#NAME?</v>
      </c>
      <c r="R434" s="138" t="e">
        <f ca="1">VLOOKUP(P434,Tabla13[[Aux]:[Dias Mes]],5,FALSE)</f>
        <v>#NAME?</v>
      </c>
      <c r="S434" s="142" t="e">
        <f ca="1">VLOOKUP(P434,Tabla13[[Aux]:[Infla Bid]],9,FALSE)</f>
        <v>#NAME?</v>
      </c>
      <c r="T434" s="142" t="e">
        <f ca="1">VLOOKUP(P434,Tabla13[[Aux]:[Infla Offer]],13,FALSE)</f>
        <v>#NAME?</v>
      </c>
      <c r="U434" s="143" t="e">
        <f t="shared" ca="1" si="101"/>
        <v>#NAME?</v>
      </c>
      <c r="V434" s="143" t="e">
        <f t="shared" ca="1" si="102"/>
        <v>#NAME?</v>
      </c>
      <c r="W434" s="143" t="e">
        <f t="shared" ca="1" si="100"/>
        <v>#NAME?</v>
      </c>
      <c r="X434" s="146" t="e">
        <f t="shared" ca="1" si="103"/>
        <v>#NAME?</v>
      </c>
      <c r="Y434" s="146" t="e">
        <f t="shared" ca="1" si="104"/>
        <v>#NAME?</v>
      </c>
      <c r="Z434" s="146" t="e">
        <f t="shared" ca="1" si="105"/>
        <v>#NAME?</v>
      </c>
      <c r="AF434" s="13"/>
    </row>
    <row r="435" spans="14:32" ht="15">
      <c r="N435" s="138">
        <v>331</v>
      </c>
      <c r="O435" s="139">
        <f t="shared" ca="1" si="97"/>
        <v>45155</v>
      </c>
      <c r="P435" s="140">
        <f t="shared" ca="1" si="98"/>
        <v>1</v>
      </c>
      <c r="Q435" s="141" t="e">
        <f t="shared" ca="1" si="99"/>
        <v>#NAME?</v>
      </c>
      <c r="R435" s="138" t="e">
        <f ca="1">VLOOKUP(P435,Tabla13[[Aux]:[Dias Mes]],5,FALSE)</f>
        <v>#NAME?</v>
      </c>
      <c r="S435" s="142" t="e">
        <f ca="1">VLOOKUP(P435,Tabla13[[Aux]:[Infla Bid]],9,FALSE)</f>
        <v>#NAME?</v>
      </c>
      <c r="T435" s="142" t="e">
        <f ca="1">VLOOKUP(P435,Tabla13[[Aux]:[Infla Offer]],13,FALSE)</f>
        <v>#NAME?</v>
      </c>
      <c r="U435" s="143" t="e">
        <f t="shared" ca="1" si="101"/>
        <v>#NAME?</v>
      </c>
      <c r="V435" s="143" t="e">
        <f t="shared" ca="1" si="102"/>
        <v>#NAME?</v>
      </c>
      <c r="W435" s="143" t="e">
        <f t="shared" ca="1" si="100"/>
        <v>#NAME?</v>
      </c>
      <c r="X435" s="146" t="e">
        <f t="shared" ca="1" si="103"/>
        <v>#NAME?</v>
      </c>
      <c r="Y435" s="146" t="e">
        <f t="shared" ca="1" si="104"/>
        <v>#NAME?</v>
      </c>
      <c r="Z435" s="146" t="e">
        <f t="shared" ca="1" si="105"/>
        <v>#NAME?</v>
      </c>
      <c r="AF435" s="13"/>
    </row>
    <row r="436" spans="14:32" ht="15">
      <c r="N436" s="138">
        <v>332</v>
      </c>
      <c r="O436" s="139">
        <f t="shared" ca="1" si="97"/>
        <v>45156</v>
      </c>
      <c r="P436" s="140">
        <f t="shared" ca="1" si="98"/>
        <v>1</v>
      </c>
      <c r="Q436" s="141" t="e">
        <f t="shared" ca="1" si="99"/>
        <v>#NAME?</v>
      </c>
      <c r="R436" s="138" t="e">
        <f ca="1">VLOOKUP(P436,Tabla13[[Aux]:[Dias Mes]],5,FALSE)</f>
        <v>#NAME?</v>
      </c>
      <c r="S436" s="142" t="e">
        <f ca="1">VLOOKUP(P436,Tabla13[[Aux]:[Infla Bid]],9,FALSE)</f>
        <v>#NAME?</v>
      </c>
      <c r="T436" s="142" t="e">
        <f ca="1">VLOOKUP(P436,Tabla13[[Aux]:[Infla Offer]],13,FALSE)</f>
        <v>#NAME?</v>
      </c>
      <c r="U436" s="143" t="e">
        <f t="shared" ca="1" si="101"/>
        <v>#NAME?</v>
      </c>
      <c r="V436" s="143" t="e">
        <f t="shared" ca="1" si="102"/>
        <v>#NAME?</v>
      </c>
      <c r="W436" s="143" t="e">
        <f t="shared" ca="1" si="100"/>
        <v>#NAME?</v>
      </c>
      <c r="X436" s="146" t="e">
        <f t="shared" ca="1" si="103"/>
        <v>#NAME?</v>
      </c>
      <c r="Y436" s="146" t="e">
        <f t="shared" ca="1" si="104"/>
        <v>#NAME?</v>
      </c>
      <c r="Z436" s="146" t="e">
        <f t="shared" ca="1" si="105"/>
        <v>#NAME?</v>
      </c>
      <c r="AF436" s="13"/>
    </row>
    <row r="437" spans="14:32" ht="15">
      <c r="N437" s="138">
        <v>333</v>
      </c>
      <c r="O437" s="139">
        <f t="shared" ca="1" si="97"/>
        <v>45157</v>
      </c>
      <c r="P437" s="140">
        <f t="shared" ca="1" si="98"/>
        <v>1</v>
      </c>
      <c r="Q437" s="141" t="e">
        <f t="shared" ca="1" si="99"/>
        <v>#NAME?</v>
      </c>
      <c r="R437" s="138" t="e">
        <f ca="1">VLOOKUP(P437,Tabla13[[Aux]:[Dias Mes]],5,FALSE)</f>
        <v>#NAME?</v>
      </c>
      <c r="S437" s="142" t="e">
        <f ca="1">VLOOKUP(P437,Tabla13[[Aux]:[Infla Bid]],9,FALSE)</f>
        <v>#NAME?</v>
      </c>
      <c r="T437" s="142" t="e">
        <f ca="1">VLOOKUP(P437,Tabla13[[Aux]:[Infla Offer]],13,FALSE)</f>
        <v>#NAME?</v>
      </c>
      <c r="U437" s="143" t="e">
        <f t="shared" ca="1" si="101"/>
        <v>#NAME?</v>
      </c>
      <c r="V437" s="143" t="e">
        <f t="shared" ca="1" si="102"/>
        <v>#NAME?</v>
      </c>
      <c r="W437" s="143" t="e">
        <f t="shared" ca="1" si="100"/>
        <v>#NAME?</v>
      </c>
      <c r="X437" s="146" t="e">
        <f t="shared" ca="1" si="103"/>
        <v>#NAME?</v>
      </c>
      <c r="Y437" s="146" t="e">
        <f t="shared" ca="1" si="104"/>
        <v>#NAME?</v>
      </c>
      <c r="Z437" s="146" t="e">
        <f t="shared" ca="1" si="105"/>
        <v>#NAME?</v>
      </c>
      <c r="AF437" s="13"/>
    </row>
    <row r="438" spans="14:32" ht="15">
      <c r="N438" s="138">
        <v>334</v>
      </c>
      <c r="O438" s="139">
        <f t="shared" ca="1" si="97"/>
        <v>45158</v>
      </c>
      <c r="P438" s="140">
        <f t="shared" ca="1" si="98"/>
        <v>1</v>
      </c>
      <c r="Q438" s="141" t="e">
        <f t="shared" ca="1" si="99"/>
        <v>#NAME?</v>
      </c>
      <c r="R438" s="138" t="e">
        <f ca="1">VLOOKUP(P438,Tabla13[[Aux]:[Dias Mes]],5,FALSE)</f>
        <v>#NAME?</v>
      </c>
      <c r="S438" s="142" t="e">
        <f ca="1">VLOOKUP(P438,Tabla13[[Aux]:[Infla Bid]],9,FALSE)</f>
        <v>#NAME?</v>
      </c>
      <c r="T438" s="142" t="e">
        <f ca="1">VLOOKUP(P438,Tabla13[[Aux]:[Infla Offer]],13,FALSE)</f>
        <v>#NAME?</v>
      </c>
      <c r="U438" s="143" t="e">
        <f t="shared" ca="1" si="101"/>
        <v>#NAME?</v>
      </c>
      <c r="V438" s="143" t="e">
        <f t="shared" ca="1" si="102"/>
        <v>#NAME?</v>
      </c>
      <c r="W438" s="143" t="e">
        <f t="shared" ca="1" si="100"/>
        <v>#NAME?</v>
      </c>
      <c r="X438" s="146" t="e">
        <f t="shared" ca="1" si="103"/>
        <v>#NAME?</v>
      </c>
      <c r="Y438" s="146" t="e">
        <f t="shared" ca="1" si="104"/>
        <v>#NAME?</v>
      </c>
      <c r="Z438" s="146" t="e">
        <f t="shared" ca="1" si="105"/>
        <v>#NAME?</v>
      </c>
      <c r="AF438" s="13"/>
    </row>
    <row r="439" spans="14:32" ht="15">
      <c r="N439" s="138">
        <v>335</v>
      </c>
      <c r="O439" s="139">
        <f t="shared" ca="1" si="97"/>
        <v>45159</v>
      </c>
      <c r="P439" s="140">
        <f t="shared" ca="1" si="98"/>
        <v>1</v>
      </c>
      <c r="Q439" s="141" t="e">
        <f t="shared" ca="1" si="99"/>
        <v>#NAME?</v>
      </c>
      <c r="R439" s="138" t="e">
        <f ca="1">VLOOKUP(P439,Tabla13[[Aux]:[Dias Mes]],5,FALSE)</f>
        <v>#NAME?</v>
      </c>
      <c r="S439" s="142" t="e">
        <f ca="1">VLOOKUP(P439,Tabla13[[Aux]:[Infla Bid]],9,FALSE)</f>
        <v>#NAME?</v>
      </c>
      <c r="T439" s="142" t="e">
        <f ca="1">VLOOKUP(P439,Tabla13[[Aux]:[Infla Offer]],13,FALSE)</f>
        <v>#NAME?</v>
      </c>
      <c r="U439" s="143" t="e">
        <f t="shared" ca="1" si="101"/>
        <v>#NAME?</v>
      </c>
      <c r="V439" s="143" t="e">
        <f t="shared" ca="1" si="102"/>
        <v>#NAME?</v>
      </c>
      <c r="W439" s="143" t="e">
        <f t="shared" ca="1" si="100"/>
        <v>#NAME?</v>
      </c>
      <c r="X439" s="146" t="e">
        <f t="shared" ca="1" si="103"/>
        <v>#NAME?</v>
      </c>
      <c r="Y439" s="146" t="e">
        <f t="shared" ca="1" si="104"/>
        <v>#NAME?</v>
      </c>
      <c r="Z439" s="146" t="e">
        <f t="shared" ca="1" si="105"/>
        <v>#NAME?</v>
      </c>
      <c r="AF439" s="13"/>
    </row>
    <row r="440" spans="14:32" ht="15">
      <c r="N440" s="138">
        <v>336</v>
      </c>
      <c r="O440" s="139">
        <f t="shared" ca="1" si="97"/>
        <v>45160</v>
      </c>
      <c r="P440" s="140">
        <f t="shared" ca="1" si="98"/>
        <v>1</v>
      </c>
      <c r="Q440" s="141" t="e">
        <f t="shared" ca="1" si="99"/>
        <v>#NAME?</v>
      </c>
      <c r="R440" s="138" t="e">
        <f ca="1">VLOOKUP(P440,Tabla13[[Aux]:[Dias Mes]],5,FALSE)</f>
        <v>#NAME?</v>
      </c>
      <c r="S440" s="142" t="e">
        <f ca="1">VLOOKUP(P440,Tabla13[[Aux]:[Infla Bid]],9,FALSE)</f>
        <v>#NAME?</v>
      </c>
      <c r="T440" s="142" t="e">
        <f ca="1">VLOOKUP(P440,Tabla13[[Aux]:[Infla Offer]],13,FALSE)</f>
        <v>#NAME?</v>
      </c>
      <c r="U440" s="143" t="e">
        <f t="shared" ca="1" si="101"/>
        <v>#NAME?</v>
      </c>
      <c r="V440" s="143" t="e">
        <f t="shared" ca="1" si="102"/>
        <v>#NAME?</v>
      </c>
      <c r="W440" s="143" t="e">
        <f t="shared" ca="1" si="100"/>
        <v>#NAME?</v>
      </c>
      <c r="X440" s="146" t="e">
        <f t="shared" ca="1" si="103"/>
        <v>#NAME?</v>
      </c>
      <c r="Y440" s="146" t="e">
        <f t="shared" ca="1" si="104"/>
        <v>#NAME?</v>
      </c>
      <c r="Z440" s="146" t="e">
        <f t="shared" ca="1" si="105"/>
        <v>#NAME?</v>
      </c>
      <c r="AF440" s="13"/>
    </row>
    <row r="441" spans="14:32" ht="15">
      <c r="N441" s="138">
        <v>337</v>
      </c>
      <c r="O441" s="139">
        <f t="shared" ca="1" si="97"/>
        <v>45161</v>
      </c>
      <c r="P441" s="140">
        <f t="shared" ca="1" si="98"/>
        <v>1</v>
      </c>
      <c r="Q441" s="141" t="e">
        <f t="shared" ca="1" si="99"/>
        <v>#NAME?</v>
      </c>
      <c r="R441" s="138" t="e">
        <f ca="1">VLOOKUP(P441,Tabla13[[Aux]:[Dias Mes]],5,FALSE)</f>
        <v>#NAME?</v>
      </c>
      <c r="S441" s="142" t="e">
        <f ca="1">VLOOKUP(P441,Tabla13[[Aux]:[Infla Bid]],9,FALSE)</f>
        <v>#NAME?</v>
      </c>
      <c r="T441" s="142" t="e">
        <f ca="1">VLOOKUP(P441,Tabla13[[Aux]:[Infla Offer]],13,FALSE)</f>
        <v>#NAME?</v>
      </c>
      <c r="U441" s="143" t="e">
        <f t="shared" ca="1" si="101"/>
        <v>#NAME?</v>
      </c>
      <c r="V441" s="143" t="e">
        <f t="shared" ca="1" si="102"/>
        <v>#NAME?</v>
      </c>
      <c r="W441" s="143" t="e">
        <f t="shared" ca="1" si="100"/>
        <v>#NAME?</v>
      </c>
      <c r="X441" s="146" t="e">
        <f t="shared" ca="1" si="103"/>
        <v>#NAME?</v>
      </c>
      <c r="Y441" s="146" t="e">
        <f t="shared" ca="1" si="104"/>
        <v>#NAME?</v>
      </c>
      <c r="Z441" s="146" t="e">
        <f t="shared" ca="1" si="105"/>
        <v>#NAME?</v>
      </c>
      <c r="AF441" s="13"/>
    </row>
    <row r="442" spans="14:32" ht="15">
      <c r="N442" s="138">
        <v>338</v>
      </c>
      <c r="O442" s="139">
        <f t="shared" ca="1" si="97"/>
        <v>45162</v>
      </c>
      <c r="P442" s="140">
        <f t="shared" ca="1" si="98"/>
        <v>1</v>
      </c>
      <c r="Q442" s="141" t="e">
        <f t="shared" ca="1" si="99"/>
        <v>#NAME?</v>
      </c>
      <c r="R442" s="138" t="e">
        <f ca="1">VLOOKUP(P442,Tabla13[[Aux]:[Dias Mes]],5,FALSE)</f>
        <v>#NAME?</v>
      </c>
      <c r="S442" s="142" t="e">
        <f ca="1">VLOOKUP(P442,Tabla13[[Aux]:[Infla Bid]],9,FALSE)</f>
        <v>#NAME?</v>
      </c>
      <c r="T442" s="142" t="e">
        <f ca="1">VLOOKUP(P442,Tabla13[[Aux]:[Infla Offer]],13,FALSE)</f>
        <v>#NAME?</v>
      </c>
      <c r="U442" s="143" t="e">
        <f t="shared" ca="1" si="101"/>
        <v>#NAME?</v>
      </c>
      <c r="V442" s="143" t="e">
        <f t="shared" ca="1" si="102"/>
        <v>#NAME?</v>
      </c>
      <c r="W442" s="143" t="e">
        <f t="shared" ca="1" si="100"/>
        <v>#NAME?</v>
      </c>
      <c r="X442" s="146" t="e">
        <f t="shared" ca="1" si="103"/>
        <v>#NAME?</v>
      </c>
      <c r="Y442" s="146" t="e">
        <f t="shared" ca="1" si="104"/>
        <v>#NAME?</v>
      </c>
      <c r="Z442" s="146" t="e">
        <f t="shared" ca="1" si="105"/>
        <v>#NAME?</v>
      </c>
      <c r="AF442" s="13"/>
    </row>
    <row r="443" spans="14:32" ht="15">
      <c r="N443" s="138">
        <v>339</v>
      </c>
      <c r="O443" s="139">
        <f t="shared" ca="1" si="97"/>
        <v>45163</v>
      </c>
      <c r="P443" s="140">
        <f t="shared" ca="1" si="98"/>
        <v>1</v>
      </c>
      <c r="Q443" s="141" t="e">
        <f t="shared" ca="1" si="99"/>
        <v>#NAME?</v>
      </c>
      <c r="R443" s="138" t="e">
        <f ca="1">VLOOKUP(P443,Tabla13[[Aux]:[Dias Mes]],5,FALSE)</f>
        <v>#NAME?</v>
      </c>
      <c r="S443" s="142" t="e">
        <f ca="1">VLOOKUP(P443,Tabla13[[Aux]:[Infla Bid]],9,FALSE)</f>
        <v>#NAME?</v>
      </c>
      <c r="T443" s="142" t="e">
        <f ca="1">VLOOKUP(P443,Tabla13[[Aux]:[Infla Offer]],13,FALSE)</f>
        <v>#NAME?</v>
      </c>
      <c r="U443" s="143" t="e">
        <f t="shared" ca="1" si="101"/>
        <v>#NAME?</v>
      </c>
      <c r="V443" s="143" t="e">
        <f t="shared" ca="1" si="102"/>
        <v>#NAME?</v>
      </c>
      <c r="W443" s="143" t="e">
        <f t="shared" ca="1" si="100"/>
        <v>#NAME?</v>
      </c>
      <c r="X443" s="146" t="e">
        <f t="shared" ca="1" si="103"/>
        <v>#NAME?</v>
      </c>
      <c r="Y443" s="146" t="e">
        <f t="shared" ca="1" si="104"/>
        <v>#NAME?</v>
      </c>
      <c r="Z443" s="146" t="e">
        <f t="shared" ca="1" si="105"/>
        <v>#NAME?</v>
      </c>
      <c r="AF443" s="13"/>
    </row>
    <row r="444" spans="14:32" ht="15">
      <c r="N444" s="138">
        <v>340</v>
      </c>
      <c r="O444" s="139">
        <f t="shared" ca="1" si="97"/>
        <v>45164</v>
      </c>
      <c r="P444" s="140">
        <f t="shared" ca="1" si="98"/>
        <v>1</v>
      </c>
      <c r="Q444" s="141" t="e">
        <f t="shared" ca="1" si="99"/>
        <v>#NAME?</v>
      </c>
      <c r="R444" s="138" t="e">
        <f ca="1">VLOOKUP(P444,Tabla13[[Aux]:[Dias Mes]],5,FALSE)</f>
        <v>#NAME?</v>
      </c>
      <c r="S444" s="142" t="e">
        <f ca="1">VLOOKUP(P444,Tabla13[[Aux]:[Infla Bid]],9,FALSE)</f>
        <v>#NAME?</v>
      </c>
      <c r="T444" s="142" t="e">
        <f ca="1">VLOOKUP(P444,Tabla13[[Aux]:[Infla Offer]],13,FALSE)</f>
        <v>#NAME?</v>
      </c>
      <c r="U444" s="143" t="e">
        <f t="shared" ca="1" si="101"/>
        <v>#NAME?</v>
      </c>
      <c r="V444" s="143" t="e">
        <f t="shared" ca="1" si="102"/>
        <v>#NAME?</v>
      </c>
      <c r="W444" s="143" t="e">
        <f t="shared" ca="1" si="100"/>
        <v>#NAME?</v>
      </c>
      <c r="X444" s="146" t="e">
        <f t="shared" ca="1" si="103"/>
        <v>#NAME?</v>
      </c>
      <c r="Y444" s="146" t="e">
        <f t="shared" ca="1" si="104"/>
        <v>#NAME?</v>
      </c>
      <c r="Z444" s="146" t="e">
        <f t="shared" ca="1" si="105"/>
        <v>#NAME?</v>
      </c>
      <c r="AF444" s="13"/>
    </row>
    <row r="445" spans="14:32" ht="15">
      <c r="N445" s="138">
        <v>341</v>
      </c>
      <c r="O445" s="139">
        <f t="shared" ca="1" si="97"/>
        <v>45165</v>
      </c>
      <c r="P445" s="140">
        <f t="shared" ca="1" si="98"/>
        <v>1</v>
      </c>
      <c r="Q445" s="141" t="e">
        <f t="shared" ca="1" si="99"/>
        <v>#NAME?</v>
      </c>
      <c r="R445" s="138" t="e">
        <f ca="1">VLOOKUP(P445,Tabla13[[Aux]:[Dias Mes]],5,FALSE)</f>
        <v>#NAME?</v>
      </c>
      <c r="S445" s="142" t="e">
        <f ca="1">VLOOKUP(P445,Tabla13[[Aux]:[Infla Bid]],9,FALSE)</f>
        <v>#NAME?</v>
      </c>
      <c r="T445" s="142" t="e">
        <f ca="1">VLOOKUP(P445,Tabla13[[Aux]:[Infla Offer]],13,FALSE)</f>
        <v>#NAME?</v>
      </c>
      <c r="U445" s="143" t="e">
        <f t="shared" ca="1" si="101"/>
        <v>#NAME?</v>
      </c>
      <c r="V445" s="143" t="e">
        <f t="shared" ca="1" si="102"/>
        <v>#NAME?</v>
      </c>
      <c r="W445" s="143" t="e">
        <f t="shared" ca="1" si="100"/>
        <v>#NAME?</v>
      </c>
      <c r="X445" s="146" t="e">
        <f t="shared" ca="1" si="103"/>
        <v>#NAME?</v>
      </c>
      <c r="Y445" s="146" t="e">
        <f t="shared" ca="1" si="104"/>
        <v>#NAME?</v>
      </c>
      <c r="Z445" s="146" t="e">
        <f t="shared" ca="1" si="105"/>
        <v>#NAME?</v>
      </c>
      <c r="AF445" s="13"/>
    </row>
    <row r="446" spans="14:32" ht="15">
      <c r="N446" s="138">
        <v>342</v>
      </c>
      <c r="O446" s="139">
        <f t="shared" ca="1" si="97"/>
        <v>45166</v>
      </c>
      <c r="P446" s="140">
        <f t="shared" ca="1" si="98"/>
        <v>1</v>
      </c>
      <c r="Q446" s="141" t="e">
        <f t="shared" ca="1" si="99"/>
        <v>#NAME?</v>
      </c>
      <c r="R446" s="138" t="e">
        <f ca="1">VLOOKUP(P446,Tabla13[[Aux]:[Dias Mes]],5,FALSE)</f>
        <v>#NAME?</v>
      </c>
      <c r="S446" s="142" t="e">
        <f ca="1">VLOOKUP(P446,Tabla13[[Aux]:[Infla Bid]],9,FALSE)</f>
        <v>#NAME?</v>
      </c>
      <c r="T446" s="142" t="e">
        <f ca="1">VLOOKUP(P446,Tabla13[[Aux]:[Infla Offer]],13,FALSE)</f>
        <v>#NAME?</v>
      </c>
      <c r="U446" s="143" t="e">
        <f t="shared" ca="1" si="101"/>
        <v>#NAME?</v>
      </c>
      <c r="V446" s="143" t="e">
        <f t="shared" ca="1" si="102"/>
        <v>#NAME?</v>
      </c>
      <c r="W446" s="143" t="e">
        <f t="shared" ca="1" si="100"/>
        <v>#NAME?</v>
      </c>
      <c r="X446" s="146" t="e">
        <f t="shared" ca="1" si="103"/>
        <v>#NAME?</v>
      </c>
      <c r="Y446" s="146" t="e">
        <f t="shared" ca="1" si="104"/>
        <v>#NAME?</v>
      </c>
      <c r="Z446" s="146" t="e">
        <f t="shared" ca="1" si="105"/>
        <v>#NAME?</v>
      </c>
      <c r="AF446" s="13"/>
    </row>
    <row r="447" spans="14:32" ht="15">
      <c r="N447" s="138">
        <v>343</v>
      </c>
      <c r="O447" s="139">
        <f t="shared" ca="1" si="97"/>
        <v>45167</v>
      </c>
      <c r="P447" s="140">
        <f t="shared" ca="1" si="98"/>
        <v>1</v>
      </c>
      <c r="Q447" s="141" t="e">
        <f t="shared" ca="1" si="99"/>
        <v>#NAME?</v>
      </c>
      <c r="R447" s="138" t="e">
        <f ca="1">VLOOKUP(P447,Tabla13[[Aux]:[Dias Mes]],5,FALSE)</f>
        <v>#NAME?</v>
      </c>
      <c r="S447" s="142" t="e">
        <f ca="1">VLOOKUP(P447,Tabla13[[Aux]:[Infla Bid]],9,FALSE)</f>
        <v>#NAME?</v>
      </c>
      <c r="T447" s="142" t="e">
        <f ca="1">VLOOKUP(P447,Tabla13[[Aux]:[Infla Offer]],13,FALSE)</f>
        <v>#NAME?</v>
      </c>
      <c r="U447" s="143" t="e">
        <f t="shared" ca="1" si="101"/>
        <v>#NAME?</v>
      </c>
      <c r="V447" s="143" t="e">
        <f t="shared" ca="1" si="102"/>
        <v>#NAME?</v>
      </c>
      <c r="W447" s="143" t="e">
        <f t="shared" ca="1" si="100"/>
        <v>#NAME?</v>
      </c>
      <c r="X447" s="146" t="e">
        <f t="shared" ca="1" si="103"/>
        <v>#NAME?</v>
      </c>
      <c r="Y447" s="146" t="e">
        <f t="shared" ca="1" si="104"/>
        <v>#NAME?</v>
      </c>
      <c r="Z447" s="146" t="e">
        <f t="shared" ca="1" si="105"/>
        <v>#NAME?</v>
      </c>
      <c r="AF447" s="13"/>
    </row>
    <row r="448" spans="14:32" ht="15">
      <c r="N448" s="138">
        <v>344</v>
      </c>
      <c r="O448" s="139">
        <f t="shared" ca="1" si="97"/>
        <v>45168</v>
      </c>
      <c r="P448" s="140">
        <f t="shared" ca="1" si="98"/>
        <v>1</v>
      </c>
      <c r="Q448" s="141" t="e">
        <f t="shared" ca="1" si="99"/>
        <v>#NAME?</v>
      </c>
      <c r="R448" s="138" t="e">
        <f ca="1">VLOOKUP(P448,Tabla13[[Aux]:[Dias Mes]],5,FALSE)</f>
        <v>#NAME?</v>
      </c>
      <c r="S448" s="142" t="e">
        <f ca="1">VLOOKUP(P448,Tabla13[[Aux]:[Infla Bid]],9,FALSE)</f>
        <v>#NAME?</v>
      </c>
      <c r="T448" s="142" t="e">
        <f ca="1">VLOOKUP(P448,Tabla13[[Aux]:[Infla Offer]],13,FALSE)</f>
        <v>#NAME?</v>
      </c>
      <c r="U448" s="143" t="e">
        <f t="shared" ca="1" si="101"/>
        <v>#NAME?</v>
      </c>
      <c r="V448" s="143" t="e">
        <f t="shared" ca="1" si="102"/>
        <v>#NAME?</v>
      </c>
      <c r="W448" s="143" t="e">
        <f t="shared" ca="1" si="100"/>
        <v>#NAME?</v>
      </c>
      <c r="X448" s="146" t="e">
        <f t="shared" ca="1" si="103"/>
        <v>#NAME?</v>
      </c>
      <c r="Y448" s="146" t="e">
        <f t="shared" ca="1" si="104"/>
        <v>#NAME?</v>
      </c>
      <c r="Z448" s="146" t="e">
        <f t="shared" ca="1" si="105"/>
        <v>#NAME?</v>
      </c>
      <c r="AF448" s="13"/>
    </row>
    <row r="449" spans="14:32" ht="15">
      <c r="N449" s="138">
        <v>345</v>
      </c>
      <c r="O449" s="139">
        <f t="shared" ca="1" si="97"/>
        <v>45169</v>
      </c>
      <c r="P449" s="140">
        <f t="shared" ca="1" si="98"/>
        <v>1</v>
      </c>
      <c r="Q449" s="141" t="e">
        <f t="shared" ca="1" si="99"/>
        <v>#NAME?</v>
      </c>
      <c r="R449" s="138" t="e">
        <f ca="1">VLOOKUP(P449,Tabla13[[Aux]:[Dias Mes]],5,FALSE)</f>
        <v>#NAME?</v>
      </c>
      <c r="S449" s="142" t="e">
        <f ca="1">VLOOKUP(P449,Tabla13[[Aux]:[Infla Bid]],9,FALSE)</f>
        <v>#NAME?</v>
      </c>
      <c r="T449" s="142" t="e">
        <f ca="1">VLOOKUP(P449,Tabla13[[Aux]:[Infla Offer]],13,FALSE)</f>
        <v>#NAME?</v>
      </c>
      <c r="U449" s="143" t="e">
        <f t="shared" ca="1" si="101"/>
        <v>#NAME?</v>
      </c>
      <c r="V449" s="143" t="e">
        <f t="shared" ca="1" si="102"/>
        <v>#NAME?</v>
      </c>
      <c r="W449" s="143" t="e">
        <f t="shared" ca="1" si="100"/>
        <v>#NAME?</v>
      </c>
      <c r="X449" s="146" t="e">
        <f t="shared" ca="1" si="103"/>
        <v>#NAME?</v>
      </c>
      <c r="Y449" s="146" t="e">
        <f t="shared" ca="1" si="104"/>
        <v>#NAME?</v>
      </c>
      <c r="Z449" s="146" t="e">
        <f t="shared" ca="1" si="105"/>
        <v>#NAME?</v>
      </c>
      <c r="AF449" s="13"/>
    </row>
    <row r="450" spans="14:32" ht="15">
      <c r="N450" s="138">
        <v>346</v>
      </c>
      <c r="O450" s="139">
        <f t="shared" ca="1" si="97"/>
        <v>45170</v>
      </c>
      <c r="P450" s="140">
        <f t="shared" ca="1" si="98"/>
        <v>1</v>
      </c>
      <c r="Q450" s="141" t="e">
        <f t="shared" ca="1" si="99"/>
        <v>#NAME?</v>
      </c>
      <c r="R450" s="138" t="e">
        <f ca="1">VLOOKUP(P450,Tabla13[[Aux]:[Dias Mes]],5,FALSE)</f>
        <v>#NAME?</v>
      </c>
      <c r="S450" s="142" t="e">
        <f ca="1">VLOOKUP(P450,Tabla13[[Aux]:[Infla Bid]],9,FALSE)</f>
        <v>#NAME?</v>
      </c>
      <c r="T450" s="142" t="e">
        <f ca="1">VLOOKUP(P450,Tabla13[[Aux]:[Infla Offer]],13,FALSE)</f>
        <v>#NAME?</v>
      </c>
      <c r="U450" s="143" t="e">
        <f t="shared" ca="1" si="101"/>
        <v>#NAME?</v>
      </c>
      <c r="V450" s="143" t="e">
        <f t="shared" ca="1" si="102"/>
        <v>#NAME?</v>
      </c>
      <c r="W450" s="143" t="e">
        <f t="shared" ca="1" si="100"/>
        <v>#NAME?</v>
      </c>
      <c r="X450" s="146" t="e">
        <f t="shared" ca="1" si="103"/>
        <v>#NAME?</v>
      </c>
      <c r="Y450" s="146" t="e">
        <f t="shared" ca="1" si="104"/>
        <v>#NAME?</v>
      </c>
      <c r="Z450" s="146" t="e">
        <f t="shared" ca="1" si="105"/>
        <v>#NAME?</v>
      </c>
      <c r="AF450" s="13"/>
    </row>
    <row r="451" spans="14:32" ht="15">
      <c r="N451" s="138">
        <v>347</v>
      </c>
      <c r="O451" s="139">
        <f t="shared" ca="1" si="97"/>
        <v>45171</v>
      </c>
      <c r="P451" s="140">
        <f t="shared" ca="1" si="98"/>
        <v>1</v>
      </c>
      <c r="Q451" s="141" t="e">
        <f t="shared" ca="1" si="99"/>
        <v>#NAME?</v>
      </c>
      <c r="R451" s="138" t="e">
        <f ca="1">VLOOKUP(P451,Tabla13[[Aux]:[Dias Mes]],5,FALSE)</f>
        <v>#NAME?</v>
      </c>
      <c r="S451" s="142" t="e">
        <f ca="1">VLOOKUP(P451,Tabla13[[Aux]:[Infla Bid]],9,FALSE)</f>
        <v>#NAME?</v>
      </c>
      <c r="T451" s="142" t="e">
        <f ca="1">VLOOKUP(P451,Tabla13[[Aux]:[Infla Offer]],13,FALSE)</f>
        <v>#NAME?</v>
      </c>
      <c r="U451" s="143" t="e">
        <f t="shared" ca="1" si="101"/>
        <v>#NAME?</v>
      </c>
      <c r="V451" s="143" t="e">
        <f t="shared" ca="1" si="102"/>
        <v>#NAME?</v>
      </c>
      <c r="W451" s="143" t="e">
        <f t="shared" ca="1" si="100"/>
        <v>#NAME?</v>
      </c>
      <c r="X451" s="146" t="e">
        <f t="shared" ca="1" si="103"/>
        <v>#NAME?</v>
      </c>
      <c r="Y451" s="146" t="e">
        <f t="shared" ca="1" si="104"/>
        <v>#NAME?</v>
      </c>
      <c r="Z451" s="146" t="e">
        <f t="shared" ca="1" si="105"/>
        <v>#NAME?</v>
      </c>
      <c r="AF451" s="13"/>
    </row>
    <row r="452" spans="14:32" ht="15">
      <c r="N452" s="138">
        <v>348</v>
      </c>
      <c r="O452" s="139">
        <f t="shared" ca="1" si="97"/>
        <v>45172</v>
      </c>
      <c r="P452" s="140">
        <f t="shared" ca="1" si="98"/>
        <v>1</v>
      </c>
      <c r="Q452" s="141" t="e">
        <f t="shared" ca="1" si="99"/>
        <v>#NAME?</v>
      </c>
      <c r="R452" s="138" t="e">
        <f ca="1">VLOOKUP(P452,Tabla13[[Aux]:[Dias Mes]],5,FALSE)</f>
        <v>#NAME?</v>
      </c>
      <c r="S452" s="142" t="e">
        <f ca="1">VLOOKUP(P452,Tabla13[[Aux]:[Infla Bid]],9,FALSE)</f>
        <v>#NAME?</v>
      </c>
      <c r="T452" s="142" t="e">
        <f ca="1">VLOOKUP(P452,Tabla13[[Aux]:[Infla Offer]],13,FALSE)</f>
        <v>#NAME?</v>
      </c>
      <c r="U452" s="143" t="e">
        <f t="shared" ca="1" si="101"/>
        <v>#NAME?</v>
      </c>
      <c r="V452" s="143" t="e">
        <f t="shared" ca="1" si="102"/>
        <v>#NAME?</v>
      </c>
      <c r="W452" s="143" t="e">
        <f t="shared" ca="1" si="100"/>
        <v>#NAME?</v>
      </c>
      <c r="X452" s="146" t="e">
        <f t="shared" ca="1" si="103"/>
        <v>#NAME?</v>
      </c>
      <c r="Y452" s="146" t="e">
        <f t="shared" ca="1" si="104"/>
        <v>#NAME?</v>
      </c>
      <c r="Z452" s="146" t="e">
        <f t="shared" ca="1" si="105"/>
        <v>#NAME?</v>
      </c>
      <c r="AF452" s="13"/>
    </row>
    <row r="453" spans="14:32" ht="15">
      <c r="N453" s="138">
        <v>349</v>
      </c>
      <c r="O453" s="139">
        <f t="shared" ca="1" si="97"/>
        <v>45173</v>
      </c>
      <c r="P453" s="140">
        <f t="shared" ca="1" si="98"/>
        <v>1</v>
      </c>
      <c r="Q453" s="141" t="e">
        <f t="shared" ca="1" si="99"/>
        <v>#NAME?</v>
      </c>
      <c r="R453" s="138" t="e">
        <f ca="1">VLOOKUP(P453,Tabla13[[Aux]:[Dias Mes]],5,FALSE)</f>
        <v>#NAME?</v>
      </c>
      <c r="S453" s="142" t="e">
        <f ca="1">VLOOKUP(P453,Tabla13[[Aux]:[Infla Bid]],9,FALSE)</f>
        <v>#NAME?</v>
      </c>
      <c r="T453" s="142" t="e">
        <f ca="1">VLOOKUP(P453,Tabla13[[Aux]:[Infla Offer]],13,FALSE)</f>
        <v>#NAME?</v>
      </c>
      <c r="U453" s="143" t="e">
        <f t="shared" ca="1" si="101"/>
        <v>#NAME?</v>
      </c>
      <c r="V453" s="143" t="e">
        <f t="shared" ca="1" si="102"/>
        <v>#NAME?</v>
      </c>
      <c r="W453" s="143" t="e">
        <f t="shared" ca="1" si="100"/>
        <v>#NAME?</v>
      </c>
      <c r="X453" s="146" t="e">
        <f t="shared" ca="1" si="103"/>
        <v>#NAME?</v>
      </c>
      <c r="Y453" s="146" t="e">
        <f t="shared" ca="1" si="104"/>
        <v>#NAME?</v>
      </c>
      <c r="Z453" s="146" t="e">
        <f t="shared" ca="1" si="105"/>
        <v>#NAME?</v>
      </c>
      <c r="AF453" s="13"/>
    </row>
    <row r="454" spans="14:32" ht="15">
      <c r="N454" s="138">
        <v>350</v>
      </c>
      <c r="O454" s="139">
        <f t="shared" ca="1" si="97"/>
        <v>45174</v>
      </c>
      <c r="P454" s="140">
        <f t="shared" ca="1" si="98"/>
        <v>1</v>
      </c>
      <c r="Q454" s="141" t="e">
        <f t="shared" ca="1" si="99"/>
        <v>#NAME?</v>
      </c>
      <c r="R454" s="138" t="e">
        <f ca="1">VLOOKUP(P454,Tabla13[[Aux]:[Dias Mes]],5,FALSE)</f>
        <v>#NAME?</v>
      </c>
      <c r="S454" s="142" t="e">
        <f ca="1">VLOOKUP(P454,Tabla13[[Aux]:[Infla Bid]],9,FALSE)</f>
        <v>#NAME?</v>
      </c>
      <c r="T454" s="142" t="e">
        <f ca="1">VLOOKUP(P454,Tabla13[[Aux]:[Infla Offer]],13,FALSE)</f>
        <v>#NAME?</v>
      </c>
      <c r="U454" s="143" t="e">
        <f t="shared" ca="1" si="101"/>
        <v>#NAME?</v>
      </c>
      <c r="V454" s="143" t="e">
        <f t="shared" ca="1" si="102"/>
        <v>#NAME?</v>
      </c>
      <c r="W454" s="143" t="e">
        <f t="shared" ca="1" si="100"/>
        <v>#NAME?</v>
      </c>
      <c r="X454" s="146" t="e">
        <f t="shared" ca="1" si="103"/>
        <v>#NAME?</v>
      </c>
      <c r="Y454" s="146" t="e">
        <f t="shared" ca="1" si="104"/>
        <v>#NAME?</v>
      </c>
      <c r="Z454" s="146" t="e">
        <f t="shared" ca="1" si="105"/>
        <v>#NAME?</v>
      </c>
      <c r="AF454" s="13"/>
    </row>
    <row r="455" spans="14:32" ht="15">
      <c r="N455" s="138">
        <v>351</v>
      </c>
      <c r="O455" s="139">
        <f t="shared" ca="1" si="97"/>
        <v>45175</v>
      </c>
      <c r="P455" s="140">
        <f t="shared" ca="1" si="98"/>
        <v>1</v>
      </c>
      <c r="Q455" s="141" t="e">
        <f t="shared" ca="1" si="99"/>
        <v>#NAME?</v>
      </c>
      <c r="R455" s="138" t="e">
        <f ca="1">VLOOKUP(P455,Tabla13[[Aux]:[Dias Mes]],5,FALSE)</f>
        <v>#NAME?</v>
      </c>
      <c r="S455" s="142" t="e">
        <f ca="1">VLOOKUP(P455,Tabla13[[Aux]:[Infla Bid]],9,FALSE)</f>
        <v>#NAME?</v>
      </c>
      <c r="T455" s="142" t="e">
        <f ca="1">VLOOKUP(P455,Tabla13[[Aux]:[Infla Offer]],13,FALSE)</f>
        <v>#NAME?</v>
      </c>
      <c r="U455" s="143" t="e">
        <f t="shared" ca="1" si="101"/>
        <v>#NAME?</v>
      </c>
      <c r="V455" s="143" t="e">
        <f t="shared" ca="1" si="102"/>
        <v>#NAME?</v>
      </c>
      <c r="W455" s="143" t="e">
        <f t="shared" ca="1" si="100"/>
        <v>#NAME?</v>
      </c>
      <c r="X455" s="146" t="e">
        <f t="shared" ca="1" si="103"/>
        <v>#NAME?</v>
      </c>
      <c r="Y455" s="146" t="e">
        <f t="shared" ca="1" si="104"/>
        <v>#NAME?</v>
      </c>
      <c r="Z455" s="146" t="e">
        <f t="shared" ca="1" si="105"/>
        <v>#NAME?</v>
      </c>
      <c r="AF455" s="13"/>
    </row>
    <row r="456" spans="14:32" ht="15">
      <c r="N456" s="138">
        <v>352</v>
      </c>
      <c r="O456" s="139">
        <f t="shared" ca="1" si="97"/>
        <v>45176</v>
      </c>
      <c r="P456" s="140">
        <f t="shared" ca="1" si="98"/>
        <v>1</v>
      </c>
      <c r="Q456" s="141" t="e">
        <f t="shared" ca="1" si="99"/>
        <v>#NAME?</v>
      </c>
      <c r="R456" s="138" t="e">
        <f ca="1">VLOOKUP(P456,Tabla13[[Aux]:[Dias Mes]],5,FALSE)</f>
        <v>#NAME?</v>
      </c>
      <c r="S456" s="142" t="e">
        <f ca="1">VLOOKUP(P456,Tabla13[[Aux]:[Infla Bid]],9,FALSE)</f>
        <v>#NAME?</v>
      </c>
      <c r="T456" s="142" t="e">
        <f ca="1">VLOOKUP(P456,Tabla13[[Aux]:[Infla Offer]],13,FALSE)</f>
        <v>#NAME?</v>
      </c>
      <c r="U456" s="143" t="e">
        <f t="shared" ca="1" si="101"/>
        <v>#NAME?</v>
      </c>
      <c r="V456" s="143" t="e">
        <f t="shared" ca="1" si="102"/>
        <v>#NAME?</v>
      </c>
      <c r="W456" s="143" t="e">
        <f t="shared" ca="1" si="100"/>
        <v>#NAME?</v>
      </c>
      <c r="X456" s="146" t="e">
        <f t="shared" ca="1" si="103"/>
        <v>#NAME?</v>
      </c>
      <c r="Y456" s="146" t="e">
        <f t="shared" ca="1" si="104"/>
        <v>#NAME?</v>
      </c>
      <c r="Z456" s="146" t="e">
        <f t="shared" ca="1" si="105"/>
        <v>#NAME?</v>
      </c>
      <c r="AF456" s="13"/>
    </row>
    <row r="457" spans="14:32" ht="15">
      <c r="N457" s="138">
        <v>353</v>
      </c>
      <c r="O457" s="139">
        <f t="shared" ca="1" si="97"/>
        <v>45177</v>
      </c>
      <c r="P457" s="140">
        <f t="shared" ca="1" si="98"/>
        <v>1</v>
      </c>
      <c r="Q457" s="141" t="e">
        <f t="shared" ca="1" si="99"/>
        <v>#NAME?</v>
      </c>
      <c r="R457" s="138" t="e">
        <f ca="1">VLOOKUP(P457,Tabla13[[Aux]:[Dias Mes]],5,FALSE)</f>
        <v>#NAME?</v>
      </c>
      <c r="S457" s="142" t="e">
        <f ca="1">VLOOKUP(P457,Tabla13[[Aux]:[Infla Bid]],9,FALSE)</f>
        <v>#NAME?</v>
      </c>
      <c r="T457" s="142" t="e">
        <f ca="1">VLOOKUP(P457,Tabla13[[Aux]:[Infla Offer]],13,FALSE)</f>
        <v>#NAME?</v>
      </c>
      <c r="U457" s="143" t="e">
        <f t="shared" ca="1" si="101"/>
        <v>#NAME?</v>
      </c>
      <c r="V457" s="143" t="e">
        <f t="shared" ca="1" si="102"/>
        <v>#NAME?</v>
      </c>
      <c r="W457" s="143" t="e">
        <f t="shared" ca="1" si="100"/>
        <v>#NAME?</v>
      </c>
      <c r="X457" s="146" t="e">
        <f t="shared" ca="1" si="103"/>
        <v>#NAME?</v>
      </c>
      <c r="Y457" s="146" t="e">
        <f t="shared" ca="1" si="104"/>
        <v>#NAME?</v>
      </c>
      <c r="Z457" s="146" t="e">
        <f t="shared" ca="1" si="105"/>
        <v>#NAME?</v>
      </c>
      <c r="AF457" s="13"/>
    </row>
    <row r="458" spans="14:32" ht="15">
      <c r="N458" s="138">
        <v>354</v>
      </c>
      <c r="O458" s="139">
        <f t="shared" ca="1" si="97"/>
        <v>45178</v>
      </c>
      <c r="P458" s="140">
        <f t="shared" ca="1" si="98"/>
        <v>0</v>
      </c>
      <c r="Q458" s="141">
        <f t="shared" ca="1" si="99"/>
        <v>427</v>
      </c>
      <c r="R458" s="138">
        <f ca="1">VLOOKUP(P458,Tabla13[[Aux]:[Dias Mes]],5,FALSE)</f>
        <v>31</v>
      </c>
      <c r="S458" s="142">
        <f ca="1">VLOOKUP(P458,Tabla13[[Aux]:[Infla Bid]],9,FALSE)</f>
        <v>1.2E-2</v>
      </c>
      <c r="T458" s="142">
        <f ca="1">VLOOKUP(P458,Tabla13[[Aux]:[Infla Offer]],13,FALSE)</f>
        <v>1.2E-2</v>
      </c>
      <c r="U458" s="143" t="e">
        <f t="shared" ca="1" si="101"/>
        <v>#NAME?</v>
      </c>
      <c r="V458" s="143" t="e">
        <f t="shared" ca="1" si="102"/>
        <v>#NAME?</v>
      </c>
      <c r="W458" s="143" t="e">
        <f t="shared" ca="1" si="100"/>
        <v>#NAME?</v>
      </c>
      <c r="X458" s="146" t="e">
        <f t="shared" ca="1" si="103"/>
        <v>#NAME?</v>
      </c>
      <c r="Y458" s="146" t="e">
        <f t="shared" ca="1" si="104"/>
        <v>#NAME?</v>
      </c>
      <c r="Z458" s="146" t="e">
        <f t="shared" ca="1" si="105"/>
        <v>#NAME?</v>
      </c>
      <c r="AF458" s="13"/>
    </row>
    <row r="459" spans="14:32" ht="15">
      <c r="N459" s="138">
        <v>355</v>
      </c>
      <c r="O459" s="139">
        <f t="shared" ca="1" si="97"/>
        <v>45179</v>
      </c>
      <c r="P459" s="140">
        <f t="shared" ca="1" si="98"/>
        <v>1</v>
      </c>
      <c r="Q459" s="141" t="e">
        <f t="shared" ca="1" si="99"/>
        <v>#NAME?</v>
      </c>
      <c r="R459" s="138" t="e">
        <f ca="1">VLOOKUP(P459,Tabla13[[Aux]:[Dias Mes]],5,FALSE)</f>
        <v>#NAME?</v>
      </c>
      <c r="S459" s="142" t="e">
        <f ca="1">VLOOKUP(P459,Tabla13[[Aux]:[Infla Bid]],9,FALSE)</f>
        <v>#NAME?</v>
      </c>
      <c r="T459" s="142" t="e">
        <f ca="1">VLOOKUP(P459,Tabla13[[Aux]:[Infla Offer]],13,FALSE)</f>
        <v>#NAME?</v>
      </c>
      <c r="U459" s="143" t="e">
        <f t="shared" ca="1" si="101"/>
        <v>#NAME?</v>
      </c>
      <c r="V459" s="143" t="e">
        <f t="shared" ca="1" si="102"/>
        <v>#NAME?</v>
      </c>
      <c r="W459" s="143" t="e">
        <f t="shared" ca="1" si="100"/>
        <v>#NAME?</v>
      </c>
      <c r="X459" s="146" t="e">
        <f t="shared" ca="1" si="103"/>
        <v>#NAME?</v>
      </c>
      <c r="Y459" s="146" t="e">
        <f t="shared" ca="1" si="104"/>
        <v>#NAME?</v>
      </c>
      <c r="Z459" s="146" t="e">
        <f t="shared" ca="1" si="105"/>
        <v>#NAME?</v>
      </c>
      <c r="AF459" s="13"/>
    </row>
    <row r="460" spans="14:32" ht="15">
      <c r="N460" s="138">
        <v>356</v>
      </c>
      <c r="O460" s="139">
        <f t="shared" ca="1" si="97"/>
        <v>45180</v>
      </c>
      <c r="P460" s="140">
        <f t="shared" ca="1" si="98"/>
        <v>1</v>
      </c>
      <c r="Q460" s="141" t="e">
        <f t="shared" ca="1" si="99"/>
        <v>#NAME?</v>
      </c>
      <c r="R460" s="138" t="e">
        <f ca="1">VLOOKUP(P460,Tabla13[[Aux]:[Dias Mes]],5,FALSE)</f>
        <v>#NAME?</v>
      </c>
      <c r="S460" s="142" t="e">
        <f ca="1">VLOOKUP(P460,Tabla13[[Aux]:[Infla Bid]],9,FALSE)</f>
        <v>#NAME?</v>
      </c>
      <c r="T460" s="142" t="e">
        <f ca="1">VLOOKUP(P460,Tabla13[[Aux]:[Infla Offer]],13,FALSE)</f>
        <v>#NAME?</v>
      </c>
      <c r="U460" s="143" t="e">
        <f t="shared" ca="1" si="101"/>
        <v>#NAME?</v>
      </c>
      <c r="V460" s="143" t="e">
        <f t="shared" ca="1" si="102"/>
        <v>#NAME?</v>
      </c>
      <c r="W460" s="143" t="e">
        <f t="shared" ca="1" si="100"/>
        <v>#NAME?</v>
      </c>
      <c r="X460" s="146" t="e">
        <f t="shared" ca="1" si="103"/>
        <v>#NAME?</v>
      </c>
      <c r="Y460" s="146" t="e">
        <f t="shared" ca="1" si="104"/>
        <v>#NAME?</v>
      </c>
      <c r="Z460" s="146" t="e">
        <f t="shared" ca="1" si="105"/>
        <v>#NAME?</v>
      </c>
      <c r="AF460" s="13"/>
    </row>
    <row r="461" spans="14:32" ht="15">
      <c r="N461" s="138">
        <v>357</v>
      </c>
      <c r="O461" s="139">
        <f t="shared" ca="1" si="97"/>
        <v>45181</v>
      </c>
      <c r="P461" s="140">
        <f t="shared" ca="1" si="98"/>
        <v>1</v>
      </c>
      <c r="Q461" s="141" t="e">
        <f t="shared" ca="1" si="99"/>
        <v>#NAME?</v>
      </c>
      <c r="R461" s="138" t="e">
        <f ca="1">VLOOKUP(P461,Tabla13[[Aux]:[Dias Mes]],5,FALSE)</f>
        <v>#NAME?</v>
      </c>
      <c r="S461" s="142" t="e">
        <f ca="1">VLOOKUP(P461,Tabla13[[Aux]:[Infla Bid]],9,FALSE)</f>
        <v>#NAME?</v>
      </c>
      <c r="T461" s="142" t="e">
        <f ca="1">VLOOKUP(P461,Tabla13[[Aux]:[Infla Offer]],13,FALSE)</f>
        <v>#NAME?</v>
      </c>
      <c r="U461" s="143" t="e">
        <f t="shared" ca="1" si="101"/>
        <v>#NAME?</v>
      </c>
      <c r="V461" s="143" t="e">
        <f t="shared" ca="1" si="102"/>
        <v>#NAME?</v>
      </c>
      <c r="W461" s="143" t="e">
        <f t="shared" ca="1" si="100"/>
        <v>#NAME?</v>
      </c>
      <c r="X461" s="146" t="e">
        <f t="shared" ca="1" si="103"/>
        <v>#NAME?</v>
      </c>
      <c r="Y461" s="146" t="e">
        <f t="shared" ca="1" si="104"/>
        <v>#NAME?</v>
      </c>
      <c r="Z461" s="146" t="e">
        <f t="shared" ca="1" si="105"/>
        <v>#NAME?</v>
      </c>
      <c r="AF461" s="13"/>
    </row>
    <row r="462" spans="14:32" ht="15">
      <c r="N462" s="138">
        <v>358</v>
      </c>
      <c r="O462" s="139">
        <f t="shared" ca="1" si="97"/>
        <v>45182</v>
      </c>
      <c r="P462" s="140">
        <f t="shared" ca="1" si="98"/>
        <v>1</v>
      </c>
      <c r="Q462" s="141" t="e">
        <f t="shared" ca="1" si="99"/>
        <v>#NAME?</v>
      </c>
      <c r="R462" s="138" t="e">
        <f ca="1">VLOOKUP(P462,Tabla13[[Aux]:[Dias Mes]],5,FALSE)</f>
        <v>#NAME?</v>
      </c>
      <c r="S462" s="142" t="e">
        <f ca="1">VLOOKUP(P462,Tabla13[[Aux]:[Infla Bid]],9,FALSE)</f>
        <v>#NAME?</v>
      </c>
      <c r="T462" s="142" t="e">
        <f ca="1">VLOOKUP(P462,Tabla13[[Aux]:[Infla Offer]],13,FALSE)</f>
        <v>#NAME?</v>
      </c>
      <c r="U462" s="143" t="e">
        <f t="shared" ca="1" si="101"/>
        <v>#NAME?</v>
      </c>
      <c r="V462" s="143" t="e">
        <f t="shared" ca="1" si="102"/>
        <v>#NAME?</v>
      </c>
      <c r="W462" s="143" t="e">
        <f t="shared" ca="1" si="100"/>
        <v>#NAME?</v>
      </c>
      <c r="X462" s="146" t="e">
        <f t="shared" ca="1" si="103"/>
        <v>#NAME?</v>
      </c>
      <c r="Y462" s="146" t="e">
        <f t="shared" ca="1" si="104"/>
        <v>#NAME?</v>
      </c>
      <c r="Z462" s="146" t="e">
        <f t="shared" ca="1" si="105"/>
        <v>#NAME?</v>
      </c>
      <c r="AF462" s="13"/>
    </row>
    <row r="463" spans="14:32" ht="15">
      <c r="N463" s="138">
        <v>359</v>
      </c>
      <c r="O463" s="139">
        <f t="shared" ca="1" si="97"/>
        <v>45183</v>
      </c>
      <c r="P463" s="140">
        <f t="shared" ca="1" si="98"/>
        <v>1</v>
      </c>
      <c r="Q463" s="141" t="e">
        <f t="shared" ca="1" si="99"/>
        <v>#NAME?</v>
      </c>
      <c r="R463" s="138" t="e">
        <f ca="1">VLOOKUP(P463,Tabla13[[Aux]:[Dias Mes]],5,FALSE)</f>
        <v>#NAME?</v>
      </c>
      <c r="S463" s="142" t="e">
        <f ca="1">VLOOKUP(P463,Tabla13[[Aux]:[Infla Bid]],9,FALSE)</f>
        <v>#NAME?</v>
      </c>
      <c r="T463" s="142" t="e">
        <f ca="1">VLOOKUP(P463,Tabla13[[Aux]:[Infla Offer]],13,FALSE)</f>
        <v>#NAME?</v>
      </c>
      <c r="U463" s="143" t="e">
        <f t="shared" ca="1" si="101"/>
        <v>#NAME?</v>
      </c>
      <c r="V463" s="143" t="e">
        <f t="shared" ca="1" si="102"/>
        <v>#NAME?</v>
      </c>
      <c r="W463" s="143" t="e">
        <f t="shared" ca="1" si="100"/>
        <v>#NAME?</v>
      </c>
      <c r="X463" s="146" t="e">
        <f t="shared" ca="1" si="103"/>
        <v>#NAME?</v>
      </c>
      <c r="Y463" s="146" t="e">
        <f t="shared" ca="1" si="104"/>
        <v>#NAME?</v>
      </c>
      <c r="Z463" s="146" t="e">
        <f t="shared" ca="1" si="105"/>
        <v>#NAME?</v>
      </c>
      <c r="AF463" s="13"/>
    </row>
    <row r="464" spans="14:32" ht="15">
      <c r="N464" s="138">
        <v>360</v>
      </c>
      <c r="O464" s="139">
        <f t="shared" ca="1" si="97"/>
        <v>45184</v>
      </c>
      <c r="P464" s="140">
        <f t="shared" ca="1" si="98"/>
        <v>1</v>
      </c>
      <c r="Q464" s="141" t="e">
        <f t="shared" ca="1" si="99"/>
        <v>#NAME?</v>
      </c>
      <c r="R464" s="138" t="e">
        <f ca="1">VLOOKUP(P464,Tabla13[[Aux]:[Dias Mes]],5,FALSE)</f>
        <v>#NAME?</v>
      </c>
      <c r="S464" s="142" t="e">
        <f ca="1">VLOOKUP(P464,Tabla13[[Aux]:[Infla Bid]],9,FALSE)</f>
        <v>#NAME?</v>
      </c>
      <c r="T464" s="142" t="e">
        <f ca="1">VLOOKUP(P464,Tabla13[[Aux]:[Infla Offer]],13,FALSE)</f>
        <v>#NAME?</v>
      </c>
      <c r="U464" s="143" t="e">
        <f t="shared" ca="1" si="101"/>
        <v>#NAME?</v>
      </c>
      <c r="V464" s="143" t="e">
        <f t="shared" ca="1" si="102"/>
        <v>#NAME?</v>
      </c>
      <c r="W464" s="143" t="e">
        <f t="shared" ca="1" si="100"/>
        <v>#NAME?</v>
      </c>
      <c r="X464" s="146" t="e">
        <f t="shared" ca="1" si="103"/>
        <v>#NAME?</v>
      </c>
      <c r="Y464" s="146" t="e">
        <f t="shared" ca="1" si="104"/>
        <v>#NAME?</v>
      </c>
      <c r="Z464" s="146" t="e">
        <f t="shared" ca="1" si="105"/>
        <v>#NAME?</v>
      </c>
      <c r="AF464" s="13"/>
    </row>
    <row r="465" spans="14:32" ht="15">
      <c r="N465" s="138">
        <v>361</v>
      </c>
      <c r="O465" s="139">
        <f t="shared" ca="1" si="97"/>
        <v>45185</v>
      </c>
      <c r="P465" s="140">
        <f t="shared" ca="1" si="98"/>
        <v>1</v>
      </c>
      <c r="Q465" s="141" t="e">
        <f t="shared" ca="1" si="99"/>
        <v>#NAME?</v>
      </c>
      <c r="R465" s="138" t="e">
        <f ca="1">VLOOKUP(P465,Tabla13[[Aux]:[Dias Mes]],5,FALSE)</f>
        <v>#NAME?</v>
      </c>
      <c r="S465" s="142" t="e">
        <f ca="1">VLOOKUP(P465,Tabla13[[Aux]:[Infla Bid]],9,FALSE)</f>
        <v>#NAME?</v>
      </c>
      <c r="T465" s="142" t="e">
        <f ca="1">VLOOKUP(P465,Tabla13[[Aux]:[Infla Offer]],13,FALSE)</f>
        <v>#NAME?</v>
      </c>
      <c r="U465" s="143" t="e">
        <f t="shared" ca="1" si="101"/>
        <v>#NAME?</v>
      </c>
      <c r="V465" s="143" t="e">
        <f t="shared" ca="1" si="102"/>
        <v>#NAME?</v>
      </c>
      <c r="W465" s="143" t="e">
        <f t="shared" ca="1" si="100"/>
        <v>#NAME?</v>
      </c>
      <c r="X465" s="146" t="e">
        <f t="shared" ca="1" si="103"/>
        <v>#NAME?</v>
      </c>
      <c r="Y465" s="146" t="e">
        <f t="shared" ca="1" si="104"/>
        <v>#NAME?</v>
      </c>
      <c r="Z465" s="146" t="e">
        <f t="shared" ca="1" si="105"/>
        <v>#NAME?</v>
      </c>
      <c r="AF465" s="13"/>
    </row>
    <row r="466" spans="14:32" ht="15">
      <c r="N466" s="138">
        <v>362</v>
      </c>
      <c r="O466" s="139">
        <f t="shared" ca="1" si="97"/>
        <v>45186</v>
      </c>
      <c r="P466" s="140">
        <f t="shared" ca="1" si="98"/>
        <v>1</v>
      </c>
      <c r="Q466" s="141" t="e">
        <f t="shared" ca="1" si="99"/>
        <v>#NAME?</v>
      </c>
      <c r="R466" s="138" t="e">
        <f ca="1">VLOOKUP(P466,Tabla13[[Aux]:[Dias Mes]],5,FALSE)</f>
        <v>#NAME?</v>
      </c>
      <c r="S466" s="142" t="e">
        <f ca="1">VLOOKUP(P466,Tabla13[[Aux]:[Infla Bid]],9,FALSE)</f>
        <v>#NAME?</v>
      </c>
      <c r="T466" s="142" t="e">
        <f ca="1">VLOOKUP(P466,Tabla13[[Aux]:[Infla Offer]],13,FALSE)</f>
        <v>#NAME?</v>
      </c>
      <c r="U466" s="143" t="e">
        <f t="shared" ca="1" si="101"/>
        <v>#NAME?</v>
      </c>
      <c r="V466" s="143" t="e">
        <f t="shared" ca="1" si="102"/>
        <v>#NAME?</v>
      </c>
      <c r="W466" s="143" t="e">
        <f t="shared" ca="1" si="100"/>
        <v>#NAME?</v>
      </c>
      <c r="X466" s="146" t="e">
        <f t="shared" ca="1" si="103"/>
        <v>#NAME?</v>
      </c>
      <c r="Y466" s="146" t="e">
        <f t="shared" ca="1" si="104"/>
        <v>#NAME?</v>
      </c>
      <c r="Z466" s="146" t="e">
        <f t="shared" ca="1" si="105"/>
        <v>#NAME?</v>
      </c>
      <c r="AF466" s="13"/>
    </row>
    <row r="467" spans="14:32" ht="15">
      <c r="N467" s="138">
        <v>363</v>
      </c>
      <c r="O467" s="139">
        <f t="shared" ca="1" si="97"/>
        <v>45187</v>
      </c>
      <c r="P467" s="140">
        <f t="shared" ca="1" si="98"/>
        <v>1</v>
      </c>
      <c r="Q467" s="141" t="e">
        <f t="shared" ca="1" si="99"/>
        <v>#NAME?</v>
      </c>
      <c r="R467" s="138" t="e">
        <f ca="1">VLOOKUP(P467,Tabla13[[Aux]:[Dias Mes]],5,FALSE)</f>
        <v>#NAME?</v>
      </c>
      <c r="S467" s="142" t="e">
        <f ca="1">VLOOKUP(P467,Tabla13[[Aux]:[Infla Bid]],9,FALSE)</f>
        <v>#NAME?</v>
      </c>
      <c r="T467" s="142" t="e">
        <f ca="1">VLOOKUP(P467,Tabla13[[Aux]:[Infla Offer]],13,FALSE)</f>
        <v>#NAME?</v>
      </c>
      <c r="U467" s="143" t="e">
        <f t="shared" ca="1" si="101"/>
        <v>#NAME?</v>
      </c>
      <c r="V467" s="143" t="e">
        <f t="shared" ca="1" si="102"/>
        <v>#NAME?</v>
      </c>
      <c r="W467" s="143" t="e">
        <f t="shared" ca="1" si="100"/>
        <v>#NAME?</v>
      </c>
      <c r="X467" s="146" t="e">
        <f t="shared" ca="1" si="103"/>
        <v>#NAME?</v>
      </c>
      <c r="Y467" s="146" t="e">
        <f t="shared" ca="1" si="104"/>
        <v>#NAME?</v>
      </c>
      <c r="Z467" s="146" t="e">
        <f t="shared" ca="1" si="105"/>
        <v>#NAME?</v>
      </c>
      <c r="AF467" s="13"/>
    </row>
    <row r="468" spans="14:32" ht="15">
      <c r="N468" s="138">
        <v>364</v>
      </c>
      <c r="O468" s="139">
        <f t="shared" ca="1" si="97"/>
        <v>45188</v>
      </c>
      <c r="P468" s="140">
        <f t="shared" ca="1" si="98"/>
        <v>1</v>
      </c>
      <c r="Q468" s="141" t="e">
        <f t="shared" ca="1" si="99"/>
        <v>#NAME?</v>
      </c>
      <c r="R468" s="138" t="e">
        <f ca="1">VLOOKUP(P468,Tabla13[[Aux]:[Dias Mes]],5,FALSE)</f>
        <v>#NAME?</v>
      </c>
      <c r="S468" s="142" t="e">
        <f ca="1">VLOOKUP(P468,Tabla13[[Aux]:[Infla Bid]],9,FALSE)</f>
        <v>#NAME?</v>
      </c>
      <c r="T468" s="142" t="e">
        <f ca="1">VLOOKUP(P468,Tabla13[[Aux]:[Infla Offer]],13,FALSE)</f>
        <v>#NAME?</v>
      </c>
      <c r="U468" s="143" t="e">
        <f t="shared" ca="1" si="101"/>
        <v>#NAME?</v>
      </c>
      <c r="V468" s="143" t="e">
        <f t="shared" ca="1" si="102"/>
        <v>#NAME?</v>
      </c>
      <c r="W468" s="143" t="e">
        <f t="shared" ca="1" si="100"/>
        <v>#NAME?</v>
      </c>
      <c r="X468" s="146" t="e">
        <f t="shared" ca="1" si="103"/>
        <v>#NAME?</v>
      </c>
      <c r="Y468" s="146" t="e">
        <f t="shared" ca="1" si="104"/>
        <v>#NAME?</v>
      </c>
      <c r="Z468" s="146" t="e">
        <f t="shared" ca="1" si="105"/>
        <v>#NAME?</v>
      </c>
      <c r="AF468" s="13"/>
    </row>
    <row r="469" spans="14:32" ht="15">
      <c r="N469" s="138">
        <v>365</v>
      </c>
      <c r="O469" s="139">
        <f t="shared" ca="1" si="97"/>
        <v>45189</v>
      </c>
      <c r="P469" s="140">
        <f t="shared" ca="1" si="98"/>
        <v>1</v>
      </c>
      <c r="Q469" s="141" t="e">
        <f t="shared" ca="1" si="99"/>
        <v>#NAME?</v>
      </c>
      <c r="R469" s="138" t="e">
        <f ca="1">VLOOKUP(P469,Tabla13[[Aux]:[Dias Mes]],5,FALSE)</f>
        <v>#NAME?</v>
      </c>
      <c r="S469" s="142" t="e">
        <f ca="1">VLOOKUP(P469,Tabla13[[Aux]:[Infla Bid]],9,FALSE)</f>
        <v>#NAME?</v>
      </c>
      <c r="T469" s="142" t="e">
        <f ca="1">VLOOKUP(P469,Tabla13[[Aux]:[Infla Offer]],13,FALSE)</f>
        <v>#NAME?</v>
      </c>
      <c r="U469" s="143" t="e">
        <f t="shared" ca="1" si="101"/>
        <v>#NAME?</v>
      </c>
      <c r="V469" s="143" t="e">
        <f t="shared" ca="1" si="102"/>
        <v>#NAME?</v>
      </c>
      <c r="W469" s="143" t="e">
        <f t="shared" ca="1" si="100"/>
        <v>#NAME?</v>
      </c>
      <c r="X469" s="146" t="e">
        <f t="shared" ca="1" si="103"/>
        <v>#NAME?</v>
      </c>
      <c r="Y469" s="146" t="e">
        <f t="shared" ca="1" si="104"/>
        <v>#NAME?</v>
      </c>
      <c r="Z469" s="146" t="e">
        <f t="shared" ca="1" si="105"/>
        <v>#NAME?</v>
      </c>
      <c r="AF469" s="13"/>
    </row>
    <row r="470" spans="14:32" ht="15">
      <c r="N470" s="138">
        <v>366</v>
      </c>
      <c r="O470" s="139">
        <f t="shared" ca="1" si="97"/>
        <v>45190</v>
      </c>
      <c r="P470" s="140">
        <f t="shared" ca="1" si="98"/>
        <v>1</v>
      </c>
      <c r="Q470" s="141" t="e">
        <f t="shared" ca="1" si="99"/>
        <v>#NAME?</v>
      </c>
      <c r="R470" s="138" t="e">
        <f ca="1">VLOOKUP(P470,Tabla13[[Aux]:[Dias Mes]],5,FALSE)</f>
        <v>#NAME?</v>
      </c>
      <c r="S470" s="142" t="e">
        <f ca="1">VLOOKUP(P470,Tabla13[[Aux]:[Infla Bid]],9,FALSE)</f>
        <v>#NAME?</v>
      </c>
      <c r="T470" s="142" t="e">
        <f ca="1">VLOOKUP(P470,Tabla13[[Aux]:[Infla Offer]],13,FALSE)</f>
        <v>#NAME?</v>
      </c>
      <c r="U470" s="143" t="e">
        <f t="shared" ca="1" si="101"/>
        <v>#NAME?</v>
      </c>
      <c r="V470" s="143" t="e">
        <f t="shared" ca="1" si="102"/>
        <v>#NAME?</v>
      </c>
      <c r="W470" s="143" t="e">
        <f t="shared" ca="1" si="100"/>
        <v>#NAME?</v>
      </c>
      <c r="X470" s="146" t="e">
        <f t="shared" ca="1" si="103"/>
        <v>#NAME?</v>
      </c>
      <c r="Y470" s="146" t="e">
        <f t="shared" ca="1" si="104"/>
        <v>#NAME?</v>
      </c>
      <c r="Z470" s="146" t="e">
        <f t="shared" ca="1" si="105"/>
        <v>#NAME?</v>
      </c>
      <c r="AF470" s="13"/>
    </row>
    <row r="471" spans="14:32" ht="15">
      <c r="N471" s="138">
        <v>367</v>
      </c>
      <c r="O471" s="139">
        <f t="shared" ca="1" si="97"/>
        <v>45191</v>
      </c>
      <c r="P471" s="140">
        <f t="shared" ca="1" si="98"/>
        <v>1</v>
      </c>
      <c r="Q471" s="141" t="e">
        <f t="shared" ca="1" si="99"/>
        <v>#NAME?</v>
      </c>
      <c r="R471" s="138" t="e">
        <f ca="1">VLOOKUP(P471,Tabla13[[Aux]:[Dias Mes]],5,FALSE)</f>
        <v>#NAME?</v>
      </c>
      <c r="S471" s="142" t="e">
        <f ca="1">VLOOKUP(P471,Tabla13[[Aux]:[Infla Bid]],9,FALSE)</f>
        <v>#NAME?</v>
      </c>
      <c r="T471" s="142" t="e">
        <f ca="1">VLOOKUP(P471,Tabla13[[Aux]:[Infla Offer]],13,FALSE)</f>
        <v>#NAME?</v>
      </c>
      <c r="U471" s="143" t="e">
        <f t="shared" ca="1" si="101"/>
        <v>#NAME?</v>
      </c>
      <c r="V471" s="143" t="e">
        <f t="shared" ca="1" si="102"/>
        <v>#NAME?</v>
      </c>
      <c r="W471" s="143" t="e">
        <f t="shared" ca="1" si="100"/>
        <v>#NAME?</v>
      </c>
      <c r="X471" s="146" t="e">
        <f t="shared" ca="1" si="103"/>
        <v>#NAME?</v>
      </c>
      <c r="Y471" s="146" t="e">
        <f t="shared" ca="1" si="104"/>
        <v>#NAME?</v>
      </c>
      <c r="Z471" s="146" t="e">
        <f t="shared" ca="1" si="105"/>
        <v>#NAME?</v>
      </c>
      <c r="AF471" s="13"/>
    </row>
    <row r="472" spans="14:32" ht="15">
      <c r="N472" s="138">
        <v>368</v>
      </c>
      <c r="O472" s="139">
        <f t="shared" ca="1" si="97"/>
        <v>45192</v>
      </c>
      <c r="P472" s="140">
        <f t="shared" ca="1" si="98"/>
        <v>1</v>
      </c>
      <c r="Q472" s="141" t="e">
        <f t="shared" ca="1" si="99"/>
        <v>#NAME?</v>
      </c>
      <c r="R472" s="138" t="e">
        <f ca="1">VLOOKUP(P472,Tabla13[[Aux]:[Dias Mes]],5,FALSE)</f>
        <v>#NAME?</v>
      </c>
      <c r="S472" s="142" t="e">
        <f ca="1">VLOOKUP(P472,Tabla13[[Aux]:[Infla Bid]],9,FALSE)</f>
        <v>#NAME?</v>
      </c>
      <c r="T472" s="142" t="e">
        <f ca="1">VLOOKUP(P472,Tabla13[[Aux]:[Infla Offer]],13,FALSE)</f>
        <v>#NAME?</v>
      </c>
      <c r="U472" s="143" t="e">
        <f t="shared" ca="1" si="101"/>
        <v>#NAME?</v>
      </c>
      <c r="V472" s="143" t="e">
        <f t="shared" ca="1" si="102"/>
        <v>#NAME?</v>
      </c>
      <c r="W472" s="143" t="e">
        <f t="shared" ca="1" si="100"/>
        <v>#NAME?</v>
      </c>
      <c r="X472" s="146" t="e">
        <f t="shared" ca="1" si="103"/>
        <v>#NAME?</v>
      </c>
      <c r="Y472" s="146" t="e">
        <f t="shared" ca="1" si="104"/>
        <v>#NAME?</v>
      </c>
      <c r="Z472" s="146" t="e">
        <f t="shared" ca="1" si="105"/>
        <v>#NAME?</v>
      </c>
      <c r="AF472" s="13"/>
    </row>
    <row r="473" spans="14:32" ht="15">
      <c r="N473" s="138">
        <v>369</v>
      </c>
      <c r="O473" s="139">
        <f t="shared" ca="1" si="97"/>
        <v>45193</v>
      </c>
      <c r="P473" s="140">
        <f t="shared" ca="1" si="98"/>
        <v>1</v>
      </c>
      <c r="Q473" s="141" t="e">
        <f t="shared" ca="1" si="99"/>
        <v>#NAME?</v>
      </c>
      <c r="R473" s="138" t="e">
        <f ca="1">VLOOKUP(P473,Tabla13[[Aux]:[Dias Mes]],5,FALSE)</f>
        <v>#NAME?</v>
      </c>
      <c r="S473" s="142" t="e">
        <f ca="1">VLOOKUP(P473,Tabla13[[Aux]:[Infla Bid]],9,FALSE)</f>
        <v>#NAME?</v>
      </c>
      <c r="T473" s="142" t="e">
        <f ca="1">VLOOKUP(P473,Tabla13[[Aux]:[Infla Offer]],13,FALSE)</f>
        <v>#NAME?</v>
      </c>
      <c r="U473" s="143" t="e">
        <f t="shared" ca="1" si="101"/>
        <v>#NAME?</v>
      </c>
      <c r="V473" s="143" t="e">
        <f t="shared" ca="1" si="102"/>
        <v>#NAME?</v>
      </c>
      <c r="W473" s="143" t="e">
        <f t="shared" ca="1" si="100"/>
        <v>#NAME?</v>
      </c>
      <c r="X473" s="146" t="e">
        <f t="shared" ca="1" si="103"/>
        <v>#NAME?</v>
      </c>
      <c r="Y473" s="146" t="e">
        <f t="shared" ca="1" si="104"/>
        <v>#NAME?</v>
      </c>
      <c r="Z473" s="146" t="e">
        <f t="shared" ca="1" si="105"/>
        <v>#NAME?</v>
      </c>
      <c r="AF473" s="13"/>
    </row>
    <row r="474" spans="14:32" ht="15">
      <c r="N474" s="138">
        <v>370</v>
      </c>
      <c r="O474" s="139">
        <f t="shared" ca="1" si="97"/>
        <v>45194</v>
      </c>
      <c r="P474" s="140">
        <f t="shared" ca="1" si="98"/>
        <v>1</v>
      </c>
      <c r="Q474" s="141" t="e">
        <f t="shared" ca="1" si="99"/>
        <v>#NAME?</v>
      </c>
      <c r="R474" s="138" t="e">
        <f ca="1">VLOOKUP(P474,Tabla13[[Aux]:[Dias Mes]],5,FALSE)</f>
        <v>#NAME?</v>
      </c>
      <c r="S474" s="142" t="e">
        <f ca="1">VLOOKUP(P474,Tabla13[[Aux]:[Infla Bid]],9,FALSE)</f>
        <v>#NAME?</v>
      </c>
      <c r="T474" s="142" t="e">
        <f ca="1">VLOOKUP(P474,Tabla13[[Aux]:[Infla Offer]],13,FALSE)</f>
        <v>#NAME?</v>
      </c>
      <c r="U474" s="143" t="e">
        <f t="shared" ca="1" si="101"/>
        <v>#NAME?</v>
      </c>
      <c r="V474" s="143" t="e">
        <f t="shared" ca="1" si="102"/>
        <v>#NAME?</v>
      </c>
      <c r="W474" s="143" t="e">
        <f t="shared" ca="1" si="100"/>
        <v>#NAME?</v>
      </c>
      <c r="X474" s="146" t="e">
        <f t="shared" ca="1" si="103"/>
        <v>#NAME?</v>
      </c>
      <c r="Y474" s="146" t="e">
        <f t="shared" ca="1" si="104"/>
        <v>#NAME?</v>
      </c>
      <c r="Z474" s="146" t="e">
        <f t="shared" ca="1" si="105"/>
        <v>#NAME?</v>
      </c>
      <c r="AF474" s="13"/>
    </row>
    <row r="475" spans="14:32" ht="15">
      <c r="N475" s="138">
        <v>371</v>
      </c>
      <c r="O475" s="139">
        <f t="shared" ca="1" si="97"/>
        <v>45195</v>
      </c>
      <c r="P475" s="140">
        <f t="shared" ca="1" si="98"/>
        <v>1</v>
      </c>
      <c r="Q475" s="141" t="e">
        <f t="shared" ca="1" si="99"/>
        <v>#NAME?</v>
      </c>
      <c r="R475" s="138" t="e">
        <f ca="1">VLOOKUP(P475,Tabla13[[Aux]:[Dias Mes]],5,FALSE)</f>
        <v>#NAME?</v>
      </c>
      <c r="S475" s="142" t="e">
        <f ca="1">VLOOKUP(P475,Tabla13[[Aux]:[Infla Bid]],9,FALSE)</f>
        <v>#NAME?</v>
      </c>
      <c r="T475" s="142" t="e">
        <f ca="1">VLOOKUP(P475,Tabla13[[Aux]:[Infla Offer]],13,FALSE)</f>
        <v>#NAME?</v>
      </c>
      <c r="U475" s="143" t="e">
        <f t="shared" ca="1" si="101"/>
        <v>#NAME?</v>
      </c>
      <c r="V475" s="143" t="e">
        <f t="shared" ca="1" si="102"/>
        <v>#NAME?</v>
      </c>
      <c r="W475" s="143" t="e">
        <f t="shared" ca="1" si="100"/>
        <v>#NAME?</v>
      </c>
      <c r="X475" s="146" t="e">
        <f t="shared" ca="1" si="103"/>
        <v>#NAME?</v>
      </c>
      <c r="Y475" s="146" t="e">
        <f t="shared" ca="1" si="104"/>
        <v>#NAME?</v>
      </c>
      <c r="Z475" s="146" t="e">
        <f t="shared" ca="1" si="105"/>
        <v>#NAME?</v>
      </c>
      <c r="AF475" s="13"/>
    </row>
    <row r="476" spans="14:32" ht="15">
      <c r="N476" s="138">
        <v>372</v>
      </c>
      <c r="O476" s="139">
        <f t="shared" ca="1" si="97"/>
        <v>45196</v>
      </c>
      <c r="P476" s="140">
        <f t="shared" ca="1" si="98"/>
        <v>1</v>
      </c>
      <c r="Q476" s="141" t="e">
        <f t="shared" ca="1" si="99"/>
        <v>#NAME?</v>
      </c>
      <c r="R476" s="138" t="e">
        <f ca="1">VLOOKUP(P476,Tabla13[[Aux]:[Dias Mes]],5,FALSE)</f>
        <v>#NAME?</v>
      </c>
      <c r="S476" s="142" t="e">
        <f ca="1">VLOOKUP(P476,Tabla13[[Aux]:[Infla Bid]],9,FALSE)</f>
        <v>#NAME?</v>
      </c>
      <c r="T476" s="142" t="e">
        <f ca="1">VLOOKUP(P476,Tabla13[[Aux]:[Infla Offer]],13,FALSE)</f>
        <v>#NAME?</v>
      </c>
      <c r="U476" s="143" t="e">
        <f t="shared" ca="1" si="101"/>
        <v>#NAME?</v>
      </c>
      <c r="V476" s="143" t="e">
        <f t="shared" ca="1" si="102"/>
        <v>#NAME?</v>
      </c>
      <c r="W476" s="143" t="e">
        <f t="shared" ca="1" si="100"/>
        <v>#NAME?</v>
      </c>
      <c r="X476" s="146" t="e">
        <f t="shared" ca="1" si="103"/>
        <v>#NAME?</v>
      </c>
      <c r="Y476" s="146" t="e">
        <f t="shared" ca="1" si="104"/>
        <v>#NAME?</v>
      </c>
      <c r="Z476" s="146" t="e">
        <f t="shared" ca="1" si="105"/>
        <v>#NAME?</v>
      </c>
      <c r="AF476" s="13"/>
    </row>
    <row r="477" spans="14:32" ht="15">
      <c r="N477" s="138">
        <v>373</v>
      </c>
      <c r="O477" s="139">
        <f t="shared" ca="1" si="97"/>
        <v>45197</v>
      </c>
      <c r="P477" s="140">
        <f t="shared" ca="1" si="98"/>
        <v>1</v>
      </c>
      <c r="Q477" s="141" t="e">
        <f t="shared" ca="1" si="99"/>
        <v>#NAME?</v>
      </c>
      <c r="R477" s="138" t="e">
        <f ca="1">VLOOKUP(P477,Tabla13[[Aux]:[Dias Mes]],5,FALSE)</f>
        <v>#NAME?</v>
      </c>
      <c r="S477" s="142" t="e">
        <f ca="1">VLOOKUP(P477,Tabla13[[Aux]:[Infla Bid]],9,FALSE)</f>
        <v>#NAME?</v>
      </c>
      <c r="T477" s="142" t="e">
        <f ca="1">VLOOKUP(P477,Tabla13[[Aux]:[Infla Offer]],13,FALSE)</f>
        <v>#NAME?</v>
      </c>
      <c r="U477" s="143" t="e">
        <f t="shared" ca="1" si="101"/>
        <v>#NAME?</v>
      </c>
      <c r="V477" s="143" t="e">
        <f t="shared" ca="1" si="102"/>
        <v>#NAME?</v>
      </c>
      <c r="W477" s="143" t="e">
        <f t="shared" ca="1" si="100"/>
        <v>#NAME?</v>
      </c>
      <c r="X477" s="146" t="e">
        <f t="shared" ca="1" si="103"/>
        <v>#NAME?</v>
      </c>
      <c r="Y477" s="146" t="e">
        <f t="shared" ca="1" si="104"/>
        <v>#NAME?</v>
      </c>
      <c r="Z477" s="146" t="e">
        <f t="shared" ca="1" si="105"/>
        <v>#NAME?</v>
      </c>
      <c r="AF477" s="13"/>
    </row>
    <row r="478" spans="14:32" ht="15">
      <c r="N478" s="138">
        <v>374</v>
      </c>
      <c r="O478" s="139">
        <f t="shared" ca="1" si="97"/>
        <v>45198</v>
      </c>
      <c r="P478" s="140">
        <f t="shared" ca="1" si="98"/>
        <v>1</v>
      </c>
      <c r="Q478" s="141" t="e">
        <f t="shared" ca="1" si="99"/>
        <v>#NAME?</v>
      </c>
      <c r="R478" s="138" t="e">
        <f ca="1">VLOOKUP(P478,Tabla13[[Aux]:[Dias Mes]],5,FALSE)</f>
        <v>#NAME?</v>
      </c>
      <c r="S478" s="142" t="e">
        <f ca="1">VLOOKUP(P478,Tabla13[[Aux]:[Infla Bid]],9,FALSE)</f>
        <v>#NAME?</v>
      </c>
      <c r="T478" s="142" t="e">
        <f ca="1">VLOOKUP(P478,Tabla13[[Aux]:[Infla Offer]],13,FALSE)</f>
        <v>#NAME?</v>
      </c>
      <c r="U478" s="143" t="e">
        <f t="shared" ca="1" si="101"/>
        <v>#NAME?</v>
      </c>
      <c r="V478" s="143" t="e">
        <f t="shared" ca="1" si="102"/>
        <v>#NAME?</v>
      </c>
      <c r="W478" s="143" t="e">
        <f t="shared" ca="1" si="100"/>
        <v>#NAME?</v>
      </c>
      <c r="X478" s="146" t="e">
        <f t="shared" ca="1" si="103"/>
        <v>#NAME?</v>
      </c>
      <c r="Y478" s="146" t="e">
        <f t="shared" ca="1" si="104"/>
        <v>#NAME?</v>
      </c>
      <c r="Z478" s="146" t="e">
        <f t="shared" ca="1" si="105"/>
        <v>#NAME?</v>
      </c>
      <c r="AF478" s="13"/>
    </row>
    <row r="479" spans="14:32" ht="15">
      <c r="N479" s="138">
        <v>375</v>
      </c>
      <c r="O479" s="139">
        <f t="shared" ca="1" si="97"/>
        <v>45199</v>
      </c>
      <c r="P479" s="140">
        <f t="shared" ca="1" si="98"/>
        <v>1</v>
      </c>
      <c r="Q479" s="141" t="e">
        <f t="shared" ca="1" si="99"/>
        <v>#NAME?</v>
      </c>
      <c r="R479" s="138" t="e">
        <f ca="1">VLOOKUP(P479,Tabla13[[Aux]:[Dias Mes]],5,FALSE)</f>
        <v>#NAME?</v>
      </c>
      <c r="S479" s="142" t="e">
        <f ca="1">VLOOKUP(P479,Tabla13[[Aux]:[Infla Bid]],9,FALSE)</f>
        <v>#NAME?</v>
      </c>
      <c r="T479" s="142" t="e">
        <f ca="1">VLOOKUP(P479,Tabla13[[Aux]:[Infla Offer]],13,FALSE)</f>
        <v>#NAME?</v>
      </c>
      <c r="U479" s="143" t="e">
        <f t="shared" ca="1" si="101"/>
        <v>#NAME?</v>
      </c>
      <c r="V479" s="143" t="e">
        <f t="shared" ca="1" si="102"/>
        <v>#NAME?</v>
      </c>
      <c r="W479" s="143" t="e">
        <f t="shared" ca="1" si="100"/>
        <v>#NAME?</v>
      </c>
      <c r="X479" s="146" t="e">
        <f t="shared" ca="1" si="103"/>
        <v>#NAME?</v>
      </c>
      <c r="Y479" s="146" t="e">
        <f t="shared" ca="1" si="104"/>
        <v>#NAME?</v>
      </c>
      <c r="Z479" s="146" t="e">
        <f t="shared" ca="1" si="105"/>
        <v>#NAME?</v>
      </c>
      <c r="AF479" s="13"/>
    </row>
    <row r="480" spans="14:32" ht="15">
      <c r="N480" s="138">
        <v>376</v>
      </c>
      <c r="O480" s="139">
        <f t="shared" ca="1" si="97"/>
        <v>45200</v>
      </c>
      <c r="P480" s="140">
        <f t="shared" ca="1" si="98"/>
        <v>1</v>
      </c>
      <c r="Q480" s="141" t="e">
        <f t="shared" ca="1" si="99"/>
        <v>#NAME?</v>
      </c>
      <c r="R480" s="138" t="e">
        <f ca="1">VLOOKUP(P480,Tabla13[[Aux]:[Dias Mes]],5,FALSE)</f>
        <v>#NAME?</v>
      </c>
      <c r="S480" s="142" t="e">
        <f ca="1">VLOOKUP(P480,Tabla13[[Aux]:[Infla Bid]],9,FALSE)</f>
        <v>#NAME?</v>
      </c>
      <c r="T480" s="142" t="e">
        <f ca="1">VLOOKUP(P480,Tabla13[[Aux]:[Infla Offer]],13,FALSE)</f>
        <v>#NAME?</v>
      </c>
      <c r="U480" s="143" t="e">
        <f t="shared" ca="1" si="101"/>
        <v>#NAME?</v>
      </c>
      <c r="V480" s="143" t="e">
        <f t="shared" ca="1" si="102"/>
        <v>#NAME?</v>
      </c>
      <c r="W480" s="143" t="e">
        <f t="shared" ca="1" si="100"/>
        <v>#NAME?</v>
      </c>
      <c r="X480" s="146" t="e">
        <f t="shared" ca="1" si="103"/>
        <v>#NAME?</v>
      </c>
      <c r="Y480" s="146" t="e">
        <f t="shared" ca="1" si="104"/>
        <v>#NAME?</v>
      </c>
      <c r="Z480" s="146" t="e">
        <f t="shared" ca="1" si="105"/>
        <v>#NAME?</v>
      </c>
      <c r="AF480" s="13"/>
    </row>
    <row r="481" spans="14:32" ht="15">
      <c r="N481" s="138">
        <v>377</v>
      </c>
      <c r="O481" s="139">
        <f t="shared" ca="1" si="97"/>
        <v>45201</v>
      </c>
      <c r="P481" s="140">
        <f t="shared" ca="1" si="98"/>
        <v>1</v>
      </c>
      <c r="Q481" s="141" t="e">
        <f t="shared" ca="1" si="99"/>
        <v>#NAME?</v>
      </c>
      <c r="R481" s="138" t="e">
        <f ca="1">VLOOKUP(P481,Tabla13[[Aux]:[Dias Mes]],5,FALSE)</f>
        <v>#NAME?</v>
      </c>
      <c r="S481" s="142" t="e">
        <f ca="1">VLOOKUP(P481,Tabla13[[Aux]:[Infla Bid]],9,FALSE)</f>
        <v>#NAME?</v>
      </c>
      <c r="T481" s="142" t="e">
        <f ca="1">VLOOKUP(P481,Tabla13[[Aux]:[Infla Offer]],13,FALSE)</f>
        <v>#NAME?</v>
      </c>
      <c r="U481" s="143" t="e">
        <f t="shared" ca="1" si="101"/>
        <v>#NAME?</v>
      </c>
      <c r="V481" s="143" t="e">
        <f t="shared" ca="1" si="102"/>
        <v>#NAME?</v>
      </c>
      <c r="W481" s="143" t="e">
        <f t="shared" ca="1" si="100"/>
        <v>#NAME?</v>
      </c>
      <c r="X481" s="146" t="e">
        <f t="shared" ca="1" si="103"/>
        <v>#NAME?</v>
      </c>
      <c r="Y481" s="146" t="e">
        <f t="shared" ca="1" si="104"/>
        <v>#NAME?</v>
      </c>
      <c r="Z481" s="146" t="e">
        <f t="shared" ca="1" si="105"/>
        <v>#NAME?</v>
      </c>
      <c r="AF481" s="13"/>
    </row>
    <row r="482" spans="14:32" ht="15">
      <c r="N482" s="138">
        <v>378</v>
      </c>
      <c r="O482" s="139">
        <f t="shared" ca="1" si="97"/>
        <v>45202</v>
      </c>
      <c r="P482" s="140">
        <f t="shared" ca="1" si="98"/>
        <v>1</v>
      </c>
      <c r="Q482" s="141" t="e">
        <f t="shared" ca="1" si="99"/>
        <v>#NAME?</v>
      </c>
      <c r="R482" s="138" t="e">
        <f ca="1">VLOOKUP(P482,Tabla13[[Aux]:[Dias Mes]],5,FALSE)</f>
        <v>#NAME?</v>
      </c>
      <c r="S482" s="142" t="e">
        <f ca="1">VLOOKUP(P482,Tabla13[[Aux]:[Infla Bid]],9,FALSE)</f>
        <v>#NAME?</v>
      </c>
      <c r="T482" s="142" t="e">
        <f ca="1">VLOOKUP(P482,Tabla13[[Aux]:[Infla Offer]],13,FALSE)</f>
        <v>#NAME?</v>
      </c>
      <c r="U482" s="143" t="e">
        <f t="shared" ca="1" si="101"/>
        <v>#NAME?</v>
      </c>
      <c r="V482" s="143" t="e">
        <f t="shared" ca="1" si="102"/>
        <v>#NAME?</v>
      </c>
      <c r="W482" s="143" t="e">
        <f t="shared" ca="1" si="100"/>
        <v>#NAME?</v>
      </c>
      <c r="X482" s="146" t="e">
        <f t="shared" ca="1" si="103"/>
        <v>#NAME?</v>
      </c>
      <c r="Y482" s="146" t="e">
        <f t="shared" ca="1" si="104"/>
        <v>#NAME?</v>
      </c>
      <c r="Z482" s="146" t="e">
        <f t="shared" ca="1" si="105"/>
        <v>#NAME?</v>
      </c>
      <c r="AF482" s="13"/>
    </row>
    <row r="483" spans="14:32" ht="15">
      <c r="N483" s="138">
        <v>379</v>
      </c>
      <c r="O483" s="139">
        <f t="shared" ca="1" si="97"/>
        <v>45203</v>
      </c>
      <c r="P483" s="140">
        <f t="shared" ca="1" si="98"/>
        <v>1</v>
      </c>
      <c r="Q483" s="141" t="e">
        <f t="shared" ca="1" si="99"/>
        <v>#NAME?</v>
      </c>
      <c r="R483" s="138" t="e">
        <f ca="1">VLOOKUP(P483,Tabla13[[Aux]:[Dias Mes]],5,FALSE)</f>
        <v>#NAME?</v>
      </c>
      <c r="S483" s="142" t="e">
        <f ca="1">VLOOKUP(P483,Tabla13[[Aux]:[Infla Bid]],9,FALSE)</f>
        <v>#NAME?</v>
      </c>
      <c r="T483" s="142" t="e">
        <f ca="1">VLOOKUP(P483,Tabla13[[Aux]:[Infla Offer]],13,FALSE)</f>
        <v>#NAME?</v>
      </c>
      <c r="U483" s="143" t="e">
        <f t="shared" ca="1" si="101"/>
        <v>#NAME?</v>
      </c>
      <c r="V483" s="143" t="e">
        <f t="shared" ca="1" si="102"/>
        <v>#NAME?</v>
      </c>
      <c r="W483" s="143" t="e">
        <f t="shared" ca="1" si="100"/>
        <v>#NAME?</v>
      </c>
      <c r="X483" s="146" t="e">
        <f t="shared" ca="1" si="103"/>
        <v>#NAME?</v>
      </c>
      <c r="Y483" s="146" t="e">
        <f t="shared" ca="1" si="104"/>
        <v>#NAME?</v>
      </c>
      <c r="Z483" s="146" t="e">
        <f t="shared" ca="1" si="105"/>
        <v>#NAME?</v>
      </c>
      <c r="AF483" s="13"/>
    </row>
    <row r="484" spans="14:32" ht="15">
      <c r="N484" s="138">
        <v>380</v>
      </c>
      <c r="O484" s="139">
        <f t="shared" ca="1" si="97"/>
        <v>45204</v>
      </c>
      <c r="P484" s="140">
        <f t="shared" ca="1" si="98"/>
        <v>1</v>
      </c>
      <c r="Q484" s="141" t="e">
        <f t="shared" ca="1" si="99"/>
        <v>#NAME?</v>
      </c>
      <c r="R484" s="138" t="e">
        <f ca="1">VLOOKUP(P484,Tabla13[[Aux]:[Dias Mes]],5,FALSE)</f>
        <v>#NAME?</v>
      </c>
      <c r="S484" s="142" t="e">
        <f ca="1">VLOOKUP(P484,Tabla13[[Aux]:[Infla Bid]],9,FALSE)</f>
        <v>#NAME?</v>
      </c>
      <c r="T484" s="142" t="e">
        <f ca="1">VLOOKUP(P484,Tabla13[[Aux]:[Infla Offer]],13,FALSE)</f>
        <v>#NAME?</v>
      </c>
      <c r="U484" s="143" t="e">
        <f t="shared" ca="1" si="101"/>
        <v>#NAME?</v>
      </c>
      <c r="V484" s="143" t="e">
        <f t="shared" ca="1" si="102"/>
        <v>#NAME?</v>
      </c>
      <c r="W484" s="143" t="e">
        <f t="shared" ca="1" si="100"/>
        <v>#NAME?</v>
      </c>
      <c r="X484" s="146" t="e">
        <f t="shared" ca="1" si="103"/>
        <v>#NAME?</v>
      </c>
      <c r="Y484" s="146" t="e">
        <f t="shared" ca="1" si="104"/>
        <v>#NAME?</v>
      </c>
      <c r="Z484" s="146" t="e">
        <f t="shared" ca="1" si="105"/>
        <v>#NAME?</v>
      </c>
      <c r="AF484" s="13"/>
    </row>
    <row r="485" spans="14:32" ht="15">
      <c r="N485" s="138">
        <v>381</v>
      </c>
      <c r="O485" s="139">
        <f t="shared" ca="1" si="97"/>
        <v>45205</v>
      </c>
      <c r="P485" s="140">
        <f t="shared" ca="1" si="98"/>
        <v>1</v>
      </c>
      <c r="Q485" s="141" t="e">
        <f t="shared" ca="1" si="99"/>
        <v>#NAME?</v>
      </c>
      <c r="R485" s="138" t="e">
        <f ca="1">VLOOKUP(P485,Tabla13[[Aux]:[Dias Mes]],5,FALSE)</f>
        <v>#NAME?</v>
      </c>
      <c r="S485" s="142" t="e">
        <f ca="1">VLOOKUP(P485,Tabla13[[Aux]:[Infla Bid]],9,FALSE)</f>
        <v>#NAME?</v>
      </c>
      <c r="T485" s="142" t="e">
        <f ca="1">VLOOKUP(P485,Tabla13[[Aux]:[Infla Offer]],13,FALSE)</f>
        <v>#NAME?</v>
      </c>
      <c r="U485" s="143" t="e">
        <f t="shared" ca="1" si="101"/>
        <v>#NAME?</v>
      </c>
      <c r="V485" s="143" t="e">
        <f t="shared" ca="1" si="102"/>
        <v>#NAME?</v>
      </c>
      <c r="W485" s="143" t="e">
        <f t="shared" ca="1" si="100"/>
        <v>#NAME?</v>
      </c>
      <c r="X485" s="146" t="e">
        <f t="shared" ca="1" si="103"/>
        <v>#NAME?</v>
      </c>
      <c r="Y485" s="146" t="e">
        <f t="shared" ca="1" si="104"/>
        <v>#NAME?</v>
      </c>
      <c r="Z485" s="146" t="e">
        <f t="shared" ca="1" si="105"/>
        <v>#NAME?</v>
      </c>
      <c r="AF485" s="13"/>
    </row>
    <row r="486" spans="14:32" ht="15">
      <c r="N486" s="138">
        <v>382</v>
      </c>
      <c r="O486" s="139">
        <f t="shared" ca="1" si="97"/>
        <v>45206</v>
      </c>
      <c r="P486" s="140">
        <f t="shared" ca="1" si="98"/>
        <v>1</v>
      </c>
      <c r="Q486" s="141" t="e">
        <f t="shared" ca="1" si="99"/>
        <v>#NAME?</v>
      </c>
      <c r="R486" s="138" t="e">
        <f ca="1">VLOOKUP(P486,Tabla13[[Aux]:[Dias Mes]],5,FALSE)</f>
        <v>#NAME?</v>
      </c>
      <c r="S486" s="142" t="e">
        <f ca="1">VLOOKUP(P486,Tabla13[[Aux]:[Infla Bid]],9,FALSE)</f>
        <v>#NAME?</v>
      </c>
      <c r="T486" s="142" t="e">
        <f ca="1">VLOOKUP(P486,Tabla13[[Aux]:[Infla Offer]],13,FALSE)</f>
        <v>#NAME?</v>
      </c>
      <c r="U486" s="143" t="e">
        <f t="shared" ca="1" si="101"/>
        <v>#NAME?</v>
      </c>
      <c r="V486" s="143" t="e">
        <f t="shared" ca="1" si="102"/>
        <v>#NAME?</v>
      </c>
      <c r="W486" s="143" t="e">
        <f t="shared" ca="1" si="100"/>
        <v>#NAME?</v>
      </c>
      <c r="X486" s="146" t="e">
        <f t="shared" ca="1" si="103"/>
        <v>#NAME?</v>
      </c>
      <c r="Y486" s="146" t="e">
        <f t="shared" ca="1" si="104"/>
        <v>#NAME?</v>
      </c>
      <c r="Z486" s="146" t="e">
        <f t="shared" ca="1" si="105"/>
        <v>#NAME?</v>
      </c>
      <c r="AF486" s="13"/>
    </row>
    <row r="487" spans="14:32" ht="15">
      <c r="N487" s="138">
        <v>383</v>
      </c>
      <c r="O487" s="139">
        <f t="shared" ca="1" si="97"/>
        <v>45207</v>
      </c>
      <c r="P487" s="140">
        <f t="shared" ca="1" si="98"/>
        <v>1</v>
      </c>
      <c r="Q487" s="141" t="e">
        <f t="shared" ca="1" si="99"/>
        <v>#NAME?</v>
      </c>
      <c r="R487" s="138" t="e">
        <f ca="1">VLOOKUP(P487,Tabla13[[Aux]:[Dias Mes]],5,FALSE)</f>
        <v>#NAME?</v>
      </c>
      <c r="S487" s="142" t="e">
        <f ca="1">VLOOKUP(P487,Tabla13[[Aux]:[Infla Bid]],9,FALSE)</f>
        <v>#NAME?</v>
      </c>
      <c r="T487" s="142" t="e">
        <f ca="1">VLOOKUP(P487,Tabla13[[Aux]:[Infla Offer]],13,FALSE)</f>
        <v>#NAME?</v>
      </c>
      <c r="U487" s="143" t="e">
        <f t="shared" ca="1" si="101"/>
        <v>#NAME?</v>
      </c>
      <c r="V487" s="143" t="e">
        <f t="shared" ca="1" si="102"/>
        <v>#NAME?</v>
      </c>
      <c r="W487" s="143" t="e">
        <f t="shared" ca="1" si="100"/>
        <v>#NAME?</v>
      </c>
      <c r="X487" s="146" t="e">
        <f t="shared" ca="1" si="103"/>
        <v>#NAME?</v>
      </c>
      <c r="Y487" s="146" t="e">
        <f t="shared" ca="1" si="104"/>
        <v>#NAME?</v>
      </c>
      <c r="Z487" s="146" t="e">
        <f t="shared" ca="1" si="105"/>
        <v>#NAME?</v>
      </c>
      <c r="AF487" s="13"/>
    </row>
    <row r="488" spans="14:32" ht="15">
      <c r="N488" s="138">
        <v>384</v>
      </c>
      <c r="O488" s="139">
        <f t="shared" ref="O488:O551" ca="1" si="106">+N488+TODAY()+$O$102</f>
        <v>45208</v>
      </c>
      <c r="P488" s="140">
        <f t="shared" ref="P488:P551" ca="1" si="107">IF(DAY(O488)=9,MATCH(O488,$Q$75:$Q$100,1)-1,IFERROR(MATCH(O488,$Q$75:$Q$100,1),0))</f>
        <v>0</v>
      </c>
      <c r="Q488" s="141">
        <f t="shared" ref="Q488:Q551" ca="1" si="108">R488-(VLOOKUP(P488,$O$75:$Q$100,3,FALSE)-O488)</f>
        <v>457</v>
      </c>
      <c r="R488" s="138">
        <f ca="1">VLOOKUP(P488,Tabla13[[Aux]:[Dias Mes]],5,FALSE)</f>
        <v>31</v>
      </c>
      <c r="S488" s="142">
        <f ca="1">VLOOKUP(P488,Tabla13[[Aux]:[Infla Bid]],9,FALSE)</f>
        <v>1.2E-2</v>
      </c>
      <c r="T488" s="142">
        <f ca="1">VLOOKUP(P488,Tabla13[[Aux]:[Infla Offer]],13,FALSE)</f>
        <v>1.2E-2</v>
      </c>
      <c r="U488" s="143" t="e">
        <f t="shared" ca="1" si="101"/>
        <v>#NAME?</v>
      </c>
      <c r="V488" s="143" t="e">
        <f t="shared" ca="1" si="102"/>
        <v>#NAME?</v>
      </c>
      <c r="W488" s="143" t="e">
        <f t="shared" ref="W488:W551" ca="1" si="109">AVERAGE(U488:V488)</f>
        <v>#NAME?</v>
      </c>
      <c r="X488" s="146" t="e">
        <f t="shared" ca="1" si="103"/>
        <v>#NAME?</v>
      </c>
      <c r="Y488" s="146" t="e">
        <f t="shared" ca="1" si="104"/>
        <v>#NAME?</v>
      </c>
      <c r="Z488" s="146" t="e">
        <f t="shared" ca="1" si="105"/>
        <v>#NAME?</v>
      </c>
      <c r="AF488" s="13"/>
    </row>
    <row r="489" spans="14:32" ht="15">
      <c r="N489" s="138">
        <v>385</v>
      </c>
      <c r="O489" s="139">
        <f t="shared" ca="1" si="106"/>
        <v>45209</v>
      </c>
      <c r="P489" s="140">
        <f t="shared" ca="1" si="107"/>
        <v>1</v>
      </c>
      <c r="Q489" s="141" t="e">
        <f t="shared" ca="1" si="108"/>
        <v>#NAME?</v>
      </c>
      <c r="R489" s="138" t="e">
        <f ca="1">VLOOKUP(P489,Tabla13[[Aux]:[Dias Mes]],5,FALSE)</f>
        <v>#NAME?</v>
      </c>
      <c r="S489" s="142" t="e">
        <f ca="1">VLOOKUP(P489,Tabla13[[Aux]:[Infla Bid]],9,FALSE)</f>
        <v>#NAME?</v>
      </c>
      <c r="T489" s="142" t="e">
        <f ca="1">VLOOKUP(P489,Tabla13[[Aux]:[Infla Offer]],13,FALSE)</f>
        <v>#NAME?</v>
      </c>
      <c r="U489" s="143" t="e">
        <f t="shared" ref="U489:U552" ca="1" si="110">U488*(1+S489)^(1/R489)</f>
        <v>#NAME?</v>
      </c>
      <c r="V489" s="143" t="e">
        <f t="shared" ref="V489:V552" ca="1" si="111">V488*(1+T489)^(1/R489)</f>
        <v>#NAME?</v>
      </c>
      <c r="W489" s="143" t="e">
        <f t="shared" ca="1" si="109"/>
        <v>#NAME?</v>
      </c>
      <c r="X489" s="146" t="e">
        <f t="shared" ref="X489:X552" ca="1" si="112">(U489/$U$104-1)*360/N489</f>
        <v>#NAME?</v>
      </c>
      <c r="Y489" s="146" t="e">
        <f t="shared" ref="Y489:Y552" ca="1" si="113">(V489/$V$104-1)*360/N489</f>
        <v>#NAME?</v>
      </c>
      <c r="Z489" s="146" t="e">
        <f t="shared" ref="Z489:Z552" ca="1" si="114">+(Y489+X489)/2</f>
        <v>#NAME?</v>
      </c>
      <c r="AF489" s="13"/>
    </row>
    <row r="490" spans="14:32" ht="15">
      <c r="N490" s="138">
        <v>386</v>
      </c>
      <c r="O490" s="139">
        <f t="shared" ca="1" si="106"/>
        <v>45210</v>
      </c>
      <c r="P490" s="140">
        <f t="shared" ca="1" si="107"/>
        <v>1</v>
      </c>
      <c r="Q490" s="141" t="e">
        <f t="shared" ca="1" si="108"/>
        <v>#NAME?</v>
      </c>
      <c r="R490" s="138" t="e">
        <f ca="1">VLOOKUP(P490,Tabla13[[Aux]:[Dias Mes]],5,FALSE)</f>
        <v>#NAME?</v>
      </c>
      <c r="S490" s="142" t="e">
        <f ca="1">VLOOKUP(P490,Tabla13[[Aux]:[Infla Bid]],9,FALSE)</f>
        <v>#NAME?</v>
      </c>
      <c r="T490" s="142" t="e">
        <f ca="1">VLOOKUP(P490,Tabla13[[Aux]:[Infla Offer]],13,FALSE)</f>
        <v>#NAME?</v>
      </c>
      <c r="U490" s="143" t="e">
        <f t="shared" ca="1" si="110"/>
        <v>#NAME?</v>
      </c>
      <c r="V490" s="143" t="e">
        <f t="shared" ca="1" si="111"/>
        <v>#NAME?</v>
      </c>
      <c r="W490" s="143" t="e">
        <f t="shared" ca="1" si="109"/>
        <v>#NAME?</v>
      </c>
      <c r="X490" s="146" t="e">
        <f t="shared" ca="1" si="112"/>
        <v>#NAME?</v>
      </c>
      <c r="Y490" s="146" t="e">
        <f t="shared" ca="1" si="113"/>
        <v>#NAME?</v>
      </c>
      <c r="Z490" s="146" t="e">
        <f t="shared" ca="1" si="114"/>
        <v>#NAME?</v>
      </c>
      <c r="AF490" s="13"/>
    </row>
    <row r="491" spans="14:32" ht="15">
      <c r="N491" s="138">
        <v>387</v>
      </c>
      <c r="O491" s="139">
        <f t="shared" ca="1" si="106"/>
        <v>45211</v>
      </c>
      <c r="P491" s="140">
        <f t="shared" ca="1" si="107"/>
        <v>1</v>
      </c>
      <c r="Q491" s="141" t="e">
        <f t="shared" ca="1" si="108"/>
        <v>#NAME?</v>
      </c>
      <c r="R491" s="138" t="e">
        <f ca="1">VLOOKUP(P491,Tabla13[[Aux]:[Dias Mes]],5,FALSE)</f>
        <v>#NAME?</v>
      </c>
      <c r="S491" s="142" t="e">
        <f ca="1">VLOOKUP(P491,Tabla13[[Aux]:[Infla Bid]],9,FALSE)</f>
        <v>#NAME?</v>
      </c>
      <c r="T491" s="142" t="e">
        <f ca="1">VLOOKUP(P491,Tabla13[[Aux]:[Infla Offer]],13,FALSE)</f>
        <v>#NAME?</v>
      </c>
      <c r="U491" s="143" t="e">
        <f t="shared" ca="1" si="110"/>
        <v>#NAME?</v>
      </c>
      <c r="V491" s="143" t="e">
        <f t="shared" ca="1" si="111"/>
        <v>#NAME?</v>
      </c>
      <c r="W491" s="143" t="e">
        <f t="shared" ca="1" si="109"/>
        <v>#NAME?</v>
      </c>
      <c r="X491" s="146" t="e">
        <f t="shared" ca="1" si="112"/>
        <v>#NAME?</v>
      </c>
      <c r="Y491" s="146" t="e">
        <f t="shared" ca="1" si="113"/>
        <v>#NAME?</v>
      </c>
      <c r="Z491" s="146" t="e">
        <f t="shared" ca="1" si="114"/>
        <v>#NAME?</v>
      </c>
      <c r="AF491" s="13"/>
    </row>
    <row r="492" spans="14:32" ht="15">
      <c r="N492" s="138">
        <v>388</v>
      </c>
      <c r="O492" s="139">
        <f t="shared" ca="1" si="106"/>
        <v>45212</v>
      </c>
      <c r="P492" s="140">
        <f t="shared" ca="1" si="107"/>
        <v>1</v>
      </c>
      <c r="Q492" s="141" t="e">
        <f t="shared" ca="1" si="108"/>
        <v>#NAME?</v>
      </c>
      <c r="R492" s="138" t="e">
        <f ca="1">VLOOKUP(P492,Tabla13[[Aux]:[Dias Mes]],5,FALSE)</f>
        <v>#NAME?</v>
      </c>
      <c r="S492" s="142" t="e">
        <f ca="1">VLOOKUP(P492,Tabla13[[Aux]:[Infla Bid]],9,FALSE)</f>
        <v>#NAME?</v>
      </c>
      <c r="T492" s="142" t="e">
        <f ca="1">VLOOKUP(P492,Tabla13[[Aux]:[Infla Offer]],13,FALSE)</f>
        <v>#NAME?</v>
      </c>
      <c r="U492" s="143" t="e">
        <f t="shared" ca="1" si="110"/>
        <v>#NAME?</v>
      </c>
      <c r="V492" s="143" t="e">
        <f t="shared" ca="1" si="111"/>
        <v>#NAME?</v>
      </c>
      <c r="W492" s="143" t="e">
        <f t="shared" ca="1" si="109"/>
        <v>#NAME?</v>
      </c>
      <c r="X492" s="146" t="e">
        <f t="shared" ca="1" si="112"/>
        <v>#NAME?</v>
      </c>
      <c r="Y492" s="146" t="e">
        <f t="shared" ca="1" si="113"/>
        <v>#NAME?</v>
      </c>
      <c r="Z492" s="146" t="e">
        <f t="shared" ca="1" si="114"/>
        <v>#NAME?</v>
      </c>
      <c r="AF492" s="13"/>
    </row>
    <row r="493" spans="14:32" ht="15">
      <c r="N493" s="138">
        <v>389</v>
      </c>
      <c r="O493" s="139">
        <f t="shared" ca="1" si="106"/>
        <v>45213</v>
      </c>
      <c r="P493" s="140">
        <f t="shared" ca="1" si="107"/>
        <v>1</v>
      </c>
      <c r="Q493" s="141" t="e">
        <f t="shared" ca="1" si="108"/>
        <v>#NAME?</v>
      </c>
      <c r="R493" s="138" t="e">
        <f ca="1">VLOOKUP(P493,Tabla13[[Aux]:[Dias Mes]],5,FALSE)</f>
        <v>#NAME?</v>
      </c>
      <c r="S493" s="142" t="e">
        <f ca="1">VLOOKUP(P493,Tabla13[[Aux]:[Infla Bid]],9,FALSE)</f>
        <v>#NAME?</v>
      </c>
      <c r="T493" s="142" t="e">
        <f ca="1">VLOOKUP(P493,Tabla13[[Aux]:[Infla Offer]],13,FALSE)</f>
        <v>#NAME?</v>
      </c>
      <c r="U493" s="143" t="e">
        <f t="shared" ca="1" si="110"/>
        <v>#NAME?</v>
      </c>
      <c r="V493" s="143" t="e">
        <f t="shared" ca="1" si="111"/>
        <v>#NAME?</v>
      </c>
      <c r="W493" s="143" t="e">
        <f t="shared" ca="1" si="109"/>
        <v>#NAME?</v>
      </c>
      <c r="X493" s="146" t="e">
        <f t="shared" ca="1" si="112"/>
        <v>#NAME?</v>
      </c>
      <c r="Y493" s="146" t="e">
        <f t="shared" ca="1" si="113"/>
        <v>#NAME?</v>
      </c>
      <c r="Z493" s="146" t="e">
        <f t="shared" ca="1" si="114"/>
        <v>#NAME?</v>
      </c>
      <c r="AF493" s="13"/>
    </row>
    <row r="494" spans="14:32" ht="15">
      <c r="N494" s="138">
        <v>390</v>
      </c>
      <c r="O494" s="139">
        <f t="shared" ca="1" si="106"/>
        <v>45214</v>
      </c>
      <c r="P494" s="140">
        <f t="shared" ca="1" si="107"/>
        <v>1</v>
      </c>
      <c r="Q494" s="141" t="e">
        <f t="shared" ca="1" si="108"/>
        <v>#NAME?</v>
      </c>
      <c r="R494" s="138" t="e">
        <f ca="1">VLOOKUP(P494,Tabla13[[Aux]:[Dias Mes]],5,FALSE)</f>
        <v>#NAME?</v>
      </c>
      <c r="S494" s="142" t="e">
        <f ca="1">VLOOKUP(P494,Tabla13[[Aux]:[Infla Bid]],9,FALSE)</f>
        <v>#NAME?</v>
      </c>
      <c r="T494" s="142" t="e">
        <f ca="1">VLOOKUP(P494,Tabla13[[Aux]:[Infla Offer]],13,FALSE)</f>
        <v>#NAME?</v>
      </c>
      <c r="U494" s="143" t="e">
        <f t="shared" ca="1" si="110"/>
        <v>#NAME?</v>
      </c>
      <c r="V494" s="143" t="e">
        <f t="shared" ca="1" si="111"/>
        <v>#NAME?</v>
      </c>
      <c r="W494" s="143" t="e">
        <f t="shared" ca="1" si="109"/>
        <v>#NAME?</v>
      </c>
      <c r="X494" s="146" t="e">
        <f t="shared" ca="1" si="112"/>
        <v>#NAME?</v>
      </c>
      <c r="Y494" s="146" t="e">
        <f t="shared" ca="1" si="113"/>
        <v>#NAME?</v>
      </c>
      <c r="Z494" s="146" t="e">
        <f t="shared" ca="1" si="114"/>
        <v>#NAME?</v>
      </c>
      <c r="AF494" s="13"/>
    </row>
    <row r="495" spans="14:32" ht="15">
      <c r="N495" s="138">
        <v>391</v>
      </c>
      <c r="O495" s="139">
        <f t="shared" ca="1" si="106"/>
        <v>45215</v>
      </c>
      <c r="P495" s="140">
        <f t="shared" ca="1" si="107"/>
        <v>1</v>
      </c>
      <c r="Q495" s="141" t="e">
        <f t="shared" ca="1" si="108"/>
        <v>#NAME?</v>
      </c>
      <c r="R495" s="138" t="e">
        <f ca="1">VLOOKUP(P495,Tabla13[[Aux]:[Dias Mes]],5,FALSE)</f>
        <v>#NAME?</v>
      </c>
      <c r="S495" s="142" t="e">
        <f ca="1">VLOOKUP(P495,Tabla13[[Aux]:[Infla Bid]],9,FALSE)</f>
        <v>#NAME?</v>
      </c>
      <c r="T495" s="142" t="e">
        <f ca="1">VLOOKUP(P495,Tabla13[[Aux]:[Infla Offer]],13,FALSE)</f>
        <v>#NAME?</v>
      </c>
      <c r="U495" s="143" t="e">
        <f t="shared" ca="1" si="110"/>
        <v>#NAME?</v>
      </c>
      <c r="V495" s="143" t="e">
        <f t="shared" ca="1" si="111"/>
        <v>#NAME?</v>
      </c>
      <c r="W495" s="143" t="e">
        <f t="shared" ca="1" si="109"/>
        <v>#NAME?</v>
      </c>
      <c r="X495" s="146" t="e">
        <f t="shared" ca="1" si="112"/>
        <v>#NAME?</v>
      </c>
      <c r="Y495" s="146" t="e">
        <f t="shared" ca="1" si="113"/>
        <v>#NAME?</v>
      </c>
      <c r="Z495" s="146" t="e">
        <f t="shared" ca="1" si="114"/>
        <v>#NAME?</v>
      </c>
      <c r="AF495" s="13"/>
    </row>
    <row r="496" spans="14:32" ht="15">
      <c r="N496" s="138">
        <v>392</v>
      </c>
      <c r="O496" s="139">
        <f t="shared" ca="1" si="106"/>
        <v>45216</v>
      </c>
      <c r="P496" s="140">
        <f t="shared" ca="1" si="107"/>
        <v>1</v>
      </c>
      <c r="Q496" s="141" t="e">
        <f t="shared" ca="1" si="108"/>
        <v>#NAME?</v>
      </c>
      <c r="R496" s="138" t="e">
        <f ca="1">VLOOKUP(P496,Tabla13[[Aux]:[Dias Mes]],5,FALSE)</f>
        <v>#NAME?</v>
      </c>
      <c r="S496" s="142" t="e">
        <f ca="1">VLOOKUP(P496,Tabla13[[Aux]:[Infla Bid]],9,FALSE)</f>
        <v>#NAME?</v>
      </c>
      <c r="T496" s="142" t="e">
        <f ca="1">VLOOKUP(P496,Tabla13[[Aux]:[Infla Offer]],13,FALSE)</f>
        <v>#NAME?</v>
      </c>
      <c r="U496" s="143" t="e">
        <f t="shared" ca="1" si="110"/>
        <v>#NAME?</v>
      </c>
      <c r="V496" s="143" t="e">
        <f t="shared" ca="1" si="111"/>
        <v>#NAME?</v>
      </c>
      <c r="W496" s="143" t="e">
        <f t="shared" ca="1" si="109"/>
        <v>#NAME?</v>
      </c>
      <c r="X496" s="146" t="e">
        <f t="shared" ca="1" si="112"/>
        <v>#NAME?</v>
      </c>
      <c r="Y496" s="146" t="e">
        <f t="shared" ca="1" si="113"/>
        <v>#NAME?</v>
      </c>
      <c r="Z496" s="146" t="e">
        <f t="shared" ca="1" si="114"/>
        <v>#NAME?</v>
      </c>
      <c r="AF496" s="13"/>
    </row>
    <row r="497" spans="14:32" ht="15">
      <c r="N497" s="138">
        <v>393</v>
      </c>
      <c r="O497" s="139">
        <f t="shared" ca="1" si="106"/>
        <v>45217</v>
      </c>
      <c r="P497" s="140">
        <f t="shared" ca="1" si="107"/>
        <v>1</v>
      </c>
      <c r="Q497" s="141" t="e">
        <f t="shared" ca="1" si="108"/>
        <v>#NAME?</v>
      </c>
      <c r="R497" s="138" t="e">
        <f ca="1">VLOOKUP(P497,Tabla13[[Aux]:[Dias Mes]],5,FALSE)</f>
        <v>#NAME?</v>
      </c>
      <c r="S497" s="142" t="e">
        <f ca="1">VLOOKUP(P497,Tabla13[[Aux]:[Infla Bid]],9,FALSE)</f>
        <v>#NAME?</v>
      </c>
      <c r="T497" s="142" t="e">
        <f ca="1">VLOOKUP(P497,Tabla13[[Aux]:[Infla Offer]],13,FALSE)</f>
        <v>#NAME?</v>
      </c>
      <c r="U497" s="143" t="e">
        <f t="shared" ca="1" si="110"/>
        <v>#NAME?</v>
      </c>
      <c r="V497" s="143" t="e">
        <f t="shared" ca="1" si="111"/>
        <v>#NAME?</v>
      </c>
      <c r="W497" s="143" t="e">
        <f t="shared" ca="1" si="109"/>
        <v>#NAME?</v>
      </c>
      <c r="X497" s="146" t="e">
        <f t="shared" ca="1" si="112"/>
        <v>#NAME?</v>
      </c>
      <c r="Y497" s="146" t="e">
        <f t="shared" ca="1" si="113"/>
        <v>#NAME?</v>
      </c>
      <c r="Z497" s="146" t="e">
        <f t="shared" ca="1" si="114"/>
        <v>#NAME?</v>
      </c>
      <c r="AF497" s="13"/>
    </row>
    <row r="498" spans="14:32" ht="15">
      <c r="N498" s="138">
        <v>394</v>
      </c>
      <c r="O498" s="139">
        <f t="shared" ca="1" si="106"/>
        <v>45218</v>
      </c>
      <c r="P498" s="140">
        <f t="shared" ca="1" si="107"/>
        <v>1</v>
      </c>
      <c r="Q498" s="141" t="e">
        <f t="shared" ca="1" si="108"/>
        <v>#NAME?</v>
      </c>
      <c r="R498" s="138" t="e">
        <f ca="1">VLOOKUP(P498,Tabla13[[Aux]:[Dias Mes]],5,FALSE)</f>
        <v>#NAME?</v>
      </c>
      <c r="S498" s="142" t="e">
        <f ca="1">VLOOKUP(P498,Tabla13[[Aux]:[Infla Bid]],9,FALSE)</f>
        <v>#NAME?</v>
      </c>
      <c r="T498" s="142" t="e">
        <f ca="1">VLOOKUP(P498,Tabla13[[Aux]:[Infla Offer]],13,FALSE)</f>
        <v>#NAME?</v>
      </c>
      <c r="U498" s="143" t="e">
        <f t="shared" ca="1" si="110"/>
        <v>#NAME?</v>
      </c>
      <c r="V498" s="143" t="e">
        <f t="shared" ca="1" si="111"/>
        <v>#NAME?</v>
      </c>
      <c r="W498" s="143" t="e">
        <f t="shared" ca="1" si="109"/>
        <v>#NAME?</v>
      </c>
      <c r="X498" s="146" t="e">
        <f t="shared" ca="1" si="112"/>
        <v>#NAME?</v>
      </c>
      <c r="Y498" s="146" t="e">
        <f t="shared" ca="1" si="113"/>
        <v>#NAME?</v>
      </c>
      <c r="Z498" s="146" t="e">
        <f t="shared" ca="1" si="114"/>
        <v>#NAME?</v>
      </c>
      <c r="AF498" s="13"/>
    </row>
    <row r="499" spans="14:32" ht="15">
      <c r="N499" s="138">
        <v>395</v>
      </c>
      <c r="O499" s="139">
        <f t="shared" ca="1" si="106"/>
        <v>45219</v>
      </c>
      <c r="P499" s="140">
        <f t="shared" ca="1" si="107"/>
        <v>1</v>
      </c>
      <c r="Q499" s="141" t="e">
        <f t="shared" ca="1" si="108"/>
        <v>#NAME?</v>
      </c>
      <c r="R499" s="138" t="e">
        <f ca="1">VLOOKUP(P499,Tabla13[[Aux]:[Dias Mes]],5,FALSE)</f>
        <v>#NAME?</v>
      </c>
      <c r="S499" s="142" t="e">
        <f ca="1">VLOOKUP(P499,Tabla13[[Aux]:[Infla Bid]],9,FALSE)</f>
        <v>#NAME?</v>
      </c>
      <c r="T499" s="142" t="e">
        <f ca="1">VLOOKUP(P499,Tabla13[[Aux]:[Infla Offer]],13,FALSE)</f>
        <v>#NAME?</v>
      </c>
      <c r="U499" s="143" t="e">
        <f t="shared" ca="1" si="110"/>
        <v>#NAME?</v>
      </c>
      <c r="V499" s="143" t="e">
        <f t="shared" ca="1" si="111"/>
        <v>#NAME?</v>
      </c>
      <c r="W499" s="143" t="e">
        <f t="shared" ca="1" si="109"/>
        <v>#NAME?</v>
      </c>
      <c r="X499" s="146" t="e">
        <f t="shared" ca="1" si="112"/>
        <v>#NAME?</v>
      </c>
      <c r="Y499" s="146" t="e">
        <f t="shared" ca="1" si="113"/>
        <v>#NAME?</v>
      </c>
      <c r="Z499" s="146" t="e">
        <f t="shared" ca="1" si="114"/>
        <v>#NAME?</v>
      </c>
      <c r="AF499" s="13"/>
    </row>
    <row r="500" spans="14:32" ht="15">
      <c r="N500" s="138">
        <v>396</v>
      </c>
      <c r="O500" s="139">
        <f t="shared" ca="1" si="106"/>
        <v>45220</v>
      </c>
      <c r="P500" s="140">
        <f t="shared" ca="1" si="107"/>
        <v>1</v>
      </c>
      <c r="Q500" s="141" t="e">
        <f t="shared" ca="1" si="108"/>
        <v>#NAME?</v>
      </c>
      <c r="R500" s="138" t="e">
        <f ca="1">VLOOKUP(P500,Tabla13[[Aux]:[Dias Mes]],5,FALSE)</f>
        <v>#NAME?</v>
      </c>
      <c r="S500" s="142" t="e">
        <f ca="1">VLOOKUP(P500,Tabla13[[Aux]:[Infla Bid]],9,FALSE)</f>
        <v>#NAME?</v>
      </c>
      <c r="T500" s="142" t="e">
        <f ca="1">VLOOKUP(P500,Tabla13[[Aux]:[Infla Offer]],13,FALSE)</f>
        <v>#NAME?</v>
      </c>
      <c r="U500" s="143" t="e">
        <f t="shared" ca="1" si="110"/>
        <v>#NAME?</v>
      </c>
      <c r="V500" s="143" t="e">
        <f t="shared" ca="1" si="111"/>
        <v>#NAME?</v>
      </c>
      <c r="W500" s="143" t="e">
        <f t="shared" ca="1" si="109"/>
        <v>#NAME?</v>
      </c>
      <c r="X500" s="146" t="e">
        <f t="shared" ca="1" si="112"/>
        <v>#NAME?</v>
      </c>
      <c r="Y500" s="146" t="e">
        <f t="shared" ca="1" si="113"/>
        <v>#NAME?</v>
      </c>
      <c r="Z500" s="146" t="e">
        <f t="shared" ca="1" si="114"/>
        <v>#NAME?</v>
      </c>
      <c r="AF500" s="13"/>
    </row>
    <row r="501" spans="14:32" ht="15">
      <c r="N501" s="138">
        <v>397</v>
      </c>
      <c r="O501" s="139">
        <f t="shared" ca="1" si="106"/>
        <v>45221</v>
      </c>
      <c r="P501" s="140">
        <f t="shared" ca="1" si="107"/>
        <v>1</v>
      </c>
      <c r="Q501" s="141" t="e">
        <f t="shared" ca="1" si="108"/>
        <v>#NAME?</v>
      </c>
      <c r="R501" s="138" t="e">
        <f ca="1">VLOOKUP(P501,Tabla13[[Aux]:[Dias Mes]],5,FALSE)</f>
        <v>#NAME?</v>
      </c>
      <c r="S501" s="142" t="e">
        <f ca="1">VLOOKUP(P501,Tabla13[[Aux]:[Infla Bid]],9,FALSE)</f>
        <v>#NAME?</v>
      </c>
      <c r="T501" s="142" t="e">
        <f ca="1">VLOOKUP(P501,Tabla13[[Aux]:[Infla Offer]],13,FALSE)</f>
        <v>#NAME?</v>
      </c>
      <c r="U501" s="143" t="e">
        <f t="shared" ca="1" si="110"/>
        <v>#NAME?</v>
      </c>
      <c r="V501" s="143" t="e">
        <f t="shared" ca="1" si="111"/>
        <v>#NAME?</v>
      </c>
      <c r="W501" s="143" t="e">
        <f t="shared" ca="1" si="109"/>
        <v>#NAME?</v>
      </c>
      <c r="X501" s="146" t="e">
        <f t="shared" ca="1" si="112"/>
        <v>#NAME?</v>
      </c>
      <c r="Y501" s="146" t="e">
        <f t="shared" ca="1" si="113"/>
        <v>#NAME?</v>
      </c>
      <c r="Z501" s="146" t="e">
        <f t="shared" ca="1" si="114"/>
        <v>#NAME?</v>
      </c>
      <c r="AF501" s="13"/>
    </row>
    <row r="502" spans="14:32" ht="15">
      <c r="N502" s="138">
        <v>398</v>
      </c>
      <c r="O502" s="139">
        <f t="shared" ca="1" si="106"/>
        <v>45222</v>
      </c>
      <c r="P502" s="140">
        <f t="shared" ca="1" si="107"/>
        <v>1</v>
      </c>
      <c r="Q502" s="141" t="e">
        <f t="shared" ca="1" si="108"/>
        <v>#NAME?</v>
      </c>
      <c r="R502" s="138" t="e">
        <f ca="1">VLOOKUP(P502,Tabla13[[Aux]:[Dias Mes]],5,FALSE)</f>
        <v>#NAME?</v>
      </c>
      <c r="S502" s="142" t="e">
        <f ca="1">VLOOKUP(P502,Tabla13[[Aux]:[Infla Bid]],9,FALSE)</f>
        <v>#NAME?</v>
      </c>
      <c r="T502" s="142" t="e">
        <f ca="1">VLOOKUP(P502,Tabla13[[Aux]:[Infla Offer]],13,FALSE)</f>
        <v>#NAME?</v>
      </c>
      <c r="U502" s="143" t="e">
        <f t="shared" ca="1" si="110"/>
        <v>#NAME?</v>
      </c>
      <c r="V502" s="143" t="e">
        <f t="shared" ca="1" si="111"/>
        <v>#NAME?</v>
      </c>
      <c r="W502" s="143" t="e">
        <f t="shared" ca="1" si="109"/>
        <v>#NAME?</v>
      </c>
      <c r="X502" s="146" t="e">
        <f t="shared" ca="1" si="112"/>
        <v>#NAME?</v>
      </c>
      <c r="Y502" s="146" t="e">
        <f t="shared" ca="1" si="113"/>
        <v>#NAME?</v>
      </c>
      <c r="Z502" s="146" t="e">
        <f t="shared" ca="1" si="114"/>
        <v>#NAME?</v>
      </c>
      <c r="AF502" s="13"/>
    </row>
    <row r="503" spans="14:32" ht="15">
      <c r="N503" s="138">
        <v>399</v>
      </c>
      <c r="O503" s="139">
        <f t="shared" ca="1" si="106"/>
        <v>45223</v>
      </c>
      <c r="P503" s="140">
        <f t="shared" ca="1" si="107"/>
        <v>1</v>
      </c>
      <c r="Q503" s="141" t="e">
        <f t="shared" ca="1" si="108"/>
        <v>#NAME?</v>
      </c>
      <c r="R503" s="138" t="e">
        <f ca="1">VLOOKUP(P503,Tabla13[[Aux]:[Dias Mes]],5,FALSE)</f>
        <v>#NAME?</v>
      </c>
      <c r="S503" s="142" t="e">
        <f ca="1">VLOOKUP(P503,Tabla13[[Aux]:[Infla Bid]],9,FALSE)</f>
        <v>#NAME?</v>
      </c>
      <c r="T503" s="142" t="e">
        <f ca="1">VLOOKUP(P503,Tabla13[[Aux]:[Infla Offer]],13,FALSE)</f>
        <v>#NAME?</v>
      </c>
      <c r="U503" s="143" t="e">
        <f t="shared" ca="1" si="110"/>
        <v>#NAME?</v>
      </c>
      <c r="V503" s="143" t="e">
        <f t="shared" ca="1" si="111"/>
        <v>#NAME?</v>
      </c>
      <c r="W503" s="143" t="e">
        <f t="shared" ca="1" si="109"/>
        <v>#NAME?</v>
      </c>
      <c r="X503" s="146" t="e">
        <f t="shared" ca="1" si="112"/>
        <v>#NAME?</v>
      </c>
      <c r="Y503" s="146" t="e">
        <f t="shared" ca="1" si="113"/>
        <v>#NAME?</v>
      </c>
      <c r="Z503" s="146" t="e">
        <f t="shared" ca="1" si="114"/>
        <v>#NAME?</v>
      </c>
      <c r="AF503" s="13"/>
    </row>
    <row r="504" spans="14:32" ht="15">
      <c r="N504" s="138">
        <v>400</v>
      </c>
      <c r="O504" s="139">
        <f t="shared" ca="1" si="106"/>
        <v>45224</v>
      </c>
      <c r="P504" s="140">
        <f t="shared" ca="1" si="107"/>
        <v>1</v>
      </c>
      <c r="Q504" s="141" t="e">
        <f t="shared" ca="1" si="108"/>
        <v>#NAME?</v>
      </c>
      <c r="R504" s="138" t="e">
        <f ca="1">VLOOKUP(P504,Tabla13[[Aux]:[Dias Mes]],5,FALSE)</f>
        <v>#NAME?</v>
      </c>
      <c r="S504" s="142" t="e">
        <f ca="1">VLOOKUP(P504,Tabla13[[Aux]:[Infla Bid]],9,FALSE)</f>
        <v>#NAME?</v>
      </c>
      <c r="T504" s="142" t="e">
        <f ca="1">VLOOKUP(P504,Tabla13[[Aux]:[Infla Offer]],13,FALSE)</f>
        <v>#NAME?</v>
      </c>
      <c r="U504" s="143" t="e">
        <f t="shared" ca="1" si="110"/>
        <v>#NAME?</v>
      </c>
      <c r="V504" s="143" t="e">
        <f t="shared" ca="1" si="111"/>
        <v>#NAME?</v>
      </c>
      <c r="W504" s="143" t="e">
        <f t="shared" ca="1" si="109"/>
        <v>#NAME?</v>
      </c>
      <c r="X504" s="146" t="e">
        <f t="shared" ca="1" si="112"/>
        <v>#NAME?</v>
      </c>
      <c r="Y504" s="146" t="e">
        <f t="shared" ca="1" si="113"/>
        <v>#NAME?</v>
      </c>
      <c r="Z504" s="146" t="e">
        <f t="shared" ca="1" si="114"/>
        <v>#NAME?</v>
      </c>
      <c r="AF504" s="13"/>
    </row>
    <row r="505" spans="14:32" ht="15">
      <c r="N505" s="138">
        <v>401</v>
      </c>
      <c r="O505" s="139">
        <f t="shared" ca="1" si="106"/>
        <v>45225</v>
      </c>
      <c r="P505" s="140">
        <f t="shared" ca="1" si="107"/>
        <v>1</v>
      </c>
      <c r="Q505" s="141" t="e">
        <f t="shared" ca="1" si="108"/>
        <v>#NAME?</v>
      </c>
      <c r="R505" s="138" t="e">
        <f ca="1">VLOOKUP(P505,Tabla13[[Aux]:[Dias Mes]],5,FALSE)</f>
        <v>#NAME?</v>
      </c>
      <c r="S505" s="142" t="e">
        <f ca="1">VLOOKUP(P505,Tabla13[[Aux]:[Infla Bid]],9,FALSE)</f>
        <v>#NAME?</v>
      </c>
      <c r="T505" s="142" t="e">
        <f ca="1">VLOOKUP(P505,Tabla13[[Aux]:[Infla Offer]],13,FALSE)</f>
        <v>#NAME?</v>
      </c>
      <c r="U505" s="143" t="e">
        <f t="shared" ca="1" si="110"/>
        <v>#NAME?</v>
      </c>
      <c r="V505" s="143" t="e">
        <f t="shared" ca="1" si="111"/>
        <v>#NAME?</v>
      </c>
      <c r="W505" s="143" t="e">
        <f t="shared" ca="1" si="109"/>
        <v>#NAME?</v>
      </c>
      <c r="X505" s="146" t="e">
        <f t="shared" ca="1" si="112"/>
        <v>#NAME?</v>
      </c>
      <c r="Y505" s="146" t="e">
        <f t="shared" ca="1" si="113"/>
        <v>#NAME?</v>
      </c>
      <c r="Z505" s="146" t="e">
        <f t="shared" ca="1" si="114"/>
        <v>#NAME?</v>
      </c>
      <c r="AF505" s="13"/>
    </row>
    <row r="506" spans="14:32" ht="15">
      <c r="N506" s="138">
        <v>402</v>
      </c>
      <c r="O506" s="139">
        <f t="shared" ca="1" si="106"/>
        <v>45226</v>
      </c>
      <c r="P506" s="140">
        <f t="shared" ca="1" si="107"/>
        <v>1</v>
      </c>
      <c r="Q506" s="141" t="e">
        <f t="shared" ca="1" si="108"/>
        <v>#NAME?</v>
      </c>
      <c r="R506" s="138" t="e">
        <f ca="1">VLOOKUP(P506,Tabla13[[Aux]:[Dias Mes]],5,FALSE)</f>
        <v>#NAME?</v>
      </c>
      <c r="S506" s="142" t="e">
        <f ca="1">VLOOKUP(P506,Tabla13[[Aux]:[Infla Bid]],9,FALSE)</f>
        <v>#NAME?</v>
      </c>
      <c r="T506" s="142" t="e">
        <f ca="1">VLOOKUP(P506,Tabla13[[Aux]:[Infla Offer]],13,FALSE)</f>
        <v>#NAME?</v>
      </c>
      <c r="U506" s="143" t="e">
        <f t="shared" ca="1" si="110"/>
        <v>#NAME?</v>
      </c>
      <c r="V506" s="143" t="e">
        <f t="shared" ca="1" si="111"/>
        <v>#NAME?</v>
      </c>
      <c r="W506" s="143" t="e">
        <f t="shared" ca="1" si="109"/>
        <v>#NAME?</v>
      </c>
      <c r="X506" s="146" t="e">
        <f t="shared" ca="1" si="112"/>
        <v>#NAME?</v>
      </c>
      <c r="Y506" s="146" t="e">
        <f t="shared" ca="1" si="113"/>
        <v>#NAME?</v>
      </c>
      <c r="Z506" s="146" t="e">
        <f t="shared" ca="1" si="114"/>
        <v>#NAME?</v>
      </c>
      <c r="AF506" s="13"/>
    </row>
    <row r="507" spans="14:32" ht="15">
      <c r="N507" s="138">
        <v>403</v>
      </c>
      <c r="O507" s="139">
        <f t="shared" ca="1" si="106"/>
        <v>45227</v>
      </c>
      <c r="P507" s="140">
        <f t="shared" ca="1" si="107"/>
        <v>1</v>
      </c>
      <c r="Q507" s="141" t="e">
        <f t="shared" ca="1" si="108"/>
        <v>#NAME?</v>
      </c>
      <c r="R507" s="138" t="e">
        <f ca="1">VLOOKUP(P507,Tabla13[[Aux]:[Dias Mes]],5,FALSE)</f>
        <v>#NAME?</v>
      </c>
      <c r="S507" s="142" t="e">
        <f ca="1">VLOOKUP(P507,Tabla13[[Aux]:[Infla Bid]],9,FALSE)</f>
        <v>#NAME?</v>
      </c>
      <c r="T507" s="142" t="e">
        <f ca="1">VLOOKUP(P507,Tabla13[[Aux]:[Infla Offer]],13,FALSE)</f>
        <v>#NAME?</v>
      </c>
      <c r="U507" s="143" t="e">
        <f t="shared" ca="1" si="110"/>
        <v>#NAME?</v>
      </c>
      <c r="V507" s="143" t="e">
        <f t="shared" ca="1" si="111"/>
        <v>#NAME?</v>
      </c>
      <c r="W507" s="143" t="e">
        <f t="shared" ca="1" si="109"/>
        <v>#NAME?</v>
      </c>
      <c r="X507" s="146" t="e">
        <f t="shared" ca="1" si="112"/>
        <v>#NAME?</v>
      </c>
      <c r="Y507" s="146" t="e">
        <f t="shared" ca="1" si="113"/>
        <v>#NAME?</v>
      </c>
      <c r="Z507" s="146" t="e">
        <f t="shared" ca="1" si="114"/>
        <v>#NAME?</v>
      </c>
      <c r="AF507" s="13"/>
    </row>
    <row r="508" spans="14:32" ht="15">
      <c r="N508" s="138">
        <v>404</v>
      </c>
      <c r="O508" s="139">
        <f t="shared" ca="1" si="106"/>
        <v>45228</v>
      </c>
      <c r="P508" s="140">
        <f t="shared" ca="1" si="107"/>
        <v>1</v>
      </c>
      <c r="Q508" s="141" t="e">
        <f t="shared" ca="1" si="108"/>
        <v>#NAME?</v>
      </c>
      <c r="R508" s="138" t="e">
        <f ca="1">VLOOKUP(P508,Tabla13[[Aux]:[Dias Mes]],5,FALSE)</f>
        <v>#NAME?</v>
      </c>
      <c r="S508" s="142" t="e">
        <f ca="1">VLOOKUP(P508,Tabla13[[Aux]:[Infla Bid]],9,FALSE)</f>
        <v>#NAME?</v>
      </c>
      <c r="T508" s="142" t="e">
        <f ca="1">VLOOKUP(P508,Tabla13[[Aux]:[Infla Offer]],13,FALSE)</f>
        <v>#NAME?</v>
      </c>
      <c r="U508" s="143" t="e">
        <f t="shared" ca="1" si="110"/>
        <v>#NAME?</v>
      </c>
      <c r="V508" s="143" t="e">
        <f t="shared" ca="1" si="111"/>
        <v>#NAME?</v>
      </c>
      <c r="W508" s="143" t="e">
        <f t="shared" ca="1" si="109"/>
        <v>#NAME?</v>
      </c>
      <c r="X508" s="146" t="e">
        <f t="shared" ca="1" si="112"/>
        <v>#NAME?</v>
      </c>
      <c r="Y508" s="146" t="e">
        <f t="shared" ca="1" si="113"/>
        <v>#NAME?</v>
      </c>
      <c r="Z508" s="146" t="e">
        <f t="shared" ca="1" si="114"/>
        <v>#NAME?</v>
      </c>
      <c r="AF508" s="13"/>
    </row>
    <row r="509" spans="14:32" ht="15">
      <c r="N509" s="138">
        <v>405</v>
      </c>
      <c r="O509" s="139">
        <f t="shared" ca="1" si="106"/>
        <v>45229</v>
      </c>
      <c r="P509" s="140">
        <f t="shared" ca="1" si="107"/>
        <v>1</v>
      </c>
      <c r="Q509" s="141" t="e">
        <f t="shared" ca="1" si="108"/>
        <v>#NAME?</v>
      </c>
      <c r="R509" s="138" t="e">
        <f ca="1">VLOOKUP(P509,Tabla13[[Aux]:[Dias Mes]],5,FALSE)</f>
        <v>#NAME?</v>
      </c>
      <c r="S509" s="142" t="e">
        <f ca="1">VLOOKUP(P509,Tabla13[[Aux]:[Infla Bid]],9,FALSE)</f>
        <v>#NAME?</v>
      </c>
      <c r="T509" s="142" t="e">
        <f ca="1">VLOOKUP(P509,Tabla13[[Aux]:[Infla Offer]],13,FALSE)</f>
        <v>#NAME?</v>
      </c>
      <c r="U509" s="143" t="e">
        <f t="shared" ca="1" si="110"/>
        <v>#NAME?</v>
      </c>
      <c r="V509" s="143" t="e">
        <f t="shared" ca="1" si="111"/>
        <v>#NAME?</v>
      </c>
      <c r="W509" s="143" t="e">
        <f t="shared" ca="1" si="109"/>
        <v>#NAME?</v>
      </c>
      <c r="X509" s="146" t="e">
        <f t="shared" ca="1" si="112"/>
        <v>#NAME?</v>
      </c>
      <c r="Y509" s="146" t="e">
        <f t="shared" ca="1" si="113"/>
        <v>#NAME?</v>
      </c>
      <c r="Z509" s="146" t="e">
        <f t="shared" ca="1" si="114"/>
        <v>#NAME?</v>
      </c>
      <c r="AF509" s="13"/>
    </row>
    <row r="510" spans="14:32" ht="15">
      <c r="N510" s="138">
        <v>406</v>
      </c>
      <c r="O510" s="139">
        <f t="shared" ca="1" si="106"/>
        <v>45230</v>
      </c>
      <c r="P510" s="140">
        <f t="shared" ca="1" si="107"/>
        <v>1</v>
      </c>
      <c r="Q510" s="141" t="e">
        <f t="shared" ca="1" si="108"/>
        <v>#NAME?</v>
      </c>
      <c r="R510" s="138" t="e">
        <f ca="1">VLOOKUP(P510,Tabla13[[Aux]:[Dias Mes]],5,FALSE)</f>
        <v>#NAME?</v>
      </c>
      <c r="S510" s="142" t="e">
        <f ca="1">VLOOKUP(P510,Tabla13[[Aux]:[Infla Bid]],9,FALSE)</f>
        <v>#NAME?</v>
      </c>
      <c r="T510" s="142" t="e">
        <f ca="1">VLOOKUP(P510,Tabla13[[Aux]:[Infla Offer]],13,FALSE)</f>
        <v>#NAME?</v>
      </c>
      <c r="U510" s="143" t="e">
        <f t="shared" ca="1" si="110"/>
        <v>#NAME?</v>
      </c>
      <c r="V510" s="143" t="e">
        <f t="shared" ca="1" si="111"/>
        <v>#NAME?</v>
      </c>
      <c r="W510" s="143" t="e">
        <f t="shared" ca="1" si="109"/>
        <v>#NAME?</v>
      </c>
      <c r="X510" s="146" t="e">
        <f t="shared" ca="1" si="112"/>
        <v>#NAME?</v>
      </c>
      <c r="Y510" s="146" t="e">
        <f t="shared" ca="1" si="113"/>
        <v>#NAME?</v>
      </c>
      <c r="Z510" s="146" t="e">
        <f t="shared" ca="1" si="114"/>
        <v>#NAME?</v>
      </c>
      <c r="AF510" s="13"/>
    </row>
    <row r="511" spans="14:32" ht="15">
      <c r="N511" s="138">
        <v>407</v>
      </c>
      <c r="O511" s="139">
        <f t="shared" ca="1" si="106"/>
        <v>45231</v>
      </c>
      <c r="P511" s="140">
        <f t="shared" ca="1" si="107"/>
        <v>1</v>
      </c>
      <c r="Q511" s="141" t="e">
        <f t="shared" ca="1" si="108"/>
        <v>#NAME?</v>
      </c>
      <c r="R511" s="138" t="e">
        <f ca="1">VLOOKUP(P511,Tabla13[[Aux]:[Dias Mes]],5,FALSE)</f>
        <v>#NAME?</v>
      </c>
      <c r="S511" s="142" t="e">
        <f ca="1">VLOOKUP(P511,Tabla13[[Aux]:[Infla Bid]],9,FALSE)</f>
        <v>#NAME?</v>
      </c>
      <c r="T511" s="142" t="e">
        <f ca="1">VLOOKUP(P511,Tabla13[[Aux]:[Infla Offer]],13,FALSE)</f>
        <v>#NAME?</v>
      </c>
      <c r="U511" s="143" t="e">
        <f t="shared" ca="1" si="110"/>
        <v>#NAME?</v>
      </c>
      <c r="V511" s="143" t="e">
        <f t="shared" ca="1" si="111"/>
        <v>#NAME?</v>
      </c>
      <c r="W511" s="143" t="e">
        <f t="shared" ca="1" si="109"/>
        <v>#NAME?</v>
      </c>
      <c r="X511" s="146" t="e">
        <f t="shared" ca="1" si="112"/>
        <v>#NAME?</v>
      </c>
      <c r="Y511" s="146" t="e">
        <f t="shared" ca="1" si="113"/>
        <v>#NAME?</v>
      </c>
      <c r="Z511" s="146" t="e">
        <f t="shared" ca="1" si="114"/>
        <v>#NAME?</v>
      </c>
      <c r="AF511" s="13"/>
    </row>
    <row r="512" spans="14:32" ht="15">
      <c r="N512" s="138">
        <v>408</v>
      </c>
      <c r="O512" s="139">
        <f t="shared" ca="1" si="106"/>
        <v>45232</v>
      </c>
      <c r="P512" s="140">
        <f t="shared" ca="1" si="107"/>
        <v>1</v>
      </c>
      <c r="Q512" s="141" t="e">
        <f t="shared" ca="1" si="108"/>
        <v>#NAME?</v>
      </c>
      <c r="R512" s="138" t="e">
        <f ca="1">VLOOKUP(P512,Tabla13[[Aux]:[Dias Mes]],5,FALSE)</f>
        <v>#NAME?</v>
      </c>
      <c r="S512" s="142" t="e">
        <f ca="1">VLOOKUP(P512,Tabla13[[Aux]:[Infla Bid]],9,FALSE)</f>
        <v>#NAME?</v>
      </c>
      <c r="T512" s="142" t="e">
        <f ca="1">VLOOKUP(P512,Tabla13[[Aux]:[Infla Offer]],13,FALSE)</f>
        <v>#NAME?</v>
      </c>
      <c r="U512" s="143" t="e">
        <f t="shared" ca="1" si="110"/>
        <v>#NAME?</v>
      </c>
      <c r="V512" s="143" t="e">
        <f t="shared" ca="1" si="111"/>
        <v>#NAME?</v>
      </c>
      <c r="W512" s="143" t="e">
        <f t="shared" ca="1" si="109"/>
        <v>#NAME?</v>
      </c>
      <c r="X512" s="146" t="e">
        <f t="shared" ca="1" si="112"/>
        <v>#NAME?</v>
      </c>
      <c r="Y512" s="146" t="e">
        <f t="shared" ca="1" si="113"/>
        <v>#NAME?</v>
      </c>
      <c r="Z512" s="146" t="e">
        <f t="shared" ca="1" si="114"/>
        <v>#NAME?</v>
      </c>
      <c r="AF512" s="13"/>
    </row>
    <row r="513" spans="14:32" ht="15">
      <c r="N513" s="138">
        <v>409</v>
      </c>
      <c r="O513" s="139">
        <f t="shared" ca="1" si="106"/>
        <v>45233</v>
      </c>
      <c r="P513" s="140">
        <f t="shared" ca="1" si="107"/>
        <v>1</v>
      </c>
      <c r="Q513" s="141" t="e">
        <f t="shared" ca="1" si="108"/>
        <v>#NAME?</v>
      </c>
      <c r="R513" s="138" t="e">
        <f ca="1">VLOOKUP(P513,Tabla13[[Aux]:[Dias Mes]],5,FALSE)</f>
        <v>#NAME?</v>
      </c>
      <c r="S513" s="142" t="e">
        <f ca="1">VLOOKUP(P513,Tabla13[[Aux]:[Infla Bid]],9,FALSE)</f>
        <v>#NAME?</v>
      </c>
      <c r="T513" s="142" t="e">
        <f ca="1">VLOOKUP(P513,Tabla13[[Aux]:[Infla Offer]],13,FALSE)</f>
        <v>#NAME?</v>
      </c>
      <c r="U513" s="143" t="e">
        <f t="shared" ca="1" si="110"/>
        <v>#NAME?</v>
      </c>
      <c r="V513" s="143" t="e">
        <f t="shared" ca="1" si="111"/>
        <v>#NAME?</v>
      </c>
      <c r="W513" s="143" t="e">
        <f t="shared" ca="1" si="109"/>
        <v>#NAME?</v>
      </c>
      <c r="X513" s="146" t="e">
        <f t="shared" ca="1" si="112"/>
        <v>#NAME?</v>
      </c>
      <c r="Y513" s="146" t="e">
        <f t="shared" ca="1" si="113"/>
        <v>#NAME?</v>
      </c>
      <c r="Z513" s="146" t="e">
        <f t="shared" ca="1" si="114"/>
        <v>#NAME?</v>
      </c>
      <c r="AF513" s="13"/>
    </row>
    <row r="514" spans="14:32" ht="15">
      <c r="N514" s="138">
        <v>410</v>
      </c>
      <c r="O514" s="139">
        <f t="shared" ca="1" si="106"/>
        <v>45234</v>
      </c>
      <c r="P514" s="140">
        <f t="shared" ca="1" si="107"/>
        <v>1</v>
      </c>
      <c r="Q514" s="141" t="e">
        <f t="shared" ca="1" si="108"/>
        <v>#NAME?</v>
      </c>
      <c r="R514" s="138" t="e">
        <f ca="1">VLOOKUP(P514,Tabla13[[Aux]:[Dias Mes]],5,FALSE)</f>
        <v>#NAME?</v>
      </c>
      <c r="S514" s="142" t="e">
        <f ca="1">VLOOKUP(P514,Tabla13[[Aux]:[Infla Bid]],9,FALSE)</f>
        <v>#NAME?</v>
      </c>
      <c r="T514" s="142" t="e">
        <f ca="1">VLOOKUP(P514,Tabla13[[Aux]:[Infla Offer]],13,FALSE)</f>
        <v>#NAME?</v>
      </c>
      <c r="U514" s="143" t="e">
        <f t="shared" ca="1" si="110"/>
        <v>#NAME?</v>
      </c>
      <c r="V514" s="143" t="e">
        <f t="shared" ca="1" si="111"/>
        <v>#NAME?</v>
      </c>
      <c r="W514" s="143" t="e">
        <f t="shared" ca="1" si="109"/>
        <v>#NAME?</v>
      </c>
      <c r="X514" s="146" t="e">
        <f t="shared" ca="1" si="112"/>
        <v>#NAME?</v>
      </c>
      <c r="Y514" s="146" t="e">
        <f t="shared" ca="1" si="113"/>
        <v>#NAME?</v>
      </c>
      <c r="Z514" s="146" t="e">
        <f t="shared" ca="1" si="114"/>
        <v>#NAME?</v>
      </c>
      <c r="AF514" s="13"/>
    </row>
    <row r="515" spans="14:32" ht="15">
      <c r="N515" s="138">
        <v>411</v>
      </c>
      <c r="O515" s="139">
        <f t="shared" ca="1" si="106"/>
        <v>45235</v>
      </c>
      <c r="P515" s="140">
        <f t="shared" ca="1" si="107"/>
        <v>1</v>
      </c>
      <c r="Q515" s="141" t="e">
        <f t="shared" ca="1" si="108"/>
        <v>#NAME?</v>
      </c>
      <c r="R515" s="138" t="e">
        <f ca="1">VLOOKUP(P515,Tabla13[[Aux]:[Dias Mes]],5,FALSE)</f>
        <v>#NAME?</v>
      </c>
      <c r="S515" s="142" t="e">
        <f ca="1">VLOOKUP(P515,Tabla13[[Aux]:[Infla Bid]],9,FALSE)</f>
        <v>#NAME?</v>
      </c>
      <c r="T515" s="142" t="e">
        <f ca="1">VLOOKUP(P515,Tabla13[[Aux]:[Infla Offer]],13,FALSE)</f>
        <v>#NAME?</v>
      </c>
      <c r="U515" s="143" t="e">
        <f t="shared" ca="1" si="110"/>
        <v>#NAME?</v>
      </c>
      <c r="V515" s="143" t="e">
        <f t="shared" ca="1" si="111"/>
        <v>#NAME?</v>
      </c>
      <c r="W515" s="143" t="e">
        <f t="shared" ca="1" si="109"/>
        <v>#NAME?</v>
      </c>
      <c r="X515" s="146" t="e">
        <f t="shared" ca="1" si="112"/>
        <v>#NAME?</v>
      </c>
      <c r="Y515" s="146" t="e">
        <f t="shared" ca="1" si="113"/>
        <v>#NAME?</v>
      </c>
      <c r="Z515" s="146" t="e">
        <f t="shared" ca="1" si="114"/>
        <v>#NAME?</v>
      </c>
      <c r="AF515" s="13"/>
    </row>
    <row r="516" spans="14:32" ht="15">
      <c r="N516" s="138">
        <v>412</v>
      </c>
      <c r="O516" s="139">
        <f t="shared" ca="1" si="106"/>
        <v>45236</v>
      </c>
      <c r="P516" s="140">
        <f t="shared" ca="1" si="107"/>
        <v>1</v>
      </c>
      <c r="Q516" s="141" t="e">
        <f t="shared" ca="1" si="108"/>
        <v>#NAME?</v>
      </c>
      <c r="R516" s="138" t="e">
        <f ca="1">VLOOKUP(P516,Tabla13[[Aux]:[Dias Mes]],5,FALSE)</f>
        <v>#NAME?</v>
      </c>
      <c r="S516" s="142" t="e">
        <f ca="1">VLOOKUP(P516,Tabla13[[Aux]:[Infla Bid]],9,FALSE)</f>
        <v>#NAME?</v>
      </c>
      <c r="T516" s="142" t="e">
        <f ca="1">VLOOKUP(P516,Tabla13[[Aux]:[Infla Offer]],13,FALSE)</f>
        <v>#NAME?</v>
      </c>
      <c r="U516" s="143" t="e">
        <f t="shared" ca="1" si="110"/>
        <v>#NAME?</v>
      </c>
      <c r="V516" s="143" t="e">
        <f t="shared" ca="1" si="111"/>
        <v>#NAME?</v>
      </c>
      <c r="W516" s="143" t="e">
        <f t="shared" ca="1" si="109"/>
        <v>#NAME?</v>
      </c>
      <c r="X516" s="146" t="e">
        <f t="shared" ca="1" si="112"/>
        <v>#NAME?</v>
      </c>
      <c r="Y516" s="146" t="e">
        <f t="shared" ca="1" si="113"/>
        <v>#NAME?</v>
      </c>
      <c r="Z516" s="146" t="e">
        <f t="shared" ca="1" si="114"/>
        <v>#NAME?</v>
      </c>
      <c r="AF516" s="13"/>
    </row>
    <row r="517" spans="14:32" ht="15">
      <c r="N517" s="138">
        <v>413</v>
      </c>
      <c r="O517" s="139">
        <f t="shared" ca="1" si="106"/>
        <v>45237</v>
      </c>
      <c r="P517" s="140">
        <f t="shared" ca="1" si="107"/>
        <v>1</v>
      </c>
      <c r="Q517" s="141" t="e">
        <f t="shared" ca="1" si="108"/>
        <v>#NAME?</v>
      </c>
      <c r="R517" s="138" t="e">
        <f ca="1">VLOOKUP(P517,Tabla13[[Aux]:[Dias Mes]],5,FALSE)</f>
        <v>#NAME?</v>
      </c>
      <c r="S517" s="142" t="e">
        <f ca="1">VLOOKUP(P517,Tabla13[[Aux]:[Infla Bid]],9,FALSE)</f>
        <v>#NAME?</v>
      </c>
      <c r="T517" s="142" t="e">
        <f ca="1">VLOOKUP(P517,Tabla13[[Aux]:[Infla Offer]],13,FALSE)</f>
        <v>#NAME?</v>
      </c>
      <c r="U517" s="143" t="e">
        <f t="shared" ca="1" si="110"/>
        <v>#NAME?</v>
      </c>
      <c r="V517" s="143" t="e">
        <f t="shared" ca="1" si="111"/>
        <v>#NAME?</v>
      </c>
      <c r="W517" s="143" t="e">
        <f t="shared" ca="1" si="109"/>
        <v>#NAME?</v>
      </c>
      <c r="X517" s="146" t="e">
        <f t="shared" ca="1" si="112"/>
        <v>#NAME?</v>
      </c>
      <c r="Y517" s="146" t="e">
        <f t="shared" ca="1" si="113"/>
        <v>#NAME?</v>
      </c>
      <c r="Z517" s="146" t="e">
        <f t="shared" ca="1" si="114"/>
        <v>#NAME?</v>
      </c>
      <c r="AF517" s="13"/>
    </row>
    <row r="518" spans="14:32" ht="15">
      <c r="N518" s="138">
        <v>414</v>
      </c>
      <c r="O518" s="139">
        <f t="shared" ca="1" si="106"/>
        <v>45238</v>
      </c>
      <c r="P518" s="140">
        <f t="shared" ca="1" si="107"/>
        <v>1</v>
      </c>
      <c r="Q518" s="141" t="e">
        <f t="shared" ca="1" si="108"/>
        <v>#NAME?</v>
      </c>
      <c r="R518" s="138" t="e">
        <f ca="1">VLOOKUP(P518,Tabla13[[Aux]:[Dias Mes]],5,FALSE)</f>
        <v>#NAME?</v>
      </c>
      <c r="S518" s="142" t="e">
        <f ca="1">VLOOKUP(P518,Tabla13[[Aux]:[Infla Bid]],9,FALSE)</f>
        <v>#NAME?</v>
      </c>
      <c r="T518" s="142" t="e">
        <f ca="1">VLOOKUP(P518,Tabla13[[Aux]:[Infla Offer]],13,FALSE)</f>
        <v>#NAME?</v>
      </c>
      <c r="U518" s="143" t="e">
        <f t="shared" ca="1" si="110"/>
        <v>#NAME?</v>
      </c>
      <c r="V518" s="143" t="e">
        <f t="shared" ca="1" si="111"/>
        <v>#NAME?</v>
      </c>
      <c r="W518" s="143" t="e">
        <f t="shared" ca="1" si="109"/>
        <v>#NAME?</v>
      </c>
      <c r="X518" s="146" t="e">
        <f t="shared" ca="1" si="112"/>
        <v>#NAME?</v>
      </c>
      <c r="Y518" s="146" t="e">
        <f t="shared" ca="1" si="113"/>
        <v>#NAME?</v>
      </c>
      <c r="Z518" s="146" t="e">
        <f t="shared" ca="1" si="114"/>
        <v>#NAME?</v>
      </c>
      <c r="AF518" s="13"/>
    </row>
    <row r="519" spans="14:32" ht="15">
      <c r="N519" s="138">
        <v>415</v>
      </c>
      <c r="O519" s="139">
        <f t="shared" ca="1" si="106"/>
        <v>45239</v>
      </c>
      <c r="P519" s="140">
        <f t="shared" ca="1" si="107"/>
        <v>0</v>
      </c>
      <c r="Q519" s="141">
        <f t="shared" ca="1" si="108"/>
        <v>488</v>
      </c>
      <c r="R519" s="138">
        <f ca="1">VLOOKUP(P519,Tabla13[[Aux]:[Dias Mes]],5,FALSE)</f>
        <v>31</v>
      </c>
      <c r="S519" s="142">
        <f ca="1">VLOOKUP(P519,Tabla13[[Aux]:[Infla Bid]],9,FALSE)</f>
        <v>1.2E-2</v>
      </c>
      <c r="T519" s="142">
        <f ca="1">VLOOKUP(P519,Tabla13[[Aux]:[Infla Offer]],13,FALSE)</f>
        <v>1.2E-2</v>
      </c>
      <c r="U519" s="143" t="e">
        <f t="shared" ca="1" si="110"/>
        <v>#NAME?</v>
      </c>
      <c r="V519" s="143" t="e">
        <f t="shared" ca="1" si="111"/>
        <v>#NAME?</v>
      </c>
      <c r="W519" s="143" t="e">
        <f t="shared" ca="1" si="109"/>
        <v>#NAME?</v>
      </c>
      <c r="X519" s="146" t="e">
        <f t="shared" ca="1" si="112"/>
        <v>#NAME?</v>
      </c>
      <c r="Y519" s="146" t="e">
        <f t="shared" ca="1" si="113"/>
        <v>#NAME?</v>
      </c>
      <c r="Z519" s="146" t="e">
        <f t="shared" ca="1" si="114"/>
        <v>#NAME?</v>
      </c>
      <c r="AF519" s="13"/>
    </row>
    <row r="520" spans="14:32" ht="15">
      <c r="N520" s="138">
        <v>416</v>
      </c>
      <c r="O520" s="139">
        <f t="shared" ca="1" si="106"/>
        <v>45240</v>
      </c>
      <c r="P520" s="140">
        <f t="shared" ca="1" si="107"/>
        <v>1</v>
      </c>
      <c r="Q520" s="141" t="e">
        <f t="shared" ca="1" si="108"/>
        <v>#NAME?</v>
      </c>
      <c r="R520" s="138" t="e">
        <f ca="1">VLOOKUP(P520,Tabla13[[Aux]:[Dias Mes]],5,FALSE)</f>
        <v>#NAME?</v>
      </c>
      <c r="S520" s="142" t="e">
        <f ca="1">VLOOKUP(P520,Tabla13[[Aux]:[Infla Bid]],9,FALSE)</f>
        <v>#NAME?</v>
      </c>
      <c r="T520" s="142" t="e">
        <f ca="1">VLOOKUP(P520,Tabla13[[Aux]:[Infla Offer]],13,FALSE)</f>
        <v>#NAME?</v>
      </c>
      <c r="U520" s="143" t="e">
        <f t="shared" ca="1" si="110"/>
        <v>#NAME?</v>
      </c>
      <c r="V520" s="143" t="e">
        <f t="shared" ca="1" si="111"/>
        <v>#NAME?</v>
      </c>
      <c r="W520" s="143" t="e">
        <f t="shared" ca="1" si="109"/>
        <v>#NAME?</v>
      </c>
      <c r="X520" s="146" t="e">
        <f t="shared" ca="1" si="112"/>
        <v>#NAME?</v>
      </c>
      <c r="Y520" s="146" t="e">
        <f t="shared" ca="1" si="113"/>
        <v>#NAME?</v>
      </c>
      <c r="Z520" s="146" t="e">
        <f t="shared" ca="1" si="114"/>
        <v>#NAME?</v>
      </c>
      <c r="AF520" s="13"/>
    </row>
    <row r="521" spans="14:32" ht="15">
      <c r="N521" s="138">
        <v>417</v>
      </c>
      <c r="O521" s="139">
        <f t="shared" ca="1" si="106"/>
        <v>45241</v>
      </c>
      <c r="P521" s="140">
        <f t="shared" ca="1" si="107"/>
        <v>1</v>
      </c>
      <c r="Q521" s="141" t="e">
        <f t="shared" ca="1" si="108"/>
        <v>#NAME?</v>
      </c>
      <c r="R521" s="138" t="e">
        <f ca="1">VLOOKUP(P521,Tabla13[[Aux]:[Dias Mes]],5,FALSE)</f>
        <v>#NAME?</v>
      </c>
      <c r="S521" s="142" t="e">
        <f ca="1">VLOOKUP(P521,Tabla13[[Aux]:[Infla Bid]],9,FALSE)</f>
        <v>#NAME?</v>
      </c>
      <c r="T521" s="142" t="e">
        <f ca="1">VLOOKUP(P521,Tabla13[[Aux]:[Infla Offer]],13,FALSE)</f>
        <v>#NAME?</v>
      </c>
      <c r="U521" s="143" t="e">
        <f t="shared" ca="1" si="110"/>
        <v>#NAME?</v>
      </c>
      <c r="V521" s="143" t="e">
        <f t="shared" ca="1" si="111"/>
        <v>#NAME?</v>
      </c>
      <c r="W521" s="143" t="e">
        <f t="shared" ca="1" si="109"/>
        <v>#NAME?</v>
      </c>
      <c r="X521" s="146" t="e">
        <f t="shared" ca="1" si="112"/>
        <v>#NAME?</v>
      </c>
      <c r="Y521" s="146" t="e">
        <f t="shared" ca="1" si="113"/>
        <v>#NAME?</v>
      </c>
      <c r="Z521" s="146" t="e">
        <f t="shared" ca="1" si="114"/>
        <v>#NAME?</v>
      </c>
      <c r="AF521" s="13"/>
    </row>
    <row r="522" spans="14:32" ht="15">
      <c r="N522" s="138">
        <v>418</v>
      </c>
      <c r="O522" s="139">
        <f t="shared" ca="1" si="106"/>
        <v>45242</v>
      </c>
      <c r="P522" s="140">
        <f t="shared" ca="1" si="107"/>
        <v>1</v>
      </c>
      <c r="Q522" s="141" t="e">
        <f t="shared" ca="1" si="108"/>
        <v>#NAME?</v>
      </c>
      <c r="R522" s="138" t="e">
        <f ca="1">VLOOKUP(P522,Tabla13[[Aux]:[Dias Mes]],5,FALSE)</f>
        <v>#NAME?</v>
      </c>
      <c r="S522" s="142" t="e">
        <f ca="1">VLOOKUP(P522,Tabla13[[Aux]:[Infla Bid]],9,FALSE)</f>
        <v>#NAME?</v>
      </c>
      <c r="T522" s="142" t="e">
        <f ca="1">VLOOKUP(P522,Tabla13[[Aux]:[Infla Offer]],13,FALSE)</f>
        <v>#NAME?</v>
      </c>
      <c r="U522" s="143" t="e">
        <f t="shared" ca="1" si="110"/>
        <v>#NAME?</v>
      </c>
      <c r="V522" s="143" t="e">
        <f t="shared" ca="1" si="111"/>
        <v>#NAME?</v>
      </c>
      <c r="W522" s="143" t="e">
        <f t="shared" ca="1" si="109"/>
        <v>#NAME?</v>
      </c>
      <c r="X522" s="146" t="e">
        <f t="shared" ca="1" si="112"/>
        <v>#NAME?</v>
      </c>
      <c r="Y522" s="146" t="e">
        <f t="shared" ca="1" si="113"/>
        <v>#NAME?</v>
      </c>
      <c r="Z522" s="146" t="e">
        <f t="shared" ca="1" si="114"/>
        <v>#NAME?</v>
      </c>
      <c r="AF522" s="13"/>
    </row>
    <row r="523" spans="14:32" ht="15">
      <c r="N523" s="138">
        <v>419</v>
      </c>
      <c r="O523" s="139">
        <f t="shared" ca="1" si="106"/>
        <v>45243</v>
      </c>
      <c r="P523" s="140">
        <f t="shared" ca="1" si="107"/>
        <v>1</v>
      </c>
      <c r="Q523" s="141" t="e">
        <f t="shared" ca="1" si="108"/>
        <v>#NAME?</v>
      </c>
      <c r="R523" s="138" t="e">
        <f ca="1">VLOOKUP(P523,Tabla13[[Aux]:[Dias Mes]],5,FALSE)</f>
        <v>#NAME?</v>
      </c>
      <c r="S523" s="142" t="e">
        <f ca="1">VLOOKUP(P523,Tabla13[[Aux]:[Infla Bid]],9,FALSE)</f>
        <v>#NAME?</v>
      </c>
      <c r="T523" s="142" t="e">
        <f ca="1">VLOOKUP(P523,Tabla13[[Aux]:[Infla Offer]],13,FALSE)</f>
        <v>#NAME?</v>
      </c>
      <c r="U523" s="143" t="e">
        <f t="shared" ca="1" si="110"/>
        <v>#NAME?</v>
      </c>
      <c r="V523" s="143" t="e">
        <f t="shared" ca="1" si="111"/>
        <v>#NAME?</v>
      </c>
      <c r="W523" s="143" t="e">
        <f t="shared" ca="1" si="109"/>
        <v>#NAME?</v>
      </c>
      <c r="X523" s="146" t="e">
        <f t="shared" ca="1" si="112"/>
        <v>#NAME?</v>
      </c>
      <c r="Y523" s="146" t="e">
        <f t="shared" ca="1" si="113"/>
        <v>#NAME?</v>
      </c>
      <c r="Z523" s="146" t="e">
        <f t="shared" ca="1" si="114"/>
        <v>#NAME?</v>
      </c>
      <c r="AF523" s="13"/>
    </row>
    <row r="524" spans="14:32" ht="15">
      <c r="N524" s="138">
        <v>420</v>
      </c>
      <c r="O524" s="139">
        <f t="shared" ca="1" si="106"/>
        <v>45244</v>
      </c>
      <c r="P524" s="140">
        <f t="shared" ca="1" si="107"/>
        <v>1</v>
      </c>
      <c r="Q524" s="141" t="e">
        <f t="shared" ca="1" si="108"/>
        <v>#NAME?</v>
      </c>
      <c r="R524" s="138" t="e">
        <f ca="1">VLOOKUP(P524,Tabla13[[Aux]:[Dias Mes]],5,FALSE)</f>
        <v>#NAME?</v>
      </c>
      <c r="S524" s="142" t="e">
        <f ca="1">VLOOKUP(P524,Tabla13[[Aux]:[Infla Bid]],9,FALSE)</f>
        <v>#NAME?</v>
      </c>
      <c r="T524" s="142" t="e">
        <f ca="1">VLOOKUP(P524,Tabla13[[Aux]:[Infla Offer]],13,FALSE)</f>
        <v>#NAME?</v>
      </c>
      <c r="U524" s="143" t="e">
        <f t="shared" ca="1" si="110"/>
        <v>#NAME?</v>
      </c>
      <c r="V524" s="143" t="e">
        <f t="shared" ca="1" si="111"/>
        <v>#NAME?</v>
      </c>
      <c r="W524" s="143" t="e">
        <f t="shared" ca="1" si="109"/>
        <v>#NAME?</v>
      </c>
      <c r="X524" s="146" t="e">
        <f t="shared" ca="1" si="112"/>
        <v>#NAME?</v>
      </c>
      <c r="Y524" s="146" t="e">
        <f t="shared" ca="1" si="113"/>
        <v>#NAME?</v>
      </c>
      <c r="Z524" s="146" t="e">
        <f t="shared" ca="1" si="114"/>
        <v>#NAME?</v>
      </c>
      <c r="AF524" s="13"/>
    </row>
    <row r="525" spans="14:32" ht="15">
      <c r="N525" s="138">
        <v>421</v>
      </c>
      <c r="O525" s="139">
        <f t="shared" ca="1" si="106"/>
        <v>45245</v>
      </c>
      <c r="P525" s="140">
        <f t="shared" ca="1" si="107"/>
        <v>1</v>
      </c>
      <c r="Q525" s="141" t="e">
        <f t="shared" ca="1" si="108"/>
        <v>#NAME?</v>
      </c>
      <c r="R525" s="138" t="e">
        <f ca="1">VLOOKUP(P525,Tabla13[[Aux]:[Dias Mes]],5,FALSE)</f>
        <v>#NAME?</v>
      </c>
      <c r="S525" s="142" t="e">
        <f ca="1">VLOOKUP(P525,Tabla13[[Aux]:[Infla Bid]],9,FALSE)</f>
        <v>#NAME?</v>
      </c>
      <c r="T525" s="142" t="e">
        <f ca="1">VLOOKUP(P525,Tabla13[[Aux]:[Infla Offer]],13,FALSE)</f>
        <v>#NAME?</v>
      </c>
      <c r="U525" s="143" t="e">
        <f t="shared" ca="1" si="110"/>
        <v>#NAME?</v>
      </c>
      <c r="V525" s="143" t="e">
        <f t="shared" ca="1" si="111"/>
        <v>#NAME?</v>
      </c>
      <c r="W525" s="143" t="e">
        <f t="shared" ca="1" si="109"/>
        <v>#NAME?</v>
      </c>
      <c r="X525" s="146" t="e">
        <f t="shared" ca="1" si="112"/>
        <v>#NAME?</v>
      </c>
      <c r="Y525" s="146" t="e">
        <f t="shared" ca="1" si="113"/>
        <v>#NAME?</v>
      </c>
      <c r="Z525" s="146" t="e">
        <f t="shared" ca="1" si="114"/>
        <v>#NAME?</v>
      </c>
      <c r="AF525" s="13"/>
    </row>
    <row r="526" spans="14:32" ht="15">
      <c r="N526" s="138">
        <v>422</v>
      </c>
      <c r="O526" s="139">
        <f t="shared" ca="1" si="106"/>
        <v>45246</v>
      </c>
      <c r="P526" s="140">
        <f t="shared" ca="1" si="107"/>
        <v>1</v>
      </c>
      <c r="Q526" s="141" t="e">
        <f t="shared" ca="1" si="108"/>
        <v>#NAME?</v>
      </c>
      <c r="R526" s="138" t="e">
        <f ca="1">VLOOKUP(P526,Tabla13[[Aux]:[Dias Mes]],5,FALSE)</f>
        <v>#NAME?</v>
      </c>
      <c r="S526" s="142" t="e">
        <f ca="1">VLOOKUP(P526,Tabla13[[Aux]:[Infla Bid]],9,FALSE)</f>
        <v>#NAME?</v>
      </c>
      <c r="T526" s="142" t="e">
        <f ca="1">VLOOKUP(P526,Tabla13[[Aux]:[Infla Offer]],13,FALSE)</f>
        <v>#NAME?</v>
      </c>
      <c r="U526" s="143" t="e">
        <f t="shared" ca="1" si="110"/>
        <v>#NAME?</v>
      </c>
      <c r="V526" s="143" t="e">
        <f t="shared" ca="1" si="111"/>
        <v>#NAME?</v>
      </c>
      <c r="W526" s="143" t="e">
        <f t="shared" ca="1" si="109"/>
        <v>#NAME?</v>
      </c>
      <c r="X526" s="146" t="e">
        <f t="shared" ca="1" si="112"/>
        <v>#NAME?</v>
      </c>
      <c r="Y526" s="146" t="e">
        <f t="shared" ca="1" si="113"/>
        <v>#NAME?</v>
      </c>
      <c r="Z526" s="146" t="e">
        <f t="shared" ca="1" si="114"/>
        <v>#NAME?</v>
      </c>
      <c r="AF526" s="13"/>
    </row>
    <row r="527" spans="14:32" ht="15">
      <c r="N527" s="138">
        <v>423</v>
      </c>
      <c r="O527" s="139">
        <f t="shared" ca="1" si="106"/>
        <v>45247</v>
      </c>
      <c r="P527" s="140">
        <f t="shared" ca="1" si="107"/>
        <v>1</v>
      </c>
      <c r="Q527" s="141" t="e">
        <f t="shared" ca="1" si="108"/>
        <v>#NAME?</v>
      </c>
      <c r="R527" s="138" t="e">
        <f ca="1">VLOOKUP(P527,Tabla13[[Aux]:[Dias Mes]],5,FALSE)</f>
        <v>#NAME?</v>
      </c>
      <c r="S527" s="142" t="e">
        <f ca="1">VLOOKUP(P527,Tabla13[[Aux]:[Infla Bid]],9,FALSE)</f>
        <v>#NAME?</v>
      </c>
      <c r="T527" s="142" t="e">
        <f ca="1">VLOOKUP(P527,Tabla13[[Aux]:[Infla Offer]],13,FALSE)</f>
        <v>#NAME?</v>
      </c>
      <c r="U527" s="143" t="e">
        <f t="shared" ca="1" si="110"/>
        <v>#NAME?</v>
      </c>
      <c r="V527" s="143" t="e">
        <f t="shared" ca="1" si="111"/>
        <v>#NAME?</v>
      </c>
      <c r="W527" s="143" t="e">
        <f t="shared" ca="1" si="109"/>
        <v>#NAME?</v>
      </c>
      <c r="X527" s="146" t="e">
        <f t="shared" ca="1" si="112"/>
        <v>#NAME?</v>
      </c>
      <c r="Y527" s="146" t="e">
        <f t="shared" ca="1" si="113"/>
        <v>#NAME?</v>
      </c>
      <c r="Z527" s="146" t="e">
        <f t="shared" ca="1" si="114"/>
        <v>#NAME?</v>
      </c>
      <c r="AF527" s="13"/>
    </row>
    <row r="528" spans="14:32" ht="15">
      <c r="N528" s="138">
        <v>424</v>
      </c>
      <c r="O528" s="139">
        <f t="shared" ca="1" si="106"/>
        <v>45248</v>
      </c>
      <c r="P528" s="140">
        <f t="shared" ca="1" si="107"/>
        <v>1</v>
      </c>
      <c r="Q528" s="141" t="e">
        <f t="shared" ca="1" si="108"/>
        <v>#NAME?</v>
      </c>
      <c r="R528" s="138" t="e">
        <f ca="1">VLOOKUP(P528,Tabla13[[Aux]:[Dias Mes]],5,FALSE)</f>
        <v>#NAME?</v>
      </c>
      <c r="S528" s="142" t="e">
        <f ca="1">VLOOKUP(P528,Tabla13[[Aux]:[Infla Bid]],9,FALSE)</f>
        <v>#NAME?</v>
      </c>
      <c r="T528" s="142" t="e">
        <f ca="1">VLOOKUP(P528,Tabla13[[Aux]:[Infla Offer]],13,FALSE)</f>
        <v>#NAME?</v>
      </c>
      <c r="U528" s="143" t="e">
        <f t="shared" ca="1" si="110"/>
        <v>#NAME?</v>
      </c>
      <c r="V528" s="143" t="e">
        <f t="shared" ca="1" si="111"/>
        <v>#NAME?</v>
      </c>
      <c r="W528" s="143" t="e">
        <f t="shared" ca="1" si="109"/>
        <v>#NAME?</v>
      </c>
      <c r="X528" s="146" t="e">
        <f t="shared" ca="1" si="112"/>
        <v>#NAME?</v>
      </c>
      <c r="Y528" s="146" t="e">
        <f t="shared" ca="1" si="113"/>
        <v>#NAME?</v>
      </c>
      <c r="Z528" s="146" t="e">
        <f t="shared" ca="1" si="114"/>
        <v>#NAME?</v>
      </c>
      <c r="AF528" s="13"/>
    </row>
    <row r="529" spans="14:32" ht="15">
      <c r="N529" s="138">
        <v>425</v>
      </c>
      <c r="O529" s="139">
        <f t="shared" ca="1" si="106"/>
        <v>45249</v>
      </c>
      <c r="P529" s="140">
        <f t="shared" ca="1" si="107"/>
        <v>1</v>
      </c>
      <c r="Q529" s="141" t="e">
        <f t="shared" ca="1" si="108"/>
        <v>#NAME?</v>
      </c>
      <c r="R529" s="138" t="e">
        <f ca="1">VLOOKUP(P529,Tabla13[[Aux]:[Dias Mes]],5,FALSE)</f>
        <v>#NAME?</v>
      </c>
      <c r="S529" s="142" t="e">
        <f ca="1">VLOOKUP(P529,Tabla13[[Aux]:[Infla Bid]],9,FALSE)</f>
        <v>#NAME?</v>
      </c>
      <c r="T529" s="142" t="e">
        <f ca="1">VLOOKUP(P529,Tabla13[[Aux]:[Infla Offer]],13,FALSE)</f>
        <v>#NAME?</v>
      </c>
      <c r="U529" s="143" t="e">
        <f t="shared" ca="1" si="110"/>
        <v>#NAME?</v>
      </c>
      <c r="V529" s="143" t="e">
        <f t="shared" ca="1" si="111"/>
        <v>#NAME?</v>
      </c>
      <c r="W529" s="143" t="e">
        <f t="shared" ca="1" si="109"/>
        <v>#NAME?</v>
      </c>
      <c r="X529" s="146" t="e">
        <f t="shared" ca="1" si="112"/>
        <v>#NAME?</v>
      </c>
      <c r="Y529" s="146" t="e">
        <f t="shared" ca="1" si="113"/>
        <v>#NAME?</v>
      </c>
      <c r="Z529" s="146" t="e">
        <f t="shared" ca="1" si="114"/>
        <v>#NAME?</v>
      </c>
      <c r="AF529" s="13"/>
    </row>
    <row r="530" spans="14:32" ht="15">
      <c r="N530" s="138">
        <v>426</v>
      </c>
      <c r="O530" s="139">
        <f t="shared" ca="1" si="106"/>
        <v>45250</v>
      </c>
      <c r="P530" s="140">
        <f t="shared" ca="1" si="107"/>
        <v>1</v>
      </c>
      <c r="Q530" s="141" t="e">
        <f t="shared" ca="1" si="108"/>
        <v>#NAME?</v>
      </c>
      <c r="R530" s="138" t="e">
        <f ca="1">VLOOKUP(P530,Tabla13[[Aux]:[Dias Mes]],5,FALSE)</f>
        <v>#NAME?</v>
      </c>
      <c r="S530" s="142" t="e">
        <f ca="1">VLOOKUP(P530,Tabla13[[Aux]:[Infla Bid]],9,FALSE)</f>
        <v>#NAME?</v>
      </c>
      <c r="T530" s="142" t="e">
        <f ca="1">VLOOKUP(P530,Tabla13[[Aux]:[Infla Offer]],13,FALSE)</f>
        <v>#NAME?</v>
      </c>
      <c r="U530" s="143" t="e">
        <f t="shared" ca="1" si="110"/>
        <v>#NAME?</v>
      </c>
      <c r="V530" s="143" t="e">
        <f t="shared" ca="1" si="111"/>
        <v>#NAME?</v>
      </c>
      <c r="W530" s="143" t="e">
        <f t="shared" ca="1" si="109"/>
        <v>#NAME?</v>
      </c>
      <c r="X530" s="146" t="e">
        <f t="shared" ca="1" si="112"/>
        <v>#NAME?</v>
      </c>
      <c r="Y530" s="146" t="e">
        <f t="shared" ca="1" si="113"/>
        <v>#NAME?</v>
      </c>
      <c r="Z530" s="146" t="e">
        <f t="shared" ca="1" si="114"/>
        <v>#NAME?</v>
      </c>
      <c r="AF530" s="13"/>
    </row>
    <row r="531" spans="14:32" ht="15">
      <c r="N531" s="138">
        <v>427</v>
      </c>
      <c r="O531" s="139">
        <f t="shared" ca="1" si="106"/>
        <v>45251</v>
      </c>
      <c r="P531" s="140">
        <f t="shared" ca="1" si="107"/>
        <v>1</v>
      </c>
      <c r="Q531" s="141" t="e">
        <f t="shared" ca="1" si="108"/>
        <v>#NAME?</v>
      </c>
      <c r="R531" s="138" t="e">
        <f ca="1">VLOOKUP(P531,Tabla13[[Aux]:[Dias Mes]],5,FALSE)</f>
        <v>#NAME?</v>
      </c>
      <c r="S531" s="142" t="e">
        <f ca="1">VLOOKUP(P531,Tabla13[[Aux]:[Infla Bid]],9,FALSE)</f>
        <v>#NAME?</v>
      </c>
      <c r="T531" s="142" t="e">
        <f ca="1">VLOOKUP(P531,Tabla13[[Aux]:[Infla Offer]],13,FALSE)</f>
        <v>#NAME?</v>
      </c>
      <c r="U531" s="143" t="e">
        <f t="shared" ca="1" si="110"/>
        <v>#NAME?</v>
      </c>
      <c r="V531" s="143" t="e">
        <f t="shared" ca="1" si="111"/>
        <v>#NAME?</v>
      </c>
      <c r="W531" s="143" t="e">
        <f t="shared" ca="1" si="109"/>
        <v>#NAME?</v>
      </c>
      <c r="X531" s="146" t="e">
        <f t="shared" ca="1" si="112"/>
        <v>#NAME?</v>
      </c>
      <c r="Y531" s="146" t="e">
        <f t="shared" ca="1" si="113"/>
        <v>#NAME?</v>
      </c>
      <c r="Z531" s="146" t="e">
        <f t="shared" ca="1" si="114"/>
        <v>#NAME?</v>
      </c>
      <c r="AF531" s="13"/>
    </row>
    <row r="532" spans="14:32" ht="15">
      <c r="N532" s="138">
        <v>428</v>
      </c>
      <c r="O532" s="139">
        <f t="shared" ca="1" si="106"/>
        <v>45252</v>
      </c>
      <c r="P532" s="140">
        <f t="shared" ca="1" si="107"/>
        <v>1</v>
      </c>
      <c r="Q532" s="141" t="e">
        <f t="shared" ca="1" si="108"/>
        <v>#NAME?</v>
      </c>
      <c r="R532" s="138" t="e">
        <f ca="1">VLOOKUP(P532,Tabla13[[Aux]:[Dias Mes]],5,FALSE)</f>
        <v>#NAME?</v>
      </c>
      <c r="S532" s="142" t="e">
        <f ca="1">VLOOKUP(P532,Tabla13[[Aux]:[Infla Bid]],9,FALSE)</f>
        <v>#NAME?</v>
      </c>
      <c r="T532" s="142" t="e">
        <f ca="1">VLOOKUP(P532,Tabla13[[Aux]:[Infla Offer]],13,FALSE)</f>
        <v>#NAME?</v>
      </c>
      <c r="U532" s="143" t="e">
        <f t="shared" ca="1" si="110"/>
        <v>#NAME?</v>
      </c>
      <c r="V532" s="143" t="e">
        <f t="shared" ca="1" si="111"/>
        <v>#NAME?</v>
      </c>
      <c r="W532" s="143" t="e">
        <f t="shared" ca="1" si="109"/>
        <v>#NAME?</v>
      </c>
      <c r="X532" s="146" t="e">
        <f t="shared" ca="1" si="112"/>
        <v>#NAME?</v>
      </c>
      <c r="Y532" s="146" t="e">
        <f t="shared" ca="1" si="113"/>
        <v>#NAME?</v>
      </c>
      <c r="Z532" s="146" t="e">
        <f t="shared" ca="1" si="114"/>
        <v>#NAME?</v>
      </c>
      <c r="AF532" s="13"/>
    </row>
    <row r="533" spans="14:32" ht="15">
      <c r="N533" s="138">
        <v>429</v>
      </c>
      <c r="O533" s="139">
        <f t="shared" ca="1" si="106"/>
        <v>45253</v>
      </c>
      <c r="P533" s="140">
        <f t="shared" ca="1" si="107"/>
        <v>1</v>
      </c>
      <c r="Q533" s="141" t="e">
        <f t="shared" ca="1" si="108"/>
        <v>#NAME?</v>
      </c>
      <c r="R533" s="138" t="e">
        <f ca="1">VLOOKUP(P533,Tabla13[[Aux]:[Dias Mes]],5,FALSE)</f>
        <v>#NAME?</v>
      </c>
      <c r="S533" s="142" t="e">
        <f ca="1">VLOOKUP(P533,Tabla13[[Aux]:[Infla Bid]],9,FALSE)</f>
        <v>#NAME?</v>
      </c>
      <c r="T533" s="142" t="e">
        <f ca="1">VLOOKUP(P533,Tabla13[[Aux]:[Infla Offer]],13,FALSE)</f>
        <v>#NAME?</v>
      </c>
      <c r="U533" s="143" t="e">
        <f t="shared" ca="1" si="110"/>
        <v>#NAME?</v>
      </c>
      <c r="V533" s="143" t="e">
        <f t="shared" ca="1" si="111"/>
        <v>#NAME?</v>
      </c>
      <c r="W533" s="143" t="e">
        <f t="shared" ca="1" si="109"/>
        <v>#NAME?</v>
      </c>
      <c r="X533" s="146" t="e">
        <f t="shared" ca="1" si="112"/>
        <v>#NAME?</v>
      </c>
      <c r="Y533" s="146" t="e">
        <f t="shared" ca="1" si="113"/>
        <v>#NAME?</v>
      </c>
      <c r="Z533" s="146" t="e">
        <f t="shared" ca="1" si="114"/>
        <v>#NAME?</v>
      </c>
      <c r="AF533" s="13"/>
    </row>
    <row r="534" spans="14:32" ht="15">
      <c r="N534" s="138">
        <v>430</v>
      </c>
      <c r="O534" s="139">
        <f t="shared" ca="1" si="106"/>
        <v>45254</v>
      </c>
      <c r="P534" s="140">
        <f t="shared" ca="1" si="107"/>
        <v>1</v>
      </c>
      <c r="Q534" s="141" t="e">
        <f t="shared" ca="1" si="108"/>
        <v>#NAME?</v>
      </c>
      <c r="R534" s="138" t="e">
        <f ca="1">VLOOKUP(P534,Tabla13[[Aux]:[Dias Mes]],5,FALSE)</f>
        <v>#NAME?</v>
      </c>
      <c r="S534" s="142" t="e">
        <f ca="1">VLOOKUP(P534,Tabla13[[Aux]:[Infla Bid]],9,FALSE)</f>
        <v>#NAME?</v>
      </c>
      <c r="T534" s="142" t="e">
        <f ca="1">VLOOKUP(P534,Tabla13[[Aux]:[Infla Offer]],13,FALSE)</f>
        <v>#NAME?</v>
      </c>
      <c r="U534" s="143" t="e">
        <f t="shared" ca="1" si="110"/>
        <v>#NAME?</v>
      </c>
      <c r="V534" s="143" t="e">
        <f t="shared" ca="1" si="111"/>
        <v>#NAME?</v>
      </c>
      <c r="W534" s="143" t="e">
        <f t="shared" ca="1" si="109"/>
        <v>#NAME?</v>
      </c>
      <c r="X534" s="146" t="e">
        <f t="shared" ca="1" si="112"/>
        <v>#NAME?</v>
      </c>
      <c r="Y534" s="146" t="e">
        <f t="shared" ca="1" si="113"/>
        <v>#NAME?</v>
      </c>
      <c r="Z534" s="146" t="e">
        <f t="shared" ca="1" si="114"/>
        <v>#NAME?</v>
      </c>
      <c r="AF534" s="13"/>
    </row>
    <row r="535" spans="14:32" ht="15">
      <c r="N535" s="138">
        <v>431</v>
      </c>
      <c r="O535" s="139">
        <f t="shared" ca="1" si="106"/>
        <v>45255</v>
      </c>
      <c r="P535" s="140">
        <f t="shared" ca="1" si="107"/>
        <v>1</v>
      </c>
      <c r="Q535" s="141" t="e">
        <f t="shared" ca="1" si="108"/>
        <v>#NAME?</v>
      </c>
      <c r="R535" s="138" t="e">
        <f ca="1">VLOOKUP(P535,Tabla13[[Aux]:[Dias Mes]],5,FALSE)</f>
        <v>#NAME?</v>
      </c>
      <c r="S535" s="142" t="e">
        <f ca="1">VLOOKUP(P535,Tabla13[[Aux]:[Infla Bid]],9,FALSE)</f>
        <v>#NAME?</v>
      </c>
      <c r="T535" s="142" t="e">
        <f ca="1">VLOOKUP(P535,Tabla13[[Aux]:[Infla Offer]],13,FALSE)</f>
        <v>#NAME?</v>
      </c>
      <c r="U535" s="143" t="e">
        <f t="shared" ca="1" si="110"/>
        <v>#NAME?</v>
      </c>
      <c r="V535" s="143" t="e">
        <f t="shared" ca="1" si="111"/>
        <v>#NAME?</v>
      </c>
      <c r="W535" s="143" t="e">
        <f t="shared" ca="1" si="109"/>
        <v>#NAME?</v>
      </c>
      <c r="X535" s="146" t="e">
        <f t="shared" ca="1" si="112"/>
        <v>#NAME?</v>
      </c>
      <c r="Y535" s="146" t="e">
        <f t="shared" ca="1" si="113"/>
        <v>#NAME?</v>
      </c>
      <c r="Z535" s="146" t="e">
        <f t="shared" ca="1" si="114"/>
        <v>#NAME?</v>
      </c>
      <c r="AF535" s="13"/>
    </row>
    <row r="536" spans="14:32" ht="15">
      <c r="N536" s="138">
        <v>432</v>
      </c>
      <c r="O536" s="139">
        <f t="shared" ca="1" si="106"/>
        <v>45256</v>
      </c>
      <c r="P536" s="140">
        <f t="shared" ca="1" si="107"/>
        <v>1</v>
      </c>
      <c r="Q536" s="141" t="e">
        <f t="shared" ca="1" si="108"/>
        <v>#NAME?</v>
      </c>
      <c r="R536" s="138" t="e">
        <f ca="1">VLOOKUP(P536,Tabla13[[Aux]:[Dias Mes]],5,FALSE)</f>
        <v>#NAME?</v>
      </c>
      <c r="S536" s="142" t="e">
        <f ca="1">VLOOKUP(P536,Tabla13[[Aux]:[Infla Bid]],9,FALSE)</f>
        <v>#NAME?</v>
      </c>
      <c r="T536" s="142" t="e">
        <f ca="1">VLOOKUP(P536,Tabla13[[Aux]:[Infla Offer]],13,FALSE)</f>
        <v>#NAME?</v>
      </c>
      <c r="U536" s="143" t="e">
        <f t="shared" ca="1" si="110"/>
        <v>#NAME?</v>
      </c>
      <c r="V536" s="143" t="e">
        <f t="shared" ca="1" si="111"/>
        <v>#NAME?</v>
      </c>
      <c r="W536" s="143" t="e">
        <f t="shared" ca="1" si="109"/>
        <v>#NAME?</v>
      </c>
      <c r="X536" s="146" t="e">
        <f t="shared" ca="1" si="112"/>
        <v>#NAME?</v>
      </c>
      <c r="Y536" s="146" t="e">
        <f t="shared" ca="1" si="113"/>
        <v>#NAME?</v>
      </c>
      <c r="Z536" s="146" t="e">
        <f t="shared" ca="1" si="114"/>
        <v>#NAME?</v>
      </c>
      <c r="AF536" s="13"/>
    </row>
    <row r="537" spans="14:32" ht="15">
      <c r="N537" s="138">
        <v>433</v>
      </c>
      <c r="O537" s="139">
        <f t="shared" ca="1" si="106"/>
        <v>45257</v>
      </c>
      <c r="P537" s="140">
        <f t="shared" ca="1" si="107"/>
        <v>1</v>
      </c>
      <c r="Q537" s="141" t="e">
        <f t="shared" ca="1" si="108"/>
        <v>#NAME?</v>
      </c>
      <c r="R537" s="138" t="e">
        <f ca="1">VLOOKUP(P537,Tabla13[[Aux]:[Dias Mes]],5,FALSE)</f>
        <v>#NAME?</v>
      </c>
      <c r="S537" s="142" t="e">
        <f ca="1">VLOOKUP(P537,Tabla13[[Aux]:[Infla Bid]],9,FALSE)</f>
        <v>#NAME?</v>
      </c>
      <c r="T537" s="142" t="e">
        <f ca="1">VLOOKUP(P537,Tabla13[[Aux]:[Infla Offer]],13,FALSE)</f>
        <v>#NAME?</v>
      </c>
      <c r="U537" s="143" t="e">
        <f t="shared" ca="1" si="110"/>
        <v>#NAME?</v>
      </c>
      <c r="V537" s="143" t="e">
        <f t="shared" ca="1" si="111"/>
        <v>#NAME?</v>
      </c>
      <c r="W537" s="143" t="e">
        <f t="shared" ca="1" si="109"/>
        <v>#NAME?</v>
      </c>
      <c r="X537" s="146" t="e">
        <f t="shared" ca="1" si="112"/>
        <v>#NAME?</v>
      </c>
      <c r="Y537" s="146" t="e">
        <f t="shared" ca="1" si="113"/>
        <v>#NAME?</v>
      </c>
      <c r="Z537" s="146" t="e">
        <f t="shared" ca="1" si="114"/>
        <v>#NAME?</v>
      </c>
      <c r="AF537" s="13"/>
    </row>
    <row r="538" spans="14:32" ht="15">
      <c r="N538" s="138">
        <v>434</v>
      </c>
      <c r="O538" s="139">
        <f t="shared" ca="1" si="106"/>
        <v>45258</v>
      </c>
      <c r="P538" s="140">
        <f t="shared" ca="1" si="107"/>
        <v>1</v>
      </c>
      <c r="Q538" s="141" t="e">
        <f t="shared" ca="1" si="108"/>
        <v>#NAME?</v>
      </c>
      <c r="R538" s="138" t="e">
        <f ca="1">VLOOKUP(P538,Tabla13[[Aux]:[Dias Mes]],5,FALSE)</f>
        <v>#NAME?</v>
      </c>
      <c r="S538" s="142" t="e">
        <f ca="1">VLOOKUP(P538,Tabla13[[Aux]:[Infla Bid]],9,FALSE)</f>
        <v>#NAME?</v>
      </c>
      <c r="T538" s="142" t="e">
        <f ca="1">VLOOKUP(P538,Tabla13[[Aux]:[Infla Offer]],13,FALSE)</f>
        <v>#NAME?</v>
      </c>
      <c r="U538" s="143" t="e">
        <f t="shared" ca="1" si="110"/>
        <v>#NAME?</v>
      </c>
      <c r="V538" s="143" t="e">
        <f t="shared" ca="1" si="111"/>
        <v>#NAME?</v>
      </c>
      <c r="W538" s="143" t="e">
        <f t="shared" ca="1" si="109"/>
        <v>#NAME?</v>
      </c>
      <c r="X538" s="146" t="e">
        <f t="shared" ca="1" si="112"/>
        <v>#NAME?</v>
      </c>
      <c r="Y538" s="146" t="e">
        <f t="shared" ca="1" si="113"/>
        <v>#NAME?</v>
      </c>
      <c r="Z538" s="146" t="e">
        <f t="shared" ca="1" si="114"/>
        <v>#NAME?</v>
      </c>
      <c r="AF538" s="13"/>
    </row>
    <row r="539" spans="14:32" ht="15">
      <c r="N539" s="138">
        <v>435</v>
      </c>
      <c r="O539" s="139">
        <f t="shared" ca="1" si="106"/>
        <v>45259</v>
      </c>
      <c r="P539" s="140">
        <f t="shared" ca="1" si="107"/>
        <v>1</v>
      </c>
      <c r="Q539" s="141" t="e">
        <f t="shared" ca="1" si="108"/>
        <v>#NAME?</v>
      </c>
      <c r="R539" s="138" t="e">
        <f ca="1">VLOOKUP(P539,Tabla13[[Aux]:[Dias Mes]],5,FALSE)</f>
        <v>#NAME?</v>
      </c>
      <c r="S539" s="142" t="e">
        <f ca="1">VLOOKUP(P539,Tabla13[[Aux]:[Infla Bid]],9,FALSE)</f>
        <v>#NAME?</v>
      </c>
      <c r="T539" s="142" t="e">
        <f ca="1">VLOOKUP(P539,Tabla13[[Aux]:[Infla Offer]],13,FALSE)</f>
        <v>#NAME?</v>
      </c>
      <c r="U539" s="143" t="e">
        <f t="shared" ca="1" si="110"/>
        <v>#NAME?</v>
      </c>
      <c r="V539" s="143" t="e">
        <f t="shared" ca="1" si="111"/>
        <v>#NAME?</v>
      </c>
      <c r="W539" s="143" t="e">
        <f t="shared" ca="1" si="109"/>
        <v>#NAME?</v>
      </c>
      <c r="X539" s="146" t="e">
        <f t="shared" ca="1" si="112"/>
        <v>#NAME?</v>
      </c>
      <c r="Y539" s="146" t="e">
        <f t="shared" ca="1" si="113"/>
        <v>#NAME?</v>
      </c>
      <c r="Z539" s="146" t="e">
        <f t="shared" ca="1" si="114"/>
        <v>#NAME?</v>
      </c>
      <c r="AF539" s="13"/>
    </row>
    <row r="540" spans="14:32" ht="15">
      <c r="N540" s="138">
        <v>436</v>
      </c>
      <c r="O540" s="139">
        <f t="shared" ca="1" si="106"/>
        <v>45260</v>
      </c>
      <c r="P540" s="140">
        <f t="shared" ca="1" si="107"/>
        <v>1</v>
      </c>
      <c r="Q540" s="141" t="e">
        <f t="shared" ca="1" si="108"/>
        <v>#NAME?</v>
      </c>
      <c r="R540" s="138" t="e">
        <f ca="1">VLOOKUP(P540,Tabla13[[Aux]:[Dias Mes]],5,FALSE)</f>
        <v>#NAME?</v>
      </c>
      <c r="S540" s="142" t="e">
        <f ca="1">VLOOKUP(P540,Tabla13[[Aux]:[Infla Bid]],9,FALSE)</f>
        <v>#NAME?</v>
      </c>
      <c r="T540" s="142" t="e">
        <f ca="1">VLOOKUP(P540,Tabla13[[Aux]:[Infla Offer]],13,FALSE)</f>
        <v>#NAME?</v>
      </c>
      <c r="U540" s="143" t="e">
        <f t="shared" ca="1" si="110"/>
        <v>#NAME?</v>
      </c>
      <c r="V540" s="143" t="e">
        <f t="shared" ca="1" si="111"/>
        <v>#NAME?</v>
      </c>
      <c r="W540" s="143" t="e">
        <f t="shared" ca="1" si="109"/>
        <v>#NAME?</v>
      </c>
      <c r="X540" s="146" t="e">
        <f t="shared" ca="1" si="112"/>
        <v>#NAME?</v>
      </c>
      <c r="Y540" s="146" t="e">
        <f t="shared" ca="1" si="113"/>
        <v>#NAME?</v>
      </c>
      <c r="Z540" s="146" t="e">
        <f t="shared" ca="1" si="114"/>
        <v>#NAME?</v>
      </c>
      <c r="AF540" s="13"/>
    </row>
    <row r="541" spans="14:32" ht="15">
      <c r="N541" s="138">
        <v>437</v>
      </c>
      <c r="O541" s="139">
        <f t="shared" ca="1" si="106"/>
        <v>45261</v>
      </c>
      <c r="P541" s="140">
        <f t="shared" ca="1" si="107"/>
        <v>1</v>
      </c>
      <c r="Q541" s="141" t="e">
        <f t="shared" ca="1" si="108"/>
        <v>#NAME?</v>
      </c>
      <c r="R541" s="138" t="e">
        <f ca="1">VLOOKUP(P541,Tabla13[[Aux]:[Dias Mes]],5,FALSE)</f>
        <v>#NAME?</v>
      </c>
      <c r="S541" s="142" t="e">
        <f ca="1">VLOOKUP(P541,Tabla13[[Aux]:[Infla Bid]],9,FALSE)</f>
        <v>#NAME?</v>
      </c>
      <c r="T541" s="142" t="e">
        <f ca="1">VLOOKUP(P541,Tabla13[[Aux]:[Infla Offer]],13,FALSE)</f>
        <v>#NAME?</v>
      </c>
      <c r="U541" s="143" t="e">
        <f t="shared" ca="1" si="110"/>
        <v>#NAME?</v>
      </c>
      <c r="V541" s="143" t="e">
        <f t="shared" ca="1" si="111"/>
        <v>#NAME?</v>
      </c>
      <c r="W541" s="143" t="e">
        <f t="shared" ca="1" si="109"/>
        <v>#NAME?</v>
      </c>
      <c r="X541" s="146" t="e">
        <f t="shared" ca="1" si="112"/>
        <v>#NAME?</v>
      </c>
      <c r="Y541" s="146" t="e">
        <f t="shared" ca="1" si="113"/>
        <v>#NAME?</v>
      </c>
      <c r="Z541" s="146" t="e">
        <f t="shared" ca="1" si="114"/>
        <v>#NAME?</v>
      </c>
      <c r="AF541" s="13"/>
    </row>
    <row r="542" spans="14:32" ht="15">
      <c r="N542" s="138">
        <v>438</v>
      </c>
      <c r="O542" s="139">
        <f t="shared" ca="1" si="106"/>
        <v>45262</v>
      </c>
      <c r="P542" s="140">
        <f t="shared" ca="1" si="107"/>
        <v>1</v>
      </c>
      <c r="Q542" s="141" t="e">
        <f t="shared" ca="1" si="108"/>
        <v>#NAME?</v>
      </c>
      <c r="R542" s="138" t="e">
        <f ca="1">VLOOKUP(P542,Tabla13[[Aux]:[Dias Mes]],5,FALSE)</f>
        <v>#NAME?</v>
      </c>
      <c r="S542" s="142" t="e">
        <f ca="1">VLOOKUP(P542,Tabla13[[Aux]:[Infla Bid]],9,FALSE)</f>
        <v>#NAME?</v>
      </c>
      <c r="T542" s="142" t="e">
        <f ca="1">VLOOKUP(P542,Tabla13[[Aux]:[Infla Offer]],13,FALSE)</f>
        <v>#NAME?</v>
      </c>
      <c r="U542" s="143" t="e">
        <f t="shared" ca="1" si="110"/>
        <v>#NAME?</v>
      </c>
      <c r="V542" s="143" t="e">
        <f t="shared" ca="1" si="111"/>
        <v>#NAME?</v>
      </c>
      <c r="W542" s="143" t="e">
        <f t="shared" ca="1" si="109"/>
        <v>#NAME?</v>
      </c>
      <c r="X542" s="146" t="e">
        <f t="shared" ca="1" si="112"/>
        <v>#NAME?</v>
      </c>
      <c r="Y542" s="146" t="e">
        <f t="shared" ca="1" si="113"/>
        <v>#NAME?</v>
      </c>
      <c r="Z542" s="146" t="e">
        <f t="shared" ca="1" si="114"/>
        <v>#NAME?</v>
      </c>
      <c r="AF542" s="13"/>
    </row>
    <row r="543" spans="14:32" ht="15">
      <c r="N543" s="138">
        <v>439</v>
      </c>
      <c r="O543" s="139">
        <f t="shared" ca="1" si="106"/>
        <v>45263</v>
      </c>
      <c r="P543" s="140">
        <f t="shared" ca="1" si="107"/>
        <v>1</v>
      </c>
      <c r="Q543" s="141" t="e">
        <f t="shared" ca="1" si="108"/>
        <v>#NAME?</v>
      </c>
      <c r="R543" s="138" t="e">
        <f ca="1">VLOOKUP(P543,Tabla13[[Aux]:[Dias Mes]],5,FALSE)</f>
        <v>#NAME?</v>
      </c>
      <c r="S543" s="142" t="e">
        <f ca="1">VLOOKUP(P543,Tabla13[[Aux]:[Infla Bid]],9,FALSE)</f>
        <v>#NAME?</v>
      </c>
      <c r="T543" s="142" t="e">
        <f ca="1">VLOOKUP(P543,Tabla13[[Aux]:[Infla Offer]],13,FALSE)</f>
        <v>#NAME?</v>
      </c>
      <c r="U543" s="143" t="e">
        <f t="shared" ca="1" si="110"/>
        <v>#NAME?</v>
      </c>
      <c r="V543" s="143" t="e">
        <f t="shared" ca="1" si="111"/>
        <v>#NAME?</v>
      </c>
      <c r="W543" s="143" t="e">
        <f t="shared" ca="1" si="109"/>
        <v>#NAME?</v>
      </c>
      <c r="X543" s="146" t="e">
        <f t="shared" ca="1" si="112"/>
        <v>#NAME?</v>
      </c>
      <c r="Y543" s="146" t="e">
        <f t="shared" ca="1" si="113"/>
        <v>#NAME?</v>
      </c>
      <c r="Z543" s="146" t="e">
        <f t="shared" ca="1" si="114"/>
        <v>#NAME?</v>
      </c>
      <c r="AF543" s="13"/>
    </row>
    <row r="544" spans="14:32" ht="15">
      <c r="N544" s="138">
        <v>440</v>
      </c>
      <c r="O544" s="139">
        <f t="shared" ca="1" si="106"/>
        <v>45264</v>
      </c>
      <c r="P544" s="140">
        <f t="shared" ca="1" si="107"/>
        <v>1</v>
      </c>
      <c r="Q544" s="141" t="e">
        <f t="shared" ca="1" si="108"/>
        <v>#NAME?</v>
      </c>
      <c r="R544" s="138" t="e">
        <f ca="1">VLOOKUP(P544,Tabla13[[Aux]:[Dias Mes]],5,FALSE)</f>
        <v>#NAME?</v>
      </c>
      <c r="S544" s="142" t="e">
        <f ca="1">VLOOKUP(P544,Tabla13[[Aux]:[Infla Bid]],9,FALSE)</f>
        <v>#NAME?</v>
      </c>
      <c r="T544" s="142" t="e">
        <f ca="1">VLOOKUP(P544,Tabla13[[Aux]:[Infla Offer]],13,FALSE)</f>
        <v>#NAME?</v>
      </c>
      <c r="U544" s="143" t="e">
        <f t="shared" ca="1" si="110"/>
        <v>#NAME?</v>
      </c>
      <c r="V544" s="143" t="e">
        <f t="shared" ca="1" si="111"/>
        <v>#NAME?</v>
      </c>
      <c r="W544" s="143" t="e">
        <f t="shared" ca="1" si="109"/>
        <v>#NAME?</v>
      </c>
      <c r="X544" s="146" t="e">
        <f t="shared" ca="1" si="112"/>
        <v>#NAME?</v>
      </c>
      <c r="Y544" s="146" t="e">
        <f t="shared" ca="1" si="113"/>
        <v>#NAME?</v>
      </c>
      <c r="Z544" s="146" t="e">
        <f t="shared" ca="1" si="114"/>
        <v>#NAME?</v>
      </c>
      <c r="AF544" s="13"/>
    </row>
    <row r="545" spans="14:32" ht="15">
      <c r="N545" s="138">
        <v>441</v>
      </c>
      <c r="O545" s="139">
        <f t="shared" ca="1" si="106"/>
        <v>45265</v>
      </c>
      <c r="P545" s="140">
        <f t="shared" ca="1" si="107"/>
        <v>1</v>
      </c>
      <c r="Q545" s="141" t="e">
        <f t="shared" ca="1" si="108"/>
        <v>#NAME?</v>
      </c>
      <c r="R545" s="138" t="e">
        <f ca="1">VLOOKUP(P545,Tabla13[[Aux]:[Dias Mes]],5,FALSE)</f>
        <v>#NAME?</v>
      </c>
      <c r="S545" s="142" t="e">
        <f ca="1">VLOOKUP(P545,Tabla13[[Aux]:[Infla Bid]],9,FALSE)</f>
        <v>#NAME?</v>
      </c>
      <c r="T545" s="142" t="e">
        <f ca="1">VLOOKUP(P545,Tabla13[[Aux]:[Infla Offer]],13,FALSE)</f>
        <v>#NAME?</v>
      </c>
      <c r="U545" s="143" t="e">
        <f t="shared" ca="1" si="110"/>
        <v>#NAME?</v>
      </c>
      <c r="V545" s="143" t="e">
        <f t="shared" ca="1" si="111"/>
        <v>#NAME?</v>
      </c>
      <c r="W545" s="143" t="e">
        <f t="shared" ca="1" si="109"/>
        <v>#NAME?</v>
      </c>
      <c r="X545" s="146" t="e">
        <f t="shared" ca="1" si="112"/>
        <v>#NAME?</v>
      </c>
      <c r="Y545" s="146" t="e">
        <f t="shared" ca="1" si="113"/>
        <v>#NAME?</v>
      </c>
      <c r="Z545" s="146" t="e">
        <f t="shared" ca="1" si="114"/>
        <v>#NAME?</v>
      </c>
      <c r="AF545" s="13"/>
    </row>
    <row r="546" spans="14:32" ht="15">
      <c r="N546" s="138">
        <v>442</v>
      </c>
      <c r="O546" s="139">
        <f t="shared" ca="1" si="106"/>
        <v>45266</v>
      </c>
      <c r="P546" s="140">
        <f t="shared" ca="1" si="107"/>
        <v>1</v>
      </c>
      <c r="Q546" s="141" t="e">
        <f t="shared" ca="1" si="108"/>
        <v>#NAME?</v>
      </c>
      <c r="R546" s="138" t="e">
        <f ca="1">VLOOKUP(P546,Tabla13[[Aux]:[Dias Mes]],5,FALSE)</f>
        <v>#NAME?</v>
      </c>
      <c r="S546" s="142" t="e">
        <f ca="1">VLOOKUP(P546,Tabla13[[Aux]:[Infla Bid]],9,FALSE)</f>
        <v>#NAME?</v>
      </c>
      <c r="T546" s="142" t="e">
        <f ca="1">VLOOKUP(P546,Tabla13[[Aux]:[Infla Offer]],13,FALSE)</f>
        <v>#NAME?</v>
      </c>
      <c r="U546" s="143" t="e">
        <f t="shared" ca="1" si="110"/>
        <v>#NAME?</v>
      </c>
      <c r="V546" s="143" t="e">
        <f t="shared" ca="1" si="111"/>
        <v>#NAME?</v>
      </c>
      <c r="W546" s="143" t="e">
        <f t="shared" ca="1" si="109"/>
        <v>#NAME?</v>
      </c>
      <c r="X546" s="146" t="e">
        <f t="shared" ca="1" si="112"/>
        <v>#NAME?</v>
      </c>
      <c r="Y546" s="146" t="e">
        <f t="shared" ca="1" si="113"/>
        <v>#NAME?</v>
      </c>
      <c r="Z546" s="146" t="e">
        <f t="shared" ca="1" si="114"/>
        <v>#NAME?</v>
      </c>
      <c r="AF546" s="13"/>
    </row>
    <row r="547" spans="14:32" ht="15">
      <c r="N547" s="138">
        <v>443</v>
      </c>
      <c r="O547" s="139">
        <f t="shared" ca="1" si="106"/>
        <v>45267</v>
      </c>
      <c r="P547" s="140">
        <f t="shared" ca="1" si="107"/>
        <v>1</v>
      </c>
      <c r="Q547" s="141" t="e">
        <f t="shared" ca="1" si="108"/>
        <v>#NAME?</v>
      </c>
      <c r="R547" s="138" t="e">
        <f ca="1">VLOOKUP(P547,Tabla13[[Aux]:[Dias Mes]],5,FALSE)</f>
        <v>#NAME?</v>
      </c>
      <c r="S547" s="142" t="e">
        <f ca="1">VLOOKUP(P547,Tabla13[[Aux]:[Infla Bid]],9,FALSE)</f>
        <v>#NAME?</v>
      </c>
      <c r="T547" s="142" t="e">
        <f ca="1">VLOOKUP(P547,Tabla13[[Aux]:[Infla Offer]],13,FALSE)</f>
        <v>#NAME?</v>
      </c>
      <c r="U547" s="143" t="e">
        <f t="shared" ca="1" si="110"/>
        <v>#NAME?</v>
      </c>
      <c r="V547" s="143" t="e">
        <f t="shared" ca="1" si="111"/>
        <v>#NAME?</v>
      </c>
      <c r="W547" s="143" t="e">
        <f t="shared" ca="1" si="109"/>
        <v>#NAME?</v>
      </c>
      <c r="X547" s="146" t="e">
        <f t="shared" ca="1" si="112"/>
        <v>#NAME?</v>
      </c>
      <c r="Y547" s="146" t="e">
        <f t="shared" ca="1" si="113"/>
        <v>#NAME?</v>
      </c>
      <c r="Z547" s="146" t="e">
        <f t="shared" ca="1" si="114"/>
        <v>#NAME?</v>
      </c>
      <c r="AF547" s="13"/>
    </row>
    <row r="548" spans="14:32" ht="15">
      <c r="N548" s="138">
        <v>444</v>
      </c>
      <c r="O548" s="139">
        <f t="shared" ca="1" si="106"/>
        <v>45268</v>
      </c>
      <c r="P548" s="140">
        <f t="shared" ca="1" si="107"/>
        <v>1</v>
      </c>
      <c r="Q548" s="141" t="e">
        <f t="shared" ca="1" si="108"/>
        <v>#NAME?</v>
      </c>
      <c r="R548" s="138" t="e">
        <f ca="1">VLOOKUP(P548,Tabla13[[Aux]:[Dias Mes]],5,FALSE)</f>
        <v>#NAME?</v>
      </c>
      <c r="S548" s="142" t="e">
        <f ca="1">VLOOKUP(P548,Tabla13[[Aux]:[Infla Bid]],9,FALSE)</f>
        <v>#NAME?</v>
      </c>
      <c r="T548" s="142" t="e">
        <f ca="1">VLOOKUP(P548,Tabla13[[Aux]:[Infla Offer]],13,FALSE)</f>
        <v>#NAME?</v>
      </c>
      <c r="U548" s="143" t="e">
        <f t="shared" ca="1" si="110"/>
        <v>#NAME?</v>
      </c>
      <c r="V548" s="143" t="e">
        <f t="shared" ca="1" si="111"/>
        <v>#NAME?</v>
      </c>
      <c r="W548" s="143" t="e">
        <f t="shared" ca="1" si="109"/>
        <v>#NAME?</v>
      </c>
      <c r="X548" s="146" t="e">
        <f t="shared" ca="1" si="112"/>
        <v>#NAME?</v>
      </c>
      <c r="Y548" s="146" t="e">
        <f t="shared" ca="1" si="113"/>
        <v>#NAME?</v>
      </c>
      <c r="Z548" s="146" t="e">
        <f t="shared" ca="1" si="114"/>
        <v>#NAME?</v>
      </c>
      <c r="AF548" s="13"/>
    </row>
    <row r="549" spans="14:32" ht="15">
      <c r="N549" s="138">
        <v>445</v>
      </c>
      <c r="O549" s="139">
        <f t="shared" ca="1" si="106"/>
        <v>45269</v>
      </c>
      <c r="P549" s="140">
        <f t="shared" ca="1" si="107"/>
        <v>0</v>
      </c>
      <c r="Q549" s="141">
        <f t="shared" ca="1" si="108"/>
        <v>518</v>
      </c>
      <c r="R549" s="138">
        <f ca="1">VLOOKUP(P549,Tabla13[[Aux]:[Dias Mes]],5,FALSE)</f>
        <v>31</v>
      </c>
      <c r="S549" s="142">
        <f ca="1">VLOOKUP(P549,Tabla13[[Aux]:[Infla Bid]],9,FALSE)</f>
        <v>1.2E-2</v>
      </c>
      <c r="T549" s="142">
        <f ca="1">VLOOKUP(P549,Tabla13[[Aux]:[Infla Offer]],13,FALSE)</f>
        <v>1.2E-2</v>
      </c>
      <c r="U549" s="143" t="e">
        <f t="shared" ca="1" si="110"/>
        <v>#NAME?</v>
      </c>
      <c r="V549" s="143" t="e">
        <f t="shared" ca="1" si="111"/>
        <v>#NAME?</v>
      </c>
      <c r="W549" s="143" t="e">
        <f t="shared" ca="1" si="109"/>
        <v>#NAME?</v>
      </c>
      <c r="X549" s="146" t="e">
        <f t="shared" ca="1" si="112"/>
        <v>#NAME?</v>
      </c>
      <c r="Y549" s="146" t="e">
        <f t="shared" ca="1" si="113"/>
        <v>#NAME?</v>
      </c>
      <c r="Z549" s="146" t="e">
        <f t="shared" ca="1" si="114"/>
        <v>#NAME?</v>
      </c>
      <c r="AF549" s="13"/>
    </row>
    <row r="550" spans="14:32" ht="15">
      <c r="N550" s="138">
        <v>446</v>
      </c>
      <c r="O550" s="139">
        <f t="shared" ca="1" si="106"/>
        <v>45270</v>
      </c>
      <c r="P550" s="140">
        <f t="shared" ca="1" si="107"/>
        <v>1</v>
      </c>
      <c r="Q550" s="141" t="e">
        <f t="shared" ca="1" si="108"/>
        <v>#NAME?</v>
      </c>
      <c r="R550" s="138" t="e">
        <f ca="1">VLOOKUP(P550,Tabla13[[Aux]:[Dias Mes]],5,FALSE)</f>
        <v>#NAME?</v>
      </c>
      <c r="S550" s="142" t="e">
        <f ca="1">VLOOKUP(P550,Tabla13[[Aux]:[Infla Bid]],9,FALSE)</f>
        <v>#NAME?</v>
      </c>
      <c r="T550" s="142" t="e">
        <f ca="1">VLOOKUP(P550,Tabla13[[Aux]:[Infla Offer]],13,FALSE)</f>
        <v>#NAME?</v>
      </c>
      <c r="U550" s="143" t="e">
        <f t="shared" ca="1" si="110"/>
        <v>#NAME?</v>
      </c>
      <c r="V550" s="143" t="e">
        <f t="shared" ca="1" si="111"/>
        <v>#NAME?</v>
      </c>
      <c r="W550" s="143" t="e">
        <f t="shared" ca="1" si="109"/>
        <v>#NAME?</v>
      </c>
      <c r="X550" s="146" t="e">
        <f t="shared" ca="1" si="112"/>
        <v>#NAME?</v>
      </c>
      <c r="Y550" s="146" t="e">
        <f t="shared" ca="1" si="113"/>
        <v>#NAME?</v>
      </c>
      <c r="Z550" s="146" t="e">
        <f t="shared" ca="1" si="114"/>
        <v>#NAME?</v>
      </c>
      <c r="AF550" s="13"/>
    </row>
    <row r="551" spans="14:32" ht="15">
      <c r="N551" s="138">
        <v>447</v>
      </c>
      <c r="O551" s="139">
        <f t="shared" ca="1" si="106"/>
        <v>45271</v>
      </c>
      <c r="P551" s="140">
        <f t="shared" ca="1" si="107"/>
        <v>1</v>
      </c>
      <c r="Q551" s="141" t="e">
        <f t="shared" ca="1" si="108"/>
        <v>#NAME?</v>
      </c>
      <c r="R551" s="138" t="e">
        <f ca="1">VLOOKUP(P551,Tabla13[[Aux]:[Dias Mes]],5,FALSE)</f>
        <v>#NAME?</v>
      </c>
      <c r="S551" s="142" t="e">
        <f ca="1">VLOOKUP(P551,Tabla13[[Aux]:[Infla Bid]],9,FALSE)</f>
        <v>#NAME?</v>
      </c>
      <c r="T551" s="142" t="e">
        <f ca="1">VLOOKUP(P551,Tabla13[[Aux]:[Infla Offer]],13,FALSE)</f>
        <v>#NAME?</v>
      </c>
      <c r="U551" s="143" t="e">
        <f t="shared" ca="1" si="110"/>
        <v>#NAME?</v>
      </c>
      <c r="V551" s="143" t="e">
        <f t="shared" ca="1" si="111"/>
        <v>#NAME?</v>
      </c>
      <c r="W551" s="143" t="e">
        <f t="shared" ca="1" si="109"/>
        <v>#NAME?</v>
      </c>
      <c r="X551" s="146" t="e">
        <f t="shared" ca="1" si="112"/>
        <v>#NAME?</v>
      </c>
      <c r="Y551" s="146" t="e">
        <f t="shared" ca="1" si="113"/>
        <v>#NAME?</v>
      </c>
      <c r="Z551" s="146" t="e">
        <f t="shared" ca="1" si="114"/>
        <v>#NAME?</v>
      </c>
      <c r="AF551" s="13"/>
    </row>
    <row r="552" spans="14:32" ht="15">
      <c r="N552" s="138">
        <v>448</v>
      </c>
      <c r="O552" s="139">
        <f t="shared" ref="O552:O615" ca="1" si="115">+N552+TODAY()+$O$102</f>
        <v>45272</v>
      </c>
      <c r="P552" s="140">
        <f t="shared" ref="P552:P615" ca="1" si="116">IF(DAY(O552)=9,MATCH(O552,$Q$75:$Q$100,1)-1,IFERROR(MATCH(O552,$Q$75:$Q$100,1),0))</f>
        <v>1</v>
      </c>
      <c r="Q552" s="141" t="e">
        <f t="shared" ref="Q552:Q615" ca="1" si="117">R552-(VLOOKUP(P552,$O$75:$Q$100,3,FALSE)-O552)</f>
        <v>#NAME?</v>
      </c>
      <c r="R552" s="138" t="e">
        <f ca="1">VLOOKUP(P552,Tabla13[[Aux]:[Dias Mes]],5,FALSE)</f>
        <v>#NAME?</v>
      </c>
      <c r="S552" s="142" t="e">
        <f ca="1">VLOOKUP(P552,Tabla13[[Aux]:[Infla Bid]],9,FALSE)</f>
        <v>#NAME?</v>
      </c>
      <c r="T552" s="142" t="e">
        <f ca="1">VLOOKUP(P552,Tabla13[[Aux]:[Infla Offer]],13,FALSE)</f>
        <v>#NAME?</v>
      </c>
      <c r="U552" s="143" t="e">
        <f t="shared" ca="1" si="110"/>
        <v>#NAME?</v>
      </c>
      <c r="V552" s="143" t="e">
        <f t="shared" ca="1" si="111"/>
        <v>#NAME?</v>
      </c>
      <c r="W552" s="143" t="e">
        <f t="shared" ref="W552:W615" ca="1" si="118">AVERAGE(U552:V552)</f>
        <v>#NAME?</v>
      </c>
      <c r="X552" s="146" t="e">
        <f t="shared" ca="1" si="112"/>
        <v>#NAME?</v>
      </c>
      <c r="Y552" s="146" t="e">
        <f t="shared" ca="1" si="113"/>
        <v>#NAME?</v>
      </c>
      <c r="Z552" s="146" t="e">
        <f t="shared" ca="1" si="114"/>
        <v>#NAME?</v>
      </c>
      <c r="AF552" s="13"/>
    </row>
    <row r="553" spans="14:32" ht="15">
      <c r="N553" s="138">
        <v>449</v>
      </c>
      <c r="O553" s="139">
        <f t="shared" ca="1" si="115"/>
        <v>45273</v>
      </c>
      <c r="P553" s="140">
        <f t="shared" ca="1" si="116"/>
        <v>1</v>
      </c>
      <c r="Q553" s="141" t="e">
        <f t="shared" ca="1" si="117"/>
        <v>#NAME?</v>
      </c>
      <c r="R553" s="138" t="e">
        <f ca="1">VLOOKUP(P553,Tabla13[[Aux]:[Dias Mes]],5,FALSE)</f>
        <v>#NAME?</v>
      </c>
      <c r="S553" s="142" t="e">
        <f ca="1">VLOOKUP(P553,Tabla13[[Aux]:[Infla Bid]],9,FALSE)</f>
        <v>#NAME?</v>
      </c>
      <c r="T553" s="142" t="e">
        <f ca="1">VLOOKUP(P553,Tabla13[[Aux]:[Infla Offer]],13,FALSE)</f>
        <v>#NAME?</v>
      </c>
      <c r="U553" s="143" t="e">
        <f t="shared" ref="U553:U616" ca="1" si="119">U552*(1+S553)^(1/R553)</f>
        <v>#NAME?</v>
      </c>
      <c r="V553" s="143" t="e">
        <f t="shared" ref="V553:V616" ca="1" si="120">V552*(1+T553)^(1/R553)</f>
        <v>#NAME?</v>
      </c>
      <c r="W553" s="143" t="e">
        <f t="shared" ca="1" si="118"/>
        <v>#NAME?</v>
      </c>
      <c r="X553" s="146" t="e">
        <f t="shared" ref="X553:X616" ca="1" si="121">(U553/$U$104-1)*360/N553</f>
        <v>#NAME?</v>
      </c>
      <c r="Y553" s="146" t="e">
        <f t="shared" ref="Y553:Y616" ca="1" si="122">(V553/$V$104-1)*360/N553</f>
        <v>#NAME?</v>
      </c>
      <c r="Z553" s="146" t="e">
        <f t="shared" ref="Z553:Z616" ca="1" si="123">+(Y553+X553)/2</f>
        <v>#NAME?</v>
      </c>
      <c r="AF553" s="13"/>
    </row>
    <row r="554" spans="14:32" ht="15">
      <c r="N554" s="138">
        <v>450</v>
      </c>
      <c r="O554" s="139">
        <f t="shared" ca="1" si="115"/>
        <v>45274</v>
      </c>
      <c r="P554" s="140">
        <f t="shared" ca="1" si="116"/>
        <v>1</v>
      </c>
      <c r="Q554" s="141" t="e">
        <f t="shared" ca="1" si="117"/>
        <v>#NAME?</v>
      </c>
      <c r="R554" s="138" t="e">
        <f ca="1">VLOOKUP(P554,Tabla13[[Aux]:[Dias Mes]],5,FALSE)</f>
        <v>#NAME?</v>
      </c>
      <c r="S554" s="142" t="e">
        <f ca="1">VLOOKUP(P554,Tabla13[[Aux]:[Infla Bid]],9,FALSE)</f>
        <v>#NAME?</v>
      </c>
      <c r="T554" s="142" t="e">
        <f ca="1">VLOOKUP(P554,Tabla13[[Aux]:[Infla Offer]],13,FALSE)</f>
        <v>#NAME?</v>
      </c>
      <c r="U554" s="143" t="e">
        <f t="shared" ca="1" si="119"/>
        <v>#NAME?</v>
      </c>
      <c r="V554" s="143" t="e">
        <f t="shared" ca="1" si="120"/>
        <v>#NAME?</v>
      </c>
      <c r="W554" s="143" t="e">
        <f t="shared" ca="1" si="118"/>
        <v>#NAME?</v>
      </c>
      <c r="X554" s="146" t="e">
        <f t="shared" ca="1" si="121"/>
        <v>#NAME?</v>
      </c>
      <c r="Y554" s="146" t="e">
        <f t="shared" ca="1" si="122"/>
        <v>#NAME?</v>
      </c>
      <c r="Z554" s="146" t="e">
        <f t="shared" ca="1" si="123"/>
        <v>#NAME?</v>
      </c>
      <c r="AF554" s="13"/>
    </row>
    <row r="555" spans="14:32" ht="15">
      <c r="N555" s="138">
        <v>451</v>
      </c>
      <c r="O555" s="139">
        <f t="shared" ca="1" si="115"/>
        <v>45275</v>
      </c>
      <c r="P555" s="140">
        <f t="shared" ca="1" si="116"/>
        <v>1</v>
      </c>
      <c r="Q555" s="141" t="e">
        <f t="shared" ca="1" si="117"/>
        <v>#NAME?</v>
      </c>
      <c r="R555" s="138" t="e">
        <f ca="1">VLOOKUP(P555,Tabla13[[Aux]:[Dias Mes]],5,FALSE)</f>
        <v>#NAME?</v>
      </c>
      <c r="S555" s="142" t="e">
        <f ca="1">VLOOKUP(P555,Tabla13[[Aux]:[Infla Bid]],9,FALSE)</f>
        <v>#NAME?</v>
      </c>
      <c r="T555" s="142" t="e">
        <f ca="1">VLOOKUP(P555,Tabla13[[Aux]:[Infla Offer]],13,FALSE)</f>
        <v>#NAME?</v>
      </c>
      <c r="U555" s="143" t="e">
        <f t="shared" ca="1" si="119"/>
        <v>#NAME?</v>
      </c>
      <c r="V555" s="143" t="e">
        <f t="shared" ca="1" si="120"/>
        <v>#NAME?</v>
      </c>
      <c r="W555" s="143" t="e">
        <f t="shared" ca="1" si="118"/>
        <v>#NAME?</v>
      </c>
      <c r="X555" s="146" t="e">
        <f t="shared" ca="1" si="121"/>
        <v>#NAME?</v>
      </c>
      <c r="Y555" s="146" t="e">
        <f t="shared" ca="1" si="122"/>
        <v>#NAME?</v>
      </c>
      <c r="Z555" s="146" t="e">
        <f t="shared" ca="1" si="123"/>
        <v>#NAME?</v>
      </c>
      <c r="AF555" s="13"/>
    </row>
    <row r="556" spans="14:32" ht="15">
      <c r="N556" s="138">
        <v>452</v>
      </c>
      <c r="O556" s="139">
        <f t="shared" ca="1" si="115"/>
        <v>45276</v>
      </c>
      <c r="P556" s="140">
        <f t="shared" ca="1" si="116"/>
        <v>1</v>
      </c>
      <c r="Q556" s="141" t="e">
        <f t="shared" ca="1" si="117"/>
        <v>#NAME?</v>
      </c>
      <c r="R556" s="138" t="e">
        <f ca="1">VLOOKUP(P556,Tabla13[[Aux]:[Dias Mes]],5,FALSE)</f>
        <v>#NAME?</v>
      </c>
      <c r="S556" s="142" t="e">
        <f ca="1">VLOOKUP(P556,Tabla13[[Aux]:[Infla Bid]],9,FALSE)</f>
        <v>#NAME?</v>
      </c>
      <c r="T556" s="142" t="e">
        <f ca="1">VLOOKUP(P556,Tabla13[[Aux]:[Infla Offer]],13,FALSE)</f>
        <v>#NAME?</v>
      </c>
      <c r="U556" s="143" t="e">
        <f t="shared" ca="1" si="119"/>
        <v>#NAME?</v>
      </c>
      <c r="V556" s="143" t="e">
        <f t="shared" ca="1" si="120"/>
        <v>#NAME?</v>
      </c>
      <c r="W556" s="143" t="e">
        <f t="shared" ca="1" si="118"/>
        <v>#NAME?</v>
      </c>
      <c r="X556" s="146" t="e">
        <f t="shared" ca="1" si="121"/>
        <v>#NAME?</v>
      </c>
      <c r="Y556" s="146" t="e">
        <f t="shared" ca="1" si="122"/>
        <v>#NAME?</v>
      </c>
      <c r="Z556" s="146" t="e">
        <f t="shared" ca="1" si="123"/>
        <v>#NAME?</v>
      </c>
      <c r="AF556" s="13"/>
    </row>
    <row r="557" spans="14:32" ht="15">
      <c r="N557" s="138">
        <v>453</v>
      </c>
      <c r="O557" s="139">
        <f t="shared" ca="1" si="115"/>
        <v>45277</v>
      </c>
      <c r="P557" s="140">
        <f t="shared" ca="1" si="116"/>
        <v>1</v>
      </c>
      <c r="Q557" s="141" t="e">
        <f t="shared" ca="1" si="117"/>
        <v>#NAME?</v>
      </c>
      <c r="R557" s="138" t="e">
        <f ca="1">VLOOKUP(P557,Tabla13[[Aux]:[Dias Mes]],5,FALSE)</f>
        <v>#NAME?</v>
      </c>
      <c r="S557" s="142" t="e">
        <f ca="1">VLOOKUP(P557,Tabla13[[Aux]:[Infla Bid]],9,FALSE)</f>
        <v>#NAME?</v>
      </c>
      <c r="T557" s="142" t="e">
        <f ca="1">VLOOKUP(P557,Tabla13[[Aux]:[Infla Offer]],13,FALSE)</f>
        <v>#NAME?</v>
      </c>
      <c r="U557" s="143" t="e">
        <f t="shared" ca="1" si="119"/>
        <v>#NAME?</v>
      </c>
      <c r="V557" s="143" t="e">
        <f t="shared" ca="1" si="120"/>
        <v>#NAME?</v>
      </c>
      <c r="W557" s="143" t="e">
        <f t="shared" ca="1" si="118"/>
        <v>#NAME?</v>
      </c>
      <c r="X557" s="146" t="e">
        <f t="shared" ca="1" si="121"/>
        <v>#NAME?</v>
      </c>
      <c r="Y557" s="146" t="e">
        <f t="shared" ca="1" si="122"/>
        <v>#NAME?</v>
      </c>
      <c r="Z557" s="146" t="e">
        <f t="shared" ca="1" si="123"/>
        <v>#NAME?</v>
      </c>
      <c r="AF557" s="13"/>
    </row>
    <row r="558" spans="14:32" ht="15">
      <c r="N558" s="138">
        <v>454</v>
      </c>
      <c r="O558" s="139">
        <f t="shared" ca="1" si="115"/>
        <v>45278</v>
      </c>
      <c r="P558" s="140">
        <f t="shared" ca="1" si="116"/>
        <v>1</v>
      </c>
      <c r="Q558" s="141" t="e">
        <f t="shared" ca="1" si="117"/>
        <v>#NAME?</v>
      </c>
      <c r="R558" s="138" t="e">
        <f ca="1">VLOOKUP(P558,Tabla13[[Aux]:[Dias Mes]],5,FALSE)</f>
        <v>#NAME?</v>
      </c>
      <c r="S558" s="142" t="e">
        <f ca="1">VLOOKUP(P558,Tabla13[[Aux]:[Infla Bid]],9,FALSE)</f>
        <v>#NAME?</v>
      </c>
      <c r="T558" s="142" t="e">
        <f ca="1">VLOOKUP(P558,Tabla13[[Aux]:[Infla Offer]],13,FALSE)</f>
        <v>#NAME?</v>
      </c>
      <c r="U558" s="143" t="e">
        <f t="shared" ca="1" si="119"/>
        <v>#NAME?</v>
      </c>
      <c r="V558" s="143" t="e">
        <f t="shared" ca="1" si="120"/>
        <v>#NAME?</v>
      </c>
      <c r="W558" s="143" t="e">
        <f t="shared" ca="1" si="118"/>
        <v>#NAME?</v>
      </c>
      <c r="X558" s="146" t="e">
        <f t="shared" ca="1" si="121"/>
        <v>#NAME?</v>
      </c>
      <c r="Y558" s="146" t="e">
        <f t="shared" ca="1" si="122"/>
        <v>#NAME?</v>
      </c>
      <c r="Z558" s="146" t="e">
        <f t="shared" ca="1" si="123"/>
        <v>#NAME?</v>
      </c>
      <c r="AF558" s="13"/>
    </row>
    <row r="559" spans="14:32" ht="15">
      <c r="N559" s="138">
        <v>455</v>
      </c>
      <c r="O559" s="139">
        <f t="shared" ca="1" si="115"/>
        <v>45279</v>
      </c>
      <c r="P559" s="140">
        <f t="shared" ca="1" si="116"/>
        <v>1</v>
      </c>
      <c r="Q559" s="141" t="e">
        <f t="shared" ca="1" si="117"/>
        <v>#NAME?</v>
      </c>
      <c r="R559" s="138" t="e">
        <f ca="1">VLOOKUP(P559,Tabla13[[Aux]:[Dias Mes]],5,FALSE)</f>
        <v>#NAME?</v>
      </c>
      <c r="S559" s="142" t="e">
        <f ca="1">VLOOKUP(P559,Tabla13[[Aux]:[Infla Bid]],9,FALSE)</f>
        <v>#NAME?</v>
      </c>
      <c r="T559" s="142" t="e">
        <f ca="1">VLOOKUP(P559,Tabla13[[Aux]:[Infla Offer]],13,FALSE)</f>
        <v>#NAME?</v>
      </c>
      <c r="U559" s="143" t="e">
        <f t="shared" ca="1" si="119"/>
        <v>#NAME?</v>
      </c>
      <c r="V559" s="143" t="e">
        <f t="shared" ca="1" si="120"/>
        <v>#NAME?</v>
      </c>
      <c r="W559" s="143" t="e">
        <f t="shared" ca="1" si="118"/>
        <v>#NAME?</v>
      </c>
      <c r="X559" s="146" t="e">
        <f t="shared" ca="1" si="121"/>
        <v>#NAME?</v>
      </c>
      <c r="Y559" s="146" t="e">
        <f t="shared" ca="1" si="122"/>
        <v>#NAME?</v>
      </c>
      <c r="Z559" s="146" t="e">
        <f t="shared" ca="1" si="123"/>
        <v>#NAME?</v>
      </c>
      <c r="AF559" s="13"/>
    </row>
    <row r="560" spans="14:32" ht="15">
      <c r="N560" s="138">
        <v>456</v>
      </c>
      <c r="O560" s="139">
        <f t="shared" ca="1" si="115"/>
        <v>45280</v>
      </c>
      <c r="P560" s="140">
        <f t="shared" ca="1" si="116"/>
        <v>1</v>
      </c>
      <c r="Q560" s="141" t="e">
        <f t="shared" ca="1" si="117"/>
        <v>#NAME?</v>
      </c>
      <c r="R560" s="138" t="e">
        <f ca="1">VLOOKUP(P560,Tabla13[[Aux]:[Dias Mes]],5,FALSE)</f>
        <v>#NAME?</v>
      </c>
      <c r="S560" s="142" t="e">
        <f ca="1">VLOOKUP(P560,Tabla13[[Aux]:[Infla Bid]],9,FALSE)</f>
        <v>#NAME?</v>
      </c>
      <c r="T560" s="142" t="e">
        <f ca="1">VLOOKUP(P560,Tabla13[[Aux]:[Infla Offer]],13,FALSE)</f>
        <v>#NAME?</v>
      </c>
      <c r="U560" s="143" t="e">
        <f t="shared" ca="1" si="119"/>
        <v>#NAME?</v>
      </c>
      <c r="V560" s="143" t="e">
        <f t="shared" ca="1" si="120"/>
        <v>#NAME?</v>
      </c>
      <c r="W560" s="143" t="e">
        <f t="shared" ca="1" si="118"/>
        <v>#NAME?</v>
      </c>
      <c r="X560" s="146" t="e">
        <f t="shared" ca="1" si="121"/>
        <v>#NAME?</v>
      </c>
      <c r="Y560" s="146" t="e">
        <f t="shared" ca="1" si="122"/>
        <v>#NAME?</v>
      </c>
      <c r="Z560" s="146" t="e">
        <f t="shared" ca="1" si="123"/>
        <v>#NAME?</v>
      </c>
      <c r="AF560" s="13"/>
    </row>
    <row r="561" spans="14:32" ht="15">
      <c r="N561" s="138">
        <v>457</v>
      </c>
      <c r="O561" s="139">
        <f t="shared" ca="1" si="115"/>
        <v>45281</v>
      </c>
      <c r="P561" s="140">
        <f t="shared" ca="1" si="116"/>
        <v>1</v>
      </c>
      <c r="Q561" s="141" t="e">
        <f t="shared" ca="1" si="117"/>
        <v>#NAME?</v>
      </c>
      <c r="R561" s="138" t="e">
        <f ca="1">VLOOKUP(P561,Tabla13[[Aux]:[Dias Mes]],5,FALSE)</f>
        <v>#NAME?</v>
      </c>
      <c r="S561" s="142" t="e">
        <f ca="1">VLOOKUP(P561,Tabla13[[Aux]:[Infla Bid]],9,FALSE)</f>
        <v>#NAME?</v>
      </c>
      <c r="T561" s="142" t="e">
        <f ca="1">VLOOKUP(P561,Tabla13[[Aux]:[Infla Offer]],13,FALSE)</f>
        <v>#NAME?</v>
      </c>
      <c r="U561" s="143" t="e">
        <f t="shared" ca="1" si="119"/>
        <v>#NAME?</v>
      </c>
      <c r="V561" s="143" t="e">
        <f t="shared" ca="1" si="120"/>
        <v>#NAME?</v>
      </c>
      <c r="W561" s="143" t="e">
        <f t="shared" ca="1" si="118"/>
        <v>#NAME?</v>
      </c>
      <c r="X561" s="146" t="e">
        <f t="shared" ca="1" si="121"/>
        <v>#NAME?</v>
      </c>
      <c r="Y561" s="146" t="e">
        <f t="shared" ca="1" si="122"/>
        <v>#NAME?</v>
      </c>
      <c r="Z561" s="146" t="e">
        <f t="shared" ca="1" si="123"/>
        <v>#NAME?</v>
      </c>
      <c r="AF561" s="13"/>
    </row>
    <row r="562" spans="14:32" ht="15">
      <c r="N562" s="138">
        <v>458</v>
      </c>
      <c r="O562" s="139">
        <f t="shared" ca="1" si="115"/>
        <v>45282</v>
      </c>
      <c r="P562" s="140">
        <f t="shared" ca="1" si="116"/>
        <v>1</v>
      </c>
      <c r="Q562" s="141" t="e">
        <f t="shared" ca="1" si="117"/>
        <v>#NAME?</v>
      </c>
      <c r="R562" s="138" t="e">
        <f ca="1">VLOOKUP(P562,Tabla13[[Aux]:[Dias Mes]],5,FALSE)</f>
        <v>#NAME?</v>
      </c>
      <c r="S562" s="142" t="e">
        <f ca="1">VLOOKUP(P562,Tabla13[[Aux]:[Infla Bid]],9,FALSE)</f>
        <v>#NAME?</v>
      </c>
      <c r="T562" s="142" t="e">
        <f ca="1">VLOOKUP(P562,Tabla13[[Aux]:[Infla Offer]],13,FALSE)</f>
        <v>#NAME?</v>
      </c>
      <c r="U562" s="143" t="e">
        <f t="shared" ca="1" si="119"/>
        <v>#NAME?</v>
      </c>
      <c r="V562" s="143" t="e">
        <f t="shared" ca="1" si="120"/>
        <v>#NAME?</v>
      </c>
      <c r="W562" s="143" t="e">
        <f t="shared" ca="1" si="118"/>
        <v>#NAME?</v>
      </c>
      <c r="X562" s="146" t="e">
        <f t="shared" ca="1" si="121"/>
        <v>#NAME?</v>
      </c>
      <c r="Y562" s="146" t="e">
        <f t="shared" ca="1" si="122"/>
        <v>#NAME?</v>
      </c>
      <c r="Z562" s="146" t="e">
        <f t="shared" ca="1" si="123"/>
        <v>#NAME?</v>
      </c>
      <c r="AF562" s="13"/>
    </row>
    <row r="563" spans="14:32" ht="15">
      <c r="N563" s="138">
        <v>459</v>
      </c>
      <c r="O563" s="139">
        <f t="shared" ca="1" si="115"/>
        <v>45283</v>
      </c>
      <c r="P563" s="140">
        <f t="shared" ca="1" si="116"/>
        <v>1</v>
      </c>
      <c r="Q563" s="141" t="e">
        <f t="shared" ca="1" si="117"/>
        <v>#NAME?</v>
      </c>
      <c r="R563" s="138" t="e">
        <f ca="1">VLOOKUP(P563,Tabla13[[Aux]:[Dias Mes]],5,FALSE)</f>
        <v>#NAME?</v>
      </c>
      <c r="S563" s="142" t="e">
        <f ca="1">VLOOKUP(P563,Tabla13[[Aux]:[Infla Bid]],9,FALSE)</f>
        <v>#NAME?</v>
      </c>
      <c r="T563" s="142" t="e">
        <f ca="1">VLOOKUP(P563,Tabla13[[Aux]:[Infla Offer]],13,FALSE)</f>
        <v>#NAME?</v>
      </c>
      <c r="U563" s="143" t="e">
        <f t="shared" ca="1" si="119"/>
        <v>#NAME?</v>
      </c>
      <c r="V563" s="143" t="e">
        <f t="shared" ca="1" si="120"/>
        <v>#NAME?</v>
      </c>
      <c r="W563" s="143" t="e">
        <f t="shared" ca="1" si="118"/>
        <v>#NAME?</v>
      </c>
      <c r="X563" s="146" t="e">
        <f t="shared" ca="1" si="121"/>
        <v>#NAME?</v>
      </c>
      <c r="Y563" s="146" t="e">
        <f t="shared" ca="1" si="122"/>
        <v>#NAME?</v>
      </c>
      <c r="Z563" s="146" t="e">
        <f t="shared" ca="1" si="123"/>
        <v>#NAME?</v>
      </c>
      <c r="AF563" s="13"/>
    </row>
    <row r="564" spans="14:32" ht="15">
      <c r="N564" s="138">
        <v>460</v>
      </c>
      <c r="O564" s="139">
        <f t="shared" ca="1" si="115"/>
        <v>45284</v>
      </c>
      <c r="P564" s="140">
        <f t="shared" ca="1" si="116"/>
        <v>1</v>
      </c>
      <c r="Q564" s="141" t="e">
        <f t="shared" ca="1" si="117"/>
        <v>#NAME?</v>
      </c>
      <c r="R564" s="138" t="e">
        <f ca="1">VLOOKUP(P564,Tabla13[[Aux]:[Dias Mes]],5,FALSE)</f>
        <v>#NAME?</v>
      </c>
      <c r="S564" s="142" t="e">
        <f ca="1">VLOOKUP(P564,Tabla13[[Aux]:[Infla Bid]],9,FALSE)</f>
        <v>#NAME?</v>
      </c>
      <c r="T564" s="142" t="e">
        <f ca="1">VLOOKUP(P564,Tabla13[[Aux]:[Infla Offer]],13,FALSE)</f>
        <v>#NAME?</v>
      </c>
      <c r="U564" s="143" t="e">
        <f t="shared" ca="1" si="119"/>
        <v>#NAME?</v>
      </c>
      <c r="V564" s="143" t="e">
        <f t="shared" ca="1" si="120"/>
        <v>#NAME?</v>
      </c>
      <c r="W564" s="143" t="e">
        <f t="shared" ca="1" si="118"/>
        <v>#NAME?</v>
      </c>
      <c r="X564" s="146" t="e">
        <f t="shared" ca="1" si="121"/>
        <v>#NAME?</v>
      </c>
      <c r="Y564" s="146" t="e">
        <f t="shared" ca="1" si="122"/>
        <v>#NAME?</v>
      </c>
      <c r="Z564" s="146" t="e">
        <f t="shared" ca="1" si="123"/>
        <v>#NAME?</v>
      </c>
      <c r="AF564" s="13"/>
    </row>
    <row r="565" spans="14:32" ht="15">
      <c r="N565" s="138">
        <v>461</v>
      </c>
      <c r="O565" s="139">
        <f t="shared" ca="1" si="115"/>
        <v>45285</v>
      </c>
      <c r="P565" s="140">
        <f t="shared" ca="1" si="116"/>
        <v>1</v>
      </c>
      <c r="Q565" s="141" t="e">
        <f t="shared" ca="1" si="117"/>
        <v>#NAME?</v>
      </c>
      <c r="R565" s="138" t="e">
        <f ca="1">VLOOKUP(P565,Tabla13[[Aux]:[Dias Mes]],5,FALSE)</f>
        <v>#NAME?</v>
      </c>
      <c r="S565" s="142" t="e">
        <f ca="1">VLOOKUP(P565,Tabla13[[Aux]:[Infla Bid]],9,FALSE)</f>
        <v>#NAME?</v>
      </c>
      <c r="T565" s="142" t="e">
        <f ca="1">VLOOKUP(P565,Tabla13[[Aux]:[Infla Offer]],13,FALSE)</f>
        <v>#NAME?</v>
      </c>
      <c r="U565" s="143" t="e">
        <f t="shared" ca="1" si="119"/>
        <v>#NAME?</v>
      </c>
      <c r="V565" s="143" t="e">
        <f t="shared" ca="1" si="120"/>
        <v>#NAME?</v>
      </c>
      <c r="W565" s="143" t="e">
        <f t="shared" ca="1" si="118"/>
        <v>#NAME?</v>
      </c>
      <c r="X565" s="146" t="e">
        <f t="shared" ca="1" si="121"/>
        <v>#NAME?</v>
      </c>
      <c r="Y565" s="146" t="e">
        <f t="shared" ca="1" si="122"/>
        <v>#NAME?</v>
      </c>
      <c r="Z565" s="146" t="e">
        <f t="shared" ca="1" si="123"/>
        <v>#NAME?</v>
      </c>
      <c r="AF565" s="13"/>
    </row>
    <row r="566" spans="14:32" ht="15">
      <c r="N566" s="138">
        <v>462</v>
      </c>
      <c r="O566" s="139">
        <f t="shared" ca="1" si="115"/>
        <v>45286</v>
      </c>
      <c r="P566" s="140">
        <f t="shared" ca="1" si="116"/>
        <v>1</v>
      </c>
      <c r="Q566" s="141" t="e">
        <f t="shared" ca="1" si="117"/>
        <v>#NAME?</v>
      </c>
      <c r="R566" s="138" t="e">
        <f ca="1">VLOOKUP(P566,Tabla13[[Aux]:[Dias Mes]],5,FALSE)</f>
        <v>#NAME?</v>
      </c>
      <c r="S566" s="142" t="e">
        <f ca="1">VLOOKUP(P566,Tabla13[[Aux]:[Infla Bid]],9,FALSE)</f>
        <v>#NAME?</v>
      </c>
      <c r="T566" s="142" t="e">
        <f ca="1">VLOOKUP(P566,Tabla13[[Aux]:[Infla Offer]],13,FALSE)</f>
        <v>#NAME?</v>
      </c>
      <c r="U566" s="143" t="e">
        <f t="shared" ca="1" si="119"/>
        <v>#NAME?</v>
      </c>
      <c r="V566" s="143" t="e">
        <f t="shared" ca="1" si="120"/>
        <v>#NAME?</v>
      </c>
      <c r="W566" s="143" t="e">
        <f t="shared" ca="1" si="118"/>
        <v>#NAME?</v>
      </c>
      <c r="X566" s="146" t="e">
        <f t="shared" ca="1" si="121"/>
        <v>#NAME?</v>
      </c>
      <c r="Y566" s="146" t="e">
        <f t="shared" ca="1" si="122"/>
        <v>#NAME?</v>
      </c>
      <c r="Z566" s="146" t="e">
        <f t="shared" ca="1" si="123"/>
        <v>#NAME?</v>
      </c>
      <c r="AF566" s="13"/>
    </row>
    <row r="567" spans="14:32" ht="15">
      <c r="N567" s="138">
        <v>463</v>
      </c>
      <c r="O567" s="139">
        <f t="shared" ca="1" si="115"/>
        <v>45287</v>
      </c>
      <c r="P567" s="140">
        <f t="shared" ca="1" si="116"/>
        <v>1</v>
      </c>
      <c r="Q567" s="141" t="e">
        <f t="shared" ca="1" si="117"/>
        <v>#NAME?</v>
      </c>
      <c r="R567" s="138" t="e">
        <f ca="1">VLOOKUP(P567,Tabla13[[Aux]:[Dias Mes]],5,FALSE)</f>
        <v>#NAME?</v>
      </c>
      <c r="S567" s="142" t="e">
        <f ca="1">VLOOKUP(P567,Tabla13[[Aux]:[Infla Bid]],9,FALSE)</f>
        <v>#NAME?</v>
      </c>
      <c r="T567" s="142" t="e">
        <f ca="1">VLOOKUP(P567,Tabla13[[Aux]:[Infla Offer]],13,FALSE)</f>
        <v>#NAME?</v>
      </c>
      <c r="U567" s="143" t="e">
        <f t="shared" ca="1" si="119"/>
        <v>#NAME?</v>
      </c>
      <c r="V567" s="143" t="e">
        <f t="shared" ca="1" si="120"/>
        <v>#NAME?</v>
      </c>
      <c r="W567" s="143" t="e">
        <f t="shared" ca="1" si="118"/>
        <v>#NAME?</v>
      </c>
      <c r="X567" s="146" t="e">
        <f t="shared" ca="1" si="121"/>
        <v>#NAME?</v>
      </c>
      <c r="Y567" s="146" t="e">
        <f t="shared" ca="1" si="122"/>
        <v>#NAME?</v>
      </c>
      <c r="Z567" s="146" t="e">
        <f t="shared" ca="1" si="123"/>
        <v>#NAME?</v>
      </c>
      <c r="AF567" s="13"/>
    </row>
    <row r="568" spans="14:32" ht="15">
      <c r="N568" s="138">
        <v>464</v>
      </c>
      <c r="O568" s="139">
        <f t="shared" ca="1" si="115"/>
        <v>45288</v>
      </c>
      <c r="P568" s="140">
        <f t="shared" ca="1" si="116"/>
        <v>1</v>
      </c>
      <c r="Q568" s="141" t="e">
        <f t="shared" ca="1" si="117"/>
        <v>#NAME?</v>
      </c>
      <c r="R568" s="138" t="e">
        <f ca="1">VLOOKUP(P568,Tabla13[[Aux]:[Dias Mes]],5,FALSE)</f>
        <v>#NAME?</v>
      </c>
      <c r="S568" s="142" t="e">
        <f ca="1">VLOOKUP(P568,Tabla13[[Aux]:[Infla Bid]],9,FALSE)</f>
        <v>#NAME?</v>
      </c>
      <c r="T568" s="142" t="e">
        <f ca="1">VLOOKUP(P568,Tabla13[[Aux]:[Infla Offer]],13,FALSE)</f>
        <v>#NAME?</v>
      </c>
      <c r="U568" s="143" t="e">
        <f t="shared" ca="1" si="119"/>
        <v>#NAME?</v>
      </c>
      <c r="V568" s="143" t="e">
        <f t="shared" ca="1" si="120"/>
        <v>#NAME?</v>
      </c>
      <c r="W568" s="143" t="e">
        <f t="shared" ca="1" si="118"/>
        <v>#NAME?</v>
      </c>
      <c r="X568" s="146" t="e">
        <f t="shared" ca="1" si="121"/>
        <v>#NAME?</v>
      </c>
      <c r="Y568" s="146" t="e">
        <f t="shared" ca="1" si="122"/>
        <v>#NAME?</v>
      </c>
      <c r="Z568" s="146" t="e">
        <f t="shared" ca="1" si="123"/>
        <v>#NAME?</v>
      </c>
      <c r="AF568" s="13"/>
    </row>
    <row r="569" spans="14:32" ht="15">
      <c r="N569" s="138">
        <v>465</v>
      </c>
      <c r="O569" s="139">
        <f t="shared" ca="1" si="115"/>
        <v>45289</v>
      </c>
      <c r="P569" s="140">
        <f t="shared" ca="1" si="116"/>
        <v>1</v>
      </c>
      <c r="Q569" s="141" t="e">
        <f t="shared" ca="1" si="117"/>
        <v>#NAME?</v>
      </c>
      <c r="R569" s="138" t="e">
        <f ca="1">VLOOKUP(P569,Tabla13[[Aux]:[Dias Mes]],5,FALSE)</f>
        <v>#NAME?</v>
      </c>
      <c r="S569" s="142" t="e">
        <f ca="1">VLOOKUP(P569,Tabla13[[Aux]:[Infla Bid]],9,FALSE)</f>
        <v>#NAME?</v>
      </c>
      <c r="T569" s="142" t="e">
        <f ca="1">VLOOKUP(P569,Tabla13[[Aux]:[Infla Offer]],13,FALSE)</f>
        <v>#NAME?</v>
      </c>
      <c r="U569" s="143" t="e">
        <f t="shared" ca="1" si="119"/>
        <v>#NAME?</v>
      </c>
      <c r="V569" s="143" t="e">
        <f t="shared" ca="1" si="120"/>
        <v>#NAME?</v>
      </c>
      <c r="W569" s="143" t="e">
        <f t="shared" ca="1" si="118"/>
        <v>#NAME?</v>
      </c>
      <c r="X569" s="146" t="e">
        <f t="shared" ca="1" si="121"/>
        <v>#NAME?</v>
      </c>
      <c r="Y569" s="146" t="e">
        <f t="shared" ca="1" si="122"/>
        <v>#NAME?</v>
      </c>
      <c r="Z569" s="146" t="e">
        <f t="shared" ca="1" si="123"/>
        <v>#NAME?</v>
      </c>
      <c r="AF569" s="13"/>
    </row>
    <row r="570" spans="14:32" ht="15">
      <c r="N570" s="138">
        <v>466</v>
      </c>
      <c r="O570" s="139">
        <f t="shared" ca="1" si="115"/>
        <v>45290</v>
      </c>
      <c r="P570" s="140">
        <f t="shared" ca="1" si="116"/>
        <v>1</v>
      </c>
      <c r="Q570" s="141" t="e">
        <f t="shared" ca="1" si="117"/>
        <v>#NAME?</v>
      </c>
      <c r="R570" s="138" t="e">
        <f ca="1">VLOOKUP(P570,Tabla13[[Aux]:[Dias Mes]],5,FALSE)</f>
        <v>#NAME?</v>
      </c>
      <c r="S570" s="142" t="e">
        <f ca="1">VLOOKUP(P570,Tabla13[[Aux]:[Infla Bid]],9,FALSE)</f>
        <v>#NAME?</v>
      </c>
      <c r="T570" s="142" t="e">
        <f ca="1">VLOOKUP(P570,Tabla13[[Aux]:[Infla Offer]],13,FALSE)</f>
        <v>#NAME?</v>
      </c>
      <c r="U570" s="143" t="e">
        <f t="shared" ca="1" si="119"/>
        <v>#NAME?</v>
      </c>
      <c r="V570" s="143" t="e">
        <f t="shared" ca="1" si="120"/>
        <v>#NAME?</v>
      </c>
      <c r="W570" s="143" t="e">
        <f t="shared" ca="1" si="118"/>
        <v>#NAME?</v>
      </c>
      <c r="X570" s="146" t="e">
        <f t="shared" ca="1" si="121"/>
        <v>#NAME?</v>
      </c>
      <c r="Y570" s="146" t="e">
        <f t="shared" ca="1" si="122"/>
        <v>#NAME?</v>
      </c>
      <c r="Z570" s="146" t="e">
        <f t="shared" ca="1" si="123"/>
        <v>#NAME?</v>
      </c>
      <c r="AF570" s="13"/>
    </row>
    <row r="571" spans="14:32" ht="15">
      <c r="N571" s="138">
        <v>467</v>
      </c>
      <c r="O571" s="139">
        <f t="shared" ca="1" si="115"/>
        <v>45291</v>
      </c>
      <c r="P571" s="140">
        <f t="shared" ca="1" si="116"/>
        <v>1</v>
      </c>
      <c r="Q571" s="141" t="e">
        <f t="shared" ca="1" si="117"/>
        <v>#NAME?</v>
      </c>
      <c r="R571" s="138" t="e">
        <f ca="1">VLOOKUP(P571,Tabla13[[Aux]:[Dias Mes]],5,FALSE)</f>
        <v>#NAME?</v>
      </c>
      <c r="S571" s="142" t="e">
        <f ca="1">VLOOKUP(P571,Tabla13[[Aux]:[Infla Bid]],9,FALSE)</f>
        <v>#NAME?</v>
      </c>
      <c r="T571" s="142" t="e">
        <f ca="1">VLOOKUP(P571,Tabla13[[Aux]:[Infla Offer]],13,FALSE)</f>
        <v>#NAME?</v>
      </c>
      <c r="U571" s="143" t="e">
        <f t="shared" ca="1" si="119"/>
        <v>#NAME?</v>
      </c>
      <c r="V571" s="143" t="e">
        <f t="shared" ca="1" si="120"/>
        <v>#NAME?</v>
      </c>
      <c r="W571" s="143" t="e">
        <f t="shared" ca="1" si="118"/>
        <v>#NAME?</v>
      </c>
      <c r="X571" s="146" t="e">
        <f t="shared" ca="1" si="121"/>
        <v>#NAME?</v>
      </c>
      <c r="Y571" s="146" t="e">
        <f t="shared" ca="1" si="122"/>
        <v>#NAME?</v>
      </c>
      <c r="Z571" s="146" t="e">
        <f t="shared" ca="1" si="123"/>
        <v>#NAME?</v>
      </c>
      <c r="AF571" s="13"/>
    </row>
    <row r="572" spans="14:32" ht="15">
      <c r="N572" s="138">
        <v>468</v>
      </c>
      <c r="O572" s="139">
        <f t="shared" ca="1" si="115"/>
        <v>45292</v>
      </c>
      <c r="P572" s="140">
        <f t="shared" ca="1" si="116"/>
        <v>1</v>
      </c>
      <c r="Q572" s="141" t="e">
        <f t="shared" ca="1" si="117"/>
        <v>#NAME?</v>
      </c>
      <c r="R572" s="138" t="e">
        <f ca="1">VLOOKUP(P572,Tabla13[[Aux]:[Dias Mes]],5,FALSE)</f>
        <v>#NAME?</v>
      </c>
      <c r="S572" s="142" t="e">
        <f ca="1">VLOOKUP(P572,Tabla13[[Aux]:[Infla Bid]],9,FALSE)</f>
        <v>#NAME?</v>
      </c>
      <c r="T572" s="142" t="e">
        <f ca="1">VLOOKUP(P572,Tabla13[[Aux]:[Infla Offer]],13,FALSE)</f>
        <v>#NAME?</v>
      </c>
      <c r="U572" s="143" t="e">
        <f t="shared" ca="1" si="119"/>
        <v>#NAME?</v>
      </c>
      <c r="V572" s="143" t="e">
        <f t="shared" ca="1" si="120"/>
        <v>#NAME?</v>
      </c>
      <c r="W572" s="143" t="e">
        <f t="shared" ca="1" si="118"/>
        <v>#NAME?</v>
      </c>
      <c r="X572" s="146" t="e">
        <f t="shared" ca="1" si="121"/>
        <v>#NAME?</v>
      </c>
      <c r="Y572" s="146" t="e">
        <f t="shared" ca="1" si="122"/>
        <v>#NAME?</v>
      </c>
      <c r="Z572" s="146" t="e">
        <f t="shared" ca="1" si="123"/>
        <v>#NAME?</v>
      </c>
      <c r="AF572" s="13"/>
    </row>
    <row r="573" spans="14:32" ht="15">
      <c r="N573" s="138">
        <v>469</v>
      </c>
      <c r="O573" s="139">
        <f t="shared" ca="1" si="115"/>
        <v>45293</v>
      </c>
      <c r="P573" s="140">
        <f t="shared" ca="1" si="116"/>
        <v>1</v>
      </c>
      <c r="Q573" s="141" t="e">
        <f t="shared" ca="1" si="117"/>
        <v>#NAME?</v>
      </c>
      <c r="R573" s="138" t="e">
        <f ca="1">VLOOKUP(P573,Tabla13[[Aux]:[Dias Mes]],5,FALSE)</f>
        <v>#NAME?</v>
      </c>
      <c r="S573" s="142" t="e">
        <f ca="1">VLOOKUP(P573,Tabla13[[Aux]:[Infla Bid]],9,FALSE)</f>
        <v>#NAME?</v>
      </c>
      <c r="T573" s="142" t="e">
        <f ca="1">VLOOKUP(P573,Tabla13[[Aux]:[Infla Offer]],13,FALSE)</f>
        <v>#NAME?</v>
      </c>
      <c r="U573" s="143" t="e">
        <f t="shared" ca="1" si="119"/>
        <v>#NAME?</v>
      </c>
      <c r="V573" s="143" t="e">
        <f t="shared" ca="1" si="120"/>
        <v>#NAME?</v>
      </c>
      <c r="W573" s="143" t="e">
        <f t="shared" ca="1" si="118"/>
        <v>#NAME?</v>
      </c>
      <c r="X573" s="146" t="e">
        <f t="shared" ca="1" si="121"/>
        <v>#NAME?</v>
      </c>
      <c r="Y573" s="146" t="e">
        <f t="shared" ca="1" si="122"/>
        <v>#NAME?</v>
      </c>
      <c r="Z573" s="146" t="e">
        <f t="shared" ca="1" si="123"/>
        <v>#NAME?</v>
      </c>
      <c r="AF573" s="13"/>
    </row>
    <row r="574" spans="14:32" ht="15">
      <c r="N574" s="138">
        <v>470</v>
      </c>
      <c r="O574" s="139">
        <f t="shared" ca="1" si="115"/>
        <v>45294</v>
      </c>
      <c r="P574" s="140">
        <f t="shared" ca="1" si="116"/>
        <v>1</v>
      </c>
      <c r="Q574" s="141" t="e">
        <f t="shared" ca="1" si="117"/>
        <v>#NAME?</v>
      </c>
      <c r="R574" s="138" t="e">
        <f ca="1">VLOOKUP(P574,Tabla13[[Aux]:[Dias Mes]],5,FALSE)</f>
        <v>#NAME?</v>
      </c>
      <c r="S574" s="142" t="e">
        <f ca="1">VLOOKUP(P574,Tabla13[[Aux]:[Infla Bid]],9,FALSE)</f>
        <v>#NAME?</v>
      </c>
      <c r="T574" s="142" t="e">
        <f ca="1">VLOOKUP(P574,Tabla13[[Aux]:[Infla Offer]],13,FALSE)</f>
        <v>#NAME?</v>
      </c>
      <c r="U574" s="143" t="e">
        <f t="shared" ca="1" si="119"/>
        <v>#NAME?</v>
      </c>
      <c r="V574" s="143" t="e">
        <f t="shared" ca="1" si="120"/>
        <v>#NAME?</v>
      </c>
      <c r="W574" s="143" t="e">
        <f t="shared" ca="1" si="118"/>
        <v>#NAME?</v>
      </c>
      <c r="X574" s="146" t="e">
        <f t="shared" ca="1" si="121"/>
        <v>#NAME?</v>
      </c>
      <c r="Y574" s="146" t="e">
        <f t="shared" ca="1" si="122"/>
        <v>#NAME?</v>
      </c>
      <c r="Z574" s="146" t="e">
        <f t="shared" ca="1" si="123"/>
        <v>#NAME?</v>
      </c>
      <c r="AF574" s="13"/>
    </row>
    <row r="575" spans="14:32" ht="15">
      <c r="N575" s="138">
        <v>471</v>
      </c>
      <c r="O575" s="139">
        <f t="shared" ca="1" si="115"/>
        <v>45295</v>
      </c>
      <c r="P575" s="140">
        <f t="shared" ca="1" si="116"/>
        <v>1</v>
      </c>
      <c r="Q575" s="141" t="e">
        <f t="shared" ca="1" si="117"/>
        <v>#NAME?</v>
      </c>
      <c r="R575" s="138" t="e">
        <f ca="1">VLOOKUP(P575,Tabla13[[Aux]:[Dias Mes]],5,FALSE)</f>
        <v>#NAME?</v>
      </c>
      <c r="S575" s="142" t="e">
        <f ca="1">VLOOKUP(P575,Tabla13[[Aux]:[Infla Bid]],9,FALSE)</f>
        <v>#NAME?</v>
      </c>
      <c r="T575" s="142" t="e">
        <f ca="1">VLOOKUP(P575,Tabla13[[Aux]:[Infla Offer]],13,FALSE)</f>
        <v>#NAME?</v>
      </c>
      <c r="U575" s="143" t="e">
        <f t="shared" ca="1" si="119"/>
        <v>#NAME?</v>
      </c>
      <c r="V575" s="143" t="e">
        <f t="shared" ca="1" si="120"/>
        <v>#NAME?</v>
      </c>
      <c r="W575" s="143" t="e">
        <f t="shared" ca="1" si="118"/>
        <v>#NAME?</v>
      </c>
      <c r="X575" s="146" t="e">
        <f t="shared" ca="1" si="121"/>
        <v>#NAME?</v>
      </c>
      <c r="Y575" s="146" t="e">
        <f t="shared" ca="1" si="122"/>
        <v>#NAME?</v>
      </c>
      <c r="Z575" s="146" t="e">
        <f t="shared" ca="1" si="123"/>
        <v>#NAME?</v>
      </c>
      <c r="AF575" s="13"/>
    </row>
    <row r="576" spans="14:32" ht="15">
      <c r="N576" s="138">
        <v>472</v>
      </c>
      <c r="O576" s="139">
        <f t="shared" ca="1" si="115"/>
        <v>45296</v>
      </c>
      <c r="P576" s="140">
        <f t="shared" ca="1" si="116"/>
        <v>1</v>
      </c>
      <c r="Q576" s="141" t="e">
        <f t="shared" ca="1" si="117"/>
        <v>#NAME?</v>
      </c>
      <c r="R576" s="138" t="e">
        <f ca="1">VLOOKUP(P576,Tabla13[[Aux]:[Dias Mes]],5,FALSE)</f>
        <v>#NAME?</v>
      </c>
      <c r="S576" s="142" t="e">
        <f ca="1">VLOOKUP(P576,Tabla13[[Aux]:[Infla Bid]],9,FALSE)</f>
        <v>#NAME?</v>
      </c>
      <c r="T576" s="142" t="e">
        <f ca="1">VLOOKUP(P576,Tabla13[[Aux]:[Infla Offer]],13,FALSE)</f>
        <v>#NAME?</v>
      </c>
      <c r="U576" s="143" t="e">
        <f t="shared" ca="1" si="119"/>
        <v>#NAME?</v>
      </c>
      <c r="V576" s="143" t="e">
        <f t="shared" ca="1" si="120"/>
        <v>#NAME?</v>
      </c>
      <c r="W576" s="143" t="e">
        <f t="shared" ca="1" si="118"/>
        <v>#NAME?</v>
      </c>
      <c r="X576" s="146" t="e">
        <f t="shared" ca="1" si="121"/>
        <v>#NAME?</v>
      </c>
      <c r="Y576" s="146" t="e">
        <f t="shared" ca="1" si="122"/>
        <v>#NAME?</v>
      </c>
      <c r="Z576" s="146" t="e">
        <f t="shared" ca="1" si="123"/>
        <v>#NAME?</v>
      </c>
      <c r="AF576" s="13"/>
    </row>
    <row r="577" spans="14:32" ht="15">
      <c r="N577" s="138">
        <v>473</v>
      </c>
      <c r="O577" s="139">
        <f t="shared" ca="1" si="115"/>
        <v>45297</v>
      </c>
      <c r="P577" s="140">
        <f t="shared" ca="1" si="116"/>
        <v>1</v>
      </c>
      <c r="Q577" s="141" t="e">
        <f t="shared" ca="1" si="117"/>
        <v>#NAME?</v>
      </c>
      <c r="R577" s="138" t="e">
        <f ca="1">VLOOKUP(P577,Tabla13[[Aux]:[Dias Mes]],5,FALSE)</f>
        <v>#NAME?</v>
      </c>
      <c r="S577" s="142" t="e">
        <f ca="1">VLOOKUP(P577,Tabla13[[Aux]:[Infla Bid]],9,FALSE)</f>
        <v>#NAME?</v>
      </c>
      <c r="T577" s="142" t="e">
        <f ca="1">VLOOKUP(P577,Tabla13[[Aux]:[Infla Offer]],13,FALSE)</f>
        <v>#NAME?</v>
      </c>
      <c r="U577" s="143" t="e">
        <f t="shared" ca="1" si="119"/>
        <v>#NAME?</v>
      </c>
      <c r="V577" s="143" t="e">
        <f t="shared" ca="1" si="120"/>
        <v>#NAME?</v>
      </c>
      <c r="W577" s="143" t="e">
        <f t="shared" ca="1" si="118"/>
        <v>#NAME?</v>
      </c>
      <c r="X577" s="146" t="e">
        <f t="shared" ca="1" si="121"/>
        <v>#NAME?</v>
      </c>
      <c r="Y577" s="146" t="e">
        <f t="shared" ca="1" si="122"/>
        <v>#NAME?</v>
      </c>
      <c r="Z577" s="146" t="e">
        <f t="shared" ca="1" si="123"/>
        <v>#NAME?</v>
      </c>
      <c r="AF577" s="13"/>
    </row>
    <row r="578" spans="14:32" ht="15">
      <c r="N578" s="138">
        <v>474</v>
      </c>
      <c r="O578" s="139">
        <f t="shared" ca="1" si="115"/>
        <v>45298</v>
      </c>
      <c r="P578" s="140">
        <f t="shared" ca="1" si="116"/>
        <v>1</v>
      </c>
      <c r="Q578" s="141" t="e">
        <f t="shared" ca="1" si="117"/>
        <v>#NAME?</v>
      </c>
      <c r="R578" s="138" t="e">
        <f ca="1">VLOOKUP(P578,Tabla13[[Aux]:[Dias Mes]],5,FALSE)</f>
        <v>#NAME?</v>
      </c>
      <c r="S578" s="142" t="e">
        <f ca="1">VLOOKUP(P578,Tabla13[[Aux]:[Infla Bid]],9,FALSE)</f>
        <v>#NAME?</v>
      </c>
      <c r="T578" s="142" t="e">
        <f ca="1">VLOOKUP(P578,Tabla13[[Aux]:[Infla Offer]],13,FALSE)</f>
        <v>#NAME?</v>
      </c>
      <c r="U578" s="143" t="e">
        <f t="shared" ca="1" si="119"/>
        <v>#NAME?</v>
      </c>
      <c r="V578" s="143" t="e">
        <f t="shared" ca="1" si="120"/>
        <v>#NAME?</v>
      </c>
      <c r="W578" s="143" t="e">
        <f t="shared" ca="1" si="118"/>
        <v>#NAME?</v>
      </c>
      <c r="X578" s="146" t="e">
        <f t="shared" ca="1" si="121"/>
        <v>#NAME?</v>
      </c>
      <c r="Y578" s="146" t="e">
        <f t="shared" ca="1" si="122"/>
        <v>#NAME?</v>
      </c>
      <c r="Z578" s="146" t="e">
        <f t="shared" ca="1" si="123"/>
        <v>#NAME?</v>
      </c>
      <c r="AF578" s="13"/>
    </row>
    <row r="579" spans="14:32" ht="15">
      <c r="N579" s="138">
        <v>475</v>
      </c>
      <c r="O579" s="139">
        <f t="shared" ca="1" si="115"/>
        <v>45299</v>
      </c>
      <c r="P579" s="140">
        <f t="shared" ca="1" si="116"/>
        <v>1</v>
      </c>
      <c r="Q579" s="141" t="e">
        <f t="shared" ca="1" si="117"/>
        <v>#NAME?</v>
      </c>
      <c r="R579" s="138" t="e">
        <f ca="1">VLOOKUP(P579,Tabla13[[Aux]:[Dias Mes]],5,FALSE)</f>
        <v>#NAME?</v>
      </c>
      <c r="S579" s="142" t="e">
        <f ca="1">VLOOKUP(P579,Tabla13[[Aux]:[Infla Bid]],9,FALSE)</f>
        <v>#NAME?</v>
      </c>
      <c r="T579" s="142" t="e">
        <f ca="1">VLOOKUP(P579,Tabla13[[Aux]:[Infla Offer]],13,FALSE)</f>
        <v>#NAME?</v>
      </c>
      <c r="U579" s="143" t="e">
        <f t="shared" ca="1" si="119"/>
        <v>#NAME?</v>
      </c>
      <c r="V579" s="143" t="e">
        <f t="shared" ca="1" si="120"/>
        <v>#NAME?</v>
      </c>
      <c r="W579" s="143" t="e">
        <f t="shared" ca="1" si="118"/>
        <v>#NAME?</v>
      </c>
      <c r="X579" s="146" t="e">
        <f t="shared" ca="1" si="121"/>
        <v>#NAME?</v>
      </c>
      <c r="Y579" s="146" t="e">
        <f t="shared" ca="1" si="122"/>
        <v>#NAME?</v>
      </c>
      <c r="Z579" s="146" t="e">
        <f t="shared" ca="1" si="123"/>
        <v>#NAME?</v>
      </c>
      <c r="AF579" s="13"/>
    </row>
    <row r="580" spans="14:32" ht="15">
      <c r="N580" s="138">
        <v>476</v>
      </c>
      <c r="O580" s="139">
        <f t="shared" ca="1" si="115"/>
        <v>45300</v>
      </c>
      <c r="P580" s="140">
        <f t="shared" ca="1" si="116"/>
        <v>0</v>
      </c>
      <c r="Q580" s="141">
        <f t="shared" ca="1" si="117"/>
        <v>549</v>
      </c>
      <c r="R580" s="138">
        <f ca="1">VLOOKUP(P580,Tabla13[[Aux]:[Dias Mes]],5,FALSE)</f>
        <v>31</v>
      </c>
      <c r="S580" s="142">
        <f ca="1">VLOOKUP(P580,Tabla13[[Aux]:[Infla Bid]],9,FALSE)</f>
        <v>1.2E-2</v>
      </c>
      <c r="T580" s="142">
        <f ca="1">VLOOKUP(P580,Tabla13[[Aux]:[Infla Offer]],13,FALSE)</f>
        <v>1.2E-2</v>
      </c>
      <c r="U580" s="143" t="e">
        <f t="shared" ca="1" si="119"/>
        <v>#NAME?</v>
      </c>
      <c r="V580" s="143" t="e">
        <f t="shared" ca="1" si="120"/>
        <v>#NAME?</v>
      </c>
      <c r="W580" s="143" t="e">
        <f t="shared" ca="1" si="118"/>
        <v>#NAME?</v>
      </c>
      <c r="X580" s="146" t="e">
        <f t="shared" ca="1" si="121"/>
        <v>#NAME?</v>
      </c>
      <c r="Y580" s="146" t="e">
        <f t="shared" ca="1" si="122"/>
        <v>#NAME?</v>
      </c>
      <c r="Z580" s="146" t="e">
        <f t="shared" ca="1" si="123"/>
        <v>#NAME?</v>
      </c>
      <c r="AF580" s="13"/>
    </row>
    <row r="581" spans="14:32" ht="15">
      <c r="N581" s="138">
        <v>477</v>
      </c>
      <c r="O581" s="139">
        <f t="shared" ca="1" si="115"/>
        <v>45301</v>
      </c>
      <c r="P581" s="140">
        <f t="shared" ca="1" si="116"/>
        <v>1</v>
      </c>
      <c r="Q581" s="141" t="e">
        <f t="shared" ca="1" si="117"/>
        <v>#NAME?</v>
      </c>
      <c r="R581" s="138" t="e">
        <f ca="1">VLOOKUP(P581,Tabla13[[Aux]:[Dias Mes]],5,FALSE)</f>
        <v>#NAME?</v>
      </c>
      <c r="S581" s="142" t="e">
        <f ca="1">VLOOKUP(P581,Tabla13[[Aux]:[Infla Bid]],9,FALSE)</f>
        <v>#NAME?</v>
      </c>
      <c r="T581" s="142" t="e">
        <f ca="1">VLOOKUP(P581,Tabla13[[Aux]:[Infla Offer]],13,FALSE)</f>
        <v>#NAME?</v>
      </c>
      <c r="U581" s="143" t="e">
        <f t="shared" ca="1" si="119"/>
        <v>#NAME?</v>
      </c>
      <c r="V581" s="143" t="e">
        <f t="shared" ca="1" si="120"/>
        <v>#NAME?</v>
      </c>
      <c r="W581" s="143" t="e">
        <f t="shared" ca="1" si="118"/>
        <v>#NAME?</v>
      </c>
      <c r="X581" s="146" t="e">
        <f t="shared" ca="1" si="121"/>
        <v>#NAME?</v>
      </c>
      <c r="Y581" s="146" t="e">
        <f t="shared" ca="1" si="122"/>
        <v>#NAME?</v>
      </c>
      <c r="Z581" s="146" t="e">
        <f t="shared" ca="1" si="123"/>
        <v>#NAME?</v>
      </c>
      <c r="AF581" s="13"/>
    </row>
    <row r="582" spans="14:32" ht="15">
      <c r="N582" s="138">
        <v>478</v>
      </c>
      <c r="O582" s="139">
        <f t="shared" ca="1" si="115"/>
        <v>45302</v>
      </c>
      <c r="P582" s="140">
        <f t="shared" ca="1" si="116"/>
        <v>1</v>
      </c>
      <c r="Q582" s="141" t="e">
        <f t="shared" ca="1" si="117"/>
        <v>#NAME?</v>
      </c>
      <c r="R582" s="138" t="e">
        <f ca="1">VLOOKUP(P582,Tabla13[[Aux]:[Dias Mes]],5,FALSE)</f>
        <v>#NAME?</v>
      </c>
      <c r="S582" s="142" t="e">
        <f ca="1">VLOOKUP(P582,Tabla13[[Aux]:[Infla Bid]],9,FALSE)</f>
        <v>#NAME?</v>
      </c>
      <c r="T582" s="142" t="e">
        <f ca="1">VLOOKUP(P582,Tabla13[[Aux]:[Infla Offer]],13,FALSE)</f>
        <v>#NAME?</v>
      </c>
      <c r="U582" s="143" t="e">
        <f t="shared" ca="1" si="119"/>
        <v>#NAME?</v>
      </c>
      <c r="V582" s="143" t="e">
        <f t="shared" ca="1" si="120"/>
        <v>#NAME?</v>
      </c>
      <c r="W582" s="143" t="e">
        <f t="shared" ca="1" si="118"/>
        <v>#NAME?</v>
      </c>
      <c r="X582" s="146" t="e">
        <f t="shared" ca="1" si="121"/>
        <v>#NAME?</v>
      </c>
      <c r="Y582" s="146" t="e">
        <f t="shared" ca="1" si="122"/>
        <v>#NAME?</v>
      </c>
      <c r="Z582" s="146" t="e">
        <f t="shared" ca="1" si="123"/>
        <v>#NAME?</v>
      </c>
      <c r="AF582" s="13"/>
    </row>
    <row r="583" spans="14:32" ht="15">
      <c r="N583" s="138">
        <v>479</v>
      </c>
      <c r="O583" s="139">
        <f t="shared" ca="1" si="115"/>
        <v>45303</v>
      </c>
      <c r="P583" s="140">
        <f t="shared" ca="1" si="116"/>
        <v>1</v>
      </c>
      <c r="Q583" s="141" t="e">
        <f t="shared" ca="1" si="117"/>
        <v>#NAME?</v>
      </c>
      <c r="R583" s="138" t="e">
        <f ca="1">VLOOKUP(P583,Tabla13[[Aux]:[Dias Mes]],5,FALSE)</f>
        <v>#NAME?</v>
      </c>
      <c r="S583" s="142" t="e">
        <f ca="1">VLOOKUP(P583,Tabla13[[Aux]:[Infla Bid]],9,FALSE)</f>
        <v>#NAME?</v>
      </c>
      <c r="T583" s="142" t="e">
        <f ca="1">VLOOKUP(P583,Tabla13[[Aux]:[Infla Offer]],13,FALSE)</f>
        <v>#NAME?</v>
      </c>
      <c r="U583" s="143" t="e">
        <f t="shared" ca="1" si="119"/>
        <v>#NAME?</v>
      </c>
      <c r="V583" s="143" t="e">
        <f t="shared" ca="1" si="120"/>
        <v>#NAME?</v>
      </c>
      <c r="W583" s="143" t="e">
        <f t="shared" ca="1" si="118"/>
        <v>#NAME?</v>
      </c>
      <c r="X583" s="146" t="e">
        <f t="shared" ca="1" si="121"/>
        <v>#NAME?</v>
      </c>
      <c r="Y583" s="146" t="e">
        <f t="shared" ca="1" si="122"/>
        <v>#NAME?</v>
      </c>
      <c r="Z583" s="146" t="e">
        <f t="shared" ca="1" si="123"/>
        <v>#NAME?</v>
      </c>
      <c r="AF583" s="13"/>
    </row>
    <row r="584" spans="14:32" ht="15">
      <c r="N584" s="138">
        <v>480</v>
      </c>
      <c r="O584" s="139">
        <f t="shared" ca="1" si="115"/>
        <v>45304</v>
      </c>
      <c r="P584" s="140">
        <f t="shared" ca="1" si="116"/>
        <v>1</v>
      </c>
      <c r="Q584" s="141" t="e">
        <f t="shared" ca="1" si="117"/>
        <v>#NAME?</v>
      </c>
      <c r="R584" s="138" t="e">
        <f ca="1">VLOOKUP(P584,Tabla13[[Aux]:[Dias Mes]],5,FALSE)</f>
        <v>#NAME?</v>
      </c>
      <c r="S584" s="142" t="e">
        <f ca="1">VLOOKUP(P584,Tabla13[[Aux]:[Infla Bid]],9,FALSE)</f>
        <v>#NAME?</v>
      </c>
      <c r="T584" s="142" t="e">
        <f ca="1">VLOOKUP(P584,Tabla13[[Aux]:[Infla Offer]],13,FALSE)</f>
        <v>#NAME?</v>
      </c>
      <c r="U584" s="143" t="e">
        <f t="shared" ca="1" si="119"/>
        <v>#NAME?</v>
      </c>
      <c r="V584" s="143" t="e">
        <f t="shared" ca="1" si="120"/>
        <v>#NAME?</v>
      </c>
      <c r="W584" s="143" t="e">
        <f t="shared" ca="1" si="118"/>
        <v>#NAME?</v>
      </c>
      <c r="X584" s="146" t="e">
        <f t="shared" ca="1" si="121"/>
        <v>#NAME?</v>
      </c>
      <c r="Y584" s="146" t="e">
        <f t="shared" ca="1" si="122"/>
        <v>#NAME?</v>
      </c>
      <c r="Z584" s="146" t="e">
        <f t="shared" ca="1" si="123"/>
        <v>#NAME?</v>
      </c>
      <c r="AF584" s="13"/>
    </row>
    <row r="585" spans="14:32" ht="15">
      <c r="N585" s="138">
        <v>481</v>
      </c>
      <c r="O585" s="139">
        <f t="shared" ca="1" si="115"/>
        <v>45305</v>
      </c>
      <c r="P585" s="140">
        <f t="shared" ca="1" si="116"/>
        <v>1</v>
      </c>
      <c r="Q585" s="141" t="e">
        <f t="shared" ca="1" si="117"/>
        <v>#NAME?</v>
      </c>
      <c r="R585" s="138" t="e">
        <f ca="1">VLOOKUP(P585,Tabla13[[Aux]:[Dias Mes]],5,FALSE)</f>
        <v>#NAME?</v>
      </c>
      <c r="S585" s="142" t="e">
        <f ca="1">VLOOKUP(P585,Tabla13[[Aux]:[Infla Bid]],9,FALSE)</f>
        <v>#NAME?</v>
      </c>
      <c r="T585" s="142" t="e">
        <f ca="1">VLOOKUP(P585,Tabla13[[Aux]:[Infla Offer]],13,FALSE)</f>
        <v>#NAME?</v>
      </c>
      <c r="U585" s="143" t="e">
        <f t="shared" ca="1" si="119"/>
        <v>#NAME?</v>
      </c>
      <c r="V585" s="143" t="e">
        <f t="shared" ca="1" si="120"/>
        <v>#NAME?</v>
      </c>
      <c r="W585" s="143" t="e">
        <f t="shared" ca="1" si="118"/>
        <v>#NAME?</v>
      </c>
      <c r="X585" s="146" t="e">
        <f t="shared" ca="1" si="121"/>
        <v>#NAME?</v>
      </c>
      <c r="Y585" s="146" t="e">
        <f t="shared" ca="1" si="122"/>
        <v>#NAME?</v>
      </c>
      <c r="Z585" s="146" t="e">
        <f t="shared" ca="1" si="123"/>
        <v>#NAME?</v>
      </c>
      <c r="AF585" s="13"/>
    </row>
    <row r="586" spans="14:32" ht="15">
      <c r="N586" s="138">
        <v>482</v>
      </c>
      <c r="O586" s="139">
        <f t="shared" ca="1" si="115"/>
        <v>45306</v>
      </c>
      <c r="P586" s="140">
        <f t="shared" ca="1" si="116"/>
        <v>1</v>
      </c>
      <c r="Q586" s="141" t="e">
        <f t="shared" ca="1" si="117"/>
        <v>#NAME?</v>
      </c>
      <c r="R586" s="138" t="e">
        <f ca="1">VLOOKUP(P586,Tabla13[[Aux]:[Dias Mes]],5,FALSE)</f>
        <v>#NAME?</v>
      </c>
      <c r="S586" s="142" t="e">
        <f ca="1">VLOOKUP(P586,Tabla13[[Aux]:[Infla Bid]],9,FALSE)</f>
        <v>#NAME?</v>
      </c>
      <c r="T586" s="142" t="e">
        <f ca="1">VLOOKUP(P586,Tabla13[[Aux]:[Infla Offer]],13,FALSE)</f>
        <v>#NAME?</v>
      </c>
      <c r="U586" s="143" t="e">
        <f t="shared" ca="1" si="119"/>
        <v>#NAME?</v>
      </c>
      <c r="V586" s="143" t="e">
        <f t="shared" ca="1" si="120"/>
        <v>#NAME?</v>
      </c>
      <c r="W586" s="143" t="e">
        <f t="shared" ca="1" si="118"/>
        <v>#NAME?</v>
      </c>
      <c r="X586" s="146" t="e">
        <f t="shared" ca="1" si="121"/>
        <v>#NAME?</v>
      </c>
      <c r="Y586" s="146" t="e">
        <f t="shared" ca="1" si="122"/>
        <v>#NAME?</v>
      </c>
      <c r="Z586" s="146" t="e">
        <f t="shared" ca="1" si="123"/>
        <v>#NAME?</v>
      </c>
      <c r="AF586" s="13"/>
    </row>
    <row r="587" spans="14:32" ht="15">
      <c r="N587" s="138">
        <v>483</v>
      </c>
      <c r="O587" s="139">
        <f t="shared" ca="1" si="115"/>
        <v>45307</v>
      </c>
      <c r="P587" s="140">
        <f t="shared" ca="1" si="116"/>
        <v>1</v>
      </c>
      <c r="Q587" s="141" t="e">
        <f t="shared" ca="1" si="117"/>
        <v>#NAME?</v>
      </c>
      <c r="R587" s="138" t="e">
        <f ca="1">VLOOKUP(P587,Tabla13[[Aux]:[Dias Mes]],5,FALSE)</f>
        <v>#NAME?</v>
      </c>
      <c r="S587" s="142" t="e">
        <f ca="1">VLOOKUP(P587,Tabla13[[Aux]:[Infla Bid]],9,FALSE)</f>
        <v>#NAME?</v>
      </c>
      <c r="T587" s="142" t="e">
        <f ca="1">VLOOKUP(P587,Tabla13[[Aux]:[Infla Offer]],13,FALSE)</f>
        <v>#NAME?</v>
      </c>
      <c r="U587" s="143" t="e">
        <f t="shared" ca="1" si="119"/>
        <v>#NAME?</v>
      </c>
      <c r="V587" s="143" t="e">
        <f t="shared" ca="1" si="120"/>
        <v>#NAME?</v>
      </c>
      <c r="W587" s="143" t="e">
        <f t="shared" ca="1" si="118"/>
        <v>#NAME?</v>
      </c>
      <c r="X587" s="146" t="e">
        <f t="shared" ca="1" si="121"/>
        <v>#NAME?</v>
      </c>
      <c r="Y587" s="146" t="e">
        <f t="shared" ca="1" si="122"/>
        <v>#NAME?</v>
      </c>
      <c r="Z587" s="146" t="e">
        <f t="shared" ca="1" si="123"/>
        <v>#NAME?</v>
      </c>
      <c r="AF587" s="13"/>
    </row>
    <row r="588" spans="14:32" ht="15">
      <c r="N588" s="138">
        <v>484</v>
      </c>
      <c r="O588" s="139">
        <f t="shared" ca="1" si="115"/>
        <v>45308</v>
      </c>
      <c r="P588" s="140">
        <f t="shared" ca="1" si="116"/>
        <v>1</v>
      </c>
      <c r="Q588" s="141" t="e">
        <f t="shared" ca="1" si="117"/>
        <v>#NAME?</v>
      </c>
      <c r="R588" s="138" t="e">
        <f ca="1">VLOOKUP(P588,Tabla13[[Aux]:[Dias Mes]],5,FALSE)</f>
        <v>#NAME?</v>
      </c>
      <c r="S588" s="142" t="e">
        <f ca="1">VLOOKUP(P588,Tabla13[[Aux]:[Infla Bid]],9,FALSE)</f>
        <v>#NAME?</v>
      </c>
      <c r="T588" s="142" t="e">
        <f ca="1">VLOOKUP(P588,Tabla13[[Aux]:[Infla Offer]],13,FALSE)</f>
        <v>#NAME?</v>
      </c>
      <c r="U588" s="143" t="e">
        <f t="shared" ca="1" si="119"/>
        <v>#NAME?</v>
      </c>
      <c r="V588" s="143" t="e">
        <f t="shared" ca="1" si="120"/>
        <v>#NAME?</v>
      </c>
      <c r="W588" s="143" t="e">
        <f t="shared" ca="1" si="118"/>
        <v>#NAME?</v>
      </c>
      <c r="X588" s="146" t="e">
        <f t="shared" ca="1" si="121"/>
        <v>#NAME?</v>
      </c>
      <c r="Y588" s="146" t="e">
        <f t="shared" ca="1" si="122"/>
        <v>#NAME?</v>
      </c>
      <c r="Z588" s="146" t="e">
        <f t="shared" ca="1" si="123"/>
        <v>#NAME?</v>
      </c>
      <c r="AF588" s="13"/>
    </row>
    <row r="589" spans="14:32" ht="15">
      <c r="N589" s="138">
        <v>485</v>
      </c>
      <c r="O589" s="139">
        <f t="shared" ca="1" si="115"/>
        <v>45309</v>
      </c>
      <c r="P589" s="140">
        <f t="shared" ca="1" si="116"/>
        <v>1</v>
      </c>
      <c r="Q589" s="141" t="e">
        <f t="shared" ca="1" si="117"/>
        <v>#NAME?</v>
      </c>
      <c r="R589" s="138" t="e">
        <f ca="1">VLOOKUP(P589,Tabla13[[Aux]:[Dias Mes]],5,FALSE)</f>
        <v>#NAME?</v>
      </c>
      <c r="S589" s="142" t="e">
        <f ca="1">VLOOKUP(P589,Tabla13[[Aux]:[Infla Bid]],9,FALSE)</f>
        <v>#NAME?</v>
      </c>
      <c r="T589" s="142" t="e">
        <f ca="1">VLOOKUP(P589,Tabla13[[Aux]:[Infla Offer]],13,FALSE)</f>
        <v>#NAME?</v>
      </c>
      <c r="U589" s="143" t="e">
        <f t="shared" ca="1" si="119"/>
        <v>#NAME?</v>
      </c>
      <c r="V589" s="143" t="e">
        <f t="shared" ca="1" si="120"/>
        <v>#NAME?</v>
      </c>
      <c r="W589" s="143" t="e">
        <f t="shared" ca="1" si="118"/>
        <v>#NAME?</v>
      </c>
      <c r="X589" s="146" t="e">
        <f t="shared" ca="1" si="121"/>
        <v>#NAME?</v>
      </c>
      <c r="Y589" s="146" t="e">
        <f t="shared" ca="1" si="122"/>
        <v>#NAME?</v>
      </c>
      <c r="Z589" s="146" t="e">
        <f t="shared" ca="1" si="123"/>
        <v>#NAME?</v>
      </c>
      <c r="AF589" s="13"/>
    </row>
    <row r="590" spans="14:32" ht="15">
      <c r="N590" s="138">
        <v>486</v>
      </c>
      <c r="O590" s="139">
        <f t="shared" ca="1" si="115"/>
        <v>45310</v>
      </c>
      <c r="P590" s="140">
        <f t="shared" ca="1" si="116"/>
        <v>1</v>
      </c>
      <c r="Q590" s="141" t="e">
        <f t="shared" ca="1" si="117"/>
        <v>#NAME?</v>
      </c>
      <c r="R590" s="138" t="e">
        <f ca="1">VLOOKUP(P590,Tabla13[[Aux]:[Dias Mes]],5,FALSE)</f>
        <v>#NAME?</v>
      </c>
      <c r="S590" s="142" t="e">
        <f ca="1">VLOOKUP(P590,Tabla13[[Aux]:[Infla Bid]],9,FALSE)</f>
        <v>#NAME?</v>
      </c>
      <c r="T590" s="142" t="e">
        <f ca="1">VLOOKUP(P590,Tabla13[[Aux]:[Infla Offer]],13,FALSE)</f>
        <v>#NAME?</v>
      </c>
      <c r="U590" s="143" t="e">
        <f t="shared" ca="1" si="119"/>
        <v>#NAME?</v>
      </c>
      <c r="V590" s="143" t="e">
        <f t="shared" ca="1" si="120"/>
        <v>#NAME?</v>
      </c>
      <c r="W590" s="143" t="e">
        <f t="shared" ca="1" si="118"/>
        <v>#NAME?</v>
      </c>
      <c r="X590" s="146" t="e">
        <f t="shared" ca="1" si="121"/>
        <v>#NAME?</v>
      </c>
      <c r="Y590" s="146" t="e">
        <f t="shared" ca="1" si="122"/>
        <v>#NAME?</v>
      </c>
      <c r="Z590" s="146" t="e">
        <f t="shared" ca="1" si="123"/>
        <v>#NAME?</v>
      </c>
      <c r="AF590" s="13"/>
    </row>
    <row r="591" spans="14:32" ht="15">
      <c r="N591" s="138">
        <v>487</v>
      </c>
      <c r="O591" s="139">
        <f t="shared" ca="1" si="115"/>
        <v>45311</v>
      </c>
      <c r="P591" s="140">
        <f t="shared" ca="1" si="116"/>
        <v>1</v>
      </c>
      <c r="Q591" s="141" t="e">
        <f t="shared" ca="1" si="117"/>
        <v>#NAME?</v>
      </c>
      <c r="R591" s="138" t="e">
        <f ca="1">VLOOKUP(P591,Tabla13[[Aux]:[Dias Mes]],5,FALSE)</f>
        <v>#NAME?</v>
      </c>
      <c r="S591" s="142" t="e">
        <f ca="1">VLOOKUP(P591,Tabla13[[Aux]:[Infla Bid]],9,FALSE)</f>
        <v>#NAME?</v>
      </c>
      <c r="T591" s="142" t="e">
        <f ca="1">VLOOKUP(P591,Tabla13[[Aux]:[Infla Offer]],13,FALSE)</f>
        <v>#NAME?</v>
      </c>
      <c r="U591" s="143" t="e">
        <f t="shared" ca="1" si="119"/>
        <v>#NAME?</v>
      </c>
      <c r="V591" s="143" t="e">
        <f t="shared" ca="1" si="120"/>
        <v>#NAME?</v>
      </c>
      <c r="W591" s="143" t="e">
        <f t="shared" ca="1" si="118"/>
        <v>#NAME?</v>
      </c>
      <c r="X591" s="146" t="e">
        <f t="shared" ca="1" si="121"/>
        <v>#NAME?</v>
      </c>
      <c r="Y591" s="146" t="e">
        <f t="shared" ca="1" si="122"/>
        <v>#NAME?</v>
      </c>
      <c r="Z591" s="146" t="e">
        <f t="shared" ca="1" si="123"/>
        <v>#NAME?</v>
      </c>
      <c r="AF591" s="13"/>
    </row>
    <row r="592" spans="14:32" ht="15">
      <c r="N592" s="138">
        <v>488</v>
      </c>
      <c r="O592" s="139">
        <f t="shared" ca="1" si="115"/>
        <v>45312</v>
      </c>
      <c r="P592" s="140">
        <f t="shared" ca="1" si="116"/>
        <v>1</v>
      </c>
      <c r="Q592" s="141" t="e">
        <f t="shared" ca="1" si="117"/>
        <v>#NAME?</v>
      </c>
      <c r="R592" s="138" t="e">
        <f ca="1">VLOOKUP(P592,Tabla13[[Aux]:[Dias Mes]],5,FALSE)</f>
        <v>#NAME?</v>
      </c>
      <c r="S592" s="142" t="e">
        <f ca="1">VLOOKUP(P592,Tabla13[[Aux]:[Infla Bid]],9,FALSE)</f>
        <v>#NAME?</v>
      </c>
      <c r="T592" s="142" t="e">
        <f ca="1">VLOOKUP(P592,Tabla13[[Aux]:[Infla Offer]],13,FALSE)</f>
        <v>#NAME?</v>
      </c>
      <c r="U592" s="143" t="e">
        <f t="shared" ca="1" si="119"/>
        <v>#NAME?</v>
      </c>
      <c r="V592" s="143" t="e">
        <f t="shared" ca="1" si="120"/>
        <v>#NAME?</v>
      </c>
      <c r="W592" s="143" t="e">
        <f t="shared" ca="1" si="118"/>
        <v>#NAME?</v>
      </c>
      <c r="X592" s="146" t="e">
        <f t="shared" ca="1" si="121"/>
        <v>#NAME?</v>
      </c>
      <c r="Y592" s="146" t="e">
        <f t="shared" ca="1" si="122"/>
        <v>#NAME?</v>
      </c>
      <c r="Z592" s="146" t="e">
        <f t="shared" ca="1" si="123"/>
        <v>#NAME?</v>
      </c>
      <c r="AF592" s="13"/>
    </row>
    <row r="593" spans="14:32" ht="15">
      <c r="N593" s="138">
        <v>489</v>
      </c>
      <c r="O593" s="139">
        <f t="shared" ca="1" si="115"/>
        <v>45313</v>
      </c>
      <c r="P593" s="140">
        <f t="shared" ca="1" si="116"/>
        <v>1</v>
      </c>
      <c r="Q593" s="141" t="e">
        <f t="shared" ca="1" si="117"/>
        <v>#NAME?</v>
      </c>
      <c r="R593" s="138" t="e">
        <f ca="1">VLOOKUP(P593,Tabla13[[Aux]:[Dias Mes]],5,FALSE)</f>
        <v>#NAME?</v>
      </c>
      <c r="S593" s="142" t="e">
        <f ca="1">VLOOKUP(P593,Tabla13[[Aux]:[Infla Bid]],9,FALSE)</f>
        <v>#NAME?</v>
      </c>
      <c r="T593" s="142" t="e">
        <f ca="1">VLOOKUP(P593,Tabla13[[Aux]:[Infla Offer]],13,FALSE)</f>
        <v>#NAME?</v>
      </c>
      <c r="U593" s="143" t="e">
        <f t="shared" ca="1" si="119"/>
        <v>#NAME?</v>
      </c>
      <c r="V593" s="143" t="e">
        <f t="shared" ca="1" si="120"/>
        <v>#NAME?</v>
      </c>
      <c r="W593" s="143" t="e">
        <f t="shared" ca="1" si="118"/>
        <v>#NAME?</v>
      </c>
      <c r="X593" s="146" t="e">
        <f t="shared" ca="1" si="121"/>
        <v>#NAME?</v>
      </c>
      <c r="Y593" s="146" t="e">
        <f t="shared" ca="1" si="122"/>
        <v>#NAME?</v>
      </c>
      <c r="Z593" s="146" t="e">
        <f t="shared" ca="1" si="123"/>
        <v>#NAME?</v>
      </c>
      <c r="AF593" s="13"/>
    </row>
    <row r="594" spans="14:32" ht="15">
      <c r="N594" s="138">
        <v>490</v>
      </c>
      <c r="O594" s="139">
        <f t="shared" ca="1" si="115"/>
        <v>45314</v>
      </c>
      <c r="P594" s="140">
        <f t="shared" ca="1" si="116"/>
        <v>1</v>
      </c>
      <c r="Q594" s="141" t="e">
        <f t="shared" ca="1" si="117"/>
        <v>#NAME?</v>
      </c>
      <c r="R594" s="138" t="e">
        <f ca="1">VLOOKUP(P594,Tabla13[[Aux]:[Dias Mes]],5,FALSE)</f>
        <v>#NAME?</v>
      </c>
      <c r="S594" s="142" t="e">
        <f ca="1">VLOOKUP(P594,Tabla13[[Aux]:[Infla Bid]],9,FALSE)</f>
        <v>#NAME?</v>
      </c>
      <c r="T594" s="142" t="e">
        <f ca="1">VLOOKUP(P594,Tabla13[[Aux]:[Infla Offer]],13,FALSE)</f>
        <v>#NAME?</v>
      </c>
      <c r="U594" s="143" t="e">
        <f t="shared" ca="1" si="119"/>
        <v>#NAME?</v>
      </c>
      <c r="V594" s="143" t="e">
        <f t="shared" ca="1" si="120"/>
        <v>#NAME?</v>
      </c>
      <c r="W594" s="143" t="e">
        <f t="shared" ca="1" si="118"/>
        <v>#NAME?</v>
      </c>
      <c r="X594" s="146" t="e">
        <f t="shared" ca="1" si="121"/>
        <v>#NAME?</v>
      </c>
      <c r="Y594" s="146" t="e">
        <f t="shared" ca="1" si="122"/>
        <v>#NAME?</v>
      </c>
      <c r="Z594" s="146" t="e">
        <f t="shared" ca="1" si="123"/>
        <v>#NAME?</v>
      </c>
      <c r="AF594" s="13"/>
    </row>
    <row r="595" spans="14:32" ht="15">
      <c r="N595" s="138">
        <v>491</v>
      </c>
      <c r="O595" s="139">
        <f t="shared" ca="1" si="115"/>
        <v>45315</v>
      </c>
      <c r="P595" s="140">
        <f t="shared" ca="1" si="116"/>
        <v>1</v>
      </c>
      <c r="Q595" s="141" t="e">
        <f t="shared" ca="1" si="117"/>
        <v>#NAME?</v>
      </c>
      <c r="R595" s="138" t="e">
        <f ca="1">VLOOKUP(P595,Tabla13[[Aux]:[Dias Mes]],5,FALSE)</f>
        <v>#NAME?</v>
      </c>
      <c r="S595" s="142" t="e">
        <f ca="1">VLOOKUP(P595,Tabla13[[Aux]:[Infla Bid]],9,FALSE)</f>
        <v>#NAME?</v>
      </c>
      <c r="T595" s="142" t="e">
        <f ca="1">VLOOKUP(P595,Tabla13[[Aux]:[Infla Offer]],13,FALSE)</f>
        <v>#NAME?</v>
      </c>
      <c r="U595" s="143" t="e">
        <f t="shared" ca="1" si="119"/>
        <v>#NAME?</v>
      </c>
      <c r="V595" s="143" t="e">
        <f t="shared" ca="1" si="120"/>
        <v>#NAME?</v>
      </c>
      <c r="W595" s="143" t="e">
        <f t="shared" ca="1" si="118"/>
        <v>#NAME?</v>
      </c>
      <c r="X595" s="146" t="e">
        <f t="shared" ca="1" si="121"/>
        <v>#NAME?</v>
      </c>
      <c r="Y595" s="146" t="e">
        <f t="shared" ca="1" si="122"/>
        <v>#NAME?</v>
      </c>
      <c r="Z595" s="146" t="e">
        <f t="shared" ca="1" si="123"/>
        <v>#NAME?</v>
      </c>
      <c r="AF595" s="13"/>
    </row>
    <row r="596" spans="14:32" ht="15">
      <c r="N596" s="138">
        <v>492</v>
      </c>
      <c r="O596" s="139">
        <f t="shared" ca="1" si="115"/>
        <v>45316</v>
      </c>
      <c r="P596" s="140">
        <f t="shared" ca="1" si="116"/>
        <v>1</v>
      </c>
      <c r="Q596" s="141" t="e">
        <f t="shared" ca="1" si="117"/>
        <v>#NAME?</v>
      </c>
      <c r="R596" s="138" t="e">
        <f ca="1">VLOOKUP(P596,Tabla13[[Aux]:[Dias Mes]],5,FALSE)</f>
        <v>#NAME?</v>
      </c>
      <c r="S596" s="142" t="e">
        <f ca="1">VLOOKUP(P596,Tabla13[[Aux]:[Infla Bid]],9,FALSE)</f>
        <v>#NAME?</v>
      </c>
      <c r="T596" s="142" t="e">
        <f ca="1">VLOOKUP(P596,Tabla13[[Aux]:[Infla Offer]],13,FALSE)</f>
        <v>#NAME?</v>
      </c>
      <c r="U596" s="143" t="e">
        <f t="shared" ca="1" si="119"/>
        <v>#NAME?</v>
      </c>
      <c r="V596" s="143" t="e">
        <f t="shared" ca="1" si="120"/>
        <v>#NAME?</v>
      </c>
      <c r="W596" s="143" t="e">
        <f t="shared" ca="1" si="118"/>
        <v>#NAME?</v>
      </c>
      <c r="X596" s="146" t="e">
        <f t="shared" ca="1" si="121"/>
        <v>#NAME?</v>
      </c>
      <c r="Y596" s="146" t="e">
        <f t="shared" ca="1" si="122"/>
        <v>#NAME?</v>
      </c>
      <c r="Z596" s="146" t="e">
        <f t="shared" ca="1" si="123"/>
        <v>#NAME?</v>
      </c>
      <c r="AF596" s="13"/>
    </row>
    <row r="597" spans="14:32" ht="15">
      <c r="N597" s="138">
        <v>493</v>
      </c>
      <c r="O597" s="139">
        <f t="shared" ca="1" si="115"/>
        <v>45317</v>
      </c>
      <c r="P597" s="140">
        <f t="shared" ca="1" si="116"/>
        <v>1</v>
      </c>
      <c r="Q597" s="141" t="e">
        <f t="shared" ca="1" si="117"/>
        <v>#NAME?</v>
      </c>
      <c r="R597" s="138" t="e">
        <f ca="1">VLOOKUP(P597,Tabla13[[Aux]:[Dias Mes]],5,FALSE)</f>
        <v>#NAME?</v>
      </c>
      <c r="S597" s="142" t="e">
        <f ca="1">VLOOKUP(P597,Tabla13[[Aux]:[Infla Bid]],9,FALSE)</f>
        <v>#NAME?</v>
      </c>
      <c r="T597" s="142" t="e">
        <f ca="1">VLOOKUP(P597,Tabla13[[Aux]:[Infla Offer]],13,FALSE)</f>
        <v>#NAME?</v>
      </c>
      <c r="U597" s="143" t="e">
        <f t="shared" ca="1" si="119"/>
        <v>#NAME?</v>
      </c>
      <c r="V597" s="143" t="e">
        <f t="shared" ca="1" si="120"/>
        <v>#NAME?</v>
      </c>
      <c r="W597" s="143" t="e">
        <f t="shared" ca="1" si="118"/>
        <v>#NAME?</v>
      </c>
      <c r="X597" s="146" t="e">
        <f t="shared" ca="1" si="121"/>
        <v>#NAME?</v>
      </c>
      <c r="Y597" s="146" t="e">
        <f t="shared" ca="1" si="122"/>
        <v>#NAME?</v>
      </c>
      <c r="Z597" s="146" t="e">
        <f t="shared" ca="1" si="123"/>
        <v>#NAME?</v>
      </c>
      <c r="AF597" s="13"/>
    </row>
    <row r="598" spans="14:32" ht="15">
      <c r="N598" s="138">
        <v>494</v>
      </c>
      <c r="O598" s="139">
        <f t="shared" ca="1" si="115"/>
        <v>45318</v>
      </c>
      <c r="P598" s="140">
        <f t="shared" ca="1" si="116"/>
        <v>1</v>
      </c>
      <c r="Q598" s="141" t="e">
        <f t="shared" ca="1" si="117"/>
        <v>#NAME?</v>
      </c>
      <c r="R598" s="138" t="e">
        <f ca="1">VLOOKUP(P598,Tabla13[[Aux]:[Dias Mes]],5,FALSE)</f>
        <v>#NAME?</v>
      </c>
      <c r="S598" s="142" t="e">
        <f ca="1">VLOOKUP(P598,Tabla13[[Aux]:[Infla Bid]],9,FALSE)</f>
        <v>#NAME?</v>
      </c>
      <c r="T598" s="142" t="e">
        <f ca="1">VLOOKUP(P598,Tabla13[[Aux]:[Infla Offer]],13,FALSE)</f>
        <v>#NAME?</v>
      </c>
      <c r="U598" s="143" t="e">
        <f t="shared" ca="1" si="119"/>
        <v>#NAME?</v>
      </c>
      <c r="V598" s="143" t="e">
        <f t="shared" ca="1" si="120"/>
        <v>#NAME?</v>
      </c>
      <c r="W598" s="143" t="e">
        <f t="shared" ca="1" si="118"/>
        <v>#NAME?</v>
      </c>
      <c r="X598" s="146" t="e">
        <f t="shared" ca="1" si="121"/>
        <v>#NAME?</v>
      </c>
      <c r="Y598" s="146" t="e">
        <f t="shared" ca="1" si="122"/>
        <v>#NAME?</v>
      </c>
      <c r="Z598" s="146" t="e">
        <f t="shared" ca="1" si="123"/>
        <v>#NAME?</v>
      </c>
      <c r="AF598" s="13"/>
    </row>
    <row r="599" spans="14:32" ht="15">
      <c r="N599" s="138">
        <v>495</v>
      </c>
      <c r="O599" s="139">
        <f t="shared" ca="1" si="115"/>
        <v>45319</v>
      </c>
      <c r="P599" s="140">
        <f t="shared" ca="1" si="116"/>
        <v>1</v>
      </c>
      <c r="Q599" s="141" t="e">
        <f t="shared" ca="1" si="117"/>
        <v>#NAME?</v>
      </c>
      <c r="R599" s="138" t="e">
        <f ca="1">VLOOKUP(P599,Tabla13[[Aux]:[Dias Mes]],5,FALSE)</f>
        <v>#NAME?</v>
      </c>
      <c r="S599" s="142" t="e">
        <f ca="1">VLOOKUP(P599,Tabla13[[Aux]:[Infla Bid]],9,FALSE)</f>
        <v>#NAME?</v>
      </c>
      <c r="T599" s="142" t="e">
        <f ca="1">VLOOKUP(P599,Tabla13[[Aux]:[Infla Offer]],13,FALSE)</f>
        <v>#NAME?</v>
      </c>
      <c r="U599" s="143" t="e">
        <f t="shared" ca="1" si="119"/>
        <v>#NAME?</v>
      </c>
      <c r="V599" s="143" t="e">
        <f t="shared" ca="1" si="120"/>
        <v>#NAME?</v>
      </c>
      <c r="W599" s="143" t="e">
        <f t="shared" ca="1" si="118"/>
        <v>#NAME?</v>
      </c>
      <c r="X599" s="146" t="e">
        <f t="shared" ca="1" si="121"/>
        <v>#NAME?</v>
      </c>
      <c r="Y599" s="146" t="e">
        <f t="shared" ca="1" si="122"/>
        <v>#NAME?</v>
      </c>
      <c r="Z599" s="146" t="e">
        <f t="shared" ca="1" si="123"/>
        <v>#NAME?</v>
      </c>
      <c r="AF599" s="13"/>
    </row>
    <row r="600" spans="14:32" ht="15">
      <c r="N600" s="138">
        <v>496</v>
      </c>
      <c r="O600" s="139">
        <f t="shared" ca="1" si="115"/>
        <v>45320</v>
      </c>
      <c r="P600" s="140">
        <f t="shared" ca="1" si="116"/>
        <v>1</v>
      </c>
      <c r="Q600" s="141" t="e">
        <f t="shared" ca="1" si="117"/>
        <v>#NAME?</v>
      </c>
      <c r="R600" s="138" t="e">
        <f ca="1">VLOOKUP(P600,Tabla13[[Aux]:[Dias Mes]],5,FALSE)</f>
        <v>#NAME?</v>
      </c>
      <c r="S600" s="142" t="e">
        <f ca="1">VLOOKUP(P600,Tabla13[[Aux]:[Infla Bid]],9,FALSE)</f>
        <v>#NAME?</v>
      </c>
      <c r="T600" s="142" t="e">
        <f ca="1">VLOOKUP(P600,Tabla13[[Aux]:[Infla Offer]],13,FALSE)</f>
        <v>#NAME?</v>
      </c>
      <c r="U600" s="143" t="e">
        <f t="shared" ca="1" si="119"/>
        <v>#NAME?</v>
      </c>
      <c r="V600" s="143" t="e">
        <f t="shared" ca="1" si="120"/>
        <v>#NAME?</v>
      </c>
      <c r="W600" s="143" t="e">
        <f t="shared" ca="1" si="118"/>
        <v>#NAME?</v>
      </c>
      <c r="X600" s="146" t="e">
        <f t="shared" ca="1" si="121"/>
        <v>#NAME?</v>
      </c>
      <c r="Y600" s="146" t="e">
        <f t="shared" ca="1" si="122"/>
        <v>#NAME?</v>
      </c>
      <c r="Z600" s="146" t="e">
        <f t="shared" ca="1" si="123"/>
        <v>#NAME?</v>
      </c>
      <c r="AF600" s="13"/>
    </row>
    <row r="601" spans="14:32" ht="15">
      <c r="N601" s="138">
        <v>497</v>
      </c>
      <c r="O601" s="139">
        <f t="shared" ca="1" si="115"/>
        <v>45321</v>
      </c>
      <c r="P601" s="140">
        <f t="shared" ca="1" si="116"/>
        <v>1</v>
      </c>
      <c r="Q601" s="141" t="e">
        <f t="shared" ca="1" si="117"/>
        <v>#NAME?</v>
      </c>
      <c r="R601" s="138" t="e">
        <f ca="1">VLOOKUP(P601,Tabla13[[Aux]:[Dias Mes]],5,FALSE)</f>
        <v>#NAME?</v>
      </c>
      <c r="S601" s="142" t="e">
        <f ca="1">VLOOKUP(P601,Tabla13[[Aux]:[Infla Bid]],9,FALSE)</f>
        <v>#NAME?</v>
      </c>
      <c r="T601" s="142" t="e">
        <f ca="1">VLOOKUP(P601,Tabla13[[Aux]:[Infla Offer]],13,FALSE)</f>
        <v>#NAME?</v>
      </c>
      <c r="U601" s="143" t="e">
        <f t="shared" ca="1" si="119"/>
        <v>#NAME?</v>
      </c>
      <c r="V601" s="143" t="e">
        <f t="shared" ca="1" si="120"/>
        <v>#NAME?</v>
      </c>
      <c r="W601" s="143" t="e">
        <f t="shared" ca="1" si="118"/>
        <v>#NAME?</v>
      </c>
      <c r="X601" s="146" t="e">
        <f t="shared" ca="1" si="121"/>
        <v>#NAME?</v>
      </c>
      <c r="Y601" s="146" t="e">
        <f t="shared" ca="1" si="122"/>
        <v>#NAME?</v>
      </c>
      <c r="Z601" s="146" t="e">
        <f t="shared" ca="1" si="123"/>
        <v>#NAME?</v>
      </c>
      <c r="AF601" s="13"/>
    </row>
    <row r="602" spans="14:32" ht="15">
      <c r="N602" s="138">
        <v>498</v>
      </c>
      <c r="O602" s="139">
        <f t="shared" ca="1" si="115"/>
        <v>45322</v>
      </c>
      <c r="P602" s="140">
        <f t="shared" ca="1" si="116"/>
        <v>1</v>
      </c>
      <c r="Q602" s="141" t="e">
        <f t="shared" ca="1" si="117"/>
        <v>#NAME?</v>
      </c>
      <c r="R602" s="138" t="e">
        <f ca="1">VLOOKUP(P602,Tabla13[[Aux]:[Dias Mes]],5,FALSE)</f>
        <v>#NAME?</v>
      </c>
      <c r="S602" s="142" t="e">
        <f ca="1">VLOOKUP(P602,Tabla13[[Aux]:[Infla Bid]],9,FALSE)</f>
        <v>#NAME?</v>
      </c>
      <c r="T602" s="142" t="e">
        <f ca="1">VLOOKUP(P602,Tabla13[[Aux]:[Infla Offer]],13,FALSE)</f>
        <v>#NAME?</v>
      </c>
      <c r="U602" s="143" t="e">
        <f t="shared" ca="1" si="119"/>
        <v>#NAME?</v>
      </c>
      <c r="V602" s="143" t="e">
        <f t="shared" ca="1" si="120"/>
        <v>#NAME?</v>
      </c>
      <c r="W602" s="143" t="e">
        <f t="shared" ca="1" si="118"/>
        <v>#NAME?</v>
      </c>
      <c r="X602" s="146" t="e">
        <f t="shared" ca="1" si="121"/>
        <v>#NAME?</v>
      </c>
      <c r="Y602" s="146" t="e">
        <f t="shared" ca="1" si="122"/>
        <v>#NAME?</v>
      </c>
      <c r="Z602" s="146" t="e">
        <f t="shared" ca="1" si="123"/>
        <v>#NAME?</v>
      </c>
      <c r="AF602" s="13"/>
    </row>
    <row r="603" spans="14:32" ht="15">
      <c r="N603" s="138">
        <v>499</v>
      </c>
      <c r="O603" s="139">
        <f t="shared" ca="1" si="115"/>
        <v>45323</v>
      </c>
      <c r="P603" s="140">
        <f t="shared" ca="1" si="116"/>
        <v>1</v>
      </c>
      <c r="Q603" s="141" t="e">
        <f t="shared" ca="1" si="117"/>
        <v>#NAME?</v>
      </c>
      <c r="R603" s="138" t="e">
        <f ca="1">VLOOKUP(P603,Tabla13[[Aux]:[Dias Mes]],5,FALSE)</f>
        <v>#NAME?</v>
      </c>
      <c r="S603" s="142" t="e">
        <f ca="1">VLOOKUP(P603,Tabla13[[Aux]:[Infla Bid]],9,FALSE)</f>
        <v>#NAME?</v>
      </c>
      <c r="T603" s="142" t="e">
        <f ca="1">VLOOKUP(P603,Tabla13[[Aux]:[Infla Offer]],13,FALSE)</f>
        <v>#NAME?</v>
      </c>
      <c r="U603" s="143" t="e">
        <f t="shared" ca="1" si="119"/>
        <v>#NAME?</v>
      </c>
      <c r="V603" s="143" t="e">
        <f t="shared" ca="1" si="120"/>
        <v>#NAME?</v>
      </c>
      <c r="W603" s="143" t="e">
        <f t="shared" ca="1" si="118"/>
        <v>#NAME?</v>
      </c>
      <c r="X603" s="146" t="e">
        <f t="shared" ca="1" si="121"/>
        <v>#NAME?</v>
      </c>
      <c r="Y603" s="146" t="e">
        <f t="shared" ca="1" si="122"/>
        <v>#NAME?</v>
      </c>
      <c r="Z603" s="146" t="e">
        <f t="shared" ca="1" si="123"/>
        <v>#NAME?</v>
      </c>
      <c r="AF603" s="13"/>
    </row>
    <row r="604" spans="14:32" ht="15">
      <c r="N604" s="138">
        <v>500</v>
      </c>
      <c r="O604" s="139">
        <f t="shared" ca="1" si="115"/>
        <v>45324</v>
      </c>
      <c r="P604" s="140">
        <f t="shared" ca="1" si="116"/>
        <v>1</v>
      </c>
      <c r="Q604" s="141" t="e">
        <f t="shared" ca="1" si="117"/>
        <v>#NAME?</v>
      </c>
      <c r="R604" s="138" t="e">
        <f ca="1">VLOOKUP(P604,Tabla13[[Aux]:[Dias Mes]],5,FALSE)</f>
        <v>#NAME?</v>
      </c>
      <c r="S604" s="142" t="e">
        <f ca="1">VLOOKUP(P604,Tabla13[[Aux]:[Infla Bid]],9,FALSE)</f>
        <v>#NAME?</v>
      </c>
      <c r="T604" s="142" t="e">
        <f ca="1">VLOOKUP(P604,Tabla13[[Aux]:[Infla Offer]],13,FALSE)</f>
        <v>#NAME?</v>
      </c>
      <c r="U604" s="143" t="e">
        <f t="shared" ca="1" si="119"/>
        <v>#NAME?</v>
      </c>
      <c r="V604" s="143" t="e">
        <f t="shared" ca="1" si="120"/>
        <v>#NAME?</v>
      </c>
      <c r="W604" s="143" t="e">
        <f t="shared" ca="1" si="118"/>
        <v>#NAME?</v>
      </c>
      <c r="X604" s="146" t="e">
        <f t="shared" ca="1" si="121"/>
        <v>#NAME?</v>
      </c>
      <c r="Y604" s="146" t="e">
        <f t="shared" ca="1" si="122"/>
        <v>#NAME?</v>
      </c>
      <c r="Z604" s="146" t="e">
        <f t="shared" ca="1" si="123"/>
        <v>#NAME?</v>
      </c>
      <c r="AF604" s="13"/>
    </row>
    <row r="605" spans="14:32" ht="15">
      <c r="N605" s="138">
        <v>501</v>
      </c>
      <c r="O605" s="139">
        <f t="shared" ca="1" si="115"/>
        <v>45325</v>
      </c>
      <c r="P605" s="140">
        <f t="shared" ca="1" si="116"/>
        <v>1</v>
      </c>
      <c r="Q605" s="141" t="e">
        <f t="shared" ca="1" si="117"/>
        <v>#NAME?</v>
      </c>
      <c r="R605" s="138" t="e">
        <f ca="1">VLOOKUP(P605,Tabla13[[Aux]:[Dias Mes]],5,FALSE)</f>
        <v>#NAME?</v>
      </c>
      <c r="S605" s="142" t="e">
        <f ca="1">VLOOKUP(P605,Tabla13[[Aux]:[Infla Bid]],9,FALSE)</f>
        <v>#NAME?</v>
      </c>
      <c r="T605" s="142" t="e">
        <f ca="1">VLOOKUP(P605,Tabla13[[Aux]:[Infla Offer]],13,FALSE)</f>
        <v>#NAME?</v>
      </c>
      <c r="U605" s="143" t="e">
        <f t="shared" ca="1" si="119"/>
        <v>#NAME?</v>
      </c>
      <c r="V605" s="143" t="e">
        <f t="shared" ca="1" si="120"/>
        <v>#NAME?</v>
      </c>
      <c r="W605" s="143" t="e">
        <f t="shared" ca="1" si="118"/>
        <v>#NAME?</v>
      </c>
      <c r="X605" s="146" t="e">
        <f t="shared" ca="1" si="121"/>
        <v>#NAME?</v>
      </c>
      <c r="Y605" s="146" t="e">
        <f t="shared" ca="1" si="122"/>
        <v>#NAME?</v>
      </c>
      <c r="Z605" s="146" t="e">
        <f t="shared" ca="1" si="123"/>
        <v>#NAME?</v>
      </c>
      <c r="AF605" s="13"/>
    </row>
    <row r="606" spans="14:32" ht="15">
      <c r="N606" s="138">
        <v>502</v>
      </c>
      <c r="O606" s="139">
        <f t="shared" ca="1" si="115"/>
        <v>45326</v>
      </c>
      <c r="P606" s="140">
        <f t="shared" ca="1" si="116"/>
        <v>1</v>
      </c>
      <c r="Q606" s="141" t="e">
        <f t="shared" ca="1" si="117"/>
        <v>#NAME?</v>
      </c>
      <c r="R606" s="138" t="e">
        <f ca="1">VLOOKUP(P606,Tabla13[[Aux]:[Dias Mes]],5,FALSE)</f>
        <v>#NAME?</v>
      </c>
      <c r="S606" s="142" t="e">
        <f ca="1">VLOOKUP(P606,Tabla13[[Aux]:[Infla Bid]],9,FALSE)</f>
        <v>#NAME?</v>
      </c>
      <c r="T606" s="142" t="e">
        <f ca="1">VLOOKUP(P606,Tabla13[[Aux]:[Infla Offer]],13,FALSE)</f>
        <v>#NAME?</v>
      </c>
      <c r="U606" s="143" t="e">
        <f t="shared" ca="1" si="119"/>
        <v>#NAME?</v>
      </c>
      <c r="V606" s="143" t="e">
        <f t="shared" ca="1" si="120"/>
        <v>#NAME?</v>
      </c>
      <c r="W606" s="143" t="e">
        <f t="shared" ca="1" si="118"/>
        <v>#NAME?</v>
      </c>
      <c r="X606" s="146" t="e">
        <f t="shared" ca="1" si="121"/>
        <v>#NAME?</v>
      </c>
      <c r="Y606" s="146" t="e">
        <f t="shared" ca="1" si="122"/>
        <v>#NAME?</v>
      </c>
      <c r="Z606" s="146" t="e">
        <f t="shared" ca="1" si="123"/>
        <v>#NAME?</v>
      </c>
      <c r="AF606" s="13"/>
    </row>
    <row r="607" spans="14:32" ht="15">
      <c r="N607" s="138">
        <v>503</v>
      </c>
      <c r="O607" s="139">
        <f t="shared" ca="1" si="115"/>
        <v>45327</v>
      </c>
      <c r="P607" s="140">
        <f t="shared" ca="1" si="116"/>
        <v>1</v>
      </c>
      <c r="Q607" s="141" t="e">
        <f t="shared" ca="1" si="117"/>
        <v>#NAME?</v>
      </c>
      <c r="R607" s="138" t="e">
        <f ca="1">VLOOKUP(P607,Tabla13[[Aux]:[Dias Mes]],5,FALSE)</f>
        <v>#NAME?</v>
      </c>
      <c r="S607" s="142" t="e">
        <f ca="1">VLOOKUP(P607,Tabla13[[Aux]:[Infla Bid]],9,FALSE)</f>
        <v>#NAME?</v>
      </c>
      <c r="T607" s="142" t="e">
        <f ca="1">VLOOKUP(P607,Tabla13[[Aux]:[Infla Offer]],13,FALSE)</f>
        <v>#NAME?</v>
      </c>
      <c r="U607" s="143" t="e">
        <f t="shared" ca="1" si="119"/>
        <v>#NAME?</v>
      </c>
      <c r="V607" s="143" t="e">
        <f t="shared" ca="1" si="120"/>
        <v>#NAME?</v>
      </c>
      <c r="W607" s="143" t="e">
        <f t="shared" ca="1" si="118"/>
        <v>#NAME?</v>
      </c>
      <c r="X607" s="146" t="e">
        <f t="shared" ca="1" si="121"/>
        <v>#NAME?</v>
      </c>
      <c r="Y607" s="146" t="e">
        <f t="shared" ca="1" si="122"/>
        <v>#NAME?</v>
      </c>
      <c r="Z607" s="146" t="e">
        <f t="shared" ca="1" si="123"/>
        <v>#NAME?</v>
      </c>
      <c r="AF607" s="13"/>
    </row>
    <row r="608" spans="14:32" ht="15">
      <c r="N608" s="138">
        <v>504</v>
      </c>
      <c r="O608" s="139">
        <f t="shared" ca="1" si="115"/>
        <v>45328</v>
      </c>
      <c r="P608" s="140">
        <f t="shared" ca="1" si="116"/>
        <v>1</v>
      </c>
      <c r="Q608" s="141" t="e">
        <f t="shared" ca="1" si="117"/>
        <v>#NAME?</v>
      </c>
      <c r="R608" s="138" t="e">
        <f ca="1">VLOOKUP(P608,Tabla13[[Aux]:[Dias Mes]],5,FALSE)</f>
        <v>#NAME?</v>
      </c>
      <c r="S608" s="142" t="e">
        <f ca="1">VLOOKUP(P608,Tabla13[[Aux]:[Infla Bid]],9,FALSE)</f>
        <v>#NAME?</v>
      </c>
      <c r="T608" s="142" t="e">
        <f ca="1">VLOOKUP(P608,Tabla13[[Aux]:[Infla Offer]],13,FALSE)</f>
        <v>#NAME?</v>
      </c>
      <c r="U608" s="143" t="e">
        <f t="shared" ca="1" si="119"/>
        <v>#NAME?</v>
      </c>
      <c r="V608" s="143" t="e">
        <f t="shared" ca="1" si="120"/>
        <v>#NAME?</v>
      </c>
      <c r="W608" s="143" t="e">
        <f t="shared" ca="1" si="118"/>
        <v>#NAME?</v>
      </c>
      <c r="X608" s="146" t="e">
        <f t="shared" ca="1" si="121"/>
        <v>#NAME?</v>
      </c>
      <c r="Y608" s="146" t="e">
        <f t="shared" ca="1" si="122"/>
        <v>#NAME?</v>
      </c>
      <c r="Z608" s="146" t="e">
        <f t="shared" ca="1" si="123"/>
        <v>#NAME?</v>
      </c>
      <c r="AF608" s="13"/>
    </row>
    <row r="609" spans="14:32" ht="15">
      <c r="N609" s="138">
        <v>505</v>
      </c>
      <c r="O609" s="139">
        <f t="shared" ca="1" si="115"/>
        <v>45329</v>
      </c>
      <c r="P609" s="140">
        <f t="shared" ca="1" si="116"/>
        <v>1</v>
      </c>
      <c r="Q609" s="141" t="e">
        <f t="shared" ca="1" si="117"/>
        <v>#NAME?</v>
      </c>
      <c r="R609" s="138" t="e">
        <f ca="1">VLOOKUP(P609,Tabla13[[Aux]:[Dias Mes]],5,FALSE)</f>
        <v>#NAME?</v>
      </c>
      <c r="S609" s="142" t="e">
        <f ca="1">VLOOKUP(P609,Tabla13[[Aux]:[Infla Bid]],9,FALSE)</f>
        <v>#NAME?</v>
      </c>
      <c r="T609" s="142" t="e">
        <f ca="1">VLOOKUP(P609,Tabla13[[Aux]:[Infla Offer]],13,FALSE)</f>
        <v>#NAME?</v>
      </c>
      <c r="U609" s="143" t="e">
        <f t="shared" ca="1" si="119"/>
        <v>#NAME?</v>
      </c>
      <c r="V609" s="143" t="e">
        <f t="shared" ca="1" si="120"/>
        <v>#NAME?</v>
      </c>
      <c r="W609" s="143" t="e">
        <f t="shared" ca="1" si="118"/>
        <v>#NAME?</v>
      </c>
      <c r="X609" s="146" t="e">
        <f t="shared" ca="1" si="121"/>
        <v>#NAME?</v>
      </c>
      <c r="Y609" s="146" t="e">
        <f t="shared" ca="1" si="122"/>
        <v>#NAME?</v>
      </c>
      <c r="Z609" s="146" t="e">
        <f t="shared" ca="1" si="123"/>
        <v>#NAME?</v>
      </c>
      <c r="AF609" s="13"/>
    </row>
    <row r="610" spans="14:32" ht="15">
      <c r="N610" s="138">
        <v>506</v>
      </c>
      <c r="O610" s="139">
        <f t="shared" ca="1" si="115"/>
        <v>45330</v>
      </c>
      <c r="P610" s="140">
        <f t="shared" ca="1" si="116"/>
        <v>1</v>
      </c>
      <c r="Q610" s="141" t="e">
        <f t="shared" ca="1" si="117"/>
        <v>#NAME?</v>
      </c>
      <c r="R610" s="138" t="e">
        <f ca="1">VLOOKUP(P610,Tabla13[[Aux]:[Dias Mes]],5,FALSE)</f>
        <v>#NAME?</v>
      </c>
      <c r="S610" s="142" t="e">
        <f ca="1">VLOOKUP(P610,Tabla13[[Aux]:[Infla Bid]],9,FALSE)</f>
        <v>#NAME?</v>
      </c>
      <c r="T610" s="142" t="e">
        <f ca="1">VLOOKUP(P610,Tabla13[[Aux]:[Infla Offer]],13,FALSE)</f>
        <v>#NAME?</v>
      </c>
      <c r="U610" s="143" t="e">
        <f t="shared" ca="1" si="119"/>
        <v>#NAME?</v>
      </c>
      <c r="V610" s="143" t="e">
        <f t="shared" ca="1" si="120"/>
        <v>#NAME?</v>
      </c>
      <c r="W610" s="143" t="e">
        <f t="shared" ca="1" si="118"/>
        <v>#NAME?</v>
      </c>
      <c r="X610" s="146" t="e">
        <f t="shared" ca="1" si="121"/>
        <v>#NAME?</v>
      </c>
      <c r="Y610" s="146" t="e">
        <f t="shared" ca="1" si="122"/>
        <v>#NAME?</v>
      </c>
      <c r="Z610" s="146" t="e">
        <f t="shared" ca="1" si="123"/>
        <v>#NAME?</v>
      </c>
      <c r="AF610" s="13"/>
    </row>
    <row r="611" spans="14:32" ht="15">
      <c r="N611" s="138">
        <v>507</v>
      </c>
      <c r="O611" s="139">
        <f t="shared" ca="1" si="115"/>
        <v>45331</v>
      </c>
      <c r="P611" s="140">
        <f t="shared" ca="1" si="116"/>
        <v>0</v>
      </c>
      <c r="Q611" s="141">
        <f t="shared" ca="1" si="117"/>
        <v>580</v>
      </c>
      <c r="R611" s="138">
        <f ca="1">VLOOKUP(P611,Tabla13[[Aux]:[Dias Mes]],5,FALSE)</f>
        <v>31</v>
      </c>
      <c r="S611" s="142">
        <f ca="1">VLOOKUP(P611,Tabla13[[Aux]:[Infla Bid]],9,FALSE)</f>
        <v>1.2E-2</v>
      </c>
      <c r="T611" s="142">
        <f ca="1">VLOOKUP(P611,Tabla13[[Aux]:[Infla Offer]],13,FALSE)</f>
        <v>1.2E-2</v>
      </c>
      <c r="U611" s="143" t="e">
        <f t="shared" ca="1" si="119"/>
        <v>#NAME?</v>
      </c>
      <c r="V611" s="143" t="e">
        <f t="shared" ca="1" si="120"/>
        <v>#NAME?</v>
      </c>
      <c r="W611" s="143" t="e">
        <f t="shared" ca="1" si="118"/>
        <v>#NAME?</v>
      </c>
      <c r="X611" s="146" t="e">
        <f t="shared" ca="1" si="121"/>
        <v>#NAME?</v>
      </c>
      <c r="Y611" s="146" t="e">
        <f t="shared" ca="1" si="122"/>
        <v>#NAME?</v>
      </c>
      <c r="Z611" s="146" t="e">
        <f t="shared" ca="1" si="123"/>
        <v>#NAME?</v>
      </c>
      <c r="AF611" s="13"/>
    </row>
    <row r="612" spans="14:32" ht="15">
      <c r="N612" s="138">
        <v>508</v>
      </c>
      <c r="O612" s="139">
        <f t="shared" ca="1" si="115"/>
        <v>45332</v>
      </c>
      <c r="P612" s="140">
        <f t="shared" ca="1" si="116"/>
        <v>1</v>
      </c>
      <c r="Q612" s="141" t="e">
        <f t="shared" ca="1" si="117"/>
        <v>#NAME?</v>
      </c>
      <c r="R612" s="138" t="e">
        <f ca="1">VLOOKUP(P612,Tabla13[[Aux]:[Dias Mes]],5,FALSE)</f>
        <v>#NAME?</v>
      </c>
      <c r="S612" s="142" t="e">
        <f ca="1">VLOOKUP(P612,Tabla13[[Aux]:[Infla Bid]],9,FALSE)</f>
        <v>#NAME?</v>
      </c>
      <c r="T612" s="142" t="e">
        <f ca="1">VLOOKUP(P612,Tabla13[[Aux]:[Infla Offer]],13,FALSE)</f>
        <v>#NAME?</v>
      </c>
      <c r="U612" s="143" t="e">
        <f t="shared" ca="1" si="119"/>
        <v>#NAME?</v>
      </c>
      <c r="V612" s="143" t="e">
        <f t="shared" ca="1" si="120"/>
        <v>#NAME?</v>
      </c>
      <c r="W612" s="143" t="e">
        <f t="shared" ca="1" si="118"/>
        <v>#NAME?</v>
      </c>
      <c r="X612" s="146" t="e">
        <f t="shared" ca="1" si="121"/>
        <v>#NAME?</v>
      </c>
      <c r="Y612" s="146" t="e">
        <f t="shared" ca="1" si="122"/>
        <v>#NAME?</v>
      </c>
      <c r="Z612" s="146" t="e">
        <f t="shared" ca="1" si="123"/>
        <v>#NAME?</v>
      </c>
      <c r="AF612" s="13"/>
    </row>
    <row r="613" spans="14:32" ht="15">
      <c r="N613" s="138">
        <v>509</v>
      </c>
      <c r="O613" s="139">
        <f t="shared" ca="1" si="115"/>
        <v>45333</v>
      </c>
      <c r="P613" s="140">
        <f t="shared" ca="1" si="116"/>
        <v>1</v>
      </c>
      <c r="Q613" s="141" t="e">
        <f t="shared" ca="1" si="117"/>
        <v>#NAME?</v>
      </c>
      <c r="R613" s="138" t="e">
        <f ca="1">VLOOKUP(P613,Tabla13[[Aux]:[Dias Mes]],5,FALSE)</f>
        <v>#NAME?</v>
      </c>
      <c r="S613" s="142" t="e">
        <f ca="1">VLOOKUP(P613,Tabla13[[Aux]:[Infla Bid]],9,FALSE)</f>
        <v>#NAME?</v>
      </c>
      <c r="T613" s="142" t="e">
        <f ca="1">VLOOKUP(P613,Tabla13[[Aux]:[Infla Offer]],13,FALSE)</f>
        <v>#NAME?</v>
      </c>
      <c r="U613" s="143" t="e">
        <f t="shared" ca="1" si="119"/>
        <v>#NAME?</v>
      </c>
      <c r="V613" s="143" t="e">
        <f t="shared" ca="1" si="120"/>
        <v>#NAME?</v>
      </c>
      <c r="W613" s="143" t="e">
        <f t="shared" ca="1" si="118"/>
        <v>#NAME?</v>
      </c>
      <c r="X613" s="146" t="e">
        <f t="shared" ca="1" si="121"/>
        <v>#NAME?</v>
      </c>
      <c r="Y613" s="146" t="e">
        <f t="shared" ca="1" si="122"/>
        <v>#NAME?</v>
      </c>
      <c r="Z613" s="146" t="e">
        <f t="shared" ca="1" si="123"/>
        <v>#NAME?</v>
      </c>
      <c r="AF613" s="13"/>
    </row>
    <row r="614" spans="14:32" ht="15">
      <c r="N614" s="138">
        <v>510</v>
      </c>
      <c r="O614" s="139">
        <f t="shared" ca="1" si="115"/>
        <v>45334</v>
      </c>
      <c r="P614" s="140">
        <f t="shared" ca="1" si="116"/>
        <v>1</v>
      </c>
      <c r="Q614" s="141" t="e">
        <f t="shared" ca="1" si="117"/>
        <v>#NAME?</v>
      </c>
      <c r="R614" s="138" t="e">
        <f ca="1">VLOOKUP(P614,Tabla13[[Aux]:[Dias Mes]],5,FALSE)</f>
        <v>#NAME?</v>
      </c>
      <c r="S614" s="142" t="e">
        <f ca="1">VLOOKUP(P614,Tabla13[[Aux]:[Infla Bid]],9,FALSE)</f>
        <v>#NAME?</v>
      </c>
      <c r="T614" s="142" t="e">
        <f ca="1">VLOOKUP(P614,Tabla13[[Aux]:[Infla Offer]],13,FALSE)</f>
        <v>#NAME?</v>
      </c>
      <c r="U614" s="143" t="e">
        <f t="shared" ca="1" si="119"/>
        <v>#NAME?</v>
      </c>
      <c r="V614" s="143" t="e">
        <f t="shared" ca="1" si="120"/>
        <v>#NAME?</v>
      </c>
      <c r="W614" s="143" t="e">
        <f t="shared" ca="1" si="118"/>
        <v>#NAME?</v>
      </c>
      <c r="X614" s="146" t="e">
        <f t="shared" ca="1" si="121"/>
        <v>#NAME?</v>
      </c>
      <c r="Y614" s="146" t="e">
        <f t="shared" ca="1" si="122"/>
        <v>#NAME?</v>
      </c>
      <c r="Z614" s="146" t="e">
        <f t="shared" ca="1" si="123"/>
        <v>#NAME?</v>
      </c>
      <c r="AF614" s="13"/>
    </row>
    <row r="615" spans="14:32" ht="15">
      <c r="N615" s="138">
        <v>511</v>
      </c>
      <c r="O615" s="139">
        <f t="shared" ca="1" si="115"/>
        <v>45335</v>
      </c>
      <c r="P615" s="140">
        <f t="shared" ca="1" si="116"/>
        <v>1</v>
      </c>
      <c r="Q615" s="141" t="e">
        <f t="shared" ca="1" si="117"/>
        <v>#NAME?</v>
      </c>
      <c r="R615" s="138" t="e">
        <f ca="1">VLOOKUP(P615,Tabla13[[Aux]:[Dias Mes]],5,FALSE)</f>
        <v>#NAME?</v>
      </c>
      <c r="S615" s="142" t="e">
        <f ca="1">VLOOKUP(P615,Tabla13[[Aux]:[Infla Bid]],9,FALSE)</f>
        <v>#NAME?</v>
      </c>
      <c r="T615" s="142" t="e">
        <f ca="1">VLOOKUP(P615,Tabla13[[Aux]:[Infla Offer]],13,FALSE)</f>
        <v>#NAME?</v>
      </c>
      <c r="U615" s="143" t="e">
        <f t="shared" ca="1" si="119"/>
        <v>#NAME?</v>
      </c>
      <c r="V615" s="143" t="e">
        <f t="shared" ca="1" si="120"/>
        <v>#NAME?</v>
      </c>
      <c r="W615" s="143" t="e">
        <f t="shared" ca="1" si="118"/>
        <v>#NAME?</v>
      </c>
      <c r="X615" s="146" t="e">
        <f t="shared" ca="1" si="121"/>
        <v>#NAME?</v>
      </c>
      <c r="Y615" s="146" t="e">
        <f t="shared" ca="1" si="122"/>
        <v>#NAME?</v>
      </c>
      <c r="Z615" s="146" t="e">
        <f t="shared" ca="1" si="123"/>
        <v>#NAME?</v>
      </c>
      <c r="AF615" s="13"/>
    </row>
    <row r="616" spans="14:32" ht="15">
      <c r="N616" s="138">
        <v>512</v>
      </c>
      <c r="O616" s="139">
        <f t="shared" ref="O616:O679" ca="1" si="124">+N616+TODAY()+$O$102</f>
        <v>45336</v>
      </c>
      <c r="P616" s="140">
        <f t="shared" ref="P616:P679" ca="1" si="125">IF(DAY(O616)=9,MATCH(O616,$Q$75:$Q$100,1)-1,IFERROR(MATCH(O616,$Q$75:$Q$100,1),0))</f>
        <v>1</v>
      </c>
      <c r="Q616" s="141" t="e">
        <f t="shared" ref="Q616:Q679" ca="1" si="126">R616-(VLOOKUP(P616,$O$75:$Q$100,3,FALSE)-O616)</f>
        <v>#NAME?</v>
      </c>
      <c r="R616" s="138" t="e">
        <f ca="1">VLOOKUP(P616,Tabla13[[Aux]:[Dias Mes]],5,FALSE)</f>
        <v>#NAME?</v>
      </c>
      <c r="S616" s="142" t="e">
        <f ca="1">VLOOKUP(P616,Tabla13[[Aux]:[Infla Bid]],9,FALSE)</f>
        <v>#NAME?</v>
      </c>
      <c r="T616" s="142" t="e">
        <f ca="1">VLOOKUP(P616,Tabla13[[Aux]:[Infla Offer]],13,FALSE)</f>
        <v>#NAME?</v>
      </c>
      <c r="U616" s="143" t="e">
        <f t="shared" ca="1" si="119"/>
        <v>#NAME?</v>
      </c>
      <c r="V616" s="143" t="e">
        <f t="shared" ca="1" si="120"/>
        <v>#NAME?</v>
      </c>
      <c r="W616" s="143" t="e">
        <f t="shared" ref="W616:W679" ca="1" si="127">AVERAGE(U616:V616)</f>
        <v>#NAME?</v>
      </c>
      <c r="X616" s="146" t="e">
        <f t="shared" ca="1" si="121"/>
        <v>#NAME?</v>
      </c>
      <c r="Y616" s="146" t="e">
        <f t="shared" ca="1" si="122"/>
        <v>#NAME?</v>
      </c>
      <c r="Z616" s="146" t="e">
        <f t="shared" ca="1" si="123"/>
        <v>#NAME?</v>
      </c>
      <c r="AF616" s="13"/>
    </row>
    <row r="617" spans="14:32" ht="15">
      <c r="N617" s="138">
        <v>513</v>
      </c>
      <c r="O617" s="139">
        <f t="shared" ca="1" si="124"/>
        <v>45337</v>
      </c>
      <c r="P617" s="140">
        <f t="shared" ca="1" si="125"/>
        <v>1</v>
      </c>
      <c r="Q617" s="141" t="e">
        <f t="shared" ca="1" si="126"/>
        <v>#NAME?</v>
      </c>
      <c r="R617" s="138" t="e">
        <f ca="1">VLOOKUP(P617,Tabla13[[Aux]:[Dias Mes]],5,FALSE)</f>
        <v>#NAME?</v>
      </c>
      <c r="S617" s="142" t="e">
        <f ca="1">VLOOKUP(P617,Tabla13[[Aux]:[Infla Bid]],9,FALSE)</f>
        <v>#NAME?</v>
      </c>
      <c r="T617" s="142" t="e">
        <f ca="1">VLOOKUP(P617,Tabla13[[Aux]:[Infla Offer]],13,FALSE)</f>
        <v>#NAME?</v>
      </c>
      <c r="U617" s="143" t="e">
        <f t="shared" ref="U617:U680" ca="1" si="128">U616*(1+S617)^(1/R617)</f>
        <v>#NAME?</v>
      </c>
      <c r="V617" s="143" t="e">
        <f t="shared" ref="V617:V680" ca="1" si="129">V616*(1+T617)^(1/R617)</f>
        <v>#NAME?</v>
      </c>
      <c r="W617" s="143" t="e">
        <f t="shared" ca="1" si="127"/>
        <v>#NAME?</v>
      </c>
      <c r="X617" s="146" t="e">
        <f t="shared" ref="X617:X680" ca="1" si="130">(U617/$U$104-1)*360/N617</f>
        <v>#NAME?</v>
      </c>
      <c r="Y617" s="146" t="e">
        <f t="shared" ref="Y617:Y680" ca="1" si="131">(V617/$V$104-1)*360/N617</f>
        <v>#NAME?</v>
      </c>
      <c r="Z617" s="146" t="e">
        <f t="shared" ref="Z617:Z680" ca="1" si="132">+(Y617+X617)/2</f>
        <v>#NAME?</v>
      </c>
      <c r="AF617" s="13"/>
    </row>
    <row r="618" spans="14:32" ht="15">
      <c r="N618" s="138">
        <v>514</v>
      </c>
      <c r="O618" s="139">
        <f t="shared" ca="1" si="124"/>
        <v>45338</v>
      </c>
      <c r="P618" s="140">
        <f t="shared" ca="1" si="125"/>
        <v>1</v>
      </c>
      <c r="Q618" s="141" t="e">
        <f t="shared" ca="1" si="126"/>
        <v>#NAME?</v>
      </c>
      <c r="R618" s="138" t="e">
        <f ca="1">VLOOKUP(P618,Tabla13[[Aux]:[Dias Mes]],5,FALSE)</f>
        <v>#NAME?</v>
      </c>
      <c r="S618" s="142" t="e">
        <f ca="1">VLOOKUP(P618,Tabla13[[Aux]:[Infla Bid]],9,FALSE)</f>
        <v>#NAME?</v>
      </c>
      <c r="T618" s="142" t="e">
        <f ca="1">VLOOKUP(P618,Tabla13[[Aux]:[Infla Offer]],13,FALSE)</f>
        <v>#NAME?</v>
      </c>
      <c r="U618" s="143" t="e">
        <f t="shared" ca="1" si="128"/>
        <v>#NAME?</v>
      </c>
      <c r="V618" s="143" t="e">
        <f t="shared" ca="1" si="129"/>
        <v>#NAME?</v>
      </c>
      <c r="W618" s="143" t="e">
        <f t="shared" ca="1" si="127"/>
        <v>#NAME?</v>
      </c>
      <c r="X618" s="146" t="e">
        <f t="shared" ca="1" si="130"/>
        <v>#NAME?</v>
      </c>
      <c r="Y618" s="146" t="e">
        <f t="shared" ca="1" si="131"/>
        <v>#NAME?</v>
      </c>
      <c r="Z618" s="146" t="e">
        <f t="shared" ca="1" si="132"/>
        <v>#NAME?</v>
      </c>
      <c r="AF618" s="13"/>
    </row>
    <row r="619" spans="14:32" ht="15">
      <c r="N619" s="138">
        <v>515</v>
      </c>
      <c r="O619" s="139">
        <f t="shared" ca="1" si="124"/>
        <v>45339</v>
      </c>
      <c r="P619" s="140">
        <f t="shared" ca="1" si="125"/>
        <v>1</v>
      </c>
      <c r="Q619" s="141" t="e">
        <f t="shared" ca="1" si="126"/>
        <v>#NAME?</v>
      </c>
      <c r="R619" s="138" t="e">
        <f ca="1">VLOOKUP(P619,Tabla13[[Aux]:[Dias Mes]],5,FALSE)</f>
        <v>#NAME?</v>
      </c>
      <c r="S619" s="142" t="e">
        <f ca="1">VLOOKUP(P619,Tabla13[[Aux]:[Infla Bid]],9,FALSE)</f>
        <v>#NAME?</v>
      </c>
      <c r="T619" s="142" t="e">
        <f ca="1">VLOOKUP(P619,Tabla13[[Aux]:[Infla Offer]],13,FALSE)</f>
        <v>#NAME?</v>
      </c>
      <c r="U619" s="143" t="e">
        <f t="shared" ca="1" si="128"/>
        <v>#NAME?</v>
      </c>
      <c r="V619" s="143" t="e">
        <f t="shared" ca="1" si="129"/>
        <v>#NAME?</v>
      </c>
      <c r="W619" s="143" t="e">
        <f t="shared" ca="1" si="127"/>
        <v>#NAME?</v>
      </c>
      <c r="X619" s="146" t="e">
        <f t="shared" ca="1" si="130"/>
        <v>#NAME?</v>
      </c>
      <c r="Y619" s="146" t="e">
        <f t="shared" ca="1" si="131"/>
        <v>#NAME?</v>
      </c>
      <c r="Z619" s="146" t="e">
        <f t="shared" ca="1" si="132"/>
        <v>#NAME?</v>
      </c>
      <c r="AF619" s="13"/>
    </row>
    <row r="620" spans="14:32" ht="15">
      <c r="N620" s="138">
        <v>516</v>
      </c>
      <c r="O620" s="139">
        <f t="shared" ca="1" si="124"/>
        <v>45340</v>
      </c>
      <c r="P620" s="140">
        <f t="shared" ca="1" si="125"/>
        <v>1</v>
      </c>
      <c r="Q620" s="141" t="e">
        <f t="shared" ca="1" si="126"/>
        <v>#NAME?</v>
      </c>
      <c r="R620" s="138" t="e">
        <f ca="1">VLOOKUP(P620,Tabla13[[Aux]:[Dias Mes]],5,FALSE)</f>
        <v>#NAME?</v>
      </c>
      <c r="S620" s="142" t="e">
        <f ca="1">VLOOKUP(P620,Tabla13[[Aux]:[Infla Bid]],9,FALSE)</f>
        <v>#NAME?</v>
      </c>
      <c r="T620" s="142" t="e">
        <f ca="1">VLOOKUP(P620,Tabla13[[Aux]:[Infla Offer]],13,FALSE)</f>
        <v>#NAME?</v>
      </c>
      <c r="U620" s="143" t="e">
        <f t="shared" ca="1" si="128"/>
        <v>#NAME?</v>
      </c>
      <c r="V620" s="143" t="e">
        <f t="shared" ca="1" si="129"/>
        <v>#NAME?</v>
      </c>
      <c r="W620" s="143" t="e">
        <f t="shared" ca="1" si="127"/>
        <v>#NAME?</v>
      </c>
      <c r="X620" s="146" t="e">
        <f t="shared" ca="1" si="130"/>
        <v>#NAME?</v>
      </c>
      <c r="Y620" s="146" t="e">
        <f t="shared" ca="1" si="131"/>
        <v>#NAME?</v>
      </c>
      <c r="Z620" s="146" t="e">
        <f t="shared" ca="1" si="132"/>
        <v>#NAME?</v>
      </c>
      <c r="AF620" s="13"/>
    </row>
    <row r="621" spans="14:32" ht="15">
      <c r="N621" s="138">
        <v>517</v>
      </c>
      <c r="O621" s="139">
        <f t="shared" ca="1" si="124"/>
        <v>45341</v>
      </c>
      <c r="P621" s="140">
        <f t="shared" ca="1" si="125"/>
        <v>1</v>
      </c>
      <c r="Q621" s="141" t="e">
        <f t="shared" ca="1" si="126"/>
        <v>#NAME?</v>
      </c>
      <c r="R621" s="138" t="e">
        <f ca="1">VLOOKUP(P621,Tabla13[[Aux]:[Dias Mes]],5,FALSE)</f>
        <v>#NAME?</v>
      </c>
      <c r="S621" s="142" t="e">
        <f ca="1">VLOOKUP(P621,Tabla13[[Aux]:[Infla Bid]],9,FALSE)</f>
        <v>#NAME?</v>
      </c>
      <c r="T621" s="142" t="e">
        <f ca="1">VLOOKUP(P621,Tabla13[[Aux]:[Infla Offer]],13,FALSE)</f>
        <v>#NAME?</v>
      </c>
      <c r="U621" s="143" t="e">
        <f t="shared" ca="1" si="128"/>
        <v>#NAME?</v>
      </c>
      <c r="V621" s="143" t="e">
        <f t="shared" ca="1" si="129"/>
        <v>#NAME?</v>
      </c>
      <c r="W621" s="143" t="e">
        <f t="shared" ca="1" si="127"/>
        <v>#NAME?</v>
      </c>
      <c r="X621" s="146" t="e">
        <f t="shared" ca="1" si="130"/>
        <v>#NAME?</v>
      </c>
      <c r="Y621" s="146" t="e">
        <f t="shared" ca="1" si="131"/>
        <v>#NAME?</v>
      </c>
      <c r="Z621" s="146" t="e">
        <f t="shared" ca="1" si="132"/>
        <v>#NAME?</v>
      </c>
      <c r="AF621" s="13"/>
    </row>
    <row r="622" spans="14:32" ht="15">
      <c r="N622" s="138">
        <v>518</v>
      </c>
      <c r="O622" s="139">
        <f t="shared" ca="1" si="124"/>
        <v>45342</v>
      </c>
      <c r="P622" s="140">
        <f t="shared" ca="1" si="125"/>
        <v>1</v>
      </c>
      <c r="Q622" s="141" t="e">
        <f t="shared" ca="1" si="126"/>
        <v>#NAME?</v>
      </c>
      <c r="R622" s="138" t="e">
        <f ca="1">VLOOKUP(P622,Tabla13[[Aux]:[Dias Mes]],5,FALSE)</f>
        <v>#NAME?</v>
      </c>
      <c r="S622" s="142" t="e">
        <f ca="1">VLOOKUP(P622,Tabla13[[Aux]:[Infla Bid]],9,FALSE)</f>
        <v>#NAME?</v>
      </c>
      <c r="T622" s="142" t="e">
        <f ca="1">VLOOKUP(P622,Tabla13[[Aux]:[Infla Offer]],13,FALSE)</f>
        <v>#NAME?</v>
      </c>
      <c r="U622" s="143" t="e">
        <f t="shared" ca="1" si="128"/>
        <v>#NAME?</v>
      </c>
      <c r="V622" s="143" t="e">
        <f t="shared" ca="1" si="129"/>
        <v>#NAME?</v>
      </c>
      <c r="W622" s="143" t="e">
        <f t="shared" ca="1" si="127"/>
        <v>#NAME?</v>
      </c>
      <c r="X622" s="146" t="e">
        <f t="shared" ca="1" si="130"/>
        <v>#NAME?</v>
      </c>
      <c r="Y622" s="146" t="e">
        <f t="shared" ca="1" si="131"/>
        <v>#NAME?</v>
      </c>
      <c r="Z622" s="146" t="e">
        <f t="shared" ca="1" si="132"/>
        <v>#NAME?</v>
      </c>
      <c r="AF622" s="13"/>
    </row>
    <row r="623" spans="14:32" ht="15">
      <c r="N623" s="138">
        <v>519</v>
      </c>
      <c r="O623" s="139">
        <f t="shared" ca="1" si="124"/>
        <v>45343</v>
      </c>
      <c r="P623" s="140">
        <f t="shared" ca="1" si="125"/>
        <v>1</v>
      </c>
      <c r="Q623" s="141" t="e">
        <f t="shared" ca="1" si="126"/>
        <v>#NAME?</v>
      </c>
      <c r="R623" s="138" t="e">
        <f ca="1">VLOOKUP(P623,Tabla13[[Aux]:[Dias Mes]],5,FALSE)</f>
        <v>#NAME?</v>
      </c>
      <c r="S623" s="142" t="e">
        <f ca="1">VLOOKUP(P623,Tabla13[[Aux]:[Infla Bid]],9,FALSE)</f>
        <v>#NAME?</v>
      </c>
      <c r="T623" s="142" t="e">
        <f ca="1">VLOOKUP(P623,Tabla13[[Aux]:[Infla Offer]],13,FALSE)</f>
        <v>#NAME?</v>
      </c>
      <c r="U623" s="143" t="e">
        <f t="shared" ca="1" si="128"/>
        <v>#NAME?</v>
      </c>
      <c r="V623" s="143" t="e">
        <f t="shared" ca="1" si="129"/>
        <v>#NAME?</v>
      </c>
      <c r="W623" s="143" t="e">
        <f t="shared" ca="1" si="127"/>
        <v>#NAME?</v>
      </c>
      <c r="X623" s="146" t="e">
        <f t="shared" ca="1" si="130"/>
        <v>#NAME?</v>
      </c>
      <c r="Y623" s="146" t="e">
        <f t="shared" ca="1" si="131"/>
        <v>#NAME?</v>
      </c>
      <c r="Z623" s="146" t="e">
        <f t="shared" ca="1" si="132"/>
        <v>#NAME?</v>
      </c>
      <c r="AF623" s="13"/>
    </row>
    <row r="624" spans="14:32" ht="15">
      <c r="N624" s="138">
        <v>520</v>
      </c>
      <c r="O624" s="139">
        <f t="shared" ca="1" si="124"/>
        <v>45344</v>
      </c>
      <c r="P624" s="140">
        <f t="shared" ca="1" si="125"/>
        <v>1</v>
      </c>
      <c r="Q624" s="141" t="e">
        <f t="shared" ca="1" si="126"/>
        <v>#NAME?</v>
      </c>
      <c r="R624" s="138" t="e">
        <f ca="1">VLOOKUP(P624,Tabla13[[Aux]:[Dias Mes]],5,FALSE)</f>
        <v>#NAME?</v>
      </c>
      <c r="S624" s="142" t="e">
        <f ca="1">VLOOKUP(P624,Tabla13[[Aux]:[Infla Bid]],9,FALSE)</f>
        <v>#NAME?</v>
      </c>
      <c r="T624" s="142" t="e">
        <f ca="1">VLOOKUP(P624,Tabla13[[Aux]:[Infla Offer]],13,FALSE)</f>
        <v>#NAME?</v>
      </c>
      <c r="U624" s="143" t="e">
        <f t="shared" ca="1" si="128"/>
        <v>#NAME?</v>
      </c>
      <c r="V624" s="143" t="e">
        <f t="shared" ca="1" si="129"/>
        <v>#NAME?</v>
      </c>
      <c r="W624" s="143" t="e">
        <f t="shared" ca="1" si="127"/>
        <v>#NAME?</v>
      </c>
      <c r="X624" s="146" t="e">
        <f t="shared" ca="1" si="130"/>
        <v>#NAME?</v>
      </c>
      <c r="Y624" s="146" t="e">
        <f t="shared" ca="1" si="131"/>
        <v>#NAME?</v>
      </c>
      <c r="Z624" s="146" t="e">
        <f t="shared" ca="1" si="132"/>
        <v>#NAME?</v>
      </c>
      <c r="AF624" s="13"/>
    </row>
    <row r="625" spans="14:32" ht="15">
      <c r="N625" s="138">
        <v>521</v>
      </c>
      <c r="O625" s="139">
        <f t="shared" ca="1" si="124"/>
        <v>45345</v>
      </c>
      <c r="P625" s="140">
        <f t="shared" ca="1" si="125"/>
        <v>1</v>
      </c>
      <c r="Q625" s="141" t="e">
        <f t="shared" ca="1" si="126"/>
        <v>#NAME?</v>
      </c>
      <c r="R625" s="138" t="e">
        <f ca="1">VLOOKUP(P625,Tabla13[[Aux]:[Dias Mes]],5,FALSE)</f>
        <v>#NAME?</v>
      </c>
      <c r="S625" s="142" t="e">
        <f ca="1">VLOOKUP(P625,Tabla13[[Aux]:[Infla Bid]],9,FALSE)</f>
        <v>#NAME?</v>
      </c>
      <c r="T625" s="142" t="e">
        <f ca="1">VLOOKUP(P625,Tabla13[[Aux]:[Infla Offer]],13,FALSE)</f>
        <v>#NAME?</v>
      </c>
      <c r="U625" s="143" t="e">
        <f t="shared" ca="1" si="128"/>
        <v>#NAME?</v>
      </c>
      <c r="V625" s="143" t="e">
        <f t="shared" ca="1" si="129"/>
        <v>#NAME?</v>
      </c>
      <c r="W625" s="143" t="e">
        <f t="shared" ca="1" si="127"/>
        <v>#NAME?</v>
      </c>
      <c r="X625" s="146" t="e">
        <f t="shared" ca="1" si="130"/>
        <v>#NAME?</v>
      </c>
      <c r="Y625" s="146" t="e">
        <f t="shared" ca="1" si="131"/>
        <v>#NAME?</v>
      </c>
      <c r="Z625" s="146" t="e">
        <f t="shared" ca="1" si="132"/>
        <v>#NAME?</v>
      </c>
      <c r="AF625" s="13"/>
    </row>
    <row r="626" spans="14:32" ht="15">
      <c r="N626" s="138">
        <v>522</v>
      </c>
      <c r="O626" s="139">
        <f t="shared" ca="1" si="124"/>
        <v>45346</v>
      </c>
      <c r="P626" s="140">
        <f t="shared" ca="1" si="125"/>
        <v>1</v>
      </c>
      <c r="Q626" s="141" t="e">
        <f t="shared" ca="1" si="126"/>
        <v>#NAME?</v>
      </c>
      <c r="R626" s="138" t="e">
        <f ca="1">VLOOKUP(P626,Tabla13[[Aux]:[Dias Mes]],5,FALSE)</f>
        <v>#NAME?</v>
      </c>
      <c r="S626" s="142" t="e">
        <f ca="1">VLOOKUP(P626,Tabla13[[Aux]:[Infla Bid]],9,FALSE)</f>
        <v>#NAME?</v>
      </c>
      <c r="T626" s="142" t="e">
        <f ca="1">VLOOKUP(P626,Tabla13[[Aux]:[Infla Offer]],13,FALSE)</f>
        <v>#NAME?</v>
      </c>
      <c r="U626" s="143" t="e">
        <f t="shared" ca="1" si="128"/>
        <v>#NAME?</v>
      </c>
      <c r="V626" s="143" t="e">
        <f t="shared" ca="1" si="129"/>
        <v>#NAME?</v>
      </c>
      <c r="W626" s="143" t="e">
        <f t="shared" ca="1" si="127"/>
        <v>#NAME?</v>
      </c>
      <c r="X626" s="146" t="e">
        <f t="shared" ca="1" si="130"/>
        <v>#NAME?</v>
      </c>
      <c r="Y626" s="146" t="e">
        <f t="shared" ca="1" si="131"/>
        <v>#NAME?</v>
      </c>
      <c r="Z626" s="146" t="e">
        <f t="shared" ca="1" si="132"/>
        <v>#NAME?</v>
      </c>
      <c r="AF626" s="13"/>
    </row>
    <row r="627" spans="14:32" ht="15">
      <c r="N627" s="138">
        <v>523</v>
      </c>
      <c r="O627" s="139">
        <f t="shared" ca="1" si="124"/>
        <v>45347</v>
      </c>
      <c r="P627" s="140">
        <f t="shared" ca="1" si="125"/>
        <v>1</v>
      </c>
      <c r="Q627" s="141" t="e">
        <f t="shared" ca="1" si="126"/>
        <v>#NAME?</v>
      </c>
      <c r="R627" s="138" t="e">
        <f ca="1">VLOOKUP(P627,Tabla13[[Aux]:[Dias Mes]],5,FALSE)</f>
        <v>#NAME?</v>
      </c>
      <c r="S627" s="142" t="e">
        <f ca="1">VLOOKUP(P627,Tabla13[[Aux]:[Infla Bid]],9,FALSE)</f>
        <v>#NAME?</v>
      </c>
      <c r="T627" s="142" t="e">
        <f ca="1">VLOOKUP(P627,Tabla13[[Aux]:[Infla Offer]],13,FALSE)</f>
        <v>#NAME?</v>
      </c>
      <c r="U627" s="143" t="e">
        <f t="shared" ca="1" si="128"/>
        <v>#NAME?</v>
      </c>
      <c r="V627" s="143" t="e">
        <f t="shared" ca="1" si="129"/>
        <v>#NAME?</v>
      </c>
      <c r="W627" s="143" t="e">
        <f t="shared" ca="1" si="127"/>
        <v>#NAME?</v>
      </c>
      <c r="X627" s="146" t="e">
        <f t="shared" ca="1" si="130"/>
        <v>#NAME?</v>
      </c>
      <c r="Y627" s="146" t="e">
        <f t="shared" ca="1" si="131"/>
        <v>#NAME?</v>
      </c>
      <c r="Z627" s="146" t="e">
        <f t="shared" ca="1" si="132"/>
        <v>#NAME?</v>
      </c>
      <c r="AF627" s="13"/>
    </row>
    <row r="628" spans="14:32" ht="15">
      <c r="N628" s="138">
        <v>524</v>
      </c>
      <c r="O628" s="139">
        <f t="shared" ca="1" si="124"/>
        <v>45348</v>
      </c>
      <c r="P628" s="140">
        <f t="shared" ca="1" si="125"/>
        <v>1</v>
      </c>
      <c r="Q628" s="141" t="e">
        <f t="shared" ca="1" si="126"/>
        <v>#NAME?</v>
      </c>
      <c r="R628" s="138" t="e">
        <f ca="1">VLOOKUP(P628,Tabla13[[Aux]:[Dias Mes]],5,FALSE)</f>
        <v>#NAME?</v>
      </c>
      <c r="S628" s="142" t="e">
        <f ca="1">VLOOKUP(P628,Tabla13[[Aux]:[Infla Bid]],9,FALSE)</f>
        <v>#NAME?</v>
      </c>
      <c r="T628" s="142" t="e">
        <f ca="1">VLOOKUP(P628,Tabla13[[Aux]:[Infla Offer]],13,FALSE)</f>
        <v>#NAME?</v>
      </c>
      <c r="U628" s="143" t="e">
        <f t="shared" ca="1" si="128"/>
        <v>#NAME?</v>
      </c>
      <c r="V628" s="143" t="e">
        <f t="shared" ca="1" si="129"/>
        <v>#NAME?</v>
      </c>
      <c r="W628" s="143" t="e">
        <f t="shared" ca="1" si="127"/>
        <v>#NAME?</v>
      </c>
      <c r="X628" s="146" t="e">
        <f t="shared" ca="1" si="130"/>
        <v>#NAME?</v>
      </c>
      <c r="Y628" s="146" t="e">
        <f t="shared" ca="1" si="131"/>
        <v>#NAME?</v>
      </c>
      <c r="Z628" s="146" t="e">
        <f t="shared" ca="1" si="132"/>
        <v>#NAME?</v>
      </c>
      <c r="AF628" s="13"/>
    </row>
    <row r="629" spans="14:32" ht="15">
      <c r="N629" s="138">
        <v>525</v>
      </c>
      <c r="O629" s="139">
        <f t="shared" ca="1" si="124"/>
        <v>45349</v>
      </c>
      <c r="P629" s="140">
        <f t="shared" ca="1" si="125"/>
        <v>1</v>
      </c>
      <c r="Q629" s="141" t="e">
        <f t="shared" ca="1" si="126"/>
        <v>#NAME?</v>
      </c>
      <c r="R629" s="138" t="e">
        <f ca="1">VLOOKUP(P629,Tabla13[[Aux]:[Dias Mes]],5,FALSE)</f>
        <v>#NAME?</v>
      </c>
      <c r="S629" s="142" t="e">
        <f ca="1">VLOOKUP(P629,Tabla13[[Aux]:[Infla Bid]],9,FALSE)</f>
        <v>#NAME?</v>
      </c>
      <c r="T629" s="142" t="e">
        <f ca="1">VLOOKUP(P629,Tabla13[[Aux]:[Infla Offer]],13,FALSE)</f>
        <v>#NAME?</v>
      </c>
      <c r="U629" s="143" t="e">
        <f t="shared" ca="1" si="128"/>
        <v>#NAME?</v>
      </c>
      <c r="V629" s="143" t="e">
        <f t="shared" ca="1" si="129"/>
        <v>#NAME?</v>
      </c>
      <c r="W629" s="143" t="e">
        <f t="shared" ca="1" si="127"/>
        <v>#NAME?</v>
      </c>
      <c r="X629" s="146" t="e">
        <f t="shared" ca="1" si="130"/>
        <v>#NAME?</v>
      </c>
      <c r="Y629" s="146" t="e">
        <f t="shared" ca="1" si="131"/>
        <v>#NAME?</v>
      </c>
      <c r="Z629" s="146" t="e">
        <f t="shared" ca="1" si="132"/>
        <v>#NAME?</v>
      </c>
      <c r="AF629" s="13"/>
    </row>
    <row r="630" spans="14:32" ht="15">
      <c r="N630" s="138">
        <v>526</v>
      </c>
      <c r="O630" s="139">
        <f t="shared" ca="1" si="124"/>
        <v>45350</v>
      </c>
      <c r="P630" s="140">
        <f t="shared" ca="1" si="125"/>
        <v>1</v>
      </c>
      <c r="Q630" s="141" t="e">
        <f t="shared" ca="1" si="126"/>
        <v>#NAME?</v>
      </c>
      <c r="R630" s="138" t="e">
        <f ca="1">VLOOKUP(P630,Tabla13[[Aux]:[Dias Mes]],5,FALSE)</f>
        <v>#NAME?</v>
      </c>
      <c r="S630" s="142" t="e">
        <f ca="1">VLOOKUP(P630,Tabla13[[Aux]:[Infla Bid]],9,FALSE)</f>
        <v>#NAME?</v>
      </c>
      <c r="T630" s="142" t="e">
        <f ca="1">VLOOKUP(P630,Tabla13[[Aux]:[Infla Offer]],13,FALSE)</f>
        <v>#NAME?</v>
      </c>
      <c r="U630" s="143" t="e">
        <f t="shared" ca="1" si="128"/>
        <v>#NAME?</v>
      </c>
      <c r="V630" s="143" t="e">
        <f t="shared" ca="1" si="129"/>
        <v>#NAME?</v>
      </c>
      <c r="W630" s="143" t="e">
        <f t="shared" ca="1" si="127"/>
        <v>#NAME?</v>
      </c>
      <c r="X630" s="146" t="e">
        <f t="shared" ca="1" si="130"/>
        <v>#NAME?</v>
      </c>
      <c r="Y630" s="146" t="e">
        <f t="shared" ca="1" si="131"/>
        <v>#NAME?</v>
      </c>
      <c r="Z630" s="146" t="e">
        <f t="shared" ca="1" si="132"/>
        <v>#NAME?</v>
      </c>
      <c r="AF630" s="13"/>
    </row>
    <row r="631" spans="14:32" ht="15">
      <c r="N631" s="138">
        <v>527</v>
      </c>
      <c r="O631" s="139">
        <f t="shared" ca="1" si="124"/>
        <v>45351</v>
      </c>
      <c r="P631" s="140">
        <f t="shared" ca="1" si="125"/>
        <v>1</v>
      </c>
      <c r="Q631" s="141" t="e">
        <f t="shared" ca="1" si="126"/>
        <v>#NAME?</v>
      </c>
      <c r="R631" s="138" t="e">
        <f ca="1">VLOOKUP(P631,Tabla13[[Aux]:[Dias Mes]],5,FALSE)</f>
        <v>#NAME?</v>
      </c>
      <c r="S631" s="142" t="e">
        <f ca="1">VLOOKUP(P631,Tabla13[[Aux]:[Infla Bid]],9,FALSE)</f>
        <v>#NAME?</v>
      </c>
      <c r="T631" s="142" t="e">
        <f ca="1">VLOOKUP(P631,Tabla13[[Aux]:[Infla Offer]],13,FALSE)</f>
        <v>#NAME?</v>
      </c>
      <c r="U631" s="143" t="e">
        <f t="shared" ca="1" si="128"/>
        <v>#NAME?</v>
      </c>
      <c r="V631" s="143" t="e">
        <f t="shared" ca="1" si="129"/>
        <v>#NAME?</v>
      </c>
      <c r="W631" s="143" t="e">
        <f t="shared" ca="1" si="127"/>
        <v>#NAME?</v>
      </c>
      <c r="X631" s="146" t="e">
        <f t="shared" ca="1" si="130"/>
        <v>#NAME?</v>
      </c>
      <c r="Y631" s="146" t="e">
        <f t="shared" ca="1" si="131"/>
        <v>#NAME?</v>
      </c>
      <c r="Z631" s="146" t="e">
        <f t="shared" ca="1" si="132"/>
        <v>#NAME?</v>
      </c>
      <c r="AF631" s="13"/>
    </row>
    <row r="632" spans="14:32" ht="15">
      <c r="N632" s="138">
        <v>528</v>
      </c>
      <c r="O632" s="139">
        <f t="shared" ca="1" si="124"/>
        <v>45352</v>
      </c>
      <c r="P632" s="140">
        <f t="shared" ca="1" si="125"/>
        <v>1</v>
      </c>
      <c r="Q632" s="141" t="e">
        <f t="shared" ca="1" si="126"/>
        <v>#NAME?</v>
      </c>
      <c r="R632" s="138" t="e">
        <f ca="1">VLOOKUP(P632,Tabla13[[Aux]:[Dias Mes]],5,FALSE)</f>
        <v>#NAME?</v>
      </c>
      <c r="S632" s="142" t="e">
        <f ca="1">VLOOKUP(P632,Tabla13[[Aux]:[Infla Bid]],9,FALSE)</f>
        <v>#NAME?</v>
      </c>
      <c r="T632" s="142" t="e">
        <f ca="1">VLOOKUP(P632,Tabla13[[Aux]:[Infla Offer]],13,FALSE)</f>
        <v>#NAME?</v>
      </c>
      <c r="U632" s="143" t="e">
        <f t="shared" ca="1" si="128"/>
        <v>#NAME?</v>
      </c>
      <c r="V632" s="143" t="e">
        <f t="shared" ca="1" si="129"/>
        <v>#NAME?</v>
      </c>
      <c r="W632" s="143" t="e">
        <f t="shared" ca="1" si="127"/>
        <v>#NAME?</v>
      </c>
      <c r="X632" s="146" t="e">
        <f t="shared" ca="1" si="130"/>
        <v>#NAME?</v>
      </c>
      <c r="Y632" s="146" t="e">
        <f t="shared" ca="1" si="131"/>
        <v>#NAME?</v>
      </c>
      <c r="Z632" s="146" t="e">
        <f t="shared" ca="1" si="132"/>
        <v>#NAME?</v>
      </c>
      <c r="AF632" s="13"/>
    </row>
    <row r="633" spans="14:32" ht="15">
      <c r="N633" s="138">
        <v>529</v>
      </c>
      <c r="O633" s="139">
        <f t="shared" ca="1" si="124"/>
        <v>45353</v>
      </c>
      <c r="P633" s="140">
        <f t="shared" ca="1" si="125"/>
        <v>1</v>
      </c>
      <c r="Q633" s="141" t="e">
        <f t="shared" ca="1" si="126"/>
        <v>#NAME?</v>
      </c>
      <c r="R633" s="138" t="e">
        <f ca="1">VLOOKUP(P633,Tabla13[[Aux]:[Dias Mes]],5,FALSE)</f>
        <v>#NAME?</v>
      </c>
      <c r="S633" s="142" t="e">
        <f ca="1">VLOOKUP(P633,Tabla13[[Aux]:[Infla Bid]],9,FALSE)</f>
        <v>#NAME?</v>
      </c>
      <c r="T633" s="142" t="e">
        <f ca="1">VLOOKUP(P633,Tabla13[[Aux]:[Infla Offer]],13,FALSE)</f>
        <v>#NAME?</v>
      </c>
      <c r="U633" s="143" t="e">
        <f t="shared" ca="1" si="128"/>
        <v>#NAME?</v>
      </c>
      <c r="V633" s="143" t="e">
        <f t="shared" ca="1" si="129"/>
        <v>#NAME?</v>
      </c>
      <c r="W633" s="143" t="e">
        <f t="shared" ca="1" si="127"/>
        <v>#NAME?</v>
      </c>
      <c r="X633" s="146" t="e">
        <f t="shared" ca="1" si="130"/>
        <v>#NAME?</v>
      </c>
      <c r="Y633" s="146" t="e">
        <f t="shared" ca="1" si="131"/>
        <v>#NAME?</v>
      </c>
      <c r="Z633" s="146" t="e">
        <f t="shared" ca="1" si="132"/>
        <v>#NAME?</v>
      </c>
      <c r="AF633" s="13"/>
    </row>
    <row r="634" spans="14:32" ht="15">
      <c r="N634" s="138">
        <v>530</v>
      </c>
      <c r="O634" s="139">
        <f t="shared" ca="1" si="124"/>
        <v>45354</v>
      </c>
      <c r="P634" s="140">
        <f t="shared" ca="1" si="125"/>
        <v>1</v>
      </c>
      <c r="Q634" s="141" t="e">
        <f t="shared" ca="1" si="126"/>
        <v>#NAME?</v>
      </c>
      <c r="R634" s="138" t="e">
        <f ca="1">VLOOKUP(P634,Tabla13[[Aux]:[Dias Mes]],5,FALSE)</f>
        <v>#NAME?</v>
      </c>
      <c r="S634" s="142" t="e">
        <f ca="1">VLOOKUP(P634,Tabla13[[Aux]:[Infla Bid]],9,FALSE)</f>
        <v>#NAME?</v>
      </c>
      <c r="T634" s="142" t="e">
        <f ca="1">VLOOKUP(P634,Tabla13[[Aux]:[Infla Offer]],13,FALSE)</f>
        <v>#NAME?</v>
      </c>
      <c r="U634" s="143" t="e">
        <f t="shared" ca="1" si="128"/>
        <v>#NAME?</v>
      </c>
      <c r="V634" s="143" t="e">
        <f t="shared" ca="1" si="129"/>
        <v>#NAME?</v>
      </c>
      <c r="W634" s="143" t="e">
        <f t="shared" ca="1" si="127"/>
        <v>#NAME?</v>
      </c>
      <c r="X634" s="146" t="e">
        <f t="shared" ca="1" si="130"/>
        <v>#NAME?</v>
      </c>
      <c r="Y634" s="146" t="e">
        <f t="shared" ca="1" si="131"/>
        <v>#NAME?</v>
      </c>
      <c r="Z634" s="146" t="e">
        <f t="shared" ca="1" si="132"/>
        <v>#NAME?</v>
      </c>
      <c r="AF634" s="13"/>
    </row>
    <row r="635" spans="14:32" ht="15">
      <c r="N635" s="138">
        <v>531</v>
      </c>
      <c r="O635" s="139">
        <f t="shared" ca="1" si="124"/>
        <v>45355</v>
      </c>
      <c r="P635" s="140">
        <f t="shared" ca="1" si="125"/>
        <v>1</v>
      </c>
      <c r="Q635" s="141" t="e">
        <f t="shared" ca="1" si="126"/>
        <v>#NAME?</v>
      </c>
      <c r="R635" s="138" t="e">
        <f ca="1">VLOOKUP(P635,Tabla13[[Aux]:[Dias Mes]],5,FALSE)</f>
        <v>#NAME?</v>
      </c>
      <c r="S635" s="142" t="e">
        <f ca="1">VLOOKUP(P635,Tabla13[[Aux]:[Infla Bid]],9,FALSE)</f>
        <v>#NAME?</v>
      </c>
      <c r="T635" s="142" t="e">
        <f ca="1">VLOOKUP(P635,Tabla13[[Aux]:[Infla Offer]],13,FALSE)</f>
        <v>#NAME?</v>
      </c>
      <c r="U635" s="143" t="e">
        <f t="shared" ca="1" si="128"/>
        <v>#NAME?</v>
      </c>
      <c r="V635" s="143" t="e">
        <f t="shared" ca="1" si="129"/>
        <v>#NAME?</v>
      </c>
      <c r="W635" s="143" t="e">
        <f t="shared" ca="1" si="127"/>
        <v>#NAME?</v>
      </c>
      <c r="X635" s="146" t="e">
        <f t="shared" ca="1" si="130"/>
        <v>#NAME?</v>
      </c>
      <c r="Y635" s="146" t="e">
        <f t="shared" ca="1" si="131"/>
        <v>#NAME?</v>
      </c>
      <c r="Z635" s="146" t="e">
        <f t="shared" ca="1" si="132"/>
        <v>#NAME?</v>
      </c>
      <c r="AF635" s="13"/>
    </row>
    <row r="636" spans="14:32" ht="15">
      <c r="N636" s="138">
        <v>532</v>
      </c>
      <c r="O636" s="139">
        <f t="shared" ca="1" si="124"/>
        <v>45356</v>
      </c>
      <c r="P636" s="140">
        <f t="shared" ca="1" si="125"/>
        <v>1</v>
      </c>
      <c r="Q636" s="141" t="e">
        <f t="shared" ca="1" si="126"/>
        <v>#NAME?</v>
      </c>
      <c r="R636" s="138" t="e">
        <f ca="1">VLOOKUP(P636,Tabla13[[Aux]:[Dias Mes]],5,FALSE)</f>
        <v>#NAME?</v>
      </c>
      <c r="S636" s="142" t="e">
        <f ca="1">VLOOKUP(P636,Tabla13[[Aux]:[Infla Bid]],9,FALSE)</f>
        <v>#NAME?</v>
      </c>
      <c r="T636" s="142" t="e">
        <f ca="1">VLOOKUP(P636,Tabla13[[Aux]:[Infla Offer]],13,FALSE)</f>
        <v>#NAME?</v>
      </c>
      <c r="U636" s="143" t="e">
        <f t="shared" ca="1" si="128"/>
        <v>#NAME?</v>
      </c>
      <c r="V636" s="143" t="e">
        <f t="shared" ca="1" si="129"/>
        <v>#NAME?</v>
      </c>
      <c r="W636" s="143" t="e">
        <f t="shared" ca="1" si="127"/>
        <v>#NAME?</v>
      </c>
      <c r="X636" s="146" t="e">
        <f t="shared" ca="1" si="130"/>
        <v>#NAME?</v>
      </c>
      <c r="Y636" s="146" t="e">
        <f t="shared" ca="1" si="131"/>
        <v>#NAME?</v>
      </c>
      <c r="Z636" s="146" t="e">
        <f t="shared" ca="1" si="132"/>
        <v>#NAME?</v>
      </c>
      <c r="AF636" s="13"/>
    </row>
    <row r="637" spans="14:32" ht="15">
      <c r="N637" s="138">
        <v>533</v>
      </c>
      <c r="O637" s="139">
        <f t="shared" ca="1" si="124"/>
        <v>45357</v>
      </c>
      <c r="P637" s="140">
        <f t="shared" ca="1" si="125"/>
        <v>1</v>
      </c>
      <c r="Q637" s="141" t="e">
        <f t="shared" ca="1" si="126"/>
        <v>#NAME?</v>
      </c>
      <c r="R637" s="138" t="e">
        <f ca="1">VLOOKUP(P637,Tabla13[[Aux]:[Dias Mes]],5,FALSE)</f>
        <v>#NAME?</v>
      </c>
      <c r="S637" s="142" t="e">
        <f ca="1">VLOOKUP(P637,Tabla13[[Aux]:[Infla Bid]],9,FALSE)</f>
        <v>#NAME?</v>
      </c>
      <c r="T637" s="142" t="e">
        <f ca="1">VLOOKUP(P637,Tabla13[[Aux]:[Infla Offer]],13,FALSE)</f>
        <v>#NAME?</v>
      </c>
      <c r="U637" s="143" t="e">
        <f t="shared" ca="1" si="128"/>
        <v>#NAME?</v>
      </c>
      <c r="V637" s="143" t="e">
        <f t="shared" ca="1" si="129"/>
        <v>#NAME?</v>
      </c>
      <c r="W637" s="143" t="e">
        <f t="shared" ca="1" si="127"/>
        <v>#NAME?</v>
      </c>
      <c r="X637" s="146" t="e">
        <f t="shared" ca="1" si="130"/>
        <v>#NAME?</v>
      </c>
      <c r="Y637" s="146" t="e">
        <f t="shared" ca="1" si="131"/>
        <v>#NAME?</v>
      </c>
      <c r="Z637" s="146" t="e">
        <f t="shared" ca="1" si="132"/>
        <v>#NAME?</v>
      </c>
      <c r="AF637" s="13"/>
    </row>
    <row r="638" spans="14:32" ht="15">
      <c r="N638" s="138">
        <v>534</v>
      </c>
      <c r="O638" s="139">
        <f t="shared" ca="1" si="124"/>
        <v>45358</v>
      </c>
      <c r="P638" s="140">
        <f t="shared" ca="1" si="125"/>
        <v>1</v>
      </c>
      <c r="Q638" s="141" t="e">
        <f t="shared" ca="1" si="126"/>
        <v>#NAME?</v>
      </c>
      <c r="R638" s="138" t="e">
        <f ca="1">VLOOKUP(P638,Tabla13[[Aux]:[Dias Mes]],5,FALSE)</f>
        <v>#NAME?</v>
      </c>
      <c r="S638" s="142" t="e">
        <f ca="1">VLOOKUP(P638,Tabla13[[Aux]:[Infla Bid]],9,FALSE)</f>
        <v>#NAME?</v>
      </c>
      <c r="T638" s="142" t="e">
        <f ca="1">VLOOKUP(P638,Tabla13[[Aux]:[Infla Offer]],13,FALSE)</f>
        <v>#NAME?</v>
      </c>
      <c r="U638" s="143" t="e">
        <f t="shared" ca="1" si="128"/>
        <v>#NAME?</v>
      </c>
      <c r="V638" s="143" t="e">
        <f t="shared" ca="1" si="129"/>
        <v>#NAME?</v>
      </c>
      <c r="W638" s="143" t="e">
        <f t="shared" ca="1" si="127"/>
        <v>#NAME?</v>
      </c>
      <c r="X638" s="146" t="e">
        <f t="shared" ca="1" si="130"/>
        <v>#NAME?</v>
      </c>
      <c r="Y638" s="146" t="e">
        <f t="shared" ca="1" si="131"/>
        <v>#NAME?</v>
      </c>
      <c r="Z638" s="146" t="e">
        <f t="shared" ca="1" si="132"/>
        <v>#NAME?</v>
      </c>
      <c r="AF638" s="13"/>
    </row>
    <row r="639" spans="14:32" ht="15">
      <c r="N639" s="138">
        <v>535</v>
      </c>
      <c r="O639" s="139">
        <f t="shared" ca="1" si="124"/>
        <v>45359</v>
      </c>
      <c r="P639" s="140">
        <f t="shared" ca="1" si="125"/>
        <v>1</v>
      </c>
      <c r="Q639" s="141" t="e">
        <f t="shared" ca="1" si="126"/>
        <v>#NAME?</v>
      </c>
      <c r="R639" s="138" t="e">
        <f ca="1">VLOOKUP(P639,Tabla13[[Aux]:[Dias Mes]],5,FALSE)</f>
        <v>#NAME?</v>
      </c>
      <c r="S639" s="142" t="e">
        <f ca="1">VLOOKUP(P639,Tabla13[[Aux]:[Infla Bid]],9,FALSE)</f>
        <v>#NAME?</v>
      </c>
      <c r="T639" s="142" t="e">
        <f ca="1">VLOOKUP(P639,Tabla13[[Aux]:[Infla Offer]],13,FALSE)</f>
        <v>#NAME?</v>
      </c>
      <c r="U639" s="143" t="e">
        <f t="shared" ca="1" si="128"/>
        <v>#NAME?</v>
      </c>
      <c r="V639" s="143" t="e">
        <f t="shared" ca="1" si="129"/>
        <v>#NAME?</v>
      </c>
      <c r="W639" s="143" t="e">
        <f t="shared" ca="1" si="127"/>
        <v>#NAME?</v>
      </c>
      <c r="X639" s="146" t="e">
        <f t="shared" ca="1" si="130"/>
        <v>#NAME?</v>
      </c>
      <c r="Y639" s="146" t="e">
        <f t="shared" ca="1" si="131"/>
        <v>#NAME?</v>
      </c>
      <c r="Z639" s="146" t="e">
        <f t="shared" ca="1" si="132"/>
        <v>#NAME?</v>
      </c>
      <c r="AF639" s="13"/>
    </row>
    <row r="640" spans="14:32" ht="15">
      <c r="N640" s="138">
        <v>536</v>
      </c>
      <c r="O640" s="139">
        <f t="shared" ca="1" si="124"/>
        <v>45360</v>
      </c>
      <c r="P640" s="140">
        <f t="shared" ca="1" si="125"/>
        <v>0</v>
      </c>
      <c r="Q640" s="141">
        <f t="shared" ca="1" si="126"/>
        <v>609</v>
      </c>
      <c r="R640" s="138">
        <f ca="1">VLOOKUP(P640,Tabla13[[Aux]:[Dias Mes]],5,FALSE)</f>
        <v>31</v>
      </c>
      <c r="S640" s="142">
        <f ca="1">VLOOKUP(P640,Tabla13[[Aux]:[Infla Bid]],9,FALSE)</f>
        <v>1.2E-2</v>
      </c>
      <c r="T640" s="142">
        <f ca="1">VLOOKUP(P640,Tabla13[[Aux]:[Infla Offer]],13,FALSE)</f>
        <v>1.2E-2</v>
      </c>
      <c r="U640" s="143" t="e">
        <f t="shared" ca="1" si="128"/>
        <v>#NAME?</v>
      </c>
      <c r="V640" s="143" t="e">
        <f t="shared" ca="1" si="129"/>
        <v>#NAME?</v>
      </c>
      <c r="W640" s="143" t="e">
        <f t="shared" ca="1" si="127"/>
        <v>#NAME?</v>
      </c>
      <c r="X640" s="146" t="e">
        <f t="shared" ca="1" si="130"/>
        <v>#NAME?</v>
      </c>
      <c r="Y640" s="146" t="e">
        <f t="shared" ca="1" si="131"/>
        <v>#NAME?</v>
      </c>
      <c r="Z640" s="146" t="e">
        <f t="shared" ca="1" si="132"/>
        <v>#NAME?</v>
      </c>
      <c r="AF640" s="13"/>
    </row>
    <row r="641" spans="14:32" ht="15">
      <c r="N641" s="138">
        <v>537</v>
      </c>
      <c r="O641" s="139">
        <f t="shared" ca="1" si="124"/>
        <v>45361</v>
      </c>
      <c r="P641" s="140">
        <f t="shared" ca="1" si="125"/>
        <v>1</v>
      </c>
      <c r="Q641" s="141" t="e">
        <f t="shared" ca="1" si="126"/>
        <v>#NAME?</v>
      </c>
      <c r="R641" s="138" t="e">
        <f ca="1">VLOOKUP(P641,Tabla13[[Aux]:[Dias Mes]],5,FALSE)</f>
        <v>#NAME?</v>
      </c>
      <c r="S641" s="142" t="e">
        <f ca="1">VLOOKUP(P641,Tabla13[[Aux]:[Infla Bid]],9,FALSE)</f>
        <v>#NAME?</v>
      </c>
      <c r="T641" s="142" t="e">
        <f ca="1">VLOOKUP(P641,Tabla13[[Aux]:[Infla Offer]],13,FALSE)</f>
        <v>#NAME?</v>
      </c>
      <c r="U641" s="143" t="e">
        <f t="shared" ca="1" si="128"/>
        <v>#NAME?</v>
      </c>
      <c r="V641" s="143" t="e">
        <f t="shared" ca="1" si="129"/>
        <v>#NAME?</v>
      </c>
      <c r="W641" s="143" t="e">
        <f t="shared" ca="1" si="127"/>
        <v>#NAME?</v>
      </c>
      <c r="X641" s="146" t="e">
        <f t="shared" ca="1" si="130"/>
        <v>#NAME?</v>
      </c>
      <c r="Y641" s="146" t="e">
        <f t="shared" ca="1" si="131"/>
        <v>#NAME?</v>
      </c>
      <c r="Z641" s="146" t="e">
        <f t="shared" ca="1" si="132"/>
        <v>#NAME?</v>
      </c>
      <c r="AF641" s="13"/>
    </row>
    <row r="642" spans="14:32" ht="15">
      <c r="N642" s="138">
        <v>538</v>
      </c>
      <c r="O642" s="139">
        <f t="shared" ca="1" si="124"/>
        <v>45362</v>
      </c>
      <c r="P642" s="140">
        <f t="shared" ca="1" si="125"/>
        <v>1</v>
      </c>
      <c r="Q642" s="141" t="e">
        <f t="shared" ca="1" si="126"/>
        <v>#NAME?</v>
      </c>
      <c r="R642" s="138" t="e">
        <f ca="1">VLOOKUP(P642,Tabla13[[Aux]:[Dias Mes]],5,FALSE)</f>
        <v>#NAME?</v>
      </c>
      <c r="S642" s="142" t="e">
        <f ca="1">VLOOKUP(P642,Tabla13[[Aux]:[Infla Bid]],9,FALSE)</f>
        <v>#NAME?</v>
      </c>
      <c r="T642" s="142" t="e">
        <f ca="1">VLOOKUP(P642,Tabla13[[Aux]:[Infla Offer]],13,FALSE)</f>
        <v>#NAME?</v>
      </c>
      <c r="U642" s="143" t="e">
        <f t="shared" ca="1" si="128"/>
        <v>#NAME?</v>
      </c>
      <c r="V642" s="143" t="e">
        <f t="shared" ca="1" si="129"/>
        <v>#NAME?</v>
      </c>
      <c r="W642" s="143" t="e">
        <f t="shared" ca="1" si="127"/>
        <v>#NAME?</v>
      </c>
      <c r="X642" s="146" t="e">
        <f t="shared" ca="1" si="130"/>
        <v>#NAME?</v>
      </c>
      <c r="Y642" s="146" t="e">
        <f t="shared" ca="1" si="131"/>
        <v>#NAME?</v>
      </c>
      <c r="Z642" s="146" t="e">
        <f t="shared" ca="1" si="132"/>
        <v>#NAME?</v>
      </c>
      <c r="AF642" s="13"/>
    </row>
    <row r="643" spans="14:32" ht="15">
      <c r="N643" s="138">
        <v>539</v>
      </c>
      <c r="O643" s="139">
        <f t="shared" ca="1" si="124"/>
        <v>45363</v>
      </c>
      <c r="P643" s="140">
        <f t="shared" ca="1" si="125"/>
        <v>1</v>
      </c>
      <c r="Q643" s="141" t="e">
        <f t="shared" ca="1" si="126"/>
        <v>#NAME?</v>
      </c>
      <c r="R643" s="138" t="e">
        <f ca="1">VLOOKUP(P643,Tabla13[[Aux]:[Dias Mes]],5,FALSE)</f>
        <v>#NAME?</v>
      </c>
      <c r="S643" s="142" t="e">
        <f ca="1">VLOOKUP(P643,Tabla13[[Aux]:[Infla Bid]],9,FALSE)</f>
        <v>#NAME?</v>
      </c>
      <c r="T643" s="142" t="e">
        <f ca="1">VLOOKUP(P643,Tabla13[[Aux]:[Infla Offer]],13,FALSE)</f>
        <v>#NAME?</v>
      </c>
      <c r="U643" s="143" t="e">
        <f t="shared" ca="1" si="128"/>
        <v>#NAME?</v>
      </c>
      <c r="V643" s="143" t="e">
        <f t="shared" ca="1" si="129"/>
        <v>#NAME?</v>
      </c>
      <c r="W643" s="143" t="e">
        <f t="shared" ca="1" si="127"/>
        <v>#NAME?</v>
      </c>
      <c r="X643" s="146" t="e">
        <f t="shared" ca="1" si="130"/>
        <v>#NAME?</v>
      </c>
      <c r="Y643" s="146" t="e">
        <f t="shared" ca="1" si="131"/>
        <v>#NAME?</v>
      </c>
      <c r="Z643" s="146" t="e">
        <f t="shared" ca="1" si="132"/>
        <v>#NAME?</v>
      </c>
      <c r="AF643" s="13"/>
    </row>
    <row r="644" spans="14:32" ht="15">
      <c r="N644" s="138">
        <v>540</v>
      </c>
      <c r="O644" s="139">
        <f t="shared" ca="1" si="124"/>
        <v>45364</v>
      </c>
      <c r="P644" s="140">
        <f t="shared" ca="1" si="125"/>
        <v>1</v>
      </c>
      <c r="Q644" s="141" t="e">
        <f t="shared" ca="1" si="126"/>
        <v>#NAME?</v>
      </c>
      <c r="R644" s="138" t="e">
        <f ca="1">VLOOKUP(P644,Tabla13[[Aux]:[Dias Mes]],5,FALSE)</f>
        <v>#NAME?</v>
      </c>
      <c r="S644" s="142" t="e">
        <f ca="1">VLOOKUP(P644,Tabla13[[Aux]:[Infla Bid]],9,FALSE)</f>
        <v>#NAME?</v>
      </c>
      <c r="T644" s="142" t="e">
        <f ca="1">VLOOKUP(P644,Tabla13[[Aux]:[Infla Offer]],13,FALSE)</f>
        <v>#NAME?</v>
      </c>
      <c r="U644" s="143" t="e">
        <f t="shared" ca="1" si="128"/>
        <v>#NAME?</v>
      </c>
      <c r="V644" s="143" t="e">
        <f t="shared" ca="1" si="129"/>
        <v>#NAME?</v>
      </c>
      <c r="W644" s="143" t="e">
        <f t="shared" ca="1" si="127"/>
        <v>#NAME?</v>
      </c>
      <c r="X644" s="146" t="e">
        <f t="shared" ca="1" si="130"/>
        <v>#NAME?</v>
      </c>
      <c r="Y644" s="146" t="e">
        <f t="shared" ca="1" si="131"/>
        <v>#NAME?</v>
      </c>
      <c r="Z644" s="146" t="e">
        <f t="shared" ca="1" si="132"/>
        <v>#NAME?</v>
      </c>
      <c r="AF644" s="13"/>
    </row>
    <row r="645" spans="14:32" ht="15">
      <c r="N645" s="138">
        <v>541</v>
      </c>
      <c r="O645" s="139">
        <f t="shared" ca="1" si="124"/>
        <v>45365</v>
      </c>
      <c r="P645" s="140">
        <f t="shared" ca="1" si="125"/>
        <v>1</v>
      </c>
      <c r="Q645" s="141" t="e">
        <f t="shared" ca="1" si="126"/>
        <v>#NAME?</v>
      </c>
      <c r="R645" s="138" t="e">
        <f ca="1">VLOOKUP(P645,Tabla13[[Aux]:[Dias Mes]],5,FALSE)</f>
        <v>#NAME?</v>
      </c>
      <c r="S645" s="142" t="e">
        <f ca="1">VLOOKUP(P645,Tabla13[[Aux]:[Infla Bid]],9,FALSE)</f>
        <v>#NAME?</v>
      </c>
      <c r="T645" s="142" t="e">
        <f ca="1">VLOOKUP(P645,Tabla13[[Aux]:[Infla Offer]],13,FALSE)</f>
        <v>#NAME?</v>
      </c>
      <c r="U645" s="143" t="e">
        <f t="shared" ca="1" si="128"/>
        <v>#NAME?</v>
      </c>
      <c r="V645" s="143" t="e">
        <f t="shared" ca="1" si="129"/>
        <v>#NAME?</v>
      </c>
      <c r="W645" s="143" t="e">
        <f t="shared" ca="1" si="127"/>
        <v>#NAME?</v>
      </c>
      <c r="X645" s="146" t="e">
        <f t="shared" ca="1" si="130"/>
        <v>#NAME?</v>
      </c>
      <c r="Y645" s="146" t="e">
        <f t="shared" ca="1" si="131"/>
        <v>#NAME?</v>
      </c>
      <c r="Z645" s="146" t="e">
        <f t="shared" ca="1" si="132"/>
        <v>#NAME?</v>
      </c>
      <c r="AF645" s="13"/>
    </row>
    <row r="646" spans="14:32" ht="15">
      <c r="N646" s="138">
        <v>542</v>
      </c>
      <c r="O646" s="139">
        <f t="shared" ca="1" si="124"/>
        <v>45366</v>
      </c>
      <c r="P646" s="140">
        <f t="shared" ca="1" si="125"/>
        <v>1</v>
      </c>
      <c r="Q646" s="141" t="e">
        <f t="shared" ca="1" si="126"/>
        <v>#NAME?</v>
      </c>
      <c r="R646" s="138" t="e">
        <f ca="1">VLOOKUP(P646,Tabla13[[Aux]:[Dias Mes]],5,FALSE)</f>
        <v>#NAME?</v>
      </c>
      <c r="S646" s="142" t="e">
        <f ca="1">VLOOKUP(P646,Tabla13[[Aux]:[Infla Bid]],9,FALSE)</f>
        <v>#NAME?</v>
      </c>
      <c r="T646" s="142" t="e">
        <f ca="1">VLOOKUP(P646,Tabla13[[Aux]:[Infla Offer]],13,FALSE)</f>
        <v>#NAME?</v>
      </c>
      <c r="U646" s="143" t="e">
        <f t="shared" ca="1" si="128"/>
        <v>#NAME?</v>
      </c>
      <c r="V646" s="143" t="e">
        <f t="shared" ca="1" si="129"/>
        <v>#NAME?</v>
      </c>
      <c r="W646" s="143" t="e">
        <f t="shared" ca="1" si="127"/>
        <v>#NAME?</v>
      </c>
      <c r="X646" s="146" t="e">
        <f t="shared" ca="1" si="130"/>
        <v>#NAME?</v>
      </c>
      <c r="Y646" s="146" t="e">
        <f t="shared" ca="1" si="131"/>
        <v>#NAME?</v>
      </c>
      <c r="Z646" s="146" t="e">
        <f t="shared" ca="1" si="132"/>
        <v>#NAME?</v>
      </c>
      <c r="AF646" s="13"/>
    </row>
    <row r="647" spans="14:32" ht="15">
      <c r="N647" s="138">
        <v>543</v>
      </c>
      <c r="O647" s="139">
        <f t="shared" ca="1" si="124"/>
        <v>45367</v>
      </c>
      <c r="P647" s="140">
        <f t="shared" ca="1" si="125"/>
        <v>1</v>
      </c>
      <c r="Q647" s="141" t="e">
        <f t="shared" ca="1" si="126"/>
        <v>#NAME?</v>
      </c>
      <c r="R647" s="138" t="e">
        <f ca="1">VLOOKUP(P647,Tabla13[[Aux]:[Dias Mes]],5,FALSE)</f>
        <v>#NAME?</v>
      </c>
      <c r="S647" s="142" t="e">
        <f ca="1">VLOOKUP(P647,Tabla13[[Aux]:[Infla Bid]],9,FALSE)</f>
        <v>#NAME?</v>
      </c>
      <c r="T647" s="142" t="e">
        <f ca="1">VLOOKUP(P647,Tabla13[[Aux]:[Infla Offer]],13,FALSE)</f>
        <v>#NAME?</v>
      </c>
      <c r="U647" s="143" t="e">
        <f t="shared" ca="1" si="128"/>
        <v>#NAME?</v>
      </c>
      <c r="V647" s="143" t="e">
        <f t="shared" ca="1" si="129"/>
        <v>#NAME?</v>
      </c>
      <c r="W647" s="143" t="e">
        <f t="shared" ca="1" si="127"/>
        <v>#NAME?</v>
      </c>
      <c r="X647" s="146" t="e">
        <f t="shared" ca="1" si="130"/>
        <v>#NAME?</v>
      </c>
      <c r="Y647" s="146" t="e">
        <f t="shared" ca="1" si="131"/>
        <v>#NAME?</v>
      </c>
      <c r="Z647" s="146" t="e">
        <f t="shared" ca="1" si="132"/>
        <v>#NAME?</v>
      </c>
      <c r="AF647" s="13"/>
    </row>
    <row r="648" spans="14:32" ht="15">
      <c r="N648" s="138">
        <v>544</v>
      </c>
      <c r="O648" s="139">
        <f t="shared" ca="1" si="124"/>
        <v>45368</v>
      </c>
      <c r="P648" s="140">
        <f t="shared" ca="1" si="125"/>
        <v>1</v>
      </c>
      <c r="Q648" s="141" t="e">
        <f t="shared" ca="1" si="126"/>
        <v>#NAME?</v>
      </c>
      <c r="R648" s="138" t="e">
        <f ca="1">VLOOKUP(P648,Tabla13[[Aux]:[Dias Mes]],5,FALSE)</f>
        <v>#NAME?</v>
      </c>
      <c r="S648" s="142" t="e">
        <f ca="1">VLOOKUP(P648,Tabla13[[Aux]:[Infla Bid]],9,FALSE)</f>
        <v>#NAME?</v>
      </c>
      <c r="T648" s="142" t="e">
        <f ca="1">VLOOKUP(P648,Tabla13[[Aux]:[Infla Offer]],13,FALSE)</f>
        <v>#NAME?</v>
      </c>
      <c r="U648" s="143" t="e">
        <f t="shared" ca="1" si="128"/>
        <v>#NAME?</v>
      </c>
      <c r="V648" s="143" t="e">
        <f t="shared" ca="1" si="129"/>
        <v>#NAME?</v>
      </c>
      <c r="W648" s="143" t="e">
        <f t="shared" ca="1" si="127"/>
        <v>#NAME?</v>
      </c>
      <c r="X648" s="146" t="e">
        <f t="shared" ca="1" si="130"/>
        <v>#NAME?</v>
      </c>
      <c r="Y648" s="146" t="e">
        <f t="shared" ca="1" si="131"/>
        <v>#NAME?</v>
      </c>
      <c r="Z648" s="146" t="e">
        <f t="shared" ca="1" si="132"/>
        <v>#NAME?</v>
      </c>
      <c r="AF648" s="13"/>
    </row>
    <row r="649" spans="14:32" ht="15">
      <c r="N649" s="138">
        <v>545</v>
      </c>
      <c r="O649" s="139">
        <f t="shared" ca="1" si="124"/>
        <v>45369</v>
      </c>
      <c r="P649" s="140">
        <f t="shared" ca="1" si="125"/>
        <v>1</v>
      </c>
      <c r="Q649" s="141" t="e">
        <f t="shared" ca="1" si="126"/>
        <v>#NAME?</v>
      </c>
      <c r="R649" s="138" t="e">
        <f ca="1">VLOOKUP(P649,Tabla13[[Aux]:[Dias Mes]],5,FALSE)</f>
        <v>#NAME?</v>
      </c>
      <c r="S649" s="142" t="e">
        <f ca="1">VLOOKUP(P649,Tabla13[[Aux]:[Infla Bid]],9,FALSE)</f>
        <v>#NAME?</v>
      </c>
      <c r="T649" s="142" t="e">
        <f ca="1">VLOOKUP(P649,Tabla13[[Aux]:[Infla Offer]],13,FALSE)</f>
        <v>#NAME?</v>
      </c>
      <c r="U649" s="143" t="e">
        <f t="shared" ca="1" si="128"/>
        <v>#NAME?</v>
      </c>
      <c r="V649" s="143" t="e">
        <f t="shared" ca="1" si="129"/>
        <v>#NAME?</v>
      </c>
      <c r="W649" s="143" t="e">
        <f t="shared" ca="1" si="127"/>
        <v>#NAME?</v>
      </c>
      <c r="X649" s="146" t="e">
        <f t="shared" ca="1" si="130"/>
        <v>#NAME?</v>
      </c>
      <c r="Y649" s="146" t="e">
        <f t="shared" ca="1" si="131"/>
        <v>#NAME?</v>
      </c>
      <c r="Z649" s="146" t="e">
        <f t="shared" ca="1" si="132"/>
        <v>#NAME?</v>
      </c>
      <c r="AF649" s="13"/>
    </row>
    <row r="650" spans="14:32" ht="15">
      <c r="N650" s="138">
        <v>546</v>
      </c>
      <c r="O650" s="139">
        <f t="shared" ca="1" si="124"/>
        <v>45370</v>
      </c>
      <c r="P650" s="140">
        <f t="shared" ca="1" si="125"/>
        <v>1</v>
      </c>
      <c r="Q650" s="141" t="e">
        <f t="shared" ca="1" si="126"/>
        <v>#NAME?</v>
      </c>
      <c r="R650" s="138" t="e">
        <f ca="1">VLOOKUP(P650,Tabla13[[Aux]:[Dias Mes]],5,FALSE)</f>
        <v>#NAME?</v>
      </c>
      <c r="S650" s="142" t="e">
        <f ca="1">VLOOKUP(P650,Tabla13[[Aux]:[Infla Bid]],9,FALSE)</f>
        <v>#NAME?</v>
      </c>
      <c r="T650" s="142" t="e">
        <f ca="1">VLOOKUP(P650,Tabla13[[Aux]:[Infla Offer]],13,FALSE)</f>
        <v>#NAME?</v>
      </c>
      <c r="U650" s="143" t="e">
        <f t="shared" ca="1" si="128"/>
        <v>#NAME?</v>
      </c>
      <c r="V650" s="143" t="e">
        <f t="shared" ca="1" si="129"/>
        <v>#NAME?</v>
      </c>
      <c r="W650" s="143" t="e">
        <f t="shared" ca="1" si="127"/>
        <v>#NAME?</v>
      </c>
      <c r="X650" s="146" t="e">
        <f t="shared" ca="1" si="130"/>
        <v>#NAME?</v>
      </c>
      <c r="Y650" s="146" t="e">
        <f t="shared" ca="1" si="131"/>
        <v>#NAME?</v>
      </c>
      <c r="Z650" s="146" t="e">
        <f t="shared" ca="1" si="132"/>
        <v>#NAME?</v>
      </c>
      <c r="AF650" s="13"/>
    </row>
    <row r="651" spans="14:32" ht="15">
      <c r="N651" s="138">
        <v>547</v>
      </c>
      <c r="O651" s="139">
        <f t="shared" ca="1" si="124"/>
        <v>45371</v>
      </c>
      <c r="P651" s="140">
        <f t="shared" ca="1" si="125"/>
        <v>1</v>
      </c>
      <c r="Q651" s="141" t="e">
        <f t="shared" ca="1" si="126"/>
        <v>#NAME?</v>
      </c>
      <c r="R651" s="138" t="e">
        <f ca="1">VLOOKUP(P651,Tabla13[[Aux]:[Dias Mes]],5,FALSE)</f>
        <v>#NAME?</v>
      </c>
      <c r="S651" s="142" t="e">
        <f ca="1">VLOOKUP(P651,Tabla13[[Aux]:[Infla Bid]],9,FALSE)</f>
        <v>#NAME?</v>
      </c>
      <c r="T651" s="142" t="e">
        <f ca="1">VLOOKUP(P651,Tabla13[[Aux]:[Infla Offer]],13,FALSE)</f>
        <v>#NAME?</v>
      </c>
      <c r="U651" s="143" t="e">
        <f t="shared" ca="1" si="128"/>
        <v>#NAME?</v>
      </c>
      <c r="V651" s="143" t="e">
        <f t="shared" ca="1" si="129"/>
        <v>#NAME?</v>
      </c>
      <c r="W651" s="143" t="e">
        <f t="shared" ca="1" si="127"/>
        <v>#NAME?</v>
      </c>
      <c r="X651" s="146" t="e">
        <f t="shared" ca="1" si="130"/>
        <v>#NAME?</v>
      </c>
      <c r="Y651" s="146" t="e">
        <f t="shared" ca="1" si="131"/>
        <v>#NAME?</v>
      </c>
      <c r="Z651" s="146" t="e">
        <f t="shared" ca="1" si="132"/>
        <v>#NAME?</v>
      </c>
      <c r="AF651" s="13"/>
    </row>
    <row r="652" spans="14:32" ht="15">
      <c r="N652" s="138">
        <v>548</v>
      </c>
      <c r="O652" s="139">
        <f t="shared" ca="1" si="124"/>
        <v>45372</v>
      </c>
      <c r="P652" s="140">
        <f t="shared" ca="1" si="125"/>
        <v>1</v>
      </c>
      <c r="Q652" s="141" t="e">
        <f t="shared" ca="1" si="126"/>
        <v>#NAME?</v>
      </c>
      <c r="R652" s="138" t="e">
        <f ca="1">VLOOKUP(P652,Tabla13[[Aux]:[Dias Mes]],5,FALSE)</f>
        <v>#NAME?</v>
      </c>
      <c r="S652" s="142" t="e">
        <f ca="1">VLOOKUP(P652,Tabla13[[Aux]:[Infla Bid]],9,FALSE)</f>
        <v>#NAME?</v>
      </c>
      <c r="T652" s="142" t="e">
        <f ca="1">VLOOKUP(P652,Tabla13[[Aux]:[Infla Offer]],13,FALSE)</f>
        <v>#NAME?</v>
      </c>
      <c r="U652" s="143" t="e">
        <f t="shared" ca="1" si="128"/>
        <v>#NAME?</v>
      </c>
      <c r="V652" s="143" t="e">
        <f t="shared" ca="1" si="129"/>
        <v>#NAME?</v>
      </c>
      <c r="W652" s="143" t="e">
        <f t="shared" ca="1" si="127"/>
        <v>#NAME?</v>
      </c>
      <c r="X652" s="146" t="e">
        <f t="shared" ca="1" si="130"/>
        <v>#NAME?</v>
      </c>
      <c r="Y652" s="146" t="e">
        <f t="shared" ca="1" si="131"/>
        <v>#NAME?</v>
      </c>
      <c r="Z652" s="146" t="e">
        <f t="shared" ca="1" si="132"/>
        <v>#NAME?</v>
      </c>
      <c r="AF652" s="13"/>
    </row>
    <row r="653" spans="14:32" ht="15">
      <c r="N653" s="138">
        <v>549</v>
      </c>
      <c r="O653" s="139">
        <f t="shared" ca="1" si="124"/>
        <v>45373</v>
      </c>
      <c r="P653" s="140">
        <f t="shared" ca="1" si="125"/>
        <v>1</v>
      </c>
      <c r="Q653" s="141" t="e">
        <f t="shared" ca="1" si="126"/>
        <v>#NAME?</v>
      </c>
      <c r="R653" s="138" t="e">
        <f ca="1">VLOOKUP(P653,Tabla13[[Aux]:[Dias Mes]],5,FALSE)</f>
        <v>#NAME?</v>
      </c>
      <c r="S653" s="142" t="e">
        <f ca="1">VLOOKUP(P653,Tabla13[[Aux]:[Infla Bid]],9,FALSE)</f>
        <v>#NAME?</v>
      </c>
      <c r="T653" s="142" t="e">
        <f ca="1">VLOOKUP(P653,Tabla13[[Aux]:[Infla Offer]],13,FALSE)</f>
        <v>#NAME?</v>
      </c>
      <c r="U653" s="143" t="e">
        <f t="shared" ca="1" si="128"/>
        <v>#NAME?</v>
      </c>
      <c r="V653" s="143" t="e">
        <f t="shared" ca="1" si="129"/>
        <v>#NAME?</v>
      </c>
      <c r="W653" s="143" t="e">
        <f t="shared" ca="1" si="127"/>
        <v>#NAME?</v>
      </c>
      <c r="X653" s="146" t="e">
        <f t="shared" ca="1" si="130"/>
        <v>#NAME?</v>
      </c>
      <c r="Y653" s="146" t="e">
        <f t="shared" ca="1" si="131"/>
        <v>#NAME?</v>
      </c>
      <c r="Z653" s="146" t="e">
        <f t="shared" ca="1" si="132"/>
        <v>#NAME?</v>
      </c>
      <c r="AF653" s="13"/>
    </row>
    <row r="654" spans="14:32" ht="15">
      <c r="N654" s="138">
        <v>550</v>
      </c>
      <c r="O654" s="139">
        <f t="shared" ca="1" si="124"/>
        <v>45374</v>
      </c>
      <c r="P654" s="140">
        <f t="shared" ca="1" si="125"/>
        <v>1</v>
      </c>
      <c r="Q654" s="141" t="e">
        <f t="shared" ca="1" si="126"/>
        <v>#NAME?</v>
      </c>
      <c r="R654" s="138" t="e">
        <f ca="1">VLOOKUP(P654,Tabla13[[Aux]:[Dias Mes]],5,FALSE)</f>
        <v>#NAME?</v>
      </c>
      <c r="S654" s="142" t="e">
        <f ca="1">VLOOKUP(P654,Tabla13[[Aux]:[Infla Bid]],9,FALSE)</f>
        <v>#NAME?</v>
      </c>
      <c r="T654" s="142" t="e">
        <f ca="1">VLOOKUP(P654,Tabla13[[Aux]:[Infla Offer]],13,FALSE)</f>
        <v>#NAME?</v>
      </c>
      <c r="U654" s="143" t="e">
        <f t="shared" ca="1" si="128"/>
        <v>#NAME?</v>
      </c>
      <c r="V654" s="143" t="e">
        <f t="shared" ca="1" si="129"/>
        <v>#NAME?</v>
      </c>
      <c r="W654" s="143" t="e">
        <f t="shared" ca="1" si="127"/>
        <v>#NAME?</v>
      </c>
      <c r="X654" s="146" t="e">
        <f t="shared" ca="1" si="130"/>
        <v>#NAME?</v>
      </c>
      <c r="Y654" s="146" t="e">
        <f t="shared" ca="1" si="131"/>
        <v>#NAME?</v>
      </c>
      <c r="Z654" s="146" t="e">
        <f t="shared" ca="1" si="132"/>
        <v>#NAME?</v>
      </c>
      <c r="AF654" s="13"/>
    </row>
    <row r="655" spans="14:32" ht="15">
      <c r="N655" s="138">
        <v>551</v>
      </c>
      <c r="O655" s="139">
        <f t="shared" ca="1" si="124"/>
        <v>45375</v>
      </c>
      <c r="P655" s="140">
        <f t="shared" ca="1" si="125"/>
        <v>1</v>
      </c>
      <c r="Q655" s="141" t="e">
        <f t="shared" ca="1" si="126"/>
        <v>#NAME?</v>
      </c>
      <c r="R655" s="138" t="e">
        <f ca="1">VLOOKUP(P655,Tabla13[[Aux]:[Dias Mes]],5,FALSE)</f>
        <v>#NAME?</v>
      </c>
      <c r="S655" s="142" t="e">
        <f ca="1">VLOOKUP(P655,Tabla13[[Aux]:[Infla Bid]],9,FALSE)</f>
        <v>#NAME?</v>
      </c>
      <c r="T655" s="142" t="e">
        <f ca="1">VLOOKUP(P655,Tabla13[[Aux]:[Infla Offer]],13,FALSE)</f>
        <v>#NAME?</v>
      </c>
      <c r="U655" s="143" t="e">
        <f t="shared" ca="1" si="128"/>
        <v>#NAME?</v>
      </c>
      <c r="V655" s="143" t="e">
        <f t="shared" ca="1" si="129"/>
        <v>#NAME?</v>
      </c>
      <c r="W655" s="143" t="e">
        <f t="shared" ca="1" si="127"/>
        <v>#NAME?</v>
      </c>
      <c r="X655" s="146" t="e">
        <f t="shared" ca="1" si="130"/>
        <v>#NAME?</v>
      </c>
      <c r="Y655" s="146" t="e">
        <f t="shared" ca="1" si="131"/>
        <v>#NAME?</v>
      </c>
      <c r="Z655" s="146" t="e">
        <f t="shared" ca="1" si="132"/>
        <v>#NAME?</v>
      </c>
      <c r="AF655" s="13"/>
    </row>
    <row r="656" spans="14:32" ht="15">
      <c r="N656" s="138">
        <v>552</v>
      </c>
      <c r="O656" s="139">
        <f t="shared" ca="1" si="124"/>
        <v>45376</v>
      </c>
      <c r="P656" s="140">
        <f t="shared" ca="1" si="125"/>
        <v>1</v>
      </c>
      <c r="Q656" s="141" t="e">
        <f t="shared" ca="1" si="126"/>
        <v>#NAME?</v>
      </c>
      <c r="R656" s="138" t="e">
        <f ca="1">VLOOKUP(P656,Tabla13[[Aux]:[Dias Mes]],5,FALSE)</f>
        <v>#NAME?</v>
      </c>
      <c r="S656" s="142" t="e">
        <f ca="1">VLOOKUP(P656,Tabla13[[Aux]:[Infla Bid]],9,FALSE)</f>
        <v>#NAME?</v>
      </c>
      <c r="T656" s="142" t="e">
        <f ca="1">VLOOKUP(P656,Tabla13[[Aux]:[Infla Offer]],13,FALSE)</f>
        <v>#NAME?</v>
      </c>
      <c r="U656" s="143" t="e">
        <f t="shared" ca="1" si="128"/>
        <v>#NAME?</v>
      </c>
      <c r="V656" s="143" t="e">
        <f t="shared" ca="1" si="129"/>
        <v>#NAME?</v>
      </c>
      <c r="W656" s="143" t="e">
        <f t="shared" ca="1" si="127"/>
        <v>#NAME?</v>
      </c>
      <c r="X656" s="146" t="e">
        <f t="shared" ca="1" si="130"/>
        <v>#NAME?</v>
      </c>
      <c r="Y656" s="146" t="e">
        <f t="shared" ca="1" si="131"/>
        <v>#NAME?</v>
      </c>
      <c r="Z656" s="146" t="e">
        <f t="shared" ca="1" si="132"/>
        <v>#NAME?</v>
      </c>
      <c r="AF656" s="13"/>
    </row>
    <row r="657" spans="14:32" ht="15">
      <c r="N657" s="138">
        <v>553</v>
      </c>
      <c r="O657" s="139">
        <f t="shared" ca="1" si="124"/>
        <v>45377</v>
      </c>
      <c r="P657" s="140">
        <f t="shared" ca="1" si="125"/>
        <v>1</v>
      </c>
      <c r="Q657" s="141" t="e">
        <f t="shared" ca="1" si="126"/>
        <v>#NAME?</v>
      </c>
      <c r="R657" s="138" t="e">
        <f ca="1">VLOOKUP(P657,Tabla13[[Aux]:[Dias Mes]],5,FALSE)</f>
        <v>#NAME?</v>
      </c>
      <c r="S657" s="142" t="e">
        <f ca="1">VLOOKUP(P657,Tabla13[[Aux]:[Infla Bid]],9,FALSE)</f>
        <v>#NAME?</v>
      </c>
      <c r="T657" s="142" t="e">
        <f ca="1">VLOOKUP(P657,Tabla13[[Aux]:[Infla Offer]],13,FALSE)</f>
        <v>#NAME?</v>
      </c>
      <c r="U657" s="143" t="e">
        <f t="shared" ca="1" si="128"/>
        <v>#NAME?</v>
      </c>
      <c r="V657" s="143" t="e">
        <f t="shared" ca="1" si="129"/>
        <v>#NAME?</v>
      </c>
      <c r="W657" s="143" t="e">
        <f t="shared" ca="1" si="127"/>
        <v>#NAME?</v>
      </c>
      <c r="X657" s="146" t="e">
        <f t="shared" ca="1" si="130"/>
        <v>#NAME?</v>
      </c>
      <c r="Y657" s="146" t="e">
        <f t="shared" ca="1" si="131"/>
        <v>#NAME?</v>
      </c>
      <c r="Z657" s="146" t="e">
        <f t="shared" ca="1" si="132"/>
        <v>#NAME?</v>
      </c>
      <c r="AF657" s="13"/>
    </row>
    <row r="658" spans="14:32" ht="15">
      <c r="N658" s="138">
        <v>554</v>
      </c>
      <c r="O658" s="139">
        <f t="shared" ca="1" si="124"/>
        <v>45378</v>
      </c>
      <c r="P658" s="140">
        <f t="shared" ca="1" si="125"/>
        <v>1</v>
      </c>
      <c r="Q658" s="141" t="e">
        <f t="shared" ca="1" si="126"/>
        <v>#NAME?</v>
      </c>
      <c r="R658" s="138" t="e">
        <f ca="1">VLOOKUP(P658,Tabla13[[Aux]:[Dias Mes]],5,FALSE)</f>
        <v>#NAME?</v>
      </c>
      <c r="S658" s="142" t="e">
        <f ca="1">VLOOKUP(P658,Tabla13[[Aux]:[Infla Bid]],9,FALSE)</f>
        <v>#NAME?</v>
      </c>
      <c r="T658" s="142" t="e">
        <f ca="1">VLOOKUP(P658,Tabla13[[Aux]:[Infla Offer]],13,FALSE)</f>
        <v>#NAME?</v>
      </c>
      <c r="U658" s="143" t="e">
        <f t="shared" ca="1" si="128"/>
        <v>#NAME?</v>
      </c>
      <c r="V658" s="143" t="e">
        <f t="shared" ca="1" si="129"/>
        <v>#NAME?</v>
      </c>
      <c r="W658" s="143" t="e">
        <f t="shared" ca="1" si="127"/>
        <v>#NAME?</v>
      </c>
      <c r="X658" s="146" t="e">
        <f t="shared" ca="1" si="130"/>
        <v>#NAME?</v>
      </c>
      <c r="Y658" s="146" t="e">
        <f t="shared" ca="1" si="131"/>
        <v>#NAME?</v>
      </c>
      <c r="Z658" s="146" t="e">
        <f t="shared" ca="1" si="132"/>
        <v>#NAME?</v>
      </c>
      <c r="AF658" s="13"/>
    </row>
    <row r="659" spans="14:32" ht="15">
      <c r="N659" s="138">
        <v>555</v>
      </c>
      <c r="O659" s="139">
        <f t="shared" ca="1" si="124"/>
        <v>45379</v>
      </c>
      <c r="P659" s="140">
        <f t="shared" ca="1" si="125"/>
        <v>1</v>
      </c>
      <c r="Q659" s="141" t="e">
        <f t="shared" ca="1" si="126"/>
        <v>#NAME?</v>
      </c>
      <c r="R659" s="138" t="e">
        <f ca="1">VLOOKUP(P659,Tabla13[[Aux]:[Dias Mes]],5,FALSE)</f>
        <v>#NAME?</v>
      </c>
      <c r="S659" s="142" t="e">
        <f ca="1">VLOOKUP(P659,Tabla13[[Aux]:[Infla Bid]],9,FALSE)</f>
        <v>#NAME?</v>
      </c>
      <c r="T659" s="142" t="e">
        <f ca="1">VLOOKUP(P659,Tabla13[[Aux]:[Infla Offer]],13,FALSE)</f>
        <v>#NAME?</v>
      </c>
      <c r="U659" s="143" t="e">
        <f t="shared" ca="1" si="128"/>
        <v>#NAME?</v>
      </c>
      <c r="V659" s="143" t="e">
        <f t="shared" ca="1" si="129"/>
        <v>#NAME?</v>
      </c>
      <c r="W659" s="143" t="e">
        <f t="shared" ca="1" si="127"/>
        <v>#NAME?</v>
      </c>
      <c r="X659" s="146" t="e">
        <f t="shared" ca="1" si="130"/>
        <v>#NAME?</v>
      </c>
      <c r="Y659" s="146" t="e">
        <f t="shared" ca="1" si="131"/>
        <v>#NAME?</v>
      </c>
      <c r="Z659" s="146" t="e">
        <f t="shared" ca="1" si="132"/>
        <v>#NAME?</v>
      </c>
      <c r="AF659" s="13"/>
    </row>
    <row r="660" spans="14:32" ht="15">
      <c r="N660" s="138">
        <v>556</v>
      </c>
      <c r="O660" s="139">
        <f t="shared" ca="1" si="124"/>
        <v>45380</v>
      </c>
      <c r="P660" s="140">
        <f t="shared" ca="1" si="125"/>
        <v>1</v>
      </c>
      <c r="Q660" s="141" t="e">
        <f t="shared" ca="1" si="126"/>
        <v>#NAME?</v>
      </c>
      <c r="R660" s="138" t="e">
        <f ca="1">VLOOKUP(P660,Tabla13[[Aux]:[Dias Mes]],5,FALSE)</f>
        <v>#NAME?</v>
      </c>
      <c r="S660" s="142" t="e">
        <f ca="1">VLOOKUP(P660,Tabla13[[Aux]:[Infla Bid]],9,FALSE)</f>
        <v>#NAME?</v>
      </c>
      <c r="T660" s="142" t="e">
        <f ca="1">VLOOKUP(P660,Tabla13[[Aux]:[Infla Offer]],13,FALSE)</f>
        <v>#NAME?</v>
      </c>
      <c r="U660" s="143" t="e">
        <f t="shared" ca="1" si="128"/>
        <v>#NAME?</v>
      </c>
      <c r="V660" s="143" t="e">
        <f t="shared" ca="1" si="129"/>
        <v>#NAME?</v>
      </c>
      <c r="W660" s="143" t="e">
        <f t="shared" ca="1" si="127"/>
        <v>#NAME?</v>
      </c>
      <c r="X660" s="146" t="e">
        <f t="shared" ca="1" si="130"/>
        <v>#NAME?</v>
      </c>
      <c r="Y660" s="146" t="e">
        <f t="shared" ca="1" si="131"/>
        <v>#NAME?</v>
      </c>
      <c r="Z660" s="146" t="e">
        <f t="shared" ca="1" si="132"/>
        <v>#NAME?</v>
      </c>
      <c r="AF660" s="13"/>
    </row>
    <row r="661" spans="14:32" ht="15">
      <c r="N661" s="138">
        <v>557</v>
      </c>
      <c r="O661" s="139">
        <f t="shared" ca="1" si="124"/>
        <v>45381</v>
      </c>
      <c r="P661" s="140">
        <f t="shared" ca="1" si="125"/>
        <v>1</v>
      </c>
      <c r="Q661" s="141" t="e">
        <f t="shared" ca="1" si="126"/>
        <v>#NAME?</v>
      </c>
      <c r="R661" s="138" t="e">
        <f ca="1">VLOOKUP(P661,Tabla13[[Aux]:[Dias Mes]],5,FALSE)</f>
        <v>#NAME?</v>
      </c>
      <c r="S661" s="142" t="e">
        <f ca="1">VLOOKUP(P661,Tabla13[[Aux]:[Infla Bid]],9,FALSE)</f>
        <v>#NAME?</v>
      </c>
      <c r="T661" s="142" t="e">
        <f ca="1">VLOOKUP(P661,Tabla13[[Aux]:[Infla Offer]],13,FALSE)</f>
        <v>#NAME?</v>
      </c>
      <c r="U661" s="143" t="e">
        <f t="shared" ca="1" si="128"/>
        <v>#NAME?</v>
      </c>
      <c r="V661" s="143" t="e">
        <f t="shared" ca="1" si="129"/>
        <v>#NAME?</v>
      </c>
      <c r="W661" s="143" t="e">
        <f t="shared" ca="1" si="127"/>
        <v>#NAME?</v>
      </c>
      <c r="X661" s="146" t="e">
        <f t="shared" ca="1" si="130"/>
        <v>#NAME?</v>
      </c>
      <c r="Y661" s="146" t="e">
        <f t="shared" ca="1" si="131"/>
        <v>#NAME?</v>
      </c>
      <c r="Z661" s="146" t="e">
        <f t="shared" ca="1" si="132"/>
        <v>#NAME?</v>
      </c>
      <c r="AF661" s="13"/>
    </row>
    <row r="662" spans="14:32" ht="15">
      <c r="N662" s="138">
        <v>558</v>
      </c>
      <c r="O662" s="139">
        <f t="shared" ca="1" si="124"/>
        <v>45382</v>
      </c>
      <c r="P662" s="140">
        <f t="shared" ca="1" si="125"/>
        <v>1</v>
      </c>
      <c r="Q662" s="141" t="e">
        <f t="shared" ca="1" si="126"/>
        <v>#NAME?</v>
      </c>
      <c r="R662" s="138" t="e">
        <f ca="1">VLOOKUP(P662,Tabla13[[Aux]:[Dias Mes]],5,FALSE)</f>
        <v>#NAME?</v>
      </c>
      <c r="S662" s="142" t="e">
        <f ca="1">VLOOKUP(P662,Tabla13[[Aux]:[Infla Bid]],9,FALSE)</f>
        <v>#NAME?</v>
      </c>
      <c r="T662" s="142" t="e">
        <f ca="1">VLOOKUP(P662,Tabla13[[Aux]:[Infla Offer]],13,FALSE)</f>
        <v>#NAME?</v>
      </c>
      <c r="U662" s="143" t="e">
        <f t="shared" ca="1" si="128"/>
        <v>#NAME?</v>
      </c>
      <c r="V662" s="143" t="e">
        <f t="shared" ca="1" si="129"/>
        <v>#NAME?</v>
      </c>
      <c r="W662" s="143" t="e">
        <f t="shared" ca="1" si="127"/>
        <v>#NAME?</v>
      </c>
      <c r="X662" s="146" t="e">
        <f t="shared" ca="1" si="130"/>
        <v>#NAME?</v>
      </c>
      <c r="Y662" s="146" t="e">
        <f t="shared" ca="1" si="131"/>
        <v>#NAME?</v>
      </c>
      <c r="Z662" s="146" t="e">
        <f t="shared" ca="1" si="132"/>
        <v>#NAME?</v>
      </c>
      <c r="AF662" s="13"/>
    </row>
    <row r="663" spans="14:32" ht="15">
      <c r="N663" s="138">
        <v>559</v>
      </c>
      <c r="O663" s="139">
        <f t="shared" ca="1" si="124"/>
        <v>45383</v>
      </c>
      <c r="P663" s="140">
        <f t="shared" ca="1" si="125"/>
        <v>1</v>
      </c>
      <c r="Q663" s="141" t="e">
        <f t="shared" ca="1" si="126"/>
        <v>#NAME?</v>
      </c>
      <c r="R663" s="138" t="e">
        <f ca="1">VLOOKUP(P663,Tabla13[[Aux]:[Dias Mes]],5,FALSE)</f>
        <v>#NAME?</v>
      </c>
      <c r="S663" s="142" t="e">
        <f ca="1">VLOOKUP(P663,Tabla13[[Aux]:[Infla Bid]],9,FALSE)</f>
        <v>#NAME?</v>
      </c>
      <c r="T663" s="142" t="e">
        <f ca="1">VLOOKUP(P663,Tabla13[[Aux]:[Infla Offer]],13,FALSE)</f>
        <v>#NAME?</v>
      </c>
      <c r="U663" s="143" t="e">
        <f t="shared" ca="1" si="128"/>
        <v>#NAME?</v>
      </c>
      <c r="V663" s="143" t="e">
        <f t="shared" ca="1" si="129"/>
        <v>#NAME?</v>
      </c>
      <c r="W663" s="143" t="e">
        <f t="shared" ca="1" si="127"/>
        <v>#NAME?</v>
      </c>
      <c r="X663" s="146" t="e">
        <f t="shared" ca="1" si="130"/>
        <v>#NAME?</v>
      </c>
      <c r="Y663" s="146" t="e">
        <f t="shared" ca="1" si="131"/>
        <v>#NAME?</v>
      </c>
      <c r="Z663" s="146" t="e">
        <f t="shared" ca="1" si="132"/>
        <v>#NAME?</v>
      </c>
      <c r="AF663" s="13"/>
    </row>
    <row r="664" spans="14:32" ht="15">
      <c r="N664" s="138">
        <v>560</v>
      </c>
      <c r="O664" s="139">
        <f t="shared" ca="1" si="124"/>
        <v>45384</v>
      </c>
      <c r="P664" s="140">
        <f t="shared" ca="1" si="125"/>
        <v>1</v>
      </c>
      <c r="Q664" s="141" t="e">
        <f t="shared" ca="1" si="126"/>
        <v>#NAME?</v>
      </c>
      <c r="R664" s="138" t="e">
        <f ca="1">VLOOKUP(P664,Tabla13[[Aux]:[Dias Mes]],5,FALSE)</f>
        <v>#NAME?</v>
      </c>
      <c r="S664" s="142" t="e">
        <f ca="1">VLOOKUP(P664,Tabla13[[Aux]:[Infla Bid]],9,FALSE)</f>
        <v>#NAME?</v>
      </c>
      <c r="T664" s="142" t="e">
        <f ca="1">VLOOKUP(P664,Tabla13[[Aux]:[Infla Offer]],13,FALSE)</f>
        <v>#NAME?</v>
      </c>
      <c r="U664" s="143" t="e">
        <f t="shared" ca="1" si="128"/>
        <v>#NAME?</v>
      </c>
      <c r="V664" s="143" t="e">
        <f t="shared" ca="1" si="129"/>
        <v>#NAME?</v>
      </c>
      <c r="W664" s="143" t="e">
        <f t="shared" ca="1" si="127"/>
        <v>#NAME?</v>
      </c>
      <c r="X664" s="146" t="e">
        <f t="shared" ca="1" si="130"/>
        <v>#NAME?</v>
      </c>
      <c r="Y664" s="146" t="e">
        <f t="shared" ca="1" si="131"/>
        <v>#NAME?</v>
      </c>
      <c r="Z664" s="146" t="e">
        <f t="shared" ca="1" si="132"/>
        <v>#NAME?</v>
      </c>
      <c r="AF664" s="13"/>
    </row>
    <row r="665" spans="14:32" ht="15">
      <c r="N665" s="138">
        <v>561</v>
      </c>
      <c r="O665" s="139">
        <f t="shared" ca="1" si="124"/>
        <v>45385</v>
      </c>
      <c r="P665" s="140">
        <f t="shared" ca="1" si="125"/>
        <v>1</v>
      </c>
      <c r="Q665" s="141" t="e">
        <f t="shared" ca="1" si="126"/>
        <v>#NAME?</v>
      </c>
      <c r="R665" s="138" t="e">
        <f ca="1">VLOOKUP(P665,Tabla13[[Aux]:[Dias Mes]],5,FALSE)</f>
        <v>#NAME?</v>
      </c>
      <c r="S665" s="142" t="e">
        <f ca="1">VLOOKUP(P665,Tabla13[[Aux]:[Infla Bid]],9,FALSE)</f>
        <v>#NAME?</v>
      </c>
      <c r="T665" s="142" t="e">
        <f ca="1">VLOOKUP(P665,Tabla13[[Aux]:[Infla Offer]],13,FALSE)</f>
        <v>#NAME?</v>
      </c>
      <c r="U665" s="143" t="e">
        <f t="shared" ca="1" si="128"/>
        <v>#NAME?</v>
      </c>
      <c r="V665" s="143" t="e">
        <f t="shared" ca="1" si="129"/>
        <v>#NAME?</v>
      </c>
      <c r="W665" s="143" t="e">
        <f t="shared" ca="1" si="127"/>
        <v>#NAME?</v>
      </c>
      <c r="X665" s="146" t="e">
        <f t="shared" ca="1" si="130"/>
        <v>#NAME?</v>
      </c>
      <c r="Y665" s="146" t="e">
        <f t="shared" ca="1" si="131"/>
        <v>#NAME?</v>
      </c>
      <c r="Z665" s="146" t="e">
        <f t="shared" ca="1" si="132"/>
        <v>#NAME?</v>
      </c>
      <c r="AF665" s="13"/>
    </row>
    <row r="666" spans="14:32" ht="15">
      <c r="N666" s="138">
        <v>562</v>
      </c>
      <c r="O666" s="139">
        <f t="shared" ca="1" si="124"/>
        <v>45386</v>
      </c>
      <c r="P666" s="140">
        <f t="shared" ca="1" si="125"/>
        <v>1</v>
      </c>
      <c r="Q666" s="141" t="e">
        <f t="shared" ca="1" si="126"/>
        <v>#NAME?</v>
      </c>
      <c r="R666" s="138" t="e">
        <f ca="1">VLOOKUP(P666,Tabla13[[Aux]:[Dias Mes]],5,FALSE)</f>
        <v>#NAME?</v>
      </c>
      <c r="S666" s="142" t="e">
        <f ca="1">VLOOKUP(P666,Tabla13[[Aux]:[Infla Bid]],9,FALSE)</f>
        <v>#NAME?</v>
      </c>
      <c r="T666" s="142" t="e">
        <f ca="1">VLOOKUP(P666,Tabla13[[Aux]:[Infla Offer]],13,FALSE)</f>
        <v>#NAME?</v>
      </c>
      <c r="U666" s="143" t="e">
        <f t="shared" ca="1" si="128"/>
        <v>#NAME?</v>
      </c>
      <c r="V666" s="143" t="e">
        <f t="shared" ca="1" si="129"/>
        <v>#NAME?</v>
      </c>
      <c r="W666" s="143" t="e">
        <f t="shared" ca="1" si="127"/>
        <v>#NAME?</v>
      </c>
      <c r="X666" s="146" t="e">
        <f t="shared" ca="1" si="130"/>
        <v>#NAME?</v>
      </c>
      <c r="Y666" s="146" t="e">
        <f t="shared" ca="1" si="131"/>
        <v>#NAME?</v>
      </c>
      <c r="Z666" s="146" t="e">
        <f t="shared" ca="1" si="132"/>
        <v>#NAME?</v>
      </c>
      <c r="AF666" s="13"/>
    </row>
    <row r="667" spans="14:32" ht="15">
      <c r="N667" s="138">
        <v>563</v>
      </c>
      <c r="O667" s="139">
        <f t="shared" ca="1" si="124"/>
        <v>45387</v>
      </c>
      <c r="P667" s="140">
        <f t="shared" ca="1" si="125"/>
        <v>1</v>
      </c>
      <c r="Q667" s="141" t="e">
        <f t="shared" ca="1" si="126"/>
        <v>#NAME?</v>
      </c>
      <c r="R667" s="138" t="e">
        <f ca="1">VLOOKUP(P667,Tabla13[[Aux]:[Dias Mes]],5,FALSE)</f>
        <v>#NAME?</v>
      </c>
      <c r="S667" s="142" t="e">
        <f ca="1">VLOOKUP(P667,Tabla13[[Aux]:[Infla Bid]],9,FALSE)</f>
        <v>#NAME?</v>
      </c>
      <c r="T667" s="142" t="e">
        <f ca="1">VLOOKUP(P667,Tabla13[[Aux]:[Infla Offer]],13,FALSE)</f>
        <v>#NAME?</v>
      </c>
      <c r="U667" s="143" t="e">
        <f t="shared" ca="1" si="128"/>
        <v>#NAME?</v>
      </c>
      <c r="V667" s="143" t="e">
        <f t="shared" ca="1" si="129"/>
        <v>#NAME?</v>
      </c>
      <c r="W667" s="143" t="e">
        <f t="shared" ca="1" si="127"/>
        <v>#NAME?</v>
      </c>
      <c r="X667" s="146" t="e">
        <f t="shared" ca="1" si="130"/>
        <v>#NAME?</v>
      </c>
      <c r="Y667" s="146" t="e">
        <f t="shared" ca="1" si="131"/>
        <v>#NAME?</v>
      </c>
      <c r="Z667" s="146" t="e">
        <f t="shared" ca="1" si="132"/>
        <v>#NAME?</v>
      </c>
      <c r="AF667" s="13"/>
    </row>
    <row r="668" spans="14:32" ht="15">
      <c r="N668" s="138">
        <v>564</v>
      </c>
      <c r="O668" s="139">
        <f t="shared" ca="1" si="124"/>
        <v>45388</v>
      </c>
      <c r="P668" s="140">
        <f t="shared" ca="1" si="125"/>
        <v>1</v>
      </c>
      <c r="Q668" s="141" t="e">
        <f t="shared" ca="1" si="126"/>
        <v>#NAME?</v>
      </c>
      <c r="R668" s="138" t="e">
        <f ca="1">VLOOKUP(P668,Tabla13[[Aux]:[Dias Mes]],5,FALSE)</f>
        <v>#NAME?</v>
      </c>
      <c r="S668" s="142" t="e">
        <f ca="1">VLOOKUP(P668,Tabla13[[Aux]:[Infla Bid]],9,FALSE)</f>
        <v>#NAME?</v>
      </c>
      <c r="T668" s="142" t="e">
        <f ca="1">VLOOKUP(P668,Tabla13[[Aux]:[Infla Offer]],13,FALSE)</f>
        <v>#NAME?</v>
      </c>
      <c r="U668" s="143" t="e">
        <f t="shared" ca="1" si="128"/>
        <v>#NAME?</v>
      </c>
      <c r="V668" s="143" t="e">
        <f t="shared" ca="1" si="129"/>
        <v>#NAME?</v>
      </c>
      <c r="W668" s="143" t="e">
        <f t="shared" ca="1" si="127"/>
        <v>#NAME?</v>
      </c>
      <c r="X668" s="146" t="e">
        <f t="shared" ca="1" si="130"/>
        <v>#NAME?</v>
      </c>
      <c r="Y668" s="146" t="e">
        <f t="shared" ca="1" si="131"/>
        <v>#NAME?</v>
      </c>
      <c r="Z668" s="146" t="e">
        <f t="shared" ca="1" si="132"/>
        <v>#NAME?</v>
      </c>
      <c r="AF668" s="13"/>
    </row>
    <row r="669" spans="14:32" ht="15">
      <c r="N669" s="138">
        <v>565</v>
      </c>
      <c r="O669" s="139">
        <f t="shared" ca="1" si="124"/>
        <v>45389</v>
      </c>
      <c r="P669" s="140">
        <f t="shared" ca="1" si="125"/>
        <v>1</v>
      </c>
      <c r="Q669" s="141" t="e">
        <f t="shared" ca="1" si="126"/>
        <v>#NAME?</v>
      </c>
      <c r="R669" s="138" t="e">
        <f ca="1">VLOOKUP(P669,Tabla13[[Aux]:[Dias Mes]],5,FALSE)</f>
        <v>#NAME?</v>
      </c>
      <c r="S669" s="142" t="e">
        <f ca="1">VLOOKUP(P669,Tabla13[[Aux]:[Infla Bid]],9,FALSE)</f>
        <v>#NAME?</v>
      </c>
      <c r="T669" s="142" t="e">
        <f ca="1">VLOOKUP(P669,Tabla13[[Aux]:[Infla Offer]],13,FALSE)</f>
        <v>#NAME?</v>
      </c>
      <c r="U669" s="143" t="e">
        <f t="shared" ca="1" si="128"/>
        <v>#NAME?</v>
      </c>
      <c r="V669" s="143" t="e">
        <f t="shared" ca="1" si="129"/>
        <v>#NAME?</v>
      </c>
      <c r="W669" s="143" t="e">
        <f t="shared" ca="1" si="127"/>
        <v>#NAME?</v>
      </c>
      <c r="X669" s="146" t="e">
        <f t="shared" ca="1" si="130"/>
        <v>#NAME?</v>
      </c>
      <c r="Y669" s="146" t="e">
        <f t="shared" ca="1" si="131"/>
        <v>#NAME?</v>
      </c>
      <c r="Z669" s="146" t="e">
        <f t="shared" ca="1" si="132"/>
        <v>#NAME?</v>
      </c>
      <c r="AF669" s="13"/>
    </row>
    <row r="670" spans="14:32" ht="15">
      <c r="N670" s="138">
        <v>566</v>
      </c>
      <c r="O670" s="139">
        <f t="shared" ca="1" si="124"/>
        <v>45390</v>
      </c>
      <c r="P670" s="140">
        <f t="shared" ca="1" si="125"/>
        <v>1</v>
      </c>
      <c r="Q670" s="141" t="e">
        <f t="shared" ca="1" si="126"/>
        <v>#NAME?</v>
      </c>
      <c r="R670" s="138" t="e">
        <f ca="1">VLOOKUP(P670,Tabla13[[Aux]:[Dias Mes]],5,FALSE)</f>
        <v>#NAME?</v>
      </c>
      <c r="S670" s="142" t="e">
        <f ca="1">VLOOKUP(P670,Tabla13[[Aux]:[Infla Bid]],9,FALSE)</f>
        <v>#NAME?</v>
      </c>
      <c r="T670" s="142" t="e">
        <f ca="1">VLOOKUP(P670,Tabla13[[Aux]:[Infla Offer]],13,FALSE)</f>
        <v>#NAME?</v>
      </c>
      <c r="U670" s="143" t="e">
        <f t="shared" ca="1" si="128"/>
        <v>#NAME?</v>
      </c>
      <c r="V670" s="143" t="e">
        <f t="shared" ca="1" si="129"/>
        <v>#NAME?</v>
      </c>
      <c r="W670" s="143" t="e">
        <f t="shared" ca="1" si="127"/>
        <v>#NAME?</v>
      </c>
      <c r="X670" s="146" t="e">
        <f t="shared" ca="1" si="130"/>
        <v>#NAME?</v>
      </c>
      <c r="Y670" s="146" t="e">
        <f t="shared" ca="1" si="131"/>
        <v>#NAME?</v>
      </c>
      <c r="Z670" s="146" t="e">
        <f t="shared" ca="1" si="132"/>
        <v>#NAME?</v>
      </c>
      <c r="AF670" s="13"/>
    </row>
    <row r="671" spans="14:32" ht="15">
      <c r="N671" s="138">
        <v>567</v>
      </c>
      <c r="O671" s="139">
        <f t="shared" ca="1" si="124"/>
        <v>45391</v>
      </c>
      <c r="P671" s="140">
        <f t="shared" ca="1" si="125"/>
        <v>0</v>
      </c>
      <c r="Q671" s="141">
        <f t="shared" ca="1" si="126"/>
        <v>640</v>
      </c>
      <c r="R671" s="138">
        <f ca="1">VLOOKUP(P671,Tabla13[[Aux]:[Dias Mes]],5,FALSE)</f>
        <v>31</v>
      </c>
      <c r="S671" s="142">
        <f ca="1">VLOOKUP(P671,Tabla13[[Aux]:[Infla Bid]],9,FALSE)</f>
        <v>1.2E-2</v>
      </c>
      <c r="T671" s="142">
        <f ca="1">VLOOKUP(P671,Tabla13[[Aux]:[Infla Offer]],13,FALSE)</f>
        <v>1.2E-2</v>
      </c>
      <c r="U671" s="143" t="e">
        <f t="shared" ca="1" si="128"/>
        <v>#NAME?</v>
      </c>
      <c r="V671" s="143" t="e">
        <f t="shared" ca="1" si="129"/>
        <v>#NAME?</v>
      </c>
      <c r="W671" s="143" t="e">
        <f t="shared" ca="1" si="127"/>
        <v>#NAME?</v>
      </c>
      <c r="X671" s="146" t="e">
        <f t="shared" ca="1" si="130"/>
        <v>#NAME?</v>
      </c>
      <c r="Y671" s="146" t="e">
        <f t="shared" ca="1" si="131"/>
        <v>#NAME?</v>
      </c>
      <c r="Z671" s="146" t="e">
        <f t="shared" ca="1" si="132"/>
        <v>#NAME?</v>
      </c>
      <c r="AF671" s="13"/>
    </row>
    <row r="672" spans="14:32" ht="15">
      <c r="N672" s="138">
        <v>568</v>
      </c>
      <c r="O672" s="139">
        <f t="shared" ca="1" si="124"/>
        <v>45392</v>
      </c>
      <c r="P672" s="140">
        <f t="shared" ca="1" si="125"/>
        <v>1</v>
      </c>
      <c r="Q672" s="141" t="e">
        <f t="shared" ca="1" si="126"/>
        <v>#NAME?</v>
      </c>
      <c r="R672" s="138" t="e">
        <f ca="1">VLOOKUP(P672,Tabla13[[Aux]:[Dias Mes]],5,FALSE)</f>
        <v>#NAME?</v>
      </c>
      <c r="S672" s="142" t="e">
        <f ca="1">VLOOKUP(P672,Tabla13[[Aux]:[Infla Bid]],9,FALSE)</f>
        <v>#NAME?</v>
      </c>
      <c r="T672" s="142" t="e">
        <f ca="1">VLOOKUP(P672,Tabla13[[Aux]:[Infla Offer]],13,FALSE)</f>
        <v>#NAME?</v>
      </c>
      <c r="U672" s="143" t="e">
        <f t="shared" ca="1" si="128"/>
        <v>#NAME?</v>
      </c>
      <c r="V672" s="143" t="e">
        <f t="shared" ca="1" si="129"/>
        <v>#NAME?</v>
      </c>
      <c r="W672" s="143" t="e">
        <f t="shared" ca="1" si="127"/>
        <v>#NAME?</v>
      </c>
      <c r="X672" s="146" t="e">
        <f t="shared" ca="1" si="130"/>
        <v>#NAME?</v>
      </c>
      <c r="Y672" s="146" t="e">
        <f t="shared" ca="1" si="131"/>
        <v>#NAME?</v>
      </c>
      <c r="Z672" s="146" t="e">
        <f t="shared" ca="1" si="132"/>
        <v>#NAME?</v>
      </c>
      <c r="AF672" s="13"/>
    </row>
    <row r="673" spans="14:32" ht="15">
      <c r="N673" s="138">
        <v>569</v>
      </c>
      <c r="O673" s="139">
        <f t="shared" ca="1" si="124"/>
        <v>45393</v>
      </c>
      <c r="P673" s="140">
        <f t="shared" ca="1" si="125"/>
        <v>1</v>
      </c>
      <c r="Q673" s="141" t="e">
        <f t="shared" ca="1" si="126"/>
        <v>#NAME?</v>
      </c>
      <c r="R673" s="138" t="e">
        <f ca="1">VLOOKUP(P673,Tabla13[[Aux]:[Dias Mes]],5,FALSE)</f>
        <v>#NAME?</v>
      </c>
      <c r="S673" s="142" t="e">
        <f ca="1">VLOOKUP(P673,Tabla13[[Aux]:[Infla Bid]],9,FALSE)</f>
        <v>#NAME?</v>
      </c>
      <c r="T673" s="142" t="e">
        <f ca="1">VLOOKUP(P673,Tabla13[[Aux]:[Infla Offer]],13,FALSE)</f>
        <v>#NAME?</v>
      </c>
      <c r="U673" s="143" t="e">
        <f t="shared" ca="1" si="128"/>
        <v>#NAME?</v>
      </c>
      <c r="V673" s="143" t="e">
        <f t="shared" ca="1" si="129"/>
        <v>#NAME?</v>
      </c>
      <c r="W673" s="143" t="e">
        <f t="shared" ca="1" si="127"/>
        <v>#NAME?</v>
      </c>
      <c r="X673" s="146" t="e">
        <f t="shared" ca="1" si="130"/>
        <v>#NAME?</v>
      </c>
      <c r="Y673" s="146" t="e">
        <f t="shared" ca="1" si="131"/>
        <v>#NAME?</v>
      </c>
      <c r="Z673" s="146" t="e">
        <f t="shared" ca="1" si="132"/>
        <v>#NAME?</v>
      </c>
      <c r="AF673" s="13"/>
    </row>
    <row r="674" spans="14:32" ht="15">
      <c r="N674" s="138">
        <v>570</v>
      </c>
      <c r="O674" s="139">
        <f t="shared" ca="1" si="124"/>
        <v>45394</v>
      </c>
      <c r="P674" s="140">
        <f t="shared" ca="1" si="125"/>
        <v>1</v>
      </c>
      <c r="Q674" s="141" t="e">
        <f t="shared" ca="1" si="126"/>
        <v>#NAME?</v>
      </c>
      <c r="R674" s="138" t="e">
        <f ca="1">VLOOKUP(P674,Tabla13[[Aux]:[Dias Mes]],5,FALSE)</f>
        <v>#NAME?</v>
      </c>
      <c r="S674" s="142" t="e">
        <f ca="1">VLOOKUP(P674,Tabla13[[Aux]:[Infla Bid]],9,FALSE)</f>
        <v>#NAME?</v>
      </c>
      <c r="T674" s="142" t="e">
        <f ca="1">VLOOKUP(P674,Tabla13[[Aux]:[Infla Offer]],13,FALSE)</f>
        <v>#NAME?</v>
      </c>
      <c r="U674" s="143" t="e">
        <f t="shared" ca="1" si="128"/>
        <v>#NAME?</v>
      </c>
      <c r="V674" s="143" t="e">
        <f t="shared" ca="1" si="129"/>
        <v>#NAME?</v>
      </c>
      <c r="W674" s="143" t="e">
        <f t="shared" ca="1" si="127"/>
        <v>#NAME?</v>
      </c>
      <c r="X674" s="146" t="e">
        <f t="shared" ca="1" si="130"/>
        <v>#NAME?</v>
      </c>
      <c r="Y674" s="146" t="e">
        <f t="shared" ca="1" si="131"/>
        <v>#NAME?</v>
      </c>
      <c r="Z674" s="146" t="e">
        <f t="shared" ca="1" si="132"/>
        <v>#NAME?</v>
      </c>
      <c r="AF674" s="13"/>
    </row>
    <row r="675" spans="14:32" ht="15">
      <c r="N675" s="138">
        <v>571</v>
      </c>
      <c r="O675" s="139">
        <f t="shared" ca="1" si="124"/>
        <v>45395</v>
      </c>
      <c r="P675" s="140">
        <f t="shared" ca="1" si="125"/>
        <v>1</v>
      </c>
      <c r="Q675" s="141" t="e">
        <f t="shared" ca="1" si="126"/>
        <v>#NAME?</v>
      </c>
      <c r="R675" s="138" t="e">
        <f ca="1">VLOOKUP(P675,Tabla13[[Aux]:[Dias Mes]],5,FALSE)</f>
        <v>#NAME?</v>
      </c>
      <c r="S675" s="142" t="e">
        <f ca="1">VLOOKUP(P675,Tabla13[[Aux]:[Infla Bid]],9,FALSE)</f>
        <v>#NAME?</v>
      </c>
      <c r="T675" s="142" t="e">
        <f ca="1">VLOOKUP(P675,Tabla13[[Aux]:[Infla Offer]],13,FALSE)</f>
        <v>#NAME?</v>
      </c>
      <c r="U675" s="143" t="e">
        <f t="shared" ca="1" si="128"/>
        <v>#NAME?</v>
      </c>
      <c r="V675" s="143" t="e">
        <f t="shared" ca="1" si="129"/>
        <v>#NAME?</v>
      </c>
      <c r="W675" s="143" t="e">
        <f t="shared" ca="1" si="127"/>
        <v>#NAME?</v>
      </c>
      <c r="X675" s="146" t="e">
        <f t="shared" ca="1" si="130"/>
        <v>#NAME?</v>
      </c>
      <c r="Y675" s="146" t="e">
        <f t="shared" ca="1" si="131"/>
        <v>#NAME?</v>
      </c>
      <c r="Z675" s="146" t="e">
        <f t="shared" ca="1" si="132"/>
        <v>#NAME?</v>
      </c>
      <c r="AF675" s="13"/>
    </row>
    <row r="676" spans="14:32" ht="15">
      <c r="N676" s="138">
        <v>572</v>
      </c>
      <c r="O676" s="139">
        <f t="shared" ca="1" si="124"/>
        <v>45396</v>
      </c>
      <c r="P676" s="140">
        <f t="shared" ca="1" si="125"/>
        <v>1</v>
      </c>
      <c r="Q676" s="141" t="e">
        <f t="shared" ca="1" si="126"/>
        <v>#NAME?</v>
      </c>
      <c r="R676" s="138" t="e">
        <f ca="1">VLOOKUP(P676,Tabla13[[Aux]:[Dias Mes]],5,FALSE)</f>
        <v>#NAME?</v>
      </c>
      <c r="S676" s="142" t="e">
        <f ca="1">VLOOKUP(P676,Tabla13[[Aux]:[Infla Bid]],9,FALSE)</f>
        <v>#NAME?</v>
      </c>
      <c r="T676" s="142" t="e">
        <f ca="1">VLOOKUP(P676,Tabla13[[Aux]:[Infla Offer]],13,FALSE)</f>
        <v>#NAME?</v>
      </c>
      <c r="U676" s="143" t="e">
        <f t="shared" ca="1" si="128"/>
        <v>#NAME?</v>
      </c>
      <c r="V676" s="143" t="e">
        <f t="shared" ca="1" si="129"/>
        <v>#NAME?</v>
      </c>
      <c r="W676" s="143" t="e">
        <f t="shared" ca="1" si="127"/>
        <v>#NAME?</v>
      </c>
      <c r="X676" s="146" t="e">
        <f t="shared" ca="1" si="130"/>
        <v>#NAME?</v>
      </c>
      <c r="Y676" s="146" t="e">
        <f t="shared" ca="1" si="131"/>
        <v>#NAME?</v>
      </c>
      <c r="Z676" s="146" t="e">
        <f t="shared" ca="1" si="132"/>
        <v>#NAME?</v>
      </c>
      <c r="AF676" s="13"/>
    </row>
    <row r="677" spans="14:32" ht="15">
      <c r="N677" s="138">
        <v>573</v>
      </c>
      <c r="O677" s="139">
        <f t="shared" ca="1" si="124"/>
        <v>45397</v>
      </c>
      <c r="P677" s="140">
        <f t="shared" ca="1" si="125"/>
        <v>1</v>
      </c>
      <c r="Q677" s="141" t="e">
        <f t="shared" ca="1" si="126"/>
        <v>#NAME?</v>
      </c>
      <c r="R677" s="138" t="e">
        <f ca="1">VLOOKUP(P677,Tabla13[[Aux]:[Dias Mes]],5,FALSE)</f>
        <v>#NAME?</v>
      </c>
      <c r="S677" s="142" t="e">
        <f ca="1">VLOOKUP(P677,Tabla13[[Aux]:[Infla Bid]],9,FALSE)</f>
        <v>#NAME?</v>
      </c>
      <c r="T677" s="142" t="e">
        <f ca="1">VLOOKUP(P677,Tabla13[[Aux]:[Infla Offer]],13,FALSE)</f>
        <v>#NAME?</v>
      </c>
      <c r="U677" s="143" t="e">
        <f t="shared" ca="1" si="128"/>
        <v>#NAME?</v>
      </c>
      <c r="V677" s="143" t="e">
        <f t="shared" ca="1" si="129"/>
        <v>#NAME?</v>
      </c>
      <c r="W677" s="143" t="e">
        <f t="shared" ca="1" si="127"/>
        <v>#NAME?</v>
      </c>
      <c r="X677" s="146" t="e">
        <f t="shared" ca="1" si="130"/>
        <v>#NAME?</v>
      </c>
      <c r="Y677" s="146" t="e">
        <f t="shared" ca="1" si="131"/>
        <v>#NAME?</v>
      </c>
      <c r="Z677" s="146" t="e">
        <f t="shared" ca="1" si="132"/>
        <v>#NAME?</v>
      </c>
      <c r="AF677" s="13"/>
    </row>
    <row r="678" spans="14:32" ht="15">
      <c r="N678" s="138">
        <v>574</v>
      </c>
      <c r="O678" s="139">
        <f t="shared" ca="1" si="124"/>
        <v>45398</v>
      </c>
      <c r="P678" s="140">
        <f t="shared" ca="1" si="125"/>
        <v>1</v>
      </c>
      <c r="Q678" s="141" t="e">
        <f t="shared" ca="1" si="126"/>
        <v>#NAME?</v>
      </c>
      <c r="R678" s="138" t="e">
        <f ca="1">VLOOKUP(P678,Tabla13[[Aux]:[Dias Mes]],5,FALSE)</f>
        <v>#NAME?</v>
      </c>
      <c r="S678" s="142" t="e">
        <f ca="1">VLOOKUP(P678,Tabla13[[Aux]:[Infla Bid]],9,FALSE)</f>
        <v>#NAME?</v>
      </c>
      <c r="T678" s="142" t="e">
        <f ca="1">VLOOKUP(P678,Tabla13[[Aux]:[Infla Offer]],13,FALSE)</f>
        <v>#NAME?</v>
      </c>
      <c r="U678" s="143" t="e">
        <f t="shared" ca="1" si="128"/>
        <v>#NAME?</v>
      </c>
      <c r="V678" s="143" t="e">
        <f t="shared" ca="1" si="129"/>
        <v>#NAME?</v>
      </c>
      <c r="W678" s="143" t="e">
        <f t="shared" ca="1" si="127"/>
        <v>#NAME?</v>
      </c>
      <c r="X678" s="146" t="e">
        <f t="shared" ca="1" si="130"/>
        <v>#NAME?</v>
      </c>
      <c r="Y678" s="146" t="e">
        <f t="shared" ca="1" si="131"/>
        <v>#NAME?</v>
      </c>
      <c r="Z678" s="146" t="e">
        <f t="shared" ca="1" si="132"/>
        <v>#NAME?</v>
      </c>
      <c r="AF678" s="13"/>
    </row>
    <row r="679" spans="14:32" ht="15">
      <c r="N679" s="138">
        <v>575</v>
      </c>
      <c r="O679" s="139">
        <f t="shared" ca="1" si="124"/>
        <v>45399</v>
      </c>
      <c r="P679" s="140">
        <f t="shared" ca="1" si="125"/>
        <v>1</v>
      </c>
      <c r="Q679" s="141" t="e">
        <f t="shared" ca="1" si="126"/>
        <v>#NAME?</v>
      </c>
      <c r="R679" s="138" t="e">
        <f ca="1">VLOOKUP(P679,Tabla13[[Aux]:[Dias Mes]],5,FALSE)</f>
        <v>#NAME?</v>
      </c>
      <c r="S679" s="142" t="e">
        <f ca="1">VLOOKUP(P679,Tabla13[[Aux]:[Infla Bid]],9,FALSE)</f>
        <v>#NAME?</v>
      </c>
      <c r="T679" s="142" t="e">
        <f ca="1">VLOOKUP(P679,Tabla13[[Aux]:[Infla Offer]],13,FALSE)</f>
        <v>#NAME?</v>
      </c>
      <c r="U679" s="143" t="e">
        <f t="shared" ca="1" si="128"/>
        <v>#NAME?</v>
      </c>
      <c r="V679" s="143" t="e">
        <f t="shared" ca="1" si="129"/>
        <v>#NAME?</v>
      </c>
      <c r="W679" s="143" t="e">
        <f t="shared" ca="1" si="127"/>
        <v>#NAME?</v>
      </c>
      <c r="X679" s="146" t="e">
        <f t="shared" ca="1" si="130"/>
        <v>#NAME?</v>
      </c>
      <c r="Y679" s="146" t="e">
        <f t="shared" ca="1" si="131"/>
        <v>#NAME?</v>
      </c>
      <c r="Z679" s="146" t="e">
        <f t="shared" ca="1" si="132"/>
        <v>#NAME?</v>
      </c>
      <c r="AF679" s="13"/>
    </row>
    <row r="680" spans="14:32" ht="15">
      <c r="N680" s="138">
        <v>576</v>
      </c>
      <c r="O680" s="139">
        <f t="shared" ref="O680:O743" ca="1" si="133">+N680+TODAY()+$O$102</f>
        <v>45400</v>
      </c>
      <c r="P680" s="140">
        <f t="shared" ref="P680:P743" ca="1" si="134">IF(DAY(O680)=9,MATCH(O680,$Q$75:$Q$100,1)-1,IFERROR(MATCH(O680,$Q$75:$Q$100,1),0))</f>
        <v>1</v>
      </c>
      <c r="Q680" s="141" t="e">
        <f t="shared" ref="Q680:Q743" ca="1" si="135">R680-(VLOOKUP(P680,$O$75:$Q$100,3,FALSE)-O680)</f>
        <v>#NAME?</v>
      </c>
      <c r="R680" s="138" t="e">
        <f ca="1">VLOOKUP(P680,Tabla13[[Aux]:[Dias Mes]],5,FALSE)</f>
        <v>#NAME?</v>
      </c>
      <c r="S680" s="142" t="e">
        <f ca="1">VLOOKUP(P680,Tabla13[[Aux]:[Infla Bid]],9,FALSE)</f>
        <v>#NAME?</v>
      </c>
      <c r="T680" s="142" t="e">
        <f ca="1">VLOOKUP(P680,Tabla13[[Aux]:[Infla Offer]],13,FALSE)</f>
        <v>#NAME?</v>
      </c>
      <c r="U680" s="143" t="e">
        <f t="shared" ca="1" si="128"/>
        <v>#NAME?</v>
      </c>
      <c r="V680" s="143" t="e">
        <f t="shared" ca="1" si="129"/>
        <v>#NAME?</v>
      </c>
      <c r="W680" s="143" t="e">
        <f t="shared" ref="W680:W743" ca="1" si="136">AVERAGE(U680:V680)</f>
        <v>#NAME?</v>
      </c>
      <c r="X680" s="146" t="e">
        <f t="shared" ca="1" si="130"/>
        <v>#NAME?</v>
      </c>
      <c r="Y680" s="146" t="e">
        <f t="shared" ca="1" si="131"/>
        <v>#NAME?</v>
      </c>
      <c r="Z680" s="146" t="e">
        <f t="shared" ca="1" si="132"/>
        <v>#NAME?</v>
      </c>
      <c r="AF680" s="13"/>
    </row>
    <row r="681" spans="14:32" ht="15">
      <c r="N681" s="138">
        <v>577</v>
      </c>
      <c r="O681" s="139">
        <f t="shared" ca="1" si="133"/>
        <v>45401</v>
      </c>
      <c r="P681" s="140">
        <f t="shared" ca="1" si="134"/>
        <v>1</v>
      </c>
      <c r="Q681" s="141" t="e">
        <f t="shared" ca="1" si="135"/>
        <v>#NAME?</v>
      </c>
      <c r="R681" s="138" t="e">
        <f ca="1">VLOOKUP(P681,Tabla13[[Aux]:[Dias Mes]],5,FALSE)</f>
        <v>#NAME?</v>
      </c>
      <c r="S681" s="142" t="e">
        <f ca="1">VLOOKUP(P681,Tabla13[[Aux]:[Infla Bid]],9,FALSE)</f>
        <v>#NAME?</v>
      </c>
      <c r="T681" s="142" t="e">
        <f ca="1">VLOOKUP(P681,Tabla13[[Aux]:[Infla Offer]],13,FALSE)</f>
        <v>#NAME?</v>
      </c>
      <c r="U681" s="143" t="e">
        <f t="shared" ref="U681:U744" ca="1" si="137">U680*(1+S681)^(1/R681)</f>
        <v>#NAME?</v>
      </c>
      <c r="V681" s="143" t="e">
        <f t="shared" ref="V681:V744" ca="1" si="138">V680*(1+T681)^(1/R681)</f>
        <v>#NAME?</v>
      </c>
      <c r="W681" s="143" t="e">
        <f t="shared" ca="1" si="136"/>
        <v>#NAME?</v>
      </c>
      <c r="X681" s="146" t="e">
        <f t="shared" ref="X681:X744" ca="1" si="139">(U681/$U$104-1)*360/N681</f>
        <v>#NAME?</v>
      </c>
      <c r="Y681" s="146" t="e">
        <f t="shared" ref="Y681:Y744" ca="1" si="140">(V681/$V$104-1)*360/N681</f>
        <v>#NAME?</v>
      </c>
      <c r="Z681" s="146" t="e">
        <f t="shared" ref="Z681:Z744" ca="1" si="141">+(Y681+X681)/2</f>
        <v>#NAME?</v>
      </c>
      <c r="AF681" s="13"/>
    </row>
    <row r="682" spans="14:32" ht="15">
      <c r="N682" s="138">
        <v>578</v>
      </c>
      <c r="O682" s="139">
        <f t="shared" ca="1" si="133"/>
        <v>45402</v>
      </c>
      <c r="P682" s="140">
        <f t="shared" ca="1" si="134"/>
        <v>1</v>
      </c>
      <c r="Q682" s="141" t="e">
        <f t="shared" ca="1" si="135"/>
        <v>#NAME?</v>
      </c>
      <c r="R682" s="138" t="e">
        <f ca="1">VLOOKUP(P682,Tabla13[[Aux]:[Dias Mes]],5,FALSE)</f>
        <v>#NAME?</v>
      </c>
      <c r="S682" s="142" t="e">
        <f ca="1">VLOOKUP(P682,Tabla13[[Aux]:[Infla Bid]],9,FALSE)</f>
        <v>#NAME?</v>
      </c>
      <c r="T682" s="142" t="e">
        <f ca="1">VLOOKUP(P682,Tabla13[[Aux]:[Infla Offer]],13,FALSE)</f>
        <v>#NAME?</v>
      </c>
      <c r="U682" s="143" t="e">
        <f t="shared" ca="1" si="137"/>
        <v>#NAME?</v>
      </c>
      <c r="V682" s="143" t="e">
        <f t="shared" ca="1" si="138"/>
        <v>#NAME?</v>
      </c>
      <c r="W682" s="143" t="e">
        <f t="shared" ca="1" si="136"/>
        <v>#NAME?</v>
      </c>
      <c r="X682" s="146" t="e">
        <f t="shared" ca="1" si="139"/>
        <v>#NAME?</v>
      </c>
      <c r="Y682" s="146" t="e">
        <f t="shared" ca="1" si="140"/>
        <v>#NAME?</v>
      </c>
      <c r="Z682" s="146" t="e">
        <f t="shared" ca="1" si="141"/>
        <v>#NAME?</v>
      </c>
      <c r="AF682" s="13"/>
    </row>
    <row r="683" spans="14:32" ht="15">
      <c r="N683" s="138">
        <v>579</v>
      </c>
      <c r="O683" s="139">
        <f t="shared" ca="1" si="133"/>
        <v>45403</v>
      </c>
      <c r="P683" s="140">
        <f t="shared" ca="1" si="134"/>
        <v>1</v>
      </c>
      <c r="Q683" s="141" t="e">
        <f t="shared" ca="1" si="135"/>
        <v>#NAME?</v>
      </c>
      <c r="R683" s="138" t="e">
        <f ca="1">VLOOKUP(P683,Tabla13[[Aux]:[Dias Mes]],5,FALSE)</f>
        <v>#NAME?</v>
      </c>
      <c r="S683" s="142" t="e">
        <f ca="1">VLOOKUP(P683,Tabla13[[Aux]:[Infla Bid]],9,FALSE)</f>
        <v>#NAME?</v>
      </c>
      <c r="T683" s="142" t="e">
        <f ca="1">VLOOKUP(P683,Tabla13[[Aux]:[Infla Offer]],13,FALSE)</f>
        <v>#NAME?</v>
      </c>
      <c r="U683" s="143" t="e">
        <f t="shared" ca="1" si="137"/>
        <v>#NAME?</v>
      </c>
      <c r="V683" s="143" t="e">
        <f t="shared" ca="1" si="138"/>
        <v>#NAME?</v>
      </c>
      <c r="W683" s="143" t="e">
        <f t="shared" ca="1" si="136"/>
        <v>#NAME?</v>
      </c>
      <c r="X683" s="146" t="e">
        <f t="shared" ca="1" si="139"/>
        <v>#NAME?</v>
      </c>
      <c r="Y683" s="146" t="e">
        <f t="shared" ca="1" si="140"/>
        <v>#NAME?</v>
      </c>
      <c r="Z683" s="146" t="e">
        <f t="shared" ca="1" si="141"/>
        <v>#NAME?</v>
      </c>
      <c r="AF683" s="13"/>
    </row>
    <row r="684" spans="14:32" ht="15">
      <c r="N684" s="138">
        <v>580</v>
      </c>
      <c r="O684" s="139">
        <f t="shared" ca="1" si="133"/>
        <v>45404</v>
      </c>
      <c r="P684" s="140">
        <f t="shared" ca="1" si="134"/>
        <v>1</v>
      </c>
      <c r="Q684" s="141" t="e">
        <f t="shared" ca="1" si="135"/>
        <v>#NAME?</v>
      </c>
      <c r="R684" s="138" t="e">
        <f ca="1">VLOOKUP(P684,Tabla13[[Aux]:[Dias Mes]],5,FALSE)</f>
        <v>#NAME?</v>
      </c>
      <c r="S684" s="142" t="e">
        <f ca="1">VLOOKUP(P684,Tabla13[[Aux]:[Infla Bid]],9,FALSE)</f>
        <v>#NAME?</v>
      </c>
      <c r="T684" s="142" t="e">
        <f ca="1">VLOOKUP(P684,Tabla13[[Aux]:[Infla Offer]],13,FALSE)</f>
        <v>#NAME?</v>
      </c>
      <c r="U684" s="143" t="e">
        <f t="shared" ca="1" si="137"/>
        <v>#NAME?</v>
      </c>
      <c r="V684" s="143" t="e">
        <f t="shared" ca="1" si="138"/>
        <v>#NAME?</v>
      </c>
      <c r="W684" s="143" t="e">
        <f t="shared" ca="1" si="136"/>
        <v>#NAME?</v>
      </c>
      <c r="X684" s="146" t="e">
        <f t="shared" ca="1" si="139"/>
        <v>#NAME?</v>
      </c>
      <c r="Y684" s="146" t="e">
        <f t="shared" ca="1" si="140"/>
        <v>#NAME?</v>
      </c>
      <c r="Z684" s="146" t="e">
        <f t="shared" ca="1" si="141"/>
        <v>#NAME?</v>
      </c>
      <c r="AF684" s="13"/>
    </row>
    <row r="685" spans="14:32" ht="15">
      <c r="N685" s="138">
        <v>581</v>
      </c>
      <c r="O685" s="139">
        <f t="shared" ca="1" si="133"/>
        <v>45405</v>
      </c>
      <c r="P685" s="140">
        <f t="shared" ca="1" si="134"/>
        <v>1</v>
      </c>
      <c r="Q685" s="141" t="e">
        <f t="shared" ca="1" si="135"/>
        <v>#NAME?</v>
      </c>
      <c r="R685" s="138" t="e">
        <f ca="1">VLOOKUP(P685,Tabla13[[Aux]:[Dias Mes]],5,FALSE)</f>
        <v>#NAME?</v>
      </c>
      <c r="S685" s="142" t="e">
        <f ca="1">VLOOKUP(P685,Tabla13[[Aux]:[Infla Bid]],9,FALSE)</f>
        <v>#NAME?</v>
      </c>
      <c r="T685" s="142" t="e">
        <f ca="1">VLOOKUP(P685,Tabla13[[Aux]:[Infla Offer]],13,FALSE)</f>
        <v>#NAME?</v>
      </c>
      <c r="U685" s="143" t="e">
        <f t="shared" ca="1" si="137"/>
        <v>#NAME?</v>
      </c>
      <c r="V685" s="143" t="e">
        <f t="shared" ca="1" si="138"/>
        <v>#NAME?</v>
      </c>
      <c r="W685" s="143" t="e">
        <f t="shared" ca="1" si="136"/>
        <v>#NAME?</v>
      </c>
      <c r="X685" s="146" t="e">
        <f t="shared" ca="1" si="139"/>
        <v>#NAME?</v>
      </c>
      <c r="Y685" s="146" t="e">
        <f t="shared" ca="1" si="140"/>
        <v>#NAME?</v>
      </c>
      <c r="Z685" s="146" t="e">
        <f t="shared" ca="1" si="141"/>
        <v>#NAME?</v>
      </c>
      <c r="AF685" s="13"/>
    </row>
    <row r="686" spans="14:32" ht="15">
      <c r="N686" s="138">
        <v>582</v>
      </c>
      <c r="O686" s="139">
        <f t="shared" ca="1" si="133"/>
        <v>45406</v>
      </c>
      <c r="P686" s="140">
        <f t="shared" ca="1" si="134"/>
        <v>1</v>
      </c>
      <c r="Q686" s="141" t="e">
        <f t="shared" ca="1" si="135"/>
        <v>#NAME?</v>
      </c>
      <c r="R686" s="138" t="e">
        <f ca="1">VLOOKUP(P686,Tabla13[[Aux]:[Dias Mes]],5,FALSE)</f>
        <v>#NAME?</v>
      </c>
      <c r="S686" s="142" t="e">
        <f ca="1">VLOOKUP(P686,Tabla13[[Aux]:[Infla Bid]],9,FALSE)</f>
        <v>#NAME?</v>
      </c>
      <c r="T686" s="142" t="e">
        <f ca="1">VLOOKUP(P686,Tabla13[[Aux]:[Infla Offer]],13,FALSE)</f>
        <v>#NAME?</v>
      </c>
      <c r="U686" s="143" t="e">
        <f t="shared" ca="1" si="137"/>
        <v>#NAME?</v>
      </c>
      <c r="V686" s="143" t="e">
        <f t="shared" ca="1" si="138"/>
        <v>#NAME?</v>
      </c>
      <c r="W686" s="143" t="e">
        <f t="shared" ca="1" si="136"/>
        <v>#NAME?</v>
      </c>
      <c r="X686" s="146" t="e">
        <f t="shared" ca="1" si="139"/>
        <v>#NAME?</v>
      </c>
      <c r="Y686" s="146" t="e">
        <f t="shared" ca="1" si="140"/>
        <v>#NAME?</v>
      </c>
      <c r="Z686" s="146" t="e">
        <f t="shared" ca="1" si="141"/>
        <v>#NAME?</v>
      </c>
      <c r="AF686" s="13"/>
    </row>
    <row r="687" spans="14:32" ht="15">
      <c r="N687" s="138">
        <v>583</v>
      </c>
      <c r="O687" s="139">
        <f t="shared" ca="1" si="133"/>
        <v>45407</v>
      </c>
      <c r="P687" s="140">
        <f t="shared" ca="1" si="134"/>
        <v>1</v>
      </c>
      <c r="Q687" s="141" t="e">
        <f t="shared" ca="1" si="135"/>
        <v>#NAME?</v>
      </c>
      <c r="R687" s="138" t="e">
        <f ca="1">VLOOKUP(P687,Tabla13[[Aux]:[Dias Mes]],5,FALSE)</f>
        <v>#NAME?</v>
      </c>
      <c r="S687" s="142" t="e">
        <f ca="1">VLOOKUP(P687,Tabla13[[Aux]:[Infla Bid]],9,FALSE)</f>
        <v>#NAME?</v>
      </c>
      <c r="T687" s="142" t="e">
        <f ca="1">VLOOKUP(P687,Tabla13[[Aux]:[Infla Offer]],13,FALSE)</f>
        <v>#NAME?</v>
      </c>
      <c r="U687" s="143" t="e">
        <f t="shared" ca="1" si="137"/>
        <v>#NAME?</v>
      </c>
      <c r="V687" s="143" t="e">
        <f t="shared" ca="1" si="138"/>
        <v>#NAME?</v>
      </c>
      <c r="W687" s="143" t="e">
        <f t="shared" ca="1" si="136"/>
        <v>#NAME?</v>
      </c>
      <c r="X687" s="146" t="e">
        <f t="shared" ca="1" si="139"/>
        <v>#NAME?</v>
      </c>
      <c r="Y687" s="146" t="e">
        <f t="shared" ca="1" si="140"/>
        <v>#NAME?</v>
      </c>
      <c r="Z687" s="146" t="e">
        <f t="shared" ca="1" si="141"/>
        <v>#NAME?</v>
      </c>
      <c r="AF687" s="13"/>
    </row>
    <row r="688" spans="14:32" ht="15">
      <c r="N688" s="138">
        <v>584</v>
      </c>
      <c r="O688" s="139">
        <f t="shared" ca="1" si="133"/>
        <v>45408</v>
      </c>
      <c r="P688" s="140">
        <f t="shared" ca="1" si="134"/>
        <v>1</v>
      </c>
      <c r="Q688" s="141" t="e">
        <f t="shared" ca="1" si="135"/>
        <v>#NAME?</v>
      </c>
      <c r="R688" s="138" t="e">
        <f ca="1">VLOOKUP(P688,Tabla13[[Aux]:[Dias Mes]],5,FALSE)</f>
        <v>#NAME?</v>
      </c>
      <c r="S688" s="142" t="e">
        <f ca="1">VLOOKUP(P688,Tabla13[[Aux]:[Infla Bid]],9,FALSE)</f>
        <v>#NAME?</v>
      </c>
      <c r="T688" s="142" t="e">
        <f ca="1">VLOOKUP(P688,Tabla13[[Aux]:[Infla Offer]],13,FALSE)</f>
        <v>#NAME?</v>
      </c>
      <c r="U688" s="143" t="e">
        <f t="shared" ca="1" si="137"/>
        <v>#NAME?</v>
      </c>
      <c r="V688" s="143" t="e">
        <f t="shared" ca="1" si="138"/>
        <v>#NAME?</v>
      </c>
      <c r="W688" s="143" t="e">
        <f t="shared" ca="1" si="136"/>
        <v>#NAME?</v>
      </c>
      <c r="X688" s="146" t="e">
        <f t="shared" ca="1" si="139"/>
        <v>#NAME?</v>
      </c>
      <c r="Y688" s="146" t="e">
        <f t="shared" ca="1" si="140"/>
        <v>#NAME?</v>
      </c>
      <c r="Z688" s="146" t="e">
        <f t="shared" ca="1" si="141"/>
        <v>#NAME?</v>
      </c>
      <c r="AF688" s="13"/>
    </row>
    <row r="689" spans="14:32" ht="15">
      <c r="N689" s="138">
        <v>585</v>
      </c>
      <c r="O689" s="139">
        <f t="shared" ca="1" si="133"/>
        <v>45409</v>
      </c>
      <c r="P689" s="140">
        <f t="shared" ca="1" si="134"/>
        <v>1</v>
      </c>
      <c r="Q689" s="141" t="e">
        <f t="shared" ca="1" si="135"/>
        <v>#NAME?</v>
      </c>
      <c r="R689" s="138" t="e">
        <f ca="1">VLOOKUP(P689,Tabla13[[Aux]:[Dias Mes]],5,FALSE)</f>
        <v>#NAME?</v>
      </c>
      <c r="S689" s="142" t="e">
        <f ca="1">VLOOKUP(P689,Tabla13[[Aux]:[Infla Bid]],9,FALSE)</f>
        <v>#NAME?</v>
      </c>
      <c r="T689" s="142" t="e">
        <f ca="1">VLOOKUP(P689,Tabla13[[Aux]:[Infla Offer]],13,FALSE)</f>
        <v>#NAME?</v>
      </c>
      <c r="U689" s="143" t="e">
        <f t="shared" ca="1" si="137"/>
        <v>#NAME?</v>
      </c>
      <c r="V689" s="143" t="e">
        <f t="shared" ca="1" si="138"/>
        <v>#NAME?</v>
      </c>
      <c r="W689" s="143" t="e">
        <f t="shared" ca="1" si="136"/>
        <v>#NAME?</v>
      </c>
      <c r="X689" s="146" t="e">
        <f t="shared" ca="1" si="139"/>
        <v>#NAME?</v>
      </c>
      <c r="Y689" s="146" t="e">
        <f t="shared" ca="1" si="140"/>
        <v>#NAME?</v>
      </c>
      <c r="Z689" s="146" t="e">
        <f t="shared" ca="1" si="141"/>
        <v>#NAME?</v>
      </c>
      <c r="AF689" s="13"/>
    </row>
    <row r="690" spans="14:32" ht="15">
      <c r="N690" s="138">
        <v>586</v>
      </c>
      <c r="O690" s="139">
        <f t="shared" ca="1" si="133"/>
        <v>45410</v>
      </c>
      <c r="P690" s="140">
        <f t="shared" ca="1" si="134"/>
        <v>1</v>
      </c>
      <c r="Q690" s="141" t="e">
        <f t="shared" ca="1" si="135"/>
        <v>#NAME?</v>
      </c>
      <c r="R690" s="138" t="e">
        <f ca="1">VLOOKUP(P690,Tabla13[[Aux]:[Dias Mes]],5,FALSE)</f>
        <v>#NAME?</v>
      </c>
      <c r="S690" s="142" t="e">
        <f ca="1">VLOOKUP(P690,Tabla13[[Aux]:[Infla Bid]],9,FALSE)</f>
        <v>#NAME?</v>
      </c>
      <c r="T690" s="142" t="e">
        <f ca="1">VLOOKUP(P690,Tabla13[[Aux]:[Infla Offer]],13,FALSE)</f>
        <v>#NAME?</v>
      </c>
      <c r="U690" s="143" t="e">
        <f t="shared" ca="1" si="137"/>
        <v>#NAME?</v>
      </c>
      <c r="V690" s="143" t="e">
        <f t="shared" ca="1" si="138"/>
        <v>#NAME?</v>
      </c>
      <c r="W690" s="143" t="e">
        <f t="shared" ca="1" si="136"/>
        <v>#NAME?</v>
      </c>
      <c r="X690" s="146" t="e">
        <f t="shared" ca="1" si="139"/>
        <v>#NAME?</v>
      </c>
      <c r="Y690" s="146" t="e">
        <f t="shared" ca="1" si="140"/>
        <v>#NAME?</v>
      </c>
      <c r="Z690" s="146" t="e">
        <f t="shared" ca="1" si="141"/>
        <v>#NAME?</v>
      </c>
      <c r="AF690" s="13"/>
    </row>
    <row r="691" spans="14:32" ht="15">
      <c r="N691" s="138">
        <v>587</v>
      </c>
      <c r="O691" s="139">
        <f t="shared" ca="1" si="133"/>
        <v>45411</v>
      </c>
      <c r="P691" s="140">
        <f t="shared" ca="1" si="134"/>
        <v>1</v>
      </c>
      <c r="Q691" s="141" t="e">
        <f t="shared" ca="1" si="135"/>
        <v>#NAME?</v>
      </c>
      <c r="R691" s="138" t="e">
        <f ca="1">VLOOKUP(P691,Tabla13[[Aux]:[Dias Mes]],5,FALSE)</f>
        <v>#NAME?</v>
      </c>
      <c r="S691" s="142" t="e">
        <f ca="1">VLOOKUP(P691,Tabla13[[Aux]:[Infla Bid]],9,FALSE)</f>
        <v>#NAME?</v>
      </c>
      <c r="T691" s="142" t="e">
        <f ca="1">VLOOKUP(P691,Tabla13[[Aux]:[Infla Offer]],13,FALSE)</f>
        <v>#NAME?</v>
      </c>
      <c r="U691" s="143" t="e">
        <f t="shared" ca="1" si="137"/>
        <v>#NAME?</v>
      </c>
      <c r="V691" s="143" t="e">
        <f t="shared" ca="1" si="138"/>
        <v>#NAME?</v>
      </c>
      <c r="W691" s="143" t="e">
        <f t="shared" ca="1" si="136"/>
        <v>#NAME?</v>
      </c>
      <c r="X691" s="146" t="e">
        <f t="shared" ca="1" si="139"/>
        <v>#NAME?</v>
      </c>
      <c r="Y691" s="146" t="e">
        <f t="shared" ca="1" si="140"/>
        <v>#NAME?</v>
      </c>
      <c r="Z691" s="146" t="e">
        <f t="shared" ca="1" si="141"/>
        <v>#NAME?</v>
      </c>
      <c r="AF691" s="13"/>
    </row>
    <row r="692" spans="14:32" ht="15">
      <c r="N692" s="138">
        <v>588</v>
      </c>
      <c r="O692" s="139">
        <f t="shared" ca="1" si="133"/>
        <v>45412</v>
      </c>
      <c r="P692" s="140">
        <f t="shared" ca="1" si="134"/>
        <v>1</v>
      </c>
      <c r="Q692" s="141" t="e">
        <f t="shared" ca="1" si="135"/>
        <v>#NAME?</v>
      </c>
      <c r="R692" s="138" t="e">
        <f ca="1">VLOOKUP(P692,Tabla13[[Aux]:[Dias Mes]],5,FALSE)</f>
        <v>#NAME?</v>
      </c>
      <c r="S692" s="142" t="e">
        <f ca="1">VLOOKUP(P692,Tabla13[[Aux]:[Infla Bid]],9,FALSE)</f>
        <v>#NAME?</v>
      </c>
      <c r="T692" s="142" t="e">
        <f ca="1">VLOOKUP(P692,Tabla13[[Aux]:[Infla Offer]],13,FALSE)</f>
        <v>#NAME?</v>
      </c>
      <c r="U692" s="143" t="e">
        <f t="shared" ca="1" si="137"/>
        <v>#NAME?</v>
      </c>
      <c r="V692" s="143" t="e">
        <f t="shared" ca="1" si="138"/>
        <v>#NAME?</v>
      </c>
      <c r="W692" s="143" t="e">
        <f t="shared" ca="1" si="136"/>
        <v>#NAME?</v>
      </c>
      <c r="X692" s="146" t="e">
        <f t="shared" ca="1" si="139"/>
        <v>#NAME?</v>
      </c>
      <c r="Y692" s="146" t="e">
        <f t="shared" ca="1" si="140"/>
        <v>#NAME?</v>
      </c>
      <c r="Z692" s="146" t="e">
        <f t="shared" ca="1" si="141"/>
        <v>#NAME?</v>
      </c>
      <c r="AF692" s="13"/>
    </row>
    <row r="693" spans="14:32" ht="15">
      <c r="N693" s="138">
        <v>589</v>
      </c>
      <c r="O693" s="139">
        <f t="shared" ca="1" si="133"/>
        <v>45413</v>
      </c>
      <c r="P693" s="140">
        <f t="shared" ca="1" si="134"/>
        <v>1</v>
      </c>
      <c r="Q693" s="141" t="e">
        <f t="shared" ca="1" si="135"/>
        <v>#NAME?</v>
      </c>
      <c r="R693" s="138" t="e">
        <f ca="1">VLOOKUP(P693,Tabla13[[Aux]:[Dias Mes]],5,FALSE)</f>
        <v>#NAME?</v>
      </c>
      <c r="S693" s="142" t="e">
        <f ca="1">VLOOKUP(P693,Tabla13[[Aux]:[Infla Bid]],9,FALSE)</f>
        <v>#NAME?</v>
      </c>
      <c r="T693" s="142" t="e">
        <f ca="1">VLOOKUP(P693,Tabla13[[Aux]:[Infla Offer]],13,FALSE)</f>
        <v>#NAME?</v>
      </c>
      <c r="U693" s="143" t="e">
        <f t="shared" ca="1" si="137"/>
        <v>#NAME?</v>
      </c>
      <c r="V693" s="143" t="e">
        <f t="shared" ca="1" si="138"/>
        <v>#NAME?</v>
      </c>
      <c r="W693" s="143" t="e">
        <f t="shared" ca="1" si="136"/>
        <v>#NAME?</v>
      </c>
      <c r="X693" s="146" t="e">
        <f t="shared" ca="1" si="139"/>
        <v>#NAME?</v>
      </c>
      <c r="Y693" s="146" t="e">
        <f t="shared" ca="1" si="140"/>
        <v>#NAME?</v>
      </c>
      <c r="Z693" s="146" t="e">
        <f t="shared" ca="1" si="141"/>
        <v>#NAME?</v>
      </c>
      <c r="AF693" s="13"/>
    </row>
    <row r="694" spans="14:32" ht="15">
      <c r="N694" s="138">
        <v>590</v>
      </c>
      <c r="O694" s="139">
        <f t="shared" ca="1" si="133"/>
        <v>45414</v>
      </c>
      <c r="P694" s="140">
        <f t="shared" ca="1" si="134"/>
        <v>1</v>
      </c>
      <c r="Q694" s="141" t="e">
        <f t="shared" ca="1" si="135"/>
        <v>#NAME?</v>
      </c>
      <c r="R694" s="138" t="e">
        <f ca="1">VLOOKUP(P694,Tabla13[[Aux]:[Dias Mes]],5,FALSE)</f>
        <v>#NAME?</v>
      </c>
      <c r="S694" s="142" t="e">
        <f ca="1">VLOOKUP(P694,Tabla13[[Aux]:[Infla Bid]],9,FALSE)</f>
        <v>#NAME?</v>
      </c>
      <c r="T694" s="142" t="e">
        <f ca="1">VLOOKUP(P694,Tabla13[[Aux]:[Infla Offer]],13,FALSE)</f>
        <v>#NAME?</v>
      </c>
      <c r="U694" s="143" t="e">
        <f t="shared" ca="1" si="137"/>
        <v>#NAME?</v>
      </c>
      <c r="V694" s="143" t="e">
        <f t="shared" ca="1" si="138"/>
        <v>#NAME?</v>
      </c>
      <c r="W694" s="143" t="e">
        <f t="shared" ca="1" si="136"/>
        <v>#NAME?</v>
      </c>
      <c r="X694" s="146" t="e">
        <f t="shared" ca="1" si="139"/>
        <v>#NAME?</v>
      </c>
      <c r="Y694" s="146" t="e">
        <f t="shared" ca="1" si="140"/>
        <v>#NAME?</v>
      </c>
      <c r="Z694" s="146" t="e">
        <f t="shared" ca="1" si="141"/>
        <v>#NAME?</v>
      </c>
      <c r="AF694" s="13"/>
    </row>
    <row r="695" spans="14:32" ht="15">
      <c r="N695" s="138">
        <v>591</v>
      </c>
      <c r="O695" s="139">
        <f t="shared" ca="1" si="133"/>
        <v>45415</v>
      </c>
      <c r="P695" s="140">
        <f t="shared" ca="1" si="134"/>
        <v>1</v>
      </c>
      <c r="Q695" s="141" t="e">
        <f t="shared" ca="1" si="135"/>
        <v>#NAME?</v>
      </c>
      <c r="R695" s="138" t="e">
        <f ca="1">VLOOKUP(P695,Tabla13[[Aux]:[Dias Mes]],5,FALSE)</f>
        <v>#NAME?</v>
      </c>
      <c r="S695" s="142" t="e">
        <f ca="1">VLOOKUP(P695,Tabla13[[Aux]:[Infla Bid]],9,FALSE)</f>
        <v>#NAME?</v>
      </c>
      <c r="T695" s="142" t="e">
        <f ca="1">VLOOKUP(P695,Tabla13[[Aux]:[Infla Offer]],13,FALSE)</f>
        <v>#NAME?</v>
      </c>
      <c r="U695" s="143" t="e">
        <f t="shared" ca="1" si="137"/>
        <v>#NAME?</v>
      </c>
      <c r="V695" s="143" t="e">
        <f t="shared" ca="1" si="138"/>
        <v>#NAME?</v>
      </c>
      <c r="W695" s="143" t="e">
        <f t="shared" ca="1" si="136"/>
        <v>#NAME?</v>
      </c>
      <c r="X695" s="146" t="e">
        <f t="shared" ca="1" si="139"/>
        <v>#NAME?</v>
      </c>
      <c r="Y695" s="146" t="e">
        <f t="shared" ca="1" si="140"/>
        <v>#NAME?</v>
      </c>
      <c r="Z695" s="146" t="e">
        <f t="shared" ca="1" si="141"/>
        <v>#NAME?</v>
      </c>
      <c r="AF695" s="13"/>
    </row>
    <row r="696" spans="14:32" ht="15">
      <c r="N696" s="138">
        <v>592</v>
      </c>
      <c r="O696" s="139">
        <f t="shared" ca="1" si="133"/>
        <v>45416</v>
      </c>
      <c r="P696" s="140">
        <f t="shared" ca="1" si="134"/>
        <v>1</v>
      </c>
      <c r="Q696" s="141" t="e">
        <f t="shared" ca="1" si="135"/>
        <v>#NAME?</v>
      </c>
      <c r="R696" s="138" t="e">
        <f ca="1">VLOOKUP(P696,Tabla13[[Aux]:[Dias Mes]],5,FALSE)</f>
        <v>#NAME?</v>
      </c>
      <c r="S696" s="142" t="e">
        <f ca="1">VLOOKUP(P696,Tabla13[[Aux]:[Infla Bid]],9,FALSE)</f>
        <v>#NAME?</v>
      </c>
      <c r="T696" s="142" t="e">
        <f ca="1">VLOOKUP(P696,Tabla13[[Aux]:[Infla Offer]],13,FALSE)</f>
        <v>#NAME?</v>
      </c>
      <c r="U696" s="143" t="e">
        <f t="shared" ca="1" si="137"/>
        <v>#NAME?</v>
      </c>
      <c r="V696" s="143" t="e">
        <f t="shared" ca="1" si="138"/>
        <v>#NAME?</v>
      </c>
      <c r="W696" s="143" t="e">
        <f t="shared" ca="1" si="136"/>
        <v>#NAME?</v>
      </c>
      <c r="X696" s="146" t="e">
        <f t="shared" ca="1" si="139"/>
        <v>#NAME?</v>
      </c>
      <c r="Y696" s="146" t="e">
        <f t="shared" ca="1" si="140"/>
        <v>#NAME?</v>
      </c>
      <c r="Z696" s="146" t="e">
        <f t="shared" ca="1" si="141"/>
        <v>#NAME?</v>
      </c>
      <c r="AF696" s="13"/>
    </row>
    <row r="697" spans="14:32" ht="15">
      <c r="N697" s="138">
        <v>593</v>
      </c>
      <c r="O697" s="139">
        <f t="shared" ca="1" si="133"/>
        <v>45417</v>
      </c>
      <c r="P697" s="140">
        <f t="shared" ca="1" si="134"/>
        <v>1</v>
      </c>
      <c r="Q697" s="141" t="e">
        <f t="shared" ca="1" si="135"/>
        <v>#NAME?</v>
      </c>
      <c r="R697" s="138" t="e">
        <f ca="1">VLOOKUP(P697,Tabla13[[Aux]:[Dias Mes]],5,FALSE)</f>
        <v>#NAME?</v>
      </c>
      <c r="S697" s="142" t="e">
        <f ca="1">VLOOKUP(P697,Tabla13[[Aux]:[Infla Bid]],9,FALSE)</f>
        <v>#NAME?</v>
      </c>
      <c r="T697" s="142" t="e">
        <f ca="1">VLOOKUP(P697,Tabla13[[Aux]:[Infla Offer]],13,FALSE)</f>
        <v>#NAME?</v>
      </c>
      <c r="U697" s="143" t="e">
        <f t="shared" ca="1" si="137"/>
        <v>#NAME?</v>
      </c>
      <c r="V697" s="143" t="e">
        <f t="shared" ca="1" si="138"/>
        <v>#NAME?</v>
      </c>
      <c r="W697" s="143" t="e">
        <f t="shared" ca="1" si="136"/>
        <v>#NAME?</v>
      </c>
      <c r="X697" s="146" t="e">
        <f t="shared" ca="1" si="139"/>
        <v>#NAME?</v>
      </c>
      <c r="Y697" s="146" t="e">
        <f t="shared" ca="1" si="140"/>
        <v>#NAME?</v>
      </c>
      <c r="Z697" s="146" t="e">
        <f t="shared" ca="1" si="141"/>
        <v>#NAME?</v>
      </c>
      <c r="AF697" s="13"/>
    </row>
    <row r="698" spans="14:32" ht="15">
      <c r="N698" s="138">
        <v>594</v>
      </c>
      <c r="O698" s="139">
        <f t="shared" ca="1" si="133"/>
        <v>45418</v>
      </c>
      <c r="P698" s="140">
        <f t="shared" ca="1" si="134"/>
        <v>1</v>
      </c>
      <c r="Q698" s="141" t="e">
        <f t="shared" ca="1" si="135"/>
        <v>#NAME?</v>
      </c>
      <c r="R698" s="138" t="e">
        <f ca="1">VLOOKUP(P698,Tabla13[[Aux]:[Dias Mes]],5,FALSE)</f>
        <v>#NAME?</v>
      </c>
      <c r="S698" s="142" t="e">
        <f ca="1">VLOOKUP(P698,Tabla13[[Aux]:[Infla Bid]],9,FALSE)</f>
        <v>#NAME?</v>
      </c>
      <c r="T698" s="142" t="e">
        <f ca="1">VLOOKUP(P698,Tabla13[[Aux]:[Infla Offer]],13,FALSE)</f>
        <v>#NAME?</v>
      </c>
      <c r="U698" s="143" t="e">
        <f t="shared" ca="1" si="137"/>
        <v>#NAME?</v>
      </c>
      <c r="V698" s="143" t="e">
        <f t="shared" ca="1" si="138"/>
        <v>#NAME?</v>
      </c>
      <c r="W698" s="143" t="e">
        <f t="shared" ca="1" si="136"/>
        <v>#NAME?</v>
      </c>
      <c r="X698" s="146" t="e">
        <f t="shared" ca="1" si="139"/>
        <v>#NAME?</v>
      </c>
      <c r="Y698" s="146" t="e">
        <f t="shared" ca="1" si="140"/>
        <v>#NAME?</v>
      </c>
      <c r="Z698" s="146" t="e">
        <f t="shared" ca="1" si="141"/>
        <v>#NAME?</v>
      </c>
      <c r="AF698" s="13"/>
    </row>
    <row r="699" spans="14:32" ht="15">
      <c r="N699" s="138">
        <v>595</v>
      </c>
      <c r="O699" s="139">
        <f t="shared" ca="1" si="133"/>
        <v>45419</v>
      </c>
      <c r="P699" s="140">
        <f t="shared" ca="1" si="134"/>
        <v>1</v>
      </c>
      <c r="Q699" s="141" t="e">
        <f t="shared" ca="1" si="135"/>
        <v>#NAME?</v>
      </c>
      <c r="R699" s="138" t="e">
        <f ca="1">VLOOKUP(P699,Tabla13[[Aux]:[Dias Mes]],5,FALSE)</f>
        <v>#NAME?</v>
      </c>
      <c r="S699" s="142" t="e">
        <f ca="1">VLOOKUP(P699,Tabla13[[Aux]:[Infla Bid]],9,FALSE)</f>
        <v>#NAME?</v>
      </c>
      <c r="T699" s="142" t="e">
        <f ca="1">VLOOKUP(P699,Tabla13[[Aux]:[Infla Offer]],13,FALSE)</f>
        <v>#NAME?</v>
      </c>
      <c r="U699" s="143" t="e">
        <f t="shared" ca="1" si="137"/>
        <v>#NAME?</v>
      </c>
      <c r="V699" s="143" t="e">
        <f t="shared" ca="1" si="138"/>
        <v>#NAME?</v>
      </c>
      <c r="W699" s="143" t="e">
        <f t="shared" ca="1" si="136"/>
        <v>#NAME?</v>
      </c>
      <c r="X699" s="146" t="e">
        <f t="shared" ca="1" si="139"/>
        <v>#NAME?</v>
      </c>
      <c r="Y699" s="146" t="e">
        <f t="shared" ca="1" si="140"/>
        <v>#NAME?</v>
      </c>
      <c r="Z699" s="146" t="e">
        <f t="shared" ca="1" si="141"/>
        <v>#NAME?</v>
      </c>
      <c r="AF699" s="13"/>
    </row>
    <row r="700" spans="14:32" ht="15">
      <c r="N700" s="138">
        <v>596</v>
      </c>
      <c r="O700" s="139">
        <f t="shared" ca="1" si="133"/>
        <v>45420</v>
      </c>
      <c r="P700" s="140">
        <f t="shared" ca="1" si="134"/>
        <v>1</v>
      </c>
      <c r="Q700" s="141" t="e">
        <f t="shared" ca="1" si="135"/>
        <v>#NAME?</v>
      </c>
      <c r="R700" s="138" t="e">
        <f ca="1">VLOOKUP(P700,Tabla13[[Aux]:[Dias Mes]],5,FALSE)</f>
        <v>#NAME?</v>
      </c>
      <c r="S700" s="142" t="e">
        <f ca="1">VLOOKUP(P700,Tabla13[[Aux]:[Infla Bid]],9,FALSE)</f>
        <v>#NAME?</v>
      </c>
      <c r="T700" s="142" t="e">
        <f ca="1">VLOOKUP(P700,Tabla13[[Aux]:[Infla Offer]],13,FALSE)</f>
        <v>#NAME?</v>
      </c>
      <c r="U700" s="143" t="e">
        <f t="shared" ca="1" si="137"/>
        <v>#NAME?</v>
      </c>
      <c r="V700" s="143" t="e">
        <f t="shared" ca="1" si="138"/>
        <v>#NAME?</v>
      </c>
      <c r="W700" s="143" t="e">
        <f t="shared" ca="1" si="136"/>
        <v>#NAME?</v>
      </c>
      <c r="X700" s="146" t="e">
        <f t="shared" ca="1" si="139"/>
        <v>#NAME?</v>
      </c>
      <c r="Y700" s="146" t="e">
        <f t="shared" ca="1" si="140"/>
        <v>#NAME?</v>
      </c>
      <c r="Z700" s="146" t="e">
        <f t="shared" ca="1" si="141"/>
        <v>#NAME?</v>
      </c>
      <c r="AF700" s="13"/>
    </row>
    <row r="701" spans="14:32" ht="15">
      <c r="N701" s="138">
        <v>597</v>
      </c>
      <c r="O701" s="139">
        <f t="shared" ca="1" si="133"/>
        <v>45421</v>
      </c>
      <c r="P701" s="140">
        <f t="shared" ca="1" si="134"/>
        <v>0</v>
      </c>
      <c r="Q701" s="141">
        <f t="shared" ca="1" si="135"/>
        <v>670</v>
      </c>
      <c r="R701" s="138">
        <f ca="1">VLOOKUP(P701,Tabla13[[Aux]:[Dias Mes]],5,FALSE)</f>
        <v>31</v>
      </c>
      <c r="S701" s="142">
        <f ca="1">VLOOKUP(P701,Tabla13[[Aux]:[Infla Bid]],9,FALSE)</f>
        <v>1.2E-2</v>
      </c>
      <c r="T701" s="142">
        <f ca="1">VLOOKUP(P701,Tabla13[[Aux]:[Infla Offer]],13,FALSE)</f>
        <v>1.2E-2</v>
      </c>
      <c r="U701" s="143" t="e">
        <f t="shared" ca="1" si="137"/>
        <v>#NAME?</v>
      </c>
      <c r="V701" s="143" t="e">
        <f t="shared" ca="1" si="138"/>
        <v>#NAME?</v>
      </c>
      <c r="W701" s="143" t="e">
        <f t="shared" ca="1" si="136"/>
        <v>#NAME?</v>
      </c>
      <c r="X701" s="146" t="e">
        <f t="shared" ca="1" si="139"/>
        <v>#NAME?</v>
      </c>
      <c r="Y701" s="146" t="e">
        <f t="shared" ca="1" si="140"/>
        <v>#NAME?</v>
      </c>
      <c r="Z701" s="146" t="e">
        <f t="shared" ca="1" si="141"/>
        <v>#NAME?</v>
      </c>
      <c r="AF701" s="13"/>
    </row>
    <row r="702" spans="14:32" ht="15">
      <c r="N702" s="138">
        <v>598</v>
      </c>
      <c r="O702" s="139">
        <f t="shared" ca="1" si="133"/>
        <v>45422</v>
      </c>
      <c r="P702" s="140">
        <f t="shared" ca="1" si="134"/>
        <v>1</v>
      </c>
      <c r="Q702" s="141" t="e">
        <f t="shared" ca="1" si="135"/>
        <v>#NAME?</v>
      </c>
      <c r="R702" s="138" t="e">
        <f ca="1">VLOOKUP(P702,Tabla13[[Aux]:[Dias Mes]],5,FALSE)</f>
        <v>#NAME?</v>
      </c>
      <c r="S702" s="142" t="e">
        <f ca="1">VLOOKUP(P702,Tabla13[[Aux]:[Infla Bid]],9,FALSE)</f>
        <v>#NAME?</v>
      </c>
      <c r="T702" s="142" t="e">
        <f ca="1">VLOOKUP(P702,Tabla13[[Aux]:[Infla Offer]],13,FALSE)</f>
        <v>#NAME?</v>
      </c>
      <c r="U702" s="143" t="e">
        <f t="shared" ca="1" si="137"/>
        <v>#NAME?</v>
      </c>
      <c r="V702" s="143" t="e">
        <f t="shared" ca="1" si="138"/>
        <v>#NAME?</v>
      </c>
      <c r="W702" s="143" t="e">
        <f t="shared" ca="1" si="136"/>
        <v>#NAME?</v>
      </c>
      <c r="X702" s="146" t="e">
        <f t="shared" ca="1" si="139"/>
        <v>#NAME?</v>
      </c>
      <c r="Y702" s="146" t="e">
        <f t="shared" ca="1" si="140"/>
        <v>#NAME?</v>
      </c>
      <c r="Z702" s="146" t="e">
        <f t="shared" ca="1" si="141"/>
        <v>#NAME?</v>
      </c>
      <c r="AF702" s="13"/>
    </row>
    <row r="703" spans="14:32" ht="15">
      <c r="N703" s="138">
        <v>599</v>
      </c>
      <c r="O703" s="139">
        <f t="shared" ca="1" si="133"/>
        <v>45423</v>
      </c>
      <c r="P703" s="140">
        <f t="shared" ca="1" si="134"/>
        <v>1</v>
      </c>
      <c r="Q703" s="141" t="e">
        <f t="shared" ca="1" si="135"/>
        <v>#NAME?</v>
      </c>
      <c r="R703" s="138" t="e">
        <f ca="1">VLOOKUP(P703,Tabla13[[Aux]:[Dias Mes]],5,FALSE)</f>
        <v>#NAME?</v>
      </c>
      <c r="S703" s="142" t="e">
        <f ca="1">VLOOKUP(P703,Tabla13[[Aux]:[Infla Bid]],9,FALSE)</f>
        <v>#NAME?</v>
      </c>
      <c r="T703" s="142" t="e">
        <f ca="1">VLOOKUP(P703,Tabla13[[Aux]:[Infla Offer]],13,FALSE)</f>
        <v>#NAME?</v>
      </c>
      <c r="U703" s="143" t="e">
        <f t="shared" ca="1" si="137"/>
        <v>#NAME?</v>
      </c>
      <c r="V703" s="143" t="e">
        <f t="shared" ca="1" si="138"/>
        <v>#NAME?</v>
      </c>
      <c r="W703" s="143" t="e">
        <f t="shared" ca="1" si="136"/>
        <v>#NAME?</v>
      </c>
      <c r="X703" s="146" t="e">
        <f t="shared" ca="1" si="139"/>
        <v>#NAME?</v>
      </c>
      <c r="Y703" s="146" t="e">
        <f t="shared" ca="1" si="140"/>
        <v>#NAME?</v>
      </c>
      <c r="Z703" s="146" t="e">
        <f t="shared" ca="1" si="141"/>
        <v>#NAME?</v>
      </c>
      <c r="AF703" s="13"/>
    </row>
    <row r="704" spans="14:32" ht="15">
      <c r="N704" s="138">
        <v>600</v>
      </c>
      <c r="O704" s="139">
        <f t="shared" ca="1" si="133"/>
        <v>45424</v>
      </c>
      <c r="P704" s="140">
        <f t="shared" ca="1" si="134"/>
        <v>1</v>
      </c>
      <c r="Q704" s="141" t="e">
        <f t="shared" ca="1" si="135"/>
        <v>#NAME?</v>
      </c>
      <c r="R704" s="138" t="e">
        <f ca="1">VLOOKUP(P704,Tabla13[[Aux]:[Dias Mes]],5,FALSE)</f>
        <v>#NAME?</v>
      </c>
      <c r="S704" s="142" t="e">
        <f ca="1">VLOOKUP(P704,Tabla13[[Aux]:[Infla Bid]],9,FALSE)</f>
        <v>#NAME?</v>
      </c>
      <c r="T704" s="142" t="e">
        <f ca="1">VLOOKUP(P704,Tabla13[[Aux]:[Infla Offer]],13,FALSE)</f>
        <v>#NAME?</v>
      </c>
      <c r="U704" s="143" t="e">
        <f t="shared" ca="1" si="137"/>
        <v>#NAME?</v>
      </c>
      <c r="V704" s="143" t="e">
        <f t="shared" ca="1" si="138"/>
        <v>#NAME?</v>
      </c>
      <c r="W704" s="143" t="e">
        <f t="shared" ca="1" si="136"/>
        <v>#NAME?</v>
      </c>
      <c r="X704" s="146" t="e">
        <f t="shared" ca="1" si="139"/>
        <v>#NAME?</v>
      </c>
      <c r="Y704" s="146" t="e">
        <f t="shared" ca="1" si="140"/>
        <v>#NAME?</v>
      </c>
      <c r="Z704" s="146" t="e">
        <f t="shared" ca="1" si="141"/>
        <v>#NAME?</v>
      </c>
      <c r="AF704" s="13"/>
    </row>
    <row r="705" spans="14:32" ht="15">
      <c r="N705" s="138">
        <v>601</v>
      </c>
      <c r="O705" s="139">
        <f t="shared" ca="1" si="133"/>
        <v>45425</v>
      </c>
      <c r="P705" s="140">
        <f t="shared" ca="1" si="134"/>
        <v>1</v>
      </c>
      <c r="Q705" s="141" t="e">
        <f t="shared" ca="1" si="135"/>
        <v>#NAME?</v>
      </c>
      <c r="R705" s="138" t="e">
        <f ca="1">VLOOKUP(P705,Tabla13[[Aux]:[Dias Mes]],5,FALSE)</f>
        <v>#NAME?</v>
      </c>
      <c r="S705" s="142" t="e">
        <f ca="1">VLOOKUP(P705,Tabla13[[Aux]:[Infla Bid]],9,FALSE)</f>
        <v>#NAME?</v>
      </c>
      <c r="T705" s="142" t="e">
        <f ca="1">VLOOKUP(P705,Tabla13[[Aux]:[Infla Offer]],13,FALSE)</f>
        <v>#NAME?</v>
      </c>
      <c r="U705" s="143" t="e">
        <f t="shared" ca="1" si="137"/>
        <v>#NAME?</v>
      </c>
      <c r="V705" s="143" t="e">
        <f t="shared" ca="1" si="138"/>
        <v>#NAME?</v>
      </c>
      <c r="W705" s="143" t="e">
        <f t="shared" ca="1" si="136"/>
        <v>#NAME?</v>
      </c>
      <c r="X705" s="146" t="e">
        <f t="shared" ca="1" si="139"/>
        <v>#NAME?</v>
      </c>
      <c r="Y705" s="146" t="e">
        <f t="shared" ca="1" si="140"/>
        <v>#NAME?</v>
      </c>
      <c r="Z705" s="146" t="e">
        <f t="shared" ca="1" si="141"/>
        <v>#NAME?</v>
      </c>
      <c r="AF705" s="13"/>
    </row>
    <row r="706" spans="14:32" ht="15">
      <c r="N706" s="138">
        <v>602</v>
      </c>
      <c r="O706" s="139">
        <f t="shared" ca="1" si="133"/>
        <v>45426</v>
      </c>
      <c r="P706" s="140">
        <f t="shared" ca="1" si="134"/>
        <v>1</v>
      </c>
      <c r="Q706" s="141" t="e">
        <f t="shared" ca="1" si="135"/>
        <v>#NAME?</v>
      </c>
      <c r="R706" s="138" t="e">
        <f ca="1">VLOOKUP(P706,Tabla13[[Aux]:[Dias Mes]],5,FALSE)</f>
        <v>#NAME?</v>
      </c>
      <c r="S706" s="142" t="e">
        <f ca="1">VLOOKUP(P706,Tabla13[[Aux]:[Infla Bid]],9,FALSE)</f>
        <v>#NAME?</v>
      </c>
      <c r="T706" s="142" t="e">
        <f ca="1">VLOOKUP(P706,Tabla13[[Aux]:[Infla Offer]],13,FALSE)</f>
        <v>#NAME?</v>
      </c>
      <c r="U706" s="143" t="e">
        <f t="shared" ca="1" si="137"/>
        <v>#NAME?</v>
      </c>
      <c r="V706" s="143" t="e">
        <f t="shared" ca="1" si="138"/>
        <v>#NAME?</v>
      </c>
      <c r="W706" s="143" t="e">
        <f t="shared" ca="1" si="136"/>
        <v>#NAME?</v>
      </c>
      <c r="X706" s="146" t="e">
        <f t="shared" ca="1" si="139"/>
        <v>#NAME?</v>
      </c>
      <c r="Y706" s="146" t="e">
        <f t="shared" ca="1" si="140"/>
        <v>#NAME?</v>
      </c>
      <c r="Z706" s="146" t="e">
        <f t="shared" ca="1" si="141"/>
        <v>#NAME?</v>
      </c>
      <c r="AF706" s="13"/>
    </row>
    <row r="707" spans="14:32" ht="15">
      <c r="N707" s="138">
        <v>603</v>
      </c>
      <c r="O707" s="139">
        <f t="shared" ca="1" si="133"/>
        <v>45427</v>
      </c>
      <c r="P707" s="140">
        <f t="shared" ca="1" si="134"/>
        <v>1</v>
      </c>
      <c r="Q707" s="141" t="e">
        <f t="shared" ca="1" si="135"/>
        <v>#NAME?</v>
      </c>
      <c r="R707" s="138" t="e">
        <f ca="1">VLOOKUP(P707,Tabla13[[Aux]:[Dias Mes]],5,FALSE)</f>
        <v>#NAME?</v>
      </c>
      <c r="S707" s="142" t="e">
        <f ca="1">VLOOKUP(P707,Tabla13[[Aux]:[Infla Bid]],9,FALSE)</f>
        <v>#NAME?</v>
      </c>
      <c r="T707" s="142" t="e">
        <f ca="1">VLOOKUP(P707,Tabla13[[Aux]:[Infla Offer]],13,FALSE)</f>
        <v>#NAME?</v>
      </c>
      <c r="U707" s="143" t="e">
        <f t="shared" ca="1" si="137"/>
        <v>#NAME?</v>
      </c>
      <c r="V707" s="143" t="e">
        <f t="shared" ca="1" si="138"/>
        <v>#NAME?</v>
      </c>
      <c r="W707" s="143" t="e">
        <f t="shared" ca="1" si="136"/>
        <v>#NAME?</v>
      </c>
      <c r="X707" s="146" t="e">
        <f t="shared" ca="1" si="139"/>
        <v>#NAME?</v>
      </c>
      <c r="Y707" s="146" t="e">
        <f t="shared" ca="1" si="140"/>
        <v>#NAME?</v>
      </c>
      <c r="Z707" s="146" t="e">
        <f t="shared" ca="1" si="141"/>
        <v>#NAME?</v>
      </c>
      <c r="AF707" s="13"/>
    </row>
    <row r="708" spans="14:32" ht="15">
      <c r="N708" s="138">
        <v>604</v>
      </c>
      <c r="O708" s="139">
        <f t="shared" ca="1" si="133"/>
        <v>45428</v>
      </c>
      <c r="P708" s="140">
        <f t="shared" ca="1" si="134"/>
        <v>1</v>
      </c>
      <c r="Q708" s="141" t="e">
        <f t="shared" ca="1" si="135"/>
        <v>#NAME?</v>
      </c>
      <c r="R708" s="138" t="e">
        <f ca="1">VLOOKUP(P708,Tabla13[[Aux]:[Dias Mes]],5,FALSE)</f>
        <v>#NAME?</v>
      </c>
      <c r="S708" s="142" t="e">
        <f ca="1">VLOOKUP(P708,Tabla13[[Aux]:[Infla Bid]],9,FALSE)</f>
        <v>#NAME?</v>
      </c>
      <c r="T708" s="142" t="e">
        <f ca="1">VLOOKUP(P708,Tabla13[[Aux]:[Infla Offer]],13,FALSE)</f>
        <v>#NAME?</v>
      </c>
      <c r="U708" s="143" t="e">
        <f t="shared" ca="1" si="137"/>
        <v>#NAME?</v>
      </c>
      <c r="V708" s="143" t="e">
        <f t="shared" ca="1" si="138"/>
        <v>#NAME?</v>
      </c>
      <c r="W708" s="143" t="e">
        <f t="shared" ca="1" si="136"/>
        <v>#NAME?</v>
      </c>
      <c r="X708" s="146" t="e">
        <f t="shared" ca="1" si="139"/>
        <v>#NAME?</v>
      </c>
      <c r="Y708" s="146" t="e">
        <f t="shared" ca="1" si="140"/>
        <v>#NAME?</v>
      </c>
      <c r="Z708" s="146" t="e">
        <f t="shared" ca="1" si="141"/>
        <v>#NAME?</v>
      </c>
      <c r="AF708" s="13"/>
    </row>
    <row r="709" spans="14:32" ht="15">
      <c r="N709" s="138">
        <v>605</v>
      </c>
      <c r="O709" s="139">
        <f t="shared" ca="1" si="133"/>
        <v>45429</v>
      </c>
      <c r="P709" s="140">
        <f t="shared" ca="1" si="134"/>
        <v>1</v>
      </c>
      <c r="Q709" s="141" t="e">
        <f t="shared" ca="1" si="135"/>
        <v>#NAME?</v>
      </c>
      <c r="R709" s="138" t="e">
        <f ca="1">VLOOKUP(P709,Tabla13[[Aux]:[Dias Mes]],5,FALSE)</f>
        <v>#NAME?</v>
      </c>
      <c r="S709" s="142" t="e">
        <f ca="1">VLOOKUP(P709,Tabla13[[Aux]:[Infla Bid]],9,FALSE)</f>
        <v>#NAME?</v>
      </c>
      <c r="T709" s="142" t="e">
        <f ca="1">VLOOKUP(P709,Tabla13[[Aux]:[Infla Offer]],13,FALSE)</f>
        <v>#NAME?</v>
      </c>
      <c r="U709" s="143" t="e">
        <f t="shared" ca="1" si="137"/>
        <v>#NAME?</v>
      </c>
      <c r="V709" s="143" t="e">
        <f t="shared" ca="1" si="138"/>
        <v>#NAME?</v>
      </c>
      <c r="W709" s="143" t="e">
        <f t="shared" ca="1" si="136"/>
        <v>#NAME?</v>
      </c>
      <c r="X709" s="146" t="e">
        <f t="shared" ca="1" si="139"/>
        <v>#NAME?</v>
      </c>
      <c r="Y709" s="146" t="e">
        <f t="shared" ca="1" si="140"/>
        <v>#NAME?</v>
      </c>
      <c r="Z709" s="146" t="e">
        <f t="shared" ca="1" si="141"/>
        <v>#NAME?</v>
      </c>
      <c r="AF709" s="13"/>
    </row>
    <row r="710" spans="14:32" ht="15">
      <c r="N710" s="138">
        <v>606</v>
      </c>
      <c r="O710" s="139">
        <f t="shared" ca="1" si="133"/>
        <v>45430</v>
      </c>
      <c r="P710" s="140">
        <f t="shared" ca="1" si="134"/>
        <v>1</v>
      </c>
      <c r="Q710" s="141" t="e">
        <f t="shared" ca="1" si="135"/>
        <v>#NAME?</v>
      </c>
      <c r="R710" s="138" t="e">
        <f ca="1">VLOOKUP(P710,Tabla13[[Aux]:[Dias Mes]],5,FALSE)</f>
        <v>#NAME?</v>
      </c>
      <c r="S710" s="142" t="e">
        <f ca="1">VLOOKUP(P710,Tabla13[[Aux]:[Infla Bid]],9,FALSE)</f>
        <v>#NAME?</v>
      </c>
      <c r="T710" s="142" t="e">
        <f ca="1">VLOOKUP(P710,Tabla13[[Aux]:[Infla Offer]],13,FALSE)</f>
        <v>#NAME?</v>
      </c>
      <c r="U710" s="143" t="e">
        <f t="shared" ca="1" si="137"/>
        <v>#NAME?</v>
      </c>
      <c r="V710" s="143" t="e">
        <f t="shared" ca="1" si="138"/>
        <v>#NAME?</v>
      </c>
      <c r="W710" s="143" t="e">
        <f t="shared" ca="1" si="136"/>
        <v>#NAME?</v>
      </c>
      <c r="X710" s="146" t="e">
        <f t="shared" ca="1" si="139"/>
        <v>#NAME?</v>
      </c>
      <c r="Y710" s="146" t="e">
        <f t="shared" ca="1" si="140"/>
        <v>#NAME?</v>
      </c>
      <c r="Z710" s="146" t="e">
        <f t="shared" ca="1" si="141"/>
        <v>#NAME?</v>
      </c>
      <c r="AF710" s="13"/>
    </row>
    <row r="711" spans="14:32" ht="15">
      <c r="N711" s="138">
        <v>607</v>
      </c>
      <c r="O711" s="139">
        <f t="shared" ca="1" si="133"/>
        <v>45431</v>
      </c>
      <c r="P711" s="140">
        <f t="shared" ca="1" si="134"/>
        <v>1</v>
      </c>
      <c r="Q711" s="141" t="e">
        <f t="shared" ca="1" si="135"/>
        <v>#NAME?</v>
      </c>
      <c r="R711" s="138" t="e">
        <f ca="1">VLOOKUP(P711,Tabla13[[Aux]:[Dias Mes]],5,FALSE)</f>
        <v>#NAME?</v>
      </c>
      <c r="S711" s="142" t="e">
        <f ca="1">VLOOKUP(P711,Tabla13[[Aux]:[Infla Bid]],9,FALSE)</f>
        <v>#NAME?</v>
      </c>
      <c r="T711" s="142" t="e">
        <f ca="1">VLOOKUP(P711,Tabla13[[Aux]:[Infla Offer]],13,FALSE)</f>
        <v>#NAME?</v>
      </c>
      <c r="U711" s="143" t="e">
        <f t="shared" ca="1" si="137"/>
        <v>#NAME?</v>
      </c>
      <c r="V711" s="143" t="e">
        <f t="shared" ca="1" si="138"/>
        <v>#NAME?</v>
      </c>
      <c r="W711" s="143" t="e">
        <f t="shared" ca="1" si="136"/>
        <v>#NAME?</v>
      </c>
      <c r="X711" s="146" t="e">
        <f t="shared" ca="1" si="139"/>
        <v>#NAME?</v>
      </c>
      <c r="Y711" s="146" t="e">
        <f t="shared" ca="1" si="140"/>
        <v>#NAME?</v>
      </c>
      <c r="Z711" s="146" t="e">
        <f t="shared" ca="1" si="141"/>
        <v>#NAME?</v>
      </c>
      <c r="AF711" s="13"/>
    </row>
    <row r="712" spans="14:32" ht="15">
      <c r="N712" s="138">
        <v>608</v>
      </c>
      <c r="O712" s="139">
        <f t="shared" ca="1" si="133"/>
        <v>45432</v>
      </c>
      <c r="P712" s="140">
        <f t="shared" ca="1" si="134"/>
        <v>1</v>
      </c>
      <c r="Q712" s="141" t="e">
        <f t="shared" ca="1" si="135"/>
        <v>#NAME?</v>
      </c>
      <c r="R712" s="138" t="e">
        <f ca="1">VLOOKUP(P712,Tabla13[[Aux]:[Dias Mes]],5,FALSE)</f>
        <v>#NAME?</v>
      </c>
      <c r="S712" s="142" t="e">
        <f ca="1">VLOOKUP(P712,Tabla13[[Aux]:[Infla Bid]],9,FALSE)</f>
        <v>#NAME?</v>
      </c>
      <c r="T712" s="142" t="e">
        <f ca="1">VLOOKUP(P712,Tabla13[[Aux]:[Infla Offer]],13,FALSE)</f>
        <v>#NAME?</v>
      </c>
      <c r="U712" s="143" t="e">
        <f t="shared" ca="1" si="137"/>
        <v>#NAME?</v>
      </c>
      <c r="V712" s="143" t="e">
        <f t="shared" ca="1" si="138"/>
        <v>#NAME?</v>
      </c>
      <c r="W712" s="143" t="e">
        <f t="shared" ca="1" si="136"/>
        <v>#NAME?</v>
      </c>
      <c r="X712" s="146" t="e">
        <f t="shared" ca="1" si="139"/>
        <v>#NAME?</v>
      </c>
      <c r="Y712" s="146" t="e">
        <f t="shared" ca="1" si="140"/>
        <v>#NAME?</v>
      </c>
      <c r="Z712" s="146" t="e">
        <f t="shared" ca="1" si="141"/>
        <v>#NAME?</v>
      </c>
      <c r="AF712" s="13"/>
    </row>
    <row r="713" spans="14:32" ht="15">
      <c r="N713" s="138">
        <v>609</v>
      </c>
      <c r="O713" s="139">
        <f t="shared" ca="1" si="133"/>
        <v>45433</v>
      </c>
      <c r="P713" s="140">
        <f t="shared" ca="1" si="134"/>
        <v>1</v>
      </c>
      <c r="Q713" s="141" t="e">
        <f t="shared" ca="1" si="135"/>
        <v>#NAME?</v>
      </c>
      <c r="R713" s="138" t="e">
        <f ca="1">VLOOKUP(P713,Tabla13[[Aux]:[Dias Mes]],5,FALSE)</f>
        <v>#NAME?</v>
      </c>
      <c r="S713" s="142" t="e">
        <f ca="1">VLOOKUP(P713,Tabla13[[Aux]:[Infla Bid]],9,FALSE)</f>
        <v>#NAME?</v>
      </c>
      <c r="T713" s="142" t="e">
        <f ca="1">VLOOKUP(P713,Tabla13[[Aux]:[Infla Offer]],13,FALSE)</f>
        <v>#NAME?</v>
      </c>
      <c r="U713" s="143" t="e">
        <f t="shared" ca="1" si="137"/>
        <v>#NAME?</v>
      </c>
      <c r="V713" s="143" t="e">
        <f t="shared" ca="1" si="138"/>
        <v>#NAME?</v>
      </c>
      <c r="W713" s="143" t="e">
        <f t="shared" ca="1" si="136"/>
        <v>#NAME?</v>
      </c>
      <c r="X713" s="146" t="e">
        <f t="shared" ca="1" si="139"/>
        <v>#NAME?</v>
      </c>
      <c r="Y713" s="146" t="e">
        <f t="shared" ca="1" si="140"/>
        <v>#NAME?</v>
      </c>
      <c r="Z713" s="146" t="e">
        <f t="shared" ca="1" si="141"/>
        <v>#NAME?</v>
      </c>
      <c r="AF713" s="13"/>
    </row>
    <row r="714" spans="14:32" ht="15">
      <c r="N714" s="138">
        <v>610</v>
      </c>
      <c r="O714" s="139">
        <f t="shared" ca="1" si="133"/>
        <v>45434</v>
      </c>
      <c r="P714" s="140">
        <f t="shared" ca="1" si="134"/>
        <v>1</v>
      </c>
      <c r="Q714" s="141" t="e">
        <f t="shared" ca="1" si="135"/>
        <v>#NAME?</v>
      </c>
      <c r="R714" s="138" t="e">
        <f ca="1">VLOOKUP(P714,Tabla13[[Aux]:[Dias Mes]],5,FALSE)</f>
        <v>#NAME?</v>
      </c>
      <c r="S714" s="142" t="e">
        <f ca="1">VLOOKUP(P714,Tabla13[[Aux]:[Infla Bid]],9,FALSE)</f>
        <v>#NAME?</v>
      </c>
      <c r="T714" s="142" t="e">
        <f ca="1">VLOOKUP(P714,Tabla13[[Aux]:[Infla Offer]],13,FALSE)</f>
        <v>#NAME?</v>
      </c>
      <c r="U714" s="143" t="e">
        <f t="shared" ca="1" si="137"/>
        <v>#NAME?</v>
      </c>
      <c r="V714" s="143" t="e">
        <f t="shared" ca="1" si="138"/>
        <v>#NAME?</v>
      </c>
      <c r="W714" s="143" t="e">
        <f t="shared" ca="1" si="136"/>
        <v>#NAME?</v>
      </c>
      <c r="X714" s="146" t="e">
        <f t="shared" ca="1" si="139"/>
        <v>#NAME?</v>
      </c>
      <c r="Y714" s="146" t="e">
        <f t="shared" ca="1" si="140"/>
        <v>#NAME?</v>
      </c>
      <c r="Z714" s="146" t="e">
        <f t="shared" ca="1" si="141"/>
        <v>#NAME?</v>
      </c>
      <c r="AF714" s="13"/>
    </row>
    <row r="715" spans="14:32" ht="15">
      <c r="N715" s="138">
        <v>611</v>
      </c>
      <c r="O715" s="139">
        <f t="shared" ca="1" si="133"/>
        <v>45435</v>
      </c>
      <c r="P715" s="140">
        <f t="shared" ca="1" si="134"/>
        <v>1</v>
      </c>
      <c r="Q715" s="141" t="e">
        <f t="shared" ca="1" si="135"/>
        <v>#NAME?</v>
      </c>
      <c r="R715" s="138" t="e">
        <f ca="1">VLOOKUP(P715,Tabla13[[Aux]:[Dias Mes]],5,FALSE)</f>
        <v>#NAME?</v>
      </c>
      <c r="S715" s="142" t="e">
        <f ca="1">VLOOKUP(P715,Tabla13[[Aux]:[Infla Bid]],9,FALSE)</f>
        <v>#NAME?</v>
      </c>
      <c r="T715" s="142" t="e">
        <f ca="1">VLOOKUP(P715,Tabla13[[Aux]:[Infla Offer]],13,FALSE)</f>
        <v>#NAME?</v>
      </c>
      <c r="U715" s="143" t="e">
        <f t="shared" ca="1" si="137"/>
        <v>#NAME?</v>
      </c>
      <c r="V715" s="143" t="e">
        <f t="shared" ca="1" si="138"/>
        <v>#NAME?</v>
      </c>
      <c r="W715" s="143" t="e">
        <f t="shared" ca="1" si="136"/>
        <v>#NAME?</v>
      </c>
      <c r="X715" s="146" t="e">
        <f t="shared" ca="1" si="139"/>
        <v>#NAME?</v>
      </c>
      <c r="Y715" s="146" t="e">
        <f t="shared" ca="1" si="140"/>
        <v>#NAME?</v>
      </c>
      <c r="Z715" s="146" t="e">
        <f t="shared" ca="1" si="141"/>
        <v>#NAME?</v>
      </c>
      <c r="AF715" s="13"/>
    </row>
    <row r="716" spans="14:32" ht="15">
      <c r="N716" s="138">
        <v>612</v>
      </c>
      <c r="O716" s="139">
        <f t="shared" ca="1" si="133"/>
        <v>45436</v>
      </c>
      <c r="P716" s="140">
        <f t="shared" ca="1" si="134"/>
        <v>1</v>
      </c>
      <c r="Q716" s="141" t="e">
        <f t="shared" ca="1" si="135"/>
        <v>#NAME?</v>
      </c>
      <c r="R716" s="138" t="e">
        <f ca="1">VLOOKUP(P716,Tabla13[[Aux]:[Dias Mes]],5,FALSE)</f>
        <v>#NAME?</v>
      </c>
      <c r="S716" s="142" t="e">
        <f ca="1">VLOOKUP(P716,Tabla13[[Aux]:[Infla Bid]],9,FALSE)</f>
        <v>#NAME?</v>
      </c>
      <c r="T716" s="142" t="e">
        <f ca="1">VLOOKUP(P716,Tabla13[[Aux]:[Infla Offer]],13,FALSE)</f>
        <v>#NAME?</v>
      </c>
      <c r="U716" s="143" t="e">
        <f t="shared" ca="1" si="137"/>
        <v>#NAME?</v>
      </c>
      <c r="V716" s="143" t="e">
        <f t="shared" ca="1" si="138"/>
        <v>#NAME?</v>
      </c>
      <c r="W716" s="143" t="e">
        <f t="shared" ca="1" si="136"/>
        <v>#NAME?</v>
      </c>
      <c r="X716" s="146" t="e">
        <f t="shared" ca="1" si="139"/>
        <v>#NAME?</v>
      </c>
      <c r="Y716" s="146" t="e">
        <f t="shared" ca="1" si="140"/>
        <v>#NAME?</v>
      </c>
      <c r="Z716" s="146" t="e">
        <f t="shared" ca="1" si="141"/>
        <v>#NAME?</v>
      </c>
      <c r="AF716" s="13"/>
    </row>
    <row r="717" spans="14:32" ht="15">
      <c r="N717" s="138">
        <v>613</v>
      </c>
      <c r="O717" s="139">
        <f t="shared" ca="1" si="133"/>
        <v>45437</v>
      </c>
      <c r="P717" s="140">
        <f t="shared" ca="1" si="134"/>
        <v>1</v>
      </c>
      <c r="Q717" s="141" t="e">
        <f t="shared" ca="1" si="135"/>
        <v>#NAME?</v>
      </c>
      <c r="R717" s="138" t="e">
        <f ca="1">VLOOKUP(P717,Tabla13[[Aux]:[Dias Mes]],5,FALSE)</f>
        <v>#NAME?</v>
      </c>
      <c r="S717" s="142" t="e">
        <f ca="1">VLOOKUP(P717,Tabla13[[Aux]:[Infla Bid]],9,FALSE)</f>
        <v>#NAME?</v>
      </c>
      <c r="T717" s="142" t="e">
        <f ca="1">VLOOKUP(P717,Tabla13[[Aux]:[Infla Offer]],13,FALSE)</f>
        <v>#NAME?</v>
      </c>
      <c r="U717" s="143" t="e">
        <f t="shared" ca="1" si="137"/>
        <v>#NAME?</v>
      </c>
      <c r="V717" s="143" t="e">
        <f t="shared" ca="1" si="138"/>
        <v>#NAME?</v>
      </c>
      <c r="W717" s="143" t="e">
        <f t="shared" ca="1" si="136"/>
        <v>#NAME?</v>
      </c>
      <c r="X717" s="146" t="e">
        <f t="shared" ca="1" si="139"/>
        <v>#NAME?</v>
      </c>
      <c r="Y717" s="146" t="e">
        <f t="shared" ca="1" si="140"/>
        <v>#NAME?</v>
      </c>
      <c r="Z717" s="146" t="e">
        <f t="shared" ca="1" si="141"/>
        <v>#NAME?</v>
      </c>
      <c r="AF717" s="13"/>
    </row>
    <row r="718" spans="14:32" ht="15">
      <c r="N718" s="138">
        <v>614</v>
      </c>
      <c r="O718" s="139">
        <f t="shared" ca="1" si="133"/>
        <v>45438</v>
      </c>
      <c r="P718" s="140">
        <f t="shared" ca="1" si="134"/>
        <v>1</v>
      </c>
      <c r="Q718" s="141" t="e">
        <f t="shared" ca="1" si="135"/>
        <v>#NAME?</v>
      </c>
      <c r="R718" s="138" t="e">
        <f ca="1">VLOOKUP(P718,Tabla13[[Aux]:[Dias Mes]],5,FALSE)</f>
        <v>#NAME?</v>
      </c>
      <c r="S718" s="142" t="e">
        <f ca="1">VLOOKUP(P718,Tabla13[[Aux]:[Infla Bid]],9,FALSE)</f>
        <v>#NAME?</v>
      </c>
      <c r="T718" s="142" t="e">
        <f ca="1">VLOOKUP(P718,Tabla13[[Aux]:[Infla Offer]],13,FALSE)</f>
        <v>#NAME?</v>
      </c>
      <c r="U718" s="143" t="e">
        <f t="shared" ca="1" si="137"/>
        <v>#NAME?</v>
      </c>
      <c r="V718" s="143" t="e">
        <f t="shared" ca="1" si="138"/>
        <v>#NAME?</v>
      </c>
      <c r="W718" s="143" t="e">
        <f t="shared" ca="1" si="136"/>
        <v>#NAME?</v>
      </c>
      <c r="X718" s="146" t="e">
        <f t="shared" ca="1" si="139"/>
        <v>#NAME?</v>
      </c>
      <c r="Y718" s="146" t="e">
        <f t="shared" ca="1" si="140"/>
        <v>#NAME?</v>
      </c>
      <c r="Z718" s="146" t="e">
        <f t="shared" ca="1" si="141"/>
        <v>#NAME?</v>
      </c>
      <c r="AF718" s="13"/>
    </row>
    <row r="719" spans="14:32" ht="15">
      <c r="N719" s="138">
        <v>615</v>
      </c>
      <c r="O719" s="139">
        <f t="shared" ca="1" si="133"/>
        <v>45439</v>
      </c>
      <c r="P719" s="140">
        <f t="shared" ca="1" si="134"/>
        <v>1</v>
      </c>
      <c r="Q719" s="141" t="e">
        <f t="shared" ca="1" si="135"/>
        <v>#NAME?</v>
      </c>
      <c r="R719" s="138" t="e">
        <f ca="1">VLOOKUP(P719,Tabla13[[Aux]:[Dias Mes]],5,FALSE)</f>
        <v>#NAME?</v>
      </c>
      <c r="S719" s="142" t="e">
        <f ca="1">VLOOKUP(P719,Tabla13[[Aux]:[Infla Bid]],9,FALSE)</f>
        <v>#NAME?</v>
      </c>
      <c r="T719" s="142" t="e">
        <f ca="1">VLOOKUP(P719,Tabla13[[Aux]:[Infla Offer]],13,FALSE)</f>
        <v>#NAME?</v>
      </c>
      <c r="U719" s="143" t="e">
        <f t="shared" ca="1" si="137"/>
        <v>#NAME?</v>
      </c>
      <c r="V719" s="143" t="e">
        <f t="shared" ca="1" si="138"/>
        <v>#NAME?</v>
      </c>
      <c r="W719" s="143" t="e">
        <f t="shared" ca="1" si="136"/>
        <v>#NAME?</v>
      </c>
      <c r="X719" s="146" t="e">
        <f t="shared" ca="1" si="139"/>
        <v>#NAME?</v>
      </c>
      <c r="Y719" s="146" t="e">
        <f t="shared" ca="1" si="140"/>
        <v>#NAME?</v>
      </c>
      <c r="Z719" s="146" t="e">
        <f t="shared" ca="1" si="141"/>
        <v>#NAME?</v>
      </c>
      <c r="AF719" s="13"/>
    </row>
    <row r="720" spans="14:32" ht="15">
      <c r="N720" s="138">
        <v>616</v>
      </c>
      <c r="O720" s="139">
        <f t="shared" ca="1" si="133"/>
        <v>45440</v>
      </c>
      <c r="P720" s="140">
        <f t="shared" ca="1" si="134"/>
        <v>1</v>
      </c>
      <c r="Q720" s="141" t="e">
        <f t="shared" ca="1" si="135"/>
        <v>#NAME?</v>
      </c>
      <c r="R720" s="138" t="e">
        <f ca="1">VLOOKUP(P720,Tabla13[[Aux]:[Dias Mes]],5,FALSE)</f>
        <v>#NAME?</v>
      </c>
      <c r="S720" s="142" t="e">
        <f ca="1">VLOOKUP(P720,Tabla13[[Aux]:[Infla Bid]],9,FALSE)</f>
        <v>#NAME?</v>
      </c>
      <c r="T720" s="142" t="e">
        <f ca="1">VLOOKUP(P720,Tabla13[[Aux]:[Infla Offer]],13,FALSE)</f>
        <v>#NAME?</v>
      </c>
      <c r="U720" s="143" t="e">
        <f t="shared" ca="1" si="137"/>
        <v>#NAME?</v>
      </c>
      <c r="V720" s="143" t="e">
        <f t="shared" ca="1" si="138"/>
        <v>#NAME?</v>
      </c>
      <c r="W720" s="143" t="e">
        <f t="shared" ca="1" si="136"/>
        <v>#NAME?</v>
      </c>
      <c r="X720" s="146" t="e">
        <f t="shared" ca="1" si="139"/>
        <v>#NAME?</v>
      </c>
      <c r="Y720" s="146" t="e">
        <f t="shared" ca="1" si="140"/>
        <v>#NAME?</v>
      </c>
      <c r="Z720" s="146" t="e">
        <f t="shared" ca="1" si="141"/>
        <v>#NAME?</v>
      </c>
      <c r="AF720" s="13"/>
    </row>
    <row r="721" spans="14:32" ht="15">
      <c r="N721" s="138">
        <v>617</v>
      </c>
      <c r="O721" s="139">
        <f t="shared" ca="1" si="133"/>
        <v>45441</v>
      </c>
      <c r="P721" s="140">
        <f t="shared" ca="1" si="134"/>
        <v>1</v>
      </c>
      <c r="Q721" s="141" t="e">
        <f t="shared" ca="1" si="135"/>
        <v>#NAME?</v>
      </c>
      <c r="R721" s="138" t="e">
        <f ca="1">VLOOKUP(P721,Tabla13[[Aux]:[Dias Mes]],5,FALSE)</f>
        <v>#NAME?</v>
      </c>
      <c r="S721" s="142" t="e">
        <f ca="1">VLOOKUP(P721,Tabla13[[Aux]:[Infla Bid]],9,FALSE)</f>
        <v>#NAME?</v>
      </c>
      <c r="T721" s="142" t="e">
        <f ca="1">VLOOKUP(P721,Tabla13[[Aux]:[Infla Offer]],13,FALSE)</f>
        <v>#NAME?</v>
      </c>
      <c r="U721" s="143" t="e">
        <f t="shared" ca="1" si="137"/>
        <v>#NAME?</v>
      </c>
      <c r="V721" s="143" t="e">
        <f t="shared" ca="1" si="138"/>
        <v>#NAME?</v>
      </c>
      <c r="W721" s="143" t="e">
        <f t="shared" ca="1" si="136"/>
        <v>#NAME?</v>
      </c>
      <c r="X721" s="146" t="e">
        <f t="shared" ca="1" si="139"/>
        <v>#NAME?</v>
      </c>
      <c r="Y721" s="146" t="e">
        <f t="shared" ca="1" si="140"/>
        <v>#NAME?</v>
      </c>
      <c r="Z721" s="146" t="e">
        <f t="shared" ca="1" si="141"/>
        <v>#NAME?</v>
      </c>
      <c r="AF721" s="13"/>
    </row>
    <row r="722" spans="14:32" ht="15">
      <c r="N722" s="138">
        <v>618</v>
      </c>
      <c r="O722" s="139">
        <f t="shared" ca="1" si="133"/>
        <v>45442</v>
      </c>
      <c r="P722" s="140">
        <f t="shared" ca="1" si="134"/>
        <v>1</v>
      </c>
      <c r="Q722" s="141" t="e">
        <f t="shared" ca="1" si="135"/>
        <v>#NAME?</v>
      </c>
      <c r="R722" s="138" t="e">
        <f ca="1">VLOOKUP(P722,Tabla13[[Aux]:[Dias Mes]],5,FALSE)</f>
        <v>#NAME?</v>
      </c>
      <c r="S722" s="142" t="e">
        <f ca="1">VLOOKUP(P722,Tabla13[[Aux]:[Infla Bid]],9,FALSE)</f>
        <v>#NAME?</v>
      </c>
      <c r="T722" s="142" t="e">
        <f ca="1">VLOOKUP(P722,Tabla13[[Aux]:[Infla Offer]],13,FALSE)</f>
        <v>#NAME?</v>
      </c>
      <c r="U722" s="143" t="e">
        <f t="shared" ca="1" si="137"/>
        <v>#NAME?</v>
      </c>
      <c r="V722" s="143" t="e">
        <f t="shared" ca="1" si="138"/>
        <v>#NAME?</v>
      </c>
      <c r="W722" s="143" t="e">
        <f t="shared" ca="1" si="136"/>
        <v>#NAME?</v>
      </c>
      <c r="X722" s="146" t="e">
        <f t="shared" ca="1" si="139"/>
        <v>#NAME?</v>
      </c>
      <c r="Y722" s="146" t="e">
        <f t="shared" ca="1" si="140"/>
        <v>#NAME?</v>
      </c>
      <c r="Z722" s="146" t="e">
        <f t="shared" ca="1" si="141"/>
        <v>#NAME?</v>
      </c>
      <c r="AF722" s="13"/>
    </row>
    <row r="723" spans="14:32" ht="15">
      <c r="N723" s="138">
        <v>619</v>
      </c>
      <c r="O723" s="139">
        <f t="shared" ca="1" si="133"/>
        <v>45443</v>
      </c>
      <c r="P723" s="140">
        <f t="shared" ca="1" si="134"/>
        <v>1</v>
      </c>
      <c r="Q723" s="141" t="e">
        <f t="shared" ca="1" si="135"/>
        <v>#NAME?</v>
      </c>
      <c r="R723" s="138" t="e">
        <f ca="1">VLOOKUP(P723,Tabla13[[Aux]:[Dias Mes]],5,FALSE)</f>
        <v>#NAME?</v>
      </c>
      <c r="S723" s="142" t="e">
        <f ca="1">VLOOKUP(P723,Tabla13[[Aux]:[Infla Bid]],9,FALSE)</f>
        <v>#NAME?</v>
      </c>
      <c r="T723" s="142" t="e">
        <f ca="1">VLOOKUP(P723,Tabla13[[Aux]:[Infla Offer]],13,FALSE)</f>
        <v>#NAME?</v>
      </c>
      <c r="U723" s="143" t="e">
        <f t="shared" ca="1" si="137"/>
        <v>#NAME?</v>
      </c>
      <c r="V723" s="143" t="e">
        <f t="shared" ca="1" si="138"/>
        <v>#NAME?</v>
      </c>
      <c r="W723" s="143" t="e">
        <f t="shared" ca="1" si="136"/>
        <v>#NAME?</v>
      </c>
      <c r="X723" s="146" t="e">
        <f t="shared" ca="1" si="139"/>
        <v>#NAME?</v>
      </c>
      <c r="Y723" s="146" t="e">
        <f t="shared" ca="1" si="140"/>
        <v>#NAME?</v>
      </c>
      <c r="Z723" s="146" t="e">
        <f t="shared" ca="1" si="141"/>
        <v>#NAME?</v>
      </c>
      <c r="AF723" s="13"/>
    </row>
    <row r="724" spans="14:32" ht="15">
      <c r="N724" s="138">
        <v>620</v>
      </c>
      <c r="O724" s="139">
        <f t="shared" ca="1" si="133"/>
        <v>45444</v>
      </c>
      <c r="P724" s="140">
        <f t="shared" ca="1" si="134"/>
        <v>1</v>
      </c>
      <c r="Q724" s="141" t="e">
        <f t="shared" ca="1" si="135"/>
        <v>#NAME?</v>
      </c>
      <c r="R724" s="138" t="e">
        <f ca="1">VLOOKUP(P724,Tabla13[[Aux]:[Dias Mes]],5,FALSE)</f>
        <v>#NAME?</v>
      </c>
      <c r="S724" s="142" t="e">
        <f ca="1">VLOOKUP(P724,Tabla13[[Aux]:[Infla Bid]],9,FALSE)</f>
        <v>#NAME?</v>
      </c>
      <c r="T724" s="142" t="e">
        <f ca="1">VLOOKUP(P724,Tabla13[[Aux]:[Infla Offer]],13,FALSE)</f>
        <v>#NAME?</v>
      </c>
      <c r="U724" s="143" t="e">
        <f t="shared" ca="1" si="137"/>
        <v>#NAME?</v>
      </c>
      <c r="V724" s="143" t="e">
        <f t="shared" ca="1" si="138"/>
        <v>#NAME?</v>
      </c>
      <c r="W724" s="143" t="e">
        <f t="shared" ca="1" si="136"/>
        <v>#NAME?</v>
      </c>
      <c r="X724" s="146" t="e">
        <f t="shared" ca="1" si="139"/>
        <v>#NAME?</v>
      </c>
      <c r="Y724" s="146" t="e">
        <f t="shared" ca="1" si="140"/>
        <v>#NAME?</v>
      </c>
      <c r="Z724" s="146" t="e">
        <f t="shared" ca="1" si="141"/>
        <v>#NAME?</v>
      </c>
      <c r="AF724" s="13"/>
    </row>
    <row r="725" spans="14:32" ht="15">
      <c r="N725" s="138">
        <v>621</v>
      </c>
      <c r="O725" s="139">
        <f t="shared" ca="1" si="133"/>
        <v>45445</v>
      </c>
      <c r="P725" s="140">
        <f t="shared" ca="1" si="134"/>
        <v>1</v>
      </c>
      <c r="Q725" s="141" t="e">
        <f t="shared" ca="1" si="135"/>
        <v>#NAME?</v>
      </c>
      <c r="R725" s="138" t="e">
        <f ca="1">VLOOKUP(P725,Tabla13[[Aux]:[Dias Mes]],5,FALSE)</f>
        <v>#NAME?</v>
      </c>
      <c r="S725" s="142" t="e">
        <f ca="1">VLOOKUP(P725,Tabla13[[Aux]:[Infla Bid]],9,FALSE)</f>
        <v>#NAME?</v>
      </c>
      <c r="T725" s="142" t="e">
        <f ca="1">VLOOKUP(P725,Tabla13[[Aux]:[Infla Offer]],13,FALSE)</f>
        <v>#NAME?</v>
      </c>
      <c r="U725" s="143" t="e">
        <f t="shared" ca="1" si="137"/>
        <v>#NAME?</v>
      </c>
      <c r="V725" s="143" t="e">
        <f t="shared" ca="1" si="138"/>
        <v>#NAME?</v>
      </c>
      <c r="W725" s="143" t="e">
        <f t="shared" ca="1" si="136"/>
        <v>#NAME?</v>
      </c>
      <c r="X725" s="146" t="e">
        <f t="shared" ca="1" si="139"/>
        <v>#NAME?</v>
      </c>
      <c r="Y725" s="146" t="e">
        <f t="shared" ca="1" si="140"/>
        <v>#NAME?</v>
      </c>
      <c r="Z725" s="146" t="e">
        <f t="shared" ca="1" si="141"/>
        <v>#NAME?</v>
      </c>
      <c r="AF725" s="13"/>
    </row>
    <row r="726" spans="14:32" ht="15">
      <c r="N726" s="138">
        <v>622</v>
      </c>
      <c r="O726" s="139">
        <f t="shared" ca="1" si="133"/>
        <v>45446</v>
      </c>
      <c r="P726" s="140">
        <f t="shared" ca="1" si="134"/>
        <v>1</v>
      </c>
      <c r="Q726" s="141" t="e">
        <f t="shared" ca="1" si="135"/>
        <v>#NAME?</v>
      </c>
      <c r="R726" s="138" t="e">
        <f ca="1">VLOOKUP(P726,Tabla13[[Aux]:[Dias Mes]],5,FALSE)</f>
        <v>#NAME?</v>
      </c>
      <c r="S726" s="142" t="e">
        <f ca="1">VLOOKUP(P726,Tabla13[[Aux]:[Infla Bid]],9,FALSE)</f>
        <v>#NAME?</v>
      </c>
      <c r="T726" s="142" t="e">
        <f ca="1">VLOOKUP(P726,Tabla13[[Aux]:[Infla Offer]],13,FALSE)</f>
        <v>#NAME?</v>
      </c>
      <c r="U726" s="143" t="e">
        <f t="shared" ca="1" si="137"/>
        <v>#NAME?</v>
      </c>
      <c r="V726" s="143" t="e">
        <f t="shared" ca="1" si="138"/>
        <v>#NAME?</v>
      </c>
      <c r="W726" s="143" t="e">
        <f t="shared" ca="1" si="136"/>
        <v>#NAME?</v>
      </c>
      <c r="X726" s="146" t="e">
        <f t="shared" ca="1" si="139"/>
        <v>#NAME?</v>
      </c>
      <c r="Y726" s="146" t="e">
        <f t="shared" ca="1" si="140"/>
        <v>#NAME?</v>
      </c>
      <c r="Z726" s="146" t="e">
        <f t="shared" ca="1" si="141"/>
        <v>#NAME?</v>
      </c>
      <c r="AF726" s="13"/>
    </row>
    <row r="727" spans="14:32" ht="15">
      <c r="N727" s="138">
        <v>623</v>
      </c>
      <c r="O727" s="139">
        <f t="shared" ca="1" si="133"/>
        <v>45447</v>
      </c>
      <c r="P727" s="140">
        <f t="shared" ca="1" si="134"/>
        <v>1</v>
      </c>
      <c r="Q727" s="141" t="e">
        <f t="shared" ca="1" si="135"/>
        <v>#NAME?</v>
      </c>
      <c r="R727" s="138" t="e">
        <f ca="1">VLOOKUP(P727,Tabla13[[Aux]:[Dias Mes]],5,FALSE)</f>
        <v>#NAME?</v>
      </c>
      <c r="S727" s="142" t="e">
        <f ca="1">VLOOKUP(P727,Tabla13[[Aux]:[Infla Bid]],9,FALSE)</f>
        <v>#NAME?</v>
      </c>
      <c r="T727" s="142" t="e">
        <f ca="1">VLOOKUP(P727,Tabla13[[Aux]:[Infla Offer]],13,FALSE)</f>
        <v>#NAME?</v>
      </c>
      <c r="U727" s="143" t="e">
        <f t="shared" ca="1" si="137"/>
        <v>#NAME?</v>
      </c>
      <c r="V727" s="143" t="e">
        <f t="shared" ca="1" si="138"/>
        <v>#NAME?</v>
      </c>
      <c r="W727" s="143" t="e">
        <f t="shared" ca="1" si="136"/>
        <v>#NAME?</v>
      </c>
      <c r="X727" s="146" t="e">
        <f t="shared" ca="1" si="139"/>
        <v>#NAME?</v>
      </c>
      <c r="Y727" s="146" t="e">
        <f t="shared" ca="1" si="140"/>
        <v>#NAME?</v>
      </c>
      <c r="Z727" s="146" t="e">
        <f t="shared" ca="1" si="141"/>
        <v>#NAME?</v>
      </c>
      <c r="AF727" s="13"/>
    </row>
    <row r="728" spans="14:32" ht="15">
      <c r="N728" s="138">
        <v>624</v>
      </c>
      <c r="O728" s="139">
        <f t="shared" ca="1" si="133"/>
        <v>45448</v>
      </c>
      <c r="P728" s="140">
        <f t="shared" ca="1" si="134"/>
        <v>1</v>
      </c>
      <c r="Q728" s="141" t="e">
        <f t="shared" ca="1" si="135"/>
        <v>#NAME?</v>
      </c>
      <c r="R728" s="138" t="e">
        <f ca="1">VLOOKUP(P728,Tabla13[[Aux]:[Dias Mes]],5,FALSE)</f>
        <v>#NAME?</v>
      </c>
      <c r="S728" s="142" t="e">
        <f ca="1">VLOOKUP(P728,Tabla13[[Aux]:[Infla Bid]],9,FALSE)</f>
        <v>#NAME?</v>
      </c>
      <c r="T728" s="142" t="e">
        <f ca="1">VLOOKUP(P728,Tabla13[[Aux]:[Infla Offer]],13,FALSE)</f>
        <v>#NAME?</v>
      </c>
      <c r="U728" s="143" t="e">
        <f t="shared" ca="1" si="137"/>
        <v>#NAME?</v>
      </c>
      <c r="V728" s="143" t="e">
        <f t="shared" ca="1" si="138"/>
        <v>#NAME?</v>
      </c>
      <c r="W728" s="143" t="e">
        <f t="shared" ca="1" si="136"/>
        <v>#NAME?</v>
      </c>
      <c r="X728" s="146" t="e">
        <f t="shared" ca="1" si="139"/>
        <v>#NAME?</v>
      </c>
      <c r="Y728" s="146" t="e">
        <f t="shared" ca="1" si="140"/>
        <v>#NAME?</v>
      </c>
      <c r="Z728" s="146" t="e">
        <f t="shared" ca="1" si="141"/>
        <v>#NAME?</v>
      </c>
      <c r="AF728" s="13"/>
    </row>
    <row r="729" spans="14:32" ht="15">
      <c r="N729" s="138">
        <v>625</v>
      </c>
      <c r="O729" s="139">
        <f t="shared" ca="1" si="133"/>
        <v>45449</v>
      </c>
      <c r="P729" s="140">
        <f t="shared" ca="1" si="134"/>
        <v>1</v>
      </c>
      <c r="Q729" s="141" t="e">
        <f t="shared" ca="1" si="135"/>
        <v>#NAME?</v>
      </c>
      <c r="R729" s="138" t="e">
        <f ca="1">VLOOKUP(P729,Tabla13[[Aux]:[Dias Mes]],5,FALSE)</f>
        <v>#NAME?</v>
      </c>
      <c r="S729" s="142" t="e">
        <f ca="1">VLOOKUP(P729,Tabla13[[Aux]:[Infla Bid]],9,FALSE)</f>
        <v>#NAME?</v>
      </c>
      <c r="T729" s="142" t="e">
        <f ca="1">VLOOKUP(P729,Tabla13[[Aux]:[Infla Offer]],13,FALSE)</f>
        <v>#NAME?</v>
      </c>
      <c r="U729" s="143" t="e">
        <f t="shared" ca="1" si="137"/>
        <v>#NAME?</v>
      </c>
      <c r="V729" s="143" t="e">
        <f t="shared" ca="1" si="138"/>
        <v>#NAME?</v>
      </c>
      <c r="W729" s="143" t="e">
        <f t="shared" ca="1" si="136"/>
        <v>#NAME?</v>
      </c>
      <c r="X729" s="146" t="e">
        <f t="shared" ca="1" si="139"/>
        <v>#NAME?</v>
      </c>
      <c r="Y729" s="146" t="e">
        <f t="shared" ca="1" si="140"/>
        <v>#NAME?</v>
      </c>
      <c r="Z729" s="146" t="e">
        <f t="shared" ca="1" si="141"/>
        <v>#NAME?</v>
      </c>
      <c r="AF729" s="13"/>
    </row>
    <row r="730" spans="14:32" ht="15">
      <c r="N730" s="138">
        <v>626</v>
      </c>
      <c r="O730" s="139">
        <f t="shared" ca="1" si="133"/>
        <v>45450</v>
      </c>
      <c r="P730" s="140">
        <f t="shared" ca="1" si="134"/>
        <v>1</v>
      </c>
      <c r="Q730" s="141" t="e">
        <f t="shared" ca="1" si="135"/>
        <v>#NAME?</v>
      </c>
      <c r="R730" s="138" t="e">
        <f ca="1">VLOOKUP(P730,Tabla13[[Aux]:[Dias Mes]],5,FALSE)</f>
        <v>#NAME?</v>
      </c>
      <c r="S730" s="142" t="e">
        <f ca="1">VLOOKUP(P730,Tabla13[[Aux]:[Infla Bid]],9,FALSE)</f>
        <v>#NAME?</v>
      </c>
      <c r="T730" s="142" t="e">
        <f ca="1">VLOOKUP(P730,Tabla13[[Aux]:[Infla Offer]],13,FALSE)</f>
        <v>#NAME?</v>
      </c>
      <c r="U730" s="143" t="e">
        <f t="shared" ca="1" si="137"/>
        <v>#NAME?</v>
      </c>
      <c r="V730" s="143" t="e">
        <f t="shared" ca="1" si="138"/>
        <v>#NAME?</v>
      </c>
      <c r="W730" s="143" t="e">
        <f t="shared" ca="1" si="136"/>
        <v>#NAME?</v>
      </c>
      <c r="X730" s="146" t="e">
        <f t="shared" ca="1" si="139"/>
        <v>#NAME?</v>
      </c>
      <c r="Y730" s="146" t="e">
        <f t="shared" ca="1" si="140"/>
        <v>#NAME?</v>
      </c>
      <c r="Z730" s="146" t="e">
        <f t="shared" ca="1" si="141"/>
        <v>#NAME?</v>
      </c>
      <c r="AF730" s="13"/>
    </row>
    <row r="731" spans="14:32" ht="15">
      <c r="N731" s="138">
        <v>627</v>
      </c>
      <c r="O731" s="139">
        <f t="shared" ca="1" si="133"/>
        <v>45451</v>
      </c>
      <c r="P731" s="140">
        <f t="shared" ca="1" si="134"/>
        <v>1</v>
      </c>
      <c r="Q731" s="141" t="e">
        <f t="shared" ca="1" si="135"/>
        <v>#NAME?</v>
      </c>
      <c r="R731" s="138" t="e">
        <f ca="1">VLOOKUP(P731,Tabla13[[Aux]:[Dias Mes]],5,FALSE)</f>
        <v>#NAME?</v>
      </c>
      <c r="S731" s="142" t="e">
        <f ca="1">VLOOKUP(P731,Tabla13[[Aux]:[Infla Bid]],9,FALSE)</f>
        <v>#NAME?</v>
      </c>
      <c r="T731" s="142" t="e">
        <f ca="1">VLOOKUP(P731,Tabla13[[Aux]:[Infla Offer]],13,FALSE)</f>
        <v>#NAME?</v>
      </c>
      <c r="U731" s="143" t="e">
        <f t="shared" ca="1" si="137"/>
        <v>#NAME?</v>
      </c>
      <c r="V731" s="143" t="e">
        <f t="shared" ca="1" si="138"/>
        <v>#NAME?</v>
      </c>
      <c r="W731" s="143" t="e">
        <f t="shared" ca="1" si="136"/>
        <v>#NAME?</v>
      </c>
      <c r="X731" s="146" t="e">
        <f t="shared" ca="1" si="139"/>
        <v>#NAME?</v>
      </c>
      <c r="Y731" s="146" t="e">
        <f t="shared" ca="1" si="140"/>
        <v>#NAME?</v>
      </c>
      <c r="Z731" s="146" t="e">
        <f t="shared" ca="1" si="141"/>
        <v>#NAME?</v>
      </c>
      <c r="AF731" s="13"/>
    </row>
    <row r="732" spans="14:32" ht="15">
      <c r="N732" s="138">
        <v>628</v>
      </c>
      <c r="O732" s="139">
        <f t="shared" ca="1" si="133"/>
        <v>45452</v>
      </c>
      <c r="P732" s="140">
        <f t="shared" ca="1" si="134"/>
        <v>0</v>
      </c>
      <c r="Q732" s="141">
        <f t="shared" ca="1" si="135"/>
        <v>701</v>
      </c>
      <c r="R732" s="138">
        <f ca="1">VLOOKUP(P732,Tabla13[[Aux]:[Dias Mes]],5,FALSE)</f>
        <v>31</v>
      </c>
      <c r="S732" s="142">
        <f ca="1">VLOOKUP(P732,Tabla13[[Aux]:[Infla Bid]],9,FALSE)</f>
        <v>1.2E-2</v>
      </c>
      <c r="T732" s="142">
        <f ca="1">VLOOKUP(P732,Tabla13[[Aux]:[Infla Offer]],13,FALSE)</f>
        <v>1.2E-2</v>
      </c>
      <c r="U732" s="143" t="e">
        <f t="shared" ca="1" si="137"/>
        <v>#NAME?</v>
      </c>
      <c r="V732" s="143" t="e">
        <f t="shared" ca="1" si="138"/>
        <v>#NAME?</v>
      </c>
      <c r="W732" s="143" t="e">
        <f t="shared" ca="1" si="136"/>
        <v>#NAME?</v>
      </c>
      <c r="X732" s="146" t="e">
        <f t="shared" ca="1" si="139"/>
        <v>#NAME?</v>
      </c>
      <c r="Y732" s="146" t="e">
        <f t="shared" ca="1" si="140"/>
        <v>#NAME?</v>
      </c>
      <c r="Z732" s="146" t="e">
        <f t="shared" ca="1" si="141"/>
        <v>#NAME?</v>
      </c>
      <c r="AF732" s="13"/>
    </row>
    <row r="733" spans="14:32" ht="15">
      <c r="N733" s="138">
        <v>629</v>
      </c>
      <c r="O733" s="139">
        <f t="shared" ca="1" si="133"/>
        <v>45453</v>
      </c>
      <c r="P733" s="140">
        <f t="shared" ca="1" si="134"/>
        <v>1</v>
      </c>
      <c r="Q733" s="141" t="e">
        <f t="shared" ca="1" si="135"/>
        <v>#NAME?</v>
      </c>
      <c r="R733" s="138" t="e">
        <f ca="1">VLOOKUP(P733,Tabla13[[Aux]:[Dias Mes]],5,FALSE)</f>
        <v>#NAME?</v>
      </c>
      <c r="S733" s="142" t="e">
        <f ca="1">VLOOKUP(P733,Tabla13[[Aux]:[Infla Bid]],9,FALSE)</f>
        <v>#NAME?</v>
      </c>
      <c r="T733" s="142" t="e">
        <f ca="1">VLOOKUP(P733,Tabla13[[Aux]:[Infla Offer]],13,FALSE)</f>
        <v>#NAME?</v>
      </c>
      <c r="U733" s="143" t="e">
        <f t="shared" ca="1" si="137"/>
        <v>#NAME?</v>
      </c>
      <c r="V733" s="143" t="e">
        <f t="shared" ca="1" si="138"/>
        <v>#NAME?</v>
      </c>
      <c r="W733" s="143" t="e">
        <f t="shared" ca="1" si="136"/>
        <v>#NAME?</v>
      </c>
      <c r="X733" s="146" t="e">
        <f t="shared" ca="1" si="139"/>
        <v>#NAME?</v>
      </c>
      <c r="Y733" s="146" t="e">
        <f t="shared" ca="1" si="140"/>
        <v>#NAME?</v>
      </c>
      <c r="Z733" s="146" t="e">
        <f t="shared" ca="1" si="141"/>
        <v>#NAME?</v>
      </c>
      <c r="AF733" s="13"/>
    </row>
    <row r="734" spans="14:32" ht="15">
      <c r="N734" s="138">
        <v>630</v>
      </c>
      <c r="O734" s="139">
        <f t="shared" ca="1" si="133"/>
        <v>45454</v>
      </c>
      <c r="P734" s="140">
        <f t="shared" ca="1" si="134"/>
        <v>1</v>
      </c>
      <c r="Q734" s="141" t="e">
        <f t="shared" ca="1" si="135"/>
        <v>#NAME?</v>
      </c>
      <c r="R734" s="138" t="e">
        <f ca="1">VLOOKUP(P734,Tabla13[[Aux]:[Dias Mes]],5,FALSE)</f>
        <v>#NAME?</v>
      </c>
      <c r="S734" s="142" t="e">
        <f ca="1">VLOOKUP(P734,Tabla13[[Aux]:[Infla Bid]],9,FALSE)</f>
        <v>#NAME?</v>
      </c>
      <c r="T734" s="142" t="e">
        <f ca="1">VLOOKUP(P734,Tabla13[[Aux]:[Infla Offer]],13,FALSE)</f>
        <v>#NAME?</v>
      </c>
      <c r="U734" s="143" t="e">
        <f t="shared" ca="1" si="137"/>
        <v>#NAME?</v>
      </c>
      <c r="V734" s="143" t="e">
        <f t="shared" ca="1" si="138"/>
        <v>#NAME?</v>
      </c>
      <c r="W734" s="143" t="e">
        <f t="shared" ca="1" si="136"/>
        <v>#NAME?</v>
      </c>
      <c r="X734" s="146" t="e">
        <f t="shared" ca="1" si="139"/>
        <v>#NAME?</v>
      </c>
      <c r="Y734" s="146" t="e">
        <f t="shared" ca="1" si="140"/>
        <v>#NAME?</v>
      </c>
      <c r="Z734" s="146" t="e">
        <f t="shared" ca="1" si="141"/>
        <v>#NAME?</v>
      </c>
      <c r="AF734" s="13"/>
    </row>
    <row r="735" spans="14:32" ht="15">
      <c r="N735" s="138">
        <v>631</v>
      </c>
      <c r="O735" s="139">
        <f t="shared" ca="1" si="133"/>
        <v>45455</v>
      </c>
      <c r="P735" s="140">
        <f t="shared" ca="1" si="134"/>
        <v>1</v>
      </c>
      <c r="Q735" s="141" t="e">
        <f t="shared" ca="1" si="135"/>
        <v>#NAME?</v>
      </c>
      <c r="R735" s="138" t="e">
        <f ca="1">VLOOKUP(P735,Tabla13[[Aux]:[Dias Mes]],5,FALSE)</f>
        <v>#NAME?</v>
      </c>
      <c r="S735" s="142" t="e">
        <f ca="1">VLOOKUP(P735,Tabla13[[Aux]:[Infla Bid]],9,FALSE)</f>
        <v>#NAME?</v>
      </c>
      <c r="T735" s="142" t="e">
        <f ca="1">VLOOKUP(P735,Tabla13[[Aux]:[Infla Offer]],13,FALSE)</f>
        <v>#NAME?</v>
      </c>
      <c r="U735" s="143" t="e">
        <f t="shared" ca="1" si="137"/>
        <v>#NAME?</v>
      </c>
      <c r="V735" s="143" t="e">
        <f t="shared" ca="1" si="138"/>
        <v>#NAME?</v>
      </c>
      <c r="W735" s="143" t="e">
        <f t="shared" ca="1" si="136"/>
        <v>#NAME?</v>
      </c>
      <c r="X735" s="146" t="e">
        <f t="shared" ca="1" si="139"/>
        <v>#NAME?</v>
      </c>
      <c r="Y735" s="146" t="e">
        <f t="shared" ca="1" si="140"/>
        <v>#NAME?</v>
      </c>
      <c r="Z735" s="146" t="e">
        <f t="shared" ca="1" si="141"/>
        <v>#NAME?</v>
      </c>
      <c r="AF735" s="13"/>
    </row>
    <row r="736" spans="14:32" ht="15">
      <c r="N736" s="138">
        <v>632</v>
      </c>
      <c r="O736" s="139">
        <f t="shared" ca="1" si="133"/>
        <v>45456</v>
      </c>
      <c r="P736" s="140">
        <f t="shared" ca="1" si="134"/>
        <v>1</v>
      </c>
      <c r="Q736" s="141" t="e">
        <f t="shared" ca="1" si="135"/>
        <v>#NAME?</v>
      </c>
      <c r="R736" s="138" t="e">
        <f ca="1">VLOOKUP(P736,Tabla13[[Aux]:[Dias Mes]],5,FALSE)</f>
        <v>#NAME?</v>
      </c>
      <c r="S736" s="142" t="e">
        <f ca="1">VLOOKUP(P736,Tabla13[[Aux]:[Infla Bid]],9,FALSE)</f>
        <v>#NAME?</v>
      </c>
      <c r="T736" s="142" t="e">
        <f ca="1">VLOOKUP(P736,Tabla13[[Aux]:[Infla Offer]],13,FALSE)</f>
        <v>#NAME?</v>
      </c>
      <c r="U736" s="143" t="e">
        <f t="shared" ca="1" si="137"/>
        <v>#NAME?</v>
      </c>
      <c r="V736" s="143" t="e">
        <f t="shared" ca="1" si="138"/>
        <v>#NAME?</v>
      </c>
      <c r="W736" s="143" t="e">
        <f t="shared" ca="1" si="136"/>
        <v>#NAME?</v>
      </c>
      <c r="X736" s="146" t="e">
        <f t="shared" ca="1" si="139"/>
        <v>#NAME?</v>
      </c>
      <c r="Y736" s="146" t="e">
        <f t="shared" ca="1" si="140"/>
        <v>#NAME?</v>
      </c>
      <c r="Z736" s="146" t="e">
        <f t="shared" ca="1" si="141"/>
        <v>#NAME?</v>
      </c>
      <c r="AF736" s="13"/>
    </row>
    <row r="737" spans="14:32" ht="15">
      <c r="N737" s="138">
        <v>633</v>
      </c>
      <c r="O737" s="139">
        <f t="shared" ca="1" si="133"/>
        <v>45457</v>
      </c>
      <c r="P737" s="140">
        <f t="shared" ca="1" si="134"/>
        <v>1</v>
      </c>
      <c r="Q737" s="141" t="e">
        <f t="shared" ca="1" si="135"/>
        <v>#NAME?</v>
      </c>
      <c r="R737" s="138" t="e">
        <f ca="1">VLOOKUP(P737,Tabla13[[Aux]:[Dias Mes]],5,FALSE)</f>
        <v>#NAME?</v>
      </c>
      <c r="S737" s="142" t="e">
        <f ca="1">VLOOKUP(P737,Tabla13[[Aux]:[Infla Bid]],9,FALSE)</f>
        <v>#NAME?</v>
      </c>
      <c r="T737" s="142" t="e">
        <f ca="1">VLOOKUP(P737,Tabla13[[Aux]:[Infla Offer]],13,FALSE)</f>
        <v>#NAME?</v>
      </c>
      <c r="U737" s="143" t="e">
        <f t="shared" ca="1" si="137"/>
        <v>#NAME?</v>
      </c>
      <c r="V737" s="143" t="e">
        <f t="shared" ca="1" si="138"/>
        <v>#NAME?</v>
      </c>
      <c r="W737" s="143" t="e">
        <f t="shared" ca="1" si="136"/>
        <v>#NAME?</v>
      </c>
      <c r="X737" s="146" t="e">
        <f t="shared" ca="1" si="139"/>
        <v>#NAME?</v>
      </c>
      <c r="Y737" s="146" t="e">
        <f t="shared" ca="1" si="140"/>
        <v>#NAME?</v>
      </c>
      <c r="Z737" s="146" t="e">
        <f t="shared" ca="1" si="141"/>
        <v>#NAME?</v>
      </c>
      <c r="AF737" s="13"/>
    </row>
    <row r="738" spans="14:32" ht="15">
      <c r="N738" s="138">
        <v>634</v>
      </c>
      <c r="O738" s="139">
        <f t="shared" ca="1" si="133"/>
        <v>45458</v>
      </c>
      <c r="P738" s="140">
        <f t="shared" ca="1" si="134"/>
        <v>1</v>
      </c>
      <c r="Q738" s="141" t="e">
        <f t="shared" ca="1" si="135"/>
        <v>#NAME?</v>
      </c>
      <c r="R738" s="138" t="e">
        <f ca="1">VLOOKUP(P738,Tabla13[[Aux]:[Dias Mes]],5,FALSE)</f>
        <v>#NAME?</v>
      </c>
      <c r="S738" s="142" t="e">
        <f ca="1">VLOOKUP(P738,Tabla13[[Aux]:[Infla Bid]],9,FALSE)</f>
        <v>#NAME?</v>
      </c>
      <c r="T738" s="142" t="e">
        <f ca="1">VLOOKUP(P738,Tabla13[[Aux]:[Infla Offer]],13,FALSE)</f>
        <v>#NAME?</v>
      </c>
      <c r="U738" s="143" t="e">
        <f t="shared" ca="1" si="137"/>
        <v>#NAME?</v>
      </c>
      <c r="V738" s="143" t="e">
        <f t="shared" ca="1" si="138"/>
        <v>#NAME?</v>
      </c>
      <c r="W738" s="143" t="e">
        <f t="shared" ca="1" si="136"/>
        <v>#NAME?</v>
      </c>
      <c r="X738" s="146" t="e">
        <f t="shared" ca="1" si="139"/>
        <v>#NAME?</v>
      </c>
      <c r="Y738" s="146" t="e">
        <f t="shared" ca="1" si="140"/>
        <v>#NAME?</v>
      </c>
      <c r="Z738" s="146" t="e">
        <f t="shared" ca="1" si="141"/>
        <v>#NAME?</v>
      </c>
      <c r="AF738" s="13"/>
    </row>
    <row r="739" spans="14:32" ht="15">
      <c r="N739" s="138">
        <v>635</v>
      </c>
      <c r="O739" s="139">
        <f t="shared" ca="1" si="133"/>
        <v>45459</v>
      </c>
      <c r="P739" s="140">
        <f t="shared" ca="1" si="134"/>
        <v>1</v>
      </c>
      <c r="Q739" s="141" t="e">
        <f t="shared" ca="1" si="135"/>
        <v>#NAME?</v>
      </c>
      <c r="R739" s="138" t="e">
        <f ca="1">VLOOKUP(P739,Tabla13[[Aux]:[Dias Mes]],5,FALSE)</f>
        <v>#NAME?</v>
      </c>
      <c r="S739" s="142" t="e">
        <f ca="1">VLOOKUP(P739,Tabla13[[Aux]:[Infla Bid]],9,FALSE)</f>
        <v>#NAME?</v>
      </c>
      <c r="T739" s="142" t="e">
        <f ca="1">VLOOKUP(P739,Tabla13[[Aux]:[Infla Offer]],13,FALSE)</f>
        <v>#NAME?</v>
      </c>
      <c r="U739" s="143" t="e">
        <f t="shared" ca="1" si="137"/>
        <v>#NAME?</v>
      </c>
      <c r="V739" s="143" t="e">
        <f t="shared" ca="1" si="138"/>
        <v>#NAME?</v>
      </c>
      <c r="W739" s="143" t="e">
        <f t="shared" ca="1" si="136"/>
        <v>#NAME?</v>
      </c>
      <c r="X739" s="146" t="e">
        <f t="shared" ca="1" si="139"/>
        <v>#NAME?</v>
      </c>
      <c r="Y739" s="146" t="e">
        <f t="shared" ca="1" si="140"/>
        <v>#NAME?</v>
      </c>
      <c r="Z739" s="146" t="e">
        <f t="shared" ca="1" si="141"/>
        <v>#NAME?</v>
      </c>
      <c r="AF739" s="13"/>
    </row>
    <row r="740" spans="14:32" ht="15">
      <c r="N740" s="138">
        <v>636</v>
      </c>
      <c r="O740" s="139">
        <f t="shared" ca="1" si="133"/>
        <v>45460</v>
      </c>
      <c r="P740" s="140">
        <f t="shared" ca="1" si="134"/>
        <v>1</v>
      </c>
      <c r="Q740" s="141" t="e">
        <f t="shared" ca="1" si="135"/>
        <v>#NAME?</v>
      </c>
      <c r="R740" s="138" t="e">
        <f ca="1">VLOOKUP(P740,Tabla13[[Aux]:[Dias Mes]],5,FALSE)</f>
        <v>#NAME?</v>
      </c>
      <c r="S740" s="142" t="e">
        <f ca="1">VLOOKUP(P740,Tabla13[[Aux]:[Infla Bid]],9,FALSE)</f>
        <v>#NAME?</v>
      </c>
      <c r="T740" s="142" t="e">
        <f ca="1">VLOOKUP(P740,Tabla13[[Aux]:[Infla Offer]],13,FALSE)</f>
        <v>#NAME?</v>
      </c>
      <c r="U740" s="143" t="e">
        <f t="shared" ca="1" si="137"/>
        <v>#NAME?</v>
      </c>
      <c r="V740" s="143" t="e">
        <f t="shared" ca="1" si="138"/>
        <v>#NAME?</v>
      </c>
      <c r="W740" s="143" t="e">
        <f t="shared" ca="1" si="136"/>
        <v>#NAME?</v>
      </c>
      <c r="X740" s="146" t="e">
        <f t="shared" ca="1" si="139"/>
        <v>#NAME?</v>
      </c>
      <c r="Y740" s="146" t="e">
        <f t="shared" ca="1" si="140"/>
        <v>#NAME?</v>
      </c>
      <c r="Z740" s="146" t="e">
        <f t="shared" ca="1" si="141"/>
        <v>#NAME?</v>
      </c>
      <c r="AF740" s="13"/>
    </row>
    <row r="741" spans="14:32" ht="15">
      <c r="N741" s="138">
        <v>637</v>
      </c>
      <c r="O741" s="139">
        <f t="shared" ca="1" si="133"/>
        <v>45461</v>
      </c>
      <c r="P741" s="140">
        <f t="shared" ca="1" si="134"/>
        <v>1</v>
      </c>
      <c r="Q741" s="141" t="e">
        <f t="shared" ca="1" si="135"/>
        <v>#NAME?</v>
      </c>
      <c r="R741" s="138" t="e">
        <f ca="1">VLOOKUP(P741,Tabla13[[Aux]:[Dias Mes]],5,FALSE)</f>
        <v>#NAME?</v>
      </c>
      <c r="S741" s="142" t="e">
        <f ca="1">VLOOKUP(P741,Tabla13[[Aux]:[Infla Bid]],9,FALSE)</f>
        <v>#NAME?</v>
      </c>
      <c r="T741" s="142" t="e">
        <f ca="1">VLOOKUP(P741,Tabla13[[Aux]:[Infla Offer]],13,FALSE)</f>
        <v>#NAME?</v>
      </c>
      <c r="U741" s="143" t="e">
        <f t="shared" ca="1" si="137"/>
        <v>#NAME?</v>
      </c>
      <c r="V741" s="143" t="e">
        <f t="shared" ca="1" si="138"/>
        <v>#NAME?</v>
      </c>
      <c r="W741" s="143" t="e">
        <f t="shared" ca="1" si="136"/>
        <v>#NAME?</v>
      </c>
      <c r="X741" s="146" t="e">
        <f t="shared" ca="1" si="139"/>
        <v>#NAME?</v>
      </c>
      <c r="Y741" s="146" t="e">
        <f t="shared" ca="1" si="140"/>
        <v>#NAME?</v>
      </c>
      <c r="Z741" s="146" t="e">
        <f t="shared" ca="1" si="141"/>
        <v>#NAME?</v>
      </c>
      <c r="AF741" s="13"/>
    </row>
    <row r="742" spans="14:32" ht="15">
      <c r="N742" s="138">
        <v>638</v>
      </c>
      <c r="O742" s="139">
        <f t="shared" ca="1" si="133"/>
        <v>45462</v>
      </c>
      <c r="P742" s="140">
        <f t="shared" ca="1" si="134"/>
        <v>1</v>
      </c>
      <c r="Q742" s="141" t="e">
        <f t="shared" ca="1" si="135"/>
        <v>#NAME?</v>
      </c>
      <c r="R742" s="138" t="e">
        <f ca="1">VLOOKUP(P742,Tabla13[[Aux]:[Dias Mes]],5,FALSE)</f>
        <v>#NAME?</v>
      </c>
      <c r="S742" s="142" t="e">
        <f ca="1">VLOOKUP(P742,Tabla13[[Aux]:[Infla Bid]],9,FALSE)</f>
        <v>#NAME?</v>
      </c>
      <c r="T742" s="142" t="e">
        <f ca="1">VLOOKUP(P742,Tabla13[[Aux]:[Infla Offer]],13,FALSE)</f>
        <v>#NAME?</v>
      </c>
      <c r="U742" s="143" t="e">
        <f t="shared" ca="1" si="137"/>
        <v>#NAME?</v>
      </c>
      <c r="V742" s="143" t="e">
        <f t="shared" ca="1" si="138"/>
        <v>#NAME?</v>
      </c>
      <c r="W742" s="143" t="e">
        <f t="shared" ca="1" si="136"/>
        <v>#NAME?</v>
      </c>
      <c r="X742" s="146" t="e">
        <f t="shared" ca="1" si="139"/>
        <v>#NAME?</v>
      </c>
      <c r="Y742" s="146" t="e">
        <f t="shared" ca="1" si="140"/>
        <v>#NAME?</v>
      </c>
      <c r="Z742" s="146" t="e">
        <f t="shared" ca="1" si="141"/>
        <v>#NAME?</v>
      </c>
      <c r="AF742" s="13"/>
    </row>
    <row r="743" spans="14:32" ht="15">
      <c r="N743" s="138">
        <v>639</v>
      </c>
      <c r="O743" s="139">
        <f t="shared" ca="1" si="133"/>
        <v>45463</v>
      </c>
      <c r="P743" s="140">
        <f t="shared" ca="1" si="134"/>
        <v>1</v>
      </c>
      <c r="Q743" s="141" t="e">
        <f t="shared" ca="1" si="135"/>
        <v>#NAME?</v>
      </c>
      <c r="R743" s="138" t="e">
        <f ca="1">VLOOKUP(P743,Tabla13[[Aux]:[Dias Mes]],5,FALSE)</f>
        <v>#NAME?</v>
      </c>
      <c r="S743" s="142" t="e">
        <f ca="1">VLOOKUP(P743,Tabla13[[Aux]:[Infla Bid]],9,FALSE)</f>
        <v>#NAME?</v>
      </c>
      <c r="T743" s="142" t="e">
        <f ca="1">VLOOKUP(P743,Tabla13[[Aux]:[Infla Offer]],13,FALSE)</f>
        <v>#NAME?</v>
      </c>
      <c r="U743" s="143" t="e">
        <f t="shared" ca="1" si="137"/>
        <v>#NAME?</v>
      </c>
      <c r="V743" s="143" t="e">
        <f t="shared" ca="1" si="138"/>
        <v>#NAME?</v>
      </c>
      <c r="W743" s="143" t="e">
        <f t="shared" ca="1" si="136"/>
        <v>#NAME?</v>
      </c>
      <c r="X743" s="146" t="e">
        <f t="shared" ca="1" si="139"/>
        <v>#NAME?</v>
      </c>
      <c r="Y743" s="146" t="e">
        <f t="shared" ca="1" si="140"/>
        <v>#NAME?</v>
      </c>
      <c r="Z743" s="146" t="e">
        <f t="shared" ca="1" si="141"/>
        <v>#NAME?</v>
      </c>
      <c r="AF743" s="13"/>
    </row>
    <row r="744" spans="14:32" ht="15">
      <c r="N744" s="138">
        <v>640</v>
      </c>
      <c r="O744" s="139">
        <f t="shared" ref="O744:O807" ca="1" si="142">+N744+TODAY()+$O$102</f>
        <v>45464</v>
      </c>
      <c r="P744" s="140">
        <f t="shared" ref="P744:P807" ca="1" si="143">IF(DAY(O744)=9,MATCH(O744,$Q$75:$Q$100,1)-1,IFERROR(MATCH(O744,$Q$75:$Q$100,1),0))</f>
        <v>1</v>
      </c>
      <c r="Q744" s="141" t="e">
        <f t="shared" ref="Q744:Q807" ca="1" si="144">R744-(VLOOKUP(P744,$O$75:$Q$100,3,FALSE)-O744)</f>
        <v>#NAME?</v>
      </c>
      <c r="R744" s="138" t="e">
        <f ca="1">VLOOKUP(P744,Tabla13[[Aux]:[Dias Mes]],5,FALSE)</f>
        <v>#NAME?</v>
      </c>
      <c r="S744" s="142" t="e">
        <f ca="1">VLOOKUP(P744,Tabla13[[Aux]:[Infla Bid]],9,FALSE)</f>
        <v>#NAME?</v>
      </c>
      <c r="T744" s="142" t="e">
        <f ca="1">VLOOKUP(P744,Tabla13[[Aux]:[Infla Offer]],13,FALSE)</f>
        <v>#NAME?</v>
      </c>
      <c r="U744" s="143" t="e">
        <f t="shared" ca="1" si="137"/>
        <v>#NAME?</v>
      </c>
      <c r="V744" s="143" t="e">
        <f t="shared" ca="1" si="138"/>
        <v>#NAME?</v>
      </c>
      <c r="W744" s="143" t="e">
        <f t="shared" ref="W744:W807" ca="1" si="145">AVERAGE(U744:V744)</f>
        <v>#NAME?</v>
      </c>
      <c r="X744" s="146" t="e">
        <f t="shared" ca="1" si="139"/>
        <v>#NAME?</v>
      </c>
      <c r="Y744" s="146" t="e">
        <f t="shared" ca="1" si="140"/>
        <v>#NAME?</v>
      </c>
      <c r="Z744" s="146" t="e">
        <f t="shared" ca="1" si="141"/>
        <v>#NAME?</v>
      </c>
      <c r="AF744" s="13"/>
    </row>
    <row r="745" spans="14:32" ht="15">
      <c r="N745" s="138">
        <v>641</v>
      </c>
      <c r="O745" s="139">
        <f t="shared" ca="1" si="142"/>
        <v>45465</v>
      </c>
      <c r="P745" s="140">
        <f t="shared" ca="1" si="143"/>
        <v>1</v>
      </c>
      <c r="Q745" s="141" t="e">
        <f t="shared" ca="1" si="144"/>
        <v>#NAME?</v>
      </c>
      <c r="R745" s="138" t="e">
        <f ca="1">VLOOKUP(P745,Tabla13[[Aux]:[Dias Mes]],5,FALSE)</f>
        <v>#NAME?</v>
      </c>
      <c r="S745" s="142" t="e">
        <f ca="1">VLOOKUP(P745,Tabla13[[Aux]:[Infla Bid]],9,FALSE)</f>
        <v>#NAME?</v>
      </c>
      <c r="T745" s="142" t="e">
        <f ca="1">VLOOKUP(P745,Tabla13[[Aux]:[Infla Offer]],13,FALSE)</f>
        <v>#NAME?</v>
      </c>
      <c r="U745" s="143" t="e">
        <f t="shared" ref="U745:U808" ca="1" si="146">U744*(1+S745)^(1/R745)</f>
        <v>#NAME?</v>
      </c>
      <c r="V745" s="143" t="e">
        <f t="shared" ref="V745:V808" ca="1" si="147">V744*(1+T745)^(1/R745)</f>
        <v>#NAME?</v>
      </c>
      <c r="W745" s="143" t="e">
        <f t="shared" ca="1" si="145"/>
        <v>#NAME?</v>
      </c>
      <c r="X745" s="146" t="e">
        <f t="shared" ref="X745:X808" ca="1" si="148">(U745/$U$104-1)*360/N745</f>
        <v>#NAME?</v>
      </c>
      <c r="Y745" s="146" t="e">
        <f t="shared" ref="Y745:Y808" ca="1" si="149">(V745/$V$104-1)*360/N745</f>
        <v>#NAME?</v>
      </c>
      <c r="Z745" s="146" t="e">
        <f t="shared" ref="Z745:Z808" ca="1" si="150">+(Y745+X745)/2</f>
        <v>#NAME?</v>
      </c>
      <c r="AF745" s="13"/>
    </row>
    <row r="746" spans="14:32" ht="15">
      <c r="N746" s="138">
        <v>642</v>
      </c>
      <c r="O746" s="139">
        <f t="shared" ca="1" si="142"/>
        <v>45466</v>
      </c>
      <c r="P746" s="140">
        <f t="shared" ca="1" si="143"/>
        <v>1</v>
      </c>
      <c r="Q746" s="141" t="e">
        <f t="shared" ca="1" si="144"/>
        <v>#NAME?</v>
      </c>
      <c r="R746" s="138" t="e">
        <f ca="1">VLOOKUP(P746,Tabla13[[Aux]:[Dias Mes]],5,FALSE)</f>
        <v>#NAME?</v>
      </c>
      <c r="S746" s="142" t="e">
        <f ca="1">VLOOKUP(P746,Tabla13[[Aux]:[Infla Bid]],9,FALSE)</f>
        <v>#NAME?</v>
      </c>
      <c r="T746" s="142" t="e">
        <f ca="1">VLOOKUP(P746,Tabla13[[Aux]:[Infla Offer]],13,FALSE)</f>
        <v>#NAME?</v>
      </c>
      <c r="U746" s="143" t="e">
        <f t="shared" ca="1" si="146"/>
        <v>#NAME?</v>
      </c>
      <c r="V746" s="143" t="e">
        <f t="shared" ca="1" si="147"/>
        <v>#NAME?</v>
      </c>
      <c r="W746" s="143" t="e">
        <f t="shared" ca="1" si="145"/>
        <v>#NAME?</v>
      </c>
      <c r="X746" s="146" t="e">
        <f t="shared" ca="1" si="148"/>
        <v>#NAME?</v>
      </c>
      <c r="Y746" s="146" t="e">
        <f t="shared" ca="1" si="149"/>
        <v>#NAME?</v>
      </c>
      <c r="Z746" s="146" t="e">
        <f t="shared" ca="1" si="150"/>
        <v>#NAME?</v>
      </c>
      <c r="AF746" s="13"/>
    </row>
    <row r="747" spans="14:32" ht="15">
      <c r="N747" s="138">
        <v>643</v>
      </c>
      <c r="O747" s="139">
        <f t="shared" ca="1" si="142"/>
        <v>45467</v>
      </c>
      <c r="P747" s="140">
        <f t="shared" ca="1" si="143"/>
        <v>1</v>
      </c>
      <c r="Q747" s="141" t="e">
        <f t="shared" ca="1" si="144"/>
        <v>#NAME?</v>
      </c>
      <c r="R747" s="138" t="e">
        <f ca="1">VLOOKUP(P747,Tabla13[[Aux]:[Dias Mes]],5,FALSE)</f>
        <v>#NAME?</v>
      </c>
      <c r="S747" s="142" t="e">
        <f ca="1">VLOOKUP(P747,Tabla13[[Aux]:[Infla Bid]],9,FALSE)</f>
        <v>#NAME?</v>
      </c>
      <c r="T747" s="142" t="e">
        <f ca="1">VLOOKUP(P747,Tabla13[[Aux]:[Infla Offer]],13,FALSE)</f>
        <v>#NAME?</v>
      </c>
      <c r="U747" s="143" t="e">
        <f t="shared" ca="1" si="146"/>
        <v>#NAME?</v>
      </c>
      <c r="V747" s="143" t="e">
        <f t="shared" ca="1" si="147"/>
        <v>#NAME?</v>
      </c>
      <c r="W747" s="143" t="e">
        <f t="shared" ca="1" si="145"/>
        <v>#NAME?</v>
      </c>
      <c r="X747" s="146" t="e">
        <f t="shared" ca="1" si="148"/>
        <v>#NAME?</v>
      </c>
      <c r="Y747" s="146" t="e">
        <f t="shared" ca="1" si="149"/>
        <v>#NAME?</v>
      </c>
      <c r="Z747" s="146" t="e">
        <f t="shared" ca="1" si="150"/>
        <v>#NAME?</v>
      </c>
      <c r="AF747" s="13"/>
    </row>
    <row r="748" spans="14:32" ht="15">
      <c r="N748" s="138">
        <v>644</v>
      </c>
      <c r="O748" s="139">
        <f t="shared" ca="1" si="142"/>
        <v>45468</v>
      </c>
      <c r="P748" s="140">
        <f t="shared" ca="1" si="143"/>
        <v>1</v>
      </c>
      <c r="Q748" s="141" t="e">
        <f t="shared" ca="1" si="144"/>
        <v>#NAME?</v>
      </c>
      <c r="R748" s="138" t="e">
        <f ca="1">VLOOKUP(P748,Tabla13[[Aux]:[Dias Mes]],5,FALSE)</f>
        <v>#NAME?</v>
      </c>
      <c r="S748" s="142" t="e">
        <f ca="1">VLOOKUP(P748,Tabla13[[Aux]:[Infla Bid]],9,FALSE)</f>
        <v>#NAME?</v>
      </c>
      <c r="T748" s="142" t="e">
        <f ca="1">VLOOKUP(P748,Tabla13[[Aux]:[Infla Offer]],13,FALSE)</f>
        <v>#NAME?</v>
      </c>
      <c r="U748" s="143" t="e">
        <f t="shared" ca="1" si="146"/>
        <v>#NAME?</v>
      </c>
      <c r="V748" s="143" t="e">
        <f t="shared" ca="1" si="147"/>
        <v>#NAME?</v>
      </c>
      <c r="W748" s="143" t="e">
        <f t="shared" ca="1" si="145"/>
        <v>#NAME?</v>
      </c>
      <c r="X748" s="146" t="e">
        <f t="shared" ca="1" si="148"/>
        <v>#NAME?</v>
      </c>
      <c r="Y748" s="146" t="e">
        <f t="shared" ca="1" si="149"/>
        <v>#NAME?</v>
      </c>
      <c r="Z748" s="146" t="e">
        <f t="shared" ca="1" si="150"/>
        <v>#NAME?</v>
      </c>
      <c r="AF748" s="13"/>
    </row>
    <row r="749" spans="14:32" ht="15">
      <c r="N749" s="138">
        <v>645</v>
      </c>
      <c r="O749" s="139">
        <f t="shared" ca="1" si="142"/>
        <v>45469</v>
      </c>
      <c r="P749" s="140">
        <f t="shared" ca="1" si="143"/>
        <v>1</v>
      </c>
      <c r="Q749" s="141" t="e">
        <f t="shared" ca="1" si="144"/>
        <v>#NAME?</v>
      </c>
      <c r="R749" s="138" t="e">
        <f ca="1">VLOOKUP(P749,Tabla13[[Aux]:[Dias Mes]],5,FALSE)</f>
        <v>#NAME?</v>
      </c>
      <c r="S749" s="142" t="e">
        <f ca="1">VLOOKUP(P749,Tabla13[[Aux]:[Infla Bid]],9,FALSE)</f>
        <v>#NAME?</v>
      </c>
      <c r="T749" s="142" t="e">
        <f ca="1">VLOOKUP(P749,Tabla13[[Aux]:[Infla Offer]],13,FALSE)</f>
        <v>#NAME?</v>
      </c>
      <c r="U749" s="143" t="e">
        <f t="shared" ca="1" si="146"/>
        <v>#NAME?</v>
      </c>
      <c r="V749" s="143" t="e">
        <f t="shared" ca="1" si="147"/>
        <v>#NAME?</v>
      </c>
      <c r="W749" s="143" t="e">
        <f t="shared" ca="1" si="145"/>
        <v>#NAME?</v>
      </c>
      <c r="X749" s="146" t="e">
        <f t="shared" ca="1" si="148"/>
        <v>#NAME?</v>
      </c>
      <c r="Y749" s="146" t="e">
        <f t="shared" ca="1" si="149"/>
        <v>#NAME?</v>
      </c>
      <c r="Z749" s="146" t="e">
        <f t="shared" ca="1" si="150"/>
        <v>#NAME?</v>
      </c>
      <c r="AF749" s="13"/>
    </row>
    <row r="750" spans="14:32" ht="15">
      <c r="N750" s="138">
        <v>646</v>
      </c>
      <c r="O750" s="139">
        <f t="shared" ca="1" si="142"/>
        <v>45470</v>
      </c>
      <c r="P750" s="140">
        <f t="shared" ca="1" si="143"/>
        <v>1</v>
      </c>
      <c r="Q750" s="141" t="e">
        <f t="shared" ca="1" si="144"/>
        <v>#NAME?</v>
      </c>
      <c r="R750" s="138" t="e">
        <f ca="1">VLOOKUP(P750,Tabla13[[Aux]:[Dias Mes]],5,FALSE)</f>
        <v>#NAME?</v>
      </c>
      <c r="S750" s="142" t="e">
        <f ca="1">VLOOKUP(P750,Tabla13[[Aux]:[Infla Bid]],9,FALSE)</f>
        <v>#NAME?</v>
      </c>
      <c r="T750" s="142" t="e">
        <f ca="1">VLOOKUP(P750,Tabla13[[Aux]:[Infla Offer]],13,FALSE)</f>
        <v>#NAME?</v>
      </c>
      <c r="U750" s="143" t="e">
        <f t="shared" ca="1" si="146"/>
        <v>#NAME?</v>
      </c>
      <c r="V750" s="143" t="e">
        <f t="shared" ca="1" si="147"/>
        <v>#NAME?</v>
      </c>
      <c r="W750" s="143" t="e">
        <f t="shared" ca="1" si="145"/>
        <v>#NAME?</v>
      </c>
      <c r="X750" s="146" t="e">
        <f t="shared" ca="1" si="148"/>
        <v>#NAME?</v>
      </c>
      <c r="Y750" s="146" t="e">
        <f t="shared" ca="1" si="149"/>
        <v>#NAME?</v>
      </c>
      <c r="Z750" s="146" t="e">
        <f t="shared" ca="1" si="150"/>
        <v>#NAME?</v>
      </c>
      <c r="AF750" s="13"/>
    </row>
    <row r="751" spans="14:32" ht="15">
      <c r="N751" s="138">
        <v>647</v>
      </c>
      <c r="O751" s="139">
        <f t="shared" ca="1" si="142"/>
        <v>45471</v>
      </c>
      <c r="P751" s="140">
        <f t="shared" ca="1" si="143"/>
        <v>1</v>
      </c>
      <c r="Q751" s="141" t="e">
        <f t="shared" ca="1" si="144"/>
        <v>#NAME?</v>
      </c>
      <c r="R751" s="138" t="e">
        <f ca="1">VLOOKUP(P751,Tabla13[[Aux]:[Dias Mes]],5,FALSE)</f>
        <v>#NAME?</v>
      </c>
      <c r="S751" s="142" t="e">
        <f ca="1">VLOOKUP(P751,Tabla13[[Aux]:[Infla Bid]],9,FALSE)</f>
        <v>#NAME?</v>
      </c>
      <c r="T751" s="142" t="e">
        <f ca="1">VLOOKUP(P751,Tabla13[[Aux]:[Infla Offer]],13,FALSE)</f>
        <v>#NAME?</v>
      </c>
      <c r="U751" s="143" t="e">
        <f t="shared" ca="1" si="146"/>
        <v>#NAME?</v>
      </c>
      <c r="V751" s="143" t="e">
        <f t="shared" ca="1" si="147"/>
        <v>#NAME?</v>
      </c>
      <c r="W751" s="143" t="e">
        <f t="shared" ca="1" si="145"/>
        <v>#NAME?</v>
      </c>
      <c r="X751" s="146" t="e">
        <f t="shared" ca="1" si="148"/>
        <v>#NAME?</v>
      </c>
      <c r="Y751" s="146" t="e">
        <f t="shared" ca="1" si="149"/>
        <v>#NAME?</v>
      </c>
      <c r="Z751" s="146" t="e">
        <f t="shared" ca="1" si="150"/>
        <v>#NAME?</v>
      </c>
      <c r="AF751" s="13"/>
    </row>
    <row r="752" spans="14:32" ht="15">
      <c r="N752" s="138">
        <v>648</v>
      </c>
      <c r="O752" s="139">
        <f t="shared" ca="1" si="142"/>
        <v>45472</v>
      </c>
      <c r="P752" s="140">
        <f t="shared" ca="1" si="143"/>
        <v>1</v>
      </c>
      <c r="Q752" s="141" t="e">
        <f t="shared" ca="1" si="144"/>
        <v>#NAME?</v>
      </c>
      <c r="R752" s="138" t="e">
        <f ca="1">VLOOKUP(P752,Tabla13[[Aux]:[Dias Mes]],5,FALSE)</f>
        <v>#NAME?</v>
      </c>
      <c r="S752" s="142" t="e">
        <f ca="1">VLOOKUP(P752,Tabla13[[Aux]:[Infla Bid]],9,FALSE)</f>
        <v>#NAME?</v>
      </c>
      <c r="T752" s="142" t="e">
        <f ca="1">VLOOKUP(P752,Tabla13[[Aux]:[Infla Offer]],13,FALSE)</f>
        <v>#NAME?</v>
      </c>
      <c r="U752" s="143" t="e">
        <f t="shared" ca="1" si="146"/>
        <v>#NAME?</v>
      </c>
      <c r="V752" s="143" t="e">
        <f t="shared" ca="1" si="147"/>
        <v>#NAME?</v>
      </c>
      <c r="W752" s="143" t="e">
        <f t="shared" ca="1" si="145"/>
        <v>#NAME?</v>
      </c>
      <c r="X752" s="146" t="e">
        <f t="shared" ca="1" si="148"/>
        <v>#NAME?</v>
      </c>
      <c r="Y752" s="146" t="e">
        <f t="shared" ca="1" si="149"/>
        <v>#NAME?</v>
      </c>
      <c r="Z752" s="146" t="e">
        <f t="shared" ca="1" si="150"/>
        <v>#NAME?</v>
      </c>
      <c r="AF752" s="13"/>
    </row>
    <row r="753" spans="14:32" ht="15">
      <c r="N753" s="138">
        <v>649</v>
      </c>
      <c r="O753" s="139">
        <f t="shared" ca="1" si="142"/>
        <v>45473</v>
      </c>
      <c r="P753" s="140">
        <f t="shared" ca="1" si="143"/>
        <v>1</v>
      </c>
      <c r="Q753" s="141" t="e">
        <f t="shared" ca="1" si="144"/>
        <v>#NAME?</v>
      </c>
      <c r="R753" s="138" t="e">
        <f ca="1">VLOOKUP(P753,Tabla13[[Aux]:[Dias Mes]],5,FALSE)</f>
        <v>#NAME?</v>
      </c>
      <c r="S753" s="142" t="e">
        <f ca="1">VLOOKUP(P753,Tabla13[[Aux]:[Infla Bid]],9,FALSE)</f>
        <v>#NAME?</v>
      </c>
      <c r="T753" s="142" t="e">
        <f ca="1">VLOOKUP(P753,Tabla13[[Aux]:[Infla Offer]],13,FALSE)</f>
        <v>#NAME?</v>
      </c>
      <c r="U753" s="143" t="e">
        <f t="shared" ca="1" si="146"/>
        <v>#NAME?</v>
      </c>
      <c r="V753" s="143" t="e">
        <f t="shared" ca="1" si="147"/>
        <v>#NAME?</v>
      </c>
      <c r="W753" s="143" t="e">
        <f t="shared" ca="1" si="145"/>
        <v>#NAME?</v>
      </c>
      <c r="X753" s="146" t="e">
        <f t="shared" ca="1" si="148"/>
        <v>#NAME?</v>
      </c>
      <c r="Y753" s="146" t="e">
        <f t="shared" ca="1" si="149"/>
        <v>#NAME?</v>
      </c>
      <c r="Z753" s="146" t="e">
        <f t="shared" ca="1" si="150"/>
        <v>#NAME?</v>
      </c>
      <c r="AF753" s="13"/>
    </row>
    <row r="754" spans="14:32" ht="15">
      <c r="N754" s="138">
        <v>650</v>
      </c>
      <c r="O754" s="139">
        <f t="shared" ca="1" si="142"/>
        <v>45474</v>
      </c>
      <c r="P754" s="140">
        <f t="shared" ca="1" si="143"/>
        <v>1</v>
      </c>
      <c r="Q754" s="141" t="e">
        <f t="shared" ca="1" si="144"/>
        <v>#NAME?</v>
      </c>
      <c r="R754" s="138" t="e">
        <f ca="1">VLOOKUP(P754,Tabla13[[Aux]:[Dias Mes]],5,FALSE)</f>
        <v>#NAME?</v>
      </c>
      <c r="S754" s="142" t="e">
        <f ca="1">VLOOKUP(P754,Tabla13[[Aux]:[Infla Bid]],9,FALSE)</f>
        <v>#NAME?</v>
      </c>
      <c r="T754" s="142" t="e">
        <f ca="1">VLOOKUP(P754,Tabla13[[Aux]:[Infla Offer]],13,FALSE)</f>
        <v>#NAME?</v>
      </c>
      <c r="U754" s="143" t="e">
        <f t="shared" ca="1" si="146"/>
        <v>#NAME?</v>
      </c>
      <c r="V754" s="143" t="e">
        <f t="shared" ca="1" si="147"/>
        <v>#NAME?</v>
      </c>
      <c r="W754" s="143" t="e">
        <f t="shared" ca="1" si="145"/>
        <v>#NAME?</v>
      </c>
      <c r="X754" s="146" t="e">
        <f t="shared" ca="1" si="148"/>
        <v>#NAME?</v>
      </c>
      <c r="Y754" s="146" t="e">
        <f t="shared" ca="1" si="149"/>
        <v>#NAME?</v>
      </c>
      <c r="Z754" s="146" t="e">
        <f t="shared" ca="1" si="150"/>
        <v>#NAME?</v>
      </c>
      <c r="AF754" s="13"/>
    </row>
    <row r="755" spans="14:32" ht="15">
      <c r="N755" s="138">
        <v>651</v>
      </c>
      <c r="O755" s="139">
        <f t="shared" ca="1" si="142"/>
        <v>45475</v>
      </c>
      <c r="P755" s="140">
        <f t="shared" ca="1" si="143"/>
        <v>1</v>
      </c>
      <c r="Q755" s="141" t="e">
        <f t="shared" ca="1" si="144"/>
        <v>#NAME?</v>
      </c>
      <c r="R755" s="138" t="e">
        <f ca="1">VLOOKUP(P755,Tabla13[[Aux]:[Dias Mes]],5,FALSE)</f>
        <v>#NAME?</v>
      </c>
      <c r="S755" s="142" t="e">
        <f ca="1">VLOOKUP(P755,Tabla13[[Aux]:[Infla Bid]],9,FALSE)</f>
        <v>#NAME?</v>
      </c>
      <c r="T755" s="142" t="e">
        <f ca="1">VLOOKUP(P755,Tabla13[[Aux]:[Infla Offer]],13,FALSE)</f>
        <v>#NAME?</v>
      </c>
      <c r="U755" s="143" t="e">
        <f t="shared" ca="1" si="146"/>
        <v>#NAME?</v>
      </c>
      <c r="V755" s="143" t="e">
        <f t="shared" ca="1" si="147"/>
        <v>#NAME?</v>
      </c>
      <c r="W755" s="143" t="e">
        <f t="shared" ca="1" si="145"/>
        <v>#NAME?</v>
      </c>
      <c r="X755" s="146" t="e">
        <f t="shared" ca="1" si="148"/>
        <v>#NAME?</v>
      </c>
      <c r="Y755" s="146" t="e">
        <f t="shared" ca="1" si="149"/>
        <v>#NAME?</v>
      </c>
      <c r="Z755" s="146" t="e">
        <f t="shared" ca="1" si="150"/>
        <v>#NAME?</v>
      </c>
      <c r="AF755" s="13"/>
    </row>
    <row r="756" spans="14:32" ht="15">
      <c r="N756" s="138">
        <v>652</v>
      </c>
      <c r="O756" s="139">
        <f t="shared" ca="1" si="142"/>
        <v>45476</v>
      </c>
      <c r="P756" s="140">
        <f t="shared" ca="1" si="143"/>
        <v>1</v>
      </c>
      <c r="Q756" s="141" t="e">
        <f t="shared" ca="1" si="144"/>
        <v>#NAME?</v>
      </c>
      <c r="R756" s="138" t="e">
        <f ca="1">VLOOKUP(P756,Tabla13[[Aux]:[Dias Mes]],5,FALSE)</f>
        <v>#NAME?</v>
      </c>
      <c r="S756" s="142" t="e">
        <f ca="1">VLOOKUP(P756,Tabla13[[Aux]:[Infla Bid]],9,FALSE)</f>
        <v>#NAME?</v>
      </c>
      <c r="T756" s="142" t="e">
        <f ca="1">VLOOKUP(P756,Tabla13[[Aux]:[Infla Offer]],13,FALSE)</f>
        <v>#NAME?</v>
      </c>
      <c r="U756" s="143" t="e">
        <f t="shared" ca="1" si="146"/>
        <v>#NAME?</v>
      </c>
      <c r="V756" s="143" t="e">
        <f t="shared" ca="1" si="147"/>
        <v>#NAME?</v>
      </c>
      <c r="W756" s="143" t="e">
        <f t="shared" ca="1" si="145"/>
        <v>#NAME?</v>
      </c>
      <c r="X756" s="146" t="e">
        <f t="shared" ca="1" si="148"/>
        <v>#NAME?</v>
      </c>
      <c r="Y756" s="146" t="e">
        <f t="shared" ca="1" si="149"/>
        <v>#NAME?</v>
      </c>
      <c r="Z756" s="146" t="e">
        <f t="shared" ca="1" si="150"/>
        <v>#NAME?</v>
      </c>
      <c r="AF756" s="13"/>
    </row>
    <row r="757" spans="14:32" ht="15">
      <c r="N757" s="138">
        <v>653</v>
      </c>
      <c r="O757" s="139">
        <f t="shared" ca="1" si="142"/>
        <v>45477</v>
      </c>
      <c r="P757" s="140">
        <f t="shared" ca="1" si="143"/>
        <v>1</v>
      </c>
      <c r="Q757" s="141" t="e">
        <f t="shared" ca="1" si="144"/>
        <v>#NAME?</v>
      </c>
      <c r="R757" s="138" t="e">
        <f ca="1">VLOOKUP(P757,Tabla13[[Aux]:[Dias Mes]],5,FALSE)</f>
        <v>#NAME?</v>
      </c>
      <c r="S757" s="142" t="e">
        <f ca="1">VLOOKUP(P757,Tabla13[[Aux]:[Infla Bid]],9,FALSE)</f>
        <v>#NAME?</v>
      </c>
      <c r="T757" s="142" t="e">
        <f ca="1">VLOOKUP(P757,Tabla13[[Aux]:[Infla Offer]],13,FALSE)</f>
        <v>#NAME?</v>
      </c>
      <c r="U757" s="143" t="e">
        <f t="shared" ca="1" si="146"/>
        <v>#NAME?</v>
      </c>
      <c r="V757" s="143" t="e">
        <f t="shared" ca="1" si="147"/>
        <v>#NAME?</v>
      </c>
      <c r="W757" s="143" t="e">
        <f t="shared" ca="1" si="145"/>
        <v>#NAME?</v>
      </c>
      <c r="X757" s="146" t="e">
        <f t="shared" ca="1" si="148"/>
        <v>#NAME?</v>
      </c>
      <c r="Y757" s="146" t="e">
        <f t="shared" ca="1" si="149"/>
        <v>#NAME?</v>
      </c>
      <c r="Z757" s="146" t="e">
        <f t="shared" ca="1" si="150"/>
        <v>#NAME?</v>
      </c>
      <c r="AF757" s="13"/>
    </row>
    <row r="758" spans="14:32" ht="15">
      <c r="N758" s="138">
        <v>654</v>
      </c>
      <c r="O758" s="139">
        <f t="shared" ca="1" si="142"/>
        <v>45478</v>
      </c>
      <c r="P758" s="140">
        <f t="shared" ca="1" si="143"/>
        <v>1</v>
      </c>
      <c r="Q758" s="141" t="e">
        <f t="shared" ca="1" si="144"/>
        <v>#NAME?</v>
      </c>
      <c r="R758" s="138" t="e">
        <f ca="1">VLOOKUP(P758,Tabla13[[Aux]:[Dias Mes]],5,FALSE)</f>
        <v>#NAME?</v>
      </c>
      <c r="S758" s="142" t="e">
        <f ca="1">VLOOKUP(P758,Tabla13[[Aux]:[Infla Bid]],9,FALSE)</f>
        <v>#NAME?</v>
      </c>
      <c r="T758" s="142" t="e">
        <f ca="1">VLOOKUP(P758,Tabla13[[Aux]:[Infla Offer]],13,FALSE)</f>
        <v>#NAME?</v>
      </c>
      <c r="U758" s="143" t="e">
        <f t="shared" ca="1" si="146"/>
        <v>#NAME?</v>
      </c>
      <c r="V758" s="143" t="e">
        <f t="shared" ca="1" si="147"/>
        <v>#NAME?</v>
      </c>
      <c r="W758" s="143" t="e">
        <f t="shared" ca="1" si="145"/>
        <v>#NAME?</v>
      </c>
      <c r="X758" s="146" t="e">
        <f t="shared" ca="1" si="148"/>
        <v>#NAME?</v>
      </c>
      <c r="Y758" s="146" t="e">
        <f t="shared" ca="1" si="149"/>
        <v>#NAME?</v>
      </c>
      <c r="Z758" s="146" t="e">
        <f t="shared" ca="1" si="150"/>
        <v>#NAME?</v>
      </c>
      <c r="AF758" s="13"/>
    </row>
    <row r="759" spans="14:32" ht="15">
      <c r="N759" s="138">
        <v>655</v>
      </c>
      <c r="O759" s="139">
        <f t="shared" ca="1" si="142"/>
        <v>45479</v>
      </c>
      <c r="P759" s="140">
        <f t="shared" ca="1" si="143"/>
        <v>1</v>
      </c>
      <c r="Q759" s="141" t="e">
        <f t="shared" ca="1" si="144"/>
        <v>#NAME?</v>
      </c>
      <c r="R759" s="138" t="e">
        <f ca="1">VLOOKUP(P759,Tabla13[[Aux]:[Dias Mes]],5,FALSE)</f>
        <v>#NAME?</v>
      </c>
      <c r="S759" s="142" t="e">
        <f ca="1">VLOOKUP(P759,Tabla13[[Aux]:[Infla Bid]],9,FALSE)</f>
        <v>#NAME?</v>
      </c>
      <c r="T759" s="142" t="e">
        <f ca="1">VLOOKUP(P759,Tabla13[[Aux]:[Infla Offer]],13,FALSE)</f>
        <v>#NAME?</v>
      </c>
      <c r="U759" s="143" t="e">
        <f t="shared" ca="1" si="146"/>
        <v>#NAME?</v>
      </c>
      <c r="V759" s="143" t="e">
        <f t="shared" ca="1" si="147"/>
        <v>#NAME?</v>
      </c>
      <c r="W759" s="143" t="e">
        <f t="shared" ca="1" si="145"/>
        <v>#NAME?</v>
      </c>
      <c r="X759" s="146" t="e">
        <f t="shared" ca="1" si="148"/>
        <v>#NAME?</v>
      </c>
      <c r="Y759" s="146" t="e">
        <f t="shared" ca="1" si="149"/>
        <v>#NAME?</v>
      </c>
      <c r="Z759" s="146" t="e">
        <f t="shared" ca="1" si="150"/>
        <v>#NAME?</v>
      </c>
      <c r="AF759" s="13"/>
    </row>
    <row r="760" spans="14:32" ht="15">
      <c r="N760" s="138">
        <v>656</v>
      </c>
      <c r="O760" s="139">
        <f t="shared" ca="1" si="142"/>
        <v>45480</v>
      </c>
      <c r="P760" s="140">
        <f t="shared" ca="1" si="143"/>
        <v>1</v>
      </c>
      <c r="Q760" s="141" t="e">
        <f t="shared" ca="1" si="144"/>
        <v>#NAME?</v>
      </c>
      <c r="R760" s="138" t="e">
        <f ca="1">VLOOKUP(P760,Tabla13[[Aux]:[Dias Mes]],5,FALSE)</f>
        <v>#NAME?</v>
      </c>
      <c r="S760" s="142" t="e">
        <f ca="1">VLOOKUP(P760,Tabla13[[Aux]:[Infla Bid]],9,FALSE)</f>
        <v>#NAME?</v>
      </c>
      <c r="T760" s="142" t="e">
        <f ca="1">VLOOKUP(P760,Tabla13[[Aux]:[Infla Offer]],13,FALSE)</f>
        <v>#NAME?</v>
      </c>
      <c r="U760" s="143" t="e">
        <f t="shared" ca="1" si="146"/>
        <v>#NAME?</v>
      </c>
      <c r="V760" s="143" t="e">
        <f t="shared" ca="1" si="147"/>
        <v>#NAME?</v>
      </c>
      <c r="W760" s="143" t="e">
        <f t="shared" ca="1" si="145"/>
        <v>#NAME?</v>
      </c>
      <c r="X760" s="146" t="e">
        <f t="shared" ca="1" si="148"/>
        <v>#NAME?</v>
      </c>
      <c r="Y760" s="146" t="e">
        <f t="shared" ca="1" si="149"/>
        <v>#NAME?</v>
      </c>
      <c r="Z760" s="146" t="e">
        <f t="shared" ca="1" si="150"/>
        <v>#NAME?</v>
      </c>
      <c r="AF760" s="13"/>
    </row>
    <row r="761" spans="14:32" ht="15">
      <c r="N761" s="138">
        <v>657</v>
      </c>
      <c r="O761" s="139">
        <f t="shared" ca="1" si="142"/>
        <v>45481</v>
      </c>
      <c r="P761" s="140">
        <f t="shared" ca="1" si="143"/>
        <v>1</v>
      </c>
      <c r="Q761" s="141" t="e">
        <f t="shared" ca="1" si="144"/>
        <v>#NAME?</v>
      </c>
      <c r="R761" s="138" t="e">
        <f ca="1">VLOOKUP(P761,Tabla13[[Aux]:[Dias Mes]],5,FALSE)</f>
        <v>#NAME?</v>
      </c>
      <c r="S761" s="142" t="e">
        <f ca="1">VLOOKUP(P761,Tabla13[[Aux]:[Infla Bid]],9,FALSE)</f>
        <v>#NAME?</v>
      </c>
      <c r="T761" s="142" t="e">
        <f ca="1">VLOOKUP(P761,Tabla13[[Aux]:[Infla Offer]],13,FALSE)</f>
        <v>#NAME?</v>
      </c>
      <c r="U761" s="143" t="e">
        <f t="shared" ca="1" si="146"/>
        <v>#NAME?</v>
      </c>
      <c r="V761" s="143" t="e">
        <f t="shared" ca="1" si="147"/>
        <v>#NAME?</v>
      </c>
      <c r="W761" s="143" t="e">
        <f t="shared" ca="1" si="145"/>
        <v>#NAME?</v>
      </c>
      <c r="X761" s="146" t="e">
        <f t="shared" ca="1" si="148"/>
        <v>#NAME?</v>
      </c>
      <c r="Y761" s="146" t="e">
        <f t="shared" ca="1" si="149"/>
        <v>#NAME?</v>
      </c>
      <c r="Z761" s="146" t="e">
        <f t="shared" ca="1" si="150"/>
        <v>#NAME?</v>
      </c>
      <c r="AF761" s="13"/>
    </row>
    <row r="762" spans="14:32" ht="15">
      <c r="N762" s="138">
        <v>658</v>
      </c>
      <c r="O762" s="139">
        <f t="shared" ca="1" si="142"/>
        <v>45482</v>
      </c>
      <c r="P762" s="140">
        <f t="shared" ca="1" si="143"/>
        <v>0</v>
      </c>
      <c r="Q762" s="141">
        <f t="shared" ca="1" si="144"/>
        <v>731</v>
      </c>
      <c r="R762" s="138">
        <f ca="1">VLOOKUP(P762,Tabla13[[Aux]:[Dias Mes]],5,FALSE)</f>
        <v>31</v>
      </c>
      <c r="S762" s="142">
        <f ca="1">VLOOKUP(P762,Tabla13[[Aux]:[Infla Bid]],9,FALSE)</f>
        <v>1.2E-2</v>
      </c>
      <c r="T762" s="142">
        <f ca="1">VLOOKUP(P762,Tabla13[[Aux]:[Infla Offer]],13,FALSE)</f>
        <v>1.2E-2</v>
      </c>
      <c r="U762" s="143" t="e">
        <f t="shared" ca="1" si="146"/>
        <v>#NAME?</v>
      </c>
      <c r="V762" s="143" t="e">
        <f t="shared" ca="1" si="147"/>
        <v>#NAME?</v>
      </c>
      <c r="W762" s="143" t="e">
        <f t="shared" ca="1" si="145"/>
        <v>#NAME?</v>
      </c>
      <c r="X762" s="146" t="e">
        <f t="shared" ca="1" si="148"/>
        <v>#NAME?</v>
      </c>
      <c r="Y762" s="146" t="e">
        <f t="shared" ca="1" si="149"/>
        <v>#NAME?</v>
      </c>
      <c r="Z762" s="146" t="e">
        <f t="shared" ca="1" si="150"/>
        <v>#NAME?</v>
      </c>
      <c r="AF762" s="13"/>
    </row>
    <row r="763" spans="14:32" ht="15">
      <c r="N763" s="138">
        <v>659</v>
      </c>
      <c r="O763" s="139">
        <f t="shared" ca="1" si="142"/>
        <v>45483</v>
      </c>
      <c r="P763" s="140">
        <f t="shared" ca="1" si="143"/>
        <v>1</v>
      </c>
      <c r="Q763" s="141" t="e">
        <f t="shared" ca="1" si="144"/>
        <v>#NAME?</v>
      </c>
      <c r="R763" s="138" t="e">
        <f ca="1">VLOOKUP(P763,Tabla13[[Aux]:[Dias Mes]],5,FALSE)</f>
        <v>#NAME?</v>
      </c>
      <c r="S763" s="142" t="e">
        <f ca="1">VLOOKUP(P763,Tabla13[[Aux]:[Infla Bid]],9,FALSE)</f>
        <v>#NAME?</v>
      </c>
      <c r="T763" s="142" t="e">
        <f ca="1">VLOOKUP(P763,Tabla13[[Aux]:[Infla Offer]],13,FALSE)</f>
        <v>#NAME?</v>
      </c>
      <c r="U763" s="143" t="e">
        <f t="shared" ca="1" si="146"/>
        <v>#NAME?</v>
      </c>
      <c r="V763" s="143" t="e">
        <f t="shared" ca="1" si="147"/>
        <v>#NAME?</v>
      </c>
      <c r="W763" s="143" t="e">
        <f t="shared" ca="1" si="145"/>
        <v>#NAME?</v>
      </c>
      <c r="X763" s="146" t="e">
        <f t="shared" ca="1" si="148"/>
        <v>#NAME?</v>
      </c>
      <c r="Y763" s="146" t="e">
        <f t="shared" ca="1" si="149"/>
        <v>#NAME?</v>
      </c>
      <c r="Z763" s="146" t="e">
        <f t="shared" ca="1" si="150"/>
        <v>#NAME?</v>
      </c>
      <c r="AF763" s="13"/>
    </row>
    <row r="764" spans="14:32" ht="15">
      <c r="N764" s="138">
        <v>660</v>
      </c>
      <c r="O764" s="139">
        <f t="shared" ca="1" si="142"/>
        <v>45484</v>
      </c>
      <c r="P764" s="140">
        <f t="shared" ca="1" si="143"/>
        <v>1</v>
      </c>
      <c r="Q764" s="141" t="e">
        <f t="shared" ca="1" si="144"/>
        <v>#NAME?</v>
      </c>
      <c r="R764" s="138" t="e">
        <f ca="1">VLOOKUP(P764,Tabla13[[Aux]:[Dias Mes]],5,FALSE)</f>
        <v>#NAME?</v>
      </c>
      <c r="S764" s="142" t="e">
        <f ca="1">VLOOKUP(P764,Tabla13[[Aux]:[Infla Bid]],9,FALSE)</f>
        <v>#NAME?</v>
      </c>
      <c r="T764" s="142" t="e">
        <f ca="1">VLOOKUP(P764,Tabla13[[Aux]:[Infla Offer]],13,FALSE)</f>
        <v>#NAME?</v>
      </c>
      <c r="U764" s="143" t="e">
        <f t="shared" ca="1" si="146"/>
        <v>#NAME?</v>
      </c>
      <c r="V764" s="143" t="e">
        <f t="shared" ca="1" si="147"/>
        <v>#NAME?</v>
      </c>
      <c r="W764" s="143" t="e">
        <f t="shared" ca="1" si="145"/>
        <v>#NAME?</v>
      </c>
      <c r="X764" s="146" t="e">
        <f t="shared" ca="1" si="148"/>
        <v>#NAME?</v>
      </c>
      <c r="Y764" s="146" t="e">
        <f t="shared" ca="1" si="149"/>
        <v>#NAME?</v>
      </c>
      <c r="Z764" s="146" t="e">
        <f t="shared" ca="1" si="150"/>
        <v>#NAME?</v>
      </c>
      <c r="AF764" s="13"/>
    </row>
    <row r="765" spans="14:32" ht="15">
      <c r="N765" s="138">
        <v>661</v>
      </c>
      <c r="O765" s="139">
        <f t="shared" ca="1" si="142"/>
        <v>45485</v>
      </c>
      <c r="P765" s="140">
        <f t="shared" ca="1" si="143"/>
        <v>1</v>
      </c>
      <c r="Q765" s="141" t="e">
        <f t="shared" ca="1" si="144"/>
        <v>#NAME?</v>
      </c>
      <c r="R765" s="138" t="e">
        <f ca="1">VLOOKUP(P765,Tabla13[[Aux]:[Dias Mes]],5,FALSE)</f>
        <v>#NAME?</v>
      </c>
      <c r="S765" s="142" t="e">
        <f ca="1">VLOOKUP(P765,Tabla13[[Aux]:[Infla Bid]],9,FALSE)</f>
        <v>#NAME?</v>
      </c>
      <c r="T765" s="142" t="e">
        <f ca="1">VLOOKUP(P765,Tabla13[[Aux]:[Infla Offer]],13,FALSE)</f>
        <v>#NAME?</v>
      </c>
      <c r="U765" s="143" t="e">
        <f t="shared" ca="1" si="146"/>
        <v>#NAME?</v>
      </c>
      <c r="V765" s="143" t="e">
        <f t="shared" ca="1" si="147"/>
        <v>#NAME?</v>
      </c>
      <c r="W765" s="143" t="e">
        <f t="shared" ca="1" si="145"/>
        <v>#NAME?</v>
      </c>
      <c r="X765" s="146" t="e">
        <f t="shared" ca="1" si="148"/>
        <v>#NAME?</v>
      </c>
      <c r="Y765" s="146" t="e">
        <f t="shared" ca="1" si="149"/>
        <v>#NAME?</v>
      </c>
      <c r="Z765" s="146" t="e">
        <f t="shared" ca="1" si="150"/>
        <v>#NAME?</v>
      </c>
      <c r="AF765" s="13"/>
    </row>
    <row r="766" spans="14:32" ht="15">
      <c r="N766" s="138">
        <v>662</v>
      </c>
      <c r="O766" s="139">
        <f t="shared" ca="1" si="142"/>
        <v>45486</v>
      </c>
      <c r="P766" s="140">
        <f t="shared" ca="1" si="143"/>
        <v>1</v>
      </c>
      <c r="Q766" s="141" t="e">
        <f t="shared" ca="1" si="144"/>
        <v>#NAME?</v>
      </c>
      <c r="R766" s="138" t="e">
        <f ca="1">VLOOKUP(P766,Tabla13[[Aux]:[Dias Mes]],5,FALSE)</f>
        <v>#NAME?</v>
      </c>
      <c r="S766" s="142" t="e">
        <f ca="1">VLOOKUP(P766,Tabla13[[Aux]:[Infla Bid]],9,FALSE)</f>
        <v>#NAME?</v>
      </c>
      <c r="T766" s="142" t="e">
        <f ca="1">VLOOKUP(P766,Tabla13[[Aux]:[Infla Offer]],13,FALSE)</f>
        <v>#NAME?</v>
      </c>
      <c r="U766" s="143" t="e">
        <f t="shared" ca="1" si="146"/>
        <v>#NAME?</v>
      </c>
      <c r="V766" s="143" t="e">
        <f t="shared" ca="1" si="147"/>
        <v>#NAME?</v>
      </c>
      <c r="W766" s="143" t="e">
        <f t="shared" ca="1" si="145"/>
        <v>#NAME?</v>
      </c>
      <c r="X766" s="146" t="e">
        <f t="shared" ca="1" si="148"/>
        <v>#NAME?</v>
      </c>
      <c r="Y766" s="146" t="e">
        <f t="shared" ca="1" si="149"/>
        <v>#NAME?</v>
      </c>
      <c r="Z766" s="146" t="e">
        <f t="shared" ca="1" si="150"/>
        <v>#NAME?</v>
      </c>
      <c r="AF766" s="13"/>
    </row>
    <row r="767" spans="14:32" ht="15">
      <c r="N767" s="138">
        <v>663</v>
      </c>
      <c r="O767" s="139">
        <f t="shared" ca="1" si="142"/>
        <v>45487</v>
      </c>
      <c r="P767" s="140">
        <f t="shared" ca="1" si="143"/>
        <v>1</v>
      </c>
      <c r="Q767" s="141" t="e">
        <f t="shared" ca="1" si="144"/>
        <v>#NAME?</v>
      </c>
      <c r="R767" s="138" t="e">
        <f ca="1">VLOOKUP(P767,Tabla13[[Aux]:[Dias Mes]],5,FALSE)</f>
        <v>#NAME?</v>
      </c>
      <c r="S767" s="142" t="e">
        <f ca="1">VLOOKUP(P767,Tabla13[[Aux]:[Infla Bid]],9,FALSE)</f>
        <v>#NAME?</v>
      </c>
      <c r="T767" s="142" t="e">
        <f ca="1">VLOOKUP(P767,Tabla13[[Aux]:[Infla Offer]],13,FALSE)</f>
        <v>#NAME?</v>
      </c>
      <c r="U767" s="143" t="e">
        <f t="shared" ca="1" si="146"/>
        <v>#NAME?</v>
      </c>
      <c r="V767" s="143" t="e">
        <f t="shared" ca="1" si="147"/>
        <v>#NAME?</v>
      </c>
      <c r="W767" s="143" t="e">
        <f t="shared" ca="1" si="145"/>
        <v>#NAME?</v>
      </c>
      <c r="X767" s="146" t="e">
        <f t="shared" ca="1" si="148"/>
        <v>#NAME?</v>
      </c>
      <c r="Y767" s="146" t="e">
        <f t="shared" ca="1" si="149"/>
        <v>#NAME?</v>
      </c>
      <c r="Z767" s="146" t="e">
        <f t="shared" ca="1" si="150"/>
        <v>#NAME?</v>
      </c>
      <c r="AF767" s="13"/>
    </row>
    <row r="768" spans="14:32" ht="15">
      <c r="N768" s="138">
        <v>664</v>
      </c>
      <c r="O768" s="139">
        <f t="shared" ca="1" si="142"/>
        <v>45488</v>
      </c>
      <c r="P768" s="140">
        <f t="shared" ca="1" si="143"/>
        <v>1</v>
      </c>
      <c r="Q768" s="141" t="e">
        <f t="shared" ca="1" si="144"/>
        <v>#NAME?</v>
      </c>
      <c r="R768" s="138" t="e">
        <f ca="1">VLOOKUP(P768,Tabla13[[Aux]:[Dias Mes]],5,FALSE)</f>
        <v>#NAME?</v>
      </c>
      <c r="S768" s="142" t="e">
        <f ca="1">VLOOKUP(P768,Tabla13[[Aux]:[Infla Bid]],9,FALSE)</f>
        <v>#NAME?</v>
      </c>
      <c r="T768" s="142" t="e">
        <f ca="1">VLOOKUP(P768,Tabla13[[Aux]:[Infla Offer]],13,FALSE)</f>
        <v>#NAME?</v>
      </c>
      <c r="U768" s="143" t="e">
        <f t="shared" ca="1" si="146"/>
        <v>#NAME?</v>
      </c>
      <c r="V768" s="143" t="e">
        <f t="shared" ca="1" si="147"/>
        <v>#NAME?</v>
      </c>
      <c r="W768" s="143" t="e">
        <f t="shared" ca="1" si="145"/>
        <v>#NAME?</v>
      </c>
      <c r="X768" s="146" t="e">
        <f t="shared" ca="1" si="148"/>
        <v>#NAME?</v>
      </c>
      <c r="Y768" s="146" t="e">
        <f t="shared" ca="1" si="149"/>
        <v>#NAME?</v>
      </c>
      <c r="Z768" s="146" t="e">
        <f t="shared" ca="1" si="150"/>
        <v>#NAME?</v>
      </c>
      <c r="AF768" s="13"/>
    </row>
    <row r="769" spans="14:32" ht="15">
      <c r="N769" s="138">
        <v>665</v>
      </c>
      <c r="O769" s="139">
        <f t="shared" ca="1" si="142"/>
        <v>45489</v>
      </c>
      <c r="P769" s="140">
        <f t="shared" ca="1" si="143"/>
        <v>1</v>
      </c>
      <c r="Q769" s="141" t="e">
        <f t="shared" ca="1" si="144"/>
        <v>#NAME?</v>
      </c>
      <c r="R769" s="138" t="e">
        <f ca="1">VLOOKUP(P769,Tabla13[[Aux]:[Dias Mes]],5,FALSE)</f>
        <v>#NAME?</v>
      </c>
      <c r="S769" s="142" t="e">
        <f ca="1">VLOOKUP(P769,Tabla13[[Aux]:[Infla Bid]],9,FALSE)</f>
        <v>#NAME?</v>
      </c>
      <c r="T769" s="142" t="e">
        <f ca="1">VLOOKUP(P769,Tabla13[[Aux]:[Infla Offer]],13,FALSE)</f>
        <v>#NAME?</v>
      </c>
      <c r="U769" s="143" t="e">
        <f t="shared" ca="1" si="146"/>
        <v>#NAME?</v>
      </c>
      <c r="V769" s="143" t="e">
        <f t="shared" ca="1" si="147"/>
        <v>#NAME?</v>
      </c>
      <c r="W769" s="143" t="e">
        <f t="shared" ca="1" si="145"/>
        <v>#NAME?</v>
      </c>
      <c r="X769" s="146" t="e">
        <f t="shared" ca="1" si="148"/>
        <v>#NAME?</v>
      </c>
      <c r="Y769" s="146" t="e">
        <f t="shared" ca="1" si="149"/>
        <v>#NAME?</v>
      </c>
      <c r="Z769" s="146" t="e">
        <f t="shared" ca="1" si="150"/>
        <v>#NAME?</v>
      </c>
      <c r="AF769" s="13"/>
    </row>
    <row r="770" spans="14:32" ht="15">
      <c r="N770" s="138">
        <v>666</v>
      </c>
      <c r="O770" s="139">
        <f t="shared" ca="1" si="142"/>
        <v>45490</v>
      </c>
      <c r="P770" s="140">
        <f t="shared" ca="1" si="143"/>
        <v>1</v>
      </c>
      <c r="Q770" s="141" t="e">
        <f t="shared" ca="1" si="144"/>
        <v>#NAME?</v>
      </c>
      <c r="R770" s="138" t="e">
        <f ca="1">VLOOKUP(P770,Tabla13[[Aux]:[Dias Mes]],5,FALSE)</f>
        <v>#NAME?</v>
      </c>
      <c r="S770" s="142" t="e">
        <f ca="1">VLOOKUP(P770,Tabla13[[Aux]:[Infla Bid]],9,FALSE)</f>
        <v>#NAME?</v>
      </c>
      <c r="T770" s="142" t="e">
        <f ca="1">VLOOKUP(P770,Tabla13[[Aux]:[Infla Offer]],13,FALSE)</f>
        <v>#NAME?</v>
      </c>
      <c r="U770" s="143" t="e">
        <f t="shared" ca="1" si="146"/>
        <v>#NAME?</v>
      </c>
      <c r="V770" s="143" t="e">
        <f t="shared" ca="1" si="147"/>
        <v>#NAME?</v>
      </c>
      <c r="W770" s="143" t="e">
        <f t="shared" ca="1" si="145"/>
        <v>#NAME?</v>
      </c>
      <c r="X770" s="146" t="e">
        <f t="shared" ca="1" si="148"/>
        <v>#NAME?</v>
      </c>
      <c r="Y770" s="146" t="e">
        <f t="shared" ca="1" si="149"/>
        <v>#NAME?</v>
      </c>
      <c r="Z770" s="146" t="e">
        <f t="shared" ca="1" si="150"/>
        <v>#NAME?</v>
      </c>
      <c r="AF770" s="13"/>
    </row>
    <row r="771" spans="14:32" ht="15">
      <c r="N771" s="138">
        <v>667</v>
      </c>
      <c r="O771" s="139">
        <f t="shared" ca="1" si="142"/>
        <v>45491</v>
      </c>
      <c r="P771" s="140">
        <f t="shared" ca="1" si="143"/>
        <v>1</v>
      </c>
      <c r="Q771" s="141" t="e">
        <f t="shared" ca="1" si="144"/>
        <v>#NAME?</v>
      </c>
      <c r="R771" s="138" t="e">
        <f ca="1">VLOOKUP(P771,Tabla13[[Aux]:[Dias Mes]],5,FALSE)</f>
        <v>#NAME?</v>
      </c>
      <c r="S771" s="142" t="e">
        <f ca="1">VLOOKUP(P771,Tabla13[[Aux]:[Infla Bid]],9,FALSE)</f>
        <v>#NAME?</v>
      </c>
      <c r="T771" s="142" t="e">
        <f ca="1">VLOOKUP(P771,Tabla13[[Aux]:[Infla Offer]],13,FALSE)</f>
        <v>#NAME?</v>
      </c>
      <c r="U771" s="143" t="e">
        <f t="shared" ca="1" si="146"/>
        <v>#NAME?</v>
      </c>
      <c r="V771" s="143" t="e">
        <f t="shared" ca="1" si="147"/>
        <v>#NAME?</v>
      </c>
      <c r="W771" s="143" t="e">
        <f t="shared" ca="1" si="145"/>
        <v>#NAME?</v>
      </c>
      <c r="X771" s="146" t="e">
        <f t="shared" ca="1" si="148"/>
        <v>#NAME?</v>
      </c>
      <c r="Y771" s="146" t="e">
        <f t="shared" ca="1" si="149"/>
        <v>#NAME?</v>
      </c>
      <c r="Z771" s="146" t="e">
        <f t="shared" ca="1" si="150"/>
        <v>#NAME?</v>
      </c>
      <c r="AF771" s="13"/>
    </row>
    <row r="772" spans="14:32" ht="15">
      <c r="N772" s="138">
        <v>668</v>
      </c>
      <c r="O772" s="139">
        <f t="shared" ca="1" si="142"/>
        <v>45492</v>
      </c>
      <c r="P772" s="140">
        <f t="shared" ca="1" si="143"/>
        <v>1</v>
      </c>
      <c r="Q772" s="141" t="e">
        <f t="shared" ca="1" si="144"/>
        <v>#NAME?</v>
      </c>
      <c r="R772" s="138" t="e">
        <f ca="1">VLOOKUP(P772,Tabla13[[Aux]:[Dias Mes]],5,FALSE)</f>
        <v>#NAME?</v>
      </c>
      <c r="S772" s="142" t="e">
        <f ca="1">VLOOKUP(P772,Tabla13[[Aux]:[Infla Bid]],9,FALSE)</f>
        <v>#NAME?</v>
      </c>
      <c r="T772" s="142" t="e">
        <f ca="1">VLOOKUP(P772,Tabla13[[Aux]:[Infla Offer]],13,FALSE)</f>
        <v>#NAME?</v>
      </c>
      <c r="U772" s="143" t="e">
        <f t="shared" ca="1" si="146"/>
        <v>#NAME?</v>
      </c>
      <c r="V772" s="143" t="e">
        <f t="shared" ca="1" si="147"/>
        <v>#NAME?</v>
      </c>
      <c r="W772" s="143" t="e">
        <f t="shared" ca="1" si="145"/>
        <v>#NAME?</v>
      </c>
      <c r="X772" s="146" t="e">
        <f t="shared" ca="1" si="148"/>
        <v>#NAME?</v>
      </c>
      <c r="Y772" s="146" t="e">
        <f t="shared" ca="1" si="149"/>
        <v>#NAME?</v>
      </c>
      <c r="Z772" s="146" t="e">
        <f t="shared" ca="1" si="150"/>
        <v>#NAME?</v>
      </c>
      <c r="AF772" s="13"/>
    </row>
    <row r="773" spans="14:32" ht="15">
      <c r="N773" s="138">
        <v>669</v>
      </c>
      <c r="O773" s="139">
        <f t="shared" ca="1" si="142"/>
        <v>45493</v>
      </c>
      <c r="P773" s="140">
        <f t="shared" ca="1" si="143"/>
        <v>1</v>
      </c>
      <c r="Q773" s="141" t="e">
        <f t="shared" ca="1" si="144"/>
        <v>#NAME?</v>
      </c>
      <c r="R773" s="138" t="e">
        <f ca="1">VLOOKUP(P773,Tabla13[[Aux]:[Dias Mes]],5,FALSE)</f>
        <v>#NAME?</v>
      </c>
      <c r="S773" s="142" t="e">
        <f ca="1">VLOOKUP(P773,Tabla13[[Aux]:[Infla Bid]],9,FALSE)</f>
        <v>#NAME?</v>
      </c>
      <c r="T773" s="142" t="e">
        <f ca="1">VLOOKUP(P773,Tabla13[[Aux]:[Infla Offer]],13,FALSE)</f>
        <v>#NAME?</v>
      </c>
      <c r="U773" s="143" t="e">
        <f t="shared" ca="1" si="146"/>
        <v>#NAME?</v>
      </c>
      <c r="V773" s="143" t="e">
        <f t="shared" ca="1" si="147"/>
        <v>#NAME?</v>
      </c>
      <c r="W773" s="143" t="e">
        <f t="shared" ca="1" si="145"/>
        <v>#NAME?</v>
      </c>
      <c r="X773" s="146" t="e">
        <f t="shared" ca="1" si="148"/>
        <v>#NAME?</v>
      </c>
      <c r="Y773" s="146" t="e">
        <f t="shared" ca="1" si="149"/>
        <v>#NAME?</v>
      </c>
      <c r="Z773" s="146" t="e">
        <f t="shared" ca="1" si="150"/>
        <v>#NAME?</v>
      </c>
      <c r="AF773" s="13"/>
    </row>
    <row r="774" spans="14:32" ht="15">
      <c r="N774" s="138">
        <v>670</v>
      </c>
      <c r="O774" s="139">
        <f t="shared" ca="1" si="142"/>
        <v>45494</v>
      </c>
      <c r="P774" s="140">
        <f t="shared" ca="1" si="143"/>
        <v>1</v>
      </c>
      <c r="Q774" s="141" t="e">
        <f t="shared" ca="1" si="144"/>
        <v>#NAME?</v>
      </c>
      <c r="R774" s="138" t="e">
        <f ca="1">VLOOKUP(P774,Tabla13[[Aux]:[Dias Mes]],5,FALSE)</f>
        <v>#NAME?</v>
      </c>
      <c r="S774" s="142" t="e">
        <f ca="1">VLOOKUP(P774,Tabla13[[Aux]:[Infla Bid]],9,FALSE)</f>
        <v>#NAME?</v>
      </c>
      <c r="T774" s="142" t="e">
        <f ca="1">VLOOKUP(P774,Tabla13[[Aux]:[Infla Offer]],13,FALSE)</f>
        <v>#NAME?</v>
      </c>
      <c r="U774" s="143" t="e">
        <f t="shared" ca="1" si="146"/>
        <v>#NAME?</v>
      </c>
      <c r="V774" s="143" t="e">
        <f t="shared" ca="1" si="147"/>
        <v>#NAME?</v>
      </c>
      <c r="W774" s="143" t="e">
        <f t="shared" ca="1" si="145"/>
        <v>#NAME?</v>
      </c>
      <c r="X774" s="146" t="e">
        <f t="shared" ca="1" si="148"/>
        <v>#NAME?</v>
      </c>
      <c r="Y774" s="146" t="e">
        <f t="shared" ca="1" si="149"/>
        <v>#NAME?</v>
      </c>
      <c r="Z774" s="146" t="e">
        <f t="shared" ca="1" si="150"/>
        <v>#NAME?</v>
      </c>
      <c r="AF774" s="13"/>
    </row>
    <row r="775" spans="14:32" ht="15">
      <c r="N775" s="138">
        <v>671</v>
      </c>
      <c r="O775" s="139">
        <f t="shared" ca="1" si="142"/>
        <v>45495</v>
      </c>
      <c r="P775" s="140">
        <f t="shared" ca="1" si="143"/>
        <v>1</v>
      </c>
      <c r="Q775" s="141" t="e">
        <f t="shared" ca="1" si="144"/>
        <v>#NAME?</v>
      </c>
      <c r="R775" s="138" t="e">
        <f ca="1">VLOOKUP(P775,Tabla13[[Aux]:[Dias Mes]],5,FALSE)</f>
        <v>#NAME?</v>
      </c>
      <c r="S775" s="142" t="e">
        <f ca="1">VLOOKUP(P775,Tabla13[[Aux]:[Infla Bid]],9,FALSE)</f>
        <v>#NAME?</v>
      </c>
      <c r="T775" s="142" t="e">
        <f ca="1">VLOOKUP(P775,Tabla13[[Aux]:[Infla Offer]],13,FALSE)</f>
        <v>#NAME?</v>
      </c>
      <c r="U775" s="143" t="e">
        <f t="shared" ca="1" si="146"/>
        <v>#NAME?</v>
      </c>
      <c r="V775" s="143" t="e">
        <f t="shared" ca="1" si="147"/>
        <v>#NAME?</v>
      </c>
      <c r="W775" s="143" t="e">
        <f t="shared" ca="1" si="145"/>
        <v>#NAME?</v>
      </c>
      <c r="X775" s="146" t="e">
        <f t="shared" ca="1" si="148"/>
        <v>#NAME?</v>
      </c>
      <c r="Y775" s="146" t="e">
        <f t="shared" ca="1" si="149"/>
        <v>#NAME?</v>
      </c>
      <c r="Z775" s="146" t="e">
        <f t="shared" ca="1" si="150"/>
        <v>#NAME?</v>
      </c>
      <c r="AF775" s="13"/>
    </row>
    <row r="776" spans="14:32" ht="15">
      <c r="N776" s="138">
        <v>672</v>
      </c>
      <c r="O776" s="139">
        <f t="shared" ca="1" si="142"/>
        <v>45496</v>
      </c>
      <c r="P776" s="140">
        <f t="shared" ca="1" si="143"/>
        <v>1</v>
      </c>
      <c r="Q776" s="141" t="e">
        <f t="shared" ca="1" si="144"/>
        <v>#NAME?</v>
      </c>
      <c r="R776" s="138" t="e">
        <f ca="1">VLOOKUP(P776,Tabla13[[Aux]:[Dias Mes]],5,FALSE)</f>
        <v>#NAME?</v>
      </c>
      <c r="S776" s="142" t="e">
        <f ca="1">VLOOKUP(P776,Tabla13[[Aux]:[Infla Bid]],9,FALSE)</f>
        <v>#NAME?</v>
      </c>
      <c r="T776" s="142" t="e">
        <f ca="1">VLOOKUP(P776,Tabla13[[Aux]:[Infla Offer]],13,FALSE)</f>
        <v>#NAME?</v>
      </c>
      <c r="U776" s="143" t="e">
        <f t="shared" ca="1" si="146"/>
        <v>#NAME?</v>
      </c>
      <c r="V776" s="143" t="e">
        <f t="shared" ca="1" si="147"/>
        <v>#NAME?</v>
      </c>
      <c r="W776" s="143" t="e">
        <f t="shared" ca="1" si="145"/>
        <v>#NAME?</v>
      </c>
      <c r="X776" s="146" t="e">
        <f t="shared" ca="1" si="148"/>
        <v>#NAME?</v>
      </c>
      <c r="Y776" s="146" t="e">
        <f t="shared" ca="1" si="149"/>
        <v>#NAME?</v>
      </c>
      <c r="Z776" s="146" t="e">
        <f t="shared" ca="1" si="150"/>
        <v>#NAME?</v>
      </c>
      <c r="AF776" s="13"/>
    </row>
    <row r="777" spans="14:32" ht="15">
      <c r="N777" s="138">
        <v>673</v>
      </c>
      <c r="O777" s="139">
        <f t="shared" ca="1" si="142"/>
        <v>45497</v>
      </c>
      <c r="P777" s="140">
        <f t="shared" ca="1" si="143"/>
        <v>1</v>
      </c>
      <c r="Q777" s="141" t="e">
        <f t="shared" ca="1" si="144"/>
        <v>#NAME?</v>
      </c>
      <c r="R777" s="138" t="e">
        <f ca="1">VLOOKUP(P777,Tabla13[[Aux]:[Dias Mes]],5,FALSE)</f>
        <v>#NAME?</v>
      </c>
      <c r="S777" s="142" t="e">
        <f ca="1">VLOOKUP(P777,Tabla13[[Aux]:[Infla Bid]],9,FALSE)</f>
        <v>#NAME?</v>
      </c>
      <c r="T777" s="142" t="e">
        <f ca="1">VLOOKUP(P777,Tabla13[[Aux]:[Infla Offer]],13,FALSE)</f>
        <v>#NAME?</v>
      </c>
      <c r="U777" s="143" t="e">
        <f t="shared" ca="1" si="146"/>
        <v>#NAME?</v>
      </c>
      <c r="V777" s="143" t="e">
        <f t="shared" ca="1" si="147"/>
        <v>#NAME?</v>
      </c>
      <c r="W777" s="143" t="e">
        <f t="shared" ca="1" si="145"/>
        <v>#NAME?</v>
      </c>
      <c r="X777" s="146" t="e">
        <f t="shared" ca="1" si="148"/>
        <v>#NAME?</v>
      </c>
      <c r="Y777" s="146" t="e">
        <f t="shared" ca="1" si="149"/>
        <v>#NAME?</v>
      </c>
      <c r="Z777" s="146" t="e">
        <f t="shared" ca="1" si="150"/>
        <v>#NAME?</v>
      </c>
      <c r="AF777" s="13"/>
    </row>
    <row r="778" spans="14:32" ht="15">
      <c r="N778" s="138">
        <v>674</v>
      </c>
      <c r="O778" s="139">
        <f t="shared" ca="1" si="142"/>
        <v>45498</v>
      </c>
      <c r="P778" s="140">
        <f t="shared" ca="1" si="143"/>
        <v>1</v>
      </c>
      <c r="Q778" s="141" t="e">
        <f t="shared" ca="1" si="144"/>
        <v>#NAME?</v>
      </c>
      <c r="R778" s="138" t="e">
        <f ca="1">VLOOKUP(P778,Tabla13[[Aux]:[Dias Mes]],5,FALSE)</f>
        <v>#NAME?</v>
      </c>
      <c r="S778" s="142" t="e">
        <f ca="1">VLOOKUP(P778,Tabla13[[Aux]:[Infla Bid]],9,FALSE)</f>
        <v>#NAME?</v>
      </c>
      <c r="T778" s="142" t="e">
        <f ca="1">VLOOKUP(P778,Tabla13[[Aux]:[Infla Offer]],13,FALSE)</f>
        <v>#NAME?</v>
      </c>
      <c r="U778" s="143" t="e">
        <f t="shared" ca="1" si="146"/>
        <v>#NAME?</v>
      </c>
      <c r="V778" s="143" t="e">
        <f t="shared" ca="1" si="147"/>
        <v>#NAME?</v>
      </c>
      <c r="W778" s="143" t="e">
        <f t="shared" ca="1" si="145"/>
        <v>#NAME?</v>
      </c>
      <c r="X778" s="146" t="e">
        <f t="shared" ca="1" si="148"/>
        <v>#NAME?</v>
      </c>
      <c r="Y778" s="146" t="e">
        <f t="shared" ca="1" si="149"/>
        <v>#NAME?</v>
      </c>
      <c r="Z778" s="146" t="e">
        <f t="shared" ca="1" si="150"/>
        <v>#NAME?</v>
      </c>
      <c r="AF778" s="13"/>
    </row>
    <row r="779" spans="14:32" ht="15">
      <c r="N779" s="138">
        <v>675</v>
      </c>
      <c r="O779" s="139">
        <f t="shared" ca="1" si="142"/>
        <v>45499</v>
      </c>
      <c r="P779" s="140">
        <f t="shared" ca="1" si="143"/>
        <v>1</v>
      </c>
      <c r="Q779" s="141" t="e">
        <f t="shared" ca="1" si="144"/>
        <v>#NAME?</v>
      </c>
      <c r="R779" s="138" t="e">
        <f ca="1">VLOOKUP(P779,Tabla13[[Aux]:[Dias Mes]],5,FALSE)</f>
        <v>#NAME?</v>
      </c>
      <c r="S779" s="142" t="e">
        <f ca="1">VLOOKUP(P779,Tabla13[[Aux]:[Infla Bid]],9,FALSE)</f>
        <v>#NAME?</v>
      </c>
      <c r="T779" s="142" t="e">
        <f ca="1">VLOOKUP(P779,Tabla13[[Aux]:[Infla Offer]],13,FALSE)</f>
        <v>#NAME?</v>
      </c>
      <c r="U779" s="143" t="e">
        <f t="shared" ca="1" si="146"/>
        <v>#NAME?</v>
      </c>
      <c r="V779" s="143" t="e">
        <f t="shared" ca="1" si="147"/>
        <v>#NAME?</v>
      </c>
      <c r="W779" s="143" t="e">
        <f t="shared" ca="1" si="145"/>
        <v>#NAME?</v>
      </c>
      <c r="X779" s="146" t="e">
        <f t="shared" ca="1" si="148"/>
        <v>#NAME?</v>
      </c>
      <c r="Y779" s="146" t="e">
        <f t="shared" ca="1" si="149"/>
        <v>#NAME?</v>
      </c>
      <c r="Z779" s="146" t="e">
        <f t="shared" ca="1" si="150"/>
        <v>#NAME?</v>
      </c>
      <c r="AF779" s="13"/>
    </row>
    <row r="780" spans="14:32" ht="15">
      <c r="N780" s="138">
        <v>676</v>
      </c>
      <c r="O780" s="139">
        <f t="shared" ca="1" si="142"/>
        <v>45500</v>
      </c>
      <c r="P780" s="140">
        <f t="shared" ca="1" si="143"/>
        <v>1</v>
      </c>
      <c r="Q780" s="141" t="e">
        <f t="shared" ca="1" si="144"/>
        <v>#NAME?</v>
      </c>
      <c r="R780" s="138" t="e">
        <f ca="1">VLOOKUP(P780,Tabla13[[Aux]:[Dias Mes]],5,FALSE)</f>
        <v>#NAME?</v>
      </c>
      <c r="S780" s="142" t="e">
        <f ca="1">VLOOKUP(P780,Tabla13[[Aux]:[Infla Bid]],9,FALSE)</f>
        <v>#NAME?</v>
      </c>
      <c r="T780" s="142" t="e">
        <f ca="1">VLOOKUP(P780,Tabla13[[Aux]:[Infla Offer]],13,FALSE)</f>
        <v>#NAME?</v>
      </c>
      <c r="U780" s="143" t="e">
        <f t="shared" ca="1" si="146"/>
        <v>#NAME?</v>
      </c>
      <c r="V780" s="143" t="e">
        <f t="shared" ca="1" si="147"/>
        <v>#NAME?</v>
      </c>
      <c r="W780" s="143" t="e">
        <f t="shared" ca="1" si="145"/>
        <v>#NAME?</v>
      </c>
      <c r="X780" s="146" t="e">
        <f t="shared" ca="1" si="148"/>
        <v>#NAME?</v>
      </c>
      <c r="Y780" s="146" t="e">
        <f t="shared" ca="1" si="149"/>
        <v>#NAME?</v>
      </c>
      <c r="Z780" s="146" t="e">
        <f t="shared" ca="1" si="150"/>
        <v>#NAME?</v>
      </c>
      <c r="AF780" s="13"/>
    </row>
    <row r="781" spans="14:32" ht="15">
      <c r="N781" s="138">
        <v>677</v>
      </c>
      <c r="O781" s="139">
        <f t="shared" ca="1" si="142"/>
        <v>45501</v>
      </c>
      <c r="P781" s="140">
        <f t="shared" ca="1" si="143"/>
        <v>1</v>
      </c>
      <c r="Q781" s="141" t="e">
        <f t="shared" ca="1" si="144"/>
        <v>#NAME?</v>
      </c>
      <c r="R781" s="138" t="e">
        <f ca="1">VLOOKUP(P781,Tabla13[[Aux]:[Dias Mes]],5,FALSE)</f>
        <v>#NAME?</v>
      </c>
      <c r="S781" s="142" t="e">
        <f ca="1">VLOOKUP(P781,Tabla13[[Aux]:[Infla Bid]],9,FALSE)</f>
        <v>#NAME?</v>
      </c>
      <c r="T781" s="142" t="e">
        <f ca="1">VLOOKUP(P781,Tabla13[[Aux]:[Infla Offer]],13,FALSE)</f>
        <v>#NAME?</v>
      </c>
      <c r="U781" s="143" t="e">
        <f t="shared" ca="1" si="146"/>
        <v>#NAME?</v>
      </c>
      <c r="V781" s="143" t="e">
        <f t="shared" ca="1" si="147"/>
        <v>#NAME?</v>
      </c>
      <c r="W781" s="143" t="e">
        <f t="shared" ca="1" si="145"/>
        <v>#NAME?</v>
      </c>
      <c r="X781" s="146" t="e">
        <f t="shared" ca="1" si="148"/>
        <v>#NAME?</v>
      </c>
      <c r="Y781" s="146" t="e">
        <f t="shared" ca="1" si="149"/>
        <v>#NAME?</v>
      </c>
      <c r="Z781" s="146" t="e">
        <f t="shared" ca="1" si="150"/>
        <v>#NAME?</v>
      </c>
      <c r="AF781" s="13"/>
    </row>
    <row r="782" spans="14:32" ht="15">
      <c r="N782" s="138">
        <v>678</v>
      </c>
      <c r="O782" s="139">
        <f t="shared" ca="1" si="142"/>
        <v>45502</v>
      </c>
      <c r="P782" s="140">
        <f t="shared" ca="1" si="143"/>
        <v>1</v>
      </c>
      <c r="Q782" s="141" t="e">
        <f t="shared" ca="1" si="144"/>
        <v>#NAME?</v>
      </c>
      <c r="R782" s="138" t="e">
        <f ca="1">VLOOKUP(P782,Tabla13[[Aux]:[Dias Mes]],5,FALSE)</f>
        <v>#NAME?</v>
      </c>
      <c r="S782" s="142" t="e">
        <f ca="1">VLOOKUP(P782,Tabla13[[Aux]:[Infla Bid]],9,FALSE)</f>
        <v>#NAME?</v>
      </c>
      <c r="T782" s="142" t="e">
        <f ca="1">VLOOKUP(P782,Tabla13[[Aux]:[Infla Offer]],13,FALSE)</f>
        <v>#NAME?</v>
      </c>
      <c r="U782" s="143" t="e">
        <f t="shared" ca="1" si="146"/>
        <v>#NAME?</v>
      </c>
      <c r="V782" s="143" t="e">
        <f t="shared" ca="1" si="147"/>
        <v>#NAME?</v>
      </c>
      <c r="W782" s="143" t="e">
        <f t="shared" ca="1" si="145"/>
        <v>#NAME?</v>
      </c>
      <c r="X782" s="146" t="e">
        <f t="shared" ca="1" si="148"/>
        <v>#NAME?</v>
      </c>
      <c r="Y782" s="146" t="e">
        <f t="shared" ca="1" si="149"/>
        <v>#NAME?</v>
      </c>
      <c r="Z782" s="146" t="e">
        <f t="shared" ca="1" si="150"/>
        <v>#NAME?</v>
      </c>
      <c r="AF782" s="13"/>
    </row>
    <row r="783" spans="14:32" ht="15">
      <c r="N783" s="138">
        <v>679</v>
      </c>
      <c r="O783" s="139">
        <f t="shared" ca="1" si="142"/>
        <v>45503</v>
      </c>
      <c r="P783" s="140">
        <f t="shared" ca="1" si="143"/>
        <v>1</v>
      </c>
      <c r="Q783" s="141" t="e">
        <f t="shared" ca="1" si="144"/>
        <v>#NAME?</v>
      </c>
      <c r="R783" s="138" t="e">
        <f ca="1">VLOOKUP(P783,Tabla13[[Aux]:[Dias Mes]],5,FALSE)</f>
        <v>#NAME?</v>
      </c>
      <c r="S783" s="142" t="e">
        <f ca="1">VLOOKUP(P783,Tabla13[[Aux]:[Infla Bid]],9,FALSE)</f>
        <v>#NAME?</v>
      </c>
      <c r="T783" s="142" t="e">
        <f ca="1">VLOOKUP(P783,Tabla13[[Aux]:[Infla Offer]],13,FALSE)</f>
        <v>#NAME?</v>
      </c>
      <c r="U783" s="143" t="e">
        <f t="shared" ca="1" si="146"/>
        <v>#NAME?</v>
      </c>
      <c r="V783" s="143" t="e">
        <f t="shared" ca="1" si="147"/>
        <v>#NAME?</v>
      </c>
      <c r="W783" s="143" t="e">
        <f t="shared" ca="1" si="145"/>
        <v>#NAME?</v>
      </c>
      <c r="X783" s="146" t="e">
        <f t="shared" ca="1" si="148"/>
        <v>#NAME?</v>
      </c>
      <c r="Y783" s="146" t="e">
        <f t="shared" ca="1" si="149"/>
        <v>#NAME?</v>
      </c>
      <c r="Z783" s="146" t="e">
        <f t="shared" ca="1" si="150"/>
        <v>#NAME?</v>
      </c>
      <c r="AF783" s="13"/>
    </row>
    <row r="784" spans="14:32" ht="15">
      <c r="N784" s="138">
        <v>680</v>
      </c>
      <c r="O784" s="139">
        <f t="shared" ca="1" si="142"/>
        <v>45504</v>
      </c>
      <c r="P784" s="140">
        <f t="shared" ca="1" si="143"/>
        <v>1</v>
      </c>
      <c r="Q784" s="141" t="e">
        <f t="shared" ca="1" si="144"/>
        <v>#NAME?</v>
      </c>
      <c r="R784" s="138" t="e">
        <f ca="1">VLOOKUP(P784,Tabla13[[Aux]:[Dias Mes]],5,FALSE)</f>
        <v>#NAME?</v>
      </c>
      <c r="S784" s="142" t="e">
        <f ca="1">VLOOKUP(P784,Tabla13[[Aux]:[Infla Bid]],9,FALSE)</f>
        <v>#NAME?</v>
      </c>
      <c r="T784" s="142" t="e">
        <f ca="1">VLOOKUP(P784,Tabla13[[Aux]:[Infla Offer]],13,FALSE)</f>
        <v>#NAME?</v>
      </c>
      <c r="U784" s="143" t="e">
        <f t="shared" ca="1" si="146"/>
        <v>#NAME?</v>
      </c>
      <c r="V784" s="143" t="e">
        <f t="shared" ca="1" si="147"/>
        <v>#NAME?</v>
      </c>
      <c r="W784" s="143" t="e">
        <f t="shared" ca="1" si="145"/>
        <v>#NAME?</v>
      </c>
      <c r="X784" s="146" t="e">
        <f t="shared" ca="1" si="148"/>
        <v>#NAME?</v>
      </c>
      <c r="Y784" s="146" t="e">
        <f t="shared" ca="1" si="149"/>
        <v>#NAME?</v>
      </c>
      <c r="Z784" s="146" t="e">
        <f t="shared" ca="1" si="150"/>
        <v>#NAME?</v>
      </c>
      <c r="AF784" s="13"/>
    </row>
    <row r="785" spans="14:32" ht="15">
      <c r="N785" s="138">
        <v>681</v>
      </c>
      <c r="O785" s="139">
        <f t="shared" ca="1" si="142"/>
        <v>45505</v>
      </c>
      <c r="P785" s="140">
        <f t="shared" ca="1" si="143"/>
        <v>1</v>
      </c>
      <c r="Q785" s="141" t="e">
        <f t="shared" ca="1" si="144"/>
        <v>#NAME?</v>
      </c>
      <c r="R785" s="138" t="e">
        <f ca="1">VLOOKUP(P785,Tabla13[[Aux]:[Dias Mes]],5,FALSE)</f>
        <v>#NAME?</v>
      </c>
      <c r="S785" s="142" t="e">
        <f ca="1">VLOOKUP(P785,Tabla13[[Aux]:[Infla Bid]],9,FALSE)</f>
        <v>#NAME?</v>
      </c>
      <c r="T785" s="142" t="e">
        <f ca="1">VLOOKUP(P785,Tabla13[[Aux]:[Infla Offer]],13,FALSE)</f>
        <v>#NAME?</v>
      </c>
      <c r="U785" s="143" t="e">
        <f t="shared" ca="1" si="146"/>
        <v>#NAME?</v>
      </c>
      <c r="V785" s="143" t="e">
        <f t="shared" ca="1" si="147"/>
        <v>#NAME?</v>
      </c>
      <c r="W785" s="143" t="e">
        <f t="shared" ca="1" si="145"/>
        <v>#NAME?</v>
      </c>
      <c r="X785" s="146" t="e">
        <f t="shared" ca="1" si="148"/>
        <v>#NAME?</v>
      </c>
      <c r="Y785" s="146" t="e">
        <f t="shared" ca="1" si="149"/>
        <v>#NAME?</v>
      </c>
      <c r="Z785" s="146" t="e">
        <f t="shared" ca="1" si="150"/>
        <v>#NAME?</v>
      </c>
      <c r="AF785" s="13"/>
    </row>
    <row r="786" spans="14:32" ht="15">
      <c r="N786" s="138">
        <v>682</v>
      </c>
      <c r="O786" s="139">
        <f t="shared" ca="1" si="142"/>
        <v>45506</v>
      </c>
      <c r="P786" s="140">
        <f t="shared" ca="1" si="143"/>
        <v>1</v>
      </c>
      <c r="Q786" s="141" t="e">
        <f t="shared" ca="1" si="144"/>
        <v>#NAME?</v>
      </c>
      <c r="R786" s="138" t="e">
        <f ca="1">VLOOKUP(P786,Tabla13[[Aux]:[Dias Mes]],5,FALSE)</f>
        <v>#NAME?</v>
      </c>
      <c r="S786" s="142" t="e">
        <f ca="1">VLOOKUP(P786,Tabla13[[Aux]:[Infla Bid]],9,FALSE)</f>
        <v>#NAME?</v>
      </c>
      <c r="T786" s="142" t="e">
        <f ca="1">VLOOKUP(P786,Tabla13[[Aux]:[Infla Offer]],13,FALSE)</f>
        <v>#NAME?</v>
      </c>
      <c r="U786" s="143" t="e">
        <f t="shared" ca="1" si="146"/>
        <v>#NAME?</v>
      </c>
      <c r="V786" s="143" t="e">
        <f t="shared" ca="1" si="147"/>
        <v>#NAME?</v>
      </c>
      <c r="W786" s="143" t="e">
        <f t="shared" ca="1" si="145"/>
        <v>#NAME?</v>
      </c>
      <c r="X786" s="146" t="e">
        <f t="shared" ca="1" si="148"/>
        <v>#NAME?</v>
      </c>
      <c r="Y786" s="146" t="e">
        <f t="shared" ca="1" si="149"/>
        <v>#NAME?</v>
      </c>
      <c r="Z786" s="146" t="e">
        <f t="shared" ca="1" si="150"/>
        <v>#NAME?</v>
      </c>
      <c r="AF786" s="13"/>
    </row>
    <row r="787" spans="14:32" ht="15">
      <c r="N787" s="138">
        <v>683</v>
      </c>
      <c r="O787" s="139">
        <f t="shared" ca="1" si="142"/>
        <v>45507</v>
      </c>
      <c r="P787" s="140">
        <f t="shared" ca="1" si="143"/>
        <v>1</v>
      </c>
      <c r="Q787" s="141" t="e">
        <f t="shared" ca="1" si="144"/>
        <v>#NAME?</v>
      </c>
      <c r="R787" s="138" t="e">
        <f ca="1">VLOOKUP(P787,Tabla13[[Aux]:[Dias Mes]],5,FALSE)</f>
        <v>#NAME?</v>
      </c>
      <c r="S787" s="142" t="e">
        <f ca="1">VLOOKUP(P787,Tabla13[[Aux]:[Infla Bid]],9,FALSE)</f>
        <v>#NAME?</v>
      </c>
      <c r="T787" s="142" t="e">
        <f ca="1">VLOOKUP(P787,Tabla13[[Aux]:[Infla Offer]],13,FALSE)</f>
        <v>#NAME?</v>
      </c>
      <c r="U787" s="143" t="e">
        <f t="shared" ca="1" si="146"/>
        <v>#NAME?</v>
      </c>
      <c r="V787" s="143" t="e">
        <f t="shared" ca="1" si="147"/>
        <v>#NAME?</v>
      </c>
      <c r="W787" s="143" t="e">
        <f t="shared" ca="1" si="145"/>
        <v>#NAME?</v>
      </c>
      <c r="X787" s="146" t="e">
        <f t="shared" ca="1" si="148"/>
        <v>#NAME?</v>
      </c>
      <c r="Y787" s="146" t="e">
        <f t="shared" ca="1" si="149"/>
        <v>#NAME?</v>
      </c>
      <c r="Z787" s="146" t="e">
        <f t="shared" ca="1" si="150"/>
        <v>#NAME?</v>
      </c>
      <c r="AF787" s="13"/>
    </row>
    <row r="788" spans="14:32" ht="15">
      <c r="N788" s="138">
        <v>684</v>
      </c>
      <c r="O788" s="139">
        <f t="shared" ca="1" si="142"/>
        <v>45508</v>
      </c>
      <c r="P788" s="140">
        <f t="shared" ca="1" si="143"/>
        <v>1</v>
      </c>
      <c r="Q788" s="141" t="e">
        <f t="shared" ca="1" si="144"/>
        <v>#NAME?</v>
      </c>
      <c r="R788" s="138" t="e">
        <f ca="1">VLOOKUP(P788,Tabla13[[Aux]:[Dias Mes]],5,FALSE)</f>
        <v>#NAME?</v>
      </c>
      <c r="S788" s="142" t="e">
        <f ca="1">VLOOKUP(P788,Tabla13[[Aux]:[Infla Bid]],9,FALSE)</f>
        <v>#NAME?</v>
      </c>
      <c r="T788" s="142" t="e">
        <f ca="1">VLOOKUP(P788,Tabla13[[Aux]:[Infla Offer]],13,FALSE)</f>
        <v>#NAME?</v>
      </c>
      <c r="U788" s="143" t="e">
        <f t="shared" ca="1" si="146"/>
        <v>#NAME?</v>
      </c>
      <c r="V788" s="143" t="e">
        <f t="shared" ca="1" si="147"/>
        <v>#NAME?</v>
      </c>
      <c r="W788" s="143" t="e">
        <f t="shared" ca="1" si="145"/>
        <v>#NAME?</v>
      </c>
      <c r="X788" s="146" t="e">
        <f t="shared" ca="1" si="148"/>
        <v>#NAME?</v>
      </c>
      <c r="Y788" s="146" t="e">
        <f t="shared" ca="1" si="149"/>
        <v>#NAME?</v>
      </c>
      <c r="Z788" s="146" t="e">
        <f t="shared" ca="1" si="150"/>
        <v>#NAME?</v>
      </c>
      <c r="AF788" s="13"/>
    </row>
    <row r="789" spans="14:32" ht="15">
      <c r="N789" s="138">
        <v>685</v>
      </c>
      <c r="O789" s="139">
        <f t="shared" ca="1" si="142"/>
        <v>45509</v>
      </c>
      <c r="P789" s="140">
        <f t="shared" ca="1" si="143"/>
        <v>1</v>
      </c>
      <c r="Q789" s="141" t="e">
        <f t="shared" ca="1" si="144"/>
        <v>#NAME?</v>
      </c>
      <c r="R789" s="138" t="e">
        <f ca="1">VLOOKUP(P789,Tabla13[[Aux]:[Dias Mes]],5,FALSE)</f>
        <v>#NAME?</v>
      </c>
      <c r="S789" s="142" t="e">
        <f ca="1">VLOOKUP(P789,Tabla13[[Aux]:[Infla Bid]],9,FALSE)</f>
        <v>#NAME?</v>
      </c>
      <c r="T789" s="142" t="e">
        <f ca="1">VLOOKUP(P789,Tabla13[[Aux]:[Infla Offer]],13,FALSE)</f>
        <v>#NAME?</v>
      </c>
      <c r="U789" s="143" t="e">
        <f t="shared" ca="1" si="146"/>
        <v>#NAME?</v>
      </c>
      <c r="V789" s="143" t="e">
        <f t="shared" ca="1" si="147"/>
        <v>#NAME?</v>
      </c>
      <c r="W789" s="143" t="e">
        <f t="shared" ca="1" si="145"/>
        <v>#NAME?</v>
      </c>
      <c r="X789" s="146" t="e">
        <f t="shared" ca="1" si="148"/>
        <v>#NAME?</v>
      </c>
      <c r="Y789" s="146" t="e">
        <f t="shared" ca="1" si="149"/>
        <v>#NAME?</v>
      </c>
      <c r="Z789" s="146" t="e">
        <f t="shared" ca="1" si="150"/>
        <v>#NAME?</v>
      </c>
      <c r="AF789" s="13"/>
    </row>
    <row r="790" spans="14:32" ht="15">
      <c r="N790" s="138">
        <v>686</v>
      </c>
      <c r="O790" s="139">
        <f t="shared" ca="1" si="142"/>
        <v>45510</v>
      </c>
      <c r="P790" s="140">
        <f t="shared" ca="1" si="143"/>
        <v>1</v>
      </c>
      <c r="Q790" s="141" t="e">
        <f t="shared" ca="1" si="144"/>
        <v>#NAME?</v>
      </c>
      <c r="R790" s="138" t="e">
        <f ca="1">VLOOKUP(P790,Tabla13[[Aux]:[Dias Mes]],5,FALSE)</f>
        <v>#NAME?</v>
      </c>
      <c r="S790" s="142" t="e">
        <f ca="1">VLOOKUP(P790,Tabla13[[Aux]:[Infla Bid]],9,FALSE)</f>
        <v>#NAME?</v>
      </c>
      <c r="T790" s="142" t="e">
        <f ca="1">VLOOKUP(P790,Tabla13[[Aux]:[Infla Offer]],13,FALSE)</f>
        <v>#NAME?</v>
      </c>
      <c r="U790" s="143" t="e">
        <f t="shared" ca="1" si="146"/>
        <v>#NAME?</v>
      </c>
      <c r="V790" s="143" t="e">
        <f t="shared" ca="1" si="147"/>
        <v>#NAME?</v>
      </c>
      <c r="W790" s="143" t="e">
        <f t="shared" ca="1" si="145"/>
        <v>#NAME?</v>
      </c>
      <c r="X790" s="146" t="e">
        <f t="shared" ca="1" si="148"/>
        <v>#NAME?</v>
      </c>
      <c r="Y790" s="146" t="e">
        <f t="shared" ca="1" si="149"/>
        <v>#NAME?</v>
      </c>
      <c r="Z790" s="146" t="e">
        <f t="shared" ca="1" si="150"/>
        <v>#NAME?</v>
      </c>
      <c r="AF790" s="13"/>
    </row>
    <row r="791" spans="14:32" ht="15">
      <c r="N791" s="138">
        <v>687</v>
      </c>
      <c r="O791" s="139">
        <f t="shared" ca="1" si="142"/>
        <v>45511</v>
      </c>
      <c r="P791" s="140">
        <f t="shared" ca="1" si="143"/>
        <v>1</v>
      </c>
      <c r="Q791" s="141" t="e">
        <f t="shared" ca="1" si="144"/>
        <v>#NAME?</v>
      </c>
      <c r="R791" s="138" t="e">
        <f ca="1">VLOOKUP(P791,Tabla13[[Aux]:[Dias Mes]],5,FALSE)</f>
        <v>#NAME?</v>
      </c>
      <c r="S791" s="142" t="e">
        <f ca="1">VLOOKUP(P791,Tabla13[[Aux]:[Infla Bid]],9,FALSE)</f>
        <v>#NAME?</v>
      </c>
      <c r="T791" s="142" t="e">
        <f ca="1">VLOOKUP(P791,Tabla13[[Aux]:[Infla Offer]],13,FALSE)</f>
        <v>#NAME?</v>
      </c>
      <c r="U791" s="143" t="e">
        <f t="shared" ca="1" si="146"/>
        <v>#NAME?</v>
      </c>
      <c r="V791" s="143" t="e">
        <f t="shared" ca="1" si="147"/>
        <v>#NAME?</v>
      </c>
      <c r="W791" s="143" t="e">
        <f t="shared" ca="1" si="145"/>
        <v>#NAME?</v>
      </c>
      <c r="X791" s="146" t="e">
        <f t="shared" ca="1" si="148"/>
        <v>#NAME?</v>
      </c>
      <c r="Y791" s="146" t="e">
        <f t="shared" ca="1" si="149"/>
        <v>#NAME?</v>
      </c>
      <c r="Z791" s="146" t="e">
        <f t="shared" ca="1" si="150"/>
        <v>#NAME?</v>
      </c>
      <c r="AF791" s="13"/>
    </row>
    <row r="792" spans="14:32" ht="15">
      <c r="N792" s="138">
        <v>688</v>
      </c>
      <c r="O792" s="139">
        <f t="shared" ca="1" si="142"/>
        <v>45512</v>
      </c>
      <c r="P792" s="140">
        <f t="shared" ca="1" si="143"/>
        <v>1</v>
      </c>
      <c r="Q792" s="141" t="e">
        <f t="shared" ca="1" si="144"/>
        <v>#NAME?</v>
      </c>
      <c r="R792" s="138" t="e">
        <f ca="1">VLOOKUP(P792,Tabla13[[Aux]:[Dias Mes]],5,FALSE)</f>
        <v>#NAME?</v>
      </c>
      <c r="S792" s="142" t="e">
        <f ca="1">VLOOKUP(P792,Tabla13[[Aux]:[Infla Bid]],9,FALSE)</f>
        <v>#NAME?</v>
      </c>
      <c r="T792" s="142" t="e">
        <f ca="1">VLOOKUP(P792,Tabla13[[Aux]:[Infla Offer]],13,FALSE)</f>
        <v>#NAME?</v>
      </c>
      <c r="U792" s="143" t="e">
        <f t="shared" ca="1" si="146"/>
        <v>#NAME?</v>
      </c>
      <c r="V792" s="143" t="e">
        <f t="shared" ca="1" si="147"/>
        <v>#NAME?</v>
      </c>
      <c r="W792" s="143" t="e">
        <f t="shared" ca="1" si="145"/>
        <v>#NAME?</v>
      </c>
      <c r="X792" s="146" t="e">
        <f t="shared" ca="1" si="148"/>
        <v>#NAME?</v>
      </c>
      <c r="Y792" s="146" t="e">
        <f t="shared" ca="1" si="149"/>
        <v>#NAME?</v>
      </c>
      <c r="Z792" s="146" t="e">
        <f t="shared" ca="1" si="150"/>
        <v>#NAME?</v>
      </c>
      <c r="AF792" s="13"/>
    </row>
    <row r="793" spans="14:32" ht="15">
      <c r="N793" s="138">
        <v>689</v>
      </c>
      <c r="O793" s="139">
        <f t="shared" ca="1" si="142"/>
        <v>45513</v>
      </c>
      <c r="P793" s="140">
        <f t="shared" ca="1" si="143"/>
        <v>0</v>
      </c>
      <c r="Q793" s="141">
        <f t="shared" ca="1" si="144"/>
        <v>762</v>
      </c>
      <c r="R793" s="138">
        <f ca="1">VLOOKUP(P793,Tabla13[[Aux]:[Dias Mes]],5,FALSE)</f>
        <v>31</v>
      </c>
      <c r="S793" s="142">
        <f ca="1">VLOOKUP(P793,Tabla13[[Aux]:[Infla Bid]],9,FALSE)</f>
        <v>1.2E-2</v>
      </c>
      <c r="T793" s="142">
        <f ca="1">VLOOKUP(P793,Tabla13[[Aux]:[Infla Offer]],13,FALSE)</f>
        <v>1.2E-2</v>
      </c>
      <c r="U793" s="143" t="e">
        <f t="shared" ca="1" si="146"/>
        <v>#NAME?</v>
      </c>
      <c r="V793" s="143" t="e">
        <f t="shared" ca="1" si="147"/>
        <v>#NAME?</v>
      </c>
      <c r="W793" s="143" t="e">
        <f t="shared" ca="1" si="145"/>
        <v>#NAME?</v>
      </c>
      <c r="X793" s="146" t="e">
        <f t="shared" ca="1" si="148"/>
        <v>#NAME?</v>
      </c>
      <c r="Y793" s="146" t="e">
        <f t="shared" ca="1" si="149"/>
        <v>#NAME?</v>
      </c>
      <c r="Z793" s="146" t="e">
        <f t="shared" ca="1" si="150"/>
        <v>#NAME?</v>
      </c>
      <c r="AF793" s="13"/>
    </row>
    <row r="794" spans="14:32" ht="15">
      <c r="N794" s="138">
        <v>690</v>
      </c>
      <c r="O794" s="139">
        <f t="shared" ca="1" si="142"/>
        <v>45514</v>
      </c>
      <c r="P794" s="140">
        <f t="shared" ca="1" si="143"/>
        <v>1</v>
      </c>
      <c r="Q794" s="141" t="e">
        <f t="shared" ca="1" si="144"/>
        <v>#NAME?</v>
      </c>
      <c r="R794" s="138" t="e">
        <f ca="1">VLOOKUP(P794,Tabla13[[Aux]:[Dias Mes]],5,FALSE)</f>
        <v>#NAME?</v>
      </c>
      <c r="S794" s="142" t="e">
        <f ca="1">VLOOKUP(P794,Tabla13[[Aux]:[Infla Bid]],9,FALSE)</f>
        <v>#NAME?</v>
      </c>
      <c r="T794" s="142" t="e">
        <f ca="1">VLOOKUP(P794,Tabla13[[Aux]:[Infla Offer]],13,FALSE)</f>
        <v>#NAME?</v>
      </c>
      <c r="U794" s="143" t="e">
        <f t="shared" ca="1" si="146"/>
        <v>#NAME?</v>
      </c>
      <c r="V794" s="143" t="e">
        <f t="shared" ca="1" si="147"/>
        <v>#NAME?</v>
      </c>
      <c r="W794" s="143" t="e">
        <f t="shared" ca="1" si="145"/>
        <v>#NAME?</v>
      </c>
      <c r="X794" s="146" t="e">
        <f t="shared" ca="1" si="148"/>
        <v>#NAME?</v>
      </c>
      <c r="Y794" s="146" t="e">
        <f t="shared" ca="1" si="149"/>
        <v>#NAME?</v>
      </c>
      <c r="Z794" s="146" t="e">
        <f t="shared" ca="1" si="150"/>
        <v>#NAME?</v>
      </c>
      <c r="AF794" s="13"/>
    </row>
    <row r="795" spans="14:32" ht="15">
      <c r="N795" s="138">
        <v>691</v>
      </c>
      <c r="O795" s="139">
        <f t="shared" ca="1" si="142"/>
        <v>45515</v>
      </c>
      <c r="P795" s="140">
        <f t="shared" ca="1" si="143"/>
        <v>1</v>
      </c>
      <c r="Q795" s="141" t="e">
        <f t="shared" ca="1" si="144"/>
        <v>#NAME?</v>
      </c>
      <c r="R795" s="138" t="e">
        <f ca="1">VLOOKUP(P795,Tabla13[[Aux]:[Dias Mes]],5,FALSE)</f>
        <v>#NAME?</v>
      </c>
      <c r="S795" s="142" t="e">
        <f ca="1">VLOOKUP(P795,Tabla13[[Aux]:[Infla Bid]],9,FALSE)</f>
        <v>#NAME?</v>
      </c>
      <c r="T795" s="142" t="e">
        <f ca="1">VLOOKUP(P795,Tabla13[[Aux]:[Infla Offer]],13,FALSE)</f>
        <v>#NAME?</v>
      </c>
      <c r="U795" s="143" t="e">
        <f t="shared" ca="1" si="146"/>
        <v>#NAME?</v>
      </c>
      <c r="V795" s="143" t="e">
        <f t="shared" ca="1" si="147"/>
        <v>#NAME?</v>
      </c>
      <c r="W795" s="143" t="e">
        <f t="shared" ca="1" si="145"/>
        <v>#NAME?</v>
      </c>
      <c r="X795" s="146" t="e">
        <f t="shared" ca="1" si="148"/>
        <v>#NAME?</v>
      </c>
      <c r="Y795" s="146" t="e">
        <f t="shared" ca="1" si="149"/>
        <v>#NAME?</v>
      </c>
      <c r="Z795" s="146" t="e">
        <f t="shared" ca="1" si="150"/>
        <v>#NAME?</v>
      </c>
      <c r="AF795" s="13"/>
    </row>
    <row r="796" spans="14:32" ht="15">
      <c r="N796" s="138">
        <v>692</v>
      </c>
      <c r="O796" s="139">
        <f t="shared" ca="1" si="142"/>
        <v>45516</v>
      </c>
      <c r="P796" s="140">
        <f t="shared" ca="1" si="143"/>
        <v>1</v>
      </c>
      <c r="Q796" s="141" t="e">
        <f t="shared" ca="1" si="144"/>
        <v>#NAME?</v>
      </c>
      <c r="R796" s="138" t="e">
        <f ca="1">VLOOKUP(P796,Tabla13[[Aux]:[Dias Mes]],5,FALSE)</f>
        <v>#NAME?</v>
      </c>
      <c r="S796" s="142" t="e">
        <f ca="1">VLOOKUP(P796,Tabla13[[Aux]:[Infla Bid]],9,FALSE)</f>
        <v>#NAME?</v>
      </c>
      <c r="T796" s="142" t="e">
        <f ca="1">VLOOKUP(P796,Tabla13[[Aux]:[Infla Offer]],13,FALSE)</f>
        <v>#NAME?</v>
      </c>
      <c r="U796" s="143" t="e">
        <f t="shared" ca="1" si="146"/>
        <v>#NAME?</v>
      </c>
      <c r="V796" s="143" t="e">
        <f t="shared" ca="1" si="147"/>
        <v>#NAME?</v>
      </c>
      <c r="W796" s="143" t="e">
        <f t="shared" ca="1" si="145"/>
        <v>#NAME?</v>
      </c>
      <c r="X796" s="146" t="e">
        <f t="shared" ca="1" si="148"/>
        <v>#NAME?</v>
      </c>
      <c r="Y796" s="146" t="e">
        <f t="shared" ca="1" si="149"/>
        <v>#NAME?</v>
      </c>
      <c r="Z796" s="146" t="e">
        <f t="shared" ca="1" si="150"/>
        <v>#NAME?</v>
      </c>
      <c r="AF796" s="13"/>
    </row>
    <row r="797" spans="14:32" ht="15">
      <c r="N797" s="138">
        <v>693</v>
      </c>
      <c r="O797" s="139">
        <f t="shared" ca="1" si="142"/>
        <v>45517</v>
      </c>
      <c r="P797" s="140">
        <f t="shared" ca="1" si="143"/>
        <v>1</v>
      </c>
      <c r="Q797" s="141" t="e">
        <f t="shared" ca="1" si="144"/>
        <v>#NAME?</v>
      </c>
      <c r="R797" s="138" t="e">
        <f ca="1">VLOOKUP(P797,Tabla13[[Aux]:[Dias Mes]],5,FALSE)</f>
        <v>#NAME?</v>
      </c>
      <c r="S797" s="142" t="e">
        <f ca="1">VLOOKUP(P797,Tabla13[[Aux]:[Infla Bid]],9,FALSE)</f>
        <v>#NAME?</v>
      </c>
      <c r="T797" s="142" t="e">
        <f ca="1">VLOOKUP(P797,Tabla13[[Aux]:[Infla Offer]],13,FALSE)</f>
        <v>#NAME?</v>
      </c>
      <c r="U797" s="143" t="e">
        <f t="shared" ca="1" si="146"/>
        <v>#NAME?</v>
      </c>
      <c r="V797" s="143" t="e">
        <f t="shared" ca="1" si="147"/>
        <v>#NAME?</v>
      </c>
      <c r="W797" s="143" t="e">
        <f t="shared" ca="1" si="145"/>
        <v>#NAME?</v>
      </c>
      <c r="X797" s="146" t="e">
        <f t="shared" ca="1" si="148"/>
        <v>#NAME?</v>
      </c>
      <c r="Y797" s="146" t="e">
        <f t="shared" ca="1" si="149"/>
        <v>#NAME?</v>
      </c>
      <c r="Z797" s="146" t="e">
        <f t="shared" ca="1" si="150"/>
        <v>#NAME?</v>
      </c>
      <c r="AF797" s="13"/>
    </row>
    <row r="798" spans="14:32" ht="15">
      <c r="N798" s="138">
        <v>694</v>
      </c>
      <c r="O798" s="139">
        <f t="shared" ca="1" si="142"/>
        <v>45518</v>
      </c>
      <c r="P798" s="140">
        <f t="shared" ca="1" si="143"/>
        <v>1</v>
      </c>
      <c r="Q798" s="141" t="e">
        <f t="shared" ca="1" si="144"/>
        <v>#NAME?</v>
      </c>
      <c r="R798" s="138" t="e">
        <f ca="1">VLOOKUP(P798,Tabla13[[Aux]:[Dias Mes]],5,FALSE)</f>
        <v>#NAME?</v>
      </c>
      <c r="S798" s="142" t="e">
        <f ca="1">VLOOKUP(P798,Tabla13[[Aux]:[Infla Bid]],9,FALSE)</f>
        <v>#NAME?</v>
      </c>
      <c r="T798" s="142" t="e">
        <f ca="1">VLOOKUP(P798,Tabla13[[Aux]:[Infla Offer]],13,FALSE)</f>
        <v>#NAME?</v>
      </c>
      <c r="U798" s="143" t="e">
        <f t="shared" ca="1" si="146"/>
        <v>#NAME?</v>
      </c>
      <c r="V798" s="143" t="e">
        <f t="shared" ca="1" si="147"/>
        <v>#NAME?</v>
      </c>
      <c r="W798" s="143" t="e">
        <f t="shared" ca="1" si="145"/>
        <v>#NAME?</v>
      </c>
      <c r="X798" s="146" t="e">
        <f t="shared" ca="1" si="148"/>
        <v>#NAME?</v>
      </c>
      <c r="Y798" s="146" t="e">
        <f t="shared" ca="1" si="149"/>
        <v>#NAME?</v>
      </c>
      <c r="Z798" s="146" t="e">
        <f t="shared" ca="1" si="150"/>
        <v>#NAME?</v>
      </c>
      <c r="AF798" s="13"/>
    </row>
    <row r="799" spans="14:32" ht="15">
      <c r="N799" s="138">
        <v>695</v>
      </c>
      <c r="O799" s="139">
        <f t="shared" ca="1" si="142"/>
        <v>45519</v>
      </c>
      <c r="P799" s="140">
        <f t="shared" ca="1" si="143"/>
        <v>1</v>
      </c>
      <c r="Q799" s="141" t="e">
        <f t="shared" ca="1" si="144"/>
        <v>#NAME?</v>
      </c>
      <c r="R799" s="138" t="e">
        <f ca="1">VLOOKUP(P799,Tabla13[[Aux]:[Dias Mes]],5,FALSE)</f>
        <v>#NAME?</v>
      </c>
      <c r="S799" s="142" t="e">
        <f ca="1">VLOOKUP(P799,Tabla13[[Aux]:[Infla Bid]],9,FALSE)</f>
        <v>#NAME?</v>
      </c>
      <c r="T799" s="142" t="e">
        <f ca="1">VLOOKUP(P799,Tabla13[[Aux]:[Infla Offer]],13,FALSE)</f>
        <v>#NAME?</v>
      </c>
      <c r="U799" s="143" t="e">
        <f t="shared" ca="1" si="146"/>
        <v>#NAME?</v>
      </c>
      <c r="V799" s="143" t="e">
        <f t="shared" ca="1" si="147"/>
        <v>#NAME?</v>
      </c>
      <c r="W799" s="143" t="e">
        <f t="shared" ca="1" si="145"/>
        <v>#NAME?</v>
      </c>
      <c r="X799" s="146" t="e">
        <f t="shared" ca="1" si="148"/>
        <v>#NAME?</v>
      </c>
      <c r="Y799" s="146" t="e">
        <f t="shared" ca="1" si="149"/>
        <v>#NAME?</v>
      </c>
      <c r="Z799" s="146" t="e">
        <f t="shared" ca="1" si="150"/>
        <v>#NAME?</v>
      </c>
      <c r="AF799" s="13"/>
    </row>
    <row r="800" spans="14:32" ht="15">
      <c r="N800" s="138">
        <v>696</v>
      </c>
      <c r="O800" s="139">
        <f t="shared" ca="1" si="142"/>
        <v>45520</v>
      </c>
      <c r="P800" s="140">
        <f t="shared" ca="1" si="143"/>
        <v>1</v>
      </c>
      <c r="Q800" s="141" t="e">
        <f t="shared" ca="1" si="144"/>
        <v>#NAME?</v>
      </c>
      <c r="R800" s="138" t="e">
        <f ca="1">VLOOKUP(P800,Tabla13[[Aux]:[Dias Mes]],5,FALSE)</f>
        <v>#NAME?</v>
      </c>
      <c r="S800" s="142" t="e">
        <f ca="1">VLOOKUP(P800,Tabla13[[Aux]:[Infla Bid]],9,FALSE)</f>
        <v>#NAME?</v>
      </c>
      <c r="T800" s="142" t="e">
        <f ca="1">VLOOKUP(P800,Tabla13[[Aux]:[Infla Offer]],13,FALSE)</f>
        <v>#NAME?</v>
      </c>
      <c r="U800" s="143" t="e">
        <f t="shared" ca="1" si="146"/>
        <v>#NAME?</v>
      </c>
      <c r="V800" s="143" t="e">
        <f t="shared" ca="1" si="147"/>
        <v>#NAME?</v>
      </c>
      <c r="W800" s="143" t="e">
        <f t="shared" ca="1" si="145"/>
        <v>#NAME?</v>
      </c>
      <c r="X800" s="146" t="e">
        <f t="shared" ca="1" si="148"/>
        <v>#NAME?</v>
      </c>
      <c r="Y800" s="146" t="e">
        <f t="shared" ca="1" si="149"/>
        <v>#NAME?</v>
      </c>
      <c r="Z800" s="146" t="e">
        <f t="shared" ca="1" si="150"/>
        <v>#NAME?</v>
      </c>
      <c r="AF800" s="13"/>
    </row>
    <row r="801" spans="14:32" ht="15">
      <c r="N801" s="138">
        <v>697</v>
      </c>
      <c r="O801" s="139">
        <f t="shared" ca="1" si="142"/>
        <v>45521</v>
      </c>
      <c r="P801" s="140">
        <f t="shared" ca="1" si="143"/>
        <v>1</v>
      </c>
      <c r="Q801" s="141" t="e">
        <f t="shared" ca="1" si="144"/>
        <v>#NAME?</v>
      </c>
      <c r="R801" s="138" t="e">
        <f ca="1">VLOOKUP(P801,Tabla13[[Aux]:[Dias Mes]],5,FALSE)</f>
        <v>#NAME?</v>
      </c>
      <c r="S801" s="142" t="e">
        <f ca="1">VLOOKUP(P801,Tabla13[[Aux]:[Infla Bid]],9,FALSE)</f>
        <v>#NAME?</v>
      </c>
      <c r="T801" s="142" t="e">
        <f ca="1">VLOOKUP(P801,Tabla13[[Aux]:[Infla Offer]],13,FALSE)</f>
        <v>#NAME?</v>
      </c>
      <c r="U801" s="143" t="e">
        <f t="shared" ca="1" si="146"/>
        <v>#NAME?</v>
      </c>
      <c r="V801" s="143" t="e">
        <f t="shared" ca="1" si="147"/>
        <v>#NAME?</v>
      </c>
      <c r="W801" s="143" t="e">
        <f t="shared" ca="1" si="145"/>
        <v>#NAME?</v>
      </c>
      <c r="X801" s="146" t="e">
        <f t="shared" ca="1" si="148"/>
        <v>#NAME?</v>
      </c>
      <c r="Y801" s="146" t="e">
        <f t="shared" ca="1" si="149"/>
        <v>#NAME?</v>
      </c>
      <c r="Z801" s="146" t="e">
        <f t="shared" ca="1" si="150"/>
        <v>#NAME?</v>
      </c>
      <c r="AF801" s="13"/>
    </row>
    <row r="802" spans="14:32" ht="15">
      <c r="N802" s="138">
        <v>698</v>
      </c>
      <c r="O802" s="139">
        <f t="shared" ca="1" si="142"/>
        <v>45522</v>
      </c>
      <c r="P802" s="140">
        <f t="shared" ca="1" si="143"/>
        <v>1</v>
      </c>
      <c r="Q802" s="141" t="e">
        <f t="shared" ca="1" si="144"/>
        <v>#NAME?</v>
      </c>
      <c r="R802" s="138" t="e">
        <f ca="1">VLOOKUP(P802,Tabla13[[Aux]:[Dias Mes]],5,FALSE)</f>
        <v>#NAME?</v>
      </c>
      <c r="S802" s="142" t="e">
        <f ca="1">VLOOKUP(P802,Tabla13[[Aux]:[Infla Bid]],9,FALSE)</f>
        <v>#NAME?</v>
      </c>
      <c r="T802" s="142" t="e">
        <f ca="1">VLOOKUP(P802,Tabla13[[Aux]:[Infla Offer]],13,FALSE)</f>
        <v>#NAME?</v>
      </c>
      <c r="U802" s="143" t="e">
        <f t="shared" ca="1" si="146"/>
        <v>#NAME?</v>
      </c>
      <c r="V802" s="143" t="e">
        <f t="shared" ca="1" si="147"/>
        <v>#NAME?</v>
      </c>
      <c r="W802" s="143" t="e">
        <f t="shared" ca="1" si="145"/>
        <v>#NAME?</v>
      </c>
      <c r="X802" s="146" t="e">
        <f t="shared" ca="1" si="148"/>
        <v>#NAME?</v>
      </c>
      <c r="Y802" s="146" t="e">
        <f t="shared" ca="1" si="149"/>
        <v>#NAME?</v>
      </c>
      <c r="Z802" s="146" t="e">
        <f t="shared" ca="1" si="150"/>
        <v>#NAME?</v>
      </c>
      <c r="AF802" s="13"/>
    </row>
    <row r="803" spans="14:32" ht="15">
      <c r="N803" s="138">
        <v>699</v>
      </c>
      <c r="O803" s="139">
        <f t="shared" ca="1" si="142"/>
        <v>45523</v>
      </c>
      <c r="P803" s="140">
        <f t="shared" ca="1" si="143"/>
        <v>1</v>
      </c>
      <c r="Q803" s="141" t="e">
        <f t="shared" ca="1" si="144"/>
        <v>#NAME?</v>
      </c>
      <c r="R803" s="138" t="e">
        <f ca="1">VLOOKUP(P803,Tabla13[[Aux]:[Dias Mes]],5,FALSE)</f>
        <v>#NAME?</v>
      </c>
      <c r="S803" s="142" t="e">
        <f ca="1">VLOOKUP(P803,Tabla13[[Aux]:[Infla Bid]],9,FALSE)</f>
        <v>#NAME?</v>
      </c>
      <c r="T803" s="142" t="e">
        <f ca="1">VLOOKUP(P803,Tabla13[[Aux]:[Infla Offer]],13,FALSE)</f>
        <v>#NAME?</v>
      </c>
      <c r="U803" s="143" t="e">
        <f t="shared" ca="1" si="146"/>
        <v>#NAME?</v>
      </c>
      <c r="V803" s="143" t="e">
        <f t="shared" ca="1" si="147"/>
        <v>#NAME?</v>
      </c>
      <c r="W803" s="143" t="e">
        <f t="shared" ca="1" si="145"/>
        <v>#NAME?</v>
      </c>
      <c r="X803" s="146" t="e">
        <f t="shared" ca="1" si="148"/>
        <v>#NAME?</v>
      </c>
      <c r="Y803" s="146" t="e">
        <f t="shared" ca="1" si="149"/>
        <v>#NAME?</v>
      </c>
      <c r="Z803" s="146" t="e">
        <f t="shared" ca="1" si="150"/>
        <v>#NAME?</v>
      </c>
      <c r="AF803" s="13"/>
    </row>
    <row r="804" spans="14:32" ht="15">
      <c r="N804" s="138">
        <v>700</v>
      </c>
      <c r="O804" s="139">
        <f t="shared" ca="1" si="142"/>
        <v>45524</v>
      </c>
      <c r="P804" s="140">
        <f t="shared" ca="1" si="143"/>
        <v>1</v>
      </c>
      <c r="Q804" s="141" t="e">
        <f t="shared" ca="1" si="144"/>
        <v>#NAME?</v>
      </c>
      <c r="R804" s="138" t="e">
        <f ca="1">VLOOKUP(P804,Tabla13[[Aux]:[Dias Mes]],5,FALSE)</f>
        <v>#NAME?</v>
      </c>
      <c r="S804" s="142" t="e">
        <f ca="1">VLOOKUP(P804,Tabla13[[Aux]:[Infla Bid]],9,FALSE)</f>
        <v>#NAME?</v>
      </c>
      <c r="T804" s="142" t="e">
        <f ca="1">VLOOKUP(P804,Tabla13[[Aux]:[Infla Offer]],13,FALSE)</f>
        <v>#NAME?</v>
      </c>
      <c r="U804" s="143" t="e">
        <f t="shared" ca="1" si="146"/>
        <v>#NAME?</v>
      </c>
      <c r="V804" s="143" t="e">
        <f t="shared" ca="1" si="147"/>
        <v>#NAME?</v>
      </c>
      <c r="W804" s="143" t="e">
        <f t="shared" ca="1" si="145"/>
        <v>#NAME?</v>
      </c>
      <c r="X804" s="146" t="e">
        <f t="shared" ca="1" si="148"/>
        <v>#NAME?</v>
      </c>
      <c r="Y804" s="146" t="e">
        <f t="shared" ca="1" si="149"/>
        <v>#NAME?</v>
      </c>
      <c r="Z804" s="146" t="e">
        <f t="shared" ca="1" si="150"/>
        <v>#NAME?</v>
      </c>
      <c r="AF804" s="13"/>
    </row>
    <row r="805" spans="14:32" ht="15">
      <c r="N805" s="138">
        <v>701</v>
      </c>
      <c r="O805" s="139">
        <f t="shared" ca="1" si="142"/>
        <v>45525</v>
      </c>
      <c r="P805" s="140">
        <f t="shared" ca="1" si="143"/>
        <v>1</v>
      </c>
      <c r="Q805" s="141" t="e">
        <f t="shared" ca="1" si="144"/>
        <v>#NAME?</v>
      </c>
      <c r="R805" s="138" t="e">
        <f ca="1">VLOOKUP(P805,Tabla13[[Aux]:[Dias Mes]],5,FALSE)</f>
        <v>#NAME?</v>
      </c>
      <c r="S805" s="142" t="e">
        <f ca="1">VLOOKUP(P805,Tabla13[[Aux]:[Infla Bid]],9,FALSE)</f>
        <v>#NAME?</v>
      </c>
      <c r="T805" s="142" t="e">
        <f ca="1">VLOOKUP(P805,Tabla13[[Aux]:[Infla Offer]],13,FALSE)</f>
        <v>#NAME?</v>
      </c>
      <c r="U805" s="143" t="e">
        <f t="shared" ca="1" si="146"/>
        <v>#NAME?</v>
      </c>
      <c r="V805" s="143" t="e">
        <f t="shared" ca="1" si="147"/>
        <v>#NAME?</v>
      </c>
      <c r="W805" s="143" t="e">
        <f t="shared" ca="1" si="145"/>
        <v>#NAME?</v>
      </c>
      <c r="X805" s="146" t="e">
        <f t="shared" ca="1" si="148"/>
        <v>#NAME?</v>
      </c>
      <c r="Y805" s="146" t="e">
        <f t="shared" ca="1" si="149"/>
        <v>#NAME?</v>
      </c>
      <c r="Z805" s="146" t="e">
        <f t="shared" ca="1" si="150"/>
        <v>#NAME?</v>
      </c>
      <c r="AF805" s="13"/>
    </row>
    <row r="806" spans="14:32" ht="15">
      <c r="N806" s="138">
        <v>702</v>
      </c>
      <c r="O806" s="139">
        <f t="shared" ca="1" si="142"/>
        <v>45526</v>
      </c>
      <c r="P806" s="140">
        <f t="shared" ca="1" si="143"/>
        <v>1</v>
      </c>
      <c r="Q806" s="141" t="e">
        <f t="shared" ca="1" si="144"/>
        <v>#NAME?</v>
      </c>
      <c r="R806" s="138" t="e">
        <f ca="1">VLOOKUP(P806,Tabla13[[Aux]:[Dias Mes]],5,FALSE)</f>
        <v>#NAME?</v>
      </c>
      <c r="S806" s="142" t="e">
        <f ca="1">VLOOKUP(P806,Tabla13[[Aux]:[Infla Bid]],9,FALSE)</f>
        <v>#NAME?</v>
      </c>
      <c r="T806" s="142" t="e">
        <f ca="1">VLOOKUP(P806,Tabla13[[Aux]:[Infla Offer]],13,FALSE)</f>
        <v>#NAME?</v>
      </c>
      <c r="U806" s="143" t="e">
        <f t="shared" ca="1" si="146"/>
        <v>#NAME?</v>
      </c>
      <c r="V806" s="143" t="e">
        <f t="shared" ca="1" si="147"/>
        <v>#NAME?</v>
      </c>
      <c r="W806" s="143" t="e">
        <f t="shared" ca="1" si="145"/>
        <v>#NAME?</v>
      </c>
      <c r="X806" s="146" t="e">
        <f t="shared" ca="1" si="148"/>
        <v>#NAME?</v>
      </c>
      <c r="Y806" s="146" t="e">
        <f t="shared" ca="1" si="149"/>
        <v>#NAME?</v>
      </c>
      <c r="Z806" s="146" t="e">
        <f t="shared" ca="1" si="150"/>
        <v>#NAME?</v>
      </c>
      <c r="AF806" s="13"/>
    </row>
    <row r="807" spans="14:32" ht="15">
      <c r="N807" s="138">
        <v>703</v>
      </c>
      <c r="O807" s="139">
        <f t="shared" ca="1" si="142"/>
        <v>45527</v>
      </c>
      <c r="P807" s="140">
        <f t="shared" ca="1" si="143"/>
        <v>1</v>
      </c>
      <c r="Q807" s="141" t="e">
        <f t="shared" ca="1" si="144"/>
        <v>#NAME?</v>
      </c>
      <c r="R807" s="138" t="e">
        <f ca="1">VLOOKUP(P807,Tabla13[[Aux]:[Dias Mes]],5,FALSE)</f>
        <v>#NAME?</v>
      </c>
      <c r="S807" s="142" t="e">
        <f ca="1">VLOOKUP(P807,Tabla13[[Aux]:[Infla Bid]],9,FALSE)</f>
        <v>#NAME?</v>
      </c>
      <c r="T807" s="142" t="e">
        <f ca="1">VLOOKUP(P807,Tabla13[[Aux]:[Infla Offer]],13,FALSE)</f>
        <v>#NAME?</v>
      </c>
      <c r="U807" s="143" t="e">
        <f t="shared" ca="1" si="146"/>
        <v>#NAME?</v>
      </c>
      <c r="V807" s="143" t="e">
        <f t="shared" ca="1" si="147"/>
        <v>#NAME?</v>
      </c>
      <c r="W807" s="143" t="e">
        <f t="shared" ca="1" si="145"/>
        <v>#NAME?</v>
      </c>
      <c r="X807" s="146" t="e">
        <f t="shared" ca="1" si="148"/>
        <v>#NAME?</v>
      </c>
      <c r="Y807" s="146" t="e">
        <f t="shared" ca="1" si="149"/>
        <v>#NAME?</v>
      </c>
      <c r="Z807" s="146" t="e">
        <f t="shared" ca="1" si="150"/>
        <v>#NAME?</v>
      </c>
      <c r="AF807" s="13"/>
    </row>
    <row r="808" spans="14:32" ht="15">
      <c r="N808" s="138">
        <v>704</v>
      </c>
      <c r="O808" s="139">
        <f t="shared" ref="O808:O850" ca="1" si="151">+N808+TODAY()+$O$102</f>
        <v>45528</v>
      </c>
      <c r="P808" s="140">
        <f t="shared" ref="P808:P850" ca="1" si="152">IF(DAY(O808)=9,MATCH(O808,$Q$75:$Q$100,1)-1,IFERROR(MATCH(O808,$Q$75:$Q$100,1),0))</f>
        <v>1</v>
      </c>
      <c r="Q808" s="141" t="e">
        <f t="shared" ref="Q808:Q850" ca="1" si="153">R808-(VLOOKUP(P808,$O$75:$Q$100,3,FALSE)-O808)</f>
        <v>#NAME?</v>
      </c>
      <c r="R808" s="138" t="e">
        <f ca="1">VLOOKUP(P808,Tabla13[[Aux]:[Dias Mes]],5,FALSE)</f>
        <v>#NAME?</v>
      </c>
      <c r="S808" s="142" t="e">
        <f ca="1">VLOOKUP(P808,Tabla13[[Aux]:[Infla Bid]],9,FALSE)</f>
        <v>#NAME?</v>
      </c>
      <c r="T808" s="142" t="e">
        <f ca="1">VLOOKUP(P808,Tabla13[[Aux]:[Infla Offer]],13,FALSE)</f>
        <v>#NAME?</v>
      </c>
      <c r="U808" s="143" t="e">
        <f t="shared" ca="1" si="146"/>
        <v>#NAME?</v>
      </c>
      <c r="V808" s="143" t="e">
        <f t="shared" ca="1" si="147"/>
        <v>#NAME?</v>
      </c>
      <c r="W808" s="143" t="e">
        <f t="shared" ref="W808:W850" ca="1" si="154">AVERAGE(U808:V808)</f>
        <v>#NAME?</v>
      </c>
      <c r="X808" s="146" t="e">
        <f t="shared" ca="1" si="148"/>
        <v>#NAME?</v>
      </c>
      <c r="Y808" s="146" t="e">
        <f t="shared" ca="1" si="149"/>
        <v>#NAME?</v>
      </c>
      <c r="Z808" s="146" t="e">
        <f t="shared" ca="1" si="150"/>
        <v>#NAME?</v>
      </c>
      <c r="AF808" s="13"/>
    </row>
    <row r="809" spans="14:32" ht="15">
      <c r="N809" s="138">
        <v>705</v>
      </c>
      <c r="O809" s="139">
        <f t="shared" ca="1" si="151"/>
        <v>45529</v>
      </c>
      <c r="P809" s="140">
        <f t="shared" ca="1" si="152"/>
        <v>1</v>
      </c>
      <c r="Q809" s="141" t="e">
        <f t="shared" ca="1" si="153"/>
        <v>#NAME?</v>
      </c>
      <c r="R809" s="138" t="e">
        <f ca="1">VLOOKUP(P809,Tabla13[[Aux]:[Dias Mes]],5,FALSE)</f>
        <v>#NAME?</v>
      </c>
      <c r="S809" s="142" t="e">
        <f ca="1">VLOOKUP(P809,Tabla13[[Aux]:[Infla Bid]],9,FALSE)</f>
        <v>#NAME?</v>
      </c>
      <c r="T809" s="142" t="e">
        <f ca="1">VLOOKUP(P809,Tabla13[[Aux]:[Infla Offer]],13,FALSE)</f>
        <v>#NAME?</v>
      </c>
      <c r="U809" s="143" t="e">
        <f t="shared" ref="U809:U850" ca="1" si="155">U808*(1+S809)^(1/R809)</f>
        <v>#NAME?</v>
      </c>
      <c r="V809" s="143" t="e">
        <f t="shared" ref="V809:V850" ca="1" si="156">V808*(1+T809)^(1/R809)</f>
        <v>#NAME?</v>
      </c>
      <c r="W809" s="143" t="e">
        <f t="shared" ca="1" si="154"/>
        <v>#NAME?</v>
      </c>
      <c r="X809" s="146" t="e">
        <f t="shared" ref="X809:X850" ca="1" si="157">(U809/$U$104-1)*360/N809</f>
        <v>#NAME?</v>
      </c>
      <c r="Y809" s="146" t="e">
        <f t="shared" ref="Y809:Y850" ca="1" si="158">(V809/$V$104-1)*360/N809</f>
        <v>#NAME?</v>
      </c>
      <c r="Z809" s="146" t="e">
        <f t="shared" ref="Z809:Z850" ca="1" si="159">+(Y809+X809)/2</f>
        <v>#NAME?</v>
      </c>
      <c r="AF809" s="13"/>
    </row>
    <row r="810" spans="14:32" ht="15">
      <c r="N810" s="138">
        <v>706</v>
      </c>
      <c r="O810" s="139">
        <f t="shared" ca="1" si="151"/>
        <v>45530</v>
      </c>
      <c r="P810" s="140">
        <f t="shared" ca="1" si="152"/>
        <v>1</v>
      </c>
      <c r="Q810" s="141" t="e">
        <f t="shared" ca="1" si="153"/>
        <v>#NAME?</v>
      </c>
      <c r="R810" s="138" t="e">
        <f ca="1">VLOOKUP(P810,Tabla13[[Aux]:[Dias Mes]],5,FALSE)</f>
        <v>#NAME?</v>
      </c>
      <c r="S810" s="142" t="e">
        <f ca="1">VLOOKUP(P810,Tabla13[[Aux]:[Infla Bid]],9,FALSE)</f>
        <v>#NAME?</v>
      </c>
      <c r="T810" s="142" t="e">
        <f ca="1">VLOOKUP(P810,Tabla13[[Aux]:[Infla Offer]],13,FALSE)</f>
        <v>#NAME?</v>
      </c>
      <c r="U810" s="143" t="e">
        <f t="shared" ca="1" si="155"/>
        <v>#NAME?</v>
      </c>
      <c r="V810" s="143" t="e">
        <f t="shared" ca="1" si="156"/>
        <v>#NAME?</v>
      </c>
      <c r="W810" s="143" t="e">
        <f t="shared" ca="1" si="154"/>
        <v>#NAME?</v>
      </c>
      <c r="X810" s="146" t="e">
        <f t="shared" ca="1" si="157"/>
        <v>#NAME?</v>
      </c>
      <c r="Y810" s="146" t="e">
        <f t="shared" ca="1" si="158"/>
        <v>#NAME?</v>
      </c>
      <c r="Z810" s="146" t="e">
        <f t="shared" ca="1" si="159"/>
        <v>#NAME?</v>
      </c>
      <c r="AF810" s="13"/>
    </row>
    <row r="811" spans="14:32" ht="15">
      <c r="N811" s="138">
        <v>707</v>
      </c>
      <c r="O811" s="139">
        <f t="shared" ca="1" si="151"/>
        <v>45531</v>
      </c>
      <c r="P811" s="140">
        <f t="shared" ca="1" si="152"/>
        <v>1</v>
      </c>
      <c r="Q811" s="141" t="e">
        <f t="shared" ca="1" si="153"/>
        <v>#NAME?</v>
      </c>
      <c r="R811" s="138" t="e">
        <f ca="1">VLOOKUP(P811,Tabla13[[Aux]:[Dias Mes]],5,FALSE)</f>
        <v>#NAME?</v>
      </c>
      <c r="S811" s="142" t="e">
        <f ca="1">VLOOKUP(P811,Tabla13[[Aux]:[Infla Bid]],9,FALSE)</f>
        <v>#NAME?</v>
      </c>
      <c r="T811" s="142" t="e">
        <f ca="1">VLOOKUP(P811,Tabla13[[Aux]:[Infla Offer]],13,FALSE)</f>
        <v>#NAME?</v>
      </c>
      <c r="U811" s="143" t="e">
        <f t="shared" ca="1" si="155"/>
        <v>#NAME?</v>
      </c>
      <c r="V811" s="143" t="e">
        <f t="shared" ca="1" si="156"/>
        <v>#NAME?</v>
      </c>
      <c r="W811" s="143" t="e">
        <f t="shared" ca="1" si="154"/>
        <v>#NAME?</v>
      </c>
      <c r="X811" s="146" t="e">
        <f t="shared" ca="1" si="157"/>
        <v>#NAME?</v>
      </c>
      <c r="Y811" s="146" t="e">
        <f t="shared" ca="1" si="158"/>
        <v>#NAME?</v>
      </c>
      <c r="Z811" s="146" t="e">
        <f t="shared" ca="1" si="159"/>
        <v>#NAME?</v>
      </c>
      <c r="AF811" s="13"/>
    </row>
    <row r="812" spans="14:32" ht="15">
      <c r="N812" s="138">
        <v>708</v>
      </c>
      <c r="O812" s="139">
        <f t="shared" ca="1" si="151"/>
        <v>45532</v>
      </c>
      <c r="P812" s="140">
        <f t="shared" ca="1" si="152"/>
        <v>1</v>
      </c>
      <c r="Q812" s="141" t="e">
        <f t="shared" ca="1" si="153"/>
        <v>#NAME?</v>
      </c>
      <c r="R812" s="138" t="e">
        <f ca="1">VLOOKUP(P812,Tabla13[[Aux]:[Dias Mes]],5,FALSE)</f>
        <v>#NAME?</v>
      </c>
      <c r="S812" s="142" t="e">
        <f ca="1">VLOOKUP(P812,Tabla13[[Aux]:[Infla Bid]],9,FALSE)</f>
        <v>#NAME?</v>
      </c>
      <c r="T812" s="142" t="e">
        <f ca="1">VLOOKUP(P812,Tabla13[[Aux]:[Infla Offer]],13,FALSE)</f>
        <v>#NAME?</v>
      </c>
      <c r="U812" s="143" t="e">
        <f t="shared" ca="1" si="155"/>
        <v>#NAME?</v>
      </c>
      <c r="V812" s="143" t="e">
        <f t="shared" ca="1" si="156"/>
        <v>#NAME?</v>
      </c>
      <c r="W812" s="143" t="e">
        <f t="shared" ca="1" si="154"/>
        <v>#NAME?</v>
      </c>
      <c r="X812" s="146" t="e">
        <f t="shared" ca="1" si="157"/>
        <v>#NAME?</v>
      </c>
      <c r="Y812" s="146" t="e">
        <f t="shared" ca="1" si="158"/>
        <v>#NAME?</v>
      </c>
      <c r="Z812" s="146" t="e">
        <f t="shared" ca="1" si="159"/>
        <v>#NAME?</v>
      </c>
      <c r="AF812" s="13"/>
    </row>
    <row r="813" spans="14:32" ht="15">
      <c r="N813" s="138">
        <v>709</v>
      </c>
      <c r="O813" s="139">
        <f t="shared" ca="1" si="151"/>
        <v>45533</v>
      </c>
      <c r="P813" s="140">
        <f t="shared" ca="1" si="152"/>
        <v>1</v>
      </c>
      <c r="Q813" s="141" t="e">
        <f t="shared" ca="1" si="153"/>
        <v>#NAME?</v>
      </c>
      <c r="R813" s="138" t="e">
        <f ca="1">VLOOKUP(P813,Tabla13[[Aux]:[Dias Mes]],5,FALSE)</f>
        <v>#NAME?</v>
      </c>
      <c r="S813" s="142" t="e">
        <f ca="1">VLOOKUP(P813,Tabla13[[Aux]:[Infla Bid]],9,FALSE)</f>
        <v>#NAME?</v>
      </c>
      <c r="T813" s="142" t="e">
        <f ca="1">VLOOKUP(P813,Tabla13[[Aux]:[Infla Offer]],13,FALSE)</f>
        <v>#NAME?</v>
      </c>
      <c r="U813" s="143" t="e">
        <f t="shared" ca="1" si="155"/>
        <v>#NAME?</v>
      </c>
      <c r="V813" s="143" t="e">
        <f t="shared" ca="1" si="156"/>
        <v>#NAME?</v>
      </c>
      <c r="W813" s="143" t="e">
        <f t="shared" ca="1" si="154"/>
        <v>#NAME?</v>
      </c>
      <c r="X813" s="146" t="e">
        <f t="shared" ca="1" si="157"/>
        <v>#NAME?</v>
      </c>
      <c r="Y813" s="146" t="e">
        <f t="shared" ca="1" si="158"/>
        <v>#NAME?</v>
      </c>
      <c r="Z813" s="146" t="e">
        <f t="shared" ca="1" si="159"/>
        <v>#NAME?</v>
      </c>
      <c r="AF813" s="13"/>
    </row>
    <row r="814" spans="14:32" ht="15">
      <c r="N814" s="138">
        <v>710</v>
      </c>
      <c r="O814" s="139">
        <f t="shared" ca="1" si="151"/>
        <v>45534</v>
      </c>
      <c r="P814" s="140">
        <f t="shared" ca="1" si="152"/>
        <v>1</v>
      </c>
      <c r="Q814" s="141" t="e">
        <f t="shared" ca="1" si="153"/>
        <v>#NAME?</v>
      </c>
      <c r="R814" s="138" t="e">
        <f ca="1">VLOOKUP(P814,Tabla13[[Aux]:[Dias Mes]],5,FALSE)</f>
        <v>#NAME?</v>
      </c>
      <c r="S814" s="142" t="e">
        <f ca="1">VLOOKUP(P814,Tabla13[[Aux]:[Infla Bid]],9,FALSE)</f>
        <v>#NAME?</v>
      </c>
      <c r="T814" s="142" t="e">
        <f ca="1">VLOOKUP(P814,Tabla13[[Aux]:[Infla Offer]],13,FALSE)</f>
        <v>#NAME?</v>
      </c>
      <c r="U814" s="143" t="e">
        <f t="shared" ca="1" si="155"/>
        <v>#NAME?</v>
      </c>
      <c r="V814" s="143" t="e">
        <f t="shared" ca="1" si="156"/>
        <v>#NAME?</v>
      </c>
      <c r="W814" s="143" t="e">
        <f t="shared" ca="1" si="154"/>
        <v>#NAME?</v>
      </c>
      <c r="X814" s="146" t="e">
        <f t="shared" ca="1" si="157"/>
        <v>#NAME?</v>
      </c>
      <c r="Y814" s="146" t="e">
        <f t="shared" ca="1" si="158"/>
        <v>#NAME?</v>
      </c>
      <c r="Z814" s="146" t="e">
        <f t="shared" ca="1" si="159"/>
        <v>#NAME?</v>
      </c>
      <c r="AF814" s="13"/>
    </row>
    <row r="815" spans="14:32" ht="15">
      <c r="N815" s="138">
        <v>711</v>
      </c>
      <c r="O815" s="139">
        <f t="shared" ca="1" si="151"/>
        <v>45535</v>
      </c>
      <c r="P815" s="140">
        <f t="shared" ca="1" si="152"/>
        <v>1</v>
      </c>
      <c r="Q815" s="141" t="e">
        <f t="shared" ca="1" si="153"/>
        <v>#NAME?</v>
      </c>
      <c r="R815" s="138" t="e">
        <f ca="1">VLOOKUP(P815,Tabla13[[Aux]:[Dias Mes]],5,FALSE)</f>
        <v>#NAME?</v>
      </c>
      <c r="S815" s="142" t="e">
        <f ca="1">VLOOKUP(P815,Tabla13[[Aux]:[Infla Bid]],9,FALSE)</f>
        <v>#NAME?</v>
      </c>
      <c r="T815" s="142" t="e">
        <f ca="1">VLOOKUP(P815,Tabla13[[Aux]:[Infla Offer]],13,FALSE)</f>
        <v>#NAME?</v>
      </c>
      <c r="U815" s="143" t="e">
        <f t="shared" ca="1" si="155"/>
        <v>#NAME?</v>
      </c>
      <c r="V815" s="143" t="e">
        <f t="shared" ca="1" si="156"/>
        <v>#NAME?</v>
      </c>
      <c r="W815" s="143" t="e">
        <f t="shared" ca="1" si="154"/>
        <v>#NAME?</v>
      </c>
      <c r="X815" s="146" t="e">
        <f t="shared" ca="1" si="157"/>
        <v>#NAME?</v>
      </c>
      <c r="Y815" s="146" t="e">
        <f t="shared" ca="1" si="158"/>
        <v>#NAME?</v>
      </c>
      <c r="Z815" s="146" t="e">
        <f t="shared" ca="1" si="159"/>
        <v>#NAME?</v>
      </c>
      <c r="AF815" s="13"/>
    </row>
    <row r="816" spans="14:32" ht="15">
      <c r="N816" s="138">
        <v>712</v>
      </c>
      <c r="O816" s="139">
        <f t="shared" ca="1" si="151"/>
        <v>45536</v>
      </c>
      <c r="P816" s="140">
        <f t="shared" ca="1" si="152"/>
        <v>1</v>
      </c>
      <c r="Q816" s="141" t="e">
        <f t="shared" ca="1" si="153"/>
        <v>#NAME?</v>
      </c>
      <c r="R816" s="138" t="e">
        <f ca="1">VLOOKUP(P816,Tabla13[[Aux]:[Dias Mes]],5,FALSE)</f>
        <v>#NAME?</v>
      </c>
      <c r="S816" s="142" t="e">
        <f ca="1">VLOOKUP(P816,Tabla13[[Aux]:[Infla Bid]],9,FALSE)</f>
        <v>#NAME?</v>
      </c>
      <c r="T816" s="142" t="e">
        <f ca="1">VLOOKUP(P816,Tabla13[[Aux]:[Infla Offer]],13,FALSE)</f>
        <v>#NAME?</v>
      </c>
      <c r="U816" s="143" t="e">
        <f t="shared" ca="1" si="155"/>
        <v>#NAME?</v>
      </c>
      <c r="V816" s="143" t="e">
        <f t="shared" ca="1" si="156"/>
        <v>#NAME?</v>
      </c>
      <c r="W816" s="143" t="e">
        <f t="shared" ca="1" si="154"/>
        <v>#NAME?</v>
      </c>
      <c r="X816" s="146" t="e">
        <f t="shared" ca="1" si="157"/>
        <v>#NAME?</v>
      </c>
      <c r="Y816" s="146" t="e">
        <f t="shared" ca="1" si="158"/>
        <v>#NAME?</v>
      </c>
      <c r="Z816" s="146" t="e">
        <f t="shared" ca="1" si="159"/>
        <v>#NAME?</v>
      </c>
      <c r="AF816" s="13"/>
    </row>
    <row r="817" spans="14:32" ht="15">
      <c r="N817" s="138">
        <v>713</v>
      </c>
      <c r="O817" s="139">
        <f t="shared" ca="1" si="151"/>
        <v>45537</v>
      </c>
      <c r="P817" s="140">
        <f t="shared" ca="1" si="152"/>
        <v>1</v>
      </c>
      <c r="Q817" s="141" t="e">
        <f t="shared" ca="1" si="153"/>
        <v>#NAME?</v>
      </c>
      <c r="R817" s="138" t="e">
        <f ca="1">VLOOKUP(P817,Tabla13[[Aux]:[Dias Mes]],5,FALSE)</f>
        <v>#NAME?</v>
      </c>
      <c r="S817" s="142" t="e">
        <f ca="1">VLOOKUP(P817,Tabla13[[Aux]:[Infla Bid]],9,FALSE)</f>
        <v>#NAME?</v>
      </c>
      <c r="T817" s="142" t="e">
        <f ca="1">VLOOKUP(P817,Tabla13[[Aux]:[Infla Offer]],13,FALSE)</f>
        <v>#NAME?</v>
      </c>
      <c r="U817" s="143" t="e">
        <f t="shared" ca="1" si="155"/>
        <v>#NAME?</v>
      </c>
      <c r="V817" s="143" t="e">
        <f t="shared" ca="1" si="156"/>
        <v>#NAME?</v>
      </c>
      <c r="W817" s="143" t="e">
        <f t="shared" ca="1" si="154"/>
        <v>#NAME?</v>
      </c>
      <c r="X817" s="146" t="e">
        <f t="shared" ca="1" si="157"/>
        <v>#NAME?</v>
      </c>
      <c r="Y817" s="146" t="e">
        <f t="shared" ca="1" si="158"/>
        <v>#NAME?</v>
      </c>
      <c r="Z817" s="146" t="e">
        <f t="shared" ca="1" si="159"/>
        <v>#NAME?</v>
      </c>
      <c r="AF817" s="13"/>
    </row>
    <row r="818" spans="14:32" ht="15">
      <c r="N818" s="138">
        <v>714</v>
      </c>
      <c r="O818" s="139">
        <f t="shared" ca="1" si="151"/>
        <v>45538</v>
      </c>
      <c r="P818" s="140">
        <f t="shared" ca="1" si="152"/>
        <v>1</v>
      </c>
      <c r="Q818" s="141" t="e">
        <f t="shared" ca="1" si="153"/>
        <v>#NAME?</v>
      </c>
      <c r="R818" s="138" t="e">
        <f ca="1">VLOOKUP(P818,Tabla13[[Aux]:[Dias Mes]],5,FALSE)</f>
        <v>#NAME?</v>
      </c>
      <c r="S818" s="142" t="e">
        <f ca="1">VLOOKUP(P818,Tabla13[[Aux]:[Infla Bid]],9,FALSE)</f>
        <v>#NAME?</v>
      </c>
      <c r="T818" s="142" t="e">
        <f ca="1">VLOOKUP(P818,Tabla13[[Aux]:[Infla Offer]],13,FALSE)</f>
        <v>#NAME?</v>
      </c>
      <c r="U818" s="143" t="e">
        <f t="shared" ca="1" si="155"/>
        <v>#NAME?</v>
      </c>
      <c r="V818" s="143" t="e">
        <f t="shared" ca="1" si="156"/>
        <v>#NAME?</v>
      </c>
      <c r="W818" s="143" t="e">
        <f t="shared" ca="1" si="154"/>
        <v>#NAME?</v>
      </c>
      <c r="X818" s="146" t="e">
        <f t="shared" ca="1" si="157"/>
        <v>#NAME?</v>
      </c>
      <c r="Y818" s="146" t="e">
        <f t="shared" ca="1" si="158"/>
        <v>#NAME?</v>
      </c>
      <c r="Z818" s="146" t="e">
        <f t="shared" ca="1" si="159"/>
        <v>#NAME?</v>
      </c>
      <c r="AF818" s="13"/>
    </row>
    <row r="819" spans="14:32" ht="15">
      <c r="N819" s="138">
        <v>715</v>
      </c>
      <c r="O819" s="139">
        <f t="shared" ca="1" si="151"/>
        <v>45539</v>
      </c>
      <c r="P819" s="140">
        <f t="shared" ca="1" si="152"/>
        <v>1</v>
      </c>
      <c r="Q819" s="141" t="e">
        <f t="shared" ca="1" si="153"/>
        <v>#NAME?</v>
      </c>
      <c r="R819" s="138" t="e">
        <f ca="1">VLOOKUP(P819,Tabla13[[Aux]:[Dias Mes]],5,FALSE)</f>
        <v>#NAME?</v>
      </c>
      <c r="S819" s="142" t="e">
        <f ca="1">VLOOKUP(P819,Tabla13[[Aux]:[Infla Bid]],9,FALSE)</f>
        <v>#NAME?</v>
      </c>
      <c r="T819" s="142" t="e">
        <f ca="1">VLOOKUP(P819,Tabla13[[Aux]:[Infla Offer]],13,FALSE)</f>
        <v>#NAME?</v>
      </c>
      <c r="U819" s="143" t="e">
        <f t="shared" ca="1" si="155"/>
        <v>#NAME?</v>
      </c>
      <c r="V819" s="143" t="e">
        <f t="shared" ca="1" si="156"/>
        <v>#NAME?</v>
      </c>
      <c r="W819" s="143" t="e">
        <f t="shared" ca="1" si="154"/>
        <v>#NAME?</v>
      </c>
      <c r="X819" s="146" t="e">
        <f t="shared" ca="1" si="157"/>
        <v>#NAME?</v>
      </c>
      <c r="Y819" s="146" t="e">
        <f t="shared" ca="1" si="158"/>
        <v>#NAME?</v>
      </c>
      <c r="Z819" s="146" t="e">
        <f t="shared" ca="1" si="159"/>
        <v>#NAME?</v>
      </c>
      <c r="AF819" s="13"/>
    </row>
    <row r="820" spans="14:32" ht="15">
      <c r="N820" s="138">
        <v>716</v>
      </c>
      <c r="O820" s="139">
        <f t="shared" ca="1" si="151"/>
        <v>45540</v>
      </c>
      <c r="P820" s="140">
        <f t="shared" ca="1" si="152"/>
        <v>1</v>
      </c>
      <c r="Q820" s="141" t="e">
        <f t="shared" ca="1" si="153"/>
        <v>#NAME?</v>
      </c>
      <c r="R820" s="138" t="e">
        <f ca="1">VLOOKUP(P820,Tabla13[[Aux]:[Dias Mes]],5,FALSE)</f>
        <v>#NAME?</v>
      </c>
      <c r="S820" s="142" t="e">
        <f ca="1">VLOOKUP(P820,Tabla13[[Aux]:[Infla Bid]],9,FALSE)</f>
        <v>#NAME?</v>
      </c>
      <c r="T820" s="142" t="e">
        <f ca="1">VLOOKUP(P820,Tabla13[[Aux]:[Infla Offer]],13,FALSE)</f>
        <v>#NAME?</v>
      </c>
      <c r="U820" s="143" t="e">
        <f t="shared" ca="1" si="155"/>
        <v>#NAME?</v>
      </c>
      <c r="V820" s="143" t="e">
        <f t="shared" ca="1" si="156"/>
        <v>#NAME?</v>
      </c>
      <c r="W820" s="143" t="e">
        <f t="shared" ca="1" si="154"/>
        <v>#NAME?</v>
      </c>
      <c r="X820" s="146" t="e">
        <f t="shared" ca="1" si="157"/>
        <v>#NAME?</v>
      </c>
      <c r="Y820" s="146" t="e">
        <f t="shared" ca="1" si="158"/>
        <v>#NAME?</v>
      </c>
      <c r="Z820" s="146" t="e">
        <f t="shared" ca="1" si="159"/>
        <v>#NAME?</v>
      </c>
      <c r="AF820" s="13"/>
    </row>
    <row r="821" spans="14:32" ht="15">
      <c r="N821" s="138">
        <v>717</v>
      </c>
      <c r="O821" s="139">
        <f t="shared" ca="1" si="151"/>
        <v>45541</v>
      </c>
      <c r="P821" s="140">
        <f t="shared" ca="1" si="152"/>
        <v>1</v>
      </c>
      <c r="Q821" s="141" t="e">
        <f t="shared" ca="1" si="153"/>
        <v>#NAME?</v>
      </c>
      <c r="R821" s="138" t="e">
        <f ca="1">VLOOKUP(P821,Tabla13[[Aux]:[Dias Mes]],5,FALSE)</f>
        <v>#NAME?</v>
      </c>
      <c r="S821" s="142" t="e">
        <f ca="1">VLOOKUP(P821,Tabla13[[Aux]:[Infla Bid]],9,FALSE)</f>
        <v>#NAME?</v>
      </c>
      <c r="T821" s="142" t="e">
        <f ca="1">VLOOKUP(P821,Tabla13[[Aux]:[Infla Offer]],13,FALSE)</f>
        <v>#NAME?</v>
      </c>
      <c r="U821" s="143" t="e">
        <f t="shared" ca="1" si="155"/>
        <v>#NAME?</v>
      </c>
      <c r="V821" s="143" t="e">
        <f t="shared" ca="1" si="156"/>
        <v>#NAME?</v>
      </c>
      <c r="W821" s="143" t="e">
        <f t="shared" ca="1" si="154"/>
        <v>#NAME?</v>
      </c>
      <c r="X821" s="146" t="e">
        <f t="shared" ca="1" si="157"/>
        <v>#NAME?</v>
      </c>
      <c r="Y821" s="146" t="e">
        <f t="shared" ca="1" si="158"/>
        <v>#NAME?</v>
      </c>
      <c r="Z821" s="146" t="e">
        <f t="shared" ca="1" si="159"/>
        <v>#NAME?</v>
      </c>
      <c r="AF821" s="13"/>
    </row>
    <row r="822" spans="14:32" ht="15">
      <c r="N822" s="138">
        <v>718</v>
      </c>
      <c r="O822" s="139">
        <f t="shared" ca="1" si="151"/>
        <v>45542</v>
      </c>
      <c r="P822" s="140">
        <f t="shared" ca="1" si="152"/>
        <v>1</v>
      </c>
      <c r="Q822" s="141" t="e">
        <f t="shared" ca="1" si="153"/>
        <v>#NAME?</v>
      </c>
      <c r="R822" s="138" t="e">
        <f ca="1">VLOOKUP(P822,Tabla13[[Aux]:[Dias Mes]],5,FALSE)</f>
        <v>#NAME?</v>
      </c>
      <c r="S822" s="142" t="e">
        <f ca="1">VLOOKUP(P822,Tabla13[[Aux]:[Infla Bid]],9,FALSE)</f>
        <v>#NAME?</v>
      </c>
      <c r="T822" s="142" t="e">
        <f ca="1">VLOOKUP(P822,Tabla13[[Aux]:[Infla Offer]],13,FALSE)</f>
        <v>#NAME?</v>
      </c>
      <c r="U822" s="143" t="e">
        <f t="shared" ca="1" si="155"/>
        <v>#NAME?</v>
      </c>
      <c r="V822" s="143" t="e">
        <f t="shared" ca="1" si="156"/>
        <v>#NAME?</v>
      </c>
      <c r="W822" s="143" t="e">
        <f t="shared" ca="1" si="154"/>
        <v>#NAME?</v>
      </c>
      <c r="X822" s="146" t="e">
        <f t="shared" ca="1" si="157"/>
        <v>#NAME?</v>
      </c>
      <c r="Y822" s="146" t="e">
        <f t="shared" ca="1" si="158"/>
        <v>#NAME?</v>
      </c>
      <c r="Z822" s="146" t="e">
        <f t="shared" ca="1" si="159"/>
        <v>#NAME?</v>
      </c>
      <c r="AF822" s="13"/>
    </row>
    <row r="823" spans="14:32" ht="15">
      <c r="N823" s="138">
        <v>719</v>
      </c>
      <c r="O823" s="139">
        <f t="shared" ca="1" si="151"/>
        <v>45543</v>
      </c>
      <c r="P823" s="140">
        <f t="shared" ca="1" si="152"/>
        <v>1</v>
      </c>
      <c r="Q823" s="141" t="e">
        <f t="shared" ca="1" si="153"/>
        <v>#NAME?</v>
      </c>
      <c r="R823" s="138" t="e">
        <f ca="1">VLOOKUP(P823,Tabla13[[Aux]:[Dias Mes]],5,FALSE)</f>
        <v>#NAME?</v>
      </c>
      <c r="S823" s="142" t="e">
        <f ca="1">VLOOKUP(P823,Tabla13[[Aux]:[Infla Bid]],9,FALSE)</f>
        <v>#NAME?</v>
      </c>
      <c r="T823" s="142" t="e">
        <f ca="1">VLOOKUP(P823,Tabla13[[Aux]:[Infla Offer]],13,FALSE)</f>
        <v>#NAME?</v>
      </c>
      <c r="U823" s="143" t="e">
        <f t="shared" ca="1" si="155"/>
        <v>#NAME?</v>
      </c>
      <c r="V823" s="143" t="e">
        <f t="shared" ca="1" si="156"/>
        <v>#NAME?</v>
      </c>
      <c r="W823" s="143" t="e">
        <f t="shared" ca="1" si="154"/>
        <v>#NAME?</v>
      </c>
      <c r="X823" s="146" t="e">
        <f t="shared" ca="1" si="157"/>
        <v>#NAME?</v>
      </c>
      <c r="Y823" s="146" t="e">
        <f t="shared" ca="1" si="158"/>
        <v>#NAME?</v>
      </c>
      <c r="Z823" s="146" t="e">
        <f t="shared" ca="1" si="159"/>
        <v>#NAME?</v>
      </c>
      <c r="AF823" s="13"/>
    </row>
    <row r="824" spans="14:32" ht="15">
      <c r="N824" s="138">
        <v>720</v>
      </c>
      <c r="O824" s="139">
        <f t="shared" ca="1" si="151"/>
        <v>45544</v>
      </c>
      <c r="P824" s="140">
        <f t="shared" ca="1" si="152"/>
        <v>0</v>
      </c>
      <c r="Q824" s="141">
        <f t="shared" ca="1" si="153"/>
        <v>793</v>
      </c>
      <c r="R824" s="138">
        <f ca="1">VLOOKUP(P824,Tabla13[[Aux]:[Dias Mes]],5,FALSE)</f>
        <v>31</v>
      </c>
      <c r="S824" s="142">
        <f ca="1">VLOOKUP(P824,Tabla13[[Aux]:[Infla Bid]],9,FALSE)</f>
        <v>1.2E-2</v>
      </c>
      <c r="T824" s="142">
        <f ca="1">VLOOKUP(P824,Tabla13[[Aux]:[Infla Offer]],13,FALSE)</f>
        <v>1.2E-2</v>
      </c>
      <c r="U824" s="143" t="e">
        <f t="shared" ca="1" si="155"/>
        <v>#NAME?</v>
      </c>
      <c r="V824" s="143" t="e">
        <f t="shared" ca="1" si="156"/>
        <v>#NAME?</v>
      </c>
      <c r="W824" s="143" t="e">
        <f t="shared" ca="1" si="154"/>
        <v>#NAME?</v>
      </c>
      <c r="X824" s="146" t="e">
        <f t="shared" ca="1" si="157"/>
        <v>#NAME?</v>
      </c>
      <c r="Y824" s="146" t="e">
        <f t="shared" ca="1" si="158"/>
        <v>#NAME?</v>
      </c>
      <c r="Z824" s="146" t="e">
        <f t="shared" ca="1" si="159"/>
        <v>#NAME?</v>
      </c>
      <c r="AF824" s="13"/>
    </row>
    <row r="825" spans="14:32" ht="15">
      <c r="N825" s="138">
        <v>721</v>
      </c>
      <c r="O825" s="139">
        <f t="shared" ca="1" si="151"/>
        <v>45545</v>
      </c>
      <c r="P825" s="140">
        <f t="shared" ca="1" si="152"/>
        <v>1</v>
      </c>
      <c r="Q825" s="141" t="e">
        <f t="shared" ca="1" si="153"/>
        <v>#NAME?</v>
      </c>
      <c r="R825" s="138" t="e">
        <f ca="1">VLOOKUP(P825,Tabla13[[Aux]:[Dias Mes]],5,FALSE)</f>
        <v>#NAME?</v>
      </c>
      <c r="S825" s="142" t="e">
        <f ca="1">VLOOKUP(P825,Tabla13[[Aux]:[Infla Bid]],9,FALSE)</f>
        <v>#NAME?</v>
      </c>
      <c r="T825" s="142" t="e">
        <f ca="1">VLOOKUP(P825,Tabla13[[Aux]:[Infla Offer]],13,FALSE)</f>
        <v>#NAME?</v>
      </c>
      <c r="U825" s="143" t="e">
        <f t="shared" ca="1" si="155"/>
        <v>#NAME?</v>
      </c>
      <c r="V825" s="143" t="e">
        <f t="shared" ca="1" si="156"/>
        <v>#NAME?</v>
      </c>
      <c r="W825" s="143" t="e">
        <f t="shared" ca="1" si="154"/>
        <v>#NAME?</v>
      </c>
      <c r="X825" s="146" t="e">
        <f t="shared" ca="1" si="157"/>
        <v>#NAME?</v>
      </c>
      <c r="Y825" s="146" t="e">
        <f t="shared" ca="1" si="158"/>
        <v>#NAME?</v>
      </c>
      <c r="Z825" s="146" t="e">
        <f t="shared" ca="1" si="159"/>
        <v>#NAME?</v>
      </c>
      <c r="AF825" s="13"/>
    </row>
    <row r="826" spans="14:32" ht="15">
      <c r="N826" s="138">
        <v>722</v>
      </c>
      <c r="O826" s="139">
        <f t="shared" ca="1" si="151"/>
        <v>45546</v>
      </c>
      <c r="P826" s="140">
        <f t="shared" ca="1" si="152"/>
        <v>1</v>
      </c>
      <c r="Q826" s="141" t="e">
        <f t="shared" ca="1" si="153"/>
        <v>#NAME?</v>
      </c>
      <c r="R826" s="138" t="e">
        <f ca="1">VLOOKUP(P826,Tabla13[[Aux]:[Dias Mes]],5,FALSE)</f>
        <v>#NAME?</v>
      </c>
      <c r="S826" s="142" t="e">
        <f ca="1">VLOOKUP(P826,Tabla13[[Aux]:[Infla Bid]],9,FALSE)</f>
        <v>#NAME?</v>
      </c>
      <c r="T826" s="142" t="e">
        <f ca="1">VLOOKUP(P826,Tabla13[[Aux]:[Infla Offer]],13,FALSE)</f>
        <v>#NAME?</v>
      </c>
      <c r="U826" s="143" t="e">
        <f t="shared" ca="1" si="155"/>
        <v>#NAME?</v>
      </c>
      <c r="V826" s="143" t="e">
        <f t="shared" ca="1" si="156"/>
        <v>#NAME?</v>
      </c>
      <c r="W826" s="143" t="e">
        <f t="shared" ca="1" si="154"/>
        <v>#NAME?</v>
      </c>
      <c r="X826" s="146" t="e">
        <f t="shared" ca="1" si="157"/>
        <v>#NAME?</v>
      </c>
      <c r="Y826" s="146" t="e">
        <f t="shared" ca="1" si="158"/>
        <v>#NAME?</v>
      </c>
      <c r="Z826" s="146" t="e">
        <f t="shared" ca="1" si="159"/>
        <v>#NAME?</v>
      </c>
      <c r="AF826" s="13"/>
    </row>
    <row r="827" spans="14:32" ht="15">
      <c r="N827" s="138">
        <v>723</v>
      </c>
      <c r="O827" s="139">
        <f t="shared" ca="1" si="151"/>
        <v>45547</v>
      </c>
      <c r="P827" s="140">
        <f t="shared" ca="1" si="152"/>
        <v>1</v>
      </c>
      <c r="Q827" s="141" t="e">
        <f t="shared" ca="1" si="153"/>
        <v>#NAME?</v>
      </c>
      <c r="R827" s="138" t="e">
        <f ca="1">VLOOKUP(P827,Tabla13[[Aux]:[Dias Mes]],5,FALSE)</f>
        <v>#NAME?</v>
      </c>
      <c r="S827" s="142" t="e">
        <f ca="1">VLOOKUP(P827,Tabla13[[Aux]:[Infla Bid]],9,FALSE)</f>
        <v>#NAME?</v>
      </c>
      <c r="T827" s="142" t="e">
        <f ca="1">VLOOKUP(P827,Tabla13[[Aux]:[Infla Offer]],13,FALSE)</f>
        <v>#NAME?</v>
      </c>
      <c r="U827" s="143" t="e">
        <f t="shared" ca="1" si="155"/>
        <v>#NAME?</v>
      </c>
      <c r="V827" s="143" t="e">
        <f t="shared" ca="1" si="156"/>
        <v>#NAME?</v>
      </c>
      <c r="W827" s="143" t="e">
        <f t="shared" ca="1" si="154"/>
        <v>#NAME?</v>
      </c>
      <c r="X827" s="146" t="e">
        <f t="shared" ca="1" si="157"/>
        <v>#NAME?</v>
      </c>
      <c r="Y827" s="146" t="e">
        <f t="shared" ca="1" si="158"/>
        <v>#NAME?</v>
      </c>
      <c r="Z827" s="146" t="e">
        <f t="shared" ca="1" si="159"/>
        <v>#NAME?</v>
      </c>
      <c r="AF827" s="13"/>
    </row>
    <row r="828" spans="14:32" ht="15">
      <c r="N828" s="138">
        <v>724</v>
      </c>
      <c r="O828" s="139">
        <f t="shared" ca="1" si="151"/>
        <v>45548</v>
      </c>
      <c r="P828" s="140">
        <f t="shared" ca="1" si="152"/>
        <v>1</v>
      </c>
      <c r="Q828" s="141" t="e">
        <f t="shared" ca="1" si="153"/>
        <v>#NAME?</v>
      </c>
      <c r="R828" s="138" t="e">
        <f ca="1">VLOOKUP(P828,Tabla13[[Aux]:[Dias Mes]],5,FALSE)</f>
        <v>#NAME?</v>
      </c>
      <c r="S828" s="142" t="e">
        <f ca="1">VLOOKUP(P828,Tabla13[[Aux]:[Infla Bid]],9,FALSE)</f>
        <v>#NAME?</v>
      </c>
      <c r="T828" s="142" t="e">
        <f ca="1">VLOOKUP(P828,Tabla13[[Aux]:[Infla Offer]],13,FALSE)</f>
        <v>#NAME?</v>
      </c>
      <c r="U828" s="143" t="e">
        <f t="shared" ca="1" si="155"/>
        <v>#NAME?</v>
      </c>
      <c r="V828" s="143" t="e">
        <f t="shared" ca="1" si="156"/>
        <v>#NAME?</v>
      </c>
      <c r="W828" s="143" t="e">
        <f t="shared" ca="1" si="154"/>
        <v>#NAME?</v>
      </c>
      <c r="X828" s="146" t="e">
        <f t="shared" ca="1" si="157"/>
        <v>#NAME?</v>
      </c>
      <c r="Y828" s="146" t="e">
        <f t="shared" ca="1" si="158"/>
        <v>#NAME?</v>
      </c>
      <c r="Z828" s="146" t="e">
        <f t="shared" ca="1" si="159"/>
        <v>#NAME?</v>
      </c>
      <c r="AF828" s="13"/>
    </row>
    <row r="829" spans="14:32" ht="15">
      <c r="N829" s="138">
        <v>725</v>
      </c>
      <c r="O829" s="139">
        <f t="shared" ca="1" si="151"/>
        <v>45549</v>
      </c>
      <c r="P829" s="140">
        <f t="shared" ca="1" si="152"/>
        <v>1</v>
      </c>
      <c r="Q829" s="141" t="e">
        <f t="shared" ca="1" si="153"/>
        <v>#NAME?</v>
      </c>
      <c r="R829" s="138" t="e">
        <f ca="1">VLOOKUP(P829,Tabla13[[Aux]:[Dias Mes]],5,FALSE)</f>
        <v>#NAME?</v>
      </c>
      <c r="S829" s="142" t="e">
        <f ca="1">VLOOKUP(P829,Tabla13[[Aux]:[Infla Bid]],9,FALSE)</f>
        <v>#NAME?</v>
      </c>
      <c r="T829" s="142" t="e">
        <f ca="1">VLOOKUP(P829,Tabla13[[Aux]:[Infla Offer]],13,FALSE)</f>
        <v>#NAME?</v>
      </c>
      <c r="U829" s="143" t="e">
        <f t="shared" ca="1" si="155"/>
        <v>#NAME?</v>
      </c>
      <c r="V829" s="143" t="e">
        <f t="shared" ca="1" si="156"/>
        <v>#NAME?</v>
      </c>
      <c r="W829" s="143" t="e">
        <f t="shared" ca="1" si="154"/>
        <v>#NAME?</v>
      </c>
      <c r="X829" s="146" t="e">
        <f t="shared" ca="1" si="157"/>
        <v>#NAME?</v>
      </c>
      <c r="Y829" s="146" t="e">
        <f t="shared" ca="1" si="158"/>
        <v>#NAME?</v>
      </c>
      <c r="Z829" s="146" t="e">
        <f t="shared" ca="1" si="159"/>
        <v>#NAME?</v>
      </c>
      <c r="AF829" s="13"/>
    </row>
    <row r="830" spans="14:32" ht="15">
      <c r="N830" s="138">
        <v>726</v>
      </c>
      <c r="O830" s="139">
        <f t="shared" ca="1" si="151"/>
        <v>45550</v>
      </c>
      <c r="P830" s="140">
        <f t="shared" ca="1" si="152"/>
        <v>1</v>
      </c>
      <c r="Q830" s="141" t="e">
        <f t="shared" ca="1" si="153"/>
        <v>#NAME?</v>
      </c>
      <c r="R830" s="138" t="e">
        <f ca="1">VLOOKUP(P830,Tabla13[[Aux]:[Dias Mes]],5,FALSE)</f>
        <v>#NAME?</v>
      </c>
      <c r="S830" s="142" t="e">
        <f ca="1">VLOOKUP(P830,Tabla13[[Aux]:[Infla Bid]],9,FALSE)</f>
        <v>#NAME?</v>
      </c>
      <c r="T830" s="142" t="e">
        <f ca="1">VLOOKUP(P830,Tabla13[[Aux]:[Infla Offer]],13,FALSE)</f>
        <v>#NAME?</v>
      </c>
      <c r="U830" s="143" t="e">
        <f t="shared" ca="1" si="155"/>
        <v>#NAME?</v>
      </c>
      <c r="V830" s="143" t="e">
        <f t="shared" ca="1" si="156"/>
        <v>#NAME?</v>
      </c>
      <c r="W830" s="143" t="e">
        <f t="shared" ca="1" si="154"/>
        <v>#NAME?</v>
      </c>
      <c r="X830" s="146" t="e">
        <f t="shared" ca="1" si="157"/>
        <v>#NAME?</v>
      </c>
      <c r="Y830" s="146" t="e">
        <f t="shared" ca="1" si="158"/>
        <v>#NAME?</v>
      </c>
      <c r="Z830" s="146" t="e">
        <f t="shared" ca="1" si="159"/>
        <v>#NAME?</v>
      </c>
      <c r="AF830" s="13"/>
    </row>
    <row r="831" spans="14:32" ht="15">
      <c r="N831" s="138">
        <v>727</v>
      </c>
      <c r="O831" s="139">
        <f t="shared" ca="1" si="151"/>
        <v>45551</v>
      </c>
      <c r="P831" s="140">
        <f t="shared" ca="1" si="152"/>
        <v>1</v>
      </c>
      <c r="Q831" s="141" t="e">
        <f t="shared" ca="1" si="153"/>
        <v>#NAME?</v>
      </c>
      <c r="R831" s="138" t="e">
        <f ca="1">VLOOKUP(P831,Tabla13[[Aux]:[Dias Mes]],5,FALSE)</f>
        <v>#NAME?</v>
      </c>
      <c r="S831" s="142" t="e">
        <f ca="1">VLOOKUP(P831,Tabla13[[Aux]:[Infla Bid]],9,FALSE)</f>
        <v>#NAME?</v>
      </c>
      <c r="T831" s="142" t="e">
        <f ca="1">VLOOKUP(P831,Tabla13[[Aux]:[Infla Offer]],13,FALSE)</f>
        <v>#NAME?</v>
      </c>
      <c r="U831" s="143" t="e">
        <f t="shared" ca="1" si="155"/>
        <v>#NAME?</v>
      </c>
      <c r="V831" s="143" t="e">
        <f t="shared" ca="1" si="156"/>
        <v>#NAME?</v>
      </c>
      <c r="W831" s="143" t="e">
        <f t="shared" ca="1" si="154"/>
        <v>#NAME?</v>
      </c>
      <c r="X831" s="146" t="e">
        <f t="shared" ca="1" si="157"/>
        <v>#NAME?</v>
      </c>
      <c r="Y831" s="146" t="e">
        <f t="shared" ca="1" si="158"/>
        <v>#NAME?</v>
      </c>
      <c r="Z831" s="146" t="e">
        <f t="shared" ca="1" si="159"/>
        <v>#NAME?</v>
      </c>
      <c r="AF831" s="13"/>
    </row>
    <row r="832" spans="14:32" ht="15">
      <c r="N832" s="138">
        <v>728</v>
      </c>
      <c r="O832" s="139">
        <f t="shared" ca="1" si="151"/>
        <v>45552</v>
      </c>
      <c r="P832" s="140">
        <f t="shared" ca="1" si="152"/>
        <v>1</v>
      </c>
      <c r="Q832" s="141" t="e">
        <f t="shared" ca="1" si="153"/>
        <v>#NAME?</v>
      </c>
      <c r="R832" s="138" t="e">
        <f ca="1">VLOOKUP(P832,Tabla13[[Aux]:[Dias Mes]],5,FALSE)</f>
        <v>#NAME?</v>
      </c>
      <c r="S832" s="142" t="e">
        <f ca="1">VLOOKUP(P832,Tabla13[[Aux]:[Infla Bid]],9,FALSE)</f>
        <v>#NAME?</v>
      </c>
      <c r="T832" s="142" t="e">
        <f ca="1">VLOOKUP(P832,Tabla13[[Aux]:[Infla Offer]],13,FALSE)</f>
        <v>#NAME?</v>
      </c>
      <c r="U832" s="143" t="e">
        <f t="shared" ca="1" si="155"/>
        <v>#NAME?</v>
      </c>
      <c r="V832" s="143" t="e">
        <f t="shared" ca="1" si="156"/>
        <v>#NAME?</v>
      </c>
      <c r="W832" s="143" t="e">
        <f t="shared" ca="1" si="154"/>
        <v>#NAME?</v>
      </c>
      <c r="X832" s="146" t="e">
        <f t="shared" ca="1" si="157"/>
        <v>#NAME?</v>
      </c>
      <c r="Y832" s="146" t="e">
        <f t="shared" ca="1" si="158"/>
        <v>#NAME?</v>
      </c>
      <c r="Z832" s="146" t="e">
        <f t="shared" ca="1" si="159"/>
        <v>#NAME?</v>
      </c>
      <c r="AF832" s="13"/>
    </row>
    <row r="833" spans="14:32" ht="15">
      <c r="N833" s="138">
        <v>729</v>
      </c>
      <c r="O833" s="139">
        <f t="shared" ca="1" si="151"/>
        <v>45553</v>
      </c>
      <c r="P833" s="140">
        <f t="shared" ca="1" si="152"/>
        <v>1</v>
      </c>
      <c r="Q833" s="141" t="e">
        <f t="shared" ca="1" si="153"/>
        <v>#NAME?</v>
      </c>
      <c r="R833" s="138" t="e">
        <f ca="1">VLOOKUP(P833,Tabla13[[Aux]:[Dias Mes]],5,FALSE)</f>
        <v>#NAME?</v>
      </c>
      <c r="S833" s="142" t="e">
        <f ca="1">VLOOKUP(P833,Tabla13[[Aux]:[Infla Bid]],9,FALSE)</f>
        <v>#NAME?</v>
      </c>
      <c r="T833" s="142" t="e">
        <f ca="1">VLOOKUP(P833,Tabla13[[Aux]:[Infla Offer]],13,FALSE)</f>
        <v>#NAME?</v>
      </c>
      <c r="U833" s="143" t="e">
        <f t="shared" ca="1" si="155"/>
        <v>#NAME?</v>
      </c>
      <c r="V833" s="143" t="e">
        <f t="shared" ca="1" si="156"/>
        <v>#NAME?</v>
      </c>
      <c r="W833" s="143" t="e">
        <f t="shared" ca="1" si="154"/>
        <v>#NAME?</v>
      </c>
      <c r="X833" s="146" t="e">
        <f t="shared" ca="1" si="157"/>
        <v>#NAME?</v>
      </c>
      <c r="Y833" s="146" t="e">
        <f t="shared" ca="1" si="158"/>
        <v>#NAME?</v>
      </c>
      <c r="Z833" s="146" t="e">
        <f t="shared" ca="1" si="159"/>
        <v>#NAME?</v>
      </c>
      <c r="AF833" s="13"/>
    </row>
    <row r="834" spans="14:32" ht="15">
      <c r="N834" s="138">
        <v>730</v>
      </c>
      <c r="O834" s="139">
        <f t="shared" ca="1" si="151"/>
        <v>45554</v>
      </c>
      <c r="P834" s="140">
        <f t="shared" ca="1" si="152"/>
        <v>1</v>
      </c>
      <c r="Q834" s="141" t="e">
        <f t="shared" ca="1" si="153"/>
        <v>#NAME?</v>
      </c>
      <c r="R834" s="138" t="e">
        <f ca="1">VLOOKUP(P834,Tabla13[[Aux]:[Dias Mes]],5,FALSE)</f>
        <v>#NAME?</v>
      </c>
      <c r="S834" s="142" t="e">
        <f ca="1">VLOOKUP(P834,Tabla13[[Aux]:[Infla Bid]],9,FALSE)</f>
        <v>#NAME?</v>
      </c>
      <c r="T834" s="142" t="e">
        <f ca="1">VLOOKUP(P834,Tabla13[[Aux]:[Infla Offer]],13,FALSE)</f>
        <v>#NAME?</v>
      </c>
      <c r="U834" s="143" t="e">
        <f t="shared" ca="1" si="155"/>
        <v>#NAME?</v>
      </c>
      <c r="V834" s="143" t="e">
        <f t="shared" ca="1" si="156"/>
        <v>#NAME?</v>
      </c>
      <c r="W834" s="143" t="e">
        <f t="shared" ca="1" si="154"/>
        <v>#NAME?</v>
      </c>
      <c r="X834" s="146" t="e">
        <f t="shared" ca="1" si="157"/>
        <v>#NAME?</v>
      </c>
      <c r="Y834" s="146" t="e">
        <f t="shared" ca="1" si="158"/>
        <v>#NAME?</v>
      </c>
      <c r="Z834" s="146" t="e">
        <f t="shared" ca="1" si="159"/>
        <v>#NAME?</v>
      </c>
      <c r="AF834" s="13"/>
    </row>
    <row r="835" spans="14:32" ht="15">
      <c r="N835" s="138">
        <v>731</v>
      </c>
      <c r="O835" s="139">
        <f t="shared" ca="1" si="151"/>
        <v>45555</v>
      </c>
      <c r="P835" s="140">
        <f t="shared" ca="1" si="152"/>
        <v>1</v>
      </c>
      <c r="Q835" s="141" t="e">
        <f t="shared" ca="1" si="153"/>
        <v>#NAME?</v>
      </c>
      <c r="R835" s="138" t="e">
        <f ca="1">VLOOKUP(P835,Tabla13[[Aux]:[Dias Mes]],5,FALSE)</f>
        <v>#NAME?</v>
      </c>
      <c r="S835" s="142" t="e">
        <f ca="1">VLOOKUP(P835,Tabla13[[Aux]:[Infla Bid]],9,FALSE)</f>
        <v>#NAME?</v>
      </c>
      <c r="T835" s="142" t="e">
        <f ca="1">VLOOKUP(P835,Tabla13[[Aux]:[Infla Offer]],13,FALSE)</f>
        <v>#NAME?</v>
      </c>
      <c r="U835" s="143" t="e">
        <f t="shared" ca="1" si="155"/>
        <v>#NAME?</v>
      </c>
      <c r="V835" s="143" t="e">
        <f t="shared" ca="1" si="156"/>
        <v>#NAME?</v>
      </c>
      <c r="W835" s="143" t="e">
        <f t="shared" ca="1" si="154"/>
        <v>#NAME?</v>
      </c>
      <c r="X835" s="146" t="e">
        <f t="shared" ca="1" si="157"/>
        <v>#NAME?</v>
      </c>
      <c r="Y835" s="146" t="e">
        <f t="shared" ca="1" si="158"/>
        <v>#NAME?</v>
      </c>
      <c r="Z835" s="146" t="e">
        <f t="shared" ca="1" si="159"/>
        <v>#NAME?</v>
      </c>
      <c r="AF835" s="13"/>
    </row>
    <row r="836" spans="14:32" ht="15">
      <c r="N836" s="138">
        <v>732</v>
      </c>
      <c r="O836" s="139">
        <f t="shared" ca="1" si="151"/>
        <v>45556</v>
      </c>
      <c r="P836" s="140">
        <f t="shared" ca="1" si="152"/>
        <v>1</v>
      </c>
      <c r="Q836" s="141" t="e">
        <f t="shared" ca="1" si="153"/>
        <v>#NAME?</v>
      </c>
      <c r="R836" s="138" t="e">
        <f ca="1">VLOOKUP(P836,Tabla13[[Aux]:[Dias Mes]],5,FALSE)</f>
        <v>#NAME?</v>
      </c>
      <c r="S836" s="142" t="e">
        <f ca="1">VLOOKUP(P836,Tabla13[[Aux]:[Infla Bid]],9,FALSE)</f>
        <v>#NAME?</v>
      </c>
      <c r="T836" s="142" t="e">
        <f ca="1">VLOOKUP(P836,Tabla13[[Aux]:[Infla Offer]],13,FALSE)</f>
        <v>#NAME?</v>
      </c>
      <c r="U836" s="143" t="e">
        <f t="shared" ca="1" si="155"/>
        <v>#NAME?</v>
      </c>
      <c r="V836" s="143" t="e">
        <f t="shared" ca="1" si="156"/>
        <v>#NAME?</v>
      </c>
      <c r="W836" s="143" t="e">
        <f t="shared" ca="1" si="154"/>
        <v>#NAME?</v>
      </c>
      <c r="X836" s="146" t="e">
        <f t="shared" ca="1" si="157"/>
        <v>#NAME?</v>
      </c>
      <c r="Y836" s="146" t="e">
        <f t="shared" ca="1" si="158"/>
        <v>#NAME?</v>
      </c>
      <c r="Z836" s="146" t="e">
        <f t="shared" ca="1" si="159"/>
        <v>#NAME?</v>
      </c>
      <c r="AF836" s="13"/>
    </row>
    <row r="837" spans="14:32" ht="15">
      <c r="N837" s="138">
        <v>733</v>
      </c>
      <c r="O837" s="139">
        <f t="shared" ca="1" si="151"/>
        <v>45557</v>
      </c>
      <c r="P837" s="140">
        <f t="shared" ca="1" si="152"/>
        <v>1</v>
      </c>
      <c r="Q837" s="141" t="e">
        <f t="shared" ca="1" si="153"/>
        <v>#NAME?</v>
      </c>
      <c r="R837" s="138" t="e">
        <f ca="1">VLOOKUP(P837,Tabla13[[Aux]:[Dias Mes]],5,FALSE)</f>
        <v>#NAME?</v>
      </c>
      <c r="S837" s="142" t="e">
        <f ca="1">VLOOKUP(P837,Tabla13[[Aux]:[Infla Bid]],9,FALSE)</f>
        <v>#NAME?</v>
      </c>
      <c r="T837" s="142" t="e">
        <f ca="1">VLOOKUP(P837,Tabla13[[Aux]:[Infla Offer]],13,FALSE)</f>
        <v>#NAME?</v>
      </c>
      <c r="U837" s="143" t="e">
        <f t="shared" ca="1" si="155"/>
        <v>#NAME?</v>
      </c>
      <c r="V837" s="143" t="e">
        <f t="shared" ca="1" si="156"/>
        <v>#NAME?</v>
      </c>
      <c r="W837" s="143" t="e">
        <f t="shared" ca="1" si="154"/>
        <v>#NAME?</v>
      </c>
      <c r="X837" s="146" t="e">
        <f t="shared" ca="1" si="157"/>
        <v>#NAME?</v>
      </c>
      <c r="Y837" s="146" t="e">
        <f t="shared" ca="1" si="158"/>
        <v>#NAME?</v>
      </c>
      <c r="Z837" s="146" t="e">
        <f t="shared" ca="1" si="159"/>
        <v>#NAME?</v>
      </c>
      <c r="AF837" s="13"/>
    </row>
    <row r="838" spans="14:32" ht="15">
      <c r="N838" s="138">
        <v>734</v>
      </c>
      <c r="O838" s="139">
        <f t="shared" ca="1" si="151"/>
        <v>45558</v>
      </c>
      <c r="P838" s="140">
        <f t="shared" ca="1" si="152"/>
        <v>1</v>
      </c>
      <c r="Q838" s="141" t="e">
        <f t="shared" ca="1" si="153"/>
        <v>#NAME?</v>
      </c>
      <c r="R838" s="138" t="e">
        <f ca="1">VLOOKUP(P838,Tabla13[[Aux]:[Dias Mes]],5,FALSE)</f>
        <v>#NAME?</v>
      </c>
      <c r="S838" s="142" t="e">
        <f ca="1">VLOOKUP(P838,Tabla13[[Aux]:[Infla Bid]],9,FALSE)</f>
        <v>#NAME?</v>
      </c>
      <c r="T838" s="142" t="e">
        <f ca="1">VLOOKUP(P838,Tabla13[[Aux]:[Infla Offer]],13,FALSE)</f>
        <v>#NAME?</v>
      </c>
      <c r="U838" s="143" t="e">
        <f t="shared" ca="1" si="155"/>
        <v>#NAME?</v>
      </c>
      <c r="V838" s="143" t="e">
        <f t="shared" ca="1" si="156"/>
        <v>#NAME?</v>
      </c>
      <c r="W838" s="143" t="e">
        <f t="shared" ca="1" si="154"/>
        <v>#NAME?</v>
      </c>
      <c r="X838" s="146" t="e">
        <f t="shared" ca="1" si="157"/>
        <v>#NAME?</v>
      </c>
      <c r="Y838" s="146" t="e">
        <f t="shared" ca="1" si="158"/>
        <v>#NAME?</v>
      </c>
      <c r="Z838" s="146" t="e">
        <f t="shared" ca="1" si="159"/>
        <v>#NAME?</v>
      </c>
      <c r="AF838" s="13"/>
    </row>
    <row r="839" spans="14:32" ht="15">
      <c r="N839" s="138">
        <v>735</v>
      </c>
      <c r="O839" s="139">
        <f t="shared" ca="1" si="151"/>
        <v>45559</v>
      </c>
      <c r="P839" s="140">
        <f t="shared" ca="1" si="152"/>
        <v>1</v>
      </c>
      <c r="Q839" s="141" t="e">
        <f t="shared" ca="1" si="153"/>
        <v>#NAME?</v>
      </c>
      <c r="R839" s="138" t="e">
        <f ca="1">VLOOKUP(P839,Tabla13[[Aux]:[Dias Mes]],5,FALSE)</f>
        <v>#NAME?</v>
      </c>
      <c r="S839" s="142" t="e">
        <f ca="1">VLOOKUP(P839,Tabla13[[Aux]:[Infla Bid]],9,FALSE)</f>
        <v>#NAME?</v>
      </c>
      <c r="T839" s="142" t="e">
        <f ca="1">VLOOKUP(P839,Tabla13[[Aux]:[Infla Offer]],13,FALSE)</f>
        <v>#NAME?</v>
      </c>
      <c r="U839" s="143" t="e">
        <f t="shared" ca="1" si="155"/>
        <v>#NAME?</v>
      </c>
      <c r="V839" s="143" t="e">
        <f t="shared" ca="1" si="156"/>
        <v>#NAME?</v>
      </c>
      <c r="W839" s="143" t="e">
        <f t="shared" ca="1" si="154"/>
        <v>#NAME?</v>
      </c>
      <c r="X839" s="146" t="e">
        <f t="shared" ca="1" si="157"/>
        <v>#NAME?</v>
      </c>
      <c r="Y839" s="146" t="e">
        <f t="shared" ca="1" si="158"/>
        <v>#NAME?</v>
      </c>
      <c r="Z839" s="146" t="e">
        <f t="shared" ca="1" si="159"/>
        <v>#NAME?</v>
      </c>
      <c r="AF839" s="13"/>
    </row>
    <row r="840" spans="14:32" ht="15">
      <c r="N840" s="138">
        <v>736</v>
      </c>
      <c r="O840" s="139">
        <f t="shared" ca="1" si="151"/>
        <v>45560</v>
      </c>
      <c r="P840" s="140">
        <f t="shared" ca="1" si="152"/>
        <v>1</v>
      </c>
      <c r="Q840" s="141" t="e">
        <f t="shared" ca="1" si="153"/>
        <v>#NAME?</v>
      </c>
      <c r="R840" s="138" t="e">
        <f ca="1">VLOOKUP(P840,Tabla13[[Aux]:[Dias Mes]],5,FALSE)</f>
        <v>#NAME?</v>
      </c>
      <c r="S840" s="142" t="e">
        <f ca="1">VLOOKUP(P840,Tabla13[[Aux]:[Infla Bid]],9,FALSE)</f>
        <v>#NAME?</v>
      </c>
      <c r="T840" s="142" t="e">
        <f ca="1">VLOOKUP(P840,Tabla13[[Aux]:[Infla Offer]],13,FALSE)</f>
        <v>#NAME?</v>
      </c>
      <c r="U840" s="143" t="e">
        <f t="shared" ca="1" si="155"/>
        <v>#NAME?</v>
      </c>
      <c r="V840" s="143" t="e">
        <f t="shared" ca="1" si="156"/>
        <v>#NAME?</v>
      </c>
      <c r="W840" s="143" t="e">
        <f t="shared" ca="1" si="154"/>
        <v>#NAME?</v>
      </c>
      <c r="X840" s="146" t="e">
        <f t="shared" ca="1" si="157"/>
        <v>#NAME?</v>
      </c>
      <c r="Y840" s="146" t="e">
        <f t="shared" ca="1" si="158"/>
        <v>#NAME?</v>
      </c>
      <c r="Z840" s="146" t="e">
        <f t="shared" ca="1" si="159"/>
        <v>#NAME?</v>
      </c>
      <c r="AF840" s="13"/>
    </row>
    <row r="841" spans="14:32" ht="15">
      <c r="N841" s="138">
        <v>737</v>
      </c>
      <c r="O841" s="139">
        <f t="shared" ca="1" si="151"/>
        <v>45561</v>
      </c>
      <c r="P841" s="140">
        <f t="shared" ca="1" si="152"/>
        <v>1</v>
      </c>
      <c r="Q841" s="141" t="e">
        <f t="shared" ca="1" si="153"/>
        <v>#NAME?</v>
      </c>
      <c r="R841" s="138" t="e">
        <f ca="1">VLOOKUP(P841,Tabla13[[Aux]:[Dias Mes]],5,FALSE)</f>
        <v>#NAME?</v>
      </c>
      <c r="S841" s="142" t="e">
        <f ca="1">VLOOKUP(P841,Tabla13[[Aux]:[Infla Bid]],9,FALSE)</f>
        <v>#NAME?</v>
      </c>
      <c r="T841" s="142" t="e">
        <f ca="1">VLOOKUP(P841,Tabla13[[Aux]:[Infla Offer]],13,FALSE)</f>
        <v>#NAME?</v>
      </c>
      <c r="U841" s="143" t="e">
        <f t="shared" ca="1" si="155"/>
        <v>#NAME?</v>
      </c>
      <c r="V841" s="143" t="e">
        <f t="shared" ca="1" si="156"/>
        <v>#NAME?</v>
      </c>
      <c r="W841" s="143" t="e">
        <f t="shared" ca="1" si="154"/>
        <v>#NAME?</v>
      </c>
      <c r="X841" s="146" t="e">
        <f t="shared" ca="1" si="157"/>
        <v>#NAME?</v>
      </c>
      <c r="Y841" s="146" t="e">
        <f t="shared" ca="1" si="158"/>
        <v>#NAME?</v>
      </c>
      <c r="Z841" s="146" t="e">
        <f t="shared" ca="1" si="159"/>
        <v>#NAME?</v>
      </c>
      <c r="AF841" s="13"/>
    </row>
    <row r="842" spans="14:32" ht="15">
      <c r="N842" s="138">
        <v>738</v>
      </c>
      <c r="O842" s="139">
        <f t="shared" ca="1" si="151"/>
        <v>45562</v>
      </c>
      <c r="P842" s="140">
        <f t="shared" ca="1" si="152"/>
        <v>1</v>
      </c>
      <c r="Q842" s="141" t="e">
        <f t="shared" ca="1" si="153"/>
        <v>#NAME?</v>
      </c>
      <c r="R842" s="138" t="e">
        <f ca="1">VLOOKUP(P842,Tabla13[[Aux]:[Dias Mes]],5,FALSE)</f>
        <v>#NAME?</v>
      </c>
      <c r="S842" s="142" t="e">
        <f ca="1">VLOOKUP(P842,Tabla13[[Aux]:[Infla Bid]],9,FALSE)</f>
        <v>#NAME?</v>
      </c>
      <c r="T842" s="142" t="e">
        <f ca="1">VLOOKUP(P842,Tabla13[[Aux]:[Infla Offer]],13,FALSE)</f>
        <v>#NAME?</v>
      </c>
      <c r="U842" s="143" t="e">
        <f t="shared" ca="1" si="155"/>
        <v>#NAME?</v>
      </c>
      <c r="V842" s="143" t="e">
        <f t="shared" ca="1" si="156"/>
        <v>#NAME?</v>
      </c>
      <c r="W842" s="143" t="e">
        <f t="shared" ca="1" si="154"/>
        <v>#NAME?</v>
      </c>
      <c r="X842" s="146" t="e">
        <f t="shared" ca="1" si="157"/>
        <v>#NAME?</v>
      </c>
      <c r="Y842" s="146" t="e">
        <f t="shared" ca="1" si="158"/>
        <v>#NAME?</v>
      </c>
      <c r="Z842" s="146" t="e">
        <f t="shared" ca="1" si="159"/>
        <v>#NAME?</v>
      </c>
      <c r="AF842" s="13"/>
    </row>
    <row r="843" spans="14:32" ht="15">
      <c r="N843" s="138">
        <v>739</v>
      </c>
      <c r="O843" s="139">
        <f t="shared" ca="1" si="151"/>
        <v>45563</v>
      </c>
      <c r="P843" s="140">
        <f t="shared" ca="1" si="152"/>
        <v>1</v>
      </c>
      <c r="Q843" s="141" t="e">
        <f t="shared" ca="1" si="153"/>
        <v>#NAME?</v>
      </c>
      <c r="R843" s="138" t="e">
        <f ca="1">VLOOKUP(P843,Tabla13[[Aux]:[Dias Mes]],5,FALSE)</f>
        <v>#NAME?</v>
      </c>
      <c r="S843" s="142" t="e">
        <f ca="1">VLOOKUP(P843,Tabla13[[Aux]:[Infla Bid]],9,FALSE)</f>
        <v>#NAME?</v>
      </c>
      <c r="T843" s="142" t="e">
        <f ca="1">VLOOKUP(P843,Tabla13[[Aux]:[Infla Offer]],13,FALSE)</f>
        <v>#NAME?</v>
      </c>
      <c r="U843" s="143" t="e">
        <f t="shared" ca="1" si="155"/>
        <v>#NAME?</v>
      </c>
      <c r="V843" s="143" t="e">
        <f t="shared" ca="1" si="156"/>
        <v>#NAME?</v>
      </c>
      <c r="W843" s="143" t="e">
        <f t="shared" ca="1" si="154"/>
        <v>#NAME?</v>
      </c>
      <c r="X843" s="146" t="e">
        <f t="shared" ca="1" si="157"/>
        <v>#NAME?</v>
      </c>
      <c r="Y843" s="146" t="e">
        <f t="shared" ca="1" si="158"/>
        <v>#NAME?</v>
      </c>
      <c r="Z843" s="146" t="e">
        <f t="shared" ca="1" si="159"/>
        <v>#NAME?</v>
      </c>
      <c r="AF843" s="13"/>
    </row>
    <row r="844" spans="14:32" ht="15">
      <c r="N844" s="138">
        <v>740</v>
      </c>
      <c r="O844" s="139">
        <f t="shared" ca="1" si="151"/>
        <v>45564</v>
      </c>
      <c r="P844" s="140">
        <f t="shared" ca="1" si="152"/>
        <v>1</v>
      </c>
      <c r="Q844" s="141" t="e">
        <f t="shared" ca="1" si="153"/>
        <v>#NAME?</v>
      </c>
      <c r="R844" s="138" t="e">
        <f ca="1">VLOOKUP(P844,Tabla13[[Aux]:[Dias Mes]],5,FALSE)</f>
        <v>#NAME?</v>
      </c>
      <c r="S844" s="142" t="e">
        <f ca="1">VLOOKUP(P844,Tabla13[[Aux]:[Infla Bid]],9,FALSE)</f>
        <v>#NAME?</v>
      </c>
      <c r="T844" s="142" t="e">
        <f ca="1">VLOOKUP(P844,Tabla13[[Aux]:[Infla Offer]],13,FALSE)</f>
        <v>#NAME?</v>
      </c>
      <c r="U844" s="143" t="e">
        <f t="shared" ca="1" si="155"/>
        <v>#NAME?</v>
      </c>
      <c r="V844" s="143" t="e">
        <f t="shared" ca="1" si="156"/>
        <v>#NAME?</v>
      </c>
      <c r="W844" s="143" t="e">
        <f t="shared" ca="1" si="154"/>
        <v>#NAME?</v>
      </c>
      <c r="X844" s="146" t="e">
        <f t="shared" ca="1" si="157"/>
        <v>#NAME?</v>
      </c>
      <c r="Y844" s="146" t="e">
        <f t="shared" ca="1" si="158"/>
        <v>#NAME?</v>
      </c>
      <c r="Z844" s="146" t="e">
        <f t="shared" ca="1" si="159"/>
        <v>#NAME?</v>
      </c>
      <c r="AF844" s="13"/>
    </row>
    <row r="845" spans="14:32" ht="15">
      <c r="N845" s="138">
        <v>741</v>
      </c>
      <c r="O845" s="139">
        <f t="shared" ca="1" si="151"/>
        <v>45565</v>
      </c>
      <c r="P845" s="140">
        <f t="shared" ca="1" si="152"/>
        <v>1</v>
      </c>
      <c r="Q845" s="141" t="e">
        <f t="shared" ca="1" si="153"/>
        <v>#NAME?</v>
      </c>
      <c r="R845" s="138" t="e">
        <f ca="1">VLOOKUP(P845,Tabla13[[Aux]:[Dias Mes]],5,FALSE)</f>
        <v>#NAME?</v>
      </c>
      <c r="S845" s="142" t="e">
        <f ca="1">VLOOKUP(P845,Tabla13[[Aux]:[Infla Bid]],9,FALSE)</f>
        <v>#NAME?</v>
      </c>
      <c r="T845" s="142" t="e">
        <f ca="1">VLOOKUP(P845,Tabla13[[Aux]:[Infla Offer]],13,FALSE)</f>
        <v>#NAME?</v>
      </c>
      <c r="U845" s="143" t="e">
        <f t="shared" ca="1" si="155"/>
        <v>#NAME?</v>
      </c>
      <c r="V845" s="143" t="e">
        <f t="shared" ca="1" si="156"/>
        <v>#NAME?</v>
      </c>
      <c r="W845" s="143" t="e">
        <f t="shared" ca="1" si="154"/>
        <v>#NAME?</v>
      </c>
      <c r="X845" s="146" t="e">
        <f t="shared" ca="1" si="157"/>
        <v>#NAME?</v>
      </c>
      <c r="Y845" s="146" t="e">
        <f t="shared" ca="1" si="158"/>
        <v>#NAME?</v>
      </c>
      <c r="Z845" s="146" t="e">
        <f t="shared" ca="1" si="159"/>
        <v>#NAME?</v>
      </c>
      <c r="AF845" s="13"/>
    </row>
    <row r="846" spans="14:32" ht="15">
      <c r="N846" s="138">
        <v>742</v>
      </c>
      <c r="O846" s="139">
        <f t="shared" ca="1" si="151"/>
        <v>45566</v>
      </c>
      <c r="P846" s="140">
        <f t="shared" ca="1" si="152"/>
        <v>1</v>
      </c>
      <c r="Q846" s="141" t="e">
        <f t="shared" ca="1" si="153"/>
        <v>#NAME?</v>
      </c>
      <c r="R846" s="138" t="e">
        <f ca="1">VLOOKUP(P846,Tabla13[[Aux]:[Dias Mes]],5,FALSE)</f>
        <v>#NAME?</v>
      </c>
      <c r="S846" s="142" t="e">
        <f ca="1">VLOOKUP(P846,Tabla13[[Aux]:[Infla Bid]],9,FALSE)</f>
        <v>#NAME?</v>
      </c>
      <c r="T846" s="142" t="e">
        <f ca="1">VLOOKUP(P846,Tabla13[[Aux]:[Infla Offer]],13,FALSE)</f>
        <v>#NAME?</v>
      </c>
      <c r="U846" s="143" t="e">
        <f t="shared" ca="1" si="155"/>
        <v>#NAME?</v>
      </c>
      <c r="V846" s="143" t="e">
        <f t="shared" ca="1" si="156"/>
        <v>#NAME?</v>
      </c>
      <c r="W846" s="143" t="e">
        <f t="shared" ca="1" si="154"/>
        <v>#NAME?</v>
      </c>
      <c r="X846" s="146" t="e">
        <f t="shared" ca="1" si="157"/>
        <v>#NAME?</v>
      </c>
      <c r="Y846" s="146" t="e">
        <f t="shared" ca="1" si="158"/>
        <v>#NAME?</v>
      </c>
      <c r="Z846" s="146" t="e">
        <f t="shared" ca="1" si="159"/>
        <v>#NAME?</v>
      </c>
      <c r="AF846" s="13"/>
    </row>
    <row r="847" spans="14:32" ht="15">
      <c r="N847" s="138">
        <v>743</v>
      </c>
      <c r="O847" s="139">
        <f t="shared" ca="1" si="151"/>
        <v>45567</v>
      </c>
      <c r="P847" s="140">
        <f t="shared" ca="1" si="152"/>
        <v>1</v>
      </c>
      <c r="Q847" s="141" t="e">
        <f t="shared" ca="1" si="153"/>
        <v>#NAME?</v>
      </c>
      <c r="R847" s="138" t="e">
        <f ca="1">VLOOKUP(P847,Tabla13[[Aux]:[Dias Mes]],5,FALSE)</f>
        <v>#NAME?</v>
      </c>
      <c r="S847" s="142" t="e">
        <f ca="1">VLOOKUP(P847,Tabla13[[Aux]:[Infla Bid]],9,FALSE)</f>
        <v>#NAME?</v>
      </c>
      <c r="T847" s="142" t="e">
        <f ca="1">VLOOKUP(P847,Tabla13[[Aux]:[Infla Offer]],13,FALSE)</f>
        <v>#NAME?</v>
      </c>
      <c r="U847" s="143" t="e">
        <f t="shared" ca="1" si="155"/>
        <v>#NAME?</v>
      </c>
      <c r="V847" s="143" t="e">
        <f t="shared" ca="1" si="156"/>
        <v>#NAME?</v>
      </c>
      <c r="W847" s="143" t="e">
        <f t="shared" ca="1" si="154"/>
        <v>#NAME?</v>
      </c>
      <c r="X847" s="146" t="e">
        <f t="shared" ca="1" si="157"/>
        <v>#NAME?</v>
      </c>
      <c r="Y847" s="146" t="e">
        <f t="shared" ca="1" si="158"/>
        <v>#NAME?</v>
      </c>
      <c r="Z847" s="146" t="e">
        <f t="shared" ca="1" si="159"/>
        <v>#NAME?</v>
      </c>
      <c r="AF847" s="13"/>
    </row>
    <row r="848" spans="14:32" ht="15">
      <c r="N848" s="138">
        <v>744</v>
      </c>
      <c r="O848" s="139">
        <f t="shared" ca="1" si="151"/>
        <v>45568</v>
      </c>
      <c r="P848" s="140">
        <f t="shared" ca="1" si="152"/>
        <v>1</v>
      </c>
      <c r="Q848" s="141" t="e">
        <f t="shared" ca="1" si="153"/>
        <v>#NAME?</v>
      </c>
      <c r="R848" s="138" t="e">
        <f ca="1">VLOOKUP(P848,Tabla13[[Aux]:[Dias Mes]],5,FALSE)</f>
        <v>#NAME?</v>
      </c>
      <c r="S848" s="142" t="e">
        <f ca="1">VLOOKUP(P848,Tabla13[[Aux]:[Infla Bid]],9,FALSE)</f>
        <v>#NAME?</v>
      </c>
      <c r="T848" s="142" t="e">
        <f ca="1">VLOOKUP(P848,Tabla13[[Aux]:[Infla Offer]],13,FALSE)</f>
        <v>#NAME?</v>
      </c>
      <c r="U848" s="143" t="e">
        <f t="shared" ca="1" si="155"/>
        <v>#NAME?</v>
      </c>
      <c r="V848" s="143" t="e">
        <f t="shared" ca="1" si="156"/>
        <v>#NAME?</v>
      </c>
      <c r="W848" s="143" t="e">
        <f t="shared" ca="1" si="154"/>
        <v>#NAME?</v>
      </c>
      <c r="X848" s="146" t="e">
        <f t="shared" ca="1" si="157"/>
        <v>#NAME?</v>
      </c>
      <c r="Y848" s="146" t="e">
        <f t="shared" ca="1" si="158"/>
        <v>#NAME?</v>
      </c>
      <c r="Z848" s="146" t="e">
        <f t="shared" ca="1" si="159"/>
        <v>#NAME?</v>
      </c>
      <c r="AF848" s="13"/>
    </row>
    <row r="849" spans="14:32" ht="15">
      <c r="N849" s="138">
        <v>745</v>
      </c>
      <c r="O849" s="139">
        <f t="shared" ca="1" si="151"/>
        <v>45569</v>
      </c>
      <c r="P849" s="140">
        <f t="shared" ca="1" si="152"/>
        <v>1</v>
      </c>
      <c r="Q849" s="141" t="e">
        <f t="shared" ca="1" si="153"/>
        <v>#NAME?</v>
      </c>
      <c r="R849" s="138" t="e">
        <f ca="1">VLOOKUP(P849,Tabla13[[Aux]:[Dias Mes]],5,FALSE)</f>
        <v>#NAME?</v>
      </c>
      <c r="S849" s="142" t="e">
        <f ca="1">VLOOKUP(P849,Tabla13[[Aux]:[Infla Bid]],9,FALSE)</f>
        <v>#NAME?</v>
      </c>
      <c r="T849" s="142" t="e">
        <f ca="1">VLOOKUP(P849,Tabla13[[Aux]:[Infla Offer]],13,FALSE)</f>
        <v>#NAME?</v>
      </c>
      <c r="U849" s="143" t="e">
        <f t="shared" ca="1" si="155"/>
        <v>#NAME?</v>
      </c>
      <c r="V849" s="143" t="e">
        <f t="shared" ca="1" si="156"/>
        <v>#NAME?</v>
      </c>
      <c r="W849" s="143" t="e">
        <f t="shared" ca="1" si="154"/>
        <v>#NAME?</v>
      </c>
      <c r="X849" s="146" t="e">
        <f t="shared" ca="1" si="157"/>
        <v>#NAME?</v>
      </c>
      <c r="Y849" s="146" t="e">
        <f t="shared" ca="1" si="158"/>
        <v>#NAME?</v>
      </c>
      <c r="Z849" s="146" t="e">
        <f t="shared" ca="1" si="159"/>
        <v>#NAME?</v>
      </c>
      <c r="AF849" s="13"/>
    </row>
    <row r="850" spans="14:32" ht="15">
      <c r="N850" s="138">
        <v>746</v>
      </c>
      <c r="O850" s="139">
        <f t="shared" ca="1" si="151"/>
        <v>45570</v>
      </c>
      <c r="P850" s="140">
        <f t="shared" ca="1" si="152"/>
        <v>1</v>
      </c>
      <c r="Q850" s="141" t="e">
        <f t="shared" ca="1" si="153"/>
        <v>#NAME?</v>
      </c>
      <c r="R850" s="138" t="e">
        <f ca="1">VLOOKUP(P850,Tabla13[[Aux]:[Dias Mes]],5,FALSE)</f>
        <v>#NAME?</v>
      </c>
      <c r="S850" s="142" t="e">
        <f ca="1">VLOOKUP(P850,Tabla13[[Aux]:[Infla Bid]],9,FALSE)</f>
        <v>#NAME?</v>
      </c>
      <c r="T850" s="142" t="e">
        <f ca="1">VLOOKUP(P850,Tabla13[[Aux]:[Infla Offer]],13,FALSE)</f>
        <v>#NAME?</v>
      </c>
      <c r="U850" s="143" t="e">
        <f t="shared" ca="1" si="155"/>
        <v>#NAME?</v>
      </c>
      <c r="V850" s="143" t="e">
        <f t="shared" ca="1" si="156"/>
        <v>#NAME?</v>
      </c>
      <c r="W850" s="143" t="e">
        <f t="shared" ca="1" si="154"/>
        <v>#NAME?</v>
      </c>
      <c r="X850" s="146" t="e">
        <f t="shared" ca="1" si="157"/>
        <v>#NAME?</v>
      </c>
      <c r="Y850" s="146" t="e">
        <f t="shared" ca="1" si="158"/>
        <v>#NAME?</v>
      </c>
      <c r="Z850" s="146" t="e">
        <f t="shared" ca="1" si="159"/>
        <v>#NAME?</v>
      </c>
      <c r="AF850" s="13"/>
    </row>
  </sheetData>
  <mergeCells count="17">
    <mergeCell ref="AJ4:AV4"/>
    <mergeCell ref="N73:AD73"/>
    <mergeCell ref="C5:D5"/>
    <mergeCell ref="G5:J5"/>
    <mergeCell ref="B27:E27"/>
    <mergeCell ref="G34:J34"/>
    <mergeCell ref="AA4:AI4"/>
    <mergeCell ref="B4:E4"/>
    <mergeCell ref="L4:S4"/>
    <mergeCell ref="H91:I91"/>
    <mergeCell ref="H92:I92"/>
    <mergeCell ref="H93:I93"/>
    <mergeCell ref="G54:J54"/>
    <mergeCell ref="B56:E56"/>
    <mergeCell ref="G69:J69"/>
    <mergeCell ref="B71:D71"/>
    <mergeCell ref="G90:I90"/>
  </mergeCells>
  <dataValidations disablePrompts="1" count="1">
    <dataValidation type="list" allowBlank="1" showInputMessage="1" showErrorMessage="1" sqref="Q3" xr:uid="{00000000-0002-0000-0000-000000000000}">
      <formula1>"Linear,Cubic"</formula1>
    </dataValidation>
  </dataValidations>
  <pageMargins left="0.7" right="0.7" top="0.75" bottom="0.75" header="0.3" footer="0.3"/>
  <pageSetup paperSize="9" scale="32" orientation="portrait" r:id="rId1"/>
  <colBreaks count="1" manualBreakCount="1">
    <brk id="23" max="849" man="1"/>
  </colBreak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AD3026"/>
  <sheetViews>
    <sheetView workbookViewId="0"/>
  </sheetViews>
  <sheetFormatPr baseColWidth="10" defaultRowHeight="15"/>
  <cols>
    <col min="1" max="1" width="15" bestFit="1" customWidth="1"/>
    <col min="9" max="9" width="3.140625" customWidth="1"/>
    <col min="13" max="13" width="3.85546875" customWidth="1"/>
    <col min="24" max="24" width="12" bestFit="1" customWidth="1"/>
  </cols>
  <sheetData>
    <row r="1" spans="1:30">
      <c r="A1" t="s">
        <v>25</v>
      </c>
      <c r="B1" s="1">
        <v>40544</v>
      </c>
    </row>
    <row r="2" spans="1:30">
      <c r="A2" t="s">
        <v>30</v>
      </c>
      <c r="B2" s="1">
        <f ca="1">+TODAY()-2</f>
        <v>44822</v>
      </c>
    </row>
    <row r="3" spans="1:30">
      <c r="B3" t="s">
        <v>121</v>
      </c>
      <c r="C3" t="s">
        <v>123</v>
      </c>
      <c r="D3" t="s">
        <v>254</v>
      </c>
      <c r="E3" t="s">
        <v>137</v>
      </c>
      <c r="F3" t="s">
        <v>125</v>
      </c>
      <c r="G3" t="s">
        <v>131</v>
      </c>
      <c r="H3" t="s">
        <v>132</v>
      </c>
      <c r="K3" t="s">
        <v>26</v>
      </c>
      <c r="L3" t="s">
        <v>28</v>
      </c>
    </row>
    <row r="4" spans="1:30">
      <c r="A4" t="e">
        <f ca="1">_xll.BFieldInfo(A$2)</f>
        <v>#NAME?</v>
      </c>
      <c r="B4" t="s">
        <v>27</v>
      </c>
      <c r="C4" t="s">
        <v>122</v>
      </c>
      <c r="D4" t="s">
        <v>255</v>
      </c>
      <c r="E4" t="s">
        <v>256</v>
      </c>
      <c r="F4" t="s">
        <v>124</v>
      </c>
      <c r="H4" t="s">
        <v>136</v>
      </c>
      <c r="K4" t="e">
        <f ca="1">_xll.BFieldInfo(K$5)</f>
        <v>#NAME?</v>
      </c>
      <c r="L4" t="e">
        <f ca="1">_xll.BFieldInfo(L$5)</f>
        <v>#NAME?</v>
      </c>
      <c r="W4" s="189"/>
      <c r="X4" s="189"/>
      <c r="Y4" s="189"/>
      <c r="Z4" s="189"/>
      <c r="AA4" s="189"/>
      <c r="AB4" s="189"/>
      <c r="AC4" s="189"/>
    </row>
    <row r="5" spans="1:30">
      <c r="A5" s="312" t="s">
        <v>29</v>
      </c>
      <c r="B5" s="312" t="s">
        <v>120</v>
      </c>
      <c r="C5" s="312" t="s">
        <v>129</v>
      </c>
      <c r="D5" s="312" t="s">
        <v>140</v>
      </c>
      <c r="E5" s="323" t="s">
        <v>138</v>
      </c>
      <c r="F5" s="312" t="s">
        <v>130</v>
      </c>
      <c r="G5" s="312" t="s">
        <v>131</v>
      </c>
      <c r="H5" s="312" t="s">
        <v>133</v>
      </c>
      <c r="J5" s="312" t="s">
        <v>257</v>
      </c>
      <c r="K5" s="312" t="s">
        <v>30</v>
      </c>
      <c r="L5" s="312" t="s">
        <v>30</v>
      </c>
      <c r="N5" s="312" t="s">
        <v>194</v>
      </c>
      <c r="O5" s="312" t="s">
        <v>197</v>
      </c>
      <c r="P5" s="312" t="s">
        <v>27</v>
      </c>
      <c r="Q5" s="312" t="s">
        <v>195</v>
      </c>
      <c r="R5" s="312" t="s">
        <v>196</v>
      </c>
      <c r="T5" s="313" t="s">
        <v>126</v>
      </c>
      <c r="U5" s="313" t="s">
        <v>127</v>
      </c>
      <c r="V5" s="313" t="s">
        <v>258</v>
      </c>
      <c r="W5" s="313" t="s">
        <v>259</v>
      </c>
      <c r="X5" s="313" t="s">
        <v>128</v>
      </c>
      <c r="Y5" s="313" t="s">
        <v>135</v>
      </c>
      <c r="Z5" s="313" t="s">
        <v>134</v>
      </c>
      <c r="AA5" s="313" t="s">
        <v>260</v>
      </c>
      <c r="AB5" s="313" t="s">
        <v>261</v>
      </c>
    </row>
    <row r="6" spans="1:30">
      <c r="A6" s="1" t="e">
        <f ca="1">_xll.BDH(B4,A4,$B1,$B2,"Dir=V","CDR=5D","Days=A","Dts=S","cols=2;rows=3020")</f>
        <v>#NAME?</v>
      </c>
      <c r="B6">
        <v>3.98</v>
      </c>
      <c r="C6" t="e">
        <f ca="1">_xll.BDH(C$4,A$2,$B1,$B2,"Dir=V","CDR=5D","Days=A","Dts=H","cols=1;rows=3020")</f>
        <v>#NAME?</v>
      </c>
      <c r="D6" t="e">
        <f ca="1">_xll.BDH(D$4,A$2,$B1,$B2,"Dir=V","CDR=5D","Days=A","Dts=H","cols=1;rows=3020")</f>
        <v>#NAME?</v>
      </c>
      <c r="E6" s="150" t="e">
        <f ca="1">+D6*F6/G6</f>
        <v>#NAME?</v>
      </c>
      <c r="F6" t="e">
        <f ca="1">_xll.BDH(F$4,A$2,$B1,$B2,"Dir=V","CDR=5D","Days=A","Dts=H","cols=1;rows=3020")</f>
        <v>#NAME?</v>
      </c>
      <c r="G6" s="3" t="e">
        <f t="shared" ref="G6:G69" ca="1" si="0">+(K6/L6-1)*36000/330</f>
        <v>#NAME?</v>
      </c>
      <c r="H6" s="150" t="e">
        <f t="shared" ref="H6:H69" ca="1" si="1">+R6</f>
        <v>#NAME?</v>
      </c>
      <c r="K6" t="e">
        <f ca="1">_xll.BDH(K$3,K$5,$B1,$B2,"Dir=V","CDR=5D","Days=A","Dts=H","cols=1;rows=3020")</f>
        <v>#NAME?</v>
      </c>
      <c r="L6" t="e">
        <f ca="1">_xll.BDH(L$3,L$5,$B1,$B2,"Dir=V","CDR=5D","Days=A","Dts=H","cols=1;rows=3020")</f>
        <v>#NAME?</v>
      </c>
      <c r="N6" t="e">
        <f ca="1">_xll.BDH(N$5,A$2,$B1,$B2,"Dir=V","CDR=5D","Days=A","Dts=H","cols=1;rows=3020")</f>
        <v>#NAME?</v>
      </c>
      <c r="O6" t="e">
        <f ca="1">_xll.BDH(O$5,A2,$B1,$B2,"Dir=V","CDR=5D","Days=A","Dts=H","cols=1;rows=3020")</f>
        <v>#NAME?</v>
      </c>
      <c r="P6" t="e">
        <f ca="1">_xll.BDH(P$5,A2,$B1,$B2,"Dir=V","CDR=5D","Days=A","Dts=H","cols=1;rows=3020")</f>
        <v>#NAME?</v>
      </c>
      <c r="Q6" t="e">
        <f ca="1">+O6-P6</f>
        <v>#NAME?</v>
      </c>
      <c r="R6" t="e">
        <f ca="1">+N6-Q6</f>
        <v>#NAME?</v>
      </c>
      <c r="T6" s="314">
        <f>_xlfn.STDEV.S(B6:B2617)/100</f>
        <v>1.3228959970367478E-2</v>
      </c>
      <c r="U6" s="315" t="e">
        <f ca="1">_xlfn.STDEV.S(J7:J2617)*SQRT(250)</f>
        <v>#NAME?</v>
      </c>
      <c r="V6" s="314" t="e">
        <f ca="1">_xlfn.STDEV.S(D6:D2617)/100</f>
        <v>#NAME?</v>
      </c>
      <c r="W6" s="314" t="e">
        <f ca="1">_xlfn.STDEV.S(E6:E9999)/100</f>
        <v>#NAME?</v>
      </c>
      <c r="X6" s="314" t="e">
        <f ca="1">_xlfn.STDEV.S(F6:F2617)/100</f>
        <v>#NAME?</v>
      </c>
      <c r="Y6" s="314" t="e">
        <f ca="1">_xlfn.STDEV.S(G6:G2617)/100</f>
        <v>#NAME?</v>
      </c>
      <c r="Z6" s="314" t="e">
        <f ca="1">_xlfn.STDEV.S(H6:H2617)/100</f>
        <v>#NAME?</v>
      </c>
      <c r="AA6" s="316" t="e">
        <f ca="1">+Boost!Q2</f>
        <v>#NAME?</v>
      </c>
      <c r="AB6" s="316" t="e">
        <f ca="1">+Boost!J8</f>
        <v>#NAME?</v>
      </c>
      <c r="AC6" s="187"/>
      <c r="AD6" s="187"/>
    </row>
    <row r="7" spans="1:30">
      <c r="A7" s="1">
        <v>40547</v>
      </c>
      <c r="B7">
        <v>3.98</v>
      </c>
      <c r="C7">
        <v>488</v>
      </c>
      <c r="D7">
        <v>0.22950000000000001</v>
      </c>
      <c r="E7" s="150">
        <f t="shared" ref="E7:E70" si="2">+D7*F7/G7</f>
        <v>4.5190350863942179E-2</v>
      </c>
      <c r="F7">
        <v>0.78093999999999997</v>
      </c>
      <c r="G7" s="3">
        <f t="shared" si="0"/>
        <v>3.9660176691171909</v>
      </c>
      <c r="H7" s="150">
        <f t="shared" si="1"/>
        <v>1.3400000000000003</v>
      </c>
      <c r="J7" s="2" t="e">
        <f ca="1">+LN(C7/C6)</f>
        <v>#NAME?</v>
      </c>
      <c r="K7">
        <v>22235</v>
      </c>
      <c r="L7">
        <v>21455</v>
      </c>
      <c r="N7">
        <v>2.87</v>
      </c>
      <c r="O7">
        <v>5.51</v>
      </c>
      <c r="P7">
        <v>3.98</v>
      </c>
      <c r="Q7">
        <f t="shared" ref="Q7:Q70" si="3">+O7-P7</f>
        <v>1.5299999999999998</v>
      </c>
      <c r="R7">
        <f t="shared" ref="R7:R70" si="4">+N7-Q7</f>
        <v>1.3400000000000003</v>
      </c>
    </row>
    <row r="8" spans="1:30">
      <c r="A8" s="1">
        <v>40548</v>
      </c>
      <c r="B8">
        <v>3.98</v>
      </c>
      <c r="C8">
        <v>494.85</v>
      </c>
      <c r="D8">
        <v>0.25650000000000001</v>
      </c>
      <c r="E8" s="150">
        <f t="shared" si="2"/>
        <v>5.0010413992195329E-2</v>
      </c>
      <c r="F8">
        <v>0.78093999999999997</v>
      </c>
      <c r="G8" s="3">
        <f t="shared" si="0"/>
        <v>4.0053879584212346</v>
      </c>
      <c r="H8" s="150">
        <f t="shared" si="1"/>
        <v>1.1700000000000004</v>
      </c>
      <c r="J8" s="2">
        <f>+LN(C8/C7)</f>
        <v>1.3939280489552936E-2</v>
      </c>
      <c r="K8">
        <v>22250</v>
      </c>
      <c r="L8">
        <v>21462</v>
      </c>
      <c r="N8">
        <v>2.71</v>
      </c>
      <c r="O8">
        <v>5.52</v>
      </c>
      <c r="P8">
        <v>3.98</v>
      </c>
      <c r="Q8">
        <f t="shared" si="3"/>
        <v>1.5399999999999996</v>
      </c>
      <c r="R8">
        <f t="shared" si="4"/>
        <v>1.1700000000000004</v>
      </c>
    </row>
    <row r="9" spans="1:30">
      <c r="A9" s="1">
        <v>40549</v>
      </c>
      <c r="B9">
        <v>3.98</v>
      </c>
      <c r="C9">
        <v>495.53</v>
      </c>
      <c r="D9">
        <v>0.26</v>
      </c>
      <c r="E9" s="150">
        <f t="shared" si="2"/>
        <v>5.0519066981131983E-2</v>
      </c>
      <c r="F9">
        <v>0.78525</v>
      </c>
      <c r="G9" s="3">
        <f t="shared" si="0"/>
        <v>4.0413454206557731</v>
      </c>
      <c r="H9" s="150">
        <f t="shared" si="1"/>
        <v>1.1500000000000004</v>
      </c>
      <c r="J9" s="2">
        <f t="shared" ref="J9:J70" si="5">+LN(C9/C8)</f>
        <v>1.3732104987109943E-3</v>
      </c>
      <c r="K9">
        <v>22255</v>
      </c>
      <c r="L9">
        <v>21460</v>
      </c>
      <c r="N9">
        <v>2.68</v>
      </c>
      <c r="O9">
        <v>5.51</v>
      </c>
      <c r="P9">
        <v>3.98</v>
      </c>
      <c r="Q9">
        <f t="shared" si="3"/>
        <v>1.5299999999999998</v>
      </c>
      <c r="R9">
        <f t="shared" si="4"/>
        <v>1.1500000000000004</v>
      </c>
    </row>
    <row r="10" spans="1:30">
      <c r="A10" s="1">
        <v>40550</v>
      </c>
      <c r="B10">
        <v>3.98</v>
      </c>
      <c r="C10">
        <v>497.63</v>
      </c>
      <c r="D10">
        <v>0.22900000000000001</v>
      </c>
      <c r="E10" s="150">
        <f t="shared" si="2"/>
        <v>4.2735864301529813E-2</v>
      </c>
      <c r="F10">
        <v>0.78549999999999998</v>
      </c>
      <c r="G10" s="3">
        <f t="shared" si="0"/>
        <v>4.2090993815131723</v>
      </c>
      <c r="H10" s="150">
        <f t="shared" si="1"/>
        <v>1.0699999999999998</v>
      </c>
      <c r="J10" s="2">
        <f t="shared" si="5"/>
        <v>4.2289321552937912E-3</v>
      </c>
      <c r="K10">
        <v>22288</v>
      </c>
      <c r="L10">
        <v>21460</v>
      </c>
      <c r="N10">
        <v>2.62</v>
      </c>
      <c r="O10">
        <v>5.53</v>
      </c>
      <c r="P10">
        <v>3.98</v>
      </c>
      <c r="Q10">
        <f t="shared" si="3"/>
        <v>1.5500000000000003</v>
      </c>
      <c r="R10">
        <f t="shared" si="4"/>
        <v>1.0699999999999998</v>
      </c>
    </row>
    <row r="11" spans="1:30">
      <c r="A11" s="1">
        <v>40553</v>
      </c>
      <c r="B11">
        <v>3.98</v>
      </c>
      <c r="C11">
        <v>498.78</v>
      </c>
      <c r="D11">
        <v>0.2155</v>
      </c>
      <c r="E11" s="150">
        <f t="shared" si="2"/>
        <v>4.0139703220611937E-2</v>
      </c>
      <c r="F11">
        <v>0.78400000000000003</v>
      </c>
      <c r="G11" s="3">
        <f t="shared" si="0"/>
        <v>4.2090993815131723</v>
      </c>
      <c r="H11" s="150">
        <f t="shared" si="1"/>
        <v>0.89999999999999991</v>
      </c>
      <c r="J11" s="2">
        <f t="shared" si="5"/>
        <v>2.3082877743465708E-3</v>
      </c>
      <c r="K11">
        <v>22288</v>
      </c>
      <c r="L11">
        <v>21460</v>
      </c>
      <c r="N11">
        <v>2.4500000000000002</v>
      </c>
      <c r="O11">
        <v>5.53</v>
      </c>
      <c r="P11">
        <v>3.98</v>
      </c>
      <c r="Q11">
        <f t="shared" si="3"/>
        <v>1.5500000000000003</v>
      </c>
      <c r="R11">
        <f t="shared" si="4"/>
        <v>0.89999999999999991</v>
      </c>
    </row>
    <row r="12" spans="1:30">
      <c r="A12" s="1">
        <v>40554</v>
      </c>
      <c r="B12">
        <v>4.375</v>
      </c>
      <c r="C12">
        <v>496.35</v>
      </c>
      <c r="D12">
        <v>0.22550000000000001</v>
      </c>
      <c r="E12" s="150">
        <f t="shared" si="2"/>
        <v>4.1894710578714744E-2</v>
      </c>
      <c r="F12">
        <v>0.78388000000000002</v>
      </c>
      <c r="G12" s="3">
        <f t="shared" si="0"/>
        <v>4.2192662882318173</v>
      </c>
      <c r="H12" s="150">
        <f t="shared" si="1"/>
        <v>1.3250000000000006</v>
      </c>
      <c r="J12" s="2">
        <f t="shared" si="5"/>
        <v>-4.8837937353208042E-3</v>
      </c>
      <c r="K12">
        <v>22290</v>
      </c>
      <c r="L12">
        <v>21460</v>
      </c>
      <c r="N12">
        <v>2.4700000000000002</v>
      </c>
      <c r="O12">
        <v>5.52</v>
      </c>
      <c r="P12">
        <v>4.375</v>
      </c>
      <c r="Q12">
        <f t="shared" si="3"/>
        <v>1.1449999999999996</v>
      </c>
      <c r="R12">
        <f t="shared" si="4"/>
        <v>1.3250000000000006</v>
      </c>
    </row>
    <row r="13" spans="1:30">
      <c r="A13" s="1">
        <v>40555</v>
      </c>
      <c r="B13">
        <v>4.4669999999999996</v>
      </c>
      <c r="C13">
        <v>490.65</v>
      </c>
      <c r="D13">
        <v>0.2225</v>
      </c>
      <c r="E13" s="150">
        <f t="shared" si="2"/>
        <v>4.1330497552710725E-2</v>
      </c>
      <c r="F13">
        <v>0.78374999999999995</v>
      </c>
      <c r="G13" s="3">
        <f t="shared" si="0"/>
        <v>4.2192662882318173</v>
      </c>
      <c r="H13" s="150">
        <f t="shared" si="1"/>
        <v>1.3170000000000002</v>
      </c>
      <c r="J13" s="2">
        <f t="shared" si="5"/>
        <v>-1.1550280383228357E-2</v>
      </c>
      <c r="K13">
        <v>22290</v>
      </c>
      <c r="L13">
        <v>21460</v>
      </c>
      <c r="N13">
        <v>2.37</v>
      </c>
      <c r="O13">
        <v>5.52</v>
      </c>
      <c r="P13">
        <v>4.4669999999999996</v>
      </c>
      <c r="Q13">
        <f t="shared" si="3"/>
        <v>1.0529999999999999</v>
      </c>
      <c r="R13">
        <f t="shared" si="4"/>
        <v>1.3170000000000002</v>
      </c>
    </row>
    <row r="14" spans="1:30">
      <c r="A14" s="1">
        <v>40556</v>
      </c>
      <c r="B14">
        <v>4.4379999999999997</v>
      </c>
      <c r="C14">
        <v>490.05</v>
      </c>
      <c r="D14">
        <v>0.215</v>
      </c>
      <c r="E14" s="150">
        <f t="shared" si="2"/>
        <v>3.922838794378701E-2</v>
      </c>
      <c r="F14">
        <v>0.78374999999999995</v>
      </c>
      <c r="G14" s="3">
        <f t="shared" si="0"/>
        <v>4.2955180886215336</v>
      </c>
      <c r="H14" s="150">
        <f t="shared" si="1"/>
        <v>1.1179999999999999</v>
      </c>
      <c r="J14" s="2">
        <f t="shared" si="5"/>
        <v>-1.2236159373136795E-3</v>
      </c>
      <c r="K14">
        <v>22305</v>
      </c>
      <c r="L14">
        <v>21460</v>
      </c>
      <c r="N14">
        <v>2.2200000000000002</v>
      </c>
      <c r="O14">
        <v>5.54</v>
      </c>
      <c r="P14">
        <v>4.4379999999999997</v>
      </c>
      <c r="Q14">
        <f t="shared" si="3"/>
        <v>1.1020000000000003</v>
      </c>
      <c r="R14">
        <f t="shared" si="4"/>
        <v>1.1179999999999999</v>
      </c>
    </row>
    <row r="15" spans="1:30">
      <c r="A15" s="1">
        <v>40557</v>
      </c>
      <c r="B15">
        <v>4.3949999999999996</v>
      </c>
      <c r="C15">
        <v>489.55</v>
      </c>
      <c r="D15">
        <v>0.217</v>
      </c>
      <c r="E15" s="150">
        <f t="shared" si="2"/>
        <v>3.8379021449999974E-2</v>
      </c>
      <c r="F15">
        <v>0.78219000000000005</v>
      </c>
      <c r="G15" s="3">
        <f t="shared" si="0"/>
        <v>4.4226044226044259</v>
      </c>
      <c r="H15" s="150">
        <f t="shared" si="1"/>
        <v>0.97499999999999964</v>
      </c>
      <c r="J15" s="2">
        <f t="shared" si="5"/>
        <v>-1.0208249151084693E-3</v>
      </c>
      <c r="K15">
        <v>22330</v>
      </c>
      <c r="L15">
        <v>21460</v>
      </c>
      <c r="N15">
        <v>2.12</v>
      </c>
      <c r="O15">
        <v>5.54</v>
      </c>
      <c r="P15">
        <v>4.3949999999999996</v>
      </c>
      <c r="Q15">
        <f t="shared" si="3"/>
        <v>1.1450000000000005</v>
      </c>
      <c r="R15">
        <f t="shared" si="4"/>
        <v>0.97499999999999964</v>
      </c>
    </row>
    <row r="16" spans="1:30">
      <c r="A16" s="1">
        <v>40560</v>
      </c>
      <c r="B16">
        <v>4.3949999999999996</v>
      </c>
      <c r="C16">
        <v>491.4</v>
      </c>
      <c r="D16">
        <v>0.215</v>
      </c>
      <c r="E16" s="150">
        <f t="shared" si="2"/>
        <v>3.7687170096190561E-2</v>
      </c>
      <c r="F16">
        <v>0.77968999999999999</v>
      </c>
      <c r="G16" s="3">
        <f t="shared" si="0"/>
        <v>4.4480216894009894</v>
      </c>
      <c r="H16" s="150">
        <f t="shared" si="1"/>
        <v>0.79499999999999993</v>
      </c>
      <c r="J16" s="2">
        <f t="shared" si="5"/>
        <v>3.7718582869983421E-3</v>
      </c>
      <c r="K16">
        <v>22335</v>
      </c>
      <c r="L16">
        <v>21460</v>
      </c>
      <c r="N16">
        <v>2</v>
      </c>
      <c r="O16">
        <v>5.6</v>
      </c>
      <c r="P16">
        <v>4.3949999999999996</v>
      </c>
      <c r="Q16">
        <f t="shared" si="3"/>
        <v>1.2050000000000001</v>
      </c>
      <c r="R16">
        <f t="shared" si="4"/>
        <v>0.79499999999999993</v>
      </c>
    </row>
    <row r="17" spans="1:18">
      <c r="A17" s="1">
        <v>40561</v>
      </c>
      <c r="B17">
        <v>4.4980000000000002</v>
      </c>
      <c r="C17">
        <v>490.25</v>
      </c>
      <c r="D17">
        <v>0.215</v>
      </c>
      <c r="E17" s="150">
        <f t="shared" si="2"/>
        <v>3.9344558802083297E-2</v>
      </c>
      <c r="F17">
        <v>0.77905999999999997</v>
      </c>
      <c r="G17" s="3">
        <f t="shared" si="0"/>
        <v>4.2572062084257247</v>
      </c>
      <c r="H17" s="150">
        <f t="shared" si="1"/>
        <v>0.82800000000000007</v>
      </c>
      <c r="J17" s="2">
        <f t="shared" si="5"/>
        <v>-2.3429950106229986E-3</v>
      </c>
      <c r="K17">
        <v>22365</v>
      </c>
      <c r="L17">
        <v>21525</v>
      </c>
      <c r="N17">
        <v>1.91</v>
      </c>
      <c r="O17">
        <v>5.58</v>
      </c>
      <c r="P17">
        <v>4.4980000000000002</v>
      </c>
      <c r="Q17">
        <f t="shared" si="3"/>
        <v>1.0819999999999999</v>
      </c>
      <c r="R17">
        <f t="shared" si="4"/>
        <v>0.82800000000000007</v>
      </c>
    </row>
    <row r="18" spans="1:18">
      <c r="A18" s="1">
        <v>40562</v>
      </c>
      <c r="B18">
        <v>4.4980000000000002</v>
      </c>
      <c r="C18">
        <v>492.15</v>
      </c>
      <c r="D18">
        <v>0.20599999999999999</v>
      </c>
      <c r="E18" s="150">
        <f t="shared" si="2"/>
        <v>3.8444573183333428E-2</v>
      </c>
      <c r="F18">
        <v>0.78030999999999995</v>
      </c>
      <c r="G18" s="3">
        <f t="shared" si="0"/>
        <v>4.1811846689895367</v>
      </c>
      <c r="H18" s="150">
        <f t="shared" si="1"/>
        <v>0.79800000000000026</v>
      </c>
      <c r="J18" s="2">
        <f t="shared" si="5"/>
        <v>3.8680829987645139E-3</v>
      </c>
      <c r="K18">
        <v>22350</v>
      </c>
      <c r="L18">
        <v>21525</v>
      </c>
      <c r="N18">
        <v>1.89</v>
      </c>
      <c r="O18">
        <v>5.59</v>
      </c>
      <c r="P18">
        <v>4.4980000000000002</v>
      </c>
      <c r="Q18">
        <f t="shared" si="3"/>
        <v>1.0919999999999996</v>
      </c>
      <c r="R18">
        <f t="shared" si="4"/>
        <v>0.79800000000000026</v>
      </c>
    </row>
    <row r="19" spans="1:18">
      <c r="A19" s="1">
        <v>40563</v>
      </c>
      <c r="B19">
        <v>4.4980000000000002</v>
      </c>
      <c r="C19">
        <v>494.45</v>
      </c>
      <c r="D19">
        <v>0.22</v>
      </c>
      <c r="E19" s="150">
        <f t="shared" si="2"/>
        <v>4.1561081855828179E-2</v>
      </c>
      <c r="F19">
        <v>0.78030999999999995</v>
      </c>
      <c r="G19" s="3">
        <f t="shared" si="0"/>
        <v>4.1305036426987689</v>
      </c>
      <c r="H19" s="150">
        <f t="shared" si="1"/>
        <v>0.79800000000000004</v>
      </c>
      <c r="J19" s="2">
        <f t="shared" si="5"/>
        <v>4.6624856407795276E-3</v>
      </c>
      <c r="K19">
        <v>22340</v>
      </c>
      <c r="L19">
        <v>21525</v>
      </c>
      <c r="N19">
        <v>1.88</v>
      </c>
      <c r="O19">
        <v>5.58</v>
      </c>
      <c r="P19">
        <v>4.4980000000000002</v>
      </c>
      <c r="Q19">
        <f t="shared" si="3"/>
        <v>1.0819999999999999</v>
      </c>
      <c r="R19">
        <f t="shared" si="4"/>
        <v>0.79800000000000004</v>
      </c>
    </row>
    <row r="20" spans="1:18">
      <c r="A20" s="1">
        <v>40564</v>
      </c>
      <c r="B20">
        <v>4.4980000000000002</v>
      </c>
      <c r="C20">
        <v>493.15</v>
      </c>
      <c r="D20">
        <v>0.2165</v>
      </c>
      <c r="E20" s="150">
        <f t="shared" si="2"/>
        <v>4.0667163796874913E-2</v>
      </c>
      <c r="F20">
        <v>0.78063000000000005</v>
      </c>
      <c r="G20" s="3">
        <f t="shared" si="0"/>
        <v>4.1558441558441652</v>
      </c>
      <c r="H20" s="150">
        <f t="shared" si="1"/>
        <v>0.76800000000000002</v>
      </c>
      <c r="J20" s="2">
        <f t="shared" si="5"/>
        <v>-2.6326463159973197E-3</v>
      </c>
      <c r="K20">
        <v>22345</v>
      </c>
      <c r="L20">
        <v>21525</v>
      </c>
      <c r="N20">
        <v>1.84</v>
      </c>
      <c r="O20">
        <v>5.57</v>
      </c>
      <c r="P20">
        <v>4.4980000000000002</v>
      </c>
      <c r="Q20">
        <f t="shared" si="3"/>
        <v>1.0720000000000001</v>
      </c>
      <c r="R20">
        <f t="shared" si="4"/>
        <v>0.76800000000000002</v>
      </c>
    </row>
    <row r="21" spans="1:18">
      <c r="A21" s="1">
        <v>40567</v>
      </c>
      <c r="B21">
        <v>4.4980000000000002</v>
      </c>
      <c r="C21">
        <v>492.15</v>
      </c>
      <c r="D21">
        <v>0.2185</v>
      </c>
      <c r="E21" s="150">
        <f t="shared" si="2"/>
        <v>4.0321551364520966E-2</v>
      </c>
      <c r="F21">
        <v>0.78093999999999997</v>
      </c>
      <c r="G21" s="3">
        <f t="shared" si="0"/>
        <v>4.2318656952803284</v>
      </c>
      <c r="H21" s="150">
        <f t="shared" si="1"/>
        <v>0.73800000000000021</v>
      </c>
      <c r="J21" s="2">
        <f t="shared" si="5"/>
        <v>-2.0298393247821455E-3</v>
      </c>
      <c r="K21">
        <v>22360</v>
      </c>
      <c r="L21">
        <v>21525</v>
      </c>
      <c r="N21">
        <v>1.82</v>
      </c>
      <c r="O21">
        <v>5.58</v>
      </c>
      <c r="P21">
        <v>4.4980000000000002</v>
      </c>
      <c r="Q21">
        <f t="shared" si="3"/>
        <v>1.0819999999999999</v>
      </c>
      <c r="R21">
        <f t="shared" si="4"/>
        <v>0.73800000000000021</v>
      </c>
    </row>
    <row r="22" spans="1:18">
      <c r="A22" s="1">
        <v>40568</v>
      </c>
      <c r="B22">
        <v>4.7279999999999998</v>
      </c>
      <c r="C22">
        <v>492.7</v>
      </c>
      <c r="D22">
        <v>0.214</v>
      </c>
      <c r="E22" s="150">
        <f t="shared" si="2"/>
        <v>3.925606414583329E-2</v>
      </c>
      <c r="F22">
        <v>0.78093999999999997</v>
      </c>
      <c r="G22" s="3">
        <f t="shared" si="0"/>
        <v>4.2572062084257247</v>
      </c>
      <c r="H22" s="150">
        <f t="shared" si="1"/>
        <v>0.96799999999999953</v>
      </c>
      <c r="J22" s="2">
        <f t="shared" si="5"/>
        <v>1.116921474696991E-3</v>
      </c>
      <c r="K22">
        <v>22365</v>
      </c>
      <c r="L22">
        <v>21525</v>
      </c>
      <c r="N22">
        <v>1.81</v>
      </c>
      <c r="O22">
        <v>5.57</v>
      </c>
      <c r="P22">
        <v>4.7279999999999998</v>
      </c>
      <c r="Q22">
        <f t="shared" si="3"/>
        <v>0.84200000000000053</v>
      </c>
      <c r="R22">
        <f t="shared" si="4"/>
        <v>0.96799999999999953</v>
      </c>
    </row>
    <row r="23" spans="1:18">
      <c r="A23" s="1">
        <v>40569</v>
      </c>
      <c r="B23">
        <v>4.7880000000000003</v>
      </c>
      <c r="C23">
        <v>489.36</v>
      </c>
      <c r="D23">
        <v>0.2155</v>
      </c>
      <c r="E23" s="150">
        <f t="shared" si="2"/>
        <v>3.9546915690104129E-2</v>
      </c>
      <c r="F23">
        <v>0.78125</v>
      </c>
      <c r="G23" s="3">
        <f t="shared" si="0"/>
        <v>4.2572062084257247</v>
      </c>
      <c r="H23" s="150">
        <f t="shared" si="1"/>
        <v>0.9780000000000002</v>
      </c>
      <c r="J23" s="2">
        <f t="shared" si="5"/>
        <v>-6.8020546156079623E-3</v>
      </c>
      <c r="K23">
        <v>22365</v>
      </c>
      <c r="L23">
        <v>21525</v>
      </c>
      <c r="N23">
        <v>1.77</v>
      </c>
      <c r="O23">
        <v>5.58</v>
      </c>
      <c r="P23">
        <v>4.7880000000000003</v>
      </c>
      <c r="Q23">
        <f t="shared" si="3"/>
        <v>0.79199999999999982</v>
      </c>
      <c r="R23">
        <f t="shared" si="4"/>
        <v>0.9780000000000002</v>
      </c>
    </row>
    <row r="24" spans="1:18">
      <c r="A24" s="1">
        <v>40570</v>
      </c>
      <c r="B24">
        <v>4.7880000000000003</v>
      </c>
      <c r="C24">
        <v>485.3</v>
      </c>
      <c r="D24">
        <v>0.19700000000000001</v>
      </c>
      <c r="E24" s="150">
        <f t="shared" si="2"/>
        <v>3.5517692342836304E-2</v>
      </c>
      <c r="F24">
        <v>0.78125</v>
      </c>
      <c r="G24" s="3">
        <f t="shared" si="0"/>
        <v>4.3332277478618879</v>
      </c>
      <c r="H24" s="150">
        <f t="shared" si="1"/>
        <v>0.94800000000000018</v>
      </c>
      <c r="J24" s="2">
        <f t="shared" si="5"/>
        <v>-8.3311585231389575E-3</v>
      </c>
      <c r="K24">
        <v>22380</v>
      </c>
      <c r="L24">
        <v>21525</v>
      </c>
      <c r="N24">
        <v>1.82</v>
      </c>
      <c r="O24">
        <v>5.66</v>
      </c>
      <c r="P24">
        <v>4.7880000000000003</v>
      </c>
      <c r="Q24">
        <f t="shared" si="3"/>
        <v>0.87199999999999989</v>
      </c>
      <c r="R24">
        <f t="shared" si="4"/>
        <v>0.94800000000000018</v>
      </c>
    </row>
    <row r="25" spans="1:18">
      <c r="A25" s="1">
        <v>40571</v>
      </c>
      <c r="B25">
        <v>4.7880000000000003</v>
      </c>
      <c r="C25">
        <v>484.35</v>
      </c>
      <c r="D25">
        <v>0.19400000000000001</v>
      </c>
      <c r="E25" s="150">
        <f t="shared" si="2"/>
        <v>3.5154638863235388E-2</v>
      </c>
      <c r="F25">
        <v>0.78063000000000005</v>
      </c>
      <c r="G25" s="3">
        <f t="shared" si="0"/>
        <v>4.3078872347164916</v>
      </c>
      <c r="H25" s="150">
        <f t="shared" si="1"/>
        <v>0.92800000000000038</v>
      </c>
      <c r="J25" s="2">
        <f t="shared" si="5"/>
        <v>-1.9594705387765152E-3</v>
      </c>
      <c r="K25">
        <v>22375</v>
      </c>
      <c r="L25">
        <v>21525</v>
      </c>
      <c r="N25">
        <v>1.81</v>
      </c>
      <c r="O25">
        <v>5.67</v>
      </c>
      <c r="P25">
        <v>4.7880000000000003</v>
      </c>
      <c r="Q25">
        <f t="shared" si="3"/>
        <v>0.88199999999999967</v>
      </c>
      <c r="R25">
        <f t="shared" si="4"/>
        <v>0.92800000000000038</v>
      </c>
    </row>
    <row r="26" spans="1:18">
      <c r="A26" s="1">
        <v>40574</v>
      </c>
      <c r="B26">
        <v>4.74</v>
      </c>
      <c r="C26">
        <v>483.27</v>
      </c>
      <c r="D26">
        <v>0.20050000000000001</v>
      </c>
      <c r="E26" s="150">
        <f t="shared" si="2"/>
        <v>3.6576512805103482E-2</v>
      </c>
      <c r="F26">
        <v>0.78125</v>
      </c>
      <c r="G26" s="3">
        <f t="shared" si="0"/>
        <v>4.2825467215711202</v>
      </c>
      <c r="H26" s="150">
        <f t="shared" si="1"/>
        <v>0.8600000000000001</v>
      </c>
      <c r="J26" s="2">
        <f t="shared" si="5"/>
        <v>-2.2322821944101403E-3</v>
      </c>
      <c r="K26">
        <v>22370</v>
      </c>
      <c r="L26">
        <v>21525</v>
      </c>
      <c r="N26">
        <v>1.82</v>
      </c>
      <c r="O26">
        <v>5.7</v>
      </c>
      <c r="P26">
        <v>4.74</v>
      </c>
      <c r="Q26">
        <f t="shared" si="3"/>
        <v>0.96</v>
      </c>
      <c r="R26">
        <f t="shared" si="4"/>
        <v>0.8600000000000001</v>
      </c>
    </row>
    <row r="27" spans="1:18">
      <c r="A27" s="1">
        <v>40575</v>
      </c>
      <c r="B27">
        <v>4.74</v>
      </c>
      <c r="C27">
        <v>479.88</v>
      </c>
      <c r="D27">
        <v>0.21199999999999999</v>
      </c>
      <c r="E27" s="150">
        <f t="shared" si="2"/>
        <v>3.75516129999999E-2</v>
      </c>
      <c r="F27">
        <v>0.78549999999999998</v>
      </c>
      <c r="G27" s="3">
        <f t="shared" si="0"/>
        <v>4.4345898004434705</v>
      </c>
      <c r="H27" s="150">
        <f t="shared" si="1"/>
        <v>0.81999999999999984</v>
      </c>
      <c r="J27" s="2">
        <f t="shared" si="5"/>
        <v>-7.0394310312565924E-3</v>
      </c>
      <c r="K27">
        <v>22400</v>
      </c>
      <c r="L27">
        <v>21525</v>
      </c>
      <c r="N27">
        <v>1.81</v>
      </c>
      <c r="O27">
        <v>5.73</v>
      </c>
      <c r="P27">
        <v>4.74</v>
      </c>
      <c r="Q27">
        <f t="shared" si="3"/>
        <v>0.99000000000000021</v>
      </c>
      <c r="R27">
        <f t="shared" si="4"/>
        <v>0.81999999999999984</v>
      </c>
    </row>
    <row r="28" spans="1:18">
      <c r="A28" s="1">
        <v>40576</v>
      </c>
      <c r="B28">
        <v>4.74</v>
      </c>
      <c r="C28">
        <v>480.96</v>
      </c>
      <c r="D28">
        <v>0.22900000000000001</v>
      </c>
      <c r="E28" s="150">
        <f t="shared" si="2"/>
        <v>4.1060491737716739E-2</v>
      </c>
      <c r="F28">
        <v>0.78605000000000003</v>
      </c>
      <c r="G28" s="3">
        <f t="shared" si="0"/>
        <v>4.3839087741526797</v>
      </c>
      <c r="H28" s="150">
        <f t="shared" si="1"/>
        <v>0.8400000000000003</v>
      </c>
      <c r="J28" s="2">
        <f t="shared" si="5"/>
        <v>2.2480339178823487E-3</v>
      </c>
      <c r="K28">
        <v>22390</v>
      </c>
      <c r="L28">
        <v>21525</v>
      </c>
      <c r="N28">
        <v>1.81</v>
      </c>
      <c r="O28">
        <v>5.71</v>
      </c>
      <c r="P28">
        <v>4.74</v>
      </c>
      <c r="Q28">
        <f t="shared" si="3"/>
        <v>0.96999999999999975</v>
      </c>
      <c r="R28">
        <f t="shared" si="4"/>
        <v>0.8400000000000003</v>
      </c>
    </row>
    <row r="29" spans="1:18">
      <c r="A29" s="1">
        <v>40577</v>
      </c>
      <c r="B29">
        <v>4.74</v>
      </c>
      <c r="C29">
        <v>479.7</v>
      </c>
      <c r="D29">
        <v>0.23899999999999999</v>
      </c>
      <c r="E29" s="150">
        <f t="shared" si="2"/>
        <v>4.2992546083814996E-2</v>
      </c>
      <c r="F29">
        <v>0.78859999999999997</v>
      </c>
      <c r="G29" s="3">
        <f t="shared" si="0"/>
        <v>4.3839087741526797</v>
      </c>
      <c r="H29" s="150">
        <f t="shared" si="1"/>
        <v>0.82999999999999985</v>
      </c>
      <c r="J29" s="2">
        <f t="shared" si="5"/>
        <v>-2.6231980565914023E-3</v>
      </c>
      <c r="K29">
        <v>22390</v>
      </c>
      <c r="L29">
        <v>21525</v>
      </c>
      <c r="N29">
        <v>1.82</v>
      </c>
      <c r="O29">
        <v>5.73</v>
      </c>
      <c r="P29">
        <v>4.74</v>
      </c>
      <c r="Q29">
        <f t="shared" si="3"/>
        <v>0.99000000000000021</v>
      </c>
      <c r="R29">
        <f t="shared" si="4"/>
        <v>0.82999999999999985</v>
      </c>
    </row>
    <row r="30" spans="1:18">
      <c r="A30" s="1">
        <v>40578</v>
      </c>
      <c r="B30">
        <v>4.74</v>
      </c>
      <c r="C30">
        <v>479.1</v>
      </c>
      <c r="D30">
        <v>0.2515</v>
      </c>
      <c r="E30" s="150">
        <f t="shared" si="2"/>
        <v>4.4874359062499883E-2</v>
      </c>
      <c r="F30">
        <v>0.79125000000000001</v>
      </c>
      <c r="G30" s="3">
        <f t="shared" si="0"/>
        <v>4.4345898004434705</v>
      </c>
      <c r="H30" s="150">
        <f t="shared" si="1"/>
        <v>0.8400000000000003</v>
      </c>
      <c r="J30" s="2">
        <f t="shared" si="5"/>
        <v>-1.2515646189416845E-3</v>
      </c>
      <c r="K30">
        <v>22400</v>
      </c>
      <c r="L30">
        <v>21525</v>
      </c>
      <c r="N30">
        <v>1.81</v>
      </c>
      <c r="O30">
        <v>5.71</v>
      </c>
      <c r="P30">
        <v>4.74</v>
      </c>
      <c r="Q30">
        <f t="shared" si="3"/>
        <v>0.96999999999999975</v>
      </c>
      <c r="R30">
        <f t="shared" si="4"/>
        <v>0.8400000000000003</v>
      </c>
    </row>
    <row r="31" spans="1:18">
      <c r="A31" s="1">
        <v>40581</v>
      </c>
      <c r="B31">
        <v>4.7750000000000004</v>
      </c>
      <c r="C31">
        <v>479.1</v>
      </c>
      <c r="D31">
        <v>0.25600000000000001</v>
      </c>
      <c r="E31" s="150">
        <f t="shared" si="2"/>
        <v>4.4741215642458039E-2</v>
      </c>
      <c r="F31">
        <v>0.79274999999999995</v>
      </c>
      <c r="G31" s="3">
        <f t="shared" si="0"/>
        <v>4.53595185302503</v>
      </c>
      <c r="H31" s="150">
        <f t="shared" si="1"/>
        <v>0.86500000000000021</v>
      </c>
      <c r="J31" s="2">
        <f t="shared" si="5"/>
        <v>0</v>
      </c>
      <c r="K31">
        <v>22420</v>
      </c>
      <c r="L31">
        <v>21525</v>
      </c>
      <c r="N31">
        <v>1.79</v>
      </c>
      <c r="O31">
        <v>5.7</v>
      </c>
      <c r="P31">
        <v>4.7750000000000004</v>
      </c>
      <c r="Q31">
        <f t="shared" si="3"/>
        <v>0.92499999999999982</v>
      </c>
      <c r="R31">
        <f t="shared" si="4"/>
        <v>0.86500000000000021</v>
      </c>
    </row>
    <row r="32" spans="1:18">
      <c r="A32" s="1">
        <v>40582</v>
      </c>
      <c r="B32">
        <v>4.7530000000000001</v>
      </c>
      <c r="C32">
        <v>479.21</v>
      </c>
      <c r="D32">
        <v>0.27750000000000002</v>
      </c>
      <c r="E32" s="150">
        <f t="shared" si="2"/>
        <v>4.7210634808084191E-2</v>
      </c>
      <c r="F32">
        <v>0.79325000000000001</v>
      </c>
      <c r="G32" s="3">
        <f t="shared" si="0"/>
        <v>4.6626544187519849</v>
      </c>
      <c r="H32" s="150">
        <f t="shared" si="1"/>
        <v>0.76299999999999968</v>
      </c>
      <c r="J32" s="2">
        <f t="shared" si="5"/>
        <v>2.2957080794963662E-4</v>
      </c>
      <c r="K32">
        <v>22445</v>
      </c>
      <c r="L32">
        <v>21525</v>
      </c>
      <c r="N32">
        <v>1.74</v>
      </c>
      <c r="O32">
        <v>5.73</v>
      </c>
      <c r="P32">
        <v>4.7530000000000001</v>
      </c>
      <c r="Q32">
        <f t="shared" si="3"/>
        <v>0.97700000000000031</v>
      </c>
      <c r="R32">
        <f t="shared" si="4"/>
        <v>0.76299999999999968</v>
      </c>
    </row>
    <row r="33" spans="1:18">
      <c r="A33" s="1">
        <v>40583</v>
      </c>
      <c r="B33">
        <v>4.7530000000000001</v>
      </c>
      <c r="C33">
        <v>476.5</v>
      </c>
      <c r="D33">
        <v>0.26600000000000001</v>
      </c>
      <c r="E33" s="150">
        <f t="shared" si="2"/>
        <v>4.6595127638888782E-2</v>
      </c>
      <c r="F33">
        <v>0.79900000000000004</v>
      </c>
      <c r="G33" s="3">
        <f t="shared" si="0"/>
        <v>4.5612923661704263</v>
      </c>
      <c r="H33" s="150">
        <f t="shared" si="1"/>
        <v>0.78300000000000014</v>
      </c>
      <c r="J33" s="2">
        <f t="shared" si="5"/>
        <v>-5.6711916027692129E-3</v>
      </c>
      <c r="K33">
        <v>22425</v>
      </c>
      <c r="L33">
        <v>21525</v>
      </c>
      <c r="N33">
        <v>1.74</v>
      </c>
      <c r="O33">
        <v>5.71</v>
      </c>
      <c r="P33">
        <v>4.7530000000000001</v>
      </c>
      <c r="Q33">
        <f t="shared" si="3"/>
        <v>0.95699999999999985</v>
      </c>
      <c r="R33">
        <f t="shared" si="4"/>
        <v>0.78300000000000014</v>
      </c>
    </row>
    <row r="34" spans="1:18">
      <c r="A34" s="1">
        <v>40584</v>
      </c>
      <c r="B34">
        <v>4.7530000000000001</v>
      </c>
      <c r="C34">
        <v>474.05</v>
      </c>
      <c r="D34">
        <v>0.26900000000000002</v>
      </c>
      <c r="E34" s="150">
        <f t="shared" si="2"/>
        <v>4.7002687569444333E-2</v>
      </c>
      <c r="F34">
        <v>0.79700000000000004</v>
      </c>
      <c r="G34" s="3">
        <f t="shared" si="0"/>
        <v>4.5612923661704263</v>
      </c>
      <c r="H34" s="150">
        <f t="shared" si="1"/>
        <v>0.70300000000000029</v>
      </c>
      <c r="J34" s="2">
        <f t="shared" si="5"/>
        <v>-5.1549217302886384E-3</v>
      </c>
      <c r="K34">
        <v>22425</v>
      </c>
      <c r="L34">
        <v>21525</v>
      </c>
      <c r="N34">
        <v>1.75</v>
      </c>
      <c r="O34">
        <v>5.8</v>
      </c>
      <c r="P34">
        <v>4.7530000000000001</v>
      </c>
      <c r="Q34">
        <f t="shared" si="3"/>
        <v>1.0469999999999997</v>
      </c>
      <c r="R34">
        <f t="shared" si="4"/>
        <v>0.70300000000000029</v>
      </c>
    </row>
    <row r="35" spans="1:18">
      <c r="A35" s="1">
        <v>40585</v>
      </c>
      <c r="B35">
        <v>4.7530000000000001</v>
      </c>
      <c r="C35">
        <v>472.81</v>
      </c>
      <c r="D35">
        <v>0.26900000000000002</v>
      </c>
      <c r="E35" s="150">
        <f t="shared" si="2"/>
        <v>4.6457011298076965E-2</v>
      </c>
      <c r="F35">
        <v>0.79649999999999999</v>
      </c>
      <c r="G35" s="3">
        <f t="shared" si="0"/>
        <v>4.6119733924611932</v>
      </c>
      <c r="H35" s="150">
        <f t="shared" si="1"/>
        <v>0.67300000000000004</v>
      </c>
      <c r="J35" s="2">
        <f t="shared" si="5"/>
        <v>-2.619184903533754E-3</v>
      </c>
      <c r="K35">
        <v>22435</v>
      </c>
      <c r="L35">
        <v>21525</v>
      </c>
      <c r="N35">
        <v>1.75</v>
      </c>
      <c r="O35">
        <v>5.83</v>
      </c>
      <c r="P35">
        <v>4.7530000000000001</v>
      </c>
      <c r="Q35">
        <f t="shared" si="3"/>
        <v>1.077</v>
      </c>
      <c r="R35">
        <f t="shared" si="4"/>
        <v>0.67300000000000004</v>
      </c>
    </row>
    <row r="36" spans="1:18">
      <c r="A36" s="1">
        <v>40588</v>
      </c>
      <c r="B36">
        <v>4.7530000000000001</v>
      </c>
      <c r="C36">
        <v>469.45</v>
      </c>
      <c r="D36">
        <v>0.26950000000000002</v>
      </c>
      <c r="E36" s="150">
        <f t="shared" si="2"/>
        <v>4.6347142844945351E-2</v>
      </c>
      <c r="F36">
        <v>0.79749999999999999</v>
      </c>
      <c r="G36" s="3">
        <f t="shared" si="0"/>
        <v>4.6373139056065895</v>
      </c>
      <c r="H36" s="150">
        <f t="shared" si="1"/>
        <v>0.64300000000000002</v>
      </c>
      <c r="J36" s="2">
        <f t="shared" si="5"/>
        <v>-7.1318197558779186E-3</v>
      </c>
      <c r="K36">
        <v>22440</v>
      </c>
      <c r="L36">
        <v>21525</v>
      </c>
      <c r="N36">
        <v>1.72</v>
      </c>
      <c r="O36">
        <v>5.83</v>
      </c>
      <c r="P36">
        <v>4.7530000000000001</v>
      </c>
      <c r="Q36">
        <f t="shared" si="3"/>
        <v>1.077</v>
      </c>
      <c r="R36">
        <f t="shared" si="4"/>
        <v>0.64300000000000002</v>
      </c>
    </row>
    <row r="37" spans="1:18">
      <c r="A37" s="1">
        <v>40589</v>
      </c>
      <c r="B37">
        <v>4.6500000000000004</v>
      </c>
      <c r="C37">
        <v>472.55</v>
      </c>
      <c r="D37">
        <v>0.27200000000000002</v>
      </c>
      <c r="E37" s="150">
        <f t="shared" si="2"/>
        <v>4.68503975409836E-2</v>
      </c>
      <c r="F37">
        <v>0.79874999999999996</v>
      </c>
      <c r="G37" s="3">
        <f t="shared" si="0"/>
        <v>4.6373139056065895</v>
      </c>
      <c r="H37" s="150">
        <f t="shared" si="1"/>
        <v>0.58000000000000029</v>
      </c>
      <c r="J37" s="2">
        <f t="shared" si="5"/>
        <v>6.5817647365086756E-3</v>
      </c>
      <c r="K37">
        <v>22440</v>
      </c>
      <c r="L37">
        <v>21525</v>
      </c>
      <c r="N37">
        <v>1.76</v>
      </c>
      <c r="O37">
        <v>5.83</v>
      </c>
      <c r="P37">
        <v>4.6500000000000004</v>
      </c>
      <c r="Q37">
        <f t="shared" si="3"/>
        <v>1.1799999999999997</v>
      </c>
      <c r="R37">
        <f t="shared" si="4"/>
        <v>0.58000000000000029</v>
      </c>
    </row>
    <row r="38" spans="1:18">
      <c r="A38" s="1">
        <v>40590</v>
      </c>
      <c r="B38">
        <v>4.6500000000000004</v>
      </c>
      <c r="C38">
        <v>474.05</v>
      </c>
      <c r="D38">
        <v>0.26200000000000001</v>
      </c>
      <c r="E38" s="150">
        <f t="shared" si="2"/>
        <v>4.4584199222972881E-2</v>
      </c>
      <c r="F38">
        <v>0.79774999999999996</v>
      </c>
      <c r="G38" s="3">
        <f t="shared" si="0"/>
        <v>4.6879949318973804</v>
      </c>
      <c r="H38" s="150">
        <f t="shared" si="1"/>
        <v>0.6100000000000001</v>
      </c>
      <c r="J38" s="2">
        <f t="shared" si="5"/>
        <v>3.1692399229029987E-3</v>
      </c>
      <c r="K38">
        <v>22450</v>
      </c>
      <c r="L38">
        <v>21525</v>
      </c>
      <c r="N38">
        <v>1.78</v>
      </c>
      <c r="O38">
        <v>5.82</v>
      </c>
      <c r="P38">
        <v>4.6500000000000004</v>
      </c>
      <c r="Q38">
        <f t="shared" si="3"/>
        <v>1.17</v>
      </c>
      <c r="R38">
        <f t="shared" si="4"/>
        <v>0.6100000000000001</v>
      </c>
    </row>
    <row r="39" spans="1:18">
      <c r="A39" s="1">
        <v>40591</v>
      </c>
      <c r="B39">
        <v>4.6929999999999996</v>
      </c>
      <c r="C39">
        <v>469.85</v>
      </c>
      <c r="D39">
        <v>0.24049999999999999</v>
      </c>
      <c r="E39" s="150">
        <f t="shared" si="2"/>
        <v>4.060349135584685E-2</v>
      </c>
      <c r="F39">
        <v>0.79574999999999996</v>
      </c>
      <c r="G39" s="3">
        <f t="shared" si="0"/>
        <v>4.7133354450427527</v>
      </c>
      <c r="H39" s="150">
        <f t="shared" si="1"/>
        <v>0.65300000000000002</v>
      </c>
      <c r="J39" s="2">
        <f t="shared" si="5"/>
        <v>-8.8993065348941559E-3</v>
      </c>
      <c r="K39">
        <v>22455</v>
      </c>
      <c r="L39">
        <v>21525</v>
      </c>
      <c r="N39">
        <v>1.77</v>
      </c>
      <c r="O39">
        <v>5.81</v>
      </c>
      <c r="P39">
        <v>4.6929999999999996</v>
      </c>
      <c r="Q39">
        <f t="shared" si="3"/>
        <v>1.117</v>
      </c>
      <c r="R39">
        <f t="shared" si="4"/>
        <v>0.65300000000000002</v>
      </c>
    </row>
    <row r="40" spans="1:18">
      <c r="A40" s="1">
        <v>40592</v>
      </c>
      <c r="B40">
        <v>4.6929999999999996</v>
      </c>
      <c r="C40">
        <v>468.73</v>
      </c>
      <c r="D40">
        <v>0.23100000000000001</v>
      </c>
      <c r="E40" s="150">
        <f t="shared" si="2"/>
        <v>3.8962853830645246E-2</v>
      </c>
      <c r="F40">
        <v>0.79500000000000004</v>
      </c>
      <c r="G40" s="3">
        <f t="shared" si="0"/>
        <v>4.7133354450427527</v>
      </c>
      <c r="H40" s="150">
        <f t="shared" si="1"/>
        <v>0.64299999999999935</v>
      </c>
      <c r="J40" s="2">
        <f t="shared" si="5"/>
        <v>-2.3865851213681504E-3</v>
      </c>
      <c r="K40">
        <v>22455</v>
      </c>
      <c r="L40">
        <v>21525</v>
      </c>
      <c r="N40">
        <v>1.77</v>
      </c>
      <c r="O40">
        <v>5.82</v>
      </c>
      <c r="P40">
        <v>4.6929999999999996</v>
      </c>
      <c r="Q40">
        <f t="shared" si="3"/>
        <v>1.1270000000000007</v>
      </c>
      <c r="R40">
        <f t="shared" si="4"/>
        <v>0.64299999999999935</v>
      </c>
    </row>
    <row r="41" spans="1:18">
      <c r="A41" s="1">
        <v>40595</v>
      </c>
      <c r="B41">
        <v>4.6929999999999996</v>
      </c>
      <c r="C41">
        <v>468.25</v>
      </c>
      <c r="D41">
        <v>0.222</v>
      </c>
      <c r="E41" s="150">
        <f t="shared" si="2"/>
        <v>3.9078966532846794E-2</v>
      </c>
      <c r="F41">
        <v>0.79300000000000004</v>
      </c>
      <c r="G41" s="3">
        <f t="shared" si="0"/>
        <v>4.5048785988756688</v>
      </c>
      <c r="H41" s="150">
        <f t="shared" si="1"/>
        <v>0.60299999999999998</v>
      </c>
      <c r="J41" s="2">
        <f t="shared" si="5"/>
        <v>-1.0245683835079663E-3</v>
      </c>
      <c r="K41">
        <v>22455</v>
      </c>
      <c r="L41">
        <v>21564.5</v>
      </c>
      <c r="N41">
        <v>1.76</v>
      </c>
      <c r="O41">
        <v>5.85</v>
      </c>
      <c r="P41">
        <v>4.6929999999999996</v>
      </c>
      <c r="Q41">
        <f t="shared" si="3"/>
        <v>1.157</v>
      </c>
      <c r="R41">
        <f t="shared" si="4"/>
        <v>0.60299999999999998</v>
      </c>
    </row>
    <row r="42" spans="1:18">
      <c r="A42" s="1">
        <v>40596</v>
      </c>
      <c r="B42">
        <v>4.6929999999999996</v>
      </c>
      <c r="C42">
        <v>471.6</v>
      </c>
      <c r="D42">
        <v>0.22500000000000001</v>
      </c>
      <c r="E42" s="150">
        <f t="shared" si="2"/>
        <v>4.0343613749999993E-2</v>
      </c>
      <c r="F42">
        <v>0.79274999999999995</v>
      </c>
      <c r="G42" s="3">
        <f t="shared" si="0"/>
        <v>4.4212387890016425</v>
      </c>
      <c r="H42" s="150">
        <f t="shared" si="1"/>
        <v>0.63299999999999956</v>
      </c>
      <c r="J42" s="2">
        <f t="shared" si="5"/>
        <v>7.1288273390179985E-3</v>
      </c>
      <c r="K42">
        <v>22465</v>
      </c>
      <c r="L42">
        <v>21590</v>
      </c>
      <c r="N42">
        <v>1.77</v>
      </c>
      <c r="O42">
        <v>5.83</v>
      </c>
      <c r="P42">
        <v>4.6929999999999996</v>
      </c>
      <c r="Q42">
        <f t="shared" si="3"/>
        <v>1.1370000000000005</v>
      </c>
      <c r="R42">
        <f t="shared" si="4"/>
        <v>0.63299999999999956</v>
      </c>
    </row>
    <row r="43" spans="1:18">
      <c r="A43" s="1">
        <v>40597</v>
      </c>
      <c r="B43">
        <v>4.6929999999999996</v>
      </c>
      <c r="C43">
        <v>476.26</v>
      </c>
      <c r="D43">
        <v>0.2165</v>
      </c>
      <c r="E43" s="150">
        <f t="shared" si="2"/>
        <v>3.821340294358605E-2</v>
      </c>
      <c r="F43">
        <v>0.79374999999999996</v>
      </c>
      <c r="G43" s="3">
        <f t="shared" si="0"/>
        <v>4.4970314539559668</v>
      </c>
      <c r="H43" s="150">
        <f t="shared" si="1"/>
        <v>0.60299999999999976</v>
      </c>
      <c r="J43" s="2">
        <f t="shared" si="5"/>
        <v>9.8327549325810237E-3</v>
      </c>
      <c r="K43">
        <v>22480</v>
      </c>
      <c r="L43">
        <v>21590</v>
      </c>
      <c r="N43">
        <v>1.79</v>
      </c>
      <c r="O43">
        <v>5.88</v>
      </c>
      <c r="P43">
        <v>4.6929999999999996</v>
      </c>
      <c r="Q43">
        <f t="shared" si="3"/>
        <v>1.1870000000000003</v>
      </c>
      <c r="R43">
        <f t="shared" si="4"/>
        <v>0.60299999999999976</v>
      </c>
    </row>
    <row r="44" spans="1:18">
      <c r="A44" s="1">
        <v>40598</v>
      </c>
      <c r="B44">
        <v>4.6929999999999996</v>
      </c>
      <c r="C44">
        <v>478.62</v>
      </c>
      <c r="D44">
        <v>0.215</v>
      </c>
      <c r="E44" s="150">
        <f t="shared" si="2"/>
        <v>3.7408798090277702E-2</v>
      </c>
      <c r="F44">
        <v>0.79125000000000001</v>
      </c>
      <c r="G44" s="3">
        <f t="shared" si="0"/>
        <v>4.5475598972588411</v>
      </c>
      <c r="H44" s="150">
        <f t="shared" si="1"/>
        <v>0.60299999999999954</v>
      </c>
      <c r="J44" s="2">
        <f t="shared" si="5"/>
        <v>4.9430395552962523E-3</v>
      </c>
      <c r="K44">
        <v>22490</v>
      </c>
      <c r="L44">
        <v>21590</v>
      </c>
      <c r="N44">
        <v>1.78</v>
      </c>
      <c r="O44">
        <v>5.87</v>
      </c>
      <c r="P44">
        <v>4.6929999999999996</v>
      </c>
      <c r="Q44">
        <f t="shared" si="3"/>
        <v>1.1770000000000005</v>
      </c>
      <c r="R44">
        <f t="shared" si="4"/>
        <v>0.60299999999999954</v>
      </c>
    </row>
    <row r="45" spans="1:18">
      <c r="A45" s="1">
        <v>40599</v>
      </c>
      <c r="B45">
        <v>4.6929999999999996</v>
      </c>
      <c r="C45">
        <v>474.8</v>
      </c>
      <c r="D45">
        <v>0.21229999999999999</v>
      </c>
      <c r="E45" s="150">
        <f t="shared" si="2"/>
        <v>3.7226774854981458E-2</v>
      </c>
      <c r="F45">
        <v>0.79225000000000001</v>
      </c>
      <c r="G45" s="3">
        <f t="shared" si="0"/>
        <v>4.5181103024693856</v>
      </c>
      <c r="H45" s="150">
        <f t="shared" si="1"/>
        <v>0.56299999999999972</v>
      </c>
      <c r="J45" s="2">
        <f t="shared" si="5"/>
        <v>-8.0133004155802049E-3</v>
      </c>
      <c r="K45">
        <v>22505</v>
      </c>
      <c r="L45">
        <v>21610</v>
      </c>
      <c r="N45">
        <v>1.75</v>
      </c>
      <c r="O45">
        <v>5.88</v>
      </c>
      <c r="P45">
        <v>4.6929999999999996</v>
      </c>
      <c r="Q45">
        <f t="shared" si="3"/>
        <v>1.1870000000000003</v>
      </c>
      <c r="R45">
        <f t="shared" si="4"/>
        <v>0.56299999999999972</v>
      </c>
    </row>
    <row r="46" spans="1:18">
      <c r="A46" s="1">
        <v>40602</v>
      </c>
      <c r="B46">
        <v>4.6929999999999996</v>
      </c>
      <c r="C46">
        <v>475.85</v>
      </c>
      <c r="D46">
        <v>0.20599999999999999</v>
      </c>
      <c r="E46" s="150">
        <f t="shared" si="2"/>
        <v>3.4658835483870915E-2</v>
      </c>
      <c r="F46">
        <v>0.79025000000000001</v>
      </c>
      <c r="G46" s="3">
        <f t="shared" si="0"/>
        <v>4.6969696969697043</v>
      </c>
      <c r="H46" s="150">
        <f t="shared" si="1"/>
        <v>0.48299999999999943</v>
      </c>
      <c r="J46" s="2">
        <f t="shared" si="5"/>
        <v>2.2090157828393658E-3</v>
      </c>
      <c r="K46">
        <v>22530</v>
      </c>
      <c r="L46">
        <v>21600</v>
      </c>
      <c r="N46">
        <v>1.7</v>
      </c>
      <c r="O46">
        <v>5.91</v>
      </c>
      <c r="P46">
        <v>4.6929999999999996</v>
      </c>
      <c r="Q46">
        <f t="shared" si="3"/>
        <v>1.2170000000000005</v>
      </c>
      <c r="R46">
        <f t="shared" si="4"/>
        <v>0.48299999999999943</v>
      </c>
    </row>
    <row r="47" spans="1:18">
      <c r="A47" s="1">
        <v>40603</v>
      </c>
      <c r="B47">
        <v>4.8840000000000003</v>
      </c>
      <c r="C47">
        <v>476.1</v>
      </c>
      <c r="D47">
        <v>0.20250000000000001</v>
      </c>
      <c r="E47" s="150">
        <f t="shared" si="2"/>
        <v>3.364354388297873E-2</v>
      </c>
      <c r="F47">
        <v>0.78874999999999995</v>
      </c>
      <c r="G47" s="3">
        <f t="shared" si="0"/>
        <v>4.7474747474747474</v>
      </c>
      <c r="H47" s="150">
        <f t="shared" si="1"/>
        <v>0.63400000000000034</v>
      </c>
      <c r="J47" s="2">
        <f t="shared" si="5"/>
        <v>5.2523768212074608E-4</v>
      </c>
      <c r="K47">
        <v>22540</v>
      </c>
      <c r="L47">
        <v>21600</v>
      </c>
      <c r="N47">
        <v>1.67</v>
      </c>
      <c r="O47">
        <v>5.92</v>
      </c>
      <c r="P47">
        <v>4.8840000000000003</v>
      </c>
      <c r="Q47">
        <f t="shared" si="3"/>
        <v>1.0359999999999996</v>
      </c>
      <c r="R47">
        <f t="shared" si="4"/>
        <v>0.63400000000000034</v>
      </c>
    </row>
    <row r="48" spans="1:18">
      <c r="A48" s="1">
        <v>40604</v>
      </c>
      <c r="B48">
        <v>4.8840000000000003</v>
      </c>
      <c r="C48">
        <v>476.83</v>
      </c>
      <c r="D48">
        <v>0.21299999999999999</v>
      </c>
      <c r="E48" s="150">
        <f t="shared" si="2"/>
        <v>3.4802710666972748E-2</v>
      </c>
      <c r="F48">
        <v>0.78625</v>
      </c>
      <c r="G48" s="3">
        <f t="shared" si="0"/>
        <v>4.8120174202099637</v>
      </c>
      <c r="H48" s="150">
        <f t="shared" si="1"/>
        <v>0.59400000000000053</v>
      </c>
      <c r="J48" s="2">
        <f t="shared" si="5"/>
        <v>1.5321170344075904E-3</v>
      </c>
      <c r="K48">
        <v>22558</v>
      </c>
      <c r="L48">
        <v>21605</v>
      </c>
      <c r="N48">
        <v>1.64</v>
      </c>
      <c r="O48">
        <v>5.93</v>
      </c>
      <c r="P48">
        <v>4.8840000000000003</v>
      </c>
      <c r="Q48">
        <f t="shared" si="3"/>
        <v>1.0459999999999994</v>
      </c>
      <c r="R48">
        <f t="shared" si="4"/>
        <v>0.59400000000000053</v>
      </c>
    </row>
    <row r="49" spans="1:18">
      <c r="A49" s="1">
        <v>40605</v>
      </c>
      <c r="B49">
        <v>4.9850000000000003</v>
      </c>
      <c r="C49">
        <v>473.25</v>
      </c>
      <c r="D49">
        <v>0.23400000000000001</v>
      </c>
      <c r="E49" s="150">
        <f t="shared" si="2"/>
        <v>3.8812032187499935E-2</v>
      </c>
      <c r="F49">
        <v>0.78725000000000001</v>
      </c>
      <c r="G49" s="3">
        <f t="shared" si="0"/>
        <v>4.7463760493151916</v>
      </c>
      <c r="H49" s="150">
        <f t="shared" si="1"/>
        <v>0.63500000000000023</v>
      </c>
      <c r="J49" s="2">
        <f t="shared" si="5"/>
        <v>-7.5362431454486156E-3</v>
      </c>
      <c r="K49">
        <v>22545</v>
      </c>
      <c r="L49">
        <v>21605</v>
      </c>
      <c r="N49">
        <v>1.6</v>
      </c>
      <c r="O49">
        <v>5.95</v>
      </c>
      <c r="P49">
        <v>4.9850000000000003</v>
      </c>
      <c r="Q49">
        <f t="shared" si="3"/>
        <v>0.96499999999999986</v>
      </c>
      <c r="R49">
        <f t="shared" si="4"/>
        <v>0.63500000000000023</v>
      </c>
    </row>
    <row r="50" spans="1:18">
      <c r="A50" s="1">
        <v>40606</v>
      </c>
      <c r="B50">
        <v>5.0549999999999997</v>
      </c>
      <c r="C50">
        <v>474.05</v>
      </c>
      <c r="D50">
        <v>0.21</v>
      </c>
      <c r="E50" s="150">
        <f t="shared" si="2"/>
        <v>3.4297625161424712E-2</v>
      </c>
      <c r="F50">
        <v>0.79200000000000004</v>
      </c>
      <c r="G50" s="3">
        <f t="shared" si="0"/>
        <v>4.8493153452229025</v>
      </c>
      <c r="H50" s="150">
        <f t="shared" si="1"/>
        <v>0.6749999999999996</v>
      </c>
      <c r="J50" s="2">
        <f t="shared" si="5"/>
        <v>1.6890112745359576E-3</v>
      </c>
      <c r="K50">
        <v>22561</v>
      </c>
      <c r="L50">
        <v>21600.799999999999</v>
      </c>
      <c r="N50">
        <v>1.57</v>
      </c>
      <c r="O50">
        <v>5.95</v>
      </c>
      <c r="P50">
        <v>5.0549999999999997</v>
      </c>
      <c r="Q50">
        <f t="shared" si="3"/>
        <v>0.89500000000000046</v>
      </c>
      <c r="R50">
        <f t="shared" si="4"/>
        <v>0.6749999999999996</v>
      </c>
    </row>
    <row r="51" spans="1:18">
      <c r="A51" s="1">
        <v>40609</v>
      </c>
      <c r="B51">
        <v>5.0549999999999997</v>
      </c>
      <c r="C51">
        <v>473.85</v>
      </c>
      <c r="D51">
        <v>0.21299999999999999</v>
      </c>
      <c r="E51" s="150">
        <f t="shared" si="2"/>
        <v>3.4596764424306994E-2</v>
      </c>
      <c r="F51">
        <v>0.78649999999999998</v>
      </c>
      <c r="G51" s="3">
        <f t="shared" si="0"/>
        <v>4.8422013673134305</v>
      </c>
      <c r="H51" s="150">
        <f t="shared" si="1"/>
        <v>0.6449999999999998</v>
      </c>
      <c r="J51" s="2">
        <f t="shared" si="5"/>
        <v>-4.2198544776424131E-4</v>
      </c>
      <c r="K51">
        <v>22568.5</v>
      </c>
      <c r="L51">
        <v>21609.33</v>
      </c>
      <c r="N51">
        <v>1.55</v>
      </c>
      <c r="O51">
        <v>5.96</v>
      </c>
      <c r="P51">
        <v>5.0549999999999997</v>
      </c>
      <c r="Q51">
        <f t="shared" si="3"/>
        <v>0.90500000000000025</v>
      </c>
      <c r="R51">
        <f t="shared" si="4"/>
        <v>0.6449999999999998</v>
      </c>
    </row>
    <row r="52" spans="1:18">
      <c r="A52" s="1">
        <v>40610</v>
      </c>
      <c r="B52">
        <v>5.0549999999999997</v>
      </c>
      <c r="C52">
        <v>475.26</v>
      </c>
      <c r="D52">
        <v>0.224</v>
      </c>
      <c r="E52" s="150">
        <f t="shared" si="2"/>
        <v>3.5870251546391757E-2</v>
      </c>
      <c r="F52">
        <v>0.78449999999999998</v>
      </c>
      <c r="G52" s="3">
        <f t="shared" si="0"/>
        <v>4.8989898989898979</v>
      </c>
      <c r="H52" s="150">
        <f t="shared" si="1"/>
        <v>0.62499999999999933</v>
      </c>
      <c r="J52" s="2">
        <f t="shared" si="5"/>
        <v>2.9712067880394407E-3</v>
      </c>
      <c r="K52">
        <v>22570</v>
      </c>
      <c r="L52">
        <v>21600</v>
      </c>
      <c r="N52">
        <v>1.55</v>
      </c>
      <c r="O52">
        <v>5.98</v>
      </c>
      <c r="P52">
        <v>5.0549999999999997</v>
      </c>
      <c r="Q52">
        <f t="shared" si="3"/>
        <v>0.92500000000000071</v>
      </c>
      <c r="R52">
        <f t="shared" si="4"/>
        <v>0.62499999999999933</v>
      </c>
    </row>
    <row r="53" spans="1:18">
      <c r="A53" s="1">
        <v>40611</v>
      </c>
      <c r="B53">
        <v>5.0549999999999997</v>
      </c>
      <c r="C53">
        <v>477.83</v>
      </c>
      <c r="D53">
        <v>0.2155</v>
      </c>
      <c r="E53" s="150">
        <f t="shared" si="2"/>
        <v>4.0647316117594388E-2</v>
      </c>
      <c r="F53">
        <v>0.78549999999999998</v>
      </c>
      <c r="G53" s="3">
        <f t="shared" si="0"/>
        <v>4.1644877489642758</v>
      </c>
      <c r="H53" s="150">
        <f t="shared" si="1"/>
        <v>0.49500000000000011</v>
      </c>
      <c r="J53" s="2">
        <f t="shared" si="5"/>
        <v>5.3929979937085478E-3</v>
      </c>
      <c r="K53">
        <v>22590.5</v>
      </c>
      <c r="L53">
        <v>21759.83</v>
      </c>
      <c r="N53">
        <v>1.58</v>
      </c>
      <c r="O53">
        <v>6.14</v>
      </c>
      <c r="P53">
        <v>5.0549999999999997</v>
      </c>
      <c r="Q53">
        <f t="shared" si="3"/>
        <v>1.085</v>
      </c>
      <c r="R53">
        <f t="shared" si="4"/>
        <v>0.49500000000000011</v>
      </c>
    </row>
    <row r="54" spans="1:18">
      <c r="A54" s="1">
        <v>40612</v>
      </c>
      <c r="B54">
        <v>5.12</v>
      </c>
      <c r="C54">
        <v>481.75</v>
      </c>
      <c r="D54">
        <v>0.20599999999999999</v>
      </c>
      <c r="E54" s="150">
        <f t="shared" si="2"/>
        <v>4.0085569321946159E-2</v>
      </c>
      <c r="F54">
        <v>0.78549999999999998</v>
      </c>
      <c r="G54" s="3">
        <f t="shared" si="0"/>
        <v>4.0366895802427871</v>
      </c>
      <c r="H54" s="150">
        <f t="shared" si="1"/>
        <v>0.56000000000000028</v>
      </c>
      <c r="J54" s="2">
        <f t="shared" si="5"/>
        <v>8.1702865965238534E-3</v>
      </c>
      <c r="K54">
        <v>22560</v>
      </c>
      <c r="L54">
        <v>21755</v>
      </c>
      <c r="N54">
        <v>1.57</v>
      </c>
      <c r="O54">
        <v>6.13</v>
      </c>
      <c r="P54">
        <v>5.12</v>
      </c>
      <c r="Q54">
        <f t="shared" si="3"/>
        <v>1.0099999999999998</v>
      </c>
      <c r="R54">
        <f t="shared" si="4"/>
        <v>0.56000000000000028</v>
      </c>
    </row>
    <row r="55" spans="1:18">
      <c r="A55" s="1">
        <v>40613</v>
      </c>
      <c r="B55">
        <v>5.12</v>
      </c>
      <c r="C55">
        <v>478.95</v>
      </c>
      <c r="D55">
        <v>0.20949999999999999</v>
      </c>
      <c r="E55" s="150">
        <f t="shared" si="2"/>
        <v>4.1259301265822709E-2</v>
      </c>
      <c r="F55">
        <v>0.78</v>
      </c>
      <c r="G55" s="3">
        <f t="shared" si="0"/>
        <v>3.9605614973262102</v>
      </c>
      <c r="H55" s="150">
        <f t="shared" si="1"/>
        <v>0.49999999999999978</v>
      </c>
      <c r="J55" s="2">
        <f t="shared" si="5"/>
        <v>-5.8290994655751148E-3</v>
      </c>
      <c r="K55">
        <v>22550</v>
      </c>
      <c r="L55">
        <v>21760</v>
      </c>
      <c r="N55">
        <v>1.57</v>
      </c>
      <c r="O55">
        <v>6.19</v>
      </c>
      <c r="P55">
        <v>5.12</v>
      </c>
      <c r="Q55">
        <f t="shared" si="3"/>
        <v>1.0700000000000003</v>
      </c>
      <c r="R55">
        <f t="shared" si="4"/>
        <v>0.49999999999999978</v>
      </c>
    </row>
    <row r="56" spans="1:18">
      <c r="A56" s="1">
        <v>40616</v>
      </c>
      <c r="B56">
        <v>5.12</v>
      </c>
      <c r="C56">
        <v>481.13</v>
      </c>
      <c r="D56">
        <v>0.20300000000000001</v>
      </c>
      <c r="E56" s="150">
        <f t="shared" si="2"/>
        <v>3.9973300561812551E-2</v>
      </c>
      <c r="F56">
        <v>0.77749999999999997</v>
      </c>
      <c r="G56" s="3">
        <f t="shared" si="0"/>
        <v>3.9484480336052403</v>
      </c>
      <c r="H56" s="150">
        <f t="shared" si="1"/>
        <v>0.54</v>
      </c>
      <c r="J56" s="2">
        <f t="shared" si="5"/>
        <v>4.5412960307007035E-3</v>
      </c>
      <c r="K56">
        <v>22559.5</v>
      </c>
      <c r="L56">
        <v>21771.5</v>
      </c>
      <c r="N56">
        <v>1.62</v>
      </c>
      <c r="O56">
        <v>6.2</v>
      </c>
      <c r="P56">
        <v>5.12</v>
      </c>
      <c r="Q56">
        <f t="shared" si="3"/>
        <v>1.08</v>
      </c>
      <c r="R56">
        <f t="shared" si="4"/>
        <v>0.54</v>
      </c>
    </row>
    <row r="57" spans="1:18">
      <c r="A57" s="1">
        <v>40617</v>
      </c>
      <c r="B57">
        <v>4.97</v>
      </c>
      <c r="C57">
        <v>483.55</v>
      </c>
      <c r="D57">
        <v>0.19950000000000001</v>
      </c>
      <c r="E57" s="150">
        <f t="shared" si="2"/>
        <v>3.908925563980984E-2</v>
      </c>
      <c r="F57">
        <v>0.76849999999999996</v>
      </c>
      <c r="G57" s="3">
        <f t="shared" si="0"/>
        <v>3.9221967134073021</v>
      </c>
      <c r="H57" s="150">
        <f t="shared" si="1"/>
        <v>0.38999999999999968</v>
      </c>
      <c r="J57" s="2">
        <f t="shared" si="5"/>
        <v>5.0172183033709312E-3</v>
      </c>
      <c r="K57">
        <v>22556.25</v>
      </c>
      <c r="L57">
        <v>21773.42</v>
      </c>
      <c r="N57">
        <v>1.62</v>
      </c>
      <c r="O57">
        <v>6.2</v>
      </c>
      <c r="P57">
        <v>4.97</v>
      </c>
      <c r="Q57">
        <f t="shared" si="3"/>
        <v>1.2300000000000004</v>
      </c>
      <c r="R57">
        <f t="shared" si="4"/>
        <v>0.38999999999999968</v>
      </c>
    </row>
    <row r="58" spans="1:18">
      <c r="A58" s="1">
        <v>40618</v>
      </c>
      <c r="B58">
        <v>5.0129999999999999</v>
      </c>
      <c r="C58">
        <v>486.07</v>
      </c>
      <c r="D58">
        <v>0.19400000000000001</v>
      </c>
      <c r="E58" s="150">
        <f t="shared" si="2"/>
        <v>3.8139278747462771E-2</v>
      </c>
      <c r="F58">
        <v>0.77149999999999996</v>
      </c>
      <c r="G58" s="3">
        <f t="shared" si="0"/>
        <v>3.9243269646245449</v>
      </c>
      <c r="H58" s="150">
        <f t="shared" si="1"/>
        <v>0.45299999999999963</v>
      </c>
      <c r="J58" s="2">
        <f t="shared" si="5"/>
        <v>5.1979242875869114E-3</v>
      </c>
      <c r="K58">
        <v>22558.83</v>
      </c>
      <c r="L58">
        <v>21775.5</v>
      </c>
      <c r="N58">
        <v>1.64</v>
      </c>
      <c r="O58">
        <v>6.2</v>
      </c>
      <c r="P58">
        <v>5.0129999999999999</v>
      </c>
      <c r="Q58">
        <f t="shared" si="3"/>
        <v>1.1870000000000003</v>
      </c>
      <c r="R58">
        <f t="shared" si="4"/>
        <v>0.45299999999999963</v>
      </c>
    </row>
    <row r="59" spans="1:18">
      <c r="A59" s="1">
        <v>40619</v>
      </c>
      <c r="B59">
        <v>5.0129999999999999</v>
      </c>
      <c r="C59">
        <v>486.5</v>
      </c>
      <c r="D59">
        <v>0.20499999999999999</v>
      </c>
      <c r="E59" s="150">
        <f t="shared" si="2"/>
        <v>4.00984192912857E-2</v>
      </c>
      <c r="F59">
        <v>0.77249999999999996</v>
      </c>
      <c r="G59" s="3">
        <f t="shared" si="0"/>
        <v>3.9493452060943404</v>
      </c>
      <c r="H59" s="150">
        <f t="shared" si="1"/>
        <v>0.39299999999999979</v>
      </c>
      <c r="J59" s="2">
        <f t="shared" si="5"/>
        <v>8.842551755006969E-4</v>
      </c>
      <c r="K59">
        <v>22559.42</v>
      </c>
      <c r="L59">
        <v>21771.25</v>
      </c>
      <c r="N59">
        <v>1.62</v>
      </c>
      <c r="O59">
        <v>6.24</v>
      </c>
      <c r="P59">
        <v>5.0129999999999999</v>
      </c>
      <c r="Q59">
        <f t="shared" si="3"/>
        <v>1.2270000000000003</v>
      </c>
      <c r="R59">
        <f t="shared" si="4"/>
        <v>0.39299999999999979</v>
      </c>
    </row>
    <row r="60" spans="1:18">
      <c r="A60" s="1">
        <v>40620</v>
      </c>
      <c r="B60">
        <v>5.3250000000000002</v>
      </c>
      <c r="C60">
        <v>481.35</v>
      </c>
      <c r="D60">
        <v>0.21</v>
      </c>
      <c r="E60" s="150">
        <f t="shared" si="2"/>
        <v>4.2121200207999039E-2</v>
      </c>
      <c r="F60">
        <v>0.77049999999999996</v>
      </c>
      <c r="G60" s="3">
        <f t="shared" si="0"/>
        <v>3.8414147555385272</v>
      </c>
      <c r="H60" s="150">
        <f t="shared" si="1"/>
        <v>0.73500000000000054</v>
      </c>
      <c r="J60" s="2">
        <f t="shared" si="5"/>
        <v>-1.0642245402084083E-2</v>
      </c>
      <c r="K60">
        <v>22543.75</v>
      </c>
      <c r="L60">
        <v>21776.92</v>
      </c>
      <c r="N60">
        <v>1.68</v>
      </c>
      <c r="O60">
        <v>6.27</v>
      </c>
      <c r="P60">
        <v>5.3250000000000002</v>
      </c>
      <c r="Q60">
        <f t="shared" si="3"/>
        <v>0.9449999999999994</v>
      </c>
      <c r="R60">
        <f t="shared" si="4"/>
        <v>0.73500000000000054</v>
      </c>
    </row>
    <row r="61" spans="1:18">
      <c r="A61" s="1">
        <v>40623</v>
      </c>
      <c r="B61">
        <v>5.3250000000000002</v>
      </c>
      <c r="C61">
        <v>480.85</v>
      </c>
      <c r="D61">
        <v>0.223</v>
      </c>
      <c r="E61" s="150">
        <f t="shared" si="2"/>
        <v>4.4820925242796066E-2</v>
      </c>
      <c r="F61">
        <v>0.77200000000000002</v>
      </c>
      <c r="G61" s="3">
        <f t="shared" si="0"/>
        <v>3.8409738100547162</v>
      </c>
      <c r="H61" s="150">
        <f t="shared" si="1"/>
        <v>0.83500000000000019</v>
      </c>
      <c r="J61" s="2">
        <f t="shared" si="5"/>
        <v>-1.0392850654847997E-3</v>
      </c>
      <c r="K61">
        <v>22546.25</v>
      </c>
      <c r="L61">
        <v>21779.42</v>
      </c>
      <c r="N61">
        <v>1.76</v>
      </c>
      <c r="O61">
        <v>6.25</v>
      </c>
      <c r="P61">
        <v>5.3250000000000002</v>
      </c>
      <c r="Q61">
        <f t="shared" si="3"/>
        <v>0.92499999999999982</v>
      </c>
      <c r="R61">
        <f t="shared" si="4"/>
        <v>0.83500000000000019</v>
      </c>
    </row>
    <row r="62" spans="1:18">
      <c r="A62" s="1">
        <v>40624</v>
      </c>
      <c r="B62">
        <v>5.3250000000000002</v>
      </c>
      <c r="C62">
        <v>481.54</v>
      </c>
      <c r="D62">
        <v>0.23</v>
      </c>
      <c r="E62" s="150">
        <f t="shared" si="2"/>
        <v>4.6231997358582536E-2</v>
      </c>
      <c r="F62">
        <v>0.77449999999999997</v>
      </c>
      <c r="G62" s="3">
        <f t="shared" si="0"/>
        <v>3.8530673597845517</v>
      </c>
      <c r="H62" s="150">
        <f t="shared" si="1"/>
        <v>0.83499999999999996</v>
      </c>
      <c r="J62" s="2">
        <f t="shared" si="5"/>
        <v>1.4339303571919363E-3</v>
      </c>
      <c r="K62">
        <v>22541.5</v>
      </c>
      <c r="L62">
        <v>21772.5</v>
      </c>
      <c r="N62">
        <v>1.83</v>
      </c>
      <c r="O62">
        <v>6.32</v>
      </c>
      <c r="P62">
        <v>5.3250000000000002</v>
      </c>
      <c r="Q62">
        <f t="shared" si="3"/>
        <v>0.99500000000000011</v>
      </c>
      <c r="R62">
        <f t="shared" si="4"/>
        <v>0.83499999999999996</v>
      </c>
    </row>
    <row r="63" spans="1:18">
      <c r="A63" s="1">
        <v>40625</v>
      </c>
      <c r="B63">
        <v>5.3250000000000002</v>
      </c>
      <c r="C63">
        <v>481.76</v>
      </c>
      <c r="D63">
        <v>0.22800000000000001</v>
      </c>
      <c r="E63" s="150">
        <f t="shared" si="2"/>
        <v>4.563982779630834E-2</v>
      </c>
      <c r="F63">
        <v>0.77449999999999997</v>
      </c>
      <c r="G63" s="3">
        <f t="shared" si="0"/>
        <v>3.8691206458557996</v>
      </c>
      <c r="H63" s="150">
        <f t="shared" si="1"/>
        <v>0.86499999999999999</v>
      </c>
      <c r="J63" s="2">
        <f t="shared" si="5"/>
        <v>4.5676321774092225E-4</v>
      </c>
      <c r="K63">
        <v>22538.75</v>
      </c>
      <c r="L63">
        <v>21766.75</v>
      </c>
      <c r="N63">
        <v>1.86</v>
      </c>
      <c r="O63">
        <v>6.32</v>
      </c>
      <c r="P63">
        <v>5.3250000000000002</v>
      </c>
      <c r="Q63">
        <f t="shared" si="3"/>
        <v>0.99500000000000011</v>
      </c>
      <c r="R63">
        <f t="shared" si="4"/>
        <v>0.86499999999999999</v>
      </c>
    </row>
    <row r="64" spans="1:18">
      <c r="A64" s="1">
        <v>40626</v>
      </c>
      <c r="B64">
        <v>5.3250000000000002</v>
      </c>
      <c r="C64">
        <v>479.8</v>
      </c>
      <c r="D64">
        <v>0.24299999999999999</v>
      </c>
      <c r="E64" s="150">
        <f t="shared" si="2"/>
        <v>4.9146970367646987E-2</v>
      </c>
      <c r="F64">
        <v>0.77549999999999997</v>
      </c>
      <c r="G64" s="3">
        <f t="shared" si="0"/>
        <v>3.8343462189085948</v>
      </c>
      <c r="H64" s="150">
        <f t="shared" si="1"/>
        <v>0.875</v>
      </c>
      <c r="J64" s="2">
        <f t="shared" si="5"/>
        <v>-4.0767143278295044E-3</v>
      </c>
      <c r="K64">
        <v>22530</v>
      </c>
      <c r="L64">
        <v>21765</v>
      </c>
      <c r="N64">
        <v>1.87</v>
      </c>
      <c r="O64">
        <v>6.32</v>
      </c>
      <c r="P64">
        <v>5.3250000000000002</v>
      </c>
      <c r="Q64">
        <f t="shared" si="3"/>
        <v>0.99500000000000011</v>
      </c>
      <c r="R64">
        <f t="shared" si="4"/>
        <v>0.875</v>
      </c>
    </row>
    <row r="65" spans="1:18">
      <c r="A65" s="1">
        <v>40627</v>
      </c>
      <c r="B65">
        <v>5.3250000000000002</v>
      </c>
      <c r="C65">
        <v>478.97</v>
      </c>
      <c r="D65">
        <v>0.254</v>
      </c>
      <c r="E65" s="150">
        <f t="shared" si="2"/>
        <v>5.2454680177777831E-2</v>
      </c>
      <c r="F65">
        <v>0.77649999999999997</v>
      </c>
      <c r="G65" s="3">
        <f t="shared" si="0"/>
        <v>3.7600267379679102</v>
      </c>
      <c r="H65" s="150">
        <f t="shared" si="1"/>
        <v>0.88499999999999979</v>
      </c>
      <c r="J65" s="2">
        <f t="shared" si="5"/>
        <v>-1.7313854362163629E-3</v>
      </c>
      <c r="K65">
        <v>22510</v>
      </c>
      <c r="L65">
        <v>21760</v>
      </c>
      <c r="N65">
        <v>1.88</v>
      </c>
      <c r="O65">
        <v>6.32</v>
      </c>
      <c r="P65">
        <v>5.3250000000000002</v>
      </c>
      <c r="Q65">
        <f t="shared" si="3"/>
        <v>0.99500000000000011</v>
      </c>
      <c r="R65">
        <f t="shared" si="4"/>
        <v>0.88499999999999979</v>
      </c>
    </row>
    <row r="66" spans="1:18">
      <c r="A66" s="1">
        <v>40630</v>
      </c>
      <c r="B66">
        <v>5.3250000000000002</v>
      </c>
      <c r="C66">
        <v>480.45</v>
      </c>
      <c r="D66">
        <v>0.25900000000000001</v>
      </c>
      <c r="E66" s="150">
        <f t="shared" si="2"/>
        <v>5.406668239093966E-2</v>
      </c>
      <c r="F66">
        <v>0.77949999999999997</v>
      </c>
      <c r="G66" s="3">
        <f t="shared" si="0"/>
        <v>3.7341018733162041</v>
      </c>
      <c r="H66" s="150">
        <f t="shared" si="1"/>
        <v>0.91500000000000004</v>
      </c>
      <c r="J66" s="2">
        <f t="shared" si="5"/>
        <v>3.0851997538989258E-3</v>
      </c>
      <c r="K66">
        <v>22510</v>
      </c>
      <c r="L66">
        <v>21765</v>
      </c>
      <c r="N66">
        <v>1.88</v>
      </c>
      <c r="O66">
        <v>6.29</v>
      </c>
      <c r="P66">
        <v>5.3250000000000002</v>
      </c>
      <c r="Q66">
        <f t="shared" si="3"/>
        <v>0.96499999999999986</v>
      </c>
      <c r="R66">
        <f t="shared" si="4"/>
        <v>0.91500000000000004</v>
      </c>
    </row>
    <row r="67" spans="1:18">
      <c r="A67" s="1">
        <v>40631</v>
      </c>
      <c r="B67">
        <v>5.3250000000000002</v>
      </c>
      <c r="C67">
        <v>482.05</v>
      </c>
      <c r="D67">
        <v>0.26200000000000001</v>
      </c>
      <c r="E67" s="150">
        <f t="shared" si="2"/>
        <v>5.4643699351665666E-2</v>
      </c>
      <c r="F67">
        <v>0.77949999999999997</v>
      </c>
      <c r="G67" s="3">
        <f t="shared" si="0"/>
        <v>3.7374665775400988</v>
      </c>
      <c r="H67" s="150">
        <f t="shared" si="1"/>
        <v>0.93500000000000005</v>
      </c>
      <c r="J67" s="2">
        <f t="shared" si="5"/>
        <v>3.3246783871126039E-3</v>
      </c>
      <c r="K67">
        <v>22505.5</v>
      </c>
      <c r="L67">
        <v>21760</v>
      </c>
      <c r="N67">
        <v>1.9</v>
      </c>
      <c r="O67">
        <v>6.29</v>
      </c>
      <c r="P67">
        <v>5.3250000000000002</v>
      </c>
      <c r="Q67">
        <f t="shared" si="3"/>
        <v>0.96499999999999986</v>
      </c>
      <c r="R67">
        <f t="shared" si="4"/>
        <v>0.93500000000000005</v>
      </c>
    </row>
    <row r="68" spans="1:18">
      <c r="A68" s="1">
        <v>40632</v>
      </c>
      <c r="B68">
        <v>5.3250000000000002</v>
      </c>
      <c r="C68">
        <v>481.93</v>
      </c>
      <c r="D68">
        <v>0.254</v>
      </c>
      <c r="E68" s="150">
        <f t="shared" si="2"/>
        <v>5.4511900958454221E-2</v>
      </c>
      <c r="F68">
        <v>0.78200000000000003</v>
      </c>
      <c r="G68" s="3">
        <f t="shared" si="0"/>
        <v>3.643754785792237</v>
      </c>
      <c r="H68" s="150">
        <f t="shared" si="1"/>
        <v>0.91499999999999981</v>
      </c>
      <c r="J68" s="2">
        <f t="shared" si="5"/>
        <v>-2.4896782219513912E-4</v>
      </c>
      <c r="K68">
        <v>22487.5</v>
      </c>
      <c r="L68">
        <v>21760.67</v>
      </c>
      <c r="N68">
        <v>1.91</v>
      </c>
      <c r="O68">
        <v>6.32</v>
      </c>
      <c r="P68">
        <v>5.3250000000000002</v>
      </c>
      <c r="Q68">
        <f t="shared" si="3"/>
        <v>0.99500000000000011</v>
      </c>
      <c r="R68">
        <f t="shared" si="4"/>
        <v>0.91499999999999981</v>
      </c>
    </row>
    <row r="69" spans="1:18">
      <c r="A69" s="1">
        <v>40633</v>
      </c>
      <c r="B69">
        <v>5.3250000000000002</v>
      </c>
      <c r="C69">
        <v>477.45</v>
      </c>
      <c r="D69">
        <v>0.26800000000000002</v>
      </c>
      <c r="E69" s="150">
        <f t="shared" si="2"/>
        <v>5.7994890475249833E-2</v>
      </c>
      <c r="F69">
        <v>0.78249999999999997</v>
      </c>
      <c r="G69" s="3">
        <f t="shared" si="0"/>
        <v>3.6160082083351259</v>
      </c>
      <c r="H69" s="150">
        <f t="shared" si="1"/>
        <v>0.94499999999999984</v>
      </c>
      <c r="J69" s="2">
        <f t="shared" si="5"/>
        <v>-9.3394328919826769E-3</v>
      </c>
      <c r="K69">
        <v>22485.54</v>
      </c>
      <c r="L69">
        <v>21764.13</v>
      </c>
      <c r="N69">
        <v>1.94</v>
      </c>
      <c r="O69">
        <v>6.32</v>
      </c>
      <c r="P69">
        <v>5.3250000000000002</v>
      </c>
      <c r="Q69">
        <f t="shared" si="3"/>
        <v>0.99500000000000011</v>
      </c>
      <c r="R69">
        <f t="shared" si="4"/>
        <v>0.94499999999999984</v>
      </c>
    </row>
    <row r="70" spans="1:18">
      <c r="A70" s="1">
        <v>40634</v>
      </c>
      <c r="B70">
        <v>5.3250000000000002</v>
      </c>
      <c r="C70">
        <v>475.85</v>
      </c>
      <c r="D70">
        <v>0.2485</v>
      </c>
      <c r="E70" s="150">
        <f t="shared" si="2"/>
        <v>5.2956262857142986E-2</v>
      </c>
      <c r="F70">
        <v>0.78525</v>
      </c>
      <c r="G70" s="3">
        <f t="shared" ref="G70:G133" si="6">+(K70/L70-1)*36000/330</f>
        <v>3.6848262032085475</v>
      </c>
      <c r="H70" s="150">
        <f t="shared" ref="H70:H133" si="7">+R70</f>
        <v>0.97500000000000009</v>
      </c>
      <c r="J70" s="2">
        <f t="shared" si="5"/>
        <v>-3.3567638778590741E-3</v>
      </c>
      <c r="K70">
        <v>22495</v>
      </c>
      <c r="L70">
        <v>21760</v>
      </c>
      <c r="N70">
        <v>1.98</v>
      </c>
      <c r="O70">
        <v>6.33</v>
      </c>
      <c r="P70">
        <v>5.3250000000000002</v>
      </c>
      <c r="Q70">
        <f t="shared" si="3"/>
        <v>1.0049999999999999</v>
      </c>
      <c r="R70">
        <f t="shared" si="4"/>
        <v>0.97500000000000009</v>
      </c>
    </row>
    <row r="71" spans="1:18">
      <c r="A71" s="1">
        <v>40637</v>
      </c>
      <c r="B71">
        <v>5.3250000000000002</v>
      </c>
      <c r="C71">
        <v>474.83</v>
      </c>
      <c r="D71">
        <v>0.23050000000000001</v>
      </c>
      <c r="E71" s="150">
        <f t="shared" ref="E71:E134" si="8">+D71*F71/G71</f>
        <v>4.6733611775613304E-2</v>
      </c>
      <c r="F71">
        <v>0.78100000000000003</v>
      </c>
      <c r="G71" s="3">
        <f t="shared" si="6"/>
        <v>3.8520562216408654</v>
      </c>
      <c r="H71" s="150">
        <f t="shared" si="7"/>
        <v>1.0149999999999997</v>
      </c>
      <c r="J71" s="2">
        <f t="shared" ref="J71:J134" si="9">+LN(C71/C70)</f>
        <v>-2.1458332801595785E-3</v>
      </c>
      <c r="K71">
        <v>22625.5</v>
      </c>
      <c r="L71">
        <v>21853.83</v>
      </c>
      <c r="N71">
        <v>2.0099999999999998</v>
      </c>
      <c r="O71">
        <v>6.32</v>
      </c>
      <c r="P71">
        <v>5.3250000000000002</v>
      </c>
      <c r="Q71">
        <f t="shared" ref="Q71:Q134" si="10">+O71-P71</f>
        <v>0.99500000000000011</v>
      </c>
      <c r="R71">
        <f t="shared" ref="R71:R134" si="11">+N71-Q71</f>
        <v>1.0149999999999997</v>
      </c>
    </row>
    <row r="72" spans="1:18">
      <c r="A72" s="1">
        <v>40638</v>
      </c>
      <c r="B72">
        <v>5.5949999999999998</v>
      </c>
      <c r="C72">
        <v>473.31</v>
      </c>
      <c r="D72">
        <v>0.26350000000000001</v>
      </c>
      <c r="E72" s="150">
        <f t="shared" si="8"/>
        <v>5.4895182688758516E-2</v>
      </c>
      <c r="F72">
        <v>0.77775000000000005</v>
      </c>
      <c r="G72" s="3">
        <f t="shared" si="6"/>
        <v>3.7332442477136931</v>
      </c>
      <c r="H72" s="150">
        <f t="shared" si="7"/>
        <v>1.3050000000000002</v>
      </c>
      <c r="J72" s="2">
        <f t="shared" si="9"/>
        <v>-3.2062803007207167E-3</v>
      </c>
      <c r="K72">
        <v>22515</v>
      </c>
      <c r="L72">
        <v>21770</v>
      </c>
      <c r="N72">
        <v>2.02</v>
      </c>
      <c r="O72">
        <v>6.31</v>
      </c>
      <c r="P72">
        <v>5.5949999999999998</v>
      </c>
      <c r="Q72">
        <f t="shared" si="10"/>
        <v>0.71499999999999986</v>
      </c>
      <c r="R72">
        <f t="shared" si="11"/>
        <v>1.3050000000000002</v>
      </c>
    </row>
    <row r="73" spans="1:18">
      <c r="A73" s="1">
        <v>40639</v>
      </c>
      <c r="B73">
        <v>5.5949999999999998</v>
      </c>
      <c r="C73">
        <v>473.9</v>
      </c>
      <c r="D73">
        <v>0.26200000000000001</v>
      </c>
      <c r="E73" s="150">
        <f t="shared" si="8"/>
        <v>5.3906740383553996E-2</v>
      </c>
      <c r="F73">
        <v>0.77825</v>
      </c>
      <c r="G73" s="3">
        <f t="shared" si="6"/>
        <v>3.7824861705458783</v>
      </c>
      <c r="H73" s="150">
        <f t="shared" si="7"/>
        <v>1.3149999999999999</v>
      </c>
      <c r="J73" s="2">
        <f t="shared" si="9"/>
        <v>1.2457640360703779E-3</v>
      </c>
      <c r="K73">
        <v>22530</v>
      </c>
      <c r="L73">
        <v>21775</v>
      </c>
      <c r="N73">
        <v>2.0299999999999998</v>
      </c>
      <c r="O73">
        <v>6.31</v>
      </c>
      <c r="P73">
        <v>5.5949999999999998</v>
      </c>
      <c r="Q73">
        <f t="shared" si="10"/>
        <v>0.71499999999999986</v>
      </c>
      <c r="R73">
        <f t="shared" si="11"/>
        <v>1.3149999999999999</v>
      </c>
    </row>
    <row r="74" spans="1:18">
      <c r="A74" s="1">
        <v>40640</v>
      </c>
      <c r="B74">
        <v>5.5949999999999998</v>
      </c>
      <c r="C74">
        <v>472.05</v>
      </c>
      <c r="D74">
        <v>0.2475</v>
      </c>
      <c r="E74" s="150">
        <f t="shared" si="8"/>
        <v>5.0096283530130313E-2</v>
      </c>
      <c r="F74">
        <v>0.77775000000000005</v>
      </c>
      <c r="G74" s="3">
        <f t="shared" si="6"/>
        <v>3.8424631816095776</v>
      </c>
      <c r="H74" s="150">
        <f t="shared" si="7"/>
        <v>1.2649999999999997</v>
      </c>
      <c r="J74" s="2">
        <f t="shared" si="9"/>
        <v>-3.9114167950170219E-3</v>
      </c>
      <c r="K74">
        <v>22557.5</v>
      </c>
      <c r="L74">
        <v>21790</v>
      </c>
      <c r="N74">
        <v>2.0099999999999998</v>
      </c>
      <c r="O74">
        <v>6.34</v>
      </c>
      <c r="P74">
        <v>5.5949999999999998</v>
      </c>
      <c r="Q74">
        <f t="shared" si="10"/>
        <v>0.74500000000000011</v>
      </c>
      <c r="R74">
        <f t="shared" si="11"/>
        <v>1.2649999999999997</v>
      </c>
    </row>
    <row r="75" spans="1:18">
      <c r="A75" s="1">
        <v>40641</v>
      </c>
      <c r="B75">
        <v>5.5949999999999998</v>
      </c>
      <c r="C75">
        <v>469.91</v>
      </c>
      <c r="D75">
        <v>0.2505</v>
      </c>
      <c r="E75" s="150">
        <f t="shared" si="8"/>
        <v>4.8465665131987641E-2</v>
      </c>
      <c r="F75">
        <v>0.77725</v>
      </c>
      <c r="G75" s="3">
        <f t="shared" si="6"/>
        <v>4.0173001746652197</v>
      </c>
      <c r="H75" s="150">
        <f t="shared" si="7"/>
        <v>1.1449999999999996</v>
      </c>
      <c r="J75" s="2">
        <f t="shared" si="9"/>
        <v>-4.5437251725520544E-3</v>
      </c>
      <c r="K75">
        <v>22665</v>
      </c>
      <c r="L75">
        <v>21860</v>
      </c>
      <c r="N75">
        <v>2.0099999999999998</v>
      </c>
      <c r="O75">
        <v>6.46</v>
      </c>
      <c r="P75">
        <v>5.5949999999999998</v>
      </c>
      <c r="Q75">
        <f t="shared" si="10"/>
        <v>0.86500000000000021</v>
      </c>
      <c r="R75">
        <f t="shared" si="11"/>
        <v>1.1449999999999996</v>
      </c>
    </row>
    <row r="76" spans="1:18">
      <c r="A76" s="1">
        <v>40644</v>
      </c>
      <c r="B76">
        <v>5.5949999999999998</v>
      </c>
      <c r="C76">
        <v>472.01</v>
      </c>
      <c r="D76">
        <v>0.26250000000000001</v>
      </c>
      <c r="E76" s="150">
        <f t="shared" si="8"/>
        <v>4.9348950000000079E-2</v>
      </c>
      <c r="F76">
        <v>0.77400000000000002</v>
      </c>
      <c r="G76" s="3">
        <f t="shared" si="6"/>
        <v>4.1171088746569016</v>
      </c>
      <c r="H76" s="150">
        <f t="shared" si="7"/>
        <v>1.1849999999999996</v>
      </c>
      <c r="J76" s="2">
        <f t="shared" si="9"/>
        <v>4.4589847958303808E-3</v>
      </c>
      <c r="K76">
        <v>22685</v>
      </c>
      <c r="L76">
        <v>21860</v>
      </c>
      <c r="N76">
        <v>2</v>
      </c>
      <c r="O76">
        <v>6.41</v>
      </c>
      <c r="P76">
        <v>5.5949999999999998</v>
      </c>
      <c r="Q76">
        <f t="shared" si="10"/>
        <v>0.81500000000000039</v>
      </c>
      <c r="R76">
        <f t="shared" si="11"/>
        <v>1.1849999999999996</v>
      </c>
    </row>
    <row r="77" spans="1:18">
      <c r="A77" s="1">
        <v>40645</v>
      </c>
      <c r="B77">
        <v>5.5949999999999998</v>
      </c>
      <c r="C77">
        <v>473.86</v>
      </c>
      <c r="D77">
        <v>0.23549999999999999</v>
      </c>
      <c r="E77" s="150">
        <f t="shared" si="8"/>
        <v>4.4995246006944538E-2</v>
      </c>
      <c r="F77">
        <v>0.77249999999999996</v>
      </c>
      <c r="G77" s="3">
        <f t="shared" si="6"/>
        <v>4.0431771385786401</v>
      </c>
      <c r="H77" s="150">
        <f t="shared" si="7"/>
        <v>1.1349999999999996</v>
      </c>
      <c r="J77" s="2">
        <f t="shared" si="9"/>
        <v>3.9117476165270145E-3</v>
      </c>
      <c r="K77">
        <v>22665</v>
      </c>
      <c r="L77">
        <v>21855</v>
      </c>
      <c r="N77">
        <v>1.95</v>
      </c>
      <c r="O77">
        <v>6.41</v>
      </c>
      <c r="P77">
        <v>5.5949999999999998</v>
      </c>
      <c r="Q77">
        <f t="shared" si="10"/>
        <v>0.81500000000000039</v>
      </c>
      <c r="R77">
        <f t="shared" si="11"/>
        <v>1.1349999999999996</v>
      </c>
    </row>
    <row r="78" spans="1:18">
      <c r="A78" s="1">
        <v>40646</v>
      </c>
      <c r="B78">
        <v>5.5949999999999998</v>
      </c>
      <c r="C78">
        <v>472.16</v>
      </c>
      <c r="D78">
        <v>0.23400000000000001</v>
      </c>
      <c r="E78" s="150">
        <f t="shared" si="8"/>
        <v>4.3046255803571472E-2</v>
      </c>
      <c r="F78">
        <v>0.77149999999999996</v>
      </c>
      <c r="G78" s="3">
        <f t="shared" si="6"/>
        <v>4.1938839192843727</v>
      </c>
      <c r="H78" s="150">
        <f t="shared" si="7"/>
        <v>1.1449999999999996</v>
      </c>
      <c r="J78" s="2">
        <f t="shared" si="9"/>
        <v>-3.5940082237015383E-3</v>
      </c>
      <c r="K78">
        <v>22690</v>
      </c>
      <c r="L78">
        <v>21850</v>
      </c>
      <c r="N78">
        <v>1.96</v>
      </c>
      <c r="O78">
        <v>6.41</v>
      </c>
      <c r="P78">
        <v>5.5949999999999998</v>
      </c>
      <c r="Q78">
        <f t="shared" si="10"/>
        <v>0.81500000000000039</v>
      </c>
      <c r="R78">
        <f t="shared" si="11"/>
        <v>1.1449999999999996</v>
      </c>
    </row>
    <row r="79" spans="1:18">
      <c r="A79" s="1">
        <v>40647</v>
      </c>
      <c r="B79">
        <v>5.5949999999999998</v>
      </c>
      <c r="C79">
        <v>472.8</v>
      </c>
      <c r="D79">
        <v>0.25600000000000001</v>
      </c>
      <c r="E79" s="150">
        <f t="shared" si="8"/>
        <v>4.6295812987012942E-2</v>
      </c>
      <c r="F79">
        <v>0.76500000000000001</v>
      </c>
      <c r="G79" s="3">
        <f t="shared" si="6"/>
        <v>4.2301881609669048</v>
      </c>
      <c r="H79" s="150">
        <f t="shared" si="7"/>
        <v>1.1149999999999998</v>
      </c>
      <c r="J79" s="2">
        <f t="shared" si="9"/>
        <v>1.3545548972590357E-3</v>
      </c>
      <c r="K79">
        <v>22690</v>
      </c>
      <c r="L79">
        <v>21843</v>
      </c>
      <c r="N79">
        <v>1.98</v>
      </c>
      <c r="O79">
        <v>6.46</v>
      </c>
      <c r="P79">
        <v>5.5949999999999998</v>
      </c>
      <c r="Q79">
        <f t="shared" si="10"/>
        <v>0.86500000000000021</v>
      </c>
      <c r="R79">
        <f t="shared" si="11"/>
        <v>1.1149999999999998</v>
      </c>
    </row>
    <row r="80" spans="1:18">
      <c r="A80" s="1">
        <v>40648</v>
      </c>
      <c r="B80">
        <v>5.5949999999999998</v>
      </c>
      <c r="C80">
        <v>471.05</v>
      </c>
      <c r="D80">
        <v>0.22550000000000001</v>
      </c>
      <c r="E80" s="150">
        <f t="shared" si="8"/>
        <v>4.0750444247787641E-2</v>
      </c>
      <c r="F80">
        <v>0.76500000000000001</v>
      </c>
      <c r="G80" s="3">
        <f t="shared" si="6"/>
        <v>4.2332667332667304</v>
      </c>
      <c r="H80" s="150">
        <f t="shared" si="7"/>
        <v>1.1149999999999998</v>
      </c>
      <c r="J80" s="2">
        <f t="shared" si="9"/>
        <v>-3.7082205972117379E-3</v>
      </c>
      <c r="K80">
        <v>22687.5</v>
      </c>
      <c r="L80">
        <v>21840</v>
      </c>
      <c r="N80">
        <v>2.02</v>
      </c>
      <c r="O80">
        <v>6.5</v>
      </c>
      <c r="P80">
        <v>5.5949999999999998</v>
      </c>
      <c r="Q80">
        <f t="shared" si="10"/>
        <v>0.90500000000000025</v>
      </c>
      <c r="R80">
        <f t="shared" si="11"/>
        <v>1.1149999999999998</v>
      </c>
    </row>
    <row r="81" spans="1:18">
      <c r="A81" s="1">
        <v>40651</v>
      </c>
      <c r="B81">
        <v>5.5949999999999998</v>
      </c>
      <c r="C81">
        <v>475.45</v>
      </c>
      <c r="D81">
        <v>0.222</v>
      </c>
      <c r="E81" s="150">
        <f t="shared" si="8"/>
        <v>4.1090867999999912E-2</v>
      </c>
      <c r="F81">
        <v>0.76275000000000004</v>
      </c>
      <c r="G81" s="3">
        <f t="shared" si="6"/>
        <v>4.1208791208791302</v>
      </c>
      <c r="H81" s="150">
        <f t="shared" si="7"/>
        <v>1.1849999999999996</v>
      </c>
      <c r="J81" s="2">
        <f t="shared" si="9"/>
        <v>9.2974784907763931E-3</v>
      </c>
      <c r="K81">
        <v>22665</v>
      </c>
      <c r="L81">
        <v>21840</v>
      </c>
      <c r="N81">
        <v>2.09</v>
      </c>
      <c r="O81">
        <v>6.5</v>
      </c>
      <c r="P81">
        <v>5.5949999999999998</v>
      </c>
      <c r="Q81">
        <f t="shared" si="10"/>
        <v>0.90500000000000025</v>
      </c>
      <c r="R81">
        <f t="shared" si="11"/>
        <v>1.1849999999999996</v>
      </c>
    </row>
    <row r="82" spans="1:18">
      <c r="A82" s="1">
        <v>40652</v>
      </c>
      <c r="B82">
        <v>5.5949999999999998</v>
      </c>
      <c r="C82">
        <v>473.48</v>
      </c>
      <c r="D82">
        <v>0.218</v>
      </c>
      <c r="E82" s="150">
        <f t="shared" si="8"/>
        <v>3.9616958333333237E-2</v>
      </c>
      <c r="F82">
        <v>0.76249999999999996</v>
      </c>
      <c r="G82" s="3">
        <f t="shared" si="6"/>
        <v>4.1958041958042056</v>
      </c>
      <c r="H82" s="150">
        <f t="shared" si="7"/>
        <v>1.2249999999999996</v>
      </c>
      <c r="J82" s="2">
        <f t="shared" si="9"/>
        <v>-4.1520508997603739E-3</v>
      </c>
      <c r="K82">
        <v>22680</v>
      </c>
      <c r="L82">
        <v>21840</v>
      </c>
      <c r="N82">
        <v>2.12</v>
      </c>
      <c r="O82">
        <v>6.49</v>
      </c>
      <c r="P82">
        <v>5.5949999999999998</v>
      </c>
      <c r="Q82">
        <f t="shared" si="10"/>
        <v>0.89500000000000046</v>
      </c>
      <c r="R82">
        <f t="shared" si="11"/>
        <v>1.2249999999999996</v>
      </c>
    </row>
    <row r="83" spans="1:18">
      <c r="A83" s="1">
        <v>40653</v>
      </c>
      <c r="B83">
        <v>5.5949999999999998</v>
      </c>
      <c r="C83">
        <v>469.26</v>
      </c>
      <c r="D83">
        <v>0.2235</v>
      </c>
      <c r="E83" s="150">
        <f t="shared" si="8"/>
        <v>4.0552132646971391E-2</v>
      </c>
      <c r="F83">
        <v>0.76300000000000001</v>
      </c>
      <c r="G83" s="3">
        <f t="shared" si="6"/>
        <v>4.2052165661560084</v>
      </c>
      <c r="H83" s="150">
        <f t="shared" si="7"/>
        <v>1.2349999999999999</v>
      </c>
      <c r="J83" s="2">
        <f t="shared" si="9"/>
        <v>-8.9526872441179021E-3</v>
      </c>
      <c r="K83">
        <v>22685</v>
      </c>
      <c r="L83">
        <v>21843</v>
      </c>
      <c r="N83">
        <v>2.14</v>
      </c>
      <c r="O83">
        <v>6.5</v>
      </c>
      <c r="P83">
        <v>5.5949999999999998</v>
      </c>
      <c r="Q83">
        <f t="shared" si="10"/>
        <v>0.90500000000000025</v>
      </c>
      <c r="R83">
        <f t="shared" si="11"/>
        <v>1.2349999999999999</v>
      </c>
    </row>
    <row r="84" spans="1:18">
      <c r="A84" s="1">
        <v>40654</v>
      </c>
      <c r="B84">
        <v>5.5949999999999998</v>
      </c>
      <c r="C84">
        <v>467.24</v>
      </c>
      <c r="D84">
        <v>0.22600000000000001</v>
      </c>
      <c r="E84" s="150">
        <f t="shared" si="8"/>
        <v>4.1423105645645553E-2</v>
      </c>
      <c r="F84">
        <v>0.76200000000000001</v>
      </c>
      <c r="G84" s="3">
        <f t="shared" si="6"/>
        <v>4.1573898749453893</v>
      </c>
      <c r="H84" s="150">
        <f t="shared" si="7"/>
        <v>1.2449999999999997</v>
      </c>
      <c r="J84" s="2">
        <f t="shared" si="9"/>
        <v>-4.3139415540795764E-3</v>
      </c>
      <c r="K84">
        <v>22677.5</v>
      </c>
      <c r="L84">
        <v>21845</v>
      </c>
      <c r="N84">
        <v>2.15</v>
      </c>
      <c r="O84">
        <v>6.5</v>
      </c>
      <c r="P84">
        <v>5.5949999999999998</v>
      </c>
      <c r="Q84">
        <f t="shared" si="10"/>
        <v>0.90500000000000025</v>
      </c>
      <c r="R84">
        <f t="shared" si="11"/>
        <v>1.2449999999999997</v>
      </c>
    </row>
    <row r="85" spans="1:18">
      <c r="A85" s="1">
        <v>40655</v>
      </c>
      <c r="B85">
        <v>5.5949999999999998</v>
      </c>
      <c r="C85">
        <v>467.24</v>
      </c>
      <c r="D85">
        <v>0.22800000000000001</v>
      </c>
      <c r="E85" s="150">
        <f t="shared" si="8"/>
        <v>4.1789681801801704E-2</v>
      </c>
      <c r="F85">
        <v>0.76200000000000001</v>
      </c>
      <c r="G85" s="3">
        <f t="shared" si="6"/>
        <v>4.1573898749453893</v>
      </c>
      <c r="H85" s="150">
        <f t="shared" si="7"/>
        <v>1.2449999999999997</v>
      </c>
      <c r="J85" s="2">
        <f t="shared" si="9"/>
        <v>0</v>
      </c>
      <c r="K85">
        <v>22677.5</v>
      </c>
      <c r="L85">
        <v>21845</v>
      </c>
      <c r="N85">
        <v>2.15</v>
      </c>
      <c r="O85">
        <v>6.5</v>
      </c>
      <c r="P85">
        <v>5.5949999999999998</v>
      </c>
      <c r="Q85">
        <f t="shared" si="10"/>
        <v>0.90500000000000025</v>
      </c>
      <c r="R85">
        <f t="shared" si="11"/>
        <v>1.2449999999999997</v>
      </c>
    </row>
    <row r="86" spans="1:18">
      <c r="A86" s="1">
        <v>40658</v>
      </c>
      <c r="B86">
        <v>5.5949999999999998</v>
      </c>
      <c r="C86">
        <v>467.65</v>
      </c>
      <c r="D86">
        <v>0.224</v>
      </c>
      <c r="E86" s="150">
        <f t="shared" si="8"/>
        <v>4.0699266666666713E-2</v>
      </c>
      <c r="F86">
        <v>0.76200000000000001</v>
      </c>
      <c r="G86" s="3">
        <f t="shared" si="6"/>
        <v>4.1938839192843727</v>
      </c>
      <c r="H86" s="150">
        <f t="shared" si="7"/>
        <v>1.2249999999999996</v>
      </c>
      <c r="J86" s="2">
        <f t="shared" si="9"/>
        <v>8.7710859306450173E-4</v>
      </c>
      <c r="K86">
        <v>22690</v>
      </c>
      <c r="L86">
        <v>21850</v>
      </c>
      <c r="N86">
        <v>2.16</v>
      </c>
      <c r="O86">
        <v>6.53</v>
      </c>
      <c r="P86">
        <v>5.5949999999999998</v>
      </c>
      <c r="Q86">
        <f t="shared" si="10"/>
        <v>0.9350000000000005</v>
      </c>
      <c r="R86">
        <f t="shared" si="11"/>
        <v>1.2249999999999996</v>
      </c>
    </row>
    <row r="87" spans="1:18">
      <c r="A87" s="1">
        <v>40659</v>
      </c>
      <c r="B87">
        <v>5.5949999999999998</v>
      </c>
      <c r="C87">
        <v>462.67</v>
      </c>
      <c r="D87">
        <v>0.217</v>
      </c>
      <c r="E87" s="150">
        <f t="shared" si="8"/>
        <v>3.9427414583333376E-2</v>
      </c>
      <c r="F87">
        <v>0.76200000000000001</v>
      </c>
      <c r="G87" s="3">
        <f t="shared" si="6"/>
        <v>4.1938839192843727</v>
      </c>
      <c r="H87" s="150">
        <f t="shared" si="7"/>
        <v>1.3149999999999995</v>
      </c>
      <c r="J87" s="2">
        <f t="shared" si="9"/>
        <v>-1.0706095896921864E-2</v>
      </c>
      <c r="K87">
        <v>22690</v>
      </c>
      <c r="L87">
        <v>21850</v>
      </c>
      <c r="N87">
        <v>2.25</v>
      </c>
      <c r="O87">
        <v>6.53</v>
      </c>
      <c r="P87">
        <v>5.5949999999999998</v>
      </c>
      <c r="Q87">
        <f t="shared" si="10"/>
        <v>0.9350000000000005</v>
      </c>
      <c r="R87">
        <f t="shared" si="11"/>
        <v>1.3149999999999995</v>
      </c>
    </row>
    <row r="88" spans="1:18">
      <c r="A88" s="1">
        <v>40660</v>
      </c>
      <c r="B88">
        <v>5.5949999999999998</v>
      </c>
      <c r="C88">
        <v>462.33</v>
      </c>
      <c r="D88">
        <v>0.22</v>
      </c>
      <c r="E88" s="150">
        <f t="shared" si="8"/>
        <v>4.134306282051272E-2</v>
      </c>
      <c r="F88">
        <v>0.76249999999999996</v>
      </c>
      <c r="G88" s="3">
        <f t="shared" si="6"/>
        <v>4.0575126407124671</v>
      </c>
      <c r="H88" s="150">
        <f t="shared" si="7"/>
        <v>1.3549999999999995</v>
      </c>
      <c r="J88" s="2">
        <f t="shared" si="9"/>
        <v>-7.3513516824223139E-4</v>
      </c>
      <c r="K88">
        <v>22657.5</v>
      </c>
      <c r="L88">
        <v>21845</v>
      </c>
      <c r="N88">
        <v>2.2999999999999998</v>
      </c>
      <c r="O88">
        <v>6.54</v>
      </c>
      <c r="P88">
        <v>5.5949999999999998</v>
      </c>
      <c r="Q88">
        <f t="shared" si="10"/>
        <v>0.94500000000000028</v>
      </c>
      <c r="R88">
        <f t="shared" si="11"/>
        <v>1.3549999999999995</v>
      </c>
    </row>
    <row r="89" spans="1:18">
      <c r="A89" s="1">
        <v>40661</v>
      </c>
      <c r="B89">
        <v>5.5949999999999998</v>
      </c>
      <c r="C89">
        <v>460.83</v>
      </c>
      <c r="D89">
        <v>0.2165</v>
      </c>
      <c r="E89" s="150">
        <f t="shared" si="8"/>
        <v>4.1142560403158841E-2</v>
      </c>
      <c r="F89">
        <v>0.76100000000000001</v>
      </c>
      <c r="G89" s="3">
        <f t="shared" si="6"/>
        <v>4.0045271462334737</v>
      </c>
      <c r="H89" s="150">
        <f t="shared" si="7"/>
        <v>1.3849999999999998</v>
      </c>
      <c r="J89" s="2">
        <f t="shared" si="9"/>
        <v>-3.2497103862320219E-3</v>
      </c>
      <c r="K89">
        <v>22650</v>
      </c>
      <c r="L89">
        <v>21848</v>
      </c>
      <c r="N89">
        <v>2.33</v>
      </c>
      <c r="O89">
        <v>6.54</v>
      </c>
      <c r="P89">
        <v>5.5949999999999998</v>
      </c>
      <c r="Q89">
        <f t="shared" si="10"/>
        <v>0.94500000000000028</v>
      </c>
      <c r="R89">
        <f t="shared" si="11"/>
        <v>1.3849999999999998</v>
      </c>
    </row>
    <row r="90" spans="1:18">
      <c r="A90" s="1">
        <v>40662</v>
      </c>
      <c r="B90">
        <v>5.5949999999999998</v>
      </c>
      <c r="C90">
        <v>460.45</v>
      </c>
      <c r="D90">
        <v>0.21</v>
      </c>
      <c r="E90" s="150">
        <f t="shared" si="8"/>
        <v>4.0010764062499891E-2</v>
      </c>
      <c r="F90">
        <v>0.76100000000000001</v>
      </c>
      <c r="G90" s="3">
        <f t="shared" si="6"/>
        <v>3.9941751612232275</v>
      </c>
      <c r="H90" s="150">
        <f t="shared" si="7"/>
        <v>1.4649999999999999</v>
      </c>
      <c r="J90" s="2">
        <f t="shared" si="9"/>
        <v>-8.2493926178781333E-4</v>
      </c>
      <c r="K90">
        <v>22650</v>
      </c>
      <c r="L90">
        <v>21850</v>
      </c>
      <c r="N90">
        <v>2.41</v>
      </c>
      <c r="O90">
        <v>6.54</v>
      </c>
      <c r="P90">
        <v>5.5949999999999998</v>
      </c>
      <c r="Q90">
        <f t="shared" si="10"/>
        <v>0.94500000000000028</v>
      </c>
      <c r="R90">
        <f t="shared" si="11"/>
        <v>1.4649999999999999</v>
      </c>
    </row>
    <row r="91" spans="1:18">
      <c r="A91" s="1">
        <v>40665</v>
      </c>
      <c r="B91">
        <v>5.5949999999999998</v>
      </c>
      <c r="C91">
        <v>462.46</v>
      </c>
      <c r="D91">
        <v>0.20849999999999999</v>
      </c>
      <c r="E91" s="150">
        <f t="shared" si="8"/>
        <v>3.9522813631063504E-2</v>
      </c>
      <c r="F91">
        <v>0.76100000000000001</v>
      </c>
      <c r="G91" s="3">
        <f t="shared" si="6"/>
        <v>4.0146053740286414</v>
      </c>
      <c r="H91" s="150">
        <f t="shared" si="7"/>
        <v>1.5349999999999997</v>
      </c>
      <c r="J91" s="2">
        <f t="shared" si="9"/>
        <v>4.3557945584456236E-3</v>
      </c>
      <c r="K91">
        <v>22651.5</v>
      </c>
      <c r="L91">
        <v>21847.5</v>
      </c>
      <c r="N91">
        <v>2.48</v>
      </c>
      <c r="O91">
        <v>6.54</v>
      </c>
      <c r="P91">
        <v>5.5949999999999998</v>
      </c>
      <c r="Q91">
        <f t="shared" si="10"/>
        <v>0.94500000000000028</v>
      </c>
      <c r="R91">
        <f t="shared" si="11"/>
        <v>1.5349999999999997</v>
      </c>
    </row>
    <row r="92" spans="1:18">
      <c r="A92" s="1">
        <v>40666</v>
      </c>
      <c r="B92">
        <v>5.5949999999999998</v>
      </c>
      <c r="C92">
        <v>461.17</v>
      </c>
      <c r="D92">
        <v>0.21099999999999999</v>
      </c>
      <c r="E92" s="150">
        <f t="shared" si="8"/>
        <v>4.016740764664372E-2</v>
      </c>
      <c r="F92">
        <v>0.75775000000000003</v>
      </c>
      <c r="G92" s="3">
        <f t="shared" si="6"/>
        <v>3.9804722128578685</v>
      </c>
      <c r="H92" s="150">
        <f t="shared" si="7"/>
        <v>1.5549999999999997</v>
      </c>
      <c r="J92" s="2">
        <f t="shared" si="9"/>
        <v>-2.7933281482588803E-3</v>
      </c>
      <c r="K92">
        <v>22640</v>
      </c>
      <c r="L92">
        <v>21843</v>
      </c>
      <c r="N92">
        <v>2.5</v>
      </c>
      <c r="O92">
        <v>6.54</v>
      </c>
      <c r="P92">
        <v>5.5949999999999998</v>
      </c>
      <c r="Q92">
        <f t="shared" si="10"/>
        <v>0.94500000000000028</v>
      </c>
      <c r="R92">
        <f t="shared" si="11"/>
        <v>1.5549999999999997</v>
      </c>
    </row>
    <row r="93" spans="1:18">
      <c r="A93" s="1">
        <v>40667</v>
      </c>
      <c r="B93">
        <v>5.5949999999999998</v>
      </c>
      <c r="C93">
        <v>465.83</v>
      </c>
      <c r="D93">
        <v>0.19450000000000001</v>
      </c>
      <c r="E93" s="150">
        <f t="shared" si="8"/>
        <v>3.765325634723992E-2</v>
      </c>
      <c r="F93">
        <v>0.75624999999999998</v>
      </c>
      <c r="G93" s="3">
        <f t="shared" si="6"/>
        <v>3.9064516397605571</v>
      </c>
      <c r="H93" s="150">
        <f t="shared" si="7"/>
        <v>1.6150000000000002</v>
      </c>
      <c r="J93" s="2">
        <f t="shared" si="9"/>
        <v>1.0054022122917686E-2</v>
      </c>
      <c r="K93">
        <v>22620</v>
      </c>
      <c r="L93">
        <v>21838</v>
      </c>
      <c r="N93">
        <v>2.58</v>
      </c>
      <c r="O93">
        <v>6.56</v>
      </c>
      <c r="P93">
        <v>5.5949999999999998</v>
      </c>
      <c r="Q93">
        <f t="shared" si="10"/>
        <v>0.96499999999999986</v>
      </c>
      <c r="R93">
        <f t="shared" si="11"/>
        <v>1.6150000000000002</v>
      </c>
    </row>
    <row r="94" spans="1:18">
      <c r="A94" s="1">
        <v>40668</v>
      </c>
      <c r="B94">
        <v>5.5949999999999998</v>
      </c>
      <c r="C94">
        <v>468.77</v>
      </c>
      <c r="D94">
        <v>0.19950000000000001</v>
      </c>
      <c r="E94" s="150">
        <f t="shared" si="8"/>
        <v>3.7301774782608717E-2</v>
      </c>
      <c r="F94">
        <v>0.752</v>
      </c>
      <c r="G94" s="3">
        <f t="shared" si="6"/>
        <v>4.0218997855819456</v>
      </c>
      <c r="H94" s="150">
        <f t="shared" si="7"/>
        <v>1.6649999999999996</v>
      </c>
      <c r="J94" s="2">
        <f t="shared" si="9"/>
        <v>6.2914823406105798E-3</v>
      </c>
      <c r="K94">
        <v>22640</v>
      </c>
      <c r="L94">
        <v>21835</v>
      </c>
      <c r="N94">
        <v>2.64</v>
      </c>
      <c r="O94">
        <v>6.57</v>
      </c>
      <c r="P94">
        <v>5.5949999999999998</v>
      </c>
      <c r="Q94">
        <f t="shared" si="10"/>
        <v>0.97500000000000053</v>
      </c>
      <c r="R94">
        <f t="shared" si="11"/>
        <v>1.6649999999999996</v>
      </c>
    </row>
    <row r="95" spans="1:18">
      <c r="A95" s="1">
        <v>40669</v>
      </c>
      <c r="B95">
        <v>5.5949999999999998</v>
      </c>
      <c r="C95">
        <v>467.97</v>
      </c>
      <c r="D95">
        <v>0.191</v>
      </c>
      <c r="E95" s="150">
        <f t="shared" si="8"/>
        <v>3.6378183370253232E-2</v>
      </c>
      <c r="F95">
        <v>0.749</v>
      </c>
      <c r="G95" s="3">
        <f t="shared" si="6"/>
        <v>3.9325493124261013</v>
      </c>
      <c r="H95" s="150">
        <f t="shared" si="7"/>
        <v>1.6949999999999998</v>
      </c>
      <c r="J95" s="2">
        <f t="shared" si="9"/>
        <v>-1.7080517422038157E-3</v>
      </c>
      <c r="K95">
        <v>22705</v>
      </c>
      <c r="L95">
        <v>21915</v>
      </c>
      <c r="N95">
        <v>2.68</v>
      </c>
      <c r="O95">
        <v>6.58</v>
      </c>
      <c r="P95">
        <v>5.5949999999999998</v>
      </c>
      <c r="Q95">
        <f t="shared" si="10"/>
        <v>0.98500000000000032</v>
      </c>
      <c r="R95">
        <f t="shared" si="11"/>
        <v>1.6949999999999998</v>
      </c>
    </row>
    <row r="96" spans="1:18">
      <c r="A96" s="1">
        <v>40672</v>
      </c>
      <c r="B96">
        <v>5.5949999999999998</v>
      </c>
      <c r="C96">
        <v>467.4</v>
      </c>
      <c r="D96">
        <v>0.1835</v>
      </c>
      <c r="E96" s="150">
        <f t="shared" si="8"/>
        <v>3.4809224129746859E-2</v>
      </c>
      <c r="F96">
        <v>0.74650000000000005</v>
      </c>
      <c r="G96" s="3">
        <f t="shared" si="6"/>
        <v>3.9352428393524259</v>
      </c>
      <c r="H96" s="150">
        <f t="shared" si="7"/>
        <v>1.7649999999999997</v>
      </c>
      <c r="J96" s="2">
        <f t="shared" si="9"/>
        <v>-1.2187691941295657E-3</v>
      </c>
      <c r="K96">
        <v>22690</v>
      </c>
      <c r="L96">
        <v>21900</v>
      </c>
      <c r="N96">
        <v>2.74</v>
      </c>
      <c r="O96">
        <v>6.57</v>
      </c>
      <c r="P96">
        <v>5.5949999999999998</v>
      </c>
      <c r="Q96">
        <f t="shared" si="10"/>
        <v>0.97500000000000053</v>
      </c>
      <c r="R96">
        <f t="shared" si="11"/>
        <v>1.7649999999999997</v>
      </c>
    </row>
    <row r="97" spans="1:18">
      <c r="A97" s="1">
        <v>40673</v>
      </c>
      <c r="B97">
        <v>5.5949999999999998</v>
      </c>
      <c r="C97">
        <v>464.83</v>
      </c>
      <c r="D97">
        <v>0.19450000000000001</v>
      </c>
      <c r="E97" s="150">
        <f t="shared" si="8"/>
        <v>3.6739215278217205E-2</v>
      </c>
      <c r="F97">
        <v>0.74350000000000005</v>
      </c>
      <c r="G97" s="3">
        <f t="shared" si="6"/>
        <v>3.9361415017957713</v>
      </c>
      <c r="H97" s="150">
        <f t="shared" si="7"/>
        <v>1.8149999999999995</v>
      </c>
      <c r="J97" s="2">
        <f t="shared" si="9"/>
        <v>-5.5136747600782838E-3</v>
      </c>
      <c r="K97">
        <v>22685</v>
      </c>
      <c r="L97">
        <v>21895</v>
      </c>
      <c r="N97">
        <v>2.8</v>
      </c>
      <c r="O97">
        <v>6.58</v>
      </c>
      <c r="P97">
        <v>5.5949999999999998</v>
      </c>
      <c r="Q97">
        <f t="shared" si="10"/>
        <v>0.98500000000000032</v>
      </c>
      <c r="R97">
        <f t="shared" si="11"/>
        <v>1.8149999999999995</v>
      </c>
    </row>
    <row r="98" spans="1:18">
      <c r="A98" s="1">
        <v>40674</v>
      </c>
      <c r="B98">
        <v>5.4930000000000003</v>
      </c>
      <c r="C98">
        <v>468.2</v>
      </c>
      <c r="D98">
        <v>0.1855</v>
      </c>
      <c r="E98" s="150">
        <f t="shared" si="8"/>
        <v>3.6204567544573227E-2</v>
      </c>
      <c r="F98">
        <v>0.74250000000000005</v>
      </c>
      <c r="G98" s="3">
        <f t="shared" si="6"/>
        <v>3.8043197127110888</v>
      </c>
      <c r="H98" s="150">
        <f t="shared" si="7"/>
        <v>1.7130000000000005</v>
      </c>
      <c r="J98" s="2">
        <f t="shared" si="9"/>
        <v>7.2238077121311289E-3</v>
      </c>
      <c r="K98">
        <v>22661.13</v>
      </c>
      <c r="L98">
        <v>21897.5</v>
      </c>
      <c r="N98">
        <v>2.86</v>
      </c>
      <c r="O98">
        <v>6.64</v>
      </c>
      <c r="P98">
        <v>5.4930000000000003</v>
      </c>
      <c r="Q98">
        <f t="shared" si="10"/>
        <v>1.1469999999999994</v>
      </c>
      <c r="R98">
        <f t="shared" si="11"/>
        <v>1.7130000000000005</v>
      </c>
    </row>
    <row r="99" spans="1:18">
      <c r="A99" s="1">
        <v>40675</v>
      </c>
      <c r="B99">
        <v>5.46</v>
      </c>
      <c r="C99">
        <v>466.35</v>
      </c>
      <c r="D99">
        <v>0.186</v>
      </c>
      <c r="E99" s="150">
        <f t="shared" si="8"/>
        <v>3.710896333333339E-2</v>
      </c>
      <c r="F99">
        <v>0.73799999999999999</v>
      </c>
      <c r="G99" s="3">
        <f t="shared" si="6"/>
        <v>3.6990524032423737</v>
      </c>
      <c r="H99" s="150">
        <f t="shared" si="7"/>
        <v>1.7399999999999998</v>
      </c>
      <c r="J99" s="2">
        <f t="shared" si="9"/>
        <v>-3.9591298839378253E-3</v>
      </c>
      <c r="K99">
        <v>22640</v>
      </c>
      <c r="L99">
        <v>21897.5</v>
      </c>
      <c r="N99">
        <v>2.85</v>
      </c>
      <c r="O99">
        <v>6.57</v>
      </c>
      <c r="P99">
        <v>5.46</v>
      </c>
      <c r="Q99">
        <f t="shared" si="10"/>
        <v>1.1100000000000003</v>
      </c>
      <c r="R99">
        <f t="shared" si="11"/>
        <v>1.7399999999999998</v>
      </c>
    </row>
    <row r="100" spans="1:18">
      <c r="A100" s="1">
        <v>40676</v>
      </c>
      <c r="B100">
        <v>5.585</v>
      </c>
      <c r="C100">
        <v>467.56</v>
      </c>
      <c r="D100">
        <v>0.187</v>
      </c>
      <c r="E100" s="150">
        <f t="shared" si="8"/>
        <v>3.8841229137735217E-2</v>
      </c>
      <c r="F100">
        <v>0.73799999999999999</v>
      </c>
      <c r="G100" s="3">
        <f t="shared" si="6"/>
        <v>3.553080143540662</v>
      </c>
      <c r="H100" s="150">
        <f t="shared" si="7"/>
        <v>1.8650000000000002</v>
      </c>
      <c r="J100" s="2">
        <f t="shared" si="9"/>
        <v>2.5912575666970855E-3</v>
      </c>
      <c r="K100">
        <v>22600.89</v>
      </c>
      <c r="L100">
        <v>21888</v>
      </c>
      <c r="N100">
        <v>2.92</v>
      </c>
      <c r="O100">
        <v>6.64</v>
      </c>
      <c r="P100">
        <v>5.585</v>
      </c>
      <c r="Q100">
        <f t="shared" si="10"/>
        <v>1.0549999999999997</v>
      </c>
      <c r="R100">
        <f t="shared" si="11"/>
        <v>1.8650000000000002</v>
      </c>
    </row>
    <row r="101" spans="1:18">
      <c r="A101" s="1">
        <v>40679</v>
      </c>
      <c r="B101">
        <v>5.59</v>
      </c>
      <c r="C101">
        <v>471.44</v>
      </c>
      <c r="D101">
        <v>0.182</v>
      </c>
      <c r="E101" s="150">
        <f t="shared" si="8"/>
        <v>3.8647949868105609E-2</v>
      </c>
      <c r="F101">
        <v>0.73550000000000004</v>
      </c>
      <c r="G101" s="3">
        <f t="shared" si="6"/>
        <v>3.4635989866688734</v>
      </c>
      <c r="H101" s="150">
        <f t="shared" si="7"/>
        <v>1.8900000000000001</v>
      </c>
      <c r="J101" s="2">
        <f t="shared" si="9"/>
        <v>8.2641577900883605E-3</v>
      </c>
      <c r="K101">
        <v>22585</v>
      </c>
      <c r="L101">
        <v>21890</v>
      </c>
      <c r="N101">
        <v>2.94</v>
      </c>
      <c r="O101">
        <v>6.64</v>
      </c>
      <c r="P101">
        <v>5.59</v>
      </c>
      <c r="Q101">
        <f t="shared" si="10"/>
        <v>1.0499999999999998</v>
      </c>
      <c r="R101">
        <f t="shared" si="11"/>
        <v>1.8900000000000001</v>
      </c>
    </row>
    <row r="102" spans="1:18">
      <c r="A102" s="1">
        <v>40680</v>
      </c>
      <c r="B102">
        <v>5.6</v>
      </c>
      <c r="C102">
        <v>473.97</v>
      </c>
      <c r="D102">
        <v>0.18</v>
      </c>
      <c r="E102" s="150">
        <f t="shared" si="8"/>
        <v>3.8223247122302254E-2</v>
      </c>
      <c r="F102">
        <v>0.73550000000000004</v>
      </c>
      <c r="G102" s="3">
        <f t="shared" si="6"/>
        <v>3.4635989866688734</v>
      </c>
      <c r="H102" s="150">
        <f t="shared" si="7"/>
        <v>1.9199999999999995</v>
      </c>
      <c r="J102" s="2">
        <f t="shared" si="9"/>
        <v>5.3521880232094395E-3</v>
      </c>
      <c r="K102">
        <v>22585</v>
      </c>
      <c r="L102">
        <v>21890</v>
      </c>
      <c r="N102">
        <v>2.97</v>
      </c>
      <c r="O102">
        <v>6.65</v>
      </c>
      <c r="P102">
        <v>5.6</v>
      </c>
      <c r="Q102">
        <f t="shared" si="10"/>
        <v>1.0500000000000007</v>
      </c>
      <c r="R102">
        <f t="shared" si="11"/>
        <v>1.9199999999999995</v>
      </c>
    </row>
    <row r="103" spans="1:18">
      <c r="A103" s="1">
        <v>40681</v>
      </c>
      <c r="B103">
        <v>5.63</v>
      </c>
      <c r="C103">
        <v>469.25</v>
      </c>
      <c r="D103">
        <v>0.19400000000000001</v>
      </c>
      <c r="E103" s="150">
        <f t="shared" si="8"/>
        <v>4.1658116471979499E-2</v>
      </c>
      <c r="F103">
        <v>0.73475000000000001</v>
      </c>
      <c r="G103" s="3">
        <f t="shared" si="6"/>
        <v>3.4216981484479194</v>
      </c>
      <c r="H103" s="150">
        <f t="shared" si="7"/>
        <v>1.9399999999999995</v>
      </c>
      <c r="J103" s="2">
        <f t="shared" si="9"/>
        <v>-1.0008353086249191E-2</v>
      </c>
      <c r="K103">
        <v>22590</v>
      </c>
      <c r="L103">
        <v>21903</v>
      </c>
      <c r="N103">
        <v>2.96</v>
      </c>
      <c r="O103">
        <v>6.65</v>
      </c>
      <c r="P103">
        <v>5.63</v>
      </c>
      <c r="Q103">
        <f t="shared" si="10"/>
        <v>1.0200000000000005</v>
      </c>
      <c r="R103">
        <f t="shared" si="11"/>
        <v>1.9399999999999995</v>
      </c>
    </row>
    <row r="104" spans="1:18">
      <c r="A104" s="1">
        <v>40682</v>
      </c>
      <c r="B104">
        <v>5.65</v>
      </c>
      <c r="C104">
        <v>467.95</v>
      </c>
      <c r="D104">
        <v>0.18099999999999999</v>
      </c>
      <c r="E104" s="150">
        <f t="shared" si="8"/>
        <v>3.8703925097543383E-2</v>
      </c>
      <c r="F104">
        <v>0.73699999999999999</v>
      </c>
      <c r="G104" s="3">
        <f t="shared" si="6"/>
        <v>3.4466013373012383</v>
      </c>
      <c r="H104" s="150">
        <f t="shared" si="7"/>
        <v>1.9700000000000002</v>
      </c>
      <c r="J104" s="2">
        <f t="shared" si="9"/>
        <v>-2.7742228633527107E-3</v>
      </c>
      <c r="K104">
        <v>22595</v>
      </c>
      <c r="L104">
        <v>21903</v>
      </c>
      <c r="N104">
        <v>2.97</v>
      </c>
      <c r="O104">
        <v>6.65</v>
      </c>
      <c r="P104">
        <v>5.65</v>
      </c>
      <c r="Q104">
        <f t="shared" si="10"/>
        <v>1</v>
      </c>
      <c r="R104">
        <f t="shared" si="11"/>
        <v>1.9700000000000002</v>
      </c>
    </row>
    <row r="105" spans="1:18">
      <c r="A105" s="1">
        <v>40683</v>
      </c>
      <c r="B105">
        <v>5.625</v>
      </c>
      <c r="C105">
        <v>466.8</v>
      </c>
      <c r="D105">
        <v>0.17699999999999999</v>
      </c>
      <c r="E105" s="150">
        <f t="shared" si="8"/>
        <v>3.701361755616174E-2</v>
      </c>
      <c r="F105">
        <v>0.73299999999999998</v>
      </c>
      <c r="G105" s="3">
        <f t="shared" si="6"/>
        <v>3.5052234438619934</v>
      </c>
      <c r="H105" s="150">
        <f t="shared" si="7"/>
        <v>1.9849999999999994</v>
      </c>
      <c r="J105" s="2">
        <f t="shared" si="9"/>
        <v>-2.4605521908644787E-3</v>
      </c>
      <c r="K105">
        <v>22606.77</v>
      </c>
      <c r="L105">
        <v>21903</v>
      </c>
      <c r="N105">
        <v>3.01</v>
      </c>
      <c r="O105">
        <v>6.65</v>
      </c>
      <c r="P105">
        <v>5.625</v>
      </c>
      <c r="Q105">
        <f t="shared" si="10"/>
        <v>1.0250000000000004</v>
      </c>
      <c r="R105">
        <f t="shared" si="11"/>
        <v>1.9849999999999994</v>
      </c>
    </row>
    <row r="106" spans="1:18">
      <c r="A106" s="1">
        <v>40686</v>
      </c>
      <c r="B106">
        <v>5.61</v>
      </c>
      <c r="C106">
        <v>473.24</v>
      </c>
      <c r="D106">
        <v>0.182</v>
      </c>
      <c r="E106" s="150">
        <f t="shared" si="8"/>
        <v>3.7976428322922147E-2</v>
      </c>
      <c r="F106">
        <v>0.73050000000000004</v>
      </c>
      <c r="G106" s="3">
        <f t="shared" si="6"/>
        <v>3.5008821490395996</v>
      </c>
      <c r="H106" s="150">
        <f t="shared" si="7"/>
        <v>1.98</v>
      </c>
      <c r="J106" s="2">
        <f t="shared" si="9"/>
        <v>1.3701758973061078E-2</v>
      </c>
      <c r="K106">
        <v>22601.77</v>
      </c>
      <c r="L106">
        <v>21899</v>
      </c>
      <c r="N106">
        <v>3.02</v>
      </c>
      <c r="O106">
        <v>6.65</v>
      </c>
      <c r="P106">
        <v>5.61</v>
      </c>
      <c r="Q106">
        <f t="shared" si="10"/>
        <v>1.04</v>
      </c>
      <c r="R106">
        <f t="shared" si="11"/>
        <v>1.98</v>
      </c>
    </row>
    <row r="107" spans="1:18">
      <c r="A107" s="1">
        <v>40687</v>
      </c>
      <c r="B107">
        <v>5.64</v>
      </c>
      <c r="C107">
        <v>471.95</v>
      </c>
      <c r="D107">
        <v>0.19</v>
      </c>
      <c r="E107" s="150">
        <f t="shared" si="8"/>
        <v>3.9960896309055131E-2</v>
      </c>
      <c r="F107">
        <v>0.73175000000000001</v>
      </c>
      <c r="G107" s="3">
        <f t="shared" si="6"/>
        <v>3.4792137524827056</v>
      </c>
      <c r="H107" s="150">
        <f t="shared" si="7"/>
        <v>2.0299999999999994</v>
      </c>
      <c r="J107" s="2">
        <f t="shared" si="9"/>
        <v>-2.729611614508686E-3</v>
      </c>
      <c r="K107">
        <v>22600</v>
      </c>
      <c r="L107">
        <v>21901.5</v>
      </c>
      <c r="N107">
        <v>3.04</v>
      </c>
      <c r="O107">
        <v>6.65</v>
      </c>
      <c r="P107">
        <v>5.64</v>
      </c>
      <c r="Q107">
        <f t="shared" si="10"/>
        <v>1.0100000000000007</v>
      </c>
      <c r="R107">
        <f t="shared" si="11"/>
        <v>2.0299999999999994</v>
      </c>
    </row>
    <row r="108" spans="1:18">
      <c r="A108" s="1">
        <v>40688</v>
      </c>
      <c r="B108">
        <v>5.64</v>
      </c>
      <c r="C108">
        <v>471.45</v>
      </c>
      <c r="D108">
        <v>0.1835</v>
      </c>
      <c r="E108" s="150">
        <f t="shared" si="8"/>
        <v>3.8519900132343778E-2</v>
      </c>
      <c r="F108">
        <v>0.73124999999999996</v>
      </c>
      <c r="G108" s="3">
        <f t="shared" si="6"/>
        <v>3.4835078631818726</v>
      </c>
      <c r="H108" s="150">
        <f t="shared" si="7"/>
        <v>2.0599999999999992</v>
      </c>
      <c r="J108" s="2">
        <f t="shared" si="9"/>
        <v>-1.0599958592671689E-3</v>
      </c>
      <c r="K108">
        <v>22602.41</v>
      </c>
      <c r="L108">
        <v>21903</v>
      </c>
      <c r="N108">
        <v>3.07</v>
      </c>
      <c r="O108">
        <v>6.65</v>
      </c>
      <c r="P108">
        <v>5.64</v>
      </c>
      <c r="Q108">
        <f t="shared" si="10"/>
        <v>1.0100000000000007</v>
      </c>
      <c r="R108">
        <f t="shared" si="11"/>
        <v>2.0599999999999992</v>
      </c>
    </row>
    <row r="109" spans="1:18">
      <c r="A109" s="1">
        <v>40689</v>
      </c>
      <c r="B109">
        <v>5.67</v>
      </c>
      <c r="C109">
        <v>469.49</v>
      </c>
      <c r="D109">
        <v>0.17599999999999999</v>
      </c>
      <c r="E109" s="150">
        <f t="shared" si="8"/>
        <v>3.6389471830985835E-2</v>
      </c>
      <c r="F109">
        <v>0.73124999999999996</v>
      </c>
      <c r="G109" s="3">
        <f t="shared" si="6"/>
        <v>3.5367372353673798</v>
      </c>
      <c r="H109" s="150">
        <f t="shared" si="7"/>
        <v>2.0899999999999994</v>
      </c>
      <c r="J109" s="2">
        <f t="shared" si="9"/>
        <v>-4.1660527447270647E-3</v>
      </c>
      <c r="K109">
        <v>22610</v>
      </c>
      <c r="L109">
        <v>21900</v>
      </c>
      <c r="N109">
        <v>3.07</v>
      </c>
      <c r="O109">
        <v>6.65</v>
      </c>
      <c r="P109">
        <v>5.67</v>
      </c>
      <c r="Q109">
        <f t="shared" si="10"/>
        <v>0.98000000000000043</v>
      </c>
      <c r="R109">
        <f t="shared" si="11"/>
        <v>2.0899999999999994</v>
      </c>
    </row>
    <row r="110" spans="1:18">
      <c r="A110" s="1">
        <v>40690</v>
      </c>
      <c r="B110">
        <v>5.66</v>
      </c>
      <c r="C110">
        <v>466.9</v>
      </c>
      <c r="D110">
        <v>0.16900000000000001</v>
      </c>
      <c r="E110" s="150">
        <f t="shared" si="8"/>
        <v>3.4374394618055464E-2</v>
      </c>
      <c r="F110">
        <v>0.72950000000000004</v>
      </c>
      <c r="G110" s="3">
        <f t="shared" si="6"/>
        <v>3.5865504358655143</v>
      </c>
      <c r="H110" s="150">
        <f t="shared" si="7"/>
        <v>2.0400000000000005</v>
      </c>
      <c r="J110" s="2">
        <f t="shared" si="9"/>
        <v>-5.5318971900678408E-3</v>
      </c>
      <c r="K110">
        <v>22620</v>
      </c>
      <c r="L110">
        <v>21900</v>
      </c>
      <c r="N110">
        <v>3.06</v>
      </c>
      <c r="O110">
        <v>6.68</v>
      </c>
      <c r="P110">
        <v>5.66</v>
      </c>
      <c r="Q110">
        <f t="shared" si="10"/>
        <v>1.0199999999999996</v>
      </c>
      <c r="R110">
        <f t="shared" si="11"/>
        <v>2.0400000000000005</v>
      </c>
    </row>
    <row r="111" spans="1:18">
      <c r="A111" s="1">
        <v>40693</v>
      </c>
      <c r="B111">
        <v>5.66</v>
      </c>
      <c r="C111">
        <v>467.43</v>
      </c>
      <c r="D111">
        <v>0.16900000000000001</v>
      </c>
      <c r="E111" s="150">
        <f t="shared" si="8"/>
        <v>3.4556295115957696E-2</v>
      </c>
      <c r="F111">
        <v>0.72950000000000004</v>
      </c>
      <c r="G111" s="3">
        <f t="shared" si="6"/>
        <v>3.5676712328767044</v>
      </c>
      <c r="H111" s="150">
        <f t="shared" si="7"/>
        <v>2.0200000000000005</v>
      </c>
      <c r="J111" s="2">
        <f t="shared" si="9"/>
        <v>1.1345029204816218E-3</v>
      </c>
      <c r="K111">
        <v>22616.21</v>
      </c>
      <c r="L111">
        <v>21900</v>
      </c>
      <c r="N111">
        <v>3.04</v>
      </c>
      <c r="O111">
        <v>6.68</v>
      </c>
      <c r="P111">
        <v>5.66</v>
      </c>
      <c r="Q111">
        <f t="shared" si="10"/>
        <v>1.0199999999999996</v>
      </c>
      <c r="R111">
        <f t="shared" si="11"/>
        <v>2.0200000000000005</v>
      </c>
    </row>
    <row r="112" spans="1:18">
      <c r="A112" s="1">
        <v>40694</v>
      </c>
      <c r="B112">
        <v>5.66</v>
      </c>
      <c r="C112">
        <v>465.13</v>
      </c>
      <c r="D112">
        <v>0.17799999999999999</v>
      </c>
      <c r="E112" s="150">
        <f t="shared" si="8"/>
        <v>3.6975302482269427E-2</v>
      </c>
      <c r="F112">
        <v>0.72950000000000004</v>
      </c>
      <c r="G112" s="3">
        <f t="shared" si="6"/>
        <v>3.5118306351183133</v>
      </c>
      <c r="H112" s="150">
        <f t="shared" si="7"/>
        <v>2.0500000000000003</v>
      </c>
      <c r="J112" s="2">
        <f t="shared" si="9"/>
        <v>-4.9326684899237919E-3</v>
      </c>
      <c r="K112">
        <v>22605</v>
      </c>
      <c r="L112">
        <v>21900</v>
      </c>
      <c r="N112">
        <v>3.03</v>
      </c>
      <c r="O112">
        <v>6.64</v>
      </c>
      <c r="P112">
        <v>5.66</v>
      </c>
      <c r="Q112">
        <f t="shared" si="10"/>
        <v>0.97999999999999954</v>
      </c>
      <c r="R112">
        <f t="shared" si="11"/>
        <v>2.0500000000000003</v>
      </c>
    </row>
    <row r="113" spans="1:18">
      <c r="A113" s="1">
        <v>40695</v>
      </c>
      <c r="B113">
        <v>5.5830000000000002</v>
      </c>
      <c r="C113">
        <v>468.35</v>
      </c>
      <c r="D113">
        <v>0.17199999999999999</v>
      </c>
      <c r="E113" s="150">
        <f t="shared" si="8"/>
        <v>3.6127480992348221E-2</v>
      </c>
      <c r="F113">
        <v>0.72950000000000004</v>
      </c>
      <c r="G113" s="3">
        <f t="shared" si="6"/>
        <v>3.4730901948734072</v>
      </c>
      <c r="H113" s="150">
        <f t="shared" si="7"/>
        <v>2.0030000000000006</v>
      </c>
      <c r="J113" s="2">
        <f t="shared" si="9"/>
        <v>6.8989432476904682E-3</v>
      </c>
      <c r="K113">
        <v>22590</v>
      </c>
      <c r="L113">
        <v>21893</v>
      </c>
      <c r="N113">
        <v>3.02</v>
      </c>
      <c r="O113">
        <v>6.6</v>
      </c>
      <c r="P113">
        <v>5.5830000000000002</v>
      </c>
      <c r="Q113">
        <f t="shared" si="10"/>
        <v>1.0169999999999995</v>
      </c>
      <c r="R113">
        <f t="shared" si="11"/>
        <v>2.0030000000000006</v>
      </c>
    </row>
    <row r="114" spans="1:18">
      <c r="A114" s="1">
        <v>40696</v>
      </c>
      <c r="B114">
        <v>5.577</v>
      </c>
      <c r="C114">
        <v>466.06</v>
      </c>
      <c r="D114">
        <v>0.183</v>
      </c>
      <c r="E114" s="150">
        <f t="shared" si="8"/>
        <v>3.8530022450396759E-2</v>
      </c>
      <c r="F114">
        <v>0.72724999999999995</v>
      </c>
      <c r="G114" s="3">
        <f t="shared" si="6"/>
        <v>3.4541051765888477</v>
      </c>
      <c r="H114" s="150">
        <f t="shared" si="7"/>
        <v>2.0369999999999999</v>
      </c>
      <c r="J114" s="2">
        <f t="shared" si="9"/>
        <v>-4.9014984529474354E-3</v>
      </c>
      <c r="K114">
        <v>22580</v>
      </c>
      <c r="L114">
        <v>21887</v>
      </c>
      <c r="N114">
        <v>3.01</v>
      </c>
      <c r="O114">
        <v>6.55</v>
      </c>
      <c r="P114">
        <v>5.577</v>
      </c>
      <c r="Q114">
        <f t="shared" si="10"/>
        <v>0.97299999999999986</v>
      </c>
      <c r="R114">
        <f t="shared" si="11"/>
        <v>2.0369999999999999</v>
      </c>
    </row>
    <row r="115" spans="1:18">
      <c r="A115" s="1">
        <v>40697</v>
      </c>
      <c r="B115">
        <v>5.5730000000000004</v>
      </c>
      <c r="C115">
        <v>467.85</v>
      </c>
      <c r="D115">
        <v>0.17399999999999999</v>
      </c>
      <c r="E115" s="150">
        <f t="shared" si="8"/>
        <v>3.6372674206661841E-2</v>
      </c>
      <c r="F115">
        <v>0.72724999999999995</v>
      </c>
      <c r="G115" s="3">
        <f t="shared" si="6"/>
        <v>3.4790265703593288</v>
      </c>
      <c r="H115" s="150">
        <f t="shared" si="7"/>
        <v>2.1230000000000002</v>
      </c>
      <c r="J115" s="2">
        <f t="shared" si="9"/>
        <v>3.8333505197298838E-3</v>
      </c>
      <c r="K115">
        <v>22585</v>
      </c>
      <c r="L115">
        <v>21887</v>
      </c>
      <c r="N115">
        <v>3.01</v>
      </c>
      <c r="O115">
        <v>6.46</v>
      </c>
      <c r="P115">
        <v>5.5730000000000004</v>
      </c>
      <c r="Q115">
        <f t="shared" si="10"/>
        <v>0.88699999999999957</v>
      </c>
      <c r="R115">
        <f t="shared" si="11"/>
        <v>2.1230000000000002</v>
      </c>
    </row>
    <row r="116" spans="1:18">
      <c r="A116" s="1">
        <v>40700</v>
      </c>
      <c r="B116">
        <v>5.5529999999999999</v>
      </c>
      <c r="C116">
        <v>468.45</v>
      </c>
      <c r="D116">
        <v>0.17499999999999999</v>
      </c>
      <c r="E116" s="150">
        <f t="shared" si="8"/>
        <v>3.731038995726503E-2</v>
      </c>
      <c r="F116">
        <v>0.72499999999999998</v>
      </c>
      <c r="G116" s="3">
        <f t="shared" si="6"/>
        <v>3.4005273100956979</v>
      </c>
      <c r="H116" s="150">
        <f t="shared" si="7"/>
        <v>2.1030000000000002</v>
      </c>
      <c r="J116" s="2">
        <f t="shared" si="9"/>
        <v>1.2816406752752332E-3</v>
      </c>
      <c r="K116">
        <v>22577.5</v>
      </c>
      <c r="L116">
        <v>21895</v>
      </c>
      <c r="N116">
        <v>3.02</v>
      </c>
      <c r="O116">
        <v>6.47</v>
      </c>
      <c r="P116">
        <v>5.5529999999999999</v>
      </c>
      <c r="Q116">
        <f t="shared" si="10"/>
        <v>0.91699999999999982</v>
      </c>
      <c r="R116">
        <f t="shared" si="11"/>
        <v>2.1030000000000002</v>
      </c>
    </row>
    <row r="117" spans="1:18">
      <c r="A117" s="1">
        <v>40701</v>
      </c>
      <c r="B117">
        <v>5.56</v>
      </c>
      <c r="C117">
        <v>466.53</v>
      </c>
      <c r="D117">
        <v>0.18</v>
      </c>
      <c r="E117" s="150">
        <f t="shared" si="8"/>
        <v>3.840102822580635E-2</v>
      </c>
      <c r="F117">
        <v>0.72499999999999998</v>
      </c>
      <c r="G117" s="3">
        <f t="shared" si="6"/>
        <v>3.3983465034486002</v>
      </c>
      <c r="H117" s="150">
        <f t="shared" si="7"/>
        <v>2.1199999999999997</v>
      </c>
      <c r="J117" s="2">
        <f t="shared" si="9"/>
        <v>-4.1070454958413759E-3</v>
      </c>
      <c r="K117">
        <v>22575</v>
      </c>
      <c r="L117">
        <v>21893</v>
      </c>
      <c r="N117">
        <v>3.03</v>
      </c>
      <c r="O117">
        <v>6.47</v>
      </c>
      <c r="P117">
        <v>5.56</v>
      </c>
      <c r="Q117">
        <f t="shared" si="10"/>
        <v>0.91000000000000014</v>
      </c>
      <c r="R117">
        <f t="shared" si="11"/>
        <v>2.1199999999999997</v>
      </c>
    </row>
    <row r="118" spans="1:18">
      <c r="A118" s="1">
        <v>40702</v>
      </c>
      <c r="B118">
        <v>5.6130000000000004</v>
      </c>
      <c r="C118">
        <v>467.38</v>
      </c>
      <c r="D118">
        <v>0.17749999999999999</v>
      </c>
      <c r="E118" s="150">
        <f t="shared" si="8"/>
        <v>3.5359117480022857E-2</v>
      </c>
      <c r="F118">
        <v>0.72175</v>
      </c>
      <c r="G118" s="3">
        <f t="shared" si="6"/>
        <v>3.6231284638927925</v>
      </c>
      <c r="H118" s="150">
        <f t="shared" si="7"/>
        <v>2.153</v>
      </c>
      <c r="J118" s="2">
        <f t="shared" si="9"/>
        <v>1.8203043863045402E-3</v>
      </c>
      <c r="K118">
        <v>22710</v>
      </c>
      <c r="L118">
        <v>21980</v>
      </c>
      <c r="N118">
        <v>3.03</v>
      </c>
      <c r="O118">
        <v>6.49</v>
      </c>
      <c r="P118">
        <v>5.6130000000000004</v>
      </c>
      <c r="Q118">
        <f t="shared" si="10"/>
        <v>0.87699999999999978</v>
      </c>
      <c r="R118">
        <f t="shared" si="11"/>
        <v>2.153</v>
      </c>
    </row>
    <row r="119" spans="1:18">
      <c r="A119" s="1">
        <v>40703</v>
      </c>
      <c r="B119">
        <v>5.6230000000000002</v>
      </c>
      <c r="C119">
        <v>466.61</v>
      </c>
      <c r="D119">
        <v>0.17899999999999999</v>
      </c>
      <c r="E119" s="150">
        <f t="shared" si="8"/>
        <v>3.462768875968996E-2</v>
      </c>
      <c r="F119">
        <v>0.72250000000000003</v>
      </c>
      <c r="G119" s="3">
        <f t="shared" si="6"/>
        <v>3.7348002316155142</v>
      </c>
      <c r="H119" s="150">
        <f t="shared" si="7"/>
        <v>2.1430000000000002</v>
      </c>
      <c r="J119" s="2">
        <f t="shared" si="9"/>
        <v>-1.6488402968945146E-3</v>
      </c>
      <c r="K119">
        <v>22732.5</v>
      </c>
      <c r="L119">
        <v>21980</v>
      </c>
      <c r="N119">
        <v>2.98</v>
      </c>
      <c r="O119">
        <v>6.46</v>
      </c>
      <c r="P119">
        <v>5.6230000000000002</v>
      </c>
      <c r="Q119">
        <f t="shared" si="10"/>
        <v>0.83699999999999974</v>
      </c>
      <c r="R119">
        <f t="shared" si="11"/>
        <v>2.1430000000000002</v>
      </c>
    </row>
    <row r="120" spans="1:18">
      <c r="A120" s="1">
        <v>40704</v>
      </c>
      <c r="B120">
        <v>5.633</v>
      </c>
      <c r="C120">
        <v>467.67</v>
      </c>
      <c r="D120">
        <v>0.17599999999999999</v>
      </c>
      <c r="E120" s="150">
        <f t="shared" si="8"/>
        <v>3.463033626126126E-2</v>
      </c>
      <c r="F120">
        <v>0.72250000000000003</v>
      </c>
      <c r="G120" s="3">
        <f t="shared" si="6"/>
        <v>3.6719250728802693</v>
      </c>
      <c r="H120" s="150">
        <f t="shared" si="7"/>
        <v>2.1829999999999998</v>
      </c>
      <c r="J120" s="2">
        <f t="shared" si="9"/>
        <v>2.2691280019334738E-3</v>
      </c>
      <c r="K120">
        <v>22725</v>
      </c>
      <c r="L120">
        <v>21985</v>
      </c>
      <c r="N120">
        <v>2.99</v>
      </c>
      <c r="O120">
        <v>6.44</v>
      </c>
      <c r="P120">
        <v>5.633</v>
      </c>
      <c r="Q120">
        <f t="shared" si="10"/>
        <v>0.80700000000000038</v>
      </c>
      <c r="R120">
        <f t="shared" si="11"/>
        <v>2.1829999999999998</v>
      </c>
    </row>
    <row r="121" spans="1:18">
      <c r="A121" s="1">
        <v>40707</v>
      </c>
      <c r="B121">
        <v>5.6449999999999996</v>
      </c>
      <c r="C121">
        <v>467.8</v>
      </c>
      <c r="D121">
        <v>0.17199999999999999</v>
      </c>
      <c r="E121" s="150">
        <f t="shared" si="8"/>
        <v>3.2958465682068262E-2</v>
      </c>
      <c r="F121">
        <v>0.72024999999999995</v>
      </c>
      <c r="G121" s="3">
        <f t="shared" si="6"/>
        <v>3.7587611387929716</v>
      </c>
      <c r="H121" s="150">
        <f t="shared" si="7"/>
        <v>2.1949999999999994</v>
      </c>
      <c r="J121" s="2">
        <f t="shared" si="9"/>
        <v>2.7793515737945987E-4</v>
      </c>
      <c r="K121">
        <v>22742.5</v>
      </c>
      <c r="L121">
        <v>21985</v>
      </c>
      <c r="N121">
        <v>3</v>
      </c>
      <c r="O121">
        <v>6.45</v>
      </c>
      <c r="P121">
        <v>5.6449999999999996</v>
      </c>
      <c r="Q121">
        <f t="shared" si="10"/>
        <v>0.8050000000000006</v>
      </c>
      <c r="R121">
        <f t="shared" si="11"/>
        <v>2.1949999999999994</v>
      </c>
    </row>
    <row r="122" spans="1:18">
      <c r="A122" s="1">
        <v>40708</v>
      </c>
      <c r="B122">
        <v>5.65</v>
      </c>
      <c r="C122">
        <v>466.15</v>
      </c>
      <c r="D122">
        <v>0.186</v>
      </c>
      <c r="E122" s="150">
        <f t="shared" si="8"/>
        <v>3.6138823365127061E-2</v>
      </c>
      <c r="F122">
        <v>0.72024999999999995</v>
      </c>
      <c r="G122" s="3">
        <f t="shared" si="6"/>
        <v>3.706996728877284</v>
      </c>
      <c r="H122" s="150">
        <f t="shared" si="7"/>
        <v>2.25</v>
      </c>
      <c r="J122" s="2">
        <f t="shared" si="9"/>
        <v>-3.5333834073760476E-3</v>
      </c>
      <c r="K122">
        <v>22730</v>
      </c>
      <c r="L122">
        <v>21983</v>
      </c>
      <c r="N122">
        <v>3.05</v>
      </c>
      <c r="O122">
        <v>6.45</v>
      </c>
      <c r="P122">
        <v>5.65</v>
      </c>
      <c r="Q122">
        <f t="shared" si="10"/>
        <v>0.79999999999999982</v>
      </c>
      <c r="R122">
        <f t="shared" si="11"/>
        <v>2.25</v>
      </c>
    </row>
    <row r="123" spans="1:18">
      <c r="A123" s="1">
        <v>40709</v>
      </c>
      <c r="B123">
        <v>5.6749999999999998</v>
      </c>
      <c r="C123">
        <v>468.75</v>
      </c>
      <c r="D123">
        <v>0.17699999999999999</v>
      </c>
      <c r="E123" s="150">
        <f t="shared" si="8"/>
        <v>3.4295485583333285E-2</v>
      </c>
      <c r="F123">
        <v>0.72124999999999995</v>
      </c>
      <c r="G123" s="3">
        <f t="shared" si="6"/>
        <v>3.7223922574241088</v>
      </c>
      <c r="H123" s="150">
        <f t="shared" si="7"/>
        <v>2.2349999999999999</v>
      </c>
      <c r="J123" s="2">
        <f t="shared" si="9"/>
        <v>5.5621065419179999E-3</v>
      </c>
      <c r="K123">
        <v>22730</v>
      </c>
      <c r="L123">
        <v>21980</v>
      </c>
      <c r="N123">
        <v>3.03</v>
      </c>
      <c r="O123">
        <v>6.47</v>
      </c>
      <c r="P123">
        <v>5.6749999999999998</v>
      </c>
      <c r="Q123">
        <f t="shared" si="10"/>
        <v>0.79499999999999993</v>
      </c>
      <c r="R123">
        <f t="shared" si="11"/>
        <v>2.2349999999999999</v>
      </c>
    </row>
    <row r="124" spans="1:18">
      <c r="A124" s="1">
        <v>40710</v>
      </c>
      <c r="B124">
        <v>5.6870000000000003</v>
      </c>
      <c r="C124">
        <v>471.5</v>
      </c>
      <c r="D124">
        <v>0.16800000000000001</v>
      </c>
      <c r="E124" s="150">
        <f t="shared" si="8"/>
        <v>3.3405957388059702E-2</v>
      </c>
      <c r="F124">
        <v>0.72724999999999995</v>
      </c>
      <c r="G124" s="3">
        <f t="shared" si="6"/>
        <v>3.6573716053313925</v>
      </c>
      <c r="H124" s="150">
        <f t="shared" si="7"/>
        <v>2.2370000000000001</v>
      </c>
      <c r="J124" s="2">
        <f t="shared" si="9"/>
        <v>5.8495247888916344E-3</v>
      </c>
      <c r="K124">
        <v>22720</v>
      </c>
      <c r="L124">
        <v>21983</v>
      </c>
      <c r="N124">
        <v>3.04</v>
      </c>
      <c r="O124">
        <v>6.49</v>
      </c>
      <c r="P124">
        <v>5.6870000000000003</v>
      </c>
      <c r="Q124">
        <f t="shared" si="10"/>
        <v>0.80299999999999994</v>
      </c>
      <c r="R124">
        <f t="shared" si="11"/>
        <v>2.2370000000000001</v>
      </c>
    </row>
    <row r="125" spans="1:18">
      <c r="A125" s="1">
        <v>40711</v>
      </c>
      <c r="B125">
        <v>5.7130000000000001</v>
      </c>
      <c r="C125">
        <v>472.1</v>
      </c>
      <c r="D125">
        <v>0.18149999999999999</v>
      </c>
      <c r="E125" s="150">
        <f t="shared" si="8"/>
        <v>3.571436177642609E-2</v>
      </c>
      <c r="F125">
        <v>0.72775000000000001</v>
      </c>
      <c r="G125" s="3">
        <f t="shared" si="6"/>
        <v>3.6984176233323076</v>
      </c>
      <c r="H125" s="150">
        <f t="shared" si="7"/>
        <v>2.2229999999999999</v>
      </c>
      <c r="J125" s="2">
        <f t="shared" si="9"/>
        <v>1.2717254787288552E-3</v>
      </c>
      <c r="K125">
        <v>22720</v>
      </c>
      <c r="L125">
        <v>21975</v>
      </c>
      <c r="N125">
        <v>3.08</v>
      </c>
      <c r="O125">
        <v>6.57</v>
      </c>
      <c r="P125">
        <v>5.7130000000000001</v>
      </c>
      <c r="Q125">
        <f t="shared" si="10"/>
        <v>0.85700000000000021</v>
      </c>
      <c r="R125">
        <f t="shared" si="11"/>
        <v>2.2229999999999999</v>
      </c>
    </row>
    <row r="126" spans="1:18">
      <c r="A126" s="1">
        <v>40714</v>
      </c>
      <c r="B126">
        <v>5.71</v>
      </c>
      <c r="C126">
        <v>472.25</v>
      </c>
      <c r="D126">
        <v>0.18</v>
      </c>
      <c r="E126" s="150">
        <f t="shared" si="8"/>
        <v>3.5658520692567475E-2</v>
      </c>
      <c r="F126">
        <v>0.72775000000000001</v>
      </c>
      <c r="G126" s="3">
        <f t="shared" si="6"/>
        <v>3.6735960285448432</v>
      </c>
      <c r="H126" s="150">
        <f t="shared" si="7"/>
        <v>2.2799999999999998</v>
      </c>
      <c r="J126" s="2">
        <f t="shared" si="9"/>
        <v>3.1767882937793141E-4</v>
      </c>
      <c r="K126">
        <v>22715</v>
      </c>
      <c r="L126">
        <v>21975</v>
      </c>
      <c r="N126">
        <v>3.11</v>
      </c>
      <c r="O126">
        <v>6.54</v>
      </c>
      <c r="P126">
        <v>5.71</v>
      </c>
      <c r="Q126">
        <f t="shared" si="10"/>
        <v>0.83000000000000007</v>
      </c>
      <c r="R126">
        <f t="shared" si="11"/>
        <v>2.2799999999999998</v>
      </c>
    </row>
    <row r="127" spans="1:18">
      <c r="A127" s="1">
        <v>40715</v>
      </c>
      <c r="B127">
        <v>5.72</v>
      </c>
      <c r="C127">
        <v>471.6</v>
      </c>
      <c r="D127">
        <v>0.183</v>
      </c>
      <c r="E127" s="150">
        <f t="shared" si="8"/>
        <v>3.6507752023809466E-2</v>
      </c>
      <c r="F127">
        <v>0.72775000000000001</v>
      </c>
      <c r="G127" s="3">
        <f t="shared" si="6"/>
        <v>3.6479444122756282</v>
      </c>
      <c r="H127" s="150">
        <f t="shared" si="7"/>
        <v>2.3499999999999996</v>
      </c>
      <c r="J127" s="2">
        <f t="shared" si="9"/>
        <v>-1.3773377184029773E-3</v>
      </c>
      <c r="K127">
        <v>22715</v>
      </c>
      <c r="L127">
        <v>21980</v>
      </c>
      <c r="N127">
        <v>3.13</v>
      </c>
      <c r="O127">
        <v>6.5</v>
      </c>
      <c r="P127">
        <v>5.72</v>
      </c>
      <c r="Q127">
        <f t="shared" si="10"/>
        <v>0.78000000000000025</v>
      </c>
      <c r="R127">
        <f t="shared" si="11"/>
        <v>2.3499999999999996</v>
      </c>
    </row>
    <row r="128" spans="1:18">
      <c r="A128" s="1">
        <v>40716</v>
      </c>
      <c r="B128">
        <v>5.73</v>
      </c>
      <c r="C128">
        <v>472.49</v>
      </c>
      <c r="D128">
        <v>0.18099999999999999</v>
      </c>
      <c r="E128" s="150">
        <f t="shared" si="8"/>
        <v>3.6785050028935125E-2</v>
      </c>
      <c r="F128">
        <v>0.72624999999999995</v>
      </c>
      <c r="G128" s="3">
        <f t="shared" si="6"/>
        <v>3.5734965671271461</v>
      </c>
      <c r="H128" s="150">
        <f t="shared" si="7"/>
        <v>2.3800000000000003</v>
      </c>
      <c r="J128" s="2">
        <f t="shared" si="9"/>
        <v>1.8854140254565294E-3</v>
      </c>
      <c r="K128">
        <v>22700</v>
      </c>
      <c r="L128">
        <v>21980</v>
      </c>
      <c r="N128">
        <v>3.15</v>
      </c>
      <c r="O128">
        <v>6.5</v>
      </c>
      <c r="P128">
        <v>5.73</v>
      </c>
      <c r="Q128">
        <f t="shared" si="10"/>
        <v>0.76999999999999957</v>
      </c>
      <c r="R128">
        <f t="shared" si="11"/>
        <v>2.3800000000000003</v>
      </c>
    </row>
    <row r="129" spans="1:18">
      <c r="A129" s="1">
        <v>40717</v>
      </c>
      <c r="B129">
        <v>5.7149999999999999</v>
      </c>
      <c r="C129">
        <v>474.4</v>
      </c>
      <c r="D129">
        <v>0.16750000000000001</v>
      </c>
      <c r="E129" s="150">
        <f t="shared" si="8"/>
        <v>3.5562294440670314E-2</v>
      </c>
      <c r="F129">
        <v>0.72724999999999995</v>
      </c>
      <c r="G129" s="3">
        <f t="shared" si="6"/>
        <v>3.4253800806701808</v>
      </c>
      <c r="H129" s="150">
        <f t="shared" si="7"/>
        <v>2.3649999999999998</v>
      </c>
      <c r="J129" s="2">
        <f t="shared" si="9"/>
        <v>4.0342649948432261E-3</v>
      </c>
      <c r="K129">
        <v>22665</v>
      </c>
      <c r="L129">
        <v>21975</v>
      </c>
      <c r="N129">
        <v>3.15</v>
      </c>
      <c r="O129">
        <v>6.5</v>
      </c>
      <c r="P129">
        <v>5.7149999999999999</v>
      </c>
      <c r="Q129">
        <f t="shared" si="10"/>
        <v>0.78500000000000014</v>
      </c>
      <c r="R129">
        <f t="shared" si="11"/>
        <v>2.3649999999999998</v>
      </c>
    </row>
    <row r="130" spans="1:18">
      <c r="A130" s="1">
        <v>40718</v>
      </c>
      <c r="B130">
        <v>5.71</v>
      </c>
      <c r="C130">
        <v>473.9</v>
      </c>
      <c r="D130">
        <v>0.16500000000000001</v>
      </c>
      <c r="E130" s="150">
        <f t="shared" si="8"/>
        <v>3.5103768682065245E-2</v>
      </c>
      <c r="F130">
        <v>0.72875000000000001</v>
      </c>
      <c r="G130" s="3">
        <f t="shared" si="6"/>
        <v>3.4253800806701808</v>
      </c>
      <c r="H130" s="150">
        <f t="shared" si="7"/>
        <v>2.4400000000000004</v>
      </c>
      <c r="J130" s="2">
        <f t="shared" si="9"/>
        <v>-1.0545187099730363E-3</v>
      </c>
      <c r="K130">
        <v>22665</v>
      </c>
      <c r="L130">
        <v>21975</v>
      </c>
      <c r="N130">
        <v>3.2</v>
      </c>
      <c r="O130">
        <v>6.47</v>
      </c>
      <c r="P130">
        <v>5.71</v>
      </c>
      <c r="Q130">
        <f t="shared" si="10"/>
        <v>0.75999999999999979</v>
      </c>
      <c r="R130">
        <f t="shared" si="11"/>
        <v>2.4400000000000004</v>
      </c>
    </row>
    <row r="131" spans="1:18">
      <c r="A131" s="1">
        <v>40721</v>
      </c>
      <c r="B131">
        <v>5.71</v>
      </c>
      <c r="C131">
        <v>473.02</v>
      </c>
      <c r="D131">
        <v>0.17799999999999999</v>
      </c>
      <c r="E131" s="150">
        <f t="shared" si="8"/>
        <v>3.8064389039855095E-2</v>
      </c>
      <c r="F131">
        <v>0.73250000000000004</v>
      </c>
      <c r="G131" s="3">
        <f t="shared" si="6"/>
        <v>3.4253800806701808</v>
      </c>
      <c r="H131" s="150">
        <f t="shared" si="7"/>
        <v>2.4400000000000004</v>
      </c>
      <c r="J131" s="2">
        <f t="shared" si="9"/>
        <v>-1.8586580774257884E-3</v>
      </c>
      <c r="K131">
        <v>22665</v>
      </c>
      <c r="L131">
        <v>21975</v>
      </c>
      <c r="N131">
        <v>3.2</v>
      </c>
      <c r="O131">
        <v>6.47</v>
      </c>
      <c r="P131">
        <v>5.71</v>
      </c>
      <c r="Q131">
        <f t="shared" si="10"/>
        <v>0.75999999999999979</v>
      </c>
      <c r="R131">
        <f t="shared" si="11"/>
        <v>2.4400000000000004</v>
      </c>
    </row>
    <row r="132" spans="1:18">
      <c r="A132" s="1">
        <v>40722</v>
      </c>
      <c r="B132">
        <v>5.72</v>
      </c>
      <c r="C132">
        <v>472.93</v>
      </c>
      <c r="D132">
        <v>0.20100000000000001</v>
      </c>
      <c r="E132" s="150">
        <f t="shared" si="8"/>
        <v>4.3129520380434813E-2</v>
      </c>
      <c r="F132">
        <v>0.73499999999999999</v>
      </c>
      <c r="G132" s="3">
        <f t="shared" si="6"/>
        <v>3.4253800806701808</v>
      </c>
      <c r="H132" s="150">
        <f t="shared" si="7"/>
        <v>2.42</v>
      </c>
      <c r="J132" s="2">
        <f t="shared" si="9"/>
        <v>-1.9028489935313966E-4</v>
      </c>
      <c r="K132">
        <v>22665</v>
      </c>
      <c r="L132">
        <v>21975</v>
      </c>
      <c r="N132">
        <v>3.24</v>
      </c>
      <c r="O132">
        <v>6.54</v>
      </c>
      <c r="P132">
        <v>5.72</v>
      </c>
      <c r="Q132">
        <f t="shared" si="10"/>
        <v>0.82000000000000028</v>
      </c>
      <c r="R132">
        <f t="shared" si="11"/>
        <v>2.42</v>
      </c>
    </row>
    <row r="133" spans="1:18">
      <c r="A133" s="1">
        <v>40723</v>
      </c>
      <c r="B133">
        <v>5.7430000000000003</v>
      </c>
      <c r="C133">
        <v>469.73</v>
      </c>
      <c r="D133">
        <v>0.191</v>
      </c>
      <c r="E133" s="150">
        <f t="shared" si="8"/>
        <v>4.0398290625000055E-2</v>
      </c>
      <c r="F133">
        <v>0.73499999999999999</v>
      </c>
      <c r="G133" s="3">
        <f t="shared" si="6"/>
        <v>3.4750232702451087</v>
      </c>
      <c r="H133" s="150">
        <f t="shared" si="7"/>
        <v>2.5430000000000006</v>
      </c>
      <c r="J133" s="2">
        <f t="shared" si="9"/>
        <v>-6.7893244477774126E-3</v>
      </c>
      <c r="K133">
        <v>22675</v>
      </c>
      <c r="L133">
        <v>21975</v>
      </c>
      <c r="N133">
        <v>3.27</v>
      </c>
      <c r="O133">
        <v>6.47</v>
      </c>
      <c r="P133">
        <v>5.7430000000000003</v>
      </c>
      <c r="Q133">
        <f t="shared" si="10"/>
        <v>0.72699999999999942</v>
      </c>
      <c r="R133">
        <f t="shared" si="11"/>
        <v>2.5430000000000006</v>
      </c>
    </row>
    <row r="134" spans="1:18">
      <c r="A134" s="1">
        <v>40724</v>
      </c>
      <c r="B134">
        <v>5.7270000000000003</v>
      </c>
      <c r="C134">
        <v>467.22</v>
      </c>
      <c r="D134">
        <v>0.19500000000000001</v>
      </c>
      <c r="E134" s="150">
        <f t="shared" si="8"/>
        <v>4.0868240026595816E-2</v>
      </c>
      <c r="F134">
        <v>0.73350000000000004</v>
      </c>
      <c r="G134" s="3">
        <f t="shared" ref="G134:G197" si="12">+(K134/L134-1)*36000/330</f>
        <v>3.4998448650325722</v>
      </c>
      <c r="H134" s="150">
        <f t="shared" ref="H134:H197" si="13">+R134</f>
        <v>2.5270000000000006</v>
      </c>
      <c r="J134" s="2">
        <f t="shared" si="9"/>
        <v>-5.3578227320364167E-3</v>
      </c>
      <c r="K134">
        <v>22680</v>
      </c>
      <c r="L134">
        <v>21975</v>
      </c>
      <c r="N134">
        <v>3.27</v>
      </c>
      <c r="O134">
        <v>6.47</v>
      </c>
      <c r="P134">
        <v>5.7270000000000003</v>
      </c>
      <c r="Q134">
        <f t="shared" si="10"/>
        <v>0.74299999999999944</v>
      </c>
      <c r="R134">
        <f t="shared" si="11"/>
        <v>2.5270000000000006</v>
      </c>
    </row>
    <row r="135" spans="1:18">
      <c r="A135" s="1">
        <v>40725</v>
      </c>
      <c r="B135">
        <v>5.72</v>
      </c>
      <c r="C135">
        <v>465.28</v>
      </c>
      <c r="D135">
        <v>0.19900000000000001</v>
      </c>
      <c r="E135" s="150">
        <f t="shared" ref="E135:E198" si="14">+D135*F135/G135</f>
        <v>4.173499273049653E-2</v>
      </c>
      <c r="F135">
        <v>0.73399999999999999</v>
      </c>
      <c r="G135" s="3">
        <f t="shared" si="12"/>
        <v>3.4998448650325722</v>
      </c>
      <c r="H135" s="150">
        <f t="shared" si="13"/>
        <v>2.52</v>
      </c>
      <c r="J135" s="2">
        <f t="shared" ref="J135:J198" si="15">+LN(C135/C134)</f>
        <v>-4.1608639118499895E-3</v>
      </c>
      <c r="K135">
        <v>22680</v>
      </c>
      <c r="L135">
        <v>21975</v>
      </c>
      <c r="N135">
        <v>3.27</v>
      </c>
      <c r="O135">
        <v>6.47</v>
      </c>
      <c r="P135">
        <v>5.72</v>
      </c>
      <c r="Q135">
        <f t="shared" ref="Q135:Q198" si="16">+O135-P135</f>
        <v>0.75</v>
      </c>
      <c r="R135">
        <f t="shared" ref="R135:R198" si="17">+N135-Q135</f>
        <v>2.52</v>
      </c>
    </row>
    <row r="136" spans="1:18">
      <c r="A136" s="1">
        <v>40728</v>
      </c>
      <c r="B136">
        <v>5.72</v>
      </c>
      <c r="C136">
        <v>465.65</v>
      </c>
      <c r="D136">
        <v>0.19500000000000001</v>
      </c>
      <c r="E136" s="150">
        <f t="shared" si="14"/>
        <v>4.0923956781914968E-2</v>
      </c>
      <c r="F136">
        <v>0.73450000000000004</v>
      </c>
      <c r="G136" s="3">
        <f t="shared" si="12"/>
        <v>3.4998448650325722</v>
      </c>
      <c r="H136" s="150">
        <f t="shared" si="13"/>
        <v>2.52</v>
      </c>
      <c r="J136" s="2">
        <f t="shared" si="15"/>
        <v>7.9490406256698732E-4</v>
      </c>
      <c r="K136">
        <v>22680</v>
      </c>
      <c r="L136">
        <v>21975</v>
      </c>
      <c r="N136">
        <v>3.27</v>
      </c>
      <c r="O136">
        <v>6.47</v>
      </c>
      <c r="P136">
        <v>5.72</v>
      </c>
      <c r="Q136">
        <f t="shared" si="16"/>
        <v>0.75</v>
      </c>
      <c r="R136">
        <f t="shared" si="17"/>
        <v>2.52</v>
      </c>
    </row>
    <row r="137" spans="1:18">
      <c r="A137" s="1">
        <v>40729</v>
      </c>
      <c r="B137">
        <v>5.7249999999999996</v>
      </c>
      <c r="C137">
        <v>464.56</v>
      </c>
      <c r="D137">
        <v>0.185</v>
      </c>
      <c r="E137" s="150">
        <f t="shared" si="14"/>
        <v>3.8967893334816005E-2</v>
      </c>
      <c r="F137">
        <v>0.73450000000000004</v>
      </c>
      <c r="G137" s="3">
        <f t="shared" si="12"/>
        <v>3.4870373625919187</v>
      </c>
      <c r="H137" s="150">
        <f t="shared" si="13"/>
        <v>2.5449999999999995</v>
      </c>
      <c r="J137" s="2">
        <f t="shared" si="15"/>
        <v>-2.3435579038722861E-3</v>
      </c>
      <c r="K137">
        <v>22680</v>
      </c>
      <c r="L137">
        <v>21977.5</v>
      </c>
      <c r="N137">
        <v>3.28</v>
      </c>
      <c r="O137">
        <v>6.46</v>
      </c>
      <c r="P137">
        <v>5.7249999999999996</v>
      </c>
      <c r="Q137">
        <f t="shared" si="16"/>
        <v>0.73500000000000032</v>
      </c>
      <c r="R137">
        <f t="shared" si="17"/>
        <v>2.5449999999999995</v>
      </c>
    </row>
    <row r="138" spans="1:18">
      <c r="A138" s="1">
        <v>40730</v>
      </c>
      <c r="B138">
        <v>5.73</v>
      </c>
      <c r="C138">
        <v>463.95</v>
      </c>
      <c r="D138">
        <v>0.18</v>
      </c>
      <c r="E138" s="150">
        <f t="shared" si="14"/>
        <v>3.8997852596927549E-2</v>
      </c>
      <c r="F138">
        <v>0.73499999999999999</v>
      </c>
      <c r="G138" s="3">
        <f t="shared" si="12"/>
        <v>3.3924944885407173</v>
      </c>
      <c r="H138" s="150">
        <f t="shared" si="13"/>
        <v>2.5600000000000005</v>
      </c>
      <c r="J138" s="2">
        <f t="shared" si="15"/>
        <v>-1.3139332646061011E-3</v>
      </c>
      <c r="K138">
        <v>22662.5</v>
      </c>
      <c r="L138">
        <v>21979</v>
      </c>
      <c r="N138">
        <v>3.29</v>
      </c>
      <c r="O138">
        <v>6.46</v>
      </c>
      <c r="P138">
        <v>5.73</v>
      </c>
      <c r="Q138">
        <f t="shared" si="16"/>
        <v>0.72999999999999954</v>
      </c>
      <c r="R138">
        <f t="shared" si="17"/>
        <v>2.5600000000000005</v>
      </c>
    </row>
    <row r="139" spans="1:18">
      <c r="A139" s="1">
        <v>40731</v>
      </c>
      <c r="B139">
        <v>5.74</v>
      </c>
      <c r="C139">
        <v>461.02</v>
      </c>
      <c r="D139">
        <v>0.186</v>
      </c>
      <c r="E139" s="150">
        <f t="shared" si="14"/>
        <v>4.021589411496352E-2</v>
      </c>
      <c r="F139">
        <v>0.73524999999999996</v>
      </c>
      <c r="G139" s="3">
        <f t="shared" si="12"/>
        <v>3.4005584858827169</v>
      </c>
      <c r="H139" s="150">
        <f t="shared" si="13"/>
        <v>2.5700000000000003</v>
      </c>
      <c r="J139" s="2">
        <f t="shared" si="15"/>
        <v>-6.3353617956567534E-3</v>
      </c>
      <c r="K139">
        <v>22660</v>
      </c>
      <c r="L139">
        <v>21975</v>
      </c>
      <c r="N139">
        <v>3.29</v>
      </c>
      <c r="O139">
        <v>6.46</v>
      </c>
      <c r="P139">
        <v>5.74</v>
      </c>
      <c r="Q139">
        <f t="shared" si="16"/>
        <v>0.71999999999999975</v>
      </c>
      <c r="R139">
        <f t="shared" si="17"/>
        <v>2.5700000000000003</v>
      </c>
    </row>
    <row r="140" spans="1:18">
      <c r="A140" s="1">
        <v>40732</v>
      </c>
      <c r="B140">
        <v>5.73</v>
      </c>
      <c r="C140">
        <v>462.84</v>
      </c>
      <c r="D140">
        <v>0.159</v>
      </c>
      <c r="E140" s="150">
        <f t="shared" si="14"/>
        <v>3.338105034653456E-2</v>
      </c>
      <c r="F140">
        <v>0.73575000000000002</v>
      </c>
      <c r="G140" s="3">
        <f t="shared" si="12"/>
        <v>3.5045107564191631</v>
      </c>
      <c r="H140" s="150">
        <f t="shared" si="13"/>
        <v>2.5800000000000005</v>
      </c>
      <c r="J140" s="2">
        <f t="shared" si="15"/>
        <v>3.9399960046051855E-3</v>
      </c>
      <c r="K140">
        <v>22715</v>
      </c>
      <c r="L140">
        <v>22008</v>
      </c>
      <c r="N140">
        <v>3.31</v>
      </c>
      <c r="O140">
        <v>6.46</v>
      </c>
      <c r="P140">
        <v>5.73</v>
      </c>
      <c r="Q140">
        <f t="shared" si="16"/>
        <v>0.72999999999999954</v>
      </c>
      <c r="R140">
        <f t="shared" si="17"/>
        <v>2.5800000000000005</v>
      </c>
    </row>
    <row r="141" spans="1:18">
      <c r="A141" s="1">
        <v>40735</v>
      </c>
      <c r="B141">
        <v>5.6950000000000003</v>
      </c>
      <c r="C141">
        <v>467.34</v>
      </c>
      <c r="D141">
        <v>0.14199999999999999</v>
      </c>
      <c r="E141" s="150">
        <f t="shared" si="14"/>
        <v>3.1322086354166612E-2</v>
      </c>
      <c r="F141">
        <v>0.73475000000000001</v>
      </c>
      <c r="G141" s="3">
        <f t="shared" si="12"/>
        <v>3.3310201249132607</v>
      </c>
      <c r="H141" s="150">
        <f t="shared" si="13"/>
        <v>2.585</v>
      </c>
      <c r="J141" s="2">
        <f t="shared" si="15"/>
        <v>9.6756221517755141E-3</v>
      </c>
      <c r="K141">
        <v>22680</v>
      </c>
      <c r="L141">
        <v>22008</v>
      </c>
      <c r="N141">
        <v>3.34</v>
      </c>
      <c r="O141">
        <v>6.45</v>
      </c>
      <c r="P141">
        <v>5.6950000000000003</v>
      </c>
      <c r="Q141">
        <f t="shared" si="16"/>
        <v>0.75499999999999989</v>
      </c>
      <c r="R141">
        <f t="shared" si="17"/>
        <v>2.585</v>
      </c>
    </row>
    <row r="142" spans="1:18">
      <c r="A142" s="1">
        <v>40736</v>
      </c>
      <c r="B142">
        <v>5.673</v>
      </c>
      <c r="C142">
        <v>466.79</v>
      </c>
      <c r="D142">
        <v>0.16300000000000001</v>
      </c>
      <c r="E142" s="150">
        <f t="shared" si="14"/>
        <v>3.5112002486772591E-2</v>
      </c>
      <c r="F142">
        <v>0.74050000000000005</v>
      </c>
      <c r="G142" s="3">
        <f t="shared" si="12"/>
        <v>3.4376136777009725</v>
      </c>
      <c r="H142" s="150">
        <f t="shared" si="13"/>
        <v>2.593</v>
      </c>
      <c r="J142" s="2">
        <f t="shared" si="15"/>
        <v>-1.177566427703445E-3</v>
      </c>
      <c r="K142">
        <v>22685</v>
      </c>
      <c r="L142">
        <v>21992</v>
      </c>
      <c r="N142">
        <v>3.37</v>
      </c>
      <c r="O142">
        <v>6.45</v>
      </c>
      <c r="P142">
        <v>5.673</v>
      </c>
      <c r="Q142">
        <f t="shared" si="16"/>
        <v>0.77700000000000014</v>
      </c>
      <c r="R142">
        <f t="shared" si="17"/>
        <v>2.593</v>
      </c>
    </row>
    <row r="143" spans="1:18">
      <c r="A143" s="1">
        <v>40737</v>
      </c>
      <c r="B143">
        <v>5.64</v>
      </c>
      <c r="C143">
        <v>462.95</v>
      </c>
      <c r="D143">
        <v>0.1545</v>
      </c>
      <c r="E143" s="150">
        <f t="shared" si="14"/>
        <v>3.3656222652838533E-2</v>
      </c>
      <c r="F143">
        <v>0.74250000000000005</v>
      </c>
      <c r="G143" s="3">
        <f t="shared" si="12"/>
        <v>3.4084707361039803</v>
      </c>
      <c r="H143" s="150">
        <f t="shared" si="13"/>
        <v>2.5499999999999998</v>
      </c>
      <c r="J143" s="2">
        <f t="shared" si="15"/>
        <v>-8.2604208381525865E-3</v>
      </c>
      <c r="K143">
        <v>22675</v>
      </c>
      <c r="L143">
        <v>21988</v>
      </c>
      <c r="N143">
        <v>3.37</v>
      </c>
      <c r="O143">
        <v>6.46</v>
      </c>
      <c r="P143">
        <v>5.64</v>
      </c>
      <c r="Q143">
        <f t="shared" si="16"/>
        <v>0.82000000000000028</v>
      </c>
      <c r="R143">
        <f t="shared" si="17"/>
        <v>2.5499999999999998</v>
      </c>
    </row>
    <row r="144" spans="1:18">
      <c r="A144" s="1">
        <v>40738</v>
      </c>
      <c r="B144">
        <v>5.625</v>
      </c>
      <c r="C144">
        <v>462.11</v>
      </c>
      <c r="D144">
        <v>0.14899999999999999</v>
      </c>
      <c r="E144" s="150">
        <f t="shared" si="14"/>
        <v>3.2817299301470489E-2</v>
      </c>
      <c r="F144">
        <v>0.74299999999999999</v>
      </c>
      <c r="G144" s="3">
        <f t="shared" si="12"/>
        <v>3.3734342056306685</v>
      </c>
      <c r="H144" s="150">
        <f t="shared" si="13"/>
        <v>2.5450000000000004</v>
      </c>
      <c r="J144" s="2">
        <f t="shared" si="15"/>
        <v>-1.8160989143948363E-3</v>
      </c>
      <c r="K144">
        <v>22670</v>
      </c>
      <c r="L144">
        <v>21990</v>
      </c>
      <c r="N144">
        <v>3.39</v>
      </c>
      <c r="O144">
        <v>6.47</v>
      </c>
      <c r="P144">
        <v>5.625</v>
      </c>
      <c r="Q144">
        <f t="shared" si="16"/>
        <v>0.84499999999999975</v>
      </c>
      <c r="R144">
        <f t="shared" si="17"/>
        <v>2.5450000000000004</v>
      </c>
    </row>
    <row r="145" spans="1:18">
      <c r="A145" s="1">
        <v>40739</v>
      </c>
      <c r="B145">
        <v>5.61</v>
      </c>
      <c r="C145">
        <v>462.52</v>
      </c>
      <c r="D145">
        <v>0.156</v>
      </c>
      <c r="E145" s="150">
        <f t="shared" si="14"/>
        <v>3.4621105037036942E-2</v>
      </c>
      <c r="F145">
        <v>0.74350000000000005</v>
      </c>
      <c r="G145" s="3">
        <f t="shared" si="12"/>
        <v>3.3501530316817032</v>
      </c>
      <c r="H145" s="150">
        <f t="shared" si="13"/>
        <v>2.5300000000000007</v>
      </c>
      <c r="J145" s="2">
        <f t="shared" si="15"/>
        <v>8.8684128109966327E-4</v>
      </c>
      <c r="K145">
        <v>22655</v>
      </c>
      <c r="L145">
        <v>21980</v>
      </c>
      <c r="N145">
        <v>3.39</v>
      </c>
      <c r="O145">
        <v>6.47</v>
      </c>
      <c r="P145">
        <v>5.61</v>
      </c>
      <c r="Q145">
        <f t="shared" si="16"/>
        <v>0.85999999999999943</v>
      </c>
      <c r="R145">
        <f t="shared" si="17"/>
        <v>2.5300000000000007</v>
      </c>
    </row>
    <row r="146" spans="1:18">
      <c r="A146" s="1">
        <v>40742</v>
      </c>
      <c r="B146">
        <v>5.59</v>
      </c>
      <c r="C146">
        <v>463.55</v>
      </c>
      <c r="D146">
        <v>0.151</v>
      </c>
      <c r="E146" s="150">
        <f t="shared" si="14"/>
        <v>3.4396192488670631E-2</v>
      </c>
      <c r="F146">
        <v>0.74850000000000005</v>
      </c>
      <c r="G146" s="3">
        <f t="shared" si="12"/>
        <v>3.2859305586578378</v>
      </c>
      <c r="H146" s="150">
        <f t="shared" si="13"/>
        <v>2.54</v>
      </c>
      <c r="J146" s="2">
        <f t="shared" si="15"/>
        <v>2.2244547922304131E-3</v>
      </c>
      <c r="K146">
        <v>22640</v>
      </c>
      <c r="L146">
        <v>21978</v>
      </c>
      <c r="N146">
        <v>3.41</v>
      </c>
      <c r="O146">
        <v>6.46</v>
      </c>
      <c r="P146">
        <v>5.59</v>
      </c>
      <c r="Q146">
        <f t="shared" si="16"/>
        <v>0.87000000000000011</v>
      </c>
      <c r="R146">
        <f t="shared" si="17"/>
        <v>2.54</v>
      </c>
    </row>
    <row r="147" spans="1:18">
      <c r="A147" s="1">
        <v>40743</v>
      </c>
      <c r="B147">
        <v>5.6</v>
      </c>
      <c r="C147">
        <v>462.35</v>
      </c>
      <c r="D147">
        <v>0.16700000000000001</v>
      </c>
      <c r="E147" s="150">
        <f t="shared" si="14"/>
        <v>3.7251612075024726E-2</v>
      </c>
      <c r="F147">
        <v>0.74975000000000003</v>
      </c>
      <c r="G147" s="3">
        <f t="shared" si="12"/>
        <v>3.3611498409204592</v>
      </c>
      <c r="H147" s="150">
        <f t="shared" si="13"/>
        <v>2.5799999999999996</v>
      </c>
      <c r="J147" s="2">
        <f t="shared" si="15"/>
        <v>-2.5920740293437963E-3</v>
      </c>
      <c r="K147">
        <v>22650</v>
      </c>
      <c r="L147">
        <v>21973</v>
      </c>
      <c r="N147">
        <v>3.43</v>
      </c>
      <c r="O147">
        <v>6.45</v>
      </c>
      <c r="P147">
        <v>5.6</v>
      </c>
      <c r="Q147">
        <f t="shared" si="16"/>
        <v>0.85000000000000053</v>
      </c>
      <c r="R147">
        <f t="shared" si="17"/>
        <v>2.5799999999999996</v>
      </c>
    </row>
    <row r="148" spans="1:18">
      <c r="A148" s="1">
        <v>40744</v>
      </c>
      <c r="B148">
        <v>5.5629999999999997</v>
      </c>
      <c r="C148">
        <v>462.85</v>
      </c>
      <c r="D148">
        <v>0.16700000000000001</v>
      </c>
      <c r="E148" s="150">
        <f t="shared" si="14"/>
        <v>3.8644108549948951E-2</v>
      </c>
      <c r="F148">
        <v>0.75124999999999997</v>
      </c>
      <c r="G148" s="3">
        <f t="shared" si="12"/>
        <v>3.2465168613694351</v>
      </c>
      <c r="H148" s="150">
        <f t="shared" si="13"/>
        <v>2.5529999999999999</v>
      </c>
      <c r="J148" s="2">
        <f t="shared" si="15"/>
        <v>1.0808474895725754E-3</v>
      </c>
      <c r="K148">
        <v>22630</v>
      </c>
      <c r="L148">
        <v>21976</v>
      </c>
      <c r="N148">
        <v>3.45</v>
      </c>
      <c r="O148">
        <v>6.46</v>
      </c>
      <c r="P148">
        <v>5.5629999999999997</v>
      </c>
      <c r="Q148">
        <f t="shared" si="16"/>
        <v>0.89700000000000024</v>
      </c>
      <c r="R148">
        <f t="shared" si="17"/>
        <v>2.5529999999999999</v>
      </c>
    </row>
    <row r="149" spans="1:18">
      <c r="A149" s="1">
        <v>40745</v>
      </c>
      <c r="B149">
        <v>5.58</v>
      </c>
      <c r="C149">
        <v>461.15</v>
      </c>
      <c r="D149">
        <v>0.17349999999999999</v>
      </c>
      <c r="E149" s="150">
        <f t="shared" si="14"/>
        <v>3.9508595711936045E-2</v>
      </c>
      <c r="F149">
        <v>0.75175000000000003</v>
      </c>
      <c r="G149" s="3">
        <f t="shared" si="12"/>
        <v>3.3012721067328612</v>
      </c>
      <c r="H149" s="150">
        <f t="shared" si="13"/>
        <v>2.5700000000000003</v>
      </c>
      <c r="J149" s="2">
        <f t="shared" si="15"/>
        <v>-3.6796578314925005E-3</v>
      </c>
      <c r="K149">
        <v>22640</v>
      </c>
      <c r="L149">
        <v>21975</v>
      </c>
      <c r="N149">
        <v>3.46</v>
      </c>
      <c r="O149">
        <v>6.47</v>
      </c>
      <c r="P149">
        <v>5.58</v>
      </c>
      <c r="Q149">
        <f t="shared" si="16"/>
        <v>0.88999999999999968</v>
      </c>
      <c r="R149">
        <f t="shared" si="17"/>
        <v>2.5700000000000003</v>
      </c>
    </row>
    <row r="150" spans="1:18">
      <c r="A150" s="1">
        <v>40746</v>
      </c>
      <c r="B150">
        <v>5.5890000000000004</v>
      </c>
      <c r="C150">
        <v>461.57</v>
      </c>
      <c r="D150">
        <v>0.17</v>
      </c>
      <c r="E150" s="150">
        <f t="shared" si="14"/>
        <v>3.7389700072568907E-2</v>
      </c>
      <c r="F150">
        <v>0.75224999999999997</v>
      </c>
      <c r="G150" s="3">
        <f t="shared" si="12"/>
        <v>3.4202601184763575</v>
      </c>
      <c r="H150" s="150">
        <f t="shared" si="13"/>
        <v>2.6290000000000004</v>
      </c>
      <c r="J150" s="2">
        <f t="shared" si="15"/>
        <v>9.1035206564484981E-4</v>
      </c>
      <c r="K150">
        <v>22665</v>
      </c>
      <c r="L150">
        <v>21976</v>
      </c>
      <c r="N150">
        <v>3.51</v>
      </c>
      <c r="O150">
        <v>6.47</v>
      </c>
      <c r="P150">
        <v>5.5890000000000004</v>
      </c>
      <c r="Q150">
        <f t="shared" si="16"/>
        <v>0.88099999999999934</v>
      </c>
      <c r="R150">
        <f t="shared" si="17"/>
        <v>2.6290000000000004</v>
      </c>
    </row>
    <row r="151" spans="1:18">
      <c r="A151" s="1">
        <v>40749</v>
      </c>
      <c r="B151">
        <v>5.6180000000000003</v>
      </c>
      <c r="C151">
        <v>462.57</v>
      </c>
      <c r="D151">
        <v>0.17299999999999999</v>
      </c>
      <c r="E151" s="150">
        <f t="shared" si="14"/>
        <v>3.7283152548758927E-2</v>
      </c>
      <c r="F151">
        <v>0.75424999999999998</v>
      </c>
      <c r="G151" s="3">
        <f t="shared" si="12"/>
        <v>3.4998448650325722</v>
      </c>
      <c r="H151" s="150">
        <f t="shared" si="13"/>
        <v>2.6280000000000006</v>
      </c>
      <c r="J151" s="2">
        <f t="shared" si="15"/>
        <v>2.164175103998306E-3</v>
      </c>
      <c r="K151">
        <v>22680</v>
      </c>
      <c r="L151">
        <v>21975</v>
      </c>
      <c r="N151">
        <v>3.48</v>
      </c>
      <c r="O151">
        <v>6.47</v>
      </c>
      <c r="P151">
        <v>5.6180000000000003</v>
      </c>
      <c r="Q151">
        <f t="shared" si="16"/>
        <v>0.85199999999999942</v>
      </c>
      <c r="R151">
        <f t="shared" si="17"/>
        <v>2.6280000000000006</v>
      </c>
    </row>
    <row r="152" spans="1:18">
      <c r="A152" s="1">
        <v>40750</v>
      </c>
      <c r="B152">
        <v>5.6349999999999998</v>
      </c>
      <c r="C152">
        <v>457.68</v>
      </c>
      <c r="D152">
        <v>0.17399999999999999</v>
      </c>
      <c r="E152" s="150">
        <f t="shared" si="14"/>
        <v>3.8007008645833319E-2</v>
      </c>
      <c r="F152">
        <v>0.75475000000000003</v>
      </c>
      <c r="G152" s="3">
        <f t="shared" si="12"/>
        <v>3.4553232332425936</v>
      </c>
      <c r="H152" s="150">
        <f t="shared" si="13"/>
        <v>2.6749999999999998</v>
      </c>
      <c r="J152" s="2">
        <f t="shared" si="15"/>
        <v>-1.0627646891097638E-2</v>
      </c>
      <c r="K152">
        <v>22670</v>
      </c>
      <c r="L152">
        <v>21974</v>
      </c>
      <c r="N152">
        <v>3.51</v>
      </c>
      <c r="O152">
        <v>6.47</v>
      </c>
      <c r="P152">
        <v>5.6349999999999998</v>
      </c>
      <c r="Q152">
        <f t="shared" si="16"/>
        <v>0.83499999999999996</v>
      </c>
      <c r="R152">
        <f t="shared" si="17"/>
        <v>2.6749999999999998</v>
      </c>
    </row>
    <row r="153" spans="1:18">
      <c r="A153" s="1">
        <v>40751</v>
      </c>
      <c r="B153">
        <v>5.6349999999999998</v>
      </c>
      <c r="C153">
        <v>456.6</v>
      </c>
      <c r="D153">
        <v>0.17749999999999999</v>
      </c>
      <c r="E153" s="150">
        <f t="shared" si="14"/>
        <v>3.9605711538461541E-2</v>
      </c>
      <c r="F153">
        <v>0.75600000000000001</v>
      </c>
      <c r="G153" s="3">
        <f t="shared" si="12"/>
        <v>3.3881476884889854</v>
      </c>
      <c r="H153" s="150">
        <f t="shared" si="13"/>
        <v>2.6749999999999998</v>
      </c>
      <c r="J153" s="2">
        <f t="shared" si="15"/>
        <v>-2.3625158645780965E-3</v>
      </c>
      <c r="K153">
        <v>22657.5</v>
      </c>
      <c r="L153">
        <v>21975</v>
      </c>
      <c r="N153">
        <v>3.51</v>
      </c>
      <c r="O153">
        <v>6.47</v>
      </c>
      <c r="P153">
        <v>5.6349999999999998</v>
      </c>
      <c r="Q153">
        <f t="shared" si="16"/>
        <v>0.83499999999999996</v>
      </c>
      <c r="R153">
        <f t="shared" si="17"/>
        <v>2.6749999999999998</v>
      </c>
    </row>
    <row r="154" spans="1:18">
      <c r="A154" s="1">
        <v>40752</v>
      </c>
      <c r="B154">
        <v>5.6050000000000004</v>
      </c>
      <c r="C154">
        <v>456.38</v>
      </c>
      <c r="D154">
        <v>0.183</v>
      </c>
      <c r="E154" s="150">
        <f t="shared" si="14"/>
        <v>4.131910426590224E-2</v>
      </c>
      <c r="F154">
        <v>0.75775000000000003</v>
      </c>
      <c r="G154" s="3">
        <f t="shared" si="12"/>
        <v>3.3560323357356316</v>
      </c>
      <c r="H154" s="150">
        <f t="shared" si="13"/>
        <v>2.6650000000000005</v>
      </c>
      <c r="J154" s="2">
        <f t="shared" si="15"/>
        <v>-4.819382774173203E-4</v>
      </c>
      <c r="K154">
        <v>22650</v>
      </c>
      <c r="L154">
        <v>21974</v>
      </c>
      <c r="N154">
        <v>3.52</v>
      </c>
      <c r="O154">
        <v>6.46</v>
      </c>
      <c r="P154">
        <v>5.6050000000000004</v>
      </c>
      <c r="Q154">
        <f t="shared" si="16"/>
        <v>0.85499999999999954</v>
      </c>
      <c r="R154">
        <f t="shared" si="17"/>
        <v>2.6650000000000005</v>
      </c>
    </row>
    <row r="155" spans="1:18">
      <c r="A155" s="1">
        <v>40753</v>
      </c>
      <c r="B155">
        <v>5.5650000000000004</v>
      </c>
      <c r="C155">
        <v>457.79</v>
      </c>
      <c r="D155">
        <v>0.16600000000000001</v>
      </c>
      <c r="E155" s="150">
        <f t="shared" si="14"/>
        <v>3.7024162079995065E-2</v>
      </c>
      <c r="F155">
        <v>0.76024999999999998</v>
      </c>
      <c r="G155" s="3">
        <f t="shared" si="12"/>
        <v>3.4086254194578878</v>
      </c>
      <c r="H155" s="150">
        <f t="shared" si="13"/>
        <v>2.6450000000000005</v>
      </c>
      <c r="J155" s="2">
        <f t="shared" si="15"/>
        <v>3.0847678617882037E-3</v>
      </c>
      <c r="K155">
        <v>22657.5</v>
      </c>
      <c r="L155">
        <v>21971</v>
      </c>
      <c r="N155">
        <v>3.54</v>
      </c>
      <c r="O155">
        <v>6.46</v>
      </c>
      <c r="P155">
        <v>5.5650000000000004</v>
      </c>
      <c r="Q155">
        <f t="shared" si="16"/>
        <v>0.89499999999999957</v>
      </c>
      <c r="R155">
        <f t="shared" si="17"/>
        <v>2.6450000000000005</v>
      </c>
    </row>
    <row r="156" spans="1:18">
      <c r="A156" s="1">
        <v>40756</v>
      </c>
      <c r="B156">
        <v>5.52</v>
      </c>
      <c r="C156">
        <v>456.85</v>
      </c>
      <c r="D156">
        <v>0.17249999999999999</v>
      </c>
      <c r="E156" s="150">
        <f t="shared" si="14"/>
        <v>3.88161789852942E-2</v>
      </c>
      <c r="F156">
        <v>0.75944</v>
      </c>
      <c r="G156" s="3">
        <f t="shared" si="12"/>
        <v>3.374968980064514</v>
      </c>
      <c r="H156" s="150">
        <f t="shared" si="13"/>
        <v>2.59</v>
      </c>
      <c r="J156" s="2">
        <f t="shared" si="15"/>
        <v>-2.0554542354366298E-3</v>
      </c>
      <c r="K156">
        <v>22660</v>
      </c>
      <c r="L156">
        <v>21980</v>
      </c>
      <c r="N156">
        <v>3.54</v>
      </c>
      <c r="O156">
        <v>6.47</v>
      </c>
      <c r="P156">
        <v>5.52</v>
      </c>
      <c r="Q156">
        <f t="shared" si="16"/>
        <v>0.95000000000000018</v>
      </c>
      <c r="R156">
        <f t="shared" si="17"/>
        <v>2.59</v>
      </c>
    </row>
    <row r="157" spans="1:18">
      <c r="A157" s="1">
        <v>40757</v>
      </c>
      <c r="B157">
        <v>5.4669999999999996</v>
      </c>
      <c r="C157">
        <v>458.83</v>
      </c>
      <c r="D157">
        <v>0.1545</v>
      </c>
      <c r="E157" s="150">
        <f t="shared" si="14"/>
        <v>3.5236061632937597E-2</v>
      </c>
      <c r="F157">
        <v>0.76305999999999996</v>
      </c>
      <c r="G157" s="3">
        <f t="shared" si="12"/>
        <v>3.3457987225733943</v>
      </c>
      <c r="H157" s="150">
        <f t="shared" si="13"/>
        <v>2.5269999999999992</v>
      </c>
      <c r="J157" s="2">
        <f t="shared" si="15"/>
        <v>4.3246616414996039E-3</v>
      </c>
      <c r="K157">
        <v>22650</v>
      </c>
      <c r="L157">
        <v>21976</v>
      </c>
      <c r="N157">
        <v>3.55</v>
      </c>
      <c r="O157">
        <v>6.49</v>
      </c>
      <c r="P157">
        <v>5.4669999999999996</v>
      </c>
      <c r="Q157">
        <f t="shared" si="16"/>
        <v>1.0230000000000006</v>
      </c>
      <c r="R157">
        <f t="shared" si="17"/>
        <v>2.5269999999999992</v>
      </c>
    </row>
    <row r="158" spans="1:18">
      <c r="A158" s="1">
        <v>40758</v>
      </c>
      <c r="B158">
        <v>5.4610000000000003</v>
      </c>
      <c r="C158">
        <v>458.51</v>
      </c>
      <c r="D158">
        <v>0.151</v>
      </c>
      <c r="E158" s="150">
        <f t="shared" si="14"/>
        <v>3.544571469916212E-2</v>
      </c>
      <c r="F158">
        <v>0.76500000000000001</v>
      </c>
      <c r="G158" s="3">
        <f t="shared" si="12"/>
        <v>3.2589270940199322</v>
      </c>
      <c r="H158" s="150">
        <f t="shared" si="13"/>
        <v>2.5609999999999999</v>
      </c>
      <c r="J158" s="2">
        <f t="shared" si="15"/>
        <v>-6.9766937663197294E-4</v>
      </c>
      <c r="K158">
        <v>22632.5</v>
      </c>
      <c r="L158">
        <v>21976</v>
      </c>
      <c r="N158">
        <v>3.55</v>
      </c>
      <c r="O158">
        <v>6.45</v>
      </c>
      <c r="P158">
        <v>5.4610000000000003</v>
      </c>
      <c r="Q158">
        <f t="shared" si="16"/>
        <v>0.98899999999999988</v>
      </c>
      <c r="R158">
        <f t="shared" si="17"/>
        <v>2.5609999999999999</v>
      </c>
    </row>
    <row r="159" spans="1:18">
      <c r="A159" s="1">
        <v>40759</v>
      </c>
      <c r="B159">
        <v>5.3570000000000002</v>
      </c>
      <c r="C159">
        <v>462.73</v>
      </c>
      <c r="D159">
        <v>0.10249999999999999</v>
      </c>
      <c r="E159" s="150">
        <f t="shared" si="14"/>
        <v>2.5410661076807308E-2</v>
      </c>
      <c r="F159">
        <v>0.76610999999999996</v>
      </c>
      <c r="G159" s="3">
        <f t="shared" si="12"/>
        <v>3.0902885510393943</v>
      </c>
      <c r="H159" s="150">
        <f t="shared" si="13"/>
        <v>2.4969999999999999</v>
      </c>
      <c r="J159" s="2">
        <f t="shared" si="15"/>
        <v>9.1616289289583198E-3</v>
      </c>
      <c r="K159">
        <v>22597.5</v>
      </c>
      <c r="L159">
        <v>21975</v>
      </c>
      <c r="N159">
        <v>3.51</v>
      </c>
      <c r="O159">
        <v>6.37</v>
      </c>
      <c r="P159">
        <v>5.3570000000000002</v>
      </c>
      <c r="Q159">
        <f t="shared" si="16"/>
        <v>1.0129999999999999</v>
      </c>
      <c r="R159">
        <f t="shared" si="17"/>
        <v>2.4969999999999999</v>
      </c>
    </row>
    <row r="160" spans="1:18">
      <c r="A160" s="1">
        <v>40760</v>
      </c>
      <c r="B160">
        <v>5.2930000000000001</v>
      </c>
      <c r="C160">
        <v>465.17</v>
      </c>
      <c r="D160">
        <v>0.10299999999999999</v>
      </c>
      <c r="E160" s="150">
        <f t="shared" si="14"/>
        <v>2.7149058040034316E-2</v>
      </c>
      <c r="F160">
        <v>0.76471999999999996</v>
      </c>
      <c r="G160" s="3">
        <f t="shared" si="12"/>
        <v>2.9012483557937991</v>
      </c>
      <c r="H160" s="150">
        <f t="shared" si="13"/>
        <v>2.4529999999999998</v>
      </c>
      <c r="J160" s="2">
        <f t="shared" si="15"/>
        <v>5.2591995344984932E-3</v>
      </c>
      <c r="K160">
        <v>22562.5</v>
      </c>
      <c r="L160">
        <v>21978</v>
      </c>
      <c r="N160">
        <v>3.53</v>
      </c>
      <c r="O160">
        <v>6.37</v>
      </c>
      <c r="P160">
        <v>5.2930000000000001</v>
      </c>
      <c r="Q160">
        <f t="shared" si="16"/>
        <v>1.077</v>
      </c>
      <c r="R160">
        <f t="shared" si="17"/>
        <v>2.4529999999999998</v>
      </c>
    </row>
    <row r="161" spans="1:18">
      <c r="A161" s="1">
        <v>40763</v>
      </c>
      <c r="B161">
        <v>5.08</v>
      </c>
      <c r="C161">
        <v>472.52</v>
      </c>
      <c r="D161">
        <v>0.1</v>
      </c>
      <c r="E161" s="150">
        <f t="shared" si="14"/>
        <v>2.7602972194940473E-2</v>
      </c>
      <c r="F161">
        <v>0.76666999999999996</v>
      </c>
      <c r="G161" s="3">
        <f t="shared" si="12"/>
        <v>2.7774907520304204</v>
      </c>
      <c r="H161" s="150">
        <f t="shared" si="13"/>
        <v>2.4099999999999997</v>
      </c>
      <c r="J161" s="2">
        <f t="shared" si="15"/>
        <v>1.5677143907365021E-2</v>
      </c>
      <c r="K161">
        <v>22555</v>
      </c>
      <c r="L161">
        <v>21995</v>
      </c>
      <c r="N161">
        <v>3.57</v>
      </c>
      <c r="O161">
        <v>6.24</v>
      </c>
      <c r="P161">
        <v>5.08</v>
      </c>
      <c r="Q161">
        <f t="shared" si="16"/>
        <v>1.1600000000000001</v>
      </c>
      <c r="R161">
        <f t="shared" si="17"/>
        <v>2.4099999999999997</v>
      </c>
    </row>
    <row r="162" spans="1:18">
      <c r="A162" s="1">
        <v>40764</v>
      </c>
      <c r="B162">
        <v>5.0830000000000002</v>
      </c>
      <c r="C162">
        <v>472.97</v>
      </c>
      <c r="D162">
        <v>0.09</v>
      </c>
      <c r="E162" s="150">
        <f t="shared" si="14"/>
        <v>2.5060511206278051E-2</v>
      </c>
      <c r="F162">
        <v>0.76993999999999996</v>
      </c>
      <c r="G162" s="3">
        <f t="shared" si="12"/>
        <v>2.7650912397445673</v>
      </c>
      <c r="H162" s="150">
        <f t="shared" si="13"/>
        <v>2.4930000000000003</v>
      </c>
      <c r="J162" s="2">
        <f t="shared" si="15"/>
        <v>9.5188745302098564E-4</v>
      </c>
      <c r="K162">
        <v>22552.5</v>
      </c>
      <c r="L162">
        <v>21995</v>
      </c>
      <c r="N162">
        <v>3.66</v>
      </c>
      <c r="O162">
        <v>6.25</v>
      </c>
      <c r="P162">
        <v>5.0830000000000002</v>
      </c>
      <c r="Q162">
        <f t="shared" si="16"/>
        <v>1.1669999999999998</v>
      </c>
      <c r="R162">
        <f t="shared" si="17"/>
        <v>2.4930000000000003</v>
      </c>
    </row>
    <row r="163" spans="1:18">
      <c r="A163" s="1">
        <v>40765</v>
      </c>
      <c r="B163">
        <v>4.8970000000000002</v>
      </c>
      <c r="C163">
        <v>473.51</v>
      </c>
      <c r="D163">
        <v>0.08</v>
      </c>
      <c r="E163" s="150">
        <f t="shared" si="14"/>
        <v>2.4479906653465441E-2</v>
      </c>
      <c r="F163">
        <v>0.76661000000000001</v>
      </c>
      <c r="G163" s="3">
        <f t="shared" si="12"/>
        <v>2.5052709909462885</v>
      </c>
      <c r="H163" s="150">
        <f t="shared" si="13"/>
        <v>2.3070000000000004</v>
      </c>
      <c r="J163" s="2">
        <f t="shared" si="15"/>
        <v>1.141070193964616E-3</v>
      </c>
      <c r="K163">
        <v>22495</v>
      </c>
      <c r="L163">
        <v>21990</v>
      </c>
      <c r="N163">
        <v>3.7</v>
      </c>
      <c r="O163">
        <v>6.29</v>
      </c>
      <c r="P163">
        <v>4.8970000000000002</v>
      </c>
      <c r="Q163">
        <f t="shared" si="16"/>
        <v>1.3929999999999998</v>
      </c>
      <c r="R163">
        <f t="shared" si="17"/>
        <v>2.3070000000000004</v>
      </c>
    </row>
    <row r="164" spans="1:18">
      <c r="A164" s="1">
        <v>40766</v>
      </c>
      <c r="B164">
        <v>4.95</v>
      </c>
      <c r="C164">
        <v>471.15</v>
      </c>
      <c r="D164">
        <v>8.5500000000000007E-2</v>
      </c>
      <c r="E164" s="150">
        <f t="shared" si="14"/>
        <v>2.5276191285714227E-2</v>
      </c>
      <c r="F164">
        <v>0.76961000000000002</v>
      </c>
      <c r="G164" s="3">
        <f t="shared" si="12"/>
        <v>2.6033057851239731</v>
      </c>
      <c r="H164" s="150">
        <f t="shared" si="13"/>
        <v>2.48</v>
      </c>
      <c r="J164" s="2">
        <f t="shared" si="15"/>
        <v>-4.9965170745395584E-3</v>
      </c>
      <c r="K164">
        <v>22525</v>
      </c>
      <c r="L164">
        <v>22000</v>
      </c>
      <c r="N164">
        <v>3.72</v>
      </c>
      <c r="O164">
        <v>6.19</v>
      </c>
      <c r="P164">
        <v>4.95</v>
      </c>
      <c r="Q164">
        <f t="shared" si="16"/>
        <v>1.2400000000000002</v>
      </c>
      <c r="R164">
        <f t="shared" si="17"/>
        <v>2.48</v>
      </c>
    </row>
    <row r="165" spans="1:18">
      <c r="A165" s="1">
        <v>40767</v>
      </c>
      <c r="B165">
        <v>5.0549999999999997</v>
      </c>
      <c r="C165">
        <v>470.73</v>
      </c>
      <c r="D165">
        <v>8.6999999999999994E-2</v>
      </c>
      <c r="E165" s="150">
        <f t="shared" si="14"/>
        <v>2.4009673750884877E-2</v>
      </c>
      <c r="F165">
        <v>0.77283000000000002</v>
      </c>
      <c r="G165" s="3">
        <f t="shared" si="12"/>
        <v>2.8003799925653716</v>
      </c>
      <c r="H165" s="150">
        <f t="shared" si="13"/>
        <v>2.6549999999999994</v>
      </c>
      <c r="J165" s="2">
        <f t="shared" si="15"/>
        <v>-8.9183341367863429E-4</v>
      </c>
      <c r="K165">
        <v>22575</v>
      </c>
      <c r="L165">
        <v>22010</v>
      </c>
      <c r="N165">
        <v>3.79</v>
      </c>
      <c r="O165">
        <v>6.19</v>
      </c>
      <c r="P165">
        <v>5.0549999999999997</v>
      </c>
      <c r="Q165">
        <f t="shared" si="16"/>
        <v>1.1350000000000007</v>
      </c>
      <c r="R165">
        <f t="shared" si="17"/>
        <v>2.6549999999999994</v>
      </c>
    </row>
    <row r="166" spans="1:18">
      <c r="A166" s="1">
        <v>40770</v>
      </c>
      <c r="B166">
        <v>5.0549999999999997</v>
      </c>
      <c r="C166">
        <v>472.04</v>
      </c>
      <c r="D166">
        <v>0.09</v>
      </c>
      <c r="E166" s="150">
        <f t="shared" si="14"/>
        <v>2.4901870526548592E-2</v>
      </c>
      <c r="F166">
        <v>0.77483000000000002</v>
      </c>
      <c r="G166" s="3">
        <f t="shared" si="12"/>
        <v>2.8003799925653716</v>
      </c>
      <c r="H166" s="150">
        <f t="shared" si="13"/>
        <v>2.6549999999999994</v>
      </c>
      <c r="J166" s="2">
        <f t="shared" si="15"/>
        <v>2.7790465184614655E-3</v>
      </c>
      <c r="K166">
        <v>22575</v>
      </c>
      <c r="L166">
        <v>22010</v>
      </c>
      <c r="N166">
        <v>3.79</v>
      </c>
      <c r="O166">
        <v>6.19</v>
      </c>
      <c r="P166">
        <v>5.0549999999999997</v>
      </c>
      <c r="Q166">
        <f t="shared" si="16"/>
        <v>1.1350000000000007</v>
      </c>
      <c r="R166">
        <f t="shared" si="17"/>
        <v>2.6549999999999994</v>
      </c>
    </row>
    <row r="167" spans="1:18">
      <c r="A167" s="1">
        <v>40771</v>
      </c>
      <c r="B167">
        <v>5.0670000000000002</v>
      </c>
      <c r="C167">
        <v>472.11</v>
      </c>
      <c r="D167">
        <v>8.6999999999999994E-2</v>
      </c>
      <c r="E167" s="150">
        <f t="shared" si="14"/>
        <v>2.4540640399099114E-2</v>
      </c>
      <c r="F167">
        <v>0.77593999999999996</v>
      </c>
      <c r="G167" s="3">
        <f t="shared" si="12"/>
        <v>2.7508157449093367</v>
      </c>
      <c r="H167" s="150">
        <f t="shared" si="13"/>
        <v>2.6769999999999996</v>
      </c>
      <c r="J167" s="2">
        <f t="shared" si="15"/>
        <v>1.4828152333481469E-4</v>
      </c>
      <c r="K167">
        <v>22565</v>
      </c>
      <c r="L167">
        <v>22010</v>
      </c>
      <c r="N167">
        <v>3.76</v>
      </c>
      <c r="O167">
        <v>6.15</v>
      </c>
      <c r="P167">
        <v>5.0670000000000002</v>
      </c>
      <c r="Q167">
        <f t="shared" si="16"/>
        <v>1.0830000000000002</v>
      </c>
      <c r="R167">
        <f t="shared" si="17"/>
        <v>2.6769999999999996</v>
      </c>
    </row>
    <row r="168" spans="1:18">
      <c r="A168" s="1">
        <v>40772</v>
      </c>
      <c r="B168">
        <v>5.1020000000000003</v>
      </c>
      <c r="C168">
        <v>466.71</v>
      </c>
      <c r="D168">
        <v>9.2499999999999999E-2</v>
      </c>
      <c r="E168" s="150">
        <f t="shared" si="14"/>
        <v>2.501545393803881E-2</v>
      </c>
      <c r="F168">
        <v>0.77761000000000002</v>
      </c>
      <c r="G168" s="3">
        <f t="shared" si="12"/>
        <v>2.8753795624961254</v>
      </c>
      <c r="H168" s="150">
        <f t="shared" si="13"/>
        <v>2.6320000000000006</v>
      </c>
      <c r="J168" s="2">
        <f t="shared" si="15"/>
        <v>-1.1503929513742933E-2</v>
      </c>
      <c r="K168">
        <v>22585</v>
      </c>
      <c r="L168">
        <v>22005</v>
      </c>
      <c r="N168">
        <v>3.75</v>
      </c>
      <c r="O168">
        <v>6.22</v>
      </c>
      <c r="P168">
        <v>5.1020000000000003</v>
      </c>
      <c r="Q168">
        <f t="shared" si="16"/>
        <v>1.1179999999999994</v>
      </c>
      <c r="R168">
        <f t="shared" si="17"/>
        <v>2.6320000000000006</v>
      </c>
    </row>
    <row r="169" spans="1:18">
      <c r="A169" s="1">
        <v>40773</v>
      </c>
      <c r="B169">
        <v>4.92</v>
      </c>
      <c r="C169">
        <v>470.41</v>
      </c>
      <c r="D169">
        <v>7.4999999999999997E-2</v>
      </c>
      <c r="E169" s="150">
        <f t="shared" si="14"/>
        <v>1.9823037951680656E-2</v>
      </c>
      <c r="F169">
        <v>0.78017000000000003</v>
      </c>
      <c r="G169" s="3">
        <f t="shared" si="12"/>
        <v>2.9517549299268286</v>
      </c>
      <c r="H169" s="150">
        <f t="shared" si="13"/>
        <v>2.4000000000000004</v>
      </c>
      <c r="J169" s="2">
        <f t="shared" si="15"/>
        <v>7.8965750947199553E-3</v>
      </c>
      <c r="K169">
        <v>22585</v>
      </c>
      <c r="L169">
        <v>21990</v>
      </c>
      <c r="N169">
        <v>3.7</v>
      </c>
      <c r="O169">
        <v>6.22</v>
      </c>
      <c r="P169">
        <v>4.92</v>
      </c>
      <c r="Q169">
        <f t="shared" si="16"/>
        <v>1.2999999999999998</v>
      </c>
      <c r="R169">
        <f t="shared" si="17"/>
        <v>2.4000000000000004</v>
      </c>
    </row>
    <row r="170" spans="1:18">
      <c r="A170" s="1">
        <v>40774</v>
      </c>
      <c r="B170">
        <v>4.75</v>
      </c>
      <c r="C170">
        <v>468.39</v>
      </c>
      <c r="D170">
        <v>8.3000000000000004E-2</v>
      </c>
      <c r="E170" s="150">
        <f t="shared" si="14"/>
        <v>2.3526148589889474E-2</v>
      </c>
      <c r="F170">
        <v>0.78439000000000003</v>
      </c>
      <c r="G170" s="3">
        <f t="shared" si="12"/>
        <v>2.7673195105117658</v>
      </c>
      <c r="H170" s="150">
        <f t="shared" si="13"/>
        <v>2.1900000000000004</v>
      </c>
      <c r="J170" s="2">
        <f t="shared" si="15"/>
        <v>-4.3033726403211899E-3</v>
      </c>
      <c r="K170">
        <v>22555</v>
      </c>
      <c r="L170">
        <v>21997</v>
      </c>
      <c r="N170">
        <v>3.66</v>
      </c>
      <c r="O170">
        <v>6.22</v>
      </c>
      <c r="P170">
        <v>4.75</v>
      </c>
      <c r="Q170">
        <f t="shared" si="16"/>
        <v>1.4699999999999998</v>
      </c>
      <c r="R170">
        <f t="shared" si="17"/>
        <v>2.1900000000000004</v>
      </c>
    </row>
    <row r="171" spans="1:18">
      <c r="A171" s="1">
        <v>40777</v>
      </c>
      <c r="B171">
        <v>4.84</v>
      </c>
      <c r="C171">
        <v>467.67</v>
      </c>
      <c r="D171">
        <v>8.4500000000000006E-2</v>
      </c>
      <c r="E171" s="150">
        <f t="shared" si="14"/>
        <v>2.4200132627627702E-2</v>
      </c>
      <c r="F171">
        <v>0.78817000000000004</v>
      </c>
      <c r="G171" s="3">
        <f t="shared" si="12"/>
        <v>2.7520661157024713</v>
      </c>
      <c r="H171" s="150">
        <f t="shared" si="13"/>
        <v>2.2999999999999998</v>
      </c>
      <c r="J171" s="2">
        <f t="shared" si="15"/>
        <v>-1.5383632288392597E-3</v>
      </c>
      <c r="K171">
        <v>22555</v>
      </c>
      <c r="L171">
        <v>22000</v>
      </c>
      <c r="N171">
        <v>3.62</v>
      </c>
      <c r="O171">
        <v>6.16</v>
      </c>
      <c r="P171">
        <v>4.84</v>
      </c>
      <c r="Q171">
        <f t="shared" si="16"/>
        <v>1.3200000000000003</v>
      </c>
      <c r="R171">
        <f t="shared" si="17"/>
        <v>2.2999999999999998</v>
      </c>
    </row>
    <row r="172" spans="1:18">
      <c r="A172" s="1">
        <v>40778</v>
      </c>
      <c r="B172">
        <v>4.78</v>
      </c>
      <c r="C172">
        <v>467.34</v>
      </c>
      <c r="D172">
        <v>8.7999999999999995E-2</v>
      </c>
      <c r="E172" s="150">
        <f t="shared" si="14"/>
        <v>2.5518289026860357E-2</v>
      </c>
      <c r="F172">
        <v>0.79232999999999998</v>
      </c>
      <c r="G172" s="3">
        <f t="shared" si="12"/>
        <v>2.732355602940618</v>
      </c>
      <c r="H172" s="150">
        <f t="shared" si="13"/>
        <v>2.2599999999999998</v>
      </c>
      <c r="J172" s="2">
        <f t="shared" si="15"/>
        <v>-7.0587483278715618E-4</v>
      </c>
      <c r="K172">
        <v>22550</v>
      </c>
      <c r="L172">
        <v>21999</v>
      </c>
      <c r="N172">
        <v>3.59</v>
      </c>
      <c r="O172">
        <v>6.11</v>
      </c>
      <c r="P172">
        <v>4.78</v>
      </c>
      <c r="Q172">
        <f t="shared" si="16"/>
        <v>1.33</v>
      </c>
      <c r="R172">
        <f t="shared" si="17"/>
        <v>2.2599999999999998</v>
      </c>
    </row>
    <row r="173" spans="1:18">
      <c r="A173" s="1">
        <v>40779</v>
      </c>
      <c r="B173">
        <v>4.84</v>
      </c>
      <c r="C173">
        <v>467.06</v>
      </c>
      <c r="D173">
        <v>8.2000000000000003E-2</v>
      </c>
      <c r="E173" s="150">
        <f t="shared" si="14"/>
        <v>2.4240183354489554E-2</v>
      </c>
      <c r="F173">
        <v>0.79456000000000004</v>
      </c>
      <c r="G173" s="3">
        <f t="shared" si="12"/>
        <v>2.6878476555719932</v>
      </c>
      <c r="H173" s="150">
        <f t="shared" si="13"/>
        <v>2.2999999999999998</v>
      </c>
      <c r="J173" s="2">
        <f t="shared" si="15"/>
        <v>-5.9931508643153446E-4</v>
      </c>
      <c r="K173">
        <v>22540</v>
      </c>
      <c r="L173">
        <v>21998</v>
      </c>
      <c r="N173">
        <v>3.58</v>
      </c>
      <c r="O173">
        <v>6.12</v>
      </c>
      <c r="P173">
        <v>4.84</v>
      </c>
      <c r="Q173">
        <f t="shared" si="16"/>
        <v>1.2800000000000002</v>
      </c>
      <c r="R173">
        <f t="shared" si="17"/>
        <v>2.2999999999999998</v>
      </c>
    </row>
    <row r="174" spans="1:18">
      <c r="A174" s="1">
        <v>40780</v>
      </c>
      <c r="B174">
        <v>4.82</v>
      </c>
      <c r="C174">
        <v>467.06</v>
      </c>
      <c r="D174">
        <v>7.8E-2</v>
      </c>
      <c r="E174" s="150">
        <f t="shared" si="14"/>
        <v>2.3589602852067747E-2</v>
      </c>
      <c r="F174">
        <v>0.79788999999999999</v>
      </c>
      <c r="G174" s="3">
        <f t="shared" si="12"/>
        <v>2.6382563704138304</v>
      </c>
      <c r="H174" s="150">
        <f t="shared" si="13"/>
        <v>2.2600000000000002</v>
      </c>
      <c r="J174" s="2">
        <f t="shared" si="15"/>
        <v>0</v>
      </c>
      <c r="K174">
        <v>22530</v>
      </c>
      <c r="L174">
        <v>21998</v>
      </c>
      <c r="N174">
        <v>3.56</v>
      </c>
      <c r="O174">
        <v>6.12</v>
      </c>
      <c r="P174">
        <v>4.82</v>
      </c>
      <c r="Q174">
        <f t="shared" si="16"/>
        <v>1.2999999999999998</v>
      </c>
      <c r="R174">
        <f t="shared" si="17"/>
        <v>2.2600000000000002</v>
      </c>
    </row>
    <row r="175" spans="1:18">
      <c r="A175" s="1">
        <v>40781</v>
      </c>
      <c r="B175">
        <v>4.82</v>
      </c>
      <c r="C175">
        <v>466.06</v>
      </c>
      <c r="D175">
        <v>7.9000000000000001E-2</v>
      </c>
      <c r="E175" s="150">
        <f t="shared" si="14"/>
        <v>2.2968662082095349E-2</v>
      </c>
      <c r="F175">
        <v>0.79588999999999999</v>
      </c>
      <c r="G175" s="3">
        <f t="shared" si="12"/>
        <v>2.7374389407301565</v>
      </c>
      <c r="H175" s="150">
        <f t="shared" si="13"/>
        <v>2.3600000000000003</v>
      </c>
      <c r="J175" s="2">
        <f t="shared" si="15"/>
        <v>-2.1433478712884033E-3</v>
      </c>
      <c r="K175">
        <v>22550</v>
      </c>
      <c r="L175">
        <v>21998</v>
      </c>
      <c r="N175">
        <v>3.55</v>
      </c>
      <c r="O175">
        <v>6.01</v>
      </c>
      <c r="P175">
        <v>4.82</v>
      </c>
      <c r="Q175">
        <f t="shared" si="16"/>
        <v>1.1899999999999995</v>
      </c>
      <c r="R175">
        <f t="shared" si="17"/>
        <v>2.3600000000000003</v>
      </c>
    </row>
    <row r="176" spans="1:18">
      <c r="A176" s="1">
        <v>40784</v>
      </c>
      <c r="B176">
        <v>4.84</v>
      </c>
      <c r="C176">
        <v>465.15</v>
      </c>
      <c r="D176">
        <v>8.2500000000000004E-2</v>
      </c>
      <c r="E176" s="150">
        <f t="shared" si="14"/>
        <v>2.3559459237322139E-2</v>
      </c>
      <c r="F176">
        <v>0.79588999999999999</v>
      </c>
      <c r="G176" s="3">
        <f t="shared" si="12"/>
        <v>2.7870302258882953</v>
      </c>
      <c r="H176" s="150">
        <f t="shared" si="13"/>
        <v>2.3199999999999998</v>
      </c>
      <c r="J176" s="2">
        <f t="shared" si="15"/>
        <v>-1.9544469876246295E-3</v>
      </c>
      <c r="K176">
        <v>22560</v>
      </c>
      <c r="L176">
        <v>21998</v>
      </c>
      <c r="N176">
        <v>3.53</v>
      </c>
      <c r="O176">
        <v>6.05</v>
      </c>
      <c r="P176">
        <v>4.84</v>
      </c>
      <c r="Q176">
        <f t="shared" si="16"/>
        <v>1.21</v>
      </c>
      <c r="R176">
        <f t="shared" si="17"/>
        <v>2.3199999999999998</v>
      </c>
    </row>
    <row r="177" spans="1:18">
      <c r="A177" s="1">
        <v>40785</v>
      </c>
      <c r="B177">
        <v>4.84</v>
      </c>
      <c r="C177">
        <v>464.7</v>
      </c>
      <c r="D177">
        <v>7.9500000000000001E-2</v>
      </c>
      <c r="E177" s="150">
        <f t="shared" si="14"/>
        <v>2.2802511299509783E-2</v>
      </c>
      <c r="F177">
        <v>0.79810999999999999</v>
      </c>
      <c r="G177" s="3">
        <f t="shared" si="12"/>
        <v>2.782577066472677</v>
      </c>
      <c r="H177" s="150">
        <f t="shared" si="13"/>
        <v>2.27</v>
      </c>
      <c r="J177" s="2">
        <f t="shared" si="15"/>
        <v>-9.678981236349724E-4</v>
      </c>
      <c r="K177">
        <v>22555</v>
      </c>
      <c r="L177">
        <v>21994</v>
      </c>
      <c r="N177">
        <v>3.47</v>
      </c>
      <c r="O177">
        <v>6.04</v>
      </c>
      <c r="P177">
        <v>4.84</v>
      </c>
      <c r="Q177">
        <f t="shared" si="16"/>
        <v>1.2000000000000002</v>
      </c>
      <c r="R177">
        <f t="shared" si="17"/>
        <v>2.27</v>
      </c>
    </row>
    <row r="178" spans="1:18">
      <c r="A178" s="1">
        <v>40786</v>
      </c>
      <c r="B178">
        <v>4.915</v>
      </c>
      <c r="C178">
        <v>460.85</v>
      </c>
      <c r="D178">
        <v>8.8999999999999996E-2</v>
      </c>
      <c r="E178" s="150">
        <f t="shared" si="14"/>
        <v>2.5587790849673178E-2</v>
      </c>
      <c r="F178">
        <v>0.8</v>
      </c>
      <c r="G178" s="3">
        <f t="shared" si="12"/>
        <v>2.782577066472677</v>
      </c>
      <c r="H178" s="150">
        <f t="shared" si="13"/>
        <v>2.3449999999999998</v>
      </c>
      <c r="J178" s="2">
        <f t="shared" si="15"/>
        <v>-8.3194256512592792E-3</v>
      </c>
      <c r="K178">
        <v>22555</v>
      </c>
      <c r="L178">
        <v>21994</v>
      </c>
      <c r="N178">
        <v>3.46</v>
      </c>
      <c r="O178">
        <v>6.03</v>
      </c>
      <c r="P178">
        <v>4.915</v>
      </c>
      <c r="Q178">
        <f t="shared" si="16"/>
        <v>1.1150000000000002</v>
      </c>
      <c r="R178">
        <f t="shared" si="17"/>
        <v>2.3449999999999998</v>
      </c>
    </row>
    <row r="179" spans="1:18">
      <c r="A179" s="1">
        <v>40787</v>
      </c>
      <c r="B179">
        <v>4.9249999999999998</v>
      </c>
      <c r="C179">
        <v>459.45</v>
      </c>
      <c r="D179">
        <v>8.3000000000000004E-2</v>
      </c>
      <c r="E179" s="150">
        <f t="shared" si="14"/>
        <v>2.3927499008823513E-2</v>
      </c>
      <c r="F179">
        <v>0.80217000000000005</v>
      </c>
      <c r="G179" s="3">
        <f t="shared" si="12"/>
        <v>2.782577066472677</v>
      </c>
      <c r="H179" s="150">
        <f t="shared" si="13"/>
        <v>2.3349999999999995</v>
      </c>
      <c r="J179" s="2">
        <f t="shared" si="15"/>
        <v>-3.0424884927793432E-3</v>
      </c>
      <c r="K179">
        <v>22555</v>
      </c>
      <c r="L179">
        <v>21994</v>
      </c>
      <c r="N179">
        <v>3.44</v>
      </c>
      <c r="O179">
        <v>6.03</v>
      </c>
      <c r="P179">
        <v>4.9249999999999998</v>
      </c>
      <c r="Q179">
        <f t="shared" si="16"/>
        <v>1.1050000000000004</v>
      </c>
      <c r="R179">
        <f t="shared" si="17"/>
        <v>2.3349999999999995</v>
      </c>
    </row>
    <row r="180" spans="1:18">
      <c r="A180" s="1">
        <v>40788</v>
      </c>
      <c r="B180">
        <v>4.9249999999999998</v>
      </c>
      <c r="C180">
        <v>460.06</v>
      </c>
      <c r="D180">
        <v>9.35E-2</v>
      </c>
      <c r="E180" s="150">
        <f t="shared" si="14"/>
        <v>2.7685567819104175E-2</v>
      </c>
      <c r="F180">
        <v>0.80322000000000005</v>
      </c>
      <c r="G180" s="3">
        <f t="shared" si="12"/>
        <v>2.7126432981510749</v>
      </c>
      <c r="H180" s="150">
        <f t="shared" si="13"/>
        <v>2.3549999999999995</v>
      </c>
      <c r="J180" s="2">
        <f t="shared" si="15"/>
        <v>1.3267938129788749E-3</v>
      </c>
      <c r="K180">
        <v>22545</v>
      </c>
      <c r="L180">
        <v>21998</v>
      </c>
      <c r="N180">
        <v>3.42</v>
      </c>
      <c r="O180">
        <v>5.99</v>
      </c>
      <c r="P180">
        <v>4.9249999999999998</v>
      </c>
      <c r="Q180">
        <f t="shared" si="16"/>
        <v>1.0650000000000004</v>
      </c>
      <c r="R180">
        <f t="shared" si="17"/>
        <v>2.3549999999999995</v>
      </c>
    </row>
    <row r="181" spans="1:18">
      <c r="A181" s="1">
        <v>40791</v>
      </c>
      <c r="B181">
        <v>4.9249999999999998</v>
      </c>
      <c r="C181">
        <v>462.93</v>
      </c>
      <c r="D181">
        <v>8.8999999999999996E-2</v>
      </c>
      <c r="E181" s="150">
        <f t="shared" si="14"/>
        <v>2.6844150103753583E-2</v>
      </c>
      <c r="F181">
        <v>0.80706</v>
      </c>
      <c r="G181" s="3">
        <f t="shared" si="12"/>
        <v>2.6757539248730517</v>
      </c>
      <c r="H181" s="150">
        <f t="shared" si="13"/>
        <v>2.4049999999999998</v>
      </c>
      <c r="J181" s="2">
        <f t="shared" si="15"/>
        <v>6.2189389913504395E-3</v>
      </c>
      <c r="K181">
        <v>22535</v>
      </c>
      <c r="L181">
        <v>21995.5</v>
      </c>
      <c r="N181">
        <v>3.4</v>
      </c>
      <c r="O181">
        <v>5.92</v>
      </c>
      <c r="P181">
        <v>4.9249999999999998</v>
      </c>
      <c r="Q181">
        <f t="shared" si="16"/>
        <v>0.99500000000000011</v>
      </c>
      <c r="R181">
        <f t="shared" si="17"/>
        <v>2.4049999999999998</v>
      </c>
    </row>
    <row r="182" spans="1:18">
      <c r="A182" s="1">
        <v>40792</v>
      </c>
      <c r="B182">
        <v>4.6379999999999999</v>
      </c>
      <c r="C182">
        <v>463.9</v>
      </c>
      <c r="D182">
        <v>8.5999999999999993E-2</v>
      </c>
      <c r="E182" s="150">
        <f t="shared" si="14"/>
        <v>2.6879879385602171E-2</v>
      </c>
      <c r="F182">
        <v>0.81416999999999995</v>
      </c>
      <c r="G182" s="3">
        <f t="shared" si="12"/>
        <v>2.6048710634283752</v>
      </c>
      <c r="H182" s="150">
        <f t="shared" si="13"/>
        <v>2.2080000000000002</v>
      </c>
      <c r="J182" s="2">
        <f t="shared" si="15"/>
        <v>2.0931570064748749E-3</v>
      </c>
      <c r="K182">
        <v>22522.5</v>
      </c>
      <c r="L182">
        <v>21997.25</v>
      </c>
      <c r="N182">
        <v>3.41</v>
      </c>
      <c r="O182">
        <v>5.84</v>
      </c>
      <c r="P182">
        <v>4.6379999999999999</v>
      </c>
      <c r="Q182">
        <f t="shared" si="16"/>
        <v>1.202</v>
      </c>
      <c r="R182">
        <f t="shared" si="17"/>
        <v>2.2080000000000002</v>
      </c>
    </row>
    <row r="183" spans="1:18">
      <c r="A183" s="1">
        <v>40793</v>
      </c>
      <c r="B183">
        <v>4.6989999999999998</v>
      </c>
      <c r="C183">
        <v>463.09</v>
      </c>
      <c r="D183">
        <v>8.7999999999999995E-2</v>
      </c>
      <c r="E183" s="150">
        <f t="shared" si="14"/>
        <v>2.7402426684722189E-2</v>
      </c>
      <c r="F183">
        <v>0.81538999999999995</v>
      </c>
      <c r="G183" s="3">
        <f t="shared" si="12"/>
        <v>2.6185388916670487</v>
      </c>
      <c r="H183" s="150">
        <f t="shared" si="13"/>
        <v>2.2489999999999997</v>
      </c>
      <c r="J183" s="2">
        <f t="shared" si="15"/>
        <v>-1.7475921124289963E-3</v>
      </c>
      <c r="K183">
        <v>22525</v>
      </c>
      <c r="L183">
        <v>21997</v>
      </c>
      <c r="N183">
        <v>3.37</v>
      </c>
      <c r="O183">
        <v>5.82</v>
      </c>
      <c r="P183">
        <v>4.6989999999999998</v>
      </c>
      <c r="Q183">
        <f t="shared" si="16"/>
        <v>1.1210000000000004</v>
      </c>
      <c r="R183">
        <f t="shared" si="17"/>
        <v>2.2489999999999997</v>
      </c>
    </row>
    <row r="184" spans="1:18">
      <c r="A184" s="1">
        <v>40794</v>
      </c>
      <c r="B184">
        <v>4.7110000000000003</v>
      </c>
      <c r="C184">
        <v>462.79</v>
      </c>
      <c r="D184">
        <v>8.4500000000000006E-2</v>
      </c>
      <c r="E184" s="150">
        <f t="shared" si="14"/>
        <v>3.172331613431361E-2</v>
      </c>
      <c r="F184">
        <v>0.81843999999999995</v>
      </c>
      <c r="G184" s="3">
        <f t="shared" si="12"/>
        <v>2.1800425815255444</v>
      </c>
      <c r="H184" s="150">
        <f t="shared" si="13"/>
        <v>2.2010000000000005</v>
      </c>
      <c r="J184" s="2">
        <f t="shared" si="15"/>
        <v>-6.4803216507231226E-4</v>
      </c>
      <c r="K184">
        <v>22560</v>
      </c>
      <c r="L184">
        <v>22118</v>
      </c>
      <c r="N184">
        <v>3.3</v>
      </c>
      <c r="O184">
        <v>5.81</v>
      </c>
      <c r="P184">
        <v>4.7110000000000003</v>
      </c>
      <c r="Q184">
        <f t="shared" si="16"/>
        <v>1.0989999999999993</v>
      </c>
      <c r="R184">
        <f t="shared" si="17"/>
        <v>2.2010000000000005</v>
      </c>
    </row>
    <row r="185" spans="1:18">
      <c r="A185" s="1">
        <v>40795</v>
      </c>
      <c r="B185">
        <v>4.72</v>
      </c>
      <c r="C185">
        <v>469.45</v>
      </c>
      <c r="D185">
        <v>8.3000000000000004E-2</v>
      </c>
      <c r="E185" s="150">
        <f t="shared" si="14"/>
        <v>2.8803765045572777E-2</v>
      </c>
      <c r="F185">
        <v>0.82133</v>
      </c>
      <c r="G185" s="3">
        <f t="shared" si="12"/>
        <v>2.3667180277349882</v>
      </c>
      <c r="H185" s="150">
        <f t="shared" si="13"/>
        <v>2.14</v>
      </c>
      <c r="J185" s="2">
        <f t="shared" si="15"/>
        <v>1.4288409224359755E-2</v>
      </c>
      <c r="K185">
        <v>22605</v>
      </c>
      <c r="L185">
        <v>22125</v>
      </c>
      <c r="N185">
        <v>3.22</v>
      </c>
      <c r="O185">
        <v>5.8</v>
      </c>
      <c r="P185">
        <v>4.72</v>
      </c>
      <c r="Q185">
        <f t="shared" si="16"/>
        <v>1.08</v>
      </c>
      <c r="R185">
        <f t="shared" si="17"/>
        <v>2.14</v>
      </c>
    </row>
    <row r="186" spans="1:18">
      <c r="A186" s="1">
        <v>40798</v>
      </c>
      <c r="B186">
        <v>4.6349999999999998</v>
      </c>
      <c r="C186">
        <v>476.05</v>
      </c>
      <c r="D186">
        <v>8.5000000000000006E-2</v>
      </c>
      <c r="E186" s="150">
        <f t="shared" si="14"/>
        <v>3.0238672563559301E-2</v>
      </c>
      <c r="F186">
        <v>0.82799999999999996</v>
      </c>
      <c r="G186" s="3">
        <f t="shared" si="12"/>
        <v>2.32748312122719</v>
      </c>
      <c r="H186" s="150">
        <f t="shared" si="13"/>
        <v>2.0249999999999999</v>
      </c>
      <c r="J186" s="2">
        <f t="shared" si="15"/>
        <v>1.3961094027143935E-2</v>
      </c>
      <c r="K186">
        <v>22595</v>
      </c>
      <c r="L186">
        <v>22123</v>
      </c>
      <c r="N186">
        <v>3.19</v>
      </c>
      <c r="O186">
        <v>5.8</v>
      </c>
      <c r="P186">
        <v>4.6349999999999998</v>
      </c>
      <c r="Q186">
        <f t="shared" si="16"/>
        <v>1.165</v>
      </c>
      <c r="R186">
        <f t="shared" si="17"/>
        <v>2.0249999999999999</v>
      </c>
    </row>
    <row r="187" spans="1:18">
      <c r="A187" s="1">
        <v>40799</v>
      </c>
      <c r="B187">
        <v>4.6100000000000003</v>
      </c>
      <c r="C187">
        <v>475.25</v>
      </c>
      <c r="D187">
        <v>8.2500000000000004E-2</v>
      </c>
      <c r="E187" s="150">
        <f t="shared" si="14"/>
        <v>2.8838624259465796E-2</v>
      </c>
      <c r="F187">
        <v>0.83082999999999996</v>
      </c>
      <c r="G187" s="3">
        <f t="shared" si="12"/>
        <v>2.3767942043040335</v>
      </c>
      <c r="H187" s="150">
        <f t="shared" si="13"/>
        <v>2.0100000000000007</v>
      </c>
      <c r="J187" s="2">
        <f t="shared" si="15"/>
        <v>-1.6819093631618835E-3</v>
      </c>
      <c r="K187">
        <v>22605</v>
      </c>
      <c r="L187">
        <v>22123</v>
      </c>
      <c r="N187">
        <v>3.21</v>
      </c>
      <c r="O187">
        <v>5.81</v>
      </c>
      <c r="P187">
        <v>4.6100000000000003</v>
      </c>
      <c r="Q187">
        <f t="shared" si="16"/>
        <v>1.1999999999999993</v>
      </c>
      <c r="R187">
        <f t="shared" si="17"/>
        <v>2.0100000000000007</v>
      </c>
    </row>
    <row r="188" spans="1:18">
      <c r="A188" s="1">
        <v>40800</v>
      </c>
      <c r="B188">
        <v>4.585</v>
      </c>
      <c r="C188">
        <v>478.95</v>
      </c>
      <c r="D188">
        <v>7.0499999999999993E-2</v>
      </c>
      <c r="E188" s="150">
        <f t="shared" si="14"/>
        <v>2.5375190156249953E-2</v>
      </c>
      <c r="F188">
        <v>0.83411000000000002</v>
      </c>
      <c r="G188" s="3">
        <f t="shared" si="12"/>
        <v>2.3174114021571688</v>
      </c>
      <c r="H188" s="150">
        <f t="shared" si="13"/>
        <v>2.0250000000000004</v>
      </c>
      <c r="J188" s="2">
        <f t="shared" si="15"/>
        <v>7.7552264603620406E-3</v>
      </c>
      <c r="K188">
        <v>22595</v>
      </c>
      <c r="L188">
        <v>22125</v>
      </c>
      <c r="N188">
        <v>3.24</v>
      </c>
      <c r="O188">
        <v>5.8</v>
      </c>
      <c r="P188">
        <v>4.585</v>
      </c>
      <c r="Q188">
        <f t="shared" si="16"/>
        <v>1.2149999999999999</v>
      </c>
      <c r="R188">
        <f t="shared" si="17"/>
        <v>2.0250000000000004</v>
      </c>
    </row>
    <row r="189" spans="1:18">
      <c r="A189" s="1">
        <v>40801</v>
      </c>
      <c r="B189">
        <v>4.6349999999999998</v>
      </c>
      <c r="C189">
        <v>478.14</v>
      </c>
      <c r="D189">
        <v>6.9500000000000006E-2</v>
      </c>
      <c r="E189" s="150">
        <f t="shared" si="14"/>
        <v>2.4798790644736772E-2</v>
      </c>
      <c r="F189">
        <v>0.83550000000000002</v>
      </c>
      <c r="G189" s="3">
        <f t="shared" si="12"/>
        <v>2.3415355543688192</v>
      </c>
      <c r="H189" s="150">
        <f t="shared" si="13"/>
        <v>2.0750000000000002</v>
      </c>
      <c r="J189" s="2">
        <f t="shared" si="15"/>
        <v>-1.6926311911889334E-3</v>
      </c>
      <c r="K189">
        <v>22605</v>
      </c>
      <c r="L189">
        <v>22130</v>
      </c>
      <c r="N189">
        <v>3.24</v>
      </c>
      <c r="O189">
        <v>5.8</v>
      </c>
      <c r="P189">
        <v>4.6349999999999998</v>
      </c>
      <c r="Q189">
        <f t="shared" si="16"/>
        <v>1.165</v>
      </c>
      <c r="R189">
        <f t="shared" si="17"/>
        <v>2.0750000000000002</v>
      </c>
    </row>
    <row r="190" spans="1:18">
      <c r="A190" s="1">
        <v>40802</v>
      </c>
      <c r="B190">
        <v>4.6849999999999996</v>
      </c>
      <c r="C190">
        <v>480.38</v>
      </c>
      <c r="D190">
        <v>6.5000000000000002E-2</v>
      </c>
      <c r="E190" s="150">
        <f t="shared" si="14"/>
        <v>2.2936135196180478E-2</v>
      </c>
      <c r="F190">
        <v>0.83494000000000002</v>
      </c>
      <c r="G190" s="3">
        <f t="shared" si="12"/>
        <v>2.366183297046387</v>
      </c>
      <c r="H190" s="150">
        <f t="shared" si="13"/>
        <v>2.1150000000000002</v>
      </c>
      <c r="J190" s="2">
        <f t="shared" si="15"/>
        <v>4.6738807281264507E-3</v>
      </c>
      <c r="K190">
        <v>22610</v>
      </c>
      <c r="L190">
        <v>22130</v>
      </c>
      <c r="N190">
        <v>3.24</v>
      </c>
      <c r="O190">
        <v>5.81</v>
      </c>
      <c r="P190">
        <v>4.6849999999999996</v>
      </c>
      <c r="Q190">
        <f t="shared" si="16"/>
        <v>1.125</v>
      </c>
      <c r="R190">
        <f t="shared" si="17"/>
        <v>2.1150000000000002</v>
      </c>
    </row>
    <row r="191" spans="1:18">
      <c r="A191" s="1">
        <v>40805</v>
      </c>
      <c r="B191">
        <v>4.6849999999999996</v>
      </c>
      <c r="C191">
        <v>481.05</v>
      </c>
      <c r="D191">
        <v>6.4000000000000001E-2</v>
      </c>
      <c r="E191" s="150">
        <f t="shared" si="14"/>
        <v>2.2605991711111034E-2</v>
      </c>
      <c r="F191">
        <v>0.83577999999999997</v>
      </c>
      <c r="G191" s="3">
        <f t="shared" si="12"/>
        <v>2.366183297046387</v>
      </c>
      <c r="H191" s="150">
        <f t="shared" si="13"/>
        <v>2.1150000000000002</v>
      </c>
      <c r="J191" s="2">
        <f t="shared" si="15"/>
        <v>1.3937574414353902E-3</v>
      </c>
      <c r="K191">
        <v>22610</v>
      </c>
      <c r="L191">
        <v>22130</v>
      </c>
      <c r="N191">
        <v>3.24</v>
      </c>
      <c r="O191">
        <v>5.81</v>
      </c>
      <c r="P191">
        <v>4.6849999999999996</v>
      </c>
      <c r="Q191">
        <f t="shared" si="16"/>
        <v>1.125</v>
      </c>
      <c r="R191">
        <f t="shared" si="17"/>
        <v>2.1150000000000002</v>
      </c>
    </row>
    <row r="192" spans="1:18">
      <c r="A192" s="1">
        <v>40806</v>
      </c>
      <c r="B192">
        <v>4.67</v>
      </c>
      <c r="C192">
        <v>489.86</v>
      </c>
      <c r="D192">
        <v>7.0499999999999993E-2</v>
      </c>
      <c r="E192" s="150">
        <f t="shared" si="14"/>
        <v>2.4793033211594193E-2</v>
      </c>
      <c r="F192">
        <v>0.83743999999999996</v>
      </c>
      <c r="G192" s="3">
        <f t="shared" si="12"/>
        <v>2.381294757125191</v>
      </c>
      <c r="H192" s="150">
        <f t="shared" si="13"/>
        <v>2.1000000000000005</v>
      </c>
      <c r="J192" s="2">
        <f t="shared" si="15"/>
        <v>1.8148421187581556E-2</v>
      </c>
      <c r="K192">
        <v>22610</v>
      </c>
      <c r="L192">
        <v>22127</v>
      </c>
      <c r="N192">
        <v>3.24</v>
      </c>
      <c r="O192">
        <v>5.81</v>
      </c>
      <c r="P192">
        <v>4.67</v>
      </c>
      <c r="Q192">
        <f t="shared" si="16"/>
        <v>1.1399999999999997</v>
      </c>
      <c r="R192">
        <f t="shared" si="17"/>
        <v>2.1000000000000005</v>
      </c>
    </row>
    <row r="193" spans="1:18">
      <c r="A193" s="1">
        <v>40807</v>
      </c>
      <c r="B193">
        <v>4.72</v>
      </c>
      <c r="C193">
        <v>500.07</v>
      </c>
      <c r="D193">
        <v>9.4500000000000001E-2</v>
      </c>
      <c r="E193" s="150">
        <f t="shared" si="14"/>
        <v>3.2349031681690295E-2</v>
      </c>
      <c r="F193">
        <v>0.83855999999999997</v>
      </c>
      <c r="G193" s="3">
        <f t="shared" si="12"/>
        <v>2.4496535407844195</v>
      </c>
      <c r="H193" s="150">
        <f t="shared" si="13"/>
        <v>2.1399999999999997</v>
      </c>
      <c r="J193" s="2">
        <f t="shared" si="15"/>
        <v>2.0628452628251085E-2</v>
      </c>
      <c r="K193">
        <v>22630</v>
      </c>
      <c r="L193">
        <v>22133</v>
      </c>
      <c r="N193">
        <v>3.24</v>
      </c>
      <c r="O193">
        <v>5.82</v>
      </c>
      <c r="P193">
        <v>4.72</v>
      </c>
      <c r="Q193">
        <f t="shared" si="16"/>
        <v>1.1000000000000005</v>
      </c>
      <c r="R193">
        <f t="shared" si="17"/>
        <v>2.1399999999999997</v>
      </c>
    </row>
    <row r="194" spans="1:18">
      <c r="A194" s="1">
        <v>40808</v>
      </c>
      <c r="B194">
        <v>4.6399999999999997</v>
      </c>
      <c r="C194">
        <v>521.05999999999995</v>
      </c>
      <c r="D194">
        <v>8.5500000000000007E-2</v>
      </c>
      <c r="E194" s="150">
        <f t="shared" si="14"/>
        <v>3.0315647696277211E-2</v>
      </c>
      <c r="F194">
        <v>0.84494000000000002</v>
      </c>
      <c r="G194" s="3">
        <f t="shared" si="12"/>
        <v>2.3830059883190766</v>
      </c>
      <c r="H194" s="150">
        <f t="shared" si="13"/>
        <v>2.0299999999999998</v>
      </c>
      <c r="J194" s="2">
        <f t="shared" si="15"/>
        <v>4.1117109647286966E-2</v>
      </c>
      <c r="K194">
        <v>22617.5</v>
      </c>
      <c r="L194">
        <v>22134</v>
      </c>
      <c r="N194">
        <v>3.23</v>
      </c>
      <c r="O194">
        <v>5.84</v>
      </c>
      <c r="P194">
        <v>4.6399999999999997</v>
      </c>
      <c r="Q194">
        <f t="shared" si="16"/>
        <v>1.2000000000000002</v>
      </c>
      <c r="R194">
        <f t="shared" si="17"/>
        <v>2.0299999999999998</v>
      </c>
    </row>
    <row r="195" spans="1:18">
      <c r="A195" s="1">
        <v>40809</v>
      </c>
      <c r="B195">
        <v>4.55</v>
      </c>
      <c r="C195">
        <v>517.36</v>
      </c>
      <c r="D195">
        <v>9.2499999999999999E-2</v>
      </c>
      <c r="E195" s="150">
        <f t="shared" si="14"/>
        <v>3.2796739207474369E-2</v>
      </c>
      <c r="F195">
        <v>0.84750000000000003</v>
      </c>
      <c r="G195" s="3">
        <f t="shared" si="12"/>
        <v>2.3902909830174237</v>
      </c>
      <c r="H195" s="150">
        <f t="shared" si="13"/>
        <v>1.9099999999999997</v>
      </c>
      <c r="J195" s="2">
        <f t="shared" si="15"/>
        <v>-7.1262411320559427E-3</v>
      </c>
      <c r="K195">
        <v>22620</v>
      </c>
      <c r="L195">
        <v>22135</v>
      </c>
      <c r="N195">
        <v>3.22</v>
      </c>
      <c r="O195">
        <v>5.86</v>
      </c>
      <c r="P195">
        <v>4.55</v>
      </c>
      <c r="Q195">
        <f t="shared" si="16"/>
        <v>1.3100000000000005</v>
      </c>
      <c r="R195">
        <f t="shared" si="17"/>
        <v>1.9099999999999997</v>
      </c>
    </row>
    <row r="196" spans="1:18">
      <c r="A196" s="1">
        <v>40812</v>
      </c>
      <c r="B196">
        <v>4.4950000000000001</v>
      </c>
      <c r="C196">
        <v>512.25</v>
      </c>
      <c r="D196">
        <v>9.1999999999999998E-2</v>
      </c>
      <c r="E196" s="150">
        <f t="shared" si="14"/>
        <v>3.3408756260000019E-2</v>
      </c>
      <c r="F196">
        <v>0.85011000000000003</v>
      </c>
      <c r="G196" s="3">
        <f t="shared" si="12"/>
        <v>2.3410066328521251</v>
      </c>
      <c r="H196" s="150">
        <f t="shared" si="13"/>
        <v>1.8650000000000002</v>
      </c>
      <c r="J196" s="2">
        <f t="shared" si="15"/>
        <v>-9.9261700193282194E-3</v>
      </c>
      <c r="K196">
        <v>22610</v>
      </c>
      <c r="L196">
        <v>22135</v>
      </c>
      <c r="N196">
        <v>3.26</v>
      </c>
      <c r="O196">
        <v>5.89</v>
      </c>
      <c r="P196">
        <v>4.4950000000000001</v>
      </c>
      <c r="Q196">
        <f t="shared" si="16"/>
        <v>1.3949999999999996</v>
      </c>
      <c r="R196">
        <f t="shared" si="17"/>
        <v>1.8650000000000002</v>
      </c>
    </row>
    <row r="197" spans="1:18">
      <c r="A197" s="1">
        <v>40813</v>
      </c>
      <c r="B197">
        <v>4.5250000000000004</v>
      </c>
      <c r="C197">
        <v>505.6</v>
      </c>
      <c r="D197">
        <v>9.0999999999999998E-2</v>
      </c>
      <c r="E197" s="150">
        <f t="shared" si="14"/>
        <v>3.2021855853767912E-2</v>
      </c>
      <c r="F197">
        <v>0.85155999999999998</v>
      </c>
      <c r="G197" s="3">
        <f t="shared" si="12"/>
        <v>2.4199709209196807</v>
      </c>
      <c r="H197" s="150">
        <f t="shared" si="13"/>
        <v>1.8650000000000002</v>
      </c>
      <c r="J197" s="2">
        <f t="shared" si="15"/>
        <v>-1.3066944286361397E-2</v>
      </c>
      <c r="K197">
        <v>22625</v>
      </c>
      <c r="L197">
        <v>22134</v>
      </c>
      <c r="N197">
        <v>3.29</v>
      </c>
      <c r="O197">
        <v>5.95</v>
      </c>
      <c r="P197">
        <v>4.5250000000000004</v>
      </c>
      <c r="Q197">
        <f t="shared" si="16"/>
        <v>1.4249999999999998</v>
      </c>
      <c r="R197">
        <f t="shared" si="17"/>
        <v>1.8650000000000002</v>
      </c>
    </row>
    <row r="198" spans="1:18">
      <c r="A198" s="1">
        <v>40814</v>
      </c>
      <c r="B198">
        <v>4.49</v>
      </c>
      <c r="C198">
        <v>512.86</v>
      </c>
      <c r="D198">
        <v>9.9000000000000005E-2</v>
      </c>
      <c r="E198" s="150">
        <f t="shared" si="14"/>
        <v>3.5700286379313995E-2</v>
      </c>
      <c r="F198">
        <v>0.85489000000000004</v>
      </c>
      <c r="G198" s="3">
        <f t="shared" ref="G198:G261" si="18">+(K198/L198-1)*36000/330</f>
        <v>2.3706843441188754</v>
      </c>
      <c r="H198" s="150">
        <f t="shared" ref="H198:H261" si="19">+R198</f>
        <v>1.8200000000000003</v>
      </c>
      <c r="J198" s="2">
        <f t="shared" si="15"/>
        <v>1.4257060609486113E-2</v>
      </c>
      <c r="K198">
        <v>22615</v>
      </c>
      <c r="L198">
        <v>22134</v>
      </c>
      <c r="N198">
        <v>3.29</v>
      </c>
      <c r="O198">
        <v>5.96</v>
      </c>
      <c r="P198">
        <v>4.49</v>
      </c>
      <c r="Q198">
        <f t="shared" si="16"/>
        <v>1.4699999999999998</v>
      </c>
      <c r="R198">
        <f t="shared" si="17"/>
        <v>1.8200000000000003</v>
      </c>
    </row>
    <row r="199" spans="1:18">
      <c r="A199" s="1">
        <v>40815</v>
      </c>
      <c r="B199">
        <v>4.4400000000000004</v>
      </c>
      <c r="C199">
        <v>512.78</v>
      </c>
      <c r="D199">
        <v>0.106</v>
      </c>
      <c r="E199" s="150">
        <f t="shared" ref="E199:E262" si="20">+D199*F199/G199</f>
        <v>3.811437047869401E-2</v>
      </c>
      <c r="F199">
        <v>0.85967000000000005</v>
      </c>
      <c r="G199" s="3">
        <f t="shared" si="18"/>
        <v>2.3908310397239547</v>
      </c>
      <c r="H199" s="150">
        <f t="shared" si="19"/>
        <v>1.7800000000000002</v>
      </c>
      <c r="J199" s="2">
        <f t="shared" ref="J199:J262" si="21">+LN(C199/C198)</f>
        <v>-1.5600015631658267E-4</v>
      </c>
      <c r="K199">
        <v>22615</v>
      </c>
      <c r="L199">
        <v>22130</v>
      </c>
      <c r="N199">
        <v>3.26</v>
      </c>
      <c r="O199">
        <v>5.92</v>
      </c>
      <c r="P199">
        <v>4.4400000000000004</v>
      </c>
      <c r="Q199">
        <f t="shared" ref="Q199:Q262" si="22">+O199-P199</f>
        <v>1.4799999999999995</v>
      </c>
      <c r="R199">
        <f t="shared" ref="R199:R262" si="23">+N199-Q199</f>
        <v>1.7800000000000002</v>
      </c>
    </row>
    <row r="200" spans="1:18">
      <c r="A200" s="1">
        <v>40816</v>
      </c>
      <c r="B200">
        <v>4.4400000000000004</v>
      </c>
      <c r="C200">
        <v>519.75</v>
      </c>
      <c r="D200">
        <v>0.112</v>
      </c>
      <c r="E200" s="150">
        <f t="shared" si="20"/>
        <v>4.1809395997163025E-2</v>
      </c>
      <c r="F200">
        <v>0.86489000000000005</v>
      </c>
      <c r="G200" s="3">
        <f t="shared" si="18"/>
        <v>2.3168878116912515</v>
      </c>
      <c r="H200" s="150">
        <f t="shared" si="19"/>
        <v>1.79</v>
      </c>
      <c r="J200" s="2">
        <f t="shared" si="21"/>
        <v>1.3501023452305132E-2</v>
      </c>
      <c r="K200">
        <v>22600</v>
      </c>
      <c r="L200">
        <v>22130</v>
      </c>
      <c r="N200">
        <v>3.26</v>
      </c>
      <c r="O200">
        <v>5.91</v>
      </c>
      <c r="P200">
        <v>4.4400000000000004</v>
      </c>
      <c r="Q200">
        <f t="shared" si="22"/>
        <v>1.4699999999999998</v>
      </c>
      <c r="R200">
        <f t="shared" si="23"/>
        <v>1.79</v>
      </c>
    </row>
    <row r="201" spans="1:18">
      <c r="A201" s="1">
        <v>40819</v>
      </c>
      <c r="B201">
        <v>4.25</v>
      </c>
      <c r="C201">
        <v>525.26</v>
      </c>
      <c r="D201">
        <v>0.11700000000000001</v>
      </c>
      <c r="E201" s="150">
        <f t="shared" si="20"/>
        <v>4.4828653201630382E-2</v>
      </c>
      <c r="F201">
        <v>0.86882999999999999</v>
      </c>
      <c r="G201" s="3">
        <f t="shared" si="18"/>
        <v>2.267592326336116</v>
      </c>
      <c r="H201" s="150">
        <f t="shared" si="19"/>
        <v>1.6099999999999994</v>
      </c>
      <c r="J201" s="2">
        <f t="shared" si="21"/>
        <v>1.0545451358826409E-2</v>
      </c>
      <c r="K201">
        <v>22590</v>
      </c>
      <c r="L201">
        <v>22130</v>
      </c>
      <c r="N201">
        <v>3.26</v>
      </c>
      <c r="O201">
        <v>5.9</v>
      </c>
      <c r="P201">
        <v>4.25</v>
      </c>
      <c r="Q201">
        <f t="shared" si="22"/>
        <v>1.6500000000000004</v>
      </c>
      <c r="R201">
        <f t="shared" si="23"/>
        <v>1.6099999999999994</v>
      </c>
    </row>
    <row r="202" spans="1:18">
      <c r="A202" s="1">
        <v>40820</v>
      </c>
      <c r="B202">
        <v>4.05</v>
      </c>
      <c r="C202">
        <v>534.79999999999995</v>
      </c>
      <c r="D202">
        <v>0.106</v>
      </c>
      <c r="E202" s="150">
        <f t="shared" si="20"/>
        <v>4.1435483663729955E-2</v>
      </c>
      <c r="F202">
        <v>0.875</v>
      </c>
      <c r="G202" s="3">
        <f t="shared" si="18"/>
        <v>2.2384196297239698</v>
      </c>
      <c r="H202" s="150">
        <f t="shared" si="19"/>
        <v>1.3599999999999999</v>
      </c>
      <c r="J202" s="2">
        <f t="shared" si="21"/>
        <v>1.7999467130839331E-2</v>
      </c>
      <c r="K202">
        <v>22580</v>
      </c>
      <c r="L202">
        <v>22126</v>
      </c>
      <c r="N202">
        <v>3.23</v>
      </c>
      <c r="O202">
        <v>5.92</v>
      </c>
      <c r="P202">
        <v>4.05</v>
      </c>
      <c r="Q202">
        <f t="shared" si="22"/>
        <v>1.87</v>
      </c>
      <c r="R202">
        <f t="shared" si="23"/>
        <v>1.3599999999999999</v>
      </c>
    </row>
    <row r="203" spans="1:18">
      <c r="A203" s="1">
        <v>40821</v>
      </c>
      <c r="B203">
        <v>4.07</v>
      </c>
      <c r="C203">
        <v>530.75</v>
      </c>
      <c r="D203">
        <v>0.112</v>
      </c>
      <c r="E203" s="150">
        <f t="shared" si="20"/>
        <v>4.5421718648546529E-2</v>
      </c>
      <c r="F203">
        <v>0.88249999999999995</v>
      </c>
      <c r="G203" s="3">
        <f t="shared" si="18"/>
        <v>2.176051522065487</v>
      </c>
      <c r="H203" s="150">
        <f t="shared" si="19"/>
        <v>1.3300000000000005</v>
      </c>
      <c r="J203" s="2">
        <f t="shared" si="21"/>
        <v>-7.6017446444225827E-3</v>
      </c>
      <c r="K203">
        <v>22575</v>
      </c>
      <c r="L203">
        <v>22133.5</v>
      </c>
      <c r="N203">
        <v>3.14</v>
      </c>
      <c r="O203">
        <v>5.88</v>
      </c>
      <c r="P203">
        <v>4.07</v>
      </c>
      <c r="Q203">
        <f t="shared" si="22"/>
        <v>1.8099999999999996</v>
      </c>
      <c r="R203">
        <f t="shared" si="23"/>
        <v>1.3300000000000005</v>
      </c>
    </row>
    <row r="204" spans="1:18">
      <c r="A204" s="1">
        <v>40822</v>
      </c>
      <c r="B204">
        <v>4.2050000000000001</v>
      </c>
      <c r="C204">
        <v>520.1</v>
      </c>
      <c r="D204">
        <v>0.1188</v>
      </c>
      <c r="E204" s="150">
        <f t="shared" si="20"/>
        <v>4.7118527336633909E-2</v>
      </c>
      <c r="F204">
        <v>0.88849999999999996</v>
      </c>
      <c r="G204" s="3">
        <f t="shared" si="18"/>
        <v>2.2401761253249863</v>
      </c>
      <c r="H204" s="150">
        <f t="shared" si="19"/>
        <v>1.4850000000000003</v>
      </c>
      <c r="J204" s="2">
        <f t="shared" si="21"/>
        <v>-2.0269999804338693E-2</v>
      </c>
      <c r="K204">
        <v>22587.5</v>
      </c>
      <c r="L204">
        <v>22133</v>
      </c>
      <c r="N204">
        <v>3.12</v>
      </c>
      <c r="O204">
        <v>5.84</v>
      </c>
      <c r="P204">
        <v>4.2050000000000001</v>
      </c>
      <c r="Q204">
        <f t="shared" si="22"/>
        <v>1.6349999999999998</v>
      </c>
      <c r="R204">
        <f t="shared" si="23"/>
        <v>1.4850000000000003</v>
      </c>
    </row>
    <row r="205" spans="1:18">
      <c r="A205" s="1">
        <v>40823</v>
      </c>
      <c r="B205">
        <v>4.2649999999999997</v>
      </c>
      <c r="C205">
        <v>518.5</v>
      </c>
      <c r="D205">
        <v>0.122</v>
      </c>
      <c r="E205" s="150">
        <f t="shared" si="20"/>
        <v>5.6788060386538185E-2</v>
      </c>
      <c r="F205">
        <v>0.89266999999999996</v>
      </c>
      <c r="G205" s="3">
        <f t="shared" si="18"/>
        <v>1.9177576986907707</v>
      </c>
      <c r="H205" s="150">
        <f t="shared" si="19"/>
        <v>1.4949999999999997</v>
      </c>
      <c r="J205" s="2">
        <f t="shared" si="21"/>
        <v>-3.0810731094447863E-3</v>
      </c>
      <c r="K205">
        <v>22575</v>
      </c>
      <c r="L205">
        <v>22185</v>
      </c>
      <c r="N205">
        <v>3.11</v>
      </c>
      <c r="O205">
        <v>5.88</v>
      </c>
      <c r="P205">
        <v>4.2649999999999997</v>
      </c>
      <c r="Q205">
        <f t="shared" si="22"/>
        <v>1.6150000000000002</v>
      </c>
      <c r="R205">
        <f t="shared" si="23"/>
        <v>1.4949999999999997</v>
      </c>
    </row>
    <row r="206" spans="1:18">
      <c r="A206" s="1">
        <v>40826</v>
      </c>
      <c r="B206">
        <v>4.2649999999999997</v>
      </c>
      <c r="C206">
        <v>517.04999999999995</v>
      </c>
      <c r="D206">
        <v>0.125</v>
      </c>
      <c r="E206" s="150">
        <f t="shared" si="20"/>
        <v>5.8401538461538186E-2</v>
      </c>
      <c r="F206">
        <v>0.89600000000000002</v>
      </c>
      <c r="G206" s="3">
        <f t="shared" si="18"/>
        <v>1.9177576986907707</v>
      </c>
      <c r="H206" s="150">
        <f t="shared" si="19"/>
        <v>1.4949999999999997</v>
      </c>
      <c r="J206" s="2">
        <f t="shared" si="21"/>
        <v>-2.8004460385979992E-3</v>
      </c>
      <c r="K206">
        <v>22575</v>
      </c>
      <c r="L206">
        <v>22185</v>
      </c>
      <c r="N206">
        <v>3.11</v>
      </c>
      <c r="O206">
        <v>5.88</v>
      </c>
      <c r="P206">
        <v>4.2649999999999997</v>
      </c>
      <c r="Q206">
        <f t="shared" si="22"/>
        <v>1.6150000000000002</v>
      </c>
      <c r="R206">
        <f t="shared" si="23"/>
        <v>1.4949999999999997</v>
      </c>
    </row>
    <row r="207" spans="1:18">
      <c r="A207" s="1">
        <v>40827</v>
      </c>
      <c r="B207">
        <v>4.3499999999999996</v>
      </c>
      <c r="C207">
        <v>509.38</v>
      </c>
      <c r="D207">
        <v>0.121</v>
      </c>
      <c r="E207" s="150">
        <f t="shared" si="20"/>
        <v>4.5719391239518972E-2</v>
      </c>
      <c r="F207">
        <v>0.90132999999999996</v>
      </c>
      <c r="G207" s="3">
        <f t="shared" si="18"/>
        <v>2.385441429625375</v>
      </c>
      <c r="H207" s="150">
        <f t="shared" si="19"/>
        <v>1.5799999999999996</v>
      </c>
      <c r="J207" s="2">
        <f t="shared" si="21"/>
        <v>-1.4945281733112731E-2</v>
      </c>
      <c r="K207">
        <v>22665</v>
      </c>
      <c r="L207">
        <v>22180</v>
      </c>
      <c r="N207">
        <v>3.11</v>
      </c>
      <c r="O207">
        <v>5.88</v>
      </c>
      <c r="P207">
        <v>4.3499999999999996</v>
      </c>
      <c r="Q207">
        <f t="shared" si="22"/>
        <v>1.5300000000000002</v>
      </c>
      <c r="R207">
        <f t="shared" si="23"/>
        <v>1.5799999999999996</v>
      </c>
    </row>
    <row r="208" spans="1:18">
      <c r="A208" s="1">
        <v>40828</v>
      </c>
      <c r="B208">
        <v>4.45</v>
      </c>
      <c r="C208">
        <v>499.2</v>
      </c>
      <c r="D208">
        <v>0.114</v>
      </c>
      <c r="E208" s="150">
        <f t="shared" si="20"/>
        <v>4.429211069767422E-2</v>
      </c>
      <c r="F208">
        <v>0.90400000000000003</v>
      </c>
      <c r="G208" s="3">
        <f t="shared" si="18"/>
        <v>2.3267349055327697</v>
      </c>
      <c r="H208" s="150">
        <f t="shared" si="19"/>
        <v>1.7000000000000002</v>
      </c>
      <c r="J208" s="2">
        <f t="shared" si="21"/>
        <v>-2.0187482842653422E-2</v>
      </c>
      <c r="K208">
        <v>22650</v>
      </c>
      <c r="L208">
        <v>22177</v>
      </c>
      <c r="N208">
        <v>3.13</v>
      </c>
      <c r="O208">
        <v>5.88</v>
      </c>
      <c r="P208">
        <v>4.45</v>
      </c>
      <c r="Q208">
        <f t="shared" si="22"/>
        <v>1.4299999999999997</v>
      </c>
      <c r="R208">
        <f t="shared" si="23"/>
        <v>1.7000000000000002</v>
      </c>
    </row>
    <row r="209" spans="1:18">
      <c r="A209" s="1">
        <v>40829</v>
      </c>
      <c r="B209">
        <v>4.3899999999999997</v>
      </c>
      <c r="C209">
        <v>505.07</v>
      </c>
      <c r="D209">
        <v>0.113</v>
      </c>
      <c r="E209" s="150">
        <f t="shared" si="20"/>
        <v>4.40089714374029E-2</v>
      </c>
      <c r="F209">
        <v>0.90617000000000003</v>
      </c>
      <c r="G209" s="3">
        <f t="shared" si="18"/>
        <v>2.3267349055327697</v>
      </c>
      <c r="H209" s="150">
        <f t="shared" si="19"/>
        <v>1.6599999999999997</v>
      </c>
      <c r="J209" s="2">
        <f t="shared" si="21"/>
        <v>1.1690216475514527E-2</v>
      </c>
      <c r="K209">
        <v>22650</v>
      </c>
      <c r="L209">
        <v>22177</v>
      </c>
      <c r="N209">
        <v>3.15</v>
      </c>
      <c r="O209">
        <v>5.88</v>
      </c>
      <c r="P209">
        <v>4.3899999999999997</v>
      </c>
      <c r="Q209">
        <f t="shared" si="22"/>
        <v>1.4900000000000002</v>
      </c>
      <c r="R209">
        <f t="shared" si="23"/>
        <v>1.6599999999999997</v>
      </c>
    </row>
    <row r="210" spans="1:18">
      <c r="A210" s="1">
        <v>40830</v>
      </c>
      <c r="B210">
        <v>4.43</v>
      </c>
      <c r="C210">
        <v>499.76</v>
      </c>
      <c r="D210">
        <v>0.11</v>
      </c>
      <c r="E210" s="150">
        <f t="shared" si="20"/>
        <v>4.3723968010752533E-2</v>
      </c>
      <c r="F210">
        <v>0.90949999999999998</v>
      </c>
      <c r="G210" s="3">
        <f t="shared" si="18"/>
        <v>2.2881043178742853</v>
      </c>
      <c r="H210" s="150">
        <f t="shared" si="19"/>
        <v>1.77</v>
      </c>
      <c r="J210" s="2">
        <f t="shared" si="21"/>
        <v>-1.0569050345417932E-2</v>
      </c>
      <c r="K210">
        <v>22635</v>
      </c>
      <c r="L210">
        <v>22170</v>
      </c>
      <c r="N210">
        <v>3.23</v>
      </c>
      <c r="O210">
        <v>5.89</v>
      </c>
      <c r="P210">
        <v>4.43</v>
      </c>
      <c r="Q210">
        <f t="shared" si="22"/>
        <v>1.46</v>
      </c>
      <c r="R210">
        <f t="shared" si="23"/>
        <v>1.77</v>
      </c>
    </row>
    <row r="211" spans="1:18">
      <c r="A211" s="1">
        <v>40833</v>
      </c>
      <c r="B211">
        <v>4.4249999999999998</v>
      </c>
      <c r="C211">
        <v>504.01</v>
      </c>
      <c r="D211">
        <v>0.11600000000000001</v>
      </c>
      <c r="E211" s="150">
        <f t="shared" si="20"/>
        <v>4.5700923017730537E-2</v>
      </c>
      <c r="F211">
        <v>0.91093999999999997</v>
      </c>
      <c r="G211" s="3">
        <f t="shared" si="18"/>
        <v>2.3121861227836407</v>
      </c>
      <c r="H211" s="150">
        <f t="shared" si="19"/>
        <v>1.8349999999999995</v>
      </c>
      <c r="J211" s="2">
        <f t="shared" si="21"/>
        <v>8.4681259590600379E-3</v>
      </c>
      <c r="K211">
        <v>22645</v>
      </c>
      <c r="L211">
        <v>22175</v>
      </c>
      <c r="N211">
        <v>3.27</v>
      </c>
      <c r="O211">
        <v>5.86</v>
      </c>
      <c r="P211">
        <v>4.4249999999999998</v>
      </c>
      <c r="Q211">
        <f t="shared" si="22"/>
        <v>1.4350000000000005</v>
      </c>
      <c r="R211">
        <f t="shared" si="23"/>
        <v>1.8349999999999995</v>
      </c>
    </row>
    <row r="212" spans="1:18">
      <c r="A212" s="1">
        <v>40834</v>
      </c>
      <c r="B212">
        <v>4.49</v>
      </c>
      <c r="C212">
        <v>510.92</v>
      </c>
      <c r="D212">
        <v>0.114</v>
      </c>
      <c r="E212" s="150">
        <f t="shared" si="20"/>
        <v>4.4001229343762931E-2</v>
      </c>
      <c r="F212">
        <v>0.91317000000000004</v>
      </c>
      <c r="G212" s="3">
        <f t="shared" si="18"/>
        <v>2.3658743528891</v>
      </c>
      <c r="H212" s="150">
        <f t="shared" si="19"/>
        <v>1.9900000000000007</v>
      </c>
      <c r="J212" s="2">
        <f t="shared" si="21"/>
        <v>1.3616913030201648E-2</v>
      </c>
      <c r="K212">
        <v>22660</v>
      </c>
      <c r="L212">
        <v>22179</v>
      </c>
      <c r="N212">
        <v>3.35</v>
      </c>
      <c r="O212">
        <v>5.85</v>
      </c>
      <c r="P212">
        <v>4.49</v>
      </c>
      <c r="Q212">
        <f t="shared" si="22"/>
        <v>1.3599999999999994</v>
      </c>
      <c r="R212">
        <f t="shared" si="23"/>
        <v>1.9900000000000007</v>
      </c>
    </row>
    <row r="213" spans="1:18">
      <c r="A213" s="1">
        <v>40835</v>
      </c>
      <c r="B213">
        <v>4.5549999999999997</v>
      </c>
      <c r="C213">
        <v>511.51</v>
      </c>
      <c r="D213">
        <v>0.11700000000000001</v>
      </c>
      <c r="E213" s="150">
        <f t="shared" si="20"/>
        <v>4.4357626209317651E-2</v>
      </c>
      <c r="F213">
        <v>0.91561000000000003</v>
      </c>
      <c r="G213" s="3">
        <f t="shared" si="18"/>
        <v>2.4150609298722419</v>
      </c>
      <c r="H213" s="150">
        <f t="shared" si="19"/>
        <v>2.1049999999999995</v>
      </c>
      <c r="J213" s="2">
        <f t="shared" si="21"/>
        <v>1.1541133681306644E-3</v>
      </c>
      <c r="K213">
        <v>22670</v>
      </c>
      <c r="L213">
        <v>22179</v>
      </c>
      <c r="N213">
        <v>3.38</v>
      </c>
      <c r="O213">
        <v>5.83</v>
      </c>
      <c r="P213">
        <v>4.5549999999999997</v>
      </c>
      <c r="Q213">
        <f t="shared" si="22"/>
        <v>1.2750000000000004</v>
      </c>
      <c r="R213">
        <f t="shared" si="23"/>
        <v>2.1049999999999995</v>
      </c>
    </row>
    <row r="214" spans="1:18">
      <c r="A214" s="1">
        <v>40836</v>
      </c>
      <c r="B214">
        <v>4.46</v>
      </c>
      <c r="C214">
        <v>519.16999999999996</v>
      </c>
      <c r="D214">
        <v>0.113</v>
      </c>
      <c r="E214" s="150">
        <f t="shared" si="20"/>
        <v>4.1707340298369679E-2</v>
      </c>
      <c r="F214">
        <v>0.91861000000000004</v>
      </c>
      <c r="G214" s="3">
        <f t="shared" si="18"/>
        <v>2.4888407953469431</v>
      </c>
      <c r="H214" s="150">
        <f t="shared" si="19"/>
        <v>2.0399999999999996</v>
      </c>
      <c r="J214" s="2">
        <f t="shared" si="21"/>
        <v>1.486424697592657E-2</v>
      </c>
      <c r="K214">
        <v>22685</v>
      </c>
      <c r="L214">
        <v>22179</v>
      </c>
      <c r="N214">
        <v>3.4</v>
      </c>
      <c r="O214">
        <v>5.82</v>
      </c>
      <c r="P214">
        <v>4.46</v>
      </c>
      <c r="Q214">
        <f t="shared" si="22"/>
        <v>1.3600000000000003</v>
      </c>
      <c r="R214">
        <f t="shared" si="23"/>
        <v>2.0399999999999996</v>
      </c>
    </row>
    <row r="215" spans="1:18">
      <c r="A215" s="1">
        <v>40837</v>
      </c>
      <c r="B215">
        <v>4.4950000000000001</v>
      </c>
      <c r="C215">
        <v>513.15</v>
      </c>
      <c r="D215">
        <v>0.113</v>
      </c>
      <c r="E215" s="150">
        <f t="shared" si="20"/>
        <v>4.1908838778465546E-2</v>
      </c>
      <c r="F215">
        <v>0.92139000000000004</v>
      </c>
      <c r="G215" s="3">
        <f t="shared" si="18"/>
        <v>2.4843701957568807</v>
      </c>
      <c r="H215" s="150">
        <f t="shared" si="19"/>
        <v>2.0649999999999999</v>
      </c>
      <c r="J215" s="2">
        <f t="shared" si="21"/>
        <v>-1.1663182426909863E-2</v>
      </c>
      <c r="K215">
        <v>22680</v>
      </c>
      <c r="L215">
        <v>22175</v>
      </c>
      <c r="N215">
        <v>3.43</v>
      </c>
      <c r="O215">
        <v>5.86</v>
      </c>
      <c r="P215">
        <v>4.4950000000000001</v>
      </c>
      <c r="Q215">
        <f t="shared" si="22"/>
        <v>1.3650000000000002</v>
      </c>
      <c r="R215">
        <f t="shared" si="23"/>
        <v>2.0649999999999999</v>
      </c>
    </row>
    <row r="216" spans="1:18">
      <c r="A216" s="1">
        <v>40840</v>
      </c>
      <c r="B216">
        <v>4.55</v>
      </c>
      <c r="C216">
        <v>505.18</v>
      </c>
      <c r="D216">
        <v>0.114</v>
      </c>
      <c r="E216" s="150">
        <f t="shared" si="20"/>
        <v>4.117374255288471E-2</v>
      </c>
      <c r="F216">
        <v>0.92393999999999998</v>
      </c>
      <c r="G216" s="3">
        <f t="shared" si="18"/>
        <v>2.5581633698882795</v>
      </c>
      <c r="H216" s="150">
        <f t="shared" si="19"/>
        <v>2.19</v>
      </c>
      <c r="J216" s="2">
        <f t="shared" si="21"/>
        <v>-1.5653398680892567E-2</v>
      </c>
      <c r="K216">
        <v>22695</v>
      </c>
      <c r="L216">
        <v>22175</v>
      </c>
      <c r="N216">
        <v>3.48</v>
      </c>
      <c r="O216">
        <v>5.84</v>
      </c>
      <c r="P216">
        <v>4.55</v>
      </c>
      <c r="Q216">
        <f t="shared" si="22"/>
        <v>1.29</v>
      </c>
      <c r="R216">
        <f t="shared" si="23"/>
        <v>2.19</v>
      </c>
    </row>
    <row r="217" spans="1:18">
      <c r="A217" s="1">
        <v>40841</v>
      </c>
      <c r="B217">
        <v>4.5199999999999996</v>
      </c>
      <c r="C217">
        <v>502.26</v>
      </c>
      <c r="D217">
        <v>0.108</v>
      </c>
      <c r="E217" s="150">
        <f t="shared" si="20"/>
        <v>3.8337830320754746E-2</v>
      </c>
      <c r="F217">
        <v>0.92556000000000005</v>
      </c>
      <c r="G217" s="3">
        <f t="shared" si="18"/>
        <v>2.6073588193092121</v>
      </c>
      <c r="H217" s="150">
        <f t="shared" si="19"/>
        <v>2.1799999999999997</v>
      </c>
      <c r="J217" s="2">
        <f t="shared" si="21"/>
        <v>-5.796887510810823E-3</v>
      </c>
      <c r="K217">
        <v>22705</v>
      </c>
      <c r="L217">
        <v>22175</v>
      </c>
      <c r="N217">
        <v>3.5</v>
      </c>
      <c r="O217">
        <v>5.84</v>
      </c>
      <c r="P217">
        <v>4.5199999999999996</v>
      </c>
      <c r="Q217">
        <f t="shared" si="22"/>
        <v>1.3200000000000003</v>
      </c>
      <c r="R217">
        <f t="shared" si="23"/>
        <v>2.1799999999999997</v>
      </c>
    </row>
    <row r="218" spans="1:18">
      <c r="A218" s="1">
        <v>40842</v>
      </c>
      <c r="B218">
        <v>4.55</v>
      </c>
      <c r="C218">
        <v>501.11</v>
      </c>
      <c r="D218">
        <v>0.115</v>
      </c>
      <c r="E218" s="150">
        <f t="shared" si="20"/>
        <v>4.0667196839978291E-2</v>
      </c>
      <c r="F218">
        <v>0.92717000000000005</v>
      </c>
      <c r="G218" s="3">
        <f t="shared" si="18"/>
        <v>2.6218809823445142</v>
      </c>
      <c r="H218" s="150">
        <f t="shared" si="19"/>
        <v>2.2199999999999998</v>
      </c>
      <c r="J218" s="2">
        <f t="shared" si="21"/>
        <v>-2.2922760368737235E-3</v>
      </c>
      <c r="K218">
        <v>22710</v>
      </c>
      <c r="L218">
        <v>22177</v>
      </c>
      <c r="N218">
        <v>3.51</v>
      </c>
      <c r="O218">
        <v>5.84</v>
      </c>
      <c r="P218">
        <v>4.55</v>
      </c>
      <c r="Q218">
        <f t="shared" si="22"/>
        <v>1.29</v>
      </c>
      <c r="R218">
        <f t="shared" si="23"/>
        <v>2.2199999999999998</v>
      </c>
    </row>
    <row r="219" spans="1:18">
      <c r="A219" s="1">
        <v>40843</v>
      </c>
      <c r="B219">
        <v>4.7300000000000004</v>
      </c>
      <c r="C219">
        <v>489.9</v>
      </c>
      <c r="D219">
        <v>0.115</v>
      </c>
      <c r="E219" s="150">
        <f t="shared" si="20"/>
        <v>3.959026493333339E-2</v>
      </c>
      <c r="F219">
        <v>0.93128</v>
      </c>
      <c r="G219" s="3">
        <f t="shared" si="18"/>
        <v>2.7051397655545499</v>
      </c>
      <c r="H219" s="150">
        <f t="shared" si="19"/>
        <v>2.3600000000000008</v>
      </c>
      <c r="J219" s="2">
        <f t="shared" si="21"/>
        <v>-2.2624349218617158E-2</v>
      </c>
      <c r="K219">
        <v>22730</v>
      </c>
      <c r="L219">
        <v>22180</v>
      </c>
      <c r="N219">
        <v>3.48</v>
      </c>
      <c r="O219">
        <v>5.85</v>
      </c>
      <c r="P219">
        <v>4.7300000000000004</v>
      </c>
      <c r="Q219">
        <f t="shared" si="22"/>
        <v>1.1199999999999992</v>
      </c>
      <c r="R219">
        <f t="shared" si="23"/>
        <v>2.3600000000000008</v>
      </c>
    </row>
    <row r="220" spans="1:18">
      <c r="A220" s="1">
        <v>40844</v>
      </c>
      <c r="B220">
        <v>4.8049999999999997</v>
      </c>
      <c r="C220">
        <v>491.15</v>
      </c>
      <c r="D220">
        <v>0.11700000000000001</v>
      </c>
      <c r="E220" s="150">
        <f t="shared" si="20"/>
        <v>3.9668539803750048E-2</v>
      </c>
      <c r="F220">
        <v>0.93371999999999999</v>
      </c>
      <c r="G220" s="3">
        <f t="shared" si="18"/>
        <v>2.7539516337244296</v>
      </c>
      <c r="H220" s="150">
        <f t="shared" si="19"/>
        <v>2.4349999999999996</v>
      </c>
      <c r="J220" s="2">
        <f t="shared" si="21"/>
        <v>2.5482914763494424E-3</v>
      </c>
      <c r="K220">
        <v>22743</v>
      </c>
      <c r="L220">
        <v>22183</v>
      </c>
      <c r="N220">
        <v>3.46</v>
      </c>
      <c r="O220">
        <v>5.83</v>
      </c>
      <c r="P220">
        <v>4.8049999999999997</v>
      </c>
      <c r="Q220">
        <f t="shared" si="22"/>
        <v>1.0250000000000004</v>
      </c>
      <c r="R220">
        <f t="shared" si="23"/>
        <v>2.4349999999999996</v>
      </c>
    </row>
    <row r="221" spans="1:18">
      <c r="A221" s="1">
        <v>40847</v>
      </c>
      <c r="B221">
        <v>4.8049999999999997</v>
      </c>
      <c r="C221">
        <v>490.2</v>
      </c>
      <c r="D221">
        <v>0.111</v>
      </c>
      <c r="E221" s="150">
        <f t="shared" si="20"/>
        <v>3.7710433519687545E-2</v>
      </c>
      <c r="F221">
        <v>0.93561000000000005</v>
      </c>
      <c r="G221" s="3">
        <f t="shared" si="18"/>
        <v>2.7539516337244296</v>
      </c>
      <c r="H221" s="150">
        <f t="shared" si="19"/>
        <v>2.4349999999999996</v>
      </c>
      <c r="J221" s="2">
        <f t="shared" si="21"/>
        <v>-1.9361090268663291E-3</v>
      </c>
      <c r="K221">
        <v>22743</v>
      </c>
      <c r="L221">
        <v>22183</v>
      </c>
      <c r="N221">
        <v>3.46</v>
      </c>
      <c r="O221">
        <v>5.83</v>
      </c>
      <c r="P221">
        <v>4.8049999999999997</v>
      </c>
      <c r="Q221">
        <f t="shared" si="22"/>
        <v>1.0250000000000004</v>
      </c>
      <c r="R221">
        <f t="shared" si="23"/>
        <v>2.4349999999999996</v>
      </c>
    </row>
    <row r="222" spans="1:18">
      <c r="A222" s="1">
        <v>40848</v>
      </c>
      <c r="B222">
        <v>4.8049999999999997</v>
      </c>
      <c r="C222">
        <v>489.95</v>
      </c>
      <c r="D222">
        <v>0.107</v>
      </c>
      <c r="E222" s="150">
        <f t="shared" si="20"/>
        <v>3.651118587875004E-2</v>
      </c>
      <c r="F222">
        <v>0.93972</v>
      </c>
      <c r="G222" s="3">
        <f t="shared" si="18"/>
        <v>2.7539516337244296</v>
      </c>
      <c r="H222" s="150">
        <f t="shared" si="19"/>
        <v>2.4349999999999996</v>
      </c>
      <c r="J222" s="2">
        <f t="shared" si="21"/>
        <v>-5.1012601218472964E-4</v>
      </c>
      <c r="K222">
        <v>22743</v>
      </c>
      <c r="L222">
        <v>22183</v>
      </c>
      <c r="N222">
        <v>3.46</v>
      </c>
      <c r="O222">
        <v>5.83</v>
      </c>
      <c r="P222">
        <v>4.8049999999999997</v>
      </c>
      <c r="Q222">
        <f t="shared" si="22"/>
        <v>1.0250000000000004</v>
      </c>
      <c r="R222">
        <f t="shared" si="23"/>
        <v>2.4349999999999996</v>
      </c>
    </row>
    <row r="223" spans="1:18">
      <c r="A223" s="1">
        <v>40849</v>
      </c>
      <c r="B223">
        <v>4.76</v>
      </c>
      <c r="C223">
        <v>501.8</v>
      </c>
      <c r="D223">
        <v>0.104</v>
      </c>
      <c r="E223" s="150">
        <f t="shared" si="20"/>
        <v>3.4930316975438497E-2</v>
      </c>
      <c r="F223">
        <v>0.94160999999999995</v>
      </c>
      <c r="G223" s="3">
        <f t="shared" si="18"/>
        <v>2.8035084843019997</v>
      </c>
      <c r="H223" s="150">
        <f t="shared" si="19"/>
        <v>2.38</v>
      </c>
      <c r="J223" s="2">
        <f t="shared" si="21"/>
        <v>2.3898288850494508E-2</v>
      </c>
      <c r="K223">
        <v>22750</v>
      </c>
      <c r="L223">
        <v>22180</v>
      </c>
      <c r="N223">
        <v>3.5</v>
      </c>
      <c r="O223">
        <v>5.88</v>
      </c>
      <c r="P223">
        <v>4.76</v>
      </c>
      <c r="Q223">
        <f t="shared" si="22"/>
        <v>1.1200000000000001</v>
      </c>
      <c r="R223">
        <f t="shared" si="23"/>
        <v>2.38</v>
      </c>
    </row>
    <row r="224" spans="1:18">
      <c r="A224" s="1">
        <v>40850</v>
      </c>
      <c r="B224">
        <v>4.7699999999999996</v>
      </c>
      <c r="C224">
        <v>494.62</v>
      </c>
      <c r="D224">
        <v>0.105</v>
      </c>
      <c r="E224" s="150">
        <f t="shared" si="20"/>
        <v>3.4786715906250119E-2</v>
      </c>
      <c r="F224">
        <v>0.94489000000000001</v>
      </c>
      <c r="G224" s="3">
        <f t="shared" si="18"/>
        <v>2.8520499108734301</v>
      </c>
      <c r="H224" s="150">
        <f t="shared" si="19"/>
        <v>2.3399999999999994</v>
      </c>
      <c r="J224" s="2">
        <f t="shared" si="21"/>
        <v>-1.441184294600943E-2</v>
      </c>
      <c r="K224">
        <v>22765</v>
      </c>
      <c r="L224">
        <v>22185</v>
      </c>
      <c r="N224">
        <v>3.53</v>
      </c>
      <c r="O224">
        <v>5.96</v>
      </c>
      <c r="P224">
        <v>4.7699999999999996</v>
      </c>
      <c r="Q224">
        <f t="shared" si="22"/>
        <v>1.1900000000000004</v>
      </c>
      <c r="R224">
        <f t="shared" si="23"/>
        <v>2.3399999999999994</v>
      </c>
    </row>
    <row r="225" spans="1:18">
      <c r="A225" s="1">
        <v>40851</v>
      </c>
      <c r="B225">
        <v>4.7300000000000004</v>
      </c>
      <c r="C225">
        <v>496.59</v>
      </c>
      <c r="D225">
        <v>0.106</v>
      </c>
      <c r="E225" s="150">
        <f t="shared" si="20"/>
        <v>3.5571100404782577E-2</v>
      </c>
      <c r="F225">
        <v>0.94882999999999995</v>
      </c>
      <c r="G225" s="3">
        <f t="shared" si="18"/>
        <v>2.8274632737107406</v>
      </c>
      <c r="H225" s="150">
        <f t="shared" si="19"/>
        <v>2.2800000000000002</v>
      </c>
      <c r="J225" s="2">
        <f t="shared" si="21"/>
        <v>3.9749449538712149E-3</v>
      </c>
      <c r="K225">
        <v>22760</v>
      </c>
      <c r="L225">
        <v>22185</v>
      </c>
      <c r="N225">
        <v>3.55</v>
      </c>
      <c r="O225">
        <v>6</v>
      </c>
      <c r="P225">
        <v>4.7300000000000004</v>
      </c>
      <c r="Q225">
        <f t="shared" si="22"/>
        <v>1.2699999999999996</v>
      </c>
      <c r="R225">
        <f t="shared" si="23"/>
        <v>2.2800000000000002</v>
      </c>
    </row>
    <row r="226" spans="1:18">
      <c r="A226" s="1">
        <v>40854</v>
      </c>
      <c r="B226">
        <v>4.66</v>
      </c>
      <c r="C226">
        <v>499.95</v>
      </c>
      <c r="D226">
        <v>0.10299999999999999</v>
      </c>
      <c r="E226" s="150">
        <f t="shared" si="20"/>
        <v>3.4003303830638217E-2</v>
      </c>
      <c r="F226">
        <v>0.95372000000000001</v>
      </c>
      <c r="G226" s="3">
        <f t="shared" si="18"/>
        <v>2.8889298666175005</v>
      </c>
      <c r="H226" s="150">
        <f t="shared" si="19"/>
        <v>2.1799999999999997</v>
      </c>
      <c r="J226" s="2">
        <f t="shared" si="21"/>
        <v>6.7433574816746691E-3</v>
      </c>
      <c r="K226">
        <v>22772.5</v>
      </c>
      <c r="L226">
        <v>22185</v>
      </c>
      <c r="N226">
        <v>3.55</v>
      </c>
      <c r="O226">
        <v>6.03</v>
      </c>
      <c r="P226">
        <v>4.66</v>
      </c>
      <c r="Q226">
        <f t="shared" si="22"/>
        <v>1.37</v>
      </c>
      <c r="R226">
        <f t="shared" si="23"/>
        <v>2.1799999999999997</v>
      </c>
    </row>
    <row r="227" spans="1:18">
      <c r="A227" s="1">
        <v>40855</v>
      </c>
      <c r="B227">
        <v>4.7300000000000004</v>
      </c>
      <c r="C227">
        <v>497.66</v>
      </c>
      <c r="D227">
        <v>0.10299999999999999</v>
      </c>
      <c r="E227" s="150">
        <f t="shared" si="20"/>
        <v>3.2759756360162519E-2</v>
      </c>
      <c r="F227">
        <v>0.95860999999999996</v>
      </c>
      <c r="G227" s="3">
        <f t="shared" si="18"/>
        <v>3.0139671649105684</v>
      </c>
      <c r="H227" s="150">
        <f t="shared" si="19"/>
        <v>2.0900000000000007</v>
      </c>
      <c r="J227" s="2">
        <f t="shared" si="21"/>
        <v>-4.59098048779015E-3</v>
      </c>
      <c r="K227">
        <v>22875</v>
      </c>
      <c r="L227">
        <v>22260</v>
      </c>
      <c r="N227">
        <v>3.41</v>
      </c>
      <c r="O227">
        <v>6.05</v>
      </c>
      <c r="P227">
        <v>4.7300000000000004</v>
      </c>
      <c r="Q227">
        <f t="shared" si="22"/>
        <v>1.3199999999999994</v>
      </c>
      <c r="R227">
        <f t="shared" si="23"/>
        <v>2.0900000000000007</v>
      </c>
    </row>
    <row r="228" spans="1:18">
      <c r="A228" s="1">
        <v>40856</v>
      </c>
      <c r="B228">
        <v>4.6749999999999998</v>
      </c>
      <c r="C228">
        <v>499.72</v>
      </c>
      <c r="D228">
        <v>0.10199999999999999</v>
      </c>
      <c r="E228" s="150">
        <f t="shared" si="20"/>
        <v>3.3738210000000074E-2</v>
      </c>
      <c r="F228">
        <v>0.96450000000000002</v>
      </c>
      <c r="G228" s="3">
        <f t="shared" si="18"/>
        <v>2.9159519725557397</v>
      </c>
      <c r="H228" s="150">
        <f t="shared" si="19"/>
        <v>1.9949999999999997</v>
      </c>
      <c r="J228" s="2">
        <f t="shared" si="21"/>
        <v>4.130828629560223E-3</v>
      </c>
      <c r="K228">
        <v>22855</v>
      </c>
      <c r="L228">
        <v>22260</v>
      </c>
      <c r="N228">
        <v>3.36</v>
      </c>
      <c r="O228">
        <v>6.04</v>
      </c>
      <c r="P228">
        <v>4.6749999999999998</v>
      </c>
      <c r="Q228">
        <f t="shared" si="22"/>
        <v>1.3650000000000002</v>
      </c>
      <c r="R228">
        <f t="shared" si="23"/>
        <v>1.9949999999999997</v>
      </c>
    </row>
    <row r="229" spans="1:18">
      <c r="A229" s="1">
        <v>40857</v>
      </c>
      <c r="B229">
        <v>4.6399999999999997</v>
      </c>
      <c r="C229">
        <v>502</v>
      </c>
      <c r="D229">
        <v>9.9000000000000005E-2</v>
      </c>
      <c r="E229" s="150">
        <f t="shared" si="20"/>
        <v>3.3151286752941253E-2</v>
      </c>
      <c r="F229">
        <v>0.97643999999999997</v>
      </c>
      <c r="G229" s="3">
        <f t="shared" si="18"/>
        <v>2.9159519725557397</v>
      </c>
      <c r="H229" s="150">
        <f t="shared" si="19"/>
        <v>1.9499999999999997</v>
      </c>
      <c r="J229" s="2">
        <f t="shared" si="21"/>
        <v>4.5521781281007206E-3</v>
      </c>
      <c r="K229">
        <v>22855</v>
      </c>
      <c r="L229">
        <v>22260</v>
      </c>
      <c r="N229">
        <v>3.36</v>
      </c>
      <c r="O229">
        <v>6.05</v>
      </c>
      <c r="P229">
        <v>4.6399999999999997</v>
      </c>
      <c r="Q229">
        <f t="shared" si="22"/>
        <v>1.4100000000000001</v>
      </c>
      <c r="R229">
        <f t="shared" si="23"/>
        <v>1.9499999999999997</v>
      </c>
    </row>
    <row r="230" spans="1:18">
      <c r="A230" s="1">
        <v>40858</v>
      </c>
      <c r="B230">
        <v>4.6950000000000003</v>
      </c>
      <c r="C230">
        <v>497.97</v>
      </c>
      <c r="D230">
        <v>0.1</v>
      </c>
      <c r="E230" s="150">
        <f t="shared" si="20"/>
        <v>3.4520318850574591E-2</v>
      </c>
      <c r="F230">
        <v>0.98143999999999998</v>
      </c>
      <c r="G230" s="3">
        <f t="shared" si="18"/>
        <v>2.8430791854741631</v>
      </c>
      <c r="H230" s="150">
        <f t="shared" si="19"/>
        <v>1.9750000000000001</v>
      </c>
      <c r="J230" s="2">
        <f t="shared" si="21"/>
        <v>-8.0602854454913386E-3</v>
      </c>
      <c r="K230">
        <v>22835</v>
      </c>
      <c r="L230">
        <v>22255</v>
      </c>
      <c r="N230">
        <v>3.39</v>
      </c>
      <c r="O230">
        <v>6.11</v>
      </c>
      <c r="P230">
        <v>4.6950000000000003</v>
      </c>
      <c r="Q230">
        <f t="shared" si="22"/>
        <v>1.415</v>
      </c>
      <c r="R230">
        <f t="shared" si="23"/>
        <v>1.9750000000000001</v>
      </c>
    </row>
    <row r="231" spans="1:18">
      <c r="A231" s="1">
        <v>40861</v>
      </c>
      <c r="B231">
        <v>4.67</v>
      </c>
      <c r="C231">
        <v>502.5</v>
      </c>
      <c r="D231">
        <v>9.9000000000000005E-2</v>
      </c>
      <c r="E231" s="150">
        <f t="shared" si="20"/>
        <v>3.4605060040434822E-2</v>
      </c>
      <c r="F231">
        <v>0.98521999999999998</v>
      </c>
      <c r="G231" s="3">
        <f t="shared" si="18"/>
        <v>2.8185698821510967</v>
      </c>
      <c r="H231" s="150">
        <f t="shared" si="19"/>
        <v>1.9799999999999995</v>
      </c>
      <c r="J231" s="2">
        <f t="shared" si="21"/>
        <v>9.0558056869929765E-3</v>
      </c>
      <c r="K231">
        <v>22830</v>
      </c>
      <c r="L231">
        <v>22255</v>
      </c>
      <c r="N231">
        <v>3.42</v>
      </c>
      <c r="O231">
        <v>6.11</v>
      </c>
      <c r="P231">
        <v>4.67</v>
      </c>
      <c r="Q231">
        <f t="shared" si="22"/>
        <v>1.4400000000000004</v>
      </c>
      <c r="R231">
        <f t="shared" si="23"/>
        <v>1.9799999999999995</v>
      </c>
    </row>
    <row r="232" spans="1:18">
      <c r="A232" s="1">
        <v>40862</v>
      </c>
      <c r="B232">
        <v>4.6100000000000003</v>
      </c>
      <c r="C232">
        <v>509.56</v>
      </c>
      <c r="D232">
        <v>0.10150000000000001</v>
      </c>
      <c r="E232" s="150">
        <f t="shared" si="20"/>
        <v>3.6285461052694486E-2</v>
      </c>
      <c r="F232">
        <v>0.99189000000000005</v>
      </c>
      <c r="G232" s="3">
        <f t="shared" si="18"/>
        <v>2.774577808279604</v>
      </c>
      <c r="H232" s="150">
        <f t="shared" si="19"/>
        <v>1.9200000000000004</v>
      </c>
      <c r="J232" s="2">
        <f t="shared" si="21"/>
        <v>1.3951968308355362E-2</v>
      </c>
      <c r="K232">
        <v>22820</v>
      </c>
      <c r="L232">
        <v>22254</v>
      </c>
      <c r="N232">
        <v>3.43</v>
      </c>
      <c r="O232">
        <v>6.12</v>
      </c>
      <c r="P232">
        <v>4.6100000000000003</v>
      </c>
      <c r="Q232">
        <f t="shared" si="22"/>
        <v>1.5099999999999998</v>
      </c>
      <c r="R232">
        <f t="shared" si="23"/>
        <v>1.9200000000000004</v>
      </c>
    </row>
    <row r="233" spans="1:18">
      <c r="A233" s="1">
        <v>40863</v>
      </c>
      <c r="B233">
        <v>4.62</v>
      </c>
      <c r="C233">
        <v>510.45</v>
      </c>
      <c r="D233">
        <v>0.1045</v>
      </c>
      <c r="E233" s="150">
        <f t="shared" si="20"/>
        <v>3.7355773555946027E-2</v>
      </c>
      <c r="F233">
        <v>0.997</v>
      </c>
      <c r="G233" s="3">
        <f t="shared" si="18"/>
        <v>2.7890333965100376</v>
      </c>
      <c r="H233" s="150">
        <f t="shared" si="19"/>
        <v>1.9500000000000002</v>
      </c>
      <c r="J233" s="2">
        <f t="shared" si="21"/>
        <v>1.7450813734383708E-3</v>
      </c>
      <c r="K233">
        <v>22825</v>
      </c>
      <c r="L233">
        <v>22256</v>
      </c>
      <c r="N233">
        <v>3.45</v>
      </c>
      <c r="O233">
        <v>6.12</v>
      </c>
      <c r="P233">
        <v>4.62</v>
      </c>
      <c r="Q233">
        <f t="shared" si="22"/>
        <v>1.5</v>
      </c>
      <c r="R233">
        <f t="shared" si="23"/>
        <v>1.9500000000000002</v>
      </c>
    </row>
    <row r="234" spans="1:18">
      <c r="A234" s="1">
        <v>40864</v>
      </c>
      <c r="B234">
        <v>4.58</v>
      </c>
      <c r="C234">
        <v>510.25</v>
      </c>
      <c r="D234">
        <v>0.114</v>
      </c>
      <c r="E234" s="150">
        <f t="shared" si="20"/>
        <v>4.1341652826455105E-2</v>
      </c>
      <c r="F234">
        <v>1.00756</v>
      </c>
      <c r="G234" s="3">
        <f t="shared" si="18"/>
        <v>2.7783562617142947</v>
      </c>
      <c r="H234" s="150">
        <f t="shared" si="19"/>
        <v>1.9699999999999998</v>
      </c>
      <c r="J234" s="2">
        <f t="shared" si="21"/>
        <v>-3.9188792507025011E-4</v>
      </c>
      <c r="K234">
        <v>22830</v>
      </c>
      <c r="L234">
        <v>22263</v>
      </c>
      <c r="N234">
        <v>3.54</v>
      </c>
      <c r="O234">
        <v>6.15</v>
      </c>
      <c r="P234">
        <v>4.58</v>
      </c>
      <c r="Q234">
        <f t="shared" si="22"/>
        <v>1.5700000000000003</v>
      </c>
      <c r="R234">
        <f t="shared" si="23"/>
        <v>1.9699999999999998</v>
      </c>
    </row>
    <row r="235" spans="1:18">
      <c r="A235" s="1">
        <v>40865</v>
      </c>
      <c r="B235">
        <v>4.5999999999999996</v>
      </c>
      <c r="C235">
        <v>510.89</v>
      </c>
      <c r="D235">
        <v>0.11899999999999999</v>
      </c>
      <c r="E235" s="150">
        <f t="shared" si="20"/>
        <v>4.4791717172961966E-2</v>
      </c>
      <c r="F235">
        <v>1.0181100000000001</v>
      </c>
      <c r="G235" s="3">
        <f t="shared" si="18"/>
        <v>2.704854773309159</v>
      </c>
      <c r="H235" s="150">
        <f t="shared" si="19"/>
        <v>2.0499999999999994</v>
      </c>
      <c r="J235" s="2">
        <f t="shared" si="21"/>
        <v>1.2535011532224085E-3</v>
      </c>
      <c r="K235">
        <v>22815</v>
      </c>
      <c r="L235">
        <v>22263</v>
      </c>
      <c r="N235">
        <v>3.57</v>
      </c>
      <c r="O235">
        <v>6.12</v>
      </c>
      <c r="P235">
        <v>4.5999999999999996</v>
      </c>
      <c r="Q235">
        <f t="shared" si="22"/>
        <v>1.5200000000000005</v>
      </c>
      <c r="R235">
        <f t="shared" si="23"/>
        <v>2.0499999999999994</v>
      </c>
    </row>
    <row r="236" spans="1:18">
      <c r="A236" s="1">
        <v>40868</v>
      </c>
      <c r="B236">
        <v>4.51</v>
      </c>
      <c r="C236">
        <v>518.51</v>
      </c>
      <c r="D236">
        <v>0.11550000000000001</v>
      </c>
      <c r="E236" s="150">
        <f t="shared" si="20"/>
        <v>4.4206952793167255E-2</v>
      </c>
      <c r="F236">
        <v>1.02589</v>
      </c>
      <c r="G236" s="3">
        <f t="shared" si="18"/>
        <v>2.6803542771741138</v>
      </c>
      <c r="H236" s="150">
        <f t="shared" si="19"/>
        <v>2.02</v>
      </c>
      <c r="J236" s="2">
        <f t="shared" si="21"/>
        <v>1.4805011043510943E-2</v>
      </c>
      <c r="K236">
        <v>22810</v>
      </c>
      <c r="L236">
        <v>22263</v>
      </c>
      <c r="N236">
        <v>3.6</v>
      </c>
      <c r="O236">
        <v>6.09</v>
      </c>
      <c r="P236">
        <v>4.51</v>
      </c>
      <c r="Q236">
        <f t="shared" si="22"/>
        <v>1.58</v>
      </c>
      <c r="R236">
        <f t="shared" si="23"/>
        <v>2.02</v>
      </c>
    </row>
    <row r="237" spans="1:18">
      <c r="A237" s="1">
        <v>40869</v>
      </c>
      <c r="B237">
        <v>4.42</v>
      </c>
      <c r="C237">
        <v>518.41999999999996</v>
      </c>
      <c r="D237">
        <v>0.1145</v>
      </c>
      <c r="E237" s="150">
        <f t="shared" si="20"/>
        <v>4.5002771265782046E-2</v>
      </c>
      <c r="F237">
        <v>1.0342199999999999</v>
      </c>
      <c r="G237" s="3">
        <f t="shared" si="18"/>
        <v>2.6313532849040238</v>
      </c>
      <c r="H237" s="150">
        <f t="shared" si="19"/>
        <v>1.8699999999999997</v>
      </c>
      <c r="J237" s="2">
        <f t="shared" si="21"/>
        <v>-1.7358934590771123E-4</v>
      </c>
      <c r="K237">
        <v>22800</v>
      </c>
      <c r="L237">
        <v>22263</v>
      </c>
      <c r="N237">
        <v>3.64</v>
      </c>
      <c r="O237">
        <v>6.19</v>
      </c>
      <c r="P237">
        <v>4.42</v>
      </c>
      <c r="Q237">
        <f t="shared" si="22"/>
        <v>1.7700000000000005</v>
      </c>
      <c r="R237">
        <f t="shared" si="23"/>
        <v>1.8699999999999997</v>
      </c>
    </row>
    <row r="238" spans="1:18">
      <c r="A238" s="1">
        <v>40870</v>
      </c>
      <c r="B238">
        <v>4.32</v>
      </c>
      <c r="C238">
        <v>524.95000000000005</v>
      </c>
      <c r="D238">
        <v>0.12</v>
      </c>
      <c r="E238" s="150">
        <f t="shared" si="20"/>
        <v>4.8583671923809378E-2</v>
      </c>
      <c r="F238">
        <v>1.0414399999999999</v>
      </c>
      <c r="G238" s="3">
        <f t="shared" si="18"/>
        <v>2.5723210093297748</v>
      </c>
      <c r="H238" s="150">
        <f t="shared" si="19"/>
        <v>1.77</v>
      </c>
      <c r="J238" s="2">
        <f t="shared" si="21"/>
        <v>1.2517295420170592E-2</v>
      </c>
      <c r="K238">
        <v>22790</v>
      </c>
      <c r="L238">
        <v>22265</v>
      </c>
      <c r="N238">
        <v>3.64</v>
      </c>
      <c r="O238">
        <v>6.19</v>
      </c>
      <c r="P238">
        <v>4.32</v>
      </c>
      <c r="Q238">
        <f t="shared" si="22"/>
        <v>1.87</v>
      </c>
      <c r="R238">
        <f t="shared" si="23"/>
        <v>1.77</v>
      </c>
    </row>
    <row r="239" spans="1:18">
      <c r="A239" s="1">
        <v>40871</v>
      </c>
      <c r="B239">
        <v>4.3</v>
      </c>
      <c r="C239">
        <v>523.15</v>
      </c>
      <c r="D239">
        <v>0.123</v>
      </c>
      <c r="E239" s="150">
        <f t="shared" si="20"/>
        <v>4.8388544822836096E-2</v>
      </c>
      <c r="F239">
        <v>1.0465599999999999</v>
      </c>
      <c r="G239" s="3">
        <f t="shared" si="18"/>
        <v>2.6602759076823834</v>
      </c>
      <c r="H239" s="150">
        <f t="shared" si="19"/>
        <v>1.8000000000000003</v>
      </c>
      <c r="J239" s="2">
        <f t="shared" si="21"/>
        <v>-3.4347901338940899E-3</v>
      </c>
      <c r="K239">
        <v>22810</v>
      </c>
      <c r="L239">
        <v>22267</v>
      </c>
      <c r="N239">
        <v>3.64</v>
      </c>
      <c r="O239">
        <v>6.14</v>
      </c>
      <c r="P239">
        <v>4.3</v>
      </c>
      <c r="Q239">
        <f t="shared" si="22"/>
        <v>1.8399999999999999</v>
      </c>
      <c r="R239">
        <f t="shared" si="23"/>
        <v>1.8000000000000003</v>
      </c>
    </row>
    <row r="240" spans="1:18">
      <c r="A240" s="1">
        <v>40872</v>
      </c>
      <c r="B240">
        <v>4.33</v>
      </c>
      <c r="C240">
        <v>527.1</v>
      </c>
      <c r="D240">
        <v>0.13450000000000001</v>
      </c>
      <c r="E240" s="150">
        <f t="shared" si="20"/>
        <v>5.3468036813889036E-2</v>
      </c>
      <c r="F240">
        <v>1.0515600000000001</v>
      </c>
      <c r="G240" s="3">
        <f t="shared" si="18"/>
        <v>2.6452218639016953</v>
      </c>
      <c r="H240" s="150">
        <f t="shared" si="19"/>
        <v>1.8199999999999998</v>
      </c>
      <c r="J240" s="2">
        <f t="shared" si="21"/>
        <v>7.522054034105074E-3</v>
      </c>
      <c r="K240">
        <v>22810</v>
      </c>
      <c r="L240">
        <v>22270</v>
      </c>
      <c r="N240">
        <v>3.64</v>
      </c>
      <c r="O240">
        <v>6.15</v>
      </c>
      <c r="P240">
        <v>4.33</v>
      </c>
      <c r="Q240">
        <f t="shared" si="22"/>
        <v>1.8200000000000003</v>
      </c>
      <c r="R240">
        <f t="shared" si="23"/>
        <v>1.8199999999999998</v>
      </c>
    </row>
    <row r="241" spans="1:18">
      <c r="A241" s="1">
        <v>40875</v>
      </c>
      <c r="B241">
        <v>4.3499999999999996</v>
      </c>
      <c r="C241">
        <v>522.79</v>
      </c>
      <c r="D241">
        <v>0.124</v>
      </c>
      <c r="E241" s="150">
        <f t="shared" si="20"/>
        <v>4.8806397519999829E-2</v>
      </c>
      <c r="F241">
        <v>1.06044</v>
      </c>
      <c r="G241" s="3">
        <f t="shared" si="18"/>
        <v>2.6942074539739655</v>
      </c>
      <c r="H241" s="150">
        <f t="shared" si="19"/>
        <v>1.8199999999999994</v>
      </c>
      <c r="J241" s="2">
        <f t="shared" si="21"/>
        <v>-8.210430067559827E-3</v>
      </c>
      <c r="K241">
        <v>22820</v>
      </c>
      <c r="L241">
        <v>22270</v>
      </c>
      <c r="N241">
        <v>3.62</v>
      </c>
      <c r="O241">
        <v>6.15</v>
      </c>
      <c r="P241">
        <v>4.3499999999999996</v>
      </c>
      <c r="Q241">
        <f t="shared" si="22"/>
        <v>1.8000000000000007</v>
      </c>
      <c r="R241">
        <f t="shared" si="23"/>
        <v>1.8199999999999994</v>
      </c>
    </row>
    <row r="242" spans="1:18">
      <c r="A242" s="1">
        <v>40876</v>
      </c>
      <c r="B242">
        <v>4.2949999999999999</v>
      </c>
      <c r="C242">
        <v>524.75</v>
      </c>
      <c r="D242">
        <v>0.129</v>
      </c>
      <c r="E242" s="150">
        <f t="shared" si="20"/>
        <v>5.2471658224298889E-2</v>
      </c>
      <c r="F242">
        <v>1.0660000000000001</v>
      </c>
      <c r="G242" s="3">
        <f t="shared" si="18"/>
        <v>2.6207290688655847</v>
      </c>
      <c r="H242" s="150">
        <f t="shared" si="19"/>
        <v>1.7849999999999997</v>
      </c>
      <c r="J242" s="2">
        <f t="shared" si="21"/>
        <v>3.7421049071408507E-3</v>
      </c>
      <c r="K242">
        <v>22805</v>
      </c>
      <c r="L242">
        <v>22270</v>
      </c>
      <c r="N242">
        <v>3.64</v>
      </c>
      <c r="O242">
        <v>6.15</v>
      </c>
      <c r="P242">
        <v>4.2949999999999999</v>
      </c>
      <c r="Q242">
        <f t="shared" si="22"/>
        <v>1.8550000000000004</v>
      </c>
      <c r="R242">
        <f t="shared" si="23"/>
        <v>1.7849999999999997</v>
      </c>
    </row>
    <row r="243" spans="1:18">
      <c r="A243" s="1">
        <v>40877</v>
      </c>
      <c r="B243">
        <v>4.34</v>
      </c>
      <c r="C243">
        <v>515.75</v>
      </c>
      <c r="D243">
        <v>0.124</v>
      </c>
      <c r="E243" s="150">
        <f t="shared" si="20"/>
        <v>5.0688665242990739E-2</v>
      </c>
      <c r="F243">
        <v>1.0710599999999999</v>
      </c>
      <c r="G243" s="3">
        <f t="shared" si="18"/>
        <v>2.6201408019589789</v>
      </c>
      <c r="H243" s="150">
        <f t="shared" si="19"/>
        <v>1.8099999999999996</v>
      </c>
      <c r="J243" s="2">
        <f t="shared" si="21"/>
        <v>-1.729980674938118E-2</v>
      </c>
      <c r="K243">
        <v>22810</v>
      </c>
      <c r="L243">
        <v>22275</v>
      </c>
      <c r="N243">
        <v>3.7</v>
      </c>
      <c r="O243">
        <v>6.23</v>
      </c>
      <c r="P243">
        <v>4.34</v>
      </c>
      <c r="Q243">
        <f t="shared" si="22"/>
        <v>1.8900000000000006</v>
      </c>
      <c r="R243">
        <f t="shared" si="23"/>
        <v>1.8099999999999996</v>
      </c>
    </row>
    <row r="244" spans="1:18">
      <c r="A244" s="1">
        <v>40878</v>
      </c>
      <c r="B244">
        <v>4.3499999999999996</v>
      </c>
      <c r="C244">
        <v>515.44000000000005</v>
      </c>
      <c r="D244">
        <v>0.122</v>
      </c>
      <c r="E244" s="150">
        <f t="shared" si="20"/>
        <v>5.0053938155660407E-2</v>
      </c>
      <c r="F244">
        <v>1.06494</v>
      </c>
      <c r="G244" s="3">
        <f t="shared" si="18"/>
        <v>2.595653504744412</v>
      </c>
      <c r="H244" s="150">
        <f t="shared" si="19"/>
        <v>1.8299999999999996</v>
      </c>
      <c r="J244" s="2">
        <f t="shared" si="21"/>
        <v>-6.0124712097412694E-4</v>
      </c>
      <c r="K244">
        <v>22805</v>
      </c>
      <c r="L244">
        <v>22275</v>
      </c>
      <c r="N244">
        <v>3.73</v>
      </c>
      <c r="O244">
        <v>6.25</v>
      </c>
      <c r="P244">
        <v>4.3499999999999996</v>
      </c>
      <c r="Q244">
        <f t="shared" si="22"/>
        <v>1.9000000000000004</v>
      </c>
      <c r="R244">
        <f t="shared" si="23"/>
        <v>1.8299999999999996</v>
      </c>
    </row>
    <row r="245" spans="1:18">
      <c r="A245" s="1">
        <v>40879</v>
      </c>
      <c r="B245">
        <v>4.3600000000000003</v>
      </c>
      <c r="C245">
        <v>514.45000000000005</v>
      </c>
      <c r="D245">
        <v>0.11700000000000001</v>
      </c>
      <c r="E245" s="150">
        <f t="shared" si="20"/>
        <v>4.6857122545856375E-2</v>
      </c>
      <c r="F245">
        <v>1.06517</v>
      </c>
      <c r="G245" s="3">
        <f t="shared" si="18"/>
        <v>2.6596786833855788</v>
      </c>
      <c r="H245" s="150">
        <f t="shared" si="19"/>
        <v>1.8200000000000007</v>
      </c>
      <c r="J245" s="2">
        <f t="shared" si="21"/>
        <v>-1.9225360085678093E-3</v>
      </c>
      <c r="K245">
        <v>22815</v>
      </c>
      <c r="L245">
        <v>22272</v>
      </c>
      <c r="N245">
        <v>3.77</v>
      </c>
      <c r="O245">
        <v>6.31</v>
      </c>
      <c r="P245">
        <v>4.3600000000000003</v>
      </c>
      <c r="Q245">
        <f t="shared" si="22"/>
        <v>1.9499999999999993</v>
      </c>
      <c r="R245">
        <f t="shared" si="23"/>
        <v>1.8200000000000007</v>
      </c>
    </row>
    <row r="246" spans="1:18">
      <c r="A246" s="1">
        <v>40882</v>
      </c>
      <c r="B246">
        <v>4.3600000000000003</v>
      </c>
      <c r="C246">
        <v>513.54999999999995</v>
      </c>
      <c r="D246">
        <v>0.124</v>
      </c>
      <c r="E246" s="150">
        <f t="shared" si="20"/>
        <v>5.0350392888888977E-2</v>
      </c>
      <c r="F246">
        <v>1.0740000000000001</v>
      </c>
      <c r="G246" s="3">
        <f t="shared" si="18"/>
        <v>2.6449843260188044</v>
      </c>
      <c r="H246" s="150">
        <f t="shared" si="19"/>
        <v>1.88</v>
      </c>
      <c r="J246" s="2">
        <f t="shared" si="21"/>
        <v>-1.7509732100060903E-3</v>
      </c>
      <c r="K246">
        <v>22812</v>
      </c>
      <c r="L246">
        <v>22272</v>
      </c>
      <c r="N246">
        <v>3.84</v>
      </c>
      <c r="O246">
        <v>6.32</v>
      </c>
      <c r="P246">
        <v>4.3600000000000003</v>
      </c>
      <c r="Q246">
        <f t="shared" si="22"/>
        <v>1.96</v>
      </c>
      <c r="R246">
        <f t="shared" si="23"/>
        <v>1.88</v>
      </c>
    </row>
    <row r="247" spans="1:18">
      <c r="A247" s="1">
        <v>40883</v>
      </c>
      <c r="B247">
        <v>4.33</v>
      </c>
      <c r="C247">
        <v>512.15</v>
      </c>
      <c r="D247">
        <v>0.123</v>
      </c>
      <c r="E247" s="150">
        <f t="shared" si="20"/>
        <v>5.11257376061321E-2</v>
      </c>
      <c r="F247">
        <v>1.0789</v>
      </c>
      <c r="G247" s="3">
        <f t="shared" si="18"/>
        <v>2.595653504744412</v>
      </c>
      <c r="H247" s="150">
        <f t="shared" si="19"/>
        <v>1.9100000000000006</v>
      </c>
      <c r="J247" s="2">
        <f t="shared" si="21"/>
        <v>-2.7298447292697084E-3</v>
      </c>
      <c r="K247">
        <v>22805</v>
      </c>
      <c r="L247">
        <v>22275</v>
      </c>
      <c r="N247">
        <v>3.89</v>
      </c>
      <c r="O247">
        <v>6.31</v>
      </c>
      <c r="P247">
        <v>4.33</v>
      </c>
      <c r="Q247">
        <f t="shared" si="22"/>
        <v>1.9799999999999995</v>
      </c>
      <c r="R247">
        <f t="shared" si="23"/>
        <v>1.9100000000000006</v>
      </c>
    </row>
    <row r="248" spans="1:18">
      <c r="A248" s="1">
        <v>40884</v>
      </c>
      <c r="B248">
        <v>4.4000000000000004</v>
      </c>
      <c r="C248">
        <v>508.06</v>
      </c>
      <c r="D248">
        <v>0.121</v>
      </c>
      <c r="E248" s="150">
        <f t="shared" si="20"/>
        <v>4.9051780459403664E-2</v>
      </c>
      <c r="F248">
        <v>1.0811500000000001</v>
      </c>
      <c r="G248" s="3">
        <f t="shared" si="18"/>
        <v>2.6669602769723886</v>
      </c>
      <c r="H248" s="150">
        <f t="shared" si="19"/>
        <v>1.8800000000000003</v>
      </c>
      <c r="J248" s="2">
        <f t="shared" si="21"/>
        <v>-8.0180000423060154E-3</v>
      </c>
      <c r="K248">
        <v>22838</v>
      </c>
      <c r="L248">
        <v>22293</v>
      </c>
      <c r="N248">
        <v>3.85</v>
      </c>
      <c r="O248">
        <v>6.37</v>
      </c>
      <c r="P248">
        <v>4.4000000000000004</v>
      </c>
      <c r="Q248">
        <f t="shared" si="22"/>
        <v>1.9699999999999998</v>
      </c>
      <c r="R248">
        <f t="shared" si="23"/>
        <v>1.8800000000000003</v>
      </c>
    </row>
    <row r="249" spans="1:18">
      <c r="A249" s="1">
        <v>40885</v>
      </c>
      <c r="B249">
        <v>4.4000000000000004</v>
      </c>
      <c r="C249">
        <v>508.5</v>
      </c>
      <c r="D249">
        <v>0.11899999999999999</v>
      </c>
      <c r="E249" s="150">
        <f t="shared" si="20"/>
        <v>4.8285627315825683E-2</v>
      </c>
      <c r="F249">
        <v>1.0821499999999999</v>
      </c>
      <c r="G249" s="3">
        <f t="shared" si="18"/>
        <v>2.6669602769723886</v>
      </c>
      <c r="H249" s="150">
        <f t="shared" si="19"/>
        <v>1.8800000000000003</v>
      </c>
      <c r="J249" s="2">
        <f t="shared" si="21"/>
        <v>8.6566464837711777E-4</v>
      </c>
      <c r="K249">
        <v>22838</v>
      </c>
      <c r="L249">
        <v>22293</v>
      </c>
      <c r="N249">
        <v>3.85</v>
      </c>
      <c r="O249">
        <v>6.37</v>
      </c>
      <c r="P249">
        <v>4.4000000000000004</v>
      </c>
      <c r="Q249">
        <f t="shared" si="22"/>
        <v>1.9699999999999998</v>
      </c>
      <c r="R249">
        <f t="shared" si="23"/>
        <v>1.8800000000000003</v>
      </c>
    </row>
    <row r="250" spans="1:18">
      <c r="A250" s="1">
        <v>40886</v>
      </c>
      <c r="B250">
        <v>4.4000000000000004</v>
      </c>
      <c r="C250">
        <v>509.95</v>
      </c>
      <c r="D250">
        <v>0.121</v>
      </c>
      <c r="E250" s="150">
        <f t="shared" si="20"/>
        <v>4.9616990732131841E-2</v>
      </c>
      <c r="F250">
        <v>1.0849</v>
      </c>
      <c r="G250" s="3">
        <f t="shared" si="18"/>
        <v>2.6457247419277281</v>
      </c>
      <c r="H250" s="150">
        <f t="shared" si="19"/>
        <v>1.81</v>
      </c>
      <c r="J250" s="2">
        <f t="shared" si="21"/>
        <v>2.8474662079124354E-3</v>
      </c>
      <c r="K250">
        <v>22848</v>
      </c>
      <c r="L250">
        <v>22307</v>
      </c>
      <c r="N250">
        <v>3.82</v>
      </c>
      <c r="O250">
        <v>6.41</v>
      </c>
      <c r="P250">
        <v>4.4000000000000004</v>
      </c>
      <c r="Q250">
        <f t="shared" si="22"/>
        <v>2.0099999999999998</v>
      </c>
      <c r="R250">
        <f t="shared" si="23"/>
        <v>1.81</v>
      </c>
    </row>
    <row r="251" spans="1:18">
      <c r="A251" s="1">
        <v>40889</v>
      </c>
      <c r="B251">
        <v>4.38</v>
      </c>
      <c r="C251">
        <v>514.53</v>
      </c>
      <c r="D251">
        <v>0.11799999999999999</v>
      </c>
      <c r="E251" s="150">
        <f t="shared" si="20"/>
        <v>4.719414113729014E-2</v>
      </c>
      <c r="F251">
        <v>1.0873999999999999</v>
      </c>
      <c r="G251" s="3">
        <f t="shared" si="18"/>
        <v>2.7188374850753276</v>
      </c>
      <c r="H251" s="150">
        <f t="shared" si="19"/>
        <v>1.8200000000000003</v>
      </c>
      <c r="J251" s="2">
        <f t="shared" si="21"/>
        <v>8.9411809155720608E-3</v>
      </c>
      <c r="K251">
        <v>22865</v>
      </c>
      <c r="L251">
        <v>22309</v>
      </c>
      <c r="N251">
        <v>3.83</v>
      </c>
      <c r="O251">
        <v>6.39</v>
      </c>
      <c r="P251">
        <v>4.38</v>
      </c>
      <c r="Q251">
        <f t="shared" si="22"/>
        <v>2.0099999999999998</v>
      </c>
      <c r="R251">
        <f t="shared" si="23"/>
        <v>1.8200000000000003</v>
      </c>
    </row>
    <row r="252" spans="1:18">
      <c r="A252" s="1">
        <v>40890</v>
      </c>
      <c r="B252">
        <v>4.38</v>
      </c>
      <c r="C252">
        <v>515.5</v>
      </c>
      <c r="D252">
        <v>0.122</v>
      </c>
      <c r="E252" s="150">
        <f t="shared" si="20"/>
        <v>4.9797276866788399E-2</v>
      </c>
      <c r="F252">
        <v>1.0933999999999999</v>
      </c>
      <c r="G252" s="3">
        <f t="shared" si="18"/>
        <v>2.6787569199183618</v>
      </c>
      <c r="H252" s="150">
        <f t="shared" si="19"/>
        <v>1.8499999999999996</v>
      </c>
      <c r="J252" s="2">
        <f t="shared" si="21"/>
        <v>1.8834408449154704E-3</v>
      </c>
      <c r="K252">
        <v>22865</v>
      </c>
      <c r="L252">
        <v>22317</v>
      </c>
      <c r="N252">
        <v>3.88</v>
      </c>
      <c r="O252">
        <v>6.41</v>
      </c>
      <c r="P252">
        <v>4.38</v>
      </c>
      <c r="Q252">
        <f t="shared" si="22"/>
        <v>2.0300000000000002</v>
      </c>
      <c r="R252">
        <f t="shared" si="23"/>
        <v>1.8499999999999996</v>
      </c>
    </row>
    <row r="253" spans="1:18">
      <c r="A253" s="1">
        <v>40891</v>
      </c>
      <c r="B253">
        <v>4.3449999999999998</v>
      </c>
      <c r="C253">
        <v>521.35</v>
      </c>
      <c r="D253">
        <v>0.121</v>
      </c>
      <c r="E253" s="150">
        <f t="shared" si="20"/>
        <v>5.0211945224400596E-2</v>
      </c>
      <c r="F253">
        <v>1.0991500000000001</v>
      </c>
      <c r="G253" s="3">
        <f t="shared" si="18"/>
        <v>2.6487153486212636</v>
      </c>
      <c r="H253" s="150">
        <f t="shared" si="19"/>
        <v>1.7849999999999997</v>
      </c>
      <c r="J253" s="2">
        <f t="shared" si="21"/>
        <v>1.128429777858754E-2</v>
      </c>
      <c r="K253">
        <v>22865</v>
      </c>
      <c r="L253">
        <v>22323</v>
      </c>
      <c r="N253">
        <v>3.89</v>
      </c>
      <c r="O253">
        <v>6.45</v>
      </c>
      <c r="P253">
        <v>4.3449999999999998</v>
      </c>
      <c r="Q253">
        <f t="shared" si="22"/>
        <v>2.1050000000000004</v>
      </c>
      <c r="R253">
        <f t="shared" si="23"/>
        <v>1.7849999999999997</v>
      </c>
    </row>
    <row r="254" spans="1:18">
      <c r="A254" s="1">
        <v>40892</v>
      </c>
      <c r="B254">
        <v>4.33</v>
      </c>
      <c r="C254">
        <v>518.5</v>
      </c>
      <c r="D254">
        <v>0.11700000000000001</v>
      </c>
      <c r="E254" s="150">
        <f t="shared" si="20"/>
        <v>4.9480483121495104E-2</v>
      </c>
      <c r="F254">
        <v>1.10585</v>
      </c>
      <c r="G254" s="3">
        <f t="shared" si="18"/>
        <v>2.6148582600195622</v>
      </c>
      <c r="H254" s="150">
        <f t="shared" si="19"/>
        <v>1.81</v>
      </c>
      <c r="J254" s="2">
        <f t="shared" si="21"/>
        <v>-5.4815735660201682E-3</v>
      </c>
      <c r="K254">
        <v>22855</v>
      </c>
      <c r="L254">
        <v>22320</v>
      </c>
      <c r="N254">
        <v>3.93</v>
      </c>
      <c r="O254">
        <v>6.45</v>
      </c>
      <c r="P254">
        <v>4.33</v>
      </c>
      <c r="Q254">
        <f t="shared" si="22"/>
        <v>2.12</v>
      </c>
      <c r="R254">
        <f t="shared" si="23"/>
        <v>1.81</v>
      </c>
    </row>
    <row r="255" spans="1:18">
      <c r="A255" s="1">
        <v>40893</v>
      </c>
      <c r="B255">
        <v>4.33</v>
      </c>
      <c r="C255">
        <v>517.6</v>
      </c>
      <c r="D255">
        <v>0.11700000000000001</v>
      </c>
      <c r="E255" s="150">
        <f t="shared" si="20"/>
        <v>5.0184232312500028E-2</v>
      </c>
      <c r="F255">
        <v>1.1103499999999999</v>
      </c>
      <c r="G255" s="3">
        <f t="shared" si="18"/>
        <v>2.588680627632943</v>
      </c>
      <c r="H255" s="150">
        <f t="shared" si="19"/>
        <v>1.83</v>
      </c>
      <c r="J255" s="2">
        <f t="shared" si="21"/>
        <v>-1.7372844828911498E-3</v>
      </c>
      <c r="K255">
        <v>22865</v>
      </c>
      <c r="L255">
        <v>22335</v>
      </c>
      <c r="N255">
        <v>3.95</v>
      </c>
      <c r="O255">
        <v>6.45</v>
      </c>
      <c r="P255">
        <v>4.33</v>
      </c>
      <c r="Q255">
        <f t="shared" si="22"/>
        <v>2.12</v>
      </c>
      <c r="R255">
        <f t="shared" si="23"/>
        <v>1.83</v>
      </c>
    </row>
    <row r="256" spans="1:18">
      <c r="A256" s="1">
        <v>40896</v>
      </c>
      <c r="B256">
        <v>4.34</v>
      </c>
      <c r="C256">
        <v>520.75</v>
      </c>
      <c r="D256">
        <v>0.123</v>
      </c>
      <c r="E256" s="150">
        <f t="shared" si="20"/>
        <v>5.3204733172393381E-2</v>
      </c>
      <c r="F256">
        <v>1.11435</v>
      </c>
      <c r="G256" s="3">
        <f t="shared" si="18"/>
        <v>2.5761815129470409</v>
      </c>
      <c r="H256" s="150">
        <f t="shared" si="19"/>
        <v>1.8499999999999996</v>
      </c>
      <c r="J256" s="2">
        <f t="shared" si="21"/>
        <v>6.0673369543905965E-3</v>
      </c>
      <c r="K256">
        <v>22865</v>
      </c>
      <c r="L256">
        <v>22337.5</v>
      </c>
      <c r="N256">
        <v>3.96</v>
      </c>
      <c r="O256">
        <v>6.45</v>
      </c>
      <c r="P256">
        <v>4.34</v>
      </c>
      <c r="Q256">
        <f t="shared" si="22"/>
        <v>2.1100000000000003</v>
      </c>
      <c r="R256">
        <f t="shared" si="23"/>
        <v>1.8499999999999996</v>
      </c>
    </row>
    <row r="257" spans="1:18">
      <c r="A257" s="1">
        <v>40897</v>
      </c>
      <c r="B257">
        <v>4.33</v>
      </c>
      <c r="C257">
        <v>519.20000000000005</v>
      </c>
      <c r="D257">
        <v>0.121</v>
      </c>
      <c r="E257" s="150">
        <f t="shared" si="20"/>
        <v>5.3326820554086295E-2</v>
      </c>
      <c r="F257">
        <v>1.1188499999999999</v>
      </c>
      <c r="G257" s="3">
        <f t="shared" si="18"/>
        <v>2.5387009499786521</v>
      </c>
      <c r="H257" s="150">
        <f t="shared" si="19"/>
        <v>1.8600000000000003</v>
      </c>
      <c r="J257" s="2">
        <f t="shared" si="21"/>
        <v>-2.9809147512010223E-3</v>
      </c>
      <c r="K257">
        <v>22865</v>
      </c>
      <c r="L257">
        <v>22345</v>
      </c>
      <c r="N257">
        <v>4</v>
      </c>
      <c r="O257">
        <v>6.47</v>
      </c>
      <c r="P257">
        <v>4.33</v>
      </c>
      <c r="Q257">
        <f t="shared" si="22"/>
        <v>2.1399999999999997</v>
      </c>
      <c r="R257">
        <f t="shared" si="23"/>
        <v>1.8600000000000003</v>
      </c>
    </row>
    <row r="258" spans="1:18">
      <c r="A258" s="1">
        <v>40898</v>
      </c>
      <c r="B258">
        <v>4.32</v>
      </c>
      <c r="C258">
        <v>523.04999999999995</v>
      </c>
      <c r="D258">
        <v>0.123</v>
      </c>
      <c r="E258" s="150">
        <f t="shared" si="20"/>
        <v>5.4232500649038576E-2</v>
      </c>
      <c r="F258">
        <v>1.1191</v>
      </c>
      <c r="G258" s="3">
        <f t="shared" si="18"/>
        <v>2.5381330079316604</v>
      </c>
      <c r="H258" s="150">
        <f t="shared" si="19"/>
        <v>1.9200000000000008</v>
      </c>
      <c r="J258" s="2">
        <f t="shared" si="21"/>
        <v>7.3878963998895422E-3</v>
      </c>
      <c r="K258">
        <v>22870</v>
      </c>
      <c r="L258">
        <v>22350</v>
      </c>
      <c r="N258">
        <v>4.1500000000000004</v>
      </c>
      <c r="O258">
        <v>6.55</v>
      </c>
      <c r="P258">
        <v>4.32</v>
      </c>
      <c r="Q258">
        <f t="shared" si="22"/>
        <v>2.2299999999999995</v>
      </c>
      <c r="R258">
        <f t="shared" si="23"/>
        <v>1.9200000000000008</v>
      </c>
    </row>
    <row r="259" spans="1:18">
      <c r="A259" s="1">
        <v>40899</v>
      </c>
      <c r="B259">
        <v>4.33</v>
      </c>
      <c r="C259">
        <v>519.94000000000005</v>
      </c>
      <c r="D259">
        <v>0.123</v>
      </c>
      <c r="E259" s="150">
        <f t="shared" si="20"/>
        <v>5.3823999035714484E-2</v>
      </c>
      <c r="F259">
        <v>1.1213500000000001</v>
      </c>
      <c r="G259" s="3">
        <f t="shared" si="18"/>
        <v>2.562538133007922</v>
      </c>
      <c r="H259" s="150">
        <f t="shared" si="19"/>
        <v>1.9400000000000004</v>
      </c>
      <c r="J259" s="2">
        <f t="shared" si="21"/>
        <v>-5.96364148699803E-3</v>
      </c>
      <c r="K259">
        <v>22875</v>
      </c>
      <c r="L259">
        <v>22350</v>
      </c>
      <c r="N259">
        <v>4.25</v>
      </c>
      <c r="O259">
        <v>6.64</v>
      </c>
      <c r="P259">
        <v>4.33</v>
      </c>
      <c r="Q259">
        <f t="shared" si="22"/>
        <v>2.3099999999999996</v>
      </c>
      <c r="R259">
        <f t="shared" si="23"/>
        <v>1.9400000000000004</v>
      </c>
    </row>
    <row r="260" spans="1:18">
      <c r="A260" s="1">
        <v>40900</v>
      </c>
      <c r="B260">
        <v>4.3499999999999996</v>
      </c>
      <c r="C260">
        <v>520.1</v>
      </c>
      <c r="D260">
        <v>0.13</v>
      </c>
      <c r="E260" s="150">
        <f t="shared" si="20"/>
        <v>5.6186021463224031E-2</v>
      </c>
      <c r="F260">
        <v>1.1231</v>
      </c>
      <c r="G260" s="3">
        <f t="shared" si="18"/>
        <v>2.5985644862853428</v>
      </c>
      <c r="H260" s="150">
        <f t="shared" si="19"/>
        <v>2.08</v>
      </c>
      <c r="J260" s="2">
        <f t="shared" si="21"/>
        <v>3.0768047625520699E-4</v>
      </c>
      <c r="K260">
        <v>22887.5</v>
      </c>
      <c r="L260">
        <v>22355</v>
      </c>
      <c r="N260">
        <v>4.2300000000000004</v>
      </c>
      <c r="O260">
        <v>6.5</v>
      </c>
      <c r="P260">
        <v>4.3499999999999996</v>
      </c>
      <c r="Q260">
        <f t="shared" si="22"/>
        <v>2.1500000000000004</v>
      </c>
      <c r="R260">
        <f t="shared" si="23"/>
        <v>2.08</v>
      </c>
    </row>
    <row r="261" spans="1:18">
      <c r="A261" s="1">
        <v>40903</v>
      </c>
      <c r="B261">
        <v>4.3499999999999996</v>
      </c>
      <c r="C261">
        <v>519.95000000000005</v>
      </c>
      <c r="D261">
        <v>0.1225</v>
      </c>
      <c r="E261" s="150">
        <f t="shared" si="20"/>
        <v>5.1259921854166557E-2</v>
      </c>
      <c r="F261">
        <v>1.1231</v>
      </c>
      <c r="G261" s="3">
        <f t="shared" si="18"/>
        <v>2.6839633191679773</v>
      </c>
      <c r="H261" s="150">
        <f t="shared" si="19"/>
        <v>1.9799999999999995</v>
      </c>
      <c r="J261" s="2">
        <f t="shared" si="21"/>
        <v>-2.8844767278499281E-4</v>
      </c>
      <c r="K261">
        <v>22905</v>
      </c>
      <c r="L261">
        <v>22355</v>
      </c>
      <c r="N261">
        <v>4.08</v>
      </c>
      <c r="O261">
        <v>6.45</v>
      </c>
      <c r="P261">
        <v>4.3499999999999996</v>
      </c>
      <c r="Q261">
        <f t="shared" si="22"/>
        <v>2.1000000000000005</v>
      </c>
      <c r="R261">
        <f t="shared" si="23"/>
        <v>1.9799999999999995</v>
      </c>
    </row>
    <row r="262" spans="1:18">
      <c r="A262" s="1">
        <v>40904</v>
      </c>
      <c r="B262">
        <v>4.33</v>
      </c>
      <c r="C262">
        <v>521.44000000000005</v>
      </c>
      <c r="D262">
        <v>0.126</v>
      </c>
      <c r="E262" s="150">
        <f t="shared" si="20"/>
        <v>5.2712698500000148E-2</v>
      </c>
      <c r="F262">
        <v>1.1231</v>
      </c>
      <c r="G262" s="3">
        <f t="shared" ref="G262:G325" si="24">+(K262/L262-1)*36000/330</f>
        <v>2.6845637583892539</v>
      </c>
      <c r="H262" s="150">
        <f t="shared" ref="H262:H325" si="25">+R262</f>
        <v>2.0100000000000007</v>
      </c>
      <c r="J262" s="2">
        <f t="shared" si="21"/>
        <v>2.8615619830097598E-3</v>
      </c>
      <c r="K262">
        <v>22900</v>
      </c>
      <c r="L262">
        <v>22350</v>
      </c>
      <c r="N262">
        <v>4.03</v>
      </c>
      <c r="O262">
        <v>6.35</v>
      </c>
      <c r="P262">
        <v>4.33</v>
      </c>
      <c r="Q262">
        <f t="shared" si="22"/>
        <v>2.0199999999999996</v>
      </c>
      <c r="R262">
        <f t="shared" si="23"/>
        <v>2.0100000000000007</v>
      </c>
    </row>
    <row r="263" spans="1:18">
      <c r="A263" s="1">
        <v>40905</v>
      </c>
      <c r="B263">
        <v>4.2699999999999996</v>
      </c>
      <c r="C263">
        <v>521.75</v>
      </c>
      <c r="D263">
        <v>0.121</v>
      </c>
      <c r="E263" s="150">
        <f t="shared" ref="E263:E326" si="26">+D263*F263/G263</f>
        <v>5.0799017995000195E-2</v>
      </c>
      <c r="F263">
        <v>1.1269</v>
      </c>
      <c r="G263" s="3">
        <f t="shared" si="24"/>
        <v>2.6842034626224565</v>
      </c>
      <c r="H263" s="150">
        <f t="shared" si="25"/>
        <v>1.9399999999999995</v>
      </c>
      <c r="J263" s="2">
        <f t="shared" ref="J263:J326" si="27">+LN(C263/C262)</f>
        <v>5.9433086805871932E-4</v>
      </c>
      <c r="K263">
        <v>22903</v>
      </c>
      <c r="L263">
        <v>22353</v>
      </c>
      <c r="N263">
        <v>4</v>
      </c>
      <c r="O263">
        <v>6.33</v>
      </c>
      <c r="P263">
        <v>4.2699999999999996</v>
      </c>
      <c r="Q263">
        <f t="shared" ref="Q263:Q326" si="28">+O263-P263</f>
        <v>2.0600000000000005</v>
      </c>
      <c r="R263">
        <f t="shared" ref="R263:R326" si="29">+N263-Q263</f>
        <v>1.9399999999999995</v>
      </c>
    </row>
    <row r="264" spans="1:18">
      <c r="A264" s="1">
        <v>40906</v>
      </c>
      <c r="B264">
        <v>4.33</v>
      </c>
      <c r="C264">
        <v>520.25</v>
      </c>
      <c r="D264">
        <v>0.12</v>
      </c>
      <c r="E264" s="150">
        <f t="shared" si="26"/>
        <v>4.9700912634408699E-2</v>
      </c>
      <c r="F264">
        <v>1.12805</v>
      </c>
      <c r="G264" s="3">
        <f t="shared" si="24"/>
        <v>2.7236119585112819</v>
      </c>
      <c r="H264" s="150">
        <f t="shared" si="25"/>
        <v>1.98</v>
      </c>
      <c r="J264" s="2">
        <f t="shared" si="27"/>
        <v>-2.8790806835663008E-3</v>
      </c>
      <c r="K264">
        <v>22908</v>
      </c>
      <c r="L264">
        <v>22350</v>
      </c>
      <c r="N264">
        <v>3.9</v>
      </c>
      <c r="O264">
        <v>6.25</v>
      </c>
      <c r="P264">
        <v>4.33</v>
      </c>
      <c r="Q264">
        <f t="shared" si="28"/>
        <v>1.92</v>
      </c>
      <c r="R264">
        <f t="shared" si="29"/>
        <v>1.98</v>
      </c>
    </row>
    <row r="265" spans="1:18">
      <c r="A265" s="1">
        <v>40907</v>
      </c>
      <c r="B265">
        <v>4.33</v>
      </c>
      <c r="C265">
        <v>519.54999999999995</v>
      </c>
      <c r="D265">
        <v>0.112</v>
      </c>
      <c r="E265" s="150">
        <f t="shared" si="26"/>
        <v>4.7062246000000141E-2</v>
      </c>
      <c r="F265">
        <v>1.12805</v>
      </c>
      <c r="G265" s="3">
        <f t="shared" si="24"/>
        <v>2.6845637583892539</v>
      </c>
      <c r="H265" s="150">
        <f t="shared" si="25"/>
        <v>1.9300000000000002</v>
      </c>
      <c r="J265" s="2">
        <f t="shared" si="27"/>
        <v>-1.3464129750881361E-3</v>
      </c>
      <c r="K265">
        <v>22900</v>
      </c>
      <c r="L265">
        <v>22350</v>
      </c>
      <c r="N265">
        <v>3.85</v>
      </c>
      <c r="O265">
        <v>6.25</v>
      </c>
      <c r="P265">
        <v>4.33</v>
      </c>
      <c r="Q265">
        <f t="shared" si="28"/>
        <v>1.92</v>
      </c>
      <c r="R265">
        <f t="shared" si="29"/>
        <v>1.9300000000000002</v>
      </c>
    </row>
    <row r="266" spans="1:18">
      <c r="A266" s="1">
        <v>40910</v>
      </c>
      <c r="B266">
        <v>4.38</v>
      </c>
      <c r="C266">
        <v>518.65</v>
      </c>
      <c r="D266">
        <v>0.1125</v>
      </c>
      <c r="E266" s="150">
        <f t="shared" si="26"/>
        <v>4.7207664133393626E-2</v>
      </c>
      <c r="F266">
        <v>1.12805</v>
      </c>
      <c r="G266" s="3">
        <f t="shared" si="24"/>
        <v>2.6882419905675836</v>
      </c>
      <c r="H266" s="150">
        <f t="shared" si="25"/>
        <v>1.9799999999999995</v>
      </c>
      <c r="J266" s="2">
        <f t="shared" si="27"/>
        <v>-1.7337704208186889E-3</v>
      </c>
      <c r="K266">
        <v>22911</v>
      </c>
      <c r="L266">
        <v>22360</v>
      </c>
      <c r="N266">
        <v>3.79</v>
      </c>
      <c r="O266">
        <v>6.19</v>
      </c>
      <c r="P266">
        <v>4.38</v>
      </c>
      <c r="Q266">
        <f t="shared" si="28"/>
        <v>1.8100000000000005</v>
      </c>
      <c r="R266">
        <f t="shared" si="29"/>
        <v>1.9799999999999995</v>
      </c>
    </row>
    <row r="267" spans="1:18">
      <c r="A267" s="1">
        <v>40911</v>
      </c>
      <c r="B267">
        <v>4.4400000000000004</v>
      </c>
      <c r="C267">
        <v>512.25</v>
      </c>
      <c r="D267">
        <v>0.113</v>
      </c>
      <c r="E267" s="150">
        <f t="shared" si="26"/>
        <v>4.6530403072592555E-2</v>
      </c>
      <c r="F267">
        <v>1.13005</v>
      </c>
      <c r="G267" s="3">
        <f t="shared" si="24"/>
        <v>2.7443486745812349</v>
      </c>
      <c r="H267" s="150">
        <f t="shared" si="25"/>
        <v>1.9800000000000004</v>
      </c>
      <c r="J267" s="2">
        <f t="shared" si="27"/>
        <v>-1.2416494758827827E-2</v>
      </c>
      <c r="K267">
        <v>22922.5</v>
      </c>
      <c r="L267">
        <v>22360</v>
      </c>
      <c r="N267">
        <v>3.76</v>
      </c>
      <c r="O267">
        <v>6.22</v>
      </c>
      <c r="P267">
        <v>4.4400000000000004</v>
      </c>
      <c r="Q267">
        <f t="shared" si="28"/>
        <v>1.7799999999999994</v>
      </c>
      <c r="R267">
        <f t="shared" si="29"/>
        <v>1.9800000000000004</v>
      </c>
    </row>
    <row r="268" spans="1:18">
      <c r="A268" s="1">
        <v>40912</v>
      </c>
      <c r="B268">
        <v>4.4800000000000004</v>
      </c>
      <c r="C268">
        <v>511.24</v>
      </c>
      <c r="D268">
        <v>0.111</v>
      </c>
      <c r="E268" s="150">
        <f t="shared" si="26"/>
        <v>4.55370500287611E-2</v>
      </c>
      <c r="F268">
        <v>1.13035</v>
      </c>
      <c r="G268" s="3">
        <f t="shared" si="24"/>
        <v>2.7553135286707011</v>
      </c>
      <c r="H268" s="150">
        <f t="shared" si="25"/>
        <v>1.9800000000000009</v>
      </c>
      <c r="J268" s="2">
        <f t="shared" si="27"/>
        <v>-1.9736398554955261E-3</v>
      </c>
      <c r="K268">
        <v>22935</v>
      </c>
      <c r="L268">
        <v>22370</v>
      </c>
      <c r="N268">
        <v>3.56</v>
      </c>
      <c r="O268">
        <v>6.06</v>
      </c>
      <c r="P268">
        <v>4.4800000000000004</v>
      </c>
      <c r="Q268">
        <f t="shared" si="28"/>
        <v>1.5799999999999992</v>
      </c>
      <c r="R268">
        <f t="shared" si="29"/>
        <v>1.9800000000000009</v>
      </c>
    </row>
    <row r="269" spans="1:18">
      <c r="A269" s="1">
        <v>40913</v>
      </c>
      <c r="B269">
        <v>4.51</v>
      </c>
      <c r="C269">
        <v>510.17</v>
      </c>
      <c r="D269">
        <v>0.108</v>
      </c>
      <c r="E269" s="150">
        <f t="shared" si="26"/>
        <v>4.431622201327421E-2</v>
      </c>
      <c r="F269">
        <v>1.13035</v>
      </c>
      <c r="G269" s="3">
        <f t="shared" si="24"/>
        <v>2.7546978161503382</v>
      </c>
      <c r="H269" s="150">
        <f t="shared" si="25"/>
        <v>1.98</v>
      </c>
      <c r="J269" s="2">
        <f t="shared" si="27"/>
        <v>-2.0951437550218019E-3</v>
      </c>
      <c r="K269">
        <v>22940</v>
      </c>
      <c r="L269">
        <v>22375</v>
      </c>
      <c r="N269">
        <v>3.48</v>
      </c>
      <c r="O269">
        <v>6.01</v>
      </c>
      <c r="P269">
        <v>4.51</v>
      </c>
      <c r="Q269">
        <f t="shared" si="28"/>
        <v>1.5</v>
      </c>
      <c r="R269">
        <f t="shared" si="29"/>
        <v>1.98</v>
      </c>
    </row>
    <row r="270" spans="1:18">
      <c r="A270" s="1">
        <v>40914</v>
      </c>
      <c r="B270">
        <v>4.6500000000000004</v>
      </c>
      <c r="C270">
        <v>510.93</v>
      </c>
      <c r="D270">
        <v>0.105</v>
      </c>
      <c r="E270" s="150">
        <f t="shared" si="26"/>
        <v>4.179819340277776E-2</v>
      </c>
      <c r="F270">
        <v>1.13035</v>
      </c>
      <c r="G270" s="3">
        <f t="shared" si="24"/>
        <v>2.8395186570937416</v>
      </c>
      <c r="H270" s="150">
        <f t="shared" si="25"/>
        <v>1.85</v>
      </c>
      <c r="J270" s="2">
        <f t="shared" si="27"/>
        <v>1.4885910103623623E-3</v>
      </c>
      <c r="K270">
        <v>23060</v>
      </c>
      <c r="L270">
        <v>22475</v>
      </c>
      <c r="N270">
        <v>3.18</v>
      </c>
      <c r="O270">
        <v>5.98</v>
      </c>
      <c r="P270">
        <v>4.6500000000000004</v>
      </c>
      <c r="Q270">
        <f t="shared" si="28"/>
        <v>1.33</v>
      </c>
      <c r="R270">
        <f t="shared" si="29"/>
        <v>1.85</v>
      </c>
    </row>
    <row r="271" spans="1:18">
      <c r="A271" s="1">
        <v>40917</v>
      </c>
      <c r="B271">
        <v>4.63</v>
      </c>
      <c r="C271">
        <v>513.47</v>
      </c>
      <c r="D271">
        <v>0.10299999999999999</v>
      </c>
      <c r="E271" s="150">
        <f t="shared" si="26"/>
        <v>4.1197545057148316E-2</v>
      </c>
      <c r="F271">
        <v>1.12825</v>
      </c>
      <c r="G271" s="3">
        <f t="shared" si="24"/>
        <v>2.820793079752602</v>
      </c>
      <c r="H271" s="150">
        <f t="shared" si="25"/>
        <v>1.7799999999999994</v>
      </c>
      <c r="J271" s="2">
        <f t="shared" si="27"/>
        <v>4.9590105530245687E-3</v>
      </c>
      <c r="K271">
        <v>23071.53</v>
      </c>
      <c r="L271">
        <v>22490</v>
      </c>
      <c r="N271">
        <v>3.13</v>
      </c>
      <c r="O271">
        <v>5.98</v>
      </c>
      <c r="P271">
        <v>4.63</v>
      </c>
      <c r="Q271">
        <f t="shared" si="28"/>
        <v>1.3500000000000005</v>
      </c>
      <c r="R271">
        <f t="shared" si="29"/>
        <v>1.7799999999999994</v>
      </c>
    </row>
    <row r="272" spans="1:18">
      <c r="A272" s="1">
        <v>40918</v>
      </c>
      <c r="B272">
        <v>4.66</v>
      </c>
      <c r="C272">
        <v>508.23</v>
      </c>
      <c r="D272">
        <v>0.10299999999999999</v>
      </c>
      <c r="E272" s="150">
        <f t="shared" si="26"/>
        <v>4.1225677411637934E-2</v>
      </c>
      <c r="F272">
        <v>1.12605</v>
      </c>
      <c r="G272" s="3">
        <f t="shared" si="24"/>
        <v>2.8133715994987667</v>
      </c>
      <c r="H272" s="150">
        <f t="shared" si="25"/>
        <v>1.3200000000000003</v>
      </c>
      <c r="J272" s="2">
        <f t="shared" si="27"/>
        <v>-1.0257504050914117E-2</v>
      </c>
      <c r="K272">
        <v>23070</v>
      </c>
      <c r="L272">
        <v>22490</v>
      </c>
      <c r="N272">
        <v>3.16</v>
      </c>
      <c r="O272">
        <v>6.5</v>
      </c>
      <c r="P272">
        <v>4.66</v>
      </c>
      <c r="Q272">
        <f t="shared" si="28"/>
        <v>1.8399999999999999</v>
      </c>
      <c r="R272">
        <f t="shared" si="29"/>
        <v>1.3200000000000003</v>
      </c>
    </row>
    <row r="273" spans="1:18">
      <c r="A273" s="1">
        <v>40919</v>
      </c>
      <c r="B273">
        <v>4.6500000000000004</v>
      </c>
      <c r="C273">
        <v>506.07</v>
      </c>
      <c r="D273">
        <v>9.7500000000000003E-2</v>
      </c>
      <c r="E273" s="150">
        <f t="shared" si="26"/>
        <v>3.8868889142688795E-2</v>
      </c>
      <c r="F273">
        <v>1.12435</v>
      </c>
      <c r="G273" s="3">
        <f t="shared" si="24"/>
        <v>2.8203565220906297</v>
      </c>
      <c r="H273" s="150">
        <f t="shared" si="25"/>
        <v>1.7900000000000005</v>
      </c>
      <c r="J273" s="2">
        <f t="shared" si="27"/>
        <v>-4.2591013806349935E-3</v>
      </c>
      <c r="K273">
        <v>23071.439999999999</v>
      </c>
      <c r="L273">
        <v>22490</v>
      </c>
      <c r="N273">
        <v>3.14</v>
      </c>
      <c r="O273">
        <v>6</v>
      </c>
      <c r="P273">
        <v>4.6500000000000004</v>
      </c>
      <c r="Q273">
        <f t="shared" si="28"/>
        <v>1.3499999999999996</v>
      </c>
      <c r="R273">
        <f t="shared" si="29"/>
        <v>1.7900000000000005</v>
      </c>
    </row>
    <row r="274" spans="1:18">
      <c r="A274" s="1">
        <v>40920</v>
      </c>
      <c r="B274">
        <v>4.6500000000000004</v>
      </c>
      <c r="C274">
        <v>499.89</v>
      </c>
      <c r="D274">
        <v>9.7000000000000003E-2</v>
      </c>
      <c r="E274" s="150">
        <f t="shared" si="26"/>
        <v>3.879730118934141E-2</v>
      </c>
      <c r="F274">
        <v>1.1194500000000001</v>
      </c>
      <c r="G274" s="3">
        <f t="shared" si="24"/>
        <v>2.798819677432395</v>
      </c>
      <c r="H274" s="150">
        <f t="shared" si="25"/>
        <v>1.8400000000000003</v>
      </c>
      <c r="J274" s="2">
        <f t="shared" si="27"/>
        <v>-1.2286925421687906E-2</v>
      </c>
      <c r="K274">
        <v>23067</v>
      </c>
      <c r="L274">
        <v>22490</v>
      </c>
      <c r="N274">
        <v>3.19</v>
      </c>
      <c r="O274">
        <v>6</v>
      </c>
      <c r="P274">
        <v>4.6500000000000004</v>
      </c>
      <c r="Q274">
        <f t="shared" si="28"/>
        <v>1.3499999999999996</v>
      </c>
      <c r="R274">
        <f t="shared" si="29"/>
        <v>1.8400000000000003</v>
      </c>
    </row>
    <row r="275" spans="1:18">
      <c r="A275" s="1">
        <v>40921</v>
      </c>
      <c r="B275">
        <v>4.4800000000000004</v>
      </c>
      <c r="C275">
        <v>503.46</v>
      </c>
      <c r="D275">
        <v>9.6500000000000002E-2</v>
      </c>
      <c r="E275" s="150">
        <f t="shared" si="26"/>
        <v>3.892807887006728E-2</v>
      </c>
      <c r="F275">
        <v>1.11395</v>
      </c>
      <c r="G275" s="3">
        <f t="shared" si="24"/>
        <v>2.7614045727454677</v>
      </c>
      <c r="H275" s="150">
        <f t="shared" si="25"/>
        <v>1.6400000000000006</v>
      </c>
      <c r="J275" s="2">
        <f t="shared" si="27"/>
        <v>7.1161908913911316E-3</v>
      </c>
      <c r="K275">
        <v>23054.16</v>
      </c>
      <c r="L275">
        <v>22485</v>
      </c>
      <c r="N275">
        <v>3.12</v>
      </c>
      <c r="O275">
        <v>5.96</v>
      </c>
      <c r="P275">
        <v>4.4800000000000004</v>
      </c>
      <c r="Q275">
        <f t="shared" si="28"/>
        <v>1.4799999999999995</v>
      </c>
      <c r="R275">
        <f t="shared" si="29"/>
        <v>1.6400000000000006</v>
      </c>
    </row>
    <row r="276" spans="1:18">
      <c r="A276" s="1">
        <v>40924</v>
      </c>
      <c r="B276">
        <v>4.4800000000000004</v>
      </c>
      <c r="C276">
        <v>499.25</v>
      </c>
      <c r="D276">
        <v>9.7000000000000003E-2</v>
      </c>
      <c r="E276" s="150">
        <f t="shared" si="26"/>
        <v>3.9673634216889762E-2</v>
      </c>
      <c r="F276">
        <v>1.11175</v>
      </c>
      <c r="G276" s="3">
        <f t="shared" si="24"/>
        <v>2.7181717059358963</v>
      </c>
      <c r="H276" s="150">
        <f t="shared" si="25"/>
        <v>1.7000000000000006</v>
      </c>
      <c r="J276" s="2">
        <f t="shared" si="27"/>
        <v>-8.3972928141084029E-3</v>
      </c>
      <c r="K276">
        <v>23035</v>
      </c>
      <c r="L276">
        <v>22475</v>
      </c>
      <c r="N276">
        <v>3.11</v>
      </c>
      <c r="O276">
        <v>5.89</v>
      </c>
      <c r="P276">
        <v>4.4800000000000004</v>
      </c>
      <c r="Q276">
        <f t="shared" si="28"/>
        <v>1.4099999999999993</v>
      </c>
      <c r="R276">
        <f t="shared" si="29"/>
        <v>1.7000000000000006</v>
      </c>
    </row>
    <row r="277" spans="1:18">
      <c r="A277" s="1">
        <v>40925</v>
      </c>
      <c r="B277">
        <v>4.4800000000000004</v>
      </c>
      <c r="C277">
        <v>497.6</v>
      </c>
      <c r="D277">
        <v>9.7500000000000003E-2</v>
      </c>
      <c r="E277" s="150">
        <f t="shared" si="26"/>
        <v>3.9608557268539228E-2</v>
      </c>
      <c r="F277">
        <v>1.11015</v>
      </c>
      <c r="G277" s="3">
        <f t="shared" si="24"/>
        <v>2.7327333400748204</v>
      </c>
      <c r="H277" s="150">
        <f t="shared" si="25"/>
        <v>1.7400000000000002</v>
      </c>
      <c r="J277" s="2">
        <f t="shared" si="27"/>
        <v>-3.310430870954899E-3</v>
      </c>
      <c r="K277">
        <v>23038</v>
      </c>
      <c r="L277">
        <v>22475</v>
      </c>
      <c r="N277">
        <v>3.12</v>
      </c>
      <c r="O277">
        <v>5.86</v>
      </c>
      <c r="P277">
        <v>4.4800000000000004</v>
      </c>
      <c r="Q277">
        <f t="shared" si="28"/>
        <v>1.38</v>
      </c>
      <c r="R277">
        <f t="shared" si="29"/>
        <v>1.7400000000000002</v>
      </c>
    </row>
    <row r="278" spans="1:18">
      <c r="A278" s="1">
        <v>40926</v>
      </c>
      <c r="B278">
        <v>4.45</v>
      </c>
      <c r="C278">
        <v>495.8</v>
      </c>
      <c r="D278">
        <v>9.9000000000000005E-2</v>
      </c>
      <c r="E278" s="150">
        <f t="shared" si="26"/>
        <v>3.9838554975497396E-2</v>
      </c>
      <c r="F278">
        <v>1.11005</v>
      </c>
      <c r="G278" s="3">
        <f t="shared" si="24"/>
        <v>2.7585074325007675</v>
      </c>
      <c r="H278" s="150">
        <f t="shared" si="25"/>
        <v>1.8100000000000005</v>
      </c>
      <c r="J278" s="2">
        <f t="shared" si="27"/>
        <v>-3.6239218238796056E-3</v>
      </c>
      <c r="K278">
        <v>23043.31</v>
      </c>
      <c r="L278">
        <v>22475</v>
      </c>
      <c r="N278">
        <v>3.13</v>
      </c>
      <c r="O278">
        <v>5.77</v>
      </c>
      <c r="P278">
        <v>4.45</v>
      </c>
      <c r="Q278">
        <f t="shared" si="28"/>
        <v>1.3199999999999994</v>
      </c>
      <c r="R278">
        <f t="shared" si="29"/>
        <v>1.8100000000000005</v>
      </c>
    </row>
    <row r="279" spans="1:18">
      <c r="A279" s="1">
        <v>40927</v>
      </c>
      <c r="B279">
        <v>4.4800000000000004</v>
      </c>
      <c r="C279">
        <v>490.57</v>
      </c>
      <c r="D279">
        <v>0.10100000000000001</v>
      </c>
      <c r="E279" s="150">
        <f t="shared" si="26"/>
        <v>3.8505291061110995E-2</v>
      </c>
      <c r="F279">
        <v>1.11005</v>
      </c>
      <c r="G279" s="3">
        <f t="shared" si="24"/>
        <v>2.9116790682627069</v>
      </c>
      <c r="H279" s="150">
        <f t="shared" si="25"/>
        <v>1.8000000000000007</v>
      </c>
      <c r="J279" s="2">
        <f t="shared" si="27"/>
        <v>-1.0604639259134192E-2</v>
      </c>
      <c r="K279">
        <v>23080</v>
      </c>
      <c r="L279">
        <v>22480</v>
      </c>
      <c r="N279">
        <v>3.13</v>
      </c>
      <c r="O279">
        <v>5.81</v>
      </c>
      <c r="P279">
        <v>4.4800000000000004</v>
      </c>
      <c r="Q279">
        <f t="shared" si="28"/>
        <v>1.3299999999999992</v>
      </c>
      <c r="R279">
        <f t="shared" si="29"/>
        <v>1.8000000000000007</v>
      </c>
    </row>
    <row r="280" spans="1:18">
      <c r="A280" s="1">
        <v>40928</v>
      </c>
      <c r="B280">
        <v>4.51</v>
      </c>
      <c r="C280">
        <v>492.25</v>
      </c>
      <c r="D280">
        <v>0.1055</v>
      </c>
      <c r="E280" s="150">
        <f t="shared" si="26"/>
        <v>3.988487603030319E-2</v>
      </c>
      <c r="F280">
        <v>1.10995</v>
      </c>
      <c r="G280" s="3">
        <f t="shared" si="24"/>
        <v>2.9359430604982091</v>
      </c>
      <c r="H280" s="150">
        <f t="shared" si="25"/>
        <v>1.9199999999999995</v>
      </c>
      <c r="J280" s="2">
        <f t="shared" si="27"/>
        <v>3.4187371772789791E-3</v>
      </c>
      <c r="K280">
        <v>23085</v>
      </c>
      <c r="L280">
        <v>22480</v>
      </c>
      <c r="N280">
        <v>3.15</v>
      </c>
      <c r="O280">
        <v>5.74</v>
      </c>
      <c r="P280">
        <v>4.51</v>
      </c>
      <c r="Q280">
        <f t="shared" si="28"/>
        <v>1.2300000000000004</v>
      </c>
      <c r="R280">
        <f t="shared" si="29"/>
        <v>1.9199999999999995</v>
      </c>
    </row>
    <row r="281" spans="1:18">
      <c r="A281" s="1">
        <v>40931</v>
      </c>
      <c r="B281">
        <v>4.51</v>
      </c>
      <c r="C281">
        <v>488.16</v>
      </c>
      <c r="D281">
        <v>0.107</v>
      </c>
      <c r="E281" s="150">
        <f t="shared" si="26"/>
        <v>4.0315087630010925E-2</v>
      </c>
      <c r="F281">
        <v>1.10995</v>
      </c>
      <c r="G281" s="3">
        <f t="shared" si="24"/>
        <v>2.9459107490960901</v>
      </c>
      <c r="H281" s="150">
        <f t="shared" si="25"/>
        <v>1.8799999999999994</v>
      </c>
      <c r="J281" s="2">
        <f t="shared" si="27"/>
        <v>-8.3434965508754066E-3</v>
      </c>
      <c r="K281">
        <v>23085</v>
      </c>
      <c r="L281">
        <v>22478</v>
      </c>
      <c r="N281">
        <v>3.11</v>
      </c>
      <c r="O281">
        <v>5.74</v>
      </c>
      <c r="P281">
        <v>4.51</v>
      </c>
      <c r="Q281">
        <f t="shared" si="28"/>
        <v>1.2300000000000004</v>
      </c>
      <c r="R281">
        <f t="shared" si="29"/>
        <v>1.8799999999999994</v>
      </c>
    </row>
    <row r="282" spans="1:18">
      <c r="A282" s="1">
        <v>40932</v>
      </c>
      <c r="B282">
        <v>4.51</v>
      </c>
      <c r="C282">
        <v>492.75</v>
      </c>
      <c r="D282">
        <v>0.1055</v>
      </c>
      <c r="E282" s="150">
        <f t="shared" si="26"/>
        <v>3.9486735966195133E-2</v>
      </c>
      <c r="F282">
        <v>1.1084499999999999</v>
      </c>
      <c r="G282" s="3">
        <f t="shared" si="24"/>
        <v>2.9615381504339684</v>
      </c>
      <c r="H282" s="150">
        <f t="shared" si="25"/>
        <v>1.8899999999999997</v>
      </c>
      <c r="J282" s="2">
        <f t="shared" si="27"/>
        <v>9.3587250644699901E-3</v>
      </c>
      <c r="K282">
        <v>23088.22</v>
      </c>
      <c r="L282">
        <v>22478</v>
      </c>
      <c r="N282">
        <v>3.12</v>
      </c>
      <c r="O282">
        <v>5.74</v>
      </c>
      <c r="P282">
        <v>4.51</v>
      </c>
      <c r="Q282">
        <f t="shared" si="28"/>
        <v>1.2300000000000004</v>
      </c>
      <c r="R282">
        <f t="shared" si="29"/>
        <v>1.8899999999999997</v>
      </c>
    </row>
    <row r="283" spans="1:18">
      <c r="A283" s="1">
        <v>40933</v>
      </c>
      <c r="B283">
        <v>4.5</v>
      </c>
      <c r="C283">
        <v>492.4</v>
      </c>
      <c r="D283">
        <v>0.104</v>
      </c>
      <c r="E283" s="150">
        <f t="shared" si="26"/>
        <v>3.8113005757089452E-2</v>
      </c>
      <c r="F283">
        <v>1.10795</v>
      </c>
      <c r="G283" s="3">
        <f t="shared" si="24"/>
        <v>3.0232934325460934</v>
      </c>
      <c r="H283" s="150">
        <f t="shared" si="25"/>
        <v>1.8800000000000003</v>
      </c>
      <c r="J283" s="2">
        <f t="shared" si="27"/>
        <v>-7.1055172253123918E-4</v>
      </c>
      <c r="K283">
        <v>23103</v>
      </c>
      <c r="L283">
        <v>22480</v>
      </c>
      <c r="N283">
        <v>3.15</v>
      </c>
      <c r="O283">
        <v>5.77</v>
      </c>
      <c r="P283">
        <v>4.5</v>
      </c>
      <c r="Q283">
        <f t="shared" si="28"/>
        <v>1.2699999999999996</v>
      </c>
      <c r="R283">
        <f t="shared" si="29"/>
        <v>1.8800000000000003</v>
      </c>
    </row>
    <row r="284" spans="1:18">
      <c r="A284" s="1">
        <v>40934</v>
      </c>
      <c r="B284">
        <v>4.46</v>
      </c>
      <c r="C284">
        <v>486.65</v>
      </c>
      <c r="D284">
        <v>9.9000000000000005E-2</v>
      </c>
      <c r="E284" s="150">
        <f t="shared" si="26"/>
        <v>3.5788759585987311E-2</v>
      </c>
      <c r="F284">
        <v>1.1016999999999999</v>
      </c>
      <c r="G284" s="3">
        <f t="shared" si="24"/>
        <v>3.04755742478162</v>
      </c>
      <c r="H284" s="150">
        <f t="shared" si="25"/>
        <v>1.8499999999999996</v>
      </c>
      <c r="J284" s="2">
        <f t="shared" si="27"/>
        <v>-1.1746215437795799E-2</v>
      </c>
      <c r="K284">
        <v>23108</v>
      </c>
      <c r="L284">
        <v>22480</v>
      </c>
      <c r="N284">
        <v>3.13</v>
      </c>
      <c r="O284">
        <v>5.74</v>
      </c>
      <c r="P284">
        <v>4.46</v>
      </c>
      <c r="Q284">
        <f t="shared" si="28"/>
        <v>1.2800000000000002</v>
      </c>
      <c r="R284">
        <f t="shared" si="29"/>
        <v>1.8499999999999996</v>
      </c>
    </row>
    <row r="285" spans="1:18">
      <c r="A285" s="1">
        <v>40935</v>
      </c>
      <c r="B285">
        <v>4.49</v>
      </c>
      <c r="C285">
        <v>484.55</v>
      </c>
      <c r="D285">
        <v>0.1045</v>
      </c>
      <c r="E285" s="150">
        <f t="shared" si="26"/>
        <v>3.7576658707936396E-2</v>
      </c>
      <c r="F285">
        <v>1.0992</v>
      </c>
      <c r="G285" s="3">
        <f t="shared" si="24"/>
        <v>3.0568550783824637</v>
      </c>
      <c r="H285" s="150">
        <f t="shared" si="25"/>
        <v>1.85</v>
      </c>
      <c r="J285" s="2">
        <f t="shared" si="27"/>
        <v>-4.3245536919435156E-3</v>
      </c>
      <c r="K285">
        <v>23113</v>
      </c>
      <c r="L285">
        <v>22483</v>
      </c>
      <c r="N285">
        <v>3.1</v>
      </c>
      <c r="O285">
        <v>5.74</v>
      </c>
      <c r="P285">
        <v>4.49</v>
      </c>
      <c r="Q285">
        <f t="shared" si="28"/>
        <v>1.25</v>
      </c>
      <c r="R285">
        <f t="shared" si="29"/>
        <v>1.85</v>
      </c>
    </row>
    <row r="286" spans="1:18">
      <c r="A286" s="1">
        <v>40938</v>
      </c>
      <c r="B286">
        <v>4.4800000000000004</v>
      </c>
      <c r="C286">
        <v>490.35</v>
      </c>
      <c r="D286">
        <v>0.105</v>
      </c>
      <c r="E286" s="150">
        <f t="shared" si="26"/>
        <v>3.7512678751974726E-2</v>
      </c>
      <c r="F286">
        <v>1.09745</v>
      </c>
      <c r="G286" s="3">
        <f t="shared" si="24"/>
        <v>3.0718214170171461</v>
      </c>
      <c r="H286" s="150">
        <f t="shared" si="25"/>
        <v>1.85</v>
      </c>
      <c r="J286" s="2">
        <f t="shared" si="27"/>
        <v>1.1898796657770286E-2</v>
      </c>
      <c r="K286">
        <v>23113</v>
      </c>
      <c r="L286">
        <v>22480</v>
      </c>
      <c r="N286">
        <v>3.11</v>
      </c>
      <c r="O286">
        <v>5.74</v>
      </c>
      <c r="P286">
        <v>4.4800000000000004</v>
      </c>
      <c r="Q286">
        <f t="shared" si="28"/>
        <v>1.2599999999999998</v>
      </c>
      <c r="R286">
        <f t="shared" si="29"/>
        <v>1.85</v>
      </c>
    </row>
    <row r="287" spans="1:18">
      <c r="A287" s="1">
        <v>40939</v>
      </c>
      <c r="B287">
        <v>4.5199999999999996</v>
      </c>
      <c r="C287">
        <v>491.55</v>
      </c>
      <c r="D287">
        <v>0.10100000000000001</v>
      </c>
      <c r="E287" s="150">
        <f t="shared" si="26"/>
        <v>3.5721912801474548E-2</v>
      </c>
      <c r="F287">
        <v>1.0956999999999999</v>
      </c>
      <c r="G287" s="3">
        <f t="shared" si="24"/>
        <v>3.0979780006470392</v>
      </c>
      <c r="H287" s="150">
        <f t="shared" si="25"/>
        <v>1.879999999999999</v>
      </c>
      <c r="J287" s="2">
        <f t="shared" si="27"/>
        <v>2.4442419746039026E-3</v>
      </c>
      <c r="K287">
        <v>23118.39</v>
      </c>
      <c r="L287">
        <v>22480</v>
      </c>
      <c r="N287">
        <v>3.09</v>
      </c>
      <c r="O287">
        <v>5.73</v>
      </c>
      <c r="P287">
        <v>4.5199999999999996</v>
      </c>
      <c r="Q287">
        <f t="shared" si="28"/>
        <v>1.2100000000000009</v>
      </c>
      <c r="R287">
        <f t="shared" si="29"/>
        <v>1.879999999999999</v>
      </c>
    </row>
    <row r="288" spans="1:18">
      <c r="A288" s="1">
        <v>40940</v>
      </c>
      <c r="B288">
        <v>4.57</v>
      </c>
      <c r="C288">
        <v>487.04</v>
      </c>
      <c r="D288">
        <v>0.11700000000000001</v>
      </c>
      <c r="E288" s="150">
        <f t="shared" si="26"/>
        <v>4.0030545186072956E-2</v>
      </c>
      <c r="F288">
        <v>1.0907</v>
      </c>
      <c r="G288" s="3">
        <f t="shared" si="24"/>
        <v>3.1878631531702823</v>
      </c>
      <c r="H288" s="150">
        <f t="shared" si="25"/>
        <v>1.8899999999999997</v>
      </c>
      <c r="J288" s="2">
        <f t="shared" si="27"/>
        <v>-9.2174085796669827E-3</v>
      </c>
      <c r="K288">
        <v>23140</v>
      </c>
      <c r="L288">
        <v>22483</v>
      </c>
      <c r="N288">
        <v>3.05</v>
      </c>
      <c r="O288">
        <v>5.73</v>
      </c>
      <c r="P288">
        <v>4.57</v>
      </c>
      <c r="Q288">
        <f t="shared" si="28"/>
        <v>1.1600000000000001</v>
      </c>
      <c r="R288">
        <f t="shared" si="29"/>
        <v>1.8899999999999997</v>
      </c>
    </row>
    <row r="289" spans="1:18">
      <c r="A289" s="1">
        <v>40941</v>
      </c>
      <c r="B289">
        <v>4.63</v>
      </c>
      <c r="C289">
        <v>480.15</v>
      </c>
      <c r="D289">
        <v>0.1195</v>
      </c>
      <c r="E289" s="150">
        <f t="shared" si="26"/>
        <v>4.0061343015531471E-2</v>
      </c>
      <c r="F289">
        <v>1.0865</v>
      </c>
      <c r="G289" s="3">
        <f t="shared" si="24"/>
        <v>3.2409485111286283</v>
      </c>
      <c r="H289" s="150">
        <f t="shared" si="25"/>
        <v>1.8499999999999996</v>
      </c>
      <c r="J289" s="2">
        <f t="shared" si="27"/>
        <v>-1.4247700149284705E-2</v>
      </c>
      <c r="K289">
        <v>23153</v>
      </c>
      <c r="L289">
        <v>22485</v>
      </c>
      <c r="N289">
        <v>2.95</v>
      </c>
      <c r="O289">
        <v>5.73</v>
      </c>
      <c r="P289">
        <v>4.63</v>
      </c>
      <c r="Q289">
        <f t="shared" si="28"/>
        <v>1.1000000000000005</v>
      </c>
      <c r="R289">
        <f t="shared" si="29"/>
        <v>1.8499999999999996</v>
      </c>
    </row>
    <row r="290" spans="1:18">
      <c r="A290" s="1">
        <v>40942</v>
      </c>
      <c r="B290">
        <v>4.68</v>
      </c>
      <c r="C290">
        <v>478.86</v>
      </c>
      <c r="D290">
        <v>0.122</v>
      </c>
      <c r="E290" s="150">
        <f t="shared" si="26"/>
        <v>4.0989422406015087E-2</v>
      </c>
      <c r="F290">
        <v>1.0840000000000001</v>
      </c>
      <c r="G290" s="3">
        <f t="shared" si="24"/>
        <v>3.226393353144517</v>
      </c>
      <c r="H290" s="150">
        <f t="shared" si="25"/>
        <v>1.8499999999999992</v>
      </c>
      <c r="J290" s="2">
        <f t="shared" si="27"/>
        <v>-2.6902759680091492E-3</v>
      </c>
      <c r="K290">
        <v>23150</v>
      </c>
      <c r="L290">
        <v>22485</v>
      </c>
      <c r="N290">
        <v>2.9</v>
      </c>
      <c r="O290">
        <v>5.73</v>
      </c>
      <c r="P290">
        <v>4.68</v>
      </c>
      <c r="Q290">
        <f t="shared" si="28"/>
        <v>1.0500000000000007</v>
      </c>
      <c r="R290">
        <f t="shared" si="29"/>
        <v>1.8499999999999992</v>
      </c>
    </row>
    <row r="291" spans="1:18">
      <c r="A291" s="1">
        <v>40945</v>
      </c>
      <c r="B291">
        <v>4.6900000000000004</v>
      </c>
      <c r="C291">
        <v>480.05</v>
      </c>
      <c r="D291">
        <v>0.13150000000000001</v>
      </c>
      <c r="E291" s="150">
        <f t="shared" si="26"/>
        <v>4.3486160751543178E-2</v>
      </c>
      <c r="F291">
        <v>1.0827500000000001</v>
      </c>
      <c r="G291" s="3">
        <f t="shared" si="24"/>
        <v>3.2741824649339129</v>
      </c>
      <c r="H291" s="150">
        <f t="shared" si="25"/>
        <v>1.8800000000000003</v>
      </c>
      <c r="J291" s="2">
        <f t="shared" si="27"/>
        <v>2.4819860276601635E-3</v>
      </c>
      <c r="K291">
        <v>23165</v>
      </c>
      <c r="L291">
        <v>22490</v>
      </c>
      <c r="N291">
        <v>2.9</v>
      </c>
      <c r="O291">
        <v>5.71</v>
      </c>
      <c r="P291">
        <v>4.6900000000000004</v>
      </c>
      <c r="Q291">
        <f t="shared" si="28"/>
        <v>1.0199999999999996</v>
      </c>
      <c r="R291">
        <f t="shared" si="29"/>
        <v>1.8800000000000003</v>
      </c>
    </row>
    <row r="292" spans="1:18">
      <c r="A292" s="1">
        <v>40946</v>
      </c>
      <c r="B292">
        <v>4.7300000000000004</v>
      </c>
      <c r="C292">
        <v>478.55</v>
      </c>
      <c r="D292">
        <v>0.13350000000000001</v>
      </c>
      <c r="E292" s="150">
        <f t="shared" si="26"/>
        <v>4.4131098562638964E-2</v>
      </c>
      <c r="F292">
        <v>1.0802</v>
      </c>
      <c r="G292" s="3">
        <f t="shared" si="24"/>
        <v>3.2676888791996732</v>
      </c>
      <c r="H292" s="150">
        <f t="shared" si="25"/>
        <v>1.8600000000000003</v>
      </c>
      <c r="J292" s="2">
        <f t="shared" si="27"/>
        <v>-3.1295665017172882E-3</v>
      </c>
      <c r="K292">
        <v>23192.5</v>
      </c>
      <c r="L292">
        <v>22518</v>
      </c>
      <c r="N292">
        <v>2.91</v>
      </c>
      <c r="O292">
        <v>5.78</v>
      </c>
      <c r="P292">
        <v>4.7300000000000004</v>
      </c>
      <c r="Q292">
        <f t="shared" si="28"/>
        <v>1.0499999999999998</v>
      </c>
      <c r="R292">
        <f t="shared" si="29"/>
        <v>1.8600000000000003</v>
      </c>
    </row>
    <row r="293" spans="1:18">
      <c r="A293" s="1">
        <v>40947</v>
      </c>
      <c r="B293">
        <v>4.71</v>
      </c>
      <c r="C293">
        <v>477.78</v>
      </c>
      <c r="D293">
        <v>0.13350000000000001</v>
      </c>
      <c r="E293" s="150">
        <f t="shared" si="26"/>
        <v>4.2531431250000015E-2</v>
      </c>
      <c r="F293">
        <v>1.0762499999999999</v>
      </c>
      <c r="G293" s="3">
        <f t="shared" si="24"/>
        <v>3.378192804174676</v>
      </c>
      <c r="H293" s="150">
        <f t="shared" si="25"/>
        <v>1.8100000000000005</v>
      </c>
      <c r="J293" s="2">
        <f t="shared" si="27"/>
        <v>-1.6103231445071138E-3</v>
      </c>
      <c r="K293">
        <v>23205</v>
      </c>
      <c r="L293">
        <v>22508</v>
      </c>
      <c r="N293">
        <v>2.95</v>
      </c>
      <c r="O293">
        <v>5.85</v>
      </c>
      <c r="P293">
        <v>4.71</v>
      </c>
      <c r="Q293">
        <f t="shared" si="28"/>
        <v>1.1399999999999997</v>
      </c>
      <c r="R293">
        <f t="shared" si="29"/>
        <v>1.8100000000000005</v>
      </c>
    </row>
    <row r="294" spans="1:18">
      <c r="A294" s="1">
        <v>40948</v>
      </c>
      <c r="B294">
        <v>4.75</v>
      </c>
      <c r="C294">
        <v>475.35</v>
      </c>
      <c r="D294">
        <v>0.13750000000000001</v>
      </c>
      <c r="E294" s="150">
        <f t="shared" si="26"/>
        <v>4.3288266358463792E-2</v>
      </c>
      <c r="F294">
        <v>1.0725</v>
      </c>
      <c r="G294" s="3">
        <f t="shared" si="24"/>
        <v>3.4066679589067599</v>
      </c>
      <c r="H294" s="150">
        <f t="shared" si="25"/>
        <v>1.8399999999999999</v>
      </c>
      <c r="J294" s="2">
        <f t="shared" si="27"/>
        <v>-5.099000692368974E-3</v>
      </c>
      <c r="K294">
        <v>23215</v>
      </c>
      <c r="L294">
        <v>22512</v>
      </c>
      <c r="N294">
        <v>2.95</v>
      </c>
      <c r="O294">
        <v>5.86</v>
      </c>
      <c r="P294">
        <v>4.75</v>
      </c>
      <c r="Q294">
        <f t="shared" si="28"/>
        <v>1.1100000000000003</v>
      </c>
      <c r="R294">
        <f t="shared" si="29"/>
        <v>1.8399999999999999</v>
      </c>
    </row>
    <row r="295" spans="1:18">
      <c r="A295" s="1">
        <v>40949</v>
      </c>
      <c r="B295">
        <v>4.7</v>
      </c>
      <c r="C295">
        <v>478.8</v>
      </c>
      <c r="D295">
        <v>0.14099999999999999</v>
      </c>
      <c r="E295" s="150">
        <f t="shared" si="26"/>
        <v>4.5012770978307901E-2</v>
      </c>
      <c r="F295">
        <v>1.0698000000000001</v>
      </c>
      <c r="G295" s="3">
        <f t="shared" si="24"/>
        <v>3.3510889625678044</v>
      </c>
      <c r="H295" s="150">
        <f t="shared" si="25"/>
        <v>1.21</v>
      </c>
      <c r="J295" s="2">
        <f t="shared" si="27"/>
        <v>7.2315988787785288E-3</v>
      </c>
      <c r="K295">
        <v>23202.5</v>
      </c>
      <c r="L295">
        <v>22511</v>
      </c>
      <c r="N295">
        <v>2.95</v>
      </c>
      <c r="O295">
        <v>6.44</v>
      </c>
      <c r="P295">
        <v>4.7</v>
      </c>
      <c r="Q295">
        <f t="shared" si="28"/>
        <v>1.7400000000000002</v>
      </c>
      <c r="R295">
        <f t="shared" si="29"/>
        <v>1.21</v>
      </c>
    </row>
    <row r="296" spans="1:18">
      <c r="A296" s="1">
        <v>40952</v>
      </c>
      <c r="B296">
        <v>4.7300000000000004</v>
      </c>
      <c r="C296">
        <v>479.8</v>
      </c>
      <c r="D296">
        <v>0.14899999999999999</v>
      </c>
      <c r="E296" s="150">
        <f t="shared" si="26"/>
        <v>4.7864791349368427E-2</v>
      </c>
      <c r="F296">
        <v>1.0678000000000001</v>
      </c>
      <c r="G296" s="3">
        <f t="shared" si="24"/>
        <v>3.3239923441575669</v>
      </c>
      <c r="H296" s="150">
        <f t="shared" si="25"/>
        <v>1.830000000000001</v>
      </c>
      <c r="J296" s="2">
        <f t="shared" si="27"/>
        <v>2.0863767217761437E-3</v>
      </c>
      <c r="K296">
        <v>23200</v>
      </c>
      <c r="L296">
        <v>22514</v>
      </c>
      <c r="N296">
        <v>2.95</v>
      </c>
      <c r="O296">
        <v>5.85</v>
      </c>
      <c r="P296">
        <v>4.7300000000000004</v>
      </c>
      <c r="Q296">
        <f t="shared" si="28"/>
        <v>1.1199999999999992</v>
      </c>
      <c r="R296">
        <f t="shared" si="29"/>
        <v>1.830000000000001</v>
      </c>
    </row>
    <row r="297" spans="1:18">
      <c r="A297" s="1">
        <v>40953</v>
      </c>
      <c r="B297">
        <v>4.68</v>
      </c>
      <c r="C297">
        <v>484.65</v>
      </c>
      <c r="D297">
        <v>0.14499999999999999</v>
      </c>
      <c r="E297" s="150">
        <f t="shared" si="26"/>
        <v>4.646564124681693E-2</v>
      </c>
      <c r="F297">
        <v>1.06755</v>
      </c>
      <c r="G297" s="3">
        <f t="shared" si="24"/>
        <v>3.3313809052533845</v>
      </c>
      <c r="H297" s="150">
        <f t="shared" si="25"/>
        <v>1.79</v>
      </c>
      <c r="J297" s="2">
        <f t="shared" si="27"/>
        <v>1.0057630533022674E-2</v>
      </c>
      <c r="K297">
        <v>23192.25</v>
      </c>
      <c r="L297">
        <v>22505</v>
      </c>
      <c r="N297">
        <v>2.99</v>
      </c>
      <c r="O297">
        <v>5.88</v>
      </c>
      <c r="P297">
        <v>4.68</v>
      </c>
      <c r="Q297">
        <f t="shared" si="28"/>
        <v>1.2000000000000002</v>
      </c>
      <c r="R297">
        <f t="shared" si="29"/>
        <v>1.79</v>
      </c>
    </row>
    <row r="298" spans="1:18">
      <c r="A298" s="1">
        <v>40954</v>
      </c>
      <c r="B298">
        <v>4.8</v>
      </c>
      <c r="C298">
        <v>485.5</v>
      </c>
      <c r="D298">
        <v>0.13600000000000001</v>
      </c>
      <c r="E298" s="150">
        <f t="shared" si="26"/>
        <v>4.397347258333343E-2</v>
      </c>
      <c r="F298">
        <v>1.06555</v>
      </c>
      <c r="G298" s="3">
        <f t="shared" si="24"/>
        <v>3.2955050280683262</v>
      </c>
      <c r="H298" s="150">
        <f t="shared" si="25"/>
        <v>1.92</v>
      </c>
      <c r="J298" s="2">
        <f t="shared" si="27"/>
        <v>1.7523067927626053E-3</v>
      </c>
      <c r="K298">
        <v>23190</v>
      </c>
      <c r="L298">
        <v>22510</v>
      </c>
      <c r="N298">
        <v>3</v>
      </c>
      <c r="O298">
        <v>5.88</v>
      </c>
      <c r="P298">
        <v>4.8</v>
      </c>
      <c r="Q298">
        <f t="shared" si="28"/>
        <v>1.08</v>
      </c>
      <c r="R298">
        <f t="shared" si="29"/>
        <v>1.92</v>
      </c>
    </row>
    <row r="299" spans="1:18">
      <c r="A299" s="1">
        <v>40955</v>
      </c>
      <c r="B299">
        <v>4.8</v>
      </c>
      <c r="C299">
        <v>484.95</v>
      </c>
      <c r="D299">
        <v>0.14749999999999999</v>
      </c>
      <c r="E299" s="150">
        <f t="shared" si="26"/>
        <v>4.7181762557933458E-2</v>
      </c>
      <c r="F299">
        <v>1.0660499999999999</v>
      </c>
      <c r="G299" s="3">
        <f t="shared" si="24"/>
        <v>3.3326939579021766</v>
      </c>
      <c r="H299" s="150">
        <f t="shared" si="25"/>
        <v>1.9000000000000004</v>
      </c>
      <c r="J299" s="2">
        <f t="shared" si="27"/>
        <v>-1.1334948918278161E-3</v>
      </c>
      <c r="K299">
        <v>23200.25</v>
      </c>
      <c r="L299">
        <v>22512.5</v>
      </c>
      <c r="N299">
        <v>2.99</v>
      </c>
      <c r="O299">
        <v>5.89</v>
      </c>
      <c r="P299">
        <v>4.8</v>
      </c>
      <c r="Q299">
        <f t="shared" si="28"/>
        <v>1.0899999999999999</v>
      </c>
      <c r="R299">
        <f t="shared" si="29"/>
        <v>1.9000000000000004</v>
      </c>
    </row>
    <row r="300" spans="1:18">
      <c r="A300" s="1">
        <v>40956</v>
      </c>
      <c r="B300">
        <v>4.8</v>
      </c>
      <c r="C300">
        <v>484.54</v>
      </c>
      <c r="D300">
        <v>0.13500000000000001</v>
      </c>
      <c r="E300" s="150">
        <f t="shared" si="26"/>
        <v>4.302815343750014E-2</v>
      </c>
      <c r="F300">
        <v>1.0660499999999999</v>
      </c>
      <c r="G300" s="3">
        <f t="shared" si="24"/>
        <v>3.3447112762820277</v>
      </c>
      <c r="H300" s="150">
        <f t="shared" si="25"/>
        <v>1.8699999999999997</v>
      </c>
      <c r="J300" s="2">
        <f t="shared" si="27"/>
        <v>-8.4580557704017414E-4</v>
      </c>
      <c r="K300">
        <v>23195</v>
      </c>
      <c r="L300">
        <v>22505</v>
      </c>
      <c r="N300">
        <v>2.98</v>
      </c>
      <c r="O300">
        <v>5.91</v>
      </c>
      <c r="P300">
        <v>4.8</v>
      </c>
      <c r="Q300">
        <f t="shared" si="28"/>
        <v>1.1100000000000003</v>
      </c>
      <c r="R300">
        <f t="shared" si="29"/>
        <v>1.8699999999999997</v>
      </c>
    </row>
    <row r="301" spans="1:18">
      <c r="A301" s="1">
        <v>40959</v>
      </c>
      <c r="B301">
        <v>4.8499999999999996</v>
      </c>
      <c r="C301">
        <v>482.35</v>
      </c>
      <c r="D301">
        <v>0.13400000000000001</v>
      </c>
      <c r="E301" s="150">
        <f t="shared" si="26"/>
        <v>4.204670764300996E-2</v>
      </c>
      <c r="F301">
        <v>1.0660499999999999</v>
      </c>
      <c r="G301" s="3">
        <f t="shared" si="24"/>
        <v>3.3974289072249908</v>
      </c>
      <c r="H301" s="150">
        <f t="shared" si="25"/>
        <v>1.8999999999999995</v>
      </c>
      <c r="J301" s="2">
        <f t="shared" si="27"/>
        <v>-4.5299956459488528E-3</v>
      </c>
      <c r="K301">
        <v>23210</v>
      </c>
      <c r="L301">
        <v>22509</v>
      </c>
      <c r="N301">
        <v>2.99</v>
      </c>
      <c r="O301">
        <v>5.94</v>
      </c>
      <c r="P301">
        <v>4.8499999999999996</v>
      </c>
      <c r="Q301">
        <f t="shared" si="28"/>
        <v>1.0900000000000007</v>
      </c>
      <c r="R301">
        <f t="shared" si="29"/>
        <v>1.8999999999999995</v>
      </c>
    </row>
    <row r="302" spans="1:18">
      <c r="A302" s="1">
        <v>40960</v>
      </c>
      <c r="B302">
        <v>4.8899999999999997</v>
      </c>
      <c r="C302">
        <v>481.5</v>
      </c>
      <c r="D302">
        <v>0.13400000000000001</v>
      </c>
      <c r="E302" s="150">
        <f t="shared" si="26"/>
        <v>4.2170759638412159E-2</v>
      </c>
      <c r="F302">
        <v>1.0660499999999999</v>
      </c>
      <c r="G302" s="3">
        <f t="shared" si="24"/>
        <v>3.3874348298407533</v>
      </c>
      <c r="H302" s="150">
        <f t="shared" si="25"/>
        <v>1.9599999999999991</v>
      </c>
      <c r="J302" s="2">
        <f t="shared" si="27"/>
        <v>-1.7637603783823552E-3</v>
      </c>
      <c r="K302">
        <v>23210</v>
      </c>
      <c r="L302">
        <v>22511</v>
      </c>
      <c r="N302">
        <v>3.01</v>
      </c>
      <c r="O302">
        <v>5.94</v>
      </c>
      <c r="P302">
        <v>4.8899999999999997</v>
      </c>
      <c r="Q302">
        <f t="shared" si="28"/>
        <v>1.0500000000000007</v>
      </c>
      <c r="R302">
        <f t="shared" si="29"/>
        <v>1.9599999999999991</v>
      </c>
    </row>
    <row r="303" spans="1:18">
      <c r="A303" s="1">
        <v>40961</v>
      </c>
      <c r="B303">
        <v>4.8650000000000002</v>
      </c>
      <c r="C303">
        <v>483.25</v>
      </c>
      <c r="D303">
        <v>0.13600000000000001</v>
      </c>
      <c r="E303" s="150">
        <f t="shared" si="26"/>
        <v>4.3453865074073991E-2</v>
      </c>
      <c r="F303">
        <v>1.0660499999999999</v>
      </c>
      <c r="G303" s="3">
        <f t="shared" si="24"/>
        <v>3.3364765079666414</v>
      </c>
      <c r="H303" s="150">
        <f t="shared" si="25"/>
        <v>1.9049999999999998</v>
      </c>
      <c r="J303" s="2">
        <f t="shared" si="27"/>
        <v>3.6278868502601243E-3</v>
      </c>
      <c r="K303">
        <v>23200</v>
      </c>
      <c r="L303">
        <v>22511.5</v>
      </c>
      <c r="N303">
        <v>3.02</v>
      </c>
      <c r="O303">
        <v>5.98</v>
      </c>
      <c r="P303">
        <v>4.8650000000000002</v>
      </c>
      <c r="Q303">
        <f t="shared" si="28"/>
        <v>1.1150000000000002</v>
      </c>
      <c r="R303">
        <f t="shared" si="29"/>
        <v>1.9049999999999998</v>
      </c>
    </row>
    <row r="304" spans="1:18">
      <c r="A304" s="1">
        <v>40962</v>
      </c>
      <c r="B304">
        <v>4.8899999999999997</v>
      </c>
      <c r="C304">
        <v>480.77</v>
      </c>
      <c r="D304">
        <v>0.14000000000000001</v>
      </c>
      <c r="E304" s="150">
        <f t="shared" si="26"/>
        <v>4.5191382056126099E-2</v>
      </c>
      <c r="F304">
        <v>1.0660499999999999</v>
      </c>
      <c r="G304" s="3">
        <f t="shared" si="24"/>
        <v>3.3025544519669818</v>
      </c>
      <c r="H304" s="150">
        <f t="shared" si="25"/>
        <v>1.8399999999999999</v>
      </c>
      <c r="J304" s="2">
        <f t="shared" si="27"/>
        <v>-5.1451328208098326E-3</v>
      </c>
      <c r="K304">
        <v>23193</v>
      </c>
      <c r="L304">
        <v>22511.5</v>
      </c>
      <c r="N304">
        <v>2.99</v>
      </c>
      <c r="O304">
        <v>6.04</v>
      </c>
      <c r="P304">
        <v>4.8899999999999997</v>
      </c>
      <c r="Q304">
        <f t="shared" si="28"/>
        <v>1.1500000000000004</v>
      </c>
      <c r="R304">
        <f t="shared" si="29"/>
        <v>1.8399999999999999</v>
      </c>
    </row>
    <row r="305" spans="1:18">
      <c r="A305" s="1">
        <v>40963</v>
      </c>
      <c r="B305">
        <v>4.91</v>
      </c>
      <c r="C305">
        <v>480.41</v>
      </c>
      <c r="D305">
        <v>0.14299999999999999</v>
      </c>
      <c r="E305" s="150">
        <f t="shared" si="26"/>
        <v>4.5314050934011453E-2</v>
      </c>
      <c r="F305">
        <v>1.0660499999999999</v>
      </c>
      <c r="G305" s="3">
        <f t="shared" si="24"/>
        <v>3.364191610721321</v>
      </c>
      <c r="H305" s="150">
        <f t="shared" si="25"/>
        <v>1.8699999999999997</v>
      </c>
      <c r="J305" s="2">
        <f t="shared" si="27"/>
        <v>-7.4907929177373228E-4</v>
      </c>
      <c r="K305">
        <v>23206.75</v>
      </c>
      <c r="L305">
        <v>22512.5</v>
      </c>
      <c r="N305">
        <v>3.03</v>
      </c>
      <c r="O305">
        <v>6.07</v>
      </c>
      <c r="P305">
        <v>4.91</v>
      </c>
      <c r="Q305">
        <f t="shared" si="28"/>
        <v>1.1600000000000001</v>
      </c>
      <c r="R305">
        <f t="shared" si="29"/>
        <v>1.8699999999999997</v>
      </c>
    </row>
    <row r="306" spans="1:18">
      <c r="A306" s="1">
        <v>40966</v>
      </c>
      <c r="B306">
        <v>4.92</v>
      </c>
      <c r="C306">
        <v>479.68</v>
      </c>
      <c r="D306">
        <v>0.14399999999999999</v>
      </c>
      <c r="E306" s="150">
        <f t="shared" si="26"/>
        <v>4.5326108918454948E-2</v>
      </c>
      <c r="F306">
        <v>1.0661499999999999</v>
      </c>
      <c r="G306" s="3">
        <f t="shared" si="24"/>
        <v>3.3871338983940578</v>
      </c>
      <c r="H306" s="150">
        <f t="shared" si="25"/>
        <v>1.96</v>
      </c>
      <c r="J306" s="2">
        <f t="shared" si="27"/>
        <v>-1.5206910616237623E-3</v>
      </c>
      <c r="K306">
        <v>23212</v>
      </c>
      <c r="L306">
        <v>22513</v>
      </c>
      <c r="N306">
        <v>3.08</v>
      </c>
      <c r="O306">
        <v>6.04</v>
      </c>
      <c r="P306">
        <v>4.92</v>
      </c>
      <c r="Q306">
        <f t="shared" si="28"/>
        <v>1.1200000000000001</v>
      </c>
      <c r="R306">
        <f t="shared" si="29"/>
        <v>1.96</v>
      </c>
    </row>
    <row r="307" spans="1:18">
      <c r="A307" s="1">
        <v>40967</v>
      </c>
      <c r="B307">
        <v>4.9800000000000004</v>
      </c>
      <c r="C307">
        <v>476.83</v>
      </c>
      <c r="D307">
        <v>0.13800000000000001</v>
      </c>
      <c r="E307" s="150">
        <f t="shared" si="26"/>
        <v>4.3064783047297335E-2</v>
      </c>
      <c r="F307">
        <v>1.0630500000000001</v>
      </c>
      <c r="G307" s="3">
        <f t="shared" si="24"/>
        <v>3.4065166388712758</v>
      </c>
      <c r="H307" s="150">
        <f t="shared" si="25"/>
        <v>2.02</v>
      </c>
      <c r="J307" s="2">
        <f t="shared" si="27"/>
        <v>-5.959181679352105E-3</v>
      </c>
      <c r="K307">
        <v>23216</v>
      </c>
      <c r="L307">
        <v>22513</v>
      </c>
      <c r="N307">
        <v>3.07</v>
      </c>
      <c r="O307">
        <v>6.03</v>
      </c>
      <c r="P307">
        <v>4.9800000000000004</v>
      </c>
      <c r="Q307">
        <f t="shared" si="28"/>
        <v>1.0499999999999998</v>
      </c>
      <c r="R307">
        <f t="shared" si="29"/>
        <v>2.02</v>
      </c>
    </row>
    <row r="308" spans="1:18">
      <c r="A308" s="1">
        <v>40968</v>
      </c>
      <c r="B308">
        <v>4.9450000000000003</v>
      </c>
      <c r="C308">
        <v>479.48</v>
      </c>
      <c r="D308">
        <v>0.13900000000000001</v>
      </c>
      <c r="E308" s="150">
        <f t="shared" si="26"/>
        <v>4.3745894500000097E-2</v>
      </c>
      <c r="F308">
        <v>1.0598000000000001</v>
      </c>
      <c r="G308" s="3">
        <f t="shared" si="24"/>
        <v>3.3674520016958325</v>
      </c>
      <c r="H308" s="150">
        <f t="shared" si="25"/>
        <v>1.8649999999999998</v>
      </c>
      <c r="J308" s="2">
        <f t="shared" si="27"/>
        <v>5.5421501040182446E-3</v>
      </c>
      <c r="K308">
        <v>23210</v>
      </c>
      <c r="L308">
        <v>22515</v>
      </c>
      <c r="N308">
        <v>3.07</v>
      </c>
      <c r="O308">
        <v>6.15</v>
      </c>
      <c r="P308">
        <v>4.9450000000000003</v>
      </c>
      <c r="Q308">
        <f t="shared" si="28"/>
        <v>1.2050000000000001</v>
      </c>
      <c r="R308">
        <f t="shared" si="29"/>
        <v>1.8649999999999998</v>
      </c>
    </row>
    <row r="309" spans="1:18">
      <c r="A309" s="1">
        <v>40969</v>
      </c>
      <c r="B309">
        <v>4.93</v>
      </c>
      <c r="C309">
        <v>481.68</v>
      </c>
      <c r="D309">
        <v>0.13600000000000001</v>
      </c>
      <c r="E309" s="150">
        <f t="shared" si="26"/>
        <v>4.1932699593794205E-2</v>
      </c>
      <c r="F309">
        <v>1.05915</v>
      </c>
      <c r="G309" s="3">
        <f t="shared" si="24"/>
        <v>3.4351329963339099</v>
      </c>
      <c r="H309" s="150">
        <f t="shared" si="25"/>
        <v>1.8099999999999996</v>
      </c>
      <c r="J309" s="2">
        <f t="shared" si="27"/>
        <v>4.5778098172934044E-3</v>
      </c>
      <c r="K309">
        <v>23225</v>
      </c>
      <c r="L309">
        <v>22516</v>
      </c>
      <c r="N309">
        <v>3.09</v>
      </c>
      <c r="O309">
        <v>6.21</v>
      </c>
      <c r="P309">
        <v>4.93</v>
      </c>
      <c r="Q309">
        <f t="shared" si="28"/>
        <v>1.2800000000000002</v>
      </c>
      <c r="R309">
        <f t="shared" si="29"/>
        <v>1.8099999999999996</v>
      </c>
    </row>
    <row r="310" spans="1:18">
      <c r="A310" s="1">
        <v>40970</v>
      </c>
      <c r="B310">
        <v>4.97</v>
      </c>
      <c r="C310">
        <v>483.85</v>
      </c>
      <c r="D310">
        <v>0.13500000000000001</v>
      </c>
      <c r="E310" s="150">
        <f t="shared" si="26"/>
        <v>4.0609969558011071E-2</v>
      </c>
      <c r="F310">
        <v>1.0551999999999999</v>
      </c>
      <c r="G310" s="3">
        <f t="shared" si="24"/>
        <v>3.5078085886399957</v>
      </c>
      <c r="H310" s="150">
        <f t="shared" si="25"/>
        <v>1.8799999999999994</v>
      </c>
      <c r="J310" s="2">
        <f t="shared" si="27"/>
        <v>4.4949481707592569E-3</v>
      </c>
      <c r="K310">
        <v>23240</v>
      </c>
      <c r="L310">
        <v>22516</v>
      </c>
      <c r="N310">
        <v>3.1</v>
      </c>
      <c r="O310">
        <v>6.19</v>
      </c>
      <c r="P310">
        <v>4.97</v>
      </c>
      <c r="Q310">
        <f t="shared" si="28"/>
        <v>1.2200000000000006</v>
      </c>
      <c r="R310">
        <f t="shared" si="29"/>
        <v>1.8799999999999994</v>
      </c>
    </row>
    <row r="311" spans="1:18">
      <c r="A311" s="1">
        <v>40973</v>
      </c>
      <c r="B311">
        <v>5.01</v>
      </c>
      <c r="C311">
        <v>485.5</v>
      </c>
      <c r="D311">
        <v>0.13550000000000001</v>
      </c>
      <c r="E311" s="150">
        <f t="shared" si="26"/>
        <v>3.9324504071111245E-2</v>
      </c>
      <c r="F311">
        <v>1.0544</v>
      </c>
      <c r="G311" s="3">
        <f t="shared" si="24"/>
        <v>3.6331341837558413</v>
      </c>
      <c r="H311" s="150">
        <f t="shared" si="25"/>
        <v>1.8899999999999997</v>
      </c>
      <c r="J311" s="2">
        <f t="shared" si="27"/>
        <v>3.4043464044280478E-3</v>
      </c>
      <c r="K311">
        <v>23270</v>
      </c>
      <c r="L311">
        <v>22520</v>
      </c>
      <c r="N311">
        <v>3.12</v>
      </c>
      <c r="O311">
        <v>6.24</v>
      </c>
      <c r="P311">
        <v>5.01</v>
      </c>
      <c r="Q311">
        <f t="shared" si="28"/>
        <v>1.2300000000000004</v>
      </c>
      <c r="R311">
        <f t="shared" si="29"/>
        <v>1.8899999999999997</v>
      </c>
    </row>
    <row r="312" spans="1:18">
      <c r="A312" s="1">
        <v>40974</v>
      </c>
      <c r="B312">
        <v>4.9800000000000004</v>
      </c>
      <c r="C312">
        <v>491.25</v>
      </c>
      <c r="D312">
        <v>0.13900000000000001</v>
      </c>
      <c r="E312" s="150">
        <f t="shared" si="26"/>
        <v>4.0448127843137366E-2</v>
      </c>
      <c r="F312">
        <v>1.0544</v>
      </c>
      <c r="G312" s="3">
        <f t="shared" si="24"/>
        <v>3.6234458259324946</v>
      </c>
      <c r="H312" s="150">
        <f t="shared" si="25"/>
        <v>1.7900000000000005</v>
      </c>
      <c r="J312" s="2">
        <f t="shared" si="27"/>
        <v>1.1773875452091399E-2</v>
      </c>
      <c r="K312">
        <v>23268</v>
      </c>
      <c r="L312">
        <v>22520</v>
      </c>
      <c r="N312">
        <v>3.03</v>
      </c>
      <c r="O312">
        <v>6.22</v>
      </c>
      <c r="P312">
        <v>4.9800000000000004</v>
      </c>
      <c r="Q312">
        <f t="shared" si="28"/>
        <v>1.2399999999999993</v>
      </c>
      <c r="R312">
        <f t="shared" si="29"/>
        <v>1.7900000000000005</v>
      </c>
    </row>
    <row r="313" spans="1:18">
      <c r="A313" s="1">
        <v>40975</v>
      </c>
      <c r="B313">
        <v>4.99</v>
      </c>
      <c r="C313">
        <v>489.73</v>
      </c>
      <c r="D313">
        <v>0.14399999999999999</v>
      </c>
      <c r="E313" s="150">
        <f t="shared" si="26"/>
        <v>4.1961462352941105E-2</v>
      </c>
      <c r="F313">
        <v>1.0553999999999999</v>
      </c>
      <c r="G313" s="3">
        <f t="shared" si="24"/>
        <v>3.6218375499334274</v>
      </c>
      <c r="H313" s="150">
        <f t="shared" si="25"/>
        <v>1.6700000000000004</v>
      </c>
      <c r="J313" s="2">
        <f t="shared" si="27"/>
        <v>-3.09894435449772E-3</v>
      </c>
      <c r="K313">
        <v>23278</v>
      </c>
      <c r="L313">
        <v>22530</v>
      </c>
      <c r="N313">
        <v>2.89</v>
      </c>
      <c r="O313">
        <v>6.21</v>
      </c>
      <c r="P313">
        <v>4.99</v>
      </c>
      <c r="Q313">
        <f t="shared" si="28"/>
        <v>1.2199999999999998</v>
      </c>
      <c r="R313">
        <f t="shared" si="29"/>
        <v>1.6700000000000004</v>
      </c>
    </row>
    <row r="314" spans="1:18">
      <c r="A314" s="1">
        <v>40976</v>
      </c>
      <c r="B314">
        <v>5.1100000000000003</v>
      </c>
      <c r="C314">
        <v>484.45</v>
      </c>
      <c r="D314">
        <v>0.14899999999999999</v>
      </c>
      <c r="E314" s="150">
        <f t="shared" si="26"/>
        <v>4.8851568514200222E-2</v>
      </c>
      <c r="F314">
        <v>1.0553999999999999</v>
      </c>
      <c r="G314" s="3">
        <f t="shared" si="24"/>
        <v>3.2190286777442783</v>
      </c>
      <c r="H314" s="150">
        <f t="shared" si="25"/>
        <v>1.6500000000000004</v>
      </c>
      <c r="J314" s="2">
        <f t="shared" si="27"/>
        <v>-1.0839991997960192E-2</v>
      </c>
      <c r="K314">
        <v>23341</v>
      </c>
      <c r="L314">
        <v>22672</v>
      </c>
      <c r="N314">
        <v>2.75</v>
      </c>
      <c r="O314">
        <v>6.21</v>
      </c>
      <c r="P314">
        <v>5.1100000000000003</v>
      </c>
      <c r="Q314">
        <f t="shared" si="28"/>
        <v>1.0999999999999996</v>
      </c>
      <c r="R314">
        <f t="shared" si="29"/>
        <v>1.6500000000000004</v>
      </c>
    </row>
    <row r="315" spans="1:18">
      <c r="A315" s="1">
        <v>40977</v>
      </c>
      <c r="B315">
        <v>5.1100000000000003</v>
      </c>
      <c r="C315">
        <v>483.21</v>
      </c>
      <c r="D315">
        <v>0.151</v>
      </c>
      <c r="E315" s="150">
        <f t="shared" si="26"/>
        <v>5.0899544838585671E-2</v>
      </c>
      <c r="F315">
        <v>1.0553999999999999</v>
      </c>
      <c r="G315" s="3">
        <f t="shared" si="24"/>
        <v>3.1309788821370574</v>
      </c>
      <c r="H315" s="150">
        <f t="shared" si="25"/>
        <v>1.6</v>
      </c>
      <c r="J315" s="2">
        <f t="shared" si="27"/>
        <v>-2.5628850603156062E-3</v>
      </c>
      <c r="K315">
        <v>23315.5</v>
      </c>
      <c r="L315">
        <v>22665</v>
      </c>
      <c r="N315">
        <v>2.68</v>
      </c>
      <c r="O315">
        <v>6.19</v>
      </c>
      <c r="P315">
        <v>5.1100000000000003</v>
      </c>
      <c r="Q315">
        <f t="shared" si="28"/>
        <v>1.08</v>
      </c>
      <c r="R315">
        <f t="shared" si="29"/>
        <v>1.6</v>
      </c>
    </row>
    <row r="316" spans="1:18">
      <c r="A316" s="1">
        <v>40980</v>
      </c>
      <c r="B316">
        <v>5.09</v>
      </c>
      <c r="C316">
        <v>485.45</v>
      </c>
      <c r="D316">
        <v>0.156</v>
      </c>
      <c r="E316" s="150">
        <f t="shared" si="26"/>
        <v>5.3834791792452909E-2</v>
      </c>
      <c r="F316">
        <v>1.0564</v>
      </c>
      <c r="G316" s="3">
        <f t="shared" si="24"/>
        <v>3.0611876541724281</v>
      </c>
      <c r="H316" s="150">
        <f t="shared" si="25"/>
        <v>1.4800000000000004</v>
      </c>
      <c r="J316" s="2">
        <f t="shared" si="27"/>
        <v>4.6249540454563406E-3</v>
      </c>
      <c r="K316">
        <v>23301</v>
      </c>
      <c r="L316">
        <v>22665</v>
      </c>
      <c r="N316">
        <v>2.74</v>
      </c>
      <c r="O316">
        <v>6.35</v>
      </c>
      <c r="P316">
        <v>5.09</v>
      </c>
      <c r="Q316">
        <f t="shared" si="28"/>
        <v>1.2599999999999998</v>
      </c>
      <c r="R316">
        <f t="shared" si="29"/>
        <v>1.4800000000000004</v>
      </c>
    </row>
    <row r="317" spans="1:18">
      <c r="A317" s="1">
        <v>40981</v>
      </c>
      <c r="B317">
        <v>5.12</v>
      </c>
      <c r="C317">
        <v>483.1</v>
      </c>
      <c r="D317">
        <v>0.161</v>
      </c>
      <c r="E317" s="150">
        <f t="shared" si="26"/>
        <v>5.5660753422047092E-2</v>
      </c>
      <c r="F317">
        <v>1.0566</v>
      </c>
      <c r="G317" s="3">
        <f t="shared" si="24"/>
        <v>3.0562396220209771</v>
      </c>
      <c r="H317" s="150">
        <f t="shared" si="25"/>
        <v>1.4800000000000004</v>
      </c>
      <c r="J317" s="2">
        <f t="shared" si="27"/>
        <v>-4.8526242557928607E-3</v>
      </c>
      <c r="K317">
        <v>23301</v>
      </c>
      <c r="L317">
        <v>22666</v>
      </c>
      <c r="N317">
        <v>2.74</v>
      </c>
      <c r="O317">
        <v>6.38</v>
      </c>
      <c r="P317">
        <v>5.12</v>
      </c>
      <c r="Q317">
        <f t="shared" si="28"/>
        <v>1.2599999999999998</v>
      </c>
      <c r="R317">
        <f t="shared" si="29"/>
        <v>1.4800000000000004</v>
      </c>
    </row>
    <row r="318" spans="1:18">
      <c r="A318" s="1">
        <v>40982</v>
      </c>
      <c r="B318">
        <v>5.28</v>
      </c>
      <c r="C318">
        <v>486.5</v>
      </c>
      <c r="D318">
        <v>0.16800000000000001</v>
      </c>
      <c r="E318" s="150">
        <f t="shared" si="26"/>
        <v>5.7562883513260568E-2</v>
      </c>
      <c r="F318">
        <v>1.0567</v>
      </c>
      <c r="G318" s="3">
        <f t="shared" si="24"/>
        <v>3.0840289638913596</v>
      </c>
      <c r="H318" s="150">
        <f t="shared" si="25"/>
        <v>1.6599999999999997</v>
      </c>
      <c r="J318" s="2">
        <f t="shared" si="27"/>
        <v>7.0132300656986319E-3</v>
      </c>
      <c r="K318">
        <v>23315</v>
      </c>
      <c r="L318">
        <v>22674</v>
      </c>
      <c r="N318">
        <v>2.82</v>
      </c>
      <c r="O318">
        <v>6.44</v>
      </c>
      <c r="P318">
        <v>5.28</v>
      </c>
      <c r="Q318">
        <f t="shared" si="28"/>
        <v>1.1600000000000001</v>
      </c>
      <c r="R318">
        <f t="shared" si="29"/>
        <v>1.6599999999999997</v>
      </c>
    </row>
    <row r="319" spans="1:18">
      <c r="A319" s="1">
        <v>40983</v>
      </c>
      <c r="B319">
        <v>5.26</v>
      </c>
      <c r="C319">
        <v>482.25</v>
      </c>
      <c r="D319">
        <v>0.16850000000000001</v>
      </c>
      <c r="E319" s="150">
        <f t="shared" si="26"/>
        <v>5.7632273106575364E-2</v>
      </c>
      <c r="F319">
        <v>1.0537000000000001</v>
      </c>
      <c r="G319" s="3">
        <f t="shared" si="24"/>
        <v>3.080712254255042</v>
      </c>
      <c r="H319" s="150">
        <f t="shared" si="25"/>
        <v>1.6799999999999993</v>
      </c>
      <c r="J319" s="2">
        <f t="shared" si="27"/>
        <v>-8.7742498402213348E-3</v>
      </c>
      <c r="K319">
        <v>23303</v>
      </c>
      <c r="L319">
        <v>22663</v>
      </c>
      <c r="N319">
        <v>2.86</v>
      </c>
      <c r="O319">
        <v>6.44</v>
      </c>
      <c r="P319">
        <v>5.26</v>
      </c>
      <c r="Q319">
        <f t="shared" si="28"/>
        <v>1.1800000000000006</v>
      </c>
      <c r="R319">
        <f t="shared" si="29"/>
        <v>1.6799999999999993</v>
      </c>
    </row>
    <row r="320" spans="1:18">
      <c r="A320" s="1">
        <v>40984</v>
      </c>
      <c r="B320">
        <v>5.33</v>
      </c>
      <c r="C320">
        <v>482.55</v>
      </c>
      <c r="D320">
        <v>0.16600000000000001</v>
      </c>
      <c r="E320" s="150">
        <f t="shared" si="26"/>
        <v>5.7397690473670437E-2</v>
      </c>
      <c r="F320">
        <v>1.0530999999999999</v>
      </c>
      <c r="G320" s="3">
        <f t="shared" si="24"/>
        <v>3.045673067284671</v>
      </c>
      <c r="H320" s="150">
        <f t="shared" si="25"/>
        <v>1.7399999999999998</v>
      </c>
      <c r="J320" s="2">
        <f t="shared" si="27"/>
        <v>6.2189056730666719E-4</v>
      </c>
      <c r="K320">
        <v>23306</v>
      </c>
      <c r="L320">
        <v>22673</v>
      </c>
      <c r="N320">
        <v>2.9</v>
      </c>
      <c r="O320">
        <v>6.49</v>
      </c>
      <c r="P320">
        <v>5.33</v>
      </c>
      <c r="Q320">
        <f t="shared" si="28"/>
        <v>1.1600000000000001</v>
      </c>
      <c r="R320">
        <f t="shared" si="29"/>
        <v>1.7399999999999998</v>
      </c>
    </row>
    <row r="321" spans="1:18">
      <c r="A321" s="1">
        <v>40987</v>
      </c>
      <c r="B321">
        <v>5.31</v>
      </c>
      <c r="C321">
        <v>483.28</v>
      </c>
      <c r="D321">
        <v>0.17299999999999999</v>
      </c>
      <c r="E321" s="150">
        <f t="shared" si="26"/>
        <v>5.8775591853649105E-2</v>
      </c>
      <c r="F321">
        <v>1.0530999999999999</v>
      </c>
      <c r="G321" s="3">
        <f t="shared" si="24"/>
        <v>3.0996931592563599</v>
      </c>
      <c r="H321" s="150">
        <f t="shared" si="25"/>
        <v>1.69</v>
      </c>
      <c r="J321" s="2">
        <f t="shared" si="27"/>
        <v>1.5116534773406748E-3</v>
      </c>
      <c r="K321">
        <v>23309</v>
      </c>
      <c r="L321">
        <v>22665</v>
      </c>
      <c r="N321">
        <v>2.89</v>
      </c>
      <c r="O321">
        <v>6.51</v>
      </c>
      <c r="P321">
        <v>5.31</v>
      </c>
      <c r="Q321">
        <f t="shared" si="28"/>
        <v>1.2000000000000002</v>
      </c>
      <c r="R321">
        <f t="shared" si="29"/>
        <v>1.69</v>
      </c>
    </row>
    <row r="322" spans="1:18">
      <c r="A322" s="1">
        <v>40988</v>
      </c>
      <c r="B322">
        <v>5.3</v>
      </c>
      <c r="C322">
        <v>484.4</v>
      </c>
      <c r="D322">
        <v>0.182</v>
      </c>
      <c r="E322" s="150">
        <f t="shared" si="26"/>
        <v>6.3597202465388566E-2</v>
      </c>
      <c r="F322">
        <v>1.0530999999999999</v>
      </c>
      <c r="G322" s="3">
        <f t="shared" si="24"/>
        <v>3.0137206130145295</v>
      </c>
      <c r="H322" s="150">
        <f t="shared" si="25"/>
        <v>1.6399999999999997</v>
      </c>
      <c r="J322" s="2">
        <f t="shared" si="27"/>
        <v>2.3148158484513179E-3</v>
      </c>
      <c r="K322">
        <v>23286</v>
      </c>
      <c r="L322">
        <v>22660</v>
      </c>
      <c r="N322">
        <v>2.92</v>
      </c>
      <c r="O322">
        <v>6.58</v>
      </c>
      <c r="P322">
        <v>5.3</v>
      </c>
      <c r="Q322">
        <f t="shared" si="28"/>
        <v>1.2800000000000002</v>
      </c>
      <c r="R322">
        <f t="shared" si="29"/>
        <v>1.6399999999999997</v>
      </c>
    </row>
    <row r="323" spans="1:18">
      <c r="A323" s="1">
        <v>40989</v>
      </c>
      <c r="B323">
        <v>5.23</v>
      </c>
      <c r="C323">
        <v>485.1</v>
      </c>
      <c r="D323">
        <v>0.17150000000000001</v>
      </c>
      <c r="E323" s="150">
        <f t="shared" si="26"/>
        <v>6.224140451976215E-2</v>
      </c>
      <c r="F323">
        <v>1.0530999999999999</v>
      </c>
      <c r="G323" s="3">
        <f t="shared" si="24"/>
        <v>2.9017123150338926</v>
      </c>
      <c r="H323" s="150">
        <f t="shared" si="25"/>
        <v>1.5700000000000003</v>
      </c>
      <c r="J323" s="2">
        <f t="shared" si="27"/>
        <v>1.4440435722338457E-3</v>
      </c>
      <c r="K323">
        <v>23273</v>
      </c>
      <c r="L323">
        <v>22670</v>
      </c>
      <c r="N323">
        <v>2.96</v>
      </c>
      <c r="O323">
        <v>6.62</v>
      </c>
      <c r="P323">
        <v>5.23</v>
      </c>
      <c r="Q323">
        <f t="shared" si="28"/>
        <v>1.3899999999999997</v>
      </c>
      <c r="R323">
        <f t="shared" si="29"/>
        <v>1.5700000000000003</v>
      </c>
    </row>
    <row r="324" spans="1:18">
      <c r="A324" s="1">
        <v>40990</v>
      </c>
      <c r="B324">
        <v>5.16</v>
      </c>
      <c r="C324">
        <v>488.8</v>
      </c>
      <c r="D324">
        <v>0.16500000000000001</v>
      </c>
      <c r="E324" s="150">
        <f t="shared" si="26"/>
        <v>6.1827902223886948E-2</v>
      </c>
      <c r="F324">
        <v>1.0530999999999999</v>
      </c>
      <c r="G324" s="3">
        <f t="shared" si="24"/>
        <v>2.8104058806780601</v>
      </c>
      <c r="H324" s="150">
        <f t="shared" si="25"/>
        <v>1.6100000000000003</v>
      </c>
      <c r="J324" s="2">
        <f t="shared" si="27"/>
        <v>7.5983526062147356E-3</v>
      </c>
      <c r="K324">
        <v>23253</v>
      </c>
      <c r="L324">
        <v>22669</v>
      </c>
      <c r="N324">
        <v>3.08</v>
      </c>
      <c r="O324">
        <v>6.63</v>
      </c>
      <c r="P324">
        <v>5.16</v>
      </c>
      <c r="Q324">
        <f t="shared" si="28"/>
        <v>1.4699999999999998</v>
      </c>
      <c r="R324">
        <f t="shared" si="29"/>
        <v>1.6100000000000003</v>
      </c>
    </row>
    <row r="325" spans="1:18">
      <c r="A325" s="1">
        <v>40991</v>
      </c>
      <c r="B325">
        <v>5.19</v>
      </c>
      <c r="C325">
        <v>489.05</v>
      </c>
      <c r="D325">
        <v>0.16600000000000001</v>
      </c>
      <c r="E325" s="150">
        <f t="shared" si="26"/>
        <v>6.1823224180579471E-2</v>
      </c>
      <c r="F325">
        <v>1.0521</v>
      </c>
      <c r="G325" s="3">
        <f t="shared" si="24"/>
        <v>2.8249675152798384</v>
      </c>
      <c r="H325" s="150">
        <f t="shared" si="25"/>
        <v>1.7100000000000004</v>
      </c>
      <c r="J325" s="2">
        <f t="shared" si="27"/>
        <v>5.1132587911629178E-4</v>
      </c>
      <c r="K325">
        <v>23255</v>
      </c>
      <c r="L325">
        <v>22668</v>
      </c>
      <c r="N325">
        <v>3.15</v>
      </c>
      <c r="O325">
        <v>6.63</v>
      </c>
      <c r="P325">
        <v>5.19</v>
      </c>
      <c r="Q325">
        <f t="shared" si="28"/>
        <v>1.4399999999999995</v>
      </c>
      <c r="R325">
        <f t="shared" si="29"/>
        <v>1.7100000000000004</v>
      </c>
    </row>
    <row r="326" spans="1:18">
      <c r="A326" s="1">
        <v>40994</v>
      </c>
      <c r="B326">
        <v>5.24</v>
      </c>
      <c r="C326">
        <v>486.3</v>
      </c>
      <c r="D326">
        <v>0.161</v>
      </c>
      <c r="E326" s="150">
        <f t="shared" si="26"/>
        <v>5.8149065227272714E-2</v>
      </c>
      <c r="F326">
        <v>1.0515000000000001</v>
      </c>
      <c r="G326" s="3">
        <f t="shared" ref="G326:G389" si="30">+(K326/L326-1)*36000/330</f>
        <v>2.9113365681517434</v>
      </c>
      <c r="H326" s="150">
        <f t="shared" ref="H326:H389" si="31">+R326</f>
        <v>1.7700000000000005</v>
      </c>
      <c r="J326" s="2">
        <f t="shared" si="27"/>
        <v>-5.6390163267618131E-3</v>
      </c>
      <c r="K326">
        <v>23275</v>
      </c>
      <c r="L326">
        <v>22670</v>
      </c>
      <c r="N326">
        <v>3.21</v>
      </c>
      <c r="O326">
        <v>6.68</v>
      </c>
      <c r="P326">
        <v>5.24</v>
      </c>
      <c r="Q326">
        <f t="shared" si="28"/>
        <v>1.4399999999999995</v>
      </c>
      <c r="R326">
        <f t="shared" si="29"/>
        <v>1.7700000000000005</v>
      </c>
    </row>
    <row r="327" spans="1:18">
      <c r="A327" s="1">
        <v>40995</v>
      </c>
      <c r="B327">
        <v>5.26</v>
      </c>
      <c r="C327">
        <v>486.23</v>
      </c>
      <c r="D327">
        <v>0.1545</v>
      </c>
      <c r="E327" s="150">
        <f t="shared" ref="E327:E390" si="32">+D327*F327/G327</f>
        <v>5.5464007092927661E-2</v>
      </c>
      <c r="F327">
        <v>1.05</v>
      </c>
      <c r="G327" s="3">
        <f t="shared" si="30"/>
        <v>2.924869812024196</v>
      </c>
      <c r="H327" s="150">
        <f t="shared" si="31"/>
        <v>1.8399999999999994</v>
      </c>
      <c r="J327" s="2">
        <f t="shared" ref="J327:J390" si="33">+LN(C327/C326)</f>
        <v>-1.4395442838966235E-4</v>
      </c>
      <c r="K327">
        <v>23285</v>
      </c>
      <c r="L327">
        <v>22677</v>
      </c>
      <c r="N327">
        <v>3.27</v>
      </c>
      <c r="O327">
        <v>6.69</v>
      </c>
      <c r="P327">
        <v>5.26</v>
      </c>
      <c r="Q327">
        <f t="shared" ref="Q327:Q390" si="34">+O327-P327</f>
        <v>1.4300000000000006</v>
      </c>
      <c r="R327">
        <f t="shared" ref="R327:R390" si="35">+N327-Q327</f>
        <v>1.8399999999999994</v>
      </c>
    </row>
    <row r="328" spans="1:18">
      <c r="A328" s="1">
        <v>40996</v>
      </c>
      <c r="B328">
        <v>5.25</v>
      </c>
      <c r="C328">
        <v>489.29</v>
      </c>
      <c r="D328">
        <v>0.156</v>
      </c>
      <c r="E328" s="150">
        <f t="shared" si="32"/>
        <v>5.6571009471493912E-2</v>
      </c>
      <c r="F328">
        <v>1.048</v>
      </c>
      <c r="G328" s="3">
        <f t="shared" si="30"/>
        <v>2.8899608037290103</v>
      </c>
      <c r="H328" s="150">
        <f t="shared" si="31"/>
        <v>1.7799999999999994</v>
      </c>
      <c r="J328" s="2">
        <f t="shared" si="33"/>
        <v>6.2735977453885214E-3</v>
      </c>
      <c r="K328">
        <v>23278</v>
      </c>
      <c r="L328">
        <v>22677.25</v>
      </c>
      <c r="N328">
        <v>3.26</v>
      </c>
      <c r="O328">
        <v>6.73</v>
      </c>
      <c r="P328">
        <v>5.25</v>
      </c>
      <c r="Q328">
        <f t="shared" si="34"/>
        <v>1.4800000000000004</v>
      </c>
      <c r="R328">
        <f t="shared" si="35"/>
        <v>1.7799999999999994</v>
      </c>
    </row>
    <row r="329" spans="1:18">
      <c r="A329" s="1">
        <v>40997</v>
      </c>
      <c r="B329">
        <v>5.27</v>
      </c>
      <c r="C329">
        <v>489.82</v>
      </c>
      <c r="D329">
        <v>0.1565</v>
      </c>
      <c r="E329" s="150">
        <f t="shared" si="32"/>
        <v>5.532032215401806E-2</v>
      </c>
      <c r="F329">
        <v>1.0475000000000001</v>
      </c>
      <c r="G329" s="3">
        <f t="shared" si="30"/>
        <v>2.9633549411297686</v>
      </c>
      <c r="H329" s="150">
        <f t="shared" si="31"/>
        <v>1.7599999999999998</v>
      </c>
      <c r="J329" s="2">
        <f t="shared" si="33"/>
        <v>1.0826159507427489E-3</v>
      </c>
      <c r="K329">
        <v>23293</v>
      </c>
      <c r="L329">
        <v>22677</v>
      </c>
      <c r="N329">
        <v>3.26</v>
      </c>
      <c r="O329">
        <v>6.77</v>
      </c>
      <c r="P329">
        <v>5.27</v>
      </c>
      <c r="Q329">
        <f t="shared" si="34"/>
        <v>1.5</v>
      </c>
      <c r="R329">
        <f t="shared" si="35"/>
        <v>1.7599999999999998</v>
      </c>
    </row>
    <row r="330" spans="1:18">
      <c r="A330" s="1">
        <v>40998</v>
      </c>
      <c r="B330">
        <v>5.3650000000000002</v>
      </c>
      <c r="C330">
        <v>488.35</v>
      </c>
      <c r="D330">
        <v>0.155</v>
      </c>
      <c r="E330" s="150">
        <f t="shared" si="32"/>
        <v>5.3369540313981174E-2</v>
      </c>
      <c r="F330">
        <v>1.0485</v>
      </c>
      <c r="G330" s="3">
        <f t="shared" si="30"/>
        <v>3.0451358404791327</v>
      </c>
      <c r="H330" s="150">
        <f t="shared" si="31"/>
        <v>1.8250000000000002</v>
      </c>
      <c r="J330" s="2">
        <f t="shared" si="33"/>
        <v>-3.0056147839956572E-3</v>
      </c>
      <c r="K330">
        <v>23310</v>
      </c>
      <c r="L330">
        <v>22677</v>
      </c>
      <c r="N330">
        <v>3.25</v>
      </c>
      <c r="O330">
        <v>6.79</v>
      </c>
      <c r="P330">
        <v>5.3650000000000002</v>
      </c>
      <c r="Q330">
        <f t="shared" si="34"/>
        <v>1.4249999999999998</v>
      </c>
      <c r="R330">
        <f t="shared" si="35"/>
        <v>1.8250000000000002</v>
      </c>
    </row>
    <row r="331" spans="1:18">
      <c r="A331" s="1">
        <v>41001</v>
      </c>
      <c r="B331">
        <v>5.4</v>
      </c>
      <c r="C331">
        <v>483.25</v>
      </c>
      <c r="D331">
        <v>0.1565</v>
      </c>
      <c r="E331" s="150">
        <f t="shared" si="32"/>
        <v>5.335293310058592E-2</v>
      </c>
      <c r="F331">
        <v>1.0497000000000001</v>
      </c>
      <c r="G331" s="3">
        <f t="shared" si="30"/>
        <v>3.0790818883431905</v>
      </c>
      <c r="H331" s="150">
        <f t="shared" si="31"/>
        <v>1.8400000000000003</v>
      </c>
      <c r="J331" s="2">
        <f t="shared" si="33"/>
        <v>-1.049824380504576E-2</v>
      </c>
      <c r="K331">
        <v>23315</v>
      </c>
      <c r="L331">
        <v>22675</v>
      </c>
      <c r="N331">
        <v>3.23</v>
      </c>
      <c r="O331">
        <v>6.79</v>
      </c>
      <c r="P331">
        <v>5.4</v>
      </c>
      <c r="Q331">
        <f t="shared" si="34"/>
        <v>1.3899999999999997</v>
      </c>
      <c r="R331">
        <f t="shared" si="35"/>
        <v>1.8400000000000003</v>
      </c>
    </row>
    <row r="332" spans="1:18">
      <c r="A332" s="1">
        <v>41002</v>
      </c>
      <c r="B332">
        <v>5.43</v>
      </c>
      <c r="C332">
        <v>481.55</v>
      </c>
      <c r="D332">
        <v>0.17399999999999999</v>
      </c>
      <c r="E332" s="150">
        <f t="shared" si="32"/>
        <v>5.7329888764350558E-2</v>
      </c>
      <c r="F332">
        <v>1.0497000000000001</v>
      </c>
      <c r="G332" s="3">
        <f t="shared" si="30"/>
        <v>3.1859088502815283</v>
      </c>
      <c r="H332" s="150">
        <f t="shared" si="31"/>
        <v>1.8400000000000003</v>
      </c>
      <c r="J332" s="2">
        <f t="shared" si="33"/>
        <v>-3.5240500815669315E-3</v>
      </c>
      <c r="K332">
        <v>23330</v>
      </c>
      <c r="L332">
        <v>22668</v>
      </c>
      <c r="N332">
        <v>3.22</v>
      </c>
      <c r="O332">
        <v>6.81</v>
      </c>
      <c r="P332">
        <v>5.43</v>
      </c>
      <c r="Q332">
        <f t="shared" si="34"/>
        <v>1.38</v>
      </c>
      <c r="R332">
        <f t="shared" si="35"/>
        <v>1.8400000000000003</v>
      </c>
    </row>
    <row r="333" spans="1:18">
      <c r="A333" s="1">
        <v>41003</v>
      </c>
      <c r="B333">
        <v>5.4</v>
      </c>
      <c r="C333">
        <v>484.04</v>
      </c>
      <c r="D333">
        <v>0.17299999999999999</v>
      </c>
      <c r="E333" s="150">
        <f t="shared" si="32"/>
        <v>5.8032233853846059E-2</v>
      </c>
      <c r="F333">
        <v>1.0497000000000001</v>
      </c>
      <c r="G333" s="3">
        <f t="shared" si="30"/>
        <v>3.1292626173473534</v>
      </c>
      <c r="H333" s="150">
        <f t="shared" si="31"/>
        <v>1.8500000000000005</v>
      </c>
      <c r="J333" s="2">
        <f t="shared" si="33"/>
        <v>5.1574799229783964E-3</v>
      </c>
      <c r="K333">
        <v>23310</v>
      </c>
      <c r="L333">
        <v>22660</v>
      </c>
      <c r="N333">
        <v>3.21</v>
      </c>
      <c r="O333">
        <v>6.76</v>
      </c>
      <c r="P333">
        <v>5.4</v>
      </c>
      <c r="Q333">
        <f t="shared" si="34"/>
        <v>1.3599999999999994</v>
      </c>
      <c r="R333">
        <f t="shared" si="35"/>
        <v>1.8500000000000005</v>
      </c>
    </row>
    <row r="334" spans="1:18">
      <c r="A334" s="1">
        <v>41004</v>
      </c>
      <c r="B334">
        <v>5.39</v>
      </c>
      <c r="C334">
        <v>484.92</v>
      </c>
      <c r="D334">
        <v>0.17299999999999999</v>
      </c>
      <c r="E334" s="150">
        <f t="shared" si="32"/>
        <v>5.5722746344551356E-2</v>
      </c>
      <c r="F334">
        <v>1.0507</v>
      </c>
      <c r="G334" s="3">
        <f t="shared" si="30"/>
        <v>3.2620628365309172</v>
      </c>
      <c r="H334" s="150">
        <f t="shared" si="31"/>
        <v>1.94</v>
      </c>
      <c r="J334" s="2">
        <f t="shared" si="33"/>
        <v>1.8163809485308748E-3</v>
      </c>
      <c r="K334">
        <v>23283</v>
      </c>
      <c r="L334">
        <v>22607</v>
      </c>
      <c r="N334">
        <v>3.31</v>
      </c>
      <c r="O334">
        <v>6.76</v>
      </c>
      <c r="P334">
        <v>5.39</v>
      </c>
      <c r="Q334">
        <f t="shared" si="34"/>
        <v>1.37</v>
      </c>
      <c r="R334">
        <f t="shared" si="35"/>
        <v>1.94</v>
      </c>
    </row>
    <row r="335" spans="1:18">
      <c r="A335" s="1">
        <v>41005</v>
      </c>
      <c r="B335">
        <v>5.39</v>
      </c>
      <c r="C335">
        <v>484.2</v>
      </c>
      <c r="D335">
        <v>0.17299999999999999</v>
      </c>
      <c r="E335" s="150">
        <f t="shared" si="32"/>
        <v>5.5722746344551356E-2</v>
      </c>
      <c r="F335">
        <v>1.0507</v>
      </c>
      <c r="G335" s="3">
        <f t="shared" si="30"/>
        <v>3.2620628365309172</v>
      </c>
      <c r="H335" s="150">
        <f t="shared" si="31"/>
        <v>1.94</v>
      </c>
      <c r="J335" s="2">
        <f t="shared" si="33"/>
        <v>-1.4858843744245515E-3</v>
      </c>
      <c r="K335">
        <v>23283</v>
      </c>
      <c r="L335">
        <v>22607</v>
      </c>
      <c r="N335">
        <v>3.31</v>
      </c>
      <c r="O335">
        <v>6.76</v>
      </c>
      <c r="P335">
        <v>5.39</v>
      </c>
      <c r="Q335">
        <f t="shared" si="34"/>
        <v>1.37</v>
      </c>
      <c r="R335">
        <f t="shared" si="35"/>
        <v>1.94</v>
      </c>
    </row>
    <row r="336" spans="1:18">
      <c r="A336" s="1">
        <v>41008</v>
      </c>
      <c r="B336">
        <v>5.32</v>
      </c>
      <c r="C336">
        <v>485.01</v>
      </c>
      <c r="D336">
        <v>0.17499999999999999</v>
      </c>
      <c r="E336" s="150">
        <f t="shared" si="32"/>
        <v>4.8836221688034073E-2</v>
      </c>
      <c r="F336">
        <v>1.0507</v>
      </c>
      <c r="G336" s="3">
        <f t="shared" si="30"/>
        <v>3.7650844730490833</v>
      </c>
      <c r="H336" s="150">
        <f t="shared" si="31"/>
        <v>2.3200000000000007</v>
      </c>
      <c r="J336" s="2">
        <f t="shared" si="33"/>
        <v>1.6714647776665946E-3</v>
      </c>
      <c r="K336">
        <v>23380</v>
      </c>
      <c r="L336">
        <v>22600</v>
      </c>
      <c r="N336">
        <v>3.27</v>
      </c>
      <c r="O336">
        <v>6.27</v>
      </c>
      <c r="P336">
        <v>5.32</v>
      </c>
      <c r="Q336">
        <f t="shared" si="34"/>
        <v>0.94999999999999929</v>
      </c>
      <c r="R336">
        <f t="shared" si="35"/>
        <v>2.3200000000000007</v>
      </c>
    </row>
    <row r="337" spans="1:18">
      <c r="A337" s="1">
        <v>41009</v>
      </c>
      <c r="B337">
        <v>5.26</v>
      </c>
      <c r="C337">
        <v>489.05</v>
      </c>
      <c r="D337">
        <v>0.16600000000000001</v>
      </c>
      <c r="E337" s="150">
        <f t="shared" si="32"/>
        <v>4.6334893387820618E-2</v>
      </c>
      <c r="F337">
        <v>1.0507</v>
      </c>
      <c r="G337" s="3">
        <f t="shared" si="30"/>
        <v>3.7642516740061445</v>
      </c>
      <c r="H337" s="150">
        <f t="shared" si="31"/>
        <v>2.1199999999999997</v>
      </c>
      <c r="J337" s="2">
        <f t="shared" si="33"/>
        <v>8.2952244548772907E-3</v>
      </c>
      <c r="K337">
        <v>23385</v>
      </c>
      <c r="L337">
        <v>22605</v>
      </c>
      <c r="N337">
        <v>3.28</v>
      </c>
      <c r="O337">
        <v>6.42</v>
      </c>
      <c r="P337">
        <v>5.26</v>
      </c>
      <c r="Q337">
        <f t="shared" si="34"/>
        <v>1.1600000000000001</v>
      </c>
      <c r="R337">
        <f t="shared" si="35"/>
        <v>2.1199999999999997</v>
      </c>
    </row>
    <row r="338" spans="1:18">
      <c r="A338" s="1">
        <v>41010</v>
      </c>
      <c r="B338">
        <v>5.28</v>
      </c>
      <c r="C338">
        <v>486.88</v>
      </c>
      <c r="D338">
        <v>0.16500000000000001</v>
      </c>
      <c r="E338" s="150">
        <f t="shared" si="32"/>
        <v>4.6599567081711944E-2</v>
      </c>
      <c r="F338">
        <v>1.0507</v>
      </c>
      <c r="G338" s="3">
        <f t="shared" si="30"/>
        <v>3.7203242617255454</v>
      </c>
      <c r="H338" s="150">
        <f t="shared" si="31"/>
        <v>2.02</v>
      </c>
      <c r="J338" s="2">
        <f t="shared" si="33"/>
        <v>-4.4470475878410241E-3</v>
      </c>
      <c r="K338">
        <v>23379</v>
      </c>
      <c r="L338">
        <v>22608</v>
      </c>
      <c r="N338">
        <v>3.27</v>
      </c>
      <c r="O338">
        <v>6.53</v>
      </c>
      <c r="P338">
        <v>5.28</v>
      </c>
      <c r="Q338">
        <f t="shared" si="34"/>
        <v>1.25</v>
      </c>
      <c r="R338">
        <f t="shared" si="35"/>
        <v>2.02</v>
      </c>
    </row>
    <row r="339" spans="1:18">
      <c r="A339" s="1">
        <v>41011</v>
      </c>
      <c r="B339">
        <v>5.3</v>
      </c>
      <c r="C339">
        <v>481.89</v>
      </c>
      <c r="D339">
        <v>0.16</v>
      </c>
      <c r="E339" s="150">
        <f t="shared" si="32"/>
        <v>4.5044295145631012E-2</v>
      </c>
      <c r="F339">
        <v>1.0491999999999999</v>
      </c>
      <c r="G339" s="3">
        <f t="shared" si="30"/>
        <v>3.726820443238358</v>
      </c>
      <c r="H339" s="150">
        <f t="shared" si="31"/>
        <v>2.06</v>
      </c>
      <c r="J339" s="2">
        <f t="shared" si="33"/>
        <v>-1.030181391087647E-2</v>
      </c>
      <c r="K339">
        <v>23385</v>
      </c>
      <c r="L339">
        <v>22612.5</v>
      </c>
      <c r="N339">
        <v>3.32</v>
      </c>
      <c r="O339">
        <v>6.56</v>
      </c>
      <c r="P339">
        <v>5.3</v>
      </c>
      <c r="Q339">
        <f t="shared" si="34"/>
        <v>1.2599999999999998</v>
      </c>
      <c r="R339">
        <f t="shared" si="35"/>
        <v>2.06</v>
      </c>
    </row>
    <row r="340" spans="1:18">
      <c r="A340" s="1">
        <v>41012</v>
      </c>
      <c r="B340">
        <v>5.24</v>
      </c>
      <c r="C340">
        <v>484.95</v>
      </c>
      <c r="D340">
        <v>0.156</v>
      </c>
      <c r="E340" s="150">
        <f t="shared" si="32"/>
        <v>4.5185052542305218E-2</v>
      </c>
      <c r="F340">
        <v>1.0487</v>
      </c>
      <c r="G340" s="3">
        <f t="shared" si="30"/>
        <v>3.6206043989177514</v>
      </c>
      <c r="H340" s="150">
        <f t="shared" si="31"/>
        <v>2</v>
      </c>
      <c r="J340" s="2">
        <f t="shared" si="33"/>
        <v>6.3299206017673497E-3</v>
      </c>
      <c r="K340">
        <v>23363.5</v>
      </c>
      <c r="L340">
        <v>22613</v>
      </c>
      <c r="N340">
        <v>3.3</v>
      </c>
      <c r="O340">
        <v>6.54</v>
      </c>
      <c r="P340">
        <v>5.24</v>
      </c>
      <c r="Q340">
        <f t="shared" si="34"/>
        <v>1.2999999999999998</v>
      </c>
      <c r="R340">
        <f t="shared" si="35"/>
        <v>2</v>
      </c>
    </row>
    <row r="341" spans="1:18">
      <c r="A341" s="1">
        <v>41015</v>
      </c>
      <c r="B341">
        <v>5.21</v>
      </c>
      <c r="C341">
        <v>488.75</v>
      </c>
      <c r="D341">
        <v>0.153</v>
      </c>
      <c r="E341" s="150">
        <f t="shared" si="32"/>
        <v>4.5309378714285815E-2</v>
      </c>
      <c r="F341">
        <v>1.0502</v>
      </c>
      <c r="G341" s="3">
        <f t="shared" si="30"/>
        <v>3.5462989023360465</v>
      </c>
      <c r="H341" s="150">
        <f t="shared" si="31"/>
        <v>1.9900000000000002</v>
      </c>
      <c r="J341" s="2">
        <f t="shared" si="33"/>
        <v>7.8053184600236757E-3</v>
      </c>
      <c r="K341">
        <v>23345</v>
      </c>
      <c r="L341">
        <v>22610</v>
      </c>
      <c r="N341">
        <v>3.34</v>
      </c>
      <c r="O341">
        <v>6.56</v>
      </c>
      <c r="P341">
        <v>5.21</v>
      </c>
      <c r="Q341">
        <f t="shared" si="34"/>
        <v>1.3499999999999996</v>
      </c>
      <c r="R341">
        <f t="shared" si="35"/>
        <v>1.9900000000000002</v>
      </c>
    </row>
    <row r="342" spans="1:18">
      <c r="A342" s="1">
        <v>41016</v>
      </c>
      <c r="B342">
        <v>5.23</v>
      </c>
      <c r="C342">
        <v>484.45</v>
      </c>
      <c r="D342">
        <v>0.152</v>
      </c>
      <c r="E342" s="150">
        <f t="shared" si="32"/>
        <v>4.4510560433962273E-2</v>
      </c>
      <c r="F342">
        <v>1.0482</v>
      </c>
      <c r="G342" s="3">
        <f t="shared" si="30"/>
        <v>3.5795190724768182</v>
      </c>
      <c r="H342" s="150">
        <f t="shared" si="31"/>
        <v>2.0100000000000002</v>
      </c>
      <c r="J342" s="2">
        <f t="shared" si="33"/>
        <v>-8.836884468562383E-3</v>
      </c>
      <c r="K342">
        <v>23355.5</v>
      </c>
      <c r="L342">
        <v>22613.5</v>
      </c>
      <c r="N342">
        <v>3.31</v>
      </c>
      <c r="O342">
        <v>6.53</v>
      </c>
      <c r="P342">
        <v>5.23</v>
      </c>
      <c r="Q342">
        <f t="shared" si="34"/>
        <v>1.2999999999999998</v>
      </c>
      <c r="R342">
        <f t="shared" si="35"/>
        <v>2.0100000000000002</v>
      </c>
    </row>
    <row r="343" spans="1:18">
      <c r="A343" s="1">
        <v>41017</v>
      </c>
      <c r="B343">
        <v>5.17</v>
      </c>
      <c r="C343">
        <v>488.66</v>
      </c>
      <c r="D343">
        <v>0.151</v>
      </c>
      <c r="E343" s="150">
        <f t="shared" si="32"/>
        <v>4.649706017494102E-2</v>
      </c>
      <c r="F343">
        <v>1.0471999999999999</v>
      </c>
      <c r="G343" s="3">
        <f t="shared" si="30"/>
        <v>3.4007999517616931</v>
      </c>
      <c r="H343" s="150">
        <f t="shared" si="31"/>
        <v>1.9099999999999997</v>
      </c>
      <c r="J343" s="2">
        <f t="shared" si="33"/>
        <v>8.6527242896112747E-3</v>
      </c>
      <c r="K343">
        <v>23320</v>
      </c>
      <c r="L343">
        <v>22615</v>
      </c>
      <c r="N343">
        <v>3.28</v>
      </c>
      <c r="O343">
        <v>6.54</v>
      </c>
      <c r="P343">
        <v>5.17</v>
      </c>
      <c r="Q343">
        <f t="shared" si="34"/>
        <v>1.37</v>
      </c>
      <c r="R343">
        <f t="shared" si="35"/>
        <v>1.9099999999999997</v>
      </c>
    </row>
    <row r="344" spans="1:18">
      <c r="A344" s="1">
        <v>41018</v>
      </c>
      <c r="B344">
        <v>5.18</v>
      </c>
      <c r="C344">
        <v>488.29</v>
      </c>
      <c r="D344">
        <v>0.14699999999999999</v>
      </c>
      <c r="E344" s="150">
        <f t="shared" si="32"/>
        <v>4.4771317593268023E-2</v>
      </c>
      <c r="F344">
        <v>1.0471999999999999</v>
      </c>
      <c r="G344" s="3">
        <f t="shared" si="30"/>
        <v>3.4383263275491966</v>
      </c>
      <c r="H344" s="150">
        <f t="shared" si="31"/>
        <v>1.9699999999999998</v>
      </c>
      <c r="J344" s="2">
        <f t="shared" si="33"/>
        <v>-7.5745947630991625E-4</v>
      </c>
      <c r="K344">
        <v>23335</v>
      </c>
      <c r="L344">
        <v>22622</v>
      </c>
      <c r="N344">
        <v>3.33</v>
      </c>
      <c r="O344">
        <v>6.54</v>
      </c>
      <c r="P344">
        <v>5.18</v>
      </c>
      <c r="Q344">
        <f t="shared" si="34"/>
        <v>1.3600000000000003</v>
      </c>
      <c r="R344">
        <f t="shared" si="35"/>
        <v>1.9699999999999998</v>
      </c>
    </row>
    <row r="345" spans="1:18">
      <c r="A345" s="1">
        <v>41019</v>
      </c>
      <c r="B345">
        <v>5.23</v>
      </c>
      <c r="C345">
        <v>486.25</v>
      </c>
      <c r="D345">
        <v>0.15</v>
      </c>
      <c r="E345" s="150">
        <f t="shared" si="32"/>
        <v>4.433481530612237E-2</v>
      </c>
      <c r="F345">
        <v>1.0477000000000001</v>
      </c>
      <c r="G345" s="3">
        <f t="shared" si="30"/>
        <v>3.5447311309380343</v>
      </c>
      <c r="H345" s="150">
        <f t="shared" si="31"/>
        <v>2.0800000000000005</v>
      </c>
      <c r="J345" s="2">
        <f t="shared" si="33"/>
        <v>-4.1865967116583771E-3</v>
      </c>
      <c r="K345">
        <v>23355</v>
      </c>
      <c r="L345">
        <v>22620</v>
      </c>
      <c r="N345">
        <v>3.36</v>
      </c>
      <c r="O345">
        <v>6.51</v>
      </c>
      <c r="P345">
        <v>5.23</v>
      </c>
      <c r="Q345">
        <f t="shared" si="34"/>
        <v>1.2799999999999994</v>
      </c>
      <c r="R345">
        <f t="shared" si="35"/>
        <v>2.0800000000000005</v>
      </c>
    </row>
    <row r="346" spans="1:18">
      <c r="A346" s="1">
        <v>41022</v>
      </c>
      <c r="B346">
        <v>5.21</v>
      </c>
      <c r="C346">
        <v>488.6</v>
      </c>
      <c r="D346">
        <v>0.14499999999999999</v>
      </c>
      <c r="E346" s="150">
        <f t="shared" si="32"/>
        <v>4.2672394514171062E-2</v>
      </c>
      <c r="F346">
        <v>1.0477000000000001</v>
      </c>
      <c r="G346" s="3">
        <f t="shared" si="30"/>
        <v>3.5600650427420968</v>
      </c>
      <c r="H346" s="150">
        <f t="shared" si="31"/>
        <v>2.09</v>
      </c>
      <c r="J346" s="2">
        <f t="shared" si="33"/>
        <v>4.8212638909840349E-3</v>
      </c>
      <c r="K346">
        <v>23352.5</v>
      </c>
      <c r="L346">
        <v>22614.5</v>
      </c>
      <c r="N346">
        <v>3.38</v>
      </c>
      <c r="O346">
        <v>6.5</v>
      </c>
      <c r="P346">
        <v>5.21</v>
      </c>
      <c r="Q346">
        <f t="shared" si="34"/>
        <v>1.29</v>
      </c>
      <c r="R346">
        <f t="shared" si="35"/>
        <v>2.09</v>
      </c>
    </row>
    <row r="347" spans="1:18">
      <c r="A347" s="1">
        <v>41023</v>
      </c>
      <c r="B347">
        <v>5.23</v>
      </c>
      <c r="C347">
        <v>487.75</v>
      </c>
      <c r="D347">
        <v>0.15049999999999999</v>
      </c>
      <c r="E347" s="150">
        <f t="shared" si="32"/>
        <v>4.3553310999972353E-2</v>
      </c>
      <c r="F347">
        <v>1.0477000000000001</v>
      </c>
      <c r="G347" s="3">
        <f t="shared" si="30"/>
        <v>3.6203642473955679</v>
      </c>
      <c r="H347" s="150">
        <f t="shared" si="31"/>
        <v>2.0900000000000003</v>
      </c>
      <c r="J347" s="2">
        <f t="shared" si="33"/>
        <v>-1.7411793204195536E-3</v>
      </c>
      <c r="K347">
        <v>23365</v>
      </c>
      <c r="L347">
        <v>22614.5</v>
      </c>
      <c r="N347">
        <v>3.39</v>
      </c>
      <c r="O347">
        <v>6.53</v>
      </c>
      <c r="P347">
        <v>5.23</v>
      </c>
      <c r="Q347">
        <f t="shared" si="34"/>
        <v>1.2999999999999998</v>
      </c>
      <c r="R347">
        <f t="shared" si="35"/>
        <v>2.0900000000000003</v>
      </c>
    </row>
    <row r="348" spans="1:18">
      <c r="A348" s="1">
        <v>41024</v>
      </c>
      <c r="B348">
        <v>5.23</v>
      </c>
      <c r="C348">
        <v>486.45</v>
      </c>
      <c r="D348">
        <v>0.151</v>
      </c>
      <c r="E348" s="150">
        <f t="shared" si="32"/>
        <v>4.4656033276112547E-2</v>
      </c>
      <c r="F348">
        <v>1.0471999999999999</v>
      </c>
      <c r="G348" s="3">
        <f t="shared" si="30"/>
        <v>3.5410041689615439</v>
      </c>
      <c r="H348" s="150">
        <f t="shared" si="31"/>
        <v>2.1400000000000006</v>
      </c>
      <c r="J348" s="2">
        <f t="shared" si="33"/>
        <v>-2.6688580817839846E-3</v>
      </c>
      <c r="K348">
        <v>23347</v>
      </c>
      <c r="L348">
        <v>22613</v>
      </c>
      <c r="N348">
        <v>3.46</v>
      </c>
      <c r="O348">
        <v>6.55</v>
      </c>
      <c r="P348">
        <v>5.23</v>
      </c>
      <c r="Q348">
        <f t="shared" si="34"/>
        <v>1.3199999999999994</v>
      </c>
      <c r="R348">
        <f t="shared" si="35"/>
        <v>2.1400000000000006</v>
      </c>
    </row>
    <row r="349" spans="1:18">
      <c r="A349" s="1">
        <v>41025</v>
      </c>
      <c r="B349">
        <v>5.22</v>
      </c>
      <c r="C349">
        <v>485.1</v>
      </c>
      <c r="D349">
        <v>0.153</v>
      </c>
      <c r="E349" s="150">
        <f t="shared" si="32"/>
        <v>4.7404036304068552E-2</v>
      </c>
      <c r="F349">
        <v>1.0471999999999999</v>
      </c>
      <c r="G349" s="3">
        <f t="shared" si="30"/>
        <v>3.3799147180690317</v>
      </c>
      <c r="H349" s="150">
        <f t="shared" si="31"/>
        <v>2.13</v>
      </c>
      <c r="J349" s="2">
        <f t="shared" si="33"/>
        <v>-2.7790661702657648E-3</v>
      </c>
      <c r="K349">
        <v>23310</v>
      </c>
      <c r="L349">
        <v>22609.5</v>
      </c>
      <c r="N349">
        <v>3.46</v>
      </c>
      <c r="O349">
        <v>6.55</v>
      </c>
      <c r="P349">
        <v>5.22</v>
      </c>
      <c r="Q349">
        <f t="shared" si="34"/>
        <v>1.33</v>
      </c>
      <c r="R349">
        <f t="shared" si="35"/>
        <v>2.13</v>
      </c>
    </row>
    <row r="350" spans="1:18">
      <c r="A350" s="1">
        <v>41026</v>
      </c>
      <c r="B350">
        <v>5.23</v>
      </c>
      <c r="C350">
        <v>483.35</v>
      </c>
      <c r="D350">
        <v>0.14799999999999999</v>
      </c>
      <c r="E350" s="150">
        <f t="shared" si="32"/>
        <v>4.461396825925918E-2</v>
      </c>
      <c r="F350">
        <v>1.0471999999999999</v>
      </c>
      <c r="G350" s="3">
        <f t="shared" si="30"/>
        <v>3.4739254553496095</v>
      </c>
      <c r="H350" s="150">
        <f t="shared" si="31"/>
        <v>2.1800000000000006</v>
      </c>
      <c r="J350" s="2">
        <f t="shared" si="33"/>
        <v>-3.6140263405564305E-3</v>
      </c>
      <c r="K350">
        <v>23330</v>
      </c>
      <c r="L350">
        <v>22610</v>
      </c>
      <c r="N350">
        <v>3.5</v>
      </c>
      <c r="O350">
        <v>6.55</v>
      </c>
      <c r="P350">
        <v>5.23</v>
      </c>
      <c r="Q350">
        <f t="shared" si="34"/>
        <v>1.3199999999999994</v>
      </c>
      <c r="R350">
        <f t="shared" si="35"/>
        <v>2.1800000000000006</v>
      </c>
    </row>
    <row r="351" spans="1:18">
      <c r="A351" s="1">
        <v>41029</v>
      </c>
      <c r="B351">
        <v>5.2</v>
      </c>
      <c r="C351">
        <v>485.05</v>
      </c>
      <c r="D351">
        <v>0.14799999999999999</v>
      </c>
      <c r="E351" s="150">
        <f t="shared" si="32"/>
        <v>4.5098543728654912E-2</v>
      </c>
      <c r="F351">
        <v>1.0471999999999999</v>
      </c>
      <c r="G351" s="3">
        <f t="shared" si="30"/>
        <v>3.4365987720690976</v>
      </c>
      <c r="H351" s="150">
        <f t="shared" si="31"/>
        <v>2.2200000000000002</v>
      </c>
      <c r="J351" s="2">
        <f t="shared" si="33"/>
        <v>3.5109494966781311E-3</v>
      </c>
      <c r="K351">
        <v>23330</v>
      </c>
      <c r="L351">
        <v>22617.5</v>
      </c>
      <c r="N351">
        <v>3.52</v>
      </c>
      <c r="O351">
        <v>6.5</v>
      </c>
      <c r="P351">
        <v>5.2</v>
      </c>
      <c r="Q351">
        <f t="shared" si="34"/>
        <v>1.2999999999999998</v>
      </c>
      <c r="R351">
        <f t="shared" si="35"/>
        <v>2.2200000000000002</v>
      </c>
    </row>
    <row r="352" spans="1:18">
      <c r="A352" s="1">
        <v>41030</v>
      </c>
      <c r="B352">
        <v>5.2</v>
      </c>
      <c r="C352">
        <v>485</v>
      </c>
      <c r="D352">
        <v>0.155</v>
      </c>
      <c r="E352" s="150">
        <f t="shared" si="32"/>
        <v>4.7231582959064274E-2</v>
      </c>
      <c r="F352">
        <v>1.0471999999999999</v>
      </c>
      <c r="G352" s="3">
        <f t="shared" si="30"/>
        <v>3.4365987720690976</v>
      </c>
      <c r="H352" s="150">
        <f t="shared" si="31"/>
        <v>2.2200000000000002</v>
      </c>
      <c r="J352" s="2">
        <f t="shared" si="33"/>
        <v>-1.0308746980933046E-4</v>
      </c>
      <c r="K352">
        <v>23330</v>
      </c>
      <c r="L352">
        <v>22617.5</v>
      </c>
      <c r="N352">
        <v>3.52</v>
      </c>
      <c r="O352">
        <v>6.5</v>
      </c>
      <c r="P352">
        <v>5.2</v>
      </c>
      <c r="Q352">
        <f t="shared" si="34"/>
        <v>1.2999999999999998</v>
      </c>
      <c r="R352">
        <f t="shared" si="35"/>
        <v>2.2200000000000002</v>
      </c>
    </row>
    <row r="353" spans="1:18">
      <c r="A353" s="1">
        <v>41031</v>
      </c>
      <c r="B353">
        <v>5.15</v>
      </c>
      <c r="C353">
        <v>484.31</v>
      </c>
      <c r="D353">
        <v>0.155</v>
      </c>
      <c r="E353" s="150">
        <f t="shared" si="32"/>
        <v>4.5704304130434692E-2</v>
      </c>
      <c r="F353">
        <v>1.0471999999999999</v>
      </c>
      <c r="G353" s="3">
        <f t="shared" si="30"/>
        <v>3.5514379463424119</v>
      </c>
      <c r="H353" s="150">
        <f t="shared" si="31"/>
        <v>2.1300000000000003</v>
      </c>
      <c r="J353" s="2">
        <f t="shared" si="33"/>
        <v>-1.4236933830186751E-3</v>
      </c>
      <c r="K353">
        <v>23344</v>
      </c>
      <c r="L353">
        <v>22608</v>
      </c>
      <c r="N353">
        <v>3.53</v>
      </c>
      <c r="O353">
        <v>6.55</v>
      </c>
      <c r="P353">
        <v>5.15</v>
      </c>
      <c r="Q353">
        <f t="shared" si="34"/>
        <v>1.3999999999999995</v>
      </c>
      <c r="R353">
        <f t="shared" si="35"/>
        <v>2.1300000000000003</v>
      </c>
    </row>
    <row r="354" spans="1:18">
      <c r="A354" s="1">
        <v>41032</v>
      </c>
      <c r="B354">
        <v>5.16</v>
      </c>
      <c r="C354">
        <v>482.15</v>
      </c>
      <c r="D354">
        <v>0.15</v>
      </c>
      <c r="E354" s="150">
        <f t="shared" si="32"/>
        <v>4.4608749624060001E-2</v>
      </c>
      <c r="F354">
        <v>1.0491999999999999</v>
      </c>
      <c r="G354" s="3">
        <f t="shared" si="30"/>
        <v>3.5280074273840691</v>
      </c>
      <c r="H354" s="150">
        <f t="shared" si="31"/>
        <v>2.16</v>
      </c>
      <c r="J354" s="2">
        <f t="shared" si="33"/>
        <v>-4.4699285980711852E-3</v>
      </c>
      <c r="K354">
        <v>23350.5</v>
      </c>
      <c r="L354">
        <v>22619</v>
      </c>
      <c r="N354">
        <v>3.55</v>
      </c>
      <c r="O354">
        <v>6.55</v>
      </c>
      <c r="P354">
        <v>5.16</v>
      </c>
      <c r="Q354">
        <f t="shared" si="34"/>
        <v>1.3899999999999997</v>
      </c>
      <c r="R354">
        <f t="shared" si="35"/>
        <v>2.16</v>
      </c>
    </row>
    <row r="355" spans="1:18">
      <c r="A355" s="1">
        <v>41033</v>
      </c>
      <c r="B355">
        <v>5.12</v>
      </c>
      <c r="C355">
        <v>483.24</v>
      </c>
      <c r="D355">
        <v>0.153</v>
      </c>
      <c r="E355" s="150">
        <f t="shared" si="32"/>
        <v>4.6878769516901349E-2</v>
      </c>
      <c r="F355">
        <v>1.0491999999999999</v>
      </c>
      <c r="G355" s="3">
        <f t="shared" si="30"/>
        <v>3.4243134291766015</v>
      </c>
      <c r="H355" s="150">
        <f t="shared" si="31"/>
        <v>2.08</v>
      </c>
      <c r="J355" s="2">
        <f t="shared" si="33"/>
        <v>2.2581556949696551E-3</v>
      </c>
      <c r="K355">
        <v>23329</v>
      </c>
      <c r="L355">
        <v>22619</v>
      </c>
      <c r="N355">
        <v>3.51</v>
      </c>
      <c r="O355">
        <v>6.55</v>
      </c>
      <c r="P355">
        <v>5.12</v>
      </c>
      <c r="Q355">
        <f t="shared" si="34"/>
        <v>1.4299999999999997</v>
      </c>
      <c r="R355">
        <f t="shared" si="35"/>
        <v>2.08</v>
      </c>
    </row>
    <row r="356" spans="1:18">
      <c r="A356" s="1">
        <v>41036</v>
      </c>
      <c r="B356">
        <v>5.17</v>
      </c>
      <c r="C356">
        <v>482.22</v>
      </c>
      <c r="D356">
        <v>0.1575</v>
      </c>
      <c r="E356" s="150">
        <f t="shared" si="32"/>
        <v>4.8681752929687468E-2</v>
      </c>
      <c r="F356">
        <v>1.0491999999999999</v>
      </c>
      <c r="G356" s="3">
        <f t="shared" si="30"/>
        <v>3.3944751381215488</v>
      </c>
      <c r="H356" s="150">
        <f t="shared" si="31"/>
        <v>2.11</v>
      </c>
      <c r="J356" s="2">
        <f t="shared" si="33"/>
        <v>-2.1129831986809603E-3</v>
      </c>
      <c r="K356">
        <v>23329</v>
      </c>
      <c r="L356">
        <v>22625</v>
      </c>
      <c r="N356">
        <v>3.53</v>
      </c>
      <c r="O356">
        <v>6.59</v>
      </c>
      <c r="P356">
        <v>5.17</v>
      </c>
      <c r="Q356">
        <f t="shared" si="34"/>
        <v>1.42</v>
      </c>
      <c r="R356">
        <f t="shared" si="35"/>
        <v>2.11</v>
      </c>
    </row>
    <row r="357" spans="1:18">
      <c r="A357" s="1">
        <v>41037</v>
      </c>
      <c r="B357">
        <v>5.1349999999999998</v>
      </c>
      <c r="C357">
        <v>485.67</v>
      </c>
      <c r="D357">
        <v>0.1615</v>
      </c>
      <c r="E357" s="150">
        <f t="shared" si="32"/>
        <v>5.2246834295061627E-2</v>
      </c>
      <c r="F357">
        <v>1.0491999999999999</v>
      </c>
      <c r="G357" s="3">
        <f t="shared" si="30"/>
        <v>3.2431783147484592</v>
      </c>
      <c r="H357" s="150">
        <f t="shared" si="31"/>
        <v>2.1249999999999996</v>
      </c>
      <c r="J357" s="2">
        <f t="shared" si="33"/>
        <v>7.1289394688421074E-3</v>
      </c>
      <c r="K357">
        <v>23380</v>
      </c>
      <c r="L357">
        <v>22705</v>
      </c>
      <c r="N357">
        <v>3.56</v>
      </c>
      <c r="O357">
        <v>6.57</v>
      </c>
      <c r="P357">
        <v>5.1349999999999998</v>
      </c>
      <c r="Q357">
        <f t="shared" si="34"/>
        <v>1.4350000000000005</v>
      </c>
      <c r="R357">
        <f t="shared" si="35"/>
        <v>2.1249999999999996</v>
      </c>
    </row>
    <row r="358" spans="1:18">
      <c r="A358" s="1">
        <v>41038</v>
      </c>
      <c r="B358">
        <v>5.14</v>
      </c>
      <c r="C358">
        <v>488.32</v>
      </c>
      <c r="D358">
        <v>0.1605</v>
      </c>
      <c r="E358" s="150">
        <f t="shared" si="32"/>
        <v>5.3405442314635565E-2</v>
      </c>
      <c r="F358">
        <v>1.0527</v>
      </c>
      <c r="G358" s="3">
        <f t="shared" si="30"/>
        <v>3.1636916141353182</v>
      </c>
      <c r="H358" s="150">
        <f t="shared" si="31"/>
        <v>2.4199999999999995</v>
      </c>
      <c r="J358" s="2">
        <f t="shared" si="33"/>
        <v>5.4415477345133795E-3</v>
      </c>
      <c r="K358">
        <v>23365</v>
      </c>
      <c r="L358">
        <v>22706.5</v>
      </c>
      <c r="N358">
        <v>3.57</v>
      </c>
      <c r="O358">
        <v>6.29</v>
      </c>
      <c r="P358">
        <v>5.14</v>
      </c>
      <c r="Q358">
        <f t="shared" si="34"/>
        <v>1.1500000000000004</v>
      </c>
      <c r="R358">
        <f t="shared" si="35"/>
        <v>2.4199999999999995</v>
      </c>
    </row>
    <row r="359" spans="1:18">
      <c r="A359" s="1">
        <v>41039</v>
      </c>
      <c r="B359">
        <v>5.14</v>
      </c>
      <c r="C359">
        <v>486.25</v>
      </c>
      <c r="D359">
        <v>0.16200000000000001</v>
      </c>
      <c r="E359" s="150">
        <f t="shared" si="32"/>
        <v>5.4085537334600614E-2</v>
      </c>
      <c r="F359">
        <v>1.0547</v>
      </c>
      <c r="G359" s="3">
        <f t="shared" si="30"/>
        <v>3.1590959139957242</v>
      </c>
      <c r="H359" s="150">
        <f t="shared" si="31"/>
        <v>2.3399999999999994</v>
      </c>
      <c r="J359" s="2">
        <f t="shared" si="33"/>
        <v>-4.2480337233813765E-3</v>
      </c>
      <c r="K359">
        <v>23362.5</v>
      </c>
      <c r="L359">
        <v>22705</v>
      </c>
      <c r="N359">
        <v>3.64</v>
      </c>
      <c r="O359">
        <v>6.44</v>
      </c>
      <c r="P359">
        <v>5.14</v>
      </c>
      <c r="Q359">
        <f t="shared" si="34"/>
        <v>1.3000000000000007</v>
      </c>
      <c r="R359">
        <f t="shared" si="35"/>
        <v>2.3399999999999994</v>
      </c>
    </row>
    <row r="360" spans="1:18">
      <c r="A360" s="1">
        <v>41040</v>
      </c>
      <c r="B360">
        <v>5.14</v>
      </c>
      <c r="C360">
        <v>487</v>
      </c>
      <c r="D360">
        <v>0.16500000000000001</v>
      </c>
      <c r="E360" s="150">
        <f t="shared" si="32"/>
        <v>5.5164301952054996E-2</v>
      </c>
      <c r="F360">
        <v>1.0557000000000001</v>
      </c>
      <c r="G360" s="3">
        <f t="shared" si="30"/>
        <v>3.1576670751928373</v>
      </c>
      <c r="H360" s="150">
        <f t="shared" si="31"/>
        <v>2.2099999999999995</v>
      </c>
      <c r="J360" s="2">
        <f t="shared" si="33"/>
        <v>1.5412281499338238E-3</v>
      </c>
      <c r="K360">
        <v>23355</v>
      </c>
      <c r="L360">
        <v>22698</v>
      </c>
      <c r="N360">
        <v>3.69</v>
      </c>
      <c r="O360">
        <v>6.62</v>
      </c>
      <c r="P360">
        <v>5.14</v>
      </c>
      <c r="Q360">
        <f t="shared" si="34"/>
        <v>1.4800000000000004</v>
      </c>
      <c r="R360">
        <f t="shared" si="35"/>
        <v>2.2099999999999995</v>
      </c>
    </row>
    <row r="361" spans="1:18">
      <c r="A361" s="1">
        <v>41043</v>
      </c>
      <c r="B361">
        <v>5.07</v>
      </c>
      <c r="C361">
        <v>492.41</v>
      </c>
      <c r="D361">
        <v>0.16650000000000001</v>
      </c>
      <c r="E361" s="150">
        <f t="shared" si="32"/>
        <v>5.8400190369028507E-2</v>
      </c>
      <c r="F361">
        <v>1.0589500000000001</v>
      </c>
      <c r="G361" s="3">
        <f t="shared" si="30"/>
        <v>3.0190856208836196</v>
      </c>
      <c r="H361" s="150">
        <f t="shared" si="31"/>
        <v>2.1800000000000006</v>
      </c>
      <c r="J361" s="2">
        <f t="shared" si="33"/>
        <v>1.1047579713610133E-2</v>
      </c>
      <c r="K361">
        <v>23320</v>
      </c>
      <c r="L361">
        <v>22692</v>
      </c>
      <c r="N361">
        <v>3.7</v>
      </c>
      <c r="O361">
        <v>6.59</v>
      </c>
      <c r="P361">
        <v>5.07</v>
      </c>
      <c r="Q361">
        <f t="shared" si="34"/>
        <v>1.5199999999999996</v>
      </c>
      <c r="R361">
        <f t="shared" si="35"/>
        <v>2.1800000000000006</v>
      </c>
    </row>
    <row r="362" spans="1:18">
      <c r="A362" s="1">
        <v>41044</v>
      </c>
      <c r="B362">
        <v>4.99</v>
      </c>
      <c r="C362">
        <v>499.35</v>
      </c>
      <c r="D362">
        <v>0.16800000000000001</v>
      </c>
      <c r="E362" s="150">
        <f t="shared" si="32"/>
        <v>5.9835477314516182E-2</v>
      </c>
      <c r="F362">
        <v>1.06145</v>
      </c>
      <c r="G362" s="3">
        <f t="shared" si="30"/>
        <v>2.9802319293396597</v>
      </c>
      <c r="H362" s="150">
        <f t="shared" si="31"/>
        <v>2.1700000000000004</v>
      </c>
      <c r="J362" s="2">
        <f t="shared" si="33"/>
        <v>1.3995549892943633E-2</v>
      </c>
      <c r="K362">
        <v>23315</v>
      </c>
      <c r="L362">
        <v>22695</v>
      </c>
      <c r="N362">
        <v>3.77</v>
      </c>
      <c r="O362">
        <v>6.59</v>
      </c>
      <c r="P362">
        <v>4.99</v>
      </c>
      <c r="Q362">
        <f t="shared" si="34"/>
        <v>1.5999999999999996</v>
      </c>
      <c r="R362">
        <f t="shared" si="35"/>
        <v>2.1700000000000004</v>
      </c>
    </row>
    <row r="363" spans="1:18">
      <c r="A363" s="1">
        <v>41045</v>
      </c>
      <c r="B363">
        <v>4.8600000000000003</v>
      </c>
      <c r="C363">
        <v>500.89</v>
      </c>
      <c r="D363">
        <v>0.17130000000000001</v>
      </c>
      <c r="E363" s="150">
        <f t="shared" si="32"/>
        <v>6.2785947579022436E-2</v>
      </c>
      <c r="F363">
        <v>1.06795</v>
      </c>
      <c r="G363" s="3">
        <f t="shared" si="30"/>
        <v>2.913706682052569</v>
      </c>
      <c r="H363" s="150">
        <f t="shared" si="31"/>
        <v>2.0300000000000007</v>
      </c>
      <c r="J363" s="2">
        <f t="shared" si="33"/>
        <v>3.0792634104592374E-3</v>
      </c>
      <c r="K363">
        <v>23295</v>
      </c>
      <c r="L363">
        <v>22689</v>
      </c>
      <c r="N363">
        <v>3.77</v>
      </c>
      <c r="O363">
        <v>6.6</v>
      </c>
      <c r="P363">
        <v>4.8600000000000003</v>
      </c>
      <c r="Q363">
        <f t="shared" si="34"/>
        <v>1.7399999999999993</v>
      </c>
      <c r="R363">
        <f t="shared" si="35"/>
        <v>2.0300000000000007</v>
      </c>
    </row>
    <row r="364" spans="1:18">
      <c r="A364" s="1">
        <v>41046</v>
      </c>
      <c r="B364">
        <v>4.84</v>
      </c>
      <c r="C364">
        <v>504.75</v>
      </c>
      <c r="D364">
        <v>0.17599999999999999</v>
      </c>
      <c r="E364" s="150">
        <f t="shared" si="32"/>
        <v>6.243388101810457E-2</v>
      </c>
      <c r="F364">
        <v>1.06795</v>
      </c>
      <c r="G364" s="3">
        <f t="shared" si="30"/>
        <v>3.0105320530289572</v>
      </c>
      <c r="H364" s="150">
        <f t="shared" si="31"/>
        <v>2.0300000000000002</v>
      </c>
      <c r="J364" s="2">
        <f t="shared" si="33"/>
        <v>7.6767410933440304E-3</v>
      </c>
      <c r="K364">
        <v>23310</v>
      </c>
      <c r="L364">
        <v>22684</v>
      </c>
      <c r="N364">
        <v>3.79</v>
      </c>
      <c r="O364">
        <v>6.6</v>
      </c>
      <c r="P364">
        <v>4.84</v>
      </c>
      <c r="Q364">
        <f t="shared" si="34"/>
        <v>1.7599999999999998</v>
      </c>
      <c r="R364">
        <f t="shared" si="35"/>
        <v>2.0300000000000002</v>
      </c>
    </row>
    <row r="365" spans="1:18">
      <c r="A365" s="1">
        <v>41047</v>
      </c>
      <c r="B365">
        <v>4.84</v>
      </c>
      <c r="C365">
        <v>506.11</v>
      </c>
      <c r="D365">
        <v>0.17949999999999999</v>
      </c>
      <c r="E365" s="150">
        <f t="shared" si="32"/>
        <v>6.2820676452756005E-2</v>
      </c>
      <c r="F365">
        <v>1.0689500000000001</v>
      </c>
      <c r="G365" s="3">
        <f t="shared" si="30"/>
        <v>3.054353054353049</v>
      </c>
      <c r="H365" s="150">
        <f t="shared" si="31"/>
        <v>2.0699999999999998</v>
      </c>
      <c r="J365" s="2">
        <f t="shared" si="33"/>
        <v>2.6907797728009304E-3</v>
      </c>
      <c r="K365">
        <v>23315</v>
      </c>
      <c r="L365">
        <v>22680</v>
      </c>
      <c r="N365">
        <v>3.82</v>
      </c>
      <c r="O365">
        <v>6.59</v>
      </c>
      <c r="P365">
        <v>4.84</v>
      </c>
      <c r="Q365">
        <f t="shared" si="34"/>
        <v>1.75</v>
      </c>
      <c r="R365">
        <f t="shared" si="35"/>
        <v>2.0699999999999998</v>
      </c>
    </row>
    <row r="366" spans="1:18">
      <c r="A366" s="1">
        <v>41050</v>
      </c>
      <c r="B366">
        <v>4.84</v>
      </c>
      <c r="C366">
        <v>505.83</v>
      </c>
      <c r="D366">
        <v>0.17749999999999999</v>
      </c>
      <c r="E366" s="150">
        <f t="shared" si="32"/>
        <v>6.2135253070866245E-2</v>
      </c>
      <c r="F366">
        <v>1.0691999999999999</v>
      </c>
      <c r="G366" s="3">
        <f t="shared" si="30"/>
        <v>3.054353054353049</v>
      </c>
      <c r="H366" s="150">
        <f t="shared" si="31"/>
        <v>2.0699999999999998</v>
      </c>
      <c r="J366" s="2">
        <f t="shared" si="33"/>
        <v>-5.533925077488563E-4</v>
      </c>
      <c r="K366">
        <v>23315</v>
      </c>
      <c r="L366">
        <v>22680</v>
      </c>
      <c r="N366">
        <v>3.82</v>
      </c>
      <c r="O366">
        <v>6.59</v>
      </c>
      <c r="P366">
        <v>4.84</v>
      </c>
      <c r="Q366">
        <f t="shared" si="34"/>
        <v>1.75</v>
      </c>
      <c r="R366">
        <f t="shared" si="35"/>
        <v>2.0699999999999998</v>
      </c>
    </row>
    <row r="367" spans="1:18">
      <c r="A367" s="1">
        <v>41051</v>
      </c>
      <c r="B367">
        <v>4.8899999999999997</v>
      </c>
      <c r="C367">
        <v>505.63</v>
      </c>
      <c r="D367">
        <v>0.17749999999999999</v>
      </c>
      <c r="E367" s="150">
        <f t="shared" si="32"/>
        <v>5.9869720823217197E-2</v>
      </c>
      <c r="F367">
        <v>1.0691999999999999</v>
      </c>
      <c r="G367" s="3">
        <f t="shared" si="30"/>
        <v>3.169932937559365</v>
      </c>
      <c r="H367" s="150">
        <f t="shared" si="31"/>
        <v>2.14</v>
      </c>
      <c r="J367" s="2">
        <f t="shared" si="33"/>
        <v>-3.9546794259102508E-4</v>
      </c>
      <c r="K367">
        <v>23338</v>
      </c>
      <c r="L367">
        <v>22679</v>
      </c>
      <c r="N367">
        <v>3.85</v>
      </c>
      <c r="O367">
        <v>6.6</v>
      </c>
      <c r="P367">
        <v>4.8899999999999997</v>
      </c>
      <c r="Q367">
        <f t="shared" si="34"/>
        <v>1.71</v>
      </c>
      <c r="R367">
        <f t="shared" si="35"/>
        <v>2.14</v>
      </c>
    </row>
    <row r="368" spans="1:18">
      <c r="A368" s="1">
        <v>41052</v>
      </c>
      <c r="B368">
        <v>4.82</v>
      </c>
      <c r="C368">
        <v>508.45</v>
      </c>
      <c r="D368">
        <v>0.17199999999999999</v>
      </c>
      <c r="E368" s="150">
        <f t="shared" si="32"/>
        <v>5.9466066102643933E-2</v>
      </c>
      <c r="F368">
        <v>1.0691999999999999</v>
      </c>
      <c r="G368" s="3">
        <f t="shared" si="30"/>
        <v>3.0925603802775083</v>
      </c>
      <c r="H368" s="150">
        <f t="shared" si="31"/>
        <v>2.1100000000000003</v>
      </c>
      <c r="J368" s="2">
        <f t="shared" si="33"/>
        <v>5.5617057217385657E-3</v>
      </c>
      <c r="K368">
        <v>23325</v>
      </c>
      <c r="L368">
        <v>22682</v>
      </c>
      <c r="N368">
        <v>3.87</v>
      </c>
      <c r="O368">
        <v>6.58</v>
      </c>
      <c r="P368">
        <v>4.82</v>
      </c>
      <c r="Q368">
        <f t="shared" si="34"/>
        <v>1.7599999999999998</v>
      </c>
      <c r="R368">
        <f t="shared" si="35"/>
        <v>2.1100000000000003</v>
      </c>
    </row>
    <row r="369" spans="1:18">
      <c r="A369" s="1">
        <v>41053</v>
      </c>
      <c r="B369">
        <v>4.78</v>
      </c>
      <c r="C369">
        <v>508.81</v>
      </c>
      <c r="D369">
        <v>0.17100000000000001</v>
      </c>
      <c r="E369" s="150">
        <f t="shared" si="32"/>
        <v>5.9283879023400973E-2</v>
      </c>
      <c r="F369">
        <v>1.0691999999999999</v>
      </c>
      <c r="G369" s="3">
        <f t="shared" si="30"/>
        <v>3.0840289638913596</v>
      </c>
      <c r="H369" s="150">
        <f t="shared" si="31"/>
        <v>2.0500000000000003</v>
      </c>
      <c r="J369" s="2">
        <f t="shared" si="33"/>
        <v>7.077836836772573E-4</v>
      </c>
      <c r="K369">
        <v>23315</v>
      </c>
      <c r="L369">
        <v>22674</v>
      </c>
      <c r="N369">
        <v>3.85</v>
      </c>
      <c r="O369">
        <v>6.58</v>
      </c>
      <c r="P369">
        <v>4.78</v>
      </c>
      <c r="Q369">
        <f t="shared" si="34"/>
        <v>1.7999999999999998</v>
      </c>
      <c r="R369">
        <f t="shared" si="35"/>
        <v>2.0500000000000003</v>
      </c>
    </row>
    <row r="370" spans="1:18">
      <c r="A370" s="1">
        <v>41054</v>
      </c>
      <c r="B370">
        <v>4.72</v>
      </c>
      <c r="C370">
        <v>509.56</v>
      </c>
      <c r="D370">
        <v>0.17699999999999999</v>
      </c>
      <c r="E370" s="150">
        <f t="shared" si="32"/>
        <v>6.2128585450237195E-2</v>
      </c>
      <c r="F370">
        <v>1.0691999999999999</v>
      </c>
      <c r="G370" s="3">
        <f t="shared" si="30"/>
        <v>3.046076111801729</v>
      </c>
      <c r="H370" s="150">
        <f t="shared" si="31"/>
        <v>2.0100000000000002</v>
      </c>
      <c r="J370" s="2">
        <f t="shared" si="33"/>
        <v>1.4729423207624421E-3</v>
      </c>
      <c r="K370">
        <v>23303</v>
      </c>
      <c r="L370">
        <v>22670</v>
      </c>
      <c r="N370">
        <v>3.85</v>
      </c>
      <c r="O370">
        <v>6.56</v>
      </c>
      <c r="P370">
        <v>4.72</v>
      </c>
      <c r="Q370">
        <f t="shared" si="34"/>
        <v>1.8399999999999999</v>
      </c>
      <c r="R370">
        <f t="shared" si="35"/>
        <v>2.0100000000000002</v>
      </c>
    </row>
    <row r="371" spans="1:18">
      <c r="A371" s="1">
        <v>41057</v>
      </c>
      <c r="B371">
        <v>4.72</v>
      </c>
      <c r="C371">
        <v>512.54</v>
      </c>
      <c r="D371">
        <v>0.17100000000000001</v>
      </c>
      <c r="E371" s="150">
        <f t="shared" si="32"/>
        <v>5.9347704332812334E-2</v>
      </c>
      <c r="F371">
        <v>1.0691999999999999</v>
      </c>
      <c r="G371" s="3">
        <f t="shared" si="30"/>
        <v>3.080712254255042</v>
      </c>
      <c r="H371" s="150">
        <f t="shared" si="31"/>
        <v>1.9900000000000002</v>
      </c>
      <c r="J371" s="2">
        <f t="shared" si="33"/>
        <v>5.8311485058171846E-3</v>
      </c>
      <c r="K371">
        <v>23303</v>
      </c>
      <c r="L371">
        <v>22663</v>
      </c>
      <c r="N371">
        <v>3.83</v>
      </c>
      <c r="O371">
        <v>6.56</v>
      </c>
      <c r="P371">
        <v>4.72</v>
      </c>
      <c r="Q371">
        <f t="shared" si="34"/>
        <v>1.8399999999999999</v>
      </c>
      <c r="R371">
        <f t="shared" si="35"/>
        <v>1.9900000000000002</v>
      </c>
    </row>
    <row r="372" spans="1:18">
      <c r="A372" s="1">
        <v>41058</v>
      </c>
      <c r="B372">
        <v>4.74</v>
      </c>
      <c r="C372">
        <v>512.49</v>
      </c>
      <c r="D372">
        <v>0.17299999999999999</v>
      </c>
      <c r="E372" s="150">
        <f t="shared" si="32"/>
        <v>6.033791014756687E-2</v>
      </c>
      <c r="F372">
        <v>1.0691999999999999</v>
      </c>
      <c r="G372" s="3">
        <f t="shared" si="30"/>
        <v>3.0655950719476315</v>
      </c>
      <c r="H372" s="150">
        <f t="shared" si="31"/>
        <v>2.0400000000000005</v>
      </c>
      <c r="J372" s="2">
        <f t="shared" si="33"/>
        <v>-9.755812032737868E-5</v>
      </c>
      <c r="K372">
        <v>23305</v>
      </c>
      <c r="L372">
        <v>22668</v>
      </c>
      <c r="N372">
        <v>3.85</v>
      </c>
      <c r="O372">
        <v>6.55</v>
      </c>
      <c r="P372">
        <v>4.74</v>
      </c>
      <c r="Q372">
        <f t="shared" si="34"/>
        <v>1.8099999999999996</v>
      </c>
      <c r="R372">
        <f t="shared" si="35"/>
        <v>2.0400000000000005</v>
      </c>
    </row>
    <row r="373" spans="1:18">
      <c r="A373" s="1">
        <v>41059</v>
      </c>
      <c r="B373">
        <v>4.67</v>
      </c>
      <c r="C373">
        <v>517.54999999999995</v>
      </c>
      <c r="D373">
        <v>0.17</v>
      </c>
      <c r="E373" s="150">
        <f t="shared" si="32"/>
        <v>5.9760667025316246E-2</v>
      </c>
      <c r="F373">
        <v>1.0691999999999999</v>
      </c>
      <c r="G373" s="3">
        <f t="shared" si="30"/>
        <v>3.0415323162808714</v>
      </c>
      <c r="H373" s="150">
        <f t="shared" si="31"/>
        <v>1.9600000000000004</v>
      </c>
      <c r="J373" s="2">
        <f t="shared" si="33"/>
        <v>9.8249402026830517E-3</v>
      </c>
      <c r="K373">
        <v>23300</v>
      </c>
      <c r="L373">
        <v>22668</v>
      </c>
      <c r="N373">
        <v>3.85</v>
      </c>
      <c r="O373">
        <v>6.56</v>
      </c>
      <c r="P373">
        <v>4.67</v>
      </c>
      <c r="Q373">
        <f t="shared" si="34"/>
        <v>1.8899999999999997</v>
      </c>
      <c r="R373">
        <f t="shared" si="35"/>
        <v>1.9600000000000004</v>
      </c>
    </row>
    <row r="374" spans="1:18">
      <c r="A374" s="1">
        <v>41060</v>
      </c>
      <c r="B374">
        <v>4.66</v>
      </c>
      <c r="C374">
        <v>516.38</v>
      </c>
      <c r="D374">
        <v>0.16750000000000001</v>
      </c>
      <c r="E374" s="150">
        <f t="shared" si="32"/>
        <v>5.9541310224000117E-2</v>
      </c>
      <c r="F374">
        <v>1.0691999999999999</v>
      </c>
      <c r="G374" s="3">
        <f t="shared" si="30"/>
        <v>3.007844458347364</v>
      </c>
      <c r="H374" s="150">
        <f t="shared" si="31"/>
        <v>1.9200000000000004</v>
      </c>
      <c r="J374" s="2">
        <f t="shared" si="33"/>
        <v>-2.2632102742094879E-3</v>
      </c>
      <c r="K374">
        <v>23293</v>
      </c>
      <c r="L374">
        <v>22668</v>
      </c>
      <c r="N374">
        <v>3.81</v>
      </c>
      <c r="O374">
        <v>6.55</v>
      </c>
      <c r="P374">
        <v>4.66</v>
      </c>
      <c r="Q374">
        <f t="shared" si="34"/>
        <v>1.8899999999999997</v>
      </c>
      <c r="R374">
        <f t="shared" si="35"/>
        <v>1.9200000000000004</v>
      </c>
    </row>
    <row r="375" spans="1:18">
      <c r="A375" s="1">
        <v>41061</v>
      </c>
      <c r="B375">
        <v>4.6399999999999997</v>
      </c>
      <c r="C375">
        <v>518.49</v>
      </c>
      <c r="D375">
        <v>0.16</v>
      </c>
      <c r="E375" s="150">
        <f t="shared" si="32"/>
        <v>5.6934972160000048E-2</v>
      </c>
      <c r="F375">
        <v>1.0707</v>
      </c>
      <c r="G375" s="3">
        <f t="shared" si="30"/>
        <v>3.008906362833986</v>
      </c>
      <c r="H375" s="150">
        <f t="shared" si="31"/>
        <v>1.8599999999999999</v>
      </c>
      <c r="J375" s="2">
        <f t="shared" si="33"/>
        <v>4.0778125249614815E-3</v>
      </c>
      <c r="K375">
        <v>23285</v>
      </c>
      <c r="L375">
        <v>22660</v>
      </c>
      <c r="N375">
        <v>3.77</v>
      </c>
      <c r="O375">
        <v>6.55</v>
      </c>
      <c r="P375">
        <v>4.6399999999999997</v>
      </c>
      <c r="Q375">
        <f t="shared" si="34"/>
        <v>1.9100000000000001</v>
      </c>
      <c r="R375">
        <f t="shared" si="35"/>
        <v>1.8599999999999999</v>
      </c>
    </row>
    <row r="376" spans="1:18">
      <c r="A376" s="1">
        <v>41064</v>
      </c>
      <c r="B376">
        <v>4.6900000000000004</v>
      </c>
      <c r="C376">
        <v>515.38</v>
      </c>
      <c r="D376">
        <v>0.16400000000000001</v>
      </c>
      <c r="E376" s="150">
        <f t="shared" si="32"/>
        <v>5.7706878642405209E-2</v>
      </c>
      <c r="F376">
        <v>1.0707</v>
      </c>
      <c r="G376" s="3">
        <f t="shared" si="30"/>
        <v>3.0428746820308223</v>
      </c>
      <c r="H376" s="150">
        <f t="shared" si="31"/>
        <v>1.9100000000000006</v>
      </c>
      <c r="J376" s="2">
        <f t="shared" si="33"/>
        <v>-6.0162484269693653E-3</v>
      </c>
      <c r="K376">
        <v>23290</v>
      </c>
      <c r="L376">
        <v>22658</v>
      </c>
      <c r="N376">
        <v>3.78</v>
      </c>
      <c r="O376">
        <v>6.56</v>
      </c>
      <c r="P376">
        <v>4.6900000000000004</v>
      </c>
      <c r="Q376">
        <f t="shared" si="34"/>
        <v>1.8699999999999992</v>
      </c>
      <c r="R376">
        <f t="shared" si="35"/>
        <v>1.9100000000000006</v>
      </c>
    </row>
    <row r="377" spans="1:18">
      <c r="A377" s="1">
        <v>41065</v>
      </c>
      <c r="B377">
        <v>4.71</v>
      </c>
      <c r="C377">
        <v>512.32000000000005</v>
      </c>
      <c r="D377">
        <v>0.16200000000000001</v>
      </c>
      <c r="E377" s="150">
        <f t="shared" si="32"/>
        <v>5.7806199317816997E-2</v>
      </c>
      <c r="F377">
        <v>1.0707</v>
      </c>
      <c r="G377" s="3">
        <f t="shared" si="30"/>
        <v>3.0006020469596639</v>
      </c>
      <c r="H377" s="150">
        <f t="shared" si="31"/>
        <v>1.9500000000000002</v>
      </c>
      <c r="J377" s="2">
        <f t="shared" si="33"/>
        <v>-5.9550628451918806E-3</v>
      </c>
      <c r="K377">
        <v>23273</v>
      </c>
      <c r="L377">
        <v>22650</v>
      </c>
      <c r="N377">
        <v>3.79</v>
      </c>
      <c r="O377">
        <v>6.55</v>
      </c>
      <c r="P377">
        <v>4.71</v>
      </c>
      <c r="Q377">
        <f t="shared" si="34"/>
        <v>1.8399999999999999</v>
      </c>
      <c r="R377">
        <f t="shared" si="35"/>
        <v>1.9500000000000002</v>
      </c>
    </row>
    <row r="378" spans="1:18">
      <c r="A378" s="1">
        <v>41066</v>
      </c>
      <c r="B378">
        <v>4.82</v>
      </c>
      <c r="C378">
        <v>506.65</v>
      </c>
      <c r="D378">
        <v>0.16250000000000001</v>
      </c>
      <c r="E378" s="150">
        <f t="shared" si="32"/>
        <v>5.6712730165816377E-2</v>
      </c>
      <c r="F378">
        <v>1.0707</v>
      </c>
      <c r="G378" s="3">
        <f t="shared" si="30"/>
        <v>3.0678958585011271</v>
      </c>
      <c r="H378" s="150">
        <f t="shared" si="31"/>
        <v>2.08</v>
      </c>
      <c r="J378" s="2">
        <f t="shared" si="33"/>
        <v>-1.1128999914023437E-2</v>
      </c>
      <c r="K378">
        <v>23288</v>
      </c>
      <c r="L378">
        <v>22651</v>
      </c>
      <c r="N378">
        <v>3.79</v>
      </c>
      <c r="O378">
        <v>6.53</v>
      </c>
      <c r="P378">
        <v>4.82</v>
      </c>
      <c r="Q378">
        <f t="shared" si="34"/>
        <v>1.71</v>
      </c>
      <c r="R378">
        <f t="shared" si="35"/>
        <v>2.08</v>
      </c>
    </row>
    <row r="379" spans="1:18">
      <c r="A379" s="1">
        <v>41067</v>
      </c>
      <c r="B379">
        <v>4.8099999999999996</v>
      </c>
      <c r="C379">
        <v>500.49</v>
      </c>
      <c r="D379">
        <v>0.16450000000000001</v>
      </c>
      <c r="E379" s="150">
        <f t="shared" si="32"/>
        <v>5.6445673748261288E-2</v>
      </c>
      <c r="F379">
        <v>1.0697000000000001</v>
      </c>
      <c r="G379" s="3">
        <f t="shared" si="30"/>
        <v>3.1174337786236515</v>
      </c>
      <c r="H379" s="150">
        <f t="shared" si="31"/>
        <v>2.0599999999999996</v>
      </c>
      <c r="J379" s="2">
        <f t="shared" si="33"/>
        <v>-1.2232811358634507E-2</v>
      </c>
      <c r="K379">
        <v>23288</v>
      </c>
      <c r="L379">
        <v>22641</v>
      </c>
      <c r="N379">
        <v>3.76</v>
      </c>
      <c r="O379">
        <v>6.51</v>
      </c>
      <c r="P379">
        <v>4.8099999999999996</v>
      </c>
      <c r="Q379">
        <f t="shared" si="34"/>
        <v>1.7000000000000002</v>
      </c>
      <c r="R379">
        <f t="shared" si="35"/>
        <v>2.0599999999999996</v>
      </c>
    </row>
    <row r="380" spans="1:18">
      <c r="A380" s="1">
        <v>41068</v>
      </c>
      <c r="B380">
        <v>4.7699999999999996</v>
      </c>
      <c r="C380">
        <v>502.2</v>
      </c>
      <c r="D380">
        <v>0.16350000000000001</v>
      </c>
      <c r="E380" s="150">
        <f t="shared" si="32"/>
        <v>5.9265489335236725E-2</v>
      </c>
      <c r="F380">
        <v>1.0702</v>
      </c>
      <c r="G380" s="3">
        <f t="shared" si="30"/>
        <v>2.9524382901866257</v>
      </c>
      <c r="H380" s="150">
        <f t="shared" si="31"/>
        <v>2.0699999999999994</v>
      </c>
      <c r="J380" s="2">
        <f t="shared" si="33"/>
        <v>3.410828187792665E-3</v>
      </c>
      <c r="K380">
        <v>23263</v>
      </c>
      <c r="L380">
        <v>22650</v>
      </c>
      <c r="N380">
        <v>3.8</v>
      </c>
      <c r="O380">
        <v>6.5</v>
      </c>
      <c r="P380">
        <v>4.7699999999999996</v>
      </c>
      <c r="Q380">
        <f t="shared" si="34"/>
        <v>1.7300000000000004</v>
      </c>
      <c r="R380">
        <f t="shared" si="35"/>
        <v>2.0699999999999994</v>
      </c>
    </row>
    <row r="381" spans="1:18">
      <c r="A381" s="1">
        <v>41071</v>
      </c>
      <c r="B381">
        <v>4.7549999999999999</v>
      </c>
      <c r="C381">
        <v>503.61</v>
      </c>
      <c r="D381">
        <v>0.16900000000000001</v>
      </c>
      <c r="E381" s="150">
        <f t="shared" si="32"/>
        <v>5.4968604515617435E-2</v>
      </c>
      <c r="F381">
        <v>1.0702</v>
      </c>
      <c r="G381" s="3">
        <f t="shared" si="30"/>
        <v>3.2903109255504894</v>
      </c>
      <c r="H381" s="150">
        <f t="shared" si="31"/>
        <v>1.9450000000000003</v>
      </c>
      <c r="J381" s="2">
        <f t="shared" si="33"/>
        <v>2.8037122789478048E-3</v>
      </c>
      <c r="K381">
        <v>23328</v>
      </c>
      <c r="L381">
        <v>22645</v>
      </c>
      <c r="N381">
        <v>3.79</v>
      </c>
      <c r="O381">
        <v>6.6</v>
      </c>
      <c r="P381">
        <v>4.7549999999999999</v>
      </c>
      <c r="Q381">
        <f t="shared" si="34"/>
        <v>1.8449999999999998</v>
      </c>
      <c r="R381">
        <f t="shared" si="35"/>
        <v>1.9450000000000003</v>
      </c>
    </row>
    <row r="382" spans="1:18">
      <c r="A382" s="1">
        <v>41072</v>
      </c>
      <c r="B382">
        <v>4.7300000000000004</v>
      </c>
      <c r="C382">
        <v>504.1</v>
      </c>
      <c r="D382">
        <v>0.17599999999999999</v>
      </c>
      <c r="E382" s="150">
        <f t="shared" si="32"/>
        <v>5.9344833748103128E-2</v>
      </c>
      <c r="F382">
        <v>1.0707</v>
      </c>
      <c r="G382" s="3">
        <f t="shared" si="30"/>
        <v>3.17539351108256</v>
      </c>
      <c r="H382" s="150">
        <f t="shared" si="31"/>
        <v>2.02</v>
      </c>
      <c r="J382" s="2">
        <f t="shared" si="33"/>
        <v>9.7250208615296896E-4</v>
      </c>
      <c r="K382">
        <v>23299</v>
      </c>
      <c r="L382">
        <v>22640</v>
      </c>
      <c r="N382">
        <v>3.78</v>
      </c>
      <c r="O382">
        <v>6.49</v>
      </c>
      <c r="P382">
        <v>4.7300000000000004</v>
      </c>
      <c r="Q382">
        <f t="shared" si="34"/>
        <v>1.7599999999999998</v>
      </c>
      <c r="R382">
        <f t="shared" si="35"/>
        <v>2.02</v>
      </c>
    </row>
    <row r="383" spans="1:18">
      <c r="A383" s="1">
        <v>41073</v>
      </c>
      <c r="B383">
        <v>4.72</v>
      </c>
      <c r="C383">
        <v>502.23</v>
      </c>
      <c r="D383">
        <v>0.17499999999999999</v>
      </c>
      <c r="E383" s="150">
        <f t="shared" si="32"/>
        <v>5.8462333223684271E-2</v>
      </c>
      <c r="F383">
        <v>1.0707</v>
      </c>
      <c r="G383" s="3">
        <f t="shared" si="30"/>
        <v>3.2050123501415713</v>
      </c>
      <c r="H383" s="150">
        <f t="shared" si="31"/>
        <v>2.0399999999999996</v>
      </c>
      <c r="J383" s="2">
        <f t="shared" si="33"/>
        <v>-3.7164789927820728E-3</v>
      </c>
      <c r="K383">
        <v>23300</v>
      </c>
      <c r="L383">
        <v>22635</v>
      </c>
      <c r="N383">
        <v>3.81</v>
      </c>
      <c r="O383">
        <v>6.49</v>
      </c>
      <c r="P383">
        <v>4.72</v>
      </c>
      <c r="Q383">
        <f t="shared" si="34"/>
        <v>1.7700000000000005</v>
      </c>
      <c r="R383">
        <f t="shared" si="35"/>
        <v>2.0399999999999996</v>
      </c>
    </row>
    <row r="384" spans="1:18">
      <c r="A384" s="1">
        <v>41074</v>
      </c>
      <c r="B384">
        <v>4.6900000000000004</v>
      </c>
      <c r="C384">
        <v>501.23</v>
      </c>
      <c r="D384">
        <v>0.17349999999999999</v>
      </c>
      <c r="E384" s="150">
        <f t="shared" si="32"/>
        <v>5.9407397870056645E-2</v>
      </c>
      <c r="F384">
        <v>1.0711999999999999</v>
      </c>
      <c r="G384" s="3">
        <f t="shared" si="30"/>
        <v>3.1284521231938407</v>
      </c>
      <c r="H384" s="150">
        <f t="shared" si="31"/>
        <v>2.0000000000000004</v>
      </c>
      <c r="J384" s="2">
        <f t="shared" si="33"/>
        <v>-1.9931045204368203E-3</v>
      </c>
      <c r="K384">
        <v>23280</v>
      </c>
      <c r="L384">
        <v>22631</v>
      </c>
      <c r="N384">
        <v>3.78</v>
      </c>
      <c r="O384">
        <v>6.47</v>
      </c>
      <c r="P384">
        <v>4.6900000000000004</v>
      </c>
      <c r="Q384">
        <f t="shared" si="34"/>
        <v>1.7799999999999994</v>
      </c>
      <c r="R384">
        <f t="shared" si="35"/>
        <v>2.0000000000000004</v>
      </c>
    </row>
    <row r="385" spans="1:18">
      <c r="A385" s="1">
        <v>41075</v>
      </c>
      <c r="B385">
        <v>4.75</v>
      </c>
      <c r="C385">
        <v>499.95</v>
      </c>
      <c r="D385">
        <v>0.16300000000000001</v>
      </c>
      <c r="E385" s="150">
        <f t="shared" si="32"/>
        <v>5.4532435190422522E-2</v>
      </c>
      <c r="F385">
        <v>1.0694999999999999</v>
      </c>
      <c r="G385" s="3">
        <f t="shared" si="30"/>
        <v>3.19678553490707</v>
      </c>
      <c r="H385" s="150">
        <f t="shared" si="31"/>
        <v>2.08</v>
      </c>
      <c r="J385" s="2">
        <f t="shared" si="33"/>
        <v>-2.556984153507893E-3</v>
      </c>
      <c r="K385">
        <v>23288</v>
      </c>
      <c r="L385">
        <v>22625</v>
      </c>
      <c r="N385">
        <v>3.8</v>
      </c>
      <c r="O385">
        <v>6.47</v>
      </c>
      <c r="P385">
        <v>4.75</v>
      </c>
      <c r="Q385">
        <f t="shared" si="34"/>
        <v>1.7199999999999998</v>
      </c>
      <c r="R385">
        <f t="shared" si="35"/>
        <v>2.08</v>
      </c>
    </row>
    <row r="386" spans="1:18">
      <c r="A386" s="1">
        <v>41078</v>
      </c>
      <c r="B386">
        <v>4.7699999999999996</v>
      </c>
      <c r="C386">
        <v>499.63</v>
      </c>
      <c r="D386">
        <v>0.16400000000000001</v>
      </c>
      <c r="E386" s="150">
        <f t="shared" si="32"/>
        <v>5.5023272488653373E-2</v>
      </c>
      <c r="F386">
        <v>1.0694999999999999</v>
      </c>
      <c r="G386" s="3">
        <f t="shared" si="30"/>
        <v>3.1877057119088965</v>
      </c>
      <c r="H386" s="150">
        <f t="shared" si="31"/>
        <v>2.11</v>
      </c>
      <c r="J386" s="2">
        <f t="shared" si="33"/>
        <v>-6.4026893481627706E-4</v>
      </c>
      <c r="K386">
        <v>23282</v>
      </c>
      <c r="L386">
        <v>22621</v>
      </c>
      <c r="N386">
        <v>3.77</v>
      </c>
      <c r="O386">
        <v>6.43</v>
      </c>
      <c r="P386">
        <v>4.7699999999999996</v>
      </c>
      <c r="Q386">
        <f t="shared" si="34"/>
        <v>1.6600000000000001</v>
      </c>
      <c r="R386">
        <f t="shared" si="35"/>
        <v>2.11</v>
      </c>
    </row>
    <row r="387" spans="1:18">
      <c r="A387" s="1">
        <v>41079</v>
      </c>
      <c r="B387">
        <v>4.8099999999999996</v>
      </c>
      <c r="C387">
        <v>495.05</v>
      </c>
      <c r="D387">
        <v>0.17</v>
      </c>
      <c r="E387" s="150">
        <f t="shared" si="32"/>
        <v>5.7306494585866043E-2</v>
      </c>
      <c r="F387">
        <v>1.0694999999999999</v>
      </c>
      <c r="G387" s="3">
        <f t="shared" si="30"/>
        <v>3.1726770467102079</v>
      </c>
      <c r="H387" s="150">
        <f t="shared" si="31"/>
        <v>2.17</v>
      </c>
      <c r="J387" s="2">
        <f t="shared" si="33"/>
        <v>-9.2090569185183432E-3</v>
      </c>
      <c r="K387">
        <v>23283</v>
      </c>
      <c r="L387">
        <v>22625</v>
      </c>
      <c r="N387">
        <v>3.79</v>
      </c>
      <c r="O387">
        <v>6.43</v>
      </c>
      <c r="P387">
        <v>4.8099999999999996</v>
      </c>
      <c r="Q387">
        <f t="shared" si="34"/>
        <v>1.62</v>
      </c>
      <c r="R387">
        <f t="shared" si="35"/>
        <v>2.17</v>
      </c>
    </row>
    <row r="388" spans="1:18">
      <c r="A388" s="1">
        <v>41080</v>
      </c>
      <c r="B388">
        <v>4.8</v>
      </c>
      <c r="C388">
        <v>495.45</v>
      </c>
      <c r="D388">
        <v>0.17799999999999999</v>
      </c>
      <c r="E388" s="150">
        <f t="shared" si="32"/>
        <v>6.289159757309927E-2</v>
      </c>
      <c r="F388">
        <v>1.0685</v>
      </c>
      <c r="G388" s="3">
        <f t="shared" si="30"/>
        <v>3.0241400654346164</v>
      </c>
      <c r="H388" s="150">
        <f t="shared" si="31"/>
        <v>2.21</v>
      </c>
      <c r="J388" s="2">
        <f t="shared" si="33"/>
        <v>8.0767293638458115E-4</v>
      </c>
      <c r="K388">
        <v>23245</v>
      </c>
      <c r="L388">
        <v>22618</v>
      </c>
      <c r="N388">
        <v>3.84</v>
      </c>
      <c r="O388">
        <v>6.43</v>
      </c>
      <c r="P388">
        <v>4.8</v>
      </c>
      <c r="Q388">
        <f t="shared" si="34"/>
        <v>1.63</v>
      </c>
      <c r="R388">
        <f t="shared" si="35"/>
        <v>2.21</v>
      </c>
    </row>
    <row r="389" spans="1:18">
      <c r="A389" s="1">
        <v>41081</v>
      </c>
      <c r="B389">
        <v>4.7300000000000004</v>
      </c>
      <c r="C389">
        <v>502.25</v>
      </c>
      <c r="D389">
        <v>0.18</v>
      </c>
      <c r="E389" s="150">
        <f t="shared" si="32"/>
        <v>6.7562703813559208E-2</v>
      </c>
      <c r="F389">
        <v>1.0685</v>
      </c>
      <c r="G389" s="3">
        <f t="shared" si="30"/>
        <v>2.8466889148003749</v>
      </c>
      <c r="H389" s="150">
        <f t="shared" si="31"/>
        <v>2.1600000000000006</v>
      </c>
      <c r="J389" s="2">
        <f t="shared" si="33"/>
        <v>1.3631563190135448E-2</v>
      </c>
      <c r="K389">
        <v>23200</v>
      </c>
      <c r="L389">
        <v>22610</v>
      </c>
      <c r="N389">
        <v>3.86</v>
      </c>
      <c r="O389">
        <v>6.43</v>
      </c>
      <c r="P389">
        <v>4.7300000000000004</v>
      </c>
      <c r="Q389">
        <f t="shared" si="34"/>
        <v>1.6999999999999993</v>
      </c>
      <c r="R389">
        <f t="shared" si="35"/>
        <v>2.1600000000000006</v>
      </c>
    </row>
    <row r="390" spans="1:18">
      <c r="A390" s="1">
        <v>41082</v>
      </c>
      <c r="B390">
        <v>4.6900000000000004</v>
      </c>
      <c r="C390">
        <v>503.17</v>
      </c>
      <c r="D390">
        <v>0.1825</v>
      </c>
      <c r="E390" s="150">
        <f t="shared" si="32"/>
        <v>6.9682127711925335E-2</v>
      </c>
      <c r="F390">
        <v>1.0685</v>
      </c>
      <c r="G390" s="3">
        <f t="shared" ref="G390:G453" si="36">+(K390/L390-1)*36000/330</f>
        <v>2.7984399501427344</v>
      </c>
      <c r="H390" s="150">
        <f t="shared" ref="H390:H453" si="37">+R390</f>
        <v>2.2200000000000006</v>
      </c>
      <c r="J390" s="2">
        <f t="shared" si="33"/>
        <v>1.8300814719657598E-3</v>
      </c>
      <c r="K390">
        <v>23190</v>
      </c>
      <c r="L390">
        <v>22610</v>
      </c>
      <c r="N390">
        <v>3.96</v>
      </c>
      <c r="O390">
        <v>6.43</v>
      </c>
      <c r="P390">
        <v>4.6900000000000004</v>
      </c>
      <c r="Q390">
        <f t="shared" si="34"/>
        <v>1.7399999999999993</v>
      </c>
      <c r="R390">
        <f t="shared" si="35"/>
        <v>2.2200000000000006</v>
      </c>
    </row>
    <row r="391" spans="1:18">
      <c r="A391" s="1">
        <v>41085</v>
      </c>
      <c r="B391">
        <v>4.6100000000000003</v>
      </c>
      <c r="C391">
        <v>508.78</v>
      </c>
      <c r="D391">
        <v>0.1835</v>
      </c>
      <c r="E391" s="150">
        <f t="shared" ref="E391:E454" si="38">+D391*F391/G391</f>
        <v>7.2646291288829434E-2</v>
      </c>
      <c r="F391">
        <v>1.0660000000000001</v>
      </c>
      <c r="G391" s="3">
        <f t="shared" si="36"/>
        <v>2.6926495011601292</v>
      </c>
      <c r="H391" s="150">
        <f t="shared" si="37"/>
        <v>2.2000000000000002</v>
      </c>
      <c r="J391" s="2">
        <f t="shared" ref="J391:J454" si="39">+LN(C391/C390)</f>
        <v>1.1087617910215694E-2</v>
      </c>
      <c r="K391">
        <v>23165</v>
      </c>
      <c r="L391">
        <v>22607</v>
      </c>
      <c r="N391">
        <v>4.0199999999999996</v>
      </c>
      <c r="O391">
        <v>6.43</v>
      </c>
      <c r="P391">
        <v>4.6100000000000003</v>
      </c>
      <c r="Q391">
        <f t="shared" ref="Q391:Q454" si="40">+O391-P391</f>
        <v>1.8199999999999994</v>
      </c>
      <c r="R391">
        <f t="shared" ref="R391:R454" si="41">+N391-Q391</f>
        <v>2.2000000000000002</v>
      </c>
    </row>
    <row r="392" spans="1:18">
      <c r="A392" s="1">
        <v>41086</v>
      </c>
      <c r="B392">
        <v>4.5999999999999996</v>
      </c>
      <c r="C392">
        <v>508.64</v>
      </c>
      <c r="D392">
        <v>0.1825</v>
      </c>
      <c r="E392" s="150">
        <f t="shared" si="38"/>
        <v>7.2318175802718321E-2</v>
      </c>
      <c r="F392">
        <v>1.0669999999999999</v>
      </c>
      <c r="G392" s="3">
        <f t="shared" si="36"/>
        <v>2.6926495011601292</v>
      </c>
      <c r="H392" s="150">
        <f t="shared" si="37"/>
        <v>2.2199999999999989</v>
      </c>
      <c r="J392" s="2">
        <f t="shared" si="39"/>
        <v>-2.7520591473252485E-4</v>
      </c>
      <c r="K392">
        <v>23165</v>
      </c>
      <c r="L392">
        <v>22607</v>
      </c>
      <c r="N392">
        <v>4.0199999999999996</v>
      </c>
      <c r="O392">
        <v>6.4</v>
      </c>
      <c r="P392">
        <v>4.5999999999999996</v>
      </c>
      <c r="Q392">
        <f t="shared" si="40"/>
        <v>1.8000000000000007</v>
      </c>
      <c r="R392">
        <f t="shared" si="41"/>
        <v>2.2199999999999989</v>
      </c>
    </row>
    <row r="393" spans="1:18">
      <c r="A393" s="1">
        <v>41087</v>
      </c>
      <c r="B393">
        <v>4.63</v>
      </c>
      <c r="C393">
        <v>505.95</v>
      </c>
      <c r="D393">
        <v>0.1825</v>
      </c>
      <c r="E393" s="150">
        <f t="shared" si="38"/>
        <v>6.9857801776960993E-2</v>
      </c>
      <c r="F393">
        <v>1.0674999999999999</v>
      </c>
      <c r="G393" s="3">
        <f t="shared" si="36"/>
        <v>2.788790157211201</v>
      </c>
      <c r="H393" s="150">
        <f t="shared" si="37"/>
        <v>2.29</v>
      </c>
      <c r="J393" s="2">
        <f t="shared" si="39"/>
        <v>-5.3026469867236614E-3</v>
      </c>
      <c r="K393">
        <v>23188</v>
      </c>
      <c r="L393">
        <v>22610</v>
      </c>
      <c r="N393">
        <v>4.04</v>
      </c>
      <c r="O393">
        <v>6.38</v>
      </c>
      <c r="P393">
        <v>4.63</v>
      </c>
      <c r="Q393">
        <f t="shared" si="40"/>
        <v>1.75</v>
      </c>
      <c r="R393">
        <f t="shared" si="41"/>
        <v>2.29</v>
      </c>
    </row>
    <row r="394" spans="1:18">
      <c r="A394" s="1">
        <v>41088</v>
      </c>
      <c r="B394">
        <v>4.63</v>
      </c>
      <c r="C394">
        <v>509.48</v>
      </c>
      <c r="D394">
        <v>0.1825</v>
      </c>
      <c r="E394" s="150">
        <f t="shared" si="38"/>
        <v>7.0928958274802778E-2</v>
      </c>
      <c r="F394">
        <v>1.0680000000000001</v>
      </c>
      <c r="G394" s="3">
        <f t="shared" si="36"/>
        <v>2.7479608433674261</v>
      </c>
      <c r="H394" s="150">
        <f t="shared" si="37"/>
        <v>2.2199999999999998</v>
      </c>
      <c r="J394" s="2">
        <f t="shared" si="39"/>
        <v>6.9527475457898781E-3</v>
      </c>
      <c r="K394">
        <v>23178</v>
      </c>
      <c r="L394">
        <v>22608.5</v>
      </c>
      <c r="N394">
        <v>4.01</v>
      </c>
      <c r="O394">
        <v>6.42</v>
      </c>
      <c r="P394">
        <v>4.63</v>
      </c>
      <c r="Q394">
        <f t="shared" si="40"/>
        <v>1.79</v>
      </c>
      <c r="R394">
        <f t="shared" si="41"/>
        <v>2.2199999999999998</v>
      </c>
    </row>
    <row r="395" spans="1:18">
      <c r="A395" s="1">
        <v>41089</v>
      </c>
      <c r="B395">
        <v>4.74</v>
      </c>
      <c r="C395">
        <v>501.07</v>
      </c>
      <c r="D395">
        <v>0.184</v>
      </c>
      <c r="E395" s="150">
        <f t="shared" si="38"/>
        <v>6.9974479175257828E-2</v>
      </c>
      <c r="F395">
        <v>1.0680000000000001</v>
      </c>
      <c r="G395" s="3">
        <f t="shared" si="36"/>
        <v>2.8083381586566265</v>
      </c>
      <c r="H395" s="150">
        <f t="shared" si="37"/>
        <v>2.2999999999999998</v>
      </c>
      <c r="J395" s="2">
        <f t="shared" si="39"/>
        <v>-1.6644785837819965E-2</v>
      </c>
      <c r="K395">
        <v>23190</v>
      </c>
      <c r="L395">
        <v>22608</v>
      </c>
      <c r="N395">
        <v>4.04</v>
      </c>
      <c r="O395">
        <v>6.48</v>
      </c>
      <c r="P395">
        <v>4.74</v>
      </c>
      <c r="Q395">
        <f t="shared" si="40"/>
        <v>1.7400000000000002</v>
      </c>
      <c r="R395">
        <f t="shared" si="41"/>
        <v>2.2999999999999998</v>
      </c>
    </row>
    <row r="396" spans="1:18">
      <c r="A396" s="1">
        <v>41092</v>
      </c>
      <c r="B396">
        <v>4.74</v>
      </c>
      <c r="C396">
        <v>500.55</v>
      </c>
      <c r="D396">
        <v>0.183</v>
      </c>
      <c r="E396" s="150">
        <f t="shared" si="38"/>
        <v>6.9691927731958841E-2</v>
      </c>
      <c r="F396">
        <v>1.0694999999999999</v>
      </c>
      <c r="G396" s="3">
        <f t="shared" si="36"/>
        <v>2.8083381586566265</v>
      </c>
      <c r="H396" s="150">
        <f t="shared" si="37"/>
        <v>2.2999999999999998</v>
      </c>
      <c r="J396" s="2">
        <f t="shared" si="39"/>
        <v>-1.0383180182461217E-3</v>
      </c>
      <c r="K396">
        <v>23190</v>
      </c>
      <c r="L396">
        <v>22608</v>
      </c>
      <c r="N396">
        <v>4.04</v>
      </c>
      <c r="O396">
        <v>6.48</v>
      </c>
      <c r="P396">
        <v>4.74</v>
      </c>
      <c r="Q396">
        <f t="shared" si="40"/>
        <v>1.7400000000000002</v>
      </c>
      <c r="R396">
        <f t="shared" si="41"/>
        <v>2.2999999999999998</v>
      </c>
    </row>
    <row r="397" spans="1:18">
      <c r="A397" s="1">
        <v>41093</v>
      </c>
      <c r="B397">
        <v>4.7699999999999996</v>
      </c>
      <c r="C397">
        <v>494.67</v>
      </c>
      <c r="D397">
        <v>0.187</v>
      </c>
      <c r="E397" s="150">
        <f t="shared" si="38"/>
        <v>6.9951659087552548E-2</v>
      </c>
      <c r="F397">
        <v>1.0694999999999999</v>
      </c>
      <c r="G397" s="3">
        <f t="shared" si="36"/>
        <v>2.8590672845897962</v>
      </c>
      <c r="H397" s="150">
        <f t="shared" si="37"/>
        <v>2.419999999999999</v>
      </c>
      <c r="J397" s="2">
        <f t="shared" si="39"/>
        <v>-1.1816620284506085E-2</v>
      </c>
      <c r="K397">
        <v>23200</v>
      </c>
      <c r="L397">
        <v>22607.5</v>
      </c>
      <c r="N397">
        <v>4.0599999999999996</v>
      </c>
      <c r="O397">
        <v>6.41</v>
      </c>
      <c r="P397">
        <v>4.7699999999999996</v>
      </c>
      <c r="Q397">
        <f t="shared" si="40"/>
        <v>1.6400000000000006</v>
      </c>
      <c r="R397">
        <f t="shared" si="41"/>
        <v>2.419999999999999</v>
      </c>
    </row>
    <row r="398" spans="1:18">
      <c r="A398" s="1">
        <v>41094</v>
      </c>
      <c r="B398">
        <v>4.74</v>
      </c>
      <c r="C398">
        <v>496.85</v>
      </c>
      <c r="D398">
        <v>0.186</v>
      </c>
      <c r="E398" s="150">
        <f t="shared" si="38"/>
        <v>7.0732920193133347E-2</v>
      </c>
      <c r="F398">
        <v>1.0694999999999999</v>
      </c>
      <c r="G398" s="3">
        <f t="shared" si="36"/>
        <v>2.8123679816532094</v>
      </c>
      <c r="H398" s="150">
        <f t="shared" si="37"/>
        <v>2.3899999999999997</v>
      </c>
      <c r="J398" s="2">
        <f t="shared" si="39"/>
        <v>4.3972960963857459E-3</v>
      </c>
      <c r="K398">
        <v>23177.5</v>
      </c>
      <c r="L398">
        <v>22595</v>
      </c>
      <c r="N398">
        <v>4.0599999999999996</v>
      </c>
      <c r="O398">
        <v>6.41</v>
      </c>
      <c r="P398">
        <v>4.74</v>
      </c>
      <c r="Q398">
        <f t="shared" si="40"/>
        <v>1.67</v>
      </c>
      <c r="R398">
        <f t="shared" si="41"/>
        <v>2.3899999999999997</v>
      </c>
    </row>
    <row r="399" spans="1:18">
      <c r="A399" s="1">
        <v>41095</v>
      </c>
      <c r="B399">
        <v>4.7050000000000001</v>
      </c>
      <c r="C399">
        <v>495.55</v>
      </c>
      <c r="D399">
        <v>0.17949999999999999</v>
      </c>
      <c r="E399" s="150">
        <f t="shared" si="38"/>
        <v>7.3371500145295462E-2</v>
      </c>
      <c r="F399">
        <v>1.0694999999999999</v>
      </c>
      <c r="G399" s="3">
        <f t="shared" si="36"/>
        <v>2.6164825527600901</v>
      </c>
      <c r="H399" s="150">
        <f t="shared" si="37"/>
        <v>2.4050000000000002</v>
      </c>
      <c r="J399" s="2">
        <f t="shared" si="39"/>
        <v>-2.6199128246549436E-3</v>
      </c>
      <c r="K399">
        <v>23140</v>
      </c>
      <c r="L399">
        <v>22598</v>
      </c>
      <c r="N399">
        <v>4.08</v>
      </c>
      <c r="O399">
        <v>6.38</v>
      </c>
      <c r="P399">
        <v>4.7050000000000001</v>
      </c>
      <c r="Q399">
        <f t="shared" si="40"/>
        <v>1.6749999999999998</v>
      </c>
      <c r="R399">
        <f t="shared" si="41"/>
        <v>2.4050000000000002</v>
      </c>
    </row>
    <row r="400" spans="1:18">
      <c r="A400" s="1">
        <v>41096</v>
      </c>
      <c r="B400">
        <v>4.62</v>
      </c>
      <c r="C400">
        <v>498.45</v>
      </c>
      <c r="D400">
        <v>0.16900000000000001</v>
      </c>
      <c r="E400" s="150">
        <f t="shared" si="38"/>
        <v>6.1727326818181716E-2</v>
      </c>
      <c r="F400">
        <v>1.0694999999999999</v>
      </c>
      <c r="G400" s="3">
        <f t="shared" si="36"/>
        <v>2.9281277728482746</v>
      </c>
      <c r="H400" s="150">
        <f t="shared" si="37"/>
        <v>2.5199999999999996</v>
      </c>
      <c r="J400" s="2">
        <f t="shared" si="39"/>
        <v>5.8350266159954197E-3</v>
      </c>
      <c r="K400">
        <v>23145</v>
      </c>
      <c r="L400">
        <v>22540</v>
      </c>
      <c r="N400">
        <v>4.18</v>
      </c>
      <c r="O400">
        <v>6.28</v>
      </c>
      <c r="P400">
        <v>4.62</v>
      </c>
      <c r="Q400">
        <f t="shared" si="40"/>
        <v>1.6600000000000001</v>
      </c>
      <c r="R400">
        <f t="shared" si="41"/>
        <v>2.5199999999999996</v>
      </c>
    </row>
    <row r="401" spans="1:18">
      <c r="A401" s="1">
        <v>41099</v>
      </c>
      <c r="B401">
        <v>4.585</v>
      </c>
      <c r="C401">
        <v>494.44</v>
      </c>
      <c r="D401">
        <v>0.16400000000000001</v>
      </c>
      <c r="E401" s="150">
        <f t="shared" si="38"/>
        <v>6.0594191730769374E-2</v>
      </c>
      <c r="F401">
        <v>1.0694999999999999</v>
      </c>
      <c r="G401" s="3">
        <f t="shared" si="36"/>
        <v>2.8946338747998173</v>
      </c>
      <c r="H401" s="150">
        <f t="shared" si="37"/>
        <v>2.5449999999999999</v>
      </c>
      <c r="J401" s="2">
        <f t="shared" si="39"/>
        <v>-8.0774744490905853E-3</v>
      </c>
      <c r="K401">
        <v>23135</v>
      </c>
      <c r="L401">
        <v>22537</v>
      </c>
      <c r="N401">
        <v>4.24</v>
      </c>
      <c r="O401">
        <v>6.28</v>
      </c>
      <c r="P401">
        <v>4.585</v>
      </c>
      <c r="Q401">
        <f t="shared" si="40"/>
        <v>1.6950000000000003</v>
      </c>
      <c r="R401">
        <f t="shared" si="41"/>
        <v>2.5449999999999999</v>
      </c>
    </row>
    <row r="402" spans="1:18">
      <c r="A402" s="1">
        <v>41100</v>
      </c>
      <c r="B402">
        <v>4.57</v>
      </c>
      <c r="C402">
        <v>493.06</v>
      </c>
      <c r="D402">
        <v>0.16500000000000001</v>
      </c>
      <c r="E402" s="150">
        <f t="shared" si="38"/>
        <v>6.4475706637167868E-2</v>
      </c>
      <c r="F402">
        <v>1.0694999999999999</v>
      </c>
      <c r="G402" s="3">
        <f t="shared" si="36"/>
        <v>2.7369610850960879</v>
      </c>
      <c r="H402" s="150">
        <f t="shared" si="37"/>
        <v>2.6500000000000004</v>
      </c>
      <c r="J402" s="2">
        <f t="shared" si="39"/>
        <v>-2.7949385282900656E-3</v>
      </c>
      <c r="K402">
        <v>23085</v>
      </c>
      <c r="L402">
        <v>22520</v>
      </c>
      <c r="N402">
        <v>4.24</v>
      </c>
      <c r="O402">
        <v>6.16</v>
      </c>
      <c r="P402">
        <v>4.57</v>
      </c>
      <c r="Q402">
        <f t="shared" si="40"/>
        <v>1.5899999999999999</v>
      </c>
      <c r="R402">
        <f t="shared" si="41"/>
        <v>2.6500000000000004</v>
      </c>
    </row>
    <row r="403" spans="1:18">
      <c r="A403" s="1">
        <v>41101</v>
      </c>
      <c r="B403">
        <v>4.6100000000000003</v>
      </c>
      <c r="C403">
        <v>492.1</v>
      </c>
      <c r="D403">
        <v>0.16200000000000001</v>
      </c>
      <c r="E403" s="150">
        <f t="shared" si="38"/>
        <v>6.3896991026785657E-2</v>
      </c>
      <c r="F403">
        <v>1.0694999999999999</v>
      </c>
      <c r="G403" s="3">
        <f t="shared" si="36"/>
        <v>2.7115361336399975</v>
      </c>
      <c r="H403" s="150">
        <f t="shared" si="37"/>
        <v>2.3500000000000005</v>
      </c>
      <c r="J403" s="2">
        <f t="shared" si="39"/>
        <v>-1.9489226193997243E-3</v>
      </c>
      <c r="K403">
        <v>23090</v>
      </c>
      <c r="L403">
        <v>22530</v>
      </c>
      <c r="N403">
        <v>4.34</v>
      </c>
      <c r="O403">
        <v>6.6</v>
      </c>
      <c r="P403">
        <v>4.6100000000000003</v>
      </c>
      <c r="Q403">
        <f t="shared" si="40"/>
        <v>1.9899999999999993</v>
      </c>
      <c r="R403">
        <f t="shared" si="41"/>
        <v>2.3500000000000005</v>
      </c>
    </row>
    <row r="404" spans="1:18">
      <c r="A404" s="1">
        <v>41102</v>
      </c>
      <c r="B404">
        <v>4.5599999999999996</v>
      </c>
      <c r="C404">
        <v>493.85</v>
      </c>
      <c r="D404">
        <v>0.158</v>
      </c>
      <c r="E404" s="150">
        <f t="shared" si="38"/>
        <v>6.433729281826546E-2</v>
      </c>
      <c r="F404">
        <v>1.0685</v>
      </c>
      <c r="G404" s="3">
        <f t="shared" si="36"/>
        <v>2.624030210237116</v>
      </c>
      <c r="H404" s="150">
        <f t="shared" si="37"/>
        <v>2.6899999999999995</v>
      </c>
      <c r="J404" s="2">
        <f t="shared" si="39"/>
        <v>3.5498794822037771E-3</v>
      </c>
      <c r="K404">
        <v>23075</v>
      </c>
      <c r="L404">
        <v>22533</v>
      </c>
      <c r="N404">
        <v>4.3499999999999996</v>
      </c>
      <c r="O404">
        <v>6.22</v>
      </c>
      <c r="P404">
        <v>4.5599999999999996</v>
      </c>
      <c r="Q404">
        <f t="shared" si="40"/>
        <v>1.6600000000000001</v>
      </c>
      <c r="R404">
        <f t="shared" si="41"/>
        <v>2.6899999999999995</v>
      </c>
    </row>
    <row r="405" spans="1:18">
      <c r="A405" s="1">
        <v>41103</v>
      </c>
      <c r="B405">
        <v>4.57</v>
      </c>
      <c r="C405">
        <v>490.65</v>
      </c>
      <c r="D405">
        <v>0.14000000000000001</v>
      </c>
      <c r="E405" s="150">
        <f t="shared" si="38"/>
        <v>5.7419502234636807E-2</v>
      </c>
      <c r="F405">
        <v>1.0669999999999999</v>
      </c>
      <c r="G405" s="3">
        <f t="shared" si="36"/>
        <v>2.601555119540734</v>
      </c>
      <c r="H405" s="150">
        <f t="shared" si="37"/>
        <v>2.6500000000000004</v>
      </c>
      <c r="J405" s="2">
        <f t="shared" si="39"/>
        <v>-6.5007847016338056E-3</v>
      </c>
      <c r="K405">
        <v>23055</v>
      </c>
      <c r="L405">
        <v>22518</v>
      </c>
      <c r="N405">
        <v>4.33</v>
      </c>
      <c r="O405">
        <v>6.25</v>
      </c>
      <c r="P405">
        <v>4.57</v>
      </c>
      <c r="Q405">
        <f t="shared" si="40"/>
        <v>1.6799999999999997</v>
      </c>
      <c r="R405">
        <f t="shared" si="41"/>
        <v>2.6500000000000004</v>
      </c>
    </row>
    <row r="406" spans="1:18">
      <c r="A406" s="1">
        <v>41106</v>
      </c>
      <c r="B406">
        <v>4.57</v>
      </c>
      <c r="C406">
        <v>490</v>
      </c>
      <c r="D406">
        <v>0.14299999999999999</v>
      </c>
      <c r="E406" s="150">
        <f t="shared" si="38"/>
        <v>5.8594953016759703E-2</v>
      </c>
      <c r="F406">
        <v>1.0660000000000001</v>
      </c>
      <c r="G406" s="3">
        <f t="shared" si="36"/>
        <v>2.601555119540734</v>
      </c>
      <c r="H406" s="150">
        <f t="shared" si="37"/>
        <v>2.6500000000000004</v>
      </c>
      <c r="J406" s="2">
        <f t="shared" si="39"/>
        <v>-1.3256515478303141E-3</v>
      </c>
      <c r="K406">
        <v>23055</v>
      </c>
      <c r="L406">
        <v>22518</v>
      </c>
      <c r="N406">
        <v>4.33</v>
      </c>
      <c r="O406">
        <v>6.25</v>
      </c>
      <c r="P406">
        <v>4.57</v>
      </c>
      <c r="Q406">
        <f t="shared" si="40"/>
        <v>1.6799999999999997</v>
      </c>
      <c r="R406">
        <f t="shared" si="41"/>
        <v>2.6500000000000004</v>
      </c>
    </row>
    <row r="407" spans="1:18">
      <c r="A407" s="1">
        <v>41107</v>
      </c>
      <c r="B407">
        <v>4.5999999999999996</v>
      </c>
      <c r="C407">
        <v>489.72</v>
      </c>
      <c r="D407">
        <v>0.14699999999999999</v>
      </c>
      <c r="E407" s="150">
        <f t="shared" si="38"/>
        <v>5.9904659629629722E-2</v>
      </c>
      <c r="F407">
        <v>1.0660000000000001</v>
      </c>
      <c r="G407" s="3">
        <f t="shared" si="36"/>
        <v>2.6158566123042104</v>
      </c>
      <c r="H407" s="150">
        <f t="shared" si="37"/>
        <v>2.83</v>
      </c>
      <c r="J407" s="2">
        <f t="shared" si="39"/>
        <v>-5.7159189895765331E-4</v>
      </c>
      <c r="K407">
        <v>23060</v>
      </c>
      <c r="L407">
        <v>22520</v>
      </c>
      <c r="N407">
        <v>4.33</v>
      </c>
      <c r="O407">
        <v>6.1</v>
      </c>
      <c r="P407">
        <v>4.5999999999999996</v>
      </c>
      <c r="Q407">
        <f t="shared" si="40"/>
        <v>1.5</v>
      </c>
      <c r="R407">
        <f t="shared" si="41"/>
        <v>2.83</v>
      </c>
    </row>
    <row r="408" spans="1:18">
      <c r="A408" s="1">
        <v>41108</v>
      </c>
      <c r="B408">
        <v>4.68</v>
      </c>
      <c r="C408">
        <v>487.67</v>
      </c>
      <c r="D408">
        <v>0.13700000000000001</v>
      </c>
      <c r="E408" s="150">
        <f t="shared" si="38"/>
        <v>5.4364760018034093E-2</v>
      </c>
      <c r="F408">
        <v>1.0660000000000001</v>
      </c>
      <c r="G408" s="3">
        <f t="shared" si="36"/>
        <v>2.6863357798609688</v>
      </c>
      <c r="H408" s="150">
        <f t="shared" si="37"/>
        <v>2.88</v>
      </c>
      <c r="J408" s="2">
        <f t="shared" si="39"/>
        <v>-4.1948516070671842E-3</v>
      </c>
      <c r="K408">
        <v>23072.5</v>
      </c>
      <c r="L408">
        <v>22518</v>
      </c>
      <c r="N408">
        <v>4.33</v>
      </c>
      <c r="O408">
        <v>6.13</v>
      </c>
      <c r="P408">
        <v>4.68</v>
      </c>
      <c r="Q408">
        <f t="shared" si="40"/>
        <v>1.4500000000000002</v>
      </c>
      <c r="R408">
        <f t="shared" si="41"/>
        <v>2.88</v>
      </c>
    </row>
    <row r="409" spans="1:18">
      <c r="A409" s="1">
        <v>41109</v>
      </c>
      <c r="B409">
        <v>4.68</v>
      </c>
      <c r="C409">
        <v>485.35</v>
      </c>
      <c r="D409">
        <v>0.13500000000000001</v>
      </c>
      <c r="E409" s="150">
        <f t="shared" si="38"/>
        <v>5.3272181048025218E-2</v>
      </c>
      <c r="F409">
        <v>1.0645</v>
      </c>
      <c r="G409" s="3">
        <f t="shared" si="36"/>
        <v>2.6976087175865162</v>
      </c>
      <c r="H409" s="150">
        <f t="shared" si="37"/>
        <v>2.88</v>
      </c>
      <c r="J409" s="2">
        <f t="shared" si="39"/>
        <v>-4.7686674404120678E-3</v>
      </c>
      <c r="K409">
        <v>23082</v>
      </c>
      <c r="L409">
        <v>22525</v>
      </c>
      <c r="N409">
        <v>4.3</v>
      </c>
      <c r="O409">
        <v>6.1</v>
      </c>
      <c r="P409">
        <v>4.68</v>
      </c>
      <c r="Q409">
        <f t="shared" si="40"/>
        <v>1.42</v>
      </c>
      <c r="R409">
        <f t="shared" si="41"/>
        <v>2.88</v>
      </c>
    </row>
    <row r="410" spans="1:18">
      <c r="A410" s="1">
        <v>41110</v>
      </c>
      <c r="B410">
        <v>4.6500000000000004</v>
      </c>
      <c r="C410">
        <v>489.03</v>
      </c>
      <c r="D410">
        <v>0.13200000000000001</v>
      </c>
      <c r="E410" s="150">
        <f t="shared" si="38"/>
        <v>5.1773480000000122E-2</v>
      </c>
      <c r="F410">
        <v>1.0640000000000001</v>
      </c>
      <c r="G410" s="3">
        <f t="shared" si="36"/>
        <v>2.7127401905376978</v>
      </c>
      <c r="H410" s="150">
        <f t="shared" si="37"/>
        <v>2.87</v>
      </c>
      <c r="J410" s="2">
        <f t="shared" si="39"/>
        <v>7.5535571280727527E-3</v>
      </c>
      <c r="K410">
        <v>23080</v>
      </c>
      <c r="L410">
        <v>22520</v>
      </c>
      <c r="N410">
        <v>4.2</v>
      </c>
      <c r="O410">
        <v>5.98</v>
      </c>
      <c r="P410">
        <v>4.6500000000000004</v>
      </c>
      <c r="Q410">
        <f t="shared" si="40"/>
        <v>1.33</v>
      </c>
      <c r="R410">
        <f t="shared" si="41"/>
        <v>2.87</v>
      </c>
    </row>
    <row r="411" spans="1:18">
      <c r="A411" s="1">
        <v>41113</v>
      </c>
      <c r="B411">
        <v>4.62</v>
      </c>
      <c r="C411">
        <v>492.6</v>
      </c>
      <c r="D411">
        <v>0.13300000000000001</v>
      </c>
      <c r="E411" s="150">
        <f t="shared" si="38"/>
        <v>5.2769349567510344E-2</v>
      </c>
      <c r="F411">
        <v>1.0629999999999999</v>
      </c>
      <c r="G411" s="3">
        <f t="shared" si="36"/>
        <v>2.6791878459507465</v>
      </c>
      <c r="H411" s="150">
        <f t="shared" si="37"/>
        <v>2.84</v>
      </c>
      <c r="J411" s="2">
        <f t="shared" si="39"/>
        <v>7.2736484001296297E-3</v>
      </c>
      <c r="K411">
        <v>23070</v>
      </c>
      <c r="L411">
        <v>22517</v>
      </c>
      <c r="N411">
        <v>4.18</v>
      </c>
      <c r="O411">
        <v>5.96</v>
      </c>
      <c r="P411">
        <v>4.62</v>
      </c>
      <c r="Q411">
        <f t="shared" si="40"/>
        <v>1.3399999999999999</v>
      </c>
      <c r="R411">
        <f t="shared" si="41"/>
        <v>2.84</v>
      </c>
    </row>
    <row r="412" spans="1:18">
      <c r="A412" s="1">
        <v>41114</v>
      </c>
      <c r="B412">
        <v>4.63</v>
      </c>
      <c r="C412">
        <v>494.71</v>
      </c>
      <c r="D412">
        <v>0.13700000000000001</v>
      </c>
      <c r="E412" s="150">
        <f t="shared" si="38"/>
        <v>5.4392517967240435E-2</v>
      </c>
      <c r="F412">
        <v>1.0615000000000001</v>
      </c>
      <c r="G412" s="3">
        <f t="shared" si="36"/>
        <v>2.6736305917587231</v>
      </c>
      <c r="H412" s="150">
        <f t="shared" si="37"/>
        <v>2.8199999999999994</v>
      </c>
      <c r="J412" s="2">
        <f t="shared" si="39"/>
        <v>4.2742466141952665E-3</v>
      </c>
      <c r="K412">
        <v>23075</v>
      </c>
      <c r="L412">
        <v>22523</v>
      </c>
      <c r="N412">
        <v>4.1399999999999997</v>
      </c>
      <c r="O412">
        <v>5.95</v>
      </c>
      <c r="P412">
        <v>4.63</v>
      </c>
      <c r="Q412">
        <f t="shared" si="40"/>
        <v>1.3200000000000003</v>
      </c>
      <c r="R412">
        <f t="shared" si="41"/>
        <v>2.8199999999999994</v>
      </c>
    </row>
    <row r="413" spans="1:18">
      <c r="A413" s="1">
        <v>41115</v>
      </c>
      <c r="B413">
        <v>4.6399999999999997</v>
      </c>
      <c r="C413">
        <v>491.65</v>
      </c>
      <c r="D413">
        <v>0.13300000000000001</v>
      </c>
      <c r="E413" s="150">
        <f t="shared" si="38"/>
        <v>5.2706587837552762E-2</v>
      </c>
      <c r="F413">
        <v>1.0615000000000001</v>
      </c>
      <c r="G413" s="3">
        <f t="shared" si="36"/>
        <v>2.6785930524497252</v>
      </c>
      <c r="H413" s="150">
        <f t="shared" si="37"/>
        <v>2.79</v>
      </c>
      <c r="J413" s="2">
        <f t="shared" si="39"/>
        <v>-6.2046510744676181E-3</v>
      </c>
      <c r="K413">
        <v>23075</v>
      </c>
      <c r="L413">
        <v>22522</v>
      </c>
      <c r="N413">
        <v>4.12</v>
      </c>
      <c r="O413">
        <v>5.97</v>
      </c>
      <c r="P413">
        <v>4.6399999999999997</v>
      </c>
      <c r="Q413">
        <f t="shared" si="40"/>
        <v>1.33</v>
      </c>
      <c r="R413">
        <f t="shared" si="41"/>
        <v>2.79</v>
      </c>
    </row>
    <row r="414" spans="1:18">
      <c r="A414" s="1">
        <v>41116</v>
      </c>
      <c r="B414">
        <v>4.66</v>
      </c>
      <c r="C414">
        <v>485.75</v>
      </c>
      <c r="D414">
        <v>0.13700000000000001</v>
      </c>
      <c r="E414" s="150">
        <f t="shared" si="38"/>
        <v>5.4543724374999873E-2</v>
      </c>
      <c r="F414">
        <v>1.0605</v>
      </c>
      <c r="G414" s="3">
        <f t="shared" si="36"/>
        <v>2.6637069922308609</v>
      </c>
      <c r="H414" s="150">
        <f t="shared" si="37"/>
        <v>2.79</v>
      </c>
      <c r="J414" s="2">
        <f t="shared" si="39"/>
        <v>-1.2072992968615743E-2</v>
      </c>
      <c r="K414">
        <v>23075</v>
      </c>
      <c r="L414">
        <v>22525</v>
      </c>
      <c r="N414">
        <v>4.09</v>
      </c>
      <c r="O414">
        <v>5.96</v>
      </c>
      <c r="P414">
        <v>4.66</v>
      </c>
      <c r="Q414">
        <f t="shared" si="40"/>
        <v>1.2999999999999998</v>
      </c>
      <c r="R414">
        <f t="shared" si="41"/>
        <v>2.79</v>
      </c>
    </row>
    <row r="415" spans="1:18">
      <c r="A415" s="1">
        <v>41117</v>
      </c>
      <c r="B415">
        <v>4.74</v>
      </c>
      <c r="C415">
        <v>483.8</v>
      </c>
      <c r="D415">
        <v>0.13900000000000001</v>
      </c>
      <c r="E415" s="150">
        <f t="shared" si="38"/>
        <v>5.4551421552419321E-2</v>
      </c>
      <c r="F415">
        <v>1.0605</v>
      </c>
      <c r="G415" s="3">
        <f t="shared" si="36"/>
        <v>2.7022118911851254</v>
      </c>
      <c r="H415" s="150">
        <f t="shared" si="37"/>
        <v>2.7700000000000005</v>
      </c>
      <c r="J415" s="2">
        <f t="shared" si="39"/>
        <v>-4.0224900816226029E-3</v>
      </c>
      <c r="K415">
        <v>23085</v>
      </c>
      <c r="L415">
        <v>22527</v>
      </c>
      <c r="N415">
        <v>4.05</v>
      </c>
      <c r="O415">
        <v>6.02</v>
      </c>
      <c r="P415">
        <v>4.74</v>
      </c>
      <c r="Q415">
        <f t="shared" si="40"/>
        <v>1.2799999999999994</v>
      </c>
      <c r="R415">
        <f t="shared" si="41"/>
        <v>2.7700000000000005</v>
      </c>
    </row>
    <row r="416" spans="1:18">
      <c r="A416" s="1">
        <v>41120</v>
      </c>
      <c r="B416">
        <v>4.83</v>
      </c>
      <c r="C416">
        <v>482.6</v>
      </c>
      <c r="D416">
        <v>0.128</v>
      </c>
      <c r="E416" s="150">
        <f t="shared" si="38"/>
        <v>4.9168174528412337E-2</v>
      </c>
      <c r="F416">
        <v>1.0585</v>
      </c>
      <c r="G416" s="3">
        <f t="shared" si="36"/>
        <v>2.755603625709286</v>
      </c>
      <c r="H416" s="150">
        <f t="shared" si="37"/>
        <v>2.84</v>
      </c>
      <c r="J416" s="2">
        <f t="shared" si="39"/>
        <v>-2.4834449849955066E-3</v>
      </c>
      <c r="K416">
        <v>23095</v>
      </c>
      <c r="L416">
        <v>22526</v>
      </c>
      <c r="N416">
        <v>4</v>
      </c>
      <c r="O416">
        <v>5.99</v>
      </c>
      <c r="P416">
        <v>4.83</v>
      </c>
      <c r="Q416">
        <f t="shared" si="40"/>
        <v>1.1600000000000001</v>
      </c>
      <c r="R416">
        <f t="shared" si="41"/>
        <v>2.84</v>
      </c>
    </row>
    <row r="417" spans="1:18">
      <c r="A417" s="1">
        <v>41121</v>
      </c>
      <c r="B417">
        <v>4.79</v>
      </c>
      <c r="C417">
        <v>482.4</v>
      </c>
      <c r="D417">
        <v>0.13100000000000001</v>
      </c>
      <c r="E417" s="150">
        <f t="shared" si="38"/>
        <v>5.0168802945275939E-2</v>
      </c>
      <c r="F417">
        <v>1.0535000000000001</v>
      </c>
      <c r="G417" s="3">
        <f t="shared" si="36"/>
        <v>2.7508828574311308</v>
      </c>
      <c r="H417" s="150">
        <f t="shared" si="37"/>
        <v>2.79</v>
      </c>
      <c r="J417" s="2">
        <f t="shared" si="39"/>
        <v>-4.1450777795577624E-4</v>
      </c>
      <c r="K417">
        <v>23093</v>
      </c>
      <c r="L417">
        <v>22525</v>
      </c>
      <c r="N417">
        <v>4</v>
      </c>
      <c r="O417">
        <v>6</v>
      </c>
      <c r="P417">
        <v>4.79</v>
      </c>
      <c r="Q417">
        <f t="shared" si="40"/>
        <v>1.21</v>
      </c>
      <c r="R417">
        <f t="shared" si="41"/>
        <v>2.79</v>
      </c>
    </row>
    <row r="418" spans="1:18">
      <c r="A418" s="1">
        <v>41122</v>
      </c>
      <c r="B418">
        <v>4.7699999999999996</v>
      </c>
      <c r="C418">
        <v>483.45</v>
      </c>
      <c r="D418">
        <v>0.13800000000000001</v>
      </c>
      <c r="E418" s="150">
        <f t="shared" si="38"/>
        <v>5.2523501540493081E-2</v>
      </c>
      <c r="F418">
        <v>1.0469999999999999</v>
      </c>
      <c r="G418" s="3">
        <f t="shared" si="36"/>
        <v>2.7508828574311308</v>
      </c>
      <c r="H418" s="150">
        <f t="shared" si="37"/>
        <v>2.7399999999999993</v>
      </c>
      <c r="J418" s="2">
        <f t="shared" si="39"/>
        <v>2.1742515165808999E-3</v>
      </c>
      <c r="K418">
        <v>23093</v>
      </c>
      <c r="L418">
        <v>22525</v>
      </c>
      <c r="N418">
        <v>4</v>
      </c>
      <c r="O418">
        <v>6.03</v>
      </c>
      <c r="P418">
        <v>4.7699999999999996</v>
      </c>
      <c r="Q418">
        <f t="shared" si="40"/>
        <v>1.2600000000000007</v>
      </c>
      <c r="R418">
        <f t="shared" si="41"/>
        <v>2.7399999999999993</v>
      </c>
    </row>
    <row r="419" spans="1:18">
      <c r="A419" s="1">
        <v>41123</v>
      </c>
      <c r="B419">
        <v>4.7300000000000004</v>
      </c>
      <c r="C419">
        <v>484.35</v>
      </c>
      <c r="D419">
        <v>0.13400000000000001</v>
      </c>
      <c r="E419" s="150">
        <f t="shared" si="38"/>
        <v>5.1793555451785663E-2</v>
      </c>
      <c r="F419">
        <v>1.0482</v>
      </c>
      <c r="G419" s="3">
        <f t="shared" si="36"/>
        <v>2.7118972384653599</v>
      </c>
      <c r="H419" s="150">
        <f t="shared" si="37"/>
        <v>2.73</v>
      </c>
      <c r="J419" s="2">
        <f t="shared" si="39"/>
        <v>1.8598889428374332E-3</v>
      </c>
      <c r="K419">
        <v>23087</v>
      </c>
      <c r="L419">
        <v>22527</v>
      </c>
      <c r="N419">
        <v>3.98</v>
      </c>
      <c r="O419">
        <v>5.98</v>
      </c>
      <c r="P419">
        <v>4.7300000000000004</v>
      </c>
      <c r="Q419">
        <f t="shared" si="40"/>
        <v>1.25</v>
      </c>
      <c r="R419">
        <f t="shared" si="41"/>
        <v>2.73</v>
      </c>
    </row>
    <row r="420" spans="1:18">
      <c r="A420" s="1">
        <v>41124</v>
      </c>
      <c r="B420">
        <v>4.8499999999999996</v>
      </c>
      <c r="C420">
        <v>481.15</v>
      </c>
      <c r="D420">
        <v>0.13900000000000001</v>
      </c>
      <c r="E420" s="150">
        <f t="shared" si="38"/>
        <v>5.0569982117284126E-2</v>
      </c>
      <c r="F420">
        <v>1.0462</v>
      </c>
      <c r="G420" s="3">
        <f t="shared" si="36"/>
        <v>2.875654566432936</v>
      </c>
      <c r="H420" s="150">
        <f t="shared" si="37"/>
        <v>2.9199999999999995</v>
      </c>
      <c r="J420" s="2">
        <f t="shared" si="39"/>
        <v>-6.6287140699841296E-3</v>
      </c>
      <c r="K420">
        <v>23128</v>
      </c>
      <c r="L420">
        <v>22534</v>
      </c>
      <c r="N420">
        <v>3.97</v>
      </c>
      <c r="O420">
        <v>5.9</v>
      </c>
      <c r="P420">
        <v>4.8499999999999996</v>
      </c>
      <c r="Q420">
        <f t="shared" si="40"/>
        <v>1.0500000000000007</v>
      </c>
      <c r="R420">
        <f t="shared" si="41"/>
        <v>2.9199999999999995</v>
      </c>
    </row>
    <row r="421" spans="1:18">
      <c r="A421" s="1">
        <v>41127</v>
      </c>
      <c r="B421">
        <v>4.88</v>
      </c>
      <c r="C421">
        <v>477.89</v>
      </c>
      <c r="D421">
        <v>0.13800000000000001</v>
      </c>
      <c r="E421" s="150">
        <f t="shared" si="38"/>
        <v>4.7897701927826886E-2</v>
      </c>
      <c r="F421">
        <v>1.0471999999999999</v>
      </c>
      <c r="G421" s="3">
        <f t="shared" si="36"/>
        <v>3.0171301374282145</v>
      </c>
      <c r="H421" s="150">
        <f t="shared" si="37"/>
        <v>2.89</v>
      </c>
      <c r="J421" s="2">
        <f t="shared" si="39"/>
        <v>-6.7984913169075369E-3</v>
      </c>
      <c r="K421">
        <v>23167.5</v>
      </c>
      <c r="L421">
        <v>22544</v>
      </c>
      <c r="N421">
        <v>3.9</v>
      </c>
      <c r="O421">
        <v>5.89</v>
      </c>
      <c r="P421">
        <v>4.88</v>
      </c>
      <c r="Q421">
        <f t="shared" si="40"/>
        <v>1.0099999999999998</v>
      </c>
      <c r="R421">
        <f t="shared" si="41"/>
        <v>2.89</v>
      </c>
    </row>
    <row r="422" spans="1:18">
      <c r="A422" s="1">
        <v>41128</v>
      </c>
      <c r="B422">
        <v>4.92</v>
      </c>
      <c r="C422">
        <v>477.77</v>
      </c>
      <c r="D422">
        <v>0.14099999999999999</v>
      </c>
      <c r="E422" s="150">
        <f t="shared" si="38"/>
        <v>4.7710292810007958E-2</v>
      </c>
      <c r="F422">
        <v>1.0471999999999999</v>
      </c>
      <c r="G422" s="3">
        <f t="shared" si="36"/>
        <v>3.0948290463861303</v>
      </c>
      <c r="H422" s="150">
        <f t="shared" si="37"/>
        <v>2.79</v>
      </c>
      <c r="J422" s="2">
        <f t="shared" si="39"/>
        <v>-2.5113534234075285E-4</v>
      </c>
      <c r="K422">
        <v>23181.5</v>
      </c>
      <c r="L422">
        <v>22542</v>
      </c>
      <c r="N422">
        <v>3.84</v>
      </c>
      <c r="O422">
        <v>5.97</v>
      </c>
      <c r="P422">
        <v>4.92</v>
      </c>
      <c r="Q422">
        <f t="shared" si="40"/>
        <v>1.0499999999999998</v>
      </c>
      <c r="R422">
        <f t="shared" si="41"/>
        <v>2.79</v>
      </c>
    </row>
    <row r="423" spans="1:18">
      <c r="A423" s="1">
        <v>41129</v>
      </c>
      <c r="B423">
        <v>4.91</v>
      </c>
      <c r="C423">
        <v>476.35</v>
      </c>
      <c r="D423">
        <v>0.14549999999999999</v>
      </c>
      <c r="E423" s="150">
        <f t="shared" si="38"/>
        <v>5.0911813573588857E-2</v>
      </c>
      <c r="F423">
        <v>1.0465</v>
      </c>
      <c r="G423" s="3">
        <f t="shared" si="36"/>
        <v>2.9907744256627651</v>
      </c>
      <c r="H423" s="150">
        <f t="shared" si="37"/>
        <v>2.6300000000000003</v>
      </c>
      <c r="J423" s="2">
        <f t="shared" si="39"/>
        <v>-2.9765669903729628E-3</v>
      </c>
      <c r="K423">
        <v>23235</v>
      </c>
      <c r="L423">
        <v>22615</v>
      </c>
      <c r="N423">
        <v>3.69</v>
      </c>
      <c r="O423">
        <v>5.97</v>
      </c>
      <c r="P423">
        <v>4.91</v>
      </c>
      <c r="Q423">
        <f t="shared" si="40"/>
        <v>1.0599999999999996</v>
      </c>
      <c r="R423">
        <f t="shared" si="41"/>
        <v>2.6300000000000003</v>
      </c>
    </row>
    <row r="424" spans="1:18">
      <c r="A424" s="1">
        <v>41130</v>
      </c>
      <c r="B424">
        <v>4.87</v>
      </c>
      <c r="C424">
        <v>474.98</v>
      </c>
      <c r="D424">
        <v>0.14499999999999999</v>
      </c>
      <c r="E424" s="150">
        <f t="shared" si="38"/>
        <v>5.0905557372572727E-2</v>
      </c>
      <c r="F424">
        <v>1.0465</v>
      </c>
      <c r="G424" s="3">
        <f t="shared" si="36"/>
        <v>2.9808631479940719</v>
      </c>
      <c r="H424" s="150">
        <f t="shared" si="37"/>
        <v>2.36</v>
      </c>
      <c r="J424" s="2">
        <f t="shared" si="39"/>
        <v>-2.8801802677565938E-3</v>
      </c>
      <c r="K424">
        <v>23235</v>
      </c>
      <c r="L424">
        <v>22617</v>
      </c>
      <c r="N424">
        <v>3.56</v>
      </c>
      <c r="O424">
        <v>6.07</v>
      </c>
      <c r="P424">
        <v>4.87</v>
      </c>
      <c r="Q424">
        <f t="shared" si="40"/>
        <v>1.2000000000000002</v>
      </c>
      <c r="R424">
        <f t="shared" si="41"/>
        <v>2.36</v>
      </c>
    </row>
    <row r="425" spans="1:18">
      <c r="A425" s="1">
        <v>41131</v>
      </c>
      <c r="B425">
        <v>4.8600000000000003</v>
      </c>
      <c r="C425">
        <v>479.1</v>
      </c>
      <c r="D425">
        <v>0.14499999999999999</v>
      </c>
      <c r="E425" s="150">
        <f t="shared" si="38"/>
        <v>5.1542324849849705E-2</v>
      </c>
      <c r="F425">
        <v>1.0465</v>
      </c>
      <c r="G425" s="3">
        <f t="shared" si="36"/>
        <v>2.9440367783573591</v>
      </c>
      <c r="H425" s="150">
        <f t="shared" si="37"/>
        <v>1.88</v>
      </c>
      <c r="J425" s="2">
        <f t="shared" si="39"/>
        <v>8.6366460040445854E-3</v>
      </c>
      <c r="K425">
        <v>23232.5</v>
      </c>
      <c r="L425">
        <v>22622</v>
      </c>
      <c r="N425">
        <v>3.51</v>
      </c>
      <c r="O425">
        <v>6.49</v>
      </c>
      <c r="P425">
        <v>4.8600000000000003</v>
      </c>
      <c r="Q425">
        <f t="shared" si="40"/>
        <v>1.63</v>
      </c>
      <c r="R425">
        <f t="shared" si="41"/>
        <v>1.88</v>
      </c>
    </row>
    <row r="426" spans="1:18">
      <c r="A426" s="1">
        <v>41134</v>
      </c>
      <c r="B426">
        <v>4.8600000000000003</v>
      </c>
      <c r="C426">
        <v>481.86</v>
      </c>
      <c r="D426">
        <v>0.14199999999999999</v>
      </c>
      <c r="E426" s="150">
        <f t="shared" si="38"/>
        <v>4.8782706983373052E-2</v>
      </c>
      <c r="F426">
        <v>1.046</v>
      </c>
      <c r="G426" s="3">
        <f t="shared" si="36"/>
        <v>3.044767483908287</v>
      </c>
      <c r="H426" s="150">
        <f t="shared" si="37"/>
        <v>2.3000000000000003</v>
      </c>
      <c r="J426" s="2">
        <f t="shared" si="39"/>
        <v>5.7442715393492671E-3</v>
      </c>
      <c r="K426">
        <v>23257.5</v>
      </c>
      <c r="L426">
        <v>22626</v>
      </c>
      <c r="N426">
        <v>3.52</v>
      </c>
      <c r="O426">
        <v>6.08</v>
      </c>
      <c r="P426">
        <v>4.8600000000000003</v>
      </c>
      <c r="Q426">
        <f t="shared" si="40"/>
        <v>1.2199999999999998</v>
      </c>
      <c r="R426">
        <f t="shared" si="41"/>
        <v>2.3000000000000003</v>
      </c>
    </row>
    <row r="427" spans="1:18">
      <c r="A427" s="1">
        <v>41135</v>
      </c>
      <c r="B427">
        <v>4.8899999999999997</v>
      </c>
      <c r="C427">
        <v>482.93</v>
      </c>
      <c r="D427">
        <v>0.14399999999999999</v>
      </c>
      <c r="E427" s="150">
        <f t="shared" si="38"/>
        <v>4.6563804590163869E-2</v>
      </c>
      <c r="F427">
        <v>1.046</v>
      </c>
      <c r="G427" s="3">
        <f t="shared" si="36"/>
        <v>3.2347872199390211</v>
      </c>
      <c r="H427" s="150">
        <f t="shared" si="37"/>
        <v>2.2800000000000002</v>
      </c>
      <c r="J427" s="2">
        <f t="shared" si="39"/>
        <v>2.2181001849048269E-3</v>
      </c>
      <c r="K427">
        <v>23300</v>
      </c>
      <c r="L427">
        <v>22629</v>
      </c>
      <c r="N427">
        <v>3.49</v>
      </c>
      <c r="O427">
        <v>6.1</v>
      </c>
      <c r="P427">
        <v>4.8899999999999997</v>
      </c>
      <c r="Q427">
        <f t="shared" si="40"/>
        <v>1.21</v>
      </c>
      <c r="R427">
        <f t="shared" si="41"/>
        <v>2.2800000000000002</v>
      </c>
    </row>
    <row r="428" spans="1:18">
      <c r="A428" s="1">
        <v>41136</v>
      </c>
      <c r="B428">
        <v>4.8899999999999997</v>
      </c>
      <c r="C428">
        <v>482.83</v>
      </c>
      <c r="D428">
        <v>0.14699999999999999</v>
      </c>
      <c r="E428" s="150">
        <f t="shared" si="38"/>
        <v>4.9859967253520966E-2</v>
      </c>
      <c r="F428">
        <v>1.0449999999999999</v>
      </c>
      <c r="G428" s="3">
        <f t="shared" si="36"/>
        <v>3.0809286179214674</v>
      </c>
      <c r="H428" s="150">
        <f t="shared" si="37"/>
        <v>2.2800000000000002</v>
      </c>
      <c r="J428" s="2">
        <f t="shared" si="39"/>
        <v>-2.0709078934192415E-4</v>
      </c>
      <c r="K428">
        <v>23265</v>
      </c>
      <c r="L428">
        <v>22626</v>
      </c>
      <c r="N428">
        <v>3.49</v>
      </c>
      <c r="O428">
        <v>6.1</v>
      </c>
      <c r="P428">
        <v>4.8899999999999997</v>
      </c>
      <c r="Q428">
        <f t="shared" si="40"/>
        <v>1.21</v>
      </c>
      <c r="R428">
        <f t="shared" si="41"/>
        <v>2.2800000000000002</v>
      </c>
    </row>
    <row r="429" spans="1:18">
      <c r="A429" s="1">
        <v>41137</v>
      </c>
      <c r="B429">
        <v>4.96</v>
      </c>
      <c r="C429">
        <v>483.4</v>
      </c>
      <c r="D429">
        <v>0.14599999999999999</v>
      </c>
      <c r="E429" s="150">
        <f t="shared" si="38"/>
        <v>4.6328334945054901E-2</v>
      </c>
      <c r="F429">
        <v>1.044</v>
      </c>
      <c r="G429" s="3">
        <f t="shared" si="36"/>
        <v>3.2900815490298512</v>
      </c>
      <c r="H429" s="150">
        <f t="shared" si="37"/>
        <v>2.29</v>
      </c>
      <c r="J429" s="2">
        <f t="shared" si="39"/>
        <v>1.1798434453939119E-3</v>
      </c>
      <c r="K429">
        <v>23312.5</v>
      </c>
      <c r="L429">
        <v>22630</v>
      </c>
      <c r="N429">
        <v>3.45</v>
      </c>
      <c r="O429">
        <v>6.12</v>
      </c>
      <c r="P429">
        <v>4.96</v>
      </c>
      <c r="Q429">
        <f t="shared" si="40"/>
        <v>1.1600000000000001</v>
      </c>
      <c r="R429">
        <f t="shared" si="41"/>
        <v>2.29</v>
      </c>
    </row>
    <row r="430" spans="1:18">
      <c r="A430" s="1">
        <v>41138</v>
      </c>
      <c r="B430">
        <v>4.97</v>
      </c>
      <c r="C430">
        <v>483.27</v>
      </c>
      <c r="D430">
        <v>0.14599999999999999</v>
      </c>
      <c r="E430" s="150">
        <f t="shared" si="38"/>
        <v>4.6659929889298943E-2</v>
      </c>
      <c r="F430">
        <v>1.044</v>
      </c>
      <c r="G430" s="3">
        <f t="shared" si="36"/>
        <v>3.266700150678048</v>
      </c>
      <c r="H430" s="150">
        <f t="shared" si="37"/>
        <v>2.1699999999999995</v>
      </c>
      <c r="J430" s="2">
        <f t="shared" si="39"/>
        <v>-2.6896459139868698E-4</v>
      </c>
      <c r="K430">
        <v>23302.5</v>
      </c>
      <c r="L430">
        <v>22625</v>
      </c>
      <c r="N430">
        <v>3.31</v>
      </c>
      <c r="O430">
        <v>6.11</v>
      </c>
      <c r="P430">
        <v>4.97</v>
      </c>
      <c r="Q430">
        <f t="shared" si="40"/>
        <v>1.1400000000000006</v>
      </c>
      <c r="R430">
        <f t="shared" si="41"/>
        <v>2.1699999999999995</v>
      </c>
    </row>
    <row r="431" spans="1:18">
      <c r="A431" s="1">
        <v>41141</v>
      </c>
      <c r="B431">
        <v>4.95</v>
      </c>
      <c r="C431">
        <v>484.75</v>
      </c>
      <c r="D431">
        <v>0.14599999999999999</v>
      </c>
      <c r="E431" s="150">
        <f t="shared" si="38"/>
        <v>4.7536996240601391E-2</v>
      </c>
      <c r="F431">
        <v>1.044</v>
      </c>
      <c r="G431" s="3">
        <f t="shared" si="36"/>
        <v>3.2064289301858437</v>
      </c>
      <c r="H431" s="150">
        <f t="shared" si="37"/>
        <v>2.1199999999999997</v>
      </c>
      <c r="J431" s="2">
        <f t="shared" si="39"/>
        <v>3.0577904447773047E-3</v>
      </c>
      <c r="K431">
        <v>23290</v>
      </c>
      <c r="L431">
        <v>22625</v>
      </c>
      <c r="N431">
        <v>3.28</v>
      </c>
      <c r="O431">
        <v>6.11</v>
      </c>
      <c r="P431">
        <v>4.95</v>
      </c>
      <c r="Q431">
        <f t="shared" si="40"/>
        <v>1.1600000000000001</v>
      </c>
      <c r="R431">
        <f t="shared" si="41"/>
        <v>2.1199999999999997</v>
      </c>
    </row>
    <row r="432" spans="1:18">
      <c r="A432" s="1">
        <v>41142</v>
      </c>
      <c r="B432">
        <v>4.9850000000000003</v>
      </c>
      <c r="C432">
        <v>482.65</v>
      </c>
      <c r="D432">
        <v>0.14899999999999999</v>
      </c>
      <c r="E432" s="150">
        <f t="shared" si="38"/>
        <v>4.8798451944444342E-2</v>
      </c>
      <c r="F432">
        <v>1.042</v>
      </c>
      <c r="G432" s="3">
        <f t="shared" si="36"/>
        <v>3.1816173221387607</v>
      </c>
      <c r="H432" s="150">
        <f t="shared" si="37"/>
        <v>2.0650000000000004</v>
      </c>
      <c r="J432" s="2">
        <f t="shared" si="39"/>
        <v>-4.3415408281371245E-3</v>
      </c>
      <c r="K432">
        <v>23290</v>
      </c>
      <c r="L432">
        <v>22630</v>
      </c>
      <c r="N432">
        <v>3.24</v>
      </c>
      <c r="O432">
        <v>6.16</v>
      </c>
      <c r="P432">
        <v>4.9850000000000003</v>
      </c>
      <c r="Q432">
        <f t="shared" si="40"/>
        <v>1.1749999999999998</v>
      </c>
      <c r="R432">
        <f t="shared" si="41"/>
        <v>2.0650000000000004</v>
      </c>
    </row>
    <row r="433" spans="1:18">
      <c r="A433" s="1">
        <v>41143</v>
      </c>
      <c r="B433">
        <v>4.9400000000000004</v>
      </c>
      <c r="C433">
        <v>481.8</v>
      </c>
      <c r="D433">
        <v>0.14000000000000001</v>
      </c>
      <c r="E433" s="150">
        <f t="shared" si="38"/>
        <v>4.5981062357414351E-2</v>
      </c>
      <c r="F433">
        <v>1.0409999999999999</v>
      </c>
      <c r="G433" s="3">
        <f t="shared" si="36"/>
        <v>3.1695657413730838</v>
      </c>
      <c r="H433" s="150">
        <f t="shared" si="37"/>
        <v>2.0500000000000003</v>
      </c>
      <c r="J433" s="2">
        <f t="shared" si="39"/>
        <v>-1.762663113853039E-3</v>
      </c>
      <c r="K433">
        <v>23287.5</v>
      </c>
      <c r="L433">
        <v>22630</v>
      </c>
      <c r="N433">
        <v>3.23</v>
      </c>
      <c r="O433">
        <v>6.12</v>
      </c>
      <c r="P433">
        <v>4.9400000000000004</v>
      </c>
      <c r="Q433">
        <f t="shared" si="40"/>
        <v>1.1799999999999997</v>
      </c>
      <c r="R433">
        <f t="shared" si="41"/>
        <v>2.0500000000000003</v>
      </c>
    </row>
    <row r="434" spans="1:18">
      <c r="A434" s="1">
        <v>41144</v>
      </c>
      <c r="B434">
        <v>4.915</v>
      </c>
      <c r="C434">
        <v>480.38</v>
      </c>
      <c r="D434">
        <v>0.13850000000000001</v>
      </c>
      <c r="E434" s="150">
        <f t="shared" si="38"/>
        <v>4.611502839506168E-2</v>
      </c>
      <c r="F434">
        <v>1.04</v>
      </c>
      <c r="G434" s="3">
        <f t="shared" si="36"/>
        <v>3.1234936855297444</v>
      </c>
      <c r="H434" s="150">
        <f t="shared" si="37"/>
        <v>2.0350000000000006</v>
      </c>
      <c r="J434" s="2">
        <f t="shared" si="39"/>
        <v>-2.9516328149327337E-3</v>
      </c>
      <c r="K434">
        <v>23280</v>
      </c>
      <c r="L434">
        <v>22632</v>
      </c>
      <c r="N434">
        <v>3.22</v>
      </c>
      <c r="O434">
        <v>6.1</v>
      </c>
      <c r="P434">
        <v>4.915</v>
      </c>
      <c r="Q434">
        <f t="shared" si="40"/>
        <v>1.1849999999999996</v>
      </c>
      <c r="R434">
        <f t="shared" si="41"/>
        <v>2.0350000000000006</v>
      </c>
    </row>
    <row r="435" spans="1:18">
      <c r="A435" s="1">
        <v>41145</v>
      </c>
      <c r="B435">
        <v>4.91</v>
      </c>
      <c r="C435">
        <v>481.04</v>
      </c>
      <c r="D435">
        <v>0.13400000000000001</v>
      </c>
      <c r="E435" s="150">
        <f t="shared" si="38"/>
        <v>4.4396076567796733E-2</v>
      </c>
      <c r="F435">
        <v>1.0365</v>
      </c>
      <c r="G435" s="3">
        <f t="shared" si="36"/>
        <v>3.1284521231938407</v>
      </c>
      <c r="H435" s="150">
        <f t="shared" si="37"/>
        <v>2.0000000000000004</v>
      </c>
      <c r="J435" s="2">
        <f t="shared" si="39"/>
        <v>1.3729693654750178E-3</v>
      </c>
      <c r="K435">
        <v>23280</v>
      </c>
      <c r="L435">
        <v>22631</v>
      </c>
      <c r="N435">
        <v>3.22</v>
      </c>
      <c r="O435">
        <v>6.13</v>
      </c>
      <c r="P435">
        <v>4.91</v>
      </c>
      <c r="Q435">
        <f t="shared" si="40"/>
        <v>1.2199999999999998</v>
      </c>
      <c r="R435">
        <f t="shared" si="41"/>
        <v>2.0000000000000004</v>
      </c>
    </row>
    <row r="436" spans="1:18">
      <c r="A436" s="1">
        <v>41148</v>
      </c>
      <c r="B436">
        <v>4.88</v>
      </c>
      <c r="C436">
        <v>481.05</v>
      </c>
      <c r="D436">
        <v>0.13650000000000001</v>
      </c>
      <c r="E436" s="150">
        <f t="shared" si="38"/>
        <v>4.4488307500000018E-2</v>
      </c>
      <c r="F436">
        <v>1.0365</v>
      </c>
      <c r="G436" s="3">
        <f t="shared" si="36"/>
        <v>3.1802120141342742</v>
      </c>
      <c r="H436" s="150">
        <f t="shared" si="37"/>
        <v>1.9500000000000002</v>
      </c>
      <c r="J436" s="2">
        <f t="shared" si="39"/>
        <v>2.0788075960453579E-5</v>
      </c>
      <c r="K436">
        <v>23300</v>
      </c>
      <c r="L436">
        <v>22640</v>
      </c>
      <c r="N436">
        <v>3.2</v>
      </c>
      <c r="O436">
        <v>6.13</v>
      </c>
      <c r="P436">
        <v>4.88</v>
      </c>
      <c r="Q436">
        <f t="shared" si="40"/>
        <v>1.25</v>
      </c>
      <c r="R436">
        <f t="shared" si="41"/>
        <v>1.9500000000000002</v>
      </c>
    </row>
    <row r="437" spans="1:18">
      <c r="A437" s="1">
        <v>41149</v>
      </c>
      <c r="B437">
        <v>4.8600000000000003</v>
      </c>
      <c r="C437">
        <v>479.65</v>
      </c>
      <c r="D437">
        <v>0.13600000000000001</v>
      </c>
      <c r="E437" s="150">
        <f t="shared" si="38"/>
        <v>4.4737645176110376E-2</v>
      </c>
      <c r="F437">
        <v>1.0349999999999999</v>
      </c>
      <c r="G437" s="3">
        <f t="shared" si="36"/>
        <v>3.1463435200019192</v>
      </c>
      <c r="H437" s="150">
        <f t="shared" si="37"/>
        <v>1.9100000000000001</v>
      </c>
      <c r="J437" s="2">
        <f t="shared" si="39"/>
        <v>-2.9145435433171347E-3</v>
      </c>
      <c r="K437">
        <v>23294</v>
      </c>
      <c r="L437">
        <v>22641</v>
      </c>
      <c r="N437">
        <v>3.21</v>
      </c>
      <c r="O437">
        <v>6.16</v>
      </c>
      <c r="P437">
        <v>4.8600000000000003</v>
      </c>
      <c r="Q437">
        <f t="shared" si="40"/>
        <v>1.2999999999999998</v>
      </c>
      <c r="R437">
        <f t="shared" si="41"/>
        <v>1.9100000000000001</v>
      </c>
    </row>
    <row r="438" spans="1:18">
      <c r="A438" s="1">
        <v>41150</v>
      </c>
      <c r="B438">
        <v>4.8600000000000003</v>
      </c>
      <c r="C438">
        <v>480.51</v>
      </c>
      <c r="D438">
        <v>0.13500000000000001</v>
      </c>
      <c r="E438" s="150">
        <f t="shared" si="38"/>
        <v>4.3961847610015342E-2</v>
      </c>
      <c r="F438">
        <v>1.034</v>
      </c>
      <c r="G438" s="3">
        <f t="shared" si="36"/>
        <v>3.1752532613801874</v>
      </c>
      <c r="H438" s="150">
        <f t="shared" si="37"/>
        <v>1.9000000000000004</v>
      </c>
      <c r="J438" s="2">
        <f t="shared" si="39"/>
        <v>1.7913685843575834E-3</v>
      </c>
      <c r="K438">
        <v>23300</v>
      </c>
      <c r="L438">
        <v>22641</v>
      </c>
      <c r="N438">
        <v>3.2</v>
      </c>
      <c r="O438">
        <v>6.16</v>
      </c>
      <c r="P438">
        <v>4.8600000000000003</v>
      </c>
      <c r="Q438">
        <f t="shared" si="40"/>
        <v>1.2999999999999998</v>
      </c>
      <c r="R438">
        <f t="shared" si="41"/>
        <v>1.9000000000000004</v>
      </c>
    </row>
    <row r="439" spans="1:18">
      <c r="A439" s="1">
        <v>41151</v>
      </c>
      <c r="B439">
        <v>4.8600000000000003</v>
      </c>
      <c r="C439">
        <v>481.23</v>
      </c>
      <c r="D439">
        <v>0.13</v>
      </c>
      <c r="E439" s="150">
        <f t="shared" si="38"/>
        <v>4.2882068166666808E-2</v>
      </c>
      <c r="F439">
        <v>1.0329999999999999</v>
      </c>
      <c r="G439" s="3">
        <f t="shared" si="36"/>
        <v>3.1316120173603617</v>
      </c>
      <c r="H439" s="150">
        <f t="shared" si="37"/>
        <v>1.9100000000000001</v>
      </c>
      <c r="J439" s="2">
        <f t="shared" si="39"/>
        <v>1.497286448545335E-3</v>
      </c>
      <c r="K439">
        <v>23293</v>
      </c>
      <c r="L439">
        <v>22643</v>
      </c>
      <c r="N439">
        <v>3.2</v>
      </c>
      <c r="O439">
        <v>6.15</v>
      </c>
      <c r="P439">
        <v>4.8600000000000003</v>
      </c>
      <c r="Q439">
        <f t="shared" si="40"/>
        <v>1.29</v>
      </c>
      <c r="R439">
        <f t="shared" si="41"/>
        <v>1.9100000000000001</v>
      </c>
    </row>
    <row r="440" spans="1:18">
      <c r="A440" s="1">
        <v>41152</v>
      </c>
      <c r="B440">
        <v>4.87</v>
      </c>
      <c r="C440">
        <v>480.58</v>
      </c>
      <c r="D440">
        <v>0.1205</v>
      </c>
      <c r="E440" s="150">
        <f t="shared" si="38"/>
        <v>3.9741347120862101E-2</v>
      </c>
      <c r="F440">
        <v>1.032</v>
      </c>
      <c r="G440" s="3">
        <f t="shared" si="36"/>
        <v>3.1291339878793307</v>
      </c>
      <c r="H440" s="150">
        <f t="shared" si="37"/>
        <v>1.85</v>
      </c>
      <c r="J440" s="2">
        <f t="shared" si="39"/>
        <v>-1.3516185087607904E-3</v>
      </c>
      <c r="K440">
        <v>23293</v>
      </c>
      <c r="L440">
        <v>22643.5</v>
      </c>
      <c r="N440">
        <v>3.19</v>
      </c>
      <c r="O440">
        <v>6.21</v>
      </c>
      <c r="P440">
        <v>4.87</v>
      </c>
      <c r="Q440">
        <f t="shared" si="40"/>
        <v>1.3399999999999999</v>
      </c>
      <c r="R440">
        <f t="shared" si="41"/>
        <v>1.85</v>
      </c>
    </row>
    <row r="441" spans="1:18">
      <c r="A441" s="1">
        <v>41155</v>
      </c>
      <c r="B441">
        <v>4.87</v>
      </c>
      <c r="C441">
        <v>480.25</v>
      </c>
      <c r="D441">
        <v>0.11849999999999999</v>
      </c>
      <c r="E441" s="150">
        <f t="shared" si="38"/>
        <v>3.8894656280722043E-2</v>
      </c>
      <c r="F441">
        <v>1.0295000000000001</v>
      </c>
      <c r="G441" s="3">
        <f t="shared" si="36"/>
        <v>3.1365684046542568</v>
      </c>
      <c r="H441" s="150">
        <f t="shared" si="37"/>
        <v>1.8699999999999997</v>
      </c>
      <c r="J441" s="2">
        <f t="shared" si="39"/>
        <v>-6.8690613943278708E-4</v>
      </c>
      <c r="K441">
        <v>23293</v>
      </c>
      <c r="L441">
        <v>22642</v>
      </c>
      <c r="N441">
        <v>3.19</v>
      </c>
      <c r="O441">
        <v>6.19</v>
      </c>
      <c r="P441">
        <v>4.87</v>
      </c>
      <c r="Q441">
        <f t="shared" si="40"/>
        <v>1.3200000000000003</v>
      </c>
      <c r="R441">
        <f t="shared" si="41"/>
        <v>1.8699999999999997</v>
      </c>
    </row>
    <row r="442" spans="1:18">
      <c r="A442" s="1">
        <v>41156</v>
      </c>
      <c r="B442">
        <v>4.8499999999999996</v>
      </c>
      <c r="C442">
        <v>481.47</v>
      </c>
      <c r="D442">
        <v>0.11899999999999999</v>
      </c>
      <c r="E442" s="150">
        <f t="shared" si="38"/>
        <v>3.8963919874552042E-2</v>
      </c>
      <c r="F442">
        <v>1.0269999999999999</v>
      </c>
      <c r="G442" s="3">
        <f t="shared" si="36"/>
        <v>3.1365684046542568</v>
      </c>
      <c r="H442" s="150">
        <f t="shared" si="37"/>
        <v>1.77</v>
      </c>
      <c r="J442" s="2">
        <f t="shared" si="39"/>
        <v>2.5371223525084445E-3</v>
      </c>
      <c r="K442">
        <v>23293</v>
      </c>
      <c r="L442">
        <v>22642</v>
      </c>
      <c r="N442">
        <v>3.19</v>
      </c>
      <c r="O442">
        <v>6.27</v>
      </c>
      <c r="P442">
        <v>4.8499999999999996</v>
      </c>
      <c r="Q442">
        <f t="shared" si="40"/>
        <v>1.42</v>
      </c>
      <c r="R442">
        <f t="shared" si="41"/>
        <v>1.77</v>
      </c>
    </row>
    <row r="443" spans="1:18">
      <c r="A443" s="1">
        <v>41157</v>
      </c>
      <c r="B443">
        <v>4.8600000000000003</v>
      </c>
      <c r="C443">
        <v>480.95</v>
      </c>
      <c r="D443">
        <v>0.123</v>
      </c>
      <c r="E443" s="150">
        <f t="shared" si="38"/>
        <v>4.0254024051459371E-2</v>
      </c>
      <c r="F443">
        <v>1.0265</v>
      </c>
      <c r="G443" s="3">
        <f t="shared" si="36"/>
        <v>3.1365684046542568</v>
      </c>
      <c r="H443" s="150">
        <f t="shared" si="37"/>
        <v>1.7400000000000002</v>
      </c>
      <c r="J443" s="2">
        <f t="shared" si="39"/>
        <v>-1.0806094025500616E-3</v>
      </c>
      <c r="K443">
        <v>23293</v>
      </c>
      <c r="L443">
        <v>22642</v>
      </c>
      <c r="N443">
        <v>3.17</v>
      </c>
      <c r="O443">
        <v>6.29</v>
      </c>
      <c r="P443">
        <v>4.8600000000000003</v>
      </c>
      <c r="Q443">
        <f t="shared" si="40"/>
        <v>1.4299999999999997</v>
      </c>
      <c r="R443">
        <f t="shared" si="41"/>
        <v>1.7400000000000002</v>
      </c>
    </row>
    <row r="444" spans="1:18">
      <c r="A444" s="1">
        <v>41158</v>
      </c>
      <c r="B444">
        <v>4.9000000000000004</v>
      </c>
      <c r="C444">
        <v>476.05</v>
      </c>
      <c r="D444">
        <v>0.129</v>
      </c>
      <c r="E444" s="150">
        <f t="shared" si="38"/>
        <v>4.1095574966266778E-2</v>
      </c>
      <c r="F444">
        <v>1.0245</v>
      </c>
      <c r="G444" s="3">
        <f t="shared" si="36"/>
        <v>3.2159301849039386</v>
      </c>
      <c r="H444" s="150">
        <f t="shared" si="37"/>
        <v>1.7400000000000007</v>
      </c>
      <c r="J444" s="2">
        <f t="shared" si="39"/>
        <v>-1.0240423866924094E-2</v>
      </c>
      <c r="K444">
        <v>23293</v>
      </c>
      <c r="L444">
        <v>22626</v>
      </c>
      <c r="N444">
        <v>3.11</v>
      </c>
      <c r="O444">
        <v>6.27</v>
      </c>
      <c r="P444">
        <v>4.9000000000000004</v>
      </c>
      <c r="Q444">
        <f t="shared" si="40"/>
        <v>1.3699999999999992</v>
      </c>
      <c r="R444">
        <f t="shared" si="41"/>
        <v>1.7400000000000007</v>
      </c>
    </row>
    <row r="445" spans="1:18">
      <c r="A445" s="1">
        <v>41159</v>
      </c>
      <c r="B445">
        <v>4.9000000000000004</v>
      </c>
      <c r="C445">
        <v>475.82</v>
      </c>
      <c r="D445">
        <v>0.128</v>
      </c>
      <c r="E445" s="150">
        <f t="shared" si="38"/>
        <v>5.1897202534854095E-2</v>
      </c>
      <c r="F445">
        <v>1.024</v>
      </c>
      <c r="G445" s="3">
        <f t="shared" si="36"/>
        <v>2.5256081946222864</v>
      </c>
      <c r="H445" s="150">
        <f t="shared" si="37"/>
        <v>1.7400000000000002</v>
      </c>
      <c r="J445" s="2">
        <f t="shared" si="39"/>
        <v>-4.8325927800264634E-4</v>
      </c>
      <c r="K445">
        <v>23246</v>
      </c>
      <c r="L445">
        <v>22720</v>
      </c>
      <c r="N445">
        <v>3.12</v>
      </c>
      <c r="O445">
        <v>6.28</v>
      </c>
      <c r="P445">
        <v>4.9000000000000004</v>
      </c>
      <c r="Q445">
        <f t="shared" si="40"/>
        <v>1.38</v>
      </c>
      <c r="R445">
        <f t="shared" si="41"/>
        <v>1.7400000000000002</v>
      </c>
    </row>
    <row r="446" spans="1:18">
      <c r="A446" s="1">
        <v>41162</v>
      </c>
      <c r="B446">
        <v>4.93</v>
      </c>
      <c r="C446">
        <v>475.15</v>
      </c>
      <c r="D446">
        <v>0.127</v>
      </c>
      <c r="E446" s="150">
        <f t="shared" si="38"/>
        <v>4.9600140895488032E-2</v>
      </c>
      <c r="F446">
        <v>1.0175000000000001</v>
      </c>
      <c r="G446" s="3">
        <f t="shared" si="36"/>
        <v>2.6052849380465162</v>
      </c>
      <c r="H446" s="150">
        <f t="shared" si="37"/>
        <v>1.8199999999999998</v>
      </c>
      <c r="J446" s="2">
        <f t="shared" si="39"/>
        <v>-1.4090877963735301E-3</v>
      </c>
      <c r="K446">
        <v>23280</v>
      </c>
      <c r="L446">
        <v>22737</v>
      </c>
      <c r="N446">
        <v>3.15</v>
      </c>
      <c r="O446">
        <v>6.26</v>
      </c>
      <c r="P446">
        <v>4.93</v>
      </c>
      <c r="Q446">
        <f t="shared" si="40"/>
        <v>1.33</v>
      </c>
      <c r="R446">
        <f t="shared" si="41"/>
        <v>1.8199999999999998</v>
      </c>
    </row>
    <row r="447" spans="1:18">
      <c r="A447" s="1">
        <v>41163</v>
      </c>
      <c r="B447">
        <v>4.96</v>
      </c>
      <c r="C447">
        <v>474.41</v>
      </c>
      <c r="D447">
        <v>0.126</v>
      </c>
      <c r="E447" s="150">
        <f t="shared" si="38"/>
        <v>5.0447280624999855E-2</v>
      </c>
      <c r="F447">
        <v>1.0145</v>
      </c>
      <c r="G447" s="3">
        <f t="shared" si="36"/>
        <v>2.5338729544254868</v>
      </c>
      <c r="H447" s="150">
        <f t="shared" si="37"/>
        <v>1.5300000000000002</v>
      </c>
      <c r="J447" s="2">
        <f t="shared" si="39"/>
        <v>-1.5586169379627466E-3</v>
      </c>
      <c r="K447">
        <v>23260</v>
      </c>
      <c r="L447">
        <v>22732</v>
      </c>
      <c r="N447">
        <v>3.17</v>
      </c>
      <c r="O447">
        <v>6.6</v>
      </c>
      <c r="P447">
        <v>4.96</v>
      </c>
      <c r="Q447">
        <f t="shared" si="40"/>
        <v>1.6399999999999997</v>
      </c>
      <c r="R447">
        <f t="shared" si="41"/>
        <v>1.5300000000000002</v>
      </c>
    </row>
    <row r="448" spans="1:18">
      <c r="A448" s="1">
        <v>41164</v>
      </c>
      <c r="B448">
        <v>4.99</v>
      </c>
      <c r="C448">
        <v>474.85</v>
      </c>
      <c r="D448">
        <v>0.125</v>
      </c>
      <c r="E448" s="150">
        <f t="shared" si="38"/>
        <v>4.9350197368421174E-2</v>
      </c>
      <c r="F448">
        <v>1.008</v>
      </c>
      <c r="G448" s="3">
        <f t="shared" si="36"/>
        <v>2.5531812782703573</v>
      </c>
      <c r="H448" s="150">
        <f t="shared" si="37"/>
        <v>1.8400000000000003</v>
      </c>
      <c r="J448" s="2">
        <f t="shared" si="39"/>
        <v>9.270379696000937E-4</v>
      </c>
      <c r="K448">
        <v>23263</v>
      </c>
      <c r="L448">
        <v>22731</v>
      </c>
      <c r="N448">
        <v>3.19</v>
      </c>
      <c r="O448">
        <v>6.34</v>
      </c>
      <c r="P448">
        <v>4.99</v>
      </c>
      <c r="Q448">
        <f t="shared" si="40"/>
        <v>1.3499999999999996</v>
      </c>
      <c r="R448">
        <f t="shared" si="41"/>
        <v>1.8400000000000003</v>
      </c>
    </row>
    <row r="449" spans="1:18">
      <c r="A449" s="1">
        <v>41165</v>
      </c>
      <c r="B449">
        <v>4.9800000000000004</v>
      </c>
      <c r="C449">
        <v>472.71</v>
      </c>
      <c r="D449">
        <v>0.125</v>
      </c>
      <c r="E449" s="150">
        <f t="shared" si="38"/>
        <v>5.1463029035432907E-2</v>
      </c>
      <c r="F449">
        <v>1.004</v>
      </c>
      <c r="G449" s="3">
        <f t="shared" si="36"/>
        <v>2.4386438643864463</v>
      </c>
      <c r="H449" s="150">
        <f t="shared" si="37"/>
        <v>1.9100000000000006</v>
      </c>
      <c r="J449" s="2">
        <f t="shared" si="39"/>
        <v>-4.5168720468976862E-3</v>
      </c>
      <c r="K449">
        <v>23233</v>
      </c>
      <c r="L449">
        <v>22725</v>
      </c>
      <c r="N449">
        <v>3.28</v>
      </c>
      <c r="O449">
        <v>6.35</v>
      </c>
      <c r="P449">
        <v>4.9800000000000004</v>
      </c>
      <c r="Q449">
        <f t="shared" si="40"/>
        <v>1.3699999999999992</v>
      </c>
      <c r="R449">
        <f t="shared" si="41"/>
        <v>1.9100000000000006</v>
      </c>
    </row>
    <row r="450" spans="1:18">
      <c r="A450" s="1">
        <v>41166</v>
      </c>
      <c r="B450">
        <v>5.0599999999999996</v>
      </c>
      <c r="C450">
        <v>470.5</v>
      </c>
      <c r="D450">
        <v>0.13</v>
      </c>
      <c r="E450" s="150">
        <f t="shared" si="38"/>
        <v>5.1238989373814194E-2</v>
      </c>
      <c r="F450">
        <v>0.997</v>
      </c>
      <c r="G450" s="3">
        <f t="shared" si="36"/>
        <v>2.52951905539022</v>
      </c>
      <c r="H450" s="150">
        <f t="shared" si="37"/>
        <v>2.1199999999999997</v>
      </c>
      <c r="J450" s="2">
        <f t="shared" si="39"/>
        <v>-4.6861336166295134E-3</v>
      </c>
      <c r="K450">
        <v>23255</v>
      </c>
      <c r="L450">
        <v>22728</v>
      </c>
      <c r="N450">
        <v>3.39</v>
      </c>
      <c r="O450">
        <v>6.33</v>
      </c>
      <c r="P450">
        <v>5.0599999999999996</v>
      </c>
      <c r="Q450">
        <f t="shared" si="40"/>
        <v>1.2700000000000005</v>
      </c>
      <c r="R450">
        <f t="shared" si="41"/>
        <v>2.1199999999999997</v>
      </c>
    </row>
    <row r="451" spans="1:18">
      <c r="A451" s="1">
        <v>41169</v>
      </c>
      <c r="B451">
        <v>5.0599999999999996</v>
      </c>
      <c r="C451">
        <v>471.4</v>
      </c>
      <c r="D451">
        <v>0.13400000000000001</v>
      </c>
      <c r="E451" s="150">
        <f t="shared" si="38"/>
        <v>5.2550701176470753E-2</v>
      </c>
      <c r="F451">
        <v>0.99199999999999999</v>
      </c>
      <c r="G451" s="3">
        <f t="shared" si="36"/>
        <v>2.52951905539022</v>
      </c>
      <c r="H451" s="150">
        <f t="shared" si="37"/>
        <v>2.1199999999999997</v>
      </c>
      <c r="J451" s="2">
        <f t="shared" si="39"/>
        <v>1.9110314765963608E-3</v>
      </c>
      <c r="K451">
        <v>23255</v>
      </c>
      <c r="L451">
        <v>22728</v>
      </c>
      <c r="N451">
        <v>3.39</v>
      </c>
      <c r="O451">
        <v>6.33</v>
      </c>
      <c r="P451">
        <v>5.0599999999999996</v>
      </c>
      <c r="Q451">
        <f t="shared" si="40"/>
        <v>1.2700000000000005</v>
      </c>
      <c r="R451">
        <f t="shared" si="41"/>
        <v>2.1199999999999997</v>
      </c>
    </row>
    <row r="452" spans="1:18">
      <c r="A452" s="1">
        <v>41170</v>
      </c>
      <c r="B452">
        <v>5.0599999999999996</v>
      </c>
      <c r="C452">
        <v>471.82</v>
      </c>
      <c r="D452">
        <v>0.13400000000000001</v>
      </c>
      <c r="E452" s="150">
        <f t="shared" si="38"/>
        <v>5.2418264933586499E-2</v>
      </c>
      <c r="F452">
        <v>0.98950000000000005</v>
      </c>
      <c r="G452" s="3">
        <f t="shared" si="36"/>
        <v>2.52951905539022</v>
      </c>
      <c r="H452" s="150">
        <f t="shared" si="37"/>
        <v>2.1199999999999997</v>
      </c>
      <c r="J452" s="2">
        <f t="shared" si="39"/>
        <v>8.9056641665522462E-4</v>
      </c>
      <c r="K452">
        <v>23255</v>
      </c>
      <c r="L452">
        <v>22728</v>
      </c>
      <c r="N452">
        <v>3.39</v>
      </c>
      <c r="O452">
        <v>6.33</v>
      </c>
      <c r="P452">
        <v>5.0599999999999996</v>
      </c>
      <c r="Q452">
        <f t="shared" si="40"/>
        <v>1.2700000000000005</v>
      </c>
      <c r="R452">
        <f t="shared" si="41"/>
        <v>2.1199999999999997</v>
      </c>
    </row>
    <row r="453" spans="1:18">
      <c r="A453" s="1">
        <v>41171</v>
      </c>
      <c r="B453">
        <v>5.0599999999999996</v>
      </c>
      <c r="C453">
        <v>470.9</v>
      </c>
      <c r="D453">
        <v>0.13900000000000001</v>
      </c>
      <c r="E453" s="150">
        <f t="shared" si="38"/>
        <v>5.4264268026565629E-2</v>
      </c>
      <c r="F453">
        <v>0.98750000000000004</v>
      </c>
      <c r="G453" s="3">
        <f t="shared" si="36"/>
        <v>2.52951905539022</v>
      </c>
      <c r="H453" s="150">
        <f t="shared" si="37"/>
        <v>2.1199999999999997</v>
      </c>
      <c r="J453" s="2">
        <f t="shared" si="39"/>
        <v>-1.9517996691771867E-3</v>
      </c>
      <c r="K453">
        <v>23255</v>
      </c>
      <c r="L453">
        <v>22728</v>
      </c>
      <c r="N453">
        <v>3.39</v>
      </c>
      <c r="O453">
        <v>6.33</v>
      </c>
      <c r="P453">
        <v>5.0599999999999996</v>
      </c>
      <c r="Q453">
        <f t="shared" si="40"/>
        <v>1.2700000000000005</v>
      </c>
      <c r="R453">
        <f t="shared" si="41"/>
        <v>2.1199999999999997</v>
      </c>
    </row>
    <row r="454" spans="1:18">
      <c r="A454" s="1">
        <v>41172</v>
      </c>
      <c r="B454">
        <v>4.99</v>
      </c>
      <c r="C454">
        <v>470.3</v>
      </c>
      <c r="D454">
        <v>0.13400000000000001</v>
      </c>
      <c r="E454" s="150">
        <f t="shared" si="38"/>
        <v>5.2790711452734881E-2</v>
      </c>
      <c r="F454">
        <v>0.98524999999999996</v>
      </c>
      <c r="G454" s="3">
        <f t="shared" ref="G454:G517" si="42">+(K454/L454-1)*36000/330</f>
        <v>2.5008850300910348</v>
      </c>
      <c r="H454" s="150">
        <f t="shared" ref="H454:H517" si="43">+R454</f>
        <v>2.0699999999999998</v>
      </c>
      <c r="J454" s="2">
        <f t="shared" si="39"/>
        <v>-1.2749682985064741E-3</v>
      </c>
      <c r="K454">
        <v>23247.5</v>
      </c>
      <c r="L454">
        <v>22726.5</v>
      </c>
      <c r="N454">
        <v>3.44</v>
      </c>
      <c r="O454">
        <v>6.36</v>
      </c>
      <c r="P454">
        <v>4.99</v>
      </c>
      <c r="Q454">
        <f t="shared" si="40"/>
        <v>1.37</v>
      </c>
      <c r="R454">
        <f t="shared" si="41"/>
        <v>2.0699999999999998</v>
      </c>
    </row>
    <row r="455" spans="1:18">
      <c r="A455" s="1">
        <v>41173</v>
      </c>
      <c r="B455">
        <v>4.99</v>
      </c>
      <c r="C455">
        <v>473.35</v>
      </c>
      <c r="D455">
        <v>0.13350000000000001</v>
      </c>
      <c r="E455" s="150">
        <f t="shared" ref="E455:E518" si="44">+D455*F455/G455</f>
        <v>5.2553695359284787E-2</v>
      </c>
      <c r="F455">
        <v>0.98450000000000004</v>
      </c>
      <c r="G455" s="3">
        <f t="shared" si="42"/>
        <v>2.5008850300910348</v>
      </c>
      <c r="H455" s="150">
        <f t="shared" si="43"/>
        <v>2.1000000000000005</v>
      </c>
      <c r="J455" s="2">
        <f t="shared" ref="J455:J518" si="45">+LN(C455/C454)</f>
        <v>6.4642836238979961E-3</v>
      </c>
      <c r="K455">
        <v>23247.5</v>
      </c>
      <c r="L455">
        <v>22726.5</v>
      </c>
      <c r="N455">
        <v>3.46</v>
      </c>
      <c r="O455">
        <v>6.35</v>
      </c>
      <c r="P455">
        <v>4.99</v>
      </c>
      <c r="Q455">
        <f t="shared" ref="Q455:Q518" si="46">+O455-P455</f>
        <v>1.3599999999999994</v>
      </c>
      <c r="R455">
        <f t="shared" ref="R455:R518" si="47">+N455-Q455</f>
        <v>2.1000000000000005</v>
      </c>
    </row>
    <row r="456" spans="1:18">
      <c r="A456" s="1">
        <v>41176</v>
      </c>
      <c r="B456">
        <v>4.95</v>
      </c>
      <c r="C456">
        <v>475.9</v>
      </c>
      <c r="D456">
        <v>0.13500000000000001</v>
      </c>
      <c r="E456" s="150">
        <f t="shared" si="44"/>
        <v>5.3330984055260627E-2</v>
      </c>
      <c r="F456">
        <v>0.98224999999999996</v>
      </c>
      <c r="G456" s="3">
        <f t="shared" si="42"/>
        <v>2.4864298371580453</v>
      </c>
      <c r="H456" s="150">
        <f t="shared" si="43"/>
        <v>1.9900000000000002</v>
      </c>
      <c r="J456" s="2">
        <f t="shared" si="45"/>
        <v>5.3726755521645219E-3</v>
      </c>
      <c r="K456">
        <v>23245</v>
      </c>
      <c r="L456">
        <v>22727</v>
      </c>
      <c r="N456">
        <v>3.49</v>
      </c>
      <c r="O456">
        <v>6.45</v>
      </c>
      <c r="P456">
        <v>4.95</v>
      </c>
      <c r="Q456">
        <f t="shared" si="46"/>
        <v>1.5</v>
      </c>
      <c r="R456">
        <f t="shared" si="47"/>
        <v>1.9900000000000002</v>
      </c>
    </row>
    <row r="457" spans="1:18">
      <c r="A457" s="1">
        <v>41177</v>
      </c>
      <c r="B457">
        <v>4.93</v>
      </c>
      <c r="C457">
        <v>470.24</v>
      </c>
      <c r="D457">
        <v>0.13550000000000001</v>
      </c>
      <c r="E457" s="150">
        <f t="shared" si="44"/>
        <v>5.399154156698021E-2</v>
      </c>
      <c r="F457">
        <v>0.97824999999999995</v>
      </c>
      <c r="G457" s="3">
        <f t="shared" si="42"/>
        <v>2.4550674263589802</v>
      </c>
      <c r="H457" s="150">
        <f t="shared" si="43"/>
        <v>2</v>
      </c>
      <c r="J457" s="2">
        <f t="shared" si="45"/>
        <v>-1.1964545456457507E-2</v>
      </c>
      <c r="K457">
        <v>23240</v>
      </c>
      <c r="L457">
        <v>22728.5</v>
      </c>
      <c r="N457">
        <v>3.5</v>
      </c>
      <c r="O457">
        <v>6.43</v>
      </c>
      <c r="P457">
        <v>4.93</v>
      </c>
      <c r="Q457">
        <f t="shared" si="46"/>
        <v>1.5</v>
      </c>
      <c r="R457">
        <f t="shared" si="47"/>
        <v>2</v>
      </c>
    </row>
    <row r="458" spans="1:18">
      <c r="A458" s="1">
        <v>41178</v>
      </c>
      <c r="B458">
        <v>4.8899999999999997</v>
      </c>
      <c r="C458">
        <v>470.61</v>
      </c>
      <c r="D458">
        <v>0.13700000000000001</v>
      </c>
      <c r="E458" s="150">
        <f t="shared" si="44"/>
        <v>5.5099687500000202E-2</v>
      </c>
      <c r="F458">
        <v>0.97499999999999998</v>
      </c>
      <c r="G458" s="3">
        <f t="shared" si="42"/>
        <v>2.4242424242424154</v>
      </c>
      <c r="H458" s="150">
        <f t="shared" si="43"/>
        <v>1.9599999999999995</v>
      </c>
      <c r="J458" s="2">
        <f t="shared" si="45"/>
        <v>7.8652286565134564E-4</v>
      </c>
      <c r="K458">
        <v>23230</v>
      </c>
      <c r="L458">
        <v>22725</v>
      </c>
      <c r="N458">
        <v>3.53</v>
      </c>
      <c r="O458">
        <v>6.46</v>
      </c>
      <c r="P458">
        <v>4.8899999999999997</v>
      </c>
      <c r="Q458">
        <f t="shared" si="46"/>
        <v>1.5700000000000003</v>
      </c>
      <c r="R458">
        <f t="shared" si="47"/>
        <v>1.9599999999999995</v>
      </c>
    </row>
    <row r="459" spans="1:18">
      <c r="A459" s="1">
        <v>41179</v>
      </c>
      <c r="B459">
        <v>4.91</v>
      </c>
      <c r="C459">
        <v>471.25</v>
      </c>
      <c r="D459">
        <v>0.13350000000000001</v>
      </c>
      <c r="E459" s="150">
        <f t="shared" si="44"/>
        <v>5.5515897363880191E-2</v>
      </c>
      <c r="F459">
        <v>0.97575000000000001</v>
      </c>
      <c r="G459" s="3">
        <f t="shared" si="42"/>
        <v>2.3464022232441049</v>
      </c>
      <c r="H459" s="150">
        <f t="shared" si="43"/>
        <v>1.96</v>
      </c>
      <c r="J459" s="2">
        <f t="shared" si="45"/>
        <v>1.3590132259618394E-3</v>
      </c>
      <c r="K459">
        <v>23224</v>
      </c>
      <c r="L459">
        <v>22735</v>
      </c>
      <c r="N459">
        <v>3.55</v>
      </c>
      <c r="O459">
        <v>6.5</v>
      </c>
      <c r="P459">
        <v>4.91</v>
      </c>
      <c r="Q459">
        <f t="shared" si="46"/>
        <v>1.5899999999999999</v>
      </c>
      <c r="R459">
        <f t="shared" si="47"/>
        <v>1.96</v>
      </c>
    </row>
    <row r="460" spans="1:18">
      <c r="A460" s="1">
        <v>41180</v>
      </c>
      <c r="B460">
        <v>4.92</v>
      </c>
      <c r="C460">
        <v>474.7</v>
      </c>
      <c r="D460">
        <v>0.127</v>
      </c>
      <c r="E460" s="150">
        <f t="shared" si="44"/>
        <v>5.2774270519125734E-2</v>
      </c>
      <c r="F460">
        <v>0.97299999999999998</v>
      </c>
      <c r="G460" s="3">
        <f t="shared" si="42"/>
        <v>2.3415008636683492</v>
      </c>
      <c r="H460" s="150">
        <f t="shared" si="43"/>
        <v>1.9899999999999998</v>
      </c>
      <c r="J460" s="2">
        <f t="shared" si="45"/>
        <v>7.2942867950518122E-3</v>
      </c>
      <c r="K460">
        <v>23224</v>
      </c>
      <c r="L460">
        <v>22736</v>
      </c>
      <c r="N460">
        <v>3.57</v>
      </c>
      <c r="O460">
        <v>6.5</v>
      </c>
      <c r="P460">
        <v>4.92</v>
      </c>
      <c r="Q460">
        <f t="shared" si="46"/>
        <v>1.58</v>
      </c>
      <c r="R460">
        <f t="shared" si="47"/>
        <v>1.9899999999999998</v>
      </c>
    </row>
    <row r="461" spans="1:18">
      <c r="A461" s="1">
        <v>41183</v>
      </c>
      <c r="B461">
        <v>4.9400000000000004</v>
      </c>
      <c r="C461">
        <v>472.75</v>
      </c>
      <c r="D461">
        <v>0.124</v>
      </c>
      <c r="E461" s="150">
        <f t="shared" si="44"/>
        <v>5.0983198806122197E-2</v>
      </c>
      <c r="F461">
        <v>0.96675</v>
      </c>
      <c r="G461" s="3">
        <f t="shared" si="42"/>
        <v>2.351304014011864</v>
      </c>
      <c r="H461" s="150">
        <f t="shared" si="43"/>
        <v>2.0200000000000005</v>
      </c>
      <c r="J461" s="2">
        <f t="shared" si="45"/>
        <v>-4.1163180187054269E-3</v>
      </c>
      <c r="K461">
        <v>23224</v>
      </c>
      <c r="L461">
        <v>22734</v>
      </c>
      <c r="N461">
        <v>3.58</v>
      </c>
      <c r="O461">
        <v>6.5</v>
      </c>
      <c r="P461">
        <v>4.9400000000000004</v>
      </c>
      <c r="Q461">
        <f t="shared" si="46"/>
        <v>1.5599999999999996</v>
      </c>
      <c r="R461">
        <f t="shared" si="47"/>
        <v>2.0200000000000005</v>
      </c>
    </row>
    <row r="462" spans="1:18">
      <c r="A462" s="1">
        <v>41184</v>
      </c>
      <c r="B462">
        <v>4.92</v>
      </c>
      <c r="C462">
        <v>473.15</v>
      </c>
      <c r="D462">
        <v>0.13100000000000001</v>
      </c>
      <c r="E462" s="150">
        <f t="shared" si="44"/>
        <v>5.3671249516871328E-2</v>
      </c>
      <c r="F462">
        <v>0.96150000000000002</v>
      </c>
      <c r="G462" s="3">
        <f t="shared" si="42"/>
        <v>2.3468151223199323</v>
      </c>
      <c r="H462" s="150">
        <f t="shared" si="43"/>
        <v>2.0399999999999996</v>
      </c>
      <c r="J462" s="2">
        <f t="shared" si="45"/>
        <v>8.457554156747043E-4</v>
      </c>
      <c r="K462">
        <v>23220</v>
      </c>
      <c r="L462">
        <v>22731</v>
      </c>
      <c r="N462">
        <v>3.56</v>
      </c>
      <c r="O462">
        <v>6.44</v>
      </c>
      <c r="P462">
        <v>4.92</v>
      </c>
      <c r="Q462">
        <f t="shared" si="46"/>
        <v>1.5200000000000005</v>
      </c>
      <c r="R462">
        <f t="shared" si="47"/>
        <v>2.0399999999999996</v>
      </c>
    </row>
    <row r="463" spans="1:18">
      <c r="A463" s="1">
        <v>41185</v>
      </c>
      <c r="B463">
        <v>4.9400000000000004</v>
      </c>
      <c r="C463">
        <v>473.64</v>
      </c>
      <c r="D463">
        <v>0.125</v>
      </c>
      <c r="E463" s="150">
        <f t="shared" si="44"/>
        <v>5.0678797540568081E-2</v>
      </c>
      <c r="F463">
        <v>0.95899999999999996</v>
      </c>
      <c r="G463" s="3">
        <f t="shared" si="42"/>
        <v>2.3653876141011585</v>
      </c>
      <c r="H463" s="150">
        <f t="shared" si="43"/>
        <v>2.04</v>
      </c>
      <c r="J463" s="2">
        <f t="shared" si="45"/>
        <v>1.0350765085143947E-3</v>
      </c>
      <c r="K463">
        <v>23230</v>
      </c>
      <c r="L463">
        <v>22737</v>
      </c>
      <c r="N463">
        <v>3.54</v>
      </c>
      <c r="O463">
        <v>6.44</v>
      </c>
      <c r="P463">
        <v>4.9400000000000004</v>
      </c>
      <c r="Q463">
        <f t="shared" si="46"/>
        <v>1.5</v>
      </c>
      <c r="R463">
        <f t="shared" si="47"/>
        <v>2.04</v>
      </c>
    </row>
    <row r="464" spans="1:18">
      <c r="A464" s="1">
        <v>41186</v>
      </c>
      <c r="B464">
        <v>4.95</v>
      </c>
      <c r="C464">
        <v>472.65</v>
      </c>
      <c r="D464">
        <v>0.124</v>
      </c>
      <c r="E464" s="150">
        <f t="shared" si="44"/>
        <v>4.8380300348988971E-2</v>
      </c>
      <c r="F464">
        <v>0.95650000000000002</v>
      </c>
      <c r="G464" s="3">
        <f t="shared" si="42"/>
        <v>2.451535007935902</v>
      </c>
      <c r="H464" s="150">
        <f t="shared" si="43"/>
        <v>2.0900000000000003</v>
      </c>
      <c r="J464" s="2">
        <f t="shared" si="45"/>
        <v>-2.0923825913627867E-3</v>
      </c>
      <c r="K464">
        <v>23250</v>
      </c>
      <c r="L464">
        <v>22739</v>
      </c>
      <c r="N464">
        <v>3.56</v>
      </c>
      <c r="O464">
        <v>6.42</v>
      </c>
      <c r="P464">
        <v>4.95</v>
      </c>
      <c r="Q464">
        <f t="shared" si="46"/>
        <v>1.4699999999999998</v>
      </c>
      <c r="R464">
        <f t="shared" si="47"/>
        <v>2.0900000000000003</v>
      </c>
    </row>
    <row r="465" spans="1:18">
      <c r="A465" s="1">
        <v>41187</v>
      </c>
      <c r="B465">
        <v>4.97</v>
      </c>
      <c r="C465">
        <v>473.45</v>
      </c>
      <c r="D465">
        <v>0.13</v>
      </c>
      <c r="E465" s="150">
        <f t="shared" si="44"/>
        <v>5.0025615780141905E-2</v>
      </c>
      <c r="F465">
        <v>0.95450000000000002</v>
      </c>
      <c r="G465" s="3">
        <f t="shared" si="42"/>
        <v>2.4804292373999441</v>
      </c>
      <c r="H465" s="150">
        <f t="shared" si="43"/>
        <v>2.1099999999999994</v>
      </c>
      <c r="J465" s="2">
        <f t="shared" si="45"/>
        <v>1.6911535581158219E-3</v>
      </c>
      <c r="K465">
        <v>23255</v>
      </c>
      <c r="L465">
        <v>22738</v>
      </c>
      <c r="N465">
        <v>3.58</v>
      </c>
      <c r="O465">
        <v>6.44</v>
      </c>
      <c r="P465">
        <v>4.97</v>
      </c>
      <c r="Q465">
        <f t="shared" si="46"/>
        <v>1.4700000000000006</v>
      </c>
      <c r="R465">
        <f t="shared" si="47"/>
        <v>2.1099999999999994</v>
      </c>
    </row>
    <row r="466" spans="1:18">
      <c r="A466" s="1">
        <v>41190</v>
      </c>
      <c r="B466">
        <v>4.9800000000000004</v>
      </c>
      <c r="C466">
        <v>474.35</v>
      </c>
      <c r="D466">
        <v>0.13200000000000001</v>
      </c>
      <c r="E466" s="150">
        <f t="shared" si="44"/>
        <v>5.7560658743169214E-2</v>
      </c>
      <c r="F466">
        <v>0.95350000000000001</v>
      </c>
      <c r="G466" s="3">
        <f t="shared" si="42"/>
        <v>2.1865976301901893</v>
      </c>
      <c r="H466" s="150">
        <f t="shared" si="43"/>
        <v>1.8800000000000003</v>
      </c>
      <c r="J466" s="2">
        <f t="shared" si="45"/>
        <v>1.899135409376803E-3</v>
      </c>
      <c r="K466">
        <v>23282.5</v>
      </c>
      <c r="L466">
        <v>22825</v>
      </c>
      <c r="N466">
        <v>3.39</v>
      </c>
      <c r="O466">
        <v>6.49</v>
      </c>
      <c r="P466">
        <v>4.9800000000000004</v>
      </c>
      <c r="Q466">
        <f t="shared" si="46"/>
        <v>1.5099999999999998</v>
      </c>
      <c r="R466">
        <f t="shared" si="47"/>
        <v>1.8800000000000003</v>
      </c>
    </row>
    <row r="467" spans="1:18">
      <c r="A467" s="1">
        <v>41191</v>
      </c>
      <c r="B467">
        <v>4.9349999999999996</v>
      </c>
      <c r="C467">
        <v>474.95</v>
      </c>
      <c r="D467">
        <v>0.1313</v>
      </c>
      <c r="E467" s="150">
        <f t="shared" si="44"/>
        <v>4.8605401950433696E-2</v>
      </c>
      <c r="F467">
        <v>0.95199999999999996</v>
      </c>
      <c r="G467" s="3">
        <f t="shared" si="42"/>
        <v>2.5716812326224301</v>
      </c>
      <c r="H467" s="150">
        <f t="shared" si="43"/>
        <v>1.8649999999999993</v>
      </c>
      <c r="J467" s="2">
        <f t="shared" si="45"/>
        <v>1.2640894973055688E-3</v>
      </c>
      <c r="K467">
        <v>23360</v>
      </c>
      <c r="L467">
        <v>22822</v>
      </c>
      <c r="N467">
        <v>3.42</v>
      </c>
      <c r="O467">
        <v>6.49</v>
      </c>
      <c r="P467">
        <v>4.9349999999999996</v>
      </c>
      <c r="Q467">
        <f t="shared" si="46"/>
        <v>1.5550000000000006</v>
      </c>
      <c r="R467">
        <f t="shared" si="47"/>
        <v>1.8649999999999993</v>
      </c>
    </row>
    <row r="468" spans="1:18">
      <c r="A468" s="1">
        <v>41192</v>
      </c>
      <c r="B468">
        <v>4.95</v>
      </c>
      <c r="C468">
        <v>475.43</v>
      </c>
      <c r="D468">
        <v>0.13350000000000001</v>
      </c>
      <c r="E468" s="150">
        <f t="shared" si="44"/>
        <v>4.9976594140625157E-2</v>
      </c>
      <c r="F468">
        <v>0.94450000000000001</v>
      </c>
      <c r="G468" s="3">
        <f t="shared" si="42"/>
        <v>2.5229960578186517</v>
      </c>
      <c r="H468" s="150">
        <f t="shared" si="43"/>
        <v>1.92</v>
      </c>
      <c r="J468" s="2">
        <f t="shared" si="45"/>
        <v>1.0101223527722726E-3</v>
      </c>
      <c r="K468">
        <v>23358</v>
      </c>
      <c r="L468">
        <v>22830</v>
      </c>
      <c r="N468">
        <v>3.46</v>
      </c>
      <c r="O468">
        <v>6.49</v>
      </c>
      <c r="P468">
        <v>4.95</v>
      </c>
      <c r="Q468">
        <f t="shared" si="46"/>
        <v>1.54</v>
      </c>
      <c r="R468">
        <f t="shared" si="47"/>
        <v>1.92</v>
      </c>
    </row>
    <row r="469" spans="1:18">
      <c r="A469" s="1">
        <v>41193</v>
      </c>
      <c r="B469">
        <v>4.9349999999999996</v>
      </c>
      <c r="C469">
        <v>473.06</v>
      </c>
      <c r="D469">
        <v>0.13350000000000001</v>
      </c>
      <c r="E469" s="150">
        <f t="shared" si="44"/>
        <v>4.9176799760514207E-2</v>
      </c>
      <c r="F469">
        <v>0.9415</v>
      </c>
      <c r="G469" s="3">
        <f t="shared" si="42"/>
        <v>2.5558851046041666</v>
      </c>
      <c r="H469" s="150">
        <f t="shared" si="43"/>
        <v>1.9149999999999996</v>
      </c>
      <c r="J469" s="2">
        <f t="shared" si="45"/>
        <v>-4.9974273475066533E-3</v>
      </c>
      <c r="K469">
        <v>23370</v>
      </c>
      <c r="L469">
        <v>22835</v>
      </c>
      <c r="N469">
        <v>3.48</v>
      </c>
      <c r="O469">
        <v>6.5</v>
      </c>
      <c r="P469">
        <v>4.9349999999999996</v>
      </c>
      <c r="Q469">
        <f t="shared" si="46"/>
        <v>1.5650000000000004</v>
      </c>
      <c r="R469">
        <f t="shared" si="47"/>
        <v>1.9149999999999996</v>
      </c>
    </row>
    <row r="470" spans="1:18">
      <c r="A470" s="1">
        <v>41194</v>
      </c>
      <c r="B470">
        <v>4.9400000000000004</v>
      </c>
      <c r="C470">
        <v>472.34</v>
      </c>
      <c r="D470">
        <v>0.13250000000000001</v>
      </c>
      <c r="E470" s="150">
        <f t="shared" si="44"/>
        <v>4.8451868283582174E-2</v>
      </c>
      <c r="F470">
        <v>0.93600000000000005</v>
      </c>
      <c r="G470" s="3">
        <f t="shared" si="42"/>
        <v>2.5596536190127464</v>
      </c>
      <c r="H470" s="150">
        <f t="shared" si="43"/>
        <v>1.8900000000000001</v>
      </c>
      <c r="J470" s="2">
        <f t="shared" si="45"/>
        <v>-1.5231650924517782E-3</v>
      </c>
      <c r="K470">
        <v>23380</v>
      </c>
      <c r="L470">
        <v>22844</v>
      </c>
      <c r="N470">
        <v>3.48</v>
      </c>
      <c r="O470">
        <v>6.53</v>
      </c>
      <c r="P470">
        <v>4.9400000000000004</v>
      </c>
      <c r="Q470">
        <f t="shared" si="46"/>
        <v>1.5899999999999999</v>
      </c>
      <c r="R470">
        <f t="shared" si="47"/>
        <v>1.8900000000000001</v>
      </c>
    </row>
    <row r="471" spans="1:18">
      <c r="A471" s="1">
        <v>41197</v>
      </c>
      <c r="B471">
        <v>4.9400000000000004</v>
      </c>
      <c r="C471">
        <v>472.25</v>
      </c>
      <c r="D471">
        <v>0.13300000000000001</v>
      </c>
      <c r="E471" s="150">
        <f t="shared" si="44"/>
        <v>4.8270984434079685E-2</v>
      </c>
      <c r="F471">
        <v>0.92900000000000005</v>
      </c>
      <c r="G471" s="3">
        <f t="shared" si="42"/>
        <v>2.5596536190127464</v>
      </c>
      <c r="H471" s="150">
        <f t="shared" si="43"/>
        <v>1.8900000000000001</v>
      </c>
      <c r="J471" s="2">
        <f t="shared" si="45"/>
        <v>-1.9055886738655759E-4</v>
      </c>
      <c r="K471">
        <v>23380</v>
      </c>
      <c r="L471">
        <v>22844</v>
      </c>
      <c r="N471">
        <v>3.48</v>
      </c>
      <c r="O471">
        <v>6.53</v>
      </c>
      <c r="P471">
        <v>4.9400000000000004</v>
      </c>
      <c r="Q471">
        <f t="shared" si="46"/>
        <v>1.5899999999999999</v>
      </c>
      <c r="R471">
        <f t="shared" si="47"/>
        <v>1.8900000000000001</v>
      </c>
    </row>
    <row r="472" spans="1:18">
      <c r="A472" s="1">
        <v>41198</v>
      </c>
      <c r="B472">
        <v>4.9749999999999996</v>
      </c>
      <c r="C472">
        <v>472.58</v>
      </c>
      <c r="D472">
        <v>0.14050000000000001</v>
      </c>
      <c r="E472" s="150">
        <f t="shared" si="44"/>
        <v>5.0389239794776206E-2</v>
      </c>
      <c r="F472">
        <v>0.91800000000000004</v>
      </c>
      <c r="G472" s="3">
        <f t="shared" si="42"/>
        <v>2.5596536190127464</v>
      </c>
      <c r="H472" s="150">
        <f t="shared" si="43"/>
        <v>1.9049999999999994</v>
      </c>
      <c r="J472" s="2">
        <f t="shared" si="45"/>
        <v>6.9853838980297089E-4</v>
      </c>
      <c r="K472">
        <v>23380</v>
      </c>
      <c r="L472">
        <v>22844</v>
      </c>
      <c r="N472">
        <v>3.46</v>
      </c>
      <c r="O472">
        <v>6.53</v>
      </c>
      <c r="P472">
        <v>4.9749999999999996</v>
      </c>
      <c r="Q472">
        <f t="shared" si="46"/>
        <v>1.5550000000000006</v>
      </c>
      <c r="R472">
        <f t="shared" si="47"/>
        <v>1.9049999999999994</v>
      </c>
    </row>
    <row r="473" spans="1:18">
      <c r="A473" s="1">
        <v>41199</v>
      </c>
      <c r="B473">
        <v>4.9749999999999996</v>
      </c>
      <c r="C473">
        <v>472.25</v>
      </c>
      <c r="D473">
        <v>0.14949999999999999</v>
      </c>
      <c r="E473" s="150">
        <f t="shared" si="44"/>
        <v>5.1724303953010989E-2</v>
      </c>
      <c r="F473">
        <v>0.90549999999999997</v>
      </c>
      <c r="G473" s="3">
        <f t="shared" si="42"/>
        <v>2.6171884327912678</v>
      </c>
      <c r="H473" s="150">
        <f t="shared" si="43"/>
        <v>1.9349999999999996</v>
      </c>
      <c r="J473" s="2">
        <f t="shared" si="45"/>
        <v>-6.9853838980293457E-4</v>
      </c>
      <c r="K473">
        <v>23390</v>
      </c>
      <c r="L473">
        <v>22842</v>
      </c>
      <c r="N473">
        <v>3.49</v>
      </c>
      <c r="O473">
        <v>6.53</v>
      </c>
      <c r="P473">
        <v>4.9749999999999996</v>
      </c>
      <c r="Q473">
        <f t="shared" si="46"/>
        <v>1.5550000000000006</v>
      </c>
      <c r="R473">
        <f t="shared" si="47"/>
        <v>1.9349999999999996</v>
      </c>
    </row>
    <row r="474" spans="1:18">
      <c r="A474" s="1">
        <v>41200</v>
      </c>
      <c r="B474">
        <v>4.9649999999999999</v>
      </c>
      <c r="C474">
        <v>472.74</v>
      </c>
      <c r="D474">
        <v>0.14499999999999999</v>
      </c>
      <c r="E474" s="150">
        <f t="shared" si="44"/>
        <v>4.9536820855978186E-2</v>
      </c>
      <c r="F474">
        <v>0.90100000000000002</v>
      </c>
      <c r="G474" s="3">
        <f t="shared" si="42"/>
        <v>2.6373311355573907</v>
      </c>
      <c r="H474" s="150">
        <f t="shared" si="43"/>
        <v>1.9350000000000001</v>
      </c>
      <c r="J474" s="2">
        <f t="shared" si="45"/>
        <v>1.0370481040327278E-3</v>
      </c>
      <c r="K474">
        <v>23385</v>
      </c>
      <c r="L474">
        <v>22833</v>
      </c>
      <c r="N474">
        <v>3.52</v>
      </c>
      <c r="O474">
        <v>6.55</v>
      </c>
      <c r="P474">
        <v>4.9649999999999999</v>
      </c>
      <c r="Q474">
        <f t="shared" si="46"/>
        <v>1.585</v>
      </c>
      <c r="R474">
        <f t="shared" si="47"/>
        <v>1.9350000000000001</v>
      </c>
    </row>
    <row r="475" spans="1:18">
      <c r="A475" s="1">
        <v>41201</v>
      </c>
      <c r="B475">
        <v>4.9800000000000004</v>
      </c>
      <c r="C475">
        <v>474.75</v>
      </c>
      <c r="D475">
        <v>0.14299999999999999</v>
      </c>
      <c r="E475" s="150">
        <f t="shared" si="44"/>
        <v>4.9064628261730768E-2</v>
      </c>
      <c r="F475">
        <v>0.89649999999999996</v>
      </c>
      <c r="G475" s="3">
        <f t="shared" si="42"/>
        <v>2.6128700968879555</v>
      </c>
      <c r="H475" s="150">
        <f t="shared" si="43"/>
        <v>1.9600000000000004</v>
      </c>
      <c r="J475" s="2">
        <f t="shared" si="45"/>
        <v>4.2427952067434372E-3</v>
      </c>
      <c r="K475">
        <v>23385</v>
      </c>
      <c r="L475">
        <v>22838</v>
      </c>
      <c r="N475">
        <v>3.52</v>
      </c>
      <c r="O475">
        <v>6.54</v>
      </c>
      <c r="P475">
        <v>4.9800000000000004</v>
      </c>
      <c r="Q475">
        <f t="shared" si="46"/>
        <v>1.5599999999999996</v>
      </c>
      <c r="R475">
        <f t="shared" si="47"/>
        <v>1.9600000000000004</v>
      </c>
    </row>
    <row r="476" spans="1:18">
      <c r="A476" s="1">
        <v>41204</v>
      </c>
      <c r="B476">
        <v>4.9850000000000003</v>
      </c>
      <c r="C476">
        <v>477.15</v>
      </c>
      <c r="D476">
        <v>0.15</v>
      </c>
      <c r="E476" s="150">
        <f t="shared" si="44"/>
        <v>5.2173373250932936E-2</v>
      </c>
      <c r="F476">
        <v>0.89049999999999996</v>
      </c>
      <c r="G476" s="3">
        <f t="shared" si="42"/>
        <v>2.5602139880348158</v>
      </c>
      <c r="H476" s="150">
        <f t="shared" si="43"/>
        <v>1.9550000000000001</v>
      </c>
      <c r="J476" s="2">
        <f t="shared" si="45"/>
        <v>5.0425571708674517E-3</v>
      </c>
      <c r="K476">
        <v>23375</v>
      </c>
      <c r="L476">
        <v>22839</v>
      </c>
      <c r="N476">
        <v>3.54</v>
      </c>
      <c r="O476">
        <v>6.57</v>
      </c>
      <c r="P476">
        <v>4.9850000000000003</v>
      </c>
      <c r="Q476">
        <f t="shared" si="46"/>
        <v>1.585</v>
      </c>
      <c r="R476">
        <f t="shared" si="47"/>
        <v>1.9550000000000001</v>
      </c>
    </row>
    <row r="477" spans="1:18">
      <c r="A477" s="1">
        <v>41205</v>
      </c>
      <c r="B477">
        <v>4.9349999999999996</v>
      </c>
      <c r="C477">
        <v>482.8</v>
      </c>
      <c r="D477">
        <v>0.14399999999999999</v>
      </c>
      <c r="E477" s="150">
        <f t="shared" si="44"/>
        <v>5.311001142857133E-2</v>
      </c>
      <c r="F477">
        <v>0.88800000000000001</v>
      </c>
      <c r="G477" s="3">
        <f t="shared" si="42"/>
        <v>2.4076816509817078</v>
      </c>
      <c r="H477" s="150">
        <f t="shared" si="43"/>
        <v>1.9249999999999998</v>
      </c>
      <c r="J477" s="2">
        <f t="shared" si="45"/>
        <v>1.177158236011377E-2</v>
      </c>
      <c r="K477">
        <v>23340</v>
      </c>
      <c r="L477">
        <v>22836</v>
      </c>
      <c r="N477">
        <v>3.55</v>
      </c>
      <c r="O477">
        <v>6.56</v>
      </c>
      <c r="P477">
        <v>4.9349999999999996</v>
      </c>
      <c r="Q477">
        <f t="shared" si="46"/>
        <v>1.625</v>
      </c>
      <c r="R477">
        <f t="shared" si="47"/>
        <v>1.9249999999999998</v>
      </c>
    </row>
    <row r="478" spans="1:18">
      <c r="A478" s="1">
        <v>41206</v>
      </c>
      <c r="B478">
        <v>4.95</v>
      </c>
      <c r="C478">
        <v>481.63</v>
      </c>
      <c r="D478">
        <v>0.14799999999999999</v>
      </c>
      <c r="E478" s="150">
        <f t="shared" si="44"/>
        <v>5.4953726887994471E-2</v>
      </c>
      <c r="F478">
        <v>0.88149999999999995</v>
      </c>
      <c r="G478" s="3">
        <f t="shared" si="42"/>
        <v>2.3740337077757236</v>
      </c>
      <c r="H478" s="150">
        <f t="shared" si="43"/>
        <v>1.9400000000000004</v>
      </c>
      <c r="J478" s="2">
        <f t="shared" si="45"/>
        <v>-2.4263048100495624E-3</v>
      </c>
      <c r="K478">
        <v>23335</v>
      </c>
      <c r="L478">
        <v>22838</v>
      </c>
      <c r="N478">
        <v>3.58</v>
      </c>
      <c r="O478">
        <v>6.59</v>
      </c>
      <c r="P478">
        <v>4.95</v>
      </c>
      <c r="Q478">
        <f t="shared" si="46"/>
        <v>1.6399999999999997</v>
      </c>
      <c r="R478">
        <f t="shared" si="47"/>
        <v>1.9400000000000004</v>
      </c>
    </row>
    <row r="479" spans="1:18">
      <c r="A479" s="1">
        <v>41207</v>
      </c>
      <c r="B479">
        <v>4.96</v>
      </c>
      <c r="C479">
        <v>479.7</v>
      </c>
      <c r="D479">
        <v>0.159</v>
      </c>
      <c r="E479" s="150">
        <f t="shared" si="44"/>
        <v>6.0677802616459685E-2</v>
      </c>
      <c r="F479">
        <v>0.88049999999999995</v>
      </c>
      <c r="G479" s="3">
        <f t="shared" si="42"/>
        <v>2.3072605460835067</v>
      </c>
      <c r="H479" s="150">
        <f t="shared" si="43"/>
        <v>1.9700000000000002</v>
      </c>
      <c r="J479" s="2">
        <f t="shared" si="45"/>
        <v>-4.0152759053086818E-3</v>
      </c>
      <c r="K479">
        <v>23320</v>
      </c>
      <c r="L479">
        <v>22837</v>
      </c>
      <c r="N479">
        <v>3.64</v>
      </c>
      <c r="O479">
        <v>6.63</v>
      </c>
      <c r="P479">
        <v>4.96</v>
      </c>
      <c r="Q479">
        <f t="shared" si="46"/>
        <v>1.67</v>
      </c>
      <c r="R479">
        <f t="shared" si="47"/>
        <v>1.9700000000000002</v>
      </c>
    </row>
    <row r="480" spans="1:18">
      <c r="A480" s="1">
        <v>41208</v>
      </c>
      <c r="B480">
        <v>4.93</v>
      </c>
      <c r="C480">
        <v>480.58</v>
      </c>
      <c r="D480">
        <v>0.153</v>
      </c>
      <c r="E480" s="150">
        <f t="shared" si="44"/>
        <v>6.0523411263412291E-2</v>
      </c>
      <c r="F480">
        <v>0.88049999999999995</v>
      </c>
      <c r="G480" s="3">
        <f t="shared" si="42"/>
        <v>2.2258576836272779</v>
      </c>
      <c r="H480" s="150">
        <f t="shared" si="43"/>
        <v>1.9999999999999996</v>
      </c>
      <c r="J480" s="2">
        <f t="shared" si="45"/>
        <v>1.8327992800805583E-3</v>
      </c>
      <c r="K480">
        <v>23305</v>
      </c>
      <c r="L480">
        <v>22839</v>
      </c>
      <c r="N480">
        <v>3.68</v>
      </c>
      <c r="O480">
        <v>6.61</v>
      </c>
      <c r="P480">
        <v>4.93</v>
      </c>
      <c r="Q480">
        <f t="shared" si="46"/>
        <v>1.6800000000000006</v>
      </c>
      <c r="R480">
        <f t="shared" si="47"/>
        <v>1.9999999999999996</v>
      </c>
    </row>
    <row r="481" spans="1:18">
      <c r="A481" s="1">
        <v>41211</v>
      </c>
      <c r="B481">
        <v>4.93</v>
      </c>
      <c r="C481">
        <v>481.92</v>
      </c>
      <c r="D481">
        <v>0.151</v>
      </c>
      <c r="E481" s="150">
        <f t="shared" si="44"/>
        <v>5.8166143749999809E-2</v>
      </c>
      <c r="F481">
        <v>0.87749999999999995</v>
      </c>
      <c r="G481" s="3">
        <f t="shared" si="42"/>
        <v>2.2780004218519374</v>
      </c>
      <c r="H481" s="150">
        <f t="shared" si="43"/>
        <v>2.0299999999999994</v>
      </c>
      <c r="J481" s="2">
        <f t="shared" si="45"/>
        <v>2.7844173833752894E-3</v>
      </c>
      <c r="K481">
        <v>23320</v>
      </c>
      <c r="L481">
        <v>22843</v>
      </c>
      <c r="N481">
        <v>3.71</v>
      </c>
      <c r="O481">
        <v>6.61</v>
      </c>
      <c r="P481">
        <v>4.93</v>
      </c>
      <c r="Q481">
        <f t="shared" si="46"/>
        <v>1.6800000000000006</v>
      </c>
      <c r="R481">
        <f t="shared" si="47"/>
        <v>2.0299999999999994</v>
      </c>
    </row>
    <row r="482" spans="1:18">
      <c r="A482" s="1">
        <v>41212</v>
      </c>
      <c r="B482">
        <v>4.9249999999999998</v>
      </c>
      <c r="C482">
        <v>479.4</v>
      </c>
      <c r="D482">
        <v>0.155</v>
      </c>
      <c r="E482" s="150">
        <f t="shared" si="44"/>
        <v>6.0601526928191651E-2</v>
      </c>
      <c r="F482">
        <v>0.87749999999999995</v>
      </c>
      <c r="G482" s="3">
        <f t="shared" si="42"/>
        <v>2.2443741419447201</v>
      </c>
      <c r="H482" s="150">
        <f t="shared" si="43"/>
        <v>2.0950000000000002</v>
      </c>
      <c r="J482" s="2">
        <f t="shared" si="45"/>
        <v>-5.2428031711901331E-3</v>
      </c>
      <c r="K482">
        <v>23315</v>
      </c>
      <c r="L482">
        <v>22845</v>
      </c>
      <c r="N482">
        <v>3.77</v>
      </c>
      <c r="O482">
        <v>6.6</v>
      </c>
      <c r="P482">
        <v>4.9249999999999998</v>
      </c>
      <c r="Q482">
        <f t="shared" si="46"/>
        <v>1.6749999999999998</v>
      </c>
      <c r="R482">
        <f t="shared" si="47"/>
        <v>2.0950000000000002</v>
      </c>
    </row>
    <row r="483" spans="1:18">
      <c r="A483" s="1">
        <v>41213</v>
      </c>
      <c r="B483">
        <v>4.92</v>
      </c>
      <c r="C483">
        <v>481.02</v>
      </c>
      <c r="D483">
        <v>0.14799999999999999</v>
      </c>
      <c r="E483" s="150">
        <f t="shared" si="44"/>
        <v>5.5596008176229748E-2</v>
      </c>
      <c r="F483">
        <v>0.87549999999999994</v>
      </c>
      <c r="G483" s="3">
        <f t="shared" si="42"/>
        <v>2.3306349547484198</v>
      </c>
      <c r="H483" s="150">
        <f t="shared" si="43"/>
        <v>2.15</v>
      </c>
      <c r="J483" s="2">
        <f t="shared" si="45"/>
        <v>3.3735272826313769E-3</v>
      </c>
      <c r="K483">
        <v>23330</v>
      </c>
      <c r="L483">
        <v>22842</v>
      </c>
      <c r="N483">
        <v>3.85</v>
      </c>
      <c r="O483">
        <v>6.62</v>
      </c>
      <c r="P483">
        <v>4.92</v>
      </c>
      <c r="Q483">
        <f t="shared" si="46"/>
        <v>1.7000000000000002</v>
      </c>
      <c r="R483">
        <f t="shared" si="47"/>
        <v>2.15</v>
      </c>
    </row>
    <row r="484" spans="1:18">
      <c r="A484" s="1">
        <v>41214</v>
      </c>
      <c r="B484">
        <v>4.92</v>
      </c>
      <c r="C484">
        <v>478.8</v>
      </c>
      <c r="D484">
        <v>0.151</v>
      </c>
      <c r="E484" s="150">
        <f t="shared" si="44"/>
        <v>5.6722954287910084E-2</v>
      </c>
      <c r="F484">
        <v>0.87549999999999994</v>
      </c>
      <c r="G484" s="3">
        <f t="shared" si="42"/>
        <v>2.3306349547484198</v>
      </c>
      <c r="H484" s="150">
        <f t="shared" si="43"/>
        <v>2.15</v>
      </c>
      <c r="J484" s="2">
        <f t="shared" si="45"/>
        <v>-4.6258755990970651E-3</v>
      </c>
      <c r="K484">
        <v>23330</v>
      </c>
      <c r="L484">
        <v>22842</v>
      </c>
      <c r="N484">
        <v>3.85</v>
      </c>
      <c r="O484">
        <v>6.62</v>
      </c>
      <c r="P484">
        <v>4.92</v>
      </c>
      <c r="Q484">
        <f t="shared" si="46"/>
        <v>1.7000000000000002</v>
      </c>
      <c r="R484">
        <f t="shared" si="47"/>
        <v>2.15</v>
      </c>
    </row>
    <row r="485" spans="1:18">
      <c r="A485" s="1">
        <v>41215</v>
      </c>
      <c r="B485">
        <v>4.92</v>
      </c>
      <c r="C485">
        <v>480.9</v>
      </c>
      <c r="D485">
        <v>0.15</v>
      </c>
      <c r="E485" s="150">
        <f t="shared" si="44"/>
        <v>5.6315125512295332E-2</v>
      </c>
      <c r="F485">
        <v>0.875</v>
      </c>
      <c r="G485" s="3">
        <f t="shared" si="42"/>
        <v>2.3306349547484198</v>
      </c>
      <c r="H485" s="150">
        <f t="shared" si="43"/>
        <v>2.15</v>
      </c>
      <c r="J485" s="2">
        <f t="shared" si="45"/>
        <v>4.3763745997987815E-3</v>
      </c>
      <c r="K485">
        <v>23330</v>
      </c>
      <c r="L485">
        <v>22842</v>
      </c>
      <c r="N485">
        <v>3.85</v>
      </c>
      <c r="O485">
        <v>6.62</v>
      </c>
      <c r="P485">
        <v>4.92</v>
      </c>
      <c r="Q485">
        <f t="shared" si="46"/>
        <v>1.7000000000000002</v>
      </c>
      <c r="R485">
        <f t="shared" si="47"/>
        <v>2.15</v>
      </c>
    </row>
    <row r="486" spans="1:18">
      <c r="A486" s="1">
        <v>41218</v>
      </c>
      <c r="B486">
        <v>4.96</v>
      </c>
      <c r="C486">
        <v>480.75</v>
      </c>
      <c r="D486">
        <v>0.14699999999999999</v>
      </c>
      <c r="E486" s="150">
        <f t="shared" si="44"/>
        <v>5.5341617052468969E-2</v>
      </c>
      <c r="F486">
        <v>0.87375000000000003</v>
      </c>
      <c r="G486" s="3">
        <f t="shared" si="42"/>
        <v>2.3208799605227624</v>
      </c>
      <c r="H486" s="150">
        <f t="shared" si="43"/>
        <v>2.19</v>
      </c>
      <c r="J486" s="2">
        <f t="shared" si="45"/>
        <v>-3.1196381472780959E-4</v>
      </c>
      <c r="K486">
        <v>23330</v>
      </c>
      <c r="L486">
        <v>22844</v>
      </c>
      <c r="N486">
        <v>3.85</v>
      </c>
      <c r="O486">
        <v>6.62</v>
      </c>
      <c r="P486">
        <v>4.96</v>
      </c>
      <c r="Q486">
        <f t="shared" si="46"/>
        <v>1.6600000000000001</v>
      </c>
      <c r="R486">
        <f t="shared" si="47"/>
        <v>2.19</v>
      </c>
    </row>
    <row r="487" spans="1:18">
      <c r="A487" s="1">
        <v>41219</v>
      </c>
      <c r="B487">
        <v>4.9800000000000004</v>
      </c>
      <c r="C487">
        <v>479.3</v>
      </c>
      <c r="D487">
        <v>0.151</v>
      </c>
      <c r="E487" s="150">
        <f t="shared" si="44"/>
        <v>5.6957856335227167E-2</v>
      </c>
      <c r="F487">
        <v>0.87150000000000005</v>
      </c>
      <c r="G487" s="3">
        <f t="shared" si="42"/>
        <v>2.3104187634008708</v>
      </c>
      <c r="H487" s="150">
        <f t="shared" si="43"/>
        <v>2.3900000000000006</v>
      </c>
      <c r="J487" s="2">
        <f t="shared" si="45"/>
        <v>-3.0206783033035365E-3</v>
      </c>
      <c r="K487">
        <v>23337</v>
      </c>
      <c r="L487">
        <v>22853</v>
      </c>
      <c r="N487">
        <v>4.01</v>
      </c>
      <c r="O487">
        <v>6.6</v>
      </c>
      <c r="P487">
        <v>4.9800000000000004</v>
      </c>
      <c r="Q487">
        <f t="shared" si="46"/>
        <v>1.6199999999999992</v>
      </c>
      <c r="R487">
        <f t="shared" si="47"/>
        <v>2.3900000000000006</v>
      </c>
    </row>
    <row r="488" spans="1:18">
      <c r="A488" s="1">
        <v>41220</v>
      </c>
      <c r="B488">
        <v>4.97</v>
      </c>
      <c r="C488">
        <v>479.66</v>
      </c>
      <c r="D488">
        <v>0.14399999999999999</v>
      </c>
      <c r="E488" s="150">
        <f t="shared" si="44"/>
        <v>5.254099064856689E-2</v>
      </c>
      <c r="F488">
        <v>0.86599999999999999</v>
      </c>
      <c r="G488" s="3">
        <f t="shared" si="42"/>
        <v>2.373461148346304</v>
      </c>
      <c r="H488" s="150">
        <f t="shared" si="43"/>
        <v>2.3899999999999997</v>
      </c>
      <c r="J488" s="2">
        <f t="shared" si="45"/>
        <v>7.5081341643380099E-4</v>
      </c>
      <c r="K488">
        <v>23352.25</v>
      </c>
      <c r="L488">
        <v>22855</v>
      </c>
      <c r="N488">
        <v>4.0199999999999996</v>
      </c>
      <c r="O488">
        <v>6.6</v>
      </c>
      <c r="P488">
        <v>4.97</v>
      </c>
      <c r="Q488">
        <f t="shared" si="46"/>
        <v>1.63</v>
      </c>
      <c r="R488">
        <f t="shared" si="47"/>
        <v>2.3899999999999997</v>
      </c>
    </row>
    <row r="489" spans="1:18">
      <c r="A489" s="1">
        <v>41221</v>
      </c>
      <c r="B489">
        <v>4.9800000000000004</v>
      </c>
      <c r="C489">
        <v>477.37</v>
      </c>
      <c r="D489">
        <v>0.14050000000000001</v>
      </c>
      <c r="E489" s="150">
        <f t="shared" si="44"/>
        <v>4.5029384745862863E-2</v>
      </c>
      <c r="F489">
        <v>0.86199999999999999</v>
      </c>
      <c r="G489" s="3">
        <f t="shared" si="42"/>
        <v>2.6895992624266811</v>
      </c>
      <c r="H489" s="150">
        <f t="shared" si="43"/>
        <v>2.2800000000000007</v>
      </c>
      <c r="J489" s="2">
        <f t="shared" si="45"/>
        <v>-4.7856480372503356E-3</v>
      </c>
      <c r="K489">
        <v>23440</v>
      </c>
      <c r="L489">
        <v>22876</v>
      </c>
      <c r="N489">
        <v>3.9</v>
      </c>
      <c r="O489">
        <v>6.6</v>
      </c>
      <c r="P489">
        <v>4.9800000000000004</v>
      </c>
      <c r="Q489">
        <f t="shared" si="46"/>
        <v>1.6199999999999992</v>
      </c>
      <c r="R489">
        <f t="shared" si="47"/>
        <v>2.2800000000000007</v>
      </c>
    </row>
    <row r="490" spans="1:18">
      <c r="A490" s="1">
        <v>41222</v>
      </c>
      <c r="B490">
        <v>4.97</v>
      </c>
      <c r="C490">
        <v>479.7</v>
      </c>
      <c r="D490">
        <v>0.14199999999999999</v>
      </c>
      <c r="E490" s="150">
        <f t="shared" si="44"/>
        <v>4.5427590707964725E-2</v>
      </c>
      <c r="F490">
        <v>0.86199999999999999</v>
      </c>
      <c r="G490" s="3">
        <f t="shared" si="42"/>
        <v>2.6944858420268178</v>
      </c>
      <c r="H490" s="150">
        <f t="shared" si="43"/>
        <v>2.2600000000000002</v>
      </c>
      <c r="J490" s="2">
        <f t="shared" si="45"/>
        <v>4.8690369632493225E-3</v>
      </c>
      <c r="K490">
        <v>23440</v>
      </c>
      <c r="L490">
        <v>22875</v>
      </c>
      <c r="N490">
        <v>3.89</v>
      </c>
      <c r="O490">
        <v>6.6</v>
      </c>
      <c r="P490">
        <v>4.97</v>
      </c>
      <c r="Q490">
        <f t="shared" si="46"/>
        <v>1.63</v>
      </c>
      <c r="R490">
        <f t="shared" si="47"/>
        <v>2.2600000000000002</v>
      </c>
    </row>
    <row r="491" spans="1:18">
      <c r="A491" s="1">
        <v>41225</v>
      </c>
      <c r="B491">
        <v>4.99</v>
      </c>
      <c r="C491">
        <v>480.52</v>
      </c>
      <c r="D491">
        <v>0.13900000000000001</v>
      </c>
      <c r="E491" s="150">
        <f t="shared" si="44"/>
        <v>4.4097052967836239E-2</v>
      </c>
      <c r="F491">
        <v>0.86199999999999999</v>
      </c>
      <c r="G491" s="3">
        <f t="shared" si="42"/>
        <v>2.7171430273899153</v>
      </c>
      <c r="H491" s="150">
        <f t="shared" si="43"/>
        <v>2.41</v>
      </c>
      <c r="J491" s="2">
        <f t="shared" si="45"/>
        <v>1.7079423451561158E-3</v>
      </c>
      <c r="K491">
        <v>23455</v>
      </c>
      <c r="L491">
        <v>22885</v>
      </c>
      <c r="N491">
        <v>3.88</v>
      </c>
      <c r="O491">
        <v>6.46</v>
      </c>
      <c r="P491">
        <v>4.99</v>
      </c>
      <c r="Q491">
        <f t="shared" si="46"/>
        <v>1.4699999999999998</v>
      </c>
      <c r="R491">
        <f t="shared" si="47"/>
        <v>2.41</v>
      </c>
    </row>
    <row r="492" spans="1:18">
      <c r="A492" s="1">
        <v>41226</v>
      </c>
      <c r="B492">
        <v>5.0199999999999996</v>
      </c>
      <c r="C492">
        <v>483.77</v>
      </c>
      <c r="D492">
        <v>0.13950000000000001</v>
      </c>
      <c r="E492" s="150">
        <f t="shared" si="44"/>
        <v>4.389889653720614E-2</v>
      </c>
      <c r="F492">
        <v>0.86150000000000004</v>
      </c>
      <c r="G492" s="3">
        <f t="shared" si="42"/>
        <v>2.7376371499029162</v>
      </c>
      <c r="H492" s="150">
        <f t="shared" si="43"/>
        <v>2.3699999999999997</v>
      </c>
      <c r="J492" s="2">
        <f t="shared" si="45"/>
        <v>6.7407363054419137E-3</v>
      </c>
      <c r="K492">
        <v>23467.5</v>
      </c>
      <c r="L492">
        <v>22893</v>
      </c>
      <c r="N492">
        <v>3.86</v>
      </c>
      <c r="O492">
        <v>6.51</v>
      </c>
      <c r="P492">
        <v>5.0199999999999996</v>
      </c>
      <c r="Q492">
        <f t="shared" si="46"/>
        <v>1.4900000000000002</v>
      </c>
      <c r="R492">
        <f t="shared" si="47"/>
        <v>2.3699999999999997</v>
      </c>
    </row>
    <row r="493" spans="1:18">
      <c r="A493" s="1">
        <v>41227</v>
      </c>
      <c r="B493">
        <v>5</v>
      </c>
      <c r="C493">
        <v>484.78</v>
      </c>
      <c r="D493">
        <v>0.13650000000000001</v>
      </c>
      <c r="E493" s="150">
        <f t="shared" si="44"/>
        <v>4.0607755202841989E-2</v>
      </c>
      <c r="F493">
        <v>0.86050000000000004</v>
      </c>
      <c r="G493" s="3">
        <f t="shared" si="42"/>
        <v>2.8925078328826102</v>
      </c>
      <c r="H493" s="150">
        <f t="shared" si="43"/>
        <v>2.3499999999999996</v>
      </c>
      <c r="J493" s="2">
        <f t="shared" si="45"/>
        <v>2.085592620101045E-3</v>
      </c>
      <c r="K493">
        <v>23500</v>
      </c>
      <c r="L493">
        <v>22893</v>
      </c>
      <c r="N493">
        <v>3.8</v>
      </c>
      <c r="O493">
        <v>6.45</v>
      </c>
      <c r="P493">
        <v>5</v>
      </c>
      <c r="Q493">
        <f t="shared" si="46"/>
        <v>1.4500000000000002</v>
      </c>
      <c r="R493">
        <f t="shared" si="47"/>
        <v>2.3499999999999996</v>
      </c>
    </row>
    <row r="494" spans="1:18">
      <c r="A494" s="1">
        <v>41228</v>
      </c>
      <c r="B494">
        <v>5</v>
      </c>
      <c r="C494">
        <v>483.9</v>
      </c>
      <c r="D494">
        <v>0.13600000000000001</v>
      </c>
      <c r="E494" s="150">
        <f t="shared" si="44"/>
        <v>3.9105842631579096E-2</v>
      </c>
      <c r="F494">
        <v>0.85950000000000004</v>
      </c>
      <c r="G494" s="3">
        <f t="shared" si="42"/>
        <v>2.9891185596294081</v>
      </c>
      <c r="H494" s="150">
        <f t="shared" si="43"/>
        <v>2.4200000000000004</v>
      </c>
      <c r="J494" s="2">
        <f t="shared" si="45"/>
        <v>-1.8169059794444064E-3</v>
      </c>
      <c r="K494">
        <v>23510</v>
      </c>
      <c r="L494">
        <v>22883</v>
      </c>
      <c r="N494">
        <v>3.81</v>
      </c>
      <c r="O494">
        <v>6.39</v>
      </c>
      <c r="P494">
        <v>5</v>
      </c>
      <c r="Q494">
        <f t="shared" si="46"/>
        <v>1.3899999999999997</v>
      </c>
      <c r="R494">
        <f t="shared" si="47"/>
        <v>2.4200000000000004</v>
      </c>
    </row>
    <row r="495" spans="1:18">
      <c r="A495" s="1">
        <v>41229</v>
      </c>
      <c r="B495">
        <v>5</v>
      </c>
      <c r="C495">
        <v>484.79</v>
      </c>
      <c r="D495">
        <v>0.13700000000000001</v>
      </c>
      <c r="E495" s="150">
        <f t="shared" si="44"/>
        <v>4.0323558646003142E-2</v>
      </c>
      <c r="F495">
        <v>0.86</v>
      </c>
      <c r="G495" s="3">
        <f t="shared" si="42"/>
        <v>2.9218651318533437</v>
      </c>
      <c r="H495" s="150">
        <f t="shared" si="43"/>
        <v>2.37</v>
      </c>
      <c r="J495" s="2">
        <f t="shared" si="45"/>
        <v>1.8375336803848833E-3</v>
      </c>
      <c r="K495">
        <v>23500</v>
      </c>
      <c r="L495">
        <v>22887</v>
      </c>
      <c r="N495">
        <v>3.74</v>
      </c>
      <c r="O495">
        <v>6.37</v>
      </c>
      <c r="P495">
        <v>5</v>
      </c>
      <c r="Q495">
        <f t="shared" si="46"/>
        <v>1.37</v>
      </c>
      <c r="R495">
        <f t="shared" si="47"/>
        <v>2.37</v>
      </c>
    </row>
    <row r="496" spans="1:18">
      <c r="A496" s="1">
        <v>41232</v>
      </c>
      <c r="B496">
        <v>5.04</v>
      </c>
      <c r="C496">
        <v>480.08</v>
      </c>
      <c r="D496">
        <v>0.13500000000000001</v>
      </c>
      <c r="E496" s="150">
        <f t="shared" si="44"/>
        <v>3.9487642220421532E-2</v>
      </c>
      <c r="F496">
        <v>0.86</v>
      </c>
      <c r="G496" s="3">
        <f t="shared" si="42"/>
        <v>2.9401603507225214</v>
      </c>
      <c r="H496" s="150">
        <f t="shared" si="43"/>
        <v>2.4499999999999997</v>
      </c>
      <c r="J496" s="2">
        <f t="shared" si="45"/>
        <v>-9.7630507984003412E-3</v>
      </c>
      <c r="K496">
        <v>23510</v>
      </c>
      <c r="L496">
        <v>22893</v>
      </c>
      <c r="N496">
        <v>3.78</v>
      </c>
      <c r="O496">
        <v>6.37</v>
      </c>
      <c r="P496">
        <v>5.04</v>
      </c>
      <c r="Q496">
        <f t="shared" si="46"/>
        <v>1.33</v>
      </c>
      <c r="R496">
        <f t="shared" si="47"/>
        <v>2.4499999999999997</v>
      </c>
    </row>
    <row r="497" spans="1:18">
      <c r="A497" s="1">
        <v>41233</v>
      </c>
      <c r="B497">
        <v>5.07</v>
      </c>
      <c r="C497">
        <v>478.11</v>
      </c>
      <c r="D497">
        <v>0.13800000000000001</v>
      </c>
      <c r="E497" s="150">
        <f t="shared" si="44"/>
        <v>3.9591603974562711E-2</v>
      </c>
      <c r="F497">
        <v>0.86</v>
      </c>
      <c r="G497" s="3">
        <f t="shared" si="42"/>
        <v>2.9976052517662826</v>
      </c>
      <c r="H497" s="150">
        <f t="shared" si="43"/>
        <v>2.4699999999999998</v>
      </c>
      <c r="J497" s="2">
        <f t="shared" si="45"/>
        <v>-4.1119251416053401E-3</v>
      </c>
      <c r="K497">
        <v>23520</v>
      </c>
      <c r="L497">
        <v>22891</v>
      </c>
      <c r="N497">
        <v>3.76</v>
      </c>
      <c r="O497">
        <v>6.36</v>
      </c>
      <c r="P497">
        <v>5.07</v>
      </c>
      <c r="Q497">
        <f t="shared" si="46"/>
        <v>1.29</v>
      </c>
      <c r="R497">
        <f t="shared" si="47"/>
        <v>2.4699999999999998</v>
      </c>
    </row>
    <row r="498" spans="1:18">
      <c r="A498" s="1">
        <v>41234</v>
      </c>
      <c r="B498">
        <v>5.07</v>
      </c>
      <c r="C498">
        <v>477.95</v>
      </c>
      <c r="D498">
        <v>0.14099999999999999</v>
      </c>
      <c r="E498" s="150">
        <f t="shared" si="44"/>
        <v>4.1085427137096807E-2</v>
      </c>
      <c r="F498">
        <v>0.86099999999999999</v>
      </c>
      <c r="G498" s="3">
        <f t="shared" si="42"/>
        <v>2.9548433218157961</v>
      </c>
      <c r="H498" s="150">
        <f t="shared" si="43"/>
        <v>2.4500000000000002</v>
      </c>
      <c r="J498" s="2">
        <f t="shared" si="45"/>
        <v>-3.3470702988044676E-4</v>
      </c>
      <c r="K498">
        <v>23510</v>
      </c>
      <c r="L498">
        <v>22890</v>
      </c>
      <c r="N498">
        <v>3.74</v>
      </c>
      <c r="O498">
        <v>6.36</v>
      </c>
      <c r="P498">
        <v>5.07</v>
      </c>
      <c r="Q498">
        <f t="shared" si="46"/>
        <v>1.29</v>
      </c>
      <c r="R498">
        <f t="shared" si="47"/>
        <v>2.4500000000000002</v>
      </c>
    </row>
    <row r="499" spans="1:18">
      <c r="A499" s="1">
        <v>41235</v>
      </c>
      <c r="B499">
        <v>5.12</v>
      </c>
      <c r="C499">
        <v>476.85</v>
      </c>
      <c r="D499">
        <v>0.14599999999999999</v>
      </c>
      <c r="E499" s="150">
        <f t="shared" si="44"/>
        <v>4.2422666720343678E-2</v>
      </c>
      <c r="F499">
        <v>0.86</v>
      </c>
      <c r="G499" s="3">
        <f t="shared" si="42"/>
        <v>2.9597385008280965</v>
      </c>
      <c r="H499" s="150">
        <f t="shared" si="43"/>
        <v>2.5</v>
      </c>
      <c r="J499" s="2">
        <f t="shared" si="45"/>
        <v>-2.3041484848500774E-3</v>
      </c>
      <c r="K499">
        <v>23510</v>
      </c>
      <c r="L499">
        <v>22889</v>
      </c>
      <c r="N499">
        <v>3.74</v>
      </c>
      <c r="O499">
        <v>6.36</v>
      </c>
      <c r="P499">
        <v>5.12</v>
      </c>
      <c r="Q499">
        <f t="shared" si="46"/>
        <v>1.2400000000000002</v>
      </c>
      <c r="R499">
        <f t="shared" si="47"/>
        <v>2.5</v>
      </c>
    </row>
    <row r="500" spans="1:18">
      <c r="A500" s="1">
        <v>41236</v>
      </c>
      <c r="B500">
        <v>5.14</v>
      </c>
      <c r="C500">
        <v>478.77</v>
      </c>
      <c r="D500">
        <v>0.14249999999999999</v>
      </c>
      <c r="E500" s="150">
        <f t="shared" si="44"/>
        <v>4.0578827527646202E-2</v>
      </c>
      <c r="F500">
        <v>0.85899999999999999</v>
      </c>
      <c r="G500" s="3">
        <f t="shared" si="42"/>
        <v>3.0165361460136872</v>
      </c>
      <c r="H500" s="150">
        <f t="shared" si="43"/>
        <v>2.5599999999999996</v>
      </c>
      <c r="J500" s="2">
        <f t="shared" si="45"/>
        <v>4.0183390542833253E-3</v>
      </c>
      <c r="K500">
        <v>23525</v>
      </c>
      <c r="L500">
        <v>22892</v>
      </c>
      <c r="N500">
        <v>3.79</v>
      </c>
      <c r="O500">
        <v>6.37</v>
      </c>
      <c r="P500">
        <v>5.14</v>
      </c>
      <c r="Q500">
        <f t="shared" si="46"/>
        <v>1.2300000000000004</v>
      </c>
      <c r="R500">
        <f t="shared" si="47"/>
        <v>2.5599999999999996</v>
      </c>
    </row>
    <row r="501" spans="1:18">
      <c r="A501" s="1">
        <v>41239</v>
      </c>
      <c r="B501">
        <v>5.14</v>
      </c>
      <c r="C501">
        <v>481.62</v>
      </c>
      <c r="D501">
        <v>0.14499999999999999</v>
      </c>
      <c r="E501" s="150">
        <f t="shared" si="44"/>
        <v>4.1396979957805877E-2</v>
      </c>
      <c r="F501">
        <v>0.86</v>
      </c>
      <c r="G501" s="3">
        <f t="shared" si="42"/>
        <v>3.0122970353658944</v>
      </c>
      <c r="H501" s="150">
        <f t="shared" si="43"/>
        <v>2.5799999999999996</v>
      </c>
      <c r="J501" s="2">
        <f t="shared" si="45"/>
        <v>5.9351062923357623E-3</v>
      </c>
      <c r="K501">
        <v>23520</v>
      </c>
      <c r="L501">
        <v>22888</v>
      </c>
      <c r="N501">
        <v>3.81</v>
      </c>
      <c r="O501">
        <v>6.37</v>
      </c>
      <c r="P501">
        <v>5.14</v>
      </c>
      <c r="Q501">
        <f t="shared" si="46"/>
        <v>1.2300000000000004</v>
      </c>
      <c r="R501">
        <f t="shared" si="47"/>
        <v>2.5799999999999996</v>
      </c>
    </row>
    <row r="502" spans="1:18">
      <c r="A502" s="1">
        <v>41240</v>
      </c>
      <c r="B502">
        <v>5.16</v>
      </c>
      <c r="C502">
        <v>480.55</v>
      </c>
      <c r="D502">
        <v>0.14499999999999999</v>
      </c>
      <c r="E502" s="150">
        <f t="shared" si="44"/>
        <v>4.1111459381551294E-2</v>
      </c>
      <c r="F502">
        <v>0.86</v>
      </c>
      <c r="G502" s="3">
        <f t="shared" si="42"/>
        <v>3.0332175475132592</v>
      </c>
      <c r="H502" s="150">
        <f t="shared" si="43"/>
        <v>2.5799999999999996</v>
      </c>
      <c r="J502" s="2">
        <f t="shared" si="45"/>
        <v>-2.2241401022470649E-3</v>
      </c>
      <c r="K502">
        <v>23510</v>
      </c>
      <c r="L502">
        <v>22874</v>
      </c>
      <c r="N502">
        <v>3.82</v>
      </c>
      <c r="O502">
        <v>6.4</v>
      </c>
      <c r="P502">
        <v>5.16</v>
      </c>
      <c r="Q502">
        <f t="shared" si="46"/>
        <v>1.2400000000000002</v>
      </c>
      <c r="R502">
        <f t="shared" si="47"/>
        <v>2.5799999999999996</v>
      </c>
    </row>
    <row r="503" spans="1:18">
      <c r="A503" s="1">
        <v>41241</v>
      </c>
      <c r="B503">
        <v>5.1550000000000002</v>
      </c>
      <c r="C503">
        <v>481</v>
      </c>
      <c r="D503">
        <v>0.14099999999999999</v>
      </c>
      <c r="E503" s="150">
        <f t="shared" si="44"/>
        <v>3.9756814933541829E-2</v>
      </c>
      <c r="F503">
        <v>0.86</v>
      </c>
      <c r="G503" s="3">
        <f t="shared" si="42"/>
        <v>3.0500431234921681</v>
      </c>
      <c r="H503" s="150">
        <f t="shared" si="43"/>
        <v>2.5550000000000002</v>
      </c>
      <c r="J503" s="2">
        <f t="shared" si="45"/>
        <v>9.3598883646776627E-4</v>
      </c>
      <c r="K503">
        <v>23512.5</v>
      </c>
      <c r="L503">
        <v>22873</v>
      </c>
      <c r="N503">
        <v>3.85</v>
      </c>
      <c r="O503">
        <v>6.45</v>
      </c>
      <c r="P503">
        <v>5.1550000000000002</v>
      </c>
      <c r="Q503">
        <f t="shared" si="46"/>
        <v>1.2949999999999999</v>
      </c>
      <c r="R503">
        <f t="shared" si="47"/>
        <v>2.5550000000000002</v>
      </c>
    </row>
    <row r="504" spans="1:18">
      <c r="A504" s="1">
        <v>41242</v>
      </c>
      <c r="B504">
        <v>5.18</v>
      </c>
      <c r="C504">
        <v>479.15</v>
      </c>
      <c r="D504">
        <v>0.14099999999999999</v>
      </c>
      <c r="E504" s="150">
        <f t="shared" si="44"/>
        <v>3.9530100978260777E-2</v>
      </c>
      <c r="F504">
        <v>0.86099999999999999</v>
      </c>
      <c r="G504" s="3">
        <f t="shared" si="42"/>
        <v>3.0711027039056482</v>
      </c>
      <c r="H504" s="150">
        <f t="shared" si="43"/>
        <v>2.5999999999999996</v>
      </c>
      <c r="J504" s="2">
        <f t="shared" si="45"/>
        <v>-3.8535693159900777E-3</v>
      </c>
      <c r="K504">
        <v>23520</v>
      </c>
      <c r="L504">
        <v>22876</v>
      </c>
      <c r="N504">
        <v>3.87</v>
      </c>
      <c r="O504">
        <v>6.45</v>
      </c>
      <c r="P504">
        <v>5.18</v>
      </c>
      <c r="Q504">
        <f t="shared" si="46"/>
        <v>1.2700000000000005</v>
      </c>
      <c r="R504">
        <f t="shared" si="47"/>
        <v>2.5999999999999996</v>
      </c>
    </row>
    <row r="505" spans="1:18">
      <c r="A505" s="1">
        <v>41243</v>
      </c>
      <c r="B505">
        <v>5.18</v>
      </c>
      <c r="C505">
        <v>480.87</v>
      </c>
      <c r="D505">
        <v>0.13900000000000001</v>
      </c>
      <c r="E505" s="150">
        <f t="shared" si="44"/>
        <v>3.9294481178161041E-2</v>
      </c>
      <c r="F505">
        <v>0.86</v>
      </c>
      <c r="G505" s="3">
        <f t="shared" si="42"/>
        <v>3.0421574841007839</v>
      </c>
      <c r="H505" s="150">
        <f t="shared" si="43"/>
        <v>2.5999999999999992</v>
      </c>
      <c r="J505" s="2">
        <f t="shared" si="45"/>
        <v>3.5832625161283044E-3</v>
      </c>
      <c r="K505">
        <v>23516.5</v>
      </c>
      <c r="L505">
        <v>22878.5</v>
      </c>
      <c r="N505">
        <v>3.9</v>
      </c>
      <c r="O505">
        <v>6.48</v>
      </c>
      <c r="P505">
        <v>5.18</v>
      </c>
      <c r="Q505">
        <f t="shared" si="46"/>
        <v>1.3000000000000007</v>
      </c>
      <c r="R505">
        <f t="shared" si="47"/>
        <v>2.5999999999999992</v>
      </c>
    </row>
    <row r="506" spans="1:18">
      <c r="A506" s="1">
        <v>41246</v>
      </c>
      <c r="B506">
        <v>5.18</v>
      </c>
      <c r="C506">
        <v>481.52</v>
      </c>
      <c r="D506">
        <v>0.13950000000000001</v>
      </c>
      <c r="E506" s="150">
        <f t="shared" si="44"/>
        <v>3.9493420879120889E-2</v>
      </c>
      <c r="F506">
        <v>0.86</v>
      </c>
      <c r="G506" s="3">
        <f t="shared" si="42"/>
        <v>3.0377211527762316</v>
      </c>
      <c r="H506" s="150">
        <f t="shared" si="43"/>
        <v>2.6099999999999994</v>
      </c>
      <c r="J506" s="2">
        <f t="shared" si="45"/>
        <v>1.3508039336159251E-3</v>
      </c>
      <c r="K506">
        <v>23513</v>
      </c>
      <c r="L506">
        <v>22876</v>
      </c>
      <c r="N506">
        <v>3.91</v>
      </c>
      <c r="O506">
        <v>6.48</v>
      </c>
      <c r="P506">
        <v>5.18</v>
      </c>
      <c r="Q506">
        <f t="shared" si="46"/>
        <v>1.3000000000000007</v>
      </c>
      <c r="R506">
        <f t="shared" si="47"/>
        <v>2.6099999999999994</v>
      </c>
    </row>
    <row r="507" spans="1:18">
      <c r="A507" s="1">
        <v>41247</v>
      </c>
      <c r="B507">
        <v>5.19</v>
      </c>
      <c r="C507">
        <v>479.67</v>
      </c>
      <c r="D507">
        <v>0.13400000000000001</v>
      </c>
      <c r="E507" s="150">
        <f t="shared" si="44"/>
        <v>3.741733193540038E-2</v>
      </c>
      <c r="F507">
        <v>0.85899999999999999</v>
      </c>
      <c r="G507" s="3">
        <f t="shared" si="42"/>
        <v>3.0762749251797588</v>
      </c>
      <c r="H507" s="150">
        <f t="shared" si="43"/>
        <v>2.63</v>
      </c>
      <c r="J507" s="2">
        <f t="shared" si="45"/>
        <v>-3.8493997740765788E-3</v>
      </c>
      <c r="K507">
        <v>23518</v>
      </c>
      <c r="L507">
        <v>22873</v>
      </c>
      <c r="N507">
        <v>3.92</v>
      </c>
      <c r="O507">
        <v>6.48</v>
      </c>
      <c r="P507">
        <v>5.19</v>
      </c>
      <c r="Q507">
        <f t="shared" si="46"/>
        <v>1.29</v>
      </c>
      <c r="R507">
        <f t="shared" si="47"/>
        <v>2.63</v>
      </c>
    </row>
    <row r="508" spans="1:18">
      <c r="A508" s="1">
        <v>41248</v>
      </c>
      <c r="B508">
        <v>5.19</v>
      </c>
      <c r="C508">
        <v>479.3</v>
      </c>
      <c r="D508">
        <v>0.13650000000000001</v>
      </c>
      <c r="E508" s="150">
        <f t="shared" si="44"/>
        <v>3.8461533438967133E-2</v>
      </c>
      <c r="F508">
        <v>0.85899999999999999</v>
      </c>
      <c r="G508" s="3">
        <f t="shared" si="42"/>
        <v>3.048591398105962</v>
      </c>
      <c r="H508" s="150">
        <f t="shared" si="43"/>
        <v>2.6000000000000005</v>
      </c>
      <c r="J508" s="2">
        <f t="shared" si="45"/>
        <v>-7.7166129985307909E-4</v>
      </c>
      <c r="K508">
        <v>23505</v>
      </c>
      <c r="L508">
        <v>22866</v>
      </c>
      <c r="N508">
        <v>3.92</v>
      </c>
      <c r="O508">
        <v>6.51</v>
      </c>
      <c r="P508">
        <v>5.19</v>
      </c>
      <c r="Q508">
        <f t="shared" si="46"/>
        <v>1.3199999999999994</v>
      </c>
      <c r="R508">
        <f t="shared" si="47"/>
        <v>2.6000000000000005</v>
      </c>
    </row>
    <row r="509" spans="1:18">
      <c r="A509" s="1">
        <v>41249</v>
      </c>
      <c r="B509">
        <v>5.17</v>
      </c>
      <c r="C509">
        <v>477.1</v>
      </c>
      <c r="D509">
        <v>0.13550000000000001</v>
      </c>
      <c r="E509" s="150">
        <f t="shared" si="44"/>
        <v>3.7940939501953042E-2</v>
      </c>
      <c r="F509">
        <v>0.85499999999999998</v>
      </c>
      <c r="G509" s="3">
        <f t="shared" si="42"/>
        <v>3.0534958153589318</v>
      </c>
      <c r="H509" s="150">
        <f t="shared" si="43"/>
        <v>2.63</v>
      </c>
      <c r="J509" s="2">
        <f t="shared" si="45"/>
        <v>-4.6005936435242036E-3</v>
      </c>
      <c r="K509">
        <v>23505</v>
      </c>
      <c r="L509">
        <v>22865</v>
      </c>
      <c r="N509">
        <v>3.92</v>
      </c>
      <c r="O509">
        <v>6.46</v>
      </c>
      <c r="P509">
        <v>5.17</v>
      </c>
      <c r="Q509">
        <f t="shared" si="46"/>
        <v>1.29</v>
      </c>
      <c r="R509">
        <f t="shared" si="47"/>
        <v>2.63</v>
      </c>
    </row>
    <row r="510" spans="1:18">
      <c r="A510" s="1">
        <v>41250</v>
      </c>
      <c r="B510">
        <v>5.16</v>
      </c>
      <c r="C510">
        <v>476.99</v>
      </c>
      <c r="D510">
        <v>0.13500000000000001</v>
      </c>
      <c r="E510" s="150">
        <f t="shared" si="44"/>
        <v>3.5485773600883591E-2</v>
      </c>
      <c r="F510">
        <v>0.85299999999999998</v>
      </c>
      <c r="G510" s="3">
        <f t="shared" si="42"/>
        <v>3.2451032713890919</v>
      </c>
      <c r="H510" s="150">
        <f t="shared" si="43"/>
        <v>2.7800000000000002</v>
      </c>
      <c r="J510" s="2">
        <f t="shared" si="45"/>
        <v>-2.3058621406242942E-4</v>
      </c>
      <c r="K510">
        <v>23505</v>
      </c>
      <c r="L510">
        <v>22826</v>
      </c>
      <c r="N510">
        <v>4.08</v>
      </c>
      <c r="O510">
        <v>6.46</v>
      </c>
      <c r="P510">
        <v>5.16</v>
      </c>
      <c r="Q510">
        <f t="shared" si="46"/>
        <v>1.2999999999999998</v>
      </c>
      <c r="R510">
        <f t="shared" si="47"/>
        <v>2.7800000000000002</v>
      </c>
    </row>
    <row r="511" spans="1:18">
      <c r="A511" s="1">
        <v>41253</v>
      </c>
      <c r="B511">
        <v>5.1550000000000002</v>
      </c>
      <c r="C511">
        <v>475.6</v>
      </c>
      <c r="D511">
        <v>0.13300000000000001</v>
      </c>
      <c r="E511" s="150">
        <f t="shared" si="44"/>
        <v>3.5225577856083157E-2</v>
      </c>
      <c r="F511">
        <v>0.85299999999999998</v>
      </c>
      <c r="G511" s="3">
        <f t="shared" si="42"/>
        <v>3.2206426950185101</v>
      </c>
      <c r="H511" s="150">
        <f t="shared" si="43"/>
        <v>2.9250000000000007</v>
      </c>
      <c r="J511" s="2">
        <f t="shared" si="45"/>
        <v>-2.9183614913721153E-3</v>
      </c>
      <c r="K511">
        <v>23504</v>
      </c>
      <c r="L511">
        <v>22830</v>
      </c>
      <c r="N511">
        <v>4.2300000000000004</v>
      </c>
      <c r="O511">
        <v>6.46</v>
      </c>
      <c r="P511">
        <v>5.1550000000000002</v>
      </c>
      <c r="Q511">
        <f t="shared" si="46"/>
        <v>1.3049999999999997</v>
      </c>
      <c r="R511">
        <f t="shared" si="47"/>
        <v>2.9250000000000007</v>
      </c>
    </row>
    <row r="512" spans="1:18">
      <c r="A512" s="1">
        <v>41254</v>
      </c>
      <c r="B512">
        <v>5.18</v>
      </c>
      <c r="C512">
        <v>475.33</v>
      </c>
      <c r="D512">
        <v>0.13250000000000001</v>
      </c>
      <c r="E512" s="150">
        <f t="shared" si="44"/>
        <v>3.5261275746268701E-2</v>
      </c>
      <c r="F512">
        <v>0.85199999999999998</v>
      </c>
      <c r="G512" s="3">
        <f t="shared" si="42"/>
        <v>3.2015290885198864</v>
      </c>
      <c r="H512" s="150">
        <f t="shared" si="43"/>
        <v>3.0299999999999994</v>
      </c>
      <c r="J512" s="2">
        <f t="shared" si="45"/>
        <v>-5.6786515780479698E-4</v>
      </c>
      <c r="K512">
        <v>23500</v>
      </c>
      <c r="L512">
        <v>22830</v>
      </c>
      <c r="N512">
        <v>4.3099999999999996</v>
      </c>
      <c r="O512">
        <v>6.46</v>
      </c>
      <c r="P512">
        <v>5.18</v>
      </c>
      <c r="Q512">
        <f t="shared" si="46"/>
        <v>1.2800000000000002</v>
      </c>
      <c r="R512">
        <f t="shared" si="47"/>
        <v>3.0299999999999994</v>
      </c>
    </row>
    <row r="513" spans="1:18">
      <c r="A513" s="1">
        <v>41255</v>
      </c>
      <c r="B513">
        <v>5.18</v>
      </c>
      <c r="C513">
        <v>474.34</v>
      </c>
      <c r="D513">
        <v>0.13100000000000001</v>
      </c>
      <c r="E513" s="150">
        <f t="shared" si="44"/>
        <v>3.5947784378215067E-2</v>
      </c>
      <c r="F513">
        <v>0.84950000000000003</v>
      </c>
      <c r="G513" s="3">
        <f t="shared" si="42"/>
        <v>3.0957262575392601</v>
      </c>
      <c r="H513" s="150">
        <f t="shared" si="43"/>
        <v>2.95</v>
      </c>
      <c r="J513" s="2">
        <f t="shared" si="45"/>
        <v>-2.0849355220736625E-3</v>
      </c>
      <c r="K513">
        <v>23483</v>
      </c>
      <c r="L513">
        <v>22835</v>
      </c>
      <c r="N513">
        <v>4.32</v>
      </c>
      <c r="O513">
        <v>6.55</v>
      </c>
      <c r="P513">
        <v>5.18</v>
      </c>
      <c r="Q513">
        <f t="shared" si="46"/>
        <v>1.37</v>
      </c>
      <c r="R513">
        <f t="shared" si="47"/>
        <v>2.95</v>
      </c>
    </row>
    <row r="514" spans="1:18">
      <c r="A514" s="1">
        <v>41256</v>
      </c>
      <c r="B514">
        <v>5.17</v>
      </c>
      <c r="C514">
        <v>475.1</v>
      </c>
      <c r="D514">
        <v>0.1295</v>
      </c>
      <c r="E514" s="150">
        <f t="shared" si="44"/>
        <v>3.6687279551999907E-2</v>
      </c>
      <c r="F514">
        <v>0.84599999999999997</v>
      </c>
      <c r="G514" s="3">
        <f t="shared" si="42"/>
        <v>2.9862394088042374</v>
      </c>
      <c r="H514" s="150">
        <f t="shared" si="43"/>
        <v>2.8500000000000005</v>
      </c>
      <c r="J514" s="2">
        <f t="shared" si="45"/>
        <v>1.6009440561273174E-3</v>
      </c>
      <c r="K514">
        <v>23457</v>
      </c>
      <c r="L514">
        <v>22832</v>
      </c>
      <c r="N514">
        <v>4.2300000000000004</v>
      </c>
      <c r="O514">
        <v>6.55</v>
      </c>
      <c r="P514">
        <v>5.17</v>
      </c>
      <c r="Q514">
        <f t="shared" si="46"/>
        <v>1.38</v>
      </c>
      <c r="R514">
        <f t="shared" si="47"/>
        <v>2.8500000000000005</v>
      </c>
    </row>
    <row r="515" spans="1:18">
      <c r="A515" s="1">
        <v>41257</v>
      </c>
      <c r="B515">
        <v>5.17</v>
      </c>
      <c r="C515">
        <v>473.98</v>
      </c>
      <c r="D515">
        <v>0.126</v>
      </c>
      <c r="E515" s="150">
        <f t="shared" si="44"/>
        <v>3.6356644607843096E-2</v>
      </c>
      <c r="F515">
        <v>0.84399999999999997</v>
      </c>
      <c r="G515" s="3">
        <f t="shared" si="42"/>
        <v>2.9250224036642472</v>
      </c>
      <c r="H515" s="150">
        <f t="shared" si="43"/>
        <v>2.84</v>
      </c>
      <c r="J515" s="2">
        <f t="shared" si="45"/>
        <v>-2.3601814808219654E-3</v>
      </c>
      <c r="K515">
        <v>23437</v>
      </c>
      <c r="L515">
        <v>22825</v>
      </c>
      <c r="N515">
        <v>4.22</v>
      </c>
      <c r="O515">
        <v>6.55</v>
      </c>
      <c r="P515">
        <v>5.17</v>
      </c>
      <c r="Q515">
        <f t="shared" si="46"/>
        <v>1.38</v>
      </c>
      <c r="R515">
        <f t="shared" si="47"/>
        <v>2.84</v>
      </c>
    </row>
    <row r="516" spans="1:18">
      <c r="A516" s="1">
        <v>41260</v>
      </c>
      <c r="B516">
        <v>5.17</v>
      </c>
      <c r="C516">
        <v>474.9</v>
      </c>
      <c r="D516">
        <v>0.13100000000000001</v>
      </c>
      <c r="E516" s="150">
        <f t="shared" si="44"/>
        <v>3.7203081847636425E-2</v>
      </c>
      <c r="F516">
        <v>0.84250000000000003</v>
      </c>
      <c r="G516" s="3">
        <f t="shared" si="42"/>
        <v>2.9666225086406879</v>
      </c>
      <c r="H516" s="150">
        <f t="shared" si="43"/>
        <v>2.8499999999999996</v>
      </c>
      <c r="J516" s="2">
        <f t="shared" si="45"/>
        <v>1.9391288430224368E-3</v>
      </c>
      <c r="K516">
        <v>23438</v>
      </c>
      <c r="L516">
        <v>22817.5</v>
      </c>
      <c r="N516">
        <v>4.22</v>
      </c>
      <c r="O516">
        <v>6.54</v>
      </c>
      <c r="P516">
        <v>5.17</v>
      </c>
      <c r="Q516">
        <f t="shared" si="46"/>
        <v>1.37</v>
      </c>
      <c r="R516">
        <f t="shared" si="47"/>
        <v>2.8499999999999996</v>
      </c>
    </row>
    <row r="517" spans="1:18">
      <c r="A517" s="1">
        <v>41261</v>
      </c>
      <c r="B517">
        <v>5.16</v>
      </c>
      <c r="C517">
        <v>474.44</v>
      </c>
      <c r="D517">
        <v>0.14199999999999999</v>
      </c>
      <c r="E517" s="150">
        <f t="shared" si="44"/>
        <v>3.9910690752923833E-2</v>
      </c>
      <c r="F517">
        <v>0.84250000000000003</v>
      </c>
      <c r="G517" s="3">
        <f t="shared" si="42"/>
        <v>2.9975677629993314</v>
      </c>
      <c r="H517" s="150">
        <f t="shared" si="43"/>
        <v>2.87</v>
      </c>
      <c r="J517" s="2">
        <f t="shared" si="45"/>
        <v>-9.6909439400112945E-4</v>
      </c>
      <c r="K517">
        <v>23445.5</v>
      </c>
      <c r="L517">
        <v>22818.5</v>
      </c>
      <c r="N517">
        <v>4.25</v>
      </c>
      <c r="O517">
        <v>6.54</v>
      </c>
      <c r="P517">
        <v>5.16</v>
      </c>
      <c r="Q517">
        <f t="shared" si="46"/>
        <v>1.38</v>
      </c>
      <c r="R517">
        <f t="shared" si="47"/>
        <v>2.87</v>
      </c>
    </row>
    <row r="518" spans="1:18">
      <c r="A518" s="1">
        <v>41262</v>
      </c>
      <c r="B518">
        <v>5.17</v>
      </c>
      <c r="C518">
        <v>475.15</v>
      </c>
      <c r="D518">
        <v>0.14699999999999999</v>
      </c>
      <c r="E518" s="150">
        <f t="shared" si="44"/>
        <v>4.0726171013354157E-2</v>
      </c>
      <c r="F518">
        <v>0.84299999999999997</v>
      </c>
      <c r="G518" s="3">
        <f t="shared" ref="G518:G581" si="48">+(K518/L518-1)*36000/330</f>
        <v>3.0427854354234811</v>
      </c>
      <c r="H518" s="150">
        <f t="shared" ref="H518:H581" si="49">+R518</f>
        <v>2.8800000000000008</v>
      </c>
      <c r="J518" s="2">
        <f t="shared" si="45"/>
        <v>1.4953824962492615E-3</v>
      </c>
      <c r="K518">
        <v>23456.5</v>
      </c>
      <c r="L518">
        <v>22820</v>
      </c>
      <c r="N518">
        <v>4.2300000000000004</v>
      </c>
      <c r="O518">
        <v>6.52</v>
      </c>
      <c r="P518">
        <v>5.17</v>
      </c>
      <c r="Q518">
        <f t="shared" si="46"/>
        <v>1.3499999999999996</v>
      </c>
      <c r="R518">
        <f t="shared" si="47"/>
        <v>2.8800000000000008</v>
      </c>
    </row>
    <row r="519" spans="1:18">
      <c r="A519" s="1">
        <v>41263</v>
      </c>
      <c r="B519">
        <v>5.19</v>
      </c>
      <c r="C519">
        <v>475.02</v>
      </c>
      <c r="D519">
        <v>0.14249999999999999</v>
      </c>
      <c r="E519" s="150">
        <f t="shared" ref="E519:E582" si="50">+D519*F519/G519</f>
        <v>3.9635127563091344E-2</v>
      </c>
      <c r="F519">
        <v>0.84299999999999997</v>
      </c>
      <c r="G519" s="3">
        <f t="shared" si="48"/>
        <v>3.0308341964783785</v>
      </c>
      <c r="H519" s="150">
        <f t="shared" si="49"/>
        <v>2.9600000000000009</v>
      </c>
      <c r="J519" s="2">
        <f t="shared" ref="J519:J582" si="51">+LN(C519/C518)</f>
        <v>-2.7363524592683992E-4</v>
      </c>
      <c r="K519">
        <v>23454</v>
      </c>
      <c r="L519">
        <v>22820</v>
      </c>
      <c r="N519">
        <v>4.2300000000000004</v>
      </c>
      <c r="O519">
        <v>6.46</v>
      </c>
      <c r="P519">
        <v>5.19</v>
      </c>
      <c r="Q519">
        <f t="shared" ref="Q519:Q582" si="52">+O519-P519</f>
        <v>1.2699999999999996</v>
      </c>
      <c r="R519">
        <f t="shared" ref="R519:R582" si="53">+N519-Q519</f>
        <v>2.9600000000000009</v>
      </c>
    </row>
    <row r="520" spans="1:18">
      <c r="A520" s="1">
        <v>41264</v>
      </c>
      <c r="B520">
        <v>5.2</v>
      </c>
      <c r="C520">
        <v>478.11</v>
      </c>
      <c r="D520">
        <v>0.14499999999999999</v>
      </c>
      <c r="E520" s="150">
        <f t="shared" si="50"/>
        <v>4.0328713347791895E-2</v>
      </c>
      <c r="F520">
        <v>0.84299999999999997</v>
      </c>
      <c r="G520" s="3">
        <f t="shared" si="48"/>
        <v>3.0309670171189005</v>
      </c>
      <c r="H520" s="150">
        <f t="shared" si="49"/>
        <v>2.9800000000000004</v>
      </c>
      <c r="J520" s="2">
        <f t="shared" si="51"/>
        <v>6.4839231282546048E-3</v>
      </c>
      <c r="K520">
        <v>23453</v>
      </c>
      <c r="L520">
        <v>22819</v>
      </c>
      <c r="N520">
        <v>4.24</v>
      </c>
      <c r="O520">
        <v>6.46</v>
      </c>
      <c r="P520">
        <v>5.2</v>
      </c>
      <c r="Q520">
        <f t="shared" si="52"/>
        <v>1.2599999999999998</v>
      </c>
      <c r="R520">
        <f t="shared" si="53"/>
        <v>2.9800000000000004</v>
      </c>
    </row>
    <row r="521" spans="1:18">
      <c r="A521" s="1">
        <v>41267</v>
      </c>
      <c r="B521">
        <v>5.2</v>
      </c>
      <c r="C521">
        <v>479.5</v>
      </c>
      <c r="D521">
        <v>0.14699999999999999</v>
      </c>
      <c r="E521" s="150">
        <f t="shared" si="50"/>
        <v>4.0899309364641021E-2</v>
      </c>
      <c r="F521">
        <v>0.84299999999999997</v>
      </c>
      <c r="G521" s="3">
        <f t="shared" si="48"/>
        <v>3.0299044635490673</v>
      </c>
      <c r="H521" s="150">
        <f t="shared" si="49"/>
        <v>2.9800000000000004</v>
      </c>
      <c r="J521" s="2">
        <f t="shared" si="51"/>
        <v>2.903062783840941E-3</v>
      </c>
      <c r="K521">
        <v>23442.5</v>
      </c>
      <c r="L521">
        <v>22809</v>
      </c>
      <c r="N521">
        <v>4.1900000000000004</v>
      </c>
      <c r="O521">
        <v>6.41</v>
      </c>
      <c r="P521">
        <v>5.2</v>
      </c>
      <c r="Q521">
        <f t="shared" si="52"/>
        <v>1.21</v>
      </c>
      <c r="R521">
        <f t="shared" si="53"/>
        <v>2.9800000000000004</v>
      </c>
    </row>
    <row r="522" spans="1:18">
      <c r="A522" s="1">
        <v>41268</v>
      </c>
      <c r="B522">
        <v>5.2</v>
      </c>
      <c r="C522">
        <v>479.47</v>
      </c>
      <c r="D522">
        <v>0.14699999999999999</v>
      </c>
      <c r="E522" s="150">
        <f t="shared" si="50"/>
        <v>4.0899309364641021E-2</v>
      </c>
      <c r="F522">
        <v>0.84299999999999997</v>
      </c>
      <c r="G522" s="3">
        <f t="shared" si="48"/>
        <v>3.0299044635490673</v>
      </c>
      <c r="H522" s="150">
        <f t="shared" si="49"/>
        <v>2.9800000000000004</v>
      </c>
      <c r="J522" s="2">
        <f t="shared" si="51"/>
        <v>-6.2567129336179081E-5</v>
      </c>
      <c r="K522">
        <v>23442.5</v>
      </c>
      <c r="L522">
        <v>22809</v>
      </c>
      <c r="N522">
        <v>4.1900000000000004</v>
      </c>
      <c r="O522">
        <v>6.41</v>
      </c>
      <c r="P522">
        <v>5.2</v>
      </c>
      <c r="Q522">
        <f t="shared" si="52"/>
        <v>1.21</v>
      </c>
      <c r="R522">
        <f t="shared" si="53"/>
        <v>2.9800000000000004</v>
      </c>
    </row>
    <row r="523" spans="1:18">
      <c r="A523" s="1">
        <v>41269</v>
      </c>
      <c r="B523">
        <v>5.21</v>
      </c>
      <c r="C523">
        <v>479.38</v>
      </c>
      <c r="D523">
        <v>0.15</v>
      </c>
      <c r="E523" s="150">
        <f t="shared" si="50"/>
        <v>4.11525484813084E-2</v>
      </c>
      <c r="F523">
        <v>0.84299999999999997</v>
      </c>
      <c r="G523" s="3">
        <f t="shared" si="48"/>
        <v>3.0727137119450552</v>
      </c>
      <c r="H523" s="150">
        <f t="shared" si="49"/>
        <v>2.96</v>
      </c>
      <c r="J523" s="2">
        <f t="shared" si="51"/>
        <v>-1.8772487931237411E-4</v>
      </c>
      <c r="K523">
        <v>23435</v>
      </c>
      <c r="L523">
        <v>22793</v>
      </c>
      <c r="N523">
        <v>4.16</v>
      </c>
      <c r="O523">
        <v>6.41</v>
      </c>
      <c r="P523">
        <v>5.21</v>
      </c>
      <c r="Q523">
        <f t="shared" si="52"/>
        <v>1.2000000000000002</v>
      </c>
      <c r="R523">
        <f t="shared" si="53"/>
        <v>2.96</v>
      </c>
    </row>
    <row r="524" spans="1:18">
      <c r="A524" s="1">
        <v>41270</v>
      </c>
      <c r="B524">
        <v>5.21</v>
      </c>
      <c r="C524">
        <v>479.9</v>
      </c>
      <c r="D524">
        <v>0.14499999999999999</v>
      </c>
      <c r="E524" s="150">
        <f t="shared" si="50"/>
        <v>3.9444483326903181E-2</v>
      </c>
      <c r="F524">
        <v>0.84350000000000003</v>
      </c>
      <c r="G524" s="3">
        <f t="shared" si="48"/>
        <v>3.1007504645543156</v>
      </c>
      <c r="H524" s="150">
        <f t="shared" si="49"/>
        <v>2.96</v>
      </c>
      <c r="J524" s="2">
        <f t="shared" si="51"/>
        <v>1.0841465493554817E-3</v>
      </c>
      <c r="K524">
        <v>23446</v>
      </c>
      <c r="L524">
        <v>22798</v>
      </c>
      <c r="N524">
        <v>4.16</v>
      </c>
      <c r="O524">
        <v>6.41</v>
      </c>
      <c r="P524">
        <v>5.21</v>
      </c>
      <c r="Q524">
        <f t="shared" si="52"/>
        <v>1.2000000000000002</v>
      </c>
      <c r="R524">
        <f t="shared" si="53"/>
        <v>2.96</v>
      </c>
    </row>
    <row r="525" spans="1:18">
      <c r="A525" s="1">
        <v>41271</v>
      </c>
      <c r="B525">
        <v>5.23</v>
      </c>
      <c r="C525">
        <v>479.47</v>
      </c>
      <c r="D525">
        <v>0.14000000000000001</v>
      </c>
      <c r="E525" s="150">
        <f t="shared" si="50"/>
        <v>3.7852316046303361E-2</v>
      </c>
      <c r="F525">
        <v>0.84350000000000003</v>
      </c>
      <c r="G525" s="3">
        <f t="shared" si="48"/>
        <v>3.1197562615599219</v>
      </c>
      <c r="H525" s="150">
        <f t="shared" si="49"/>
        <v>2.88</v>
      </c>
      <c r="J525" s="2">
        <f t="shared" si="51"/>
        <v>-8.9642167004307268E-4</v>
      </c>
      <c r="K525">
        <v>23433</v>
      </c>
      <c r="L525">
        <v>22781.5</v>
      </c>
      <c r="N525">
        <v>4.1399999999999997</v>
      </c>
      <c r="O525">
        <v>6.49</v>
      </c>
      <c r="P525">
        <v>5.23</v>
      </c>
      <c r="Q525">
        <f t="shared" si="52"/>
        <v>1.2599999999999998</v>
      </c>
      <c r="R525">
        <f t="shared" si="53"/>
        <v>2.88</v>
      </c>
    </row>
    <row r="526" spans="1:18">
      <c r="A526" s="1">
        <v>41274</v>
      </c>
      <c r="B526">
        <v>5.23</v>
      </c>
      <c r="C526">
        <v>479.2</v>
      </c>
      <c r="D526">
        <v>0.13500000000000001</v>
      </c>
      <c r="E526" s="150">
        <f t="shared" si="50"/>
        <v>3.6500447616078242E-2</v>
      </c>
      <c r="F526">
        <v>0.84350000000000003</v>
      </c>
      <c r="G526" s="3">
        <f t="shared" si="48"/>
        <v>3.1197562615599219</v>
      </c>
      <c r="H526" s="150">
        <f t="shared" si="49"/>
        <v>2.88</v>
      </c>
      <c r="J526" s="2">
        <f t="shared" si="51"/>
        <v>-5.6328039291715702E-4</v>
      </c>
      <c r="K526">
        <v>23433</v>
      </c>
      <c r="L526">
        <v>22781.5</v>
      </c>
      <c r="N526">
        <v>4.1399999999999997</v>
      </c>
      <c r="O526">
        <v>6.49</v>
      </c>
      <c r="P526">
        <v>5.23</v>
      </c>
      <c r="Q526">
        <f t="shared" si="52"/>
        <v>1.2599999999999998</v>
      </c>
      <c r="R526">
        <f t="shared" si="53"/>
        <v>2.88</v>
      </c>
    </row>
    <row r="527" spans="1:18">
      <c r="A527" s="1">
        <v>41275</v>
      </c>
      <c r="B527">
        <v>5.23</v>
      </c>
      <c r="C527">
        <v>478.71</v>
      </c>
      <c r="D527">
        <v>0.13500000000000001</v>
      </c>
      <c r="E527" s="150">
        <f t="shared" si="50"/>
        <v>3.6500447616078242E-2</v>
      </c>
      <c r="F527">
        <v>0.84350000000000003</v>
      </c>
      <c r="G527" s="3">
        <f t="shared" si="48"/>
        <v>3.1197562615599219</v>
      </c>
      <c r="H527" s="150">
        <f t="shared" si="49"/>
        <v>2.88</v>
      </c>
      <c r="J527" s="2">
        <f t="shared" si="51"/>
        <v>-1.0230607107940544E-3</v>
      </c>
      <c r="K527">
        <v>23433</v>
      </c>
      <c r="L527">
        <v>22781.5</v>
      </c>
      <c r="N527">
        <v>4.1399999999999997</v>
      </c>
      <c r="O527">
        <v>6.49</v>
      </c>
      <c r="P527">
        <v>5.23</v>
      </c>
      <c r="Q527">
        <f t="shared" si="52"/>
        <v>1.2599999999999998</v>
      </c>
      <c r="R527">
        <f t="shared" si="53"/>
        <v>2.88</v>
      </c>
    </row>
    <row r="528" spans="1:18">
      <c r="A528" s="1">
        <v>41276</v>
      </c>
      <c r="B528">
        <v>5.27</v>
      </c>
      <c r="C528">
        <v>474.61</v>
      </c>
      <c r="D528">
        <v>0.13650000000000001</v>
      </c>
      <c r="E528" s="150">
        <f t="shared" si="50"/>
        <v>3.6651600672709922E-2</v>
      </c>
      <c r="F528">
        <v>0.84250000000000003</v>
      </c>
      <c r="G528" s="3">
        <f t="shared" si="48"/>
        <v>3.1376869738086972</v>
      </c>
      <c r="H528" s="150">
        <f t="shared" si="49"/>
        <v>2.9299999999999997</v>
      </c>
      <c r="J528" s="2">
        <f t="shared" si="51"/>
        <v>-8.6015719357068893E-3</v>
      </c>
      <c r="K528">
        <v>23428</v>
      </c>
      <c r="L528">
        <v>22773</v>
      </c>
      <c r="N528">
        <v>4.07</v>
      </c>
      <c r="O528">
        <v>6.41</v>
      </c>
      <c r="P528">
        <v>5.27</v>
      </c>
      <c r="Q528">
        <f t="shared" si="52"/>
        <v>1.1400000000000006</v>
      </c>
      <c r="R528">
        <f t="shared" si="53"/>
        <v>2.9299999999999997</v>
      </c>
    </row>
    <row r="529" spans="1:18">
      <c r="A529" s="1">
        <v>41277</v>
      </c>
      <c r="B529">
        <v>5.2750000000000004</v>
      </c>
      <c r="C529">
        <v>472.6</v>
      </c>
      <c r="D529">
        <v>0.13700000000000001</v>
      </c>
      <c r="E529" s="150">
        <f t="shared" si="50"/>
        <v>3.6773591488642073E-2</v>
      </c>
      <c r="F529">
        <v>0.83950000000000002</v>
      </c>
      <c r="G529" s="3">
        <f t="shared" si="48"/>
        <v>3.1275569054907946</v>
      </c>
      <c r="H529" s="150">
        <f t="shared" si="49"/>
        <v>2.8750000000000009</v>
      </c>
      <c r="J529" s="2">
        <f t="shared" si="51"/>
        <v>-4.2440494019311071E-3</v>
      </c>
      <c r="K529">
        <v>23430</v>
      </c>
      <c r="L529">
        <v>22777</v>
      </c>
      <c r="N529">
        <v>4.03</v>
      </c>
      <c r="O529">
        <v>6.43</v>
      </c>
      <c r="P529">
        <v>5.2750000000000004</v>
      </c>
      <c r="Q529">
        <f t="shared" si="52"/>
        <v>1.1549999999999994</v>
      </c>
      <c r="R529">
        <f t="shared" si="53"/>
        <v>2.8750000000000009</v>
      </c>
    </row>
    <row r="530" spans="1:18">
      <c r="A530" s="1">
        <v>41278</v>
      </c>
      <c r="B530">
        <v>5.27</v>
      </c>
      <c r="C530">
        <v>473.25</v>
      </c>
      <c r="D530">
        <v>0.14149999999999999</v>
      </c>
      <c r="E530" s="150">
        <f t="shared" si="50"/>
        <v>3.8004433244823575E-2</v>
      </c>
      <c r="F530">
        <v>0.83850000000000002</v>
      </c>
      <c r="G530" s="3">
        <f t="shared" si="48"/>
        <v>3.1219449908823602</v>
      </c>
      <c r="H530" s="150">
        <f t="shared" si="49"/>
        <v>2.7899999999999991</v>
      </c>
      <c r="J530" s="2">
        <f t="shared" si="51"/>
        <v>1.3744253366247063E-3</v>
      </c>
      <c r="K530">
        <v>23435</v>
      </c>
      <c r="L530">
        <v>22783</v>
      </c>
      <c r="N530">
        <v>3.96</v>
      </c>
      <c r="O530">
        <v>6.44</v>
      </c>
      <c r="P530">
        <v>5.27</v>
      </c>
      <c r="Q530">
        <f t="shared" si="52"/>
        <v>1.1700000000000008</v>
      </c>
      <c r="R530">
        <f t="shared" si="53"/>
        <v>2.7899999999999991</v>
      </c>
    </row>
    <row r="531" spans="1:18">
      <c r="A531" s="1">
        <v>41281</v>
      </c>
      <c r="B531">
        <v>5.28</v>
      </c>
      <c r="C531">
        <v>471.22</v>
      </c>
      <c r="D531">
        <v>0.13800000000000001</v>
      </c>
      <c r="E531" s="150">
        <f t="shared" si="50"/>
        <v>3.6721853988549547E-2</v>
      </c>
      <c r="F531">
        <v>0.83450000000000002</v>
      </c>
      <c r="G531" s="3">
        <f t="shared" si="48"/>
        <v>3.1360344724400089</v>
      </c>
      <c r="H531" s="150">
        <f t="shared" si="49"/>
        <v>2.79</v>
      </c>
      <c r="J531" s="2">
        <f t="shared" si="51"/>
        <v>-4.2987138310793763E-3</v>
      </c>
      <c r="K531">
        <v>23440</v>
      </c>
      <c r="L531">
        <v>22785</v>
      </c>
      <c r="N531">
        <v>3.92</v>
      </c>
      <c r="O531">
        <v>6.41</v>
      </c>
      <c r="P531">
        <v>5.28</v>
      </c>
      <c r="Q531">
        <f t="shared" si="52"/>
        <v>1.1299999999999999</v>
      </c>
      <c r="R531">
        <f t="shared" si="53"/>
        <v>2.79</v>
      </c>
    </row>
    <row r="532" spans="1:18">
      <c r="A532" s="1">
        <v>41282</v>
      </c>
      <c r="B532">
        <v>5.27</v>
      </c>
      <c r="C532">
        <v>472.14</v>
      </c>
      <c r="D532">
        <v>0.13600000000000001</v>
      </c>
      <c r="E532" s="150">
        <f t="shared" si="50"/>
        <v>3.7751727477477591E-2</v>
      </c>
      <c r="F532">
        <v>0.83450000000000002</v>
      </c>
      <c r="G532" s="3">
        <f t="shared" si="48"/>
        <v>3.0062730259882415</v>
      </c>
      <c r="H532" s="150">
        <f t="shared" si="49"/>
        <v>2.6999999999999997</v>
      </c>
      <c r="J532" s="2">
        <f t="shared" si="51"/>
        <v>1.9504755165942534E-3</v>
      </c>
      <c r="K532">
        <v>23454</v>
      </c>
      <c r="L532">
        <v>22825</v>
      </c>
      <c r="N532">
        <v>3.82</v>
      </c>
      <c r="O532">
        <v>6.39</v>
      </c>
      <c r="P532">
        <v>5.27</v>
      </c>
      <c r="Q532">
        <f t="shared" si="52"/>
        <v>1.1200000000000001</v>
      </c>
      <c r="R532">
        <f t="shared" si="53"/>
        <v>2.6999999999999997</v>
      </c>
    </row>
    <row r="533" spans="1:18">
      <c r="A533" s="1">
        <v>41283</v>
      </c>
      <c r="B533">
        <v>5.25</v>
      </c>
      <c r="C533">
        <v>471.35</v>
      </c>
      <c r="D533">
        <v>0.13300000000000001</v>
      </c>
      <c r="E533" s="150">
        <f t="shared" si="50"/>
        <v>3.4891780000000067E-2</v>
      </c>
      <c r="F533">
        <v>0.83399999999999996</v>
      </c>
      <c r="G533" s="3">
        <f t="shared" si="48"/>
        <v>3.1790295593976516</v>
      </c>
      <c r="H533" s="150">
        <f t="shared" si="49"/>
        <v>2.6099999999999994</v>
      </c>
      <c r="J533" s="2">
        <f t="shared" si="51"/>
        <v>-1.6746339327875488E-3</v>
      </c>
      <c r="K533">
        <v>23485</v>
      </c>
      <c r="L533">
        <v>22820</v>
      </c>
      <c r="N533">
        <v>3.76</v>
      </c>
      <c r="O533">
        <v>6.4</v>
      </c>
      <c r="P533">
        <v>5.25</v>
      </c>
      <c r="Q533">
        <f t="shared" si="52"/>
        <v>1.1500000000000004</v>
      </c>
      <c r="R533">
        <f t="shared" si="53"/>
        <v>2.6099999999999994</v>
      </c>
    </row>
    <row r="534" spans="1:18">
      <c r="A534" s="1">
        <v>41284</v>
      </c>
      <c r="B534">
        <v>5.26</v>
      </c>
      <c r="C534">
        <v>470.95</v>
      </c>
      <c r="D534">
        <v>0.13100000000000001</v>
      </c>
      <c r="E534" s="150">
        <f t="shared" si="50"/>
        <v>3.36607204726369E-2</v>
      </c>
      <c r="F534">
        <v>0.82299999999999995</v>
      </c>
      <c r="G534" s="3">
        <f t="shared" si="48"/>
        <v>3.2029320372878574</v>
      </c>
      <c r="H534" s="150">
        <f t="shared" si="49"/>
        <v>2.6299999999999994</v>
      </c>
      <c r="J534" s="2">
        <f t="shared" si="51"/>
        <v>-8.4898657333329602E-4</v>
      </c>
      <c r="K534">
        <v>23490</v>
      </c>
      <c r="L534">
        <v>22820</v>
      </c>
      <c r="N534">
        <v>3.77</v>
      </c>
      <c r="O534">
        <v>6.4</v>
      </c>
      <c r="P534">
        <v>5.26</v>
      </c>
      <c r="Q534">
        <f t="shared" si="52"/>
        <v>1.1400000000000006</v>
      </c>
      <c r="R534">
        <f t="shared" si="53"/>
        <v>2.6299999999999994</v>
      </c>
    </row>
    <row r="535" spans="1:18">
      <c r="A535" s="1">
        <v>41285</v>
      </c>
      <c r="B535">
        <v>5.24</v>
      </c>
      <c r="C535">
        <v>472.02</v>
      </c>
      <c r="D535">
        <v>0.13100000000000001</v>
      </c>
      <c r="E535" s="150">
        <f t="shared" si="50"/>
        <v>3.3142550792832536E-2</v>
      </c>
      <c r="F535">
        <v>0.82099999999999995</v>
      </c>
      <c r="G535" s="3">
        <f t="shared" si="48"/>
        <v>3.2451032713890919</v>
      </c>
      <c r="H535" s="150">
        <f t="shared" si="49"/>
        <v>2.59</v>
      </c>
      <c r="J535" s="2">
        <f t="shared" si="51"/>
        <v>2.2694263003799407E-3</v>
      </c>
      <c r="K535">
        <v>23505</v>
      </c>
      <c r="L535">
        <v>22826</v>
      </c>
      <c r="N535">
        <v>3.75</v>
      </c>
      <c r="O535">
        <v>6.4</v>
      </c>
      <c r="P535">
        <v>5.24</v>
      </c>
      <c r="Q535">
        <f t="shared" si="52"/>
        <v>1.1600000000000001</v>
      </c>
      <c r="R535">
        <f t="shared" si="53"/>
        <v>2.59</v>
      </c>
    </row>
    <row r="536" spans="1:18">
      <c r="A536" s="1">
        <v>41288</v>
      </c>
      <c r="B536">
        <v>5.25</v>
      </c>
      <c r="C536">
        <v>473.7</v>
      </c>
      <c r="D536">
        <v>0.13100000000000001</v>
      </c>
      <c r="E536" s="150">
        <f t="shared" si="50"/>
        <v>3.3162390709010246E-2</v>
      </c>
      <c r="F536">
        <v>0.81899999999999995</v>
      </c>
      <c r="G536" s="3">
        <f t="shared" si="48"/>
        <v>3.235261321821695</v>
      </c>
      <c r="H536" s="150">
        <f t="shared" si="49"/>
        <v>2.57</v>
      </c>
      <c r="J536" s="2">
        <f t="shared" si="51"/>
        <v>3.5528523604999116E-3</v>
      </c>
      <c r="K536">
        <v>23505</v>
      </c>
      <c r="L536">
        <v>22828</v>
      </c>
      <c r="N536">
        <v>3.72</v>
      </c>
      <c r="O536">
        <v>6.4</v>
      </c>
      <c r="P536">
        <v>5.25</v>
      </c>
      <c r="Q536">
        <f t="shared" si="52"/>
        <v>1.1500000000000004</v>
      </c>
      <c r="R536">
        <f t="shared" si="53"/>
        <v>2.57</v>
      </c>
    </row>
    <row r="537" spans="1:18">
      <c r="A537" s="1">
        <v>41289</v>
      </c>
      <c r="B537">
        <v>5.25</v>
      </c>
      <c r="C537">
        <v>475.05</v>
      </c>
      <c r="D537">
        <v>0.13500000000000001</v>
      </c>
      <c r="E537" s="150">
        <f t="shared" si="50"/>
        <v>3.4069970000000005E-2</v>
      </c>
      <c r="F537">
        <v>0.81399999999999995</v>
      </c>
      <c r="G537" s="3">
        <f t="shared" si="48"/>
        <v>3.2254210966431724</v>
      </c>
      <c r="H537" s="150">
        <f t="shared" si="49"/>
        <v>2.59</v>
      </c>
      <c r="J537" s="2">
        <f t="shared" si="51"/>
        <v>2.8458517230523436E-3</v>
      </c>
      <c r="K537">
        <v>23505</v>
      </c>
      <c r="L537">
        <v>22830</v>
      </c>
      <c r="N537">
        <v>3.74</v>
      </c>
      <c r="O537">
        <v>6.4</v>
      </c>
      <c r="P537">
        <v>5.25</v>
      </c>
      <c r="Q537">
        <f t="shared" si="52"/>
        <v>1.1500000000000004</v>
      </c>
      <c r="R537">
        <f t="shared" si="53"/>
        <v>2.59</v>
      </c>
    </row>
    <row r="538" spans="1:18">
      <c r="A538" s="1">
        <v>41290</v>
      </c>
      <c r="B538">
        <v>5.24</v>
      </c>
      <c r="C538">
        <v>474.98</v>
      </c>
      <c r="D538">
        <v>0.13400000000000001</v>
      </c>
      <c r="E538" s="150">
        <f t="shared" si="50"/>
        <v>3.380741833333345E-2</v>
      </c>
      <c r="F538">
        <v>0.8095</v>
      </c>
      <c r="G538" s="3">
        <f t="shared" si="48"/>
        <v>3.2085561497326092</v>
      </c>
      <c r="H538" s="150">
        <f t="shared" si="49"/>
        <v>2.5999999999999996</v>
      </c>
      <c r="J538" s="2">
        <f t="shared" si="51"/>
        <v>-1.4736376772662283E-4</v>
      </c>
      <c r="K538">
        <v>23502.5</v>
      </c>
      <c r="L538">
        <v>22831</v>
      </c>
      <c r="N538">
        <v>3.76</v>
      </c>
      <c r="O538">
        <v>6.4</v>
      </c>
      <c r="P538">
        <v>5.24</v>
      </c>
      <c r="Q538">
        <f t="shared" si="52"/>
        <v>1.1600000000000001</v>
      </c>
      <c r="R538">
        <f t="shared" si="53"/>
        <v>2.5999999999999996</v>
      </c>
    </row>
    <row r="539" spans="1:18">
      <c r="A539" s="1">
        <v>41291</v>
      </c>
      <c r="B539">
        <v>5.23</v>
      </c>
      <c r="C539">
        <v>472.25</v>
      </c>
      <c r="D539">
        <v>0.13850000000000001</v>
      </c>
      <c r="E539" s="150">
        <f t="shared" si="50"/>
        <v>3.508148994676883E-2</v>
      </c>
      <c r="F539">
        <v>0.81</v>
      </c>
      <c r="G539" s="3">
        <f t="shared" si="48"/>
        <v>3.1978402334172462</v>
      </c>
      <c r="H539" s="150">
        <f t="shared" si="49"/>
        <v>2.5300000000000002</v>
      </c>
      <c r="J539" s="2">
        <f t="shared" si="51"/>
        <v>-5.7641915034129252E-3</v>
      </c>
      <c r="K539">
        <v>23500</v>
      </c>
      <c r="L539">
        <v>22830.75</v>
      </c>
      <c r="N539">
        <v>3.7</v>
      </c>
      <c r="O539">
        <v>6.4</v>
      </c>
      <c r="P539">
        <v>5.23</v>
      </c>
      <c r="Q539">
        <f t="shared" si="52"/>
        <v>1.17</v>
      </c>
      <c r="R539">
        <f t="shared" si="53"/>
        <v>2.5300000000000002</v>
      </c>
    </row>
    <row r="540" spans="1:18">
      <c r="A540" s="1">
        <v>41292</v>
      </c>
      <c r="B540">
        <v>5.23</v>
      </c>
      <c r="C540">
        <v>471.55</v>
      </c>
      <c r="D540">
        <v>0.13450000000000001</v>
      </c>
      <c r="E540" s="150">
        <f t="shared" si="50"/>
        <v>3.412196136806589E-2</v>
      </c>
      <c r="F540">
        <v>0.80900000000000005</v>
      </c>
      <c r="G540" s="3">
        <f t="shared" si="48"/>
        <v>3.1888700308369069</v>
      </c>
      <c r="H540" s="150">
        <f t="shared" si="49"/>
        <v>2.5300000000000002</v>
      </c>
      <c r="J540" s="2">
        <f t="shared" si="51"/>
        <v>-1.4833653917250358E-3</v>
      </c>
      <c r="K540">
        <v>23485</v>
      </c>
      <c r="L540">
        <v>22818</v>
      </c>
      <c r="N540">
        <v>3.7</v>
      </c>
      <c r="O540">
        <v>6.4</v>
      </c>
      <c r="P540">
        <v>5.23</v>
      </c>
      <c r="Q540">
        <f t="shared" si="52"/>
        <v>1.17</v>
      </c>
      <c r="R540">
        <f t="shared" si="53"/>
        <v>2.5300000000000002</v>
      </c>
    </row>
    <row r="541" spans="1:18">
      <c r="A541" s="1">
        <v>41295</v>
      </c>
      <c r="B541">
        <v>5.23</v>
      </c>
      <c r="C541">
        <v>472.35</v>
      </c>
      <c r="D541">
        <v>0.13800000000000001</v>
      </c>
      <c r="E541" s="150">
        <f t="shared" si="50"/>
        <v>3.5141608623024768E-2</v>
      </c>
      <c r="F541">
        <v>0.80900000000000005</v>
      </c>
      <c r="G541" s="3">
        <f t="shared" si="48"/>
        <v>3.1769177443645029</v>
      </c>
      <c r="H541" s="150">
        <f t="shared" si="49"/>
        <v>2.5200000000000009</v>
      </c>
      <c r="J541" s="2">
        <f t="shared" si="51"/>
        <v>1.6950952252496425E-3</v>
      </c>
      <c r="K541">
        <v>23482.5</v>
      </c>
      <c r="L541">
        <v>22818</v>
      </c>
      <c r="N541">
        <v>3.64</v>
      </c>
      <c r="O541">
        <v>6.35</v>
      </c>
      <c r="P541">
        <v>5.23</v>
      </c>
      <c r="Q541">
        <f t="shared" si="52"/>
        <v>1.1199999999999992</v>
      </c>
      <c r="R541">
        <f t="shared" si="53"/>
        <v>2.5200000000000009</v>
      </c>
    </row>
    <row r="542" spans="1:18">
      <c r="A542" s="1">
        <v>41296</v>
      </c>
      <c r="B542">
        <v>5.21</v>
      </c>
      <c r="C542">
        <v>471</v>
      </c>
      <c r="D542">
        <v>0.13200000000000001</v>
      </c>
      <c r="E542" s="150">
        <f t="shared" si="50"/>
        <v>3.3755797112622707E-2</v>
      </c>
      <c r="F542">
        <v>0.80900000000000005</v>
      </c>
      <c r="G542" s="3">
        <f t="shared" si="48"/>
        <v>3.1635454983839653</v>
      </c>
      <c r="H542" s="150">
        <f t="shared" si="49"/>
        <v>2.5099999999999998</v>
      </c>
      <c r="J542" s="2">
        <f t="shared" si="51"/>
        <v>-2.8621421987256512E-3</v>
      </c>
      <c r="K542">
        <v>23472.5</v>
      </c>
      <c r="L542">
        <v>22811</v>
      </c>
      <c r="N542">
        <v>3.63</v>
      </c>
      <c r="O542">
        <v>6.33</v>
      </c>
      <c r="P542">
        <v>5.21</v>
      </c>
      <c r="Q542">
        <f t="shared" si="52"/>
        <v>1.1200000000000001</v>
      </c>
      <c r="R542">
        <f t="shared" si="53"/>
        <v>2.5099999999999998</v>
      </c>
    </row>
    <row r="543" spans="1:18">
      <c r="A543" s="1">
        <v>41297</v>
      </c>
      <c r="B543">
        <v>5.1849999999999996</v>
      </c>
      <c r="C543">
        <v>471.19</v>
      </c>
      <c r="D543">
        <v>0.13</v>
      </c>
      <c r="E543" s="150">
        <f t="shared" si="50"/>
        <v>3.3256663194444348E-2</v>
      </c>
      <c r="F543">
        <v>0.8075</v>
      </c>
      <c r="G543" s="3">
        <f t="shared" si="48"/>
        <v>3.156510302498913</v>
      </c>
      <c r="H543" s="150">
        <f t="shared" si="49"/>
        <v>2.5149999999999992</v>
      </c>
      <c r="J543" s="2">
        <f t="shared" si="51"/>
        <v>4.033156848948791E-4</v>
      </c>
      <c r="K543">
        <v>23470</v>
      </c>
      <c r="L543">
        <v>22810</v>
      </c>
      <c r="N543">
        <v>3.65</v>
      </c>
      <c r="O543">
        <v>6.32</v>
      </c>
      <c r="P543">
        <v>5.1849999999999996</v>
      </c>
      <c r="Q543">
        <f t="shared" si="52"/>
        <v>1.1350000000000007</v>
      </c>
      <c r="R543">
        <f t="shared" si="53"/>
        <v>2.5149999999999992</v>
      </c>
    </row>
    <row r="544" spans="1:18">
      <c r="A544" s="1">
        <v>41298</v>
      </c>
      <c r="B544">
        <v>5.17</v>
      </c>
      <c r="C544">
        <v>470.33</v>
      </c>
      <c r="D544">
        <v>0.13400000000000001</v>
      </c>
      <c r="E544" s="150">
        <f t="shared" si="50"/>
        <v>3.4149152856234162E-2</v>
      </c>
      <c r="F544">
        <v>0.79849999999999999</v>
      </c>
      <c r="G544" s="3">
        <f t="shared" si="48"/>
        <v>3.1332841681449386</v>
      </c>
      <c r="H544" s="150">
        <f t="shared" si="49"/>
        <v>2.5099999999999998</v>
      </c>
      <c r="J544" s="2">
        <f t="shared" si="51"/>
        <v>-1.8268337139406001E-3</v>
      </c>
      <c r="K544">
        <v>23460</v>
      </c>
      <c r="L544">
        <v>22805</v>
      </c>
      <c r="N544">
        <v>3.66</v>
      </c>
      <c r="O544">
        <v>6.32</v>
      </c>
      <c r="P544">
        <v>5.17</v>
      </c>
      <c r="Q544">
        <f t="shared" si="52"/>
        <v>1.1500000000000004</v>
      </c>
      <c r="R544">
        <f t="shared" si="53"/>
        <v>2.5099999999999998</v>
      </c>
    </row>
    <row r="545" spans="1:18">
      <c r="A545" s="1">
        <v>41299</v>
      </c>
      <c r="B545">
        <v>5.17</v>
      </c>
      <c r="C545">
        <v>471.84</v>
      </c>
      <c r="D545">
        <v>0.14899999999999999</v>
      </c>
      <c r="E545" s="150">
        <f t="shared" si="50"/>
        <v>3.7936290240825676E-2</v>
      </c>
      <c r="F545">
        <v>0.79649999999999999</v>
      </c>
      <c r="G545" s="3">
        <f t="shared" si="48"/>
        <v>3.1283633493578251</v>
      </c>
      <c r="H545" s="150">
        <f t="shared" si="49"/>
        <v>2.5199999999999996</v>
      </c>
      <c r="J545" s="2">
        <f t="shared" si="51"/>
        <v>3.2053690795940948E-3</v>
      </c>
      <c r="K545">
        <v>23460</v>
      </c>
      <c r="L545">
        <v>22806</v>
      </c>
      <c r="N545">
        <v>3.67</v>
      </c>
      <c r="O545">
        <v>6.32</v>
      </c>
      <c r="P545">
        <v>5.17</v>
      </c>
      <c r="Q545">
        <f t="shared" si="52"/>
        <v>1.1500000000000004</v>
      </c>
      <c r="R545">
        <f t="shared" si="53"/>
        <v>2.5199999999999996</v>
      </c>
    </row>
    <row r="546" spans="1:18">
      <c r="A546" s="1">
        <v>41302</v>
      </c>
      <c r="B546">
        <v>5.19</v>
      </c>
      <c r="C546">
        <v>473.03</v>
      </c>
      <c r="D546">
        <v>0.15</v>
      </c>
      <c r="E546" s="150">
        <f t="shared" si="50"/>
        <v>3.8948465245327059E-2</v>
      </c>
      <c r="F546">
        <v>0.79749999999999999</v>
      </c>
      <c r="G546" s="3">
        <f t="shared" si="48"/>
        <v>3.0713662077956285</v>
      </c>
      <c r="H546" s="150">
        <f t="shared" si="49"/>
        <v>2.58</v>
      </c>
      <c r="J546" s="2">
        <f t="shared" si="51"/>
        <v>2.5188663608357162E-3</v>
      </c>
      <c r="K546">
        <v>23445</v>
      </c>
      <c r="L546">
        <v>22803</v>
      </c>
      <c r="N546">
        <v>3.71</v>
      </c>
      <c r="O546">
        <v>6.32</v>
      </c>
      <c r="P546">
        <v>5.19</v>
      </c>
      <c r="Q546">
        <f t="shared" si="52"/>
        <v>1.1299999999999999</v>
      </c>
      <c r="R546">
        <f t="shared" si="53"/>
        <v>2.58</v>
      </c>
    </row>
    <row r="547" spans="1:18">
      <c r="A547" s="1">
        <v>41303</v>
      </c>
      <c r="B547">
        <v>5.19</v>
      </c>
      <c r="C547">
        <v>471.9</v>
      </c>
      <c r="D547">
        <v>0.14499999999999999</v>
      </c>
      <c r="E547" s="150">
        <f t="shared" si="50"/>
        <v>3.7321582359391176E-2</v>
      </c>
      <c r="F547">
        <v>0.79549999999999998</v>
      </c>
      <c r="G547" s="3">
        <f t="shared" si="48"/>
        <v>3.0906379823141465</v>
      </c>
      <c r="H547" s="150">
        <f t="shared" si="49"/>
        <v>2.68</v>
      </c>
      <c r="J547" s="2">
        <f t="shared" si="51"/>
        <v>-2.3917126954600327E-3</v>
      </c>
      <c r="K547">
        <v>23448</v>
      </c>
      <c r="L547">
        <v>22802</v>
      </c>
      <c r="N547">
        <v>3.77</v>
      </c>
      <c r="O547">
        <v>6.28</v>
      </c>
      <c r="P547">
        <v>5.19</v>
      </c>
      <c r="Q547">
        <f t="shared" si="52"/>
        <v>1.0899999999999999</v>
      </c>
      <c r="R547">
        <f t="shared" si="53"/>
        <v>2.68</v>
      </c>
    </row>
    <row r="548" spans="1:18">
      <c r="A548" s="1">
        <v>41304</v>
      </c>
      <c r="B548">
        <v>5.1950000000000003</v>
      </c>
      <c r="C548">
        <v>471.24</v>
      </c>
      <c r="D548">
        <v>0.14249999999999999</v>
      </c>
      <c r="E548" s="150">
        <f t="shared" si="50"/>
        <v>3.6113748499808349E-2</v>
      </c>
      <c r="F548">
        <v>0.79049999999999998</v>
      </c>
      <c r="G548" s="3">
        <f t="shared" si="48"/>
        <v>3.1192068029326223</v>
      </c>
      <c r="H548" s="150">
        <f t="shared" si="49"/>
        <v>2.6850000000000001</v>
      </c>
      <c r="J548" s="2">
        <f t="shared" si="51"/>
        <v>-1.3995803544232435E-3</v>
      </c>
      <c r="K548">
        <v>23455</v>
      </c>
      <c r="L548">
        <v>22803</v>
      </c>
      <c r="N548">
        <v>3.77</v>
      </c>
      <c r="O548">
        <v>6.28</v>
      </c>
      <c r="P548">
        <v>5.1950000000000003</v>
      </c>
      <c r="Q548">
        <f t="shared" si="52"/>
        <v>1.085</v>
      </c>
      <c r="R548">
        <f t="shared" si="53"/>
        <v>2.6850000000000001</v>
      </c>
    </row>
    <row r="549" spans="1:18">
      <c r="A549" s="1">
        <v>41305</v>
      </c>
      <c r="B549">
        <v>5.21</v>
      </c>
      <c r="C549">
        <v>471.25</v>
      </c>
      <c r="D549">
        <v>0.14399999999999999</v>
      </c>
      <c r="E549" s="150">
        <f t="shared" si="50"/>
        <v>3.5837042195121981E-2</v>
      </c>
      <c r="F549">
        <v>0.78100000000000003</v>
      </c>
      <c r="G549" s="3">
        <f t="shared" si="48"/>
        <v>3.1382054185071175</v>
      </c>
      <c r="H549" s="150">
        <f t="shared" si="49"/>
        <v>2.6999999999999997</v>
      </c>
      <c r="J549" s="2">
        <f t="shared" si="51"/>
        <v>2.122038430191555E-5</v>
      </c>
      <c r="K549">
        <v>23460</v>
      </c>
      <c r="L549">
        <v>22804</v>
      </c>
      <c r="N549">
        <v>3.77</v>
      </c>
      <c r="O549">
        <v>6.28</v>
      </c>
      <c r="P549">
        <v>5.21</v>
      </c>
      <c r="Q549">
        <f t="shared" si="52"/>
        <v>1.0700000000000003</v>
      </c>
      <c r="R549">
        <f t="shared" si="53"/>
        <v>2.6999999999999997</v>
      </c>
    </row>
    <row r="550" spans="1:18">
      <c r="A550" s="1">
        <v>41306</v>
      </c>
      <c r="B550">
        <v>5.22</v>
      </c>
      <c r="C550">
        <v>471.46</v>
      </c>
      <c r="D550">
        <v>0.14000000000000001</v>
      </c>
      <c r="E550" s="150">
        <f t="shared" si="50"/>
        <v>3.4663122865853692E-2</v>
      </c>
      <c r="F550">
        <v>0.77700000000000002</v>
      </c>
      <c r="G550" s="3">
        <f t="shared" si="48"/>
        <v>3.1382054185071175</v>
      </c>
      <c r="H550" s="150">
        <f t="shared" si="49"/>
        <v>2.66</v>
      </c>
      <c r="J550" s="2">
        <f t="shared" si="51"/>
        <v>4.455240815809347E-4</v>
      </c>
      <c r="K550">
        <v>23460</v>
      </c>
      <c r="L550">
        <v>22804</v>
      </c>
      <c r="N550">
        <v>3.74</v>
      </c>
      <c r="O550">
        <v>6.3</v>
      </c>
      <c r="P550">
        <v>5.22</v>
      </c>
      <c r="Q550">
        <f t="shared" si="52"/>
        <v>1.08</v>
      </c>
      <c r="R550">
        <f t="shared" si="53"/>
        <v>2.66</v>
      </c>
    </row>
    <row r="551" spans="1:18">
      <c r="A551" s="1">
        <v>41309</v>
      </c>
      <c r="B551">
        <v>5.22</v>
      </c>
      <c r="C551">
        <v>473.07</v>
      </c>
      <c r="D551">
        <v>0.13700000000000001</v>
      </c>
      <c r="E551" s="150">
        <f t="shared" si="50"/>
        <v>3.3542670902777898E-2</v>
      </c>
      <c r="F551">
        <v>0.77300000000000002</v>
      </c>
      <c r="G551" s="3">
        <f t="shared" si="48"/>
        <v>3.1572023679017649</v>
      </c>
      <c r="H551" s="150">
        <f t="shared" si="49"/>
        <v>2.6399999999999997</v>
      </c>
      <c r="J551" s="2">
        <f t="shared" si="51"/>
        <v>3.4091062418036451E-3</v>
      </c>
      <c r="K551">
        <v>23465</v>
      </c>
      <c r="L551">
        <v>22805</v>
      </c>
      <c r="N551">
        <v>3.75</v>
      </c>
      <c r="O551">
        <v>6.33</v>
      </c>
      <c r="P551">
        <v>5.22</v>
      </c>
      <c r="Q551">
        <f t="shared" si="52"/>
        <v>1.1100000000000003</v>
      </c>
      <c r="R551">
        <f t="shared" si="53"/>
        <v>2.6399999999999997</v>
      </c>
    </row>
    <row r="552" spans="1:18">
      <c r="A552" s="1">
        <v>41310</v>
      </c>
      <c r="B552">
        <v>5.22</v>
      </c>
      <c r="C552">
        <v>472.88</v>
      </c>
      <c r="D552">
        <v>0.13900000000000001</v>
      </c>
      <c r="E552" s="150">
        <f t="shared" si="50"/>
        <v>3.4395020876536064E-2</v>
      </c>
      <c r="F552">
        <v>0.77049999999999996</v>
      </c>
      <c r="G552" s="3">
        <f t="shared" si="48"/>
        <v>3.1138082568533112</v>
      </c>
      <c r="H552" s="150">
        <f t="shared" si="49"/>
        <v>2.68</v>
      </c>
      <c r="J552" s="2">
        <f t="shared" si="51"/>
        <v>-4.017125694911163E-4</v>
      </c>
      <c r="K552">
        <v>23458.5</v>
      </c>
      <c r="L552">
        <v>22807.5</v>
      </c>
      <c r="N552">
        <v>3.73</v>
      </c>
      <c r="O552">
        <v>6.27</v>
      </c>
      <c r="P552">
        <v>5.22</v>
      </c>
      <c r="Q552">
        <f t="shared" si="52"/>
        <v>1.0499999999999998</v>
      </c>
      <c r="R552">
        <f t="shared" si="53"/>
        <v>2.68</v>
      </c>
    </row>
    <row r="553" spans="1:18">
      <c r="A553" s="1">
        <v>41311</v>
      </c>
      <c r="B553">
        <v>5.22</v>
      </c>
      <c r="C553">
        <v>472.69</v>
      </c>
      <c r="D553">
        <v>0.13300000000000001</v>
      </c>
      <c r="E553" s="150">
        <f t="shared" si="50"/>
        <v>3.2966749449152455E-2</v>
      </c>
      <c r="F553">
        <v>0.76949999999999996</v>
      </c>
      <c r="G553" s="3">
        <f t="shared" si="48"/>
        <v>3.1044461983688589</v>
      </c>
      <c r="H553" s="150">
        <f t="shared" si="49"/>
        <v>2.68</v>
      </c>
      <c r="J553" s="2">
        <f t="shared" si="51"/>
        <v>-4.0187400733336534E-4</v>
      </c>
      <c r="K553">
        <v>23455</v>
      </c>
      <c r="L553">
        <v>22806</v>
      </c>
      <c r="N553">
        <v>3.73</v>
      </c>
      <c r="O553">
        <v>6.27</v>
      </c>
      <c r="P553">
        <v>5.22</v>
      </c>
      <c r="Q553">
        <f t="shared" si="52"/>
        <v>1.0499999999999998</v>
      </c>
      <c r="R553">
        <f t="shared" si="53"/>
        <v>2.68</v>
      </c>
    </row>
    <row r="554" spans="1:18">
      <c r="A554" s="1">
        <v>41312</v>
      </c>
      <c r="B554">
        <v>5.22</v>
      </c>
      <c r="C554">
        <v>472.38</v>
      </c>
      <c r="D554">
        <v>0.13600000000000001</v>
      </c>
      <c r="E554" s="150">
        <f t="shared" si="50"/>
        <v>3.399232793354115E-2</v>
      </c>
      <c r="F554">
        <v>0.76749999999999996</v>
      </c>
      <c r="G554" s="3">
        <f t="shared" si="48"/>
        <v>3.0706928988233675</v>
      </c>
      <c r="H554" s="150">
        <f t="shared" si="49"/>
        <v>2.77</v>
      </c>
      <c r="J554" s="2">
        <f t="shared" si="51"/>
        <v>-6.5603608434980322E-4</v>
      </c>
      <c r="K554">
        <v>23450</v>
      </c>
      <c r="L554">
        <v>22808</v>
      </c>
      <c r="N554">
        <v>3.72</v>
      </c>
      <c r="O554">
        <v>6.17</v>
      </c>
      <c r="P554">
        <v>5.22</v>
      </c>
      <c r="Q554">
        <f t="shared" si="52"/>
        <v>0.95000000000000018</v>
      </c>
      <c r="R554">
        <f t="shared" si="53"/>
        <v>2.77</v>
      </c>
    </row>
    <row r="555" spans="1:18">
      <c r="A555" s="1">
        <v>41313</v>
      </c>
      <c r="B555">
        <v>5.22</v>
      </c>
      <c r="C555">
        <v>472.34</v>
      </c>
      <c r="D555">
        <v>0.13800000000000001</v>
      </c>
      <c r="E555" s="150">
        <f t="shared" si="50"/>
        <v>4.0195530833333187E-2</v>
      </c>
      <c r="F555">
        <v>0.76600000000000001</v>
      </c>
      <c r="G555" s="3">
        <f t="shared" si="48"/>
        <v>2.6298446073098978</v>
      </c>
      <c r="H555" s="150">
        <f t="shared" si="49"/>
        <v>2.6999999999999997</v>
      </c>
      <c r="J555" s="2">
        <f t="shared" si="51"/>
        <v>-8.468117542533013E-5</v>
      </c>
      <c r="K555">
        <v>23450</v>
      </c>
      <c r="L555">
        <v>22898</v>
      </c>
      <c r="N555">
        <v>3.64</v>
      </c>
      <c r="O555">
        <v>6.16</v>
      </c>
      <c r="P555">
        <v>5.22</v>
      </c>
      <c r="Q555">
        <f t="shared" si="52"/>
        <v>0.94000000000000039</v>
      </c>
      <c r="R555">
        <f t="shared" si="53"/>
        <v>2.6999999999999997</v>
      </c>
    </row>
    <row r="556" spans="1:18">
      <c r="A556" s="1">
        <v>41316</v>
      </c>
      <c r="B556">
        <v>5.21</v>
      </c>
      <c r="C556">
        <v>472.45</v>
      </c>
      <c r="D556">
        <v>0.14199999999999999</v>
      </c>
      <c r="E556" s="150">
        <f t="shared" si="50"/>
        <v>3.6368815789473624E-2</v>
      </c>
      <c r="F556">
        <v>0.76500000000000001</v>
      </c>
      <c r="G556" s="3">
        <f t="shared" si="48"/>
        <v>2.986899563318782</v>
      </c>
      <c r="H556" s="150">
        <f t="shared" si="49"/>
        <v>2.52</v>
      </c>
      <c r="J556" s="2">
        <f t="shared" si="51"/>
        <v>2.3285597962936736E-4</v>
      </c>
      <c r="K556">
        <v>23527</v>
      </c>
      <c r="L556">
        <v>22900</v>
      </c>
      <c r="N556">
        <v>3.48</v>
      </c>
      <c r="O556">
        <v>6.17</v>
      </c>
      <c r="P556">
        <v>5.21</v>
      </c>
      <c r="Q556">
        <f t="shared" si="52"/>
        <v>0.96</v>
      </c>
      <c r="R556">
        <f t="shared" si="53"/>
        <v>2.52</v>
      </c>
    </row>
    <row r="557" spans="1:18">
      <c r="A557" s="1">
        <v>41317</v>
      </c>
      <c r="B557">
        <v>5.22</v>
      </c>
      <c r="C557">
        <v>471.83</v>
      </c>
      <c r="D557">
        <v>0.14729999999999999</v>
      </c>
      <c r="E557" s="150">
        <f t="shared" si="50"/>
        <v>3.798808979903523E-2</v>
      </c>
      <c r="F557">
        <v>0.76400000000000001</v>
      </c>
      <c r="G557" s="3">
        <f t="shared" si="48"/>
        <v>2.962433767934761</v>
      </c>
      <c r="H557" s="150">
        <f t="shared" si="49"/>
        <v>2.48</v>
      </c>
      <c r="J557" s="2">
        <f t="shared" si="51"/>
        <v>-1.3131700112144868E-3</v>
      </c>
      <c r="K557">
        <v>23527</v>
      </c>
      <c r="L557">
        <v>22905</v>
      </c>
      <c r="N557">
        <v>3.43</v>
      </c>
      <c r="O557">
        <v>6.17</v>
      </c>
      <c r="P557">
        <v>5.22</v>
      </c>
      <c r="Q557">
        <f t="shared" si="52"/>
        <v>0.95000000000000018</v>
      </c>
      <c r="R557">
        <f t="shared" si="53"/>
        <v>2.48</v>
      </c>
    </row>
    <row r="558" spans="1:18">
      <c r="A558" s="1">
        <v>41318</v>
      </c>
      <c r="B558">
        <v>5.2</v>
      </c>
      <c r="C558">
        <v>470.65</v>
      </c>
      <c r="D558">
        <v>0.14749999999999999</v>
      </c>
      <c r="E558" s="150">
        <f t="shared" si="50"/>
        <v>3.7887458467094813E-2</v>
      </c>
      <c r="F558">
        <v>0.76200000000000001</v>
      </c>
      <c r="G558" s="3">
        <f t="shared" si="48"/>
        <v>2.9665489464703692</v>
      </c>
      <c r="H558" s="150">
        <f t="shared" si="49"/>
        <v>2.4300000000000006</v>
      </c>
      <c r="J558" s="2">
        <f t="shared" si="51"/>
        <v>-2.5040332241911944E-3</v>
      </c>
      <c r="K558">
        <v>23533</v>
      </c>
      <c r="L558">
        <v>22910</v>
      </c>
      <c r="N558">
        <v>3.41</v>
      </c>
      <c r="O558">
        <v>6.18</v>
      </c>
      <c r="P558">
        <v>5.2</v>
      </c>
      <c r="Q558">
        <f t="shared" si="52"/>
        <v>0.97999999999999954</v>
      </c>
      <c r="R558">
        <f t="shared" si="53"/>
        <v>2.4300000000000006</v>
      </c>
    </row>
    <row r="559" spans="1:18">
      <c r="A559" s="1">
        <v>41319</v>
      </c>
      <c r="B559">
        <v>5.2</v>
      </c>
      <c r="C559">
        <v>470.85</v>
      </c>
      <c r="D559">
        <v>0.14449999999999999</v>
      </c>
      <c r="E559" s="150">
        <f t="shared" si="50"/>
        <v>3.7205804921958859E-2</v>
      </c>
      <c r="F559">
        <v>0.76249999999999996</v>
      </c>
      <c r="G559" s="3">
        <f t="shared" si="48"/>
        <v>2.9613994437456999</v>
      </c>
      <c r="H559" s="150">
        <f t="shared" si="49"/>
        <v>2.3000000000000003</v>
      </c>
      <c r="J559" s="2">
        <f t="shared" si="51"/>
        <v>4.2485396284310705E-4</v>
      </c>
      <c r="K559">
        <v>23535</v>
      </c>
      <c r="L559">
        <v>22913</v>
      </c>
      <c r="N559">
        <v>3.36</v>
      </c>
      <c r="O559">
        <v>6.26</v>
      </c>
      <c r="P559">
        <v>5.2</v>
      </c>
      <c r="Q559">
        <f t="shared" si="52"/>
        <v>1.0599999999999996</v>
      </c>
      <c r="R559">
        <f t="shared" si="53"/>
        <v>2.3000000000000003</v>
      </c>
    </row>
    <row r="560" spans="1:18">
      <c r="A560" s="1">
        <v>41320</v>
      </c>
      <c r="B560">
        <v>5.22</v>
      </c>
      <c r="C560">
        <v>471.2</v>
      </c>
      <c r="D560">
        <v>0.14799999999999999</v>
      </c>
      <c r="E560" s="150">
        <f t="shared" si="50"/>
        <v>3.7298854168311392E-2</v>
      </c>
      <c r="F560">
        <v>0.76</v>
      </c>
      <c r="G560" s="3">
        <f t="shared" si="48"/>
        <v>3.0156422364191955</v>
      </c>
      <c r="H560" s="150">
        <f t="shared" si="49"/>
        <v>2.33</v>
      </c>
      <c r="J560" s="2">
        <f t="shared" si="51"/>
        <v>7.4306038130464934E-4</v>
      </c>
      <c r="K560">
        <v>23543.31</v>
      </c>
      <c r="L560">
        <v>22910</v>
      </c>
      <c r="N560">
        <v>3.29</v>
      </c>
      <c r="O560">
        <v>6.18</v>
      </c>
      <c r="P560">
        <v>5.22</v>
      </c>
      <c r="Q560">
        <f t="shared" si="52"/>
        <v>0.96</v>
      </c>
      <c r="R560">
        <f t="shared" si="53"/>
        <v>2.33</v>
      </c>
    </row>
    <row r="561" spans="1:18">
      <c r="A561" s="1">
        <v>41323</v>
      </c>
      <c r="B561">
        <v>5.22</v>
      </c>
      <c r="C561">
        <v>471.85</v>
      </c>
      <c r="D561">
        <v>0.14799999999999999</v>
      </c>
      <c r="E561" s="150">
        <f t="shared" si="50"/>
        <v>3.7258260778128174E-2</v>
      </c>
      <c r="F561">
        <v>0.76</v>
      </c>
      <c r="G561" s="3">
        <f t="shared" si="48"/>
        <v>3.0189278203245995</v>
      </c>
      <c r="H561" s="150">
        <f t="shared" si="49"/>
        <v>2.25</v>
      </c>
      <c r="J561" s="2">
        <f t="shared" si="51"/>
        <v>1.3785061299651687E-3</v>
      </c>
      <c r="K561">
        <v>23544</v>
      </c>
      <c r="L561">
        <v>22910</v>
      </c>
      <c r="N561">
        <v>3.2</v>
      </c>
      <c r="O561">
        <v>6.17</v>
      </c>
      <c r="P561">
        <v>5.22</v>
      </c>
      <c r="Q561">
        <f t="shared" si="52"/>
        <v>0.95000000000000018</v>
      </c>
      <c r="R561">
        <f t="shared" si="53"/>
        <v>2.25</v>
      </c>
    </row>
    <row r="562" spans="1:18">
      <c r="A562" s="1">
        <v>41324</v>
      </c>
      <c r="B562">
        <v>5.22</v>
      </c>
      <c r="C562">
        <v>472.08</v>
      </c>
      <c r="D562">
        <v>0.14599999999999999</v>
      </c>
      <c r="E562" s="150">
        <f t="shared" si="50"/>
        <v>3.6948769255030434E-2</v>
      </c>
      <c r="F562">
        <v>0.75949999999999995</v>
      </c>
      <c r="G562" s="3">
        <f t="shared" si="48"/>
        <v>3.0011013150296781</v>
      </c>
      <c r="H562" s="150">
        <f t="shared" si="49"/>
        <v>2.2399999999999998</v>
      </c>
      <c r="J562" s="2">
        <f t="shared" si="51"/>
        <v>4.8732428157116691E-4</v>
      </c>
      <c r="K562">
        <v>23536.66</v>
      </c>
      <c r="L562">
        <v>22906.5</v>
      </c>
      <c r="N562">
        <v>3.18</v>
      </c>
      <c r="O562">
        <v>6.16</v>
      </c>
      <c r="P562">
        <v>5.22</v>
      </c>
      <c r="Q562">
        <f t="shared" si="52"/>
        <v>0.94000000000000039</v>
      </c>
      <c r="R562">
        <f t="shared" si="53"/>
        <v>2.2399999999999998</v>
      </c>
    </row>
    <row r="563" spans="1:18">
      <c r="A563" s="1">
        <v>41325</v>
      </c>
      <c r="B563">
        <v>5.22</v>
      </c>
      <c r="C563">
        <v>473.11</v>
      </c>
      <c r="D563">
        <v>0.14649999999999999</v>
      </c>
      <c r="E563" s="150">
        <f t="shared" si="50"/>
        <v>3.6717227105266904E-2</v>
      </c>
      <c r="F563">
        <v>0.75849999999999995</v>
      </c>
      <c r="G563" s="3">
        <f t="shared" si="48"/>
        <v>3.0263791348247082</v>
      </c>
      <c r="H563" s="150">
        <f t="shared" si="49"/>
        <v>2.29</v>
      </c>
      <c r="J563" s="2">
        <f t="shared" si="51"/>
        <v>2.1794568451022909E-3</v>
      </c>
      <c r="K563">
        <v>23540.94</v>
      </c>
      <c r="L563">
        <v>22905.5</v>
      </c>
      <c r="N563">
        <v>3.13</v>
      </c>
      <c r="O563">
        <v>6.06</v>
      </c>
      <c r="P563">
        <v>5.22</v>
      </c>
      <c r="Q563">
        <f t="shared" si="52"/>
        <v>0.83999999999999986</v>
      </c>
      <c r="R563">
        <f t="shared" si="53"/>
        <v>2.29</v>
      </c>
    </row>
    <row r="564" spans="1:18">
      <c r="A564" s="1">
        <v>41326</v>
      </c>
      <c r="B564">
        <v>5.2</v>
      </c>
      <c r="C564">
        <v>473.31</v>
      </c>
      <c r="D564">
        <v>0.14199999999999999</v>
      </c>
      <c r="E564" s="150">
        <f t="shared" si="50"/>
        <v>3.6724901813205514E-2</v>
      </c>
      <c r="F564">
        <v>0.75600000000000001</v>
      </c>
      <c r="G564" s="3">
        <f t="shared" si="48"/>
        <v>2.9231391971046317</v>
      </c>
      <c r="H564" s="150">
        <f t="shared" si="49"/>
        <v>2.2200000000000006</v>
      </c>
      <c r="J564" s="2">
        <f t="shared" si="51"/>
        <v>4.2264534345677406E-4</v>
      </c>
      <c r="K564">
        <v>23521.83</v>
      </c>
      <c r="L564">
        <v>22908</v>
      </c>
      <c r="N564">
        <v>3.08</v>
      </c>
      <c r="O564">
        <v>6.06</v>
      </c>
      <c r="P564">
        <v>5.2</v>
      </c>
      <c r="Q564">
        <f t="shared" si="52"/>
        <v>0.85999999999999943</v>
      </c>
      <c r="R564">
        <f t="shared" si="53"/>
        <v>2.2200000000000006</v>
      </c>
    </row>
    <row r="565" spans="1:18">
      <c r="A565" s="1">
        <v>41327</v>
      </c>
      <c r="B565">
        <v>5.2</v>
      </c>
      <c r="C565">
        <v>473.55</v>
      </c>
      <c r="D565">
        <v>0.14299999999999999</v>
      </c>
      <c r="E565" s="150">
        <f t="shared" si="50"/>
        <v>3.7015572550299101E-2</v>
      </c>
      <c r="F565">
        <v>0.75549999999999995</v>
      </c>
      <c r="G565" s="3">
        <f t="shared" si="48"/>
        <v>2.9186769933976611</v>
      </c>
      <c r="H565" s="150">
        <f t="shared" si="49"/>
        <v>2.1800000000000002</v>
      </c>
      <c r="J565" s="2">
        <f t="shared" si="51"/>
        <v>5.0693873463813338E-4</v>
      </c>
      <c r="K565">
        <v>23525</v>
      </c>
      <c r="L565">
        <v>22912</v>
      </c>
      <c r="N565">
        <v>3.06</v>
      </c>
      <c r="O565">
        <v>6.08</v>
      </c>
      <c r="P565">
        <v>5.2</v>
      </c>
      <c r="Q565">
        <f t="shared" si="52"/>
        <v>0.87999999999999989</v>
      </c>
      <c r="R565">
        <f t="shared" si="53"/>
        <v>2.1800000000000002</v>
      </c>
    </row>
    <row r="566" spans="1:18">
      <c r="A566" s="1">
        <v>41330</v>
      </c>
      <c r="B566">
        <v>5.18</v>
      </c>
      <c r="C566">
        <v>472.9</v>
      </c>
      <c r="D566">
        <v>0.14000000000000001</v>
      </c>
      <c r="E566" s="150">
        <f t="shared" si="50"/>
        <v>3.6384162367963387E-2</v>
      </c>
      <c r="F566">
        <v>0.75449999999999995</v>
      </c>
      <c r="G566" s="3">
        <f t="shared" si="48"/>
        <v>2.903186252626452</v>
      </c>
      <c r="H566" s="150">
        <f t="shared" si="49"/>
        <v>2.19</v>
      </c>
      <c r="J566" s="2">
        <f t="shared" si="51"/>
        <v>-1.373554022280355E-3</v>
      </c>
      <c r="K566">
        <v>23519.18</v>
      </c>
      <c r="L566">
        <v>22909.5</v>
      </c>
      <c r="N566">
        <v>3.06</v>
      </c>
      <c r="O566">
        <v>6.05</v>
      </c>
      <c r="P566">
        <v>5.18</v>
      </c>
      <c r="Q566">
        <f t="shared" si="52"/>
        <v>0.87000000000000011</v>
      </c>
      <c r="R566">
        <f t="shared" si="53"/>
        <v>2.19</v>
      </c>
    </row>
    <row r="567" spans="1:18">
      <c r="A567" s="1">
        <v>41331</v>
      </c>
      <c r="B567">
        <v>5.16</v>
      </c>
      <c r="C567">
        <v>473.5</v>
      </c>
      <c r="D567">
        <v>0.13700000000000001</v>
      </c>
      <c r="E567" s="150">
        <f t="shared" si="50"/>
        <v>3.5733246944153418E-2</v>
      </c>
      <c r="F567">
        <v>0.75249999999999995</v>
      </c>
      <c r="G567" s="3">
        <f t="shared" si="48"/>
        <v>2.885058280909111</v>
      </c>
      <c r="H567" s="150">
        <f t="shared" si="49"/>
        <v>2.2200000000000002</v>
      </c>
      <c r="J567" s="2">
        <f t="shared" si="51"/>
        <v>1.2679629763029674E-3</v>
      </c>
      <c r="K567">
        <v>23514.09</v>
      </c>
      <c r="L567">
        <v>22908.25</v>
      </c>
      <c r="N567">
        <v>3.1</v>
      </c>
      <c r="O567">
        <v>6.04</v>
      </c>
      <c r="P567">
        <v>5.16</v>
      </c>
      <c r="Q567">
        <f t="shared" si="52"/>
        <v>0.87999999999999989</v>
      </c>
      <c r="R567">
        <f t="shared" si="53"/>
        <v>2.2200000000000002</v>
      </c>
    </row>
    <row r="568" spans="1:18">
      <c r="A568" s="1">
        <v>41332</v>
      </c>
      <c r="B568">
        <v>5.18</v>
      </c>
      <c r="C568">
        <v>473.03</v>
      </c>
      <c r="D568">
        <v>0.13800000000000001</v>
      </c>
      <c r="E568" s="150">
        <f t="shared" si="50"/>
        <v>3.6359080551989671E-2</v>
      </c>
      <c r="F568">
        <v>0.75249999999999995</v>
      </c>
      <c r="G568" s="3">
        <f t="shared" si="48"/>
        <v>2.8560953253895556</v>
      </c>
      <c r="H568" s="150">
        <f t="shared" si="49"/>
        <v>2.2200000000000002</v>
      </c>
      <c r="J568" s="2">
        <f t="shared" si="51"/>
        <v>-9.9310119833103901E-4</v>
      </c>
      <c r="K568">
        <v>23510.83</v>
      </c>
      <c r="L568">
        <v>22911</v>
      </c>
      <c r="N568">
        <v>3.1</v>
      </c>
      <c r="O568">
        <v>6.06</v>
      </c>
      <c r="P568">
        <v>5.18</v>
      </c>
      <c r="Q568">
        <f t="shared" si="52"/>
        <v>0.87999999999999989</v>
      </c>
      <c r="R568">
        <f t="shared" si="53"/>
        <v>2.2200000000000002</v>
      </c>
    </row>
    <row r="569" spans="1:18">
      <c r="A569" s="1">
        <v>41333</v>
      </c>
      <c r="B569">
        <v>5.18</v>
      </c>
      <c r="C569">
        <v>473.04</v>
      </c>
      <c r="D569">
        <v>0.13750000000000001</v>
      </c>
      <c r="E569" s="150">
        <f t="shared" si="50"/>
        <v>3.6499781915609333E-2</v>
      </c>
      <c r="F569">
        <v>0.75149999999999995</v>
      </c>
      <c r="G569" s="3">
        <f t="shared" si="48"/>
        <v>2.8310100657289086</v>
      </c>
      <c r="H569" s="150">
        <f t="shared" si="49"/>
        <v>2.23</v>
      </c>
      <c r="J569" s="2">
        <f t="shared" si="51"/>
        <v>2.1140084772586602E-5</v>
      </c>
      <c r="K569">
        <v>23498.38</v>
      </c>
      <c r="L569">
        <v>22904</v>
      </c>
      <c r="N569">
        <v>3.11</v>
      </c>
      <c r="O569">
        <v>6.06</v>
      </c>
      <c r="P569">
        <v>5.18</v>
      </c>
      <c r="Q569">
        <f t="shared" si="52"/>
        <v>0.87999999999999989</v>
      </c>
      <c r="R569">
        <f t="shared" si="53"/>
        <v>2.23</v>
      </c>
    </row>
    <row r="570" spans="1:18">
      <c r="A570" s="1">
        <v>41334</v>
      </c>
      <c r="B570">
        <v>5.17</v>
      </c>
      <c r="C570">
        <v>474.15</v>
      </c>
      <c r="D570">
        <v>0.13700000000000001</v>
      </c>
      <c r="E570" s="150">
        <f t="shared" si="50"/>
        <v>3.6604763481890117E-2</v>
      </c>
      <c r="F570">
        <v>0.74950000000000006</v>
      </c>
      <c r="G570" s="3">
        <f t="shared" si="48"/>
        <v>2.8051403760824947</v>
      </c>
      <c r="H570" s="150">
        <f t="shared" si="49"/>
        <v>2.2299999999999995</v>
      </c>
      <c r="J570" s="2">
        <f t="shared" si="51"/>
        <v>2.3437758171617976E-3</v>
      </c>
      <c r="K570">
        <v>23495</v>
      </c>
      <c r="L570">
        <v>22906</v>
      </c>
      <c r="N570">
        <v>3.13</v>
      </c>
      <c r="O570">
        <v>6.07</v>
      </c>
      <c r="P570">
        <v>5.17</v>
      </c>
      <c r="Q570">
        <f t="shared" si="52"/>
        <v>0.90000000000000036</v>
      </c>
      <c r="R570">
        <f t="shared" si="53"/>
        <v>2.2299999999999995</v>
      </c>
    </row>
    <row r="571" spans="1:18">
      <c r="A571" s="1">
        <v>41337</v>
      </c>
      <c r="B571">
        <v>5.17</v>
      </c>
      <c r="C571">
        <v>474.33</v>
      </c>
      <c r="D571">
        <v>0.14000000000000001</v>
      </c>
      <c r="E571" s="150">
        <f t="shared" si="50"/>
        <v>3.7271596775474362E-2</v>
      </c>
      <c r="F571">
        <v>0.745</v>
      </c>
      <c r="G571" s="3">
        <f t="shared" si="48"/>
        <v>2.798377558877005</v>
      </c>
      <c r="H571" s="150">
        <f t="shared" si="49"/>
        <v>2.2400000000000002</v>
      </c>
      <c r="J571" s="2">
        <f t="shared" si="51"/>
        <v>3.7955466042704258E-4</v>
      </c>
      <c r="K571">
        <v>23493.58</v>
      </c>
      <c r="L571">
        <v>22906</v>
      </c>
      <c r="N571">
        <v>3.13</v>
      </c>
      <c r="O571">
        <v>6.06</v>
      </c>
      <c r="P571">
        <v>5.17</v>
      </c>
      <c r="Q571">
        <f t="shared" si="52"/>
        <v>0.88999999999999968</v>
      </c>
      <c r="R571">
        <f t="shared" si="53"/>
        <v>2.2400000000000002</v>
      </c>
    </row>
    <row r="572" spans="1:18">
      <c r="A572" s="1">
        <v>41338</v>
      </c>
      <c r="B572">
        <v>5.19</v>
      </c>
      <c r="C572">
        <v>472.81</v>
      </c>
      <c r="D572">
        <v>0.13800000000000001</v>
      </c>
      <c r="E572" s="150">
        <f t="shared" si="50"/>
        <v>3.6132339328858974E-2</v>
      </c>
      <c r="F572">
        <v>0.74299999999999999</v>
      </c>
      <c r="G572" s="3">
        <f t="shared" si="48"/>
        <v>2.8377348908075235</v>
      </c>
      <c r="H572" s="150">
        <f t="shared" si="49"/>
        <v>2.2600000000000007</v>
      </c>
      <c r="J572" s="2">
        <f t="shared" si="51"/>
        <v>-3.209665529729077E-3</v>
      </c>
      <c r="K572">
        <v>23508</v>
      </c>
      <c r="L572">
        <v>22912</v>
      </c>
      <c r="N572">
        <v>3.13</v>
      </c>
      <c r="O572">
        <v>6.06</v>
      </c>
      <c r="P572">
        <v>5.19</v>
      </c>
      <c r="Q572">
        <f t="shared" si="52"/>
        <v>0.86999999999999922</v>
      </c>
      <c r="R572">
        <f t="shared" si="53"/>
        <v>2.2600000000000007</v>
      </c>
    </row>
    <row r="573" spans="1:18">
      <c r="A573" s="1">
        <v>41339</v>
      </c>
      <c r="B573">
        <v>5.22</v>
      </c>
      <c r="C573">
        <v>473</v>
      </c>
      <c r="D573">
        <v>0.14000000000000001</v>
      </c>
      <c r="E573" s="150">
        <f t="shared" si="50"/>
        <v>3.5487073371681971E-2</v>
      </c>
      <c r="F573">
        <v>0.73850000000000005</v>
      </c>
      <c r="G573" s="3">
        <f t="shared" si="48"/>
        <v>2.9134552437480887</v>
      </c>
      <c r="H573" s="150">
        <f t="shared" si="49"/>
        <v>2.2999999999999998</v>
      </c>
      <c r="J573" s="2">
        <f t="shared" si="51"/>
        <v>4.0177203149865384E-4</v>
      </c>
      <c r="K573">
        <v>23524.93</v>
      </c>
      <c r="L573">
        <v>22913</v>
      </c>
      <c r="N573">
        <v>3.12</v>
      </c>
      <c r="O573">
        <v>6.04</v>
      </c>
      <c r="P573">
        <v>5.22</v>
      </c>
      <c r="Q573">
        <f t="shared" si="52"/>
        <v>0.82000000000000028</v>
      </c>
      <c r="R573">
        <f t="shared" si="53"/>
        <v>2.2999999999999998</v>
      </c>
    </row>
    <row r="574" spans="1:18">
      <c r="A574" s="1">
        <v>41340</v>
      </c>
      <c r="B574">
        <v>5.21</v>
      </c>
      <c r="C574">
        <v>472.05</v>
      </c>
      <c r="D574">
        <v>0.13900000000000001</v>
      </c>
      <c r="E574" s="150">
        <f t="shared" si="50"/>
        <v>3.4118406339285583E-2</v>
      </c>
      <c r="F574">
        <v>0.73650000000000004</v>
      </c>
      <c r="G574" s="3">
        <f t="shared" si="48"/>
        <v>3.0005358099660775</v>
      </c>
      <c r="H574" s="150">
        <f t="shared" si="49"/>
        <v>2.29</v>
      </c>
      <c r="J574" s="2">
        <f t="shared" si="51"/>
        <v>-2.0104763134074148E-3</v>
      </c>
      <c r="K574">
        <v>23535</v>
      </c>
      <c r="L574">
        <v>22905</v>
      </c>
      <c r="N574">
        <v>3.12</v>
      </c>
      <c r="O574">
        <v>6.04</v>
      </c>
      <c r="P574">
        <v>5.21</v>
      </c>
      <c r="Q574">
        <f t="shared" si="52"/>
        <v>0.83000000000000007</v>
      </c>
      <c r="R574">
        <f t="shared" si="53"/>
        <v>2.29</v>
      </c>
    </row>
    <row r="575" spans="1:18">
      <c r="A575" s="1">
        <v>41341</v>
      </c>
      <c r="B575">
        <v>5.19</v>
      </c>
      <c r="C575">
        <v>471.55</v>
      </c>
      <c r="D575">
        <v>0.14199999999999999</v>
      </c>
      <c r="E575" s="150">
        <f t="shared" si="50"/>
        <v>4.1307444979931197E-2</v>
      </c>
      <c r="F575">
        <v>0.73350000000000004</v>
      </c>
      <c r="G575" s="3">
        <f t="shared" si="48"/>
        <v>2.5215067175082755</v>
      </c>
      <c r="H575" s="150">
        <f t="shared" si="49"/>
        <v>2.3300000000000005</v>
      </c>
      <c r="J575" s="2">
        <f t="shared" si="51"/>
        <v>-1.0597711886316924E-3</v>
      </c>
      <c r="K575">
        <v>23489.67</v>
      </c>
      <c r="L575">
        <v>22959</v>
      </c>
      <c r="N575">
        <v>3.19</v>
      </c>
      <c r="O575">
        <v>6.05</v>
      </c>
      <c r="P575">
        <v>5.19</v>
      </c>
      <c r="Q575">
        <f t="shared" si="52"/>
        <v>0.85999999999999943</v>
      </c>
      <c r="R575">
        <f t="shared" si="53"/>
        <v>2.3300000000000005</v>
      </c>
    </row>
    <row r="576" spans="1:18">
      <c r="A576" s="1">
        <v>41344</v>
      </c>
      <c r="B576">
        <v>5.19</v>
      </c>
      <c r="C576">
        <v>471.65</v>
      </c>
      <c r="D576">
        <v>0.14549999999999999</v>
      </c>
      <c r="E576" s="150">
        <f t="shared" si="50"/>
        <v>3.9528963965669128E-2</v>
      </c>
      <c r="F576">
        <v>0.73299999999999998</v>
      </c>
      <c r="G576" s="3">
        <f t="shared" si="48"/>
        <v>2.698059582149098</v>
      </c>
      <c r="H576" s="150">
        <f t="shared" si="49"/>
        <v>2.3800000000000003</v>
      </c>
      <c r="J576" s="2">
        <f t="shared" si="51"/>
        <v>2.1204410596839749E-4</v>
      </c>
      <c r="K576">
        <v>23534</v>
      </c>
      <c r="L576">
        <v>22966</v>
      </c>
      <c r="N576">
        <v>3.22</v>
      </c>
      <c r="O576">
        <v>6.03</v>
      </c>
      <c r="P576">
        <v>5.19</v>
      </c>
      <c r="Q576">
        <f t="shared" si="52"/>
        <v>0.83999999999999986</v>
      </c>
      <c r="R576">
        <f t="shared" si="53"/>
        <v>2.3800000000000003</v>
      </c>
    </row>
    <row r="577" spans="1:18">
      <c r="A577" s="1">
        <v>41345</v>
      </c>
      <c r="B577">
        <v>5.19</v>
      </c>
      <c r="C577">
        <v>470.89</v>
      </c>
      <c r="D577">
        <v>0.14000000000000001</v>
      </c>
      <c r="E577" s="150">
        <f t="shared" si="50"/>
        <v>3.7181650949913783E-2</v>
      </c>
      <c r="F577">
        <v>0.73050000000000004</v>
      </c>
      <c r="G577" s="3">
        <f t="shared" si="48"/>
        <v>2.7505502684042908</v>
      </c>
      <c r="H577" s="150">
        <f t="shared" si="49"/>
        <v>2.41</v>
      </c>
      <c r="J577" s="2">
        <f t="shared" si="51"/>
        <v>-1.6126640030344817E-3</v>
      </c>
      <c r="K577">
        <v>23543</v>
      </c>
      <c r="L577">
        <v>22964</v>
      </c>
      <c r="N577">
        <v>3.25</v>
      </c>
      <c r="O577">
        <v>6.03</v>
      </c>
      <c r="P577">
        <v>5.19</v>
      </c>
      <c r="Q577">
        <f t="shared" si="52"/>
        <v>0.83999999999999986</v>
      </c>
      <c r="R577">
        <f t="shared" si="53"/>
        <v>2.41</v>
      </c>
    </row>
    <row r="578" spans="1:18">
      <c r="A578" s="1">
        <v>41346</v>
      </c>
      <c r="B578">
        <v>5.19</v>
      </c>
      <c r="C578">
        <v>471.2</v>
      </c>
      <c r="D578">
        <v>0.1411</v>
      </c>
      <c r="E578" s="150">
        <f t="shared" si="50"/>
        <v>3.7903123173076793E-2</v>
      </c>
      <c r="F578">
        <v>0.73</v>
      </c>
      <c r="G578" s="3">
        <f t="shared" si="48"/>
        <v>2.7175333159132573</v>
      </c>
      <c r="H578" s="150">
        <f t="shared" si="49"/>
        <v>2.4200000000000004</v>
      </c>
      <c r="J578" s="2">
        <f t="shared" si="51"/>
        <v>6.5811124454932422E-4</v>
      </c>
      <c r="K578">
        <v>23534</v>
      </c>
      <c r="L578">
        <v>22962</v>
      </c>
      <c r="N578">
        <v>3.27</v>
      </c>
      <c r="O578">
        <v>6.04</v>
      </c>
      <c r="P578">
        <v>5.19</v>
      </c>
      <c r="Q578">
        <f t="shared" si="52"/>
        <v>0.84999999999999964</v>
      </c>
      <c r="R578">
        <f t="shared" si="53"/>
        <v>2.4200000000000004</v>
      </c>
    </row>
    <row r="579" spans="1:18">
      <c r="A579" s="1">
        <v>41347</v>
      </c>
      <c r="B579">
        <v>5.21</v>
      </c>
      <c r="C579">
        <v>471.44</v>
      </c>
      <c r="D579">
        <v>0.14299999999999999</v>
      </c>
      <c r="E579" s="150">
        <f t="shared" si="50"/>
        <v>3.9595199661552422E-2</v>
      </c>
      <c r="F579">
        <v>0.72899999999999998</v>
      </c>
      <c r="G579" s="3">
        <f t="shared" si="48"/>
        <v>2.6328191520959927</v>
      </c>
      <c r="H579" s="150">
        <f t="shared" si="49"/>
        <v>2.4</v>
      </c>
      <c r="J579" s="2">
        <f t="shared" si="51"/>
        <v>5.092081922809708E-4</v>
      </c>
      <c r="K579">
        <v>23509</v>
      </c>
      <c r="L579">
        <v>22955</v>
      </c>
      <c r="N579">
        <v>3.27</v>
      </c>
      <c r="O579">
        <v>6.08</v>
      </c>
      <c r="P579">
        <v>5.21</v>
      </c>
      <c r="Q579">
        <f t="shared" si="52"/>
        <v>0.87000000000000011</v>
      </c>
      <c r="R579">
        <f t="shared" si="53"/>
        <v>2.4</v>
      </c>
    </row>
    <row r="580" spans="1:18">
      <c r="A580" s="1">
        <v>41348</v>
      </c>
      <c r="B580">
        <v>5.22</v>
      </c>
      <c r="C580">
        <v>471.73</v>
      </c>
      <c r="D580">
        <v>0.14199999999999999</v>
      </c>
      <c r="E580" s="150">
        <f t="shared" si="50"/>
        <v>3.9003755967262015E-2</v>
      </c>
      <c r="F580">
        <v>0.73099999999999998</v>
      </c>
      <c r="G580" s="3">
        <f t="shared" si="48"/>
        <v>2.6613334389417953</v>
      </c>
      <c r="H580" s="150">
        <f t="shared" si="49"/>
        <v>2.4699999999999998</v>
      </c>
      <c r="J580" s="2">
        <f t="shared" si="51"/>
        <v>6.1494748378114895E-4</v>
      </c>
      <c r="K580">
        <v>23515</v>
      </c>
      <c r="L580">
        <v>22955</v>
      </c>
      <c r="N580">
        <v>3.29</v>
      </c>
      <c r="O580">
        <v>6.04</v>
      </c>
      <c r="P580">
        <v>5.22</v>
      </c>
      <c r="Q580">
        <f t="shared" si="52"/>
        <v>0.82000000000000028</v>
      </c>
      <c r="R580">
        <f t="shared" si="53"/>
        <v>2.4699999999999998</v>
      </c>
    </row>
    <row r="581" spans="1:18">
      <c r="A581" s="1">
        <v>41351</v>
      </c>
      <c r="B581">
        <v>5.22</v>
      </c>
      <c r="C581">
        <v>471.82</v>
      </c>
      <c r="D581">
        <v>0.14249999999999999</v>
      </c>
      <c r="E581" s="150">
        <f t="shared" si="50"/>
        <v>3.9520729082207114E-2</v>
      </c>
      <c r="F581">
        <v>0.73150000000000004</v>
      </c>
      <c r="G581" s="3">
        <f t="shared" si="48"/>
        <v>2.6375715332369718</v>
      </c>
      <c r="H581" s="150">
        <f t="shared" si="49"/>
        <v>2.4500000000000002</v>
      </c>
      <c r="J581" s="2">
        <f t="shared" si="51"/>
        <v>1.9076890524698375E-4</v>
      </c>
      <c r="K581">
        <v>23510</v>
      </c>
      <c r="L581">
        <v>22955</v>
      </c>
      <c r="N581">
        <v>3.29</v>
      </c>
      <c r="O581">
        <v>6.06</v>
      </c>
      <c r="P581">
        <v>5.22</v>
      </c>
      <c r="Q581">
        <f t="shared" si="52"/>
        <v>0.83999999999999986</v>
      </c>
      <c r="R581">
        <f t="shared" si="53"/>
        <v>2.4500000000000002</v>
      </c>
    </row>
    <row r="582" spans="1:18">
      <c r="A582" s="1">
        <v>41352</v>
      </c>
      <c r="B582">
        <v>5.19</v>
      </c>
      <c r="C582">
        <v>472.85</v>
      </c>
      <c r="D582">
        <v>0.151</v>
      </c>
      <c r="E582" s="150">
        <f t="shared" si="50"/>
        <v>4.2619691446167798E-2</v>
      </c>
      <c r="F582">
        <v>0.73499999999999999</v>
      </c>
      <c r="G582" s="3">
        <f t="shared" ref="G582:G645" si="54">+(K582/L582-1)*36000/330</f>
        <v>2.604077979780385</v>
      </c>
      <c r="H582" s="150">
        <f t="shared" ref="H582:H645" si="55">+R582</f>
        <v>2.4500000000000002</v>
      </c>
      <c r="J582" s="2">
        <f t="shared" si="51"/>
        <v>2.1806565428352602E-3</v>
      </c>
      <c r="K582">
        <v>23505</v>
      </c>
      <c r="L582">
        <v>22957</v>
      </c>
      <c r="N582">
        <v>3.3</v>
      </c>
      <c r="O582">
        <v>6.04</v>
      </c>
      <c r="P582">
        <v>5.19</v>
      </c>
      <c r="Q582">
        <f t="shared" si="52"/>
        <v>0.84999999999999964</v>
      </c>
      <c r="R582">
        <f t="shared" si="53"/>
        <v>2.4500000000000002</v>
      </c>
    </row>
    <row r="583" spans="1:18">
      <c r="A583" s="1">
        <v>41353</v>
      </c>
      <c r="B583">
        <v>5.2</v>
      </c>
      <c r="C583">
        <v>473.05</v>
      </c>
      <c r="D583">
        <v>0.14899999999999999</v>
      </c>
      <c r="E583" s="150">
        <f t="shared" ref="E583:E646" si="56">+D583*F583/G583</f>
        <v>4.2559784214241753E-2</v>
      </c>
      <c r="F583">
        <v>0.73699999999999999</v>
      </c>
      <c r="G583" s="3">
        <f t="shared" si="54"/>
        <v>2.5802057512136853</v>
      </c>
      <c r="H583" s="150">
        <f t="shared" si="55"/>
        <v>2.4600000000000004</v>
      </c>
      <c r="J583" s="2">
        <f t="shared" ref="J583:J646" si="57">+LN(C583/C582)</f>
        <v>4.2287768893199663E-4</v>
      </c>
      <c r="K583">
        <v>23501</v>
      </c>
      <c r="L583">
        <v>22958</v>
      </c>
      <c r="N583">
        <v>3.32</v>
      </c>
      <c r="O583">
        <v>6.06</v>
      </c>
      <c r="P583">
        <v>5.2</v>
      </c>
      <c r="Q583">
        <f t="shared" ref="Q583:Q646" si="58">+O583-P583</f>
        <v>0.85999999999999943</v>
      </c>
      <c r="R583">
        <f t="shared" ref="R583:R646" si="59">+N583-Q583</f>
        <v>2.4600000000000004</v>
      </c>
    </row>
    <row r="584" spans="1:18">
      <c r="A584" s="1">
        <v>41354</v>
      </c>
      <c r="B584">
        <v>5.18</v>
      </c>
      <c r="C584">
        <v>472.77</v>
      </c>
      <c r="D584">
        <v>0.152</v>
      </c>
      <c r="E584" s="150">
        <f t="shared" si="56"/>
        <v>4.5452455056360745E-2</v>
      </c>
      <c r="F584">
        <v>0.73550000000000004</v>
      </c>
      <c r="G584" s="3">
        <f t="shared" si="54"/>
        <v>2.4596251151092652</v>
      </c>
      <c r="H584" s="150">
        <f t="shared" si="55"/>
        <v>2.4099999999999997</v>
      </c>
      <c r="J584" s="2">
        <f t="shared" si="57"/>
        <v>-5.9207884836372064E-4</v>
      </c>
      <c r="K584">
        <v>23470</v>
      </c>
      <c r="L584">
        <v>22952.5</v>
      </c>
      <c r="N584">
        <v>3.32</v>
      </c>
      <c r="O584">
        <v>6.09</v>
      </c>
      <c r="P584">
        <v>5.18</v>
      </c>
      <c r="Q584">
        <f t="shared" si="58"/>
        <v>0.91000000000000014</v>
      </c>
      <c r="R584">
        <f t="shared" si="59"/>
        <v>2.4099999999999997</v>
      </c>
    </row>
    <row r="585" spans="1:18">
      <c r="A585" s="1">
        <v>41355</v>
      </c>
      <c r="B585">
        <v>5.18</v>
      </c>
      <c r="C585">
        <v>472.71</v>
      </c>
      <c r="D585">
        <v>0.153</v>
      </c>
      <c r="E585" s="150">
        <f t="shared" si="56"/>
        <v>4.747637812499985E-2</v>
      </c>
      <c r="F585">
        <v>0.73750000000000004</v>
      </c>
      <c r="G585" s="3">
        <f t="shared" si="54"/>
        <v>2.3767082590612079</v>
      </c>
      <c r="H585" s="150">
        <f t="shared" si="55"/>
        <v>2.4699999999999998</v>
      </c>
      <c r="J585" s="2">
        <f t="shared" si="57"/>
        <v>-1.2691966002568273E-4</v>
      </c>
      <c r="K585">
        <v>23450</v>
      </c>
      <c r="L585">
        <v>22950</v>
      </c>
      <c r="N585">
        <v>3.38</v>
      </c>
      <c r="O585">
        <v>6.09</v>
      </c>
      <c r="P585">
        <v>5.18</v>
      </c>
      <c r="Q585">
        <f t="shared" si="58"/>
        <v>0.91000000000000014</v>
      </c>
      <c r="R585">
        <f t="shared" si="59"/>
        <v>2.4699999999999998</v>
      </c>
    </row>
    <row r="586" spans="1:18">
      <c r="A586" s="1">
        <v>41358</v>
      </c>
      <c r="B586">
        <v>5.19</v>
      </c>
      <c r="C586">
        <v>472.94</v>
      </c>
      <c r="D586">
        <v>0.1535</v>
      </c>
      <c r="E586" s="150">
        <f t="shared" si="56"/>
        <v>4.748842832159636E-2</v>
      </c>
      <c r="F586">
        <v>0.73099999999999998</v>
      </c>
      <c r="G586" s="3">
        <f t="shared" si="54"/>
        <v>2.3628598369293856</v>
      </c>
      <c r="H586" s="150">
        <f t="shared" si="55"/>
        <v>2.5100000000000002</v>
      </c>
      <c r="J586" s="2">
        <f t="shared" si="57"/>
        <v>4.8643790944900075E-4</v>
      </c>
      <c r="K586">
        <v>23443</v>
      </c>
      <c r="L586">
        <v>22946</v>
      </c>
      <c r="N586">
        <v>3.4</v>
      </c>
      <c r="O586">
        <v>6.08</v>
      </c>
      <c r="P586">
        <v>5.19</v>
      </c>
      <c r="Q586">
        <f t="shared" si="58"/>
        <v>0.88999999999999968</v>
      </c>
      <c r="R586">
        <f t="shared" si="59"/>
        <v>2.5100000000000002</v>
      </c>
    </row>
    <row r="587" spans="1:18">
      <c r="A587" s="1">
        <v>41359</v>
      </c>
      <c r="B587">
        <v>5.17</v>
      </c>
      <c r="C587">
        <v>472.2</v>
      </c>
      <c r="D587">
        <v>0.152</v>
      </c>
      <c r="E587" s="150">
        <f t="shared" si="56"/>
        <v>4.9526880232558024E-2</v>
      </c>
      <c r="F587">
        <v>0.73250000000000004</v>
      </c>
      <c r="G587" s="3">
        <f t="shared" si="54"/>
        <v>2.2480721474317136</v>
      </c>
      <c r="H587" s="150">
        <f t="shared" si="55"/>
        <v>2.5499999999999998</v>
      </c>
      <c r="J587" s="2">
        <f t="shared" si="57"/>
        <v>-1.5659059001003721E-3</v>
      </c>
      <c r="K587">
        <v>23426</v>
      </c>
      <c r="L587">
        <v>22953</v>
      </c>
      <c r="N587">
        <v>3.46</v>
      </c>
      <c r="O587">
        <v>6.08</v>
      </c>
      <c r="P587">
        <v>5.17</v>
      </c>
      <c r="Q587">
        <f t="shared" si="58"/>
        <v>0.91000000000000014</v>
      </c>
      <c r="R587">
        <f t="shared" si="59"/>
        <v>2.5499999999999998</v>
      </c>
    </row>
    <row r="588" spans="1:18">
      <c r="A588" s="1">
        <v>41360</v>
      </c>
      <c r="B588">
        <v>5.16</v>
      </c>
      <c r="C588">
        <v>472.51</v>
      </c>
      <c r="D588">
        <v>0.14699999999999999</v>
      </c>
      <c r="E588" s="150">
        <f t="shared" si="56"/>
        <v>4.7429141153039846E-2</v>
      </c>
      <c r="F588">
        <v>0.73150000000000004</v>
      </c>
      <c r="G588" s="3">
        <f t="shared" si="54"/>
        <v>2.2671821033619564</v>
      </c>
      <c r="H588" s="150">
        <f t="shared" si="55"/>
        <v>2.58</v>
      </c>
      <c r="J588" s="2">
        <f t="shared" si="57"/>
        <v>6.5628607959417236E-4</v>
      </c>
      <c r="K588">
        <v>23429</v>
      </c>
      <c r="L588">
        <v>22952</v>
      </c>
      <c r="N588">
        <v>3.5</v>
      </c>
      <c r="O588">
        <v>6.08</v>
      </c>
      <c r="P588">
        <v>5.16</v>
      </c>
      <c r="Q588">
        <f t="shared" si="58"/>
        <v>0.91999999999999993</v>
      </c>
      <c r="R588">
        <f t="shared" si="59"/>
        <v>2.58</v>
      </c>
    </row>
    <row r="589" spans="1:18">
      <c r="A589" s="1">
        <v>41361</v>
      </c>
      <c r="B589">
        <v>5.12</v>
      </c>
      <c r="C589">
        <v>471.67</v>
      </c>
      <c r="D589">
        <v>0.14599999999999999</v>
      </c>
      <c r="E589" s="150">
        <f t="shared" si="56"/>
        <v>4.7700341049186266E-2</v>
      </c>
      <c r="F589">
        <v>0.73150000000000004</v>
      </c>
      <c r="G589" s="3">
        <f t="shared" si="54"/>
        <v>2.2389567380634467</v>
      </c>
      <c r="H589" s="150">
        <f t="shared" si="55"/>
        <v>2.6300000000000003</v>
      </c>
      <c r="J589" s="2">
        <f t="shared" si="57"/>
        <v>-1.7793222089413046E-3</v>
      </c>
      <c r="K589">
        <v>23420</v>
      </c>
      <c r="L589">
        <v>22949</v>
      </c>
      <c r="N589">
        <v>3.57</v>
      </c>
      <c r="O589">
        <v>6.06</v>
      </c>
      <c r="P589">
        <v>5.12</v>
      </c>
      <c r="Q589">
        <f t="shared" si="58"/>
        <v>0.9399999999999995</v>
      </c>
      <c r="R589">
        <f t="shared" si="59"/>
        <v>2.6300000000000003</v>
      </c>
    </row>
    <row r="590" spans="1:18">
      <c r="A590" s="1">
        <v>41362</v>
      </c>
      <c r="B590">
        <v>5.12</v>
      </c>
      <c r="C590">
        <v>472.15</v>
      </c>
      <c r="D590">
        <v>0.14549999999999999</v>
      </c>
      <c r="E590" s="150">
        <f t="shared" si="56"/>
        <v>4.7536983716826034E-2</v>
      </c>
      <c r="F590">
        <v>0.73150000000000004</v>
      </c>
      <c r="G590" s="3">
        <f t="shared" si="54"/>
        <v>2.2389567380634467</v>
      </c>
      <c r="H590" s="150">
        <f t="shared" si="55"/>
        <v>2.6300000000000003</v>
      </c>
      <c r="J590" s="2">
        <f t="shared" si="57"/>
        <v>1.0171431870128194E-3</v>
      </c>
      <c r="K590">
        <v>23420</v>
      </c>
      <c r="L590">
        <v>22949</v>
      </c>
      <c r="N590">
        <v>3.57</v>
      </c>
      <c r="O590">
        <v>6.06</v>
      </c>
      <c r="P590">
        <v>5.12</v>
      </c>
      <c r="Q590">
        <f t="shared" si="58"/>
        <v>0.9399999999999995</v>
      </c>
      <c r="R590">
        <f t="shared" si="59"/>
        <v>2.6300000000000003</v>
      </c>
    </row>
    <row r="591" spans="1:18">
      <c r="A591" s="1">
        <v>41365</v>
      </c>
      <c r="B591">
        <v>5.12</v>
      </c>
      <c r="C591">
        <v>472.64</v>
      </c>
      <c r="D591">
        <v>0.14399999999999999</v>
      </c>
      <c r="E591" s="150">
        <f t="shared" si="56"/>
        <v>4.6755257721518971E-2</v>
      </c>
      <c r="F591">
        <v>0.73150000000000004</v>
      </c>
      <c r="G591" s="3">
        <f t="shared" si="54"/>
        <v>2.2529230964225744</v>
      </c>
      <c r="H591" s="150">
        <f t="shared" si="55"/>
        <v>2.6300000000000003</v>
      </c>
      <c r="J591" s="2">
        <f t="shared" si="57"/>
        <v>1.0372676339368088E-3</v>
      </c>
      <c r="K591">
        <v>23426</v>
      </c>
      <c r="L591">
        <v>22952</v>
      </c>
      <c r="N591">
        <v>3.6</v>
      </c>
      <c r="O591">
        <v>6.09</v>
      </c>
      <c r="P591">
        <v>5.12</v>
      </c>
      <c r="Q591">
        <f t="shared" si="58"/>
        <v>0.96999999999999975</v>
      </c>
      <c r="R591">
        <f t="shared" si="59"/>
        <v>2.6300000000000003</v>
      </c>
    </row>
    <row r="592" spans="1:18">
      <c r="A592" s="1">
        <v>41366</v>
      </c>
      <c r="B592">
        <v>5.12</v>
      </c>
      <c r="C592">
        <v>472.21</v>
      </c>
      <c r="D592">
        <v>0.14499999999999999</v>
      </c>
      <c r="E592" s="150">
        <f t="shared" si="56"/>
        <v>4.6361555323590938E-2</v>
      </c>
      <c r="F592">
        <v>0.72799999999999998</v>
      </c>
      <c r="G592" s="3">
        <f t="shared" si="54"/>
        <v>2.2768865121806234</v>
      </c>
      <c r="H592" s="150">
        <f t="shared" si="55"/>
        <v>2.8099999999999996</v>
      </c>
      <c r="J592" s="2">
        <f t="shared" si="57"/>
        <v>-9.1019744866687737E-4</v>
      </c>
      <c r="K592">
        <v>23429</v>
      </c>
      <c r="L592">
        <v>22950</v>
      </c>
      <c r="N592">
        <v>3.63</v>
      </c>
      <c r="O592">
        <v>5.94</v>
      </c>
      <c r="P592">
        <v>5.12</v>
      </c>
      <c r="Q592">
        <f t="shared" si="58"/>
        <v>0.82000000000000028</v>
      </c>
      <c r="R592">
        <f t="shared" si="59"/>
        <v>2.8099999999999996</v>
      </c>
    </row>
    <row r="593" spans="1:18">
      <c r="A593" s="1">
        <v>41367</v>
      </c>
      <c r="B593">
        <v>5.12</v>
      </c>
      <c r="C593">
        <v>472.28</v>
      </c>
      <c r="D593">
        <v>0.14000000000000001</v>
      </c>
      <c r="E593" s="150">
        <f t="shared" si="56"/>
        <v>4.4671678870292983E-2</v>
      </c>
      <c r="F593">
        <v>0.72499999999999998</v>
      </c>
      <c r="G593" s="3">
        <f t="shared" si="54"/>
        <v>2.2721330956625025</v>
      </c>
      <c r="H593" s="150">
        <f t="shared" si="55"/>
        <v>2.8000000000000003</v>
      </c>
      <c r="J593" s="2">
        <f t="shared" si="57"/>
        <v>1.4822814456088128E-4</v>
      </c>
      <c r="K593">
        <v>23428</v>
      </c>
      <c r="L593">
        <v>22950</v>
      </c>
      <c r="N593">
        <v>3.64</v>
      </c>
      <c r="O593">
        <v>5.96</v>
      </c>
      <c r="P593">
        <v>5.12</v>
      </c>
      <c r="Q593">
        <f t="shared" si="58"/>
        <v>0.83999999999999986</v>
      </c>
      <c r="R593">
        <f t="shared" si="59"/>
        <v>2.8000000000000003</v>
      </c>
    </row>
    <row r="594" spans="1:18">
      <c r="A594" s="1">
        <v>41368</v>
      </c>
      <c r="B594">
        <v>5.12</v>
      </c>
      <c r="C594">
        <v>469.98</v>
      </c>
      <c r="D594">
        <v>0.13900000000000001</v>
      </c>
      <c r="E594" s="150">
        <f t="shared" si="56"/>
        <v>4.5363289071888441E-2</v>
      </c>
      <c r="F594">
        <v>0.72299999999999998</v>
      </c>
      <c r="G594" s="3">
        <f t="shared" si="54"/>
        <v>2.215381689822792</v>
      </c>
      <c r="H594" s="150">
        <f t="shared" si="55"/>
        <v>2.83</v>
      </c>
      <c r="J594" s="2">
        <f t="shared" si="57"/>
        <v>-4.8818894317067367E-3</v>
      </c>
      <c r="K594">
        <v>23413</v>
      </c>
      <c r="L594">
        <v>22947</v>
      </c>
      <c r="N594">
        <v>3.66</v>
      </c>
      <c r="O594">
        <v>5.95</v>
      </c>
      <c r="P594">
        <v>5.12</v>
      </c>
      <c r="Q594">
        <f t="shared" si="58"/>
        <v>0.83000000000000007</v>
      </c>
      <c r="R594">
        <f t="shared" si="59"/>
        <v>2.83</v>
      </c>
    </row>
    <row r="595" spans="1:18">
      <c r="A595" s="1">
        <v>41369</v>
      </c>
      <c r="B595">
        <v>5.12</v>
      </c>
      <c r="C595">
        <v>468.95</v>
      </c>
      <c r="D595">
        <v>0.13800000000000001</v>
      </c>
      <c r="E595" s="150">
        <f t="shared" si="56"/>
        <v>4.5024628118279612E-2</v>
      </c>
      <c r="F595">
        <v>0.72099999999999997</v>
      </c>
      <c r="G595" s="3">
        <f t="shared" si="54"/>
        <v>2.209857230549888</v>
      </c>
      <c r="H595" s="150">
        <f t="shared" si="55"/>
        <v>2.8200000000000003</v>
      </c>
      <c r="J595" s="2">
        <f t="shared" si="57"/>
        <v>-2.1939876522547195E-3</v>
      </c>
      <c r="K595">
        <v>23420</v>
      </c>
      <c r="L595">
        <v>22955</v>
      </c>
      <c r="N595">
        <v>3.66</v>
      </c>
      <c r="O595">
        <v>5.96</v>
      </c>
      <c r="P595">
        <v>5.12</v>
      </c>
      <c r="Q595">
        <f t="shared" si="58"/>
        <v>0.83999999999999986</v>
      </c>
      <c r="R595">
        <f t="shared" si="59"/>
        <v>2.8200000000000003</v>
      </c>
    </row>
    <row r="596" spans="1:18">
      <c r="A596" s="1">
        <v>41372</v>
      </c>
      <c r="B596">
        <v>5.03</v>
      </c>
      <c r="C596">
        <v>467.05</v>
      </c>
      <c r="D596">
        <v>0.13700000000000001</v>
      </c>
      <c r="E596" s="150">
        <f t="shared" si="56"/>
        <v>3.4302558181818259E-2</v>
      </c>
      <c r="F596">
        <v>0.72099999999999997</v>
      </c>
      <c r="G596" s="3">
        <f t="shared" si="54"/>
        <v>2.8795811518324546</v>
      </c>
      <c r="H596" s="150">
        <f t="shared" si="55"/>
        <v>2.69</v>
      </c>
      <c r="J596" s="2">
        <f t="shared" si="57"/>
        <v>-4.0598346360897026E-3</v>
      </c>
      <c r="K596">
        <v>23525</v>
      </c>
      <c r="L596">
        <v>22920</v>
      </c>
      <c r="N596">
        <v>3.61</v>
      </c>
      <c r="O596">
        <v>5.95</v>
      </c>
      <c r="P596">
        <v>5.03</v>
      </c>
      <c r="Q596">
        <f t="shared" si="58"/>
        <v>0.91999999999999993</v>
      </c>
      <c r="R596">
        <f t="shared" si="59"/>
        <v>2.69</v>
      </c>
    </row>
    <row r="597" spans="1:18">
      <c r="A597" s="1">
        <v>41373</v>
      </c>
      <c r="B597">
        <v>5.0350000000000001</v>
      </c>
      <c r="C597">
        <v>467.1</v>
      </c>
      <c r="D597">
        <v>0.13500000000000001</v>
      </c>
      <c r="E597" s="150">
        <f t="shared" si="56"/>
        <v>3.4090907812499856E-2</v>
      </c>
      <c r="F597">
        <v>0.72099999999999997</v>
      </c>
      <c r="G597" s="3">
        <f t="shared" si="54"/>
        <v>2.855160107068516</v>
      </c>
      <c r="H597" s="150">
        <f t="shared" si="55"/>
        <v>2.6749999999999998</v>
      </c>
      <c r="J597" s="2">
        <f t="shared" si="57"/>
        <v>1.070491892045947E-4</v>
      </c>
      <c r="K597">
        <v>23525</v>
      </c>
      <c r="L597">
        <v>22925</v>
      </c>
      <c r="N597">
        <v>3.59</v>
      </c>
      <c r="O597">
        <v>5.95</v>
      </c>
      <c r="P597">
        <v>5.0350000000000001</v>
      </c>
      <c r="Q597">
        <f t="shared" si="58"/>
        <v>0.91500000000000004</v>
      </c>
      <c r="R597">
        <f t="shared" si="59"/>
        <v>2.6749999999999998</v>
      </c>
    </row>
    <row r="598" spans="1:18">
      <c r="A598" s="1">
        <v>41374</v>
      </c>
      <c r="B598">
        <v>5.0549999999999997</v>
      </c>
      <c r="C598">
        <v>468.65</v>
      </c>
      <c r="D598">
        <v>0.13500000000000001</v>
      </c>
      <c r="E598" s="150">
        <f t="shared" si="56"/>
        <v>3.36205647288415E-2</v>
      </c>
      <c r="F598">
        <v>0.72099999999999997</v>
      </c>
      <c r="G598" s="3">
        <f t="shared" si="54"/>
        <v>2.8951030651933367</v>
      </c>
      <c r="H598" s="150">
        <f t="shared" si="55"/>
        <v>2.6649999999999996</v>
      </c>
      <c r="J598" s="2">
        <f t="shared" si="57"/>
        <v>3.3128536844324501E-3</v>
      </c>
      <c r="K598">
        <v>23537.5</v>
      </c>
      <c r="L598">
        <v>22929</v>
      </c>
      <c r="N598">
        <v>3.57</v>
      </c>
      <c r="O598">
        <v>5.96</v>
      </c>
      <c r="P598">
        <v>5.0549999999999997</v>
      </c>
      <c r="Q598">
        <f t="shared" si="58"/>
        <v>0.90500000000000025</v>
      </c>
      <c r="R598">
        <f t="shared" si="59"/>
        <v>2.6649999999999996</v>
      </c>
    </row>
    <row r="599" spans="1:18">
      <c r="A599" s="1">
        <v>41375</v>
      </c>
      <c r="B599">
        <v>5.01</v>
      </c>
      <c r="C599">
        <v>469.15</v>
      </c>
      <c r="D599">
        <v>0.13339999999999999</v>
      </c>
      <c r="E599" s="150">
        <f t="shared" si="56"/>
        <v>3.3033071292962402E-2</v>
      </c>
      <c r="F599">
        <v>0.72</v>
      </c>
      <c r="G599" s="3">
        <f t="shared" si="54"/>
        <v>2.9076315413778291</v>
      </c>
      <c r="H599" s="150">
        <f t="shared" si="55"/>
        <v>2.6699999999999995</v>
      </c>
      <c r="J599" s="2">
        <f t="shared" si="57"/>
        <v>1.0663255435637473E-3</v>
      </c>
      <c r="K599">
        <v>23535</v>
      </c>
      <c r="L599">
        <v>22924</v>
      </c>
      <c r="N599">
        <v>3.6</v>
      </c>
      <c r="O599">
        <v>5.94</v>
      </c>
      <c r="P599">
        <v>5.01</v>
      </c>
      <c r="Q599">
        <f t="shared" si="58"/>
        <v>0.9300000000000006</v>
      </c>
      <c r="R599">
        <f t="shared" si="59"/>
        <v>2.6699999999999995</v>
      </c>
    </row>
    <row r="600" spans="1:18">
      <c r="A600" s="1">
        <v>41376</v>
      </c>
      <c r="B600">
        <v>4.96</v>
      </c>
      <c r="C600">
        <v>470.34</v>
      </c>
      <c r="D600">
        <v>0.13400000000000001</v>
      </c>
      <c r="E600" s="150">
        <f t="shared" si="56"/>
        <v>3.3135560207310469E-2</v>
      </c>
      <c r="F600">
        <v>0.71899999999999997</v>
      </c>
      <c r="G600" s="3">
        <f t="shared" si="54"/>
        <v>2.9076315413778291</v>
      </c>
      <c r="H600" s="150">
        <f t="shared" si="55"/>
        <v>2.6999999999999997</v>
      </c>
      <c r="J600" s="2">
        <f t="shared" si="57"/>
        <v>2.5332906926271216E-3</v>
      </c>
      <c r="K600">
        <v>23535</v>
      </c>
      <c r="L600">
        <v>22924</v>
      </c>
      <c r="N600">
        <v>3.57</v>
      </c>
      <c r="O600">
        <v>5.83</v>
      </c>
      <c r="P600">
        <v>4.96</v>
      </c>
      <c r="Q600">
        <f t="shared" si="58"/>
        <v>0.87000000000000011</v>
      </c>
      <c r="R600">
        <f t="shared" si="59"/>
        <v>2.6999999999999997</v>
      </c>
    </row>
    <row r="601" spans="1:18">
      <c r="A601" s="1">
        <v>41379</v>
      </c>
      <c r="B601">
        <v>4.9000000000000004</v>
      </c>
      <c r="C601">
        <v>472.1</v>
      </c>
      <c r="D601">
        <v>0.13300000000000001</v>
      </c>
      <c r="E601" s="150">
        <f t="shared" si="56"/>
        <v>3.6051550682226173E-2</v>
      </c>
      <c r="F601">
        <v>0.71899999999999997</v>
      </c>
      <c r="G601" s="3">
        <f t="shared" si="54"/>
        <v>2.6525072622505861</v>
      </c>
      <c r="H601" s="150">
        <f t="shared" si="55"/>
        <v>2.64</v>
      </c>
      <c r="J601" s="2">
        <f t="shared" si="57"/>
        <v>3.7349901235552816E-3</v>
      </c>
      <c r="K601">
        <v>23465</v>
      </c>
      <c r="L601">
        <v>22908</v>
      </c>
      <c r="N601">
        <v>3.57</v>
      </c>
      <c r="O601">
        <v>5.83</v>
      </c>
      <c r="P601">
        <v>4.9000000000000004</v>
      </c>
      <c r="Q601">
        <f t="shared" si="58"/>
        <v>0.92999999999999972</v>
      </c>
      <c r="R601">
        <f t="shared" si="59"/>
        <v>2.64</v>
      </c>
    </row>
    <row r="602" spans="1:18">
      <c r="A602" s="1">
        <v>41380</v>
      </c>
      <c r="B602">
        <v>4.88</v>
      </c>
      <c r="C602">
        <v>472.05</v>
      </c>
      <c r="D602">
        <v>0.13350000000000001</v>
      </c>
      <c r="E602" s="150">
        <f t="shared" si="56"/>
        <v>3.6152711340408761E-2</v>
      </c>
      <c r="F602">
        <v>0.71750000000000003</v>
      </c>
      <c r="G602" s="3">
        <f t="shared" si="54"/>
        <v>2.6494900782984261</v>
      </c>
      <c r="H602" s="150">
        <f t="shared" si="55"/>
        <v>2.6</v>
      </c>
      <c r="J602" s="2">
        <f t="shared" si="57"/>
        <v>-1.0591537371551314E-4</v>
      </c>
      <c r="K602">
        <v>23470</v>
      </c>
      <c r="L602">
        <v>22913.5</v>
      </c>
      <c r="N602">
        <v>3.57</v>
      </c>
      <c r="O602">
        <v>5.85</v>
      </c>
      <c r="P602">
        <v>4.88</v>
      </c>
      <c r="Q602">
        <f t="shared" si="58"/>
        <v>0.96999999999999975</v>
      </c>
      <c r="R602">
        <f t="shared" si="59"/>
        <v>2.6</v>
      </c>
    </row>
    <row r="603" spans="1:18">
      <c r="A603" s="1">
        <v>41381</v>
      </c>
      <c r="B603">
        <v>4.8600000000000003</v>
      </c>
      <c r="C603">
        <v>474.92</v>
      </c>
      <c r="D603">
        <v>0.13400000000000001</v>
      </c>
      <c r="E603" s="150">
        <f t="shared" si="56"/>
        <v>3.6062105615292765E-2</v>
      </c>
      <c r="F603">
        <v>0.71499999999999997</v>
      </c>
      <c r="G603" s="3">
        <f t="shared" si="54"/>
        <v>2.6568054850177716</v>
      </c>
      <c r="H603" s="150">
        <f t="shared" si="55"/>
        <v>2.7900000000000005</v>
      </c>
      <c r="J603" s="2">
        <f t="shared" si="57"/>
        <v>6.0614566190660387E-3</v>
      </c>
      <c r="K603">
        <v>23470</v>
      </c>
      <c r="L603">
        <v>22912</v>
      </c>
      <c r="N603">
        <v>3.64</v>
      </c>
      <c r="O603">
        <v>5.71</v>
      </c>
      <c r="P603">
        <v>4.8600000000000003</v>
      </c>
      <c r="Q603">
        <f t="shared" si="58"/>
        <v>0.84999999999999964</v>
      </c>
      <c r="R603">
        <f t="shared" si="59"/>
        <v>2.7900000000000005</v>
      </c>
    </row>
    <row r="604" spans="1:18">
      <c r="A604" s="1">
        <v>41382</v>
      </c>
      <c r="B604">
        <v>4.9050000000000002</v>
      </c>
      <c r="C604">
        <v>475.75</v>
      </c>
      <c r="D604">
        <v>0.13400000000000001</v>
      </c>
      <c r="E604" s="150">
        <f t="shared" si="56"/>
        <v>3.7537351041666653E-2</v>
      </c>
      <c r="F604">
        <v>0.71499999999999997</v>
      </c>
      <c r="G604" s="3">
        <f t="shared" si="54"/>
        <v>2.5523910809169887</v>
      </c>
      <c r="H604" s="150">
        <f t="shared" si="55"/>
        <v>2.875</v>
      </c>
      <c r="J604" s="2">
        <f t="shared" si="57"/>
        <v>1.7461373786673289E-3</v>
      </c>
      <c r="K604">
        <v>23445</v>
      </c>
      <c r="L604">
        <v>22909</v>
      </c>
      <c r="N604">
        <v>3.67</v>
      </c>
      <c r="O604">
        <v>5.7</v>
      </c>
      <c r="P604">
        <v>4.9050000000000002</v>
      </c>
      <c r="Q604">
        <f t="shared" si="58"/>
        <v>0.79499999999999993</v>
      </c>
      <c r="R604">
        <f t="shared" si="59"/>
        <v>2.875</v>
      </c>
    </row>
    <row r="605" spans="1:18">
      <c r="A605" s="1">
        <v>41383</v>
      </c>
      <c r="B605">
        <v>4.96</v>
      </c>
      <c r="C605">
        <v>476.92</v>
      </c>
      <c r="D605">
        <v>0.1363</v>
      </c>
      <c r="E605" s="150">
        <f t="shared" si="56"/>
        <v>3.7490531964285652E-2</v>
      </c>
      <c r="F605">
        <v>0.71499999999999997</v>
      </c>
      <c r="G605" s="3">
        <f t="shared" si="54"/>
        <v>2.5994429765050389</v>
      </c>
      <c r="H605" s="150">
        <f t="shared" si="55"/>
        <v>3.0300000000000002</v>
      </c>
      <c r="J605" s="2">
        <f t="shared" si="57"/>
        <v>2.45625576167247E-3</v>
      </c>
      <c r="K605">
        <v>23460</v>
      </c>
      <c r="L605">
        <v>22914</v>
      </c>
      <c r="N605">
        <v>3.66</v>
      </c>
      <c r="O605">
        <v>5.59</v>
      </c>
      <c r="P605">
        <v>4.96</v>
      </c>
      <c r="Q605">
        <f t="shared" si="58"/>
        <v>0.62999999999999989</v>
      </c>
      <c r="R605">
        <f t="shared" si="59"/>
        <v>3.0300000000000002</v>
      </c>
    </row>
    <row r="606" spans="1:18">
      <c r="A606" s="1">
        <v>41386</v>
      </c>
      <c r="B606">
        <v>5</v>
      </c>
      <c r="C606">
        <v>477.65</v>
      </c>
      <c r="D606">
        <v>0.13500000000000001</v>
      </c>
      <c r="E606" s="150">
        <f t="shared" si="56"/>
        <v>3.5716550704225206E-2</v>
      </c>
      <c r="F606">
        <v>0.71550000000000002</v>
      </c>
      <c r="G606" s="3">
        <f t="shared" si="54"/>
        <v>2.7044184865414032</v>
      </c>
      <c r="H606" s="150">
        <f t="shared" si="55"/>
        <v>2.9699999999999998</v>
      </c>
      <c r="J606" s="2">
        <f t="shared" si="57"/>
        <v>1.5294847780860264E-3</v>
      </c>
      <c r="K606">
        <v>23480</v>
      </c>
      <c r="L606">
        <v>22912</v>
      </c>
      <c r="N606">
        <v>3.66</v>
      </c>
      <c r="O606">
        <v>5.69</v>
      </c>
      <c r="P606">
        <v>5</v>
      </c>
      <c r="Q606">
        <f t="shared" si="58"/>
        <v>0.69000000000000039</v>
      </c>
      <c r="R606">
        <f t="shared" si="59"/>
        <v>2.9699999999999998</v>
      </c>
    </row>
    <row r="607" spans="1:18">
      <c r="A607" s="1">
        <v>41387</v>
      </c>
      <c r="B607">
        <v>4.97</v>
      </c>
      <c r="C607">
        <v>476.16</v>
      </c>
      <c r="D607">
        <v>0.13800000000000001</v>
      </c>
      <c r="E607" s="150">
        <f t="shared" si="56"/>
        <v>3.6661563736654849E-2</v>
      </c>
      <c r="F607">
        <v>0.71099999999999997</v>
      </c>
      <c r="G607" s="3">
        <f t="shared" si="54"/>
        <v>2.6763179199009444</v>
      </c>
      <c r="H607" s="150">
        <f t="shared" si="55"/>
        <v>2.9299999999999993</v>
      </c>
      <c r="J607" s="2">
        <f t="shared" si="57"/>
        <v>-3.1243145113449399E-3</v>
      </c>
      <c r="K607">
        <v>23470</v>
      </c>
      <c r="L607">
        <v>22908</v>
      </c>
      <c r="N607">
        <v>3.65</v>
      </c>
      <c r="O607">
        <v>5.69</v>
      </c>
      <c r="P607">
        <v>4.97</v>
      </c>
      <c r="Q607">
        <f t="shared" si="58"/>
        <v>0.72000000000000064</v>
      </c>
      <c r="R607">
        <f t="shared" si="59"/>
        <v>2.9299999999999993</v>
      </c>
    </row>
    <row r="608" spans="1:18">
      <c r="A608" s="1">
        <v>41388</v>
      </c>
      <c r="B608">
        <v>4.9800000000000004</v>
      </c>
      <c r="C608">
        <v>474.17</v>
      </c>
      <c r="D608">
        <v>0.1361</v>
      </c>
      <c r="E608" s="150">
        <f t="shared" si="56"/>
        <v>3.5612773797025474E-2</v>
      </c>
      <c r="F608">
        <v>0.71199999999999997</v>
      </c>
      <c r="G608" s="3">
        <f t="shared" si="54"/>
        <v>2.7210236571938622</v>
      </c>
      <c r="H608" s="150">
        <f t="shared" si="55"/>
        <v>2.9300000000000006</v>
      </c>
      <c r="J608" s="2">
        <f t="shared" si="57"/>
        <v>-4.1880250200283494E-3</v>
      </c>
      <c r="K608">
        <v>23484</v>
      </c>
      <c r="L608">
        <v>22912.5</v>
      </c>
      <c r="N608">
        <v>3.67</v>
      </c>
      <c r="O608">
        <v>5.72</v>
      </c>
      <c r="P608">
        <v>4.9800000000000004</v>
      </c>
      <c r="Q608">
        <f t="shared" si="58"/>
        <v>0.73999999999999932</v>
      </c>
      <c r="R608">
        <f t="shared" si="59"/>
        <v>2.9300000000000006</v>
      </c>
    </row>
    <row r="609" spans="1:18">
      <c r="A609" s="1">
        <v>41389</v>
      </c>
      <c r="B609">
        <v>5.01</v>
      </c>
      <c r="C609">
        <v>472.13</v>
      </c>
      <c r="D609">
        <v>0.13339999999999999</v>
      </c>
      <c r="E609" s="150">
        <f t="shared" si="56"/>
        <v>3.405656678205117E-2</v>
      </c>
      <c r="F609">
        <v>0.71099999999999997</v>
      </c>
      <c r="G609" s="3">
        <f t="shared" si="54"/>
        <v>2.7849959335885672</v>
      </c>
      <c r="H609" s="150">
        <f t="shared" si="55"/>
        <v>3.14</v>
      </c>
      <c r="J609" s="2">
        <f t="shared" si="57"/>
        <v>-4.3115357924273191E-3</v>
      </c>
      <c r="K609">
        <v>23500</v>
      </c>
      <c r="L609">
        <v>22915</v>
      </c>
      <c r="N609">
        <v>3.72</v>
      </c>
      <c r="O609">
        <v>5.59</v>
      </c>
      <c r="P609">
        <v>5.01</v>
      </c>
      <c r="Q609">
        <f t="shared" si="58"/>
        <v>0.58000000000000007</v>
      </c>
      <c r="R609">
        <f t="shared" si="59"/>
        <v>3.14</v>
      </c>
    </row>
    <row r="610" spans="1:18">
      <c r="A610" s="1">
        <v>41390</v>
      </c>
      <c r="B610">
        <v>4.92</v>
      </c>
      <c r="C610">
        <v>472.95</v>
      </c>
      <c r="D610">
        <v>0.1305</v>
      </c>
      <c r="E610" s="150">
        <f t="shared" si="56"/>
        <v>3.3576853406250079E-2</v>
      </c>
      <c r="F610">
        <v>0.71050000000000002</v>
      </c>
      <c r="G610" s="3">
        <f t="shared" si="54"/>
        <v>2.761433564907569</v>
      </c>
      <c r="H610" s="150">
        <f t="shared" si="55"/>
        <v>2.9499999999999997</v>
      </c>
      <c r="J610" s="2">
        <f t="shared" si="57"/>
        <v>1.7353032669627253E-3</v>
      </c>
      <c r="K610">
        <v>23493</v>
      </c>
      <c r="L610">
        <v>22913</v>
      </c>
      <c r="N610">
        <v>3.72</v>
      </c>
      <c r="O610">
        <v>5.69</v>
      </c>
      <c r="P610">
        <v>4.92</v>
      </c>
      <c r="Q610">
        <f t="shared" si="58"/>
        <v>0.77000000000000046</v>
      </c>
      <c r="R610">
        <f t="shared" si="59"/>
        <v>2.9499999999999997</v>
      </c>
    </row>
    <row r="611" spans="1:18">
      <c r="A611" s="1">
        <v>41393</v>
      </c>
      <c r="B611">
        <v>4.8600000000000003</v>
      </c>
      <c r="C611">
        <v>471.69</v>
      </c>
      <c r="D611">
        <v>0.125</v>
      </c>
      <c r="E611" s="150">
        <f t="shared" si="56"/>
        <v>3.1721651725454568E-2</v>
      </c>
      <c r="F611">
        <v>0.70850000000000002</v>
      </c>
      <c r="G611" s="3">
        <f t="shared" si="54"/>
        <v>2.7918628186985086</v>
      </c>
      <c r="H611" s="150">
        <f t="shared" si="55"/>
        <v>2.9200000000000008</v>
      </c>
      <c r="J611" s="2">
        <f t="shared" si="57"/>
        <v>-2.6676845088851727E-3</v>
      </c>
      <c r="K611">
        <v>23503.75</v>
      </c>
      <c r="L611">
        <v>22917.25</v>
      </c>
      <c r="N611">
        <v>3.74</v>
      </c>
      <c r="O611">
        <v>5.68</v>
      </c>
      <c r="P611">
        <v>4.8600000000000003</v>
      </c>
      <c r="Q611">
        <f t="shared" si="58"/>
        <v>0.8199999999999994</v>
      </c>
      <c r="R611">
        <f t="shared" si="59"/>
        <v>2.9200000000000008</v>
      </c>
    </row>
    <row r="612" spans="1:18">
      <c r="A612" s="1">
        <v>41394</v>
      </c>
      <c r="B612">
        <v>4.82</v>
      </c>
      <c r="C612">
        <v>471.04</v>
      </c>
      <c r="D612">
        <v>0.125</v>
      </c>
      <c r="E612" s="150">
        <f t="shared" si="56"/>
        <v>3.1088899247198785E-2</v>
      </c>
      <c r="F612">
        <v>0.70450000000000002</v>
      </c>
      <c r="G612" s="3">
        <f t="shared" si="54"/>
        <v>2.832602701684098</v>
      </c>
      <c r="H612" s="150">
        <f t="shared" si="55"/>
        <v>2.8900000000000006</v>
      </c>
      <c r="J612" s="2">
        <f t="shared" si="57"/>
        <v>-1.3789740498375504E-3</v>
      </c>
      <c r="K612">
        <v>23510</v>
      </c>
      <c r="L612">
        <v>22915</v>
      </c>
      <c r="N612">
        <v>3.75</v>
      </c>
      <c r="O612">
        <v>5.68</v>
      </c>
      <c r="P612">
        <v>4.82</v>
      </c>
      <c r="Q612">
        <f t="shared" si="58"/>
        <v>0.85999999999999943</v>
      </c>
      <c r="R612">
        <f t="shared" si="59"/>
        <v>2.8900000000000006</v>
      </c>
    </row>
    <row r="613" spans="1:18">
      <c r="A613" s="1">
        <v>41395</v>
      </c>
      <c r="B613">
        <v>4.82</v>
      </c>
      <c r="C613">
        <v>472.55</v>
      </c>
      <c r="D613">
        <v>0.123</v>
      </c>
      <c r="E613" s="150">
        <f t="shared" si="56"/>
        <v>3.0569765378151165E-2</v>
      </c>
      <c r="F613">
        <v>0.70399999999999996</v>
      </c>
      <c r="G613" s="3">
        <f t="shared" si="54"/>
        <v>2.832602701684098</v>
      </c>
      <c r="H613" s="150">
        <f t="shared" si="55"/>
        <v>2.8900000000000006</v>
      </c>
      <c r="J613" s="2">
        <f t="shared" si="57"/>
        <v>3.2005453406084494E-3</v>
      </c>
      <c r="K613">
        <v>23510</v>
      </c>
      <c r="L613">
        <v>22915</v>
      </c>
      <c r="N613">
        <v>3.75</v>
      </c>
      <c r="O613">
        <v>5.68</v>
      </c>
      <c r="P613">
        <v>4.82</v>
      </c>
      <c r="Q613">
        <f t="shared" si="58"/>
        <v>0.85999999999999943</v>
      </c>
      <c r="R613">
        <f t="shared" si="59"/>
        <v>2.8900000000000006</v>
      </c>
    </row>
    <row r="614" spans="1:18">
      <c r="A614" s="1">
        <v>41396</v>
      </c>
      <c r="B614">
        <v>4.8099999999999996</v>
      </c>
      <c r="C614">
        <v>471.95</v>
      </c>
      <c r="D614">
        <v>0.1235</v>
      </c>
      <c r="E614" s="150">
        <f t="shared" si="56"/>
        <v>3.0347430912229575E-2</v>
      </c>
      <c r="F614">
        <v>0.70309999999999995</v>
      </c>
      <c r="G614" s="3">
        <f t="shared" si="54"/>
        <v>2.8612916279844831</v>
      </c>
      <c r="H614" s="150">
        <f t="shared" si="55"/>
        <v>2.87</v>
      </c>
      <c r="J614" s="2">
        <f t="shared" si="57"/>
        <v>-1.27051367011175E-3</v>
      </c>
      <c r="K614">
        <v>23515</v>
      </c>
      <c r="L614">
        <v>22914</v>
      </c>
      <c r="N614">
        <v>3.74</v>
      </c>
      <c r="O614">
        <v>5.68</v>
      </c>
      <c r="P614">
        <v>4.8099999999999996</v>
      </c>
      <c r="Q614">
        <f t="shared" si="58"/>
        <v>0.87000000000000011</v>
      </c>
      <c r="R614">
        <f t="shared" si="59"/>
        <v>2.87</v>
      </c>
    </row>
    <row r="615" spans="1:18">
      <c r="A615" s="1">
        <v>41397</v>
      </c>
      <c r="B615">
        <v>4.87</v>
      </c>
      <c r="C615">
        <v>469.93</v>
      </c>
      <c r="D615">
        <v>0.127</v>
      </c>
      <c r="E615" s="150">
        <f t="shared" si="56"/>
        <v>2.9720817988888964E-2</v>
      </c>
      <c r="F615">
        <v>0.70209999999999995</v>
      </c>
      <c r="G615" s="3">
        <f t="shared" si="54"/>
        <v>3.0001428639458942</v>
      </c>
      <c r="H615" s="150">
        <f t="shared" si="55"/>
        <v>2.9400000000000004</v>
      </c>
      <c r="J615" s="2">
        <f t="shared" si="57"/>
        <v>-4.289300329154663E-3</v>
      </c>
      <c r="K615">
        <v>23538</v>
      </c>
      <c r="L615">
        <v>22908</v>
      </c>
      <c r="N615">
        <v>3.75</v>
      </c>
      <c r="O615">
        <v>5.68</v>
      </c>
      <c r="P615">
        <v>4.87</v>
      </c>
      <c r="Q615">
        <f t="shared" si="58"/>
        <v>0.80999999999999961</v>
      </c>
      <c r="R615">
        <f t="shared" si="59"/>
        <v>2.9400000000000004</v>
      </c>
    </row>
    <row r="616" spans="1:18">
      <c r="A616" s="1">
        <v>41400</v>
      </c>
      <c r="B616">
        <v>4.9000000000000004</v>
      </c>
      <c r="C616">
        <v>469.45</v>
      </c>
      <c r="D616">
        <v>0.125</v>
      </c>
      <c r="E616" s="150">
        <f t="shared" si="56"/>
        <v>2.8132570849236687E-2</v>
      </c>
      <c r="F616">
        <v>0.70209999999999995</v>
      </c>
      <c r="G616" s="3">
        <f t="shared" si="54"/>
        <v>3.1196046913139197</v>
      </c>
      <c r="H616" s="150">
        <f t="shared" si="55"/>
        <v>2.94</v>
      </c>
      <c r="J616" s="2">
        <f t="shared" si="57"/>
        <v>-1.021950737242318E-3</v>
      </c>
      <c r="K616">
        <v>23560</v>
      </c>
      <c r="L616">
        <v>22905</v>
      </c>
      <c r="N616">
        <v>3.73</v>
      </c>
      <c r="O616">
        <v>5.69</v>
      </c>
      <c r="P616">
        <v>4.9000000000000004</v>
      </c>
      <c r="Q616">
        <f t="shared" si="58"/>
        <v>0.79</v>
      </c>
      <c r="R616">
        <f t="shared" si="59"/>
        <v>2.94</v>
      </c>
    </row>
    <row r="617" spans="1:18">
      <c r="A617" s="1">
        <v>41401</v>
      </c>
      <c r="B617">
        <v>4.9000000000000004</v>
      </c>
      <c r="C617">
        <v>470.28</v>
      </c>
      <c r="D617">
        <v>0.125</v>
      </c>
      <c r="E617" s="150">
        <f t="shared" si="56"/>
        <v>2.812846582825201E-2</v>
      </c>
      <c r="F617">
        <v>0.70309999999999995</v>
      </c>
      <c r="G617" s="3">
        <f t="shared" si="54"/>
        <v>3.1245038580001929</v>
      </c>
      <c r="H617" s="150">
        <f t="shared" si="55"/>
        <v>2.89</v>
      </c>
      <c r="J617" s="2">
        <f t="shared" si="57"/>
        <v>1.7664652949839737E-3</v>
      </c>
      <c r="K617">
        <v>23560</v>
      </c>
      <c r="L617">
        <v>22904</v>
      </c>
      <c r="N617">
        <v>3.69</v>
      </c>
      <c r="O617">
        <v>5.7</v>
      </c>
      <c r="P617">
        <v>4.9000000000000004</v>
      </c>
      <c r="Q617">
        <f t="shared" si="58"/>
        <v>0.79999999999999982</v>
      </c>
      <c r="R617">
        <f t="shared" si="59"/>
        <v>2.89</v>
      </c>
    </row>
    <row r="618" spans="1:18">
      <c r="A618" s="1">
        <v>41402</v>
      </c>
      <c r="B618">
        <v>4.75</v>
      </c>
      <c r="C618">
        <v>471.16</v>
      </c>
      <c r="D618">
        <v>0.126</v>
      </c>
      <c r="E618" s="150">
        <f t="shared" si="56"/>
        <v>2.8255951643835573E-2</v>
      </c>
      <c r="F618">
        <v>0.70309999999999995</v>
      </c>
      <c r="G618" s="3">
        <f t="shared" si="54"/>
        <v>3.1352899069434548</v>
      </c>
      <c r="H618" s="150">
        <f t="shared" si="55"/>
        <v>2.7800000000000002</v>
      </c>
      <c r="J618" s="2">
        <f t="shared" si="57"/>
        <v>1.8694770910433779E-3</v>
      </c>
      <c r="K618">
        <v>23517</v>
      </c>
      <c r="L618">
        <v>22860</v>
      </c>
      <c r="N618">
        <v>3.74</v>
      </c>
      <c r="O618">
        <v>5.71</v>
      </c>
      <c r="P618">
        <v>4.75</v>
      </c>
      <c r="Q618">
        <f t="shared" si="58"/>
        <v>0.96</v>
      </c>
      <c r="R618">
        <f t="shared" si="59"/>
        <v>2.7800000000000002</v>
      </c>
    </row>
    <row r="619" spans="1:18">
      <c r="A619" s="1">
        <v>41403</v>
      </c>
      <c r="B619">
        <v>4.6500000000000004</v>
      </c>
      <c r="C619">
        <v>472.12</v>
      </c>
      <c r="D619">
        <v>0.127</v>
      </c>
      <c r="E619" s="150">
        <f t="shared" si="56"/>
        <v>2.9558220218222516E-2</v>
      </c>
      <c r="F619">
        <v>0.70209999999999995</v>
      </c>
      <c r="G619" s="3">
        <f t="shared" si="54"/>
        <v>3.016646446968045</v>
      </c>
      <c r="H619" s="150">
        <f t="shared" si="55"/>
        <v>2.7800000000000002</v>
      </c>
      <c r="J619" s="2">
        <f t="shared" si="57"/>
        <v>2.0354514702843802E-3</v>
      </c>
      <c r="K619">
        <v>23487</v>
      </c>
      <c r="L619">
        <v>22855</v>
      </c>
      <c r="N619">
        <v>3.74</v>
      </c>
      <c r="O619">
        <v>5.61</v>
      </c>
      <c r="P619">
        <v>4.6500000000000004</v>
      </c>
      <c r="Q619">
        <f t="shared" si="58"/>
        <v>0.96</v>
      </c>
      <c r="R619">
        <f t="shared" si="59"/>
        <v>2.7800000000000002</v>
      </c>
    </row>
    <row r="620" spans="1:18">
      <c r="A620" s="1">
        <v>41404</v>
      </c>
      <c r="B620">
        <v>4.66</v>
      </c>
      <c r="C620">
        <v>473.88</v>
      </c>
      <c r="D620">
        <v>0.13100000000000001</v>
      </c>
      <c r="E620" s="150">
        <f t="shared" si="56"/>
        <v>3.1284614349999885E-2</v>
      </c>
      <c r="F620">
        <v>0.70109999999999995</v>
      </c>
      <c r="G620" s="3">
        <f t="shared" si="54"/>
        <v>2.935759379114748</v>
      </c>
      <c r="H620" s="150">
        <f t="shared" si="55"/>
        <v>2.83</v>
      </c>
      <c r="J620" s="2">
        <f t="shared" si="57"/>
        <v>3.7209345256901541E-3</v>
      </c>
      <c r="K620">
        <v>23468</v>
      </c>
      <c r="L620">
        <v>22853</v>
      </c>
      <c r="N620">
        <v>3.76</v>
      </c>
      <c r="O620">
        <v>5.59</v>
      </c>
      <c r="P620">
        <v>4.66</v>
      </c>
      <c r="Q620">
        <f t="shared" si="58"/>
        <v>0.92999999999999972</v>
      </c>
      <c r="R620">
        <f t="shared" si="59"/>
        <v>2.83</v>
      </c>
    </row>
    <row r="621" spans="1:18">
      <c r="A621" s="1">
        <v>41407</v>
      </c>
      <c r="B621">
        <v>4.67</v>
      </c>
      <c r="C621">
        <v>476.51</v>
      </c>
      <c r="D621">
        <v>0.13100000000000001</v>
      </c>
      <c r="E621" s="150">
        <f t="shared" si="56"/>
        <v>3.0400324553317599E-2</v>
      </c>
      <c r="F621">
        <v>0.70109999999999995</v>
      </c>
      <c r="G621" s="3">
        <f t="shared" si="54"/>
        <v>3.0211552458566437</v>
      </c>
      <c r="H621" s="150">
        <f t="shared" si="55"/>
        <v>2.8200000000000003</v>
      </c>
      <c r="J621" s="2">
        <f t="shared" si="57"/>
        <v>5.5345841463545755E-3</v>
      </c>
      <c r="K621">
        <v>23490</v>
      </c>
      <c r="L621">
        <v>22857</v>
      </c>
      <c r="N621">
        <v>3.74</v>
      </c>
      <c r="O621">
        <v>5.59</v>
      </c>
      <c r="P621">
        <v>4.67</v>
      </c>
      <c r="Q621">
        <f t="shared" si="58"/>
        <v>0.91999999999999993</v>
      </c>
      <c r="R621">
        <f t="shared" si="59"/>
        <v>2.8200000000000003</v>
      </c>
    </row>
    <row r="622" spans="1:18">
      <c r="A622" s="1">
        <v>41408</v>
      </c>
      <c r="B622">
        <v>4.6500000000000004</v>
      </c>
      <c r="C622">
        <v>477.4</v>
      </c>
      <c r="D622">
        <v>0.13400000000000001</v>
      </c>
      <c r="E622" s="150">
        <f t="shared" si="56"/>
        <v>2.9665512308510555E-2</v>
      </c>
      <c r="F622">
        <v>0.69510000000000005</v>
      </c>
      <c r="G622" s="3">
        <f t="shared" si="54"/>
        <v>3.1397873406446677</v>
      </c>
      <c r="H622" s="150">
        <f t="shared" si="55"/>
        <v>2.7900000000000005</v>
      </c>
      <c r="J622" s="2">
        <f t="shared" si="57"/>
        <v>1.8660046718166957E-3</v>
      </c>
      <c r="K622">
        <v>23520</v>
      </c>
      <c r="L622">
        <v>22862</v>
      </c>
      <c r="N622">
        <v>3.73</v>
      </c>
      <c r="O622">
        <v>5.59</v>
      </c>
      <c r="P622">
        <v>4.6500000000000004</v>
      </c>
      <c r="Q622">
        <f t="shared" si="58"/>
        <v>0.9399999999999995</v>
      </c>
      <c r="R622">
        <f t="shared" si="59"/>
        <v>2.7900000000000005</v>
      </c>
    </row>
    <row r="623" spans="1:18">
      <c r="A623" s="1">
        <v>41409</v>
      </c>
      <c r="B623">
        <v>4.6900000000000004</v>
      </c>
      <c r="C623">
        <v>478.14</v>
      </c>
      <c r="D623">
        <v>0.13300000000000001</v>
      </c>
      <c r="E623" s="150">
        <f t="shared" si="56"/>
        <v>2.9223434597694952E-2</v>
      </c>
      <c r="F623">
        <v>0.68989</v>
      </c>
      <c r="G623" s="3">
        <f t="shared" si="54"/>
        <v>3.1397873406446677</v>
      </c>
      <c r="H623" s="150">
        <f t="shared" si="55"/>
        <v>2.7800000000000002</v>
      </c>
      <c r="J623" s="2">
        <f t="shared" si="57"/>
        <v>1.5488627329821288E-3</v>
      </c>
      <c r="K623">
        <v>23520</v>
      </c>
      <c r="L623">
        <v>22862</v>
      </c>
      <c r="N623">
        <v>3.7</v>
      </c>
      <c r="O623">
        <v>5.61</v>
      </c>
      <c r="P623">
        <v>4.6900000000000004</v>
      </c>
      <c r="Q623">
        <f t="shared" si="58"/>
        <v>0.91999999999999993</v>
      </c>
      <c r="R623">
        <f t="shared" si="59"/>
        <v>2.7800000000000002</v>
      </c>
    </row>
    <row r="624" spans="1:18">
      <c r="A624" s="1">
        <v>41410</v>
      </c>
      <c r="B624">
        <v>4.6100000000000003</v>
      </c>
      <c r="C624">
        <v>480.17</v>
      </c>
      <c r="D624">
        <v>0.128</v>
      </c>
      <c r="E624" s="150">
        <f t="shared" si="56"/>
        <v>2.8340159996733123E-2</v>
      </c>
      <c r="F624">
        <v>0.68989</v>
      </c>
      <c r="G624" s="3">
        <f t="shared" si="54"/>
        <v>3.1159287742263753</v>
      </c>
      <c r="H624" s="150">
        <f t="shared" si="55"/>
        <v>2.7</v>
      </c>
      <c r="J624" s="2">
        <f t="shared" si="57"/>
        <v>4.2366312286818437E-3</v>
      </c>
      <c r="K624">
        <v>23515</v>
      </c>
      <c r="L624">
        <v>22862</v>
      </c>
      <c r="N624">
        <v>3.58</v>
      </c>
      <c r="O624">
        <v>5.49</v>
      </c>
      <c r="P624">
        <v>4.6100000000000003</v>
      </c>
      <c r="Q624">
        <f t="shared" si="58"/>
        <v>0.87999999999999989</v>
      </c>
      <c r="R624">
        <f t="shared" si="59"/>
        <v>2.7</v>
      </c>
    </row>
    <row r="625" spans="1:18">
      <c r="A625" s="1">
        <v>41411</v>
      </c>
      <c r="B625">
        <v>4.63</v>
      </c>
      <c r="C625">
        <v>481.12</v>
      </c>
      <c r="D625">
        <v>0.13400000000000001</v>
      </c>
      <c r="E625" s="150">
        <f t="shared" si="56"/>
        <v>2.9835134216872419E-2</v>
      </c>
      <c r="F625">
        <v>0.68838999999999995</v>
      </c>
      <c r="G625" s="3">
        <f t="shared" si="54"/>
        <v>3.0917997328074311</v>
      </c>
      <c r="H625" s="150">
        <f t="shared" si="55"/>
        <v>2.65</v>
      </c>
      <c r="J625" s="2">
        <f t="shared" si="57"/>
        <v>1.9765113738252054E-3</v>
      </c>
      <c r="K625">
        <v>23512</v>
      </c>
      <c r="L625">
        <v>22864</v>
      </c>
      <c r="N625">
        <v>3.53</v>
      </c>
      <c r="O625">
        <v>5.51</v>
      </c>
      <c r="P625">
        <v>4.63</v>
      </c>
      <c r="Q625">
        <f t="shared" si="58"/>
        <v>0.87999999999999989</v>
      </c>
      <c r="R625">
        <f t="shared" si="59"/>
        <v>2.65</v>
      </c>
    </row>
    <row r="626" spans="1:18">
      <c r="A626" s="1">
        <v>41414</v>
      </c>
      <c r="B626">
        <v>4.58</v>
      </c>
      <c r="C626">
        <v>483.28</v>
      </c>
      <c r="D626">
        <v>0.128</v>
      </c>
      <c r="E626" s="150">
        <f t="shared" si="56"/>
        <v>2.8593946200310076E-2</v>
      </c>
      <c r="F626">
        <v>0.68738999999999995</v>
      </c>
      <c r="G626" s="3">
        <f t="shared" si="54"/>
        <v>3.0770820992537877</v>
      </c>
      <c r="H626" s="150">
        <f t="shared" si="55"/>
        <v>2.57</v>
      </c>
      <c r="J626" s="2">
        <f t="shared" si="57"/>
        <v>4.4794765902668142E-3</v>
      </c>
      <c r="K626">
        <v>23512</v>
      </c>
      <c r="L626">
        <v>22867</v>
      </c>
      <c r="N626">
        <v>3.47</v>
      </c>
      <c r="O626">
        <v>5.48</v>
      </c>
      <c r="P626">
        <v>4.58</v>
      </c>
      <c r="Q626">
        <f t="shared" si="58"/>
        <v>0.90000000000000036</v>
      </c>
      <c r="R626">
        <f t="shared" si="59"/>
        <v>2.57</v>
      </c>
    </row>
    <row r="627" spans="1:18">
      <c r="A627" s="1">
        <v>41415</v>
      </c>
      <c r="B627">
        <v>4.58</v>
      </c>
      <c r="C627">
        <v>484.03</v>
      </c>
      <c r="D627">
        <v>0.128</v>
      </c>
      <c r="E627" s="150">
        <f t="shared" si="56"/>
        <v>2.8531549425116279E-2</v>
      </c>
      <c r="F627">
        <v>0.68589</v>
      </c>
      <c r="G627" s="3">
        <f t="shared" si="54"/>
        <v>3.0770820992537877</v>
      </c>
      <c r="H627" s="150">
        <f t="shared" si="55"/>
        <v>2.57</v>
      </c>
      <c r="J627" s="2">
        <f t="shared" si="57"/>
        <v>1.5506924363243846E-3</v>
      </c>
      <c r="K627">
        <v>23512</v>
      </c>
      <c r="L627">
        <v>22867</v>
      </c>
      <c r="N627">
        <v>3.47</v>
      </c>
      <c r="O627">
        <v>5.48</v>
      </c>
      <c r="P627">
        <v>4.58</v>
      </c>
      <c r="Q627">
        <f t="shared" si="58"/>
        <v>0.90000000000000036</v>
      </c>
      <c r="R627">
        <f t="shared" si="59"/>
        <v>2.57</v>
      </c>
    </row>
    <row r="628" spans="1:18">
      <c r="A628" s="1">
        <v>41416</v>
      </c>
      <c r="B628">
        <v>4.67</v>
      </c>
      <c r="C628">
        <v>488.66</v>
      </c>
      <c r="D628">
        <v>0.13100000000000001</v>
      </c>
      <c r="E628" s="150">
        <f t="shared" si="56"/>
        <v>2.9337990344392426E-2</v>
      </c>
      <c r="F628">
        <v>0.68589</v>
      </c>
      <c r="G628" s="3">
        <f t="shared" si="54"/>
        <v>3.0626361569163842</v>
      </c>
      <c r="H628" s="150">
        <f t="shared" si="55"/>
        <v>2.6599999999999997</v>
      </c>
      <c r="J628" s="2">
        <f t="shared" si="57"/>
        <v>9.520062853814194E-3</v>
      </c>
      <c r="K628">
        <v>23510</v>
      </c>
      <c r="L628">
        <v>22868</v>
      </c>
      <c r="N628">
        <v>3.48</v>
      </c>
      <c r="O628">
        <v>5.49</v>
      </c>
      <c r="P628">
        <v>4.67</v>
      </c>
      <c r="Q628">
        <f t="shared" si="58"/>
        <v>0.82000000000000028</v>
      </c>
      <c r="R628">
        <f t="shared" si="59"/>
        <v>2.6599999999999997</v>
      </c>
    </row>
    <row r="629" spans="1:18">
      <c r="A629" s="1">
        <v>41417</v>
      </c>
      <c r="B629">
        <v>4.71</v>
      </c>
      <c r="C629">
        <v>487.2</v>
      </c>
      <c r="D629">
        <v>0.13200000000000001</v>
      </c>
      <c r="E629" s="150">
        <f t="shared" si="56"/>
        <v>3.0078602656259796E-2</v>
      </c>
      <c r="F629">
        <v>0.68589</v>
      </c>
      <c r="G629" s="3">
        <f t="shared" si="54"/>
        <v>3.010029456310459</v>
      </c>
      <c r="H629" s="150">
        <f t="shared" si="55"/>
        <v>2.7</v>
      </c>
      <c r="J629" s="2">
        <f t="shared" si="57"/>
        <v>-2.992234724937059E-3</v>
      </c>
      <c r="K629">
        <v>23500</v>
      </c>
      <c r="L629">
        <v>22869</v>
      </c>
      <c r="N629">
        <v>3.46</v>
      </c>
      <c r="O629">
        <v>5.47</v>
      </c>
      <c r="P629">
        <v>4.71</v>
      </c>
      <c r="Q629">
        <f t="shared" si="58"/>
        <v>0.75999999999999979</v>
      </c>
      <c r="R629">
        <f t="shared" si="59"/>
        <v>2.7</v>
      </c>
    </row>
    <row r="630" spans="1:18">
      <c r="A630" s="1">
        <v>41418</v>
      </c>
      <c r="B630">
        <v>4.7699999999999996</v>
      </c>
      <c r="C630">
        <v>488.38</v>
      </c>
      <c r="D630">
        <v>0.13200000000000001</v>
      </c>
      <c r="E630" s="150">
        <f t="shared" si="56"/>
        <v>3.0568305931884053E-2</v>
      </c>
      <c r="F630">
        <v>0.68589</v>
      </c>
      <c r="G630" s="3">
        <f t="shared" si="54"/>
        <v>2.9618088814521295</v>
      </c>
      <c r="H630" s="150">
        <f t="shared" si="55"/>
        <v>2.77</v>
      </c>
      <c r="J630" s="2">
        <f t="shared" si="57"/>
        <v>2.4190749614365105E-3</v>
      </c>
      <c r="K630">
        <v>23494</v>
      </c>
      <c r="L630">
        <v>22873</v>
      </c>
      <c r="N630">
        <v>3.47</v>
      </c>
      <c r="O630">
        <v>5.47</v>
      </c>
      <c r="P630">
        <v>4.7699999999999996</v>
      </c>
      <c r="Q630">
        <f t="shared" si="58"/>
        <v>0.70000000000000018</v>
      </c>
      <c r="R630">
        <f t="shared" si="59"/>
        <v>2.77</v>
      </c>
    </row>
    <row r="631" spans="1:18">
      <c r="A631" s="1">
        <v>41421</v>
      </c>
      <c r="B631">
        <v>4.79</v>
      </c>
      <c r="C631">
        <v>490.21</v>
      </c>
      <c r="D631">
        <v>0.13150000000000001</v>
      </c>
      <c r="E631" s="150">
        <f t="shared" si="56"/>
        <v>3.030081067049278E-2</v>
      </c>
      <c r="F631">
        <v>0.68589</v>
      </c>
      <c r="G631" s="3">
        <f t="shared" si="54"/>
        <v>2.9766376873814901</v>
      </c>
      <c r="H631" s="150">
        <f t="shared" si="55"/>
        <v>2.7700000000000005</v>
      </c>
      <c r="J631" s="2">
        <f t="shared" si="57"/>
        <v>3.7400793656158179E-3</v>
      </c>
      <c r="K631">
        <v>23493</v>
      </c>
      <c r="L631">
        <v>22869</v>
      </c>
      <c r="N631">
        <v>3.45</v>
      </c>
      <c r="O631">
        <v>5.47</v>
      </c>
      <c r="P631">
        <v>4.79</v>
      </c>
      <c r="Q631">
        <f t="shared" si="58"/>
        <v>0.67999999999999972</v>
      </c>
      <c r="R631">
        <f t="shared" si="59"/>
        <v>2.7700000000000005</v>
      </c>
    </row>
    <row r="632" spans="1:18">
      <c r="A632" s="1">
        <v>41422</v>
      </c>
      <c r="B632">
        <v>4.8099999999999996</v>
      </c>
      <c r="C632">
        <v>491.55</v>
      </c>
      <c r="D632">
        <v>0.15</v>
      </c>
      <c r="E632" s="150">
        <f t="shared" si="56"/>
        <v>3.4525256821829928E-2</v>
      </c>
      <c r="F632">
        <v>0.68400000000000005</v>
      </c>
      <c r="G632" s="3">
        <f t="shared" si="54"/>
        <v>2.9717374885717636</v>
      </c>
      <c r="H632" s="150">
        <f t="shared" si="55"/>
        <v>2.8</v>
      </c>
      <c r="J632" s="2">
        <f t="shared" si="57"/>
        <v>2.7297930901936372E-3</v>
      </c>
      <c r="K632">
        <v>23493</v>
      </c>
      <c r="L632">
        <v>22870</v>
      </c>
      <c r="N632">
        <v>3.46</v>
      </c>
      <c r="O632">
        <v>5.47</v>
      </c>
      <c r="P632">
        <v>4.8099999999999996</v>
      </c>
      <c r="Q632">
        <f t="shared" si="58"/>
        <v>0.66000000000000014</v>
      </c>
      <c r="R632">
        <f t="shared" si="59"/>
        <v>2.8</v>
      </c>
    </row>
    <row r="633" spans="1:18">
      <c r="A633" s="1">
        <v>41423</v>
      </c>
      <c r="B633">
        <v>4.84</v>
      </c>
      <c r="C633">
        <v>490.23</v>
      </c>
      <c r="D633">
        <v>0.14399999999999999</v>
      </c>
      <c r="E633" s="150">
        <f t="shared" si="56"/>
        <v>3.3314336702875466E-2</v>
      </c>
      <c r="F633">
        <v>0.69069999999999998</v>
      </c>
      <c r="G633" s="3">
        <f t="shared" si="54"/>
        <v>2.9855254477095805</v>
      </c>
      <c r="H633" s="150">
        <f t="shared" si="55"/>
        <v>2.8</v>
      </c>
      <c r="J633" s="2">
        <f t="shared" si="57"/>
        <v>-2.6889950811307562E-3</v>
      </c>
      <c r="K633">
        <v>23500</v>
      </c>
      <c r="L633">
        <v>22874</v>
      </c>
      <c r="N633">
        <v>3.45</v>
      </c>
      <c r="O633">
        <v>5.49</v>
      </c>
      <c r="P633">
        <v>4.84</v>
      </c>
      <c r="Q633">
        <f t="shared" si="58"/>
        <v>0.65000000000000036</v>
      </c>
      <c r="R633">
        <f t="shared" si="59"/>
        <v>2.8</v>
      </c>
    </row>
    <row r="634" spans="1:18">
      <c r="A634" s="1">
        <v>41424</v>
      </c>
      <c r="B634">
        <v>4.8600000000000003</v>
      </c>
      <c r="C634">
        <v>494.85</v>
      </c>
      <c r="D634">
        <v>0.13900000000000001</v>
      </c>
      <c r="E634" s="150">
        <f t="shared" si="56"/>
        <v>3.2235056463022424E-2</v>
      </c>
      <c r="F634">
        <v>0.68799999999999994</v>
      </c>
      <c r="G634" s="3">
        <f t="shared" si="54"/>
        <v>2.9667080034341389</v>
      </c>
      <c r="H634" s="150">
        <f t="shared" si="55"/>
        <v>2.7000000000000006</v>
      </c>
      <c r="J634" s="2">
        <f t="shared" si="57"/>
        <v>9.3800176108977309E-3</v>
      </c>
      <c r="K634">
        <v>23494</v>
      </c>
      <c r="L634">
        <v>22872</v>
      </c>
      <c r="N634">
        <v>3.44</v>
      </c>
      <c r="O634">
        <v>5.6</v>
      </c>
      <c r="P634">
        <v>4.8600000000000003</v>
      </c>
      <c r="Q634">
        <f t="shared" si="58"/>
        <v>0.73999999999999932</v>
      </c>
      <c r="R634">
        <f t="shared" si="59"/>
        <v>2.7000000000000006</v>
      </c>
    </row>
    <row r="635" spans="1:18">
      <c r="A635" s="1">
        <v>41425</v>
      </c>
      <c r="B635">
        <v>4.78</v>
      </c>
      <c r="C635">
        <v>500.82</v>
      </c>
      <c r="D635">
        <v>0.14599999999999999</v>
      </c>
      <c r="E635" s="150">
        <f t="shared" si="56"/>
        <v>3.3593407821656034E-2</v>
      </c>
      <c r="F635">
        <v>0.68920000000000003</v>
      </c>
      <c r="G635" s="3">
        <f t="shared" si="54"/>
        <v>2.9953257655251373</v>
      </c>
      <c r="H635" s="150">
        <f t="shared" si="55"/>
        <v>2.5700000000000003</v>
      </c>
      <c r="J635" s="2">
        <f t="shared" si="57"/>
        <v>1.1992068748000077E-2</v>
      </c>
      <c r="K635">
        <v>23500</v>
      </c>
      <c r="L635">
        <v>22872</v>
      </c>
      <c r="N635">
        <v>3.41</v>
      </c>
      <c r="O635">
        <v>5.62</v>
      </c>
      <c r="P635">
        <v>4.78</v>
      </c>
      <c r="Q635">
        <f t="shared" si="58"/>
        <v>0.83999999999999986</v>
      </c>
      <c r="R635">
        <f t="shared" si="59"/>
        <v>2.5700000000000003</v>
      </c>
    </row>
    <row r="636" spans="1:18">
      <c r="A636" s="1">
        <v>41428</v>
      </c>
      <c r="B636">
        <v>4.6500000000000004</v>
      </c>
      <c r="C636">
        <v>501.8</v>
      </c>
      <c r="D636">
        <v>0.14000000000000001</v>
      </c>
      <c r="E636" s="150">
        <f t="shared" si="56"/>
        <v>3.293862596205966E-2</v>
      </c>
      <c r="F636">
        <v>0.69020000000000004</v>
      </c>
      <c r="G636" s="3">
        <f t="shared" si="54"/>
        <v>2.9335771355885014</v>
      </c>
      <c r="H636" s="150">
        <f t="shared" si="55"/>
        <v>2.4000000000000004</v>
      </c>
      <c r="J636" s="2">
        <f t="shared" si="57"/>
        <v>1.9548788416216415E-3</v>
      </c>
      <c r="K636">
        <v>23485</v>
      </c>
      <c r="L636">
        <v>22870</v>
      </c>
      <c r="N636">
        <v>3.38</v>
      </c>
      <c r="O636">
        <v>5.63</v>
      </c>
      <c r="P636">
        <v>4.6500000000000004</v>
      </c>
      <c r="Q636">
        <f t="shared" si="58"/>
        <v>0.97999999999999954</v>
      </c>
      <c r="R636">
        <f t="shared" si="59"/>
        <v>2.4000000000000004</v>
      </c>
    </row>
    <row r="637" spans="1:18">
      <c r="A637" s="1">
        <v>41429</v>
      </c>
      <c r="B637">
        <v>4.6399999999999997</v>
      </c>
      <c r="C637">
        <v>500.6</v>
      </c>
      <c r="D637">
        <v>0.13900000000000001</v>
      </c>
      <c r="E637" s="150">
        <f t="shared" si="56"/>
        <v>3.2876251697865413E-2</v>
      </c>
      <c r="F637">
        <v>0.68720000000000003</v>
      </c>
      <c r="G637" s="3">
        <f t="shared" si="54"/>
        <v>2.9054650413873664</v>
      </c>
      <c r="H637" s="150">
        <f t="shared" si="55"/>
        <v>2.4999999999999996</v>
      </c>
      <c r="J637" s="2">
        <f t="shared" si="57"/>
        <v>-2.3942549346480562E-3</v>
      </c>
      <c r="K637">
        <v>23475</v>
      </c>
      <c r="L637">
        <v>22866</v>
      </c>
      <c r="N637">
        <v>3.32</v>
      </c>
      <c r="O637">
        <v>5.46</v>
      </c>
      <c r="P637">
        <v>4.6399999999999997</v>
      </c>
      <c r="Q637">
        <f t="shared" si="58"/>
        <v>0.82000000000000028</v>
      </c>
      <c r="R637">
        <f t="shared" si="59"/>
        <v>2.4999999999999996</v>
      </c>
    </row>
    <row r="638" spans="1:18">
      <c r="A638" s="1">
        <v>41430</v>
      </c>
      <c r="B638">
        <v>4.5999999999999996</v>
      </c>
      <c r="C638">
        <v>502.66</v>
      </c>
      <c r="D638">
        <v>0.14000000000000001</v>
      </c>
      <c r="E638" s="150">
        <f t="shared" si="56"/>
        <v>3.378727141498878E-2</v>
      </c>
      <c r="F638">
        <v>0.68620000000000003</v>
      </c>
      <c r="G638" s="3">
        <f t="shared" si="54"/>
        <v>2.8433192731089298</v>
      </c>
      <c r="H638" s="150">
        <f t="shared" si="55"/>
        <v>2.3899999999999992</v>
      </c>
      <c r="J638" s="2">
        <f t="shared" si="57"/>
        <v>4.1066182146992439E-3</v>
      </c>
      <c r="K638">
        <v>23463</v>
      </c>
      <c r="L638">
        <v>22867</v>
      </c>
      <c r="N638">
        <v>3.27</v>
      </c>
      <c r="O638">
        <v>5.48</v>
      </c>
      <c r="P638">
        <v>4.5999999999999996</v>
      </c>
      <c r="Q638">
        <f t="shared" si="58"/>
        <v>0.88000000000000078</v>
      </c>
      <c r="R638">
        <f t="shared" si="59"/>
        <v>2.3899999999999992</v>
      </c>
    </row>
    <row r="639" spans="1:18">
      <c r="A639" s="1">
        <v>41431</v>
      </c>
      <c r="B639">
        <v>4.6100000000000003</v>
      </c>
      <c r="C639">
        <v>504.7</v>
      </c>
      <c r="D639">
        <v>0.13900000000000001</v>
      </c>
      <c r="E639" s="150">
        <f t="shared" si="56"/>
        <v>3.4004681289608291E-2</v>
      </c>
      <c r="F639">
        <v>0.68520000000000003</v>
      </c>
      <c r="G639" s="3">
        <f t="shared" si="54"/>
        <v>2.8008731853371573</v>
      </c>
      <c r="H639" s="150">
        <f t="shared" si="55"/>
        <v>2.37</v>
      </c>
      <c r="J639" s="2">
        <f t="shared" si="57"/>
        <v>4.050196133843509E-3</v>
      </c>
      <c r="K639">
        <v>23450</v>
      </c>
      <c r="L639">
        <v>22863</v>
      </c>
      <c r="N639">
        <v>3.21</v>
      </c>
      <c r="O639">
        <v>5.45</v>
      </c>
      <c r="P639">
        <v>4.6100000000000003</v>
      </c>
      <c r="Q639">
        <f t="shared" si="58"/>
        <v>0.83999999999999986</v>
      </c>
      <c r="R639">
        <f t="shared" si="59"/>
        <v>2.37</v>
      </c>
    </row>
    <row r="640" spans="1:18">
      <c r="A640" s="1">
        <v>41432</v>
      </c>
      <c r="B640">
        <v>4.5650000000000004</v>
      </c>
      <c r="C640">
        <v>501.62</v>
      </c>
      <c r="D640">
        <v>0.14099999999999999</v>
      </c>
      <c r="E640" s="150">
        <f t="shared" si="56"/>
        <v>3.4494110969439613E-2</v>
      </c>
      <c r="F640">
        <v>0.68520000000000003</v>
      </c>
      <c r="G640" s="3">
        <f t="shared" si="54"/>
        <v>2.8008607059215236</v>
      </c>
      <c r="H640" s="150">
        <f t="shared" si="55"/>
        <v>2.2850000000000001</v>
      </c>
      <c r="J640" s="2">
        <f t="shared" si="57"/>
        <v>-6.1213324140956139E-3</v>
      </c>
      <c r="K640">
        <v>23530</v>
      </c>
      <c r="L640">
        <v>22941</v>
      </c>
      <c r="N640">
        <v>3.17</v>
      </c>
      <c r="O640">
        <v>5.45</v>
      </c>
      <c r="P640">
        <v>4.5650000000000004</v>
      </c>
      <c r="Q640">
        <f t="shared" si="58"/>
        <v>0.88499999999999979</v>
      </c>
      <c r="R640">
        <f t="shared" si="59"/>
        <v>2.2850000000000001</v>
      </c>
    </row>
    <row r="641" spans="1:18">
      <c r="A641" s="1">
        <v>41435</v>
      </c>
      <c r="B641">
        <v>4.59</v>
      </c>
      <c r="C641">
        <v>502.83</v>
      </c>
      <c r="D641">
        <v>0.13800000000000001</v>
      </c>
      <c r="E641" s="150">
        <f t="shared" si="56"/>
        <v>3.5950522879419855E-2</v>
      </c>
      <c r="F641">
        <v>0.68320000000000003</v>
      </c>
      <c r="G641" s="3">
        <f t="shared" si="54"/>
        <v>2.6225376558840598</v>
      </c>
      <c r="H641" s="150">
        <f t="shared" si="55"/>
        <v>2.34</v>
      </c>
      <c r="J641" s="2">
        <f t="shared" si="57"/>
        <v>2.4092798751557984E-3</v>
      </c>
      <c r="K641">
        <v>23492.5</v>
      </c>
      <c r="L641">
        <v>22941</v>
      </c>
      <c r="N641">
        <v>3.2</v>
      </c>
      <c r="O641">
        <v>5.45</v>
      </c>
      <c r="P641">
        <v>4.59</v>
      </c>
      <c r="Q641">
        <f t="shared" si="58"/>
        <v>0.86000000000000032</v>
      </c>
      <c r="R641">
        <f t="shared" si="59"/>
        <v>2.34</v>
      </c>
    </row>
    <row r="642" spans="1:18">
      <c r="A642" s="1">
        <v>41436</v>
      </c>
      <c r="B642">
        <v>4.6050000000000004</v>
      </c>
      <c r="C642">
        <v>501.52</v>
      </c>
      <c r="D642">
        <v>0.14199999999999999</v>
      </c>
      <c r="E642" s="150">
        <f t="shared" si="56"/>
        <v>3.4969039364957342E-2</v>
      </c>
      <c r="F642">
        <v>0.68469999999999998</v>
      </c>
      <c r="G642" s="3">
        <f t="shared" si="54"/>
        <v>2.7803852140540091</v>
      </c>
      <c r="H642" s="150">
        <f t="shared" si="55"/>
        <v>2.2650000000000001</v>
      </c>
      <c r="J642" s="2">
        <f t="shared" si="57"/>
        <v>-2.6086538415637356E-3</v>
      </c>
      <c r="K642">
        <v>23538</v>
      </c>
      <c r="L642">
        <v>22953</v>
      </c>
      <c r="N642">
        <v>3.11</v>
      </c>
      <c r="O642">
        <v>5.45</v>
      </c>
      <c r="P642">
        <v>4.6050000000000004</v>
      </c>
      <c r="Q642">
        <f t="shared" si="58"/>
        <v>0.84499999999999975</v>
      </c>
      <c r="R642">
        <f t="shared" si="59"/>
        <v>2.2650000000000001</v>
      </c>
    </row>
    <row r="643" spans="1:18">
      <c r="A643" s="1">
        <v>41437</v>
      </c>
      <c r="B643">
        <v>4.6100000000000003</v>
      </c>
      <c r="C643">
        <v>499.05</v>
      </c>
      <c r="D643">
        <v>0.1434</v>
      </c>
      <c r="E643" s="150">
        <f t="shared" si="56"/>
        <v>3.6222537574692557E-2</v>
      </c>
      <c r="F643">
        <v>0.68320000000000003</v>
      </c>
      <c r="G643" s="3">
        <f t="shared" si="54"/>
        <v>2.7046939988116376</v>
      </c>
      <c r="H643" s="150">
        <f t="shared" si="55"/>
        <v>2.2400000000000002</v>
      </c>
      <c r="J643" s="2">
        <f t="shared" si="57"/>
        <v>-4.9371958331176106E-3</v>
      </c>
      <c r="K643">
        <v>23519</v>
      </c>
      <c r="L643">
        <v>22950</v>
      </c>
      <c r="N643">
        <v>3.08</v>
      </c>
      <c r="O643">
        <v>5.45</v>
      </c>
      <c r="P643">
        <v>4.6100000000000003</v>
      </c>
      <c r="Q643">
        <f t="shared" si="58"/>
        <v>0.83999999999999986</v>
      </c>
      <c r="R643">
        <f t="shared" si="59"/>
        <v>2.2400000000000002</v>
      </c>
    </row>
    <row r="644" spans="1:18">
      <c r="A644" s="1">
        <v>41438</v>
      </c>
      <c r="B644">
        <v>4.59</v>
      </c>
      <c r="C644">
        <v>495.13</v>
      </c>
      <c r="D644">
        <v>0.13</v>
      </c>
      <c r="E644" s="150">
        <f t="shared" si="56"/>
        <v>3.1402995384940811E-2</v>
      </c>
      <c r="F644">
        <v>0.67869999999999997</v>
      </c>
      <c r="G644" s="3">
        <f t="shared" si="54"/>
        <v>2.8096364349469303</v>
      </c>
      <c r="H644" s="150">
        <f t="shared" si="55"/>
        <v>2.2399999999999993</v>
      </c>
      <c r="J644" s="2">
        <f t="shared" si="57"/>
        <v>-7.8859367815190262E-3</v>
      </c>
      <c r="K644">
        <v>23538</v>
      </c>
      <c r="L644">
        <v>22947</v>
      </c>
      <c r="N644">
        <v>3.01</v>
      </c>
      <c r="O644">
        <v>5.36</v>
      </c>
      <c r="P644">
        <v>4.59</v>
      </c>
      <c r="Q644">
        <f t="shared" si="58"/>
        <v>0.77000000000000046</v>
      </c>
      <c r="R644">
        <f t="shared" si="59"/>
        <v>2.2399999999999993</v>
      </c>
    </row>
    <row r="645" spans="1:18">
      <c r="A645" s="1">
        <v>41439</v>
      </c>
      <c r="B645">
        <v>4.6399999999999997</v>
      </c>
      <c r="C645">
        <v>492.55</v>
      </c>
      <c r="D645">
        <v>0.127</v>
      </c>
      <c r="E645" s="150">
        <f t="shared" si="56"/>
        <v>3.2040001389486233E-2</v>
      </c>
      <c r="F645">
        <v>0.66910000000000003</v>
      </c>
      <c r="G645" s="3">
        <f t="shared" si="54"/>
        <v>2.6521752907253107</v>
      </c>
      <c r="H645" s="150">
        <f t="shared" si="55"/>
        <v>2.2899999999999991</v>
      </c>
      <c r="J645" s="2">
        <f t="shared" si="57"/>
        <v>-5.2243760493882402E-3</v>
      </c>
      <c r="K645">
        <v>23510</v>
      </c>
      <c r="L645">
        <v>22952</v>
      </c>
      <c r="N645">
        <v>3.01</v>
      </c>
      <c r="O645">
        <v>5.36</v>
      </c>
      <c r="P645">
        <v>4.6399999999999997</v>
      </c>
      <c r="Q645">
        <f t="shared" si="58"/>
        <v>0.72000000000000064</v>
      </c>
      <c r="R645">
        <f t="shared" si="59"/>
        <v>2.2899999999999991</v>
      </c>
    </row>
    <row r="646" spans="1:18">
      <c r="A646" s="1">
        <v>41442</v>
      </c>
      <c r="B646">
        <v>4.68</v>
      </c>
      <c r="C646">
        <v>494.59</v>
      </c>
      <c r="D646">
        <v>0.126</v>
      </c>
      <c r="E646" s="150">
        <f t="shared" si="56"/>
        <v>3.1624095937499923E-2</v>
      </c>
      <c r="F646">
        <v>0.66810000000000003</v>
      </c>
      <c r="G646" s="3">
        <f t="shared" ref="G646:G709" si="60">+(K646/L646-1)*36000/330</f>
        <v>2.661913250148551</v>
      </c>
      <c r="H646" s="150">
        <f t="shared" ref="H646:H709" si="61">+R646</f>
        <v>2.27</v>
      </c>
      <c r="J646" s="2">
        <f t="shared" si="57"/>
        <v>4.1331582229646342E-3</v>
      </c>
      <c r="K646">
        <v>23510</v>
      </c>
      <c r="L646">
        <v>22950</v>
      </c>
      <c r="N646">
        <v>2.97</v>
      </c>
      <c r="O646">
        <v>5.38</v>
      </c>
      <c r="P646">
        <v>4.68</v>
      </c>
      <c r="Q646">
        <f t="shared" si="58"/>
        <v>0.70000000000000018</v>
      </c>
      <c r="R646">
        <f t="shared" si="59"/>
        <v>2.27</v>
      </c>
    </row>
    <row r="647" spans="1:18">
      <c r="A647" s="1">
        <v>41443</v>
      </c>
      <c r="B647">
        <v>4.71</v>
      </c>
      <c r="C647">
        <v>499.91</v>
      </c>
      <c r="D647">
        <v>0.12989999999999999</v>
      </c>
      <c r="E647" s="150">
        <f t="shared" ref="E647:E710" si="62">+D647*F647/G647</f>
        <v>3.260293700223206E-2</v>
      </c>
      <c r="F647">
        <v>0.66810000000000003</v>
      </c>
      <c r="G647" s="3">
        <f t="shared" si="60"/>
        <v>2.661913250148551</v>
      </c>
      <c r="H647" s="150">
        <f t="shared" si="61"/>
        <v>2.3500000000000005</v>
      </c>
      <c r="J647" s="2">
        <f t="shared" ref="J647:J710" si="63">+LN(C647/C646)</f>
        <v>1.0698945695594885E-2</v>
      </c>
      <c r="K647">
        <v>23510</v>
      </c>
      <c r="L647">
        <v>22950</v>
      </c>
      <c r="N647">
        <v>2.99</v>
      </c>
      <c r="O647">
        <v>5.35</v>
      </c>
      <c r="P647">
        <v>4.71</v>
      </c>
      <c r="Q647">
        <f t="shared" ref="Q647:Q710" si="64">+O647-P647</f>
        <v>0.63999999999999968</v>
      </c>
      <c r="R647">
        <f t="shared" ref="R647:R710" si="65">+N647-Q647</f>
        <v>2.3500000000000005</v>
      </c>
    </row>
    <row r="648" spans="1:18">
      <c r="A648" s="1">
        <v>41444</v>
      </c>
      <c r="B648">
        <v>4.7300000000000004</v>
      </c>
      <c r="C648">
        <v>499.64</v>
      </c>
      <c r="D648">
        <v>0.14000000000000001</v>
      </c>
      <c r="E648" s="150">
        <f t="shared" si="62"/>
        <v>3.5137884374999914E-2</v>
      </c>
      <c r="F648">
        <v>0.66810000000000003</v>
      </c>
      <c r="G648" s="3">
        <f t="shared" si="60"/>
        <v>2.661913250148551</v>
      </c>
      <c r="H648" s="150">
        <f t="shared" si="61"/>
        <v>2.3600000000000008</v>
      </c>
      <c r="J648" s="2">
        <f t="shared" si="63"/>
        <v>-5.402431225390691E-4</v>
      </c>
      <c r="K648">
        <v>23510</v>
      </c>
      <c r="L648">
        <v>22950</v>
      </c>
      <c r="N648">
        <v>2.97</v>
      </c>
      <c r="O648">
        <v>5.34</v>
      </c>
      <c r="P648">
        <v>4.7300000000000004</v>
      </c>
      <c r="Q648">
        <f t="shared" si="64"/>
        <v>0.60999999999999943</v>
      </c>
      <c r="R648">
        <f t="shared" si="65"/>
        <v>2.3600000000000008</v>
      </c>
    </row>
    <row r="649" spans="1:18">
      <c r="A649" s="1">
        <v>41445</v>
      </c>
      <c r="B649">
        <v>4.8099999999999996</v>
      </c>
      <c r="C649">
        <v>514.08000000000004</v>
      </c>
      <c r="D649">
        <v>0.14599999999999999</v>
      </c>
      <c r="E649" s="150">
        <f t="shared" si="62"/>
        <v>3.7527080151256692E-2</v>
      </c>
      <c r="F649">
        <v>0.68045</v>
      </c>
      <c r="G649" s="3">
        <f t="shared" si="60"/>
        <v>2.6473069473984414</v>
      </c>
      <c r="H649" s="150">
        <f t="shared" si="61"/>
        <v>2.38</v>
      </c>
      <c r="J649" s="2">
        <f t="shared" si="63"/>
        <v>2.8491056269839995E-2</v>
      </c>
      <c r="K649">
        <v>23510</v>
      </c>
      <c r="L649">
        <v>22953</v>
      </c>
      <c r="N649">
        <v>2.96</v>
      </c>
      <c r="O649">
        <v>5.39</v>
      </c>
      <c r="P649">
        <v>4.8099999999999996</v>
      </c>
      <c r="Q649">
        <f t="shared" si="64"/>
        <v>0.58000000000000007</v>
      </c>
      <c r="R649">
        <f t="shared" si="65"/>
        <v>2.38</v>
      </c>
    </row>
    <row r="650" spans="1:18">
      <c r="A650" s="1">
        <v>41446</v>
      </c>
      <c r="B650">
        <v>4.82</v>
      </c>
      <c r="C650">
        <v>511.67</v>
      </c>
      <c r="D650">
        <v>0.16</v>
      </c>
      <c r="E650" s="150">
        <f t="shared" si="62"/>
        <v>4.0411435782073984E-2</v>
      </c>
      <c r="F650">
        <v>0.68294999999999995</v>
      </c>
      <c r="G650" s="3">
        <f t="shared" si="60"/>
        <v>2.7039870740863829</v>
      </c>
      <c r="H650" s="150">
        <f t="shared" si="61"/>
        <v>2.35</v>
      </c>
      <c r="J650" s="2">
        <f t="shared" si="63"/>
        <v>-4.6990093776003491E-3</v>
      </c>
      <c r="K650">
        <v>23525</v>
      </c>
      <c r="L650">
        <v>22956</v>
      </c>
      <c r="N650">
        <v>2.97</v>
      </c>
      <c r="O650">
        <v>5.44</v>
      </c>
      <c r="P650">
        <v>4.82</v>
      </c>
      <c r="Q650">
        <f t="shared" si="64"/>
        <v>0.62000000000000011</v>
      </c>
      <c r="R650">
        <f t="shared" si="65"/>
        <v>2.35</v>
      </c>
    </row>
    <row r="651" spans="1:18">
      <c r="A651" s="1">
        <v>41449</v>
      </c>
      <c r="B651">
        <v>4.84</v>
      </c>
      <c r="C651">
        <v>512.13</v>
      </c>
      <c r="D651">
        <v>0.18099999999999999</v>
      </c>
      <c r="E651" s="150">
        <f t="shared" si="62"/>
        <v>4.7909584372987341E-2</v>
      </c>
      <c r="F651">
        <v>0.70315000000000005</v>
      </c>
      <c r="G651" s="3">
        <f t="shared" si="60"/>
        <v>2.6564653328898045</v>
      </c>
      <c r="H651" s="150">
        <f t="shared" si="61"/>
        <v>2.3299999999999996</v>
      </c>
      <c r="J651" s="2">
        <f t="shared" si="63"/>
        <v>8.9861307082302532E-4</v>
      </c>
      <c r="K651">
        <v>23515</v>
      </c>
      <c r="L651">
        <v>22956</v>
      </c>
      <c r="N651">
        <v>2.93</v>
      </c>
      <c r="O651">
        <v>5.44</v>
      </c>
      <c r="P651">
        <v>4.84</v>
      </c>
      <c r="Q651">
        <f t="shared" si="64"/>
        <v>0.60000000000000053</v>
      </c>
      <c r="R651">
        <f t="shared" si="65"/>
        <v>2.3299999999999996</v>
      </c>
    </row>
    <row r="652" spans="1:18">
      <c r="A652" s="1">
        <v>41450</v>
      </c>
      <c r="B652">
        <v>4.82</v>
      </c>
      <c r="C652">
        <v>507.35</v>
      </c>
      <c r="D652">
        <v>0.182</v>
      </c>
      <c r="E652" s="150">
        <f t="shared" si="62"/>
        <v>4.7949384369791813E-2</v>
      </c>
      <c r="F652">
        <v>0.70115000000000005</v>
      </c>
      <c r="G652" s="3">
        <f t="shared" si="60"/>
        <v>2.6613334389417953</v>
      </c>
      <c r="H652" s="150">
        <f t="shared" si="61"/>
        <v>2.2600000000000002</v>
      </c>
      <c r="J652" s="2">
        <f t="shared" si="63"/>
        <v>-9.3773983356791844E-3</v>
      </c>
      <c r="K652">
        <v>23515</v>
      </c>
      <c r="L652">
        <v>22955</v>
      </c>
      <c r="N652">
        <v>2.9</v>
      </c>
      <c r="O652">
        <v>5.46</v>
      </c>
      <c r="P652">
        <v>4.82</v>
      </c>
      <c r="Q652">
        <f t="shared" si="64"/>
        <v>0.63999999999999968</v>
      </c>
      <c r="R652">
        <f t="shared" si="65"/>
        <v>2.2600000000000002</v>
      </c>
    </row>
    <row r="653" spans="1:18">
      <c r="A653" s="1">
        <v>41451</v>
      </c>
      <c r="B653">
        <v>4.7699999999999996</v>
      </c>
      <c r="C653">
        <v>505.69</v>
      </c>
      <c r="D653">
        <v>0.16800000000000001</v>
      </c>
      <c r="E653" s="150">
        <f t="shared" si="62"/>
        <v>4.4237517228699369E-2</v>
      </c>
      <c r="F653">
        <v>0.69764999999999999</v>
      </c>
      <c r="G653" s="3">
        <f t="shared" si="60"/>
        <v>2.6494524860893955</v>
      </c>
      <c r="H653" s="150">
        <f t="shared" si="61"/>
        <v>2.2399999999999993</v>
      </c>
      <c r="J653" s="2">
        <f t="shared" si="63"/>
        <v>-3.2772674045770771E-3</v>
      </c>
      <c r="K653">
        <v>23512.5</v>
      </c>
      <c r="L653">
        <v>22955</v>
      </c>
      <c r="N653">
        <v>2.92</v>
      </c>
      <c r="O653">
        <v>5.45</v>
      </c>
      <c r="P653">
        <v>4.7699999999999996</v>
      </c>
      <c r="Q653">
        <f t="shared" si="64"/>
        <v>0.6800000000000006</v>
      </c>
      <c r="R653">
        <f t="shared" si="65"/>
        <v>2.2399999999999993</v>
      </c>
    </row>
    <row r="654" spans="1:18">
      <c r="A654" s="1">
        <v>41452</v>
      </c>
      <c r="B654">
        <v>4.72</v>
      </c>
      <c r="C654">
        <v>504.25</v>
      </c>
      <c r="D654">
        <v>0.157</v>
      </c>
      <c r="E654" s="150">
        <f t="shared" si="62"/>
        <v>4.1861237431422081E-2</v>
      </c>
      <c r="F654">
        <v>0.69064999999999999</v>
      </c>
      <c r="G654" s="3">
        <f t="shared" si="60"/>
        <v>2.5902734045460449</v>
      </c>
      <c r="H654" s="150">
        <f t="shared" si="61"/>
        <v>2.1699999999999995</v>
      </c>
      <c r="J654" s="2">
        <f t="shared" si="63"/>
        <v>-2.8516564861937226E-3</v>
      </c>
      <c r="K654">
        <v>23498</v>
      </c>
      <c r="L654">
        <v>22953</v>
      </c>
      <c r="N654">
        <v>2.93</v>
      </c>
      <c r="O654">
        <v>5.48</v>
      </c>
      <c r="P654">
        <v>4.72</v>
      </c>
      <c r="Q654">
        <f t="shared" si="64"/>
        <v>0.76000000000000068</v>
      </c>
      <c r="R654">
        <f t="shared" si="65"/>
        <v>2.1699999999999995</v>
      </c>
    </row>
    <row r="655" spans="1:18">
      <c r="A655" s="1">
        <v>41453</v>
      </c>
      <c r="B655">
        <v>4.7</v>
      </c>
      <c r="C655">
        <v>508.42</v>
      </c>
      <c r="D655">
        <v>0.158</v>
      </c>
      <c r="E655" s="150">
        <f t="shared" si="62"/>
        <v>4.171626648787756E-2</v>
      </c>
      <c r="F655">
        <v>0.68564999999999998</v>
      </c>
      <c r="G655" s="3">
        <f t="shared" si="60"/>
        <v>2.5968934691574255</v>
      </c>
      <c r="H655" s="150">
        <f t="shared" si="61"/>
        <v>2.2000000000000006</v>
      </c>
      <c r="J655" s="2">
        <f t="shared" si="63"/>
        <v>8.2357008102841855E-3</v>
      </c>
      <c r="K655">
        <v>23504</v>
      </c>
      <c r="L655">
        <v>22957.5</v>
      </c>
      <c r="N655">
        <v>2.97</v>
      </c>
      <c r="O655">
        <v>5.47</v>
      </c>
      <c r="P655">
        <v>4.7</v>
      </c>
      <c r="Q655">
        <f t="shared" si="64"/>
        <v>0.76999999999999957</v>
      </c>
      <c r="R655">
        <f t="shared" si="65"/>
        <v>2.2000000000000006</v>
      </c>
    </row>
    <row r="656" spans="1:18">
      <c r="A656" s="1">
        <v>41456</v>
      </c>
      <c r="B656">
        <v>4.6900000000000004</v>
      </c>
      <c r="C656">
        <v>504.08</v>
      </c>
      <c r="D656">
        <v>0.153</v>
      </c>
      <c r="E656" s="150">
        <f t="shared" si="62"/>
        <v>4.0561437867700563E-2</v>
      </c>
      <c r="F656">
        <v>0.69015000000000004</v>
      </c>
      <c r="G656" s="3">
        <f t="shared" si="60"/>
        <v>2.6032841918576222</v>
      </c>
      <c r="H656" s="150">
        <f t="shared" si="61"/>
        <v>2.1900000000000008</v>
      </c>
      <c r="J656" s="2">
        <f t="shared" si="63"/>
        <v>-8.572892010805239E-3</v>
      </c>
      <c r="K656">
        <v>23512</v>
      </c>
      <c r="L656">
        <v>22964</v>
      </c>
      <c r="N656">
        <v>2.97</v>
      </c>
      <c r="O656">
        <v>5.47</v>
      </c>
      <c r="P656">
        <v>4.6900000000000004</v>
      </c>
      <c r="Q656">
        <f t="shared" si="64"/>
        <v>0.77999999999999936</v>
      </c>
      <c r="R656">
        <f t="shared" si="65"/>
        <v>2.1900000000000008</v>
      </c>
    </row>
    <row r="657" spans="1:18">
      <c r="A657" s="1">
        <v>41457</v>
      </c>
      <c r="B657">
        <v>4.67</v>
      </c>
      <c r="C657">
        <v>502.53</v>
      </c>
      <c r="D657">
        <v>0.153</v>
      </c>
      <c r="E657" s="150">
        <f t="shared" si="62"/>
        <v>3.9901321678217895E-2</v>
      </c>
      <c r="F657">
        <v>0.68815000000000004</v>
      </c>
      <c r="G657" s="3">
        <f t="shared" si="60"/>
        <v>2.6386832709222281</v>
      </c>
      <c r="H657" s="150">
        <f t="shared" si="61"/>
        <v>2.1500000000000004</v>
      </c>
      <c r="J657" s="2">
        <f t="shared" si="63"/>
        <v>-3.0796459900951732E-3</v>
      </c>
      <c r="K657">
        <v>23521.5</v>
      </c>
      <c r="L657">
        <v>22966</v>
      </c>
      <c r="N657">
        <v>2.95</v>
      </c>
      <c r="O657">
        <v>5.47</v>
      </c>
      <c r="P657">
        <v>4.67</v>
      </c>
      <c r="Q657">
        <f t="shared" si="64"/>
        <v>0.79999999999999982</v>
      </c>
      <c r="R657">
        <f t="shared" si="65"/>
        <v>2.1500000000000004</v>
      </c>
    </row>
    <row r="658" spans="1:18">
      <c r="A658" s="1">
        <v>41458</v>
      </c>
      <c r="B658">
        <v>4.7</v>
      </c>
      <c r="C658">
        <v>503.18</v>
      </c>
      <c r="D658">
        <v>0.161</v>
      </c>
      <c r="E658" s="150">
        <f t="shared" si="62"/>
        <v>4.1805217162499991E-2</v>
      </c>
      <c r="F658">
        <v>0.69064999999999999</v>
      </c>
      <c r="G658" s="3">
        <f t="shared" si="60"/>
        <v>2.65982711123777</v>
      </c>
      <c r="H658" s="150">
        <f t="shared" si="61"/>
        <v>2.17</v>
      </c>
      <c r="J658" s="2">
        <f t="shared" si="63"/>
        <v>1.292619324666602E-3</v>
      </c>
      <c r="K658">
        <v>23528</v>
      </c>
      <c r="L658">
        <v>22968</v>
      </c>
      <c r="N658">
        <v>2.91</v>
      </c>
      <c r="O658">
        <v>5.44</v>
      </c>
      <c r="P658">
        <v>4.7</v>
      </c>
      <c r="Q658">
        <f t="shared" si="64"/>
        <v>0.74000000000000021</v>
      </c>
      <c r="R658">
        <f t="shared" si="65"/>
        <v>2.17</v>
      </c>
    </row>
    <row r="659" spans="1:18">
      <c r="A659" s="1">
        <v>41459</v>
      </c>
      <c r="B659">
        <v>4.7</v>
      </c>
      <c r="C659">
        <v>502.55</v>
      </c>
      <c r="D659">
        <v>0.154</v>
      </c>
      <c r="E659" s="150">
        <f t="shared" si="62"/>
        <v>3.9131848998690988E-2</v>
      </c>
      <c r="F659">
        <v>0.69164999999999999</v>
      </c>
      <c r="G659" s="3">
        <f t="shared" si="60"/>
        <v>2.7219286265661262</v>
      </c>
      <c r="H659" s="150">
        <f t="shared" si="61"/>
        <v>2.1599999999999997</v>
      </c>
      <c r="J659" s="2">
        <f t="shared" si="63"/>
        <v>-1.2528214976225464E-3</v>
      </c>
      <c r="K659">
        <v>23538</v>
      </c>
      <c r="L659">
        <v>22965</v>
      </c>
      <c r="N659">
        <v>2.9</v>
      </c>
      <c r="O659">
        <v>5.44</v>
      </c>
      <c r="P659">
        <v>4.7</v>
      </c>
      <c r="Q659">
        <f t="shared" si="64"/>
        <v>0.74000000000000021</v>
      </c>
      <c r="R659">
        <f t="shared" si="65"/>
        <v>2.1599999999999997</v>
      </c>
    </row>
    <row r="660" spans="1:18">
      <c r="A660" s="1">
        <v>41460</v>
      </c>
      <c r="B660">
        <v>4.72</v>
      </c>
      <c r="C660">
        <v>508.07</v>
      </c>
      <c r="D660">
        <v>0.16900000000000001</v>
      </c>
      <c r="E660" s="150">
        <f t="shared" si="62"/>
        <v>4.2819216074389058E-2</v>
      </c>
      <c r="F660">
        <v>0.68964999999999999</v>
      </c>
      <c r="G660" s="3">
        <f t="shared" si="60"/>
        <v>2.7219286265661262</v>
      </c>
      <c r="H660" s="150">
        <f t="shared" si="61"/>
        <v>2.0399999999999991</v>
      </c>
      <c r="J660" s="2">
        <f t="shared" si="63"/>
        <v>1.0924095890426701E-2</v>
      </c>
      <c r="K660">
        <v>23538</v>
      </c>
      <c r="L660">
        <v>22965</v>
      </c>
      <c r="N660">
        <v>2.76</v>
      </c>
      <c r="O660">
        <v>5.44</v>
      </c>
      <c r="P660">
        <v>4.72</v>
      </c>
      <c r="Q660">
        <f t="shared" si="64"/>
        <v>0.72000000000000064</v>
      </c>
      <c r="R660">
        <f t="shared" si="65"/>
        <v>2.0399999999999991</v>
      </c>
    </row>
    <row r="661" spans="1:18">
      <c r="A661" s="1">
        <v>41463</v>
      </c>
      <c r="B661">
        <v>4.72</v>
      </c>
      <c r="C661">
        <v>507.23</v>
      </c>
      <c r="D661">
        <v>0.159</v>
      </c>
      <c r="E661" s="150">
        <f t="shared" si="62"/>
        <v>4.6711624441633084E-2</v>
      </c>
      <c r="F661">
        <v>0.69415000000000004</v>
      </c>
      <c r="G661" s="3">
        <f t="shared" si="60"/>
        <v>2.3627919456731563</v>
      </c>
      <c r="H661" s="150">
        <f t="shared" si="61"/>
        <v>1.9699999999999993</v>
      </c>
      <c r="J661" s="2">
        <f t="shared" si="63"/>
        <v>-1.6546837223647259E-3</v>
      </c>
      <c r="K661">
        <v>23538</v>
      </c>
      <c r="L661">
        <v>23039</v>
      </c>
      <c r="N661">
        <v>2.69</v>
      </c>
      <c r="O661">
        <v>5.44</v>
      </c>
      <c r="P661">
        <v>4.72</v>
      </c>
      <c r="Q661">
        <f t="shared" si="64"/>
        <v>0.72000000000000064</v>
      </c>
      <c r="R661">
        <f t="shared" si="65"/>
        <v>1.9699999999999993</v>
      </c>
    </row>
    <row r="662" spans="1:18">
      <c r="A662" s="1">
        <v>41464</v>
      </c>
      <c r="B662">
        <v>4.6900000000000004</v>
      </c>
      <c r="C662">
        <v>507.94</v>
      </c>
      <c r="D662">
        <v>0.159</v>
      </c>
      <c r="E662" s="150">
        <f t="shared" si="62"/>
        <v>4.2607559487385309E-2</v>
      </c>
      <c r="F662">
        <v>0.69164999999999999</v>
      </c>
      <c r="G662" s="3">
        <f t="shared" si="60"/>
        <v>2.5810525484934002</v>
      </c>
      <c r="H662" s="150">
        <f t="shared" si="61"/>
        <v>1.8400000000000007</v>
      </c>
      <c r="J662" s="2">
        <f t="shared" si="63"/>
        <v>1.3987807278875069E-3</v>
      </c>
      <c r="K662">
        <v>23580</v>
      </c>
      <c r="L662">
        <v>23035</v>
      </c>
      <c r="N662">
        <v>2.62</v>
      </c>
      <c r="O662">
        <v>5.47</v>
      </c>
      <c r="P662">
        <v>4.6900000000000004</v>
      </c>
      <c r="Q662">
        <f t="shared" si="64"/>
        <v>0.77999999999999936</v>
      </c>
      <c r="R662">
        <f t="shared" si="65"/>
        <v>1.8400000000000007</v>
      </c>
    </row>
    <row r="663" spans="1:18">
      <c r="A663" s="1">
        <v>41465</v>
      </c>
      <c r="B663">
        <v>4.66</v>
      </c>
      <c r="C663">
        <v>508.88</v>
      </c>
      <c r="D663">
        <v>0.156</v>
      </c>
      <c r="E663" s="150">
        <f t="shared" si="62"/>
        <v>4.1227325644404275E-2</v>
      </c>
      <c r="F663">
        <v>0.69364999999999999</v>
      </c>
      <c r="G663" s="3">
        <f t="shared" si="60"/>
        <v>2.6247009309634204</v>
      </c>
      <c r="H663" s="150">
        <f t="shared" si="61"/>
        <v>1.83</v>
      </c>
      <c r="J663" s="2">
        <f t="shared" si="63"/>
        <v>1.848902003850522E-3</v>
      </c>
      <c r="K663">
        <v>23580</v>
      </c>
      <c r="L663">
        <v>23026</v>
      </c>
      <c r="N663">
        <v>2.62</v>
      </c>
      <c r="O663">
        <v>5.45</v>
      </c>
      <c r="P663">
        <v>4.66</v>
      </c>
      <c r="Q663">
        <f t="shared" si="64"/>
        <v>0.79</v>
      </c>
      <c r="R663">
        <f t="shared" si="65"/>
        <v>1.83</v>
      </c>
    </row>
    <row r="664" spans="1:18">
      <c r="A664" s="1">
        <v>41466</v>
      </c>
      <c r="B664">
        <v>4.66</v>
      </c>
      <c r="C664">
        <v>505.57</v>
      </c>
      <c r="D664">
        <v>0.14899999999999999</v>
      </c>
      <c r="E664" s="150">
        <f t="shared" si="62"/>
        <v>4.0308315766527027E-2</v>
      </c>
      <c r="F664">
        <v>0.68835000000000002</v>
      </c>
      <c r="G664" s="3">
        <f t="shared" si="60"/>
        <v>2.5444910820404876</v>
      </c>
      <c r="H664" s="150">
        <f t="shared" si="61"/>
        <v>1.8399999999999999</v>
      </c>
      <c r="J664" s="2">
        <f t="shared" si="63"/>
        <v>-6.5257267413561804E-3</v>
      </c>
      <c r="K664">
        <v>23560</v>
      </c>
      <c r="L664">
        <v>23023</v>
      </c>
      <c r="N664">
        <v>2.62</v>
      </c>
      <c r="O664">
        <v>5.44</v>
      </c>
      <c r="P664">
        <v>4.66</v>
      </c>
      <c r="Q664">
        <f t="shared" si="64"/>
        <v>0.78000000000000025</v>
      </c>
      <c r="R664">
        <f t="shared" si="65"/>
        <v>1.8399999999999999</v>
      </c>
    </row>
    <row r="665" spans="1:18">
      <c r="A665" s="1">
        <v>41467</v>
      </c>
      <c r="B665">
        <v>4.66</v>
      </c>
      <c r="C665">
        <v>504.53</v>
      </c>
      <c r="D665">
        <v>0.1535</v>
      </c>
      <c r="E665" s="150">
        <f t="shared" si="62"/>
        <v>4.193407139426112E-2</v>
      </c>
      <c r="F665">
        <v>0.68584999999999996</v>
      </c>
      <c r="G665" s="3">
        <f t="shared" si="60"/>
        <v>2.5105593494651175</v>
      </c>
      <c r="H665" s="150">
        <f t="shared" si="61"/>
        <v>1.8499999999999996</v>
      </c>
      <c r="J665" s="2">
        <f t="shared" si="63"/>
        <v>-2.0592027868410311E-3</v>
      </c>
      <c r="K665">
        <v>23560</v>
      </c>
      <c r="L665">
        <v>23030</v>
      </c>
      <c r="N665">
        <v>2.63</v>
      </c>
      <c r="O665">
        <v>5.44</v>
      </c>
      <c r="P665">
        <v>4.66</v>
      </c>
      <c r="Q665">
        <f t="shared" si="64"/>
        <v>0.78000000000000025</v>
      </c>
      <c r="R665">
        <f t="shared" si="65"/>
        <v>1.8499999999999996</v>
      </c>
    </row>
    <row r="666" spans="1:18">
      <c r="A666" s="1">
        <v>41470</v>
      </c>
      <c r="B666">
        <v>4.66</v>
      </c>
      <c r="C666">
        <v>501.32</v>
      </c>
      <c r="D666">
        <v>0.14849999999999999</v>
      </c>
      <c r="E666" s="150">
        <f t="shared" si="62"/>
        <v>3.8553281735293966E-2</v>
      </c>
      <c r="F666">
        <v>0.68984999999999996</v>
      </c>
      <c r="G666" s="3">
        <f t="shared" si="60"/>
        <v>2.6571726293852134</v>
      </c>
      <c r="H666" s="150">
        <f t="shared" si="61"/>
        <v>1.8699999999999997</v>
      </c>
      <c r="J666" s="2">
        <f t="shared" si="63"/>
        <v>-6.3826830990301583E-3</v>
      </c>
      <c r="K666">
        <v>23593</v>
      </c>
      <c r="L666">
        <v>23032</v>
      </c>
      <c r="N666">
        <v>2.65</v>
      </c>
      <c r="O666">
        <v>5.44</v>
      </c>
      <c r="P666">
        <v>4.66</v>
      </c>
      <c r="Q666">
        <f t="shared" si="64"/>
        <v>0.78000000000000025</v>
      </c>
      <c r="R666">
        <f t="shared" si="65"/>
        <v>1.8699999999999997</v>
      </c>
    </row>
    <row r="667" spans="1:18">
      <c r="A667" s="1">
        <v>41471</v>
      </c>
      <c r="B667">
        <v>4.66</v>
      </c>
      <c r="C667">
        <v>501</v>
      </c>
      <c r="D667">
        <v>0.1429</v>
      </c>
      <c r="E667" s="150">
        <f t="shared" si="62"/>
        <v>3.6956368552810315E-2</v>
      </c>
      <c r="F667">
        <v>0.68718999999999997</v>
      </c>
      <c r="G667" s="3">
        <f t="shared" si="60"/>
        <v>2.6571726293852134</v>
      </c>
      <c r="H667" s="150">
        <f t="shared" si="61"/>
        <v>1.8699999999999997</v>
      </c>
      <c r="J667" s="2">
        <f t="shared" si="63"/>
        <v>-6.3851865845670499E-4</v>
      </c>
      <c r="K667">
        <v>23593</v>
      </c>
      <c r="L667">
        <v>23032</v>
      </c>
      <c r="N667">
        <v>2.65</v>
      </c>
      <c r="O667">
        <v>5.44</v>
      </c>
      <c r="P667">
        <v>4.66</v>
      </c>
      <c r="Q667">
        <f t="shared" si="64"/>
        <v>0.78000000000000025</v>
      </c>
      <c r="R667">
        <f t="shared" si="65"/>
        <v>1.8699999999999997</v>
      </c>
    </row>
    <row r="668" spans="1:18">
      <c r="A668" s="1">
        <v>41472</v>
      </c>
      <c r="B668">
        <v>4.5999999999999996</v>
      </c>
      <c r="C668">
        <v>497.93</v>
      </c>
      <c r="D668">
        <v>0.14000000000000001</v>
      </c>
      <c r="E668" s="150">
        <f t="shared" si="62"/>
        <v>3.6861259035448977E-2</v>
      </c>
      <c r="F668">
        <v>0.68418999999999996</v>
      </c>
      <c r="G668" s="3">
        <f t="shared" si="60"/>
        <v>2.5985710338294008</v>
      </c>
      <c r="H668" s="150">
        <f t="shared" si="61"/>
        <v>1.8299999999999992</v>
      </c>
      <c r="J668" s="2">
        <f t="shared" si="63"/>
        <v>-6.1465961890066487E-3</v>
      </c>
      <c r="K668">
        <v>23578.58</v>
      </c>
      <c r="L668">
        <v>23030</v>
      </c>
      <c r="N668">
        <v>2.67</v>
      </c>
      <c r="O668">
        <v>5.44</v>
      </c>
      <c r="P668">
        <v>4.5999999999999996</v>
      </c>
      <c r="Q668">
        <f t="shared" si="64"/>
        <v>0.84000000000000075</v>
      </c>
      <c r="R668">
        <f t="shared" si="65"/>
        <v>1.8299999999999992</v>
      </c>
    </row>
    <row r="669" spans="1:18">
      <c r="A669" s="1">
        <v>41473</v>
      </c>
      <c r="B669">
        <v>4.6399999999999997</v>
      </c>
      <c r="C669">
        <v>500.34</v>
      </c>
      <c r="D669">
        <v>0.14099999999999999</v>
      </c>
      <c r="E669" s="150">
        <f t="shared" si="62"/>
        <v>3.69450370614283E-2</v>
      </c>
      <c r="F669">
        <v>0.68093999999999999</v>
      </c>
      <c r="G669" s="3">
        <f t="shared" si="60"/>
        <v>2.5987939825411597</v>
      </c>
      <c r="H669" s="150">
        <f t="shared" si="61"/>
        <v>1.8599999999999994</v>
      </c>
      <c r="J669" s="2">
        <f t="shared" si="63"/>
        <v>4.8283624310908107E-3</v>
      </c>
      <c r="K669">
        <v>23584.77</v>
      </c>
      <c r="L669">
        <v>23036</v>
      </c>
      <c r="N669">
        <v>2.63</v>
      </c>
      <c r="O669">
        <v>5.41</v>
      </c>
      <c r="P669">
        <v>4.6399999999999997</v>
      </c>
      <c r="Q669">
        <f t="shared" si="64"/>
        <v>0.77000000000000046</v>
      </c>
      <c r="R669">
        <f t="shared" si="65"/>
        <v>1.8599999999999994</v>
      </c>
    </row>
    <row r="670" spans="1:18">
      <c r="A670" s="1">
        <v>41474</v>
      </c>
      <c r="B670">
        <v>4.66</v>
      </c>
      <c r="C670">
        <v>503.22</v>
      </c>
      <c r="D670">
        <v>0.14000000000000001</v>
      </c>
      <c r="E670" s="150">
        <f t="shared" si="62"/>
        <v>3.6179645433474281E-2</v>
      </c>
      <c r="F670">
        <v>0.68093999999999999</v>
      </c>
      <c r="G670" s="3">
        <f t="shared" si="60"/>
        <v>2.6349511958399932</v>
      </c>
      <c r="H670" s="150">
        <f t="shared" si="61"/>
        <v>1.8300000000000005</v>
      </c>
      <c r="J670" s="2">
        <f t="shared" si="63"/>
        <v>5.739582897426195E-3</v>
      </c>
      <c r="K670">
        <v>23598.55</v>
      </c>
      <c r="L670">
        <v>23042</v>
      </c>
      <c r="N670">
        <v>2.6</v>
      </c>
      <c r="O670">
        <v>5.43</v>
      </c>
      <c r="P670">
        <v>4.66</v>
      </c>
      <c r="Q670">
        <f t="shared" si="64"/>
        <v>0.76999999999999957</v>
      </c>
      <c r="R670">
        <f t="shared" si="65"/>
        <v>1.8300000000000005</v>
      </c>
    </row>
    <row r="671" spans="1:18">
      <c r="A671" s="1">
        <v>41477</v>
      </c>
      <c r="B671">
        <v>4.67</v>
      </c>
      <c r="C671">
        <v>503.87</v>
      </c>
      <c r="D671">
        <v>0.1414</v>
      </c>
      <c r="E671" s="150">
        <f t="shared" si="62"/>
        <v>3.644648652806437E-2</v>
      </c>
      <c r="F671">
        <v>0.68093999999999999</v>
      </c>
      <c r="G671" s="3">
        <f t="shared" si="60"/>
        <v>2.6418161302286047</v>
      </c>
      <c r="H671" s="150">
        <f t="shared" si="61"/>
        <v>1.9300000000000002</v>
      </c>
      <c r="J671" s="2">
        <f t="shared" si="63"/>
        <v>1.2908480677144328E-3</v>
      </c>
      <c r="K671">
        <v>23600</v>
      </c>
      <c r="L671">
        <v>23042</v>
      </c>
      <c r="N671">
        <v>2.69</v>
      </c>
      <c r="O671">
        <v>5.43</v>
      </c>
      <c r="P671">
        <v>4.67</v>
      </c>
      <c r="Q671">
        <f t="shared" si="64"/>
        <v>0.75999999999999979</v>
      </c>
      <c r="R671">
        <f t="shared" si="65"/>
        <v>1.9300000000000002</v>
      </c>
    </row>
    <row r="672" spans="1:18">
      <c r="A672" s="1">
        <v>41478</v>
      </c>
      <c r="B672">
        <v>4.67</v>
      </c>
      <c r="C672">
        <v>502.87</v>
      </c>
      <c r="D672">
        <v>0.14330000000000001</v>
      </c>
      <c r="E672" s="150">
        <f t="shared" si="62"/>
        <v>3.6740395494697882E-2</v>
      </c>
      <c r="F672">
        <v>0.67593999999999999</v>
      </c>
      <c r="G672" s="3">
        <f t="shared" si="60"/>
        <v>2.636395191063702</v>
      </c>
      <c r="H672" s="150">
        <f t="shared" si="61"/>
        <v>1.9400000000000004</v>
      </c>
      <c r="J672" s="2">
        <f t="shared" si="63"/>
        <v>-1.9866109003023728E-3</v>
      </c>
      <c r="K672">
        <v>23605</v>
      </c>
      <c r="L672">
        <v>23048</v>
      </c>
      <c r="N672">
        <v>2.74</v>
      </c>
      <c r="O672">
        <v>5.47</v>
      </c>
      <c r="P672">
        <v>4.67</v>
      </c>
      <c r="Q672">
        <f t="shared" si="64"/>
        <v>0.79999999999999982</v>
      </c>
      <c r="R672">
        <f t="shared" si="65"/>
        <v>1.9400000000000004</v>
      </c>
    </row>
    <row r="673" spans="1:18">
      <c r="A673" s="1">
        <v>41479</v>
      </c>
      <c r="B673">
        <v>4.68</v>
      </c>
      <c r="C673">
        <v>506.15</v>
      </c>
      <c r="D673">
        <v>0.14499999999999999</v>
      </c>
      <c r="E673" s="150">
        <f t="shared" si="62"/>
        <v>3.567871083333321E-2</v>
      </c>
      <c r="F673">
        <v>0.67544000000000004</v>
      </c>
      <c r="G673" s="3">
        <f t="shared" si="60"/>
        <v>2.7450207059751621</v>
      </c>
      <c r="H673" s="150">
        <f t="shared" si="61"/>
        <v>1.88</v>
      </c>
      <c r="J673" s="2">
        <f t="shared" si="63"/>
        <v>6.5013806529734125E-3</v>
      </c>
      <c r="K673">
        <v>23630</v>
      </c>
      <c r="L673">
        <v>23050</v>
      </c>
      <c r="N673">
        <v>2.74</v>
      </c>
      <c r="O673">
        <v>5.54</v>
      </c>
      <c r="P673">
        <v>4.68</v>
      </c>
      <c r="Q673">
        <f t="shared" si="64"/>
        <v>0.86000000000000032</v>
      </c>
      <c r="R673">
        <f t="shared" si="65"/>
        <v>1.88</v>
      </c>
    </row>
    <row r="674" spans="1:18">
      <c r="A674" s="1">
        <v>41480</v>
      </c>
      <c r="B674">
        <v>4.6550000000000002</v>
      </c>
      <c r="C674">
        <v>505.34</v>
      </c>
      <c r="D674">
        <v>0.14199999999999999</v>
      </c>
      <c r="E674" s="150">
        <f t="shared" si="62"/>
        <v>3.4781938106289351E-2</v>
      </c>
      <c r="F674">
        <v>0.67593999999999999</v>
      </c>
      <c r="G674" s="3">
        <f t="shared" si="60"/>
        <v>2.7595782531348947</v>
      </c>
      <c r="H674" s="150">
        <f t="shared" si="61"/>
        <v>1.9650000000000003</v>
      </c>
      <c r="J674" s="2">
        <f t="shared" si="63"/>
        <v>-1.6015979854379595E-3</v>
      </c>
      <c r="K674">
        <v>23630</v>
      </c>
      <c r="L674">
        <v>23047</v>
      </c>
      <c r="N674">
        <v>2.85</v>
      </c>
      <c r="O674">
        <v>5.54</v>
      </c>
      <c r="P674">
        <v>4.6550000000000002</v>
      </c>
      <c r="Q674">
        <f t="shared" si="64"/>
        <v>0.88499999999999979</v>
      </c>
      <c r="R674">
        <f t="shared" si="65"/>
        <v>1.9650000000000003</v>
      </c>
    </row>
    <row r="675" spans="1:18">
      <c r="A675" s="1">
        <v>41481</v>
      </c>
      <c r="B675">
        <v>4.6399999999999997</v>
      </c>
      <c r="C675">
        <v>507.61</v>
      </c>
      <c r="D675">
        <v>0.13800000000000001</v>
      </c>
      <c r="E675" s="150">
        <f t="shared" si="62"/>
        <v>3.4638822876719461E-2</v>
      </c>
      <c r="F675">
        <v>0.67369000000000001</v>
      </c>
      <c r="G675" s="3">
        <f t="shared" si="60"/>
        <v>2.6839601429552054</v>
      </c>
      <c r="H675" s="150">
        <f t="shared" si="61"/>
        <v>1.9100000000000001</v>
      </c>
      <c r="J675" s="2">
        <f t="shared" si="63"/>
        <v>4.481966138472078E-3</v>
      </c>
      <c r="K675">
        <v>23613</v>
      </c>
      <c r="L675">
        <v>23046</v>
      </c>
      <c r="N675">
        <v>2.87</v>
      </c>
      <c r="O675">
        <v>5.6</v>
      </c>
      <c r="P675">
        <v>4.6399999999999997</v>
      </c>
      <c r="Q675">
        <f t="shared" si="64"/>
        <v>0.96</v>
      </c>
      <c r="R675">
        <f t="shared" si="65"/>
        <v>1.9100000000000001</v>
      </c>
    </row>
    <row r="676" spans="1:18">
      <c r="A676" s="1">
        <v>41484</v>
      </c>
      <c r="B676">
        <v>4.63</v>
      </c>
      <c r="C676">
        <v>511.27</v>
      </c>
      <c r="D676">
        <v>0.13700000000000001</v>
      </c>
      <c r="E676" s="150">
        <f t="shared" si="62"/>
        <v>3.512354269540531E-2</v>
      </c>
      <c r="F676">
        <v>0.67318999999999996</v>
      </c>
      <c r="G676" s="3">
        <f t="shared" si="60"/>
        <v>2.6257895110354199</v>
      </c>
      <c r="H676" s="150">
        <f t="shared" si="61"/>
        <v>1.9300000000000002</v>
      </c>
      <c r="J676" s="2">
        <f t="shared" si="63"/>
        <v>7.1843901984581125E-3</v>
      </c>
      <c r="K676">
        <v>23613</v>
      </c>
      <c r="L676">
        <v>23058</v>
      </c>
      <c r="N676">
        <v>2.9</v>
      </c>
      <c r="O676">
        <v>5.6</v>
      </c>
      <c r="P676">
        <v>4.63</v>
      </c>
      <c r="Q676">
        <f t="shared" si="64"/>
        <v>0.96999999999999975</v>
      </c>
      <c r="R676">
        <f t="shared" si="65"/>
        <v>1.9300000000000002</v>
      </c>
    </row>
    <row r="677" spans="1:18">
      <c r="A677" s="1">
        <v>41485</v>
      </c>
      <c r="B677">
        <v>4.58</v>
      </c>
      <c r="C677">
        <v>515.29</v>
      </c>
      <c r="D677">
        <v>0.13850000000000001</v>
      </c>
      <c r="E677" s="150">
        <f t="shared" si="62"/>
        <v>3.4738524431790006E-2</v>
      </c>
      <c r="F677">
        <v>0.67318999999999996</v>
      </c>
      <c r="G677" s="3">
        <f t="shared" si="60"/>
        <v>2.6839601429552054</v>
      </c>
      <c r="H677" s="150">
        <f t="shared" si="61"/>
        <v>1.87</v>
      </c>
      <c r="J677" s="2">
        <f t="shared" si="63"/>
        <v>7.8320225784609607E-3</v>
      </c>
      <c r="K677">
        <v>23613</v>
      </c>
      <c r="L677">
        <v>23046</v>
      </c>
      <c r="N677">
        <v>2.88</v>
      </c>
      <c r="O677">
        <v>5.59</v>
      </c>
      <c r="P677">
        <v>4.58</v>
      </c>
      <c r="Q677">
        <f t="shared" si="64"/>
        <v>1.0099999999999998</v>
      </c>
      <c r="R677">
        <f t="shared" si="65"/>
        <v>1.87</v>
      </c>
    </row>
    <row r="678" spans="1:18">
      <c r="A678" s="1">
        <v>41486</v>
      </c>
      <c r="B678">
        <v>4.57</v>
      </c>
      <c r="C678">
        <v>513.57000000000005</v>
      </c>
      <c r="D678">
        <v>0.13800000000000001</v>
      </c>
      <c r="E678" s="150">
        <f t="shared" si="62"/>
        <v>3.4067996309949444E-2</v>
      </c>
      <c r="F678">
        <v>0.67318999999999996</v>
      </c>
      <c r="G678" s="3">
        <f t="shared" si="60"/>
        <v>2.7269058959264005</v>
      </c>
      <c r="H678" s="150">
        <f t="shared" si="61"/>
        <v>1.8900000000000006</v>
      </c>
      <c r="J678" s="2">
        <f t="shared" si="63"/>
        <v>-3.3435095199171451E-3</v>
      </c>
      <c r="K678">
        <v>23623.61</v>
      </c>
      <c r="L678">
        <v>23047.5</v>
      </c>
      <c r="N678">
        <v>2.88</v>
      </c>
      <c r="O678">
        <v>5.56</v>
      </c>
      <c r="P678">
        <v>4.57</v>
      </c>
      <c r="Q678">
        <f t="shared" si="64"/>
        <v>0.98999999999999932</v>
      </c>
      <c r="R678">
        <f t="shared" si="65"/>
        <v>1.8900000000000006</v>
      </c>
    </row>
    <row r="679" spans="1:18">
      <c r="A679" s="1">
        <v>41487</v>
      </c>
      <c r="B679">
        <v>4.5449999999999999</v>
      </c>
      <c r="C679">
        <v>515.39</v>
      </c>
      <c r="D679">
        <v>0.14019999999999999</v>
      </c>
      <c r="E679" s="150">
        <f t="shared" si="62"/>
        <v>3.3968268475363453E-2</v>
      </c>
      <c r="F679">
        <v>0.67318999999999996</v>
      </c>
      <c r="G679" s="3">
        <f t="shared" si="60"/>
        <v>2.7785118946658387</v>
      </c>
      <c r="H679" s="150">
        <f t="shared" si="61"/>
        <v>1.8849999999999998</v>
      </c>
      <c r="J679" s="2">
        <f t="shared" si="63"/>
        <v>3.5375561693405141E-3</v>
      </c>
      <c r="K679">
        <v>23634</v>
      </c>
      <c r="L679">
        <v>23047</v>
      </c>
      <c r="N679">
        <v>2.88</v>
      </c>
      <c r="O679">
        <v>5.54</v>
      </c>
      <c r="P679">
        <v>4.5449999999999999</v>
      </c>
      <c r="Q679">
        <f t="shared" si="64"/>
        <v>0.99500000000000011</v>
      </c>
      <c r="R679">
        <f t="shared" si="65"/>
        <v>1.8849999999999998</v>
      </c>
    </row>
    <row r="680" spans="1:18">
      <c r="A680" s="1">
        <v>41488</v>
      </c>
      <c r="B680">
        <v>4.51</v>
      </c>
      <c r="C680">
        <v>512.19000000000005</v>
      </c>
      <c r="D680">
        <v>0.13100000000000001</v>
      </c>
      <c r="E680" s="150">
        <f t="shared" si="62"/>
        <v>3.1464783637057465E-2</v>
      </c>
      <c r="F680">
        <v>0.67418999999999996</v>
      </c>
      <c r="G680" s="3">
        <f t="shared" si="60"/>
        <v>2.8069123569622434</v>
      </c>
      <c r="H680" s="150">
        <f t="shared" si="61"/>
        <v>1.8899999999999997</v>
      </c>
      <c r="J680" s="2">
        <f t="shared" si="63"/>
        <v>-6.228245672885149E-3</v>
      </c>
      <c r="K680">
        <v>23640</v>
      </c>
      <c r="L680">
        <v>23047</v>
      </c>
      <c r="N680">
        <v>2.84</v>
      </c>
      <c r="O680">
        <v>5.46</v>
      </c>
      <c r="P680">
        <v>4.51</v>
      </c>
      <c r="Q680">
        <f t="shared" si="64"/>
        <v>0.95000000000000018</v>
      </c>
      <c r="R680">
        <f t="shared" si="65"/>
        <v>1.8899999999999997</v>
      </c>
    </row>
    <row r="681" spans="1:18">
      <c r="A681" s="1">
        <v>41491</v>
      </c>
      <c r="B681">
        <v>4.54</v>
      </c>
      <c r="C681">
        <v>513.65</v>
      </c>
      <c r="D681">
        <v>0.13300000000000001</v>
      </c>
      <c r="E681" s="150">
        <f t="shared" si="62"/>
        <v>3.1721847361835649E-2</v>
      </c>
      <c r="F681">
        <v>0.66639000000000004</v>
      </c>
      <c r="G681" s="3">
        <f t="shared" si="60"/>
        <v>2.7939693735059721</v>
      </c>
      <c r="H681" s="150">
        <f t="shared" si="61"/>
        <v>1.9300000000000002</v>
      </c>
      <c r="J681" s="2">
        <f t="shared" si="63"/>
        <v>2.8464497110205766E-3</v>
      </c>
      <c r="K681">
        <v>23636.240000000002</v>
      </c>
      <c r="L681">
        <v>23046</v>
      </c>
      <c r="N681">
        <v>2.82</v>
      </c>
      <c r="O681">
        <v>5.43</v>
      </c>
      <c r="P681">
        <v>4.54</v>
      </c>
      <c r="Q681">
        <f t="shared" si="64"/>
        <v>0.88999999999999968</v>
      </c>
      <c r="R681">
        <f t="shared" si="65"/>
        <v>1.9300000000000002</v>
      </c>
    </row>
    <row r="682" spans="1:18">
      <c r="A682" s="1">
        <v>41492</v>
      </c>
      <c r="B682">
        <v>4.54</v>
      </c>
      <c r="C682">
        <v>514.76</v>
      </c>
      <c r="D682">
        <v>0.13300000000000001</v>
      </c>
      <c r="E682" s="150">
        <f t="shared" si="62"/>
        <v>3.1255081846153845E-2</v>
      </c>
      <c r="F682">
        <v>0.66539000000000004</v>
      </c>
      <c r="G682" s="3">
        <f t="shared" si="60"/>
        <v>2.8314393939393945</v>
      </c>
      <c r="H682" s="150">
        <f t="shared" si="61"/>
        <v>1.9200000000000004</v>
      </c>
      <c r="J682" s="2">
        <f t="shared" si="63"/>
        <v>2.1586729631913586E-3</v>
      </c>
      <c r="K682">
        <v>23638</v>
      </c>
      <c r="L682">
        <v>23040</v>
      </c>
      <c r="N682">
        <v>2.81</v>
      </c>
      <c r="O682">
        <v>5.43</v>
      </c>
      <c r="P682">
        <v>4.54</v>
      </c>
      <c r="Q682">
        <f t="shared" si="64"/>
        <v>0.88999999999999968</v>
      </c>
      <c r="R682">
        <f t="shared" si="65"/>
        <v>1.9200000000000004</v>
      </c>
    </row>
    <row r="683" spans="1:18">
      <c r="A683" s="1">
        <v>41493</v>
      </c>
      <c r="B683">
        <v>4.5599999999999996</v>
      </c>
      <c r="C683">
        <v>515.46</v>
      </c>
      <c r="D683">
        <v>0.13300000000000001</v>
      </c>
      <c r="E683" s="150">
        <f t="shared" si="62"/>
        <v>3.0943257819026012E-2</v>
      </c>
      <c r="F683">
        <v>0.66539000000000004</v>
      </c>
      <c r="G683" s="3">
        <f t="shared" si="60"/>
        <v>2.8599726156043639</v>
      </c>
      <c r="H683" s="150">
        <f t="shared" si="61"/>
        <v>1.94</v>
      </c>
      <c r="J683" s="2">
        <f t="shared" si="63"/>
        <v>1.3589332525560922E-3</v>
      </c>
      <c r="K683">
        <v>23643</v>
      </c>
      <c r="L683">
        <v>23039</v>
      </c>
      <c r="N683">
        <v>2.81</v>
      </c>
      <c r="O683">
        <v>5.43</v>
      </c>
      <c r="P683">
        <v>4.5599999999999996</v>
      </c>
      <c r="Q683">
        <f t="shared" si="64"/>
        <v>0.87000000000000011</v>
      </c>
      <c r="R683">
        <f t="shared" si="65"/>
        <v>1.94</v>
      </c>
    </row>
    <row r="684" spans="1:18">
      <c r="A684" s="1">
        <v>41494</v>
      </c>
      <c r="B684">
        <v>4.58</v>
      </c>
      <c r="C684">
        <v>508.4</v>
      </c>
      <c r="D684">
        <v>0.13200000000000001</v>
      </c>
      <c r="E684" s="150">
        <f t="shared" si="62"/>
        <v>2.8188658251519713E-2</v>
      </c>
      <c r="F684">
        <v>0.66488999999999998</v>
      </c>
      <c r="G684" s="3">
        <f t="shared" si="60"/>
        <v>3.1135032826639906</v>
      </c>
      <c r="H684" s="150">
        <f t="shared" si="61"/>
        <v>1.9500000000000002</v>
      </c>
      <c r="J684" s="2">
        <f t="shared" si="63"/>
        <v>-1.3791166562721311E-2</v>
      </c>
      <c r="K684">
        <v>23713</v>
      </c>
      <c r="L684">
        <v>23055</v>
      </c>
      <c r="N684">
        <v>2.8</v>
      </c>
      <c r="O684">
        <v>5.43</v>
      </c>
      <c r="P684">
        <v>4.58</v>
      </c>
      <c r="Q684">
        <f t="shared" si="64"/>
        <v>0.84999999999999964</v>
      </c>
      <c r="R684">
        <f t="shared" si="65"/>
        <v>1.9500000000000002</v>
      </c>
    </row>
    <row r="685" spans="1:18">
      <c r="A685" s="1">
        <v>41495</v>
      </c>
      <c r="B685">
        <v>4.5999999999999996</v>
      </c>
      <c r="C685">
        <v>506.91</v>
      </c>
      <c r="D685">
        <v>0.13200000000000001</v>
      </c>
      <c r="E685" s="150">
        <f t="shared" si="62"/>
        <v>3.1695498857580974E-2</v>
      </c>
      <c r="F685">
        <v>0.66488999999999998</v>
      </c>
      <c r="G685" s="3">
        <f t="shared" si="60"/>
        <v>2.7690203077213322</v>
      </c>
      <c r="H685" s="150">
        <f t="shared" si="61"/>
        <v>1.9299999999999997</v>
      </c>
      <c r="J685" s="2">
        <f t="shared" si="63"/>
        <v>-2.9350662746308004E-3</v>
      </c>
      <c r="K685">
        <v>23713</v>
      </c>
      <c r="L685">
        <v>23126</v>
      </c>
      <c r="N685">
        <v>2.76</v>
      </c>
      <c r="O685">
        <v>5.43</v>
      </c>
      <c r="P685">
        <v>4.5999999999999996</v>
      </c>
      <c r="Q685">
        <f t="shared" si="64"/>
        <v>0.83000000000000007</v>
      </c>
      <c r="R685">
        <f t="shared" si="65"/>
        <v>1.9299999999999997</v>
      </c>
    </row>
    <row r="686" spans="1:18">
      <c r="A686" s="1">
        <v>41498</v>
      </c>
      <c r="B686">
        <v>4.6100000000000003</v>
      </c>
      <c r="C686">
        <v>507.2</v>
      </c>
      <c r="D686">
        <v>0.13200000000000001</v>
      </c>
      <c r="E686" s="150">
        <f t="shared" si="62"/>
        <v>3.1918423905414488E-2</v>
      </c>
      <c r="F686">
        <v>0.66510000000000002</v>
      </c>
      <c r="G686" s="3">
        <f t="shared" si="60"/>
        <v>2.7505493460504855</v>
      </c>
      <c r="H686" s="150">
        <f t="shared" si="61"/>
        <v>1.9800000000000004</v>
      </c>
      <c r="J686" s="2">
        <f t="shared" si="63"/>
        <v>5.7193008234811737E-4</v>
      </c>
      <c r="K686">
        <v>23708.5</v>
      </c>
      <c r="L686">
        <v>23125.43</v>
      </c>
      <c r="N686">
        <v>2.8</v>
      </c>
      <c r="O686">
        <v>5.43</v>
      </c>
      <c r="P686">
        <v>4.6100000000000003</v>
      </c>
      <c r="Q686">
        <f t="shared" si="64"/>
        <v>0.8199999999999994</v>
      </c>
      <c r="R686">
        <f t="shared" si="65"/>
        <v>1.9800000000000004</v>
      </c>
    </row>
    <row r="687" spans="1:18">
      <c r="A687" s="1">
        <v>41499</v>
      </c>
      <c r="B687">
        <v>4.63</v>
      </c>
      <c r="C687">
        <v>510.51</v>
      </c>
      <c r="D687">
        <v>0.13800000000000001</v>
      </c>
      <c r="E687" s="150">
        <f t="shared" si="62"/>
        <v>3.2660873420168123E-2</v>
      </c>
      <c r="F687">
        <v>0.66459999999999997</v>
      </c>
      <c r="G687" s="3">
        <f t="shared" si="60"/>
        <v>2.8080939177629589</v>
      </c>
      <c r="H687" s="150">
        <f t="shared" si="61"/>
        <v>2.0100000000000002</v>
      </c>
      <c r="J687" s="2">
        <f t="shared" si="63"/>
        <v>6.5048229284388305E-3</v>
      </c>
      <c r="K687">
        <v>23710</v>
      </c>
      <c r="L687">
        <v>23115</v>
      </c>
      <c r="N687">
        <v>2.81</v>
      </c>
      <c r="O687">
        <v>5.43</v>
      </c>
      <c r="P687">
        <v>4.63</v>
      </c>
      <c r="Q687">
        <f t="shared" si="64"/>
        <v>0.79999999999999982</v>
      </c>
      <c r="R687">
        <f t="shared" si="65"/>
        <v>2.0100000000000002</v>
      </c>
    </row>
    <row r="688" spans="1:18">
      <c r="A688" s="1">
        <v>41500</v>
      </c>
      <c r="B688">
        <v>4.6900000000000004</v>
      </c>
      <c r="C688">
        <v>508.25</v>
      </c>
      <c r="D688">
        <v>0.13600000000000001</v>
      </c>
      <c r="E688" s="150">
        <f t="shared" si="62"/>
        <v>3.2008646664448186E-2</v>
      </c>
      <c r="F688">
        <v>0.66759999999999997</v>
      </c>
      <c r="G688" s="3">
        <f t="shared" si="60"/>
        <v>2.8365335451949587</v>
      </c>
      <c r="H688" s="150">
        <f t="shared" si="61"/>
        <v>2.0700000000000007</v>
      </c>
      <c r="J688" s="2">
        <f t="shared" si="63"/>
        <v>-4.4367735429989485E-3</v>
      </c>
      <c r="K688">
        <v>23715</v>
      </c>
      <c r="L688">
        <v>23114</v>
      </c>
      <c r="N688">
        <v>2.81</v>
      </c>
      <c r="O688">
        <v>5.43</v>
      </c>
      <c r="P688">
        <v>4.6900000000000004</v>
      </c>
      <c r="Q688">
        <f t="shared" si="64"/>
        <v>0.73999999999999932</v>
      </c>
      <c r="R688">
        <f t="shared" si="65"/>
        <v>2.0700000000000007</v>
      </c>
    </row>
    <row r="689" spans="1:18">
      <c r="A689" s="1">
        <v>41501</v>
      </c>
      <c r="B689">
        <v>4.6900000000000004</v>
      </c>
      <c r="C689">
        <v>510.97</v>
      </c>
      <c r="D689">
        <v>0.14099999999999999</v>
      </c>
      <c r="E689" s="150">
        <f t="shared" si="62"/>
        <v>3.3185435144758774E-2</v>
      </c>
      <c r="F689">
        <v>0.66759999999999997</v>
      </c>
      <c r="G689" s="3">
        <f t="shared" si="60"/>
        <v>2.8365335451949587</v>
      </c>
      <c r="H689" s="150">
        <f t="shared" si="61"/>
        <v>2.0700000000000007</v>
      </c>
      <c r="J689" s="2">
        <f t="shared" si="63"/>
        <v>5.3374275569692785E-3</v>
      </c>
      <c r="K689">
        <v>23715</v>
      </c>
      <c r="L689">
        <v>23114</v>
      </c>
      <c r="N689">
        <v>2.81</v>
      </c>
      <c r="O689">
        <v>5.43</v>
      </c>
      <c r="P689">
        <v>4.6900000000000004</v>
      </c>
      <c r="Q689">
        <f t="shared" si="64"/>
        <v>0.73999999999999932</v>
      </c>
      <c r="R689">
        <f t="shared" si="65"/>
        <v>2.0700000000000007</v>
      </c>
    </row>
    <row r="690" spans="1:18">
      <c r="A690" s="1">
        <v>41502</v>
      </c>
      <c r="B690">
        <v>4.75</v>
      </c>
      <c r="C690">
        <v>512.74</v>
      </c>
      <c r="D690">
        <v>0.1396</v>
      </c>
      <c r="E690" s="150">
        <f t="shared" si="62"/>
        <v>3.319586956190488E-2</v>
      </c>
      <c r="F690">
        <v>0.66759999999999997</v>
      </c>
      <c r="G690" s="3">
        <f t="shared" si="60"/>
        <v>2.8074866310160327</v>
      </c>
      <c r="H690" s="150">
        <f t="shared" si="61"/>
        <v>2.14</v>
      </c>
      <c r="J690" s="2">
        <f t="shared" si="63"/>
        <v>3.4580140152662003E-3</v>
      </c>
      <c r="K690">
        <v>23715</v>
      </c>
      <c r="L690">
        <v>23120</v>
      </c>
      <c r="N690">
        <v>2.82</v>
      </c>
      <c r="O690">
        <v>5.43</v>
      </c>
      <c r="P690">
        <v>4.75</v>
      </c>
      <c r="Q690">
        <f t="shared" si="64"/>
        <v>0.67999999999999972</v>
      </c>
      <c r="R690">
        <f t="shared" si="65"/>
        <v>2.14</v>
      </c>
    </row>
    <row r="691" spans="1:18">
      <c r="A691" s="1">
        <v>41505</v>
      </c>
      <c r="B691">
        <v>4.79</v>
      </c>
      <c r="C691">
        <v>518.5</v>
      </c>
      <c r="D691">
        <v>0.14149999999999999</v>
      </c>
      <c r="E691" s="150">
        <f t="shared" si="62"/>
        <v>3.3319964878913769E-2</v>
      </c>
      <c r="F691">
        <v>0.66832000000000003</v>
      </c>
      <c r="G691" s="3">
        <f t="shared" si="60"/>
        <v>2.8381566530355506</v>
      </c>
      <c r="H691" s="150">
        <f t="shared" si="61"/>
        <v>2.1799999999999997</v>
      </c>
      <c r="J691" s="2">
        <f t="shared" si="63"/>
        <v>1.1171133588890488E-2</v>
      </c>
      <c r="K691">
        <v>23721.5</v>
      </c>
      <c r="L691">
        <v>23120</v>
      </c>
      <c r="N691">
        <v>2.83</v>
      </c>
      <c r="O691">
        <v>5.44</v>
      </c>
      <c r="P691">
        <v>4.79</v>
      </c>
      <c r="Q691">
        <f t="shared" si="64"/>
        <v>0.65000000000000036</v>
      </c>
      <c r="R691">
        <f t="shared" si="65"/>
        <v>2.1799999999999997</v>
      </c>
    </row>
    <row r="692" spans="1:18">
      <c r="A692" s="1">
        <v>41506</v>
      </c>
      <c r="B692">
        <v>4.75</v>
      </c>
      <c r="C692">
        <v>514.26</v>
      </c>
      <c r="D692">
        <v>0.13800000000000001</v>
      </c>
      <c r="E692" s="150">
        <f t="shared" si="62"/>
        <v>3.2355788192371449E-2</v>
      </c>
      <c r="F692">
        <v>0.66710000000000003</v>
      </c>
      <c r="G692" s="3">
        <f t="shared" si="60"/>
        <v>2.8452343504246644</v>
      </c>
      <c r="H692" s="150">
        <f t="shared" si="61"/>
        <v>2.14</v>
      </c>
      <c r="J692" s="2">
        <f t="shared" si="63"/>
        <v>-8.2110535307356632E-3</v>
      </c>
      <c r="K692">
        <v>23723</v>
      </c>
      <c r="L692">
        <v>23120</v>
      </c>
      <c r="N692">
        <v>2.82</v>
      </c>
      <c r="O692">
        <v>5.43</v>
      </c>
      <c r="P692">
        <v>4.75</v>
      </c>
      <c r="Q692">
        <f t="shared" si="64"/>
        <v>0.67999999999999972</v>
      </c>
      <c r="R692">
        <f t="shared" si="65"/>
        <v>2.14</v>
      </c>
    </row>
    <row r="693" spans="1:18">
      <c r="A693" s="1">
        <v>41507</v>
      </c>
      <c r="B693">
        <v>4.7699999999999996</v>
      </c>
      <c r="C693">
        <v>515.07000000000005</v>
      </c>
      <c r="D693">
        <v>0.15</v>
      </c>
      <c r="E693" s="150">
        <f t="shared" si="62"/>
        <v>3.5345000751252111E-2</v>
      </c>
      <c r="F693">
        <v>0.66610000000000003</v>
      </c>
      <c r="G693" s="3">
        <f t="shared" si="60"/>
        <v>2.8268495650395615</v>
      </c>
      <c r="H693" s="150">
        <f t="shared" si="61"/>
        <v>2.1599999999999997</v>
      </c>
      <c r="J693" s="2">
        <f t="shared" si="63"/>
        <v>1.5738396183841135E-3</v>
      </c>
      <c r="K693">
        <v>23715</v>
      </c>
      <c r="L693">
        <v>23116</v>
      </c>
      <c r="N693">
        <v>2.82</v>
      </c>
      <c r="O693">
        <v>5.43</v>
      </c>
      <c r="P693">
        <v>4.7699999999999996</v>
      </c>
      <c r="Q693">
        <f t="shared" si="64"/>
        <v>0.66000000000000014</v>
      </c>
      <c r="R693">
        <f t="shared" si="65"/>
        <v>2.1599999999999997</v>
      </c>
    </row>
    <row r="694" spans="1:18">
      <c r="A694" s="1">
        <v>41508</v>
      </c>
      <c r="B694">
        <v>4.7699999999999996</v>
      </c>
      <c r="C694">
        <v>512.17999999999995</v>
      </c>
      <c r="D694">
        <v>0.161</v>
      </c>
      <c r="E694" s="150">
        <f t="shared" si="62"/>
        <v>3.8783903563203673E-2</v>
      </c>
      <c r="F694">
        <v>0.67310000000000003</v>
      </c>
      <c r="G694" s="3">
        <f t="shared" si="60"/>
        <v>2.7941772241517091</v>
      </c>
      <c r="H694" s="150">
        <f t="shared" si="61"/>
        <v>2.1599999999999997</v>
      </c>
      <c r="J694" s="2">
        <f t="shared" si="63"/>
        <v>-5.6266880013383057E-3</v>
      </c>
      <c r="K694">
        <v>23705</v>
      </c>
      <c r="L694">
        <v>23113</v>
      </c>
      <c r="N694">
        <v>2.82</v>
      </c>
      <c r="O694">
        <v>5.43</v>
      </c>
      <c r="P694">
        <v>4.7699999999999996</v>
      </c>
      <c r="Q694">
        <f t="shared" si="64"/>
        <v>0.66000000000000014</v>
      </c>
      <c r="R694">
        <f t="shared" si="65"/>
        <v>2.1599999999999997</v>
      </c>
    </row>
    <row r="695" spans="1:18">
      <c r="A695" s="1">
        <v>41509</v>
      </c>
      <c r="B695">
        <v>4.75</v>
      </c>
      <c r="C695">
        <v>510.29</v>
      </c>
      <c r="D695">
        <v>0.1515</v>
      </c>
      <c r="E695" s="150">
        <f t="shared" si="62"/>
        <v>3.6630962100506599E-2</v>
      </c>
      <c r="F695">
        <v>0.67559999999999998</v>
      </c>
      <c r="G695" s="3">
        <f t="shared" si="60"/>
        <v>2.7941772241517091</v>
      </c>
      <c r="H695" s="150">
        <f t="shared" si="61"/>
        <v>2.1500000000000004</v>
      </c>
      <c r="J695" s="2">
        <f t="shared" si="63"/>
        <v>-3.6969341938691623E-3</v>
      </c>
      <c r="K695">
        <v>23705</v>
      </c>
      <c r="L695">
        <v>23113</v>
      </c>
      <c r="N695">
        <v>2.83</v>
      </c>
      <c r="O695">
        <v>5.43</v>
      </c>
      <c r="P695">
        <v>4.75</v>
      </c>
      <c r="Q695">
        <f t="shared" si="64"/>
        <v>0.67999999999999972</v>
      </c>
      <c r="R695">
        <f t="shared" si="65"/>
        <v>2.1500000000000004</v>
      </c>
    </row>
    <row r="696" spans="1:18">
      <c r="A696" s="1">
        <v>41512</v>
      </c>
      <c r="B696">
        <v>4.72</v>
      </c>
      <c r="C696">
        <v>512.73</v>
      </c>
      <c r="D696">
        <v>0.14899999999999999</v>
      </c>
      <c r="E696" s="150">
        <f t="shared" si="62"/>
        <v>3.6214687286926915E-2</v>
      </c>
      <c r="F696">
        <v>0.67559999999999998</v>
      </c>
      <c r="G696" s="3">
        <f t="shared" si="60"/>
        <v>2.7796567509320638</v>
      </c>
      <c r="H696" s="150">
        <f t="shared" si="61"/>
        <v>2.13</v>
      </c>
      <c r="J696" s="2">
        <f t="shared" si="63"/>
        <v>4.7701992665007712E-3</v>
      </c>
      <c r="K696">
        <v>23705</v>
      </c>
      <c r="L696">
        <v>23116</v>
      </c>
      <c r="N696">
        <v>2.84</v>
      </c>
      <c r="O696">
        <v>5.43</v>
      </c>
      <c r="P696">
        <v>4.72</v>
      </c>
      <c r="Q696">
        <f t="shared" si="64"/>
        <v>0.71</v>
      </c>
      <c r="R696">
        <f t="shared" si="65"/>
        <v>2.13</v>
      </c>
    </row>
    <row r="697" spans="1:18">
      <c r="A697" s="1">
        <v>41513</v>
      </c>
      <c r="B697">
        <v>4.7300000000000004</v>
      </c>
      <c r="C697">
        <v>514.54</v>
      </c>
      <c r="D697">
        <v>0.14699999999999999</v>
      </c>
      <c r="E697" s="150">
        <f t="shared" si="62"/>
        <v>3.4916979800335562E-2</v>
      </c>
      <c r="F697">
        <v>0.66810000000000003</v>
      </c>
      <c r="G697" s="3">
        <f t="shared" si="60"/>
        <v>2.8126917208073126</v>
      </c>
      <c r="H697" s="150">
        <f t="shared" si="61"/>
        <v>2.1300000000000008</v>
      </c>
      <c r="J697" s="2">
        <f t="shared" si="63"/>
        <v>3.5239068074326137E-3</v>
      </c>
      <c r="K697">
        <v>23712</v>
      </c>
      <c r="L697">
        <v>23116</v>
      </c>
      <c r="N697">
        <v>2.83</v>
      </c>
      <c r="O697">
        <v>5.43</v>
      </c>
      <c r="P697">
        <v>4.7300000000000004</v>
      </c>
      <c r="Q697">
        <f t="shared" si="64"/>
        <v>0.69999999999999929</v>
      </c>
      <c r="R697">
        <f t="shared" si="65"/>
        <v>2.1300000000000008</v>
      </c>
    </row>
    <row r="698" spans="1:18">
      <c r="A698" s="1">
        <v>41514</v>
      </c>
      <c r="B698">
        <v>4.75</v>
      </c>
      <c r="C698">
        <v>512.74</v>
      </c>
      <c r="D698">
        <v>0.151</v>
      </c>
      <c r="E698" s="150">
        <f t="shared" si="62"/>
        <v>3.5837158180089396E-2</v>
      </c>
      <c r="F698">
        <v>0.66759999999999997</v>
      </c>
      <c r="G698" s="3">
        <f t="shared" si="60"/>
        <v>2.8129350963996704</v>
      </c>
      <c r="H698" s="150">
        <f t="shared" si="61"/>
        <v>2.1299999999999994</v>
      </c>
      <c r="J698" s="2">
        <f t="shared" si="63"/>
        <v>-3.5044035552648269E-3</v>
      </c>
      <c r="K698">
        <v>23710</v>
      </c>
      <c r="L698">
        <v>23114</v>
      </c>
      <c r="N698">
        <v>2.82</v>
      </c>
      <c r="O698">
        <v>5.44</v>
      </c>
      <c r="P698">
        <v>4.75</v>
      </c>
      <c r="Q698">
        <f t="shared" si="64"/>
        <v>0.69000000000000039</v>
      </c>
      <c r="R698">
        <f t="shared" si="65"/>
        <v>2.1299999999999994</v>
      </c>
    </row>
    <row r="699" spans="1:18">
      <c r="A699" s="1">
        <v>41515</v>
      </c>
      <c r="B699">
        <v>4.79</v>
      </c>
      <c r="C699">
        <v>510.47</v>
      </c>
      <c r="D699">
        <v>0.152</v>
      </c>
      <c r="E699" s="150">
        <f t="shared" si="62"/>
        <v>3.6109618470588294E-2</v>
      </c>
      <c r="F699">
        <v>0.66710000000000003</v>
      </c>
      <c r="G699" s="3">
        <f t="shared" si="60"/>
        <v>2.8080939177629589</v>
      </c>
      <c r="H699" s="150">
        <f t="shared" si="61"/>
        <v>2.1800000000000002</v>
      </c>
      <c r="J699" s="2">
        <f t="shared" si="63"/>
        <v>-4.4370241185241127E-3</v>
      </c>
      <c r="K699">
        <v>23710</v>
      </c>
      <c r="L699">
        <v>23115</v>
      </c>
      <c r="N699">
        <v>2.82</v>
      </c>
      <c r="O699">
        <v>5.43</v>
      </c>
      <c r="P699">
        <v>4.79</v>
      </c>
      <c r="Q699">
        <f t="shared" si="64"/>
        <v>0.63999999999999968</v>
      </c>
      <c r="R699">
        <f t="shared" si="65"/>
        <v>2.1800000000000002</v>
      </c>
    </row>
    <row r="700" spans="1:18">
      <c r="A700" s="1">
        <v>41516</v>
      </c>
      <c r="B700">
        <v>4.84</v>
      </c>
      <c r="C700">
        <v>510.2</v>
      </c>
      <c r="D700">
        <v>0.15049999999999999</v>
      </c>
      <c r="E700" s="150">
        <f t="shared" si="62"/>
        <v>3.5288092343905619E-2</v>
      </c>
      <c r="F700">
        <v>0.66710000000000003</v>
      </c>
      <c r="G700" s="3">
        <f t="shared" si="60"/>
        <v>2.8451112919777652</v>
      </c>
      <c r="H700" s="150">
        <f t="shared" si="61"/>
        <v>2.2200000000000002</v>
      </c>
      <c r="J700" s="2">
        <f t="shared" si="63"/>
        <v>-5.2906425445631777E-4</v>
      </c>
      <c r="K700">
        <v>23724</v>
      </c>
      <c r="L700">
        <v>23121</v>
      </c>
      <c r="N700">
        <v>2.81</v>
      </c>
      <c r="O700">
        <v>5.43</v>
      </c>
      <c r="P700">
        <v>4.84</v>
      </c>
      <c r="Q700">
        <f t="shared" si="64"/>
        <v>0.58999999999999986</v>
      </c>
      <c r="R700">
        <f t="shared" si="65"/>
        <v>2.2200000000000002</v>
      </c>
    </row>
    <row r="701" spans="1:18">
      <c r="A701" s="1">
        <v>41519</v>
      </c>
      <c r="B701">
        <v>4.87</v>
      </c>
      <c r="C701">
        <v>509.68</v>
      </c>
      <c r="D701">
        <v>0.1545</v>
      </c>
      <c r="E701" s="150">
        <f t="shared" si="62"/>
        <v>3.6280285516791196E-2</v>
      </c>
      <c r="F701">
        <v>0.66810000000000003</v>
      </c>
      <c r="G701" s="3">
        <f t="shared" si="60"/>
        <v>2.8451112919777652</v>
      </c>
      <c r="H701" s="150">
        <f t="shared" si="61"/>
        <v>2.2600000000000002</v>
      </c>
      <c r="J701" s="2">
        <f t="shared" si="63"/>
        <v>-1.0197278994782254E-3</v>
      </c>
      <c r="K701">
        <v>23724</v>
      </c>
      <c r="L701">
        <v>23121</v>
      </c>
      <c r="N701">
        <v>2.82</v>
      </c>
      <c r="O701">
        <v>5.43</v>
      </c>
      <c r="P701">
        <v>4.87</v>
      </c>
      <c r="Q701">
        <f t="shared" si="64"/>
        <v>0.55999999999999961</v>
      </c>
      <c r="R701">
        <f t="shared" si="65"/>
        <v>2.2600000000000002</v>
      </c>
    </row>
    <row r="702" spans="1:18">
      <c r="A702" s="1">
        <v>41520</v>
      </c>
      <c r="B702">
        <v>4.87</v>
      </c>
      <c r="C702">
        <v>510.1</v>
      </c>
      <c r="D702">
        <v>0.15509999999999999</v>
      </c>
      <c r="E702" s="150">
        <f t="shared" si="62"/>
        <v>3.6038406891516349E-2</v>
      </c>
      <c r="F702">
        <v>0.66910000000000003</v>
      </c>
      <c r="G702" s="3">
        <f t="shared" si="60"/>
        <v>2.8796336728311318</v>
      </c>
      <c r="H702" s="150">
        <f t="shared" si="61"/>
        <v>2.1999999999999997</v>
      </c>
      <c r="J702" s="2">
        <f t="shared" si="63"/>
        <v>8.2370712064812118E-4</v>
      </c>
      <c r="K702">
        <v>23719</v>
      </c>
      <c r="L702">
        <v>23109</v>
      </c>
      <c r="N702">
        <v>2.82</v>
      </c>
      <c r="O702">
        <v>5.49</v>
      </c>
      <c r="P702">
        <v>4.87</v>
      </c>
      <c r="Q702">
        <f t="shared" si="64"/>
        <v>0.62000000000000011</v>
      </c>
      <c r="R702">
        <f t="shared" si="65"/>
        <v>2.1999999999999997</v>
      </c>
    </row>
    <row r="703" spans="1:18">
      <c r="A703" s="1">
        <v>41521</v>
      </c>
      <c r="B703">
        <v>4.82</v>
      </c>
      <c r="C703">
        <v>509.09</v>
      </c>
      <c r="D703">
        <v>0.16400000000000001</v>
      </c>
      <c r="E703" s="150">
        <f t="shared" si="62"/>
        <v>3.7868125977161368E-2</v>
      </c>
      <c r="F703">
        <v>0.66810000000000003</v>
      </c>
      <c r="G703" s="3">
        <f t="shared" si="60"/>
        <v>2.8934201831398196</v>
      </c>
      <c r="H703" s="150">
        <f t="shared" si="61"/>
        <v>2.0500000000000003</v>
      </c>
      <c r="J703" s="2">
        <f t="shared" si="63"/>
        <v>-1.9819667198909623E-3</v>
      </c>
      <c r="K703">
        <v>23725</v>
      </c>
      <c r="L703">
        <v>23112</v>
      </c>
      <c r="N703">
        <v>2.82</v>
      </c>
      <c r="O703">
        <v>5.59</v>
      </c>
      <c r="P703">
        <v>4.82</v>
      </c>
      <c r="Q703">
        <f t="shared" si="64"/>
        <v>0.76999999999999957</v>
      </c>
      <c r="R703">
        <f t="shared" si="65"/>
        <v>2.0500000000000003</v>
      </c>
    </row>
    <row r="704" spans="1:18">
      <c r="A704" s="1">
        <v>41522</v>
      </c>
      <c r="B704">
        <v>4.8</v>
      </c>
      <c r="C704">
        <v>508.9</v>
      </c>
      <c r="D704">
        <v>0.17150000000000001</v>
      </c>
      <c r="E704" s="150">
        <f t="shared" si="62"/>
        <v>3.981476089062494E-2</v>
      </c>
      <c r="F704">
        <v>0.67510000000000003</v>
      </c>
      <c r="G704" s="3">
        <f t="shared" si="60"/>
        <v>2.9079579384655379</v>
      </c>
      <c r="H704" s="150">
        <f t="shared" si="61"/>
        <v>2.02</v>
      </c>
      <c r="J704" s="2">
        <f t="shared" si="63"/>
        <v>-3.7328461420298495E-4</v>
      </c>
      <c r="K704">
        <v>23725</v>
      </c>
      <c r="L704">
        <v>23109</v>
      </c>
      <c r="N704">
        <v>2.81</v>
      </c>
      <c r="O704">
        <v>5.59</v>
      </c>
      <c r="P704">
        <v>4.8</v>
      </c>
      <c r="Q704">
        <f t="shared" si="64"/>
        <v>0.79</v>
      </c>
      <c r="R704">
        <f t="shared" si="65"/>
        <v>2.02</v>
      </c>
    </row>
    <row r="705" spans="1:18">
      <c r="A705" s="1">
        <v>41523</v>
      </c>
      <c r="B705">
        <v>4.72</v>
      </c>
      <c r="C705">
        <v>507.1</v>
      </c>
      <c r="D705">
        <v>0.152</v>
      </c>
      <c r="E705" s="150">
        <f t="shared" si="62"/>
        <v>4.2370697722222045E-2</v>
      </c>
      <c r="F705">
        <v>0.67510000000000003</v>
      </c>
      <c r="G705" s="3">
        <f t="shared" si="60"/>
        <v>2.4218435266923084</v>
      </c>
      <c r="H705" s="150">
        <f t="shared" si="61"/>
        <v>1.98</v>
      </c>
      <c r="J705" s="2">
        <f t="shared" si="63"/>
        <v>-3.5433107938135523E-3</v>
      </c>
      <c r="K705">
        <v>23759</v>
      </c>
      <c r="L705">
        <v>23243</v>
      </c>
      <c r="N705">
        <v>2.81</v>
      </c>
      <c r="O705">
        <v>5.55</v>
      </c>
      <c r="P705">
        <v>4.72</v>
      </c>
      <c r="Q705">
        <f t="shared" si="64"/>
        <v>0.83000000000000007</v>
      </c>
      <c r="R705">
        <f t="shared" si="65"/>
        <v>1.98</v>
      </c>
    </row>
    <row r="706" spans="1:18">
      <c r="A706" s="1">
        <v>41526</v>
      </c>
      <c r="B706">
        <v>4.71</v>
      </c>
      <c r="C706">
        <v>507.97</v>
      </c>
      <c r="D706">
        <v>0.153</v>
      </c>
      <c r="E706" s="150">
        <f t="shared" si="62"/>
        <v>4.2008583682478277E-2</v>
      </c>
      <c r="F706">
        <v>0.66559999999999997</v>
      </c>
      <c r="G706" s="3">
        <f t="shared" si="60"/>
        <v>2.4241902742956789</v>
      </c>
      <c r="H706" s="150">
        <f t="shared" si="61"/>
        <v>1.96</v>
      </c>
      <c r="J706" s="2">
        <f t="shared" si="63"/>
        <v>1.7141679155760804E-3</v>
      </c>
      <c r="K706">
        <v>23759.5</v>
      </c>
      <c r="L706">
        <v>23243</v>
      </c>
      <c r="N706">
        <v>2.8</v>
      </c>
      <c r="O706">
        <v>5.55</v>
      </c>
      <c r="P706">
        <v>4.71</v>
      </c>
      <c r="Q706">
        <f t="shared" si="64"/>
        <v>0.83999999999999986</v>
      </c>
      <c r="R706">
        <f t="shared" si="65"/>
        <v>1.96</v>
      </c>
    </row>
    <row r="707" spans="1:18">
      <c r="A707" s="1">
        <v>41527</v>
      </c>
      <c r="B707">
        <v>4.74</v>
      </c>
      <c r="C707">
        <v>506.12</v>
      </c>
      <c r="D707">
        <v>0.156</v>
      </c>
      <c r="E707" s="150">
        <f t="shared" si="62"/>
        <v>4.3513364157480271E-2</v>
      </c>
      <c r="F707">
        <v>0.66559999999999997</v>
      </c>
      <c r="G707" s="3">
        <f t="shared" si="60"/>
        <v>2.3862462029875076</v>
      </c>
      <c r="H707" s="150">
        <f t="shared" si="61"/>
        <v>1.96</v>
      </c>
      <c r="J707" s="2">
        <f t="shared" si="63"/>
        <v>-3.6485953954866496E-3</v>
      </c>
      <c r="K707">
        <v>23732</v>
      </c>
      <c r="L707">
        <v>23224</v>
      </c>
      <c r="N707">
        <v>2.8</v>
      </c>
      <c r="O707">
        <v>5.58</v>
      </c>
      <c r="P707">
        <v>4.74</v>
      </c>
      <c r="Q707">
        <f t="shared" si="64"/>
        <v>0.83999999999999986</v>
      </c>
      <c r="R707">
        <f t="shared" si="65"/>
        <v>1.96</v>
      </c>
    </row>
    <row r="708" spans="1:18">
      <c r="A708" s="1">
        <v>41528</v>
      </c>
      <c r="B708">
        <v>4.74</v>
      </c>
      <c r="C708">
        <v>501.88</v>
      </c>
      <c r="D708">
        <v>0.15</v>
      </c>
      <c r="E708" s="150">
        <f t="shared" si="62"/>
        <v>4.2053087673267465E-2</v>
      </c>
      <c r="F708">
        <v>0.66510000000000002</v>
      </c>
      <c r="G708" s="3">
        <f t="shared" si="60"/>
        <v>2.3723585001683278</v>
      </c>
      <c r="H708" s="150">
        <f t="shared" si="61"/>
        <v>1.9700000000000002</v>
      </c>
      <c r="J708" s="2">
        <f t="shared" si="63"/>
        <v>-8.4127480295639549E-3</v>
      </c>
      <c r="K708">
        <v>23727</v>
      </c>
      <c r="L708">
        <v>23222</v>
      </c>
      <c r="N708">
        <v>2.81</v>
      </c>
      <c r="O708">
        <v>5.58</v>
      </c>
      <c r="P708">
        <v>4.74</v>
      </c>
      <c r="Q708">
        <f t="shared" si="64"/>
        <v>0.83999999999999986</v>
      </c>
      <c r="R708">
        <f t="shared" si="65"/>
        <v>1.9700000000000002</v>
      </c>
    </row>
    <row r="709" spans="1:18">
      <c r="A709" s="1">
        <v>41529</v>
      </c>
      <c r="B709">
        <v>4.7300000000000004</v>
      </c>
      <c r="C709">
        <v>501.56</v>
      </c>
      <c r="D709">
        <v>0.151</v>
      </c>
      <c r="E709" s="150">
        <f t="shared" si="62"/>
        <v>4.2216140455445444E-2</v>
      </c>
      <c r="F709">
        <v>0.66359999999999997</v>
      </c>
      <c r="G709" s="3">
        <f t="shared" si="60"/>
        <v>2.3735850534644212</v>
      </c>
      <c r="H709" s="150">
        <f t="shared" si="61"/>
        <v>1.9600000000000009</v>
      </c>
      <c r="J709" s="2">
        <f t="shared" si="63"/>
        <v>-6.3780596916184938E-4</v>
      </c>
      <c r="K709">
        <v>23715</v>
      </c>
      <c r="L709">
        <v>23210</v>
      </c>
      <c r="N709">
        <v>2.83</v>
      </c>
      <c r="O709">
        <v>5.6</v>
      </c>
      <c r="P709">
        <v>4.7300000000000004</v>
      </c>
      <c r="Q709">
        <f t="shared" si="64"/>
        <v>0.86999999999999922</v>
      </c>
      <c r="R709">
        <f t="shared" si="65"/>
        <v>1.9600000000000009</v>
      </c>
    </row>
    <row r="710" spans="1:18">
      <c r="A710" s="1">
        <v>41530</v>
      </c>
      <c r="B710">
        <v>4.7699999999999996</v>
      </c>
      <c r="C710">
        <v>505.77</v>
      </c>
      <c r="D710">
        <v>0.14649999999999999</v>
      </c>
      <c r="E710" s="150">
        <f t="shared" si="62"/>
        <v>4.6220808927374235E-2</v>
      </c>
      <c r="F710">
        <v>0.66359999999999997</v>
      </c>
      <c r="G710" s="3">
        <f t="shared" ref="G710:G773" si="66">+(K710/L710-1)*36000/330</f>
        <v>2.1033253691590645</v>
      </c>
      <c r="H710" s="150">
        <f t="shared" ref="H710:H773" si="67">+R710</f>
        <v>2.0399999999999996</v>
      </c>
      <c r="J710" s="2">
        <f t="shared" si="63"/>
        <v>8.3587791734823676E-3</v>
      </c>
      <c r="K710">
        <v>23657.5</v>
      </c>
      <c r="L710">
        <v>23210</v>
      </c>
      <c r="N710">
        <v>2.9</v>
      </c>
      <c r="O710">
        <v>5.63</v>
      </c>
      <c r="P710">
        <v>4.7699999999999996</v>
      </c>
      <c r="Q710">
        <f t="shared" si="64"/>
        <v>0.86000000000000032</v>
      </c>
      <c r="R710">
        <f t="shared" si="65"/>
        <v>2.0399999999999996</v>
      </c>
    </row>
    <row r="711" spans="1:18">
      <c r="A711" s="1">
        <v>41533</v>
      </c>
      <c r="B711">
        <v>4.76</v>
      </c>
      <c r="C711">
        <v>503.16</v>
      </c>
      <c r="D711">
        <v>0.14000000000000001</v>
      </c>
      <c r="E711" s="150">
        <f t="shared" ref="E711:E774" si="68">+D711*F711/G711</f>
        <v>4.2793266144578242E-2</v>
      </c>
      <c r="F711">
        <v>0.65610000000000002</v>
      </c>
      <c r="G711" s="3">
        <f t="shared" si="66"/>
        <v>2.146459204344644</v>
      </c>
      <c r="H711" s="150">
        <f t="shared" si="67"/>
        <v>2.1</v>
      </c>
      <c r="J711" s="2">
        <f t="shared" ref="J711:J774" si="69">+LN(C711/C710)</f>
        <v>-5.1738095251477921E-3</v>
      </c>
      <c r="K711">
        <v>23657.5</v>
      </c>
      <c r="L711">
        <v>23201</v>
      </c>
      <c r="N711">
        <v>2.94</v>
      </c>
      <c r="O711">
        <v>5.6</v>
      </c>
      <c r="P711">
        <v>4.76</v>
      </c>
      <c r="Q711">
        <f t="shared" ref="Q711:Q774" si="70">+O711-P711</f>
        <v>0.83999999999999986</v>
      </c>
      <c r="R711">
        <f t="shared" ref="R711:R774" si="71">+N711-Q711</f>
        <v>2.1</v>
      </c>
    </row>
    <row r="712" spans="1:18">
      <c r="A712" s="1">
        <v>41534</v>
      </c>
      <c r="B712">
        <v>4.76</v>
      </c>
      <c r="C712">
        <v>501.94</v>
      </c>
      <c r="D712">
        <v>0.13500000000000001</v>
      </c>
      <c r="E712" s="150">
        <f t="shared" si="68"/>
        <v>4.0981910963855353E-2</v>
      </c>
      <c r="F712">
        <v>0.65159999999999996</v>
      </c>
      <c r="G712" s="3">
        <f t="shared" si="66"/>
        <v>2.146459204344644</v>
      </c>
      <c r="H712" s="150">
        <f t="shared" si="67"/>
        <v>2.16</v>
      </c>
      <c r="J712" s="2">
        <f t="shared" si="69"/>
        <v>-2.4276203346060171E-3</v>
      </c>
      <c r="K712">
        <v>23657.5</v>
      </c>
      <c r="L712">
        <v>23201</v>
      </c>
      <c r="N712">
        <v>3</v>
      </c>
      <c r="O712">
        <v>5.6</v>
      </c>
      <c r="P712">
        <v>4.76</v>
      </c>
      <c r="Q712">
        <f t="shared" si="70"/>
        <v>0.83999999999999986</v>
      </c>
      <c r="R712">
        <f t="shared" si="71"/>
        <v>2.16</v>
      </c>
    </row>
    <row r="713" spans="1:18">
      <c r="A713" s="1">
        <v>41535</v>
      </c>
      <c r="B713">
        <v>4.76</v>
      </c>
      <c r="C713">
        <v>501.65</v>
      </c>
      <c r="D713">
        <v>0.127</v>
      </c>
      <c r="E713" s="150">
        <f t="shared" si="68"/>
        <v>3.8464602463855357E-2</v>
      </c>
      <c r="F713">
        <v>0.65010000000000001</v>
      </c>
      <c r="G713" s="3">
        <f t="shared" si="66"/>
        <v>2.146459204344644</v>
      </c>
      <c r="H713" s="150">
        <f t="shared" si="67"/>
        <v>2.16</v>
      </c>
      <c r="J713" s="2">
        <f t="shared" si="69"/>
        <v>-5.7792526444394403E-4</v>
      </c>
      <c r="K713">
        <v>23657.5</v>
      </c>
      <c r="L713">
        <v>23201</v>
      </c>
      <c r="N713">
        <v>3</v>
      </c>
      <c r="O713">
        <v>5.6</v>
      </c>
      <c r="P713">
        <v>4.76</v>
      </c>
      <c r="Q713">
        <f t="shared" si="70"/>
        <v>0.83999999999999986</v>
      </c>
      <c r="R713">
        <f t="shared" si="71"/>
        <v>2.16</v>
      </c>
    </row>
    <row r="714" spans="1:18">
      <c r="A714" s="1">
        <v>41536</v>
      </c>
      <c r="B714">
        <v>4.76</v>
      </c>
      <c r="C714">
        <v>496.16</v>
      </c>
      <c r="D714">
        <v>0.127</v>
      </c>
      <c r="E714" s="150">
        <f t="shared" si="68"/>
        <v>3.7784179562248929E-2</v>
      </c>
      <c r="F714">
        <v>0.63859999999999995</v>
      </c>
      <c r="G714" s="3">
        <f t="shared" si="66"/>
        <v>2.146459204344644</v>
      </c>
      <c r="H714" s="150">
        <f t="shared" si="67"/>
        <v>2.16</v>
      </c>
      <c r="J714" s="2">
        <f t="shared" si="69"/>
        <v>-1.1004210019482902E-2</v>
      </c>
      <c r="K714">
        <v>23657.5</v>
      </c>
      <c r="L714">
        <v>23201</v>
      </c>
      <c r="N714">
        <v>3</v>
      </c>
      <c r="O714">
        <v>5.6</v>
      </c>
      <c r="P714">
        <v>4.76</v>
      </c>
      <c r="Q714">
        <f t="shared" si="70"/>
        <v>0.83999999999999986</v>
      </c>
      <c r="R714">
        <f t="shared" si="71"/>
        <v>2.16</v>
      </c>
    </row>
    <row r="715" spans="1:18">
      <c r="A715" s="1">
        <v>41537</v>
      </c>
      <c r="B715">
        <v>4.76</v>
      </c>
      <c r="C715">
        <v>496.19</v>
      </c>
      <c r="D715">
        <v>0.13200000000000001</v>
      </c>
      <c r="E715" s="150">
        <f t="shared" si="68"/>
        <v>3.927174568674692E-2</v>
      </c>
      <c r="F715">
        <v>0.63859999999999995</v>
      </c>
      <c r="G715" s="3">
        <f t="shared" si="66"/>
        <v>2.146459204344644</v>
      </c>
      <c r="H715" s="150">
        <f t="shared" si="67"/>
        <v>2.16</v>
      </c>
      <c r="J715" s="2">
        <f t="shared" si="69"/>
        <v>6.0462538437218156E-5</v>
      </c>
      <c r="K715">
        <v>23657.5</v>
      </c>
      <c r="L715">
        <v>23201</v>
      </c>
      <c r="N715">
        <v>3</v>
      </c>
      <c r="O715">
        <v>5.6</v>
      </c>
      <c r="P715">
        <v>4.76</v>
      </c>
      <c r="Q715">
        <f t="shared" si="70"/>
        <v>0.83999999999999986</v>
      </c>
      <c r="R715">
        <f t="shared" si="71"/>
        <v>2.16</v>
      </c>
    </row>
    <row r="716" spans="1:18">
      <c r="A716" s="1">
        <v>41540</v>
      </c>
      <c r="B716">
        <v>4.72</v>
      </c>
      <c r="C716">
        <v>495.15</v>
      </c>
      <c r="D716">
        <v>0.13300000000000001</v>
      </c>
      <c r="E716" s="150">
        <f t="shared" si="68"/>
        <v>3.7547173659722106E-2</v>
      </c>
      <c r="F716">
        <v>0.63759999999999994</v>
      </c>
      <c r="G716" s="3">
        <f t="shared" si="66"/>
        <v>2.2585135373576244</v>
      </c>
      <c r="H716" s="150">
        <f t="shared" si="67"/>
        <v>2.1999999999999993</v>
      </c>
      <c r="J716" s="2">
        <f t="shared" si="69"/>
        <v>-2.0981709232645112E-3</v>
      </c>
      <c r="K716">
        <v>23665</v>
      </c>
      <c r="L716">
        <v>23185</v>
      </c>
      <c r="N716">
        <v>3.05</v>
      </c>
      <c r="O716">
        <v>5.57</v>
      </c>
      <c r="P716">
        <v>4.72</v>
      </c>
      <c r="Q716">
        <f t="shared" si="70"/>
        <v>0.85000000000000053</v>
      </c>
      <c r="R716">
        <f t="shared" si="71"/>
        <v>2.1999999999999993</v>
      </c>
    </row>
    <row r="717" spans="1:18">
      <c r="A717" s="1">
        <v>41541</v>
      </c>
      <c r="B717">
        <v>4.7300000000000004</v>
      </c>
      <c r="C717">
        <v>497.81</v>
      </c>
      <c r="D717">
        <v>0.13200000000000001</v>
      </c>
      <c r="E717" s="150">
        <f t="shared" si="68"/>
        <v>3.7285312619246766E-2</v>
      </c>
      <c r="F717">
        <v>0.6351</v>
      </c>
      <c r="G717" s="3">
        <f t="shared" si="66"/>
        <v>2.2484242215183978</v>
      </c>
      <c r="H717" s="150">
        <f t="shared" si="67"/>
        <v>2.2500000000000004</v>
      </c>
      <c r="J717" s="2">
        <f t="shared" si="69"/>
        <v>5.357731153322237E-3</v>
      </c>
      <c r="K717">
        <v>23670</v>
      </c>
      <c r="L717">
        <v>23192</v>
      </c>
      <c r="N717">
        <v>3.1</v>
      </c>
      <c r="O717">
        <v>5.58</v>
      </c>
      <c r="P717">
        <v>4.7300000000000004</v>
      </c>
      <c r="Q717">
        <f t="shared" si="70"/>
        <v>0.84999999999999964</v>
      </c>
      <c r="R717">
        <f t="shared" si="71"/>
        <v>2.2500000000000004</v>
      </c>
    </row>
    <row r="718" spans="1:18">
      <c r="A718" s="1">
        <v>41542</v>
      </c>
      <c r="B718">
        <v>4.75</v>
      </c>
      <c r="C718">
        <v>501.22</v>
      </c>
      <c r="D718">
        <v>0.129</v>
      </c>
      <c r="E718" s="150">
        <f t="shared" si="68"/>
        <v>3.7422356800646678E-2</v>
      </c>
      <c r="F718">
        <v>0.6331</v>
      </c>
      <c r="G718" s="3">
        <f t="shared" si="66"/>
        <v>2.1823825911089787</v>
      </c>
      <c r="H718" s="150">
        <f t="shared" si="67"/>
        <v>2.35</v>
      </c>
      <c r="J718" s="2">
        <f t="shared" si="69"/>
        <v>6.8266483349752726E-3</v>
      </c>
      <c r="K718">
        <v>23658</v>
      </c>
      <c r="L718">
        <v>23194</v>
      </c>
      <c r="N718">
        <v>3.22</v>
      </c>
      <c r="O718">
        <v>5.62</v>
      </c>
      <c r="P718">
        <v>4.75</v>
      </c>
      <c r="Q718">
        <f t="shared" si="70"/>
        <v>0.87000000000000011</v>
      </c>
      <c r="R718">
        <f t="shared" si="71"/>
        <v>2.35</v>
      </c>
    </row>
    <row r="719" spans="1:18">
      <c r="A719" s="1">
        <v>41543</v>
      </c>
      <c r="B719">
        <v>4.75</v>
      </c>
      <c r="C719">
        <v>500.96</v>
      </c>
      <c r="D719">
        <v>0.13150000000000001</v>
      </c>
      <c r="E719" s="150">
        <f t="shared" si="68"/>
        <v>3.8194998440476267E-2</v>
      </c>
      <c r="F719">
        <v>0.63109999999999999</v>
      </c>
      <c r="G719" s="3">
        <f t="shared" si="66"/>
        <v>2.1727884117951328</v>
      </c>
      <c r="H719" s="150">
        <f t="shared" si="67"/>
        <v>2.4099999999999997</v>
      </c>
      <c r="J719" s="2">
        <f t="shared" si="69"/>
        <v>-5.1886887751357203E-4</v>
      </c>
      <c r="K719">
        <v>23658</v>
      </c>
      <c r="L719">
        <v>23196</v>
      </c>
      <c r="N719">
        <v>3.27</v>
      </c>
      <c r="O719">
        <v>5.61</v>
      </c>
      <c r="P719">
        <v>4.75</v>
      </c>
      <c r="Q719">
        <f t="shared" si="70"/>
        <v>0.86000000000000032</v>
      </c>
      <c r="R719">
        <f t="shared" si="71"/>
        <v>2.4099999999999997</v>
      </c>
    </row>
    <row r="720" spans="1:18">
      <c r="A720" s="1">
        <v>41544</v>
      </c>
      <c r="B720">
        <v>4.74</v>
      </c>
      <c r="C720">
        <v>503.34</v>
      </c>
      <c r="D720">
        <v>0.13189999999999999</v>
      </c>
      <c r="E720" s="150">
        <f t="shared" si="68"/>
        <v>3.8521035456798199E-2</v>
      </c>
      <c r="F720">
        <v>0.62609999999999999</v>
      </c>
      <c r="G720" s="3">
        <f t="shared" si="66"/>
        <v>2.143831000924608</v>
      </c>
      <c r="H720" s="150">
        <f t="shared" si="67"/>
        <v>2.4000000000000004</v>
      </c>
      <c r="J720" s="2">
        <f t="shared" si="69"/>
        <v>4.7396285081626978E-3</v>
      </c>
      <c r="K720">
        <v>23660</v>
      </c>
      <c r="L720">
        <v>23204</v>
      </c>
      <c r="N720">
        <v>3.3</v>
      </c>
      <c r="O720">
        <v>5.64</v>
      </c>
      <c r="P720">
        <v>4.74</v>
      </c>
      <c r="Q720">
        <f t="shared" si="70"/>
        <v>0.89999999999999947</v>
      </c>
      <c r="R720">
        <f t="shared" si="71"/>
        <v>2.4000000000000004</v>
      </c>
    </row>
    <row r="721" spans="1:18">
      <c r="A721" s="1">
        <v>41547</v>
      </c>
      <c r="B721">
        <v>4.76</v>
      </c>
      <c r="C721">
        <v>504.67</v>
      </c>
      <c r="D721">
        <v>0.13100000000000001</v>
      </c>
      <c r="E721" s="150">
        <f t="shared" si="68"/>
        <v>3.7544224391863133E-2</v>
      </c>
      <c r="F721">
        <v>0.62939999999999996</v>
      </c>
      <c r="G721" s="3">
        <f t="shared" si="66"/>
        <v>2.1961140850700192</v>
      </c>
      <c r="H721" s="150">
        <f t="shared" si="67"/>
        <v>2.52</v>
      </c>
      <c r="J721" s="2">
        <f t="shared" si="69"/>
        <v>2.6388642410283621E-3</v>
      </c>
      <c r="K721">
        <v>23665</v>
      </c>
      <c r="L721">
        <v>23198</v>
      </c>
      <c r="N721">
        <v>3.35</v>
      </c>
      <c r="O721">
        <v>5.59</v>
      </c>
      <c r="P721">
        <v>4.76</v>
      </c>
      <c r="Q721">
        <f t="shared" si="70"/>
        <v>0.83000000000000007</v>
      </c>
      <c r="R721">
        <f t="shared" si="71"/>
        <v>2.52</v>
      </c>
    </row>
    <row r="722" spans="1:18">
      <c r="A722" s="1">
        <v>41548</v>
      </c>
      <c r="B722">
        <v>4.7649999999999997</v>
      </c>
      <c r="C722">
        <v>504.19</v>
      </c>
      <c r="D722">
        <v>0.1285</v>
      </c>
      <c r="E722" s="150">
        <f t="shared" si="68"/>
        <v>3.6753426483056108E-2</v>
      </c>
      <c r="F722">
        <v>0.62665000000000004</v>
      </c>
      <c r="G722" s="3">
        <f t="shared" si="66"/>
        <v>2.190939259421786</v>
      </c>
      <c r="H722" s="150">
        <f t="shared" si="67"/>
        <v>2.5949999999999998</v>
      </c>
      <c r="J722" s="2">
        <f t="shared" si="69"/>
        <v>-9.515691695961469E-4</v>
      </c>
      <c r="K722">
        <v>23669</v>
      </c>
      <c r="L722">
        <v>23203</v>
      </c>
      <c r="N722">
        <v>3.41</v>
      </c>
      <c r="O722">
        <v>5.58</v>
      </c>
      <c r="P722">
        <v>4.7649999999999997</v>
      </c>
      <c r="Q722">
        <f t="shared" si="70"/>
        <v>0.81500000000000039</v>
      </c>
      <c r="R722">
        <f t="shared" si="71"/>
        <v>2.5949999999999998</v>
      </c>
    </row>
    <row r="723" spans="1:18">
      <c r="A723" s="1">
        <v>41549</v>
      </c>
      <c r="B723">
        <v>4.7050000000000001</v>
      </c>
      <c r="C723">
        <v>501.36</v>
      </c>
      <c r="D723">
        <v>0.128</v>
      </c>
      <c r="E723" s="150">
        <f t="shared" si="68"/>
        <v>3.640593852932756E-2</v>
      </c>
      <c r="F723">
        <v>0.62314999999999998</v>
      </c>
      <c r="G723" s="3">
        <f t="shared" si="66"/>
        <v>2.190939259421786</v>
      </c>
      <c r="H723" s="150">
        <f t="shared" si="67"/>
        <v>2.5449999999999999</v>
      </c>
      <c r="J723" s="2">
        <f t="shared" si="69"/>
        <v>-5.6287752412703031E-3</v>
      </c>
      <c r="K723">
        <v>23669</v>
      </c>
      <c r="L723">
        <v>23203</v>
      </c>
      <c r="N723">
        <v>3.42</v>
      </c>
      <c r="O723">
        <v>5.58</v>
      </c>
      <c r="P723">
        <v>4.7050000000000001</v>
      </c>
      <c r="Q723">
        <f t="shared" si="70"/>
        <v>0.875</v>
      </c>
      <c r="R723">
        <f t="shared" si="71"/>
        <v>2.5449999999999999</v>
      </c>
    </row>
    <row r="724" spans="1:18">
      <c r="A724" s="1">
        <v>41550</v>
      </c>
      <c r="B724">
        <v>4.67</v>
      </c>
      <c r="C724">
        <v>500.57</v>
      </c>
      <c r="D724">
        <v>0.13300000000000001</v>
      </c>
      <c r="E724" s="150">
        <f t="shared" si="68"/>
        <v>4.1941055406250149E-2</v>
      </c>
      <c r="F724">
        <v>0.62265000000000004</v>
      </c>
      <c r="G724" s="3">
        <f t="shared" si="66"/>
        <v>1.974496092143144</v>
      </c>
      <c r="H724" s="150">
        <f t="shared" si="67"/>
        <v>2.4300000000000002</v>
      </c>
      <c r="J724" s="2">
        <f t="shared" si="69"/>
        <v>-1.576956800802177E-3</v>
      </c>
      <c r="K724">
        <v>23625</v>
      </c>
      <c r="L724">
        <v>23205</v>
      </c>
      <c r="N724">
        <v>3.32</v>
      </c>
      <c r="O724">
        <v>5.56</v>
      </c>
      <c r="P724">
        <v>4.67</v>
      </c>
      <c r="Q724">
        <f t="shared" si="70"/>
        <v>0.88999999999999968</v>
      </c>
      <c r="R724">
        <f t="shared" si="71"/>
        <v>2.4300000000000002</v>
      </c>
    </row>
    <row r="725" spans="1:18">
      <c r="A725" s="1">
        <v>41551</v>
      </c>
      <c r="B725">
        <v>4.66</v>
      </c>
      <c r="C725">
        <v>499.22</v>
      </c>
      <c r="D725">
        <v>0.128</v>
      </c>
      <c r="E725" s="150">
        <f t="shared" si="68"/>
        <v>3.5163824100208754E-2</v>
      </c>
      <c r="F725">
        <v>0.61860000000000004</v>
      </c>
      <c r="G725" s="3">
        <f t="shared" si="66"/>
        <v>2.2517687431933759</v>
      </c>
      <c r="H725" s="150">
        <f t="shared" si="67"/>
        <v>2.4700000000000002</v>
      </c>
      <c r="J725" s="2">
        <f t="shared" si="69"/>
        <v>-2.7005687603804964E-3</v>
      </c>
      <c r="K725">
        <v>23685</v>
      </c>
      <c r="L725">
        <v>23206</v>
      </c>
      <c r="N725">
        <v>3.28</v>
      </c>
      <c r="O725">
        <v>5.47</v>
      </c>
      <c r="P725">
        <v>4.66</v>
      </c>
      <c r="Q725">
        <f t="shared" si="70"/>
        <v>0.80999999999999961</v>
      </c>
      <c r="R725">
        <f t="shared" si="71"/>
        <v>2.4700000000000002</v>
      </c>
    </row>
    <row r="726" spans="1:18">
      <c r="A726" s="1">
        <v>41554</v>
      </c>
      <c r="B726">
        <v>4.6749999999999998</v>
      </c>
      <c r="C726">
        <v>498.86</v>
      </c>
      <c r="D726">
        <v>0.13</v>
      </c>
      <c r="E726" s="150">
        <f t="shared" si="68"/>
        <v>3.591195123953992E-2</v>
      </c>
      <c r="F726">
        <v>0.62085000000000001</v>
      </c>
      <c r="G726" s="3">
        <f t="shared" si="66"/>
        <v>2.247455156687109</v>
      </c>
      <c r="H726" s="150">
        <f t="shared" si="67"/>
        <v>2.4949999999999992</v>
      </c>
      <c r="J726" s="2">
        <f t="shared" si="69"/>
        <v>-7.2138509059775234E-4</v>
      </c>
      <c r="K726">
        <v>23680</v>
      </c>
      <c r="L726">
        <v>23202</v>
      </c>
      <c r="N726">
        <v>3.26</v>
      </c>
      <c r="O726">
        <v>5.44</v>
      </c>
      <c r="P726">
        <v>4.6749999999999998</v>
      </c>
      <c r="Q726">
        <f t="shared" si="70"/>
        <v>0.76500000000000057</v>
      </c>
      <c r="R726">
        <f t="shared" si="71"/>
        <v>2.4949999999999992</v>
      </c>
    </row>
    <row r="727" spans="1:18">
      <c r="A727" s="1">
        <v>41555</v>
      </c>
      <c r="B727">
        <v>4.6900000000000004</v>
      </c>
      <c r="C727">
        <v>500.29</v>
      </c>
      <c r="D727">
        <v>0.13600000000000001</v>
      </c>
      <c r="E727" s="150">
        <f t="shared" si="68"/>
        <v>3.1637906885379992E-2</v>
      </c>
      <c r="F727">
        <v>0.62334999999999996</v>
      </c>
      <c r="G727" s="3">
        <f t="shared" si="66"/>
        <v>2.6795577946142566</v>
      </c>
      <c r="H727" s="150">
        <f t="shared" si="67"/>
        <v>2.4200000000000004</v>
      </c>
      <c r="J727" s="2">
        <f t="shared" si="69"/>
        <v>2.8624350225613269E-3</v>
      </c>
      <c r="K727">
        <v>23776</v>
      </c>
      <c r="L727">
        <v>23206</v>
      </c>
      <c r="N727">
        <v>3.18</v>
      </c>
      <c r="O727">
        <v>5.45</v>
      </c>
      <c r="P727">
        <v>4.6900000000000004</v>
      </c>
      <c r="Q727">
        <f t="shared" si="70"/>
        <v>0.75999999999999979</v>
      </c>
      <c r="R727">
        <f t="shared" si="71"/>
        <v>2.4200000000000004</v>
      </c>
    </row>
    <row r="728" spans="1:18">
      <c r="A728" s="1">
        <v>41556</v>
      </c>
      <c r="B728">
        <v>4.7</v>
      </c>
      <c r="C728">
        <v>501.18</v>
      </c>
      <c r="D728">
        <v>0.13</v>
      </c>
      <c r="E728" s="150">
        <f t="shared" si="68"/>
        <v>2.9939245078616471E-2</v>
      </c>
      <c r="F728">
        <v>0.63109999999999999</v>
      </c>
      <c r="G728" s="3">
        <f t="shared" si="66"/>
        <v>2.7403162566245745</v>
      </c>
      <c r="H728" s="150">
        <f t="shared" si="67"/>
        <v>2.38</v>
      </c>
      <c r="J728" s="2">
        <f t="shared" si="69"/>
        <v>1.7773877086690196E-3</v>
      </c>
      <c r="K728">
        <v>23792</v>
      </c>
      <c r="L728">
        <v>23209</v>
      </c>
      <c r="N728">
        <v>3.12</v>
      </c>
      <c r="O728">
        <v>5.44</v>
      </c>
      <c r="P728">
        <v>4.7</v>
      </c>
      <c r="Q728">
        <f t="shared" si="70"/>
        <v>0.74000000000000021</v>
      </c>
      <c r="R728">
        <f t="shared" si="71"/>
        <v>2.38</v>
      </c>
    </row>
    <row r="729" spans="1:18">
      <c r="A729" s="1">
        <v>41557</v>
      </c>
      <c r="B729">
        <v>4.7300000000000004</v>
      </c>
      <c r="C729">
        <v>497.03</v>
      </c>
      <c r="D729">
        <v>0.13</v>
      </c>
      <c r="E729" s="150">
        <f t="shared" si="68"/>
        <v>2.9619907302874979E-2</v>
      </c>
      <c r="F729">
        <v>0.62709999999999999</v>
      </c>
      <c r="G729" s="3">
        <f t="shared" si="66"/>
        <v>2.7523043595780323</v>
      </c>
      <c r="H729" s="150">
        <f t="shared" si="67"/>
        <v>2.5200000000000009</v>
      </c>
      <c r="J729" s="2">
        <f t="shared" si="69"/>
        <v>-8.3149315479256712E-3</v>
      </c>
      <c r="K729">
        <v>23792.5</v>
      </c>
      <c r="L729">
        <v>23207</v>
      </c>
      <c r="N729">
        <v>3.22</v>
      </c>
      <c r="O729">
        <v>5.43</v>
      </c>
      <c r="P729">
        <v>4.7300000000000004</v>
      </c>
      <c r="Q729">
        <f t="shared" si="70"/>
        <v>0.69999999999999929</v>
      </c>
      <c r="R729">
        <f t="shared" si="71"/>
        <v>2.5200000000000009</v>
      </c>
    </row>
    <row r="730" spans="1:18">
      <c r="A730" s="1">
        <v>41558</v>
      </c>
      <c r="B730">
        <v>4.71</v>
      </c>
      <c r="C730">
        <v>497.98</v>
      </c>
      <c r="D730">
        <v>0.13300000000000001</v>
      </c>
      <c r="E730" s="150">
        <f t="shared" si="68"/>
        <v>3.0511302391752673E-2</v>
      </c>
      <c r="F730">
        <v>0.62760000000000005</v>
      </c>
      <c r="G730" s="3">
        <f t="shared" si="66"/>
        <v>2.7357337595186531</v>
      </c>
      <c r="H730" s="150">
        <f t="shared" si="67"/>
        <v>2.5100000000000002</v>
      </c>
      <c r="J730" s="2">
        <f t="shared" si="69"/>
        <v>1.9095291276783177E-3</v>
      </c>
      <c r="K730">
        <v>23790</v>
      </c>
      <c r="L730">
        <v>23208</v>
      </c>
      <c r="N730">
        <v>3.23</v>
      </c>
      <c r="O730">
        <v>5.43</v>
      </c>
      <c r="P730">
        <v>4.71</v>
      </c>
      <c r="Q730">
        <f t="shared" si="70"/>
        <v>0.71999999999999975</v>
      </c>
      <c r="R730">
        <f t="shared" si="71"/>
        <v>2.5100000000000002</v>
      </c>
    </row>
    <row r="731" spans="1:18">
      <c r="A731" s="1">
        <v>41561</v>
      </c>
      <c r="B731">
        <v>4.6900000000000004</v>
      </c>
      <c r="C731">
        <v>499.3</v>
      </c>
      <c r="D731">
        <v>0.13300000000000001</v>
      </c>
      <c r="E731" s="150">
        <f t="shared" si="68"/>
        <v>3.0868852761658034E-2</v>
      </c>
      <c r="F731">
        <v>0.63160000000000005</v>
      </c>
      <c r="G731" s="3">
        <f t="shared" si="66"/>
        <v>2.7212802707180375</v>
      </c>
      <c r="H731" s="150">
        <f t="shared" si="67"/>
        <v>2.5300000000000007</v>
      </c>
      <c r="J731" s="2">
        <f t="shared" si="69"/>
        <v>2.6472019309410543E-3</v>
      </c>
      <c r="K731">
        <v>23790</v>
      </c>
      <c r="L731">
        <v>23211</v>
      </c>
      <c r="N731">
        <v>3.27</v>
      </c>
      <c r="O731">
        <v>5.43</v>
      </c>
      <c r="P731">
        <v>4.6900000000000004</v>
      </c>
      <c r="Q731">
        <f t="shared" si="70"/>
        <v>0.73999999999999932</v>
      </c>
      <c r="R731">
        <f t="shared" si="71"/>
        <v>2.5300000000000007</v>
      </c>
    </row>
    <row r="732" spans="1:18">
      <c r="A732" s="1">
        <v>41562</v>
      </c>
      <c r="B732">
        <v>4.7</v>
      </c>
      <c r="C732">
        <v>498.88</v>
      </c>
      <c r="D732">
        <v>0.13800000000000001</v>
      </c>
      <c r="E732" s="150">
        <f t="shared" si="68"/>
        <v>3.2072861390624964E-2</v>
      </c>
      <c r="F732">
        <v>0.62909999999999999</v>
      </c>
      <c r="G732" s="3">
        <f t="shared" si="66"/>
        <v>2.7068305176343461</v>
      </c>
      <c r="H732" s="150">
        <f t="shared" si="67"/>
        <v>2.5700000000000003</v>
      </c>
      <c r="J732" s="2">
        <f t="shared" si="69"/>
        <v>-8.415316371518782E-4</v>
      </c>
      <c r="K732">
        <v>23790</v>
      </c>
      <c r="L732">
        <v>23214</v>
      </c>
      <c r="N732">
        <v>3.3</v>
      </c>
      <c r="O732">
        <v>5.43</v>
      </c>
      <c r="P732">
        <v>4.7</v>
      </c>
      <c r="Q732">
        <f t="shared" si="70"/>
        <v>0.72999999999999954</v>
      </c>
      <c r="R732">
        <f t="shared" si="71"/>
        <v>2.5700000000000003</v>
      </c>
    </row>
    <row r="733" spans="1:18">
      <c r="A733" s="1">
        <v>41563</v>
      </c>
      <c r="B733">
        <v>4.72</v>
      </c>
      <c r="C733">
        <v>495.82</v>
      </c>
      <c r="D733">
        <v>0.13200000000000001</v>
      </c>
      <c r="E733" s="150">
        <f t="shared" si="68"/>
        <v>2.9927380832487357E-2</v>
      </c>
      <c r="F733">
        <v>0.62960000000000005</v>
      </c>
      <c r="G733" s="3">
        <f t="shared" si="66"/>
        <v>2.7769620223425582</v>
      </c>
      <c r="H733" s="150">
        <f t="shared" si="67"/>
        <v>2.61</v>
      </c>
      <c r="J733" s="2">
        <f t="shared" si="69"/>
        <v>-6.1526282356020087E-3</v>
      </c>
      <c r="K733">
        <v>23808</v>
      </c>
      <c r="L733">
        <v>23217</v>
      </c>
      <c r="N733">
        <v>3.32</v>
      </c>
      <c r="O733">
        <v>5.43</v>
      </c>
      <c r="P733">
        <v>4.72</v>
      </c>
      <c r="Q733">
        <f t="shared" si="70"/>
        <v>0.71</v>
      </c>
      <c r="R733">
        <f t="shared" si="71"/>
        <v>2.61</v>
      </c>
    </row>
    <row r="734" spans="1:18">
      <c r="A734" s="1">
        <v>41564</v>
      </c>
      <c r="B734">
        <v>4.6900000000000004</v>
      </c>
      <c r="C734">
        <v>493.97</v>
      </c>
      <c r="D734">
        <v>0.127</v>
      </c>
      <c r="E734" s="150">
        <f t="shared" si="68"/>
        <v>2.817107612647065E-2</v>
      </c>
      <c r="F734">
        <v>0.62009999999999998</v>
      </c>
      <c r="G734" s="3">
        <f t="shared" si="66"/>
        <v>2.7955162112533167</v>
      </c>
      <c r="H734" s="150">
        <f t="shared" si="67"/>
        <v>2.5800000000000005</v>
      </c>
      <c r="J734" s="2">
        <f t="shared" si="69"/>
        <v>-3.738171034891373E-3</v>
      </c>
      <c r="K734">
        <v>23814</v>
      </c>
      <c r="L734">
        <v>23219</v>
      </c>
      <c r="N734">
        <v>3.32</v>
      </c>
      <c r="O734">
        <v>5.43</v>
      </c>
      <c r="P734">
        <v>4.6900000000000004</v>
      </c>
      <c r="Q734">
        <f t="shared" si="70"/>
        <v>0.73999999999999932</v>
      </c>
      <c r="R734">
        <f t="shared" si="71"/>
        <v>2.5800000000000005</v>
      </c>
    </row>
    <row r="735" spans="1:18">
      <c r="A735" s="1">
        <v>41565</v>
      </c>
      <c r="B735">
        <v>4.5199999999999996</v>
      </c>
      <c r="C735">
        <v>496.87</v>
      </c>
      <c r="D735">
        <v>0.124</v>
      </c>
      <c r="E735" s="150">
        <f t="shared" si="68"/>
        <v>2.6099015962963032E-2</v>
      </c>
      <c r="F735">
        <v>0.61409999999999998</v>
      </c>
      <c r="G735" s="3">
        <f t="shared" si="66"/>
        <v>2.9176732221652251</v>
      </c>
      <c r="H735" s="150">
        <f t="shared" si="67"/>
        <v>2.3599999999999994</v>
      </c>
      <c r="J735" s="2">
        <f t="shared" si="69"/>
        <v>5.8536358659649363E-3</v>
      </c>
      <c r="K735">
        <v>23840</v>
      </c>
      <c r="L735">
        <v>23219</v>
      </c>
      <c r="N735">
        <v>3.21</v>
      </c>
      <c r="O735">
        <v>5.37</v>
      </c>
      <c r="P735">
        <v>4.5199999999999996</v>
      </c>
      <c r="Q735">
        <f t="shared" si="70"/>
        <v>0.85000000000000053</v>
      </c>
      <c r="R735">
        <f t="shared" si="71"/>
        <v>2.3599999999999994</v>
      </c>
    </row>
    <row r="736" spans="1:18">
      <c r="A736" s="1">
        <v>41568</v>
      </c>
      <c r="B736">
        <v>4.47</v>
      </c>
      <c r="C736">
        <v>501.95</v>
      </c>
      <c r="D736">
        <v>0.121</v>
      </c>
      <c r="E736" s="150">
        <f t="shared" si="68"/>
        <v>2.4981421589794245E-2</v>
      </c>
      <c r="F736">
        <v>0.61309999999999998</v>
      </c>
      <c r="G736" s="3">
        <f t="shared" si="66"/>
        <v>2.9696108259230174</v>
      </c>
      <c r="H736" s="150">
        <f t="shared" si="67"/>
        <v>2.2799999999999994</v>
      </c>
      <c r="J736" s="2">
        <f t="shared" si="69"/>
        <v>1.0172090672652198E-2</v>
      </c>
      <c r="K736">
        <v>23849</v>
      </c>
      <c r="L736">
        <v>23217</v>
      </c>
      <c r="N736">
        <v>3.09</v>
      </c>
      <c r="O736">
        <v>5.28</v>
      </c>
      <c r="P736">
        <v>4.47</v>
      </c>
      <c r="Q736">
        <f t="shared" si="70"/>
        <v>0.8100000000000005</v>
      </c>
      <c r="R736">
        <f t="shared" si="71"/>
        <v>2.2799999999999994</v>
      </c>
    </row>
    <row r="737" spans="1:18">
      <c r="A737" s="1">
        <v>41569</v>
      </c>
      <c r="B737">
        <v>4.43</v>
      </c>
      <c r="C737">
        <v>499.51</v>
      </c>
      <c r="D737">
        <v>0.11899999999999999</v>
      </c>
      <c r="E737" s="150">
        <f t="shared" si="68"/>
        <v>2.5146354620745614E-2</v>
      </c>
      <c r="F737">
        <v>0.61260000000000003</v>
      </c>
      <c r="G737" s="3">
        <f t="shared" si="66"/>
        <v>2.8990046907180087</v>
      </c>
      <c r="H737" s="150">
        <f t="shared" si="67"/>
        <v>2.2699999999999996</v>
      </c>
      <c r="J737" s="2">
        <f t="shared" si="69"/>
        <v>-4.8728952293052991E-3</v>
      </c>
      <c r="K737">
        <v>23835</v>
      </c>
      <c r="L737">
        <v>23218</v>
      </c>
      <c r="N737">
        <v>3.05</v>
      </c>
      <c r="O737">
        <v>5.21</v>
      </c>
      <c r="P737">
        <v>4.43</v>
      </c>
      <c r="Q737">
        <f t="shared" si="70"/>
        <v>0.78000000000000025</v>
      </c>
      <c r="R737">
        <f t="shared" si="71"/>
        <v>2.2699999999999996</v>
      </c>
    </row>
    <row r="738" spans="1:18">
      <c r="A738" s="1">
        <v>41570</v>
      </c>
      <c r="B738">
        <v>4.43</v>
      </c>
      <c r="C738">
        <v>505.22</v>
      </c>
      <c r="D738">
        <v>0.12</v>
      </c>
      <c r="E738" s="150">
        <f t="shared" si="68"/>
        <v>2.6390817894736754E-2</v>
      </c>
      <c r="F738">
        <v>0.60860000000000003</v>
      </c>
      <c r="G738" s="3">
        <f t="shared" si="66"/>
        <v>2.7673261318121223</v>
      </c>
      <c r="H738" s="150">
        <f t="shared" si="67"/>
        <v>2.2499999999999996</v>
      </c>
      <c r="J738" s="2">
        <f t="shared" si="69"/>
        <v>1.1366360066379033E-2</v>
      </c>
      <c r="K738">
        <v>23808</v>
      </c>
      <c r="L738">
        <v>23219</v>
      </c>
      <c r="N738">
        <v>3.03</v>
      </c>
      <c r="O738">
        <v>5.21</v>
      </c>
      <c r="P738">
        <v>4.43</v>
      </c>
      <c r="Q738">
        <f t="shared" si="70"/>
        <v>0.78000000000000025</v>
      </c>
      <c r="R738">
        <f t="shared" si="71"/>
        <v>2.2499999999999996</v>
      </c>
    </row>
    <row r="739" spans="1:18">
      <c r="A739" s="1">
        <v>41571</v>
      </c>
      <c r="B739">
        <v>4.3899999999999997</v>
      </c>
      <c r="C739">
        <v>503.59</v>
      </c>
      <c r="D739">
        <v>0.11899999999999999</v>
      </c>
      <c r="E739" s="150">
        <f t="shared" si="68"/>
        <v>2.7531679733870978E-2</v>
      </c>
      <c r="F739">
        <v>0.60660000000000003</v>
      </c>
      <c r="G739" s="3">
        <f t="shared" si="66"/>
        <v>2.6219032292168345</v>
      </c>
      <c r="H739" s="150">
        <f t="shared" si="67"/>
        <v>2.2799999999999994</v>
      </c>
      <c r="J739" s="2">
        <f t="shared" si="69"/>
        <v>-3.2315330309590409E-3</v>
      </c>
      <c r="K739">
        <v>23775</v>
      </c>
      <c r="L739">
        <v>23217</v>
      </c>
      <c r="N739">
        <v>3.08</v>
      </c>
      <c r="O739">
        <v>5.19</v>
      </c>
      <c r="P739">
        <v>4.3899999999999997</v>
      </c>
      <c r="Q739">
        <f t="shared" si="70"/>
        <v>0.80000000000000071</v>
      </c>
      <c r="R739">
        <f t="shared" si="71"/>
        <v>2.2799999999999994</v>
      </c>
    </row>
    <row r="740" spans="1:18">
      <c r="A740" s="1">
        <v>41572</v>
      </c>
      <c r="B740">
        <v>4.38</v>
      </c>
      <c r="C740">
        <v>505.73</v>
      </c>
      <c r="D740">
        <v>0.11799999999999999</v>
      </c>
      <c r="E740" s="150">
        <f t="shared" si="68"/>
        <v>2.7163629605357103E-2</v>
      </c>
      <c r="F740">
        <v>0.60570000000000002</v>
      </c>
      <c r="G740" s="3">
        <f t="shared" si="66"/>
        <v>2.6311874016241354</v>
      </c>
      <c r="H740" s="150">
        <f t="shared" si="67"/>
        <v>2.3299999999999996</v>
      </c>
      <c r="J740" s="2">
        <f t="shared" si="69"/>
        <v>4.2404850924147065E-3</v>
      </c>
      <c r="K740">
        <v>23778</v>
      </c>
      <c r="L740">
        <v>23218</v>
      </c>
      <c r="N740">
        <v>3.14</v>
      </c>
      <c r="O740">
        <v>5.19</v>
      </c>
      <c r="P740">
        <v>4.38</v>
      </c>
      <c r="Q740">
        <f t="shared" si="70"/>
        <v>0.8100000000000005</v>
      </c>
      <c r="R740">
        <f t="shared" si="71"/>
        <v>2.3299999999999996</v>
      </c>
    </row>
    <row r="741" spans="1:18">
      <c r="A741" s="1">
        <v>41575</v>
      </c>
      <c r="B741">
        <v>4.4000000000000004</v>
      </c>
      <c r="C741">
        <v>507.06</v>
      </c>
      <c r="D741">
        <v>0.11899999999999999</v>
      </c>
      <c r="E741" s="150">
        <f t="shared" si="68"/>
        <v>2.7742577523206757E-2</v>
      </c>
      <c r="F741">
        <v>0.60560000000000003</v>
      </c>
      <c r="G741" s="3">
        <f t="shared" si="66"/>
        <v>2.5976822066989351</v>
      </c>
      <c r="H741" s="150">
        <f t="shared" si="67"/>
        <v>2.42</v>
      </c>
      <c r="J741" s="2">
        <f t="shared" si="69"/>
        <v>2.6264097483808214E-3</v>
      </c>
      <c r="K741">
        <v>23776.5</v>
      </c>
      <c r="L741">
        <v>23223.5</v>
      </c>
      <c r="N741">
        <v>3.21</v>
      </c>
      <c r="O741">
        <v>5.19</v>
      </c>
      <c r="P741">
        <v>4.4000000000000004</v>
      </c>
      <c r="Q741">
        <f t="shared" si="70"/>
        <v>0.79</v>
      </c>
      <c r="R741">
        <f t="shared" si="71"/>
        <v>2.42</v>
      </c>
    </row>
    <row r="742" spans="1:18">
      <c r="A742" s="1">
        <v>41576</v>
      </c>
      <c r="B742">
        <v>4.32</v>
      </c>
      <c r="C742">
        <v>508.83</v>
      </c>
      <c r="D742">
        <v>0.11799999999999999</v>
      </c>
      <c r="E742" s="150">
        <f t="shared" si="68"/>
        <v>2.7486734064647377E-2</v>
      </c>
      <c r="F742">
        <v>0.60509999999999997</v>
      </c>
      <c r="G742" s="3">
        <f t="shared" si="66"/>
        <v>2.5976822066989351</v>
      </c>
      <c r="H742" s="150">
        <f t="shared" si="67"/>
        <v>2.34</v>
      </c>
      <c r="J742" s="2">
        <f t="shared" si="69"/>
        <v>3.4846327674114431E-3</v>
      </c>
      <c r="K742">
        <v>23776.5</v>
      </c>
      <c r="L742">
        <v>23223.5</v>
      </c>
      <c r="N742">
        <v>3.21</v>
      </c>
      <c r="O742">
        <v>5.19</v>
      </c>
      <c r="P742">
        <v>4.32</v>
      </c>
      <c r="Q742">
        <f t="shared" si="70"/>
        <v>0.87000000000000011</v>
      </c>
      <c r="R742">
        <f t="shared" si="71"/>
        <v>2.34</v>
      </c>
    </row>
    <row r="743" spans="1:18">
      <c r="A743" s="1">
        <v>41577</v>
      </c>
      <c r="B743">
        <v>4.3099999999999996</v>
      </c>
      <c r="C743">
        <v>507.04</v>
      </c>
      <c r="D743">
        <v>0.11799999999999999</v>
      </c>
      <c r="E743" s="150">
        <f t="shared" si="68"/>
        <v>2.8497841304511176E-2</v>
      </c>
      <c r="F743">
        <v>0.60360000000000003</v>
      </c>
      <c r="G743" s="3">
        <f t="shared" si="66"/>
        <v>2.4993050960924958</v>
      </c>
      <c r="H743" s="150">
        <f t="shared" si="67"/>
        <v>2.4099999999999993</v>
      </c>
      <c r="J743" s="2">
        <f t="shared" si="69"/>
        <v>-3.5240766092466598E-3</v>
      </c>
      <c r="K743">
        <v>23753</v>
      </c>
      <c r="L743">
        <v>23221</v>
      </c>
      <c r="N743">
        <v>3.21</v>
      </c>
      <c r="O743">
        <v>5.1100000000000003</v>
      </c>
      <c r="P743">
        <v>4.3099999999999996</v>
      </c>
      <c r="Q743">
        <f t="shared" si="70"/>
        <v>0.80000000000000071</v>
      </c>
      <c r="R743">
        <f t="shared" si="71"/>
        <v>2.4099999999999993</v>
      </c>
    </row>
    <row r="744" spans="1:18">
      <c r="A744" s="1">
        <v>41578</v>
      </c>
      <c r="B744">
        <v>4.3099999999999996</v>
      </c>
      <c r="C744">
        <v>513.55999999999995</v>
      </c>
      <c r="D744">
        <v>0.11700000000000001</v>
      </c>
      <c r="E744" s="150">
        <f t="shared" si="68"/>
        <v>2.8209521162593884E-2</v>
      </c>
      <c r="F744">
        <v>0.60260000000000002</v>
      </c>
      <c r="G744" s="3">
        <f t="shared" si="66"/>
        <v>2.4993050960924958</v>
      </c>
      <c r="H744" s="150">
        <f t="shared" si="67"/>
        <v>2.4099999999999993</v>
      </c>
      <c r="J744" s="2">
        <f t="shared" si="69"/>
        <v>1.2776971780272218E-2</v>
      </c>
      <c r="K744">
        <v>23753</v>
      </c>
      <c r="L744">
        <v>23221</v>
      </c>
      <c r="N744">
        <v>3.21</v>
      </c>
      <c r="O744">
        <v>5.1100000000000003</v>
      </c>
      <c r="P744">
        <v>4.3099999999999996</v>
      </c>
      <c r="Q744">
        <f t="shared" si="70"/>
        <v>0.80000000000000071</v>
      </c>
      <c r="R744">
        <f t="shared" si="71"/>
        <v>2.4099999999999993</v>
      </c>
    </row>
    <row r="745" spans="1:18">
      <c r="A745" s="1">
        <v>41579</v>
      </c>
      <c r="B745">
        <v>4.3099999999999996</v>
      </c>
      <c r="C745">
        <v>515.79999999999995</v>
      </c>
      <c r="D745">
        <v>0.114</v>
      </c>
      <c r="E745" s="150">
        <f t="shared" si="68"/>
        <v>2.744058742857133E-2</v>
      </c>
      <c r="F745">
        <v>0.60160000000000002</v>
      </c>
      <c r="G745" s="3">
        <f t="shared" si="66"/>
        <v>2.4993050960924958</v>
      </c>
      <c r="H745" s="150">
        <f t="shared" si="67"/>
        <v>2.4099999999999993</v>
      </c>
      <c r="J745" s="2">
        <f t="shared" si="69"/>
        <v>4.3522257243614783E-3</v>
      </c>
      <c r="K745">
        <v>23753</v>
      </c>
      <c r="L745">
        <v>23221</v>
      </c>
      <c r="N745">
        <v>3.21</v>
      </c>
      <c r="O745">
        <v>5.1100000000000003</v>
      </c>
      <c r="P745">
        <v>4.3099999999999996</v>
      </c>
      <c r="Q745">
        <f t="shared" si="70"/>
        <v>0.80000000000000071</v>
      </c>
      <c r="R745">
        <f t="shared" si="71"/>
        <v>2.4099999999999993</v>
      </c>
    </row>
    <row r="746" spans="1:18">
      <c r="A746" s="1">
        <v>41582</v>
      </c>
      <c r="B746">
        <v>4.34</v>
      </c>
      <c r="C746">
        <v>512.99</v>
      </c>
      <c r="D746">
        <v>0.113</v>
      </c>
      <c r="E746" s="150">
        <f t="shared" si="68"/>
        <v>2.7099464239937053E-2</v>
      </c>
      <c r="F746">
        <v>0.59709999999999996</v>
      </c>
      <c r="G746" s="3">
        <f t="shared" si="66"/>
        <v>2.4898019902756841</v>
      </c>
      <c r="H746" s="150">
        <f t="shared" si="67"/>
        <v>2.4899999999999998</v>
      </c>
      <c r="J746" s="2">
        <f t="shared" si="69"/>
        <v>-5.4627416438570858E-3</v>
      </c>
      <c r="K746">
        <v>23752</v>
      </c>
      <c r="L746">
        <v>23222</v>
      </c>
      <c r="N746">
        <v>3.23</v>
      </c>
      <c r="O746">
        <v>5.08</v>
      </c>
      <c r="P746">
        <v>4.34</v>
      </c>
      <c r="Q746">
        <f t="shared" si="70"/>
        <v>0.74000000000000021</v>
      </c>
      <c r="R746">
        <f t="shared" si="71"/>
        <v>2.4899999999999998</v>
      </c>
    </row>
    <row r="747" spans="1:18">
      <c r="A747" s="1">
        <v>41583</v>
      </c>
      <c r="B747">
        <v>4.3499999999999996</v>
      </c>
      <c r="C747">
        <v>515.67999999999995</v>
      </c>
      <c r="D747">
        <v>0.113</v>
      </c>
      <c r="E747" s="150">
        <f t="shared" si="68"/>
        <v>2.701126958050842E-2</v>
      </c>
      <c r="F747">
        <v>0.59609999999999996</v>
      </c>
      <c r="G747" s="3">
        <f t="shared" si="66"/>
        <v>2.4937480187383376</v>
      </c>
      <c r="H747" s="150">
        <f t="shared" si="67"/>
        <v>2.4999999999999996</v>
      </c>
      <c r="J747" s="2">
        <f t="shared" si="69"/>
        <v>5.2300662637403943E-3</v>
      </c>
      <c r="K747">
        <v>23760</v>
      </c>
      <c r="L747">
        <v>23229</v>
      </c>
      <c r="N747">
        <v>3.23</v>
      </c>
      <c r="O747">
        <v>5.08</v>
      </c>
      <c r="P747">
        <v>4.3499999999999996</v>
      </c>
      <c r="Q747">
        <f t="shared" si="70"/>
        <v>0.73000000000000043</v>
      </c>
      <c r="R747">
        <f t="shared" si="71"/>
        <v>2.4999999999999996</v>
      </c>
    </row>
    <row r="748" spans="1:18">
      <c r="A748" s="1">
        <v>41584</v>
      </c>
      <c r="B748">
        <v>4.29</v>
      </c>
      <c r="C748">
        <v>515.21</v>
      </c>
      <c r="D748">
        <v>0.109</v>
      </c>
      <c r="E748" s="150">
        <f t="shared" si="68"/>
        <v>2.6516937659337114E-2</v>
      </c>
      <c r="F748">
        <v>0.59750000000000003</v>
      </c>
      <c r="G748" s="3">
        <f t="shared" si="66"/>
        <v>2.4560716941259386</v>
      </c>
      <c r="H748" s="150">
        <f t="shared" si="67"/>
        <v>2.3900000000000006</v>
      </c>
      <c r="J748" s="2">
        <f t="shared" si="69"/>
        <v>-9.1183352746588913E-4</v>
      </c>
      <c r="K748">
        <v>23753</v>
      </c>
      <c r="L748">
        <v>23230</v>
      </c>
      <c r="N748">
        <v>3.2</v>
      </c>
      <c r="O748">
        <v>5.0999999999999996</v>
      </c>
      <c r="P748">
        <v>4.29</v>
      </c>
      <c r="Q748">
        <f t="shared" si="70"/>
        <v>0.80999999999999961</v>
      </c>
      <c r="R748">
        <f t="shared" si="71"/>
        <v>2.3900000000000006</v>
      </c>
    </row>
    <row r="749" spans="1:18">
      <c r="A749" s="1">
        <v>41585</v>
      </c>
      <c r="B749">
        <v>4.2699999999999996</v>
      </c>
      <c r="C749">
        <v>517.33000000000004</v>
      </c>
      <c r="D749">
        <v>0.106</v>
      </c>
      <c r="E749" s="150">
        <f t="shared" si="68"/>
        <v>2.6117315348837079E-2</v>
      </c>
      <c r="F749">
        <v>0.59699999999999998</v>
      </c>
      <c r="G749" s="3">
        <f t="shared" si="66"/>
        <v>2.4229902329075999</v>
      </c>
      <c r="H749" s="150">
        <f t="shared" si="67"/>
        <v>2.5</v>
      </c>
      <c r="J749" s="2">
        <f t="shared" si="69"/>
        <v>4.106384215665464E-3</v>
      </c>
      <c r="K749">
        <v>23748</v>
      </c>
      <c r="L749">
        <v>23232</v>
      </c>
      <c r="N749">
        <v>3.2</v>
      </c>
      <c r="O749">
        <v>4.97</v>
      </c>
      <c r="P749">
        <v>4.2699999999999996</v>
      </c>
      <c r="Q749">
        <f t="shared" si="70"/>
        <v>0.70000000000000018</v>
      </c>
      <c r="R749">
        <f t="shared" si="71"/>
        <v>2.5</v>
      </c>
    </row>
    <row r="750" spans="1:18">
      <c r="A750" s="1">
        <v>41586</v>
      </c>
      <c r="B750">
        <v>4.28</v>
      </c>
      <c r="C750">
        <v>519.20000000000005</v>
      </c>
      <c r="D750">
        <v>0.1095</v>
      </c>
      <c r="E750" s="150">
        <f t="shared" si="68"/>
        <v>2.7713708798652804E-2</v>
      </c>
      <c r="F750">
        <v>0.59475</v>
      </c>
      <c r="G750" s="3">
        <f t="shared" si="66"/>
        <v>2.3499245616366515</v>
      </c>
      <c r="H750" s="150">
        <f t="shared" si="67"/>
        <v>2.3199999999999998</v>
      </c>
      <c r="J750" s="2">
        <f t="shared" si="69"/>
        <v>3.6081966345531272E-3</v>
      </c>
      <c r="K750">
        <v>23759</v>
      </c>
      <c r="L750">
        <v>23258</v>
      </c>
      <c r="N750">
        <v>3.03</v>
      </c>
      <c r="O750">
        <v>4.99</v>
      </c>
      <c r="P750">
        <v>4.28</v>
      </c>
      <c r="Q750">
        <f t="shared" si="70"/>
        <v>0.71</v>
      </c>
      <c r="R750">
        <f t="shared" si="71"/>
        <v>2.3199999999999998</v>
      </c>
    </row>
    <row r="751" spans="1:18">
      <c r="A751" s="1">
        <v>41589</v>
      </c>
      <c r="B751">
        <v>4.28</v>
      </c>
      <c r="C751">
        <v>521.03</v>
      </c>
      <c r="D751">
        <v>0.111</v>
      </c>
      <c r="E751" s="150">
        <f t="shared" si="68"/>
        <v>2.7598500416666699E-2</v>
      </c>
      <c r="F751">
        <v>0.59499999999999997</v>
      </c>
      <c r="G751" s="3">
        <f t="shared" si="66"/>
        <v>2.3930648043513081</v>
      </c>
      <c r="H751" s="150">
        <f t="shared" si="67"/>
        <v>2.52</v>
      </c>
      <c r="J751" s="2">
        <f t="shared" si="69"/>
        <v>3.5184562796277768E-3</v>
      </c>
      <c r="K751">
        <v>23759</v>
      </c>
      <c r="L751">
        <v>23249</v>
      </c>
      <c r="N751">
        <v>3.11</v>
      </c>
      <c r="O751">
        <v>4.87</v>
      </c>
      <c r="P751">
        <v>4.28</v>
      </c>
      <c r="Q751">
        <f t="shared" si="70"/>
        <v>0.58999999999999986</v>
      </c>
      <c r="R751">
        <f t="shared" si="71"/>
        <v>2.52</v>
      </c>
    </row>
    <row r="752" spans="1:18">
      <c r="A752" s="1">
        <v>41590</v>
      </c>
      <c r="B752">
        <v>4.2699999999999996</v>
      </c>
      <c r="C752">
        <v>520.17999999999995</v>
      </c>
      <c r="D752">
        <v>0.1144</v>
      </c>
      <c r="E752" s="150">
        <f t="shared" si="68"/>
        <v>2.7321658871600176E-2</v>
      </c>
      <c r="F752">
        <v>0.59050000000000002</v>
      </c>
      <c r="G752" s="3">
        <f t="shared" si="66"/>
        <v>2.4725145833007596</v>
      </c>
      <c r="H752" s="150">
        <f t="shared" si="67"/>
        <v>2.4999999999999996</v>
      </c>
      <c r="J752" s="2">
        <f t="shared" si="69"/>
        <v>-1.6327161453017721E-3</v>
      </c>
      <c r="K752">
        <v>23779</v>
      </c>
      <c r="L752">
        <v>23252</v>
      </c>
      <c r="N752">
        <v>3.1</v>
      </c>
      <c r="O752">
        <v>4.87</v>
      </c>
      <c r="P752">
        <v>4.2699999999999996</v>
      </c>
      <c r="Q752">
        <f t="shared" si="70"/>
        <v>0.60000000000000053</v>
      </c>
      <c r="R752">
        <f t="shared" si="71"/>
        <v>2.4999999999999996</v>
      </c>
    </row>
    <row r="753" spans="1:18">
      <c r="A753" s="1">
        <v>41591</v>
      </c>
      <c r="B753">
        <v>4.24</v>
      </c>
      <c r="C753">
        <v>520.41</v>
      </c>
      <c r="D753">
        <v>0.11</v>
      </c>
      <c r="E753" s="150">
        <f t="shared" si="68"/>
        <v>2.612936209039559E-2</v>
      </c>
      <c r="F753">
        <v>0.59160000000000001</v>
      </c>
      <c r="G753" s="3">
        <f t="shared" si="66"/>
        <v>2.4905315244538668</v>
      </c>
      <c r="H753" s="150">
        <f t="shared" si="67"/>
        <v>2.4800000000000004</v>
      </c>
      <c r="J753" s="2">
        <f t="shared" si="69"/>
        <v>4.4205691722094869E-4</v>
      </c>
      <c r="K753">
        <v>23790</v>
      </c>
      <c r="L753">
        <v>23259</v>
      </c>
      <c r="N753">
        <v>3.09</v>
      </c>
      <c r="O753">
        <v>4.8499999999999996</v>
      </c>
      <c r="P753">
        <v>4.24</v>
      </c>
      <c r="Q753">
        <f t="shared" si="70"/>
        <v>0.60999999999999943</v>
      </c>
      <c r="R753">
        <f t="shared" si="71"/>
        <v>2.4800000000000004</v>
      </c>
    </row>
    <row r="754" spans="1:18">
      <c r="A754" s="1">
        <v>41592</v>
      </c>
      <c r="B754">
        <v>4.21</v>
      </c>
      <c r="C754">
        <v>518.97</v>
      </c>
      <c r="D754">
        <v>0.10299999999999999</v>
      </c>
      <c r="E754" s="150">
        <f t="shared" si="68"/>
        <v>2.4505388620177062E-2</v>
      </c>
      <c r="F754">
        <v>0.58809999999999996</v>
      </c>
      <c r="G754" s="3">
        <f t="shared" si="66"/>
        <v>2.4718767344960519</v>
      </c>
      <c r="H754" s="150">
        <f t="shared" si="67"/>
        <v>2.44</v>
      </c>
      <c r="J754" s="2">
        <f t="shared" si="69"/>
        <v>-2.7708844144314648E-3</v>
      </c>
      <c r="K754">
        <v>23785</v>
      </c>
      <c r="L754">
        <v>23258</v>
      </c>
      <c r="N754">
        <v>3.07</v>
      </c>
      <c r="O754">
        <v>4.84</v>
      </c>
      <c r="P754">
        <v>4.21</v>
      </c>
      <c r="Q754">
        <f t="shared" si="70"/>
        <v>0.62999999999999989</v>
      </c>
      <c r="R754">
        <f t="shared" si="71"/>
        <v>2.44</v>
      </c>
    </row>
    <row r="755" spans="1:18">
      <c r="A755" s="1">
        <v>41593</v>
      </c>
      <c r="B755">
        <v>4.1900000000000004</v>
      </c>
      <c r="C755">
        <v>521.1</v>
      </c>
      <c r="D755">
        <v>0.10199999999999999</v>
      </c>
      <c r="E755" s="150">
        <f t="shared" si="68"/>
        <v>2.4900475050000002E-2</v>
      </c>
      <c r="F755">
        <v>0.58409999999999995</v>
      </c>
      <c r="G755" s="3">
        <f t="shared" si="66"/>
        <v>2.3926531473944705</v>
      </c>
      <c r="H755" s="150">
        <f t="shared" si="67"/>
        <v>2.2600000000000002</v>
      </c>
      <c r="J755" s="2">
        <f t="shared" si="69"/>
        <v>4.0958838881733333E-3</v>
      </c>
      <c r="K755">
        <v>23763</v>
      </c>
      <c r="L755">
        <v>23253</v>
      </c>
      <c r="N755">
        <v>2.94</v>
      </c>
      <c r="O755">
        <v>4.87</v>
      </c>
      <c r="P755">
        <v>4.1900000000000004</v>
      </c>
      <c r="Q755">
        <f t="shared" si="70"/>
        <v>0.67999999999999972</v>
      </c>
      <c r="R755">
        <f t="shared" si="71"/>
        <v>2.2600000000000002</v>
      </c>
    </row>
    <row r="756" spans="1:18">
      <c r="A756" s="1">
        <v>41596</v>
      </c>
      <c r="B756">
        <v>4.2</v>
      </c>
      <c r="C756">
        <v>517.57000000000005</v>
      </c>
      <c r="D756">
        <v>9.9000000000000005E-2</v>
      </c>
      <c r="E756" s="150">
        <f t="shared" si="68"/>
        <v>2.4119064766113252E-2</v>
      </c>
      <c r="F756">
        <v>0.58509999999999995</v>
      </c>
      <c r="G756" s="3">
        <f t="shared" si="66"/>
        <v>2.4016229717738971</v>
      </c>
      <c r="H756" s="150">
        <f t="shared" si="67"/>
        <v>2.2600000000000007</v>
      </c>
      <c r="J756" s="2">
        <f t="shared" si="69"/>
        <v>-6.7971802227416627E-3</v>
      </c>
      <c r="K756">
        <v>23769</v>
      </c>
      <c r="L756">
        <v>23257</v>
      </c>
      <c r="N756">
        <v>2.91</v>
      </c>
      <c r="O756">
        <v>4.8499999999999996</v>
      </c>
      <c r="P756">
        <v>4.2</v>
      </c>
      <c r="Q756">
        <f t="shared" si="70"/>
        <v>0.64999999999999947</v>
      </c>
      <c r="R756">
        <f t="shared" si="71"/>
        <v>2.2600000000000007</v>
      </c>
    </row>
    <row r="757" spans="1:18">
      <c r="A757" s="1">
        <v>41597</v>
      </c>
      <c r="B757">
        <v>4.2050000000000001</v>
      </c>
      <c r="C757">
        <v>519.77</v>
      </c>
      <c r="D757">
        <v>0.105</v>
      </c>
      <c r="E757" s="150">
        <f t="shared" si="68"/>
        <v>2.5469367149805546E-2</v>
      </c>
      <c r="F757">
        <v>0.58460000000000001</v>
      </c>
      <c r="G757" s="3">
        <f t="shared" si="66"/>
        <v>2.4100716613395967</v>
      </c>
      <c r="H757" s="150">
        <f t="shared" si="67"/>
        <v>2.2250000000000005</v>
      </c>
      <c r="J757" s="2">
        <f t="shared" si="69"/>
        <v>4.2416243438373E-3</v>
      </c>
      <c r="K757">
        <v>23780</v>
      </c>
      <c r="L757">
        <v>23266</v>
      </c>
      <c r="N757">
        <v>2.87</v>
      </c>
      <c r="O757">
        <v>4.8499999999999996</v>
      </c>
      <c r="P757">
        <v>4.2050000000000001</v>
      </c>
      <c r="Q757">
        <f t="shared" si="70"/>
        <v>0.64499999999999957</v>
      </c>
      <c r="R757">
        <f t="shared" si="71"/>
        <v>2.2250000000000005</v>
      </c>
    </row>
    <row r="758" spans="1:18">
      <c r="A758" s="1">
        <v>41598</v>
      </c>
      <c r="B758">
        <v>4.18</v>
      </c>
      <c r="C758">
        <v>522.26</v>
      </c>
      <c r="D758">
        <v>9.4E-2</v>
      </c>
      <c r="E758" s="150">
        <f t="shared" si="68"/>
        <v>2.2691394511628001E-2</v>
      </c>
      <c r="F758">
        <v>0.58409999999999995</v>
      </c>
      <c r="G758" s="3">
        <f t="shared" si="66"/>
        <v>2.4196573715143077</v>
      </c>
      <c r="H758" s="150">
        <f t="shared" si="67"/>
        <v>2.17</v>
      </c>
      <c r="J758" s="2">
        <f t="shared" si="69"/>
        <v>4.7791421347553415E-3</v>
      </c>
      <c r="K758">
        <v>23780</v>
      </c>
      <c r="L758">
        <v>23264</v>
      </c>
      <c r="N758">
        <v>2.84</v>
      </c>
      <c r="O758">
        <v>4.8499999999999996</v>
      </c>
      <c r="P758">
        <v>4.18</v>
      </c>
      <c r="Q758">
        <f t="shared" si="70"/>
        <v>0.66999999999999993</v>
      </c>
      <c r="R758">
        <f t="shared" si="71"/>
        <v>2.17</v>
      </c>
    </row>
    <row r="759" spans="1:18">
      <c r="A759" s="1">
        <v>41599</v>
      </c>
      <c r="B759">
        <v>4.21</v>
      </c>
      <c r="C759">
        <v>521.98</v>
      </c>
      <c r="D759">
        <v>9.2999999999999999E-2</v>
      </c>
      <c r="E759" s="150">
        <f t="shared" si="68"/>
        <v>2.1261795776536387E-2</v>
      </c>
      <c r="F759">
        <v>0.5756</v>
      </c>
      <c r="G759" s="3">
        <f t="shared" si="66"/>
        <v>2.5176989075905953</v>
      </c>
      <c r="H759" s="150">
        <f t="shared" si="67"/>
        <v>2.4</v>
      </c>
      <c r="J759" s="2">
        <f t="shared" si="69"/>
        <v>-5.3627519863328431E-4</v>
      </c>
      <c r="K759">
        <v>23805</v>
      </c>
      <c r="L759">
        <v>23268</v>
      </c>
      <c r="N759">
        <v>2.81</v>
      </c>
      <c r="O759">
        <v>4.62</v>
      </c>
      <c r="P759">
        <v>4.21</v>
      </c>
      <c r="Q759">
        <f t="shared" si="70"/>
        <v>0.41000000000000014</v>
      </c>
      <c r="R759">
        <f t="shared" si="71"/>
        <v>2.4</v>
      </c>
    </row>
    <row r="760" spans="1:18">
      <c r="A760" s="1">
        <v>41600</v>
      </c>
      <c r="B760">
        <v>4.2050000000000001</v>
      </c>
      <c r="C760">
        <v>519.72</v>
      </c>
      <c r="D760">
        <v>9.5000000000000001E-2</v>
      </c>
      <c r="E760" s="150">
        <f t="shared" si="68"/>
        <v>2.1267330713741709E-2</v>
      </c>
      <c r="F760">
        <v>0.57410000000000005</v>
      </c>
      <c r="G760" s="3">
        <f t="shared" si="66"/>
        <v>2.564473216413556</v>
      </c>
      <c r="H760" s="150">
        <f t="shared" si="67"/>
        <v>2.2950000000000004</v>
      </c>
      <c r="J760" s="2">
        <f t="shared" si="69"/>
        <v>-4.3390679578510626E-3</v>
      </c>
      <c r="K760">
        <v>23816</v>
      </c>
      <c r="L760">
        <v>23269</v>
      </c>
      <c r="N760">
        <v>2.72</v>
      </c>
      <c r="O760">
        <v>4.63</v>
      </c>
      <c r="P760">
        <v>4.2050000000000001</v>
      </c>
      <c r="Q760">
        <f t="shared" si="70"/>
        <v>0.42499999999999982</v>
      </c>
      <c r="R760">
        <f t="shared" si="71"/>
        <v>2.2950000000000004</v>
      </c>
    </row>
    <row r="761" spans="1:18">
      <c r="A761" s="1">
        <v>41603</v>
      </c>
      <c r="B761">
        <v>4.2750000000000004</v>
      </c>
      <c r="C761">
        <v>520.92999999999995</v>
      </c>
      <c r="D761">
        <v>9.7000000000000003E-2</v>
      </c>
      <c r="E761" s="150">
        <f t="shared" si="68"/>
        <v>2.2020065020408128E-2</v>
      </c>
      <c r="F761">
        <v>0.5736</v>
      </c>
      <c r="G761" s="3">
        <f t="shared" si="66"/>
        <v>2.5267500322289584</v>
      </c>
      <c r="H761" s="150">
        <f t="shared" si="67"/>
        <v>2.2549999999999999</v>
      </c>
      <c r="J761" s="2">
        <f t="shared" si="69"/>
        <v>2.3254707063619759E-3</v>
      </c>
      <c r="K761">
        <v>23810</v>
      </c>
      <c r="L761">
        <v>23271</v>
      </c>
      <c r="N761">
        <v>2.76</v>
      </c>
      <c r="O761">
        <v>4.78</v>
      </c>
      <c r="P761">
        <v>4.2750000000000004</v>
      </c>
      <c r="Q761">
        <f t="shared" si="70"/>
        <v>0.50499999999999989</v>
      </c>
      <c r="R761">
        <f t="shared" si="71"/>
        <v>2.2549999999999999</v>
      </c>
    </row>
    <row r="762" spans="1:18">
      <c r="A762" s="1">
        <v>41604</v>
      </c>
      <c r="B762">
        <v>4.29</v>
      </c>
      <c r="C762">
        <v>522.03</v>
      </c>
      <c r="D762">
        <v>9.8000000000000004E-2</v>
      </c>
      <c r="E762" s="150">
        <f t="shared" si="68"/>
        <v>2.2663908542372886E-2</v>
      </c>
      <c r="F762">
        <v>0.5756</v>
      </c>
      <c r="G762" s="3">
        <f t="shared" si="66"/>
        <v>2.4889263868382194</v>
      </c>
      <c r="H762" s="150">
        <f t="shared" si="67"/>
        <v>2.2799999999999998</v>
      </c>
      <c r="J762" s="2">
        <f t="shared" si="69"/>
        <v>2.1093817746991018E-3</v>
      </c>
      <c r="K762">
        <v>23805</v>
      </c>
      <c r="L762">
        <v>23274</v>
      </c>
      <c r="N762">
        <v>2.81</v>
      </c>
      <c r="O762">
        <v>4.82</v>
      </c>
      <c r="P762">
        <v>4.29</v>
      </c>
      <c r="Q762">
        <f t="shared" si="70"/>
        <v>0.53000000000000025</v>
      </c>
      <c r="R762">
        <f t="shared" si="71"/>
        <v>2.2799999999999998</v>
      </c>
    </row>
    <row r="763" spans="1:18">
      <c r="A763" s="1">
        <v>41605</v>
      </c>
      <c r="B763">
        <v>4.2949999999999999</v>
      </c>
      <c r="C763">
        <v>526.85</v>
      </c>
      <c r="D763">
        <v>9.9000000000000005E-2</v>
      </c>
      <c r="E763" s="150">
        <f t="shared" si="68"/>
        <v>2.2906361076922975E-2</v>
      </c>
      <c r="F763">
        <v>0.57809999999999995</v>
      </c>
      <c r="G763" s="3">
        <f t="shared" si="66"/>
        <v>2.4985155786118427</v>
      </c>
      <c r="H763" s="150">
        <f t="shared" si="67"/>
        <v>2.3849999999999998</v>
      </c>
      <c r="J763" s="2">
        <f t="shared" si="69"/>
        <v>9.1908205499399223E-3</v>
      </c>
      <c r="K763">
        <v>23805</v>
      </c>
      <c r="L763">
        <v>23272</v>
      </c>
      <c r="N763">
        <v>2.84</v>
      </c>
      <c r="O763">
        <v>4.75</v>
      </c>
      <c r="P763">
        <v>4.2949999999999999</v>
      </c>
      <c r="Q763">
        <f t="shared" si="70"/>
        <v>0.45500000000000007</v>
      </c>
      <c r="R763">
        <f t="shared" si="71"/>
        <v>2.3849999999999998</v>
      </c>
    </row>
    <row r="764" spans="1:18">
      <c r="A764" s="1">
        <v>41606</v>
      </c>
      <c r="B764">
        <v>4.34</v>
      </c>
      <c r="C764">
        <v>528.33000000000004</v>
      </c>
      <c r="D764">
        <v>9.7000000000000003E-2</v>
      </c>
      <c r="E764" s="150">
        <f t="shared" si="68"/>
        <v>2.2151693904321E-2</v>
      </c>
      <c r="F764">
        <v>0.57799999999999996</v>
      </c>
      <c r="G764" s="3">
        <f t="shared" si="66"/>
        <v>2.53100283175471</v>
      </c>
      <c r="H764" s="150">
        <f t="shared" si="67"/>
        <v>2.4500000000000002</v>
      </c>
      <c r="J764" s="2">
        <f t="shared" si="69"/>
        <v>2.8052104295670645E-3</v>
      </c>
      <c r="K764">
        <v>23815</v>
      </c>
      <c r="L764">
        <v>23275</v>
      </c>
      <c r="N764">
        <v>2.87</v>
      </c>
      <c r="O764">
        <v>4.76</v>
      </c>
      <c r="P764">
        <v>4.34</v>
      </c>
      <c r="Q764">
        <f t="shared" si="70"/>
        <v>0.41999999999999993</v>
      </c>
      <c r="R764">
        <f t="shared" si="71"/>
        <v>2.4500000000000002</v>
      </c>
    </row>
    <row r="765" spans="1:18">
      <c r="A765" s="1">
        <v>41607</v>
      </c>
      <c r="B765">
        <v>4.37</v>
      </c>
      <c r="C765">
        <v>532.27</v>
      </c>
      <c r="D765">
        <v>9.7000000000000003E-2</v>
      </c>
      <c r="E765" s="150">
        <f t="shared" si="68"/>
        <v>2.191203381257641E-2</v>
      </c>
      <c r="F765">
        <v>0.57799999999999996</v>
      </c>
      <c r="G765" s="3">
        <f t="shared" si="66"/>
        <v>2.5586853543380772</v>
      </c>
      <c r="H765" s="150">
        <f t="shared" si="67"/>
        <v>2.4500000000000002</v>
      </c>
      <c r="J765" s="2">
        <f t="shared" si="69"/>
        <v>7.4297909194267391E-3</v>
      </c>
      <c r="K765">
        <v>23825</v>
      </c>
      <c r="L765">
        <v>23279</v>
      </c>
      <c r="N765">
        <v>2.87</v>
      </c>
      <c r="O765">
        <v>4.79</v>
      </c>
      <c r="P765">
        <v>4.37</v>
      </c>
      <c r="Q765">
        <f t="shared" si="70"/>
        <v>0.41999999999999993</v>
      </c>
      <c r="R765">
        <f t="shared" si="71"/>
        <v>2.4500000000000002</v>
      </c>
    </row>
    <row r="766" spans="1:18">
      <c r="A766" s="1">
        <v>41610</v>
      </c>
      <c r="B766">
        <v>4.3550000000000004</v>
      </c>
      <c r="C766">
        <v>532.66</v>
      </c>
      <c r="D766">
        <v>0.10299999999999999</v>
      </c>
      <c r="E766" s="150">
        <f t="shared" si="68"/>
        <v>2.3248951435227625E-2</v>
      </c>
      <c r="F766">
        <v>0.57699999999999996</v>
      </c>
      <c r="G766" s="3">
        <f t="shared" si="66"/>
        <v>2.5562873304448499</v>
      </c>
      <c r="H766" s="150">
        <f t="shared" si="67"/>
        <v>2.3350000000000004</v>
      </c>
      <c r="J766" s="2">
        <f t="shared" si="69"/>
        <v>7.3244254070281979E-4</v>
      </c>
      <c r="K766">
        <v>23825</v>
      </c>
      <c r="L766">
        <v>23279.5</v>
      </c>
      <c r="N766">
        <v>2.85</v>
      </c>
      <c r="O766">
        <v>4.87</v>
      </c>
      <c r="P766">
        <v>4.3550000000000004</v>
      </c>
      <c r="Q766">
        <f t="shared" si="70"/>
        <v>0.51499999999999968</v>
      </c>
      <c r="R766">
        <f t="shared" si="71"/>
        <v>2.3350000000000004</v>
      </c>
    </row>
    <row r="767" spans="1:18">
      <c r="A767" s="1">
        <v>41611</v>
      </c>
      <c r="B767">
        <v>4.3499999999999996</v>
      </c>
      <c r="C767">
        <v>534.12</v>
      </c>
      <c r="D767">
        <v>0.104</v>
      </c>
      <c r="E767" s="150">
        <f t="shared" si="68"/>
        <v>2.3838440958955338E-2</v>
      </c>
      <c r="F767">
        <v>0.57569999999999999</v>
      </c>
      <c r="G767" s="3">
        <f t="shared" si="66"/>
        <v>2.5116072021273568</v>
      </c>
      <c r="H767" s="150">
        <f t="shared" si="67"/>
        <v>2.2799999999999994</v>
      </c>
      <c r="J767" s="2">
        <f t="shared" si="69"/>
        <v>2.737210880530091E-3</v>
      </c>
      <c r="K767">
        <v>23817</v>
      </c>
      <c r="L767">
        <v>23281</v>
      </c>
      <c r="N767">
        <v>2.84</v>
      </c>
      <c r="O767">
        <v>4.91</v>
      </c>
      <c r="P767">
        <v>4.3499999999999996</v>
      </c>
      <c r="Q767">
        <f t="shared" si="70"/>
        <v>0.5600000000000005</v>
      </c>
      <c r="R767">
        <f t="shared" si="71"/>
        <v>2.2799999999999994</v>
      </c>
    </row>
    <row r="768" spans="1:18">
      <c r="A768" s="1">
        <v>41612</v>
      </c>
      <c r="B768">
        <v>4.38</v>
      </c>
      <c r="C768">
        <v>533.45000000000005</v>
      </c>
      <c r="D768">
        <v>0.1</v>
      </c>
      <c r="E768" s="150">
        <f t="shared" si="68"/>
        <v>2.2456659413016992E-2</v>
      </c>
      <c r="F768">
        <v>0.57669999999999999</v>
      </c>
      <c r="G768" s="3">
        <f t="shared" si="66"/>
        <v>2.5680578281635071</v>
      </c>
      <c r="H768" s="150">
        <f t="shared" si="67"/>
        <v>2.34</v>
      </c>
      <c r="J768" s="2">
        <f t="shared" si="69"/>
        <v>-1.2551871782928703E-3</v>
      </c>
      <c r="K768">
        <v>23827</v>
      </c>
      <c r="L768">
        <v>23279</v>
      </c>
      <c r="N768">
        <v>2.87</v>
      </c>
      <c r="O768">
        <v>4.91</v>
      </c>
      <c r="P768">
        <v>4.38</v>
      </c>
      <c r="Q768">
        <f t="shared" si="70"/>
        <v>0.53000000000000025</v>
      </c>
      <c r="R768">
        <f t="shared" si="71"/>
        <v>2.34</v>
      </c>
    </row>
    <row r="769" spans="1:18">
      <c r="A769" s="1">
        <v>41613</v>
      </c>
      <c r="B769">
        <v>4.3049999999999997</v>
      </c>
      <c r="C769">
        <v>529.84</v>
      </c>
      <c r="D769">
        <v>0.1</v>
      </c>
      <c r="E769" s="150">
        <f t="shared" si="68"/>
        <v>2.1915284341637011E-2</v>
      </c>
      <c r="F769">
        <v>0.57720000000000005</v>
      </c>
      <c r="G769" s="3">
        <f t="shared" si="66"/>
        <v>2.633778284607394</v>
      </c>
      <c r="H769" s="150">
        <f t="shared" si="67"/>
        <v>2.2749999999999995</v>
      </c>
      <c r="J769" s="2">
        <f t="shared" si="69"/>
        <v>-6.7902714607462724E-3</v>
      </c>
      <c r="K769">
        <v>23840</v>
      </c>
      <c r="L769">
        <v>23278</v>
      </c>
      <c r="N769">
        <v>2.88</v>
      </c>
      <c r="O769">
        <v>4.91</v>
      </c>
      <c r="P769">
        <v>4.3049999999999997</v>
      </c>
      <c r="Q769">
        <f t="shared" si="70"/>
        <v>0.60500000000000043</v>
      </c>
      <c r="R769">
        <f t="shared" si="71"/>
        <v>2.2749999999999995</v>
      </c>
    </row>
    <row r="770" spans="1:18">
      <c r="A770" s="1">
        <v>41614</v>
      </c>
      <c r="B770">
        <v>4.335</v>
      </c>
      <c r="C770">
        <v>525.99</v>
      </c>
      <c r="D770">
        <v>0.10349999999999999</v>
      </c>
      <c r="E770" s="150">
        <f t="shared" si="68"/>
        <v>2.3829807812849171E-2</v>
      </c>
      <c r="F770">
        <v>0.57669999999999999</v>
      </c>
      <c r="G770" s="3">
        <f t="shared" si="66"/>
        <v>2.5047810065767981</v>
      </c>
      <c r="H770" s="150">
        <f t="shared" si="67"/>
        <v>2.2249999999999996</v>
      </c>
      <c r="J770" s="2">
        <f t="shared" si="69"/>
        <v>-7.2928730265773636E-3</v>
      </c>
      <c r="K770">
        <v>23925</v>
      </c>
      <c r="L770">
        <v>23388</v>
      </c>
      <c r="N770">
        <v>2.8</v>
      </c>
      <c r="O770">
        <v>4.91</v>
      </c>
      <c r="P770">
        <v>4.335</v>
      </c>
      <c r="Q770">
        <f t="shared" si="70"/>
        <v>0.57500000000000018</v>
      </c>
      <c r="R770">
        <f t="shared" si="71"/>
        <v>2.2249999999999996</v>
      </c>
    </row>
    <row r="771" spans="1:18">
      <c r="A771" s="1">
        <v>41617</v>
      </c>
      <c r="B771">
        <v>4.335</v>
      </c>
      <c r="C771">
        <v>529.44000000000005</v>
      </c>
      <c r="D771">
        <v>0.10199999999999999</v>
      </c>
      <c r="E771" s="150">
        <f t="shared" si="68"/>
        <v>2.3333733479553972E-2</v>
      </c>
      <c r="F771">
        <v>0.5736</v>
      </c>
      <c r="G771" s="3">
        <f t="shared" si="66"/>
        <v>2.5074084287140135</v>
      </c>
      <c r="H771" s="150">
        <f t="shared" si="67"/>
        <v>2.0549999999999997</v>
      </c>
      <c r="J771" s="2">
        <f t="shared" si="69"/>
        <v>6.5376430231555427E-3</v>
      </c>
      <c r="K771">
        <v>23945</v>
      </c>
      <c r="L771">
        <v>23407</v>
      </c>
      <c r="N771">
        <v>2.67</v>
      </c>
      <c r="O771">
        <v>4.95</v>
      </c>
      <c r="P771">
        <v>4.335</v>
      </c>
      <c r="Q771">
        <f t="shared" si="70"/>
        <v>0.61500000000000021</v>
      </c>
      <c r="R771">
        <f t="shared" si="71"/>
        <v>2.0549999999999997</v>
      </c>
    </row>
    <row r="772" spans="1:18">
      <c r="A772" s="1">
        <v>41618</v>
      </c>
      <c r="B772">
        <v>4.3049999999999997</v>
      </c>
      <c r="C772">
        <v>531.59</v>
      </c>
      <c r="D772">
        <v>0.10249999999999999</v>
      </c>
      <c r="E772" s="150">
        <f t="shared" si="68"/>
        <v>2.3327451927613221E-2</v>
      </c>
      <c r="F772">
        <v>0.57330000000000003</v>
      </c>
      <c r="G772" s="3">
        <f t="shared" si="66"/>
        <v>2.5190599548697663</v>
      </c>
      <c r="H772" s="150">
        <f t="shared" si="67"/>
        <v>1.8850000000000002</v>
      </c>
      <c r="J772" s="2">
        <f t="shared" si="69"/>
        <v>4.052671352663983E-3</v>
      </c>
      <c r="K772">
        <v>23947.5</v>
      </c>
      <c r="L772">
        <v>23407</v>
      </c>
      <c r="N772">
        <v>2.6</v>
      </c>
      <c r="O772">
        <v>5.0199999999999996</v>
      </c>
      <c r="P772">
        <v>4.3049999999999997</v>
      </c>
      <c r="Q772">
        <f t="shared" si="70"/>
        <v>0.71499999999999986</v>
      </c>
      <c r="R772">
        <f t="shared" si="71"/>
        <v>1.8850000000000002</v>
      </c>
    </row>
    <row r="773" spans="1:18">
      <c r="A773" s="1">
        <v>41619</v>
      </c>
      <c r="B773">
        <v>4.2850000000000001</v>
      </c>
      <c r="C773">
        <v>533.44000000000005</v>
      </c>
      <c r="D773">
        <v>0.105</v>
      </c>
      <c r="E773" s="150">
        <f t="shared" si="68"/>
        <v>2.370404842948708E-2</v>
      </c>
      <c r="F773">
        <v>0.57430000000000003</v>
      </c>
      <c r="G773" s="3">
        <f t="shared" si="66"/>
        <v>2.5439325345364576</v>
      </c>
      <c r="H773" s="150">
        <f t="shared" si="67"/>
        <v>1.7950000000000004</v>
      </c>
      <c r="J773" s="2">
        <f t="shared" si="69"/>
        <v>3.4740840364633255E-3</v>
      </c>
      <c r="K773">
        <v>23960</v>
      </c>
      <c r="L773">
        <v>23414</v>
      </c>
      <c r="N773">
        <v>2.57</v>
      </c>
      <c r="O773">
        <v>5.0599999999999996</v>
      </c>
      <c r="P773">
        <v>4.2850000000000001</v>
      </c>
      <c r="Q773">
        <f t="shared" si="70"/>
        <v>0.77499999999999947</v>
      </c>
      <c r="R773">
        <f t="shared" si="71"/>
        <v>1.7950000000000004</v>
      </c>
    </row>
    <row r="774" spans="1:18">
      <c r="A774" s="1">
        <v>41620</v>
      </c>
      <c r="B774">
        <v>4.29</v>
      </c>
      <c r="C774">
        <v>532.20000000000005</v>
      </c>
      <c r="D774">
        <v>0.1115</v>
      </c>
      <c r="E774" s="150">
        <f t="shared" si="68"/>
        <v>2.5591512994898008E-2</v>
      </c>
      <c r="F774">
        <v>0.57630000000000003</v>
      </c>
      <c r="G774" s="3">
        <f t="shared" ref="G774:G837" si="72">+(K774/L774-1)*36000/330</f>
        <v>2.5108890596976638</v>
      </c>
      <c r="H774" s="150">
        <f t="shared" ref="H774:H837" si="73">+R774</f>
        <v>1.7800000000000002</v>
      </c>
      <c r="J774" s="2">
        <f t="shared" si="69"/>
        <v>-2.3272410188404425E-3</v>
      </c>
      <c r="K774">
        <v>23957</v>
      </c>
      <c r="L774">
        <v>23418</v>
      </c>
      <c r="N774">
        <v>2.5499999999999998</v>
      </c>
      <c r="O774">
        <v>5.0599999999999996</v>
      </c>
      <c r="P774">
        <v>4.29</v>
      </c>
      <c r="Q774">
        <f t="shared" si="70"/>
        <v>0.76999999999999957</v>
      </c>
      <c r="R774">
        <f t="shared" si="71"/>
        <v>1.7800000000000002</v>
      </c>
    </row>
    <row r="775" spans="1:18">
      <c r="A775" s="1">
        <v>41621</v>
      </c>
      <c r="B775">
        <v>4.2949999999999999</v>
      </c>
      <c r="C775">
        <v>529.89</v>
      </c>
      <c r="D775">
        <v>0.113</v>
      </c>
      <c r="E775" s="150">
        <f t="shared" ref="E775:E838" si="74">+D775*F775/G775</f>
        <v>2.6175349640204151E-2</v>
      </c>
      <c r="F775">
        <v>0.5806</v>
      </c>
      <c r="G775" s="3">
        <f t="shared" si="72"/>
        <v>2.506472727272739</v>
      </c>
      <c r="H775" s="150">
        <f t="shared" si="73"/>
        <v>1.8149999999999999</v>
      </c>
      <c r="J775" s="2">
        <f t="shared" ref="J775:J838" si="75">+LN(C775/C774)</f>
        <v>-4.34992070812715E-3</v>
      </c>
      <c r="K775">
        <v>23976</v>
      </c>
      <c r="L775">
        <v>23437.5</v>
      </c>
      <c r="N775">
        <v>2.56</v>
      </c>
      <c r="O775">
        <v>5.04</v>
      </c>
      <c r="P775">
        <v>4.2949999999999999</v>
      </c>
      <c r="Q775">
        <f t="shared" ref="Q775:Q838" si="76">+O775-P775</f>
        <v>0.74500000000000011</v>
      </c>
      <c r="R775">
        <f t="shared" ref="R775:R838" si="77">+N775-Q775</f>
        <v>1.8149999999999999</v>
      </c>
    </row>
    <row r="776" spans="1:18">
      <c r="A776" s="1">
        <v>41624</v>
      </c>
      <c r="B776">
        <v>4.29</v>
      </c>
      <c r="C776">
        <v>527.41999999999996</v>
      </c>
      <c r="D776">
        <v>0.115</v>
      </c>
      <c r="E776" s="150">
        <f t="shared" si="74"/>
        <v>2.6517182999999989E-2</v>
      </c>
      <c r="F776">
        <v>0.5796</v>
      </c>
      <c r="G776" s="3">
        <f t="shared" si="72"/>
        <v>2.5136154168412244</v>
      </c>
      <c r="H776" s="150">
        <f t="shared" si="73"/>
        <v>1.69</v>
      </c>
      <c r="J776" s="2">
        <f t="shared" si="75"/>
        <v>-4.6722427543665485E-3</v>
      </c>
      <c r="K776">
        <v>23976</v>
      </c>
      <c r="L776">
        <v>23436</v>
      </c>
      <c r="N776">
        <v>2.4300000000000002</v>
      </c>
      <c r="O776">
        <v>5.03</v>
      </c>
      <c r="P776">
        <v>4.29</v>
      </c>
      <c r="Q776">
        <f t="shared" si="76"/>
        <v>0.74000000000000021</v>
      </c>
      <c r="R776">
        <f t="shared" si="77"/>
        <v>1.69</v>
      </c>
    </row>
    <row r="777" spans="1:18">
      <c r="A777" s="1">
        <v>41625</v>
      </c>
      <c r="B777">
        <v>4.2699999999999996</v>
      </c>
      <c r="C777">
        <v>527.41999999999996</v>
      </c>
      <c r="D777">
        <v>0.1115</v>
      </c>
      <c r="E777" s="150">
        <f t="shared" si="74"/>
        <v>2.6117236107042169E-2</v>
      </c>
      <c r="F777">
        <v>0.5806</v>
      </c>
      <c r="G777" s="3">
        <f t="shared" si="72"/>
        <v>2.4787040916073253</v>
      </c>
      <c r="H777" s="150">
        <f t="shared" si="73"/>
        <v>1.6699999999999995</v>
      </c>
      <c r="J777" s="2">
        <f t="shared" si="75"/>
        <v>0</v>
      </c>
      <c r="K777">
        <v>23968.5</v>
      </c>
      <c r="L777">
        <v>23436</v>
      </c>
      <c r="N777">
        <v>2.44</v>
      </c>
      <c r="O777">
        <v>5.04</v>
      </c>
      <c r="P777">
        <v>4.2699999999999996</v>
      </c>
      <c r="Q777">
        <f t="shared" si="76"/>
        <v>0.77000000000000046</v>
      </c>
      <c r="R777">
        <f t="shared" si="77"/>
        <v>1.6699999999999995</v>
      </c>
    </row>
    <row r="778" spans="1:18">
      <c r="A778" s="1">
        <v>41626</v>
      </c>
      <c r="B778">
        <v>4.3</v>
      </c>
      <c r="C778">
        <v>528.91</v>
      </c>
      <c r="D778">
        <v>0.11700000000000001</v>
      </c>
      <c r="E778" s="150">
        <f t="shared" si="74"/>
        <v>2.7209713630618047E-2</v>
      </c>
      <c r="F778">
        <v>0.57809999999999995</v>
      </c>
      <c r="G778" s="3">
        <f t="shared" si="72"/>
        <v>2.4857924239191509</v>
      </c>
      <c r="H778" s="150">
        <f t="shared" si="73"/>
        <v>1.7199999999999998</v>
      </c>
      <c r="J778" s="2">
        <f t="shared" si="75"/>
        <v>2.8210899779166497E-3</v>
      </c>
      <c r="K778">
        <v>23969</v>
      </c>
      <c r="L778">
        <v>23435</v>
      </c>
      <c r="N778">
        <v>2.42</v>
      </c>
      <c r="O778">
        <v>5</v>
      </c>
      <c r="P778">
        <v>4.3</v>
      </c>
      <c r="Q778">
        <f t="shared" si="76"/>
        <v>0.70000000000000018</v>
      </c>
      <c r="R778">
        <f t="shared" si="77"/>
        <v>1.7199999999999998</v>
      </c>
    </row>
    <row r="779" spans="1:18">
      <c r="A779" s="1">
        <v>41627</v>
      </c>
      <c r="B779">
        <v>4.3</v>
      </c>
      <c r="C779">
        <v>531.01</v>
      </c>
      <c r="D779">
        <v>0.129</v>
      </c>
      <c r="E779" s="150">
        <f t="shared" si="74"/>
        <v>2.9737798084103637E-2</v>
      </c>
      <c r="F779">
        <v>0.5806</v>
      </c>
      <c r="G779" s="3">
        <f t="shared" si="72"/>
        <v>2.5185926606999347</v>
      </c>
      <c r="H779" s="150">
        <f t="shared" si="73"/>
        <v>1.71</v>
      </c>
      <c r="J779" s="2">
        <f t="shared" si="75"/>
        <v>3.9625683973133858E-3</v>
      </c>
      <c r="K779">
        <v>23974</v>
      </c>
      <c r="L779">
        <v>23433</v>
      </c>
      <c r="N779">
        <v>2.42</v>
      </c>
      <c r="O779">
        <v>5.01</v>
      </c>
      <c r="P779">
        <v>4.3</v>
      </c>
      <c r="Q779">
        <f t="shared" si="76"/>
        <v>0.71</v>
      </c>
      <c r="R779">
        <f t="shared" si="77"/>
        <v>1.71</v>
      </c>
    </row>
    <row r="780" spans="1:18">
      <c r="A780" s="1">
        <v>41628</v>
      </c>
      <c r="B780">
        <v>4.3</v>
      </c>
      <c r="C780">
        <v>529.85</v>
      </c>
      <c r="D780">
        <v>0.129</v>
      </c>
      <c r="E780" s="150">
        <f t="shared" si="74"/>
        <v>3.0202585043843141E-2</v>
      </c>
      <c r="F780">
        <v>0.58409999999999995</v>
      </c>
      <c r="G780" s="3">
        <f t="shared" si="72"/>
        <v>2.4947831415960211</v>
      </c>
      <c r="H780" s="150">
        <f t="shared" si="73"/>
        <v>1.7399999999999998</v>
      </c>
      <c r="J780" s="2">
        <f t="shared" si="75"/>
        <v>-2.1869058354802001E-3</v>
      </c>
      <c r="K780">
        <v>23974</v>
      </c>
      <c r="L780">
        <v>23438</v>
      </c>
      <c r="N780">
        <v>2.4300000000000002</v>
      </c>
      <c r="O780">
        <v>4.99</v>
      </c>
      <c r="P780">
        <v>4.3</v>
      </c>
      <c r="Q780">
        <f t="shared" si="76"/>
        <v>0.69000000000000039</v>
      </c>
      <c r="R780">
        <f t="shared" si="77"/>
        <v>1.7399999999999998</v>
      </c>
    </row>
    <row r="781" spans="1:18">
      <c r="A781" s="1">
        <v>41631</v>
      </c>
      <c r="B781">
        <v>4.3</v>
      </c>
      <c r="C781">
        <v>527.57000000000005</v>
      </c>
      <c r="D781">
        <v>0.13100000000000001</v>
      </c>
      <c r="E781" s="150">
        <f t="shared" si="74"/>
        <v>3.0248246840392852E-2</v>
      </c>
      <c r="F781">
        <v>0.58360000000000001</v>
      </c>
      <c r="G781" s="3">
        <f t="shared" si="72"/>
        <v>2.5274721012230104</v>
      </c>
      <c r="H781" s="150">
        <f t="shared" si="73"/>
        <v>1.6699999999999995</v>
      </c>
      <c r="J781" s="2">
        <f t="shared" si="75"/>
        <v>-4.3123896528772633E-3</v>
      </c>
      <c r="K781">
        <v>23980</v>
      </c>
      <c r="L781">
        <v>23437</v>
      </c>
      <c r="N781">
        <v>2.44</v>
      </c>
      <c r="O781">
        <v>5.07</v>
      </c>
      <c r="P781">
        <v>4.3</v>
      </c>
      <c r="Q781">
        <f t="shared" si="76"/>
        <v>0.77000000000000046</v>
      </c>
      <c r="R781">
        <f t="shared" si="77"/>
        <v>1.6699999999999995</v>
      </c>
    </row>
    <row r="782" spans="1:18">
      <c r="A782" s="1">
        <v>41632</v>
      </c>
      <c r="B782">
        <v>4.3</v>
      </c>
      <c r="C782">
        <v>528.58000000000004</v>
      </c>
      <c r="D782">
        <v>0.13200000000000001</v>
      </c>
      <c r="E782" s="150">
        <f t="shared" si="74"/>
        <v>3.087983299253743E-2</v>
      </c>
      <c r="F782">
        <v>0.58360000000000001</v>
      </c>
      <c r="G782" s="3">
        <f t="shared" si="72"/>
        <v>2.4946767043272771</v>
      </c>
      <c r="H782" s="150">
        <f t="shared" si="73"/>
        <v>1.6699999999999995</v>
      </c>
      <c r="J782" s="2">
        <f t="shared" si="75"/>
        <v>1.9126076937694991E-3</v>
      </c>
      <c r="K782">
        <v>23975</v>
      </c>
      <c r="L782">
        <v>23439</v>
      </c>
      <c r="N782">
        <v>2.44</v>
      </c>
      <c r="O782">
        <v>5.07</v>
      </c>
      <c r="P782">
        <v>4.3</v>
      </c>
      <c r="Q782">
        <f t="shared" si="76"/>
        <v>0.77000000000000046</v>
      </c>
      <c r="R782">
        <f t="shared" si="77"/>
        <v>1.6699999999999995</v>
      </c>
    </row>
    <row r="783" spans="1:18">
      <c r="A783" s="1">
        <v>41633</v>
      </c>
      <c r="B783">
        <v>4.3</v>
      </c>
      <c r="C783">
        <v>528.58000000000004</v>
      </c>
      <c r="D783">
        <v>0.13750000000000001</v>
      </c>
      <c r="E783" s="150">
        <f t="shared" si="74"/>
        <v>3.216649270055983E-2</v>
      </c>
      <c r="F783">
        <v>0.58360000000000001</v>
      </c>
      <c r="G783" s="3">
        <f t="shared" si="72"/>
        <v>2.4946767043272771</v>
      </c>
      <c r="H783" s="150">
        <f t="shared" si="73"/>
        <v>1.6699999999999995</v>
      </c>
      <c r="J783" s="2">
        <f t="shared" si="75"/>
        <v>0</v>
      </c>
      <c r="K783">
        <v>23975</v>
      </c>
      <c r="L783">
        <v>23439</v>
      </c>
      <c r="N783">
        <v>2.44</v>
      </c>
      <c r="O783">
        <v>5.07</v>
      </c>
      <c r="P783">
        <v>4.3</v>
      </c>
      <c r="Q783">
        <f t="shared" si="76"/>
        <v>0.77000000000000046</v>
      </c>
      <c r="R783">
        <f t="shared" si="77"/>
        <v>1.6699999999999995</v>
      </c>
    </row>
    <row r="784" spans="1:18">
      <c r="A784" s="1">
        <v>41634</v>
      </c>
      <c r="B784">
        <v>4.3</v>
      </c>
      <c r="C784">
        <v>524.65</v>
      </c>
      <c r="D784">
        <v>0.13500000000000001</v>
      </c>
      <c r="E784" s="150">
        <f t="shared" si="74"/>
        <v>3.1431675919220005E-2</v>
      </c>
      <c r="F784">
        <v>0.58360000000000001</v>
      </c>
      <c r="G784" s="3">
        <f t="shared" si="72"/>
        <v>2.5065796746721842</v>
      </c>
      <c r="H784" s="150">
        <f t="shared" si="73"/>
        <v>1.6699999999999995</v>
      </c>
      <c r="J784" s="2">
        <f t="shared" si="75"/>
        <v>-7.462792057817377E-3</v>
      </c>
      <c r="K784">
        <v>23975</v>
      </c>
      <c r="L784">
        <v>23436.5</v>
      </c>
      <c r="N784">
        <v>2.44</v>
      </c>
      <c r="O784">
        <v>5.07</v>
      </c>
      <c r="P784">
        <v>4.3</v>
      </c>
      <c r="Q784">
        <f t="shared" si="76"/>
        <v>0.77000000000000046</v>
      </c>
      <c r="R784">
        <f t="shared" si="77"/>
        <v>1.6699999999999995</v>
      </c>
    </row>
    <row r="785" spans="1:18">
      <c r="A785" s="1">
        <v>41635</v>
      </c>
      <c r="B785">
        <v>4.3</v>
      </c>
      <c r="C785">
        <v>524.35</v>
      </c>
      <c r="D785">
        <v>0.129</v>
      </c>
      <c r="E785" s="150">
        <f t="shared" si="74"/>
        <v>2.9754572843462262E-2</v>
      </c>
      <c r="F785">
        <v>0.58309999999999995</v>
      </c>
      <c r="G785" s="3">
        <f t="shared" si="72"/>
        <v>2.5280114218318368</v>
      </c>
      <c r="H785" s="150">
        <f t="shared" si="73"/>
        <v>1.6599999999999997</v>
      </c>
      <c r="J785" s="2">
        <f t="shared" si="75"/>
        <v>-5.7197332350581256E-4</v>
      </c>
      <c r="K785">
        <v>23975</v>
      </c>
      <c r="L785">
        <v>23432</v>
      </c>
      <c r="N785">
        <v>2.4300000000000002</v>
      </c>
      <c r="O785">
        <v>5.07</v>
      </c>
      <c r="P785">
        <v>4.3</v>
      </c>
      <c r="Q785">
        <f t="shared" si="76"/>
        <v>0.77000000000000046</v>
      </c>
      <c r="R785">
        <f t="shared" si="77"/>
        <v>1.6599999999999997</v>
      </c>
    </row>
    <row r="786" spans="1:18">
      <c r="A786" s="1">
        <v>41638</v>
      </c>
      <c r="B786">
        <v>4.2850000000000001</v>
      </c>
      <c r="C786">
        <v>525.72</v>
      </c>
      <c r="D786">
        <v>0.127</v>
      </c>
      <c r="E786" s="150">
        <f t="shared" si="74"/>
        <v>2.9458516147839599E-2</v>
      </c>
      <c r="F786">
        <v>0.58309999999999995</v>
      </c>
      <c r="G786" s="3">
        <f t="shared" si="72"/>
        <v>2.5138299440595171</v>
      </c>
      <c r="H786" s="150">
        <f t="shared" si="73"/>
        <v>1.6549999999999998</v>
      </c>
      <c r="J786" s="2">
        <f t="shared" si="75"/>
        <v>2.6093513333933192E-3</v>
      </c>
      <c r="K786">
        <v>23974</v>
      </c>
      <c r="L786">
        <v>23434</v>
      </c>
      <c r="N786">
        <v>2.44</v>
      </c>
      <c r="O786">
        <v>5.07</v>
      </c>
      <c r="P786">
        <v>4.2850000000000001</v>
      </c>
      <c r="Q786">
        <f t="shared" si="76"/>
        <v>0.78500000000000014</v>
      </c>
      <c r="R786">
        <f t="shared" si="77"/>
        <v>1.6549999999999998</v>
      </c>
    </row>
    <row r="787" spans="1:18">
      <c r="A787" s="1">
        <v>41639</v>
      </c>
      <c r="B787">
        <v>4.2850000000000001</v>
      </c>
      <c r="C787">
        <v>525.45000000000005</v>
      </c>
      <c r="D787">
        <v>0.127</v>
      </c>
      <c r="E787" s="150">
        <f t="shared" si="74"/>
        <v>2.9458516147839599E-2</v>
      </c>
      <c r="F787">
        <v>0.58309999999999995</v>
      </c>
      <c r="G787" s="3">
        <f t="shared" si="72"/>
        <v>2.5138299440595171</v>
      </c>
      <c r="H787" s="150">
        <f t="shared" si="73"/>
        <v>1.6549999999999998</v>
      </c>
      <c r="J787" s="2">
        <f t="shared" si="75"/>
        <v>-5.1371330220189302E-4</v>
      </c>
      <c r="K787">
        <v>23974</v>
      </c>
      <c r="L787">
        <v>23434</v>
      </c>
      <c r="N787">
        <v>2.44</v>
      </c>
      <c r="O787">
        <v>5.07</v>
      </c>
      <c r="P787">
        <v>4.2850000000000001</v>
      </c>
      <c r="Q787">
        <f t="shared" si="76"/>
        <v>0.78500000000000014</v>
      </c>
      <c r="R787">
        <f t="shared" si="77"/>
        <v>1.6549999999999998</v>
      </c>
    </row>
    <row r="788" spans="1:18">
      <c r="A788" s="1">
        <v>41640</v>
      </c>
      <c r="B788">
        <v>4.2850000000000001</v>
      </c>
      <c r="C788">
        <v>525.45000000000005</v>
      </c>
      <c r="D788">
        <v>0.13750000000000001</v>
      </c>
      <c r="E788" s="150">
        <f t="shared" si="74"/>
        <v>3.189406275848776E-2</v>
      </c>
      <c r="F788">
        <v>0.58309999999999995</v>
      </c>
      <c r="G788" s="3">
        <f t="shared" si="72"/>
        <v>2.5138299440595171</v>
      </c>
      <c r="H788" s="150">
        <f t="shared" si="73"/>
        <v>1.6549999999999998</v>
      </c>
      <c r="J788" s="2">
        <f t="shared" si="75"/>
        <v>0</v>
      </c>
      <c r="K788">
        <v>23974</v>
      </c>
      <c r="L788">
        <v>23434</v>
      </c>
      <c r="N788">
        <v>2.44</v>
      </c>
      <c r="O788">
        <v>5.07</v>
      </c>
      <c r="P788">
        <v>4.2850000000000001</v>
      </c>
      <c r="Q788">
        <f t="shared" si="76"/>
        <v>0.78500000000000014</v>
      </c>
      <c r="R788">
        <f t="shared" si="77"/>
        <v>1.6549999999999998</v>
      </c>
    </row>
    <row r="789" spans="1:18">
      <c r="A789" s="1">
        <v>41641</v>
      </c>
      <c r="B789">
        <v>4.29</v>
      </c>
      <c r="C789">
        <v>529.5</v>
      </c>
      <c r="D789">
        <v>0.128</v>
      </c>
      <c r="E789" s="150">
        <f t="shared" si="74"/>
        <v>2.8847121742574134E-2</v>
      </c>
      <c r="F789">
        <v>0.58260000000000001</v>
      </c>
      <c r="G789" s="3">
        <f t="shared" si="72"/>
        <v>2.5851036600972725</v>
      </c>
      <c r="H789" s="150">
        <f t="shared" si="73"/>
        <v>1.6599999999999997</v>
      </c>
      <c r="J789" s="2">
        <f t="shared" si="75"/>
        <v>7.6781267298556208E-3</v>
      </c>
      <c r="K789">
        <v>23997.5</v>
      </c>
      <c r="L789">
        <v>23442</v>
      </c>
      <c r="N789">
        <v>2.44</v>
      </c>
      <c r="O789">
        <v>5.07</v>
      </c>
      <c r="P789">
        <v>4.29</v>
      </c>
      <c r="Q789">
        <f t="shared" si="76"/>
        <v>0.78000000000000025</v>
      </c>
      <c r="R789">
        <f t="shared" si="77"/>
        <v>1.6599999999999997</v>
      </c>
    </row>
    <row r="790" spans="1:18">
      <c r="A790" s="1">
        <v>41642</v>
      </c>
      <c r="B790">
        <v>4.3049999999999997</v>
      </c>
      <c r="C790">
        <v>529.53</v>
      </c>
      <c r="D790">
        <v>0.13400000000000001</v>
      </c>
      <c r="E790" s="150">
        <f t="shared" si="74"/>
        <v>3.019171506128555E-2</v>
      </c>
      <c r="F790">
        <v>0.58460000000000001</v>
      </c>
      <c r="G790" s="3">
        <f t="shared" si="72"/>
        <v>2.5946323301272063</v>
      </c>
      <c r="H790" s="150">
        <f t="shared" si="73"/>
        <v>1.7450000000000001</v>
      </c>
      <c r="J790" s="2">
        <f t="shared" si="75"/>
        <v>5.6655618836003524E-5</v>
      </c>
      <c r="K790">
        <v>23997.5</v>
      </c>
      <c r="L790">
        <v>23440</v>
      </c>
      <c r="N790">
        <v>2.4500000000000002</v>
      </c>
      <c r="O790">
        <v>5.01</v>
      </c>
      <c r="P790">
        <v>4.3049999999999997</v>
      </c>
      <c r="Q790">
        <f t="shared" si="76"/>
        <v>0.70500000000000007</v>
      </c>
      <c r="R790">
        <f t="shared" si="77"/>
        <v>1.7450000000000001</v>
      </c>
    </row>
    <row r="791" spans="1:18">
      <c r="A791" s="1">
        <v>41645</v>
      </c>
      <c r="B791">
        <v>4.2850000000000001</v>
      </c>
      <c r="C791">
        <v>532.27</v>
      </c>
      <c r="D791">
        <v>0.13300000000000001</v>
      </c>
      <c r="E791" s="150">
        <f t="shared" si="74"/>
        <v>2.9394663279144653E-2</v>
      </c>
      <c r="F791">
        <v>0.58540000000000003</v>
      </c>
      <c r="G791" s="3">
        <f t="shared" si="72"/>
        <v>2.6487188936516906</v>
      </c>
      <c r="H791" s="150">
        <f t="shared" si="73"/>
        <v>1.6349999999999998</v>
      </c>
      <c r="J791" s="2">
        <f t="shared" si="75"/>
        <v>5.1610587342330863E-3</v>
      </c>
      <c r="K791">
        <v>24004</v>
      </c>
      <c r="L791">
        <v>23435</v>
      </c>
      <c r="N791">
        <v>2.38</v>
      </c>
      <c r="O791">
        <v>5.03</v>
      </c>
      <c r="P791">
        <v>4.2850000000000001</v>
      </c>
      <c r="Q791">
        <f t="shared" si="76"/>
        <v>0.74500000000000011</v>
      </c>
      <c r="R791">
        <f t="shared" si="77"/>
        <v>1.6349999999999998</v>
      </c>
    </row>
    <row r="792" spans="1:18">
      <c r="A792" s="1">
        <v>41646</v>
      </c>
      <c r="B792">
        <v>4.24</v>
      </c>
      <c r="C792">
        <v>530.47</v>
      </c>
      <c r="D792">
        <v>0.13100000000000001</v>
      </c>
      <c r="E792" s="150">
        <f t="shared" si="74"/>
        <v>2.8856132487179369E-2</v>
      </c>
      <c r="F792">
        <v>0.58660000000000001</v>
      </c>
      <c r="G792" s="3">
        <f t="shared" si="72"/>
        <v>2.6630249231819842</v>
      </c>
      <c r="H792" s="150">
        <f t="shared" si="73"/>
        <v>1.6199999999999997</v>
      </c>
      <c r="J792" s="2">
        <f t="shared" si="75"/>
        <v>-3.3874733636561839E-3</v>
      </c>
      <c r="K792">
        <v>24004</v>
      </c>
      <c r="L792">
        <v>23432</v>
      </c>
      <c r="N792">
        <v>2.36</v>
      </c>
      <c r="O792">
        <v>4.9800000000000004</v>
      </c>
      <c r="P792">
        <v>4.24</v>
      </c>
      <c r="Q792">
        <f t="shared" si="76"/>
        <v>0.74000000000000021</v>
      </c>
      <c r="R792">
        <f t="shared" si="77"/>
        <v>1.6199999999999997</v>
      </c>
    </row>
    <row r="793" spans="1:18">
      <c r="A793" s="1">
        <v>41647</v>
      </c>
      <c r="B793">
        <v>4.2649999999999997</v>
      </c>
      <c r="C793">
        <v>534.52</v>
      </c>
      <c r="D793">
        <v>0.14299999999999999</v>
      </c>
      <c r="E793" s="150">
        <f t="shared" si="74"/>
        <v>3.7068200427104868E-2</v>
      </c>
      <c r="F793">
        <v>0.58560000000000001</v>
      </c>
      <c r="G793" s="3">
        <f t="shared" si="72"/>
        <v>2.2591007665634439</v>
      </c>
      <c r="H793" s="150">
        <f t="shared" si="73"/>
        <v>1.5350000000000001</v>
      </c>
      <c r="J793" s="2">
        <f t="shared" si="75"/>
        <v>7.6057418819858603E-3</v>
      </c>
      <c r="K793">
        <v>24004</v>
      </c>
      <c r="L793">
        <v>23517</v>
      </c>
      <c r="N793">
        <v>2.2400000000000002</v>
      </c>
      <c r="O793">
        <v>4.97</v>
      </c>
      <c r="P793">
        <v>4.2649999999999997</v>
      </c>
      <c r="Q793">
        <f t="shared" si="76"/>
        <v>0.70500000000000007</v>
      </c>
      <c r="R793">
        <f t="shared" si="77"/>
        <v>1.5350000000000001</v>
      </c>
    </row>
    <row r="794" spans="1:18">
      <c r="A794" s="1">
        <v>41648</v>
      </c>
      <c r="B794">
        <v>4.25</v>
      </c>
      <c r="C794">
        <v>533.84</v>
      </c>
      <c r="D794">
        <v>0.14199999999999999</v>
      </c>
      <c r="E794" s="150">
        <f t="shared" si="74"/>
        <v>3.2689764237442874E-2</v>
      </c>
      <c r="F794">
        <v>0.58460000000000001</v>
      </c>
      <c r="G794" s="3">
        <f t="shared" si="72"/>
        <v>2.539424860853436</v>
      </c>
      <c r="H794" s="150">
        <f t="shared" si="73"/>
        <v>1.4600000000000004</v>
      </c>
      <c r="J794" s="2">
        <f t="shared" si="75"/>
        <v>-1.2729793175089645E-3</v>
      </c>
      <c r="K794">
        <v>24067.5</v>
      </c>
      <c r="L794">
        <v>23520</v>
      </c>
      <c r="N794">
        <v>2.1800000000000002</v>
      </c>
      <c r="O794">
        <v>4.97</v>
      </c>
      <c r="P794">
        <v>4.25</v>
      </c>
      <c r="Q794">
        <f t="shared" si="76"/>
        <v>0.71999999999999975</v>
      </c>
      <c r="R794">
        <f t="shared" si="77"/>
        <v>1.4600000000000004</v>
      </c>
    </row>
    <row r="795" spans="1:18">
      <c r="A795" s="1">
        <v>41649</v>
      </c>
      <c r="B795">
        <v>4.1900000000000004</v>
      </c>
      <c r="C795">
        <v>529.33000000000004</v>
      </c>
      <c r="D795">
        <v>0.127</v>
      </c>
      <c r="E795" s="150">
        <f t="shared" si="74"/>
        <v>2.7839942617800987E-2</v>
      </c>
      <c r="F795">
        <v>0.58260000000000001</v>
      </c>
      <c r="G795" s="3">
        <f t="shared" si="72"/>
        <v>2.6576994434137351</v>
      </c>
      <c r="H795" s="150">
        <f t="shared" si="73"/>
        <v>1.3400000000000007</v>
      </c>
      <c r="J795" s="2">
        <f t="shared" si="75"/>
        <v>-8.4841127054265057E-3</v>
      </c>
      <c r="K795">
        <v>24093</v>
      </c>
      <c r="L795">
        <v>23520</v>
      </c>
      <c r="N795">
        <v>2.08</v>
      </c>
      <c r="O795">
        <v>4.93</v>
      </c>
      <c r="P795">
        <v>4.1900000000000004</v>
      </c>
      <c r="Q795">
        <f t="shared" si="76"/>
        <v>0.73999999999999932</v>
      </c>
      <c r="R795">
        <f t="shared" si="77"/>
        <v>1.3400000000000007</v>
      </c>
    </row>
    <row r="796" spans="1:18">
      <c r="A796" s="1">
        <v>41652</v>
      </c>
      <c r="B796">
        <v>4.1399999999999997</v>
      </c>
      <c r="C796">
        <v>526.98</v>
      </c>
      <c r="D796">
        <v>0.1235</v>
      </c>
      <c r="E796" s="150">
        <f t="shared" si="74"/>
        <v>2.9218227999999916E-2</v>
      </c>
      <c r="F796">
        <v>0.5736</v>
      </c>
      <c r="G796" s="3">
        <f t="shared" si="72"/>
        <v>2.4245002126754645</v>
      </c>
      <c r="H796" s="150">
        <f t="shared" si="73"/>
        <v>1.37</v>
      </c>
      <c r="J796" s="2">
        <f t="shared" si="75"/>
        <v>-4.4494587328435887E-3</v>
      </c>
      <c r="K796">
        <v>24032.5</v>
      </c>
      <c r="L796">
        <v>23510</v>
      </c>
      <c r="N796">
        <v>2.16</v>
      </c>
      <c r="O796">
        <v>4.93</v>
      </c>
      <c r="P796">
        <v>4.1399999999999997</v>
      </c>
      <c r="Q796">
        <f t="shared" si="76"/>
        <v>0.79</v>
      </c>
      <c r="R796">
        <f t="shared" si="77"/>
        <v>1.37</v>
      </c>
    </row>
    <row r="797" spans="1:18">
      <c r="A797" s="1">
        <v>41653</v>
      </c>
      <c r="B797">
        <v>4.16</v>
      </c>
      <c r="C797">
        <v>528.07000000000005</v>
      </c>
      <c r="D797">
        <v>0.126</v>
      </c>
      <c r="E797" s="150">
        <f t="shared" si="74"/>
        <v>2.7446447498220714E-2</v>
      </c>
      <c r="F797">
        <v>0.56810000000000005</v>
      </c>
      <c r="G797" s="3">
        <f t="shared" si="72"/>
        <v>2.6080096524200593</v>
      </c>
      <c r="H797" s="150">
        <f t="shared" si="73"/>
        <v>1.4200000000000004</v>
      </c>
      <c r="J797" s="2">
        <f t="shared" si="75"/>
        <v>2.0662535193671353E-3</v>
      </c>
      <c r="K797">
        <v>24070</v>
      </c>
      <c r="L797">
        <v>23508</v>
      </c>
      <c r="N797">
        <v>2.19</v>
      </c>
      <c r="O797">
        <v>4.93</v>
      </c>
      <c r="P797">
        <v>4.16</v>
      </c>
      <c r="Q797">
        <f t="shared" si="76"/>
        <v>0.76999999999999957</v>
      </c>
      <c r="R797">
        <f t="shared" si="77"/>
        <v>1.4200000000000004</v>
      </c>
    </row>
    <row r="798" spans="1:18">
      <c r="A798" s="1">
        <v>41654</v>
      </c>
      <c r="B798">
        <v>4.16</v>
      </c>
      <c r="C798">
        <v>529.32000000000005</v>
      </c>
      <c r="D798">
        <v>0.129</v>
      </c>
      <c r="E798" s="150">
        <f t="shared" si="74"/>
        <v>2.7884540798245511E-2</v>
      </c>
      <c r="F798">
        <v>0.5716</v>
      </c>
      <c r="G798" s="3">
        <f t="shared" si="72"/>
        <v>2.6443469352251081</v>
      </c>
      <c r="H798" s="150">
        <f t="shared" si="73"/>
        <v>1.4400000000000004</v>
      </c>
      <c r="J798" s="2">
        <f t="shared" si="75"/>
        <v>2.3643132284004408E-3</v>
      </c>
      <c r="K798">
        <v>24085</v>
      </c>
      <c r="L798">
        <v>23515</v>
      </c>
      <c r="N798">
        <v>2.21</v>
      </c>
      <c r="O798">
        <v>4.93</v>
      </c>
      <c r="P798">
        <v>4.16</v>
      </c>
      <c r="Q798">
        <f t="shared" si="76"/>
        <v>0.76999999999999957</v>
      </c>
      <c r="R798">
        <f t="shared" si="77"/>
        <v>1.4400000000000004</v>
      </c>
    </row>
    <row r="799" spans="1:18">
      <c r="A799" s="1">
        <v>41655</v>
      </c>
      <c r="B799">
        <v>4.1449999999999996</v>
      </c>
      <c r="C799">
        <v>533.1</v>
      </c>
      <c r="D799">
        <v>0.124</v>
      </c>
      <c r="E799" s="150">
        <f t="shared" si="74"/>
        <v>2.6295154437177309E-2</v>
      </c>
      <c r="F799">
        <v>0.5716</v>
      </c>
      <c r="G799" s="3">
        <f t="shared" si="72"/>
        <v>2.6954928205247133</v>
      </c>
      <c r="H799" s="150">
        <f t="shared" si="73"/>
        <v>1.4349999999999992</v>
      </c>
      <c r="J799" s="2">
        <f t="shared" si="75"/>
        <v>7.1158599238667032E-3</v>
      </c>
      <c r="K799">
        <v>24095</v>
      </c>
      <c r="L799">
        <v>23514</v>
      </c>
      <c r="N799">
        <v>2.23</v>
      </c>
      <c r="O799">
        <v>4.9400000000000004</v>
      </c>
      <c r="P799">
        <v>4.1449999999999996</v>
      </c>
      <c r="Q799">
        <f t="shared" si="76"/>
        <v>0.79500000000000082</v>
      </c>
      <c r="R799">
        <f t="shared" si="77"/>
        <v>1.4349999999999992</v>
      </c>
    </row>
    <row r="800" spans="1:18">
      <c r="A800" s="1">
        <v>41656</v>
      </c>
      <c r="B800">
        <v>4.12</v>
      </c>
      <c r="C800">
        <v>539.46</v>
      </c>
      <c r="D800">
        <v>0.122</v>
      </c>
      <c r="E800" s="150">
        <f t="shared" si="74"/>
        <v>2.5848079262027542E-2</v>
      </c>
      <c r="F800">
        <v>0.57210000000000005</v>
      </c>
      <c r="G800" s="3">
        <f t="shared" si="72"/>
        <v>2.7002470586870655</v>
      </c>
      <c r="H800" s="150">
        <f t="shared" si="73"/>
        <v>1.44</v>
      </c>
      <c r="J800" s="2">
        <f t="shared" si="75"/>
        <v>1.185961539602131E-2</v>
      </c>
      <c r="K800">
        <v>24095</v>
      </c>
      <c r="L800">
        <v>23513</v>
      </c>
      <c r="N800">
        <v>2.2200000000000002</v>
      </c>
      <c r="O800">
        <v>4.9000000000000004</v>
      </c>
      <c r="P800">
        <v>4.12</v>
      </c>
      <c r="Q800">
        <f t="shared" si="76"/>
        <v>0.78000000000000025</v>
      </c>
      <c r="R800">
        <f t="shared" si="77"/>
        <v>1.44</v>
      </c>
    </row>
    <row r="801" spans="1:18">
      <c r="A801" s="1">
        <v>41659</v>
      </c>
      <c r="B801">
        <v>4.085</v>
      </c>
      <c r="C801">
        <v>540.9</v>
      </c>
      <c r="D801">
        <v>0.12</v>
      </c>
      <c r="E801" s="150">
        <f t="shared" si="74"/>
        <v>2.4459875454545539E-2</v>
      </c>
      <c r="F801">
        <v>0.57210000000000005</v>
      </c>
      <c r="G801" s="3">
        <f t="shared" si="72"/>
        <v>2.8067191154582085</v>
      </c>
      <c r="H801" s="150">
        <f t="shared" si="73"/>
        <v>1.4849999999999999</v>
      </c>
      <c r="J801" s="2">
        <f t="shared" si="75"/>
        <v>2.665779652644684E-3</v>
      </c>
      <c r="K801">
        <v>24120</v>
      </c>
      <c r="L801">
        <v>23515</v>
      </c>
      <c r="N801">
        <v>2.2200000000000002</v>
      </c>
      <c r="O801">
        <v>4.82</v>
      </c>
      <c r="P801">
        <v>4.085</v>
      </c>
      <c r="Q801">
        <f t="shared" si="76"/>
        <v>0.73500000000000032</v>
      </c>
      <c r="R801">
        <f t="shared" si="77"/>
        <v>1.4849999999999999</v>
      </c>
    </row>
    <row r="802" spans="1:18">
      <c r="A802" s="1">
        <v>41660</v>
      </c>
      <c r="B802">
        <v>4.0199999999999996</v>
      </c>
      <c r="C802">
        <v>544.39</v>
      </c>
      <c r="D802">
        <v>0.1205</v>
      </c>
      <c r="E802" s="150">
        <f t="shared" si="74"/>
        <v>2.4541647811056135E-2</v>
      </c>
      <c r="F802">
        <v>0.5726</v>
      </c>
      <c r="G802" s="3">
        <f t="shared" si="72"/>
        <v>2.8114778816488402</v>
      </c>
      <c r="H802" s="150">
        <f t="shared" si="73"/>
        <v>1.3699999999999997</v>
      </c>
      <c r="J802" s="2">
        <f t="shared" si="75"/>
        <v>6.4314828847840564E-3</v>
      </c>
      <c r="K802">
        <v>24120</v>
      </c>
      <c r="L802">
        <v>23514</v>
      </c>
      <c r="N802">
        <v>2.2200000000000002</v>
      </c>
      <c r="O802">
        <v>4.87</v>
      </c>
      <c r="P802">
        <v>4.0199999999999996</v>
      </c>
      <c r="Q802">
        <f t="shared" si="76"/>
        <v>0.85000000000000053</v>
      </c>
      <c r="R802">
        <f t="shared" si="77"/>
        <v>1.3699999999999997</v>
      </c>
    </row>
    <row r="803" spans="1:18">
      <c r="A803" s="1">
        <v>41661</v>
      </c>
      <c r="B803">
        <v>4.0199999999999996</v>
      </c>
      <c r="C803">
        <v>542.33000000000004</v>
      </c>
      <c r="D803">
        <v>0.124</v>
      </c>
      <c r="E803" s="150">
        <f t="shared" si="74"/>
        <v>2.5252431205128149E-2</v>
      </c>
      <c r="F803">
        <v>0.57110000000000005</v>
      </c>
      <c r="G803" s="3">
        <f t="shared" si="72"/>
        <v>2.8043398841383214</v>
      </c>
      <c r="H803" s="150">
        <f t="shared" si="73"/>
        <v>1.4700000000000002</v>
      </c>
      <c r="J803" s="2">
        <f t="shared" si="75"/>
        <v>-3.7912295116251647E-3</v>
      </c>
      <c r="K803">
        <v>24120</v>
      </c>
      <c r="L803">
        <v>23515.5</v>
      </c>
      <c r="N803">
        <v>2.2200000000000002</v>
      </c>
      <c r="O803">
        <v>4.7699999999999996</v>
      </c>
      <c r="P803">
        <v>4.0199999999999996</v>
      </c>
      <c r="Q803">
        <f t="shared" si="76"/>
        <v>0.75</v>
      </c>
      <c r="R803">
        <f t="shared" si="77"/>
        <v>1.4700000000000002</v>
      </c>
    </row>
    <row r="804" spans="1:18">
      <c r="A804" s="1">
        <v>41662</v>
      </c>
      <c r="B804">
        <v>4.0199999999999996</v>
      </c>
      <c r="C804">
        <v>549.19000000000005</v>
      </c>
      <c r="D804">
        <v>0.114</v>
      </c>
      <c r="E804" s="150">
        <f t="shared" si="74"/>
        <v>2.3643937289915883E-2</v>
      </c>
      <c r="F804">
        <v>0.57250000000000001</v>
      </c>
      <c r="G804" s="3">
        <f t="shared" si="72"/>
        <v>2.7603270639630511</v>
      </c>
      <c r="H804" s="150">
        <f t="shared" si="73"/>
        <v>1.4899999999999998</v>
      </c>
      <c r="J804" s="2">
        <f t="shared" si="75"/>
        <v>1.2569793174516636E-2</v>
      </c>
      <c r="K804">
        <v>24110</v>
      </c>
      <c r="L804">
        <v>23515</v>
      </c>
      <c r="N804">
        <v>2.23</v>
      </c>
      <c r="O804">
        <v>4.76</v>
      </c>
      <c r="P804">
        <v>4.0199999999999996</v>
      </c>
      <c r="Q804">
        <f t="shared" si="76"/>
        <v>0.74000000000000021</v>
      </c>
      <c r="R804">
        <f t="shared" si="77"/>
        <v>1.4899999999999998</v>
      </c>
    </row>
    <row r="805" spans="1:18">
      <c r="A805" s="1">
        <v>41663</v>
      </c>
      <c r="B805">
        <v>4.0199999999999996</v>
      </c>
      <c r="C805">
        <v>550.6</v>
      </c>
      <c r="D805">
        <v>0.11600000000000001</v>
      </c>
      <c r="E805" s="150">
        <f t="shared" si="74"/>
        <v>2.3805996804411155E-2</v>
      </c>
      <c r="F805">
        <v>0.57210000000000005</v>
      </c>
      <c r="G805" s="3">
        <f t="shared" si="72"/>
        <v>2.7876841514026878</v>
      </c>
      <c r="H805" s="150">
        <f t="shared" si="73"/>
        <v>1.5099999999999998</v>
      </c>
      <c r="J805" s="2">
        <f t="shared" si="75"/>
        <v>2.5641272834502587E-3</v>
      </c>
      <c r="K805">
        <v>24110</v>
      </c>
      <c r="L805">
        <v>23509.25</v>
      </c>
      <c r="N805">
        <v>2.25</v>
      </c>
      <c r="O805">
        <v>4.76</v>
      </c>
      <c r="P805">
        <v>4.0199999999999996</v>
      </c>
      <c r="Q805">
        <f t="shared" si="76"/>
        <v>0.74000000000000021</v>
      </c>
      <c r="R805">
        <f t="shared" si="77"/>
        <v>1.5099999999999998</v>
      </c>
    </row>
    <row r="806" spans="1:18">
      <c r="A806" s="1">
        <v>41666</v>
      </c>
      <c r="B806">
        <v>4.09</v>
      </c>
      <c r="C806">
        <v>549.71</v>
      </c>
      <c r="D806">
        <v>0.11799999999999999</v>
      </c>
      <c r="E806" s="150">
        <f t="shared" si="74"/>
        <v>2.4589689530059279E-2</v>
      </c>
      <c r="F806">
        <v>0.57099999999999995</v>
      </c>
      <c r="G806" s="3">
        <f t="shared" si="72"/>
        <v>2.7400915297297601</v>
      </c>
      <c r="H806" s="150">
        <f t="shared" si="73"/>
        <v>1.62</v>
      </c>
      <c r="J806" s="2">
        <f t="shared" si="75"/>
        <v>-1.617726266410393E-3</v>
      </c>
      <c r="K806">
        <v>24100</v>
      </c>
      <c r="L806">
        <v>23509.5</v>
      </c>
      <c r="N806">
        <v>2.2999999999999998</v>
      </c>
      <c r="O806">
        <v>4.7699999999999996</v>
      </c>
      <c r="P806">
        <v>4.09</v>
      </c>
      <c r="Q806">
        <f t="shared" si="76"/>
        <v>0.67999999999999972</v>
      </c>
      <c r="R806">
        <f t="shared" si="77"/>
        <v>1.62</v>
      </c>
    </row>
    <row r="807" spans="1:18">
      <c r="A807" s="1">
        <v>41667</v>
      </c>
      <c r="B807">
        <v>4.09</v>
      </c>
      <c r="C807">
        <v>545.9</v>
      </c>
      <c r="D807">
        <v>0.115</v>
      </c>
      <c r="E807" s="150">
        <f t="shared" si="74"/>
        <v>2.3425408926600447E-2</v>
      </c>
      <c r="F807">
        <v>0.57099999999999995</v>
      </c>
      <c r="G807" s="3">
        <f t="shared" si="72"/>
        <v>2.8031527733731418</v>
      </c>
      <c r="H807" s="150">
        <f t="shared" si="73"/>
        <v>1.6400000000000001</v>
      </c>
      <c r="J807" s="2">
        <f t="shared" si="75"/>
        <v>-6.9550576543847388E-3</v>
      </c>
      <c r="K807">
        <v>24110</v>
      </c>
      <c r="L807">
        <v>23506</v>
      </c>
      <c r="N807">
        <v>2.31</v>
      </c>
      <c r="O807">
        <v>4.76</v>
      </c>
      <c r="P807">
        <v>4.09</v>
      </c>
      <c r="Q807">
        <f t="shared" si="76"/>
        <v>0.66999999999999993</v>
      </c>
      <c r="R807">
        <f t="shared" si="77"/>
        <v>1.6400000000000001</v>
      </c>
    </row>
    <row r="808" spans="1:18">
      <c r="A808" s="1">
        <v>41668</v>
      </c>
      <c r="B808">
        <v>4.125</v>
      </c>
      <c r="C808">
        <v>549.05999999999995</v>
      </c>
      <c r="D808">
        <v>0.109</v>
      </c>
      <c r="E808" s="150">
        <f t="shared" si="74"/>
        <v>2.2533833897953378E-2</v>
      </c>
      <c r="F808">
        <v>0.57040000000000002</v>
      </c>
      <c r="G808" s="3">
        <f t="shared" si="72"/>
        <v>2.7591221396926549</v>
      </c>
      <c r="H808" s="150">
        <f t="shared" si="73"/>
        <v>1.7050000000000001</v>
      </c>
      <c r="J808" s="2">
        <f t="shared" si="75"/>
        <v>5.7719163676297307E-3</v>
      </c>
      <c r="K808">
        <v>24100</v>
      </c>
      <c r="L808">
        <v>23505.5</v>
      </c>
      <c r="N808">
        <v>2.34</v>
      </c>
      <c r="O808">
        <v>4.76</v>
      </c>
      <c r="P808">
        <v>4.125</v>
      </c>
      <c r="Q808">
        <f t="shared" si="76"/>
        <v>0.63499999999999979</v>
      </c>
      <c r="R808">
        <f t="shared" si="77"/>
        <v>1.7050000000000001</v>
      </c>
    </row>
    <row r="809" spans="1:18">
      <c r="A809" s="1">
        <v>41669</v>
      </c>
      <c r="B809">
        <v>4.165</v>
      </c>
      <c r="C809">
        <v>547.35</v>
      </c>
      <c r="D809">
        <v>0.10299999999999999</v>
      </c>
      <c r="E809" s="150">
        <f t="shared" si="74"/>
        <v>2.1346326690878468E-2</v>
      </c>
      <c r="F809">
        <v>0.56940000000000002</v>
      </c>
      <c r="G809" s="3">
        <f t="shared" si="72"/>
        <v>2.7474609964186976</v>
      </c>
      <c r="H809" s="150">
        <f t="shared" si="73"/>
        <v>1.7849999999999997</v>
      </c>
      <c r="J809" s="2">
        <f t="shared" si="75"/>
        <v>-3.1192736047753154E-3</v>
      </c>
      <c r="K809">
        <v>24098</v>
      </c>
      <c r="L809">
        <v>23506</v>
      </c>
      <c r="N809">
        <v>2.36</v>
      </c>
      <c r="O809">
        <v>4.74</v>
      </c>
      <c r="P809">
        <v>4.165</v>
      </c>
      <c r="Q809">
        <f t="shared" si="76"/>
        <v>0.57500000000000018</v>
      </c>
      <c r="R809">
        <f t="shared" si="77"/>
        <v>1.7849999999999997</v>
      </c>
    </row>
    <row r="810" spans="1:18">
      <c r="A810" s="1">
        <v>41670</v>
      </c>
      <c r="B810">
        <v>4.18</v>
      </c>
      <c r="C810">
        <v>555.79999999999995</v>
      </c>
      <c r="D810">
        <v>0.10299999999999999</v>
      </c>
      <c r="E810" s="150">
        <f t="shared" si="74"/>
        <v>2.0986375534838415E-2</v>
      </c>
      <c r="F810">
        <v>0.56540000000000001</v>
      </c>
      <c r="G810" s="3">
        <f t="shared" si="72"/>
        <v>2.7749527260352815</v>
      </c>
      <c r="H810" s="150">
        <f t="shared" si="73"/>
        <v>1.7799999999999998</v>
      </c>
      <c r="J810" s="2">
        <f t="shared" si="75"/>
        <v>1.5320065757836886E-2</v>
      </c>
      <c r="K810">
        <v>24107</v>
      </c>
      <c r="L810">
        <v>23509</v>
      </c>
      <c r="N810">
        <v>2.39</v>
      </c>
      <c r="O810">
        <v>4.79</v>
      </c>
      <c r="P810">
        <v>4.18</v>
      </c>
      <c r="Q810">
        <f t="shared" si="76"/>
        <v>0.61000000000000032</v>
      </c>
      <c r="R810">
        <f t="shared" si="77"/>
        <v>1.7799999999999998</v>
      </c>
    </row>
    <row r="811" spans="1:18">
      <c r="A811" s="1">
        <v>41673</v>
      </c>
      <c r="B811">
        <v>4.1900000000000004</v>
      </c>
      <c r="C811">
        <v>560.33000000000004</v>
      </c>
      <c r="D811">
        <v>0.105</v>
      </c>
      <c r="E811" s="150">
        <f t="shared" si="74"/>
        <v>2.1020785264026443E-2</v>
      </c>
      <c r="F811">
        <v>0.56289999999999996</v>
      </c>
      <c r="G811" s="3">
        <f t="shared" si="72"/>
        <v>2.8117170342416968</v>
      </c>
      <c r="H811" s="150">
        <f t="shared" si="73"/>
        <v>1.77</v>
      </c>
      <c r="J811" s="2">
        <f t="shared" si="75"/>
        <v>8.1173785744320884E-3</v>
      </c>
      <c r="K811">
        <v>24118</v>
      </c>
      <c r="L811">
        <v>23512</v>
      </c>
      <c r="N811">
        <v>2.4</v>
      </c>
      <c r="O811">
        <v>4.82</v>
      </c>
      <c r="P811">
        <v>4.1900000000000004</v>
      </c>
      <c r="Q811">
        <f t="shared" si="76"/>
        <v>0.62999999999999989</v>
      </c>
      <c r="R811">
        <f t="shared" si="77"/>
        <v>1.77</v>
      </c>
    </row>
    <row r="812" spans="1:18">
      <c r="A812" s="1">
        <v>41674</v>
      </c>
      <c r="B812">
        <v>4.1500000000000004</v>
      </c>
      <c r="C812">
        <v>558.13</v>
      </c>
      <c r="D812">
        <v>0.104</v>
      </c>
      <c r="E812" s="150">
        <f t="shared" si="74"/>
        <v>2.0745502686435994E-2</v>
      </c>
      <c r="F812">
        <v>0.56169999999999998</v>
      </c>
      <c r="G812" s="3">
        <f t="shared" si="72"/>
        <v>2.8158777776059667</v>
      </c>
      <c r="H812" s="150">
        <f t="shared" si="73"/>
        <v>1.7000000000000006</v>
      </c>
      <c r="J812" s="2">
        <f t="shared" si="75"/>
        <v>-3.9339857255702142E-3</v>
      </c>
      <c r="K812">
        <v>24123</v>
      </c>
      <c r="L812">
        <v>23516</v>
      </c>
      <c r="N812">
        <v>2.36</v>
      </c>
      <c r="O812">
        <v>4.8099999999999996</v>
      </c>
      <c r="P812">
        <v>4.1500000000000004</v>
      </c>
      <c r="Q812">
        <f t="shared" si="76"/>
        <v>0.65999999999999925</v>
      </c>
      <c r="R812">
        <f t="shared" si="77"/>
        <v>1.7000000000000006</v>
      </c>
    </row>
    <row r="813" spans="1:18">
      <c r="A813" s="1">
        <v>41675</v>
      </c>
      <c r="B813">
        <v>4.1449999999999996</v>
      </c>
      <c r="C813">
        <v>559.59</v>
      </c>
      <c r="D813">
        <v>0.10100000000000001</v>
      </c>
      <c r="E813" s="150">
        <f t="shared" si="74"/>
        <v>2.0335146458820237E-2</v>
      </c>
      <c r="F813">
        <v>0.55940000000000001</v>
      </c>
      <c r="G813" s="3">
        <f t="shared" si="72"/>
        <v>2.7784112651666573</v>
      </c>
      <c r="H813" s="150">
        <f t="shared" si="73"/>
        <v>1.665</v>
      </c>
      <c r="J813" s="2">
        <f t="shared" si="75"/>
        <v>2.6124625673158096E-3</v>
      </c>
      <c r="K813">
        <v>24118</v>
      </c>
      <c r="L813">
        <v>23519</v>
      </c>
      <c r="N813">
        <v>2.33</v>
      </c>
      <c r="O813">
        <v>4.8099999999999996</v>
      </c>
      <c r="P813">
        <v>4.1449999999999996</v>
      </c>
      <c r="Q813">
        <f t="shared" si="76"/>
        <v>0.66500000000000004</v>
      </c>
      <c r="R813">
        <f t="shared" si="77"/>
        <v>1.665</v>
      </c>
    </row>
    <row r="814" spans="1:18">
      <c r="A814" s="1">
        <v>41676</v>
      </c>
      <c r="B814">
        <v>4.1399999999999997</v>
      </c>
      <c r="C814">
        <v>552.29</v>
      </c>
      <c r="D814">
        <v>0.10199999999999999</v>
      </c>
      <c r="E814" s="150">
        <f t="shared" si="74"/>
        <v>2.0102673511475388E-2</v>
      </c>
      <c r="F814">
        <v>0.55789999999999995</v>
      </c>
      <c r="G814" s="3">
        <f t="shared" si="72"/>
        <v>2.8307578077869069</v>
      </c>
      <c r="H814" s="150">
        <f t="shared" si="73"/>
        <v>1.6600000000000001</v>
      </c>
      <c r="J814" s="2">
        <f t="shared" si="75"/>
        <v>-1.3131102083112904E-2</v>
      </c>
      <c r="K814">
        <v>24118</v>
      </c>
      <c r="L814">
        <v>23508</v>
      </c>
      <c r="N814">
        <v>2.33</v>
      </c>
      <c r="O814">
        <v>4.8099999999999996</v>
      </c>
      <c r="P814">
        <v>4.1399999999999997</v>
      </c>
      <c r="Q814">
        <f t="shared" si="76"/>
        <v>0.66999999999999993</v>
      </c>
      <c r="R814">
        <f t="shared" si="77"/>
        <v>1.6600000000000001</v>
      </c>
    </row>
    <row r="815" spans="1:18">
      <c r="A815" s="1">
        <v>41677</v>
      </c>
      <c r="B815">
        <v>4.1399999999999997</v>
      </c>
      <c r="C815">
        <v>554.14</v>
      </c>
      <c r="D815">
        <v>9.9000000000000005E-2</v>
      </c>
      <c r="E815" s="150">
        <f t="shared" si="74"/>
        <v>2.0231269728813631E-2</v>
      </c>
      <c r="F815">
        <v>0.55840000000000001</v>
      </c>
      <c r="G815" s="3">
        <f t="shared" si="72"/>
        <v>2.7324829702244169</v>
      </c>
      <c r="H815" s="150">
        <f t="shared" si="73"/>
        <v>1.5999999999999996</v>
      </c>
      <c r="J815" s="2">
        <f t="shared" si="75"/>
        <v>3.3440917618606726E-3</v>
      </c>
      <c r="K815">
        <v>24145</v>
      </c>
      <c r="L815">
        <v>23555</v>
      </c>
      <c r="N815">
        <v>2.25</v>
      </c>
      <c r="O815">
        <v>4.79</v>
      </c>
      <c r="P815">
        <v>4.1399999999999997</v>
      </c>
      <c r="Q815">
        <f t="shared" si="76"/>
        <v>0.65000000000000036</v>
      </c>
      <c r="R815">
        <f t="shared" si="77"/>
        <v>1.5999999999999996</v>
      </c>
    </row>
    <row r="816" spans="1:18">
      <c r="A816" s="1">
        <v>41680</v>
      </c>
      <c r="B816">
        <v>4.1399999999999997</v>
      </c>
      <c r="C816">
        <v>555.51</v>
      </c>
      <c r="D816">
        <v>9.8000000000000004E-2</v>
      </c>
      <c r="E816" s="150">
        <f t="shared" si="74"/>
        <v>1.9869506300795665E-2</v>
      </c>
      <c r="F816">
        <v>0.55089999999999995</v>
      </c>
      <c r="G816" s="3">
        <f t="shared" si="72"/>
        <v>2.71713847252652</v>
      </c>
      <c r="H816" s="150">
        <f t="shared" si="73"/>
        <v>1.5299999999999994</v>
      </c>
      <c r="J816" s="2">
        <f t="shared" si="75"/>
        <v>2.469248314505484E-3</v>
      </c>
      <c r="K816">
        <v>24134</v>
      </c>
      <c r="L816">
        <v>23547.5</v>
      </c>
      <c r="N816">
        <v>2.21</v>
      </c>
      <c r="O816">
        <v>4.82</v>
      </c>
      <c r="P816">
        <v>4.1399999999999997</v>
      </c>
      <c r="Q816">
        <f t="shared" si="76"/>
        <v>0.6800000000000006</v>
      </c>
      <c r="R816">
        <f t="shared" si="77"/>
        <v>1.5299999999999994</v>
      </c>
    </row>
    <row r="817" spans="1:18">
      <c r="A817" s="1">
        <v>41681</v>
      </c>
      <c r="B817">
        <v>4.1500000000000004</v>
      </c>
      <c r="C817">
        <v>554.07000000000005</v>
      </c>
      <c r="D817">
        <v>0.10100000000000001</v>
      </c>
      <c r="E817" s="150">
        <f t="shared" si="74"/>
        <v>2.0729951743413487E-2</v>
      </c>
      <c r="F817">
        <v>0.55330000000000001</v>
      </c>
      <c r="G817" s="3">
        <f t="shared" si="72"/>
        <v>2.695775691699609</v>
      </c>
      <c r="H817" s="150">
        <f t="shared" si="73"/>
        <v>1.5700000000000003</v>
      </c>
      <c r="J817" s="2">
        <f t="shared" si="75"/>
        <v>-2.5955781619044593E-3</v>
      </c>
      <c r="K817">
        <v>24134</v>
      </c>
      <c r="L817">
        <v>23552</v>
      </c>
      <c r="N817">
        <v>2.21</v>
      </c>
      <c r="O817">
        <v>4.79</v>
      </c>
      <c r="P817">
        <v>4.1500000000000004</v>
      </c>
      <c r="Q817">
        <f t="shared" si="76"/>
        <v>0.63999999999999968</v>
      </c>
      <c r="R817">
        <f t="shared" si="77"/>
        <v>1.5700000000000003</v>
      </c>
    </row>
    <row r="818" spans="1:18">
      <c r="A818" s="1">
        <v>41682</v>
      </c>
      <c r="B818">
        <v>4.1500000000000004</v>
      </c>
      <c r="C818">
        <v>551.16999999999996</v>
      </c>
      <c r="D818">
        <v>0.10199999999999999</v>
      </c>
      <c r="E818" s="150">
        <f t="shared" si="74"/>
        <v>2.0605410597973012E-2</v>
      </c>
      <c r="F818">
        <v>0.55379999999999996</v>
      </c>
      <c r="G818" s="3">
        <f t="shared" si="72"/>
        <v>2.7413964760089162</v>
      </c>
      <c r="H818" s="150">
        <f t="shared" si="73"/>
        <v>1.5700000000000007</v>
      </c>
      <c r="J818" s="2">
        <f t="shared" si="75"/>
        <v>-5.2477410430379718E-3</v>
      </c>
      <c r="K818">
        <v>24150</v>
      </c>
      <c r="L818">
        <v>23558</v>
      </c>
      <c r="N818">
        <v>2.2200000000000002</v>
      </c>
      <c r="O818">
        <v>4.8</v>
      </c>
      <c r="P818">
        <v>4.1500000000000004</v>
      </c>
      <c r="Q818">
        <f t="shared" si="76"/>
        <v>0.64999999999999947</v>
      </c>
      <c r="R818">
        <f t="shared" si="77"/>
        <v>1.5700000000000007</v>
      </c>
    </row>
    <row r="819" spans="1:18">
      <c r="A819" s="1">
        <v>41683</v>
      </c>
      <c r="B819">
        <v>4.12</v>
      </c>
      <c r="C819">
        <v>547.51</v>
      </c>
      <c r="D819">
        <v>9.0999999999999998E-2</v>
      </c>
      <c r="E819" s="150">
        <f t="shared" si="74"/>
        <v>1.8284025658803774E-2</v>
      </c>
      <c r="F819">
        <v>0.55230000000000001</v>
      </c>
      <c r="G819" s="3">
        <f t="shared" si="72"/>
        <v>2.7488093124502972</v>
      </c>
      <c r="H819" s="150">
        <f t="shared" si="73"/>
        <v>1.54</v>
      </c>
      <c r="J819" s="2">
        <f t="shared" si="75"/>
        <v>-6.6625651488534214E-3</v>
      </c>
      <c r="K819">
        <v>24147.5</v>
      </c>
      <c r="L819">
        <v>23554</v>
      </c>
      <c r="N819">
        <v>2.21</v>
      </c>
      <c r="O819">
        <v>4.79</v>
      </c>
      <c r="P819">
        <v>4.12</v>
      </c>
      <c r="Q819">
        <f t="shared" si="76"/>
        <v>0.66999999999999993</v>
      </c>
      <c r="R819">
        <f t="shared" si="77"/>
        <v>1.54</v>
      </c>
    </row>
    <row r="820" spans="1:18">
      <c r="A820" s="1">
        <v>41684</v>
      </c>
      <c r="B820">
        <v>4.0999999999999996</v>
      </c>
      <c r="C820">
        <v>547.25</v>
      </c>
      <c r="D820">
        <v>9.4E-2</v>
      </c>
      <c r="E820" s="150">
        <f t="shared" si="74"/>
        <v>1.8636195600000065E-2</v>
      </c>
      <c r="F820">
        <v>0.55079999999999996</v>
      </c>
      <c r="G820" s="3">
        <f t="shared" si="72"/>
        <v>2.7782065133508156</v>
      </c>
      <c r="H820" s="150">
        <f t="shared" si="73"/>
        <v>1.5899999999999999</v>
      </c>
      <c r="J820" s="2">
        <f t="shared" si="75"/>
        <v>-4.7498996106604173E-4</v>
      </c>
      <c r="K820">
        <v>24160</v>
      </c>
      <c r="L820">
        <v>23560</v>
      </c>
      <c r="N820">
        <v>2.2000000000000002</v>
      </c>
      <c r="O820">
        <v>4.71</v>
      </c>
      <c r="P820">
        <v>4.0999999999999996</v>
      </c>
      <c r="Q820">
        <f t="shared" si="76"/>
        <v>0.61000000000000032</v>
      </c>
      <c r="R820">
        <f t="shared" si="77"/>
        <v>1.5899999999999999</v>
      </c>
    </row>
    <row r="821" spans="1:18">
      <c r="A821" s="1">
        <v>41687</v>
      </c>
      <c r="B821">
        <v>4.08</v>
      </c>
      <c r="C821">
        <v>546.87</v>
      </c>
      <c r="D821">
        <v>9.5000000000000001E-2</v>
      </c>
      <c r="E821" s="150">
        <f t="shared" si="74"/>
        <v>1.9014109014261767E-2</v>
      </c>
      <c r="F821">
        <v>0.55230000000000001</v>
      </c>
      <c r="G821" s="3">
        <f t="shared" si="72"/>
        <v>2.7594508877931307</v>
      </c>
      <c r="H821" s="150">
        <f t="shared" si="73"/>
        <v>1.5300000000000002</v>
      </c>
      <c r="J821" s="2">
        <f t="shared" si="75"/>
        <v>-6.9462219003241926E-4</v>
      </c>
      <c r="K821">
        <v>24158</v>
      </c>
      <c r="L821">
        <v>23562</v>
      </c>
      <c r="N821">
        <v>2.17</v>
      </c>
      <c r="O821">
        <v>4.72</v>
      </c>
      <c r="P821">
        <v>4.08</v>
      </c>
      <c r="Q821">
        <f t="shared" si="76"/>
        <v>0.63999999999999968</v>
      </c>
      <c r="R821">
        <f t="shared" si="77"/>
        <v>1.5300000000000002</v>
      </c>
    </row>
    <row r="822" spans="1:18">
      <c r="A822" s="1">
        <v>41688</v>
      </c>
      <c r="B822">
        <v>4.08</v>
      </c>
      <c r="C822">
        <v>547.78</v>
      </c>
      <c r="D822">
        <v>9.2999999999999999E-2</v>
      </c>
      <c r="E822" s="150">
        <f t="shared" si="74"/>
        <v>1.867726919327729E-2</v>
      </c>
      <c r="F822">
        <v>0.55330000000000001</v>
      </c>
      <c r="G822" s="3">
        <f t="shared" si="72"/>
        <v>2.7550547924062387</v>
      </c>
      <c r="H822" s="150">
        <f t="shared" si="73"/>
        <v>1.5500000000000003</v>
      </c>
      <c r="J822" s="2">
        <f t="shared" si="75"/>
        <v>1.6626322744796526E-3</v>
      </c>
      <c r="K822">
        <v>24155</v>
      </c>
      <c r="L822">
        <v>23560</v>
      </c>
      <c r="N822">
        <v>2.1800000000000002</v>
      </c>
      <c r="O822">
        <v>4.71</v>
      </c>
      <c r="P822">
        <v>4.08</v>
      </c>
      <c r="Q822">
        <f t="shared" si="76"/>
        <v>0.62999999999999989</v>
      </c>
      <c r="R822">
        <f t="shared" si="77"/>
        <v>1.5500000000000003</v>
      </c>
    </row>
    <row r="823" spans="1:18">
      <c r="A823" s="1">
        <v>41689</v>
      </c>
      <c r="B823">
        <v>4.0199999999999996</v>
      </c>
      <c r="C823">
        <v>552.54999999999995</v>
      </c>
      <c r="D823">
        <v>9.7000000000000003E-2</v>
      </c>
      <c r="E823" s="150">
        <f t="shared" si="74"/>
        <v>1.9322354127083267E-2</v>
      </c>
      <c r="F823">
        <v>0.55330000000000001</v>
      </c>
      <c r="G823" s="3">
        <f t="shared" si="72"/>
        <v>2.7776170360511641</v>
      </c>
      <c r="H823" s="150">
        <f t="shared" si="73"/>
        <v>1.48</v>
      </c>
      <c r="J823" s="2">
        <f t="shared" si="75"/>
        <v>8.6701805473717898E-3</v>
      </c>
      <c r="K823">
        <v>24165</v>
      </c>
      <c r="L823">
        <v>23565</v>
      </c>
      <c r="N823">
        <v>2.1</v>
      </c>
      <c r="O823">
        <v>4.6399999999999997</v>
      </c>
      <c r="P823">
        <v>4.0199999999999996</v>
      </c>
      <c r="Q823">
        <f t="shared" si="76"/>
        <v>0.62000000000000011</v>
      </c>
      <c r="R823">
        <f t="shared" si="77"/>
        <v>1.48</v>
      </c>
    </row>
    <row r="824" spans="1:18">
      <c r="A824" s="1">
        <v>41690</v>
      </c>
      <c r="B824">
        <v>4.01</v>
      </c>
      <c r="C824">
        <v>555.57000000000005</v>
      </c>
      <c r="D824">
        <v>9.6000000000000002E-2</v>
      </c>
      <c r="E824" s="150">
        <f t="shared" si="74"/>
        <v>1.9235802371859335E-2</v>
      </c>
      <c r="F824">
        <v>0.55379999999999996</v>
      </c>
      <c r="G824" s="3">
        <f t="shared" si="72"/>
        <v>2.7638462369407826</v>
      </c>
      <c r="H824" s="150">
        <f t="shared" si="73"/>
        <v>1.5299999999999998</v>
      </c>
      <c r="J824" s="2">
        <f t="shared" si="75"/>
        <v>5.4506867072327625E-3</v>
      </c>
      <c r="K824">
        <v>24161</v>
      </c>
      <c r="L824">
        <v>23564</v>
      </c>
      <c r="N824">
        <v>2.0299999999999998</v>
      </c>
      <c r="O824">
        <v>4.51</v>
      </c>
      <c r="P824">
        <v>4.01</v>
      </c>
      <c r="Q824">
        <f t="shared" si="76"/>
        <v>0.5</v>
      </c>
      <c r="R824">
        <f t="shared" si="77"/>
        <v>1.5299999999999998</v>
      </c>
    </row>
    <row r="825" spans="1:18">
      <c r="A825" s="1">
        <v>41691</v>
      </c>
      <c r="B825">
        <v>3.99</v>
      </c>
      <c r="C825">
        <v>554.76</v>
      </c>
      <c r="D825">
        <v>9.5000000000000001E-2</v>
      </c>
      <c r="E825" s="150">
        <f t="shared" si="74"/>
        <v>1.9346234032258099E-2</v>
      </c>
      <c r="F825">
        <v>0.55530000000000002</v>
      </c>
      <c r="G825" s="3">
        <f t="shared" si="72"/>
        <v>2.7268097714541395</v>
      </c>
      <c r="H825" s="150">
        <f t="shared" si="73"/>
        <v>1.4200000000000004</v>
      </c>
      <c r="J825" s="2">
        <f t="shared" si="75"/>
        <v>-1.4590259538895902E-3</v>
      </c>
      <c r="K825">
        <v>24153</v>
      </c>
      <c r="L825">
        <v>23564</v>
      </c>
      <c r="N825">
        <v>1.98</v>
      </c>
      <c r="O825">
        <v>4.55</v>
      </c>
      <c r="P825">
        <v>3.99</v>
      </c>
      <c r="Q825">
        <f t="shared" si="76"/>
        <v>0.55999999999999961</v>
      </c>
      <c r="R825">
        <f t="shared" si="77"/>
        <v>1.4200000000000004</v>
      </c>
    </row>
    <row r="826" spans="1:18">
      <c r="A826" s="1">
        <v>41694</v>
      </c>
      <c r="B826">
        <v>3.95</v>
      </c>
      <c r="C826">
        <v>554.44000000000005</v>
      </c>
      <c r="D826">
        <v>9.6000000000000002E-2</v>
      </c>
      <c r="E826" s="150">
        <f t="shared" si="74"/>
        <v>1.8983613072847714E-2</v>
      </c>
      <c r="F826">
        <v>0.55330000000000001</v>
      </c>
      <c r="G826" s="3">
        <f t="shared" si="72"/>
        <v>2.7980342728314995</v>
      </c>
      <c r="H826" s="150">
        <f t="shared" si="73"/>
        <v>1.3800000000000003</v>
      </c>
      <c r="J826" s="2">
        <f t="shared" si="75"/>
        <v>-5.7699244298203714E-4</v>
      </c>
      <c r="K826">
        <v>24153</v>
      </c>
      <c r="L826">
        <v>23549</v>
      </c>
      <c r="N826">
        <v>1.98</v>
      </c>
      <c r="O826">
        <v>4.55</v>
      </c>
      <c r="P826">
        <v>3.95</v>
      </c>
      <c r="Q826">
        <f t="shared" si="76"/>
        <v>0.59999999999999964</v>
      </c>
      <c r="R826">
        <f t="shared" si="77"/>
        <v>1.3800000000000003</v>
      </c>
    </row>
    <row r="827" spans="1:18">
      <c r="A827" s="1">
        <v>41695</v>
      </c>
      <c r="B827">
        <v>3.92</v>
      </c>
      <c r="C827">
        <v>555.96</v>
      </c>
      <c r="D827">
        <v>9.8000000000000004E-2</v>
      </c>
      <c r="E827" s="150">
        <f t="shared" si="74"/>
        <v>2.002720423846149E-2</v>
      </c>
      <c r="F827">
        <v>0.55330000000000001</v>
      </c>
      <c r="G827" s="3">
        <f t="shared" si="72"/>
        <v>2.7074872435697244</v>
      </c>
      <c r="H827" s="150">
        <f t="shared" si="73"/>
        <v>1.35</v>
      </c>
      <c r="J827" s="2">
        <f t="shared" si="75"/>
        <v>2.7377538714049186E-3</v>
      </c>
      <c r="K827">
        <v>24156</v>
      </c>
      <c r="L827">
        <v>23571</v>
      </c>
      <c r="N827">
        <v>1.98</v>
      </c>
      <c r="O827">
        <v>4.55</v>
      </c>
      <c r="P827">
        <v>3.92</v>
      </c>
      <c r="Q827">
        <f t="shared" si="76"/>
        <v>0.62999999999999989</v>
      </c>
      <c r="R827">
        <f t="shared" si="77"/>
        <v>1.35</v>
      </c>
    </row>
    <row r="828" spans="1:18">
      <c r="A828" s="1">
        <v>41696</v>
      </c>
      <c r="B828">
        <v>3.895</v>
      </c>
      <c r="C828">
        <v>560.54</v>
      </c>
      <c r="D828">
        <v>9.6000000000000002E-2</v>
      </c>
      <c r="E828" s="150">
        <f t="shared" si="74"/>
        <v>1.9256694232715067E-2</v>
      </c>
      <c r="F828">
        <v>0.55049999999999999</v>
      </c>
      <c r="G828" s="3">
        <f t="shared" si="72"/>
        <v>2.74439627909846</v>
      </c>
      <c r="H828" s="150">
        <f t="shared" si="73"/>
        <v>1.2249999999999999</v>
      </c>
      <c r="J828" s="2">
        <f t="shared" si="75"/>
        <v>8.2042556021171067E-3</v>
      </c>
      <c r="K828">
        <v>24165</v>
      </c>
      <c r="L828">
        <v>23572</v>
      </c>
      <c r="N828">
        <v>1.99</v>
      </c>
      <c r="O828">
        <v>4.66</v>
      </c>
      <c r="P828">
        <v>3.895</v>
      </c>
      <c r="Q828">
        <f t="shared" si="76"/>
        <v>0.76500000000000012</v>
      </c>
      <c r="R828">
        <f t="shared" si="77"/>
        <v>1.2249999999999999</v>
      </c>
    </row>
    <row r="829" spans="1:18">
      <c r="A829" s="1">
        <v>41697</v>
      </c>
      <c r="B829">
        <v>3.9049999999999998</v>
      </c>
      <c r="C829">
        <v>561.91999999999996</v>
      </c>
      <c r="D829">
        <v>9.9000000000000005E-2</v>
      </c>
      <c r="E829" s="150">
        <f t="shared" si="74"/>
        <v>2.0229578672517182E-2</v>
      </c>
      <c r="F829">
        <v>0.55230000000000001</v>
      </c>
      <c r="G829" s="3">
        <f t="shared" si="72"/>
        <v>2.7028590602473686</v>
      </c>
      <c r="H829" s="150">
        <f t="shared" si="73"/>
        <v>1.2249999999999999</v>
      </c>
      <c r="J829" s="2">
        <f t="shared" si="75"/>
        <v>2.4588861880224201E-3</v>
      </c>
      <c r="K829">
        <v>24155</v>
      </c>
      <c r="L829">
        <v>23571</v>
      </c>
      <c r="N829">
        <v>1.99</v>
      </c>
      <c r="O829">
        <v>4.67</v>
      </c>
      <c r="P829">
        <v>3.9049999999999998</v>
      </c>
      <c r="Q829">
        <f t="shared" si="76"/>
        <v>0.76500000000000012</v>
      </c>
      <c r="R829">
        <f t="shared" si="77"/>
        <v>1.2249999999999999</v>
      </c>
    </row>
    <row r="830" spans="1:18">
      <c r="A830" s="1">
        <v>41698</v>
      </c>
      <c r="B830">
        <v>3.93</v>
      </c>
      <c r="C830">
        <v>558.75</v>
      </c>
      <c r="D830">
        <v>0.10100000000000001</v>
      </c>
      <c r="E830" s="150">
        <f t="shared" si="74"/>
        <v>2.0961007631221103E-2</v>
      </c>
      <c r="F830">
        <v>0.55330000000000001</v>
      </c>
      <c r="G830" s="3">
        <f t="shared" si="72"/>
        <v>2.6660598089169469</v>
      </c>
      <c r="H830" s="150">
        <f t="shared" si="73"/>
        <v>1.2500000000000002</v>
      </c>
      <c r="J830" s="2">
        <f t="shared" si="75"/>
        <v>-5.657345078918445E-3</v>
      </c>
      <c r="K830">
        <v>24145</v>
      </c>
      <c r="L830">
        <v>23569</v>
      </c>
      <c r="N830">
        <v>1.99</v>
      </c>
      <c r="O830">
        <v>4.67</v>
      </c>
      <c r="P830">
        <v>3.93</v>
      </c>
      <c r="Q830">
        <f t="shared" si="76"/>
        <v>0.73999999999999977</v>
      </c>
      <c r="R830">
        <f t="shared" si="77"/>
        <v>1.2500000000000002</v>
      </c>
    </row>
    <row r="831" spans="1:18">
      <c r="A831" s="1">
        <v>41701</v>
      </c>
      <c r="B831">
        <v>3.9049999999999998</v>
      </c>
      <c r="C831">
        <v>560.83000000000004</v>
      </c>
      <c r="D831">
        <v>9.4E-2</v>
      </c>
      <c r="E831" s="150">
        <f t="shared" si="74"/>
        <v>1.9736452324561324E-2</v>
      </c>
      <c r="F831">
        <v>0.55379999999999996</v>
      </c>
      <c r="G831" s="3">
        <f t="shared" si="72"/>
        <v>2.6376168900029029</v>
      </c>
      <c r="H831" s="150">
        <f t="shared" si="73"/>
        <v>1.3850000000000002</v>
      </c>
      <c r="J831" s="2">
        <f t="shared" si="75"/>
        <v>3.7156833689275218E-3</v>
      </c>
      <c r="K831">
        <v>24145</v>
      </c>
      <c r="L831">
        <v>23575</v>
      </c>
      <c r="N831">
        <v>2</v>
      </c>
      <c r="O831">
        <v>4.5199999999999996</v>
      </c>
      <c r="P831">
        <v>3.9049999999999998</v>
      </c>
      <c r="Q831">
        <f t="shared" si="76"/>
        <v>0.61499999999999977</v>
      </c>
      <c r="R831">
        <f t="shared" si="77"/>
        <v>1.3850000000000002</v>
      </c>
    </row>
    <row r="832" spans="1:18">
      <c r="A832" s="1">
        <v>41702</v>
      </c>
      <c r="B832">
        <v>3.8849999999999998</v>
      </c>
      <c r="C832">
        <v>559.67999999999995</v>
      </c>
      <c r="D832">
        <v>0.10100000000000001</v>
      </c>
      <c r="E832" s="150">
        <f t="shared" si="74"/>
        <v>2.0883488180242594E-2</v>
      </c>
      <c r="F832">
        <v>0.55200000000000005</v>
      </c>
      <c r="G832" s="3">
        <f t="shared" si="72"/>
        <v>2.6696689517963645</v>
      </c>
      <c r="H832" s="150">
        <f t="shared" si="73"/>
        <v>1.3450000000000002</v>
      </c>
      <c r="J832" s="2">
        <f t="shared" si="75"/>
        <v>-2.0526374664690569E-3</v>
      </c>
      <c r="K832">
        <v>24155</v>
      </c>
      <c r="L832">
        <v>23578</v>
      </c>
      <c r="N832">
        <v>1.98</v>
      </c>
      <c r="O832">
        <v>4.5199999999999996</v>
      </c>
      <c r="P832">
        <v>3.8849999999999998</v>
      </c>
      <c r="Q832">
        <f t="shared" si="76"/>
        <v>0.63499999999999979</v>
      </c>
      <c r="R832">
        <f t="shared" si="77"/>
        <v>1.3450000000000002</v>
      </c>
    </row>
    <row r="833" spans="1:18">
      <c r="A833" s="1">
        <v>41703</v>
      </c>
      <c r="B833">
        <v>3.86</v>
      </c>
      <c r="C833">
        <v>562.63</v>
      </c>
      <c r="D833">
        <v>0.10299999999999999</v>
      </c>
      <c r="E833" s="150">
        <f t="shared" si="74"/>
        <v>2.1027950748427688E-2</v>
      </c>
      <c r="F833">
        <v>0.55059999999999998</v>
      </c>
      <c r="G833" s="3">
        <f t="shared" si="72"/>
        <v>2.6969722669832903</v>
      </c>
      <c r="H833" s="150">
        <f t="shared" si="73"/>
        <v>1.33</v>
      </c>
      <c r="J833" s="2">
        <f t="shared" si="75"/>
        <v>5.2570266573903311E-3</v>
      </c>
      <c r="K833">
        <v>24165</v>
      </c>
      <c r="L833">
        <v>23582</v>
      </c>
      <c r="N833">
        <v>1.98</v>
      </c>
      <c r="O833">
        <v>4.51</v>
      </c>
      <c r="P833">
        <v>3.86</v>
      </c>
      <c r="Q833">
        <f t="shared" si="76"/>
        <v>0.64999999999999991</v>
      </c>
      <c r="R833">
        <f t="shared" si="77"/>
        <v>1.33</v>
      </c>
    </row>
    <row r="834" spans="1:18">
      <c r="A834" s="1">
        <v>41704</v>
      </c>
      <c r="B834">
        <v>3.89</v>
      </c>
      <c r="C834">
        <v>558.61</v>
      </c>
      <c r="D834">
        <v>0.105</v>
      </c>
      <c r="E834" s="150">
        <f t="shared" si="74"/>
        <v>2.118777692307694E-2</v>
      </c>
      <c r="F834">
        <v>0.55200000000000005</v>
      </c>
      <c r="G834" s="3">
        <f t="shared" si="72"/>
        <v>2.7355394674215265</v>
      </c>
      <c r="H834" s="150">
        <f t="shared" si="73"/>
        <v>1.2900000000000003</v>
      </c>
      <c r="J834" s="2">
        <f t="shared" si="75"/>
        <v>-7.1706632391870129E-3</v>
      </c>
      <c r="K834">
        <v>24180</v>
      </c>
      <c r="L834">
        <v>23588.5</v>
      </c>
      <c r="N834">
        <v>1.91</v>
      </c>
      <c r="O834">
        <v>4.51</v>
      </c>
      <c r="P834">
        <v>3.89</v>
      </c>
      <c r="Q834">
        <f t="shared" si="76"/>
        <v>0.61999999999999966</v>
      </c>
      <c r="R834">
        <f t="shared" si="77"/>
        <v>1.2900000000000003</v>
      </c>
    </row>
    <row r="835" spans="1:18">
      <c r="A835" s="1">
        <v>41705</v>
      </c>
      <c r="B835">
        <v>3.9049999999999998</v>
      </c>
      <c r="C835">
        <v>566.07000000000005</v>
      </c>
      <c r="D835">
        <v>0.114</v>
      </c>
      <c r="E835" s="150">
        <f t="shared" si="74"/>
        <v>2.8291920618556846E-2</v>
      </c>
      <c r="F835">
        <v>0.55200000000000005</v>
      </c>
      <c r="G835" s="3">
        <f t="shared" si="72"/>
        <v>2.2242392394783246</v>
      </c>
      <c r="H835" s="150">
        <f t="shared" si="73"/>
        <v>1.135</v>
      </c>
      <c r="J835" s="2">
        <f t="shared" si="75"/>
        <v>1.3266190219291882E-2</v>
      </c>
      <c r="K835">
        <v>24272.5</v>
      </c>
      <c r="L835">
        <v>23787.5</v>
      </c>
      <c r="N835">
        <v>1.74</v>
      </c>
      <c r="O835">
        <v>4.51</v>
      </c>
      <c r="P835">
        <v>3.9049999999999998</v>
      </c>
      <c r="Q835">
        <f t="shared" si="76"/>
        <v>0.60499999999999998</v>
      </c>
      <c r="R835">
        <f t="shared" si="77"/>
        <v>1.135</v>
      </c>
    </row>
    <row r="836" spans="1:18">
      <c r="A836" s="1">
        <v>41708</v>
      </c>
      <c r="B836">
        <v>3.91</v>
      </c>
      <c r="C836">
        <v>569.91999999999996</v>
      </c>
      <c r="D836">
        <v>0.113</v>
      </c>
      <c r="E836" s="150">
        <f t="shared" si="74"/>
        <v>2.6993700972208629E-2</v>
      </c>
      <c r="F836">
        <v>0.55520000000000003</v>
      </c>
      <c r="G836" s="3">
        <f t="shared" si="72"/>
        <v>2.3241570344352378</v>
      </c>
      <c r="H836" s="150">
        <f t="shared" si="73"/>
        <v>0.96000000000000041</v>
      </c>
      <c r="J836" s="2">
        <f t="shared" si="75"/>
        <v>6.7782546335644137E-3</v>
      </c>
      <c r="K836">
        <v>24292.5</v>
      </c>
      <c r="L836">
        <v>23785.75</v>
      </c>
      <c r="N836">
        <v>1.56</v>
      </c>
      <c r="O836">
        <v>4.51</v>
      </c>
      <c r="P836">
        <v>3.91</v>
      </c>
      <c r="Q836">
        <f t="shared" si="76"/>
        <v>0.59999999999999964</v>
      </c>
      <c r="R836">
        <f t="shared" si="77"/>
        <v>0.96000000000000041</v>
      </c>
    </row>
    <row r="837" spans="1:18">
      <c r="A837" s="1">
        <v>41709</v>
      </c>
      <c r="B837">
        <v>3.9</v>
      </c>
      <c r="C837">
        <v>574.29</v>
      </c>
      <c r="D837">
        <v>0.115</v>
      </c>
      <c r="E837" s="150">
        <f t="shared" si="74"/>
        <v>2.740761284776895E-2</v>
      </c>
      <c r="F837">
        <v>0.55520000000000003</v>
      </c>
      <c r="G837" s="3">
        <f t="shared" si="72"/>
        <v>2.3295717271924832</v>
      </c>
      <c r="H837" s="150">
        <f t="shared" si="73"/>
        <v>0.92000000000000015</v>
      </c>
      <c r="J837" s="2">
        <f t="shared" si="75"/>
        <v>7.638495115178061E-3</v>
      </c>
      <c r="K837">
        <v>24297</v>
      </c>
      <c r="L837">
        <v>23789</v>
      </c>
      <c r="N837">
        <v>1.53</v>
      </c>
      <c r="O837">
        <v>4.51</v>
      </c>
      <c r="P837">
        <v>3.9</v>
      </c>
      <c r="Q837">
        <f t="shared" si="76"/>
        <v>0.60999999999999988</v>
      </c>
      <c r="R837">
        <f t="shared" si="77"/>
        <v>0.92000000000000015</v>
      </c>
    </row>
    <row r="838" spans="1:18">
      <c r="A838" s="1">
        <v>41710</v>
      </c>
      <c r="B838">
        <v>3.8849999999999998</v>
      </c>
      <c r="C838">
        <v>572.33000000000004</v>
      </c>
      <c r="D838">
        <v>0.113</v>
      </c>
      <c r="E838" s="150">
        <f t="shared" si="74"/>
        <v>2.606000403809516E-2</v>
      </c>
      <c r="F838">
        <v>0.55520000000000003</v>
      </c>
      <c r="G838" s="3">
        <f t="shared" ref="G838:G901" si="78">+(K838/L838-1)*36000/330</f>
        <v>2.4074286369368409</v>
      </c>
      <c r="H838" s="150">
        <f t="shared" ref="H838:H901" si="79">+R838</f>
        <v>0.90499999999999958</v>
      </c>
      <c r="J838" s="2">
        <f t="shared" si="75"/>
        <v>-3.4187471158920553E-3</v>
      </c>
      <c r="K838">
        <v>24315</v>
      </c>
      <c r="L838">
        <v>23790</v>
      </c>
      <c r="N838">
        <v>1.51</v>
      </c>
      <c r="O838">
        <v>4.49</v>
      </c>
      <c r="P838">
        <v>3.8849999999999998</v>
      </c>
      <c r="Q838">
        <f t="shared" si="76"/>
        <v>0.60500000000000043</v>
      </c>
      <c r="R838">
        <f t="shared" si="77"/>
        <v>0.90499999999999958</v>
      </c>
    </row>
    <row r="839" spans="1:18">
      <c r="A839" s="1">
        <v>41711</v>
      </c>
      <c r="B839">
        <v>3.87</v>
      </c>
      <c r="C839">
        <v>572.38</v>
      </c>
      <c r="D839">
        <v>0.11</v>
      </c>
      <c r="E839" s="150">
        <f t="shared" ref="E839:E902" si="80">+D839*F839/G839</f>
        <v>2.540093841888455E-2</v>
      </c>
      <c r="F839">
        <v>0.55700000000000005</v>
      </c>
      <c r="G839" s="3">
        <f t="shared" si="78"/>
        <v>2.4121156072898584</v>
      </c>
      <c r="H839" s="150">
        <f t="shared" si="79"/>
        <v>0.84999999999999987</v>
      </c>
      <c r="J839" s="2">
        <f t="shared" ref="J839:J902" si="81">+LN(C839/C838)</f>
        <v>8.7358370297695501E-5</v>
      </c>
      <c r="K839">
        <v>24315</v>
      </c>
      <c r="L839">
        <v>23789</v>
      </c>
      <c r="N839">
        <v>1.47</v>
      </c>
      <c r="O839">
        <v>4.49</v>
      </c>
      <c r="P839">
        <v>3.87</v>
      </c>
      <c r="Q839">
        <f t="shared" ref="Q839:Q902" si="82">+O839-P839</f>
        <v>0.62000000000000011</v>
      </c>
      <c r="R839">
        <f t="shared" ref="R839:R902" si="83">+N839-Q839</f>
        <v>0.84999999999999987</v>
      </c>
    </row>
    <row r="840" spans="1:18">
      <c r="A840" s="1">
        <v>41712</v>
      </c>
      <c r="B840">
        <v>3.86</v>
      </c>
      <c r="C840">
        <v>571.79</v>
      </c>
      <c r="D840">
        <v>0.113</v>
      </c>
      <c r="E840" s="150">
        <f t="shared" si="80"/>
        <v>2.7076113318540582E-2</v>
      </c>
      <c r="F840">
        <v>0.55700000000000005</v>
      </c>
      <c r="G840" s="3">
        <f t="shared" si="78"/>
        <v>2.3245950871723036</v>
      </c>
      <c r="H840" s="150">
        <f t="shared" si="79"/>
        <v>0.80999999999999983</v>
      </c>
      <c r="J840" s="2">
        <f t="shared" si="81"/>
        <v>-1.031315367985943E-3</v>
      </c>
      <c r="K840">
        <v>24300</v>
      </c>
      <c r="L840">
        <v>23793</v>
      </c>
      <c r="N840">
        <v>1.45</v>
      </c>
      <c r="O840">
        <v>4.5</v>
      </c>
      <c r="P840">
        <v>3.86</v>
      </c>
      <c r="Q840">
        <f t="shared" si="82"/>
        <v>0.64000000000000012</v>
      </c>
      <c r="R840">
        <f t="shared" si="83"/>
        <v>0.80999999999999983</v>
      </c>
    </row>
    <row r="841" spans="1:18">
      <c r="A841" s="1">
        <v>41715</v>
      </c>
      <c r="B841">
        <v>3.855</v>
      </c>
      <c r="C841">
        <v>570.55999999999995</v>
      </c>
      <c r="D841">
        <v>0.11600000000000001</v>
      </c>
      <c r="E841" s="150">
        <f t="shared" si="80"/>
        <v>2.7744047905511868E-2</v>
      </c>
      <c r="F841">
        <v>0.55710000000000004</v>
      </c>
      <c r="G841" s="3">
        <f t="shared" si="78"/>
        <v>2.3292779849605627</v>
      </c>
      <c r="H841" s="150">
        <f t="shared" si="79"/>
        <v>0.83499999999999996</v>
      </c>
      <c r="J841" s="2">
        <f t="shared" si="81"/>
        <v>-2.1534564281189797E-3</v>
      </c>
      <c r="K841">
        <v>24300</v>
      </c>
      <c r="L841">
        <v>23792</v>
      </c>
      <c r="N841">
        <v>1.4</v>
      </c>
      <c r="O841">
        <v>4.42</v>
      </c>
      <c r="P841">
        <v>3.855</v>
      </c>
      <c r="Q841">
        <f t="shared" si="82"/>
        <v>0.56499999999999995</v>
      </c>
      <c r="R841">
        <f t="shared" si="83"/>
        <v>0.83499999999999996</v>
      </c>
    </row>
    <row r="842" spans="1:18">
      <c r="A842" s="1">
        <v>41716</v>
      </c>
      <c r="B842">
        <v>3.8250000000000002</v>
      </c>
      <c r="C842">
        <v>569</v>
      </c>
      <c r="D842">
        <v>0.115</v>
      </c>
      <c r="E842" s="150">
        <f t="shared" si="80"/>
        <v>2.8232885462963021E-2</v>
      </c>
      <c r="F842">
        <v>0.55720000000000003</v>
      </c>
      <c r="G842" s="3">
        <f t="shared" si="78"/>
        <v>2.2696227802879014</v>
      </c>
      <c r="H842" s="150">
        <f t="shared" si="79"/>
        <v>0.78500000000000014</v>
      </c>
      <c r="J842" s="2">
        <f t="shared" si="81"/>
        <v>-2.7379005484446102E-3</v>
      </c>
      <c r="K842">
        <v>24287.5</v>
      </c>
      <c r="L842">
        <v>23792.5</v>
      </c>
      <c r="N842">
        <v>1.37</v>
      </c>
      <c r="O842">
        <v>4.41</v>
      </c>
      <c r="P842">
        <v>3.8250000000000002</v>
      </c>
      <c r="Q842">
        <f t="shared" si="82"/>
        <v>0.58499999999999996</v>
      </c>
      <c r="R842">
        <f t="shared" si="83"/>
        <v>0.78500000000000014</v>
      </c>
    </row>
    <row r="843" spans="1:18">
      <c r="A843" s="1">
        <v>41717</v>
      </c>
      <c r="B843">
        <v>3.8</v>
      </c>
      <c r="C843">
        <v>568.59</v>
      </c>
      <c r="D843">
        <v>0.128</v>
      </c>
      <c r="E843" s="150">
        <f t="shared" si="80"/>
        <v>3.1021786400000133E-2</v>
      </c>
      <c r="F843">
        <v>0.55549999999999999</v>
      </c>
      <c r="G843" s="3">
        <f t="shared" si="78"/>
        <v>2.2920665845342709</v>
      </c>
      <c r="H843" s="150">
        <f t="shared" si="79"/>
        <v>0.76999999999999957</v>
      </c>
      <c r="J843" s="2">
        <f t="shared" si="81"/>
        <v>-7.2082212001242348E-4</v>
      </c>
      <c r="K843">
        <v>24297.5</v>
      </c>
      <c r="L843">
        <v>23797.5</v>
      </c>
      <c r="N843">
        <v>1.38</v>
      </c>
      <c r="O843">
        <v>4.41</v>
      </c>
      <c r="P843">
        <v>3.8</v>
      </c>
      <c r="Q843">
        <f t="shared" si="82"/>
        <v>0.61000000000000032</v>
      </c>
      <c r="R843">
        <f t="shared" si="83"/>
        <v>0.76999999999999957</v>
      </c>
    </row>
    <row r="844" spans="1:18">
      <c r="A844" s="1">
        <v>41718</v>
      </c>
      <c r="B844">
        <v>3.8</v>
      </c>
      <c r="C844">
        <v>566.14</v>
      </c>
      <c r="D844">
        <v>0.13150000000000001</v>
      </c>
      <c r="E844" s="150">
        <f t="shared" si="80"/>
        <v>3.080171275167792E-2</v>
      </c>
      <c r="F844">
        <v>0.56000000000000005</v>
      </c>
      <c r="G844" s="3">
        <f t="shared" si="78"/>
        <v>2.3907761426672121</v>
      </c>
      <c r="H844" s="150">
        <f t="shared" si="79"/>
        <v>0.74999999999999978</v>
      </c>
      <c r="J844" s="2">
        <f t="shared" si="81"/>
        <v>-4.3182145657380986E-3</v>
      </c>
      <c r="K844">
        <v>24317.5</v>
      </c>
      <c r="L844">
        <v>23796</v>
      </c>
      <c r="N844">
        <v>1.36</v>
      </c>
      <c r="O844">
        <v>4.41</v>
      </c>
      <c r="P844">
        <v>3.8</v>
      </c>
      <c r="Q844">
        <f t="shared" si="82"/>
        <v>0.61000000000000032</v>
      </c>
      <c r="R844">
        <f t="shared" si="83"/>
        <v>0.74999999999999978</v>
      </c>
    </row>
    <row r="845" spans="1:18">
      <c r="A845" s="1">
        <v>41719</v>
      </c>
      <c r="B845">
        <v>3.78</v>
      </c>
      <c r="C845">
        <v>562.08000000000004</v>
      </c>
      <c r="D845">
        <v>0.13200000000000001</v>
      </c>
      <c r="E845" s="150">
        <f t="shared" si="80"/>
        <v>3.1810952619001E-2</v>
      </c>
      <c r="F845">
        <v>0.56410000000000005</v>
      </c>
      <c r="G845" s="3">
        <f t="shared" si="78"/>
        <v>2.3407409671700177</v>
      </c>
      <c r="H845" s="150">
        <f t="shared" si="79"/>
        <v>0.72999999999999976</v>
      </c>
      <c r="J845" s="2">
        <f t="shared" si="81"/>
        <v>-7.1972089230634001E-3</v>
      </c>
      <c r="K845">
        <v>24302.5</v>
      </c>
      <c r="L845">
        <v>23792</v>
      </c>
      <c r="N845">
        <v>1.36</v>
      </c>
      <c r="O845">
        <v>4.41</v>
      </c>
      <c r="P845">
        <v>3.78</v>
      </c>
      <c r="Q845">
        <f t="shared" si="82"/>
        <v>0.63000000000000034</v>
      </c>
      <c r="R845">
        <f t="shared" si="83"/>
        <v>0.72999999999999976</v>
      </c>
    </row>
    <row r="846" spans="1:18">
      <c r="A846" s="1">
        <v>41722</v>
      </c>
      <c r="B846">
        <v>3.76</v>
      </c>
      <c r="C846">
        <v>563.6</v>
      </c>
      <c r="D846">
        <v>0.13300000000000001</v>
      </c>
      <c r="E846" s="150">
        <f t="shared" si="80"/>
        <v>3.2955725601879815E-2</v>
      </c>
      <c r="F846">
        <v>0.56410000000000005</v>
      </c>
      <c r="G846" s="3">
        <f t="shared" si="78"/>
        <v>2.2765482667970911</v>
      </c>
      <c r="H846" s="150">
        <f t="shared" si="79"/>
        <v>0.72999999999999954</v>
      </c>
      <c r="J846" s="2">
        <f t="shared" si="81"/>
        <v>2.7005915070082067E-3</v>
      </c>
      <c r="K846">
        <v>24288.5</v>
      </c>
      <c r="L846">
        <v>23792</v>
      </c>
      <c r="N846">
        <v>1.37</v>
      </c>
      <c r="O846">
        <v>4.4000000000000004</v>
      </c>
      <c r="P846">
        <v>3.76</v>
      </c>
      <c r="Q846">
        <f t="shared" si="82"/>
        <v>0.64000000000000057</v>
      </c>
      <c r="R846">
        <f t="shared" si="83"/>
        <v>0.72999999999999954</v>
      </c>
    </row>
    <row r="847" spans="1:18">
      <c r="A847" s="1">
        <v>41723</v>
      </c>
      <c r="B847">
        <v>3.75</v>
      </c>
      <c r="C847">
        <v>559.28</v>
      </c>
      <c r="D847">
        <v>0.1265</v>
      </c>
      <c r="E847" s="150">
        <f t="shared" si="80"/>
        <v>3.1172175814889201E-2</v>
      </c>
      <c r="F847">
        <v>0.56159999999999999</v>
      </c>
      <c r="G847" s="3">
        <f t="shared" si="78"/>
        <v>2.2790324429668791</v>
      </c>
      <c r="H847" s="150">
        <f t="shared" si="79"/>
        <v>0.76999999999999957</v>
      </c>
      <c r="J847" s="2">
        <f t="shared" si="81"/>
        <v>-7.6945378207955491E-3</v>
      </c>
      <c r="K847">
        <v>24287</v>
      </c>
      <c r="L847">
        <v>23790</v>
      </c>
      <c r="N847">
        <v>1.42</v>
      </c>
      <c r="O847">
        <v>4.4000000000000004</v>
      </c>
      <c r="P847">
        <v>3.75</v>
      </c>
      <c r="Q847">
        <f t="shared" si="82"/>
        <v>0.65000000000000036</v>
      </c>
      <c r="R847">
        <f t="shared" si="83"/>
        <v>0.76999999999999957</v>
      </c>
    </row>
    <row r="848" spans="1:18">
      <c r="A848" s="1">
        <v>41724</v>
      </c>
      <c r="B848">
        <v>3.75</v>
      </c>
      <c r="C848">
        <v>553.95000000000005</v>
      </c>
      <c r="D848">
        <v>0.125</v>
      </c>
      <c r="E848" s="150">
        <f t="shared" si="80"/>
        <v>2.9614908313204548E-2</v>
      </c>
      <c r="F848">
        <v>0.56210000000000004</v>
      </c>
      <c r="G848" s="3">
        <f t="shared" si="78"/>
        <v>2.3725381573669</v>
      </c>
      <c r="H848" s="150">
        <f t="shared" si="79"/>
        <v>0.7999999999999996</v>
      </c>
      <c r="J848" s="2">
        <f t="shared" si="81"/>
        <v>-9.5758122370477143E-3</v>
      </c>
      <c r="K848">
        <v>24312.5</v>
      </c>
      <c r="L848">
        <v>23795</v>
      </c>
      <c r="N848">
        <v>1.45</v>
      </c>
      <c r="O848">
        <v>4.4000000000000004</v>
      </c>
      <c r="P848">
        <v>3.75</v>
      </c>
      <c r="Q848">
        <f t="shared" si="82"/>
        <v>0.65000000000000036</v>
      </c>
      <c r="R848">
        <f t="shared" si="83"/>
        <v>0.7999999999999996</v>
      </c>
    </row>
    <row r="849" spans="1:18">
      <c r="A849" s="1">
        <v>41725</v>
      </c>
      <c r="B849">
        <v>3.75</v>
      </c>
      <c r="C849">
        <v>551.92999999999995</v>
      </c>
      <c r="D849">
        <v>0.124</v>
      </c>
      <c r="E849" s="150">
        <f t="shared" si="80"/>
        <v>2.9409920991287478E-2</v>
      </c>
      <c r="F849">
        <v>0.56159999999999999</v>
      </c>
      <c r="G849" s="3">
        <f t="shared" si="78"/>
        <v>2.3678540319992694</v>
      </c>
      <c r="H849" s="150">
        <f t="shared" si="79"/>
        <v>0.85000000000000031</v>
      </c>
      <c r="J849" s="2">
        <f t="shared" si="81"/>
        <v>-3.6532033250596431E-3</v>
      </c>
      <c r="K849">
        <v>24312.5</v>
      </c>
      <c r="L849">
        <v>23796</v>
      </c>
      <c r="N849">
        <v>1.53</v>
      </c>
      <c r="O849">
        <v>4.43</v>
      </c>
      <c r="P849">
        <v>3.75</v>
      </c>
      <c r="Q849">
        <f t="shared" si="82"/>
        <v>0.67999999999999972</v>
      </c>
      <c r="R849">
        <f t="shared" si="83"/>
        <v>0.85000000000000031</v>
      </c>
    </row>
    <row r="850" spans="1:18">
      <c r="A850" s="1">
        <v>41726</v>
      </c>
      <c r="B850">
        <v>3.7549999999999999</v>
      </c>
      <c r="C850">
        <v>550.16</v>
      </c>
      <c r="D850">
        <v>0.1235</v>
      </c>
      <c r="E850" s="150">
        <f t="shared" si="80"/>
        <v>3.0370915246720608E-2</v>
      </c>
      <c r="F850">
        <v>0.55859999999999999</v>
      </c>
      <c r="G850" s="3">
        <f t="shared" si="78"/>
        <v>2.271485710574662</v>
      </c>
      <c r="H850" s="150">
        <f t="shared" si="79"/>
        <v>0.92500000000000004</v>
      </c>
      <c r="J850" s="2">
        <f t="shared" si="81"/>
        <v>-3.2120816300416463E-3</v>
      </c>
      <c r="K850">
        <v>24292.5</v>
      </c>
      <c r="L850">
        <v>23797</v>
      </c>
      <c r="N850">
        <v>1.59</v>
      </c>
      <c r="O850">
        <v>4.42</v>
      </c>
      <c r="P850">
        <v>3.7549999999999999</v>
      </c>
      <c r="Q850">
        <f t="shared" si="82"/>
        <v>0.66500000000000004</v>
      </c>
      <c r="R850">
        <f t="shared" si="83"/>
        <v>0.92500000000000004</v>
      </c>
    </row>
    <row r="851" spans="1:18">
      <c r="A851" s="1">
        <v>41729</v>
      </c>
      <c r="B851">
        <v>3.75</v>
      </c>
      <c r="C851">
        <v>549.47</v>
      </c>
      <c r="D851">
        <v>0.11849999999999999</v>
      </c>
      <c r="E851" s="150">
        <f t="shared" si="80"/>
        <v>2.8836490365384694E-2</v>
      </c>
      <c r="F851">
        <v>0.55810000000000004</v>
      </c>
      <c r="G851" s="3">
        <f t="shared" si="78"/>
        <v>2.2934431049691204</v>
      </c>
      <c r="H851" s="150">
        <f t="shared" si="79"/>
        <v>1.02</v>
      </c>
      <c r="J851" s="2">
        <f t="shared" si="81"/>
        <v>-1.2549677447126818E-3</v>
      </c>
      <c r="K851">
        <v>24307.5</v>
      </c>
      <c r="L851">
        <v>23807</v>
      </c>
      <c r="N851">
        <v>1.6</v>
      </c>
      <c r="O851">
        <v>4.33</v>
      </c>
      <c r="P851">
        <v>3.75</v>
      </c>
      <c r="Q851">
        <f t="shared" si="82"/>
        <v>0.58000000000000007</v>
      </c>
      <c r="R851">
        <f t="shared" si="83"/>
        <v>1.02</v>
      </c>
    </row>
    <row r="852" spans="1:18">
      <c r="A852" s="1">
        <v>41730</v>
      </c>
      <c r="B852">
        <v>3.71</v>
      </c>
      <c r="C852">
        <v>550.66</v>
      </c>
      <c r="D852">
        <v>0.11799999999999999</v>
      </c>
      <c r="E852" s="150">
        <f t="shared" si="80"/>
        <v>2.6570897913637648E-2</v>
      </c>
      <c r="F852">
        <v>0.55359999999999998</v>
      </c>
      <c r="G852" s="3">
        <f t="shared" si="78"/>
        <v>2.4585093139239267</v>
      </c>
      <c r="H852" s="150">
        <f t="shared" si="79"/>
        <v>1.0200000000000005</v>
      </c>
      <c r="J852" s="2">
        <f t="shared" si="81"/>
        <v>2.163381535130667E-3</v>
      </c>
      <c r="K852">
        <v>24342.5</v>
      </c>
      <c r="L852">
        <v>23806</v>
      </c>
      <c r="N852">
        <v>1.62</v>
      </c>
      <c r="O852">
        <v>4.3099999999999996</v>
      </c>
      <c r="P852">
        <v>3.71</v>
      </c>
      <c r="Q852">
        <f t="shared" si="82"/>
        <v>0.59999999999999964</v>
      </c>
      <c r="R852">
        <f t="shared" si="83"/>
        <v>1.0200000000000005</v>
      </c>
    </row>
    <row r="853" spans="1:18">
      <c r="A853" s="1">
        <v>41731</v>
      </c>
      <c r="B853">
        <v>3.71</v>
      </c>
      <c r="C853">
        <v>553.41999999999996</v>
      </c>
      <c r="D853">
        <v>0.122</v>
      </c>
      <c r="E853" s="150">
        <f t="shared" si="80"/>
        <v>2.7316915627233606E-2</v>
      </c>
      <c r="F853">
        <v>0.55510000000000004</v>
      </c>
      <c r="G853" s="3">
        <f t="shared" si="78"/>
        <v>2.4791305476846857</v>
      </c>
      <c r="H853" s="150">
        <f t="shared" si="79"/>
        <v>1.0000000000000002</v>
      </c>
      <c r="J853" s="2">
        <f t="shared" si="81"/>
        <v>4.9996481218539997E-3</v>
      </c>
      <c r="K853">
        <v>24347</v>
      </c>
      <c r="L853">
        <v>23806</v>
      </c>
      <c r="N853">
        <v>1.59</v>
      </c>
      <c r="O853">
        <v>4.3</v>
      </c>
      <c r="P853">
        <v>3.71</v>
      </c>
      <c r="Q853">
        <f t="shared" si="82"/>
        <v>0.58999999999999986</v>
      </c>
      <c r="R853">
        <f t="shared" si="83"/>
        <v>1.0000000000000002</v>
      </c>
    </row>
    <row r="854" spans="1:18">
      <c r="A854" s="1">
        <v>41732</v>
      </c>
      <c r="B854">
        <v>3.7</v>
      </c>
      <c r="C854">
        <v>557.11</v>
      </c>
      <c r="D854">
        <v>0.127</v>
      </c>
      <c r="E854" s="150">
        <f t="shared" si="80"/>
        <v>2.875416703037378E-2</v>
      </c>
      <c r="F854">
        <v>0.55510000000000004</v>
      </c>
      <c r="G854" s="3">
        <f t="shared" si="78"/>
        <v>2.4517385575986759</v>
      </c>
      <c r="H854" s="150">
        <f t="shared" si="79"/>
        <v>0.91000000000000014</v>
      </c>
      <c r="J854" s="2">
        <f t="shared" si="81"/>
        <v>6.6455000405416199E-3</v>
      </c>
      <c r="K854">
        <v>24340</v>
      </c>
      <c r="L854">
        <v>23805</v>
      </c>
      <c r="N854">
        <v>1.5</v>
      </c>
      <c r="O854">
        <v>4.29</v>
      </c>
      <c r="P854">
        <v>3.7</v>
      </c>
      <c r="Q854">
        <f t="shared" si="82"/>
        <v>0.58999999999999986</v>
      </c>
      <c r="R854">
        <f t="shared" si="83"/>
        <v>0.91000000000000014</v>
      </c>
    </row>
    <row r="855" spans="1:18">
      <c r="A855" s="1">
        <v>41733</v>
      </c>
      <c r="B855">
        <v>3.7</v>
      </c>
      <c r="C855">
        <v>555.54</v>
      </c>
      <c r="D855">
        <v>0.11799999999999999</v>
      </c>
      <c r="E855" s="150">
        <f t="shared" si="80"/>
        <v>2.6448410288354825E-2</v>
      </c>
      <c r="F855">
        <v>0.55559999999999998</v>
      </c>
      <c r="G855" s="3">
        <f t="shared" si="78"/>
        <v>2.4788181703633909</v>
      </c>
      <c r="H855" s="150">
        <f t="shared" si="79"/>
        <v>0.78000000000000025</v>
      </c>
      <c r="J855" s="2">
        <f t="shared" si="81"/>
        <v>-2.8220932763835804E-3</v>
      </c>
      <c r="K855">
        <v>24350</v>
      </c>
      <c r="L855">
        <v>23809</v>
      </c>
      <c r="N855">
        <v>1.37</v>
      </c>
      <c r="O855">
        <v>4.29</v>
      </c>
      <c r="P855">
        <v>3.7</v>
      </c>
      <c r="Q855">
        <f t="shared" si="82"/>
        <v>0.58999999999999986</v>
      </c>
      <c r="R855">
        <f t="shared" si="83"/>
        <v>0.78000000000000025</v>
      </c>
    </row>
    <row r="856" spans="1:18">
      <c r="A856" s="1">
        <v>41736</v>
      </c>
      <c r="B856">
        <v>3.73</v>
      </c>
      <c r="C856">
        <v>552.07000000000005</v>
      </c>
      <c r="D856">
        <v>0.1138</v>
      </c>
      <c r="E856" s="150">
        <f t="shared" si="80"/>
        <v>2.4477123458333423E-2</v>
      </c>
      <c r="F856">
        <v>0.55210000000000004</v>
      </c>
      <c r="G856" s="3">
        <f t="shared" si="78"/>
        <v>2.566844919786087</v>
      </c>
      <c r="H856" s="150">
        <f t="shared" si="79"/>
        <v>0.83000000000000007</v>
      </c>
      <c r="J856" s="2">
        <f t="shared" si="81"/>
        <v>-6.2657638566228366E-3</v>
      </c>
      <c r="K856">
        <v>24360</v>
      </c>
      <c r="L856">
        <v>23800</v>
      </c>
      <c r="N856">
        <v>1.31</v>
      </c>
      <c r="O856">
        <v>4.21</v>
      </c>
      <c r="P856">
        <v>3.73</v>
      </c>
      <c r="Q856">
        <f t="shared" si="82"/>
        <v>0.48</v>
      </c>
      <c r="R856">
        <f t="shared" si="83"/>
        <v>0.83000000000000007</v>
      </c>
    </row>
    <row r="857" spans="1:18">
      <c r="A857" s="1">
        <v>41737</v>
      </c>
      <c r="B857">
        <v>3.7349999999999999</v>
      </c>
      <c r="C857">
        <v>545.51</v>
      </c>
      <c r="D857">
        <v>0.12</v>
      </c>
      <c r="E857" s="150">
        <f t="shared" si="80"/>
        <v>2.7107439813084021E-2</v>
      </c>
      <c r="F857">
        <v>0.55300000000000005</v>
      </c>
      <c r="G857" s="3">
        <f t="shared" si="78"/>
        <v>2.4480364231213692</v>
      </c>
      <c r="H857" s="150">
        <f t="shared" si="79"/>
        <v>0.73499999999999988</v>
      </c>
      <c r="J857" s="2">
        <f t="shared" si="81"/>
        <v>-1.1953712920604981E-2</v>
      </c>
      <c r="K857">
        <v>24376</v>
      </c>
      <c r="L857">
        <v>23841</v>
      </c>
      <c r="N857">
        <v>1.21</v>
      </c>
      <c r="O857">
        <v>4.21</v>
      </c>
      <c r="P857">
        <v>3.7349999999999999</v>
      </c>
      <c r="Q857">
        <f t="shared" si="82"/>
        <v>0.47500000000000009</v>
      </c>
      <c r="R857">
        <f t="shared" si="83"/>
        <v>0.73499999999999988</v>
      </c>
    </row>
    <row r="858" spans="1:18">
      <c r="A858" s="1">
        <v>41738</v>
      </c>
      <c r="B858">
        <v>3.6949999999999998</v>
      </c>
      <c r="C858">
        <v>550.1</v>
      </c>
      <c r="D858">
        <v>0.115</v>
      </c>
      <c r="E858" s="150">
        <f t="shared" si="80"/>
        <v>2.2081414816653443E-2</v>
      </c>
      <c r="F858">
        <v>0.55300000000000005</v>
      </c>
      <c r="G858" s="3">
        <f t="shared" si="78"/>
        <v>2.8800237905062902</v>
      </c>
      <c r="H858" s="150">
        <f t="shared" si="79"/>
        <v>0.61499999999999955</v>
      </c>
      <c r="J858" s="2">
        <f t="shared" si="81"/>
        <v>8.3789429706296412E-3</v>
      </c>
      <c r="K858">
        <v>24474</v>
      </c>
      <c r="L858">
        <v>23844.5</v>
      </c>
      <c r="N858">
        <v>1.1100000000000001</v>
      </c>
      <c r="O858">
        <v>4.1900000000000004</v>
      </c>
      <c r="P858">
        <v>3.6949999999999998</v>
      </c>
      <c r="Q858">
        <f t="shared" si="82"/>
        <v>0.49500000000000055</v>
      </c>
      <c r="R858">
        <f t="shared" si="83"/>
        <v>0.61499999999999955</v>
      </c>
    </row>
    <row r="859" spans="1:18">
      <c r="A859" s="1">
        <v>41739</v>
      </c>
      <c r="B859">
        <v>3.65</v>
      </c>
      <c r="C859">
        <v>544.09</v>
      </c>
      <c r="D859">
        <v>0.115</v>
      </c>
      <c r="E859" s="150">
        <f t="shared" si="80"/>
        <v>2.2584302195945861E-2</v>
      </c>
      <c r="F859">
        <v>0.54849999999999999</v>
      </c>
      <c r="G859" s="3">
        <f t="shared" si="78"/>
        <v>2.7929798075108616</v>
      </c>
      <c r="H859" s="150">
        <f t="shared" si="79"/>
        <v>0.64999999999999947</v>
      </c>
      <c r="J859" s="2">
        <f t="shared" si="81"/>
        <v>-1.0985405532881415E-2</v>
      </c>
      <c r="K859">
        <v>24456</v>
      </c>
      <c r="L859">
        <v>23845.5</v>
      </c>
      <c r="N859">
        <v>1.1499999999999999</v>
      </c>
      <c r="O859">
        <v>4.1500000000000004</v>
      </c>
      <c r="P859">
        <v>3.65</v>
      </c>
      <c r="Q859">
        <f t="shared" si="82"/>
        <v>0.50000000000000044</v>
      </c>
      <c r="R859">
        <f t="shared" si="83"/>
        <v>0.64999999999999947</v>
      </c>
    </row>
    <row r="860" spans="1:18">
      <c r="A860" s="1">
        <v>41740</v>
      </c>
      <c r="B860">
        <v>3.68</v>
      </c>
      <c r="C860">
        <v>549.13</v>
      </c>
      <c r="D860">
        <v>0.112</v>
      </c>
      <c r="E860" s="150">
        <f t="shared" si="80"/>
        <v>2.1726139853777495E-2</v>
      </c>
      <c r="F860">
        <v>0.54600000000000004</v>
      </c>
      <c r="G860" s="3">
        <f t="shared" si="78"/>
        <v>2.8146739555010085</v>
      </c>
      <c r="H860" s="150">
        <f t="shared" si="79"/>
        <v>0.68000000000000016</v>
      </c>
      <c r="J860" s="2">
        <f t="shared" si="81"/>
        <v>9.2205333009051493E-3</v>
      </c>
      <c r="K860">
        <v>24471</v>
      </c>
      <c r="L860">
        <v>23855.5</v>
      </c>
      <c r="N860">
        <v>1.17</v>
      </c>
      <c r="O860">
        <v>4.17</v>
      </c>
      <c r="P860">
        <v>3.68</v>
      </c>
      <c r="Q860">
        <f t="shared" si="82"/>
        <v>0.48999999999999977</v>
      </c>
      <c r="R860">
        <f t="shared" si="83"/>
        <v>0.68000000000000016</v>
      </c>
    </row>
    <row r="861" spans="1:18">
      <c r="A861" s="1">
        <v>41743</v>
      </c>
      <c r="B861">
        <v>3.71</v>
      </c>
      <c r="C861">
        <v>549.66</v>
      </c>
      <c r="D861">
        <v>0.1135</v>
      </c>
      <c r="E861" s="150">
        <f t="shared" si="80"/>
        <v>2.1898657670668523E-2</v>
      </c>
      <c r="F861">
        <v>0.54649999999999999</v>
      </c>
      <c r="G861" s="3">
        <f t="shared" si="78"/>
        <v>2.8324909651006211</v>
      </c>
      <c r="H861" s="150">
        <f t="shared" si="79"/>
        <v>0.79</v>
      </c>
      <c r="J861" s="2">
        <f t="shared" si="81"/>
        <v>9.6469760573585864E-4</v>
      </c>
      <c r="K861">
        <v>24479</v>
      </c>
      <c r="L861">
        <v>23859.5</v>
      </c>
      <c r="N861">
        <v>1.25</v>
      </c>
      <c r="O861">
        <v>4.17</v>
      </c>
      <c r="P861">
        <v>3.71</v>
      </c>
      <c r="Q861">
        <f t="shared" si="82"/>
        <v>0.45999999999999996</v>
      </c>
      <c r="R861">
        <f t="shared" si="83"/>
        <v>0.79</v>
      </c>
    </row>
    <row r="862" spans="1:18">
      <c r="A862" s="1">
        <v>41744</v>
      </c>
      <c r="B862">
        <v>3.73</v>
      </c>
      <c r="C862">
        <v>555.98</v>
      </c>
      <c r="D862">
        <v>0.115</v>
      </c>
      <c r="E862" s="150">
        <f t="shared" si="80"/>
        <v>2.1504809159482833E-2</v>
      </c>
      <c r="F862">
        <v>0.54549999999999998</v>
      </c>
      <c r="G862" s="3">
        <f t="shared" si="78"/>
        <v>2.91713818684772</v>
      </c>
      <c r="H862" s="150">
        <f t="shared" si="79"/>
        <v>0.87000000000000011</v>
      </c>
      <c r="J862" s="2">
        <f t="shared" si="81"/>
        <v>1.1432417125408592E-2</v>
      </c>
      <c r="K862">
        <v>24497</v>
      </c>
      <c r="L862">
        <v>23859</v>
      </c>
      <c r="N862">
        <v>1.31</v>
      </c>
      <c r="O862">
        <v>4.17</v>
      </c>
      <c r="P862">
        <v>3.73</v>
      </c>
      <c r="Q862">
        <f t="shared" si="82"/>
        <v>0.43999999999999995</v>
      </c>
      <c r="R862">
        <f t="shared" si="83"/>
        <v>0.87000000000000011</v>
      </c>
    </row>
    <row r="863" spans="1:18">
      <c r="A863" s="1">
        <v>41745</v>
      </c>
      <c r="B863">
        <v>3.74</v>
      </c>
      <c r="C863">
        <v>556.30999999999995</v>
      </c>
      <c r="D863">
        <v>0.11700000000000001</v>
      </c>
      <c r="E863" s="150">
        <f t="shared" si="80"/>
        <v>2.1757586494945597E-2</v>
      </c>
      <c r="F863">
        <v>0.54649999999999999</v>
      </c>
      <c r="G863" s="3">
        <f t="shared" si="78"/>
        <v>2.9387680483243726</v>
      </c>
      <c r="H863" s="150">
        <f t="shared" si="79"/>
        <v>0.90000000000000036</v>
      </c>
      <c r="J863" s="2">
        <f t="shared" si="81"/>
        <v>5.933704513792484E-4</v>
      </c>
      <c r="K863">
        <v>24512</v>
      </c>
      <c r="L863">
        <v>23869</v>
      </c>
      <c r="N863">
        <v>1.33</v>
      </c>
      <c r="O863">
        <v>4.17</v>
      </c>
      <c r="P863">
        <v>3.74</v>
      </c>
      <c r="Q863">
        <f t="shared" si="82"/>
        <v>0.42999999999999972</v>
      </c>
      <c r="R863">
        <f t="shared" si="83"/>
        <v>0.90000000000000036</v>
      </c>
    </row>
    <row r="864" spans="1:18">
      <c r="A864" s="1">
        <v>41746</v>
      </c>
      <c r="B864">
        <v>3.74</v>
      </c>
      <c r="C864">
        <v>557.26</v>
      </c>
      <c r="D864">
        <v>0.127</v>
      </c>
      <c r="E864" s="150">
        <f t="shared" si="80"/>
        <v>2.3856891180610029E-2</v>
      </c>
      <c r="F864">
        <v>0.54649999999999999</v>
      </c>
      <c r="G864" s="3">
        <f t="shared" si="78"/>
        <v>2.9092432653760913</v>
      </c>
      <c r="H864" s="150">
        <f t="shared" si="79"/>
        <v>0.88000000000000034</v>
      </c>
      <c r="J864" s="2">
        <f t="shared" si="81"/>
        <v>1.7062245399394234E-3</v>
      </c>
      <c r="K864">
        <v>24504</v>
      </c>
      <c r="L864">
        <v>23867.5</v>
      </c>
      <c r="N864">
        <v>1.31</v>
      </c>
      <c r="O864">
        <v>4.17</v>
      </c>
      <c r="P864">
        <v>3.74</v>
      </c>
      <c r="Q864">
        <f t="shared" si="82"/>
        <v>0.42999999999999972</v>
      </c>
      <c r="R864">
        <f t="shared" si="83"/>
        <v>0.88000000000000034</v>
      </c>
    </row>
    <row r="865" spans="1:18">
      <c r="A865" s="1">
        <v>41747</v>
      </c>
      <c r="B865">
        <v>3.74</v>
      </c>
      <c r="C865">
        <v>557.36</v>
      </c>
      <c r="D865">
        <v>0.12</v>
      </c>
      <c r="E865" s="150">
        <f t="shared" si="80"/>
        <v>2.2541944422623649E-2</v>
      </c>
      <c r="F865">
        <v>0.54649999999999999</v>
      </c>
      <c r="G865" s="3">
        <f t="shared" si="78"/>
        <v>2.9092432653760913</v>
      </c>
      <c r="H865" s="150">
        <f t="shared" si="79"/>
        <v>0.88000000000000034</v>
      </c>
      <c r="J865" s="2">
        <f t="shared" si="81"/>
        <v>1.7943334996388673E-4</v>
      </c>
      <c r="K865">
        <v>24504</v>
      </c>
      <c r="L865">
        <v>23867.5</v>
      </c>
      <c r="N865">
        <v>1.31</v>
      </c>
      <c r="O865">
        <v>4.17</v>
      </c>
      <c r="P865">
        <v>3.74</v>
      </c>
      <c r="Q865">
        <f t="shared" si="82"/>
        <v>0.42999999999999972</v>
      </c>
      <c r="R865">
        <f t="shared" si="83"/>
        <v>0.88000000000000034</v>
      </c>
    </row>
    <row r="866" spans="1:18">
      <c r="A866" s="1">
        <v>41750</v>
      </c>
      <c r="B866">
        <v>3.8</v>
      </c>
      <c r="C866">
        <v>557.92999999999995</v>
      </c>
      <c r="D866">
        <v>0.11849999999999999</v>
      </c>
      <c r="E866" s="150">
        <f t="shared" si="80"/>
        <v>2.2294730860542945E-2</v>
      </c>
      <c r="F866">
        <v>0.54649999999999999</v>
      </c>
      <c r="G866" s="3">
        <f t="shared" si="78"/>
        <v>2.9047334280501325</v>
      </c>
      <c r="H866" s="150">
        <f t="shared" si="79"/>
        <v>0.95</v>
      </c>
      <c r="J866" s="2">
        <f t="shared" si="81"/>
        <v>1.022155761511518E-3</v>
      </c>
      <c r="K866">
        <v>24502.5</v>
      </c>
      <c r="L866">
        <v>23867</v>
      </c>
      <c r="N866">
        <v>1.32</v>
      </c>
      <c r="O866">
        <v>4.17</v>
      </c>
      <c r="P866">
        <v>3.8</v>
      </c>
      <c r="Q866">
        <f t="shared" si="82"/>
        <v>0.37000000000000011</v>
      </c>
      <c r="R866">
        <f t="shared" si="83"/>
        <v>0.95</v>
      </c>
    </row>
    <row r="867" spans="1:18">
      <c r="A867" s="1">
        <v>41751</v>
      </c>
      <c r="B867">
        <v>3.79</v>
      </c>
      <c r="C867">
        <v>562.25</v>
      </c>
      <c r="D867">
        <v>0.1235</v>
      </c>
      <c r="E867" s="150">
        <f t="shared" si="80"/>
        <v>2.3276804634950281E-2</v>
      </c>
      <c r="F867">
        <v>0.54830000000000001</v>
      </c>
      <c r="G867" s="3">
        <f t="shared" si="78"/>
        <v>2.9091213790713089</v>
      </c>
      <c r="H867" s="150">
        <f t="shared" si="79"/>
        <v>0.95000000000000018</v>
      </c>
      <c r="J867" s="2">
        <f t="shared" si="81"/>
        <v>7.7130843560500907E-3</v>
      </c>
      <c r="K867">
        <v>24505</v>
      </c>
      <c r="L867">
        <v>23868.5</v>
      </c>
      <c r="N867">
        <v>1.33</v>
      </c>
      <c r="O867">
        <v>4.17</v>
      </c>
      <c r="P867">
        <v>3.79</v>
      </c>
      <c r="Q867">
        <f t="shared" si="82"/>
        <v>0.37999999999999989</v>
      </c>
      <c r="R867">
        <f t="shared" si="83"/>
        <v>0.95000000000000018</v>
      </c>
    </row>
    <row r="868" spans="1:18">
      <c r="A868" s="1">
        <v>41752</v>
      </c>
      <c r="B868">
        <v>3.7549999999999999</v>
      </c>
      <c r="C868">
        <v>562.88</v>
      </c>
      <c r="D868">
        <v>0.126</v>
      </c>
      <c r="E868" s="150">
        <f t="shared" si="80"/>
        <v>2.3580783435257428E-2</v>
      </c>
      <c r="F868">
        <v>0.54830000000000001</v>
      </c>
      <c r="G868" s="3">
        <f t="shared" si="78"/>
        <v>2.9297499885735157</v>
      </c>
      <c r="H868" s="150">
        <f t="shared" si="79"/>
        <v>0.94500000000000006</v>
      </c>
      <c r="J868" s="2">
        <f t="shared" si="81"/>
        <v>1.1198707097681943E-3</v>
      </c>
      <c r="K868">
        <v>24509</v>
      </c>
      <c r="L868">
        <v>23868</v>
      </c>
      <c r="N868">
        <v>1.36</v>
      </c>
      <c r="O868">
        <v>4.17</v>
      </c>
      <c r="P868">
        <v>3.7549999999999999</v>
      </c>
      <c r="Q868">
        <f t="shared" si="82"/>
        <v>0.41500000000000004</v>
      </c>
      <c r="R868">
        <f t="shared" si="83"/>
        <v>0.94500000000000006</v>
      </c>
    </row>
    <row r="869" spans="1:18">
      <c r="A869" s="1">
        <v>41753</v>
      </c>
      <c r="B869">
        <v>3.73</v>
      </c>
      <c r="C869">
        <v>559.64</v>
      </c>
      <c r="D869">
        <v>0.13100000000000001</v>
      </c>
      <c r="E869" s="150">
        <f t="shared" si="80"/>
        <v>2.4558749320927602E-2</v>
      </c>
      <c r="F869">
        <v>0.54949999999999999</v>
      </c>
      <c r="G869" s="3">
        <f t="shared" si="78"/>
        <v>2.9311142460605195</v>
      </c>
      <c r="H869" s="150">
        <f t="shared" si="79"/>
        <v>0.92000000000000037</v>
      </c>
      <c r="J869" s="2">
        <f t="shared" si="81"/>
        <v>-5.7727416841081734E-3</v>
      </c>
      <c r="K869">
        <v>24517</v>
      </c>
      <c r="L869">
        <v>23875.5</v>
      </c>
      <c r="N869">
        <v>1.37</v>
      </c>
      <c r="O869">
        <v>4.18</v>
      </c>
      <c r="P869">
        <v>3.73</v>
      </c>
      <c r="Q869">
        <f t="shared" si="82"/>
        <v>0.44999999999999973</v>
      </c>
      <c r="R869">
        <f t="shared" si="83"/>
        <v>0.92000000000000037</v>
      </c>
    </row>
    <row r="870" spans="1:18">
      <c r="A870" s="1">
        <v>41754</v>
      </c>
      <c r="B870">
        <v>3.72</v>
      </c>
      <c r="C870">
        <v>560.42999999999995</v>
      </c>
      <c r="D870">
        <v>0.1305</v>
      </c>
      <c r="E870" s="150">
        <f t="shared" si="80"/>
        <v>2.4597680625000017E-2</v>
      </c>
      <c r="F870">
        <v>0.54949999999999999</v>
      </c>
      <c r="G870" s="3">
        <f t="shared" si="78"/>
        <v>2.9153053531037929</v>
      </c>
      <c r="H870" s="150">
        <f t="shared" si="79"/>
        <v>0.92000000000000037</v>
      </c>
      <c r="J870" s="2">
        <f t="shared" si="81"/>
        <v>1.4106263554947752E-3</v>
      </c>
      <c r="K870">
        <v>24512</v>
      </c>
      <c r="L870">
        <v>23874</v>
      </c>
      <c r="N870">
        <v>1.37</v>
      </c>
      <c r="O870">
        <v>4.17</v>
      </c>
      <c r="P870">
        <v>3.72</v>
      </c>
      <c r="Q870">
        <f t="shared" si="82"/>
        <v>0.44999999999999973</v>
      </c>
      <c r="R870">
        <f t="shared" si="83"/>
        <v>0.92000000000000037</v>
      </c>
    </row>
    <row r="871" spans="1:18">
      <c r="A871" s="1">
        <v>41757</v>
      </c>
      <c r="B871">
        <v>3.7050000000000001</v>
      </c>
      <c r="C871">
        <v>560.91</v>
      </c>
      <c r="D871">
        <v>0.13100000000000001</v>
      </c>
      <c r="E871" s="150">
        <f t="shared" si="80"/>
        <v>2.4820689378200003E-2</v>
      </c>
      <c r="F871">
        <v>0.54949999999999999</v>
      </c>
      <c r="G871" s="3">
        <f t="shared" si="78"/>
        <v>2.9001813327241406</v>
      </c>
      <c r="H871" s="150">
        <f t="shared" si="79"/>
        <v>0.93500000000000005</v>
      </c>
      <c r="J871" s="2">
        <f t="shared" si="81"/>
        <v>8.561186247126295E-4</v>
      </c>
      <c r="K871">
        <v>24511</v>
      </c>
      <c r="L871">
        <v>23876.25</v>
      </c>
      <c r="N871">
        <v>1.4</v>
      </c>
      <c r="O871">
        <v>4.17</v>
      </c>
      <c r="P871">
        <v>3.7050000000000001</v>
      </c>
      <c r="Q871">
        <f t="shared" si="82"/>
        <v>0.46499999999999986</v>
      </c>
      <c r="R871">
        <f t="shared" si="83"/>
        <v>0.93500000000000005</v>
      </c>
    </row>
    <row r="872" spans="1:18">
      <c r="A872" s="1">
        <v>41758</v>
      </c>
      <c r="B872">
        <v>3.68</v>
      </c>
      <c r="C872">
        <v>561.63</v>
      </c>
      <c r="D872">
        <v>0.13300000000000001</v>
      </c>
      <c r="E872" s="150">
        <f t="shared" si="80"/>
        <v>2.5712645774336396E-2</v>
      </c>
      <c r="F872">
        <v>0.54900000000000004</v>
      </c>
      <c r="G872" s="3">
        <f t="shared" si="78"/>
        <v>2.8397311051077345</v>
      </c>
      <c r="H872" s="150">
        <f t="shared" si="79"/>
        <v>0.86999999999999966</v>
      </c>
      <c r="J872" s="2">
        <f t="shared" si="81"/>
        <v>1.2828052429941657E-3</v>
      </c>
      <c r="K872">
        <v>24497</v>
      </c>
      <c r="L872">
        <v>23875.5</v>
      </c>
      <c r="N872">
        <v>1.38</v>
      </c>
      <c r="O872">
        <v>4.1900000000000004</v>
      </c>
      <c r="P872">
        <v>3.68</v>
      </c>
      <c r="Q872">
        <f t="shared" si="82"/>
        <v>0.51000000000000023</v>
      </c>
      <c r="R872">
        <f t="shared" si="83"/>
        <v>0.86999999999999966</v>
      </c>
    </row>
    <row r="873" spans="1:18">
      <c r="A873" s="1">
        <v>41759</v>
      </c>
      <c r="B873">
        <v>3.66</v>
      </c>
      <c r="C873">
        <v>564.85</v>
      </c>
      <c r="D873">
        <v>0.127</v>
      </c>
      <c r="E873" s="150">
        <f t="shared" si="80"/>
        <v>2.4868154119804472E-2</v>
      </c>
      <c r="F873">
        <v>0.54900000000000004</v>
      </c>
      <c r="G873" s="3">
        <f t="shared" si="78"/>
        <v>2.8037062849177889</v>
      </c>
      <c r="H873" s="150">
        <f t="shared" si="79"/>
        <v>0.87000000000000033</v>
      </c>
      <c r="J873" s="2">
        <f t="shared" si="81"/>
        <v>5.7169390846511202E-3</v>
      </c>
      <c r="K873">
        <v>24484.5</v>
      </c>
      <c r="L873">
        <v>23871</v>
      </c>
      <c r="N873">
        <v>1.39</v>
      </c>
      <c r="O873">
        <v>4.18</v>
      </c>
      <c r="P873">
        <v>3.66</v>
      </c>
      <c r="Q873">
        <f t="shared" si="82"/>
        <v>0.51999999999999957</v>
      </c>
      <c r="R873">
        <f t="shared" si="83"/>
        <v>0.87000000000000033</v>
      </c>
    </row>
    <row r="874" spans="1:18">
      <c r="A874" s="1">
        <v>41760</v>
      </c>
      <c r="B874">
        <v>3.665</v>
      </c>
      <c r="C874">
        <v>564.57000000000005</v>
      </c>
      <c r="D874">
        <v>0.129</v>
      </c>
      <c r="E874" s="150">
        <f t="shared" si="80"/>
        <v>2.521130992047307E-2</v>
      </c>
      <c r="F874">
        <v>0.54749999999999999</v>
      </c>
      <c r="G874" s="3">
        <f t="shared" si="78"/>
        <v>2.801421275720636</v>
      </c>
      <c r="H874" s="150">
        <f t="shared" si="79"/>
        <v>0.87500000000000022</v>
      </c>
      <c r="J874" s="2">
        <f t="shared" si="81"/>
        <v>-4.9582972806644669E-4</v>
      </c>
      <c r="K874">
        <v>24484</v>
      </c>
      <c r="L874">
        <v>23871</v>
      </c>
      <c r="N874">
        <v>1.39</v>
      </c>
      <c r="O874">
        <v>4.18</v>
      </c>
      <c r="P874">
        <v>3.665</v>
      </c>
      <c r="Q874">
        <f t="shared" si="82"/>
        <v>0.51499999999999968</v>
      </c>
      <c r="R874">
        <f t="shared" si="83"/>
        <v>0.87500000000000022</v>
      </c>
    </row>
    <row r="875" spans="1:18">
      <c r="A875" s="1">
        <v>41761</v>
      </c>
      <c r="B875">
        <v>3.66</v>
      </c>
      <c r="C875">
        <v>562.70000000000005</v>
      </c>
      <c r="D875">
        <v>0.1305</v>
      </c>
      <c r="E875" s="150">
        <f t="shared" si="80"/>
        <v>2.5333326788321259E-2</v>
      </c>
      <c r="F875">
        <v>0.54700000000000004</v>
      </c>
      <c r="G875" s="3">
        <f t="shared" si="78"/>
        <v>2.8177704648292785</v>
      </c>
      <c r="H875" s="150">
        <f t="shared" si="79"/>
        <v>0.89000000000000035</v>
      </c>
      <c r="J875" s="2">
        <f t="shared" si="81"/>
        <v>-3.3177530056379533E-3</v>
      </c>
      <c r="K875">
        <v>24484.5</v>
      </c>
      <c r="L875">
        <v>23868</v>
      </c>
      <c r="N875">
        <v>1.41</v>
      </c>
      <c r="O875">
        <v>4.18</v>
      </c>
      <c r="P875">
        <v>3.66</v>
      </c>
      <c r="Q875">
        <f t="shared" si="82"/>
        <v>0.51999999999999957</v>
      </c>
      <c r="R875">
        <f t="shared" si="83"/>
        <v>0.89000000000000035</v>
      </c>
    </row>
    <row r="876" spans="1:18">
      <c r="A876" s="1">
        <v>41764</v>
      </c>
      <c r="B876">
        <v>3.645</v>
      </c>
      <c r="C876">
        <v>568.15</v>
      </c>
      <c r="D876">
        <v>0.13300000000000001</v>
      </c>
      <c r="E876" s="150">
        <f t="shared" si="80"/>
        <v>2.6482292049362276E-2</v>
      </c>
      <c r="F876">
        <v>0.54700000000000004</v>
      </c>
      <c r="G876" s="3">
        <f t="shared" si="78"/>
        <v>2.7471564721208463</v>
      </c>
      <c r="H876" s="150">
        <f t="shared" si="79"/>
        <v>0.89500000000000002</v>
      </c>
      <c r="J876" s="2">
        <f t="shared" si="81"/>
        <v>9.6388419247846972E-3</v>
      </c>
      <c r="K876">
        <v>24467</v>
      </c>
      <c r="L876">
        <v>23866</v>
      </c>
      <c r="N876">
        <v>1.42</v>
      </c>
      <c r="O876">
        <v>4.17</v>
      </c>
      <c r="P876">
        <v>3.645</v>
      </c>
      <c r="Q876">
        <f t="shared" si="82"/>
        <v>0.52499999999999991</v>
      </c>
      <c r="R876">
        <f t="shared" si="83"/>
        <v>0.89500000000000002</v>
      </c>
    </row>
    <row r="877" spans="1:18">
      <c r="A877" s="1">
        <v>41765</v>
      </c>
      <c r="B877">
        <v>3.65</v>
      </c>
      <c r="C877">
        <v>566.79</v>
      </c>
      <c r="D877">
        <v>0.13300000000000001</v>
      </c>
      <c r="E877" s="150">
        <f t="shared" si="80"/>
        <v>2.6679435763912317E-2</v>
      </c>
      <c r="F877">
        <v>0.54359999999999997</v>
      </c>
      <c r="G877" s="3">
        <f t="shared" si="78"/>
        <v>2.7099073848403599</v>
      </c>
      <c r="H877" s="150">
        <f t="shared" si="79"/>
        <v>0.95</v>
      </c>
      <c r="J877" s="2">
        <f t="shared" si="81"/>
        <v>-2.396603610681875E-3</v>
      </c>
      <c r="K877">
        <v>24465</v>
      </c>
      <c r="L877">
        <v>23872</v>
      </c>
      <c r="N877">
        <v>1.47</v>
      </c>
      <c r="O877">
        <v>4.17</v>
      </c>
      <c r="P877">
        <v>3.65</v>
      </c>
      <c r="Q877">
        <f t="shared" si="82"/>
        <v>0.52</v>
      </c>
      <c r="R877">
        <f t="shared" si="83"/>
        <v>0.95</v>
      </c>
    </row>
    <row r="878" spans="1:18">
      <c r="A878" s="1">
        <v>41766</v>
      </c>
      <c r="B878">
        <v>3.69</v>
      </c>
      <c r="C878">
        <v>565.33000000000004</v>
      </c>
      <c r="D878">
        <v>0.13300000000000001</v>
      </c>
      <c r="E878" s="150">
        <f t="shared" si="80"/>
        <v>2.7297990879310331E-2</v>
      </c>
      <c r="F878">
        <v>0.54359999999999997</v>
      </c>
      <c r="G878" s="3">
        <f t="shared" si="78"/>
        <v>2.6485026066440898</v>
      </c>
      <c r="H878" s="150">
        <f t="shared" si="79"/>
        <v>1.01</v>
      </c>
      <c r="J878" s="2">
        <f t="shared" si="81"/>
        <v>-2.5792333133953134E-3</v>
      </c>
      <c r="K878">
        <v>24470</v>
      </c>
      <c r="L878">
        <v>23890</v>
      </c>
      <c r="N878">
        <v>1.49</v>
      </c>
      <c r="O878">
        <v>4.17</v>
      </c>
      <c r="P878">
        <v>3.69</v>
      </c>
      <c r="Q878">
        <f t="shared" si="82"/>
        <v>0.48</v>
      </c>
      <c r="R878">
        <f t="shared" si="83"/>
        <v>1.01</v>
      </c>
    </row>
    <row r="879" spans="1:18">
      <c r="A879" s="1">
        <v>41767</v>
      </c>
      <c r="B879">
        <v>3.79</v>
      </c>
      <c r="C879">
        <v>554.99</v>
      </c>
      <c r="D879">
        <v>0.128</v>
      </c>
      <c r="E879" s="150">
        <f t="shared" si="80"/>
        <v>2.9868298281249948E-2</v>
      </c>
      <c r="F879">
        <v>0.54210000000000003</v>
      </c>
      <c r="G879" s="3">
        <f t="shared" si="78"/>
        <v>2.3231588002306562</v>
      </c>
      <c r="H879" s="150">
        <f t="shared" si="79"/>
        <v>0.83000000000000007</v>
      </c>
      <c r="J879" s="2">
        <f t="shared" si="81"/>
        <v>-1.8459535873850821E-2</v>
      </c>
      <c r="K879">
        <v>24554.5</v>
      </c>
      <c r="L879">
        <v>24042.5</v>
      </c>
      <c r="N879">
        <v>1.21</v>
      </c>
      <c r="O879">
        <v>4.17</v>
      </c>
      <c r="P879">
        <v>3.79</v>
      </c>
      <c r="Q879">
        <f t="shared" si="82"/>
        <v>0.37999999999999989</v>
      </c>
      <c r="R879">
        <f t="shared" si="83"/>
        <v>0.83000000000000007</v>
      </c>
    </row>
    <row r="880" spans="1:18">
      <c r="A880" s="1">
        <v>41768</v>
      </c>
      <c r="B880">
        <v>3.84</v>
      </c>
      <c r="C880">
        <v>554.99</v>
      </c>
      <c r="D880">
        <v>0.1285</v>
      </c>
      <c r="E880" s="150">
        <f t="shared" si="80"/>
        <v>2.6337010139104215E-2</v>
      </c>
      <c r="F880">
        <v>0.54020000000000001</v>
      </c>
      <c r="G880" s="3">
        <f t="shared" si="78"/>
        <v>2.635671233498678</v>
      </c>
      <c r="H880" s="150">
        <f t="shared" si="79"/>
        <v>0.80000000000000027</v>
      </c>
      <c r="J880" s="2">
        <f t="shared" si="81"/>
        <v>0</v>
      </c>
      <c r="K880">
        <v>24607.5</v>
      </c>
      <c r="L880">
        <v>24027</v>
      </c>
      <c r="N880">
        <v>1.1000000000000001</v>
      </c>
      <c r="O880">
        <v>4.1399999999999997</v>
      </c>
      <c r="P880">
        <v>3.84</v>
      </c>
      <c r="Q880">
        <f t="shared" si="82"/>
        <v>0.29999999999999982</v>
      </c>
      <c r="R880">
        <f t="shared" si="83"/>
        <v>0.80000000000000027</v>
      </c>
    </row>
    <row r="881" spans="1:18">
      <c r="A881" s="1">
        <v>41771</v>
      </c>
      <c r="B881">
        <v>3.85</v>
      </c>
      <c r="C881">
        <v>551.20000000000005</v>
      </c>
      <c r="D881">
        <v>0.13300000000000001</v>
      </c>
      <c r="E881" s="150">
        <f t="shared" si="80"/>
        <v>2.7253924528546608E-2</v>
      </c>
      <c r="F881">
        <v>0.53769999999999996</v>
      </c>
      <c r="G881" s="3">
        <f t="shared" si="78"/>
        <v>2.6239927363522968</v>
      </c>
      <c r="H881" s="150">
        <f t="shared" si="79"/>
        <v>0.74999999999999978</v>
      </c>
      <c r="J881" s="2">
        <f t="shared" si="81"/>
        <v>-6.8523758666412145E-3</v>
      </c>
      <c r="K881">
        <v>24608</v>
      </c>
      <c r="L881">
        <v>24030</v>
      </c>
      <c r="N881">
        <v>1.1399999999999999</v>
      </c>
      <c r="O881">
        <v>4.24</v>
      </c>
      <c r="P881">
        <v>3.85</v>
      </c>
      <c r="Q881">
        <f t="shared" si="82"/>
        <v>0.39000000000000012</v>
      </c>
      <c r="R881">
        <f t="shared" si="83"/>
        <v>0.74999999999999978</v>
      </c>
    </row>
    <row r="882" spans="1:18">
      <c r="A882" s="1">
        <v>41772</v>
      </c>
      <c r="B882">
        <v>3.875</v>
      </c>
      <c r="C882">
        <v>548.66999999999996</v>
      </c>
      <c r="D882">
        <v>0.129</v>
      </c>
      <c r="E882" s="150">
        <f t="shared" si="80"/>
        <v>2.5953344189669769E-2</v>
      </c>
      <c r="F882">
        <v>0.53920000000000001</v>
      </c>
      <c r="G882" s="3">
        <f t="shared" si="78"/>
        <v>2.6800708028865796</v>
      </c>
      <c r="H882" s="150">
        <f t="shared" si="79"/>
        <v>0.83499999999999952</v>
      </c>
      <c r="J882" s="2">
        <f t="shared" si="81"/>
        <v>-4.6005518148549071E-3</v>
      </c>
      <c r="K882">
        <v>24626.5</v>
      </c>
      <c r="L882">
        <v>24036</v>
      </c>
      <c r="N882">
        <v>1.19</v>
      </c>
      <c r="O882">
        <v>4.2300000000000004</v>
      </c>
      <c r="P882">
        <v>3.875</v>
      </c>
      <c r="Q882">
        <f t="shared" si="82"/>
        <v>0.35500000000000043</v>
      </c>
      <c r="R882">
        <f t="shared" si="83"/>
        <v>0.83499999999999952</v>
      </c>
    </row>
    <row r="883" spans="1:18">
      <c r="A883" s="1">
        <v>41773</v>
      </c>
      <c r="B883">
        <v>3.855</v>
      </c>
      <c r="C883">
        <v>551.21</v>
      </c>
      <c r="D883">
        <v>0.126</v>
      </c>
      <c r="E883" s="150">
        <f t="shared" si="80"/>
        <v>2.4508177518488009E-2</v>
      </c>
      <c r="F883">
        <v>0.53710000000000002</v>
      </c>
      <c r="G883" s="3">
        <f t="shared" si="78"/>
        <v>2.7613069127212309</v>
      </c>
      <c r="H883" s="150">
        <f t="shared" si="79"/>
        <v>0.80499999999999972</v>
      </c>
      <c r="J883" s="2">
        <f t="shared" si="81"/>
        <v>4.6186938854098306E-3</v>
      </c>
      <c r="K883">
        <v>24648.5</v>
      </c>
      <c r="L883">
        <v>24040</v>
      </c>
      <c r="N883">
        <v>1.19</v>
      </c>
      <c r="O883">
        <v>4.24</v>
      </c>
      <c r="P883">
        <v>3.855</v>
      </c>
      <c r="Q883">
        <f t="shared" si="82"/>
        <v>0.38500000000000023</v>
      </c>
      <c r="R883">
        <f t="shared" si="83"/>
        <v>0.80499999999999972</v>
      </c>
    </row>
    <row r="884" spans="1:18">
      <c r="A884" s="1">
        <v>41774</v>
      </c>
      <c r="B884">
        <v>3.84</v>
      </c>
      <c r="C884">
        <v>553.63</v>
      </c>
      <c r="D884">
        <v>0.125</v>
      </c>
      <c r="E884" s="150">
        <f t="shared" si="80"/>
        <v>2.394471951219504E-2</v>
      </c>
      <c r="F884">
        <v>0.53459999999999996</v>
      </c>
      <c r="G884" s="3">
        <f t="shared" si="78"/>
        <v>2.790803206776594</v>
      </c>
      <c r="H884" s="150">
        <f t="shared" si="79"/>
        <v>0.79999999999999938</v>
      </c>
      <c r="J884" s="2">
        <f t="shared" si="81"/>
        <v>4.380731816635338E-3</v>
      </c>
      <c r="K884">
        <v>24655</v>
      </c>
      <c r="L884">
        <v>24040</v>
      </c>
      <c r="N884">
        <v>1.19</v>
      </c>
      <c r="O884">
        <v>4.2300000000000004</v>
      </c>
      <c r="P884">
        <v>3.84</v>
      </c>
      <c r="Q884">
        <f t="shared" si="82"/>
        <v>0.39000000000000057</v>
      </c>
      <c r="R884">
        <f t="shared" si="83"/>
        <v>0.79999999999999938</v>
      </c>
    </row>
    <row r="885" spans="1:18">
      <c r="A885" s="1">
        <v>41775</v>
      </c>
      <c r="B885">
        <v>3.88</v>
      </c>
      <c r="C885">
        <v>550.92999999999995</v>
      </c>
      <c r="D885">
        <v>0.125</v>
      </c>
      <c r="E885" s="150">
        <f t="shared" si="80"/>
        <v>2.4832778011794492E-2</v>
      </c>
      <c r="F885">
        <v>0.53459999999999996</v>
      </c>
      <c r="G885" s="3">
        <f t="shared" si="78"/>
        <v>2.6909997732940316</v>
      </c>
      <c r="H885" s="150">
        <f t="shared" si="79"/>
        <v>0.87000000000000011</v>
      </c>
      <c r="J885" s="2">
        <f t="shared" si="81"/>
        <v>-4.8888342464971533E-3</v>
      </c>
      <c r="K885">
        <v>24653.5</v>
      </c>
      <c r="L885">
        <v>24060</v>
      </c>
      <c r="N885">
        <v>1.21</v>
      </c>
      <c r="O885">
        <v>4.22</v>
      </c>
      <c r="P885">
        <v>3.88</v>
      </c>
      <c r="Q885">
        <f t="shared" si="82"/>
        <v>0.33999999999999986</v>
      </c>
      <c r="R885">
        <f t="shared" si="83"/>
        <v>0.87000000000000011</v>
      </c>
    </row>
    <row r="886" spans="1:18">
      <c r="A886" s="1">
        <v>41778</v>
      </c>
      <c r="B886">
        <v>3.86</v>
      </c>
      <c r="C886">
        <v>547.95000000000005</v>
      </c>
      <c r="D886">
        <v>0.122</v>
      </c>
      <c r="E886" s="150">
        <f t="shared" si="80"/>
        <v>2.3080505475120333E-2</v>
      </c>
      <c r="F886">
        <v>0.53459999999999996</v>
      </c>
      <c r="G886" s="3">
        <f t="shared" si="78"/>
        <v>2.8258133284951357</v>
      </c>
      <c r="H886" s="150">
        <f t="shared" si="79"/>
        <v>0.76</v>
      </c>
      <c r="J886" s="2">
        <f t="shared" si="81"/>
        <v>-5.4237174307407311E-3</v>
      </c>
      <c r="K886">
        <v>24674</v>
      </c>
      <c r="L886">
        <v>24051</v>
      </c>
      <c r="N886">
        <v>1.2</v>
      </c>
      <c r="O886">
        <v>4.3</v>
      </c>
      <c r="P886">
        <v>3.86</v>
      </c>
      <c r="Q886">
        <f t="shared" si="82"/>
        <v>0.43999999999999995</v>
      </c>
      <c r="R886">
        <f t="shared" si="83"/>
        <v>0.76</v>
      </c>
    </row>
    <row r="887" spans="1:18">
      <c r="A887" s="1">
        <v>41779</v>
      </c>
      <c r="B887">
        <v>3.835</v>
      </c>
      <c r="C887">
        <v>553.02</v>
      </c>
      <c r="D887">
        <v>0.1245</v>
      </c>
      <c r="E887" s="150">
        <f t="shared" si="80"/>
        <v>2.4516624248120324E-2</v>
      </c>
      <c r="F887">
        <v>0.53459999999999996</v>
      </c>
      <c r="G887" s="3">
        <f t="shared" si="78"/>
        <v>2.7147987147987123</v>
      </c>
      <c r="H887" s="150">
        <f t="shared" si="79"/>
        <v>0.74500000000000011</v>
      </c>
      <c r="J887" s="2">
        <f t="shared" si="81"/>
        <v>9.2101253242266607E-3</v>
      </c>
      <c r="K887">
        <v>24648.5</v>
      </c>
      <c r="L887">
        <v>24050</v>
      </c>
      <c r="N887">
        <v>1.21</v>
      </c>
      <c r="O887">
        <v>4.3</v>
      </c>
      <c r="P887">
        <v>3.835</v>
      </c>
      <c r="Q887">
        <f t="shared" si="82"/>
        <v>0.46499999999999986</v>
      </c>
      <c r="R887">
        <f t="shared" si="83"/>
        <v>0.74500000000000011</v>
      </c>
    </row>
    <row r="888" spans="1:18">
      <c r="A888" s="1">
        <v>41780</v>
      </c>
      <c r="B888">
        <v>3.835</v>
      </c>
      <c r="C888">
        <v>551.79999999999995</v>
      </c>
      <c r="D888">
        <v>0.1265</v>
      </c>
      <c r="E888" s="150">
        <f t="shared" si="80"/>
        <v>2.4863869145084958E-2</v>
      </c>
      <c r="F888">
        <v>0.53359999999999996</v>
      </c>
      <c r="G888" s="3">
        <f t="shared" si="78"/>
        <v>2.7147987147987123</v>
      </c>
      <c r="H888" s="150">
        <f t="shared" si="79"/>
        <v>0.74500000000000011</v>
      </c>
      <c r="J888" s="2">
        <f t="shared" si="81"/>
        <v>-2.2085054504422321E-3</v>
      </c>
      <c r="K888">
        <v>24648.5</v>
      </c>
      <c r="L888">
        <v>24050</v>
      </c>
      <c r="N888">
        <v>1.21</v>
      </c>
      <c r="O888">
        <v>4.3</v>
      </c>
      <c r="P888">
        <v>3.835</v>
      </c>
      <c r="Q888">
        <f t="shared" si="82"/>
        <v>0.46499999999999986</v>
      </c>
      <c r="R888">
        <f t="shared" si="83"/>
        <v>0.74500000000000011</v>
      </c>
    </row>
    <row r="889" spans="1:18">
      <c r="A889" s="1">
        <v>41781</v>
      </c>
      <c r="B889">
        <v>3.81</v>
      </c>
      <c r="C889">
        <v>552.09</v>
      </c>
      <c r="D889">
        <v>0.128</v>
      </c>
      <c r="E889" s="150">
        <f t="shared" si="80"/>
        <v>2.3676883758051825E-2</v>
      </c>
      <c r="F889">
        <v>0.53410000000000002</v>
      </c>
      <c r="G889" s="3">
        <f t="shared" si="78"/>
        <v>2.8874070041734741</v>
      </c>
      <c r="H889" s="150">
        <f t="shared" si="79"/>
        <v>0.76</v>
      </c>
      <c r="J889" s="2">
        <f t="shared" si="81"/>
        <v>5.2541468202730039E-4</v>
      </c>
      <c r="K889">
        <v>24684.5</v>
      </c>
      <c r="L889">
        <v>24048</v>
      </c>
      <c r="N889">
        <v>1.24</v>
      </c>
      <c r="O889">
        <v>4.29</v>
      </c>
      <c r="P889">
        <v>3.81</v>
      </c>
      <c r="Q889">
        <f t="shared" si="82"/>
        <v>0.48</v>
      </c>
      <c r="R889">
        <f t="shared" si="83"/>
        <v>0.76</v>
      </c>
    </row>
    <row r="890" spans="1:18">
      <c r="A890" s="1">
        <v>41782</v>
      </c>
      <c r="B890">
        <v>3.79</v>
      </c>
      <c r="C890">
        <v>553.86</v>
      </c>
      <c r="D890">
        <v>0.13</v>
      </c>
      <c r="E890" s="150">
        <f t="shared" si="80"/>
        <v>2.4125319022536586E-2</v>
      </c>
      <c r="F890">
        <v>0.53539999999999999</v>
      </c>
      <c r="G890" s="3">
        <f t="shared" si="78"/>
        <v>2.8850188441023938</v>
      </c>
      <c r="H890" s="150">
        <f t="shared" si="79"/>
        <v>0.69</v>
      </c>
      <c r="J890" s="2">
        <f t="shared" si="81"/>
        <v>3.2008707649023725E-3</v>
      </c>
      <c r="K890">
        <v>24685</v>
      </c>
      <c r="L890">
        <v>24049</v>
      </c>
      <c r="N890">
        <v>1.23</v>
      </c>
      <c r="O890">
        <v>4.33</v>
      </c>
      <c r="P890">
        <v>3.79</v>
      </c>
      <c r="Q890">
        <f t="shared" si="82"/>
        <v>0.54</v>
      </c>
      <c r="R890">
        <f t="shared" si="83"/>
        <v>0.69</v>
      </c>
    </row>
    <row r="891" spans="1:18">
      <c r="A891" s="1">
        <v>41785</v>
      </c>
      <c r="B891">
        <v>3.7949999999999999</v>
      </c>
      <c r="C891">
        <v>554.35</v>
      </c>
      <c r="D891">
        <v>0.129</v>
      </c>
      <c r="E891" s="150">
        <f t="shared" si="80"/>
        <v>2.3846996906812867E-2</v>
      </c>
      <c r="F891">
        <v>0.53539999999999999</v>
      </c>
      <c r="G891" s="3">
        <f t="shared" si="78"/>
        <v>2.8962388962388936</v>
      </c>
      <c r="H891" s="150">
        <f t="shared" si="79"/>
        <v>0.68500000000000028</v>
      </c>
      <c r="J891" s="2">
        <f t="shared" si="81"/>
        <v>8.8430898824551731E-4</v>
      </c>
      <c r="K891">
        <v>24688.5</v>
      </c>
      <c r="L891">
        <v>24050</v>
      </c>
      <c r="N891">
        <v>1.24</v>
      </c>
      <c r="O891">
        <v>4.3499999999999996</v>
      </c>
      <c r="P891">
        <v>3.7949999999999999</v>
      </c>
      <c r="Q891">
        <f t="shared" si="82"/>
        <v>0.55499999999999972</v>
      </c>
      <c r="R891">
        <f t="shared" si="83"/>
        <v>0.68500000000000028</v>
      </c>
    </row>
    <row r="892" spans="1:18">
      <c r="A892" s="1">
        <v>41786</v>
      </c>
      <c r="B892">
        <v>3.78</v>
      </c>
      <c r="C892">
        <v>555.5</v>
      </c>
      <c r="D892">
        <v>0.1295</v>
      </c>
      <c r="E892" s="150">
        <f t="shared" si="80"/>
        <v>2.3590424922325083E-2</v>
      </c>
      <c r="F892">
        <v>0.53539999999999999</v>
      </c>
      <c r="G892" s="3">
        <f t="shared" si="78"/>
        <v>2.9390865246511373</v>
      </c>
      <c r="H892" s="150">
        <f t="shared" si="79"/>
        <v>0.66999999999999948</v>
      </c>
      <c r="J892" s="2">
        <f t="shared" si="81"/>
        <v>2.0723528613239197E-3</v>
      </c>
      <c r="K892">
        <v>24700</v>
      </c>
      <c r="L892">
        <v>24052</v>
      </c>
      <c r="N892">
        <v>1.29</v>
      </c>
      <c r="O892">
        <v>4.4000000000000004</v>
      </c>
      <c r="P892">
        <v>3.78</v>
      </c>
      <c r="Q892">
        <f t="shared" si="82"/>
        <v>0.62000000000000055</v>
      </c>
      <c r="R892">
        <f t="shared" si="83"/>
        <v>0.66999999999999948</v>
      </c>
    </row>
    <row r="893" spans="1:18">
      <c r="A893" s="1">
        <v>41787</v>
      </c>
      <c r="B893">
        <v>3.76</v>
      </c>
      <c r="C893">
        <v>551.20000000000005</v>
      </c>
      <c r="D893">
        <v>0.129</v>
      </c>
      <c r="E893" s="150">
        <f t="shared" si="80"/>
        <v>2.3433127225086604E-2</v>
      </c>
      <c r="F893">
        <v>0.53539999999999999</v>
      </c>
      <c r="G893" s="3">
        <f t="shared" si="78"/>
        <v>2.9473914999300632</v>
      </c>
      <c r="H893" s="150">
        <f t="shared" si="79"/>
        <v>0.6399999999999999</v>
      </c>
      <c r="J893" s="2">
        <f t="shared" si="81"/>
        <v>-7.7708893802358268E-3</v>
      </c>
      <c r="K893">
        <v>24698.75</v>
      </c>
      <c r="L893">
        <v>24049</v>
      </c>
      <c r="N893">
        <v>1.3</v>
      </c>
      <c r="O893">
        <v>4.42</v>
      </c>
      <c r="P893">
        <v>3.76</v>
      </c>
      <c r="Q893">
        <f t="shared" si="82"/>
        <v>0.66000000000000014</v>
      </c>
      <c r="R893">
        <f t="shared" si="83"/>
        <v>0.6399999999999999</v>
      </c>
    </row>
    <row r="894" spans="1:18">
      <c r="A894" s="1">
        <v>41788</v>
      </c>
      <c r="B894">
        <v>3.7549999999999999</v>
      </c>
      <c r="C894">
        <v>549.05999999999995</v>
      </c>
      <c r="D894">
        <v>0.13150000000000001</v>
      </c>
      <c r="E894" s="150">
        <f t="shared" si="80"/>
        <v>2.4957745485898564E-2</v>
      </c>
      <c r="F894">
        <v>0.53439999999999999</v>
      </c>
      <c r="G894" s="3">
        <f t="shared" si="78"/>
        <v>2.8157030465634589</v>
      </c>
      <c r="H894" s="150">
        <f t="shared" si="79"/>
        <v>0.61499999999999999</v>
      </c>
      <c r="J894" s="2">
        <f t="shared" si="81"/>
        <v>-3.8899945441072011E-3</v>
      </c>
      <c r="K894">
        <v>24661</v>
      </c>
      <c r="L894">
        <v>24040.5</v>
      </c>
      <c r="N894">
        <v>1.32</v>
      </c>
      <c r="O894">
        <v>4.46</v>
      </c>
      <c r="P894">
        <v>3.7549999999999999</v>
      </c>
      <c r="Q894">
        <f t="shared" si="82"/>
        <v>0.70500000000000007</v>
      </c>
      <c r="R894">
        <f t="shared" si="83"/>
        <v>0.61499999999999999</v>
      </c>
    </row>
    <row r="895" spans="1:18">
      <c r="A895" s="1">
        <v>41789</v>
      </c>
      <c r="B895">
        <v>3.71</v>
      </c>
      <c r="C895">
        <v>549.84</v>
      </c>
      <c r="D895">
        <v>0.13200000000000001</v>
      </c>
      <c r="E895" s="150">
        <f t="shared" si="80"/>
        <v>2.6595108571428681E-2</v>
      </c>
      <c r="F895">
        <v>0.53439999999999999</v>
      </c>
      <c r="G895" s="3">
        <f t="shared" si="78"/>
        <v>2.6523975192860276</v>
      </c>
      <c r="H895" s="150">
        <f t="shared" si="79"/>
        <v>0.57999999999999963</v>
      </c>
      <c r="J895" s="2">
        <f t="shared" si="81"/>
        <v>1.4196016580081139E-3</v>
      </c>
      <c r="K895">
        <v>24624.5</v>
      </c>
      <c r="L895">
        <v>24040</v>
      </c>
      <c r="N895">
        <v>1.35</v>
      </c>
      <c r="O895">
        <v>4.4800000000000004</v>
      </c>
      <c r="P895">
        <v>3.71</v>
      </c>
      <c r="Q895">
        <f t="shared" si="82"/>
        <v>0.77000000000000046</v>
      </c>
      <c r="R895">
        <f t="shared" si="83"/>
        <v>0.57999999999999963</v>
      </c>
    </row>
    <row r="896" spans="1:18">
      <c r="A896" s="1">
        <v>41792</v>
      </c>
      <c r="B896">
        <v>3.71</v>
      </c>
      <c r="C896">
        <v>552.16</v>
      </c>
      <c r="D896">
        <v>0.13200000000000001</v>
      </c>
      <c r="E896" s="150">
        <f t="shared" si="80"/>
        <v>2.6511582762148302E-2</v>
      </c>
      <c r="F896">
        <v>0.53449999999999998</v>
      </c>
      <c r="G896" s="3">
        <f t="shared" si="78"/>
        <v>2.6612519000839479</v>
      </c>
      <c r="H896" s="150">
        <f t="shared" si="79"/>
        <v>0.65999999999999992</v>
      </c>
      <c r="J896" s="2">
        <f t="shared" si="81"/>
        <v>4.2105325363434578E-3</v>
      </c>
      <c r="K896">
        <v>24628.5</v>
      </c>
      <c r="L896">
        <v>24042</v>
      </c>
      <c r="N896">
        <v>1.41</v>
      </c>
      <c r="O896">
        <v>4.46</v>
      </c>
      <c r="P896">
        <v>3.71</v>
      </c>
      <c r="Q896">
        <f t="shared" si="82"/>
        <v>0.75</v>
      </c>
      <c r="R896">
        <f t="shared" si="83"/>
        <v>0.65999999999999992</v>
      </c>
    </row>
    <row r="897" spans="1:18">
      <c r="A897" s="1">
        <v>41793</v>
      </c>
      <c r="B897">
        <v>3.75</v>
      </c>
      <c r="C897">
        <v>550.11</v>
      </c>
      <c r="D897">
        <v>0.1313</v>
      </c>
      <c r="E897" s="150">
        <f t="shared" si="80"/>
        <v>2.5804977114583339E-2</v>
      </c>
      <c r="F897">
        <v>0.53500000000000003</v>
      </c>
      <c r="G897" s="3">
        <f t="shared" si="78"/>
        <v>2.7221686610332894</v>
      </c>
      <c r="H897" s="150">
        <f t="shared" si="79"/>
        <v>0.77</v>
      </c>
      <c r="J897" s="2">
        <f t="shared" si="81"/>
        <v>-3.7196011205103611E-3</v>
      </c>
      <c r="K897">
        <v>24645</v>
      </c>
      <c r="L897">
        <v>24045</v>
      </c>
      <c r="N897">
        <v>1.48</v>
      </c>
      <c r="O897">
        <v>4.46</v>
      </c>
      <c r="P897">
        <v>3.75</v>
      </c>
      <c r="Q897">
        <f t="shared" si="82"/>
        <v>0.71</v>
      </c>
      <c r="R897">
        <f t="shared" si="83"/>
        <v>0.77</v>
      </c>
    </row>
    <row r="898" spans="1:18">
      <c r="A898" s="1">
        <v>41794</v>
      </c>
      <c r="B898">
        <v>3.7650000000000001</v>
      </c>
      <c r="C898">
        <v>553.15</v>
      </c>
      <c r="D898">
        <v>0.13500000000000001</v>
      </c>
      <c r="E898" s="150">
        <f t="shared" si="80"/>
        <v>2.6004707528641639E-2</v>
      </c>
      <c r="F898">
        <v>0.53400000000000003</v>
      </c>
      <c r="G898" s="3">
        <f t="shared" si="78"/>
        <v>2.7721903782459365</v>
      </c>
      <c r="H898" s="150">
        <f t="shared" si="79"/>
        <v>0.86500000000000021</v>
      </c>
      <c r="J898" s="2">
        <f t="shared" si="81"/>
        <v>5.510954251736918E-3</v>
      </c>
      <c r="K898">
        <v>24655</v>
      </c>
      <c r="L898">
        <v>24044</v>
      </c>
      <c r="N898">
        <v>1.56</v>
      </c>
      <c r="O898">
        <v>4.46</v>
      </c>
      <c r="P898">
        <v>3.7650000000000001</v>
      </c>
      <c r="Q898">
        <f t="shared" si="82"/>
        <v>0.69499999999999984</v>
      </c>
      <c r="R898">
        <f t="shared" si="83"/>
        <v>0.86500000000000021</v>
      </c>
    </row>
    <row r="899" spans="1:18">
      <c r="A899" s="1">
        <v>41795</v>
      </c>
      <c r="B899">
        <v>3.76</v>
      </c>
      <c r="C899">
        <v>551.66999999999996</v>
      </c>
      <c r="D899">
        <v>0.13</v>
      </c>
      <c r="E899" s="150">
        <f t="shared" si="80"/>
        <v>2.5740105147058805E-2</v>
      </c>
      <c r="F899">
        <v>0.53449999999999998</v>
      </c>
      <c r="G899" s="3">
        <f t="shared" si="78"/>
        <v>2.699483922191348</v>
      </c>
      <c r="H899" s="150">
        <f t="shared" si="79"/>
        <v>0.87999999999999989</v>
      </c>
      <c r="J899" s="2">
        <f t="shared" si="81"/>
        <v>-2.6791710600484707E-3</v>
      </c>
      <c r="K899">
        <v>24640</v>
      </c>
      <c r="L899">
        <v>24045</v>
      </c>
      <c r="N899">
        <v>1.58</v>
      </c>
      <c r="O899">
        <v>4.46</v>
      </c>
      <c r="P899">
        <v>3.76</v>
      </c>
      <c r="Q899">
        <f t="shared" si="82"/>
        <v>0.70000000000000018</v>
      </c>
      <c r="R899">
        <f t="shared" si="83"/>
        <v>0.87999999999999989</v>
      </c>
    </row>
    <row r="900" spans="1:18">
      <c r="A900" s="1">
        <v>41796</v>
      </c>
      <c r="B900">
        <v>3.72</v>
      </c>
      <c r="C900">
        <v>549.69000000000005</v>
      </c>
      <c r="D900">
        <v>0.13750000000000001</v>
      </c>
      <c r="E900" s="150">
        <f t="shared" si="80"/>
        <v>2.9270868218806582E-2</v>
      </c>
      <c r="F900">
        <v>0.53349999999999997</v>
      </c>
      <c r="G900" s="3">
        <f t="shared" si="78"/>
        <v>2.5061180096075346</v>
      </c>
      <c r="H900" s="150">
        <f t="shared" si="79"/>
        <v>0.86000000000000054</v>
      </c>
      <c r="J900" s="2">
        <f t="shared" si="81"/>
        <v>-3.5955584606780166E-3</v>
      </c>
      <c r="K900">
        <v>24625</v>
      </c>
      <c r="L900">
        <v>24072</v>
      </c>
      <c r="N900">
        <v>1.57</v>
      </c>
      <c r="O900">
        <v>4.43</v>
      </c>
      <c r="P900">
        <v>3.72</v>
      </c>
      <c r="Q900">
        <f t="shared" si="82"/>
        <v>0.70999999999999952</v>
      </c>
      <c r="R900">
        <f t="shared" si="83"/>
        <v>0.86000000000000054</v>
      </c>
    </row>
    <row r="901" spans="1:18">
      <c r="A901" s="1">
        <v>41799</v>
      </c>
      <c r="B901">
        <v>3.7</v>
      </c>
      <c r="C901">
        <v>549.99</v>
      </c>
      <c r="D901">
        <v>0.14050000000000001</v>
      </c>
      <c r="E901" s="150">
        <f t="shared" si="80"/>
        <v>3.0011668110458207E-2</v>
      </c>
      <c r="F901">
        <v>0.53510000000000002</v>
      </c>
      <c r="G901" s="3">
        <f t="shared" si="78"/>
        <v>2.5050773493593779</v>
      </c>
      <c r="H901" s="150">
        <f t="shared" si="79"/>
        <v>0.96000000000000019</v>
      </c>
      <c r="J901" s="2">
        <f t="shared" si="81"/>
        <v>5.4561328285001231E-4</v>
      </c>
      <c r="K901">
        <v>24635</v>
      </c>
      <c r="L901">
        <v>24082</v>
      </c>
      <c r="N901">
        <v>1.64</v>
      </c>
      <c r="O901">
        <v>4.38</v>
      </c>
      <c r="P901">
        <v>3.7</v>
      </c>
      <c r="Q901">
        <f t="shared" si="82"/>
        <v>0.67999999999999972</v>
      </c>
      <c r="R901">
        <f t="shared" si="83"/>
        <v>0.96000000000000019</v>
      </c>
    </row>
    <row r="902" spans="1:18">
      <c r="A902" s="1">
        <v>41800</v>
      </c>
      <c r="B902">
        <v>3.6949999999999998</v>
      </c>
      <c r="C902">
        <v>554.20000000000005</v>
      </c>
      <c r="D902">
        <v>0.14449999999999999</v>
      </c>
      <c r="E902" s="150">
        <f t="shared" si="80"/>
        <v>2.913255440567375E-2</v>
      </c>
      <c r="F902">
        <v>0.53659999999999997</v>
      </c>
      <c r="G902" s="3">
        <f t="shared" ref="G902:G965" si="84">+(K902/L902-1)*36000/330</f>
        <v>2.661582603443069</v>
      </c>
      <c r="H902" s="150">
        <f t="shared" ref="H902:H965" si="85">+R902</f>
        <v>0.90499999999999958</v>
      </c>
      <c r="J902" s="2">
        <f t="shared" si="81"/>
        <v>7.6255361858346598E-3</v>
      </c>
      <c r="K902">
        <v>24667.5</v>
      </c>
      <c r="L902">
        <v>24080</v>
      </c>
      <c r="N902">
        <v>1.66</v>
      </c>
      <c r="O902">
        <v>4.45</v>
      </c>
      <c r="P902">
        <v>3.6949999999999998</v>
      </c>
      <c r="Q902">
        <f t="shared" si="82"/>
        <v>0.75500000000000034</v>
      </c>
      <c r="R902">
        <f t="shared" si="83"/>
        <v>0.90499999999999958</v>
      </c>
    </row>
    <row r="903" spans="1:18">
      <c r="A903" s="1">
        <v>41801</v>
      </c>
      <c r="B903">
        <v>3.67</v>
      </c>
      <c r="C903">
        <v>554.80999999999995</v>
      </c>
      <c r="D903">
        <v>0.14499999999999999</v>
      </c>
      <c r="E903" s="150">
        <f t="shared" ref="E903:E966" si="86">+D903*F903/G903</f>
        <v>3.0400087152690759E-2</v>
      </c>
      <c r="F903">
        <v>0.53959999999999997</v>
      </c>
      <c r="G903" s="3">
        <f t="shared" si="84"/>
        <v>2.5737426214278032</v>
      </c>
      <c r="H903" s="150">
        <f t="shared" si="85"/>
        <v>0.9700000000000002</v>
      </c>
      <c r="J903" s="2">
        <f t="shared" ref="J903:J966" si="87">+LN(C903/C902)</f>
        <v>1.1000803626968138E-3</v>
      </c>
      <c r="K903">
        <v>24612.5</v>
      </c>
      <c r="L903">
        <v>24045.21</v>
      </c>
      <c r="N903">
        <v>1.69</v>
      </c>
      <c r="O903">
        <v>4.3899999999999997</v>
      </c>
      <c r="P903">
        <v>3.67</v>
      </c>
      <c r="Q903">
        <f t="shared" ref="Q903:Q966" si="88">+O903-P903</f>
        <v>0.71999999999999975</v>
      </c>
      <c r="R903">
        <f t="shared" ref="R903:R966" si="89">+N903-Q903</f>
        <v>0.9700000000000002</v>
      </c>
    </row>
    <row r="904" spans="1:18">
      <c r="A904" s="1">
        <v>41802</v>
      </c>
      <c r="B904">
        <v>3.6749999999999998</v>
      </c>
      <c r="C904">
        <v>554.41</v>
      </c>
      <c r="D904">
        <v>0.14649999999999999</v>
      </c>
      <c r="E904" s="150">
        <f t="shared" si="86"/>
        <v>2.9477548933895977E-2</v>
      </c>
      <c r="F904">
        <v>0.54010000000000002</v>
      </c>
      <c r="G904" s="3">
        <f t="shared" si="84"/>
        <v>2.6842343702808771</v>
      </c>
      <c r="H904" s="150">
        <f t="shared" si="85"/>
        <v>1.0949999999999995</v>
      </c>
      <c r="J904" s="2">
        <f t="shared" si="87"/>
        <v>-7.2122756051810574E-4</v>
      </c>
      <c r="K904">
        <v>24672.5</v>
      </c>
      <c r="L904">
        <v>24080</v>
      </c>
      <c r="N904">
        <v>1.78</v>
      </c>
      <c r="O904">
        <v>4.3600000000000003</v>
      </c>
      <c r="P904">
        <v>3.6749999999999998</v>
      </c>
      <c r="Q904">
        <f t="shared" si="88"/>
        <v>0.6850000000000005</v>
      </c>
      <c r="R904">
        <f t="shared" si="89"/>
        <v>1.0949999999999995</v>
      </c>
    </row>
    <row r="905" spans="1:18">
      <c r="A905" s="1">
        <v>41803</v>
      </c>
      <c r="B905">
        <v>3.67</v>
      </c>
      <c r="C905">
        <v>556.69000000000005</v>
      </c>
      <c r="D905">
        <v>0.155</v>
      </c>
      <c r="E905" s="150">
        <f t="shared" si="86"/>
        <v>3.1560765107253703E-2</v>
      </c>
      <c r="F905">
        <v>0.54459999999999997</v>
      </c>
      <c r="G905" s="3">
        <f t="shared" si="84"/>
        <v>2.6746183026025281</v>
      </c>
      <c r="H905" s="150">
        <f t="shared" si="85"/>
        <v>1.1299999999999997</v>
      </c>
      <c r="J905" s="2">
        <f t="shared" si="87"/>
        <v>4.1040468008408902E-3</v>
      </c>
      <c r="K905">
        <v>24675.5</v>
      </c>
      <c r="L905">
        <v>24085</v>
      </c>
      <c r="N905">
        <v>1.82</v>
      </c>
      <c r="O905">
        <v>4.3600000000000003</v>
      </c>
      <c r="P905">
        <v>3.67</v>
      </c>
      <c r="Q905">
        <f t="shared" si="88"/>
        <v>0.69000000000000039</v>
      </c>
      <c r="R905">
        <f t="shared" si="89"/>
        <v>1.1299999999999997</v>
      </c>
    </row>
    <row r="906" spans="1:18">
      <c r="A906" s="1">
        <v>41806</v>
      </c>
      <c r="B906">
        <v>3.6749999999999998</v>
      </c>
      <c r="C906">
        <v>555.42999999999995</v>
      </c>
      <c r="D906">
        <v>0.16200000000000001</v>
      </c>
      <c r="E906" s="150">
        <f t="shared" si="86"/>
        <v>3.2558604474604409E-2</v>
      </c>
      <c r="F906">
        <v>0.54659999999999997</v>
      </c>
      <c r="G906" s="3">
        <f t="shared" si="84"/>
        <v>2.7196865906543395</v>
      </c>
      <c r="H906" s="150">
        <f t="shared" si="85"/>
        <v>1.0749999999999995</v>
      </c>
      <c r="J906" s="2">
        <f t="shared" si="87"/>
        <v>-2.2659434937282756E-3</v>
      </c>
      <c r="K906">
        <v>24687.5</v>
      </c>
      <c r="L906">
        <v>24087</v>
      </c>
      <c r="N906">
        <v>1.76</v>
      </c>
      <c r="O906">
        <v>4.3600000000000003</v>
      </c>
      <c r="P906">
        <v>3.6749999999999998</v>
      </c>
      <c r="Q906">
        <f t="shared" si="88"/>
        <v>0.6850000000000005</v>
      </c>
      <c r="R906">
        <f t="shared" si="89"/>
        <v>1.0749999999999995</v>
      </c>
    </row>
    <row r="907" spans="1:18">
      <c r="A907" s="1">
        <v>41807</v>
      </c>
      <c r="B907">
        <v>3.7050000000000001</v>
      </c>
      <c r="C907">
        <v>560.03</v>
      </c>
      <c r="D907">
        <v>0.16650000000000001</v>
      </c>
      <c r="E907" s="150">
        <f t="shared" si="86"/>
        <v>3.292082042788657E-2</v>
      </c>
      <c r="F907">
        <v>0.55059999999999998</v>
      </c>
      <c r="G907" s="3">
        <f t="shared" si="84"/>
        <v>2.7847088501580606</v>
      </c>
      <c r="H907" s="150">
        <f t="shared" si="85"/>
        <v>1.0550000000000004</v>
      </c>
      <c r="J907" s="2">
        <f t="shared" si="87"/>
        <v>8.2477651846989391E-3</v>
      </c>
      <c r="K907">
        <v>24659</v>
      </c>
      <c r="L907">
        <v>24045.21</v>
      </c>
      <c r="N907">
        <v>1.78</v>
      </c>
      <c r="O907">
        <v>4.43</v>
      </c>
      <c r="P907">
        <v>3.7050000000000001</v>
      </c>
      <c r="Q907">
        <f t="shared" si="88"/>
        <v>0.72499999999999964</v>
      </c>
      <c r="R907">
        <f t="shared" si="89"/>
        <v>1.0550000000000004</v>
      </c>
    </row>
    <row r="908" spans="1:18">
      <c r="A908" s="1">
        <v>41808</v>
      </c>
      <c r="B908">
        <v>3.7050000000000001</v>
      </c>
      <c r="C908">
        <v>558.52</v>
      </c>
      <c r="D908">
        <v>0.16300000000000001</v>
      </c>
      <c r="E908" s="150">
        <f t="shared" si="86"/>
        <v>3.2465525489489583E-2</v>
      </c>
      <c r="F908">
        <v>0.55059999999999998</v>
      </c>
      <c r="G908" s="3">
        <f t="shared" si="84"/>
        <v>2.7644031213680811</v>
      </c>
      <c r="H908" s="150">
        <f t="shared" si="85"/>
        <v>1.0450000000000004</v>
      </c>
      <c r="J908" s="2">
        <f t="shared" si="87"/>
        <v>-2.6999256488746326E-3</v>
      </c>
      <c r="K908">
        <v>24702.5</v>
      </c>
      <c r="L908">
        <v>24092</v>
      </c>
      <c r="N908">
        <v>1.77</v>
      </c>
      <c r="O908">
        <v>4.43</v>
      </c>
      <c r="P908">
        <v>3.7050000000000001</v>
      </c>
      <c r="Q908">
        <f t="shared" si="88"/>
        <v>0.72499999999999964</v>
      </c>
      <c r="R908">
        <f t="shared" si="89"/>
        <v>1.0450000000000004</v>
      </c>
    </row>
    <row r="909" spans="1:18">
      <c r="A909" s="1">
        <v>41809</v>
      </c>
      <c r="B909">
        <v>3.67</v>
      </c>
      <c r="C909">
        <v>556.95000000000005</v>
      </c>
      <c r="D909">
        <v>0.158</v>
      </c>
      <c r="E909" s="150">
        <f t="shared" si="86"/>
        <v>3.2370415523809468E-2</v>
      </c>
      <c r="F909">
        <v>0.54559999999999997</v>
      </c>
      <c r="G909" s="3">
        <f t="shared" si="84"/>
        <v>2.6630736308155711</v>
      </c>
      <c r="H909" s="150">
        <f t="shared" si="85"/>
        <v>1.0100000000000002</v>
      </c>
      <c r="J909" s="2">
        <f t="shared" si="87"/>
        <v>-2.8149587827950243E-3</v>
      </c>
      <c r="K909">
        <v>24675</v>
      </c>
      <c r="L909">
        <v>24087</v>
      </c>
      <c r="N909">
        <v>1.77</v>
      </c>
      <c r="O909">
        <v>4.43</v>
      </c>
      <c r="P909">
        <v>3.67</v>
      </c>
      <c r="Q909">
        <f t="shared" si="88"/>
        <v>0.75999999999999979</v>
      </c>
      <c r="R909">
        <f t="shared" si="89"/>
        <v>1.0100000000000002</v>
      </c>
    </row>
    <row r="910" spans="1:18">
      <c r="A910" s="1">
        <v>41810</v>
      </c>
      <c r="B910">
        <v>3.7050000000000001</v>
      </c>
      <c r="C910">
        <v>556.1</v>
      </c>
      <c r="D910">
        <v>0.159</v>
      </c>
      <c r="E910" s="150">
        <f t="shared" si="86"/>
        <v>3.1076596846682913E-2</v>
      </c>
      <c r="F910">
        <v>0.54710000000000003</v>
      </c>
      <c r="G910" s="3">
        <f t="shared" si="84"/>
        <v>2.7991771566610621</v>
      </c>
      <c r="H910" s="150">
        <f t="shared" si="85"/>
        <v>1.0149999999999999</v>
      </c>
      <c r="J910" s="2">
        <f t="shared" si="87"/>
        <v>-1.5273350976805439E-3</v>
      </c>
      <c r="K910">
        <v>24703</v>
      </c>
      <c r="L910">
        <v>24085</v>
      </c>
      <c r="N910">
        <v>1.76</v>
      </c>
      <c r="O910">
        <v>4.45</v>
      </c>
      <c r="P910">
        <v>3.7050000000000001</v>
      </c>
      <c r="Q910">
        <f t="shared" si="88"/>
        <v>0.74500000000000011</v>
      </c>
      <c r="R910">
        <f t="shared" si="89"/>
        <v>1.0149999999999999</v>
      </c>
    </row>
    <row r="911" spans="1:18">
      <c r="A911" s="1">
        <v>41813</v>
      </c>
      <c r="B911">
        <v>3.7050000000000001</v>
      </c>
      <c r="C911">
        <v>552.54999999999995</v>
      </c>
      <c r="D911">
        <v>0.16200000000000001</v>
      </c>
      <c r="E911" s="150">
        <f t="shared" si="86"/>
        <v>2.9496707742280484E-2</v>
      </c>
      <c r="F911">
        <v>0.54710000000000003</v>
      </c>
      <c r="G911" s="3">
        <f t="shared" si="84"/>
        <v>3.004748895177809</v>
      </c>
      <c r="H911" s="150">
        <f t="shared" si="85"/>
        <v>1.0450000000000004</v>
      </c>
      <c r="J911" s="2">
        <f t="shared" si="87"/>
        <v>-6.4042071587271611E-3</v>
      </c>
      <c r="K911">
        <v>24707.5</v>
      </c>
      <c r="L911">
        <v>24045.21</v>
      </c>
      <c r="N911">
        <v>1.77</v>
      </c>
      <c r="O911">
        <v>4.43</v>
      </c>
      <c r="P911">
        <v>3.7050000000000001</v>
      </c>
      <c r="Q911">
        <f t="shared" si="88"/>
        <v>0.72499999999999964</v>
      </c>
      <c r="R911">
        <f t="shared" si="89"/>
        <v>1.0450000000000004</v>
      </c>
    </row>
    <row r="912" spans="1:18">
      <c r="A912" s="1">
        <v>41814</v>
      </c>
      <c r="B912">
        <v>3.71</v>
      </c>
      <c r="C912">
        <v>551.89</v>
      </c>
      <c r="D912">
        <v>0.16</v>
      </c>
      <c r="E912" s="150">
        <f t="shared" si="86"/>
        <v>3.0584848580856125E-2</v>
      </c>
      <c r="F912">
        <v>0.54710000000000003</v>
      </c>
      <c r="G912" s="3">
        <f t="shared" si="84"/>
        <v>2.8620707331142756</v>
      </c>
      <c r="H912" s="150">
        <f t="shared" si="85"/>
        <v>1.0600000000000003</v>
      </c>
      <c r="J912" s="2">
        <f t="shared" si="87"/>
        <v>-1.1951759779878887E-3</v>
      </c>
      <c r="K912">
        <v>24697.5</v>
      </c>
      <c r="L912">
        <v>24066.11</v>
      </c>
      <c r="N912">
        <v>1.78</v>
      </c>
      <c r="O912">
        <v>4.43</v>
      </c>
      <c r="P912">
        <v>3.71</v>
      </c>
      <c r="Q912">
        <f t="shared" si="88"/>
        <v>0.71999999999999975</v>
      </c>
      <c r="R912">
        <f t="shared" si="89"/>
        <v>1.0600000000000003</v>
      </c>
    </row>
    <row r="913" spans="1:18">
      <c r="A913" s="1">
        <v>41815</v>
      </c>
      <c r="B913">
        <v>3.7</v>
      </c>
      <c r="C913">
        <v>550.29</v>
      </c>
      <c r="D913">
        <v>0.159</v>
      </c>
      <c r="E913" s="150">
        <f t="shared" si="86"/>
        <v>3.1978259211490445E-2</v>
      </c>
      <c r="F913">
        <v>0.54710000000000003</v>
      </c>
      <c r="G913" s="3">
        <f t="shared" si="84"/>
        <v>2.7202512627311215</v>
      </c>
      <c r="H913" s="150">
        <f t="shared" si="85"/>
        <v>1.1300000000000001</v>
      </c>
      <c r="J913" s="2">
        <f t="shared" si="87"/>
        <v>-2.9033390624342492E-3</v>
      </c>
      <c r="K913">
        <v>24682.5</v>
      </c>
      <c r="L913">
        <v>24082</v>
      </c>
      <c r="N913">
        <v>1.8</v>
      </c>
      <c r="O913">
        <v>4.37</v>
      </c>
      <c r="P913">
        <v>3.7</v>
      </c>
      <c r="Q913">
        <f t="shared" si="88"/>
        <v>0.66999999999999993</v>
      </c>
      <c r="R913">
        <f t="shared" si="89"/>
        <v>1.1300000000000001</v>
      </c>
    </row>
    <row r="914" spans="1:18">
      <c r="A914" s="1">
        <v>41816</v>
      </c>
      <c r="B914">
        <v>3.68</v>
      </c>
      <c r="C914">
        <v>549.66</v>
      </c>
      <c r="D914">
        <v>0.158</v>
      </c>
      <c r="E914" s="150">
        <f t="shared" si="86"/>
        <v>3.1827693443608918E-2</v>
      </c>
      <c r="F914">
        <v>0.54610000000000003</v>
      </c>
      <c r="G914" s="3">
        <f t="shared" si="84"/>
        <v>2.710966163880971</v>
      </c>
      <c r="H914" s="150">
        <f t="shared" si="85"/>
        <v>1.1400000000000001</v>
      </c>
      <c r="J914" s="2">
        <f t="shared" si="87"/>
        <v>-1.1455067391967391E-3</v>
      </c>
      <c r="K914">
        <v>24682.5</v>
      </c>
      <c r="L914">
        <v>24084</v>
      </c>
      <c r="N914">
        <v>1.83</v>
      </c>
      <c r="O914">
        <v>4.37</v>
      </c>
      <c r="P914">
        <v>3.68</v>
      </c>
      <c r="Q914">
        <f t="shared" si="88"/>
        <v>0.69</v>
      </c>
      <c r="R914">
        <f t="shared" si="89"/>
        <v>1.1400000000000001</v>
      </c>
    </row>
    <row r="915" spans="1:18">
      <c r="A915" s="1">
        <v>41817</v>
      </c>
      <c r="B915">
        <v>3.6549999999999998</v>
      </c>
      <c r="C915">
        <v>551.66</v>
      </c>
      <c r="D915">
        <v>0.16</v>
      </c>
      <c r="E915" s="150">
        <f t="shared" si="86"/>
        <v>3.2386672565180956E-2</v>
      </c>
      <c r="F915">
        <v>0.54510000000000003</v>
      </c>
      <c r="G915" s="3">
        <f t="shared" si="84"/>
        <v>2.6929595754077646</v>
      </c>
      <c r="H915" s="150">
        <f t="shared" si="85"/>
        <v>1.125</v>
      </c>
      <c r="J915" s="2">
        <f t="shared" si="87"/>
        <v>3.6320092227169515E-3</v>
      </c>
      <c r="K915">
        <v>24677.5</v>
      </c>
      <c r="L915">
        <v>24083</v>
      </c>
      <c r="N915">
        <v>1.85</v>
      </c>
      <c r="O915">
        <v>4.38</v>
      </c>
      <c r="P915">
        <v>3.6549999999999998</v>
      </c>
      <c r="Q915">
        <f t="shared" si="88"/>
        <v>0.72500000000000009</v>
      </c>
      <c r="R915">
        <f t="shared" si="89"/>
        <v>1.125</v>
      </c>
    </row>
    <row r="916" spans="1:18">
      <c r="A916" s="1">
        <v>41820</v>
      </c>
      <c r="B916">
        <v>3.64</v>
      </c>
      <c r="C916">
        <v>552.95000000000005</v>
      </c>
      <c r="D916">
        <v>0.157</v>
      </c>
      <c r="E916" s="150">
        <f t="shared" si="86"/>
        <v>3.4539061515996422E-2</v>
      </c>
      <c r="F916">
        <v>0.54510000000000003</v>
      </c>
      <c r="G916" s="3">
        <f t="shared" si="84"/>
        <v>2.4777945967166528</v>
      </c>
      <c r="H916" s="150">
        <f t="shared" si="85"/>
        <v>1.1300000000000001</v>
      </c>
      <c r="J916" s="2">
        <f t="shared" si="87"/>
        <v>2.3356670434797793E-3</v>
      </c>
      <c r="K916">
        <v>24630</v>
      </c>
      <c r="L916">
        <v>24083</v>
      </c>
      <c r="N916">
        <v>1.86</v>
      </c>
      <c r="O916">
        <v>4.37</v>
      </c>
      <c r="P916">
        <v>3.64</v>
      </c>
      <c r="Q916">
        <f t="shared" si="88"/>
        <v>0.73</v>
      </c>
      <c r="R916">
        <f t="shared" si="89"/>
        <v>1.1300000000000001</v>
      </c>
    </row>
    <row r="917" spans="1:18">
      <c r="A917" s="1">
        <v>41821</v>
      </c>
      <c r="B917">
        <v>3.67</v>
      </c>
      <c r="C917">
        <v>552.52</v>
      </c>
      <c r="D917">
        <v>0.161</v>
      </c>
      <c r="E917" s="150">
        <f t="shared" si="86"/>
        <v>3.2258066553294655E-2</v>
      </c>
      <c r="F917">
        <v>0.54620000000000002</v>
      </c>
      <c r="G917" s="3">
        <f t="shared" si="84"/>
        <v>2.7260840278419756</v>
      </c>
      <c r="H917" s="150">
        <f t="shared" si="85"/>
        <v>1.1699999999999997</v>
      </c>
      <c r="J917" s="2">
        <f t="shared" si="87"/>
        <v>-7.7794968961000528E-4</v>
      </c>
      <c r="K917">
        <v>24692.5</v>
      </c>
      <c r="L917">
        <v>24090.5</v>
      </c>
      <c r="N917">
        <v>1.86</v>
      </c>
      <c r="O917">
        <v>4.3600000000000003</v>
      </c>
      <c r="P917">
        <v>3.67</v>
      </c>
      <c r="Q917">
        <f t="shared" si="88"/>
        <v>0.69000000000000039</v>
      </c>
      <c r="R917">
        <f t="shared" si="89"/>
        <v>1.1699999999999997</v>
      </c>
    </row>
    <row r="918" spans="1:18">
      <c r="A918" s="1">
        <v>41822</v>
      </c>
      <c r="B918">
        <v>3.69</v>
      </c>
      <c r="C918">
        <v>551.88</v>
      </c>
      <c r="D918">
        <v>0.16600000000000001</v>
      </c>
      <c r="E918" s="150">
        <f t="shared" si="86"/>
        <v>3.309170435067451E-2</v>
      </c>
      <c r="F918">
        <v>0.54669999999999996</v>
      </c>
      <c r="G918" s="3">
        <f t="shared" si="84"/>
        <v>2.7424456304303408</v>
      </c>
      <c r="H918" s="150">
        <f t="shared" si="85"/>
        <v>1.2800000000000005</v>
      </c>
      <c r="J918" s="2">
        <f t="shared" si="87"/>
        <v>-1.1590004919263478E-3</v>
      </c>
      <c r="K918">
        <v>24691.5</v>
      </c>
      <c r="L918">
        <v>24086</v>
      </c>
      <c r="N918">
        <v>1.86</v>
      </c>
      <c r="O918">
        <v>4.2699999999999996</v>
      </c>
      <c r="P918">
        <v>3.69</v>
      </c>
      <c r="Q918">
        <f t="shared" si="88"/>
        <v>0.57999999999999963</v>
      </c>
      <c r="R918">
        <f t="shared" si="89"/>
        <v>1.2800000000000005</v>
      </c>
    </row>
    <row r="919" spans="1:18">
      <c r="A919" s="1">
        <v>41823</v>
      </c>
      <c r="B919">
        <v>3.69</v>
      </c>
      <c r="C919">
        <v>548.71</v>
      </c>
      <c r="D919">
        <v>0.17100000000000001</v>
      </c>
      <c r="E919" s="150">
        <f t="shared" si="86"/>
        <v>3.4242191129303164E-2</v>
      </c>
      <c r="F919">
        <v>0.54669999999999996</v>
      </c>
      <c r="G919" s="3">
        <f t="shared" si="84"/>
        <v>2.7301319488284292</v>
      </c>
      <c r="H919" s="150">
        <f t="shared" si="85"/>
        <v>1.2999999999999998</v>
      </c>
      <c r="J919" s="2">
        <f t="shared" si="87"/>
        <v>-5.7605625457674897E-3</v>
      </c>
      <c r="K919">
        <v>24687.5</v>
      </c>
      <c r="L919">
        <v>24084.75</v>
      </c>
      <c r="N919">
        <v>1.85</v>
      </c>
      <c r="O919">
        <v>4.24</v>
      </c>
      <c r="P919">
        <v>3.69</v>
      </c>
      <c r="Q919">
        <f t="shared" si="88"/>
        <v>0.55000000000000027</v>
      </c>
      <c r="R919">
        <f t="shared" si="89"/>
        <v>1.2999999999999998</v>
      </c>
    </row>
    <row r="920" spans="1:18">
      <c r="A920" s="1">
        <v>41824</v>
      </c>
      <c r="B920">
        <v>3.6850000000000001</v>
      </c>
      <c r="C920">
        <v>549.37</v>
      </c>
      <c r="D920">
        <v>0.17499999999999999</v>
      </c>
      <c r="E920" s="150">
        <f t="shared" si="86"/>
        <v>3.9217671788990827E-2</v>
      </c>
      <c r="F920">
        <v>0.55320000000000003</v>
      </c>
      <c r="G920" s="3">
        <f t="shared" si="84"/>
        <v>2.4685300167965725</v>
      </c>
      <c r="H920" s="150">
        <f t="shared" si="85"/>
        <v>1.2949999999999999</v>
      </c>
      <c r="J920" s="2">
        <f t="shared" si="87"/>
        <v>1.2020983525374068E-3</v>
      </c>
      <c r="K920">
        <v>24630</v>
      </c>
      <c r="L920">
        <v>24085</v>
      </c>
      <c r="N920">
        <v>1.85</v>
      </c>
      <c r="O920">
        <v>4.24</v>
      </c>
      <c r="P920">
        <v>3.6850000000000001</v>
      </c>
      <c r="Q920">
        <f t="shared" si="88"/>
        <v>0.55500000000000016</v>
      </c>
      <c r="R920">
        <f t="shared" si="89"/>
        <v>1.2949999999999999</v>
      </c>
    </row>
    <row r="921" spans="1:18">
      <c r="A921" s="1">
        <v>41827</v>
      </c>
      <c r="B921">
        <v>3.6549999999999998</v>
      </c>
      <c r="C921">
        <v>550.4</v>
      </c>
      <c r="D921">
        <v>0.17749999999999999</v>
      </c>
      <c r="E921" s="150">
        <f t="shared" si="86"/>
        <v>3.826992739464441E-2</v>
      </c>
      <c r="F921">
        <v>0.55620000000000003</v>
      </c>
      <c r="G921" s="3">
        <f t="shared" si="84"/>
        <v>2.5797148497808724</v>
      </c>
      <c r="H921" s="150">
        <f t="shared" si="85"/>
        <v>1.2749999999999999</v>
      </c>
      <c r="J921" s="2">
        <f t="shared" si="87"/>
        <v>1.8731194725311276E-3</v>
      </c>
      <c r="K921">
        <v>24652.5</v>
      </c>
      <c r="L921">
        <v>24083</v>
      </c>
      <c r="N921">
        <v>1.87</v>
      </c>
      <c r="O921">
        <v>4.25</v>
      </c>
      <c r="P921">
        <v>3.6549999999999998</v>
      </c>
      <c r="Q921">
        <f t="shared" si="88"/>
        <v>0.5950000000000002</v>
      </c>
      <c r="R921">
        <f t="shared" si="89"/>
        <v>1.2749999999999999</v>
      </c>
    </row>
    <row r="922" spans="1:18">
      <c r="A922" s="1">
        <v>41828</v>
      </c>
      <c r="B922">
        <v>3.62</v>
      </c>
      <c r="C922">
        <v>553.37</v>
      </c>
      <c r="D922">
        <v>0.17299999999999999</v>
      </c>
      <c r="E922" s="150">
        <f t="shared" si="86"/>
        <v>4.3303560421039333E-2</v>
      </c>
      <c r="F922">
        <v>0.55620000000000003</v>
      </c>
      <c r="G922" s="3">
        <f t="shared" si="84"/>
        <v>2.2220482349356563</v>
      </c>
      <c r="H922" s="150">
        <f t="shared" si="85"/>
        <v>1.3999999999999997</v>
      </c>
      <c r="J922" s="2">
        <f t="shared" si="87"/>
        <v>5.3815689281541384E-3</v>
      </c>
      <c r="K922">
        <v>24584</v>
      </c>
      <c r="L922">
        <v>24093.25</v>
      </c>
      <c r="N922">
        <v>1.93</v>
      </c>
      <c r="O922">
        <v>4.1500000000000004</v>
      </c>
      <c r="P922">
        <v>3.62</v>
      </c>
      <c r="Q922">
        <f t="shared" si="88"/>
        <v>0.53000000000000025</v>
      </c>
      <c r="R922">
        <f t="shared" si="89"/>
        <v>1.3999999999999997</v>
      </c>
    </row>
    <row r="923" spans="1:18">
      <c r="A923" s="1">
        <v>41829</v>
      </c>
      <c r="B923">
        <v>3.5950000000000002</v>
      </c>
      <c r="C923">
        <v>553.30999999999995</v>
      </c>
      <c r="D923">
        <v>0.16200000000000001</v>
      </c>
      <c r="E923" s="150">
        <f t="shared" si="86"/>
        <v>3.4523315999999846E-2</v>
      </c>
      <c r="F923">
        <v>0.55720000000000003</v>
      </c>
      <c r="G923" s="3">
        <f t="shared" si="84"/>
        <v>2.6146503423946998</v>
      </c>
      <c r="H923" s="150">
        <f t="shared" si="85"/>
        <v>1.4350000000000001</v>
      </c>
      <c r="J923" s="2">
        <f t="shared" si="87"/>
        <v>-1.084324286312576E-4</v>
      </c>
      <c r="K923">
        <v>24672.5</v>
      </c>
      <c r="L923">
        <v>24095</v>
      </c>
      <c r="N923">
        <v>1.96</v>
      </c>
      <c r="O923">
        <v>4.12</v>
      </c>
      <c r="P923">
        <v>3.5950000000000002</v>
      </c>
      <c r="Q923">
        <f t="shared" si="88"/>
        <v>0.52499999999999991</v>
      </c>
      <c r="R923">
        <f t="shared" si="89"/>
        <v>1.4350000000000001</v>
      </c>
    </row>
    <row r="924" spans="1:18">
      <c r="A924" s="1">
        <v>41830</v>
      </c>
      <c r="B924">
        <v>3.585</v>
      </c>
      <c r="C924">
        <v>552.92999999999995</v>
      </c>
      <c r="D924">
        <v>0.152</v>
      </c>
      <c r="E924" s="150">
        <f t="shared" si="86"/>
        <v>3.0911498729253851E-2</v>
      </c>
      <c r="F924">
        <v>0.54920000000000002</v>
      </c>
      <c r="G924" s="3">
        <f t="shared" si="84"/>
        <v>2.7005613908004458</v>
      </c>
      <c r="H924" s="150">
        <f t="shared" si="85"/>
        <v>1.4449999999999998</v>
      </c>
      <c r="J924" s="2">
        <f t="shared" si="87"/>
        <v>-6.8701188701587586E-4</v>
      </c>
      <c r="K924">
        <v>24692.5</v>
      </c>
      <c r="L924">
        <v>24096</v>
      </c>
      <c r="N924">
        <v>1.98</v>
      </c>
      <c r="O924">
        <v>4.12</v>
      </c>
      <c r="P924">
        <v>3.585</v>
      </c>
      <c r="Q924">
        <f t="shared" si="88"/>
        <v>0.53500000000000014</v>
      </c>
      <c r="R924">
        <f t="shared" si="89"/>
        <v>1.4449999999999998</v>
      </c>
    </row>
    <row r="925" spans="1:18">
      <c r="A925" s="1">
        <v>41831</v>
      </c>
      <c r="B925">
        <v>3.52</v>
      </c>
      <c r="C925">
        <v>554.38</v>
      </c>
      <c r="D925">
        <v>0.14799999999999999</v>
      </c>
      <c r="E925" s="150">
        <f t="shared" si="86"/>
        <v>3.0241840275862134E-2</v>
      </c>
      <c r="F925">
        <v>0.54969999999999997</v>
      </c>
      <c r="G925" s="3">
        <f t="shared" si="84"/>
        <v>2.6901669758812554</v>
      </c>
      <c r="H925" s="150">
        <f t="shared" si="85"/>
        <v>1.36</v>
      </c>
      <c r="J925" s="2">
        <f t="shared" si="87"/>
        <v>2.6189609572577826E-3</v>
      </c>
      <c r="K925">
        <v>24702.5</v>
      </c>
      <c r="L925">
        <v>24108</v>
      </c>
      <c r="N925">
        <v>1.97</v>
      </c>
      <c r="O925">
        <v>4.13</v>
      </c>
      <c r="P925">
        <v>3.52</v>
      </c>
      <c r="Q925">
        <f t="shared" si="88"/>
        <v>0.60999999999999988</v>
      </c>
      <c r="R925">
        <f t="shared" si="89"/>
        <v>1.36</v>
      </c>
    </row>
    <row r="926" spans="1:18">
      <c r="A926" s="1">
        <v>41834</v>
      </c>
      <c r="B926">
        <v>3.5550000000000002</v>
      </c>
      <c r="C926">
        <v>553.65</v>
      </c>
      <c r="D926">
        <v>0.152</v>
      </c>
      <c r="E926" s="150">
        <f t="shared" si="86"/>
        <v>3.1260425701517741E-2</v>
      </c>
      <c r="F926">
        <v>0.55189999999999995</v>
      </c>
      <c r="G926" s="3">
        <f t="shared" si="84"/>
        <v>2.6835463087096429</v>
      </c>
      <c r="H926" s="150">
        <f t="shared" si="85"/>
        <v>1.425</v>
      </c>
      <c r="J926" s="2">
        <f t="shared" si="87"/>
        <v>-1.3176540447814794E-3</v>
      </c>
      <c r="K926">
        <v>24699.5</v>
      </c>
      <c r="L926">
        <v>24106.5</v>
      </c>
      <c r="N926">
        <v>1.99</v>
      </c>
      <c r="O926">
        <v>4.12</v>
      </c>
      <c r="P926">
        <v>3.5550000000000002</v>
      </c>
      <c r="Q926">
        <f t="shared" si="88"/>
        <v>0.56499999999999995</v>
      </c>
      <c r="R926">
        <f t="shared" si="89"/>
        <v>1.425</v>
      </c>
    </row>
    <row r="927" spans="1:18">
      <c r="A927" s="1">
        <v>41835</v>
      </c>
      <c r="B927">
        <v>3.5249999999999999</v>
      </c>
      <c r="C927">
        <v>557.65</v>
      </c>
      <c r="D927">
        <v>0.159</v>
      </c>
      <c r="E927" s="150">
        <f t="shared" si="86"/>
        <v>3.3112741611443154E-2</v>
      </c>
      <c r="F927">
        <v>0.55189999999999995</v>
      </c>
      <c r="G927" s="3">
        <f t="shared" si="84"/>
        <v>2.6501007083531403</v>
      </c>
      <c r="H927" s="150">
        <f t="shared" si="85"/>
        <v>1.355</v>
      </c>
      <c r="J927" s="2">
        <f t="shared" si="87"/>
        <v>7.1988072964286253E-3</v>
      </c>
      <c r="K927">
        <v>24687.5</v>
      </c>
      <c r="L927">
        <v>24102</v>
      </c>
      <c r="N927">
        <v>1.96</v>
      </c>
      <c r="O927">
        <v>4.13</v>
      </c>
      <c r="P927">
        <v>3.5249999999999999</v>
      </c>
      <c r="Q927">
        <f t="shared" si="88"/>
        <v>0.60499999999999998</v>
      </c>
      <c r="R927">
        <f t="shared" si="89"/>
        <v>1.355</v>
      </c>
    </row>
    <row r="928" spans="1:18">
      <c r="A928" s="1">
        <v>41836</v>
      </c>
      <c r="B928">
        <v>3.5249999999999999</v>
      </c>
      <c r="C928">
        <v>559.9</v>
      </c>
      <c r="D928">
        <v>0.16300000000000001</v>
      </c>
      <c r="E928" s="150">
        <f t="shared" si="86"/>
        <v>3.4130287847139132E-2</v>
      </c>
      <c r="F928">
        <v>0.55489999999999995</v>
      </c>
      <c r="G928" s="3">
        <f t="shared" si="84"/>
        <v>2.6501007083531403</v>
      </c>
      <c r="H928" s="150">
        <f t="shared" si="85"/>
        <v>1.355</v>
      </c>
      <c r="J928" s="2">
        <f t="shared" si="87"/>
        <v>4.0266709143016504E-3</v>
      </c>
      <c r="K928">
        <v>24687.5</v>
      </c>
      <c r="L928">
        <v>24102</v>
      </c>
      <c r="N928">
        <v>1.96</v>
      </c>
      <c r="O928">
        <v>4.13</v>
      </c>
      <c r="P928">
        <v>3.5249999999999999</v>
      </c>
      <c r="Q928">
        <f t="shared" si="88"/>
        <v>0.60499999999999998</v>
      </c>
      <c r="R928">
        <f t="shared" si="89"/>
        <v>1.355</v>
      </c>
    </row>
    <row r="929" spans="1:18">
      <c r="A929" s="1">
        <v>41837</v>
      </c>
      <c r="B929">
        <v>3.48</v>
      </c>
      <c r="C929">
        <v>564.41999999999996</v>
      </c>
      <c r="D929">
        <v>0.157</v>
      </c>
      <c r="E929" s="150">
        <f t="shared" si="86"/>
        <v>4.1263440772532245E-2</v>
      </c>
      <c r="F929">
        <v>0.5544</v>
      </c>
      <c r="G929" s="3">
        <f t="shared" si="84"/>
        <v>2.1093926820067872</v>
      </c>
      <c r="H929" s="150">
        <f t="shared" si="85"/>
        <v>1.3099999999999998</v>
      </c>
      <c r="J929" s="2">
        <f t="shared" si="87"/>
        <v>8.0404588570675128E-3</v>
      </c>
      <c r="K929">
        <v>24566</v>
      </c>
      <c r="L929">
        <v>24100</v>
      </c>
      <c r="N929">
        <v>1.91</v>
      </c>
      <c r="O929">
        <v>4.08</v>
      </c>
      <c r="P929">
        <v>3.48</v>
      </c>
      <c r="Q929">
        <f t="shared" si="88"/>
        <v>0.60000000000000009</v>
      </c>
      <c r="R929">
        <f t="shared" si="89"/>
        <v>1.3099999999999998</v>
      </c>
    </row>
    <row r="930" spans="1:18">
      <c r="A930" s="1">
        <v>41838</v>
      </c>
      <c r="B930">
        <v>3.5</v>
      </c>
      <c r="C930">
        <v>567.70000000000005</v>
      </c>
      <c r="D930">
        <v>0.16300000000000001</v>
      </c>
      <c r="E930" s="150">
        <f t="shared" si="86"/>
        <v>4.2733341413626641E-2</v>
      </c>
      <c r="F930">
        <v>0.55289999999999995</v>
      </c>
      <c r="G930" s="3">
        <f t="shared" si="84"/>
        <v>2.1089551394467372</v>
      </c>
      <c r="H930" s="150">
        <f t="shared" si="85"/>
        <v>1.27</v>
      </c>
      <c r="J930" s="2">
        <f t="shared" si="87"/>
        <v>5.794454964765711E-3</v>
      </c>
      <c r="K930">
        <v>24571</v>
      </c>
      <c r="L930">
        <v>24105</v>
      </c>
      <c r="N930">
        <v>1.71</v>
      </c>
      <c r="O930">
        <v>3.94</v>
      </c>
      <c r="P930">
        <v>3.5</v>
      </c>
      <c r="Q930">
        <f t="shared" si="88"/>
        <v>0.43999999999999995</v>
      </c>
      <c r="R930">
        <f t="shared" si="89"/>
        <v>1.27</v>
      </c>
    </row>
    <row r="931" spans="1:18">
      <c r="A931" s="1">
        <v>41841</v>
      </c>
      <c r="B931">
        <v>3.5049999999999999</v>
      </c>
      <c r="C931">
        <v>564.70000000000005</v>
      </c>
      <c r="D931">
        <v>0.16800000000000001</v>
      </c>
      <c r="E931" s="150">
        <f t="shared" si="86"/>
        <v>3.5488987999999978E-2</v>
      </c>
      <c r="F931">
        <v>0.55210000000000004</v>
      </c>
      <c r="G931" s="3">
        <f t="shared" si="84"/>
        <v>2.6135656502800266</v>
      </c>
      <c r="H931" s="150">
        <f t="shared" si="85"/>
        <v>1.1449999999999996</v>
      </c>
      <c r="J931" s="2">
        <f t="shared" si="87"/>
        <v>-5.2984934978895547E-3</v>
      </c>
      <c r="K931">
        <v>24682.5</v>
      </c>
      <c r="L931">
        <v>24105</v>
      </c>
      <c r="N931">
        <v>1.75</v>
      </c>
      <c r="O931">
        <v>4.1100000000000003</v>
      </c>
      <c r="P931">
        <v>3.5049999999999999</v>
      </c>
      <c r="Q931">
        <f t="shared" si="88"/>
        <v>0.60500000000000043</v>
      </c>
      <c r="R931">
        <f t="shared" si="89"/>
        <v>1.1449999999999996</v>
      </c>
    </row>
    <row r="932" spans="1:18">
      <c r="A932" s="1">
        <v>41842</v>
      </c>
      <c r="B932">
        <v>3.4750000000000001</v>
      </c>
      <c r="C932">
        <v>564.66999999999996</v>
      </c>
      <c r="D932">
        <v>0.16500000000000001</v>
      </c>
      <c r="E932" s="150">
        <f t="shared" si="86"/>
        <v>4.2540482948583189E-2</v>
      </c>
      <c r="F932">
        <v>0.55610000000000004</v>
      </c>
      <c r="G932" s="3">
        <f t="shared" si="84"/>
        <v>2.1569219162580278</v>
      </c>
      <c r="H932" s="150">
        <f t="shared" si="85"/>
        <v>1.1250000000000004</v>
      </c>
      <c r="J932" s="2">
        <f t="shared" si="87"/>
        <v>-5.3126964603512706E-5</v>
      </c>
      <c r="K932">
        <v>24576.5</v>
      </c>
      <c r="L932">
        <v>24100</v>
      </c>
      <c r="N932">
        <v>1.75</v>
      </c>
      <c r="O932">
        <v>4.0999999999999996</v>
      </c>
      <c r="P932">
        <v>3.4750000000000001</v>
      </c>
      <c r="Q932">
        <f t="shared" si="88"/>
        <v>0.62499999999999956</v>
      </c>
      <c r="R932">
        <f t="shared" si="89"/>
        <v>1.1250000000000004</v>
      </c>
    </row>
    <row r="933" spans="1:18">
      <c r="A933" s="1">
        <v>41843</v>
      </c>
      <c r="B933">
        <v>3.44</v>
      </c>
      <c r="C933">
        <v>563.54</v>
      </c>
      <c r="D933">
        <v>0.16500000000000001</v>
      </c>
      <c r="E933" s="150">
        <f t="shared" si="86"/>
        <v>4.114220044852173E-2</v>
      </c>
      <c r="F933">
        <v>0.55359999999999998</v>
      </c>
      <c r="G933" s="3">
        <f t="shared" si="84"/>
        <v>2.220202104024362</v>
      </c>
      <c r="H933" s="150">
        <f t="shared" si="85"/>
        <v>1.1199999999999999</v>
      </c>
      <c r="J933" s="2">
        <f t="shared" si="87"/>
        <v>-2.0031738379611376E-3</v>
      </c>
      <c r="K933">
        <v>24591.5</v>
      </c>
      <c r="L933">
        <v>24101</v>
      </c>
      <c r="N933">
        <v>1.76</v>
      </c>
      <c r="O933">
        <v>4.08</v>
      </c>
      <c r="P933">
        <v>3.44</v>
      </c>
      <c r="Q933">
        <f t="shared" si="88"/>
        <v>0.64000000000000012</v>
      </c>
      <c r="R933">
        <f t="shared" si="89"/>
        <v>1.1199999999999999</v>
      </c>
    </row>
    <row r="934" spans="1:18">
      <c r="A934" s="1">
        <v>41844</v>
      </c>
      <c r="B934">
        <v>3.46</v>
      </c>
      <c r="C934">
        <v>563.41999999999996</v>
      </c>
      <c r="D934">
        <v>0.17</v>
      </c>
      <c r="E934" s="150">
        <f t="shared" si="86"/>
        <v>3.5373157899408161E-2</v>
      </c>
      <c r="F934">
        <v>0.55710000000000004</v>
      </c>
      <c r="G934" s="3">
        <f t="shared" si="84"/>
        <v>2.6773691019987953</v>
      </c>
      <c r="H934" s="150">
        <f t="shared" si="85"/>
        <v>1.1299999999999999</v>
      </c>
      <c r="J934" s="2">
        <f t="shared" si="87"/>
        <v>-2.1296230647672605E-4</v>
      </c>
      <c r="K934">
        <v>24692.5</v>
      </c>
      <c r="L934">
        <v>24101</v>
      </c>
      <c r="N934">
        <v>1.75</v>
      </c>
      <c r="O934">
        <v>4.08</v>
      </c>
      <c r="P934">
        <v>3.46</v>
      </c>
      <c r="Q934">
        <f t="shared" si="88"/>
        <v>0.62000000000000011</v>
      </c>
      <c r="R934">
        <f t="shared" si="89"/>
        <v>1.1299999999999999</v>
      </c>
    </row>
    <row r="935" spans="1:18">
      <c r="A935" s="1">
        <v>41845</v>
      </c>
      <c r="B935">
        <v>3.48</v>
      </c>
      <c r="C935">
        <v>563.05999999999995</v>
      </c>
      <c r="D935">
        <v>0.17249999999999999</v>
      </c>
      <c r="E935" s="150">
        <f t="shared" si="86"/>
        <v>4.4384176929573908E-2</v>
      </c>
      <c r="F935">
        <v>0.56010000000000004</v>
      </c>
      <c r="G935" s="3">
        <f t="shared" si="84"/>
        <v>2.1768399615319289</v>
      </c>
      <c r="H935" s="150">
        <f t="shared" si="85"/>
        <v>1.26</v>
      </c>
      <c r="J935" s="2">
        <f t="shared" si="87"/>
        <v>-6.3915917238791529E-4</v>
      </c>
      <c r="K935">
        <v>24586</v>
      </c>
      <c r="L935">
        <v>24105</v>
      </c>
      <c r="N935">
        <v>1.78</v>
      </c>
      <c r="O935">
        <v>4</v>
      </c>
      <c r="P935">
        <v>3.48</v>
      </c>
      <c r="Q935">
        <f t="shared" si="88"/>
        <v>0.52</v>
      </c>
      <c r="R935">
        <f t="shared" si="89"/>
        <v>1.26</v>
      </c>
    </row>
    <row r="936" spans="1:18">
      <c r="A936" s="1">
        <v>41848</v>
      </c>
      <c r="B936">
        <v>3.47</v>
      </c>
      <c r="C936">
        <v>563.65</v>
      </c>
      <c r="D936">
        <v>0.17699999999999999</v>
      </c>
      <c r="E936" s="150">
        <f t="shared" si="86"/>
        <v>4.6307983834033527E-2</v>
      </c>
      <c r="F936">
        <v>0.56359999999999999</v>
      </c>
      <c r="G936" s="3">
        <f t="shared" si="84"/>
        <v>2.1542116875035395</v>
      </c>
      <c r="H936" s="150">
        <f t="shared" si="85"/>
        <v>1.2400000000000002</v>
      </c>
      <c r="J936" s="2">
        <f t="shared" si="87"/>
        <v>1.0472970931785319E-3</v>
      </c>
      <c r="K936">
        <v>24581</v>
      </c>
      <c r="L936">
        <v>24105</v>
      </c>
      <c r="N936">
        <v>1.77</v>
      </c>
      <c r="O936">
        <v>4</v>
      </c>
      <c r="P936">
        <v>3.47</v>
      </c>
      <c r="Q936">
        <f t="shared" si="88"/>
        <v>0.5299999999999998</v>
      </c>
      <c r="R936">
        <f t="shared" si="89"/>
        <v>1.2400000000000002</v>
      </c>
    </row>
    <row r="937" spans="1:18">
      <c r="A937" s="1">
        <v>41849</v>
      </c>
      <c r="B937">
        <v>3.48</v>
      </c>
      <c r="C937">
        <v>565.77</v>
      </c>
      <c r="D937">
        <v>0.18049999999999999</v>
      </c>
      <c r="E937" s="150">
        <f t="shared" si="86"/>
        <v>3.9191561584856524E-2</v>
      </c>
      <c r="F937">
        <v>0.56459999999999999</v>
      </c>
      <c r="G937" s="3">
        <f t="shared" si="84"/>
        <v>2.6003123090501647</v>
      </c>
      <c r="H937" s="150">
        <f t="shared" si="85"/>
        <v>1.26</v>
      </c>
      <c r="J937" s="2">
        <f t="shared" si="87"/>
        <v>3.7541437018432633E-3</v>
      </c>
      <c r="K937">
        <v>24676.5</v>
      </c>
      <c r="L937">
        <v>24102</v>
      </c>
      <c r="N937">
        <v>1.78</v>
      </c>
      <c r="O937">
        <v>4</v>
      </c>
      <c r="P937">
        <v>3.48</v>
      </c>
      <c r="Q937">
        <f t="shared" si="88"/>
        <v>0.52</v>
      </c>
      <c r="R937">
        <f t="shared" si="89"/>
        <v>1.26</v>
      </c>
    </row>
    <row r="938" spans="1:18">
      <c r="A938" s="1">
        <v>41850</v>
      </c>
      <c r="B938">
        <v>3.4249999999999998</v>
      </c>
      <c r="C938">
        <v>572.33000000000004</v>
      </c>
      <c r="D938">
        <v>0.189</v>
      </c>
      <c r="E938" s="150">
        <f t="shared" si="86"/>
        <v>4.1329596603133151E-2</v>
      </c>
      <c r="F938">
        <v>0.56859999999999999</v>
      </c>
      <c r="G938" s="3">
        <f t="shared" si="84"/>
        <v>2.600204425703327</v>
      </c>
      <c r="H938" s="150">
        <f t="shared" si="85"/>
        <v>1.2249999999999999</v>
      </c>
      <c r="J938" s="2">
        <f t="shared" si="87"/>
        <v>1.1528112908199278E-2</v>
      </c>
      <c r="K938">
        <v>24677.5</v>
      </c>
      <c r="L938">
        <v>24103</v>
      </c>
      <c r="N938">
        <v>1.8</v>
      </c>
      <c r="O938">
        <v>4</v>
      </c>
      <c r="P938">
        <v>3.4249999999999998</v>
      </c>
      <c r="Q938">
        <f t="shared" si="88"/>
        <v>0.57500000000000018</v>
      </c>
      <c r="R938">
        <f t="shared" si="89"/>
        <v>1.2249999999999999</v>
      </c>
    </row>
    <row r="939" spans="1:18">
      <c r="A939" s="1">
        <v>41851</v>
      </c>
      <c r="B939">
        <v>3.39</v>
      </c>
      <c r="C939">
        <v>572.11</v>
      </c>
      <c r="D939">
        <v>0.184</v>
      </c>
      <c r="E939" s="150">
        <f t="shared" si="86"/>
        <v>4.0110391761702023E-2</v>
      </c>
      <c r="F939">
        <v>0.5796</v>
      </c>
      <c r="G939" s="3">
        <f t="shared" si="84"/>
        <v>2.658822198336829</v>
      </c>
      <c r="H939" s="150">
        <f t="shared" si="85"/>
        <v>1.29</v>
      </c>
      <c r="J939" s="2">
        <f t="shared" si="87"/>
        <v>-3.8446751723106618E-4</v>
      </c>
      <c r="K939">
        <v>24692.5</v>
      </c>
      <c r="L939">
        <v>24105</v>
      </c>
      <c r="N939">
        <v>1.81</v>
      </c>
      <c r="O939">
        <v>3.91</v>
      </c>
      <c r="P939">
        <v>3.39</v>
      </c>
      <c r="Q939">
        <f t="shared" si="88"/>
        <v>0.52</v>
      </c>
      <c r="R939">
        <f t="shared" si="89"/>
        <v>1.29</v>
      </c>
    </row>
    <row r="940" spans="1:18">
      <c r="A940" s="1">
        <v>41852</v>
      </c>
      <c r="B940">
        <v>3.3450000000000002</v>
      </c>
      <c r="C940">
        <v>573.64</v>
      </c>
      <c r="D940">
        <v>0.17199999999999999</v>
      </c>
      <c r="E940" s="150">
        <f t="shared" si="86"/>
        <v>3.6898121573467675E-2</v>
      </c>
      <c r="F940">
        <v>0.57809999999999995</v>
      </c>
      <c r="G940" s="3">
        <f t="shared" si="84"/>
        <v>2.6948038479958667</v>
      </c>
      <c r="H940" s="150">
        <f t="shared" si="85"/>
        <v>1.2650000000000003</v>
      </c>
      <c r="J940" s="2">
        <f t="shared" si="87"/>
        <v>2.6707412776597775E-3</v>
      </c>
      <c r="K940">
        <v>24702.5</v>
      </c>
      <c r="L940">
        <v>24107</v>
      </c>
      <c r="N940">
        <v>1.8</v>
      </c>
      <c r="O940">
        <v>3.88</v>
      </c>
      <c r="P940">
        <v>3.3450000000000002</v>
      </c>
      <c r="Q940">
        <f t="shared" si="88"/>
        <v>0.5349999999999997</v>
      </c>
      <c r="R940">
        <f t="shared" si="89"/>
        <v>1.2650000000000003</v>
      </c>
    </row>
    <row r="941" spans="1:18">
      <c r="A941" s="1">
        <v>41855</v>
      </c>
      <c r="B941">
        <v>3.2850000000000001</v>
      </c>
      <c r="C941">
        <v>571.52</v>
      </c>
      <c r="D941">
        <v>0.17</v>
      </c>
      <c r="E941" s="150">
        <f t="shared" si="86"/>
        <v>3.5459723746151701E-2</v>
      </c>
      <c r="F941">
        <v>0.56210000000000004</v>
      </c>
      <c r="G941" s="3">
        <f t="shared" si="84"/>
        <v>2.6948038479958667</v>
      </c>
      <c r="H941" s="150">
        <f t="shared" si="85"/>
        <v>1.1950000000000003</v>
      </c>
      <c r="J941" s="2">
        <f t="shared" si="87"/>
        <v>-3.7025436129320102E-3</v>
      </c>
      <c r="K941">
        <v>24702.5</v>
      </c>
      <c r="L941">
        <v>24107</v>
      </c>
      <c r="N941">
        <v>1.79</v>
      </c>
      <c r="O941">
        <v>3.88</v>
      </c>
      <c r="P941">
        <v>3.2850000000000001</v>
      </c>
      <c r="Q941">
        <f t="shared" si="88"/>
        <v>0.59499999999999975</v>
      </c>
      <c r="R941">
        <f t="shared" si="89"/>
        <v>1.1950000000000003</v>
      </c>
    </row>
    <row r="942" spans="1:18">
      <c r="A942" s="1">
        <v>41856</v>
      </c>
      <c r="B942">
        <v>3.2250000000000001</v>
      </c>
      <c r="C942">
        <v>577</v>
      </c>
      <c r="D942">
        <v>0.17399999999999999</v>
      </c>
      <c r="E942" s="150">
        <f t="shared" si="86"/>
        <v>3.5753520000000129E-2</v>
      </c>
      <c r="F942">
        <v>0.56040000000000001</v>
      </c>
      <c r="G942" s="3">
        <f t="shared" si="84"/>
        <v>2.7272727272727177</v>
      </c>
      <c r="H942" s="150">
        <f t="shared" si="85"/>
        <v>1.0650000000000002</v>
      </c>
      <c r="J942" s="2">
        <f t="shared" si="87"/>
        <v>9.5427882600200992E-3</v>
      </c>
      <c r="K942">
        <v>24702.5</v>
      </c>
      <c r="L942">
        <v>24100</v>
      </c>
      <c r="N942">
        <v>1.72</v>
      </c>
      <c r="O942">
        <v>3.88</v>
      </c>
      <c r="P942">
        <v>3.2250000000000001</v>
      </c>
      <c r="Q942">
        <f t="shared" si="88"/>
        <v>0.6549999999999998</v>
      </c>
      <c r="R942">
        <f t="shared" si="89"/>
        <v>1.0650000000000002</v>
      </c>
    </row>
    <row r="943" spans="1:18">
      <c r="A943" s="1">
        <v>41857</v>
      </c>
      <c r="B943">
        <v>3.16</v>
      </c>
      <c r="C943">
        <v>577.29</v>
      </c>
      <c r="D943">
        <v>0.17249999999999999</v>
      </c>
      <c r="E943" s="150">
        <f t="shared" si="86"/>
        <v>3.5273388237926862E-2</v>
      </c>
      <c r="F943">
        <v>0.55589999999999995</v>
      </c>
      <c r="G943" s="3">
        <f t="shared" si="84"/>
        <v>2.7185579494995498</v>
      </c>
      <c r="H943" s="150">
        <f t="shared" si="85"/>
        <v>0.95000000000000018</v>
      </c>
      <c r="J943" s="2">
        <f t="shared" si="87"/>
        <v>5.0247339247762898E-4</v>
      </c>
      <c r="K943">
        <v>24697.5</v>
      </c>
      <c r="L943">
        <v>24097</v>
      </c>
      <c r="N943">
        <v>1.58</v>
      </c>
      <c r="O943">
        <v>3.79</v>
      </c>
      <c r="P943">
        <v>3.16</v>
      </c>
      <c r="Q943">
        <f t="shared" si="88"/>
        <v>0.62999999999999989</v>
      </c>
      <c r="R943">
        <f t="shared" si="89"/>
        <v>0.95000000000000018</v>
      </c>
    </row>
    <row r="944" spans="1:18">
      <c r="A944" s="1">
        <v>41858</v>
      </c>
      <c r="B944">
        <v>3.12</v>
      </c>
      <c r="C944">
        <v>577.23</v>
      </c>
      <c r="D944">
        <v>0.17</v>
      </c>
      <c r="E944" s="150">
        <f t="shared" si="86"/>
        <v>3.4962360167644452E-2</v>
      </c>
      <c r="F944">
        <v>0.5554</v>
      </c>
      <c r="G944" s="3">
        <f t="shared" si="84"/>
        <v>2.7005613908004458</v>
      </c>
      <c r="H944" s="150">
        <f t="shared" si="85"/>
        <v>0.87000000000000033</v>
      </c>
      <c r="J944" s="2">
        <f t="shared" si="87"/>
        <v>-1.0393929954260367E-4</v>
      </c>
      <c r="K944">
        <v>24692.5</v>
      </c>
      <c r="L944">
        <v>24096</v>
      </c>
      <c r="N944">
        <v>1.51</v>
      </c>
      <c r="O944">
        <v>3.76</v>
      </c>
      <c r="P944">
        <v>3.12</v>
      </c>
      <c r="Q944">
        <f t="shared" si="88"/>
        <v>0.63999999999999968</v>
      </c>
      <c r="R944">
        <f t="shared" si="89"/>
        <v>0.87000000000000033</v>
      </c>
    </row>
    <row r="945" spans="1:18">
      <c r="A945" s="1">
        <v>41859</v>
      </c>
      <c r="B945">
        <v>3.12</v>
      </c>
      <c r="C945">
        <v>575.9</v>
      </c>
      <c r="D945">
        <v>0.17100000000000001</v>
      </c>
      <c r="E945" s="150">
        <f t="shared" si="86"/>
        <v>3.7244496666666543E-2</v>
      </c>
      <c r="F945">
        <v>0.55400000000000005</v>
      </c>
      <c r="G945" s="3">
        <f t="shared" si="84"/>
        <v>2.5435704192180966</v>
      </c>
      <c r="H945" s="150">
        <f t="shared" si="85"/>
        <v>0.87000000000000011</v>
      </c>
      <c r="J945" s="2">
        <f t="shared" si="87"/>
        <v>-2.3067660884080487E-3</v>
      </c>
      <c r="K945">
        <v>24687.5</v>
      </c>
      <c r="L945">
        <v>24125</v>
      </c>
      <c r="N945">
        <v>1.5</v>
      </c>
      <c r="O945">
        <v>3.75</v>
      </c>
      <c r="P945">
        <v>3.12</v>
      </c>
      <c r="Q945">
        <f t="shared" si="88"/>
        <v>0.62999999999999989</v>
      </c>
      <c r="R945">
        <f t="shared" si="89"/>
        <v>0.87000000000000011</v>
      </c>
    </row>
    <row r="946" spans="1:18">
      <c r="A946" s="1">
        <v>41862</v>
      </c>
      <c r="B946">
        <v>3.12</v>
      </c>
      <c r="C946">
        <v>574.66</v>
      </c>
      <c r="D946">
        <v>0.16950000000000001</v>
      </c>
      <c r="E946" s="150">
        <f t="shared" si="86"/>
        <v>3.3259445092500034E-2</v>
      </c>
      <c r="F946">
        <v>0.55449999999999999</v>
      </c>
      <c r="G946" s="3">
        <f t="shared" si="84"/>
        <v>2.8258965156695934</v>
      </c>
      <c r="H946" s="150">
        <f t="shared" si="85"/>
        <v>0.81</v>
      </c>
      <c r="J946" s="2">
        <f t="shared" si="87"/>
        <v>-2.1554729524635744E-3</v>
      </c>
      <c r="K946">
        <v>24752.5</v>
      </c>
      <c r="L946">
        <v>24127.5</v>
      </c>
      <c r="N946">
        <v>1.44</v>
      </c>
      <c r="O946">
        <v>3.75</v>
      </c>
      <c r="P946">
        <v>3.12</v>
      </c>
      <c r="Q946">
        <f t="shared" si="88"/>
        <v>0.62999999999999989</v>
      </c>
      <c r="R946">
        <f t="shared" si="89"/>
        <v>0.81</v>
      </c>
    </row>
    <row r="947" spans="1:18">
      <c r="A947" s="1">
        <v>41863</v>
      </c>
      <c r="B947">
        <v>3.1150000000000002</v>
      </c>
      <c r="C947">
        <v>576.14</v>
      </c>
      <c r="D947">
        <v>0.16500000000000001</v>
      </c>
      <c r="E947" s="150">
        <f t="shared" si="86"/>
        <v>3.2094086704275653E-2</v>
      </c>
      <c r="F947">
        <v>0.55530000000000002</v>
      </c>
      <c r="G947" s="3">
        <f t="shared" si="84"/>
        <v>2.8548717040698208</v>
      </c>
      <c r="H947" s="150">
        <f t="shared" si="85"/>
        <v>0.74500000000000033</v>
      </c>
      <c r="J947" s="2">
        <f t="shared" si="87"/>
        <v>2.572125158067577E-3</v>
      </c>
      <c r="K947">
        <v>24762.5</v>
      </c>
      <c r="L947">
        <v>24131</v>
      </c>
      <c r="N947">
        <v>1.43</v>
      </c>
      <c r="O947">
        <v>3.8</v>
      </c>
      <c r="P947">
        <v>3.1150000000000002</v>
      </c>
      <c r="Q947">
        <f t="shared" si="88"/>
        <v>0.68499999999999961</v>
      </c>
      <c r="R947">
        <f t="shared" si="89"/>
        <v>0.74500000000000033</v>
      </c>
    </row>
    <row r="948" spans="1:18">
      <c r="A948" s="1">
        <v>41864</v>
      </c>
      <c r="B948">
        <v>3.125</v>
      </c>
      <c r="C948">
        <v>575.87</v>
      </c>
      <c r="D948">
        <v>0.1595</v>
      </c>
      <c r="E948" s="150">
        <f t="shared" si="86"/>
        <v>3.1125431323868046E-2</v>
      </c>
      <c r="F948">
        <v>0.55530000000000002</v>
      </c>
      <c r="G948" s="3">
        <f t="shared" si="84"/>
        <v>2.8455943012774005</v>
      </c>
      <c r="H948" s="150">
        <f t="shared" si="85"/>
        <v>0.83499999999999996</v>
      </c>
      <c r="J948" s="2">
        <f t="shared" si="87"/>
        <v>-4.6874593960776232E-4</v>
      </c>
      <c r="K948">
        <v>24762.5</v>
      </c>
      <c r="L948">
        <v>24133</v>
      </c>
      <c r="N948">
        <v>1.42</v>
      </c>
      <c r="O948">
        <v>3.71</v>
      </c>
      <c r="P948">
        <v>3.125</v>
      </c>
      <c r="Q948">
        <f t="shared" si="88"/>
        <v>0.58499999999999996</v>
      </c>
      <c r="R948">
        <f t="shared" si="89"/>
        <v>0.83499999999999996</v>
      </c>
    </row>
    <row r="949" spans="1:18">
      <c r="A949" s="1">
        <v>41865</v>
      </c>
      <c r="B949">
        <v>3.07</v>
      </c>
      <c r="C949">
        <v>577.73</v>
      </c>
      <c r="D949">
        <v>0.158</v>
      </c>
      <c r="E949" s="150">
        <f t="shared" si="86"/>
        <v>3.048347142042766E-2</v>
      </c>
      <c r="F949">
        <v>0.55079999999999996</v>
      </c>
      <c r="G949" s="3">
        <f t="shared" si="84"/>
        <v>2.8548717040698208</v>
      </c>
      <c r="H949" s="150">
        <f t="shared" si="85"/>
        <v>0.72999999999999954</v>
      </c>
      <c r="J949" s="2">
        <f t="shared" si="87"/>
        <v>3.2246907277867199E-3</v>
      </c>
      <c r="K949">
        <v>24762.5</v>
      </c>
      <c r="L949">
        <v>24131</v>
      </c>
      <c r="N949">
        <v>1.38</v>
      </c>
      <c r="O949">
        <v>3.72</v>
      </c>
      <c r="P949">
        <v>3.07</v>
      </c>
      <c r="Q949">
        <f t="shared" si="88"/>
        <v>0.65000000000000036</v>
      </c>
      <c r="R949">
        <f t="shared" si="89"/>
        <v>0.72999999999999954</v>
      </c>
    </row>
    <row r="950" spans="1:18">
      <c r="A950" s="1">
        <v>41866</v>
      </c>
      <c r="B950">
        <v>3.07</v>
      </c>
      <c r="C950">
        <v>577.19000000000005</v>
      </c>
      <c r="D950">
        <v>0.156</v>
      </c>
      <c r="E950" s="150">
        <f t="shared" si="86"/>
        <v>3.0086676006334231E-2</v>
      </c>
      <c r="F950">
        <v>0.55059999999999998</v>
      </c>
      <c r="G950" s="3">
        <f t="shared" si="84"/>
        <v>2.8548717040698208</v>
      </c>
      <c r="H950" s="150">
        <f t="shared" si="85"/>
        <v>0.72999999999999954</v>
      </c>
      <c r="J950" s="2">
        <f t="shared" si="87"/>
        <v>-9.3512977409862595E-4</v>
      </c>
      <c r="K950">
        <v>24762.5</v>
      </c>
      <c r="L950">
        <v>24131</v>
      </c>
      <c r="N950">
        <v>1.38</v>
      </c>
      <c r="O950">
        <v>3.72</v>
      </c>
      <c r="P950">
        <v>3.07</v>
      </c>
      <c r="Q950">
        <f t="shared" si="88"/>
        <v>0.65000000000000036</v>
      </c>
      <c r="R950">
        <f t="shared" si="89"/>
        <v>0.72999999999999954</v>
      </c>
    </row>
    <row r="951" spans="1:18">
      <c r="A951" s="1">
        <v>41869</v>
      </c>
      <c r="B951">
        <v>3.0950000000000002</v>
      </c>
      <c r="C951">
        <v>576.69000000000005</v>
      </c>
      <c r="D951">
        <v>0.16250000000000001</v>
      </c>
      <c r="E951" s="150">
        <f t="shared" si="86"/>
        <v>3.0268916649159684E-2</v>
      </c>
      <c r="F951">
        <v>0.55110000000000003</v>
      </c>
      <c r="G951" s="3">
        <f t="shared" si="84"/>
        <v>2.9586044006132668</v>
      </c>
      <c r="H951" s="150">
        <f t="shared" si="85"/>
        <v>0.76500000000000012</v>
      </c>
      <c r="J951" s="2">
        <f t="shared" si="87"/>
        <v>-8.666412994322878E-4</v>
      </c>
      <c r="K951">
        <v>24787.5</v>
      </c>
      <c r="L951">
        <v>24133</v>
      </c>
      <c r="N951">
        <v>1.29</v>
      </c>
      <c r="O951">
        <v>3.62</v>
      </c>
      <c r="P951">
        <v>3.0950000000000002</v>
      </c>
      <c r="Q951">
        <f t="shared" si="88"/>
        <v>0.52499999999999991</v>
      </c>
      <c r="R951">
        <f t="shared" si="89"/>
        <v>0.76500000000000012</v>
      </c>
    </row>
    <row r="952" spans="1:18">
      <c r="A952" s="1">
        <v>41870</v>
      </c>
      <c r="B952">
        <v>3.1</v>
      </c>
      <c r="C952">
        <v>580.67999999999995</v>
      </c>
      <c r="D952">
        <v>0.16200000000000001</v>
      </c>
      <c r="E952" s="150">
        <f t="shared" si="86"/>
        <v>3.023053706722691E-2</v>
      </c>
      <c r="F952">
        <v>0.55210000000000004</v>
      </c>
      <c r="G952" s="3">
        <f t="shared" si="84"/>
        <v>2.9586044006132668</v>
      </c>
      <c r="H952" s="150">
        <f t="shared" si="85"/>
        <v>0.74</v>
      </c>
      <c r="J952" s="2">
        <f t="shared" si="87"/>
        <v>6.8949701603486513E-3</v>
      </c>
      <c r="K952">
        <v>24787.5</v>
      </c>
      <c r="L952">
        <v>24133</v>
      </c>
      <c r="N952">
        <v>1.26</v>
      </c>
      <c r="O952">
        <v>3.62</v>
      </c>
      <c r="P952">
        <v>3.1</v>
      </c>
      <c r="Q952">
        <f t="shared" si="88"/>
        <v>0.52</v>
      </c>
      <c r="R952">
        <f t="shared" si="89"/>
        <v>0.74</v>
      </c>
    </row>
    <row r="953" spans="1:18">
      <c r="A953" s="1">
        <v>41871</v>
      </c>
      <c r="B953">
        <v>3.0649999999999999</v>
      </c>
      <c r="C953">
        <v>584.39</v>
      </c>
      <c r="D953">
        <v>0.17799999999999999</v>
      </c>
      <c r="E953" s="150">
        <f t="shared" si="86"/>
        <v>3.2923004305785181E-2</v>
      </c>
      <c r="F953">
        <v>0.55610000000000004</v>
      </c>
      <c r="G953" s="3">
        <f t="shared" si="84"/>
        <v>3.0065846689029643</v>
      </c>
      <c r="H953" s="150">
        <f t="shared" si="85"/>
        <v>0.66499999999999981</v>
      </c>
      <c r="J953" s="2">
        <f t="shared" si="87"/>
        <v>6.3687375694928229E-3</v>
      </c>
      <c r="K953">
        <v>24812.5</v>
      </c>
      <c r="L953">
        <v>24147</v>
      </c>
      <c r="N953">
        <v>1.22</v>
      </c>
      <c r="O953">
        <v>3.62</v>
      </c>
      <c r="P953">
        <v>3.0649999999999999</v>
      </c>
      <c r="Q953">
        <f t="shared" si="88"/>
        <v>0.55500000000000016</v>
      </c>
      <c r="R953">
        <f t="shared" si="89"/>
        <v>0.66499999999999981</v>
      </c>
    </row>
    <row r="954" spans="1:18">
      <c r="A954" s="1">
        <v>41872</v>
      </c>
      <c r="B954">
        <v>3.0750000000000002</v>
      </c>
      <c r="C954">
        <v>581.92999999999995</v>
      </c>
      <c r="D954">
        <v>0.17249999999999999</v>
      </c>
      <c r="E954" s="150">
        <f t="shared" si="86"/>
        <v>3.2343458315828869E-2</v>
      </c>
      <c r="F954">
        <v>0.56459999999999999</v>
      </c>
      <c r="G954" s="3">
        <f t="shared" si="84"/>
        <v>3.0112271560130499</v>
      </c>
      <c r="H954" s="150">
        <f t="shared" si="85"/>
        <v>0.63500000000000001</v>
      </c>
      <c r="J954" s="2">
        <f t="shared" si="87"/>
        <v>-4.2184025789794377E-3</v>
      </c>
      <c r="K954">
        <v>24812.5</v>
      </c>
      <c r="L954">
        <v>24146</v>
      </c>
      <c r="N954">
        <v>1.18</v>
      </c>
      <c r="O954">
        <v>3.62</v>
      </c>
      <c r="P954">
        <v>3.0750000000000002</v>
      </c>
      <c r="Q954">
        <f t="shared" si="88"/>
        <v>0.54499999999999993</v>
      </c>
      <c r="R954">
        <f t="shared" si="89"/>
        <v>0.63500000000000001</v>
      </c>
    </row>
    <row r="955" spans="1:18">
      <c r="A955" s="1">
        <v>41873</v>
      </c>
      <c r="B955">
        <v>3.0750000000000002</v>
      </c>
      <c r="C955">
        <v>583.02</v>
      </c>
      <c r="D955">
        <v>0.17899999999999999</v>
      </c>
      <c r="E955" s="150">
        <f t="shared" si="86"/>
        <v>3.3415528497141377E-2</v>
      </c>
      <c r="F955">
        <v>0.56559999999999999</v>
      </c>
      <c r="G955" s="3">
        <f t="shared" si="84"/>
        <v>3.0298009504371914</v>
      </c>
      <c r="H955" s="150">
        <f t="shared" si="85"/>
        <v>0.52500000000000013</v>
      </c>
      <c r="J955" s="2">
        <f t="shared" si="87"/>
        <v>1.8713254956616656E-3</v>
      </c>
      <c r="K955">
        <v>24812.5</v>
      </c>
      <c r="L955">
        <v>24142</v>
      </c>
      <c r="N955">
        <v>1.07</v>
      </c>
      <c r="O955">
        <v>3.62</v>
      </c>
      <c r="P955">
        <v>3.0750000000000002</v>
      </c>
      <c r="Q955">
        <f t="shared" si="88"/>
        <v>0.54499999999999993</v>
      </c>
      <c r="R955">
        <f t="shared" si="89"/>
        <v>0.52500000000000013</v>
      </c>
    </row>
    <row r="956" spans="1:18">
      <c r="A956" s="1">
        <v>41876</v>
      </c>
      <c r="B956">
        <v>3.0750000000000002</v>
      </c>
      <c r="C956">
        <v>583.15</v>
      </c>
      <c r="D956">
        <v>0.182</v>
      </c>
      <c r="E956" s="150">
        <f t="shared" si="86"/>
        <v>3.3926373990568311E-2</v>
      </c>
      <c r="F956">
        <v>0.56559999999999999</v>
      </c>
      <c r="G956" s="3">
        <f t="shared" si="84"/>
        <v>3.034193988093675</v>
      </c>
      <c r="H956" s="150">
        <f t="shared" si="85"/>
        <v>0.54500000000000015</v>
      </c>
      <c r="J956" s="2">
        <f t="shared" si="87"/>
        <v>2.2295205765634284E-4</v>
      </c>
      <c r="K956">
        <v>24814.5</v>
      </c>
      <c r="L956">
        <v>24143</v>
      </c>
      <c r="N956">
        <v>1.0900000000000001</v>
      </c>
      <c r="O956">
        <v>3.62</v>
      </c>
      <c r="P956">
        <v>3.0750000000000002</v>
      </c>
      <c r="Q956">
        <f t="shared" si="88"/>
        <v>0.54499999999999993</v>
      </c>
      <c r="R956">
        <f t="shared" si="89"/>
        <v>0.54500000000000015</v>
      </c>
    </row>
    <row r="957" spans="1:18">
      <c r="A957" s="1">
        <v>41877</v>
      </c>
      <c r="B957">
        <v>3.0449999999999999</v>
      </c>
      <c r="C957">
        <v>586.19000000000005</v>
      </c>
      <c r="D957">
        <v>0.1825</v>
      </c>
      <c r="E957" s="150">
        <f t="shared" si="86"/>
        <v>3.3314474231190681E-2</v>
      </c>
      <c r="F957">
        <v>0.56459999999999999</v>
      </c>
      <c r="G957" s="3">
        <f t="shared" si="84"/>
        <v>3.0929348992555687</v>
      </c>
      <c r="H957" s="150">
        <f t="shared" si="85"/>
        <v>0.45499999999999985</v>
      </c>
      <c r="J957" s="2">
        <f t="shared" si="87"/>
        <v>5.1995259700026138E-3</v>
      </c>
      <c r="K957">
        <v>24827.5</v>
      </c>
      <c r="L957">
        <v>24143</v>
      </c>
      <c r="N957">
        <v>1.01</v>
      </c>
      <c r="O957">
        <v>3.6</v>
      </c>
      <c r="P957">
        <v>3.0449999999999999</v>
      </c>
      <c r="Q957">
        <f t="shared" si="88"/>
        <v>0.55500000000000016</v>
      </c>
      <c r="R957">
        <f t="shared" si="89"/>
        <v>0.45499999999999985</v>
      </c>
    </row>
    <row r="958" spans="1:18">
      <c r="A958" s="1">
        <v>41878</v>
      </c>
      <c r="B958">
        <v>2.9750000000000001</v>
      </c>
      <c r="C958">
        <v>590.16999999999996</v>
      </c>
      <c r="D958">
        <v>0.18</v>
      </c>
      <c r="E958" s="150">
        <f t="shared" si="86"/>
        <v>3.1588027441860476E-2</v>
      </c>
      <c r="F958">
        <v>0.56259999999999999</v>
      </c>
      <c r="G958" s="3">
        <f t="shared" si="84"/>
        <v>3.2058981899515375</v>
      </c>
      <c r="H958" s="150">
        <f t="shared" si="85"/>
        <v>0.35499999999999998</v>
      </c>
      <c r="J958" s="2">
        <f t="shared" si="87"/>
        <v>6.7666618828359166E-3</v>
      </c>
      <c r="K958">
        <v>24852.5</v>
      </c>
      <c r="L958">
        <v>24143</v>
      </c>
      <c r="N958">
        <v>0.96</v>
      </c>
      <c r="O958">
        <v>3.58</v>
      </c>
      <c r="P958">
        <v>2.9750000000000001</v>
      </c>
      <c r="Q958">
        <f t="shared" si="88"/>
        <v>0.60499999999999998</v>
      </c>
      <c r="R958">
        <f t="shared" si="89"/>
        <v>0.35499999999999998</v>
      </c>
    </row>
    <row r="959" spans="1:18">
      <c r="A959" s="1">
        <v>41879</v>
      </c>
      <c r="B959">
        <v>2.9950000000000001</v>
      </c>
      <c r="C959">
        <v>593.52</v>
      </c>
      <c r="D959">
        <v>0.185</v>
      </c>
      <c r="E959" s="150">
        <f t="shared" si="86"/>
        <v>3.2266933654653621E-2</v>
      </c>
      <c r="F959">
        <v>0.56310000000000004</v>
      </c>
      <c r="G959" s="3">
        <f t="shared" si="84"/>
        <v>3.2284908480907308</v>
      </c>
      <c r="H959" s="150">
        <f t="shared" si="85"/>
        <v>0.27500000000000002</v>
      </c>
      <c r="J959" s="2">
        <f t="shared" si="87"/>
        <v>5.660280891372947E-3</v>
      </c>
      <c r="K959">
        <v>24857.5</v>
      </c>
      <c r="L959">
        <v>24143</v>
      </c>
      <c r="N959">
        <v>0.86</v>
      </c>
      <c r="O959">
        <v>3.58</v>
      </c>
      <c r="P959">
        <v>2.9950000000000001</v>
      </c>
      <c r="Q959">
        <f t="shared" si="88"/>
        <v>0.58499999999999996</v>
      </c>
      <c r="R959">
        <f t="shared" si="89"/>
        <v>0.27500000000000002</v>
      </c>
    </row>
    <row r="960" spans="1:18">
      <c r="A960" s="1">
        <v>41880</v>
      </c>
      <c r="B960">
        <v>2.98</v>
      </c>
      <c r="C960">
        <v>587.48</v>
      </c>
      <c r="D960">
        <v>0.18099999999999999</v>
      </c>
      <c r="E960" s="150">
        <f t="shared" si="86"/>
        <v>3.2719514190132477E-2</v>
      </c>
      <c r="F960">
        <v>0.56559999999999999</v>
      </c>
      <c r="G960" s="3">
        <f t="shared" si="84"/>
        <v>3.1288239612944415</v>
      </c>
      <c r="H960" s="150">
        <f t="shared" si="85"/>
        <v>0.25</v>
      </c>
      <c r="J960" s="2">
        <f t="shared" si="87"/>
        <v>-1.0228708995608736E-2</v>
      </c>
      <c r="K960">
        <v>24837.5</v>
      </c>
      <c r="L960">
        <v>24145</v>
      </c>
      <c r="N960">
        <v>0.79</v>
      </c>
      <c r="O960">
        <v>3.52</v>
      </c>
      <c r="P960">
        <v>2.98</v>
      </c>
      <c r="Q960">
        <f t="shared" si="88"/>
        <v>0.54</v>
      </c>
      <c r="R960">
        <f t="shared" si="89"/>
        <v>0.25</v>
      </c>
    </row>
    <row r="961" spans="1:18">
      <c r="A961" s="1">
        <v>41883</v>
      </c>
      <c r="B961">
        <v>2.9249999999999998</v>
      </c>
      <c r="C961">
        <v>591.38</v>
      </c>
      <c r="D961">
        <v>0.18</v>
      </c>
      <c r="E961" s="150">
        <f t="shared" si="86"/>
        <v>3.2457106428571449E-2</v>
      </c>
      <c r="F961">
        <v>0.56459999999999999</v>
      </c>
      <c r="G961" s="3">
        <f t="shared" si="84"/>
        <v>3.1311478804696704</v>
      </c>
      <c r="H961" s="150">
        <f t="shared" si="85"/>
        <v>0.125</v>
      </c>
      <c r="J961" s="2">
        <f t="shared" si="87"/>
        <v>6.6165859020283569E-3</v>
      </c>
      <c r="K961">
        <v>24837.5</v>
      </c>
      <c r="L961">
        <v>24144.5</v>
      </c>
      <c r="N961">
        <v>0.79</v>
      </c>
      <c r="O961">
        <v>3.59</v>
      </c>
      <c r="P961">
        <v>2.9249999999999998</v>
      </c>
      <c r="Q961">
        <f t="shared" si="88"/>
        <v>0.66500000000000004</v>
      </c>
      <c r="R961">
        <f t="shared" si="89"/>
        <v>0.125</v>
      </c>
    </row>
    <row r="962" spans="1:18">
      <c r="A962" s="1">
        <v>41884</v>
      </c>
      <c r="B962">
        <v>2.95</v>
      </c>
      <c r="C962">
        <v>589.20000000000005</v>
      </c>
      <c r="D962">
        <v>0.1875</v>
      </c>
      <c r="E962" s="150">
        <f t="shared" si="86"/>
        <v>3.3091644237588688E-2</v>
      </c>
      <c r="F962">
        <v>0.56210000000000004</v>
      </c>
      <c r="G962" s="3">
        <f t="shared" si="84"/>
        <v>3.1849052057764964</v>
      </c>
      <c r="H962" s="150">
        <f t="shared" si="85"/>
        <v>0.17000000000000015</v>
      </c>
      <c r="J962" s="2">
        <f t="shared" si="87"/>
        <v>-3.6931041992146665E-3</v>
      </c>
      <c r="K962">
        <v>24853</v>
      </c>
      <c r="L962">
        <v>24148</v>
      </c>
      <c r="N962">
        <v>0.74</v>
      </c>
      <c r="O962">
        <v>3.52</v>
      </c>
      <c r="P962">
        <v>2.95</v>
      </c>
      <c r="Q962">
        <f t="shared" si="88"/>
        <v>0.56999999999999984</v>
      </c>
      <c r="R962">
        <f t="shared" si="89"/>
        <v>0.17000000000000015</v>
      </c>
    </row>
    <row r="963" spans="1:18">
      <c r="A963" s="1">
        <v>41885</v>
      </c>
      <c r="B963">
        <v>3</v>
      </c>
      <c r="C963">
        <v>588.6</v>
      </c>
      <c r="D963">
        <v>0.1865</v>
      </c>
      <c r="E963" s="150">
        <f t="shared" si="86"/>
        <v>3.2862362039408892E-2</v>
      </c>
      <c r="F963">
        <v>0.56559999999999999</v>
      </c>
      <c r="G963" s="3">
        <f t="shared" si="84"/>
        <v>3.2098849094749182</v>
      </c>
      <c r="H963" s="150">
        <f t="shared" si="85"/>
        <v>0.18000000000000005</v>
      </c>
      <c r="J963" s="2">
        <f t="shared" si="87"/>
        <v>-1.0188487891028767E-3</v>
      </c>
      <c r="K963">
        <v>24857.5</v>
      </c>
      <c r="L963">
        <v>24147</v>
      </c>
      <c r="N963">
        <v>0.66</v>
      </c>
      <c r="O963">
        <v>3.48</v>
      </c>
      <c r="P963">
        <v>3</v>
      </c>
      <c r="Q963">
        <f t="shared" si="88"/>
        <v>0.48</v>
      </c>
      <c r="R963">
        <f t="shared" si="89"/>
        <v>0.18000000000000005</v>
      </c>
    </row>
    <row r="964" spans="1:18">
      <c r="A964" s="1">
        <v>41886</v>
      </c>
      <c r="B964">
        <v>3</v>
      </c>
      <c r="C964">
        <v>593.19000000000005</v>
      </c>
      <c r="D964">
        <v>0.19500000000000001</v>
      </c>
      <c r="E964" s="150">
        <f t="shared" si="86"/>
        <v>3.3492603376891458E-2</v>
      </c>
      <c r="F964">
        <v>0.56410000000000005</v>
      </c>
      <c r="G964" s="3">
        <f t="shared" si="84"/>
        <v>3.2842923185808606</v>
      </c>
      <c r="H964" s="150">
        <f t="shared" si="85"/>
        <v>0.23000000000000009</v>
      </c>
      <c r="J964" s="2">
        <f t="shared" si="87"/>
        <v>7.7679166014755011E-3</v>
      </c>
      <c r="K964">
        <v>24875</v>
      </c>
      <c r="L964">
        <v>24148</v>
      </c>
      <c r="N964">
        <v>0.63</v>
      </c>
      <c r="O964">
        <v>3.4</v>
      </c>
      <c r="P964">
        <v>3</v>
      </c>
      <c r="Q964">
        <f t="shared" si="88"/>
        <v>0.39999999999999991</v>
      </c>
      <c r="R964">
        <f t="shared" si="89"/>
        <v>0.23000000000000009</v>
      </c>
    </row>
    <row r="965" spans="1:18">
      <c r="A965" s="1">
        <v>41887</v>
      </c>
      <c r="B965">
        <v>3.0449999999999999</v>
      </c>
      <c r="C965">
        <v>586.4</v>
      </c>
      <c r="D965">
        <v>0.184</v>
      </c>
      <c r="E965" s="150">
        <f t="shared" si="86"/>
        <v>3.2150056058252462E-2</v>
      </c>
      <c r="F965">
        <v>0.56910000000000005</v>
      </c>
      <c r="G965" s="3">
        <f t="shared" si="84"/>
        <v>3.2570518636194201</v>
      </c>
      <c r="H965" s="150">
        <f t="shared" si="85"/>
        <v>0.26499999999999979</v>
      </c>
      <c r="J965" s="2">
        <f t="shared" si="87"/>
        <v>-1.1512601828406292E-2</v>
      </c>
      <c r="K965">
        <v>24870</v>
      </c>
      <c r="L965">
        <v>24149</v>
      </c>
      <c r="N965">
        <v>0.63</v>
      </c>
      <c r="O965">
        <v>3.41</v>
      </c>
      <c r="P965">
        <v>3.0449999999999999</v>
      </c>
      <c r="Q965">
        <f t="shared" si="88"/>
        <v>0.36500000000000021</v>
      </c>
      <c r="R965">
        <f t="shared" si="89"/>
        <v>0.26499999999999979</v>
      </c>
    </row>
    <row r="966" spans="1:18">
      <c r="A966" s="1">
        <v>41890</v>
      </c>
      <c r="B966">
        <v>3.105</v>
      </c>
      <c r="C966">
        <v>586.79999999999995</v>
      </c>
      <c r="D966">
        <v>0.19950000000000001</v>
      </c>
      <c r="E966" s="150">
        <f t="shared" si="86"/>
        <v>4.688803220224725E-2</v>
      </c>
      <c r="F966">
        <v>0.56259999999999999</v>
      </c>
      <c r="G966" s="3">
        <f t="shared" ref="G966:G1029" si="90">+(K966/L966-1)*36000/330</f>
        <v>2.3937600860677755</v>
      </c>
      <c r="H966" s="150">
        <f t="shared" ref="H966:H1029" si="91">+R966</f>
        <v>0.21499999999999997</v>
      </c>
      <c r="J966" s="2">
        <f t="shared" si="87"/>
        <v>6.8189569638482249E-4</v>
      </c>
      <c r="K966">
        <v>24870</v>
      </c>
      <c r="L966">
        <v>24336</v>
      </c>
      <c r="N966">
        <v>0.63</v>
      </c>
      <c r="O966">
        <v>3.52</v>
      </c>
      <c r="P966">
        <v>3.105</v>
      </c>
      <c r="Q966">
        <f t="shared" si="88"/>
        <v>0.41500000000000004</v>
      </c>
      <c r="R966">
        <f t="shared" si="89"/>
        <v>0.21499999999999997</v>
      </c>
    </row>
    <row r="967" spans="1:18">
      <c r="A967" s="1">
        <v>41891</v>
      </c>
      <c r="B967">
        <v>3.1</v>
      </c>
      <c r="C967">
        <v>591.35</v>
      </c>
      <c r="D967">
        <v>0.20699999999999999</v>
      </c>
      <c r="E967" s="150">
        <f t="shared" ref="E967:E1030" si="92">+D967*F967/G967</f>
        <v>4.1617195102317373E-2</v>
      </c>
      <c r="F967">
        <v>0.57369999999999999</v>
      </c>
      <c r="G967" s="3">
        <f t="shared" si="90"/>
        <v>2.8535296458118897</v>
      </c>
      <c r="H967" s="150">
        <f t="shared" si="91"/>
        <v>5.0000000000000266E-2</v>
      </c>
      <c r="J967" s="2">
        <f t="shared" ref="J967:J1030" si="93">+LN(C967/C966)</f>
        <v>7.7240124282994399E-3</v>
      </c>
      <c r="K967">
        <v>24970</v>
      </c>
      <c r="L967">
        <v>24333.5</v>
      </c>
      <c r="N967">
        <v>0.5</v>
      </c>
      <c r="O967">
        <v>3.55</v>
      </c>
      <c r="P967">
        <v>3.1</v>
      </c>
      <c r="Q967">
        <f t="shared" ref="Q967:Q1030" si="94">+O967-P967</f>
        <v>0.44999999999999973</v>
      </c>
      <c r="R967">
        <f t="shared" ref="R967:R1030" si="95">+N967-Q967</f>
        <v>5.0000000000000266E-2</v>
      </c>
    </row>
    <row r="968" spans="1:18">
      <c r="A968" s="1">
        <v>41892</v>
      </c>
      <c r="B968">
        <v>3.085</v>
      </c>
      <c r="C968">
        <v>590.58000000000004</v>
      </c>
      <c r="D968">
        <v>0.21149999999999999</v>
      </c>
      <c r="E968" s="150">
        <f t="shared" si="92"/>
        <v>4.3620616664808945E-2</v>
      </c>
      <c r="F968">
        <v>0.58069999999999999</v>
      </c>
      <c r="G968" s="3">
        <f t="shared" si="90"/>
        <v>2.8155963714076471</v>
      </c>
      <c r="H968" s="150">
        <f t="shared" si="91"/>
        <v>2.4999999999999911E-2</v>
      </c>
      <c r="J968" s="2">
        <f t="shared" si="93"/>
        <v>-1.3029538279508604E-3</v>
      </c>
      <c r="K968">
        <v>24960</v>
      </c>
      <c r="L968">
        <v>24332</v>
      </c>
      <c r="N968">
        <v>0.5</v>
      </c>
      <c r="O968">
        <v>3.56</v>
      </c>
      <c r="P968">
        <v>3.085</v>
      </c>
      <c r="Q968">
        <f t="shared" si="94"/>
        <v>0.47500000000000009</v>
      </c>
      <c r="R968">
        <f t="shared" si="95"/>
        <v>2.4999999999999911E-2</v>
      </c>
    </row>
    <row r="969" spans="1:18">
      <c r="A969" s="1">
        <v>41893</v>
      </c>
      <c r="B969">
        <v>3.0649999999999999</v>
      </c>
      <c r="C969">
        <v>589.41</v>
      </c>
      <c r="D969">
        <v>0.21249999999999999</v>
      </c>
      <c r="E969" s="150">
        <f t="shared" si="92"/>
        <v>4.3725770777205346E-2</v>
      </c>
      <c r="F969">
        <v>0.58220000000000005</v>
      </c>
      <c r="G969" s="3">
        <f t="shared" si="90"/>
        <v>2.8293955212447646</v>
      </c>
      <c r="H969" s="150">
        <f t="shared" si="91"/>
        <v>-2.4999999999999911E-2</v>
      </c>
      <c r="J969" s="2">
        <f t="shared" si="93"/>
        <v>-1.9830683029934278E-3</v>
      </c>
      <c r="K969">
        <v>24960</v>
      </c>
      <c r="L969">
        <v>24329</v>
      </c>
      <c r="N969">
        <v>0.48</v>
      </c>
      <c r="O969">
        <v>3.57</v>
      </c>
      <c r="P969">
        <v>3.0649999999999999</v>
      </c>
      <c r="Q969">
        <f t="shared" si="94"/>
        <v>0.50499999999999989</v>
      </c>
      <c r="R969">
        <f t="shared" si="95"/>
        <v>-2.4999999999999911E-2</v>
      </c>
    </row>
    <row r="970" spans="1:18">
      <c r="A970" s="1">
        <v>41894</v>
      </c>
      <c r="B970">
        <v>3.14</v>
      </c>
      <c r="C970">
        <v>592.33000000000004</v>
      </c>
      <c r="D970">
        <v>0.21299999999999999</v>
      </c>
      <c r="E970" s="150">
        <f t="shared" si="92"/>
        <v>4.5173275630170463E-2</v>
      </c>
      <c r="F970">
        <v>0.58620000000000005</v>
      </c>
      <c r="G970" s="3">
        <f t="shared" si="90"/>
        <v>2.7640368837146654</v>
      </c>
      <c r="H970" s="150">
        <f t="shared" si="91"/>
        <v>-9.9999999999997313E-3</v>
      </c>
      <c r="J970" s="2">
        <f t="shared" si="93"/>
        <v>4.941875442511243E-3</v>
      </c>
      <c r="K970">
        <v>24948.5</v>
      </c>
      <c r="L970">
        <v>24332</v>
      </c>
      <c r="N970">
        <v>0.44</v>
      </c>
      <c r="O970">
        <v>3.59</v>
      </c>
      <c r="P970">
        <v>3.14</v>
      </c>
      <c r="Q970">
        <f t="shared" si="94"/>
        <v>0.44999999999999973</v>
      </c>
      <c r="R970">
        <f t="shared" si="95"/>
        <v>-9.9999999999997313E-3</v>
      </c>
    </row>
    <row r="971" spans="1:18">
      <c r="A971" s="1">
        <v>41897</v>
      </c>
      <c r="B971">
        <v>3.125</v>
      </c>
      <c r="C971">
        <v>596.23</v>
      </c>
      <c r="D971">
        <v>0.20200000000000001</v>
      </c>
      <c r="E971" s="150">
        <f t="shared" si="92"/>
        <v>4.1748834031695714E-2</v>
      </c>
      <c r="F971">
        <v>0.5847</v>
      </c>
      <c r="G971" s="3">
        <f t="shared" si="90"/>
        <v>2.8290466725449468</v>
      </c>
      <c r="H971" s="150">
        <f t="shared" si="91"/>
        <v>1.4999999999999902E-2</v>
      </c>
      <c r="J971" s="2">
        <f t="shared" si="93"/>
        <v>6.5625866543406117E-3</v>
      </c>
      <c r="K971">
        <v>24963</v>
      </c>
      <c r="L971">
        <v>24332</v>
      </c>
      <c r="N971">
        <v>0.47</v>
      </c>
      <c r="O971">
        <v>3.58</v>
      </c>
      <c r="P971">
        <v>3.125</v>
      </c>
      <c r="Q971">
        <f t="shared" si="94"/>
        <v>0.45500000000000007</v>
      </c>
      <c r="R971">
        <f t="shared" si="95"/>
        <v>1.4999999999999902E-2</v>
      </c>
    </row>
    <row r="972" spans="1:18">
      <c r="A972" s="1">
        <v>41898</v>
      </c>
      <c r="B972">
        <v>3.15</v>
      </c>
      <c r="C972">
        <v>591.28</v>
      </c>
      <c r="D972">
        <v>0.20200000000000001</v>
      </c>
      <c r="E972" s="150">
        <f t="shared" si="92"/>
        <v>4.1698314380725611E-2</v>
      </c>
      <c r="F972">
        <v>0.5827</v>
      </c>
      <c r="G972" s="3">
        <f t="shared" si="90"/>
        <v>2.8227855669486601</v>
      </c>
      <c r="H972" s="150">
        <f t="shared" si="91"/>
        <v>2.0000000000000018E-2</v>
      </c>
      <c r="J972" s="2">
        <f t="shared" si="93"/>
        <v>-8.336820186402312E-3</v>
      </c>
      <c r="K972">
        <v>24957.5</v>
      </c>
      <c r="L972">
        <v>24328</v>
      </c>
      <c r="N972">
        <v>0.5</v>
      </c>
      <c r="O972">
        <v>3.63</v>
      </c>
      <c r="P972">
        <v>3.15</v>
      </c>
      <c r="Q972">
        <f t="shared" si="94"/>
        <v>0.48</v>
      </c>
      <c r="R972">
        <f t="shared" si="95"/>
        <v>2.0000000000000018E-2</v>
      </c>
    </row>
    <row r="973" spans="1:18">
      <c r="A973" s="1">
        <v>41899</v>
      </c>
      <c r="B973">
        <v>3.1749999999999998</v>
      </c>
      <c r="C973">
        <v>596.9</v>
      </c>
      <c r="D973">
        <v>0.21199999999999999</v>
      </c>
      <c r="E973" s="150">
        <f t="shared" si="92"/>
        <v>4.4049685484678976E-2</v>
      </c>
      <c r="F973">
        <v>0.5827</v>
      </c>
      <c r="G973" s="3">
        <f t="shared" si="90"/>
        <v>2.8043877871265641</v>
      </c>
      <c r="H973" s="150">
        <f t="shared" si="91"/>
        <v>4.4999999999999929E-2</v>
      </c>
      <c r="J973" s="2">
        <f t="shared" si="93"/>
        <v>9.4599166979729369E-3</v>
      </c>
      <c r="K973">
        <v>24957.5</v>
      </c>
      <c r="L973">
        <v>24332</v>
      </c>
      <c r="N973">
        <v>0.5</v>
      </c>
      <c r="O973">
        <v>3.63</v>
      </c>
      <c r="P973">
        <v>3.1749999999999998</v>
      </c>
      <c r="Q973">
        <f t="shared" si="94"/>
        <v>0.45500000000000007</v>
      </c>
      <c r="R973">
        <f t="shared" si="95"/>
        <v>4.4999999999999929E-2</v>
      </c>
    </row>
    <row r="974" spans="1:18">
      <c r="A974" s="1">
        <v>41900</v>
      </c>
      <c r="B974">
        <v>3.1749999999999998</v>
      </c>
      <c r="C974">
        <v>597.20000000000005</v>
      </c>
      <c r="D974">
        <v>0.21199999999999999</v>
      </c>
      <c r="E974" s="150">
        <f t="shared" si="92"/>
        <v>4.4238675039701622E-2</v>
      </c>
      <c r="F974">
        <v>0.58520000000000005</v>
      </c>
      <c r="G974" s="3">
        <f t="shared" si="90"/>
        <v>2.8043877871265641</v>
      </c>
      <c r="H974" s="150">
        <f t="shared" si="91"/>
        <v>4.4999999999999929E-2</v>
      </c>
      <c r="J974" s="2">
        <f t="shared" si="93"/>
        <v>5.0247049043120029E-4</v>
      </c>
      <c r="K974">
        <v>24957.5</v>
      </c>
      <c r="L974">
        <v>24332</v>
      </c>
      <c r="N974">
        <v>0.5</v>
      </c>
      <c r="O974">
        <v>3.63</v>
      </c>
      <c r="P974">
        <v>3.1749999999999998</v>
      </c>
      <c r="Q974">
        <f t="shared" si="94"/>
        <v>0.45500000000000007</v>
      </c>
      <c r="R974">
        <f t="shared" si="95"/>
        <v>4.4999999999999929E-2</v>
      </c>
    </row>
    <row r="975" spans="1:18">
      <c r="A975" s="1">
        <v>41901</v>
      </c>
      <c r="B975">
        <v>3.1749999999999998</v>
      </c>
      <c r="C975">
        <v>596.20000000000005</v>
      </c>
      <c r="D975">
        <v>0.20949999999999999</v>
      </c>
      <c r="E975" s="150">
        <f t="shared" si="92"/>
        <v>4.3679640370103967E-2</v>
      </c>
      <c r="F975">
        <v>0.5847</v>
      </c>
      <c r="G975" s="3">
        <f t="shared" si="90"/>
        <v>2.8043877871265641</v>
      </c>
      <c r="H975" s="150">
        <f t="shared" si="91"/>
        <v>4.4999999999999929E-2</v>
      </c>
      <c r="J975" s="2">
        <f t="shared" si="93"/>
        <v>-1.6758844210642326E-3</v>
      </c>
      <c r="K975">
        <v>24957.5</v>
      </c>
      <c r="L975">
        <v>24332</v>
      </c>
      <c r="N975">
        <v>0.5</v>
      </c>
      <c r="O975">
        <v>3.63</v>
      </c>
      <c r="P975">
        <v>3.1749999999999998</v>
      </c>
      <c r="Q975">
        <f t="shared" si="94"/>
        <v>0.45500000000000007</v>
      </c>
      <c r="R975">
        <f t="shared" si="95"/>
        <v>4.4999999999999929E-2</v>
      </c>
    </row>
    <row r="976" spans="1:18">
      <c r="A976" s="1">
        <v>41904</v>
      </c>
      <c r="B976">
        <v>3.21</v>
      </c>
      <c r="C976">
        <v>601.03</v>
      </c>
      <c r="D976">
        <v>0.20200000000000001</v>
      </c>
      <c r="E976" s="150">
        <f t="shared" si="92"/>
        <v>4.2204329422302844E-2</v>
      </c>
      <c r="F976">
        <v>0.58169999999999999</v>
      </c>
      <c r="G976" s="3">
        <f t="shared" si="90"/>
        <v>2.7841551236187971</v>
      </c>
      <c r="H976" s="150">
        <f t="shared" si="91"/>
        <v>9.000000000000008E-2</v>
      </c>
      <c r="J976" s="2">
        <f t="shared" si="93"/>
        <v>8.0686688507584751E-3</v>
      </c>
      <c r="K976">
        <v>24953.5</v>
      </c>
      <c r="L976">
        <v>24332.5</v>
      </c>
      <c r="N976">
        <v>0.51</v>
      </c>
      <c r="O976">
        <v>3.63</v>
      </c>
      <c r="P976">
        <v>3.21</v>
      </c>
      <c r="Q976">
        <f t="shared" si="94"/>
        <v>0.41999999999999993</v>
      </c>
      <c r="R976">
        <f t="shared" si="95"/>
        <v>9.000000000000008E-2</v>
      </c>
    </row>
    <row r="977" spans="1:18">
      <c r="A977" s="1">
        <v>41905</v>
      </c>
      <c r="B977">
        <v>3.19</v>
      </c>
      <c r="C977">
        <v>599.70000000000005</v>
      </c>
      <c r="D977">
        <v>0.20300000000000001</v>
      </c>
      <c r="E977" s="150">
        <f t="shared" si="92"/>
        <v>4.212376336373333E-2</v>
      </c>
      <c r="F977">
        <v>0.58120000000000005</v>
      </c>
      <c r="G977" s="3">
        <f t="shared" si="90"/>
        <v>2.8008798497234606</v>
      </c>
      <c r="H977" s="150">
        <f t="shared" si="91"/>
        <v>6.999999999999984E-2</v>
      </c>
      <c r="J977" s="2">
        <f t="shared" si="93"/>
        <v>-2.2153199202655832E-3</v>
      </c>
      <c r="K977">
        <v>24968</v>
      </c>
      <c r="L977">
        <v>24343</v>
      </c>
      <c r="N977">
        <v>0.5</v>
      </c>
      <c r="O977">
        <v>3.62</v>
      </c>
      <c r="P977">
        <v>3.19</v>
      </c>
      <c r="Q977">
        <f t="shared" si="94"/>
        <v>0.43000000000000016</v>
      </c>
      <c r="R977">
        <f t="shared" si="95"/>
        <v>6.999999999999984E-2</v>
      </c>
    </row>
    <row r="978" spans="1:18">
      <c r="A978" s="1">
        <v>41906</v>
      </c>
      <c r="B978">
        <v>3.19</v>
      </c>
      <c r="C978">
        <v>598.32000000000005</v>
      </c>
      <c r="D978">
        <v>0.20799999999999999</v>
      </c>
      <c r="E978" s="150">
        <f t="shared" si="92"/>
        <v>4.3532631846484267E-2</v>
      </c>
      <c r="F978">
        <v>0.5827</v>
      </c>
      <c r="G978" s="3">
        <f t="shared" si="90"/>
        <v>2.7841551236187971</v>
      </c>
      <c r="H978" s="150">
        <f t="shared" si="91"/>
        <v>7.0000000000000062E-2</v>
      </c>
      <c r="J978" s="2">
        <f t="shared" si="93"/>
        <v>-2.3038022910519735E-3</v>
      </c>
      <c r="K978">
        <v>24953.5</v>
      </c>
      <c r="L978">
        <v>24332.5</v>
      </c>
      <c r="N978">
        <v>0.51</v>
      </c>
      <c r="O978">
        <v>3.63</v>
      </c>
      <c r="P978">
        <v>3.19</v>
      </c>
      <c r="Q978">
        <f t="shared" si="94"/>
        <v>0.43999999999999995</v>
      </c>
      <c r="R978">
        <f t="shared" si="95"/>
        <v>7.0000000000000062E-2</v>
      </c>
    </row>
    <row r="979" spans="1:18">
      <c r="A979" s="1">
        <v>41907</v>
      </c>
      <c r="B979">
        <v>3.19</v>
      </c>
      <c r="C979">
        <v>598.35</v>
      </c>
      <c r="D979">
        <v>0.193</v>
      </c>
      <c r="E979" s="150">
        <f t="shared" si="92"/>
        <v>3.9489078814960506E-2</v>
      </c>
      <c r="F979">
        <v>0.58220000000000005</v>
      </c>
      <c r="G979" s="3">
        <f t="shared" si="90"/>
        <v>2.8454601467540561</v>
      </c>
      <c r="H979" s="150">
        <f t="shared" si="91"/>
        <v>6.0000000000000053E-2</v>
      </c>
      <c r="J979" s="2">
        <f t="shared" si="93"/>
        <v>5.0139136113090853E-5</v>
      </c>
      <c r="K979">
        <v>24980</v>
      </c>
      <c r="L979">
        <v>24345</v>
      </c>
      <c r="N979">
        <v>0.5</v>
      </c>
      <c r="O979">
        <v>3.63</v>
      </c>
      <c r="P979">
        <v>3.19</v>
      </c>
      <c r="Q979">
        <f t="shared" si="94"/>
        <v>0.43999999999999995</v>
      </c>
      <c r="R979">
        <f t="shared" si="95"/>
        <v>6.0000000000000053E-2</v>
      </c>
    </row>
    <row r="980" spans="1:18">
      <c r="A980" s="1">
        <v>41908</v>
      </c>
      <c r="B980">
        <v>3.1850000000000001</v>
      </c>
      <c r="C980">
        <v>598.6</v>
      </c>
      <c r="D980">
        <v>0.20100000000000001</v>
      </c>
      <c r="E980" s="150">
        <f t="shared" si="92"/>
        <v>4.1115614797699304E-2</v>
      </c>
      <c r="F980">
        <v>0.57769999999999999</v>
      </c>
      <c r="G980" s="3">
        <f t="shared" si="90"/>
        <v>2.8241752086484082</v>
      </c>
      <c r="H980" s="150">
        <f t="shared" si="91"/>
        <v>7.5000000000000178E-2</v>
      </c>
      <c r="J980" s="2">
        <f t="shared" si="93"/>
        <v>4.1772839907328865E-4</v>
      </c>
      <c r="K980">
        <v>24975.25</v>
      </c>
      <c r="L980">
        <v>24345</v>
      </c>
      <c r="N980">
        <v>0.52</v>
      </c>
      <c r="O980">
        <v>3.63</v>
      </c>
      <c r="P980">
        <v>3.1850000000000001</v>
      </c>
      <c r="Q980">
        <f t="shared" si="94"/>
        <v>0.44499999999999984</v>
      </c>
      <c r="R980">
        <f t="shared" si="95"/>
        <v>7.5000000000000178E-2</v>
      </c>
    </row>
    <row r="981" spans="1:18">
      <c r="A981" s="1">
        <v>41911</v>
      </c>
      <c r="B981">
        <v>3.165</v>
      </c>
      <c r="C981">
        <v>602.22</v>
      </c>
      <c r="D981">
        <v>0.20549999999999999</v>
      </c>
      <c r="E981" s="150">
        <f t="shared" si="92"/>
        <v>4.2748898327711018E-2</v>
      </c>
      <c r="F981">
        <v>0.58020000000000005</v>
      </c>
      <c r="G981" s="3">
        <f t="shared" si="90"/>
        <v>2.7891034544558333</v>
      </c>
      <c r="H981" s="150">
        <f t="shared" si="91"/>
        <v>4.5000000000000151E-2</v>
      </c>
      <c r="J981" s="2">
        <f t="shared" si="93"/>
        <v>6.0292316351654432E-3</v>
      </c>
      <c r="K981">
        <v>24970.5</v>
      </c>
      <c r="L981">
        <v>24348</v>
      </c>
      <c r="N981">
        <v>0.51</v>
      </c>
      <c r="O981">
        <v>3.63</v>
      </c>
      <c r="P981">
        <v>3.165</v>
      </c>
      <c r="Q981">
        <f t="shared" si="94"/>
        <v>0.46499999999999986</v>
      </c>
      <c r="R981">
        <f t="shared" si="95"/>
        <v>4.5000000000000151E-2</v>
      </c>
    </row>
    <row r="982" spans="1:18">
      <c r="A982" s="1">
        <v>41912</v>
      </c>
      <c r="B982">
        <v>3.1549999999999998</v>
      </c>
      <c r="C982">
        <v>598.30999999999995</v>
      </c>
      <c r="D982">
        <v>0.2</v>
      </c>
      <c r="E982" s="150">
        <f t="shared" si="92"/>
        <v>4.1287650306421515E-2</v>
      </c>
      <c r="F982">
        <v>0.5786</v>
      </c>
      <c r="G982" s="3">
        <f t="shared" si="90"/>
        <v>2.8027751432006762</v>
      </c>
      <c r="H982" s="150">
        <f t="shared" si="91"/>
        <v>4.4999999999999929E-2</v>
      </c>
      <c r="J982" s="2">
        <f t="shared" si="93"/>
        <v>-6.5138127743903608E-3</v>
      </c>
      <c r="K982">
        <v>24971.5</v>
      </c>
      <c r="L982">
        <v>24346</v>
      </c>
      <c r="N982">
        <v>0.52</v>
      </c>
      <c r="O982">
        <v>3.63</v>
      </c>
      <c r="P982">
        <v>3.1549999999999998</v>
      </c>
      <c r="Q982">
        <f t="shared" si="94"/>
        <v>0.47500000000000009</v>
      </c>
      <c r="R982">
        <f t="shared" si="95"/>
        <v>4.4999999999999929E-2</v>
      </c>
    </row>
    <row r="983" spans="1:18">
      <c r="A983" s="1">
        <v>41913</v>
      </c>
      <c r="B983">
        <v>3.16</v>
      </c>
      <c r="C983">
        <v>597.66999999999996</v>
      </c>
      <c r="D983">
        <v>0.183</v>
      </c>
      <c r="E983" s="150">
        <f t="shared" si="92"/>
        <v>3.7831548224538984E-2</v>
      </c>
      <c r="F983">
        <v>0.5776</v>
      </c>
      <c r="G983" s="3">
        <f t="shared" si="90"/>
        <v>2.7939855744904047</v>
      </c>
      <c r="H983" s="150">
        <f t="shared" si="91"/>
        <v>6.0000000000000275E-2</v>
      </c>
      <c r="J983" s="2">
        <f t="shared" si="93"/>
        <v>-1.0702521130622371E-3</v>
      </c>
      <c r="K983">
        <v>24968</v>
      </c>
      <c r="L983">
        <v>24344.5</v>
      </c>
      <c r="N983">
        <v>0.53</v>
      </c>
      <c r="O983">
        <v>3.63</v>
      </c>
      <c r="P983">
        <v>3.16</v>
      </c>
      <c r="Q983">
        <f t="shared" si="94"/>
        <v>0.46999999999999975</v>
      </c>
      <c r="R983">
        <f t="shared" si="95"/>
        <v>6.0000000000000275E-2</v>
      </c>
    </row>
    <row r="984" spans="1:18">
      <c r="A984" s="1">
        <v>41914</v>
      </c>
      <c r="B984">
        <v>3.1549999999999998</v>
      </c>
      <c r="C984">
        <v>597.11</v>
      </c>
      <c r="D984">
        <v>0.19</v>
      </c>
      <c r="E984" s="150">
        <f t="shared" si="92"/>
        <v>3.9814772045454555E-2</v>
      </c>
      <c r="F984">
        <v>0.56810000000000005</v>
      </c>
      <c r="G984" s="3">
        <f t="shared" si="90"/>
        <v>2.7110289587184222</v>
      </c>
      <c r="H984" s="150">
        <f t="shared" si="91"/>
        <v>5.4999999999999938E-2</v>
      </c>
      <c r="J984" s="2">
        <f t="shared" si="93"/>
        <v>-9.3741114013929901E-4</v>
      </c>
      <c r="K984">
        <v>24950</v>
      </c>
      <c r="L984">
        <v>24345</v>
      </c>
      <c r="N984">
        <v>0.53</v>
      </c>
      <c r="O984">
        <v>3.63</v>
      </c>
      <c r="P984">
        <v>3.1549999999999998</v>
      </c>
      <c r="Q984">
        <f t="shared" si="94"/>
        <v>0.47500000000000009</v>
      </c>
      <c r="R984">
        <f t="shared" si="95"/>
        <v>5.4999999999999938E-2</v>
      </c>
    </row>
    <row r="985" spans="1:18">
      <c r="A985" s="1">
        <v>41915</v>
      </c>
      <c r="B985">
        <v>3.1549999999999998</v>
      </c>
      <c r="C985">
        <v>597.65</v>
      </c>
      <c r="D985">
        <v>0.20100000000000001</v>
      </c>
      <c r="E985" s="150">
        <f t="shared" si="92"/>
        <v>4.2473059836938422E-2</v>
      </c>
      <c r="F985">
        <v>0.56910000000000005</v>
      </c>
      <c r="G985" s="3">
        <f t="shared" si="90"/>
        <v>2.6932154273593656</v>
      </c>
      <c r="H985" s="150">
        <f t="shared" si="91"/>
        <v>3.4999999999999698E-2</v>
      </c>
      <c r="J985" s="2">
        <f t="shared" si="93"/>
        <v>9.0394729781788222E-4</v>
      </c>
      <c r="K985">
        <v>24945</v>
      </c>
      <c r="L985">
        <v>24344</v>
      </c>
      <c r="N985">
        <v>0.52</v>
      </c>
      <c r="O985">
        <v>3.64</v>
      </c>
      <c r="P985">
        <v>3.1549999999999998</v>
      </c>
      <c r="Q985">
        <f t="shared" si="94"/>
        <v>0.48500000000000032</v>
      </c>
      <c r="R985">
        <f t="shared" si="95"/>
        <v>3.4999999999999698E-2</v>
      </c>
    </row>
    <row r="986" spans="1:18">
      <c r="A986" s="1">
        <v>41918</v>
      </c>
      <c r="B986">
        <v>3.1349999999999998</v>
      </c>
      <c r="C986">
        <v>598.44000000000005</v>
      </c>
      <c r="D986">
        <v>0.191</v>
      </c>
      <c r="E986" s="150">
        <f t="shared" si="92"/>
        <v>4.1806905264150929E-2</v>
      </c>
      <c r="F986">
        <v>0.57179999999999997</v>
      </c>
      <c r="G986" s="3">
        <f t="shared" si="90"/>
        <v>2.6123387825515496</v>
      </c>
      <c r="H986" s="150">
        <f t="shared" si="91"/>
        <v>4.9999999999996714E-3</v>
      </c>
      <c r="J986" s="2">
        <f t="shared" si="93"/>
        <v>1.3209710220415827E-3</v>
      </c>
      <c r="K986">
        <v>24929</v>
      </c>
      <c r="L986">
        <v>24346</v>
      </c>
      <c r="N986">
        <v>0.51</v>
      </c>
      <c r="O986">
        <v>3.64</v>
      </c>
      <c r="P986">
        <v>3.1349999999999998</v>
      </c>
      <c r="Q986">
        <f t="shared" si="94"/>
        <v>0.50500000000000034</v>
      </c>
      <c r="R986">
        <f t="shared" si="95"/>
        <v>4.9999999999996714E-3</v>
      </c>
    </row>
    <row r="987" spans="1:18">
      <c r="A987" s="1">
        <v>41919</v>
      </c>
      <c r="B987">
        <v>3.125</v>
      </c>
      <c r="C987">
        <v>595.78</v>
      </c>
      <c r="D987">
        <v>0.185</v>
      </c>
      <c r="E987" s="150">
        <f t="shared" si="92"/>
        <v>4.0124044240362929E-2</v>
      </c>
      <c r="F987">
        <v>0.57130000000000003</v>
      </c>
      <c r="G987" s="3">
        <f t="shared" si="90"/>
        <v>2.6340938955919171</v>
      </c>
      <c r="H987" s="150">
        <f t="shared" si="91"/>
        <v>4.9999999999998934E-3</v>
      </c>
      <c r="J987" s="2">
        <f t="shared" si="93"/>
        <v>-4.4547979417920184E-3</v>
      </c>
      <c r="K987">
        <v>24940</v>
      </c>
      <c r="L987">
        <v>24352</v>
      </c>
      <c r="N987">
        <v>0.52</v>
      </c>
      <c r="O987">
        <v>3.64</v>
      </c>
      <c r="P987">
        <v>3.125</v>
      </c>
      <c r="Q987">
        <f t="shared" si="94"/>
        <v>0.51500000000000012</v>
      </c>
      <c r="R987">
        <f t="shared" si="95"/>
        <v>4.9999999999998934E-3</v>
      </c>
    </row>
    <row r="988" spans="1:18">
      <c r="A988" s="1">
        <v>41920</v>
      </c>
      <c r="B988">
        <v>3.125</v>
      </c>
      <c r="C988">
        <v>595.99</v>
      </c>
      <c r="D988">
        <v>0.161</v>
      </c>
      <c r="E988" s="150">
        <f t="shared" si="92"/>
        <v>4.2932697096435886E-2</v>
      </c>
      <c r="F988">
        <v>0.56730000000000003</v>
      </c>
      <c r="G988" s="3">
        <f t="shared" si="90"/>
        <v>2.1274065264253412</v>
      </c>
      <c r="H988" s="150">
        <f t="shared" si="91"/>
        <v>-4.5000000000000151E-2</v>
      </c>
      <c r="J988" s="2">
        <f t="shared" si="93"/>
        <v>3.5241699685933703E-4</v>
      </c>
      <c r="K988">
        <v>24937</v>
      </c>
      <c r="L988">
        <v>24460</v>
      </c>
      <c r="N988">
        <v>0.47</v>
      </c>
      <c r="O988">
        <v>3.64</v>
      </c>
      <c r="P988">
        <v>3.125</v>
      </c>
      <c r="Q988">
        <f t="shared" si="94"/>
        <v>0.51500000000000012</v>
      </c>
      <c r="R988">
        <f t="shared" si="95"/>
        <v>-4.5000000000000151E-2</v>
      </c>
    </row>
    <row r="989" spans="1:18">
      <c r="A989" s="1">
        <v>41921</v>
      </c>
      <c r="B989">
        <v>3.11</v>
      </c>
      <c r="C989">
        <v>592.99</v>
      </c>
      <c r="D989">
        <v>0.16250000000000001</v>
      </c>
      <c r="E989" s="150">
        <f t="shared" si="92"/>
        <v>3.546092793175791E-2</v>
      </c>
      <c r="F989">
        <v>0.55054999999999998</v>
      </c>
      <c r="G989" s="3">
        <f t="shared" si="90"/>
        <v>2.5228999977712925</v>
      </c>
      <c r="H989" s="150">
        <f t="shared" si="91"/>
        <v>-9.0000000000000302E-2</v>
      </c>
      <c r="J989" s="2">
        <f t="shared" si="93"/>
        <v>-5.0463529519702791E-3</v>
      </c>
      <c r="K989">
        <v>25040</v>
      </c>
      <c r="L989">
        <v>24474</v>
      </c>
      <c r="N989">
        <v>0.5</v>
      </c>
      <c r="O989">
        <v>3.7</v>
      </c>
      <c r="P989">
        <v>3.11</v>
      </c>
      <c r="Q989">
        <f t="shared" si="94"/>
        <v>0.5900000000000003</v>
      </c>
      <c r="R989">
        <f t="shared" si="95"/>
        <v>-9.0000000000000302E-2</v>
      </c>
    </row>
    <row r="990" spans="1:18">
      <c r="A990" s="1">
        <v>41922</v>
      </c>
      <c r="B990">
        <v>3.07</v>
      </c>
      <c r="C990">
        <v>592.15</v>
      </c>
      <c r="D990">
        <v>0.157</v>
      </c>
      <c r="E990" s="150">
        <f t="shared" si="92"/>
        <v>3.3556556003951139E-2</v>
      </c>
      <c r="F990">
        <v>0.55254999999999999</v>
      </c>
      <c r="G990" s="3">
        <f t="shared" si="90"/>
        <v>2.5851982542483061</v>
      </c>
      <c r="H990" s="150">
        <f t="shared" si="91"/>
        <v>-0.10000000000000031</v>
      </c>
      <c r="J990" s="2">
        <f t="shared" si="93"/>
        <v>-1.4175542816245673E-3</v>
      </c>
      <c r="K990">
        <v>25055</v>
      </c>
      <c r="L990">
        <v>24475</v>
      </c>
      <c r="N990">
        <v>0.53</v>
      </c>
      <c r="O990">
        <v>3.7</v>
      </c>
      <c r="P990">
        <v>3.07</v>
      </c>
      <c r="Q990">
        <f t="shared" si="94"/>
        <v>0.63000000000000034</v>
      </c>
      <c r="R990">
        <f t="shared" si="95"/>
        <v>-0.10000000000000031</v>
      </c>
    </row>
    <row r="991" spans="1:18">
      <c r="A991" s="1">
        <v>41925</v>
      </c>
      <c r="B991">
        <v>3.03</v>
      </c>
      <c r="C991">
        <v>588.75</v>
      </c>
      <c r="D991">
        <v>0.14499999999999999</v>
      </c>
      <c r="E991" s="150">
        <f t="shared" si="92"/>
        <v>3.1671384279359546E-2</v>
      </c>
      <c r="F991">
        <v>0.54730000000000001</v>
      </c>
      <c r="G991" s="3">
        <f t="shared" si="90"/>
        <v>2.5056846047527661</v>
      </c>
      <c r="H991" s="150">
        <f t="shared" si="91"/>
        <v>-0.12</v>
      </c>
      <c r="J991" s="2">
        <f t="shared" si="93"/>
        <v>-5.758335836876469E-3</v>
      </c>
      <c r="K991">
        <v>25030</v>
      </c>
      <c r="L991">
        <v>24468</v>
      </c>
      <c r="N991">
        <v>0.65</v>
      </c>
      <c r="O991">
        <v>3.8</v>
      </c>
      <c r="P991">
        <v>3.03</v>
      </c>
      <c r="Q991">
        <f t="shared" si="94"/>
        <v>0.77</v>
      </c>
      <c r="R991">
        <f t="shared" si="95"/>
        <v>-0.12</v>
      </c>
    </row>
    <row r="992" spans="1:18">
      <c r="A992" s="1">
        <v>41926</v>
      </c>
      <c r="B992">
        <v>3.01</v>
      </c>
      <c r="C992">
        <v>588.02</v>
      </c>
      <c r="D992">
        <v>0.14499999999999999</v>
      </c>
      <c r="E992" s="150">
        <f t="shared" si="92"/>
        <v>3.2946571547897235E-2</v>
      </c>
      <c r="F992">
        <v>0.54205000000000003</v>
      </c>
      <c r="G992" s="3">
        <f t="shared" si="90"/>
        <v>2.3855972353826402</v>
      </c>
      <c r="H992" s="150">
        <f t="shared" si="91"/>
        <v>-1.0000000000000009E-2</v>
      </c>
      <c r="J992" s="2">
        <f t="shared" si="93"/>
        <v>-1.2406844050079724E-3</v>
      </c>
      <c r="K992">
        <v>25000</v>
      </c>
      <c r="L992">
        <v>24465</v>
      </c>
      <c r="N992">
        <v>0.74</v>
      </c>
      <c r="O992">
        <v>3.76</v>
      </c>
      <c r="P992">
        <v>3.01</v>
      </c>
      <c r="Q992">
        <f t="shared" si="94"/>
        <v>0.75</v>
      </c>
      <c r="R992">
        <f t="shared" si="95"/>
        <v>-1.0000000000000009E-2</v>
      </c>
    </row>
    <row r="993" spans="1:18">
      <c r="A993" s="1">
        <v>41927</v>
      </c>
      <c r="B993">
        <v>2.95</v>
      </c>
      <c r="C993">
        <v>587.67999999999995</v>
      </c>
      <c r="D993">
        <v>0.13700000000000001</v>
      </c>
      <c r="E993" s="150">
        <f t="shared" si="92"/>
        <v>3.2724115716242771E-2</v>
      </c>
      <c r="F993">
        <v>0.5444</v>
      </c>
      <c r="G993" s="3">
        <f t="shared" si="90"/>
        <v>2.279138744243606</v>
      </c>
      <c r="H993" s="150">
        <f t="shared" si="91"/>
        <v>7.0000000000000395E-2</v>
      </c>
      <c r="J993" s="2">
        <f t="shared" si="93"/>
        <v>-5.7837885426245596E-4</v>
      </c>
      <c r="K993">
        <v>24970</v>
      </c>
      <c r="L993">
        <v>24459</v>
      </c>
      <c r="N993">
        <v>0.88</v>
      </c>
      <c r="O993">
        <v>3.76</v>
      </c>
      <c r="P993">
        <v>2.95</v>
      </c>
      <c r="Q993">
        <f t="shared" si="94"/>
        <v>0.80999999999999961</v>
      </c>
      <c r="R993">
        <f t="shared" si="95"/>
        <v>7.0000000000000395E-2</v>
      </c>
    </row>
    <row r="994" spans="1:18">
      <c r="A994" s="1">
        <v>41928</v>
      </c>
      <c r="B994">
        <v>2.97</v>
      </c>
      <c r="C994">
        <v>590.6</v>
      </c>
      <c r="D994">
        <v>0.152</v>
      </c>
      <c r="E994" s="150">
        <f t="shared" si="92"/>
        <v>3.6764306405940562E-2</v>
      </c>
      <c r="F994">
        <v>0.54464999999999997</v>
      </c>
      <c r="G994" s="3">
        <f t="shared" si="90"/>
        <v>2.2518254277910947</v>
      </c>
      <c r="H994" s="150">
        <f t="shared" si="91"/>
        <v>0.30000000000000004</v>
      </c>
      <c r="J994" s="2">
        <f t="shared" si="93"/>
        <v>4.9563872384653079E-3</v>
      </c>
      <c r="K994">
        <v>24970</v>
      </c>
      <c r="L994">
        <v>24465</v>
      </c>
      <c r="N994">
        <v>1.03</v>
      </c>
      <c r="O994">
        <v>3.7</v>
      </c>
      <c r="P994">
        <v>2.97</v>
      </c>
      <c r="Q994">
        <f t="shared" si="94"/>
        <v>0.73</v>
      </c>
      <c r="R994">
        <f t="shared" si="95"/>
        <v>0.30000000000000004</v>
      </c>
    </row>
    <row r="995" spans="1:18">
      <c r="A995" s="1">
        <v>41929</v>
      </c>
      <c r="B995">
        <v>3.0350000000000001</v>
      </c>
      <c r="C995">
        <v>586.52</v>
      </c>
      <c r="D995">
        <v>0.151</v>
      </c>
      <c r="E995" s="150">
        <f t="shared" si="92"/>
        <v>3.5897386340600912E-2</v>
      </c>
      <c r="F995">
        <v>0.54690000000000005</v>
      </c>
      <c r="G995" s="3">
        <f t="shared" si="90"/>
        <v>2.3004989615803209</v>
      </c>
      <c r="H995" s="150">
        <f t="shared" si="91"/>
        <v>0.45500000000000007</v>
      </c>
      <c r="J995" s="2">
        <f t="shared" si="93"/>
        <v>-6.9322012009439384E-3</v>
      </c>
      <c r="K995">
        <v>24985</v>
      </c>
      <c r="L995">
        <v>24469</v>
      </c>
      <c r="N995">
        <v>1.1200000000000001</v>
      </c>
      <c r="O995">
        <v>3.7</v>
      </c>
      <c r="P995">
        <v>3.0350000000000001</v>
      </c>
      <c r="Q995">
        <f t="shared" si="94"/>
        <v>0.66500000000000004</v>
      </c>
      <c r="R995">
        <f t="shared" si="95"/>
        <v>0.45500000000000007</v>
      </c>
    </row>
    <row r="996" spans="1:18">
      <c r="A996" s="1">
        <v>41932</v>
      </c>
      <c r="B996">
        <v>3.04</v>
      </c>
      <c r="C996">
        <v>585.70000000000005</v>
      </c>
      <c r="D996">
        <v>0.13950000000000001</v>
      </c>
      <c r="E996" s="150">
        <f t="shared" si="92"/>
        <v>3.4311777870616102E-2</v>
      </c>
      <c r="F996">
        <v>0.54715000000000003</v>
      </c>
      <c r="G996" s="3">
        <f t="shared" si="90"/>
        <v>2.2245255051433879</v>
      </c>
      <c r="H996" s="150">
        <f t="shared" si="91"/>
        <v>0.50999999999999979</v>
      </c>
      <c r="J996" s="2">
        <f t="shared" si="93"/>
        <v>-1.3990550131417802E-3</v>
      </c>
      <c r="K996">
        <v>24970</v>
      </c>
      <c r="L996">
        <v>24471</v>
      </c>
      <c r="N996">
        <v>1.17</v>
      </c>
      <c r="O996">
        <v>3.7</v>
      </c>
      <c r="P996">
        <v>3.04</v>
      </c>
      <c r="Q996">
        <f t="shared" si="94"/>
        <v>0.66000000000000014</v>
      </c>
      <c r="R996">
        <f t="shared" si="95"/>
        <v>0.50999999999999979</v>
      </c>
    </row>
    <row r="997" spans="1:18">
      <c r="A997" s="1">
        <v>41933</v>
      </c>
      <c r="B997">
        <v>3.05</v>
      </c>
      <c r="C997">
        <v>582.85</v>
      </c>
      <c r="D997">
        <v>0.14699999999999999</v>
      </c>
      <c r="E997" s="150">
        <f t="shared" si="92"/>
        <v>3.7409316610849008E-2</v>
      </c>
      <c r="F997">
        <v>0.54115000000000002</v>
      </c>
      <c r="G997" s="3">
        <f t="shared" si="90"/>
        <v>2.1264502323715297</v>
      </c>
      <c r="H997" s="150">
        <f t="shared" si="91"/>
        <v>0.61999999999999966</v>
      </c>
      <c r="J997" s="2">
        <f t="shared" si="93"/>
        <v>-4.8778497298953161E-3</v>
      </c>
      <c r="K997">
        <v>24948</v>
      </c>
      <c r="L997">
        <v>24471</v>
      </c>
      <c r="N997">
        <v>1.27</v>
      </c>
      <c r="O997">
        <v>3.7</v>
      </c>
      <c r="P997">
        <v>3.05</v>
      </c>
      <c r="Q997">
        <f t="shared" si="94"/>
        <v>0.65000000000000036</v>
      </c>
      <c r="R997">
        <f t="shared" si="95"/>
        <v>0.61999999999999966</v>
      </c>
    </row>
    <row r="998" spans="1:18">
      <c r="A998" s="1">
        <v>41934</v>
      </c>
      <c r="B998">
        <v>3.05</v>
      </c>
      <c r="C998">
        <v>584.82000000000005</v>
      </c>
      <c r="D998">
        <v>0.14199999999999999</v>
      </c>
      <c r="E998" s="150">
        <f t="shared" si="92"/>
        <v>3.598142822083332E-2</v>
      </c>
      <c r="F998">
        <v>0.54210000000000003</v>
      </c>
      <c r="G998" s="3">
        <f t="shared" si="90"/>
        <v>2.1393870061953089</v>
      </c>
      <c r="H998" s="150">
        <f t="shared" si="91"/>
        <v>0.66999999999999971</v>
      </c>
      <c r="J998" s="2">
        <f t="shared" si="93"/>
        <v>3.3742442113322024E-3</v>
      </c>
      <c r="K998">
        <v>24956</v>
      </c>
      <c r="L998">
        <v>24476</v>
      </c>
      <c r="N998">
        <v>1.32</v>
      </c>
      <c r="O998">
        <v>3.7</v>
      </c>
      <c r="P998">
        <v>3.05</v>
      </c>
      <c r="Q998">
        <f t="shared" si="94"/>
        <v>0.65000000000000036</v>
      </c>
      <c r="R998">
        <f t="shared" si="95"/>
        <v>0.66999999999999971</v>
      </c>
    </row>
    <row r="999" spans="1:18">
      <c r="A999" s="1">
        <v>41935</v>
      </c>
      <c r="B999">
        <v>3.05</v>
      </c>
      <c r="C999">
        <v>584</v>
      </c>
      <c r="D999">
        <v>0.15</v>
      </c>
      <c r="E999" s="150">
        <f t="shared" si="92"/>
        <v>3.8039144594594496E-2</v>
      </c>
      <c r="F999">
        <v>0.54359999999999997</v>
      </c>
      <c r="G999" s="3">
        <f t="shared" si="90"/>
        <v>2.1435813257374647</v>
      </c>
      <c r="H999" s="150">
        <f t="shared" si="91"/>
        <v>0.74999999999999956</v>
      </c>
      <c r="J999" s="2">
        <f t="shared" si="93"/>
        <v>-1.4031247489466427E-3</v>
      </c>
      <c r="K999">
        <v>24960</v>
      </c>
      <c r="L999">
        <v>24479</v>
      </c>
      <c r="N999">
        <v>1.4</v>
      </c>
      <c r="O999">
        <v>3.7</v>
      </c>
      <c r="P999">
        <v>3.05</v>
      </c>
      <c r="Q999">
        <f t="shared" si="94"/>
        <v>0.65000000000000036</v>
      </c>
      <c r="R999">
        <f t="shared" si="95"/>
        <v>0.74999999999999956</v>
      </c>
    </row>
    <row r="1000" spans="1:18">
      <c r="A1000" s="1">
        <v>41936</v>
      </c>
      <c r="B1000">
        <v>3.0249999999999999</v>
      </c>
      <c r="C1000">
        <v>584.29999999999995</v>
      </c>
      <c r="D1000">
        <v>0.14249999999999999</v>
      </c>
      <c r="E1000" s="150">
        <f t="shared" si="92"/>
        <v>3.533281597568725E-2</v>
      </c>
      <c r="F1000">
        <v>0.54254999999999998</v>
      </c>
      <c r="G1000" s="3">
        <f t="shared" si="90"/>
        <v>2.188146426064649</v>
      </c>
      <c r="H1000" s="150">
        <f t="shared" si="91"/>
        <v>0.66499999999999981</v>
      </c>
      <c r="J1000" s="2">
        <f t="shared" si="93"/>
        <v>5.1356673216414173E-4</v>
      </c>
      <c r="K1000">
        <v>24970</v>
      </c>
      <c r="L1000">
        <v>24479</v>
      </c>
      <c r="N1000">
        <v>1.39</v>
      </c>
      <c r="O1000">
        <v>3.75</v>
      </c>
      <c r="P1000">
        <v>3.0249999999999999</v>
      </c>
      <c r="Q1000">
        <f t="shared" si="94"/>
        <v>0.72500000000000009</v>
      </c>
      <c r="R1000">
        <f t="shared" si="95"/>
        <v>0.66499999999999981</v>
      </c>
    </row>
    <row r="1001" spans="1:18">
      <c r="A1001" s="1">
        <v>41939</v>
      </c>
      <c r="B1001">
        <v>2.99</v>
      </c>
      <c r="C1001">
        <v>584.59</v>
      </c>
      <c r="D1001">
        <v>0.14399999999999999</v>
      </c>
      <c r="E1001" s="150">
        <f t="shared" si="92"/>
        <v>3.7740947275861844E-2</v>
      </c>
      <c r="F1001">
        <v>0.54179999999999995</v>
      </c>
      <c r="G1001" s="3">
        <f t="shared" si="90"/>
        <v>2.0672295114833825</v>
      </c>
      <c r="H1001" s="150">
        <f t="shared" si="91"/>
        <v>0.67000000000000015</v>
      </c>
      <c r="J1001" s="2">
        <f t="shared" si="93"/>
        <v>4.9619725714165886E-4</v>
      </c>
      <c r="K1001">
        <v>24950</v>
      </c>
      <c r="L1001">
        <v>24486</v>
      </c>
      <c r="N1001">
        <v>1.45</v>
      </c>
      <c r="O1001">
        <v>3.77</v>
      </c>
      <c r="P1001">
        <v>2.99</v>
      </c>
      <c r="Q1001">
        <f t="shared" si="94"/>
        <v>0.7799999999999998</v>
      </c>
      <c r="R1001">
        <f t="shared" si="95"/>
        <v>0.67000000000000015</v>
      </c>
    </row>
    <row r="1002" spans="1:18">
      <c r="A1002" s="1">
        <v>41940</v>
      </c>
      <c r="B1002">
        <v>3.01</v>
      </c>
      <c r="C1002">
        <v>578.94000000000005</v>
      </c>
      <c r="D1002">
        <v>0.14649999999999999</v>
      </c>
      <c r="E1002" s="150">
        <f t="shared" si="92"/>
        <v>3.6867237914294262E-2</v>
      </c>
      <c r="F1002">
        <v>0.54154999999999998</v>
      </c>
      <c r="G1002" s="3">
        <f t="shared" si="90"/>
        <v>2.151966881393065</v>
      </c>
      <c r="H1002" s="150">
        <f t="shared" si="91"/>
        <v>0.66999999999999971</v>
      </c>
      <c r="J1002" s="2">
        <f t="shared" si="93"/>
        <v>-9.7119015571854699E-3</v>
      </c>
      <c r="K1002">
        <v>24968</v>
      </c>
      <c r="L1002">
        <v>24485</v>
      </c>
      <c r="N1002">
        <v>1.43</v>
      </c>
      <c r="O1002">
        <v>3.77</v>
      </c>
      <c r="P1002">
        <v>3.01</v>
      </c>
      <c r="Q1002">
        <f t="shared" si="94"/>
        <v>0.76000000000000023</v>
      </c>
      <c r="R1002">
        <f t="shared" si="95"/>
        <v>0.66999999999999971</v>
      </c>
    </row>
    <row r="1003" spans="1:18">
      <c r="A1003" s="1">
        <v>41941</v>
      </c>
      <c r="B1003">
        <v>3</v>
      </c>
      <c r="C1003">
        <v>575.22</v>
      </c>
      <c r="D1003">
        <v>0.17</v>
      </c>
      <c r="E1003" s="150">
        <f t="shared" si="92"/>
        <v>4.2360581188524399E-2</v>
      </c>
      <c r="F1003">
        <v>0.54179999999999995</v>
      </c>
      <c r="G1003" s="3">
        <f t="shared" si="90"/>
        <v>2.1743327739080165</v>
      </c>
      <c r="H1003" s="150">
        <f t="shared" si="91"/>
        <v>0.72</v>
      </c>
      <c r="J1003" s="2">
        <f t="shared" si="93"/>
        <v>-6.4462689433873142E-3</v>
      </c>
      <c r="K1003">
        <v>24972</v>
      </c>
      <c r="L1003">
        <v>24484</v>
      </c>
      <c r="N1003">
        <v>1.49</v>
      </c>
      <c r="O1003">
        <v>3.77</v>
      </c>
      <c r="P1003">
        <v>3</v>
      </c>
      <c r="Q1003">
        <f t="shared" si="94"/>
        <v>0.77</v>
      </c>
      <c r="R1003">
        <f t="shared" si="95"/>
        <v>0.72</v>
      </c>
    </row>
    <row r="1004" spans="1:18">
      <c r="A1004" s="1">
        <v>41942</v>
      </c>
      <c r="B1004">
        <v>2.99</v>
      </c>
      <c r="C1004">
        <v>577.07000000000005</v>
      </c>
      <c r="D1004">
        <v>0.17050000000000001</v>
      </c>
      <c r="E1004" s="150">
        <f t="shared" si="92"/>
        <v>4.3060665005398249E-2</v>
      </c>
      <c r="F1004">
        <v>0.55579999999999996</v>
      </c>
      <c r="G1004" s="3">
        <f t="shared" si="90"/>
        <v>2.2007068397136931</v>
      </c>
      <c r="H1004" s="150">
        <f t="shared" si="91"/>
        <v>0.76000000000000045</v>
      </c>
      <c r="J1004" s="2">
        <f t="shared" si="93"/>
        <v>3.2109999905205063E-3</v>
      </c>
      <c r="K1004">
        <v>24982</v>
      </c>
      <c r="L1004">
        <v>24488</v>
      </c>
      <c r="N1004">
        <v>1.53</v>
      </c>
      <c r="O1004">
        <v>3.76</v>
      </c>
      <c r="P1004">
        <v>2.99</v>
      </c>
      <c r="Q1004">
        <f t="shared" si="94"/>
        <v>0.76999999999999957</v>
      </c>
      <c r="R1004">
        <f t="shared" si="95"/>
        <v>0.76000000000000045</v>
      </c>
    </row>
    <row r="1005" spans="1:18">
      <c r="A1005" s="1">
        <v>41943</v>
      </c>
      <c r="B1005">
        <v>2.99</v>
      </c>
      <c r="C1005">
        <v>578.05999999999995</v>
      </c>
      <c r="D1005">
        <v>0.17799999999999999</v>
      </c>
      <c r="E1005" s="150">
        <f t="shared" si="92"/>
        <v>4.4793062947368567E-2</v>
      </c>
      <c r="F1005">
        <v>0.55379999999999996</v>
      </c>
      <c r="G1005" s="3">
        <f t="shared" si="90"/>
        <v>2.2007068397136931</v>
      </c>
      <c r="H1005" s="150">
        <f t="shared" si="91"/>
        <v>0.76000000000000045</v>
      </c>
      <c r="J1005" s="2">
        <f t="shared" si="93"/>
        <v>1.7140932057766536E-3</v>
      </c>
      <c r="K1005">
        <v>24982</v>
      </c>
      <c r="L1005">
        <v>24488</v>
      </c>
      <c r="N1005">
        <v>1.53</v>
      </c>
      <c r="O1005">
        <v>3.76</v>
      </c>
      <c r="P1005">
        <v>2.99</v>
      </c>
      <c r="Q1005">
        <f t="shared" si="94"/>
        <v>0.76999999999999957</v>
      </c>
      <c r="R1005">
        <f t="shared" si="95"/>
        <v>0.76000000000000045</v>
      </c>
    </row>
    <row r="1006" spans="1:18">
      <c r="A1006" s="1">
        <v>41946</v>
      </c>
      <c r="B1006">
        <v>2.9950000000000001</v>
      </c>
      <c r="C1006">
        <v>582.59</v>
      </c>
      <c r="D1006">
        <v>0.184</v>
      </c>
      <c r="E1006" s="150">
        <f t="shared" si="92"/>
        <v>4.6374387525925848E-2</v>
      </c>
      <c r="F1006">
        <v>0.55579999999999996</v>
      </c>
      <c r="G1006" s="3">
        <f t="shared" si="90"/>
        <v>2.2052517662433164</v>
      </c>
      <c r="H1006" s="150">
        <f t="shared" si="91"/>
        <v>0.78500000000000036</v>
      </c>
      <c r="J1006" s="2">
        <f t="shared" si="93"/>
        <v>7.8060104294762145E-3</v>
      </c>
      <c r="K1006">
        <v>24982</v>
      </c>
      <c r="L1006">
        <v>24487</v>
      </c>
      <c r="N1006">
        <v>1.55</v>
      </c>
      <c r="O1006">
        <v>3.76</v>
      </c>
      <c r="P1006">
        <v>2.9950000000000001</v>
      </c>
      <c r="Q1006">
        <f t="shared" si="94"/>
        <v>0.76499999999999968</v>
      </c>
      <c r="R1006">
        <f t="shared" si="95"/>
        <v>0.78500000000000036</v>
      </c>
    </row>
    <row r="1007" spans="1:18">
      <c r="A1007" s="1">
        <v>41947</v>
      </c>
      <c r="B1007">
        <v>3</v>
      </c>
      <c r="C1007">
        <v>586.04</v>
      </c>
      <c r="D1007">
        <v>0.1835</v>
      </c>
      <c r="E1007" s="150">
        <f t="shared" si="92"/>
        <v>4.9603485008667465E-2</v>
      </c>
      <c r="F1007">
        <v>0.55579999999999996</v>
      </c>
      <c r="G1007" s="3">
        <f t="shared" si="90"/>
        <v>2.0560914214430475</v>
      </c>
      <c r="H1007" s="150">
        <f t="shared" si="91"/>
        <v>0.8</v>
      </c>
      <c r="J1007" s="2">
        <f t="shared" si="93"/>
        <v>5.9043666903787284E-3</v>
      </c>
      <c r="K1007">
        <v>24947.5</v>
      </c>
      <c r="L1007">
        <v>24486</v>
      </c>
      <c r="N1007">
        <v>1.55</v>
      </c>
      <c r="O1007">
        <v>3.75</v>
      </c>
      <c r="P1007">
        <v>3</v>
      </c>
      <c r="Q1007">
        <f t="shared" si="94"/>
        <v>0.75</v>
      </c>
      <c r="R1007">
        <f t="shared" si="95"/>
        <v>0.8</v>
      </c>
    </row>
    <row r="1008" spans="1:18">
      <c r="A1008" s="1">
        <v>41948</v>
      </c>
      <c r="B1008">
        <v>2.9950000000000001</v>
      </c>
      <c r="C1008">
        <v>589.46</v>
      </c>
      <c r="D1008">
        <v>0.19</v>
      </c>
      <c r="E1008" s="150">
        <f t="shared" si="92"/>
        <v>5.1957309113901028E-2</v>
      </c>
      <c r="F1008">
        <v>0.55779999999999996</v>
      </c>
      <c r="G1008" s="3">
        <f t="shared" si="90"/>
        <v>2.0397900085176817</v>
      </c>
      <c r="H1008" s="150">
        <f t="shared" si="91"/>
        <v>0.81500000000000017</v>
      </c>
      <c r="J1008" s="2">
        <f t="shared" si="93"/>
        <v>5.8188169284631927E-3</v>
      </c>
      <c r="K1008">
        <v>24952.5</v>
      </c>
      <c r="L1008">
        <v>24494.5</v>
      </c>
      <c r="N1008">
        <v>1.57</v>
      </c>
      <c r="O1008">
        <v>3.75</v>
      </c>
      <c r="P1008">
        <v>2.9950000000000001</v>
      </c>
      <c r="Q1008">
        <f t="shared" si="94"/>
        <v>0.75499999999999989</v>
      </c>
      <c r="R1008">
        <f t="shared" si="95"/>
        <v>0.81500000000000017</v>
      </c>
    </row>
    <row r="1009" spans="1:18">
      <c r="A1009" s="1">
        <v>41949</v>
      </c>
      <c r="B1009">
        <v>2.98</v>
      </c>
      <c r="C1009">
        <v>591.48</v>
      </c>
      <c r="D1009">
        <v>0.20200000000000001</v>
      </c>
      <c r="E1009" s="150">
        <f t="shared" si="92"/>
        <v>5.6984077465465272E-2</v>
      </c>
      <c r="F1009">
        <v>0.55779999999999996</v>
      </c>
      <c r="G1009" s="3">
        <f t="shared" si="90"/>
        <v>1.9773172614452892</v>
      </c>
      <c r="H1009" s="150">
        <f t="shared" si="91"/>
        <v>0.84000000000000008</v>
      </c>
      <c r="J1009" s="2">
        <f t="shared" si="93"/>
        <v>3.4210069437111677E-3</v>
      </c>
      <c r="K1009">
        <v>24940</v>
      </c>
      <c r="L1009">
        <v>24496</v>
      </c>
      <c r="N1009">
        <v>1.61</v>
      </c>
      <c r="O1009">
        <v>3.75</v>
      </c>
      <c r="P1009">
        <v>2.98</v>
      </c>
      <c r="Q1009">
        <f t="shared" si="94"/>
        <v>0.77</v>
      </c>
      <c r="R1009">
        <f t="shared" si="95"/>
        <v>0.84000000000000008</v>
      </c>
    </row>
    <row r="1010" spans="1:18">
      <c r="A1010" s="1">
        <v>41950</v>
      </c>
      <c r="B1010">
        <v>3.04</v>
      </c>
      <c r="C1010">
        <v>587.85</v>
      </c>
      <c r="D1010">
        <v>0.1875</v>
      </c>
      <c r="E1010" s="150">
        <f t="shared" si="92"/>
        <v>5.4646214616590853E-2</v>
      </c>
      <c r="F1010">
        <v>0.56630000000000003</v>
      </c>
      <c r="G1010" s="3">
        <f t="shared" si="90"/>
        <v>1.9430668847785637</v>
      </c>
      <c r="H1010" s="150">
        <f t="shared" si="91"/>
        <v>0.54</v>
      </c>
      <c r="J1010" s="2">
        <f t="shared" si="93"/>
        <v>-6.1560571915365171E-3</v>
      </c>
      <c r="K1010">
        <v>25057.5</v>
      </c>
      <c r="L1010">
        <v>24619</v>
      </c>
      <c r="N1010">
        <v>1.25</v>
      </c>
      <c r="O1010">
        <v>3.75</v>
      </c>
      <c r="P1010">
        <v>3.04</v>
      </c>
      <c r="Q1010">
        <f t="shared" si="94"/>
        <v>0.71</v>
      </c>
      <c r="R1010">
        <f t="shared" si="95"/>
        <v>0.54</v>
      </c>
    </row>
    <row r="1011" spans="1:18">
      <c r="A1011" s="1">
        <v>41953</v>
      </c>
      <c r="B1011">
        <v>3.0350000000000001</v>
      </c>
      <c r="C1011">
        <v>586.91</v>
      </c>
      <c r="D1011">
        <v>0.19900000000000001</v>
      </c>
      <c r="E1011" s="150">
        <f t="shared" si="92"/>
        <v>5.6396100759311604E-2</v>
      </c>
      <c r="F1011">
        <v>0.55630000000000002</v>
      </c>
      <c r="G1011" s="3">
        <f t="shared" si="90"/>
        <v>1.9629672709548387</v>
      </c>
      <c r="H1011" s="150">
        <f t="shared" si="91"/>
        <v>0.75499999999999989</v>
      </c>
      <c r="J1011" s="2">
        <f t="shared" si="93"/>
        <v>-1.6003272168195078E-3</v>
      </c>
      <c r="K1011">
        <v>25062.5</v>
      </c>
      <c r="L1011">
        <v>24619.5</v>
      </c>
      <c r="N1011">
        <v>1.46</v>
      </c>
      <c r="O1011">
        <v>3.74</v>
      </c>
      <c r="P1011">
        <v>3.0350000000000001</v>
      </c>
      <c r="Q1011">
        <f t="shared" si="94"/>
        <v>0.70500000000000007</v>
      </c>
      <c r="R1011">
        <f t="shared" si="95"/>
        <v>0.75499999999999989</v>
      </c>
    </row>
    <row r="1012" spans="1:18">
      <c r="A1012" s="1">
        <v>41954</v>
      </c>
      <c r="B1012">
        <v>3.0350000000000001</v>
      </c>
      <c r="C1012">
        <v>591.19000000000005</v>
      </c>
      <c r="D1012">
        <v>0.19700000000000001</v>
      </c>
      <c r="E1012" s="150">
        <f t="shared" si="92"/>
        <v>5.7953018114895873E-2</v>
      </c>
      <c r="F1012">
        <v>0.56430000000000002</v>
      </c>
      <c r="G1012" s="3">
        <f t="shared" si="90"/>
        <v>1.9182279649284792</v>
      </c>
      <c r="H1012" s="150">
        <f t="shared" si="91"/>
        <v>0.8250000000000004</v>
      </c>
      <c r="J1012" s="2">
        <f t="shared" si="93"/>
        <v>7.265968644343675E-3</v>
      </c>
      <c r="K1012">
        <v>25058</v>
      </c>
      <c r="L1012">
        <v>24625</v>
      </c>
      <c r="N1012">
        <v>1.55</v>
      </c>
      <c r="O1012">
        <v>3.76</v>
      </c>
      <c r="P1012">
        <v>3.0350000000000001</v>
      </c>
      <c r="Q1012">
        <f t="shared" si="94"/>
        <v>0.72499999999999964</v>
      </c>
      <c r="R1012">
        <f t="shared" si="95"/>
        <v>0.8250000000000004</v>
      </c>
    </row>
    <row r="1013" spans="1:18">
      <c r="A1013" s="1">
        <v>41955</v>
      </c>
      <c r="B1013">
        <v>3.03</v>
      </c>
      <c r="C1013">
        <v>593.83000000000004</v>
      </c>
      <c r="D1013">
        <v>0.20599999999999999</v>
      </c>
      <c r="E1013" s="150">
        <f t="shared" si="92"/>
        <v>6.2605542842481765E-2</v>
      </c>
      <c r="F1013">
        <v>0.56379999999999997</v>
      </c>
      <c r="G1013" s="3">
        <f t="shared" si="90"/>
        <v>1.8551520317014145</v>
      </c>
      <c r="H1013" s="150">
        <f t="shared" si="91"/>
        <v>0.8600000000000001</v>
      </c>
      <c r="J1013" s="2">
        <f t="shared" si="93"/>
        <v>4.4556283734888281E-3</v>
      </c>
      <c r="K1013">
        <v>25058</v>
      </c>
      <c r="L1013">
        <v>24639</v>
      </c>
      <c r="N1013">
        <v>1.59</v>
      </c>
      <c r="O1013">
        <v>3.76</v>
      </c>
      <c r="P1013">
        <v>3.03</v>
      </c>
      <c r="Q1013">
        <f t="shared" si="94"/>
        <v>0.73</v>
      </c>
      <c r="R1013">
        <f t="shared" si="95"/>
        <v>0.8600000000000001</v>
      </c>
    </row>
    <row r="1014" spans="1:18">
      <c r="A1014" s="1">
        <v>41956</v>
      </c>
      <c r="B1014">
        <v>3.0249999999999999</v>
      </c>
      <c r="C1014">
        <v>594.02</v>
      </c>
      <c r="D1014">
        <v>0.20200000000000001</v>
      </c>
      <c r="E1014" s="150">
        <f t="shared" si="92"/>
        <v>6.2560472768361297E-2</v>
      </c>
      <c r="F1014">
        <v>0.56630000000000003</v>
      </c>
      <c r="G1014" s="3">
        <f t="shared" si="90"/>
        <v>1.8285123966942234</v>
      </c>
      <c r="H1014" s="150">
        <f t="shared" si="91"/>
        <v>0.86499999999999999</v>
      </c>
      <c r="J1014" s="2">
        <f t="shared" si="93"/>
        <v>3.1990571472885568E-4</v>
      </c>
      <c r="K1014">
        <v>25053</v>
      </c>
      <c r="L1014">
        <v>24640</v>
      </c>
      <c r="N1014">
        <v>1.61</v>
      </c>
      <c r="O1014">
        <v>3.77</v>
      </c>
      <c r="P1014">
        <v>3.0249999999999999</v>
      </c>
      <c r="Q1014">
        <f t="shared" si="94"/>
        <v>0.74500000000000011</v>
      </c>
      <c r="R1014">
        <f t="shared" si="95"/>
        <v>0.86499999999999999</v>
      </c>
    </row>
    <row r="1015" spans="1:18">
      <c r="A1015" s="1">
        <v>41957</v>
      </c>
      <c r="B1015">
        <v>3.02</v>
      </c>
      <c r="C1015">
        <v>594.9</v>
      </c>
      <c r="D1015">
        <v>0.19950000000000001</v>
      </c>
      <c r="E1015" s="150">
        <f t="shared" si="92"/>
        <v>6.3161105470149387E-2</v>
      </c>
      <c r="F1015">
        <v>0.56330000000000002</v>
      </c>
      <c r="G1015" s="3">
        <f t="shared" si="90"/>
        <v>1.7792334248030415</v>
      </c>
      <c r="H1015" s="150">
        <f t="shared" si="91"/>
        <v>0.89999999999999991</v>
      </c>
      <c r="J1015" s="2">
        <f t="shared" si="93"/>
        <v>1.4803353643679214E-3</v>
      </c>
      <c r="K1015">
        <v>25050</v>
      </c>
      <c r="L1015">
        <v>24648</v>
      </c>
      <c r="N1015">
        <v>1.65</v>
      </c>
      <c r="O1015">
        <v>3.77</v>
      </c>
      <c r="P1015">
        <v>3.02</v>
      </c>
      <c r="Q1015">
        <f t="shared" si="94"/>
        <v>0.75</v>
      </c>
      <c r="R1015">
        <f t="shared" si="95"/>
        <v>0.89999999999999991</v>
      </c>
    </row>
    <row r="1016" spans="1:18">
      <c r="A1016" s="1">
        <v>41960</v>
      </c>
      <c r="B1016">
        <v>3.01</v>
      </c>
      <c r="C1016">
        <v>595.37</v>
      </c>
      <c r="D1016">
        <v>0.19650000000000001</v>
      </c>
      <c r="E1016" s="150">
        <f t="shared" si="92"/>
        <v>5.9180803369062132E-2</v>
      </c>
      <c r="F1016">
        <v>0.56105000000000005</v>
      </c>
      <c r="G1016" s="3">
        <f t="shared" si="90"/>
        <v>1.8628730724130951</v>
      </c>
      <c r="H1016" s="150">
        <f t="shared" si="91"/>
        <v>0.87999999999999967</v>
      </c>
      <c r="J1016" s="2">
        <f t="shared" si="93"/>
        <v>7.8973682345640146E-4</v>
      </c>
      <c r="K1016">
        <v>25075</v>
      </c>
      <c r="L1016">
        <v>24654</v>
      </c>
      <c r="N1016">
        <v>1.7</v>
      </c>
      <c r="O1016">
        <v>3.83</v>
      </c>
      <c r="P1016">
        <v>3.01</v>
      </c>
      <c r="Q1016">
        <f t="shared" si="94"/>
        <v>0.82000000000000028</v>
      </c>
      <c r="R1016">
        <f t="shared" si="95"/>
        <v>0.87999999999999967</v>
      </c>
    </row>
    <row r="1017" spans="1:18">
      <c r="A1017" s="1">
        <v>41961</v>
      </c>
      <c r="B1017">
        <v>3</v>
      </c>
      <c r="C1017">
        <v>598.20000000000005</v>
      </c>
      <c r="D1017">
        <v>0.19900000000000001</v>
      </c>
      <c r="E1017" s="150">
        <f t="shared" si="92"/>
        <v>6.0979249489029469E-2</v>
      </c>
      <c r="F1017">
        <v>0.56105000000000005</v>
      </c>
      <c r="G1017" s="3">
        <f t="shared" si="90"/>
        <v>1.8309334886138</v>
      </c>
      <c r="H1017" s="150">
        <f t="shared" si="91"/>
        <v>0.93000000000000016</v>
      </c>
      <c r="J1017" s="2">
        <f t="shared" si="93"/>
        <v>4.742085178531588E-3</v>
      </c>
      <c r="K1017">
        <v>25081</v>
      </c>
      <c r="L1017">
        <v>24667</v>
      </c>
      <c r="N1017">
        <v>1.73</v>
      </c>
      <c r="O1017">
        <v>3.8</v>
      </c>
      <c r="P1017">
        <v>3</v>
      </c>
      <c r="Q1017">
        <f t="shared" si="94"/>
        <v>0.79999999999999982</v>
      </c>
      <c r="R1017">
        <f t="shared" si="95"/>
        <v>0.93000000000000016</v>
      </c>
    </row>
    <row r="1018" spans="1:18">
      <c r="A1018" s="1">
        <v>41962</v>
      </c>
      <c r="B1018">
        <v>2.96</v>
      </c>
      <c r="C1018">
        <v>600.9</v>
      </c>
      <c r="D1018">
        <v>0.21099999999999999</v>
      </c>
      <c r="E1018" s="150">
        <f t="shared" si="92"/>
        <v>6.0651244282485917E-2</v>
      </c>
      <c r="F1018">
        <v>0.56279999999999997</v>
      </c>
      <c r="G1018" s="3">
        <f t="shared" si="90"/>
        <v>1.9579285042679877</v>
      </c>
      <c r="H1018" s="150">
        <f t="shared" si="91"/>
        <v>0.91000000000000014</v>
      </c>
      <c r="J1018" s="2">
        <f t="shared" si="93"/>
        <v>4.5033851440345034E-3</v>
      </c>
      <c r="K1018">
        <v>25097.5</v>
      </c>
      <c r="L1018">
        <v>24655</v>
      </c>
      <c r="N1018">
        <v>1.75</v>
      </c>
      <c r="O1018">
        <v>3.8</v>
      </c>
      <c r="P1018">
        <v>2.96</v>
      </c>
      <c r="Q1018">
        <f t="shared" si="94"/>
        <v>0.83999999999999986</v>
      </c>
      <c r="R1018">
        <f t="shared" si="95"/>
        <v>0.91000000000000014</v>
      </c>
    </row>
    <row r="1019" spans="1:18">
      <c r="A1019" s="1">
        <v>41963</v>
      </c>
      <c r="B1019">
        <v>2.9449999999999998</v>
      </c>
      <c r="C1019">
        <v>599.09</v>
      </c>
      <c r="D1019">
        <v>0.20399999999999999</v>
      </c>
      <c r="E1019" s="150">
        <f t="shared" si="92"/>
        <v>5.7869166256983025E-2</v>
      </c>
      <c r="F1019">
        <v>0.56179999999999997</v>
      </c>
      <c r="G1019" s="3">
        <f t="shared" si="90"/>
        <v>1.9804536234556591</v>
      </c>
      <c r="H1019" s="150">
        <f t="shared" si="91"/>
        <v>1.0049999999999999</v>
      </c>
      <c r="J1019" s="2">
        <f t="shared" si="93"/>
        <v>-3.0166940935339687E-3</v>
      </c>
      <c r="K1019">
        <v>25097.5</v>
      </c>
      <c r="L1019">
        <v>24650</v>
      </c>
      <c r="N1019">
        <v>1.87</v>
      </c>
      <c r="O1019">
        <v>3.81</v>
      </c>
      <c r="P1019">
        <v>2.9449999999999998</v>
      </c>
      <c r="Q1019">
        <f t="shared" si="94"/>
        <v>0.86500000000000021</v>
      </c>
      <c r="R1019">
        <f t="shared" si="95"/>
        <v>1.0049999999999999</v>
      </c>
    </row>
    <row r="1020" spans="1:18">
      <c r="A1020" s="1">
        <v>41964</v>
      </c>
      <c r="B1020">
        <v>2.93</v>
      </c>
      <c r="C1020">
        <v>594.53</v>
      </c>
      <c r="D1020">
        <v>0.20599999999999999</v>
      </c>
      <c r="E1020" s="150">
        <f t="shared" si="92"/>
        <v>5.8036197331491415E-2</v>
      </c>
      <c r="F1020">
        <v>0.56430000000000002</v>
      </c>
      <c r="G1020" s="3">
        <f t="shared" si="90"/>
        <v>2.0029878824766327</v>
      </c>
      <c r="H1020" s="150">
        <f t="shared" si="91"/>
        <v>0.94000000000000039</v>
      </c>
      <c r="J1020" s="2">
        <f t="shared" si="93"/>
        <v>-7.6406598151133685E-3</v>
      </c>
      <c r="K1020">
        <v>25097.5</v>
      </c>
      <c r="L1020">
        <v>24645</v>
      </c>
      <c r="N1020">
        <v>1.87</v>
      </c>
      <c r="O1020">
        <v>3.86</v>
      </c>
      <c r="P1020">
        <v>2.93</v>
      </c>
      <c r="Q1020">
        <f t="shared" si="94"/>
        <v>0.92999999999999972</v>
      </c>
      <c r="R1020">
        <f t="shared" si="95"/>
        <v>0.94000000000000039</v>
      </c>
    </row>
    <row r="1021" spans="1:18">
      <c r="A1021" s="1">
        <v>41967</v>
      </c>
      <c r="B1021">
        <v>2.9249999999999998</v>
      </c>
      <c r="C1021">
        <v>595.63</v>
      </c>
      <c r="D1021">
        <v>0.20699999999999999</v>
      </c>
      <c r="E1021" s="150">
        <f t="shared" si="92"/>
        <v>5.8317926444751089E-2</v>
      </c>
      <c r="F1021">
        <v>0.56430000000000002</v>
      </c>
      <c r="G1021" s="3">
        <f t="shared" si="90"/>
        <v>2.0029878824766327</v>
      </c>
      <c r="H1021" s="150">
        <f t="shared" si="91"/>
        <v>1.0749999999999997</v>
      </c>
      <c r="J1021" s="2">
        <f t="shared" si="93"/>
        <v>1.8484914855443875E-3</v>
      </c>
      <c r="K1021">
        <v>25097.5</v>
      </c>
      <c r="L1021">
        <v>24645</v>
      </c>
      <c r="N1021">
        <v>1.96</v>
      </c>
      <c r="O1021">
        <v>3.81</v>
      </c>
      <c r="P1021">
        <v>2.9249999999999998</v>
      </c>
      <c r="Q1021">
        <f t="shared" si="94"/>
        <v>0.88500000000000023</v>
      </c>
      <c r="R1021">
        <f t="shared" si="95"/>
        <v>1.0749999999999997</v>
      </c>
    </row>
    <row r="1022" spans="1:18">
      <c r="A1022" s="1">
        <v>41968</v>
      </c>
      <c r="B1022">
        <v>2.9049999999999998</v>
      </c>
      <c r="C1022">
        <v>598.87</v>
      </c>
      <c r="D1022">
        <v>0.20399999999999999</v>
      </c>
      <c r="E1022" s="150">
        <f t="shared" si="92"/>
        <v>5.7057299749999964E-2</v>
      </c>
      <c r="F1022">
        <v>0.56459999999999999</v>
      </c>
      <c r="G1022" s="3">
        <f t="shared" si="90"/>
        <v>2.0186444241956973</v>
      </c>
      <c r="H1022" s="150">
        <f t="shared" si="91"/>
        <v>1.0549999999999997</v>
      </c>
      <c r="J1022" s="2">
        <f t="shared" si="93"/>
        <v>5.4248772639686983E-3</v>
      </c>
      <c r="K1022">
        <v>25099</v>
      </c>
      <c r="L1022">
        <v>24643</v>
      </c>
      <c r="N1022">
        <v>1.96</v>
      </c>
      <c r="O1022">
        <v>3.81</v>
      </c>
      <c r="P1022">
        <v>2.9049999999999998</v>
      </c>
      <c r="Q1022">
        <f t="shared" si="94"/>
        <v>0.90500000000000025</v>
      </c>
      <c r="R1022">
        <f t="shared" si="95"/>
        <v>1.0549999999999997</v>
      </c>
    </row>
    <row r="1023" spans="1:18">
      <c r="A1023" s="1">
        <v>41969</v>
      </c>
      <c r="B1023">
        <v>2.875</v>
      </c>
      <c r="C1023">
        <v>599.08000000000004</v>
      </c>
      <c r="D1023">
        <v>0.20549999999999999</v>
      </c>
      <c r="E1023" s="150">
        <f t="shared" si="92"/>
        <v>5.7727697996695734E-2</v>
      </c>
      <c r="F1023">
        <v>0.56459999999999999</v>
      </c>
      <c r="G1023" s="3">
        <f t="shared" si="90"/>
        <v>2.0098722801425608</v>
      </c>
      <c r="H1023" s="150">
        <f t="shared" si="91"/>
        <v>0.99500000000000011</v>
      </c>
      <c r="J1023" s="2">
        <f t="shared" si="93"/>
        <v>3.5059894344695628E-4</v>
      </c>
      <c r="K1023">
        <v>25096</v>
      </c>
      <c r="L1023">
        <v>24642</v>
      </c>
      <c r="N1023">
        <v>1.98</v>
      </c>
      <c r="O1023">
        <v>3.86</v>
      </c>
      <c r="P1023">
        <v>2.875</v>
      </c>
      <c r="Q1023">
        <f t="shared" si="94"/>
        <v>0.98499999999999988</v>
      </c>
      <c r="R1023">
        <f t="shared" si="95"/>
        <v>0.99500000000000011</v>
      </c>
    </row>
    <row r="1024" spans="1:18">
      <c r="A1024" s="1">
        <v>41970</v>
      </c>
      <c r="B1024">
        <v>2.8250000000000002</v>
      </c>
      <c r="C1024">
        <v>601.04</v>
      </c>
      <c r="D1024">
        <v>0.20100000000000001</v>
      </c>
      <c r="E1024" s="150">
        <f t="shared" si="92"/>
        <v>5.9862021704439286E-2</v>
      </c>
      <c r="F1024">
        <v>0.56459999999999999</v>
      </c>
      <c r="G1024" s="3">
        <f t="shared" si="90"/>
        <v>1.8957695842668831</v>
      </c>
      <c r="H1024" s="150">
        <f t="shared" si="91"/>
        <v>0.99500000000000011</v>
      </c>
      <c r="J1024" s="2">
        <f t="shared" si="93"/>
        <v>3.2663429367101996E-3</v>
      </c>
      <c r="K1024">
        <v>25057</v>
      </c>
      <c r="L1024">
        <v>24629</v>
      </c>
      <c r="N1024">
        <v>2.0299999999999998</v>
      </c>
      <c r="O1024">
        <v>3.86</v>
      </c>
      <c r="P1024">
        <v>2.8250000000000002</v>
      </c>
      <c r="Q1024">
        <f t="shared" si="94"/>
        <v>1.0349999999999997</v>
      </c>
      <c r="R1024">
        <f t="shared" si="95"/>
        <v>0.99500000000000011</v>
      </c>
    </row>
    <row r="1025" spans="1:18">
      <c r="A1025" s="1">
        <v>41971</v>
      </c>
      <c r="B1025">
        <v>2.8050000000000002</v>
      </c>
      <c r="C1025">
        <v>608.25</v>
      </c>
      <c r="D1025">
        <v>0.2</v>
      </c>
      <c r="E1025" s="150">
        <f t="shared" si="92"/>
        <v>6.3836780475594684E-2</v>
      </c>
      <c r="F1025">
        <v>0.56459999999999999</v>
      </c>
      <c r="G1025" s="3">
        <f t="shared" si="90"/>
        <v>1.7688861994406224</v>
      </c>
      <c r="H1025" s="150">
        <f t="shared" si="91"/>
        <v>1.0650000000000004</v>
      </c>
      <c r="J1025" s="2">
        <f t="shared" si="93"/>
        <v>1.1924493602726851E-2</v>
      </c>
      <c r="K1025">
        <v>25037.5</v>
      </c>
      <c r="L1025">
        <v>24638</v>
      </c>
      <c r="N1025">
        <v>2.12</v>
      </c>
      <c r="O1025">
        <v>3.86</v>
      </c>
      <c r="P1025">
        <v>2.8050000000000002</v>
      </c>
      <c r="Q1025">
        <f t="shared" si="94"/>
        <v>1.0549999999999997</v>
      </c>
      <c r="R1025">
        <f t="shared" si="95"/>
        <v>1.0650000000000004</v>
      </c>
    </row>
    <row r="1026" spans="1:18">
      <c r="A1026" s="1">
        <v>41974</v>
      </c>
      <c r="B1026">
        <v>2.7850000000000001</v>
      </c>
      <c r="C1026">
        <v>613.74</v>
      </c>
      <c r="D1026">
        <v>0.20300000000000001</v>
      </c>
      <c r="E1026" s="150">
        <f t="shared" si="92"/>
        <v>6.6671663981900192E-2</v>
      </c>
      <c r="F1026">
        <v>0.56259999999999999</v>
      </c>
      <c r="G1026" s="3">
        <f t="shared" si="90"/>
        <v>1.7129885948400025</v>
      </c>
      <c r="H1026" s="150">
        <f t="shared" si="91"/>
        <v>1.1050000000000004</v>
      </c>
      <c r="J1026" s="2">
        <f t="shared" si="93"/>
        <v>8.9854040333390891E-3</v>
      </c>
      <c r="K1026">
        <v>25016.75</v>
      </c>
      <c r="L1026">
        <v>24630</v>
      </c>
      <c r="N1026">
        <v>2.1800000000000002</v>
      </c>
      <c r="O1026">
        <v>3.86</v>
      </c>
      <c r="P1026">
        <v>2.7850000000000001</v>
      </c>
      <c r="Q1026">
        <f t="shared" si="94"/>
        <v>1.0749999999999997</v>
      </c>
      <c r="R1026">
        <f t="shared" si="95"/>
        <v>1.1050000000000004</v>
      </c>
    </row>
    <row r="1027" spans="1:18">
      <c r="A1027" s="1">
        <v>41975</v>
      </c>
      <c r="B1027">
        <v>2.835</v>
      </c>
      <c r="C1027">
        <v>614</v>
      </c>
      <c r="D1027">
        <v>0.219</v>
      </c>
      <c r="E1027" s="150">
        <f t="shared" si="92"/>
        <v>7.2748571270833381E-2</v>
      </c>
      <c r="F1027">
        <v>0.56479999999999997</v>
      </c>
      <c r="G1027" s="3">
        <f t="shared" si="90"/>
        <v>1.7002560715524417</v>
      </c>
      <c r="H1027" s="150">
        <f t="shared" si="91"/>
        <v>1.3650000000000002</v>
      </c>
      <c r="J1027" s="2">
        <f t="shared" si="93"/>
        <v>4.2354245017132568E-4</v>
      </c>
      <c r="K1027">
        <v>25022</v>
      </c>
      <c r="L1027">
        <v>24638</v>
      </c>
      <c r="N1027">
        <v>2.39</v>
      </c>
      <c r="O1027">
        <v>3.86</v>
      </c>
      <c r="P1027">
        <v>2.835</v>
      </c>
      <c r="Q1027">
        <f t="shared" si="94"/>
        <v>1.0249999999999999</v>
      </c>
      <c r="R1027">
        <f t="shared" si="95"/>
        <v>1.3650000000000002</v>
      </c>
    </row>
    <row r="1028" spans="1:18">
      <c r="A1028" s="1">
        <v>41976</v>
      </c>
      <c r="B1028">
        <v>2.88</v>
      </c>
      <c r="C1028">
        <v>610.29999999999995</v>
      </c>
      <c r="D1028">
        <v>0.22900000000000001</v>
      </c>
      <c r="E1028" s="150">
        <f t="shared" si="92"/>
        <v>7.6811194610677147E-2</v>
      </c>
      <c r="F1028">
        <v>0.57030000000000003</v>
      </c>
      <c r="G1028" s="3">
        <f t="shared" si="90"/>
        <v>1.7002560715524417</v>
      </c>
      <c r="H1028" s="150">
        <f t="shared" si="91"/>
        <v>1.4</v>
      </c>
      <c r="J1028" s="2">
        <f t="shared" si="93"/>
        <v>-6.0442885966932184E-3</v>
      </c>
      <c r="K1028">
        <v>25022</v>
      </c>
      <c r="L1028">
        <v>24638</v>
      </c>
      <c r="N1028">
        <v>2.38</v>
      </c>
      <c r="O1028">
        <v>3.86</v>
      </c>
      <c r="P1028">
        <v>2.88</v>
      </c>
      <c r="Q1028">
        <f t="shared" si="94"/>
        <v>0.98</v>
      </c>
      <c r="R1028">
        <f t="shared" si="95"/>
        <v>1.4</v>
      </c>
    </row>
    <row r="1029" spans="1:18">
      <c r="A1029" s="1">
        <v>41977</v>
      </c>
      <c r="B1029">
        <v>2.89</v>
      </c>
      <c r="C1029">
        <v>608.52</v>
      </c>
      <c r="D1029">
        <v>0.222</v>
      </c>
      <c r="E1029" s="150">
        <f t="shared" si="92"/>
        <v>7.4979297139141921E-2</v>
      </c>
      <c r="F1029">
        <v>0.57499999999999996</v>
      </c>
      <c r="G1029" s="3">
        <f t="shared" si="90"/>
        <v>1.7024699466456059</v>
      </c>
      <c r="H1029" s="150">
        <f t="shared" si="91"/>
        <v>1.3900000000000001</v>
      </c>
      <c r="J1029" s="2">
        <f t="shared" si="93"/>
        <v>-2.9208599555212256E-3</v>
      </c>
      <c r="K1029">
        <v>25022.5</v>
      </c>
      <c r="L1029">
        <v>24638</v>
      </c>
      <c r="N1029">
        <v>2.37</v>
      </c>
      <c r="O1029">
        <v>3.87</v>
      </c>
      <c r="P1029">
        <v>2.89</v>
      </c>
      <c r="Q1029">
        <f t="shared" si="94"/>
        <v>0.98</v>
      </c>
      <c r="R1029">
        <f t="shared" si="95"/>
        <v>1.3900000000000001</v>
      </c>
    </row>
    <row r="1030" spans="1:18">
      <c r="A1030" s="1">
        <v>41978</v>
      </c>
      <c r="B1030">
        <v>2.89</v>
      </c>
      <c r="C1030">
        <v>611.88</v>
      </c>
      <c r="D1030">
        <v>0.26950000000000002</v>
      </c>
      <c r="E1030" s="150">
        <f t="shared" si="92"/>
        <v>0.10217418514628793</v>
      </c>
      <c r="F1030">
        <v>0.5766</v>
      </c>
      <c r="G1030" s="3">
        <f t="shared" ref="G1030:G1093" si="96">+(K1030/L1030-1)*36000/330</f>
        <v>1.5208704603566452</v>
      </c>
      <c r="H1030" s="150">
        <f t="shared" ref="H1030:H1093" si="97">+R1030</f>
        <v>1.4900000000000002</v>
      </c>
      <c r="J1030" s="2">
        <f t="shared" si="93"/>
        <v>5.5064052601366976E-3</v>
      </c>
      <c r="K1030">
        <v>24982.5</v>
      </c>
      <c r="L1030">
        <v>24639</v>
      </c>
      <c r="N1030">
        <v>2.4700000000000002</v>
      </c>
      <c r="O1030">
        <v>3.87</v>
      </c>
      <c r="P1030">
        <v>2.89</v>
      </c>
      <c r="Q1030">
        <f t="shared" si="94"/>
        <v>0.98</v>
      </c>
      <c r="R1030">
        <f t="shared" si="95"/>
        <v>1.4900000000000002</v>
      </c>
    </row>
    <row r="1031" spans="1:18">
      <c r="A1031" s="1">
        <v>41981</v>
      </c>
      <c r="B1031">
        <v>2.89</v>
      </c>
      <c r="C1031">
        <v>610.5</v>
      </c>
      <c r="D1031">
        <v>0.26500000000000001</v>
      </c>
      <c r="E1031" s="150">
        <f t="shared" ref="E1031:E1094" si="98">+D1031*F1031/G1031</f>
        <v>0.10508554421033449</v>
      </c>
      <c r="F1031">
        <v>0.60309999999999997</v>
      </c>
      <c r="G1031" s="3">
        <f t="shared" si="96"/>
        <v>1.5208704603566452</v>
      </c>
      <c r="H1031" s="150">
        <f t="shared" si="97"/>
        <v>1.4900000000000002</v>
      </c>
      <c r="J1031" s="2">
        <f t="shared" ref="J1031:J1094" si="99">+LN(C1031/C1030)</f>
        <v>-2.2578913043052578E-3</v>
      </c>
      <c r="K1031">
        <v>24982.5</v>
      </c>
      <c r="L1031">
        <v>24639</v>
      </c>
      <c r="N1031">
        <v>2.4700000000000002</v>
      </c>
      <c r="O1031">
        <v>3.87</v>
      </c>
      <c r="P1031">
        <v>2.89</v>
      </c>
      <c r="Q1031">
        <f t="shared" ref="Q1031:Q1094" si="100">+O1031-P1031</f>
        <v>0.98</v>
      </c>
      <c r="R1031">
        <f t="shared" ref="R1031:R1094" si="101">+N1031-Q1031</f>
        <v>1.4900000000000002</v>
      </c>
    </row>
    <row r="1032" spans="1:18">
      <c r="A1032" s="1">
        <v>41982</v>
      </c>
      <c r="B1032">
        <v>2.915</v>
      </c>
      <c r="C1032">
        <v>613.79999999999995</v>
      </c>
      <c r="D1032">
        <v>0.26650000000000001</v>
      </c>
      <c r="E1032" s="150">
        <f t="shared" si="98"/>
        <v>7.6346418006522726E-2</v>
      </c>
      <c r="F1032">
        <v>0.59809999999999997</v>
      </c>
      <c r="G1032" s="3">
        <f t="shared" si="96"/>
        <v>2.0877685445096068</v>
      </c>
      <c r="H1032" s="150">
        <f t="shared" si="97"/>
        <v>1.7150000000000003</v>
      </c>
      <c r="J1032" s="2">
        <f t="shared" si="99"/>
        <v>5.390848634876373E-3</v>
      </c>
      <c r="K1032">
        <v>25002</v>
      </c>
      <c r="L1032">
        <v>24532.5</v>
      </c>
      <c r="N1032">
        <v>2.6</v>
      </c>
      <c r="O1032">
        <v>3.8</v>
      </c>
      <c r="P1032">
        <v>2.915</v>
      </c>
      <c r="Q1032">
        <f t="shared" si="100"/>
        <v>0.88499999999999979</v>
      </c>
      <c r="R1032">
        <f t="shared" si="101"/>
        <v>1.7150000000000003</v>
      </c>
    </row>
    <row r="1033" spans="1:18">
      <c r="A1033" s="1">
        <v>41983</v>
      </c>
      <c r="B1033">
        <v>2.8650000000000002</v>
      </c>
      <c r="C1033">
        <v>615.79999999999995</v>
      </c>
      <c r="D1033">
        <v>0.25</v>
      </c>
      <c r="E1033" s="150">
        <f t="shared" si="98"/>
        <v>7.4118481400437669E-2</v>
      </c>
      <c r="F1033">
        <v>0.60260000000000002</v>
      </c>
      <c r="G1033" s="3">
        <f t="shared" si="96"/>
        <v>2.0325564846112782</v>
      </c>
      <c r="H1033" s="150">
        <f t="shared" si="97"/>
        <v>1.7750000000000004</v>
      </c>
      <c r="J1033" s="2">
        <f t="shared" si="99"/>
        <v>3.2530933047642714E-3</v>
      </c>
      <c r="K1033">
        <v>24985</v>
      </c>
      <c r="L1033">
        <v>24528</v>
      </c>
      <c r="N1033">
        <v>2.69</v>
      </c>
      <c r="O1033">
        <v>3.78</v>
      </c>
      <c r="P1033">
        <v>2.8650000000000002</v>
      </c>
      <c r="Q1033">
        <f t="shared" si="100"/>
        <v>0.91499999999999959</v>
      </c>
      <c r="R1033">
        <f t="shared" si="101"/>
        <v>1.7750000000000004</v>
      </c>
    </row>
    <row r="1034" spans="1:18">
      <c r="A1034" s="1">
        <v>41984</v>
      </c>
      <c r="B1034">
        <v>2.8</v>
      </c>
      <c r="C1034">
        <v>615.88</v>
      </c>
      <c r="D1034">
        <v>0.26250000000000001</v>
      </c>
      <c r="E1034" s="150">
        <f t="shared" si="98"/>
        <v>8.1622645766129445E-2</v>
      </c>
      <c r="F1034">
        <v>0.60029999999999994</v>
      </c>
      <c r="G1034" s="3">
        <f t="shared" si="96"/>
        <v>1.9305763556293551</v>
      </c>
      <c r="H1034" s="150">
        <f t="shared" si="97"/>
        <v>1.7799999999999998</v>
      </c>
      <c r="J1034" s="2">
        <f t="shared" si="99"/>
        <v>1.2990387131809044E-4</v>
      </c>
      <c r="K1034">
        <v>24958</v>
      </c>
      <c r="L1034">
        <v>24524</v>
      </c>
      <c r="N1034">
        <v>2.76</v>
      </c>
      <c r="O1034">
        <v>3.78</v>
      </c>
      <c r="P1034">
        <v>2.8</v>
      </c>
      <c r="Q1034">
        <f t="shared" si="100"/>
        <v>0.98</v>
      </c>
      <c r="R1034">
        <f t="shared" si="101"/>
        <v>1.7799999999999998</v>
      </c>
    </row>
    <row r="1035" spans="1:18">
      <c r="A1035" s="1">
        <v>41985</v>
      </c>
      <c r="B1035">
        <v>2.78</v>
      </c>
      <c r="C1035">
        <v>618.78</v>
      </c>
      <c r="D1035">
        <v>0.23699999999999999</v>
      </c>
      <c r="E1035" s="150">
        <f t="shared" si="98"/>
        <v>7.3995877320438649E-2</v>
      </c>
      <c r="F1035">
        <v>0.60129999999999995</v>
      </c>
      <c r="G1035" s="3">
        <f t="shared" si="96"/>
        <v>1.9258924302345872</v>
      </c>
      <c r="H1035" s="150">
        <f t="shared" si="97"/>
        <v>1.8399999999999999</v>
      </c>
      <c r="J1035" s="2">
        <f t="shared" si="99"/>
        <v>4.6976581943145015E-3</v>
      </c>
      <c r="K1035">
        <v>24960</v>
      </c>
      <c r="L1035">
        <v>24527</v>
      </c>
      <c r="N1035">
        <v>2.87</v>
      </c>
      <c r="O1035">
        <v>3.81</v>
      </c>
      <c r="P1035">
        <v>2.78</v>
      </c>
      <c r="Q1035">
        <f t="shared" si="100"/>
        <v>1.0300000000000002</v>
      </c>
      <c r="R1035">
        <f t="shared" si="101"/>
        <v>1.8399999999999999</v>
      </c>
    </row>
    <row r="1036" spans="1:18">
      <c r="A1036" s="1">
        <v>41988</v>
      </c>
      <c r="B1036">
        <v>2.79</v>
      </c>
      <c r="C1036">
        <v>619.08000000000004</v>
      </c>
      <c r="D1036">
        <v>0.2495</v>
      </c>
      <c r="E1036" s="150">
        <f t="shared" si="98"/>
        <v>7.873380797574385E-2</v>
      </c>
      <c r="F1036">
        <v>0.5978</v>
      </c>
      <c r="G1036" s="3">
        <f t="shared" si="96"/>
        <v>1.8943717296888545</v>
      </c>
      <c r="H1036" s="150">
        <f t="shared" si="97"/>
        <v>1.94</v>
      </c>
      <c r="J1036" s="2">
        <f t="shared" si="99"/>
        <v>4.8470748852637394E-4</v>
      </c>
      <c r="K1036">
        <v>24958</v>
      </c>
      <c r="L1036">
        <v>24532</v>
      </c>
      <c r="N1036">
        <v>2.96</v>
      </c>
      <c r="O1036">
        <v>3.81</v>
      </c>
      <c r="P1036">
        <v>2.79</v>
      </c>
      <c r="Q1036">
        <f t="shared" si="100"/>
        <v>1.02</v>
      </c>
      <c r="R1036">
        <f t="shared" si="101"/>
        <v>1.94</v>
      </c>
    </row>
    <row r="1037" spans="1:18">
      <c r="A1037" s="1">
        <v>41989</v>
      </c>
      <c r="B1037">
        <v>2.83</v>
      </c>
      <c r="C1037">
        <v>620.29</v>
      </c>
      <c r="D1037">
        <v>0.24</v>
      </c>
      <c r="E1037" s="150">
        <f t="shared" si="98"/>
        <v>7.3845800730593186E-2</v>
      </c>
      <c r="F1037">
        <v>0.59930000000000005</v>
      </c>
      <c r="G1037" s="3">
        <f t="shared" si="96"/>
        <v>1.9477343136237755</v>
      </c>
      <c r="H1037" s="150">
        <f t="shared" si="97"/>
        <v>2.1</v>
      </c>
      <c r="J1037" s="2">
        <f t="shared" si="99"/>
        <v>1.9526055729022264E-3</v>
      </c>
      <c r="K1037">
        <v>24970</v>
      </c>
      <c r="L1037">
        <v>24532</v>
      </c>
      <c r="N1037">
        <v>3.08</v>
      </c>
      <c r="O1037">
        <v>3.81</v>
      </c>
      <c r="P1037">
        <v>2.83</v>
      </c>
      <c r="Q1037">
        <f t="shared" si="100"/>
        <v>0.98</v>
      </c>
      <c r="R1037">
        <f t="shared" si="101"/>
        <v>2.1</v>
      </c>
    </row>
    <row r="1038" spans="1:18">
      <c r="A1038" s="1">
        <v>41990</v>
      </c>
      <c r="B1038">
        <v>2.85</v>
      </c>
      <c r="C1038">
        <v>617.32000000000005</v>
      </c>
      <c r="D1038">
        <v>0.26200000000000001</v>
      </c>
      <c r="E1038" s="150">
        <f t="shared" si="98"/>
        <v>7.6853379917384682E-2</v>
      </c>
      <c r="F1038">
        <v>0.60529999999999995</v>
      </c>
      <c r="G1038" s="3">
        <f t="shared" si="96"/>
        <v>2.0635214764852043</v>
      </c>
      <c r="H1038" s="150">
        <f t="shared" si="97"/>
        <v>2.2000000000000002</v>
      </c>
      <c r="J1038" s="2">
        <f t="shared" si="99"/>
        <v>-4.7995825848303666E-3</v>
      </c>
      <c r="K1038">
        <v>24994</v>
      </c>
      <c r="L1038">
        <v>24530</v>
      </c>
      <c r="N1038">
        <v>3.11</v>
      </c>
      <c r="O1038">
        <v>3.76</v>
      </c>
      <c r="P1038">
        <v>2.85</v>
      </c>
      <c r="Q1038">
        <f t="shared" si="100"/>
        <v>0.9099999999999997</v>
      </c>
      <c r="R1038">
        <f t="shared" si="101"/>
        <v>2.2000000000000002</v>
      </c>
    </row>
    <row r="1039" spans="1:18">
      <c r="A1039" s="1">
        <v>41991</v>
      </c>
      <c r="B1039">
        <v>2.895</v>
      </c>
      <c r="C1039">
        <v>614.67999999999995</v>
      </c>
      <c r="D1039">
        <v>0.27800000000000002</v>
      </c>
      <c r="E1039" s="150">
        <f t="shared" si="98"/>
        <v>7.658199644466944E-2</v>
      </c>
      <c r="F1039">
        <v>0.60529999999999995</v>
      </c>
      <c r="G1039" s="3">
        <f t="shared" si="96"/>
        <v>2.1972971169741919</v>
      </c>
      <c r="H1039" s="150">
        <f t="shared" si="97"/>
        <v>2.2050000000000001</v>
      </c>
      <c r="J1039" s="2">
        <f t="shared" si="99"/>
        <v>-4.2857208454992971E-3</v>
      </c>
      <c r="K1039">
        <v>25020</v>
      </c>
      <c r="L1039">
        <v>24526</v>
      </c>
      <c r="N1039">
        <v>3.07</v>
      </c>
      <c r="O1039">
        <v>3.76</v>
      </c>
      <c r="P1039">
        <v>2.895</v>
      </c>
      <c r="Q1039">
        <f t="shared" si="100"/>
        <v>0.86499999999999977</v>
      </c>
      <c r="R1039">
        <f t="shared" si="101"/>
        <v>2.2050000000000001</v>
      </c>
    </row>
    <row r="1040" spans="1:18">
      <c r="A1040" s="1">
        <v>41992</v>
      </c>
      <c r="B1040">
        <v>2.88</v>
      </c>
      <c r="C1040">
        <v>611.29999999999995</v>
      </c>
      <c r="D1040">
        <v>0.28799999999999998</v>
      </c>
      <c r="E1040" s="150">
        <f t="shared" si="98"/>
        <v>8.1008034791075351E-2</v>
      </c>
      <c r="F1040">
        <v>0.61680000000000001</v>
      </c>
      <c r="G1040" s="3">
        <f t="shared" si="96"/>
        <v>2.1928491471017688</v>
      </c>
      <c r="H1040" s="150">
        <f t="shared" si="97"/>
        <v>1.9900000000000002</v>
      </c>
      <c r="J1040" s="2">
        <f t="shared" si="99"/>
        <v>-5.5139701524518341E-3</v>
      </c>
      <c r="K1040">
        <v>25019</v>
      </c>
      <c r="L1040">
        <v>24526</v>
      </c>
      <c r="N1040">
        <v>2.87</v>
      </c>
      <c r="O1040">
        <v>3.76</v>
      </c>
      <c r="P1040">
        <v>2.88</v>
      </c>
      <c r="Q1040">
        <f t="shared" si="100"/>
        <v>0.87999999999999989</v>
      </c>
      <c r="R1040">
        <f t="shared" si="101"/>
        <v>1.9900000000000002</v>
      </c>
    </row>
    <row r="1041" spans="1:18">
      <c r="A1041" s="1">
        <v>41995</v>
      </c>
      <c r="B1041">
        <v>2.88</v>
      </c>
      <c r="C1041">
        <v>609.67999999999995</v>
      </c>
      <c r="D1041">
        <v>0.29699999999999999</v>
      </c>
      <c r="E1041" s="150">
        <f t="shared" si="98"/>
        <v>8.1799077937499964E-2</v>
      </c>
      <c r="F1041">
        <v>0.62229999999999996</v>
      </c>
      <c r="G1041" s="3">
        <f t="shared" si="96"/>
        <v>2.2594765694207135</v>
      </c>
      <c r="H1041" s="150">
        <f t="shared" si="97"/>
        <v>1.7599999999999998</v>
      </c>
      <c r="J1041" s="2">
        <f t="shared" si="99"/>
        <v>-2.6536076768176931E-3</v>
      </c>
      <c r="K1041">
        <v>25035</v>
      </c>
      <c r="L1041">
        <v>24527</v>
      </c>
      <c r="N1041">
        <v>2.69</v>
      </c>
      <c r="O1041">
        <v>3.81</v>
      </c>
      <c r="P1041">
        <v>2.88</v>
      </c>
      <c r="Q1041">
        <f t="shared" si="100"/>
        <v>0.93000000000000016</v>
      </c>
      <c r="R1041">
        <f t="shared" si="101"/>
        <v>1.7599999999999998</v>
      </c>
    </row>
    <row r="1042" spans="1:18">
      <c r="A1042" s="1">
        <v>41996</v>
      </c>
      <c r="B1042">
        <v>2.92</v>
      </c>
      <c r="C1042">
        <v>609.05999999999995</v>
      </c>
      <c r="D1042">
        <v>0.30349999999999999</v>
      </c>
      <c r="E1042" s="150">
        <f t="shared" si="98"/>
        <v>8.3672669007812492E-2</v>
      </c>
      <c r="F1042">
        <v>0.62780000000000002</v>
      </c>
      <c r="G1042" s="3">
        <f t="shared" si="96"/>
        <v>2.2771748799146061</v>
      </c>
      <c r="H1042" s="150">
        <f t="shared" si="97"/>
        <v>1.6799999999999997</v>
      </c>
      <c r="J1042" s="2">
        <f t="shared" si="99"/>
        <v>-1.017444333467301E-3</v>
      </c>
      <c r="K1042">
        <v>25040</v>
      </c>
      <c r="L1042">
        <v>24528</v>
      </c>
      <c r="N1042">
        <v>2.5499999999999998</v>
      </c>
      <c r="O1042">
        <v>3.79</v>
      </c>
      <c r="P1042">
        <v>2.92</v>
      </c>
      <c r="Q1042">
        <f t="shared" si="100"/>
        <v>0.87000000000000011</v>
      </c>
      <c r="R1042">
        <f t="shared" si="101"/>
        <v>1.6799999999999997</v>
      </c>
    </row>
    <row r="1043" spans="1:18">
      <c r="A1043" s="1">
        <v>41997</v>
      </c>
      <c r="B1043">
        <v>2.9</v>
      </c>
      <c r="C1043">
        <v>609.33000000000004</v>
      </c>
      <c r="D1043">
        <v>0.30399999999999999</v>
      </c>
      <c r="E1043" s="150">
        <f t="shared" si="98"/>
        <v>8.1872075580952178E-2</v>
      </c>
      <c r="F1043">
        <v>0.62880000000000003</v>
      </c>
      <c r="G1043" s="3">
        <f t="shared" si="96"/>
        <v>2.3348033947300211</v>
      </c>
      <c r="H1043" s="150">
        <f t="shared" si="97"/>
        <v>1.6899999999999995</v>
      </c>
      <c r="J1043" s="2">
        <f t="shared" si="99"/>
        <v>4.4320784710936365E-4</v>
      </c>
      <c r="K1043">
        <v>25055</v>
      </c>
      <c r="L1043">
        <v>24530</v>
      </c>
      <c r="N1043">
        <v>2.5099999999999998</v>
      </c>
      <c r="O1043">
        <v>3.72</v>
      </c>
      <c r="P1043">
        <v>2.9</v>
      </c>
      <c r="Q1043">
        <f t="shared" si="100"/>
        <v>0.82000000000000028</v>
      </c>
      <c r="R1043">
        <f t="shared" si="101"/>
        <v>1.6899999999999995</v>
      </c>
    </row>
    <row r="1044" spans="1:18">
      <c r="A1044" s="1">
        <v>41998</v>
      </c>
      <c r="B1044">
        <v>2.9</v>
      </c>
      <c r="C1044">
        <v>609.29999999999995</v>
      </c>
      <c r="D1044">
        <v>0.30199999999999999</v>
      </c>
      <c r="E1044" s="150">
        <f t="shared" si="98"/>
        <v>8.1333443504761696E-2</v>
      </c>
      <c r="F1044">
        <v>0.62880000000000003</v>
      </c>
      <c r="G1044" s="3">
        <f t="shared" si="96"/>
        <v>2.3348033947300211</v>
      </c>
      <c r="H1044" s="150">
        <f t="shared" si="97"/>
        <v>1.6899999999999995</v>
      </c>
      <c r="J1044" s="2">
        <f t="shared" si="99"/>
        <v>-4.9235617055475359E-5</v>
      </c>
      <c r="K1044">
        <v>25055</v>
      </c>
      <c r="L1044">
        <v>24530</v>
      </c>
      <c r="N1044">
        <v>2.5099999999999998</v>
      </c>
      <c r="O1044">
        <v>3.72</v>
      </c>
      <c r="P1044">
        <v>2.9</v>
      </c>
      <c r="Q1044">
        <f t="shared" si="100"/>
        <v>0.82000000000000028</v>
      </c>
      <c r="R1044">
        <f t="shared" si="101"/>
        <v>1.6899999999999995</v>
      </c>
    </row>
    <row r="1045" spans="1:18">
      <c r="A1045" s="1">
        <v>41999</v>
      </c>
      <c r="B1045">
        <v>2.92</v>
      </c>
      <c r="C1045">
        <v>607.95000000000005</v>
      </c>
      <c r="D1045">
        <v>0.30399999999999999</v>
      </c>
      <c r="E1045" s="150">
        <f t="shared" si="98"/>
        <v>7.7557886960289146E-2</v>
      </c>
      <c r="F1045">
        <v>0.62880000000000003</v>
      </c>
      <c r="G1045" s="3">
        <f t="shared" si="96"/>
        <v>2.4646777715575783</v>
      </c>
      <c r="H1045" s="150">
        <f t="shared" si="97"/>
        <v>1.6799999999999997</v>
      </c>
      <c r="J1045" s="2">
        <f t="shared" si="99"/>
        <v>-2.2181155120212671E-3</v>
      </c>
      <c r="K1045">
        <v>25075</v>
      </c>
      <c r="L1045">
        <v>24521</v>
      </c>
      <c r="N1045">
        <v>2.48</v>
      </c>
      <c r="O1045">
        <v>3.72</v>
      </c>
      <c r="P1045">
        <v>2.92</v>
      </c>
      <c r="Q1045">
        <f t="shared" si="100"/>
        <v>0.80000000000000027</v>
      </c>
      <c r="R1045">
        <f t="shared" si="101"/>
        <v>1.6799999999999997</v>
      </c>
    </row>
    <row r="1046" spans="1:18">
      <c r="A1046" s="1">
        <v>42002</v>
      </c>
      <c r="B1046">
        <v>2.9350000000000001</v>
      </c>
      <c r="C1046">
        <v>607.05999999999995</v>
      </c>
      <c r="D1046">
        <v>0.30199999999999999</v>
      </c>
      <c r="E1046" s="150">
        <f t="shared" si="98"/>
        <v>7.7774712408014743E-2</v>
      </c>
      <c r="F1046">
        <v>0.62880000000000003</v>
      </c>
      <c r="G1046" s="3">
        <f t="shared" si="96"/>
        <v>2.4416368009665685</v>
      </c>
      <c r="H1046" s="150">
        <f t="shared" si="97"/>
        <v>1.7149999999999999</v>
      </c>
      <c r="J1046" s="2">
        <f t="shared" si="99"/>
        <v>-1.4650087804715124E-3</v>
      </c>
      <c r="K1046">
        <v>25078</v>
      </c>
      <c r="L1046">
        <v>24529</v>
      </c>
      <c r="N1046">
        <v>2.5</v>
      </c>
      <c r="O1046">
        <v>3.72</v>
      </c>
      <c r="P1046">
        <v>2.9350000000000001</v>
      </c>
      <c r="Q1046">
        <f t="shared" si="100"/>
        <v>0.78500000000000014</v>
      </c>
      <c r="R1046">
        <f t="shared" si="101"/>
        <v>1.7149999999999999</v>
      </c>
    </row>
    <row r="1047" spans="1:18">
      <c r="A1047" s="1">
        <v>42003</v>
      </c>
      <c r="B1047">
        <v>2.92</v>
      </c>
      <c r="C1047">
        <v>606.09</v>
      </c>
      <c r="D1047">
        <v>0.29399999999999998</v>
      </c>
      <c r="E1047" s="150">
        <f t="shared" si="98"/>
        <v>7.5034170541516385E-2</v>
      </c>
      <c r="F1047">
        <v>0.62880000000000003</v>
      </c>
      <c r="G1047" s="3">
        <f t="shared" si="96"/>
        <v>2.4637734870103354</v>
      </c>
      <c r="H1047" s="150">
        <f t="shared" si="97"/>
        <v>1.5699999999999998</v>
      </c>
      <c r="J1047" s="2">
        <f t="shared" si="99"/>
        <v>-1.5991430683948752E-3</v>
      </c>
      <c r="K1047">
        <v>25084</v>
      </c>
      <c r="L1047">
        <v>24530</v>
      </c>
      <c r="N1047">
        <v>2.35</v>
      </c>
      <c r="O1047">
        <v>3.7</v>
      </c>
      <c r="P1047">
        <v>2.92</v>
      </c>
      <c r="Q1047">
        <f t="shared" si="100"/>
        <v>0.78000000000000025</v>
      </c>
      <c r="R1047">
        <f t="shared" si="101"/>
        <v>1.5699999999999998</v>
      </c>
    </row>
    <row r="1048" spans="1:18">
      <c r="A1048" s="1">
        <v>42004</v>
      </c>
      <c r="B1048">
        <v>2.92</v>
      </c>
      <c r="C1048">
        <v>606.45000000000005</v>
      </c>
      <c r="D1048">
        <v>0.29699999999999999</v>
      </c>
      <c r="E1048" s="150">
        <f t="shared" si="98"/>
        <v>7.5799825342960425E-2</v>
      </c>
      <c r="F1048">
        <v>0.62880000000000003</v>
      </c>
      <c r="G1048" s="3">
        <f t="shared" si="96"/>
        <v>2.4637734870103354</v>
      </c>
      <c r="H1048" s="150">
        <f t="shared" si="97"/>
        <v>1.5699999999999998</v>
      </c>
      <c r="J1048" s="2">
        <f t="shared" si="99"/>
        <v>5.9379486132879846E-4</v>
      </c>
      <c r="K1048">
        <v>25084</v>
      </c>
      <c r="L1048">
        <v>24530</v>
      </c>
      <c r="N1048">
        <v>2.35</v>
      </c>
      <c r="O1048">
        <v>3.7</v>
      </c>
      <c r="P1048">
        <v>2.92</v>
      </c>
      <c r="Q1048">
        <f t="shared" si="100"/>
        <v>0.78000000000000025</v>
      </c>
      <c r="R1048">
        <f t="shared" si="101"/>
        <v>1.5699999999999998</v>
      </c>
    </row>
    <row r="1049" spans="1:18">
      <c r="A1049" s="1">
        <v>42005</v>
      </c>
      <c r="B1049">
        <v>2.92</v>
      </c>
      <c r="C1049">
        <v>606.6</v>
      </c>
      <c r="D1049">
        <v>0.29899999999999999</v>
      </c>
      <c r="E1049" s="150">
        <f t="shared" si="98"/>
        <v>7.6310261877256452E-2</v>
      </c>
      <c r="F1049">
        <v>0.62880000000000003</v>
      </c>
      <c r="G1049" s="3">
        <f t="shared" si="96"/>
        <v>2.4637734870103354</v>
      </c>
      <c r="H1049" s="150">
        <f t="shared" si="97"/>
        <v>1.5699999999999998</v>
      </c>
      <c r="J1049" s="2">
        <f t="shared" si="99"/>
        <v>2.4731049959111077E-4</v>
      </c>
      <c r="K1049">
        <v>25084</v>
      </c>
      <c r="L1049">
        <v>24530</v>
      </c>
      <c r="N1049">
        <v>2.35</v>
      </c>
      <c r="O1049">
        <v>3.7</v>
      </c>
      <c r="P1049">
        <v>2.92</v>
      </c>
      <c r="Q1049">
        <f t="shared" si="100"/>
        <v>0.78000000000000025</v>
      </c>
      <c r="R1049">
        <f t="shared" si="101"/>
        <v>1.5699999999999998</v>
      </c>
    </row>
    <row r="1050" spans="1:18">
      <c r="A1050" s="1">
        <v>42006</v>
      </c>
      <c r="B1050">
        <v>2.9249999999999998</v>
      </c>
      <c r="C1050">
        <v>613.41</v>
      </c>
      <c r="D1050">
        <v>0.30299999999999999</v>
      </c>
      <c r="E1050" s="150">
        <f t="shared" si="98"/>
        <v>7.796697045569613E-2</v>
      </c>
      <c r="F1050">
        <v>0.63280000000000003</v>
      </c>
      <c r="G1050" s="3">
        <f t="shared" si="96"/>
        <v>2.4592259886377557</v>
      </c>
      <c r="H1050" s="150">
        <f t="shared" si="97"/>
        <v>1.7149999999999999</v>
      </c>
      <c r="J1050" s="2">
        <f t="shared" si="99"/>
        <v>1.1163958868591707E-2</v>
      </c>
      <c r="K1050">
        <v>25084</v>
      </c>
      <c r="L1050">
        <v>24531</v>
      </c>
      <c r="N1050">
        <v>2.4900000000000002</v>
      </c>
      <c r="O1050">
        <v>3.7</v>
      </c>
      <c r="P1050">
        <v>2.9249999999999998</v>
      </c>
      <c r="Q1050">
        <f t="shared" si="100"/>
        <v>0.77500000000000036</v>
      </c>
      <c r="R1050">
        <f t="shared" si="101"/>
        <v>1.7149999999999999</v>
      </c>
    </row>
    <row r="1051" spans="1:18">
      <c r="A1051" s="1">
        <v>42009</v>
      </c>
      <c r="B1051">
        <v>2.91</v>
      </c>
      <c r="C1051">
        <v>617</v>
      </c>
      <c r="D1051">
        <v>0.29899999999999999</v>
      </c>
      <c r="E1051" s="150">
        <f t="shared" si="98"/>
        <v>7.8907983607715712E-2</v>
      </c>
      <c r="F1051">
        <v>0.63380000000000003</v>
      </c>
      <c r="G1051" s="3">
        <f t="shared" si="96"/>
        <v>2.4016099681638536</v>
      </c>
      <c r="H1051" s="150">
        <f t="shared" si="97"/>
        <v>1.6</v>
      </c>
      <c r="J1051" s="2">
        <f t="shared" si="99"/>
        <v>5.8354697823153386E-3</v>
      </c>
      <c r="K1051">
        <v>25069</v>
      </c>
      <c r="L1051">
        <v>24529</v>
      </c>
      <c r="N1051">
        <v>2.36</v>
      </c>
      <c r="O1051">
        <v>3.67</v>
      </c>
      <c r="P1051">
        <v>2.91</v>
      </c>
      <c r="Q1051">
        <f t="shared" si="100"/>
        <v>0.75999999999999979</v>
      </c>
      <c r="R1051">
        <f t="shared" si="101"/>
        <v>1.6</v>
      </c>
    </row>
    <row r="1052" spans="1:18">
      <c r="A1052" s="1">
        <v>42010</v>
      </c>
      <c r="B1052">
        <v>2.835</v>
      </c>
      <c r="C1052">
        <v>616.63</v>
      </c>
      <c r="D1052">
        <v>0.28799999999999998</v>
      </c>
      <c r="E1052" s="150">
        <f t="shared" si="98"/>
        <v>7.9006223999999639E-2</v>
      </c>
      <c r="F1052">
        <v>0.62829999999999997</v>
      </c>
      <c r="G1052" s="3">
        <f t="shared" si="96"/>
        <v>2.2903309491161203</v>
      </c>
      <c r="H1052" s="150">
        <f t="shared" si="97"/>
        <v>1.4450000000000003</v>
      </c>
      <c r="J1052" s="2">
        <f t="shared" si="99"/>
        <v>-5.9985572837016512E-4</v>
      </c>
      <c r="K1052">
        <v>25045</v>
      </c>
      <c r="L1052">
        <v>24530</v>
      </c>
      <c r="N1052">
        <v>2.2200000000000002</v>
      </c>
      <c r="O1052">
        <v>3.61</v>
      </c>
      <c r="P1052">
        <v>2.835</v>
      </c>
      <c r="Q1052">
        <f t="shared" si="100"/>
        <v>0.77499999999999991</v>
      </c>
      <c r="R1052">
        <f t="shared" si="101"/>
        <v>1.4450000000000003</v>
      </c>
    </row>
    <row r="1053" spans="1:18">
      <c r="A1053" s="1">
        <v>42011</v>
      </c>
      <c r="B1053">
        <v>2.83</v>
      </c>
      <c r="C1053">
        <v>615.20000000000005</v>
      </c>
      <c r="D1053">
        <v>0.28499999999999998</v>
      </c>
      <c r="E1053" s="150">
        <f t="shared" si="98"/>
        <v>7.8090628106795693E-2</v>
      </c>
      <c r="F1053">
        <v>0.62729999999999997</v>
      </c>
      <c r="G1053" s="3">
        <f t="shared" si="96"/>
        <v>2.2893976439208834</v>
      </c>
      <c r="H1053" s="150">
        <f t="shared" si="97"/>
        <v>1.35</v>
      </c>
      <c r="J1053" s="2">
        <f t="shared" si="99"/>
        <v>-2.3217499855833672E-3</v>
      </c>
      <c r="K1053">
        <v>25055</v>
      </c>
      <c r="L1053">
        <v>24540</v>
      </c>
      <c r="N1053">
        <v>2.08</v>
      </c>
      <c r="O1053">
        <v>3.56</v>
      </c>
      <c r="P1053">
        <v>2.83</v>
      </c>
      <c r="Q1053">
        <f t="shared" si="100"/>
        <v>0.73</v>
      </c>
      <c r="R1053">
        <f t="shared" si="101"/>
        <v>1.35</v>
      </c>
    </row>
    <row r="1054" spans="1:18">
      <c r="A1054" s="1">
        <v>42012</v>
      </c>
      <c r="B1054">
        <v>2.8</v>
      </c>
      <c r="C1054">
        <v>612.76</v>
      </c>
      <c r="D1054">
        <v>0.28399999999999997</v>
      </c>
      <c r="E1054" s="150">
        <f t="shared" si="98"/>
        <v>8.0899052705297639E-2</v>
      </c>
      <c r="F1054">
        <v>0.62890000000000001</v>
      </c>
      <c r="G1054" s="3">
        <f t="shared" si="96"/>
        <v>2.2077835775239421</v>
      </c>
      <c r="H1054" s="150">
        <f t="shared" si="97"/>
        <v>1.2799999999999998</v>
      </c>
      <c r="J1054" s="2">
        <f t="shared" si="99"/>
        <v>-3.9740760469389328E-3</v>
      </c>
      <c r="K1054">
        <v>25025</v>
      </c>
      <c r="L1054">
        <v>24528.59</v>
      </c>
      <c r="N1054">
        <v>2.04</v>
      </c>
      <c r="O1054">
        <v>3.56</v>
      </c>
      <c r="P1054">
        <v>2.8</v>
      </c>
      <c r="Q1054">
        <f t="shared" si="100"/>
        <v>0.76000000000000023</v>
      </c>
      <c r="R1054">
        <f t="shared" si="101"/>
        <v>1.2799999999999998</v>
      </c>
    </row>
    <row r="1055" spans="1:18">
      <c r="A1055" s="1">
        <v>42013</v>
      </c>
      <c r="B1055">
        <v>2.79</v>
      </c>
      <c r="C1055">
        <v>614.75</v>
      </c>
      <c r="D1055">
        <v>0.26</v>
      </c>
      <c r="E1055" s="150">
        <f t="shared" si="98"/>
        <v>6.1118444321607852E-2</v>
      </c>
      <c r="F1055">
        <v>0.62639999999999996</v>
      </c>
      <c r="G1055" s="3">
        <f t="shared" si="96"/>
        <v>2.6647275107822228</v>
      </c>
      <c r="H1055" s="150">
        <f t="shared" si="97"/>
        <v>1.27</v>
      </c>
      <c r="J1055" s="2">
        <f t="shared" si="99"/>
        <v>3.2423389518066482E-3</v>
      </c>
      <c r="K1055">
        <v>25037.5</v>
      </c>
      <c r="L1055">
        <v>24440.5</v>
      </c>
      <c r="N1055">
        <v>2.04</v>
      </c>
      <c r="O1055">
        <v>3.56</v>
      </c>
      <c r="P1055">
        <v>2.79</v>
      </c>
      <c r="Q1055">
        <f t="shared" si="100"/>
        <v>0.77</v>
      </c>
      <c r="R1055">
        <f t="shared" si="101"/>
        <v>1.27</v>
      </c>
    </row>
    <row r="1056" spans="1:18">
      <c r="A1056" s="1">
        <v>42016</v>
      </c>
      <c r="B1056">
        <v>2.7749999999999999</v>
      </c>
      <c r="C1056">
        <v>615.4</v>
      </c>
      <c r="D1056">
        <v>0.25800000000000001</v>
      </c>
      <c r="E1056" s="150">
        <f t="shared" si="98"/>
        <v>6.3391487577738562E-2</v>
      </c>
      <c r="F1056">
        <v>0.62090000000000001</v>
      </c>
      <c r="G1056" s="3">
        <f t="shared" si="96"/>
        <v>2.527030144284788</v>
      </c>
      <c r="H1056" s="150">
        <f t="shared" si="97"/>
        <v>1.2549999999999999</v>
      </c>
      <c r="J1056" s="2">
        <f t="shared" si="99"/>
        <v>1.0567817916394137E-3</v>
      </c>
      <c r="K1056">
        <v>25000</v>
      </c>
      <c r="L1056">
        <v>24434</v>
      </c>
      <c r="N1056">
        <v>2.02</v>
      </c>
      <c r="O1056">
        <v>3.54</v>
      </c>
      <c r="P1056">
        <v>2.7749999999999999</v>
      </c>
      <c r="Q1056">
        <f t="shared" si="100"/>
        <v>0.76500000000000012</v>
      </c>
      <c r="R1056">
        <f t="shared" si="101"/>
        <v>1.2549999999999999</v>
      </c>
    </row>
    <row r="1057" spans="1:18">
      <c r="A1057" s="1">
        <v>42017</v>
      </c>
      <c r="B1057">
        <v>2.7850000000000001</v>
      </c>
      <c r="C1057">
        <v>618.91999999999996</v>
      </c>
      <c r="D1057">
        <v>0.253</v>
      </c>
      <c r="E1057" s="150">
        <f t="shared" si="98"/>
        <v>6.2703439040000017E-2</v>
      </c>
      <c r="F1057">
        <v>0.62239999999999995</v>
      </c>
      <c r="G1057" s="3">
        <f t="shared" si="96"/>
        <v>2.5113008538422896</v>
      </c>
      <c r="H1057" s="150">
        <f t="shared" si="97"/>
        <v>1.2850000000000001</v>
      </c>
      <c r="J1057" s="2">
        <f t="shared" si="99"/>
        <v>5.7035607335303188E-3</v>
      </c>
      <c r="K1057">
        <v>24997.5</v>
      </c>
      <c r="L1057">
        <v>24435</v>
      </c>
      <c r="N1057">
        <v>2.04</v>
      </c>
      <c r="O1057">
        <v>3.54</v>
      </c>
      <c r="P1057">
        <v>2.7850000000000001</v>
      </c>
      <c r="Q1057">
        <f t="shared" si="100"/>
        <v>0.75499999999999989</v>
      </c>
      <c r="R1057">
        <f t="shared" si="101"/>
        <v>1.2850000000000001</v>
      </c>
    </row>
    <row r="1058" spans="1:18">
      <c r="A1058" s="1">
        <v>42018</v>
      </c>
      <c r="B1058">
        <v>2.75</v>
      </c>
      <c r="C1058">
        <v>626.15</v>
      </c>
      <c r="D1058">
        <v>0.24</v>
      </c>
      <c r="E1058" s="150">
        <f t="shared" si="98"/>
        <v>5.5926776679756138E-2</v>
      </c>
      <c r="F1058">
        <v>0.62239999999999995</v>
      </c>
      <c r="G1058" s="3">
        <f t="shared" si="96"/>
        <v>2.6709209589414749</v>
      </c>
      <c r="H1058" s="150">
        <f t="shared" si="97"/>
        <v>1.25</v>
      </c>
      <c r="J1058" s="2">
        <f t="shared" si="99"/>
        <v>1.1613935388569727E-2</v>
      </c>
      <c r="K1058">
        <v>25041.5</v>
      </c>
      <c r="L1058">
        <v>24443.05</v>
      </c>
      <c r="N1058">
        <v>2.0499999999999998</v>
      </c>
      <c r="O1058">
        <v>3.55</v>
      </c>
      <c r="P1058">
        <v>2.75</v>
      </c>
      <c r="Q1058">
        <f t="shared" si="100"/>
        <v>0.79999999999999982</v>
      </c>
      <c r="R1058">
        <f t="shared" si="101"/>
        <v>1.25</v>
      </c>
    </row>
    <row r="1059" spans="1:18">
      <c r="A1059" s="1">
        <v>42019</v>
      </c>
      <c r="B1059">
        <v>2.73</v>
      </c>
      <c r="C1059">
        <v>625.79999999999995</v>
      </c>
      <c r="D1059">
        <v>0.21149999999999999</v>
      </c>
      <c r="E1059" s="150">
        <f t="shared" si="98"/>
        <v>4.6441112560757135E-2</v>
      </c>
      <c r="F1059">
        <v>0.6149</v>
      </c>
      <c r="G1059" s="3">
        <f t="shared" si="96"/>
        <v>2.8003495788318764</v>
      </c>
      <c r="H1059" s="150">
        <f t="shared" si="97"/>
        <v>1.2799999999999998</v>
      </c>
      <c r="J1059" s="2">
        <f t="shared" si="99"/>
        <v>-5.5912777525969853E-4</v>
      </c>
      <c r="K1059">
        <v>25072.5</v>
      </c>
      <c r="L1059">
        <v>24445</v>
      </c>
      <c r="N1059">
        <v>2.0299999999999998</v>
      </c>
      <c r="O1059">
        <v>3.48</v>
      </c>
      <c r="P1059">
        <v>2.73</v>
      </c>
      <c r="Q1059">
        <f t="shared" si="100"/>
        <v>0.75</v>
      </c>
      <c r="R1059">
        <f t="shared" si="101"/>
        <v>1.2799999999999998</v>
      </c>
    </row>
    <row r="1060" spans="1:18">
      <c r="A1060" s="1">
        <v>42020</v>
      </c>
      <c r="B1060">
        <v>2.74</v>
      </c>
      <c r="C1060">
        <v>628.1</v>
      </c>
      <c r="D1060">
        <v>0.24</v>
      </c>
      <c r="E1060" s="150">
        <f t="shared" si="98"/>
        <v>5.0964703589743386E-2</v>
      </c>
      <c r="F1060">
        <v>0.6099</v>
      </c>
      <c r="G1060" s="3">
        <f t="shared" si="96"/>
        <v>2.8721053923574291</v>
      </c>
      <c r="H1060" s="150">
        <f t="shared" si="97"/>
        <v>1.1000000000000003</v>
      </c>
      <c r="J1060" s="2">
        <f t="shared" si="99"/>
        <v>3.6685582255533691E-3</v>
      </c>
      <c r="K1060">
        <v>25085.5</v>
      </c>
      <c r="L1060">
        <v>24442</v>
      </c>
      <c r="N1060">
        <v>1.93</v>
      </c>
      <c r="O1060">
        <v>3.57</v>
      </c>
      <c r="P1060">
        <v>2.74</v>
      </c>
      <c r="Q1060">
        <f t="shared" si="100"/>
        <v>0.82999999999999963</v>
      </c>
      <c r="R1060">
        <f t="shared" si="101"/>
        <v>1.1000000000000003</v>
      </c>
    </row>
    <row r="1061" spans="1:18">
      <c r="A1061" s="1">
        <v>42023</v>
      </c>
      <c r="B1061">
        <v>2.7149999999999999</v>
      </c>
      <c r="C1061">
        <v>628.1</v>
      </c>
      <c r="D1061">
        <v>0.22800000000000001</v>
      </c>
      <c r="E1061" s="150">
        <f t="shared" si="98"/>
        <v>4.7911113555555634E-2</v>
      </c>
      <c r="F1061">
        <v>0.6119</v>
      </c>
      <c r="G1061" s="3">
        <f t="shared" si="96"/>
        <v>2.9119172911359406</v>
      </c>
      <c r="H1061" s="150">
        <f t="shared" si="97"/>
        <v>0.97500000000000009</v>
      </c>
      <c r="J1061" s="2">
        <f t="shared" si="99"/>
        <v>0</v>
      </c>
      <c r="K1061">
        <v>25097.5</v>
      </c>
      <c r="L1061">
        <v>24445</v>
      </c>
      <c r="N1061">
        <v>1.83</v>
      </c>
      <c r="O1061">
        <v>3.57</v>
      </c>
      <c r="P1061">
        <v>2.7149999999999999</v>
      </c>
      <c r="Q1061">
        <f t="shared" si="100"/>
        <v>0.85499999999999998</v>
      </c>
      <c r="R1061">
        <f t="shared" si="101"/>
        <v>0.97500000000000009</v>
      </c>
    </row>
    <row r="1062" spans="1:18">
      <c r="A1062" s="1">
        <v>42024</v>
      </c>
      <c r="B1062">
        <v>2.7149999999999999</v>
      </c>
      <c r="C1062">
        <v>628.84</v>
      </c>
      <c r="D1062">
        <v>0.2465</v>
      </c>
      <c r="E1062" s="150">
        <f t="shared" si="98"/>
        <v>5.3774853826086828E-2</v>
      </c>
      <c r="F1062">
        <v>0.6159</v>
      </c>
      <c r="G1062" s="3">
        <f t="shared" si="96"/>
        <v>2.8232405891980425</v>
      </c>
      <c r="H1062" s="150">
        <f t="shared" si="97"/>
        <v>1.0149999999999997</v>
      </c>
      <c r="J1062" s="2">
        <f t="shared" si="99"/>
        <v>1.1774628629781605E-3</v>
      </c>
      <c r="K1062">
        <v>25072.5</v>
      </c>
      <c r="L1062">
        <v>24440</v>
      </c>
      <c r="N1062">
        <v>1.79</v>
      </c>
      <c r="O1062">
        <v>3.49</v>
      </c>
      <c r="P1062">
        <v>2.7149999999999999</v>
      </c>
      <c r="Q1062">
        <f t="shared" si="100"/>
        <v>0.77500000000000036</v>
      </c>
      <c r="R1062">
        <f t="shared" si="101"/>
        <v>1.0149999999999997</v>
      </c>
    </row>
    <row r="1063" spans="1:18">
      <c r="A1063" s="1">
        <v>42025</v>
      </c>
      <c r="B1063">
        <v>2.74</v>
      </c>
      <c r="C1063">
        <v>628.04</v>
      </c>
      <c r="D1063">
        <v>0.25</v>
      </c>
      <c r="E1063" s="150">
        <f t="shared" si="98"/>
        <v>5.6826154771614845E-2</v>
      </c>
      <c r="F1063">
        <v>0.62190000000000001</v>
      </c>
      <c r="G1063" s="3">
        <f t="shared" si="96"/>
        <v>2.7359760769465455</v>
      </c>
      <c r="H1063" s="150">
        <f t="shared" si="97"/>
        <v>1.02</v>
      </c>
      <c r="J1063" s="2">
        <f t="shared" si="99"/>
        <v>-1.2729936159923301E-3</v>
      </c>
      <c r="K1063">
        <v>25055</v>
      </c>
      <c r="L1063">
        <v>24442</v>
      </c>
      <c r="N1063">
        <v>1.77</v>
      </c>
      <c r="O1063">
        <v>3.49</v>
      </c>
      <c r="P1063">
        <v>2.74</v>
      </c>
      <c r="Q1063">
        <f t="shared" si="100"/>
        <v>0.75</v>
      </c>
      <c r="R1063">
        <f t="shared" si="101"/>
        <v>1.02</v>
      </c>
    </row>
    <row r="1064" spans="1:18">
      <c r="A1064" s="1">
        <v>42026</v>
      </c>
      <c r="B1064">
        <v>2.76</v>
      </c>
      <c r="C1064">
        <v>624.29999999999995</v>
      </c>
      <c r="D1064">
        <v>0.25700000000000001</v>
      </c>
      <c r="E1064" s="150">
        <f t="shared" si="98"/>
        <v>5.9392794814845544E-2</v>
      </c>
      <c r="F1064">
        <v>0.62290000000000001</v>
      </c>
      <c r="G1064" s="3">
        <f t="shared" si="96"/>
        <v>2.6953656668129353</v>
      </c>
      <c r="H1064" s="150">
        <f t="shared" si="97"/>
        <v>0.99999999999999956</v>
      </c>
      <c r="J1064" s="2">
        <f t="shared" si="99"/>
        <v>-5.9728366396224223E-3</v>
      </c>
      <c r="K1064">
        <v>25050</v>
      </c>
      <c r="L1064">
        <v>24446</v>
      </c>
      <c r="N1064">
        <v>1.73</v>
      </c>
      <c r="O1064">
        <v>3.49</v>
      </c>
      <c r="P1064">
        <v>2.76</v>
      </c>
      <c r="Q1064">
        <f t="shared" si="100"/>
        <v>0.73000000000000043</v>
      </c>
      <c r="R1064">
        <f t="shared" si="101"/>
        <v>0.99999999999999956</v>
      </c>
    </row>
    <row r="1065" spans="1:18">
      <c r="A1065" s="1">
        <v>42027</v>
      </c>
      <c r="B1065">
        <v>2.78</v>
      </c>
      <c r="C1065">
        <v>625.6</v>
      </c>
      <c r="D1065">
        <v>0.25</v>
      </c>
      <c r="E1065" s="150">
        <f t="shared" si="98"/>
        <v>5.978087087264175E-2</v>
      </c>
      <c r="F1065">
        <v>0.62190000000000001</v>
      </c>
      <c r="G1065" s="3">
        <f t="shared" si="96"/>
        <v>2.6007483285284811</v>
      </c>
      <c r="H1065" s="150">
        <f t="shared" si="97"/>
        <v>0.99999999999999956</v>
      </c>
      <c r="J1065" s="2">
        <f t="shared" si="99"/>
        <v>2.0801671634029075E-3</v>
      </c>
      <c r="K1065">
        <v>25037.5</v>
      </c>
      <c r="L1065">
        <v>24454.5</v>
      </c>
      <c r="N1065">
        <v>1.71</v>
      </c>
      <c r="O1065">
        <v>3.49</v>
      </c>
      <c r="P1065">
        <v>2.78</v>
      </c>
      <c r="Q1065">
        <f t="shared" si="100"/>
        <v>0.71000000000000041</v>
      </c>
      <c r="R1065">
        <f t="shared" si="101"/>
        <v>0.99999999999999956</v>
      </c>
    </row>
    <row r="1066" spans="1:18">
      <c r="A1066" s="1">
        <v>42030</v>
      </c>
      <c r="B1066">
        <v>2.83</v>
      </c>
      <c r="C1066">
        <v>624.1</v>
      </c>
      <c r="D1066">
        <v>0.26500000000000001</v>
      </c>
      <c r="E1066" s="150">
        <f t="shared" si="98"/>
        <v>6.364557809626456E-2</v>
      </c>
      <c r="F1066">
        <v>0.62139999999999995</v>
      </c>
      <c r="G1066" s="3">
        <f t="shared" si="96"/>
        <v>2.587312503485057</v>
      </c>
      <c r="H1066" s="150">
        <f t="shared" si="97"/>
        <v>1.0199999999999998</v>
      </c>
      <c r="J1066" s="2">
        <f t="shared" si="99"/>
        <v>-2.4005772911040407E-3</v>
      </c>
      <c r="K1066">
        <v>25035</v>
      </c>
      <c r="L1066">
        <v>24455</v>
      </c>
      <c r="N1066">
        <v>1.68</v>
      </c>
      <c r="O1066">
        <v>3.49</v>
      </c>
      <c r="P1066">
        <v>2.83</v>
      </c>
      <c r="Q1066">
        <f t="shared" si="100"/>
        <v>0.66000000000000014</v>
      </c>
      <c r="R1066">
        <f t="shared" si="101"/>
        <v>1.0199999999999998</v>
      </c>
    </row>
    <row r="1067" spans="1:18">
      <c r="A1067" s="1">
        <v>42031</v>
      </c>
      <c r="B1067">
        <v>2.82</v>
      </c>
      <c r="C1067">
        <v>623.15</v>
      </c>
      <c r="D1067">
        <v>0.26100000000000001</v>
      </c>
      <c r="E1067" s="150">
        <f t="shared" si="98"/>
        <v>6.024848988585612E-2</v>
      </c>
      <c r="F1067">
        <v>0.62239999999999995</v>
      </c>
      <c r="G1067" s="3">
        <f t="shared" si="96"/>
        <v>2.6962733888893</v>
      </c>
      <c r="H1067" s="150">
        <f t="shared" si="97"/>
        <v>0.92999999999999994</v>
      </c>
      <c r="J1067" s="2">
        <f t="shared" si="99"/>
        <v>-1.5233516676115386E-3</v>
      </c>
      <c r="K1067">
        <v>25062.5</v>
      </c>
      <c r="L1067">
        <v>24458</v>
      </c>
      <c r="N1067">
        <v>1.68</v>
      </c>
      <c r="O1067">
        <v>3.57</v>
      </c>
      <c r="P1067">
        <v>2.82</v>
      </c>
      <c r="Q1067">
        <f t="shared" si="100"/>
        <v>0.75</v>
      </c>
      <c r="R1067">
        <f t="shared" si="101"/>
        <v>0.92999999999999994</v>
      </c>
    </row>
    <row r="1068" spans="1:18">
      <c r="A1068" s="1">
        <v>42032</v>
      </c>
      <c r="B1068">
        <v>2.8050000000000002</v>
      </c>
      <c r="C1068">
        <v>623.91</v>
      </c>
      <c r="D1068">
        <v>0.246</v>
      </c>
      <c r="E1068" s="150">
        <f t="shared" si="98"/>
        <v>5.4569910233787183E-2</v>
      </c>
      <c r="F1068">
        <v>0.6179</v>
      </c>
      <c r="G1068" s="3">
        <f t="shared" si="96"/>
        <v>2.7854801180502307</v>
      </c>
      <c r="H1068" s="150">
        <f t="shared" si="97"/>
        <v>0.89500000000000024</v>
      </c>
      <c r="J1068" s="2">
        <f t="shared" si="99"/>
        <v>1.2188669255533701E-3</v>
      </c>
      <c r="K1068">
        <v>25082.5</v>
      </c>
      <c r="L1068">
        <v>24458</v>
      </c>
      <c r="N1068">
        <v>1.66</v>
      </c>
      <c r="O1068">
        <v>3.57</v>
      </c>
      <c r="P1068">
        <v>2.8050000000000002</v>
      </c>
      <c r="Q1068">
        <f t="shared" si="100"/>
        <v>0.76499999999999968</v>
      </c>
      <c r="R1068">
        <f t="shared" si="101"/>
        <v>0.89500000000000024</v>
      </c>
    </row>
    <row r="1069" spans="1:18">
      <c r="A1069" s="1">
        <v>42033</v>
      </c>
      <c r="B1069">
        <v>2.8149999999999999</v>
      </c>
      <c r="C1069">
        <v>627.6</v>
      </c>
      <c r="D1069">
        <v>0.26200000000000001</v>
      </c>
      <c r="E1069" s="150">
        <f t="shared" si="98"/>
        <v>5.7249478812254714E-2</v>
      </c>
      <c r="F1069">
        <v>0.62039999999999995</v>
      </c>
      <c r="G1069" s="3">
        <f t="shared" si="96"/>
        <v>2.839236327950744</v>
      </c>
      <c r="H1069" s="150">
        <f t="shared" si="97"/>
        <v>0.88499999999999979</v>
      </c>
      <c r="J1069" s="2">
        <f t="shared" si="99"/>
        <v>5.896893660938379E-3</v>
      </c>
      <c r="K1069">
        <v>25092.5</v>
      </c>
      <c r="L1069">
        <v>24456</v>
      </c>
      <c r="N1069">
        <v>1.65</v>
      </c>
      <c r="O1069">
        <v>3.58</v>
      </c>
      <c r="P1069">
        <v>2.8149999999999999</v>
      </c>
      <c r="Q1069">
        <f t="shared" si="100"/>
        <v>0.76500000000000012</v>
      </c>
      <c r="R1069">
        <f t="shared" si="101"/>
        <v>0.88499999999999979</v>
      </c>
    </row>
    <row r="1070" spans="1:18">
      <c r="A1070" s="1">
        <v>42034</v>
      </c>
      <c r="B1070">
        <v>2.82</v>
      </c>
      <c r="C1070">
        <v>634.76</v>
      </c>
      <c r="D1070">
        <v>0.24399999999999999</v>
      </c>
      <c r="E1070" s="150">
        <f t="shared" si="98"/>
        <v>5.0722948601941958E-2</v>
      </c>
      <c r="F1070">
        <v>0.62090000000000001</v>
      </c>
      <c r="G1070" s="3">
        <f t="shared" si="96"/>
        <v>2.9868058576192427</v>
      </c>
      <c r="H1070" s="150">
        <f t="shared" si="97"/>
        <v>0.88999999999999968</v>
      </c>
      <c r="J1070" s="2">
        <f t="shared" si="99"/>
        <v>1.134395383576401E-2</v>
      </c>
      <c r="K1070">
        <v>25122.5</v>
      </c>
      <c r="L1070">
        <v>24453</v>
      </c>
      <c r="N1070">
        <v>1.65</v>
      </c>
      <c r="O1070">
        <v>3.58</v>
      </c>
      <c r="P1070">
        <v>2.82</v>
      </c>
      <c r="Q1070">
        <f t="shared" si="100"/>
        <v>0.76000000000000023</v>
      </c>
      <c r="R1070">
        <f t="shared" si="101"/>
        <v>0.88999999999999968</v>
      </c>
    </row>
    <row r="1071" spans="1:18">
      <c r="A1071" s="1">
        <v>42037</v>
      </c>
      <c r="B1071">
        <v>2.8650000000000002</v>
      </c>
      <c r="C1071">
        <v>630.4</v>
      </c>
      <c r="D1071">
        <v>0.24299999999999999</v>
      </c>
      <c r="E1071" s="150">
        <f t="shared" si="98"/>
        <v>4.8848451751629163E-2</v>
      </c>
      <c r="F1071">
        <v>0.61939999999999995</v>
      </c>
      <c r="G1071" s="3">
        <f t="shared" si="96"/>
        <v>3.0812481174488839</v>
      </c>
      <c r="H1071" s="150">
        <f t="shared" si="97"/>
        <v>0.87500000000000044</v>
      </c>
      <c r="J1071" s="2">
        <f t="shared" si="99"/>
        <v>-6.8924361509722495E-3</v>
      </c>
      <c r="K1071">
        <v>25137.5</v>
      </c>
      <c r="L1071">
        <v>24447</v>
      </c>
      <c r="N1071">
        <v>1.62</v>
      </c>
      <c r="O1071">
        <v>3.61</v>
      </c>
      <c r="P1071">
        <v>2.8650000000000002</v>
      </c>
      <c r="Q1071">
        <f t="shared" si="100"/>
        <v>0.74499999999999966</v>
      </c>
      <c r="R1071">
        <f t="shared" si="101"/>
        <v>0.87500000000000044</v>
      </c>
    </row>
    <row r="1072" spans="1:18">
      <c r="A1072" s="1">
        <v>42038</v>
      </c>
      <c r="B1072">
        <v>2.89</v>
      </c>
      <c r="C1072">
        <v>627.89</v>
      </c>
      <c r="D1072">
        <v>0.26700000000000002</v>
      </c>
      <c r="E1072" s="150">
        <f t="shared" si="98"/>
        <v>5.1481465600730615E-2</v>
      </c>
      <c r="F1072">
        <v>0.61814999999999998</v>
      </c>
      <c r="G1072" s="3">
        <f t="shared" si="96"/>
        <v>3.2059314565756591</v>
      </c>
      <c r="H1072" s="150">
        <f t="shared" si="97"/>
        <v>0.8</v>
      </c>
      <c r="J1072" s="2">
        <f t="shared" si="99"/>
        <v>-3.9895466533099774E-3</v>
      </c>
      <c r="K1072">
        <v>25167.5</v>
      </c>
      <c r="L1072">
        <v>24449</v>
      </c>
      <c r="N1072">
        <v>1.49</v>
      </c>
      <c r="O1072">
        <v>3.58</v>
      </c>
      <c r="P1072">
        <v>2.89</v>
      </c>
      <c r="Q1072">
        <f t="shared" si="100"/>
        <v>0.69</v>
      </c>
      <c r="R1072">
        <f t="shared" si="101"/>
        <v>0.8</v>
      </c>
    </row>
    <row r="1073" spans="1:18">
      <c r="A1073" s="1">
        <v>42039</v>
      </c>
      <c r="B1073">
        <v>2.895</v>
      </c>
      <c r="C1073">
        <v>626.78</v>
      </c>
      <c r="D1073">
        <v>0.26300000000000001</v>
      </c>
      <c r="E1073" s="150">
        <f t="shared" si="98"/>
        <v>5.2294885337470273E-2</v>
      </c>
      <c r="F1073">
        <v>0.62539999999999996</v>
      </c>
      <c r="G1073" s="3">
        <f t="shared" si="96"/>
        <v>3.1452444907102</v>
      </c>
      <c r="H1073" s="150">
        <f t="shared" si="97"/>
        <v>0.7350000000000001</v>
      </c>
      <c r="J1073" s="2">
        <f t="shared" si="99"/>
        <v>-1.7693900222266591E-3</v>
      </c>
      <c r="K1073">
        <v>25157.5</v>
      </c>
      <c r="L1073">
        <v>24452.5</v>
      </c>
      <c r="N1073">
        <v>1.41</v>
      </c>
      <c r="O1073">
        <v>3.57</v>
      </c>
      <c r="P1073">
        <v>2.895</v>
      </c>
      <c r="Q1073">
        <f t="shared" si="100"/>
        <v>0.67499999999999982</v>
      </c>
      <c r="R1073">
        <f t="shared" si="101"/>
        <v>0.7350000000000001</v>
      </c>
    </row>
    <row r="1074" spans="1:18">
      <c r="A1074" s="1">
        <v>42040</v>
      </c>
      <c r="B1074">
        <v>2.91</v>
      </c>
      <c r="C1074">
        <v>624.1</v>
      </c>
      <c r="D1074">
        <v>0.27700000000000002</v>
      </c>
      <c r="E1074" s="150">
        <f t="shared" si="98"/>
        <v>5.4976989550785865E-2</v>
      </c>
      <c r="F1074">
        <v>0.629</v>
      </c>
      <c r="G1074" s="3">
        <f t="shared" si="96"/>
        <v>3.1691986306207167</v>
      </c>
      <c r="H1074" s="150">
        <f t="shared" si="97"/>
        <v>0.62000000000000033</v>
      </c>
      <c r="J1074" s="2">
        <f t="shared" si="99"/>
        <v>-4.2849899281354117E-3</v>
      </c>
      <c r="K1074">
        <v>25167.5</v>
      </c>
      <c r="L1074">
        <v>24457</v>
      </c>
      <c r="N1074">
        <v>1.28</v>
      </c>
      <c r="O1074">
        <v>3.57</v>
      </c>
      <c r="P1074">
        <v>2.91</v>
      </c>
      <c r="Q1074">
        <f t="shared" si="100"/>
        <v>0.6599999999999997</v>
      </c>
      <c r="R1074">
        <f t="shared" si="101"/>
        <v>0.62000000000000033</v>
      </c>
    </row>
    <row r="1075" spans="1:18">
      <c r="A1075" s="1">
        <v>42041</v>
      </c>
      <c r="B1075">
        <v>3.0350000000000001</v>
      </c>
      <c r="C1075">
        <v>626.9</v>
      </c>
      <c r="D1075">
        <v>0.33600000000000002</v>
      </c>
      <c r="E1075" s="150">
        <f t="shared" si="98"/>
        <v>6.4136121957104358E-2</v>
      </c>
      <c r="F1075">
        <v>0.63149999999999995</v>
      </c>
      <c r="G1075" s="3">
        <f t="shared" si="96"/>
        <v>3.3083384764347508</v>
      </c>
      <c r="H1075" s="150">
        <f t="shared" si="97"/>
        <v>0.48500000000000032</v>
      </c>
      <c r="J1075" s="2">
        <f t="shared" si="99"/>
        <v>4.4764263399255438E-3</v>
      </c>
      <c r="K1075">
        <v>25345</v>
      </c>
      <c r="L1075">
        <v>24599</v>
      </c>
      <c r="N1075">
        <v>1.06</v>
      </c>
      <c r="O1075">
        <v>3.61</v>
      </c>
      <c r="P1075">
        <v>3.0350000000000001</v>
      </c>
      <c r="Q1075">
        <f t="shared" si="100"/>
        <v>0.57499999999999973</v>
      </c>
      <c r="R1075">
        <f t="shared" si="101"/>
        <v>0.48500000000000032</v>
      </c>
    </row>
    <row r="1076" spans="1:18">
      <c r="A1076" s="1">
        <v>42044</v>
      </c>
      <c r="B1076">
        <v>3.03</v>
      </c>
      <c r="C1076">
        <v>623.83000000000004</v>
      </c>
      <c r="D1076">
        <v>0.33400000000000002</v>
      </c>
      <c r="E1076" s="150">
        <f t="shared" si="98"/>
        <v>6.6674687647323497E-2</v>
      </c>
      <c r="F1076">
        <v>0.65600000000000003</v>
      </c>
      <c r="G1076" s="3">
        <f t="shared" si="96"/>
        <v>3.2861646260564887</v>
      </c>
      <c r="H1076" s="150">
        <f t="shared" si="97"/>
        <v>0.27999999999999992</v>
      </c>
      <c r="J1076" s="2">
        <f t="shared" si="99"/>
        <v>-4.9091429253316126E-3</v>
      </c>
      <c r="K1076">
        <v>25340</v>
      </c>
      <c r="L1076">
        <v>24599</v>
      </c>
      <c r="N1076">
        <v>0.88</v>
      </c>
      <c r="O1076">
        <v>3.63</v>
      </c>
      <c r="P1076">
        <v>3.03</v>
      </c>
      <c r="Q1076">
        <f t="shared" si="100"/>
        <v>0.60000000000000009</v>
      </c>
      <c r="R1076">
        <f t="shared" si="101"/>
        <v>0.27999999999999992</v>
      </c>
    </row>
    <row r="1077" spans="1:18">
      <c r="A1077" s="1">
        <v>42045</v>
      </c>
      <c r="B1077">
        <v>3</v>
      </c>
      <c r="C1077">
        <v>625.46</v>
      </c>
      <c r="D1077">
        <v>0.33800000000000002</v>
      </c>
      <c r="E1077" s="150">
        <f t="shared" si="98"/>
        <v>7.1206072966197437E-2</v>
      </c>
      <c r="F1077">
        <v>0.66359999999999997</v>
      </c>
      <c r="G1077" s="3">
        <f t="shared" si="96"/>
        <v>3.1499672802694367</v>
      </c>
      <c r="H1077" s="150">
        <f t="shared" si="97"/>
        <v>0.21000000000000008</v>
      </c>
      <c r="J1077" s="2">
        <f t="shared" si="99"/>
        <v>2.6094836666330622E-3</v>
      </c>
      <c r="K1077">
        <v>25299</v>
      </c>
      <c r="L1077">
        <v>24589</v>
      </c>
      <c r="N1077">
        <v>0.82</v>
      </c>
      <c r="O1077">
        <v>3.61</v>
      </c>
      <c r="P1077">
        <v>3</v>
      </c>
      <c r="Q1077">
        <f t="shared" si="100"/>
        <v>0.60999999999999988</v>
      </c>
      <c r="R1077">
        <f t="shared" si="101"/>
        <v>0.21000000000000008</v>
      </c>
    </row>
    <row r="1078" spans="1:18">
      <c r="A1078" s="1">
        <v>42046</v>
      </c>
      <c r="B1078">
        <v>3</v>
      </c>
      <c r="C1078">
        <v>630.42999999999995</v>
      </c>
      <c r="D1078">
        <v>0.34300000000000003</v>
      </c>
      <c r="E1078" s="150">
        <f t="shared" si="98"/>
        <v>7.5628928046848301E-2</v>
      </c>
      <c r="F1078">
        <v>0.66459999999999997</v>
      </c>
      <c r="G1078" s="3">
        <f t="shared" si="96"/>
        <v>3.0141614576209736</v>
      </c>
      <c r="H1078" s="150">
        <f t="shared" si="97"/>
        <v>0.17000000000000015</v>
      </c>
      <c r="J1078" s="2">
        <f t="shared" si="99"/>
        <v>7.9147472226197158E-3</v>
      </c>
      <c r="K1078">
        <v>25272.5</v>
      </c>
      <c r="L1078">
        <v>24593</v>
      </c>
      <c r="N1078">
        <v>0.8</v>
      </c>
      <c r="O1078">
        <v>3.63</v>
      </c>
      <c r="P1078">
        <v>3</v>
      </c>
      <c r="Q1078">
        <f t="shared" si="100"/>
        <v>0.62999999999999989</v>
      </c>
      <c r="R1078">
        <f t="shared" si="101"/>
        <v>0.17000000000000015</v>
      </c>
    </row>
    <row r="1079" spans="1:18">
      <c r="A1079" s="1">
        <v>42047</v>
      </c>
      <c r="B1079">
        <v>2.99</v>
      </c>
      <c r="C1079">
        <v>622.71</v>
      </c>
      <c r="D1079">
        <v>0.32800000000000001</v>
      </c>
      <c r="E1079" s="150">
        <f t="shared" si="98"/>
        <v>7.0859062942463344E-2</v>
      </c>
      <c r="F1079">
        <v>0.67159999999999997</v>
      </c>
      <c r="G1079" s="3">
        <f t="shared" si="96"/>
        <v>3.1087738230304915</v>
      </c>
      <c r="H1079" s="150">
        <f t="shared" si="97"/>
        <v>0.12000000000000033</v>
      </c>
      <c r="J1079" s="2">
        <f t="shared" si="99"/>
        <v>-1.2321205396904926E-2</v>
      </c>
      <c r="K1079">
        <v>25300</v>
      </c>
      <c r="L1079">
        <v>24599</v>
      </c>
      <c r="N1079">
        <v>0.8</v>
      </c>
      <c r="O1079">
        <v>3.67</v>
      </c>
      <c r="P1079">
        <v>2.99</v>
      </c>
      <c r="Q1079">
        <f t="shared" si="100"/>
        <v>0.67999999999999972</v>
      </c>
      <c r="R1079">
        <f t="shared" si="101"/>
        <v>0.12000000000000033</v>
      </c>
    </row>
    <row r="1080" spans="1:18">
      <c r="A1080" s="1">
        <v>42048</v>
      </c>
      <c r="B1080">
        <v>3.02</v>
      </c>
      <c r="C1080">
        <v>618.59</v>
      </c>
      <c r="D1080">
        <v>0.32650000000000001</v>
      </c>
      <c r="E1080" s="150">
        <f t="shared" si="98"/>
        <v>7.1997679785196139E-2</v>
      </c>
      <c r="F1080">
        <v>0.67359999999999998</v>
      </c>
      <c r="G1080" s="3">
        <f t="shared" si="96"/>
        <v>3.0546873268160675</v>
      </c>
      <c r="H1080" s="150">
        <f t="shared" si="97"/>
        <v>0.21000000000000008</v>
      </c>
      <c r="J1080" s="2">
        <f t="shared" si="99"/>
        <v>-6.6382262617127536E-3</v>
      </c>
      <c r="K1080">
        <v>25295</v>
      </c>
      <c r="L1080">
        <v>24606</v>
      </c>
      <c r="N1080">
        <v>0.82</v>
      </c>
      <c r="O1080">
        <v>3.63</v>
      </c>
      <c r="P1080">
        <v>3.02</v>
      </c>
      <c r="Q1080">
        <f t="shared" si="100"/>
        <v>0.60999999999999988</v>
      </c>
      <c r="R1080">
        <f t="shared" si="101"/>
        <v>0.21000000000000008</v>
      </c>
    </row>
    <row r="1081" spans="1:18">
      <c r="A1081" s="1">
        <v>42051</v>
      </c>
      <c r="B1081">
        <v>3.0249999999999999</v>
      </c>
      <c r="C1081">
        <v>621.52</v>
      </c>
      <c r="D1081">
        <v>0.32900000000000001</v>
      </c>
      <c r="E1081" s="150">
        <f t="shared" si="98"/>
        <v>7.3867680793192531E-2</v>
      </c>
      <c r="F1081">
        <v>0.67259999999999998</v>
      </c>
      <c r="G1081" s="3">
        <f t="shared" si="96"/>
        <v>2.9956998463175406</v>
      </c>
      <c r="H1081" s="150">
        <f t="shared" si="97"/>
        <v>0.14500000000000002</v>
      </c>
      <c r="J1081" s="2">
        <f t="shared" si="99"/>
        <v>4.7253960569388492E-3</v>
      </c>
      <c r="K1081">
        <v>25283.75</v>
      </c>
      <c r="L1081">
        <v>24608</v>
      </c>
      <c r="N1081">
        <v>0.79</v>
      </c>
      <c r="O1081">
        <v>3.67</v>
      </c>
      <c r="P1081">
        <v>3.0249999999999999</v>
      </c>
      <c r="Q1081">
        <f t="shared" si="100"/>
        <v>0.64500000000000002</v>
      </c>
      <c r="R1081">
        <f t="shared" si="101"/>
        <v>0.14500000000000002</v>
      </c>
    </row>
    <row r="1082" spans="1:18">
      <c r="A1082" s="1">
        <v>42052</v>
      </c>
      <c r="B1082">
        <v>3.0049999999999999</v>
      </c>
      <c r="C1082">
        <v>620.30999999999995</v>
      </c>
      <c r="D1082">
        <v>0.34699999999999998</v>
      </c>
      <c r="E1082" s="150">
        <f t="shared" si="98"/>
        <v>7.8739222321530827E-2</v>
      </c>
      <c r="F1082">
        <v>0.67459999999999998</v>
      </c>
      <c r="G1082" s="3">
        <f t="shared" si="96"/>
        <v>2.9729300480529424</v>
      </c>
      <c r="H1082" s="150">
        <f t="shared" si="97"/>
        <v>0.14500000000000002</v>
      </c>
      <c r="J1082" s="2">
        <f t="shared" si="99"/>
        <v>-1.9487375613771603E-3</v>
      </c>
      <c r="K1082">
        <v>25283.75</v>
      </c>
      <c r="L1082">
        <v>24613</v>
      </c>
      <c r="N1082">
        <v>0.77</v>
      </c>
      <c r="O1082">
        <v>3.63</v>
      </c>
      <c r="P1082">
        <v>3.0049999999999999</v>
      </c>
      <c r="Q1082">
        <f t="shared" si="100"/>
        <v>0.625</v>
      </c>
      <c r="R1082">
        <f t="shared" si="101"/>
        <v>0.14500000000000002</v>
      </c>
    </row>
    <row r="1083" spans="1:18">
      <c r="A1083" s="1">
        <v>42053</v>
      </c>
      <c r="B1083">
        <v>3.02</v>
      </c>
      <c r="C1083">
        <v>621.79</v>
      </c>
      <c r="D1083">
        <v>0.31</v>
      </c>
      <c r="E1083" s="150">
        <f t="shared" si="98"/>
        <v>7.1224917469296781E-2</v>
      </c>
      <c r="F1083">
        <v>0.68410000000000004</v>
      </c>
      <c r="G1083" s="3">
        <f t="shared" si="96"/>
        <v>2.9774832675856495</v>
      </c>
      <c r="H1083" s="150">
        <f t="shared" si="97"/>
        <v>0.12999999999999989</v>
      </c>
      <c r="J1083" s="2">
        <f t="shared" si="99"/>
        <v>2.3830620729539962E-3</v>
      </c>
      <c r="K1083">
        <v>25283.75</v>
      </c>
      <c r="L1083">
        <v>24612</v>
      </c>
      <c r="N1083">
        <v>0.77</v>
      </c>
      <c r="O1083">
        <v>3.66</v>
      </c>
      <c r="P1083">
        <v>3.02</v>
      </c>
      <c r="Q1083">
        <f t="shared" si="100"/>
        <v>0.64000000000000012</v>
      </c>
      <c r="R1083">
        <f t="shared" si="101"/>
        <v>0.12999999999999989</v>
      </c>
    </row>
    <row r="1084" spans="1:18">
      <c r="A1084" s="1">
        <v>42054</v>
      </c>
      <c r="B1084">
        <v>3.02</v>
      </c>
      <c r="C1084">
        <v>617.75</v>
      </c>
      <c r="D1084">
        <v>0.32200000000000001</v>
      </c>
      <c r="E1084" s="150">
        <f t="shared" si="98"/>
        <v>6.9620746616666687E-2</v>
      </c>
      <c r="F1084">
        <v>0.67090000000000005</v>
      </c>
      <c r="G1084" s="3">
        <f t="shared" si="96"/>
        <v>3.1029514979128954</v>
      </c>
      <c r="H1084" s="150">
        <f t="shared" si="97"/>
        <v>0.18000000000000016</v>
      </c>
      <c r="J1084" s="2">
        <f t="shared" si="99"/>
        <v>-6.5185702850227394E-3</v>
      </c>
      <c r="K1084">
        <v>25310</v>
      </c>
      <c r="L1084">
        <v>24610</v>
      </c>
      <c r="N1084">
        <v>0.77</v>
      </c>
      <c r="O1084">
        <v>3.61</v>
      </c>
      <c r="P1084">
        <v>3.02</v>
      </c>
      <c r="Q1084">
        <f t="shared" si="100"/>
        <v>0.58999999999999986</v>
      </c>
      <c r="R1084">
        <f t="shared" si="101"/>
        <v>0.18000000000000016</v>
      </c>
    </row>
    <row r="1085" spans="1:18">
      <c r="A1085" s="1">
        <v>42055</v>
      </c>
      <c r="B1085">
        <v>3.03</v>
      </c>
      <c r="C1085">
        <v>616.01</v>
      </c>
      <c r="D1085">
        <v>0.32800000000000001</v>
      </c>
      <c r="E1085" s="150">
        <f t="shared" si="98"/>
        <v>6.9025800763485551E-2</v>
      </c>
      <c r="F1085">
        <v>0.6744</v>
      </c>
      <c r="G1085" s="3">
        <f t="shared" si="96"/>
        <v>3.2046451841673651</v>
      </c>
      <c r="H1085" s="150">
        <f t="shared" si="97"/>
        <v>0.14999999999999969</v>
      </c>
      <c r="J1085" s="2">
        <f t="shared" si="99"/>
        <v>-2.8206477007321276E-3</v>
      </c>
      <c r="K1085">
        <v>25335</v>
      </c>
      <c r="L1085">
        <v>24612</v>
      </c>
      <c r="N1085">
        <v>0.78</v>
      </c>
      <c r="O1085">
        <v>3.66</v>
      </c>
      <c r="P1085">
        <v>3.03</v>
      </c>
      <c r="Q1085">
        <f t="shared" si="100"/>
        <v>0.63000000000000034</v>
      </c>
      <c r="R1085">
        <f t="shared" si="101"/>
        <v>0.14999999999999969</v>
      </c>
    </row>
    <row r="1086" spans="1:18">
      <c r="A1086" s="1">
        <v>42058</v>
      </c>
      <c r="B1086">
        <v>3.0249999999999999</v>
      </c>
      <c r="C1086">
        <v>622.82000000000005</v>
      </c>
      <c r="D1086">
        <v>0.318</v>
      </c>
      <c r="E1086" s="150">
        <f t="shared" si="98"/>
        <v>6.8065959384615571E-2</v>
      </c>
      <c r="F1086">
        <v>0.6784</v>
      </c>
      <c r="G1086" s="3">
        <f t="shared" si="96"/>
        <v>3.1694433157253066</v>
      </c>
      <c r="H1086" s="150">
        <f t="shared" si="97"/>
        <v>0.16499999999999981</v>
      </c>
      <c r="J1086" s="2">
        <f t="shared" si="99"/>
        <v>1.0994355314136757E-2</v>
      </c>
      <c r="K1086">
        <v>25325</v>
      </c>
      <c r="L1086">
        <v>24610</v>
      </c>
      <c r="N1086">
        <v>0.8</v>
      </c>
      <c r="O1086">
        <v>3.66</v>
      </c>
      <c r="P1086">
        <v>3.0249999999999999</v>
      </c>
      <c r="Q1086">
        <f t="shared" si="100"/>
        <v>0.63500000000000023</v>
      </c>
      <c r="R1086">
        <f t="shared" si="101"/>
        <v>0.16499999999999981</v>
      </c>
    </row>
    <row r="1087" spans="1:18">
      <c r="A1087" s="1">
        <v>42059</v>
      </c>
      <c r="B1087">
        <v>3.03</v>
      </c>
      <c r="C1087">
        <v>620.52</v>
      </c>
      <c r="D1087">
        <v>0.29799999999999999</v>
      </c>
      <c r="E1087" s="150">
        <f t="shared" si="98"/>
        <v>6.4150489240375502E-2</v>
      </c>
      <c r="F1087">
        <v>0.67735000000000001</v>
      </c>
      <c r="G1087" s="3">
        <f t="shared" si="96"/>
        <v>3.1465122462847557</v>
      </c>
      <c r="H1087" s="150">
        <f t="shared" si="97"/>
        <v>0.12999999999999989</v>
      </c>
      <c r="J1087" s="2">
        <f t="shared" si="99"/>
        <v>-3.6997162859938224E-3</v>
      </c>
      <c r="K1087">
        <v>25326</v>
      </c>
      <c r="L1087">
        <v>24616</v>
      </c>
      <c r="N1087">
        <v>0.77</v>
      </c>
      <c r="O1087">
        <v>3.67</v>
      </c>
      <c r="P1087">
        <v>3.03</v>
      </c>
      <c r="Q1087">
        <f t="shared" si="100"/>
        <v>0.64000000000000012</v>
      </c>
      <c r="R1087">
        <f t="shared" si="101"/>
        <v>0.12999999999999989</v>
      </c>
    </row>
    <row r="1088" spans="1:18">
      <c r="A1088" s="1">
        <v>42060</v>
      </c>
      <c r="B1088">
        <v>3.0150000000000001</v>
      </c>
      <c r="C1088">
        <v>618.79</v>
      </c>
      <c r="D1088">
        <v>0.30499999999999999</v>
      </c>
      <c r="E1088" s="150">
        <f t="shared" si="98"/>
        <v>6.3919475532407607E-2</v>
      </c>
      <c r="F1088">
        <v>0.66859999999999997</v>
      </c>
      <c r="G1088" s="3">
        <f t="shared" si="96"/>
        <v>3.1903109076139029</v>
      </c>
      <c r="H1088" s="150">
        <f t="shared" si="97"/>
        <v>0.11500000000000021</v>
      </c>
      <c r="J1088" s="2">
        <f t="shared" si="99"/>
        <v>-2.7918779380765482E-3</v>
      </c>
      <c r="K1088">
        <v>25340</v>
      </c>
      <c r="L1088">
        <v>24620</v>
      </c>
      <c r="N1088">
        <v>0.77</v>
      </c>
      <c r="O1088">
        <v>3.67</v>
      </c>
      <c r="P1088">
        <v>3.0150000000000001</v>
      </c>
      <c r="Q1088">
        <f t="shared" si="100"/>
        <v>0.6549999999999998</v>
      </c>
      <c r="R1088">
        <f t="shared" si="101"/>
        <v>0.11500000000000021</v>
      </c>
    </row>
    <row r="1089" spans="1:18">
      <c r="A1089" s="1">
        <v>42061</v>
      </c>
      <c r="B1089">
        <v>3.0150000000000001</v>
      </c>
      <c r="C1089">
        <v>617.89</v>
      </c>
      <c r="D1089">
        <v>0.32700000000000001</v>
      </c>
      <c r="E1089" s="150">
        <f t="shared" si="98"/>
        <v>6.8606934038194664E-2</v>
      </c>
      <c r="F1089">
        <v>0.66935</v>
      </c>
      <c r="G1089" s="3">
        <f t="shared" si="96"/>
        <v>3.1903109076139029</v>
      </c>
      <c r="H1089" s="150">
        <f t="shared" si="97"/>
        <v>0.125</v>
      </c>
      <c r="J1089" s="2">
        <f t="shared" si="99"/>
        <v>-1.4555101705990151E-3</v>
      </c>
      <c r="K1089">
        <v>25340</v>
      </c>
      <c r="L1089">
        <v>24620</v>
      </c>
      <c r="N1089">
        <v>0.77</v>
      </c>
      <c r="O1089">
        <v>3.66</v>
      </c>
      <c r="P1089">
        <v>3.0150000000000001</v>
      </c>
      <c r="Q1089">
        <f t="shared" si="100"/>
        <v>0.64500000000000002</v>
      </c>
      <c r="R1089">
        <f t="shared" si="101"/>
        <v>0.125</v>
      </c>
    </row>
    <row r="1090" spans="1:18">
      <c r="A1090" s="1">
        <v>42062</v>
      </c>
      <c r="B1090">
        <v>3.0150000000000001</v>
      </c>
      <c r="C1090">
        <v>617.65</v>
      </c>
      <c r="D1090">
        <v>0.31900000000000001</v>
      </c>
      <c r="E1090" s="150">
        <f t="shared" si="98"/>
        <v>6.9500594796874926E-2</v>
      </c>
      <c r="F1090">
        <v>0.67959999999999998</v>
      </c>
      <c r="G1090" s="3">
        <f t="shared" si="96"/>
        <v>3.1192884123309401</v>
      </c>
      <c r="H1090" s="150">
        <f t="shared" si="97"/>
        <v>0.125</v>
      </c>
      <c r="J1090" s="2">
        <f t="shared" si="99"/>
        <v>-3.8849410463213127E-4</v>
      </c>
      <c r="K1090">
        <v>25325</v>
      </c>
      <c r="L1090">
        <v>24621</v>
      </c>
      <c r="N1090">
        <v>0.77</v>
      </c>
      <c r="O1090">
        <v>3.66</v>
      </c>
      <c r="P1090">
        <v>3.0150000000000001</v>
      </c>
      <c r="Q1090">
        <f t="shared" si="100"/>
        <v>0.64500000000000002</v>
      </c>
      <c r="R1090">
        <f t="shared" si="101"/>
        <v>0.125</v>
      </c>
    </row>
    <row r="1091" spans="1:18">
      <c r="A1091" s="1">
        <v>42065</v>
      </c>
      <c r="B1091">
        <v>3.04</v>
      </c>
      <c r="C1091">
        <v>617.20000000000005</v>
      </c>
      <c r="D1091">
        <v>0.33379999999999999</v>
      </c>
      <c r="E1091" s="150">
        <f t="shared" si="98"/>
        <v>7.1152536016955009E-2</v>
      </c>
      <c r="F1091">
        <v>0.68184999999999996</v>
      </c>
      <c r="G1091" s="3">
        <f t="shared" si="96"/>
        <v>3.1987831037500136</v>
      </c>
      <c r="H1091" s="150">
        <f t="shared" si="97"/>
        <v>0.12999999999999989</v>
      </c>
      <c r="J1091" s="2">
        <f t="shared" si="99"/>
        <v>-7.2883349381682859E-4</v>
      </c>
      <c r="K1091">
        <v>25345</v>
      </c>
      <c r="L1091">
        <v>24623</v>
      </c>
      <c r="N1091">
        <v>0.75</v>
      </c>
      <c r="O1091">
        <v>3.66</v>
      </c>
      <c r="P1091">
        <v>3.04</v>
      </c>
      <c r="Q1091">
        <f t="shared" si="100"/>
        <v>0.62000000000000011</v>
      </c>
      <c r="R1091">
        <f t="shared" si="101"/>
        <v>0.12999999999999989</v>
      </c>
    </row>
    <row r="1092" spans="1:18">
      <c r="A1092" s="1">
        <v>42066</v>
      </c>
      <c r="B1092">
        <v>3.0550000000000002</v>
      </c>
      <c r="C1092">
        <v>617.35</v>
      </c>
      <c r="D1092">
        <v>0.34200000000000003</v>
      </c>
      <c r="E1092" s="150">
        <f t="shared" si="98"/>
        <v>7.2912289432989788E-2</v>
      </c>
      <c r="F1092">
        <v>0.68710000000000004</v>
      </c>
      <c r="G1092" s="3">
        <f t="shared" si="96"/>
        <v>3.2228887863405591</v>
      </c>
      <c r="H1092" s="150">
        <f t="shared" si="97"/>
        <v>0.14500000000000002</v>
      </c>
      <c r="J1092" s="2">
        <f t="shared" si="99"/>
        <v>2.4300352474692491E-4</v>
      </c>
      <c r="K1092">
        <v>25352.5</v>
      </c>
      <c r="L1092">
        <v>24625</v>
      </c>
      <c r="N1092">
        <v>0.75</v>
      </c>
      <c r="O1092">
        <v>3.66</v>
      </c>
      <c r="P1092">
        <v>3.0550000000000002</v>
      </c>
      <c r="Q1092">
        <f t="shared" si="100"/>
        <v>0.60499999999999998</v>
      </c>
      <c r="R1092">
        <f t="shared" si="101"/>
        <v>0.14500000000000002</v>
      </c>
    </row>
    <row r="1093" spans="1:18">
      <c r="A1093" s="1">
        <v>42067</v>
      </c>
      <c r="B1093">
        <v>3.08</v>
      </c>
      <c r="C1093">
        <v>619.6</v>
      </c>
      <c r="D1093">
        <v>0.32900000000000001</v>
      </c>
      <c r="E1093" s="150">
        <f t="shared" si="98"/>
        <v>7.0308166027491251E-2</v>
      </c>
      <c r="F1093">
        <v>0.68859999999999999</v>
      </c>
      <c r="G1093" s="3">
        <f t="shared" si="96"/>
        <v>3.2222345255232052</v>
      </c>
      <c r="H1093" s="150">
        <f t="shared" si="97"/>
        <v>0.16999999999999993</v>
      </c>
      <c r="J1093" s="2">
        <f t="shared" si="99"/>
        <v>3.6379845289608789E-3</v>
      </c>
      <c r="K1093">
        <v>25357.5</v>
      </c>
      <c r="L1093">
        <v>24630</v>
      </c>
      <c r="N1093">
        <v>0.75</v>
      </c>
      <c r="O1093">
        <v>3.66</v>
      </c>
      <c r="P1093">
        <v>3.08</v>
      </c>
      <c r="Q1093">
        <f t="shared" si="100"/>
        <v>0.58000000000000007</v>
      </c>
      <c r="R1093">
        <f t="shared" si="101"/>
        <v>0.16999999999999993</v>
      </c>
    </row>
    <row r="1094" spans="1:18">
      <c r="A1094" s="1">
        <v>42068</v>
      </c>
      <c r="B1094">
        <v>3.08</v>
      </c>
      <c r="C1094">
        <v>620.9</v>
      </c>
      <c r="D1094">
        <v>0.33300000000000002</v>
      </c>
      <c r="E1094" s="150">
        <f t="shared" si="98"/>
        <v>6.9284095269230905E-2</v>
      </c>
      <c r="F1094">
        <v>0.68884999999999996</v>
      </c>
      <c r="G1094" s="3">
        <f t="shared" ref="G1094:G1157" si="102">+(K1094/L1094-1)*36000/330</f>
        <v>3.310818292547884</v>
      </c>
      <c r="H1094" s="150">
        <f t="shared" ref="H1094:H1157" si="103">+R1094</f>
        <v>0.16999999999999993</v>
      </c>
      <c r="J1094" s="2">
        <f t="shared" si="99"/>
        <v>2.0959298281334787E-3</v>
      </c>
      <c r="K1094">
        <v>25377.5</v>
      </c>
      <c r="L1094">
        <v>24630</v>
      </c>
      <c r="N1094">
        <v>0.75</v>
      </c>
      <c r="O1094">
        <v>3.66</v>
      </c>
      <c r="P1094">
        <v>3.08</v>
      </c>
      <c r="Q1094">
        <f t="shared" si="100"/>
        <v>0.58000000000000007</v>
      </c>
      <c r="R1094">
        <f t="shared" si="101"/>
        <v>0.16999999999999993</v>
      </c>
    </row>
    <row r="1095" spans="1:18">
      <c r="A1095" s="1">
        <v>42069</v>
      </c>
      <c r="B1095">
        <v>3.16</v>
      </c>
      <c r="C1095">
        <v>627.6</v>
      </c>
      <c r="D1095">
        <v>0.379</v>
      </c>
      <c r="E1095" s="150">
        <f t="shared" ref="E1095:E1158" si="104">+D1095*F1095/G1095</f>
        <v>7.7472268681159362E-2</v>
      </c>
      <c r="F1095">
        <v>0.68810000000000004</v>
      </c>
      <c r="G1095" s="3">
        <f t="shared" si="102"/>
        <v>3.3662354858006376</v>
      </c>
      <c r="H1095" s="150">
        <f t="shared" si="103"/>
        <v>0.12</v>
      </c>
      <c r="J1095" s="2">
        <f t="shared" ref="J1095:J1158" si="105">+LN(C1095/C1094)</f>
        <v>1.0732982488030517E-2</v>
      </c>
      <c r="K1095">
        <v>25412</v>
      </c>
      <c r="L1095">
        <v>24651.33</v>
      </c>
      <c r="N1095">
        <v>0.62</v>
      </c>
      <c r="O1095">
        <v>3.66</v>
      </c>
      <c r="P1095">
        <v>3.16</v>
      </c>
      <c r="Q1095">
        <f t="shared" ref="Q1095:Q1158" si="106">+O1095-P1095</f>
        <v>0.5</v>
      </c>
      <c r="R1095">
        <f t="shared" ref="R1095:R1158" si="107">+N1095-Q1095</f>
        <v>0.12</v>
      </c>
    </row>
    <row r="1096" spans="1:18">
      <c r="A1096" s="1">
        <v>42072</v>
      </c>
      <c r="B1096">
        <v>3.1549999999999998</v>
      </c>
      <c r="C1096">
        <v>627.9</v>
      </c>
      <c r="D1096">
        <v>0.36549999999999999</v>
      </c>
      <c r="E1096" s="150">
        <f t="shared" si="104"/>
        <v>9.3795322159793984E-2</v>
      </c>
      <c r="F1096">
        <v>0.71109999999999995</v>
      </c>
      <c r="G1096" s="3">
        <f t="shared" si="102"/>
        <v>2.7710022633880449</v>
      </c>
      <c r="H1096" s="150">
        <f t="shared" si="103"/>
        <v>-1.5000000000000346E-2</v>
      </c>
      <c r="J1096" s="2">
        <f t="shared" si="105"/>
        <v>4.778972611862081E-4</v>
      </c>
      <c r="K1096">
        <v>25452.5</v>
      </c>
      <c r="L1096">
        <v>24822</v>
      </c>
      <c r="N1096">
        <v>0.51</v>
      </c>
      <c r="O1096">
        <v>3.68</v>
      </c>
      <c r="P1096">
        <v>3.1549999999999998</v>
      </c>
      <c r="Q1096">
        <f t="shared" si="106"/>
        <v>0.52500000000000036</v>
      </c>
      <c r="R1096">
        <f t="shared" si="107"/>
        <v>-1.5000000000000346E-2</v>
      </c>
    </row>
    <row r="1097" spans="1:18">
      <c r="A1097" s="1">
        <v>42073</v>
      </c>
      <c r="B1097">
        <v>3.1749999999999998</v>
      </c>
      <c r="C1097">
        <v>635.28</v>
      </c>
      <c r="D1097">
        <v>0.36399999999999999</v>
      </c>
      <c r="E1097" s="150">
        <f t="shared" si="104"/>
        <v>9.1516935222221818E-2</v>
      </c>
      <c r="F1097">
        <v>0.71084999999999998</v>
      </c>
      <c r="G1097" s="3">
        <f t="shared" si="102"/>
        <v>2.8273389987514719</v>
      </c>
      <c r="H1097" s="150">
        <f t="shared" si="103"/>
        <v>-1.5000000000000346E-2</v>
      </c>
      <c r="J1097" s="2">
        <f t="shared" si="105"/>
        <v>1.1684928466891674E-2</v>
      </c>
      <c r="K1097">
        <v>25472.5</v>
      </c>
      <c r="L1097">
        <v>24829</v>
      </c>
      <c r="N1097">
        <v>0.47</v>
      </c>
      <c r="O1097">
        <v>3.66</v>
      </c>
      <c r="P1097">
        <v>3.1749999999999998</v>
      </c>
      <c r="Q1097">
        <f t="shared" si="106"/>
        <v>0.48500000000000032</v>
      </c>
      <c r="R1097">
        <f t="shared" si="107"/>
        <v>-1.5000000000000346E-2</v>
      </c>
    </row>
    <row r="1098" spans="1:18">
      <c r="A1098" s="1">
        <v>42074</v>
      </c>
      <c r="B1098">
        <v>3.19</v>
      </c>
      <c r="C1098">
        <v>638</v>
      </c>
      <c r="D1098">
        <v>0.36399999999999999</v>
      </c>
      <c r="E1098" s="150">
        <f t="shared" si="104"/>
        <v>8.6685493814769823E-2</v>
      </c>
      <c r="F1098">
        <v>0.71509999999999996</v>
      </c>
      <c r="G1098" s="3">
        <f t="shared" si="102"/>
        <v>3.0027676897844429</v>
      </c>
      <c r="H1098" s="150">
        <f t="shared" si="103"/>
        <v>-0.06</v>
      </c>
      <c r="J1098" s="2">
        <f t="shared" si="105"/>
        <v>4.2724367578343345E-3</v>
      </c>
      <c r="K1098">
        <v>25515.51</v>
      </c>
      <c r="L1098">
        <v>24832</v>
      </c>
      <c r="N1098">
        <v>0.44</v>
      </c>
      <c r="O1098">
        <v>3.69</v>
      </c>
      <c r="P1098">
        <v>3.19</v>
      </c>
      <c r="Q1098">
        <f t="shared" si="106"/>
        <v>0.5</v>
      </c>
      <c r="R1098">
        <f t="shared" si="107"/>
        <v>-0.06</v>
      </c>
    </row>
    <row r="1099" spans="1:18">
      <c r="A1099" s="1">
        <v>42075</v>
      </c>
      <c r="B1099">
        <v>3.18</v>
      </c>
      <c r="C1099">
        <v>632.79999999999995</v>
      </c>
      <c r="D1099">
        <v>0.35549999999999998</v>
      </c>
      <c r="E1099" s="150">
        <f t="shared" si="104"/>
        <v>8.5123362408807773E-2</v>
      </c>
      <c r="F1099">
        <v>0.71360000000000001</v>
      </c>
      <c r="G1099" s="3">
        <f t="shared" si="102"/>
        <v>2.9802018249898343</v>
      </c>
      <c r="H1099" s="150">
        <f t="shared" si="103"/>
        <v>-0.15000000000000002</v>
      </c>
      <c r="J1099" s="2">
        <f t="shared" si="105"/>
        <v>-8.183866891345851E-3</v>
      </c>
      <c r="K1099">
        <v>25515.51</v>
      </c>
      <c r="L1099">
        <v>24837</v>
      </c>
      <c r="N1099">
        <v>0.35</v>
      </c>
      <c r="O1099">
        <v>3.68</v>
      </c>
      <c r="P1099">
        <v>3.18</v>
      </c>
      <c r="Q1099">
        <f t="shared" si="106"/>
        <v>0.5</v>
      </c>
      <c r="R1099">
        <f t="shared" si="107"/>
        <v>-0.15000000000000002</v>
      </c>
    </row>
    <row r="1100" spans="1:18">
      <c r="A1100" s="1">
        <v>42076</v>
      </c>
      <c r="B1100">
        <v>3.23</v>
      </c>
      <c r="C1100">
        <v>639.22</v>
      </c>
      <c r="D1100">
        <v>0.35499999999999998</v>
      </c>
      <c r="E1100" s="150">
        <f t="shared" si="104"/>
        <v>8.7956694348779757E-2</v>
      </c>
      <c r="F1100">
        <v>0.71335000000000004</v>
      </c>
      <c r="G1100" s="3">
        <f t="shared" si="102"/>
        <v>2.8791356004787518</v>
      </c>
      <c r="H1100" s="150">
        <f t="shared" si="103"/>
        <v>-0.12999999999999995</v>
      </c>
      <c r="J1100" s="2">
        <f t="shared" si="105"/>
        <v>1.0094266620516018E-2</v>
      </c>
      <c r="K1100">
        <v>25492.5</v>
      </c>
      <c r="L1100">
        <v>24837</v>
      </c>
      <c r="N1100">
        <v>0.33</v>
      </c>
      <c r="O1100">
        <v>3.69</v>
      </c>
      <c r="P1100">
        <v>3.23</v>
      </c>
      <c r="Q1100">
        <f t="shared" si="106"/>
        <v>0.45999999999999996</v>
      </c>
      <c r="R1100">
        <f t="shared" si="107"/>
        <v>-0.12999999999999995</v>
      </c>
    </row>
    <row r="1101" spans="1:18">
      <c r="A1101" s="1">
        <v>42079</v>
      </c>
      <c r="B1101">
        <v>3.23</v>
      </c>
      <c r="C1101">
        <v>640.04999999999995</v>
      </c>
      <c r="D1101">
        <v>0.35249999999999998</v>
      </c>
      <c r="E1101" s="150">
        <f t="shared" si="104"/>
        <v>9.0803842792846229E-2</v>
      </c>
      <c r="F1101">
        <v>0.71335000000000004</v>
      </c>
      <c r="G1101" s="3">
        <f t="shared" si="102"/>
        <v>2.7692206328057556</v>
      </c>
      <c r="H1101" s="150">
        <f t="shared" si="103"/>
        <v>-0.10999999999999999</v>
      </c>
      <c r="J1101" s="2">
        <f t="shared" si="105"/>
        <v>1.2976152281585023E-3</v>
      </c>
      <c r="K1101">
        <v>25466.45</v>
      </c>
      <c r="L1101">
        <v>24836</v>
      </c>
      <c r="N1101">
        <v>0.35</v>
      </c>
      <c r="O1101">
        <v>3.69</v>
      </c>
      <c r="P1101">
        <v>3.23</v>
      </c>
      <c r="Q1101">
        <f t="shared" si="106"/>
        <v>0.45999999999999996</v>
      </c>
      <c r="R1101">
        <f t="shared" si="107"/>
        <v>-0.10999999999999999</v>
      </c>
    </row>
    <row r="1102" spans="1:18">
      <c r="A1102" s="1">
        <v>42080</v>
      </c>
      <c r="B1102">
        <v>3.22</v>
      </c>
      <c r="C1102">
        <v>642.29</v>
      </c>
      <c r="D1102">
        <v>0.36549999999999999</v>
      </c>
      <c r="E1102" s="150">
        <f t="shared" si="104"/>
        <v>0.10235877598706852</v>
      </c>
      <c r="F1102">
        <v>0.71335000000000004</v>
      </c>
      <c r="G1102" s="3">
        <f t="shared" si="102"/>
        <v>2.5472112428634279</v>
      </c>
      <c r="H1102" s="150">
        <f t="shared" si="103"/>
        <v>-0.12999999999999978</v>
      </c>
      <c r="J1102" s="2">
        <f t="shared" si="105"/>
        <v>3.4936167916980359E-3</v>
      </c>
      <c r="K1102">
        <v>25420</v>
      </c>
      <c r="L1102">
        <v>24840</v>
      </c>
      <c r="N1102">
        <v>0.36</v>
      </c>
      <c r="O1102">
        <v>3.71</v>
      </c>
      <c r="P1102">
        <v>3.22</v>
      </c>
      <c r="Q1102">
        <f t="shared" si="106"/>
        <v>0.48999999999999977</v>
      </c>
      <c r="R1102">
        <f t="shared" si="107"/>
        <v>-0.12999999999999978</v>
      </c>
    </row>
    <row r="1103" spans="1:18">
      <c r="A1103" s="1">
        <v>42081</v>
      </c>
      <c r="B1103">
        <v>3.22</v>
      </c>
      <c r="C1103">
        <v>642.53</v>
      </c>
      <c r="D1103">
        <v>0.29949999999999999</v>
      </c>
      <c r="E1103" s="150">
        <f t="shared" si="104"/>
        <v>8.2838661524193835E-2</v>
      </c>
      <c r="F1103">
        <v>0.71535000000000004</v>
      </c>
      <c r="G1103" s="3">
        <f t="shared" si="102"/>
        <v>2.5863204578387231</v>
      </c>
      <c r="H1103" s="150">
        <f t="shared" si="103"/>
        <v>-9.9999999999999756E-2</v>
      </c>
      <c r="J1103" s="2">
        <f t="shared" si="105"/>
        <v>3.7359319249619956E-4</v>
      </c>
      <c r="K1103">
        <v>25433</v>
      </c>
      <c r="L1103">
        <v>24844</v>
      </c>
      <c r="N1103">
        <v>0.37</v>
      </c>
      <c r="O1103">
        <v>3.69</v>
      </c>
      <c r="P1103">
        <v>3.22</v>
      </c>
      <c r="Q1103">
        <f t="shared" si="106"/>
        <v>0.46999999999999975</v>
      </c>
      <c r="R1103">
        <f t="shared" si="107"/>
        <v>-9.9999999999999756E-2</v>
      </c>
    </row>
    <row r="1104" spans="1:18">
      <c r="A1104" s="1">
        <v>42082</v>
      </c>
      <c r="B1104">
        <v>3.22</v>
      </c>
      <c r="C1104">
        <v>640.08000000000004</v>
      </c>
      <c r="D1104">
        <v>0.33300000000000002</v>
      </c>
      <c r="E1104" s="150">
        <f t="shared" si="104"/>
        <v>8.7997397554687315E-2</v>
      </c>
      <c r="F1104">
        <v>0.68684999999999996</v>
      </c>
      <c r="G1104" s="3">
        <f t="shared" si="102"/>
        <v>2.5991797070800629</v>
      </c>
      <c r="H1104" s="150">
        <f t="shared" si="103"/>
        <v>-8.9999999999999747E-2</v>
      </c>
      <c r="J1104" s="2">
        <f t="shared" si="105"/>
        <v>-3.82033974444425E-3</v>
      </c>
      <c r="K1104">
        <v>25439</v>
      </c>
      <c r="L1104">
        <v>24847</v>
      </c>
      <c r="N1104">
        <v>0.38</v>
      </c>
      <c r="O1104">
        <v>3.69</v>
      </c>
      <c r="P1104">
        <v>3.22</v>
      </c>
      <c r="Q1104">
        <f t="shared" si="106"/>
        <v>0.46999999999999975</v>
      </c>
      <c r="R1104">
        <f t="shared" si="107"/>
        <v>-8.9999999999999747E-2</v>
      </c>
    </row>
    <row r="1105" spans="1:18">
      <c r="A1105" s="1">
        <v>42083</v>
      </c>
      <c r="B1105">
        <v>3.22</v>
      </c>
      <c r="C1105">
        <v>633</v>
      </c>
      <c r="D1105">
        <v>0.32300000000000001</v>
      </c>
      <c r="E1105" s="150">
        <f t="shared" si="104"/>
        <v>8.5793625555184244E-2</v>
      </c>
      <c r="F1105">
        <v>0.69735000000000003</v>
      </c>
      <c r="G1105" s="3">
        <f t="shared" si="102"/>
        <v>2.6254170813088944</v>
      </c>
      <c r="H1105" s="150">
        <f t="shared" si="103"/>
        <v>-9.9999999999999978E-2</v>
      </c>
      <c r="J1105" s="2">
        <f t="shared" si="105"/>
        <v>-1.1122746397692373E-2</v>
      </c>
      <c r="K1105">
        <v>25446</v>
      </c>
      <c r="L1105">
        <v>24848</v>
      </c>
      <c r="N1105">
        <v>0.38</v>
      </c>
      <c r="O1105">
        <v>3.7</v>
      </c>
      <c r="P1105">
        <v>3.22</v>
      </c>
      <c r="Q1105">
        <f t="shared" si="106"/>
        <v>0.48</v>
      </c>
      <c r="R1105">
        <f t="shared" si="107"/>
        <v>-9.9999999999999978E-2</v>
      </c>
    </row>
    <row r="1106" spans="1:18">
      <c r="A1106" s="1">
        <v>42086</v>
      </c>
      <c r="B1106">
        <v>3.1850000000000001</v>
      </c>
      <c r="C1106">
        <v>624.34</v>
      </c>
      <c r="D1106">
        <v>0.316</v>
      </c>
      <c r="E1106" s="150">
        <f t="shared" si="104"/>
        <v>7.7411464516212489E-2</v>
      </c>
      <c r="F1106">
        <v>0.69110000000000005</v>
      </c>
      <c r="G1106" s="3">
        <f t="shared" si="102"/>
        <v>2.8211273532263754</v>
      </c>
      <c r="H1106" s="150">
        <f t="shared" si="103"/>
        <v>-0.12499999999999989</v>
      </c>
      <c r="J1106" s="2">
        <f t="shared" si="105"/>
        <v>-1.3775330368613619E-2</v>
      </c>
      <c r="K1106">
        <v>25487.5</v>
      </c>
      <c r="L1106">
        <v>24845</v>
      </c>
      <c r="N1106">
        <v>0.38</v>
      </c>
      <c r="O1106">
        <v>3.69</v>
      </c>
      <c r="P1106">
        <v>3.1850000000000001</v>
      </c>
      <c r="Q1106">
        <f t="shared" si="106"/>
        <v>0.50499999999999989</v>
      </c>
      <c r="R1106">
        <f t="shared" si="107"/>
        <v>-0.12499999999999989</v>
      </c>
    </row>
    <row r="1107" spans="1:18">
      <c r="A1107" s="1">
        <v>42087</v>
      </c>
      <c r="B1107">
        <v>3.17</v>
      </c>
      <c r="C1107">
        <v>622.11</v>
      </c>
      <c r="D1107">
        <v>0.309</v>
      </c>
      <c r="E1107" s="150">
        <f t="shared" si="104"/>
        <v>7.6257506507042175E-2</v>
      </c>
      <c r="F1107">
        <v>0.69240000000000002</v>
      </c>
      <c r="G1107" s="3">
        <f t="shared" si="102"/>
        <v>2.8056464183003693</v>
      </c>
      <c r="H1107" s="150">
        <f t="shared" si="103"/>
        <v>-0.15000000000000024</v>
      </c>
      <c r="J1107" s="2">
        <f t="shared" si="105"/>
        <v>-3.5781657977037597E-3</v>
      </c>
      <c r="K1107">
        <v>25485</v>
      </c>
      <c r="L1107">
        <v>24846</v>
      </c>
      <c r="N1107">
        <v>0.38</v>
      </c>
      <c r="O1107">
        <v>3.7</v>
      </c>
      <c r="P1107">
        <v>3.17</v>
      </c>
      <c r="Q1107">
        <f t="shared" si="106"/>
        <v>0.53000000000000025</v>
      </c>
      <c r="R1107">
        <f t="shared" si="107"/>
        <v>-0.15000000000000024</v>
      </c>
    </row>
    <row r="1108" spans="1:18">
      <c r="A1108" s="1">
        <v>42088</v>
      </c>
      <c r="B1108">
        <v>3.165</v>
      </c>
      <c r="C1108">
        <v>619.89</v>
      </c>
      <c r="D1108">
        <v>0.311</v>
      </c>
      <c r="E1108" s="150">
        <f t="shared" si="104"/>
        <v>7.5909914106872728E-2</v>
      </c>
      <c r="F1108">
        <v>0.69715000000000005</v>
      </c>
      <c r="G1108" s="3">
        <f t="shared" si="102"/>
        <v>2.8561967504633254</v>
      </c>
      <c r="H1108" s="150">
        <f t="shared" si="103"/>
        <v>-0.13500000000000018</v>
      </c>
      <c r="J1108" s="2">
        <f t="shared" si="105"/>
        <v>-3.5748830342358169E-3</v>
      </c>
      <c r="K1108">
        <v>25496</v>
      </c>
      <c r="L1108">
        <v>24845.5</v>
      </c>
      <c r="N1108">
        <v>0.42</v>
      </c>
      <c r="O1108">
        <v>3.72</v>
      </c>
      <c r="P1108">
        <v>3.165</v>
      </c>
      <c r="Q1108">
        <f t="shared" si="106"/>
        <v>0.55500000000000016</v>
      </c>
      <c r="R1108">
        <f t="shared" si="107"/>
        <v>-0.13500000000000018</v>
      </c>
    </row>
    <row r="1109" spans="1:18">
      <c r="A1109" s="1">
        <v>42089</v>
      </c>
      <c r="B1109">
        <v>3.1949999999999998</v>
      </c>
      <c r="C1109">
        <v>621.88</v>
      </c>
      <c r="D1109">
        <v>0.316</v>
      </c>
      <c r="E1109" s="150">
        <f t="shared" si="104"/>
        <v>7.4194832213549597E-2</v>
      </c>
      <c r="F1109">
        <v>0.69989999999999997</v>
      </c>
      <c r="G1109" s="3">
        <f t="shared" si="102"/>
        <v>2.9809138103234338</v>
      </c>
      <c r="H1109" s="150">
        <f t="shared" si="103"/>
        <v>-0.14500000000000018</v>
      </c>
      <c r="J1109" s="2">
        <f t="shared" si="105"/>
        <v>3.2051051379169753E-3</v>
      </c>
      <c r="K1109">
        <v>25528</v>
      </c>
      <c r="L1109">
        <v>24849</v>
      </c>
      <c r="N1109">
        <v>0.45</v>
      </c>
      <c r="O1109">
        <v>3.79</v>
      </c>
      <c r="P1109">
        <v>3.1949999999999998</v>
      </c>
      <c r="Q1109">
        <f t="shared" si="106"/>
        <v>0.5950000000000002</v>
      </c>
      <c r="R1109">
        <f t="shared" si="107"/>
        <v>-0.14500000000000018</v>
      </c>
    </row>
    <row r="1110" spans="1:18">
      <c r="A1110" s="1">
        <v>42090</v>
      </c>
      <c r="B1110">
        <v>3.2</v>
      </c>
      <c r="C1110">
        <v>623.05999999999995</v>
      </c>
      <c r="D1110">
        <v>0.30499999999999999</v>
      </c>
      <c r="E1110" s="150">
        <f t="shared" si="104"/>
        <v>7.0444614034295999E-2</v>
      </c>
      <c r="F1110">
        <v>0.70215000000000005</v>
      </c>
      <c r="G1110" s="3">
        <f t="shared" si="102"/>
        <v>3.0400585330162806</v>
      </c>
      <c r="H1110" s="150">
        <f t="shared" si="103"/>
        <v>-0.13999999999999985</v>
      </c>
      <c r="J1110" s="2">
        <f t="shared" si="105"/>
        <v>1.8956742547731682E-3</v>
      </c>
      <c r="K1110">
        <v>25542.5</v>
      </c>
      <c r="L1110">
        <v>24850</v>
      </c>
      <c r="N1110">
        <v>0.45</v>
      </c>
      <c r="O1110">
        <v>3.79</v>
      </c>
      <c r="P1110">
        <v>3.2</v>
      </c>
      <c r="Q1110">
        <f t="shared" si="106"/>
        <v>0.58999999999999986</v>
      </c>
      <c r="R1110">
        <f t="shared" si="107"/>
        <v>-0.13999999999999985</v>
      </c>
    </row>
    <row r="1111" spans="1:18">
      <c r="A1111" s="1">
        <v>42093</v>
      </c>
      <c r="B1111">
        <v>3.23</v>
      </c>
      <c r="C1111">
        <v>626.97</v>
      </c>
      <c r="D1111">
        <v>0.29849999999999999</v>
      </c>
      <c r="E1111" s="150">
        <f t="shared" si="104"/>
        <v>6.6110914529902406E-2</v>
      </c>
      <c r="F1111">
        <v>0.69889999999999997</v>
      </c>
      <c r="G1111" s="3">
        <f t="shared" si="102"/>
        <v>3.1556309798987732</v>
      </c>
      <c r="H1111" s="150">
        <f t="shared" si="103"/>
        <v>-0.11999999999999983</v>
      </c>
      <c r="J1111" s="2">
        <f t="shared" si="105"/>
        <v>6.2558702619564047E-3</v>
      </c>
      <c r="K1111">
        <v>25575</v>
      </c>
      <c r="L1111">
        <v>24856</v>
      </c>
      <c r="N1111">
        <v>0.45</v>
      </c>
      <c r="O1111">
        <v>3.8</v>
      </c>
      <c r="P1111">
        <v>3.23</v>
      </c>
      <c r="Q1111">
        <f t="shared" si="106"/>
        <v>0.56999999999999984</v>
      </c>
      <c r="R1111">
        <f t="shared" si="107"/>
        <v>-0.11999999999999983</v>
      </c>
    </row>
    <row r="1112" spans="1:18">
      <c r="A1112" s="1">
        <v>42094</v>
      </c>
      <c r="B1112">
        <v>3.2949999999999999</v>
      </c>
      <c r="C1112">
        <v>625.29</v>
      </c>
      <c r="D1112">
        <v>0.29899999999999999</v>
      </c>
      <c r="E1112" s="150">
        <f t="shared" si="104"/>
        <v>6.4181462324626681E-2</v>
      </c>
      <c r="F1112">
        <v>0.69420000000000004</v>
      </c>
      <c r="G1112" s="3">
        <f t="shared" si="102"/>
        <v>3.2340459765491536</v>
      </c>
      <c r="H1112" s="150">
        <f t="shared" si="103"/>
        <v>-7.5000000000000122E-2</v>
      </c>
      <c r="J1112" s="2">
        <f t="shared" si="105"/>
        <v>-2.6831504765806795E-3</v>
      </c>
      <c r="K1112">
        <v>25597.5</v>
      </c>
      <c r="L1112">
        <v>24860.5</v>
      </c>
      <c r="N1112">
        <v>0.42</v>
      </c>
      <c r="O1112">
        <v>3.79</v>
      </c>
      <c r="P1112">
        <v>3.2949999999999999</v>
      </c>
      <c r="Q1112">
        <f t="shared" si="106"/>
        <v>0.49500000000000011</v>
      </c>
      <c r="R1112">
        <f t="shared" si="107"/>
        <v>-7.5000000000000122E-2</v>
      </c>
    </row>
    <row r="1113" spans="1:18">
      <c r="A1113" s="1">
        <v>42095</v>
      </c>
      <c r="B1113">
        <v>3.32</v>
      </c>
      <c r="C1113">
        <v>617.73</v>
      </c>
      <c r="D1113">
        <v>0.29199999999999998</v>
      </c>
      <c r="E1113" s="150">
        <f t="shared" si="104"/>
        <v>6.4076681608497499E-2</v>
      </c>
      <c r="F1113">
        <v>0.69810000000000005</v>
      </c>
      <c r="G1113" s="3">
        <f t="shared" si="102"/>
        <v>3.1812696113927221</v>
      </c>
      <c r="H1113" s="150">
        <f t="shared" si="103"/>
        <v>-9.0000000000000191E-2</v>
      </c>
      <c r="J1113" s="2">
        <f t="shared" si="105"/>
        <v>-1.2164073333524053E-2</v>
      </c>
      <c r="K1113">
        <v>25582.9</v>
      </c>
      <c r="L1113">
        <v>24858</v>
      </c>
      <c r="N1113">
        <v>0.38</v>
      </c>
      <c r="O1113">
        <v>3.79</v>
      </c>
      <c r="P1113">
        <v>3.32</v>
      </c>
      <c r="Q1113">
        <f t="shared" si="106"/>
        <v>0.4700000000000002</v>
      </c>
      <c r="R1113">
        <f t="shared" si="107"/>
        <v>-9.0000000000000191E-2</v>
      </c>
    </row>
    <row r="1114" spans="1:18">
      <c r="A1114" s="1">
        <v>42096</v>
      </c>
      <c r="B1114">
        <v>3.31</v>
      </c>
      <c r="C1114">
        <v>615.6</v>
      </c>
      <c r="D1114">
        <v>0.29399999999999998</v>
      </c>
      <c r="E1114" s="150">
        <f t="shared" si="104"/>
        <v>6.4779397108710821E-2</v>
      </c>
      <c r="F1114">
        <v>0.69235000000000002</v>
      </c>
      <c r="G1114" s="3">
        <f t="shared" si="102"/>
        <v>3.1422166473455606</v>
      </c>
      <c r="H1114" s="150">
        <f t="shared" si="103"/>
        <v>-0.13999999999999979</v>
      </c>
      <c r="J1114" s="2">
        <f t="shared" si="105"/>
        <v>-3.4540668234407301E-3</v>
      </c>
      <c r="K1114">
        <v>25575.03</v>
      </c>
      <c r="L1114">
        <v>24859</v>
      </c>
      <c r="N1114">
        <v>0.35</v>
      </c>
      <c r="O1114">
        <v>3.8</v>
      </c>
      <c r="P1114">
        <v>3.31</v>
      </c>
      <c r="Q1114">
        <f t="shared" si="106"/>
        <v>0.48999999999999977</v>
      </c>
      <c r="R1114">
        <f t="shared" si="107"/>
        <v>-0.13999999999999979</v>
      </c>
    </row>
    <row r="1115" spans="1:18">
      <c r="A1115" s="1">
        <v>42097</v>
      </c>
      <c r="B1115">
        <v>3.31</v>
      </c>
      <c r="C1115">
        <v>615.29999999999995</v>
      </c>
      <c r="D1115">
        <v>0.26500000000000001</v>
      </c>
      <c r="E1115" s="150">
        <f t="shared" si="104"/>
        <v>5.8389592632001254E-2</v>
      </c>
      <c r="F1115">
        <v>0.69235000000000002</v>
      </c>
      <c r="G1115" s="3">
        <f t="shared" si="102"/>
        <v>3.1422166473455606</v>
      </c>
      <c r="H1115" s="150">
        <f t="shared" si="103"/>
        <v>-0.13999999999999979</v>
      </c>
      <c r="J1115" s="2">
        <f t="shared" si="105"/>
        <v>-4.8744821827966694E-4</v>
      </c>
      <c r="K1115">
        <v>25575.03</v>
      </c>
      <c r="L1115">
        <v>24859</v>
      </c>
      <c r="N1115">
        <v>0.35</v>
      </c>
      <c r="O1115">
        <v>3.8</v>
      </c>
      <c r="P1115">
        <v>3.31</v>
      </c>
      <c r="Q1115">
        <f t="shared" si="106"/>
        <v>0.48999999999999977</v>
      </c>
      <c r="R1115">
        <f t="shared" si="107"/>
        <v>-0.13999999999999979</v>
      </c>
    </row>
    <row r="1116" spans="1:18">
      <c r="A1116" s="1">
        <v>42100</v>
      </c>
      <c r="B1116">
        <v>3.3149999999999999</v>
      </c>
      <c r="C1116">
        <v>611.6</v>
      </c>
      <c r="D1116">
        <v>0.27800000000000002</v>
      </c>
      <c r="E1116" s="150">
        <f t="shared" si="104"/>
        <v>5.9197873452157754E-2</v>
      </c>
      <c r="F1116">
        <v>0.69235000000000002</v>
      </c>
      <c r="G1116" s="3">
        <f t="shared" si="102"/>
        <v>3.2513549689509058</v>
      </c>
      <c r="H1116" s="150">
        <f t="shared" si="103"/>
        <v>-0.12499999999999983</v>
      </c>
      <c r="J1116" s="2">
        <f t="shared" si="105"/>
        <v>-6.0314796915373024E-3</v>
      </c>
      <c r="K1116">
        <v>25598.87</v>
      </c>
      <c r="L1116">
        <v>24858</v>
      </c>
      <c r="N1116">
        <v>0.34</v>
      </c>
      <c r="O1116">
        <v>3.78</v>
      </c>
      <c r="P1116">
        <v>3.3149999999999999</v>
      </c>
      <c r="Q1116">
        <f t="shared" si="106"/>
        <v>0.46499999999999986</v>
      </c>
      <c r="R1116">
        <f t="shared" si="107"/>
        <v>-0.12499999999999983</v>
      </c>
    </row>
    <row r="1117" spans="1:18">
      <c r="A1117" s="1">
        <v>42101</v>
      </c>
      <c r="B1117">
        <v>3.33</v>
      </c>
      <c r="C1117">
        <v>609.70000000000005</v>
      </c>
      <c r="D1117">
        <v>0.28349999999999997</v>
      </c>
      <c r="E1117" s="150">
        <f t="shared" si="104"/>
        <v>5.8918298407185682E-2</v>
      </c>
      <c r="F1117">
        <v>0.68559999999999999</v>
      </c>
      <c r="G1117" s="3">
        <f t="shared" si="102"/>
        <v>3.2989343761546053</v>
      </c>
      <c r="H1117" s="150">
        <f t="shared" si="103"/>
        <v>-0.14999999999999974</v>
      </c>
      <c r="J1117" s="2">
        <f t="shared" si="105"/>
        <v>-3.1114411411367797E-3</v>
      </c>
      <c r="K1117">
        <v>25602.5</v>
      </c>
      <c r="L1117">
        <v>24851</v>
      </c>
      <c r="N1117">
        <v>0.32</v>
      </c>
      <c r="O1117">
        <v>3.8</v>
      </c>
      <c r="P1117">
        <v>3.33</v>
      </c>
      <c r="Q1117">
        <f t="shared" si="106"/>
        <v>0.46999999999999975</v>
      </c>
      <c r="R1117">
        <f t="shared" si="107"/>
        <v>-0.14999999999999974</v>
      </c>
    </row>
    <row r="1118" spans="1:18">
      <c r="A1118" s="1">
        <v>42102</v>
      </c>
      <c r="B1118">
        <v>3.2349999999999999</v>
      </c>
      <c r="C1118">
        <v>612.25</v>
      </c>
      <c r="D1118">
        <v>0.28849999999999998</v>
      </c>
      <c r="E1118" s="150">
        <f t="shared" si="104"/>
        <v>7.025354690600745E-2</v>
      </c>
      <c r="F1118">
        <v>0.68910000000000005</v>
      </c>
      <c r="G1118" s="3">
        <f t="shared" si="102"/>
        <v>2.8298265177412691</v>
      </c>
      <c r="H1118" s="150">
        <f t="shared" si="103"/>
        <v>-0.17499999999999999</v>
      </c>
      <c r="J1118" s="2">
        <f t="shared" si="105"/>
        <v>4.173662918506584E-3</v>
      </c>
      <c r="K1118">
        <v>25510</v>
      </c>
      <c r="L1118">
        <v>24865</v>
      </c>
      <c r="N1118">
        <v>0.41</v>
      </c>
      <c r="O1118">
        <v>3.82</v>
      </c>
      <c r="P1118">
        <v>3.2349999999999999</v>
      </c>
      <c r="Q1118">
        <f t="shared" si="106"/>
        <v>0.58499999999999996</v>
      </c>
      <c r="R1118">
        <f t="shared" si="107"/>
        <v>-0.17499999999999999</v>
      </c>
    </row>
    <row r="1119" spans="1:18">
      <c r="A1119" s="1">
        <v>42103</v>
      </c>
      <c r="B1119">
        <v>3.2149999999999999</v>
      </c>
      <c r="C1119">
        <v>616.1</v>
      </c>
      <c r="D1119">
        <v>0.3</v>
      </c>
      <c r="E1119" s="150">
        <f t="shared" si="104"/>
        <v>7.4778761338582925E-2</v>
      </c>
      <c r="F1119">
        <v>0.69435000000000002</v>
      </c>
      <c r="G1119" s="3">
        <f t="shared" si="102"/>
        <v>2.7856171494582211</v>
      </c>
      <c r="H1119" s="150">
        <f t="shared" si="103"/>
        <v>-9.5000000000000195E-2</v>
      </c>
      <c r="J1119" s="2">
        <f t="shared" si="105"/>
        <v>6.2685921882479701E-3</v>
      </c>
      <c r="K1119">
        <v>25503</v>
      </c>
      <c r="L1119">
        <v>24868</v>
      </c>
      <c r="N1119">
        <v>0.5</v>
      </c>
      <c r="O1119">
        <v>3.81</v>
      </c>
      <c r="P1119">
        <v>3.2149999999999999</v>
      </c>
      <c r="Q1119">
        <f t="shared" si="106"/>
        <v>0.5950000000000002</v>
      </c>
      <c r="R1119">
        <f t="shared" si="107"/>
        <v>-9.5000000000000195E-2</v>
      </c>
    </row>
    <row r="1120" spans="1:18">
      <c r="A1120" s="1">
        <v>42104</v>
      </c>
      <c r="B1120">
        <v>3.2450000000000001</v>
      </c>
      <c r="C1120">
        <v>620.23</v>
      </c>
      <c r="D1120">
        <v>0.30249999999999999</v>
      </c>
      <c r="E1120" s="150">
        <f t="shared" si="104"/>
        <v>7.2984243272569235E-2</v>
      </c>
      <c r="F1120">
        <v>0.69835000000000003</v>
      </c>
      <c r="G1120" s="3">
        <f t="shared" si="102"/>
        <v>2.8944723618090538</v>
      </c>
      <c r="H1120" s="150">
        <f t="shared" si="103"/>
        <v>5.0000000000000044E-3</v>
      </c>
      <c r="J1120" s="2">
        <f t="shared" si="105"/>
        <v>6.6810889690273514E-3</v>
      </c>
      <c r="K1120">
        <v>25535</v>
      </c>
      <c r="L1120">
        <v>24875</v>
      </c>
      <c r="N1120">
        <v>0.56999999999999995</v>
      </c>
      <c r="O1120">
        <v>3.81</v>
      </c>
      <c r="P1120">
        <v>3.2450000000000001</v>
      </c>
      <c r="Q1120">
        <f t="shared" si="106"/>
        <v>0.56499999999999995</v>
      </c>
      <c r="R1120">
        <f t="shared" si="107"/>
        <v>5.0000000000000044E-3</v>
      </c>
    </row>
    <row r="1121" spans="1:18">
      <c r="A1121" s="1">
        <v>42107</v>
      </c>
      <c r="B1121">
        <v>3.2450000000000001</v>
      </c>
      <c r="C1121">
        <v>616.47</v>
      </c>
      <c r="D1121">
        <v>0.29149999999999998</v>
      </c>
      <c r="E1121" s="150">
        <f t="shared" si="104"/>
        <v>5.8669656380175517E-2</v>
      </c>
      <c r="F1121">
        <v>0.70335000000000003</v>
      </c>
      <c r="G1121" s="3">
        <f t="shared" si="102"/>
        <v>3.4945922244957699</v>
      </c>
      <c r="H1121" s="150">
        <f t="shared" si="103"/>
        <v>-4.4999999999999707E-2</v>
      </c>
      <c r="J1121" s="2">
        <f t="shared" si="105"/>
        <v>-6.080717369663844E-3</v>
      </c>
      <c r="K1121">
        <v>25677</v>
      </c>
      <c r="L1121">
        <v>24880</v>
      </c>
      <c r="N1121">
        <v>0.55000000000000004</v>
      </c>
      <c r="O1121">
        <v>3.84</v>
      </c>
      <c r="P1121">
        <v>3.2450000000000001</v>
      </c>
      <c r="Q1121">
        <f t="shared" si="106"/>
        <v>0.59499999999999975</v>
      </c>
      <c r="R1121">
        <f t="shared" si="107"/>
        <v>-4.4999999999999707E-2</v>
      </c>
    </row>
    <row r="1122" spans="1:18">
      <c r="A1122" s="1">
        <v>42108</v>
      </c>
      <c r="B1122">
        <v>3.2250000000000001</v>
      </c>
      <c r="C1122">
        <v>614.72</v>
      </c>
      <c r="D1122">
        <v>0.28299999999999997</v>
      </c>
      <c r="E1122" s="150">
        <f t="shared" si="104"/>
        <v>5.6691127479506456E-2</v>
      </c>
      <c r="F1122">
        <v>0.70009999999999994</v>
      </c>
      <c r="G1122" s="3">
        <f t="shared" si="102"/>
        <v>3.4948731628529051</v>
      </c>
      <c r="H1122" s="150">
        <f t="shared" si="103"/>
        <v>-8.4999999999999964E-2</v>
      </c>
      <c r="J1122" s="2">
        <f t="shared" si="105"/>
        <v>-2.8427800396967655E-3</v>
      </c>
      <c r="K1122">
        <v>25675</v>
      </c>
      <c r="L1122">
        <v>24878</v>
      </c>
      <c r="N1122">
        <v>0.54</v>
      </c>
      <c r="O1122">
        <v>3.85</v>
      </c>
      <c r="P1122">
        <v>3.2250000000000001</v>
      </c>
      <c r="Q1122">
        <f t="shared" si="106"/>
        <v>0.625</v>
      </c>
      <c r="R1122">
        <f t="shared" si="107"/>
        <v>-8.4999999999999964E-2</v>
      </c>
    </row>
    <row r="1123" spans="1:18">
      <c r="A1123" s="1">
        <v>42109</v>
      </c>
      <c r="B1123">
        <v>3.2050000000000001</v>
      </c>
      <c r="C1123">
        <v>616.79999999999995</v>
      </c>
      <c r="D1123">
        <v>0.27810000000000001</v>
      </c>
      <c r="E1123" s="150">
        <f t="shared" si="104"/>
        <v>5.5609571836708782E-2</v>
      </c>
      <c r="F1123">
        <v>0.69264999999999999</v>
      </c>
      <c r="G1123" s="3">
        <f t="shared" si="102"/>
        <v>3.4638994446068452</v>
      </c>
      <c r="H1123" s="150">
        <f t="shared" si="103"/>
        <v>-0.125</v>
      </c>
      <c r="J1123" s="2">
        <f t="shared" si="105"/>
        <v>3.3779426689277748E-3</v>
      </c>
      <c r="K1123">
        <v>25670</v>
      </c>
      <c r="L1123">
        <v>24880</v>
      </c>
      <c r="N1123">
        <v>0.52</v>
      </c>
      <c r="O1123">
        <v>3.85</v>
      </c>
      <c r="P1123">
        <v>3.2050000000000001</v>
      </c>
      <c r="Q1123">
        <f t="shared" si="106"/>
        <v>0.64500000000000002</v>
      </c>
      <c r="R1123">
        <f t="shared" si="107"/>
        <v>-0.125</v>
      </c>
    </row>
    <row r="1124" spans="1:18">
      <c r="A1124" s="1">
        <v>42110</v>
      </c>
      <c r="B1124">
        <v>3.19</v>
      </c>
      <c r="C1124">
        <v>611.91</v>
      </c>
      <c r="D1124">
        <v>0.27300000000000002</v>
      </c>
      <c r="E1124" s="150">
        <f t="shared" si="104"/>
        <v>5.5545916232257998E-2</v>
      </c>
      <c r="F1124">
        <v>0.69140000000000001</v>
      </c>
      <c r="G1124" s="3">
        <f t="shared" si="102"/>
        <v>3.3981292019877269</v>
      </c>
      <c r="H1124" s="150">
        <f t="shared" si="103"/>
        <v>-0.14999999999999991</v>
      </c>
      <c r="J1124" s="2">
        <f t="shared" si="105"/>
        <v>-7.9596093745320541E-3</v>
      </c>
      <c r="K1124">
        <v>25655</v>
      </c>
      <c r="L1124">
        <v>24880</v>
      </c>
      <c r="N1124">
        <v>0.56000000000000005</v>
      </c>
      <c r="O1124">
        <v>3.9</v>
      </c>
      <c r="P1124">
        <v>3.19</v>
      </c>
      <c r="Q1124">
        <f t="shared" si="106"/>
        <v>0.71</v>
      </c>
      <c r="R1124">
        <f t="shared" si="107"/>
        <v>-0.14999999999999991</v>
      </c>
    </row>
    <row r="1125" spans="1:18">
      <c r="A1125" s="1">
        <v>42111</v>
      </c>
      <c r="B1125">
        <v>3.2</v>
      </c>
      <c r="C1125">
        <v>612.79</v>
      </c>
      <c r="D1125">
        <v>0.28599999999999998</v>
      </c>
      <c r="E1125" s="150">
        <f t="shared" si="104"/>
        <v>5.891992221833766E-2</v>
      </c>
      <c r="F1125">
        <v>0.68464999999999998</v>
      </c>
      <c r="G1125" s="3">
        <f t="shared" si="102"/>
        <v>3.3233224455795027</v>
      </c>
      <c r="H1125" s="150">
        <f t="shared" si="103"/>
        <v>-9.9999999999996758E-3</v>
      </c>
      <c r="J1125" s="2">
        <f t="shared" si="105"/>
        <v>1.4370868807861124E-3</v>
      </c>
      <c r="K1125">
        <v>25640</v>
      </c>
      <c r="L1125">
        <v>24882</v>
      </c>
      <c r="N1125">
        <v>0.63</v>
      </c>
      <c r="O1125">
        <v>3.84</v>
      </c>
      <c r="P1125">
        <v>3.2</v>
      </c>
      <c r="Q1125">
        <f t="shared" si="106"/>
        <v>0.63999999999999968</v>
      </c>
      <c r="R1125">
        <f t="shared" si="107"/>
        <v>-9.9999999999996758E-3</v>
      </c>
    </row>
    <row r="1126" spans="1:18">
      <c r="A1126" s="1">
        <v>42114</v>
      </c>
      <c r="B1126">
        <v>3.2</v>
      </c>
      <c r="C1126">
        <v>615.80999999999995</v>
      </c>
      <c r="D1126">
        <v>0.29199999999999998</v>
      </c>
      <c r="E1126" s="150">
        <f t="shared" si="104"/>
        <v>6.2225402336245385E-2</v>
      </c>
      <c r="F1126">
        <v>0.69515000000000005</v>
      </c>
      <c r="G1126" s="3">
        <f t="shared" si="102"/>
        <v>3.2620729216525275</v>
      </c>
      <c r="H1126" s="150">
        <f t="shared" si="103"/>
        <v>0</v>
      </c>
      <c r="J1126" s="2">
        <f t="shared" si="105"/>
        <v>4.9161746418233928E-3</v>
      </c>
      <c r="K1126">
        <v>25625</v>
      </c>
      <c r="L1126">
        <v>24881</v>
      </c>
      <c r="N1126">
        <v>0.68</v>
      </c>
      <c r="O1126">
        <v>3.88</v>
      </c>
      <c r="P1126">
        <v>3.2</v>
      </c>
      <c r="Q1126">
        <f t="shared" si="106"/>
        <v>0.67999999999999972</v>
      </c>
      <c r="R1126">
        <f t="shared" si="107"/>
        <v>0</v>
      </c>
    </row>
    <row r="1127" spans="1:18">
      <c r="A1127" s="1">
        <v>42115</v>
      </c>
      <c r="B1127">
        <v>3.19</v>
      </c>
      <c r="C1127">
        <v>615.79999999999995</v>
      </c>
      <c r="D1127">
        <v>0.29199999999999998</v>
      </c>
      <c r="E1127" s="150">
        <f t="shared" si="104"/>
        <v>6.2806872318528315E-2</v>
      </c>
      <c r="F1127">
        <v>0.70089999999999997</v>
      </c>
      <c r="G1127" s="3">
        <f t="shared" si="102"/>
        <v>3.2586051883310154</v>
      </c>
      <c r="H1127" s="150">
        <f t="shared" si="103"/>
        <v>0</v>
      </c>
      <c r="J1127" s="2">
        <f t="shared" si="105"/>
        <v>-1.6238906797163961E-5</v>
      </c>
      <c r="K1127">
        <v>25617</v>
      </c>
      <c r="L1127">
        <v>24874</v>
      </c>
      <c r="N1127">
        <v>0.7</v>
      </c>
      <c r="O1127">
        <v>3.89</v>
      </c>
      <c r="P1127">
        <v>3.19</v>
      </c>
      <c r="Q1127">
        <f t="shared" si="106"/>
        <v>0.70000000000000018</v>
      </c>
      <c r="R1127">
        <f t="shared" si="107"/>
        <v>0</v>
      </c>
    </row>
    <row r="1128" spans="1:18">
      <c r="A1128" s="1">
        <v>42116</v>
      </c>
      <c r="B1128">
        <v>3.21</v>
      </c>
      <c r="C1128">
        <v>619.20000000000005</v>
      </c>
      <c r="D1128">
        <v>0.30559999999999998</v>
      </c>
      <c r="E1128" s="150">
        <f t="shared" si="104"/>
        <v>6.470505057025229E-2</v>
      </c>
      <c r="F1128">
        <v>0.69915000000000005</v>
      </c>
      <c r="G1128" s="3">
        <f t="shared" si="102"/>
        <v>3.3020643383629289</v>
      </c>
      <c r="H1128" s="150">
        <f t="shared" si="103"/>
        <v>0.11999999999999988</v>
      </c>
      <c r="J1128" s="2">
        <f t="shared" si="105"/>
        <v>5.5060867851175086E-3</v>
      </c>
      <c r="K1128">
        <v>25630</v>
      </c>
      <c r="L1128">
        <v>24877</v>
      </c>
      <c r="N1128">
        <v>0.8</v>
      </c>
      <c r="O1128">
        <v>3.89</v>
      </c>
      <c r="P1128">
        <v>3.21</v>
      </c>
      <c r="Q1128">
        <f t="shared" si="106"/>
        <v>0.68000000000000016</v>
      </c>
      <c r="R1128">
        <f t="shared" si="107"/>
        <v>0.11999999999999988</v>
      </c>
    </row>
    <row r="1129" spans="1:18">
      <c r="A1129" s="1">
        <v>42117</v>
      </c>
      <c r="B1129">
        <v>3.2</v>
      </c>
      <c r="C1129">
        <v>616.70000000000005</v>
      </c>
      <c r="D1129">
        <v>0.29499999999999998</v>
      </c>
      <c r="E1129" s="150">
        <f t="shared" si="104"/>
        <v>6.5540421264367585E-2</v>
      </c>
      <c r="F1129">
        <v>0.70640000000000003</v>
      </c>
      <c r="G1129" s="3">
        <f t="shared" si="102"/>
        <v>3.1795340338054019</v>
      </c>
      <c r="H1129" s="150">
        <f t="shared" si="103"/>
        <v>0.13</v>
      </c>
      <c r="J1129" s="2">
        <f t="shared" si="105"/>
        <v>-4.0456402780702002E-3</v>
      </c>
      <c r="K1129">
        <v>25600</v>
      </c>
      <c r="L1129">
        <v>24875</v>
      </c>
      <c r="N1129">
        <v>0.82</v>
      </c>
      <c r="O1129">
        <v>3.89</v>
      </c>
      <c r="P1129">
        <v>3.2</v>
      </c>
      <c r="Q1129">
        <f t="shared" si="106"/>
        <v>0.69</v>
      </c>
      <c r="R1129">
        <f t="shared" si="107"/>
        <v>0.13</v>
      </c>
    </row>
    <row r="1130" spans="1:18">
      <c r="A1130" s="1">
        <v>42118</v>
      </c>
      <c r="B1130">
        <v>3.19</v>
      </c>
      <c r="C1130">
        <v>612.9</v>
      </c>
      <c r="D1130">
        <v>0.28100000000000003</v>
      </c>
      <c r="E1130" s="150">
        <f t="shared" si="104"/>
        <v>6.2824125302430714E-2</v>
      </c>
      <c r="F1130">
        <v>0.70589999999999997</v>
      </c>
      <c r="G1130" s="3">
        <f t="shared" si="102"/>
        <v>3.1573523554067751</v>
      </c>
      <c r="H1130" s="150">
        <f t="shared" si="103"/>
        <v>0.20999999999999985</v>
      </c>
      <c r="J1130" s="2">
        <f t="shared" si="105"/>
        <v>-6.1808915057612159E-3</v>
      </c>
      <c r="K1130">
        <v>25597</v>
      </c>
      <c r="L1130">
        <v>24877</v>
      </c>
      <c r="N1130">
        <v>0.91</v>
      </c>
      <c r="O1130">
        <v>3.89</v>
      </c>
      <c r="P1130">
        <v>3.19</v>
      </c>
      <c r="Q1130">
        <f t="shared" si="106"/>
        <v>0.70000000000000018</v>
      </c>
      <c r="R1130">
        <f t="shared" si="107"/>
        <v>0.20999999999999985</v>
      </c>
    </row>
    <row r="1131" spans="1:18">
      <c r="A1131" s="1">
        <v>42121</v>
      </c>
      <c r="B1131">
        <v>3.1850000000000001</v>
      </c>
      <c r="C1131">
        <v>609.45000000000005</v>
      </c>
      <c r="D1131">
        <v>0.28699999999999998</v>
      </c>
      <c r="E1131" s="150">
        <f t="shared" si="104"/>
        <v>6.5089833915307552E-2</v>
      </c>
      <c r="F1131">
        <v>0.70115000000000005</v>
      </c>
      <c r="G1131" s="3">
        <f t="shared" si="102"/>
        <v>3.091574181335798</v>
      </c>
      <c r="H1131" s="150">
        <f t="shared" si="103"/>
        <v>0.21500000000000019</v>
      </c>
      <c r="J1131" s="2">
        <f t="shared" si="105"/>
        <v>-5.6448793898404778E-3</v>
      </c>
      <c r="K1131">
        <v>25582</v>
      </c>
      <c r="L1131">
        <v>24877</v>
      </c>
      <c r="N1131">
        <v>0.91</v>
      </c>
      <c r="O1131">
        <v>3.88</v>
      </c>
      <c r="P1131">
        <v>3.1850000000000001</v>
      </c>
      <c r="Q1131">
        <f t="shared" si="106"/>
        <v>0.69499999999999984</v>
      </c>
      <c r="R1131">
        <f t="shared" si="107"/>
        <v>0.21500000000000019</v>
      </c>
    </row>
    <row r="1132" spans="1:18">
      <c r="A1132" s="1">
        <v>42122</v>
      </c>
      <c r="B1132">
        <v>3.1949999999999998</v>
      </c>
      <c r="C1132">
        <v>605.29</v>
      </c>
      <c r="D1132">
        <v>0.29499999999999998</v>
      </c>
      <c r="E1132" s="150">
        <f t="shared" si="104"/>
        <v>6.7851068840579648E-2</v>
      </c>
      <c r="F1132">
        <v>0.69599999999999995</v>
      </c>
      <c r="G1132" s="3">
        <f t="shared" si="102"/>
        <v>3.0260392873458226</v>
      </c>
      <c r="H1132" s="150">
        <f t="shared" si="103"/>
        <v>0.23499999999999976</v>
      </c>
      <c r="J1132" s="2">
        <f t="shared" si="105"/>
        <v>-6.8492290741933737E-3</v>
      </c>
      <c r="K1132">
        <v>25565</v>
      </c>
      <c r="L1132">
        <v>24875</v>
      </c>
      <c r="N1132">
        <v>0.93</v>
      </c>
      <c r="O1132">
        <v>3.89</v>
      </c>
      <c r="P1132">
        <v>3.1949999999999998</v>
      </c>
      <c r="Q1132">
        <f t="shared" si="106"/>
        <v>0.69500000000000028</v>
      </c>
      <c r="R1132">
        <f t="shared" si="107"/>
        <v>0.23499999999999976</v>
      </c>
    </row>
    <row r="1133" spans="1:18">
      <c r="A1133" s="1">
        <v>42123</v>
      </c>
      <c r="B1133">
        <v>3.18</v>
      </c>
      <c r="C1133">
        <v>608.36</v>
      </c>
      <c r="D1133">
        <v>0.29199999999999998</v>
      </c>
      <c r="E1133" s="150">
        <f t="shared" si="104"/>
        <v>6.7059085389049186E-2</v>
      </c>
      <c r="F1133">
        <v>0.69899999999999995</v>
      </c>
      <c r="G1133" s="3">
        <f t="shared" si="102"/>
        <v>3.0437039040399889</v>
      </c>
      <c r="H1133" s="150">
        <f t="shared" si="103"/>
        <v>0.25000000000000022</v>
      </c>
      <c r="J1133" s="2">
        <f t="shared" si="105"/>
        <v>5.0591299765158941E-3</v>
      </c>
      <c r="K1133">
        <v>25568</v>
      </c>
      <c r="L1133">
        <v>24874</v>
      </c>
      <c r="N1133">
        <v>0.97</v>
      </c>
      <c r="O1133">
        <v>3.9</v>
      </c>
      <c r="P1133">
        <v>3.18</v>
      </c>
      <c r="Q1133">
        <f t="shared" si="106"/>
        <v>0.71999999999999975</v>
      </c>
      <c r="R1133">
        <f t="shared" si="107"/>
        <v>0.25000000000000022</v>
      </c>
    </row>
    <row r="1134" spans="1:18">
      <c r="A1134" s="1">
        <v>42124</v>
      </c>
      <c r="B1134">
        <v>3.19</v>
      </c>
      <c r="C1134">
        <v>611.9</v>
      </c>
      <c r="D1134">
        <v>0.30309999999999998</v>
      </c>
      <c r="E1134" s="150">
        <f t="shared" si="104"/>
        <v>6.8844666751265438E-2</v>
      </c>
      <c r="F1134">
        <v>0.70525000000000004</v>
      </c>
      <c r="G1134" s="3">
        <f t="shared" si="102"/>
        <v>3.1049794426678785</v>
      </c>
      <c r="H1134" s="150">
        <f t="shared" si="103"/>
        <v>0.26</v>
      </c>
      <c r="J1134" s="2">
        <f t="shared" si="105"/>
        <v>5.8020584643268041E-3</v>
      </c>
      <c r="K1134">
        <v>25583</v>
      </c>
      <c r="L1134">
        <v>24875</v>
      </c>
      <c r="N1134">
        <v>0.97</v>
      </c>
      <c r="O1134">
        <v>3.9</v>
      </c>
      <c r="P1134">
        <v>3.19</v>
      </c>
      <c r="Q1134">
        <f t="shared" si="106"/>
        <v>0.71</v>
      </c>
      <c r="R1134">
        <f t="shared" si="107"/>
        <v>0.26</v>
      </c>
    </row>
    <row r="1135" spans="1:18">
      <c r="A1135" s="1">
        <v>42125</v>
      </c>
      <c r="B1135">
        <v>3.19</v>
      </c>
      <c r="C1135">
        <v>611.79</v>
      </c>
      <c r="D1135">
        <v>0.317</v>
      </c>
      <c r="E1135" s="150">
        <f t="shared" si="104"/>
        <v>7.3262707274011463E-2</v>
      </c>
      <c r="F1135">
        <v>0.71760000000000002</v>
      </c>
      <c r="G1135" s="3">
        <f t="shared" si="102"/>
        <v>3.1049794426678785</v>
      </c>
      <c r="H1135" s="150">
        <f t="shared" si="103"/>
        <v>0.26</v>
      </c>
      <c r="J1135" s="2">
        <f t="shared" si="105"/>
        <v>-1.7978409612936147E-4</v>
      </c>
      <c r="K1135">
        <v>25583</v>
      </c>
      <c r="L1135">
        <v>24875</v>
      </c>
      <c r="N1135">
        <v>0.97</v>
      </c>
      <c r="O1135">
        <v>3.9</v>
      </c>
      <c r="P1135">
        <v>3.19</v>
      </c>
      <c r="Q1135">
        <f t="shared" si="106"/>
        <v>0.71</v>
      </c>
      <c r="R1135">
        <f t="shared" si="107"/>
        <v>0.26</v>
      </c>
    </row>
    <row r="1136" spans="1:18">
      <c r="A1136" s="1">
        <v>42128</v>
      </c>
      <c r="B1136">
        <v>3.1850000000000001</v>
      </c>
      <c r="C1136">
        <v>615.15</v>
      </c>
      <c r="D1136">
        <v>0.32</v>
      </c>
      <c r="E1136" s="150">
        <f t="shared" si="104"/>
        <v>7.3848765923836657E-2</v>
      </c>
      <c r="F1136">
        <v>0.71760000000000002</v>
      </c>
      <c r="G1136" s="3">
        <f t="shared" si="102"/>
        <v>3.1094900114760096</v>
      </c>
      <c r="H1136" s="150">
        <f t="shared" si="103"/>
        <v>0.28500000000000014</v>
      </c>
      <c r="J1136" s="2">
        <f t="shared" si="105"/>
        <v>5.4770541338124571E-3</v>
      </c>
      <c r="K1136">
        <v>25583</v>
      </c>
      <c r="L1136">
        <v>24874</v>
      </c>
      <c r="N1136">
        <v>1</v>
      </c>
      <c r="O1136">
        <v>3.9</v>
      </c>
      <c r="P1136">
        <v>3.1850000000000001</v>
      </c>
      <c r="Q1136">
        <f t="shared" si="106"/>
        <v>0.71499999999999986</v>
      </c>
      <c r="R1136">
        <f t="shared" si="107"/>
        <v>0.28500000000000014</v>
      </c>
    </row>
    <row r="1137" spans="1:18">
      <c r="A1137" s="1">
        <v>42129</v>
      </c>
      <c r="B1137">
        <v>3.2050000000000001</v>
      </c>
      <c r="C1137">
        <v>609.55999999999995</v>
      </c>
      <c r="D1137">
        <v>0.32600000000000001</v>
      </c>
      <c r="E1137" s="150">
        <f t="shared" si="104"/>
        <v>7.4976878550000001E-2</v>
      </c>
      <c r="F1137">
        <v>0.72135000000000005</v>
      </c>
      <c r="G1137" s="3">
        <f t="shared" si="102"/>
        <v>3.1364349189754313</v>
      </c>
      <c r="H1137" s="150">
        <f t="shared" si="103"/>
        <v>0.28500000000000014</v>
      </c>
      <c r="J1137" s="2">
        <f t="shared" si="105"/>
        <v>-9.1287550845180355E-3</v>
      </c>
      <c r="K1137">
        <v>25584</v>
      </c>
      <c r="L1137">
        <v>24869</v>
      </c>
      <c r="N1137">
        <v>0.98</v>
      </c>
      <c r="O1137">
        <v>3.9</v>
      </c>
      <c r="P1137">
        <v>3.2050000000000001</v>
      </c>
      <c r="Q1137">
        <f t="shared" si="106"/>
        <v>0.69499999999999984</v>
      </c>
      <c r="R1137">
        <f t="shared" si="107"/>
        <v>0.28500000000000014</v>
      </c>
    </row>
    <row r="1138" spans="1:18">
      <c r="A1138" s="1">
        <v>42130</v>
      </c>
      <c r="B1138">
        <v>3.21</v>
      </c>
      <c r="C1138">
        <v>611.6</v>
      </c>
      <c r="D1138">
        <v>0.318</v>
      </c>
      <c r="E1138" s="150">
        <f t="shared" si="104"/>
        <v>7.5375453968838643E-2</v>
      </c>
      <c r="F1138">
        <v>0.73409999999999997</v>
      </c>
      <c r="G1138" s="3">
        <f t="shared" si="102"/>
        <v>3.0970798543582796</v>
      </c>
      <c r="H1138" s="150">
        <f t="shared" si="103"/>
        <v>0.29999999999999982</v>
      </c>
      <c r="J1138" s="2">
        <f t="shared" si="105"/>
        <v>3.3410886332474422E-3</v>
      </c>
      <c r="K1138">
        <v>25574</v>
      </c>
      <c r="L1138">
        <v>24868</v>
      </c>
      <c r="N1138">
        <v>0.98</v>
      </c>
      <c r="O1138">
        <v>3.89</v>
      </c>
      <c r="P1138">
        <v>3.21</v>
      </c>
      <c r="Q1138">
        <f t="shared" si="106"/>
        <v>0.68000000000000016</v>
      </c>
      <c r="R1138">
        <f t="shared" si="107"/>
        <v>0.29999999999999982</v>
      </c>
    </row>
    <row r="1139" spans="1:18">
      <c r="A1139" s="1">
        <v>42131</v>
      </c>
      <c r="B1139">
        <v>3.2</v>
      </c>
      <c r="C1139">
        <v>608.88</v>
      </c>
      <c r="D1139">
        <v>0.32050000000000001</v>
      </c>
      <c r="E1139" s="150">
        <f t="shared" si="104"/>
        <v>7.6273844533983351E-2</v>
      </c>
      <c r="F1139">
        <v>0.73609999999999998</v>
      </c>
      <c r="G1139" s="3">
        <f t="shared" si="102"/>
        <v>3.0930661938102153</v>
      </c>
      <c r="H1139" s="150">
        <f t="shared" si="103"/>
        <v>0.29000000000000004</v>
      </c>
      <c r="J1139" s="2">
        <f t="shared" si="105"/>
        <v>-4.4572700957711923E-3</v>
      </c>
      <c r="K1139">
        <v>25570</v>
      </c>
      <c r="L1139">
        <v>24865</v>
      </c>
      <c r="N1139">
        <v>0.98</v>
      </c>
      <c r="O1139">
        <v>3.89</v>
      </c>
      <c r="P1139">
        <v>3.2</v>
      </c>
      <c r="Q1139">
        <f t="shared" si="106"/>
        <v>0.69</v>
      </c>
      <c r="R1139">
        <f t="shared" si="107"/>
        <v>0.29000000000000004</v>
      </c>
    </row>
    <row r="1140" spans="1:18">
      <c r="A1140" s="1">
        <v>42132</v>
      </c>
      <c r="B1140">
        <v>3.23</v>
      </c>
      <c r="C1140">
        <v>604.6</v>
      </c>
      <c r="D1140">
        <v>0.29299999999999998</v>
      </c>
      <c r="E1140" s="150">
        <f t="shared" si="104"/>
        <v>7.0457351935530016E-2</v>
      </c>
      <c r="F1140">
        <v>0.73260000000000003</v>
      </c>
      <c r="G1140" s="3">
        <f t="shared" si="102"/>
        <v>3.0465493536630639</v>
      </c>
      <c r="H1140" s="150">
        <f t="shared" si="103"/>
        <v>0.16999999999999982</v>
      </c>
      <c r="J1140" s="2">
        <f t="shared" si="105"/>
        <v>-7.0541216137783866E-3</v>
      </c>
      <c r="K1140">
        <v>25692</v>
      </c>
      <c r="L1140">
        <v>24994</v>
      </c>
      <c r="N1140">
        <v>0.83</v>
      </c>
      <c r="O1140">
        <v>3.89</v>
      </c>
      <c r="P1140">
        <v>3.23</v>
      </c>
      <c r="Q1140">
        <f t="shared" si="106"/>
        <v>0.66000000000000014</v>
      </c>
      <c r="R1140">
        <f t="shared" si="107"/>
        <v>0.16999999999999982</v>
      </c>
    </row>
    <row r="1141" spans="1:18">
      <c r="A1141" s="1">
        <v>42135</v>
      </c>
      <c r="B1141">
        <v>3.2549999999999999</v>
      </c>
      <c r="C1141">
        <v>609.83000000000004</v>
      </c>
      <c r="D1141">
        <v>0.316</v>
      </c>
      <c r="E1141" s="150">
        <f t="shared" si="104"/>
        <v>7.534339915181984E-2</v>
      </c>
      <c r="F1141">
        <v>0.72409999999999997</v>
      </c>
      <c r="G1141" s="3">
        <f t="shared" si="102"/>
        <v>3.0369694303136994</v>
      </c>
      <c r="H1141" s="150">
        <f t="shared" si="103"/>
        <v>0.1549999999999998</v>
      </c>
      <c r="J1141" s="2">
        <f t="shared" si="105"/>
        <v>8.6131474565458253E-3</v>
      </c>
      <c r="K1141">
        <v>25697</v>
      </c>
      <c r="L1141">
        <v>25001</v>
      </c>
      <c r="N1141">
        <v>0.79</v>
      </c>
      <c r="O1141">
        <v>3.89</v>
      </c>
      <c r="P1141">
        <v>3.2549999999999999</v>
      </c>
      <c r="Q1141">
        <f t="shared" si="106"/>
        <v>0.63500000000000023</v>
      </c>
      <c r="R1141">
        <f t="shared" si="107"/>
        <v>0.1549999999999998</v>
      </c>
    </row>
    <row r="1142" spans="1:18">
      <c r="A1142" s="1">
        <v>42136</v>
      </c>
      <c r="B1142">
        <v>3.24</v>
      </c>
      <c r="C1142">
        <v>603.54</v>
      </c>
      <c r="D1142">
        <v>0.30499999999999999</v>
      </c>
      <c r="E1142" s="150">
        <f t="shared" si="104"/>
        <v>7.4992883206812883E-2</v>
      </c>
      <c r="F1142">
        <v>0.73460000000000003</v>
      </c>
      <c r="G1142" s="3">
        <f t="shared" si="102"/>
        <v>2.987656833810671</v>
      </c>
      <c r="H1142" s="150">
        <f t="shared" si="103"/>
        <v>0.16000000000000014</v>
      </c>
      <c r="J1142" s="2">
        <f t="shared" si="105"/>
        <v>-1.0367911427601673E-2</v>
      </c>
      <c r="K1142">
        <v>25697</v>
      </c>
      <c r="L1142">
        <v>25012</v>
      </c>
      <c r="N1142">
        <v>0.81</v>
      </c>
      <c r="O1142">
        <v>3.89</v>
      </c>
      <c r="P1142">
        <v>3.24</v>
      </c>
      <c r="Q1142">
        <f t="shared" si="106"/>
        <v>0.64999999999999991</v>
      </c>
      <c r="R1142">
        <f t="shared" si="107"/>
        <v>0.16000000000000014</v>
      </c>
    </row>
    <row r="1143" spans="1:18">
      <c r="A1143" s="1">
        <v>42137</v>
      </c>
      <c r="B1143">
        <v>3.2450000000000001</v>
      </c>
      <c r="C1143">
        <v>601.73</v>
      </c>
      <c r="D1143">
        <v>0.29199999999999998</v>
      </c>
      <c r="E1143" s="150">
        <f t="shared" si="104"/>
        <v>7.3635679877258761E-2</v>
      </c>
      <c r="F1143">
        <v>0.73035000000000005</v>
      </c>
      <c r="G1143" s="3">
        <f t="shared" si="102"/>
        <v>2.8961802261550482</v>
      </c>
      <c r="H1143" s="150">
        <f t="shared" si="103"/>
        <v>0.1050000000000002</v>
      </c>
      <c r="J1143" s="2">
        <f t="shared" si="105"/>
        <v>-3.0034786573128747E-3</v>
      </c>
      <c r="K1143">
        <v>25675</v>
      </c>
      <c r="L1143">
        <v>25011</v>
      </c>
      <c r="N1143">
        <v>0.8</v>
      </c>
      <c r="O1143">
        <v>3.94</v>
      </c>
      <c r="P1143">
        <v>3.2450000000000001</v>
      </c>
      <c r="Q1143">
        <f t="shared" si="106"/>
        <v>0.69499999999999984</v>
      </c>
      <c r="R1143">
        <f t="shared" si="107"/>
        <v>0.1050000000000002</v>
      </c>
    </row>
    <row r="1144" spans="1:18">
      <c r="A1144" s="1">
        <v>42138</v>
      </c>
      <c r="B1144">
        <v>3.2250000000000001</v>
      </c>
      <c r="C1144">
        <v>595.6</v>
      </c>
      <c r="D1144">
        <v>0.28149999999999997</v>
      </c>
      <c r="E1144" s="150">
        <f t="shared" si="104"/>
        <v>7.0350748435331942E-2</v>
      </c>
      <c r="F1144">
        <v>0.72284999999999999</v>
      </c>
      <c r="G1144" s="3">
        <f t="shared" si="102"/>
        <v>2.8923967338747745</v>
      </c>
      <c r="H1144" s="150">
        <f t="shared" si="103"/>
        <v>0.12500000000000011</v>
      </c>
      <c r="J1144" s="2">
        <f t="shared" si="105"/>
        <v>-1.023953890713495E-2</v>
      </c>
      <c r="K1144">
        <v>25669</v>
      </c>
      <c r="L1144">
        <v>25006</v>
      </c>
      <c r="N1144">
        <v>0.86</v>
      </c>
      <c r="O1144">
        <v>3.96</v>
      </c>
      <c r="P1144">
        <v>3.2250000000000001</v>
      </c>
      <c r="Q1144">
        <f t="shared" si="106"/>
        <v>0.73499999999999988</v>
      </c>
      <c r="R1144">
        <f t="shared" si="107"/>
        <v>0.12500000000000011</v>
      </c>
    </row>
    <row r="1145" spans="1:18">
      <c r="A1145" s="1">
        <v>42139</v>
      </c>
      <c r="B1145">
        <v>3.2250000000000001</v>
      </c>
      <c r="C1145">
        <v>595.79</v>
      </c>
      <c r="D1145">
        <v>0.28649999999999998</v>
      </c>
      <c r="E1145" s="150">
        <f t="shared" si="104"/>
        <v>7.3999448630840903E-2</v>
      </c>
      <c r="F1145">
        <v>0.72335000000000005</v>
      </c>
      <c r="G1145" s="3">
        <f t="shared" si="102"/>
        <v>2.8005583667771847</v>
      </c>
      <c r="H1145" s="150">
        <f t="shared" si="103"/>
        <v>0.12500000000000011</v>
      </c>
      <c r="J1145" s="2">
        <f t="shared" si="105"/>
        <v>3.1895517271545381E-4</v>
      </c>
      <c r="K1145">
        <v>25650</v>
      </c>
      <c r="L1145">
        <v>25008</v>
      </c>
      <c r="N1145">
        <v>0.9</v>
      </c>
      <c r="O1145">
        <v>4</v>
      </c>
      <c r="P1145">
        <v>3.2250000000000001</v>
      </c>
      <c r="Q1145">
        <f t="shared" si="106"/>
        <v>0.77499999999999991</v>
      </c>
      <c r="R1145">
        <f t="shared" si="107"/>
        <v>0.12500000000000011</v>
      </c>
    </row>
    <row r="1146" spans="1:18">
      <c r="A1146" s="1">
        <v>42142</v>
      </c>
      <c r="B1146">
        <v>3.21</v>
      </c>
      <c r="C1146">
        <v>599.67999999999995</v>
      </c>
      <c r="D1146">
        <v>0.29749999999999999</v>
      </c>
      <c r="E1146" s="150">
        <f t="shared" si="104"/>
        <v>7.7026514626167997E-2</v>
      </c>
      <c r="F1146">
        <v>0.72509999999999997</v>
      </c>
      <c r="G1146" s="3">
        <f t="shared" si="102"/>
        <v>2.8005583667771847</v>
      </c>
      <c r="H1146" s="150">
        <f t="shared" si="103"/>
        <v>0.21999999999999997</v>
      </c>
      <c r="J1146" s="2">
        <f t="shared" si="105"/>
        <v>6.5079236274331303E-3</v>
      </c>
      <c r="K1146">
        <v>25650</v>
      </c>
      <c r="L1146">
        <v>25008</v>
      </c>
      <c r="N1146">
        <v>1.01</v>
      </c>
      <c r="O1146">
        <v>4</v>
      </c>
      <c r="P1146">
        <v>3.21</v>
      </c>
      <c r="Q1146">
        <f t="shared" si="106"/>
        <v>0.79</v>
      </c>
      <c r="R1146">
        <f t="shared" si="107"/>
        <v>0.21999999999999997</v>
      </c>
    </row>
    <row r="1147" spans="1:18">
      <c r="A1147" s="1">
        <v>42143</v>
      </c>
      <c r="B1147">
        <v>3.2</v>
      </c>
      <c r="C1147">
        <v>604.16</v>
      </c>
      <c r="D1147">
        <v>0.317</v>
      </c>
      <c r="E1147" s="150">
        <f t="shared" si="104"/>
        <v>8.2887899287356528E-2</v>
      </c>
      <c r="F1147">
        <v>0.72760000000000002</v>
      </c>
      <c r="G1147" s="3">
        <f t="shared" si="102"/>
        <v>2.7826643211258526</v>
      </c>
      <c r="H1147" s="150">
        <f t="shared" si="103"/>
        <v>0.25000000000000022</v>
      </c>
      <c r="J1147" s="2">
        <f t="shared" si="105"/>
        <v>7.4428839070784427E-3</v>
      </c>
      <c r="K1147">
        <v>25650</v>
      </c>
      <c r="L1147">
        <v>25012</v>
      </c>
      <c r="N1147">
        <v>1.05</v>
      </c>
      <c r="O1147">
        <v>4</v>
      </c>
      <c r="P1147">
        <v>3.2</v>
      </c>
      <c r="Q1147">
        <f t="shared" si="106"/>
        <v>0.79999999999999982</v>
      </c>
      <c r="R1147">
        <f t="shared" si="107"/>
        <v>0.25000000000000022</v>
      </c>
    </row>
    <row r="1148" spans="1:18">
      <c r="A1148" s="1">
        <v>42144</v>
      </c>
      <c r="B1148">
        <v>3.1850000000000001</v>
      </c>
      <c r="C1148">
        <v>604.70000000000005</v>
      </c>
      <c r="D1148">
        <v>0.31</v>
      </c>
      <c r="E1148" s="150">
        <f t="shared" si="104"/>
        <v>8.0601179557132099E-2</v>
      </c>
      <c r="F1148">
        <v>0.73934999999999995</v>
      </c>
      <c r="G1148" s="3">
        <f t="shared" si="102"/>
        <v>2.8436122307309217</v>
      </c>
      <c r="H1148" s="150">
        <f t="shared" si="103"/>
        <v>0.24500000000000011</v>
      </c>
      <c r="J1148" s="2">
        <f t="shared" si="105"/>
        <v>8.9340376208620433E-4</v>
      </c>
      <c r="K1148">
        <v>25665</v>
      </c>
      <c r="L1148">
        <v>25013</v>
      </c>
      <c r="N1148">
        <v>1.04</v>
      </c>
      <c r="O1148">
        <v>3.98</v>
      </c>
      <c r="P1148">
        <v>3.1850000000000001</v>
      </c>
      <c r="Q1148">
        <f t="shared" si="106"/>
        <v>0.79499999999999993</v>
      </c>
      <c r="R1148">
        <f t="shared" si="107"/>
        <v>0.24500000000000011</v>
      </c>
    </row>
    <row r="1149" spans="1:18">
      <c r="A1149" s="1">
        <v>42145</v>
      </c>
      <c r="B1149">
        <v>3.1850000000000001</v>
      </c>
      <c r="C1149">
        <v>604.29999999999995</v>
      </c>
      <c r="D1149">
        <v>0.308</v>
      </c>
      <c r="E1149" s="150">
        <f t="shared" si="104"/>
        <v>8.0054093712167887E-2</v>
      </c>
      <c r="F1149">
        <v>0.73909999999999998</v>
      </c>
      <c r="G1149" s="3">
        <f t="shared" si="102"/>
        <v>2.8436122307309217</v>
      </c>
      <c r="H1149" s="150">
        <f t="shared" si="103"/>
        <v>0.24500000000000011</v>
      </c>
      <c r="J1149" s="2">
        <f t="shared" si="105"/>
        <v>-6.6170391165455353E-4</v>
      </c>
      <c r="K1149">
        <v>25665</v>
      </c>
      <c r="L1149">
        <v>25013</v>
      </c>
      <c r="N1149">
        <v>1.04</v>
      </c>
      <c r="O1149">
        <v>3.98</v>
      </c>
      <c r="P1149">
        <v>3.1850000000000001</v>
      </c>
      <c r="Q1149">
        <f t="shared" si="106"/>
        <v>0.79499999999999993</v>
      </c>
      <c r="R1149">
        <f t="shared" si="107"/>
        <v>0.24500000000000011</v>
      </c>
    </row>
    <row r="1150" spans="1:18">
      <c r="A1150" s="1">
        <v>42146</v>
      </c>
      <c r="B1150">
        <v>3.19</v>
      </c>
      <c r="C1150">
        <v>608.48</v>
      </c>
      <c r="D1150">
        <v>0.33400000000000002</v>
      </c>
      <c r="E1150" s="150">
        <f t="shared" si="104"/>
        <v>8.636387533944985E-2</v>
      </c>
      <c r="F1150">
        <v>0.73760000000000003</v>
      </c>
      <c r="G1150" s="3">
        <f t="shared" si="102"/>
        <v>2.8525630540743792</v>
      </c>
      <c r="H1150" s="150">
        <f t="shared" si="103"/>
        <v>0.22999999999999976</v>
      </c>
      <c r="J1150" s="2">
        <f t="shared" si="105"/>
        <v>6.8932808124367471E-3</v>
      </c>
      <c r="K1150">
        <v>25665</v>
      </c>
      <c r="L1150">
        <v>25011</v>
      </c>
      <c r="N1150">
        <v>1.03</v>
      </c>
      <c r="O1150">
        <v>3.99</v>
      </c>
      <c r="P1150">
        <v>3.19</v>
      </c>
      <c r="Q1150">
        <f t="shared" si="106"/>
        <v>0.80000000000000027</v>
      </c>
      <c r="R1150">
        <f t="shared" si="107"/>
        <v>0.22999999999999976</v>
      </c>
    </row>
    <row r="1151" spans="1:18">
      <c r="A1151" s="1">
        <v>42149</v>
      </c>
      <c r="B1151">
        <v>3.18</v>
      </c>
      <c r="C1151">
        <v>611.33000000000004</v>
      </c>
      <c r="D1151">
        <v>0.33300000000000002</v>
      </c>
      <c r="E1151" s="150">
        <f t="shared" si="104"/>
        <v>8.4304069293413442E-2</v>
      </c>
      <c r="F1151">
        <v>0.73760000000000003</v>
      </c>
      <c r="G1151" s="3">
        <f t="shared" si="102"/>
        <v>2.9135106058182894</v>
      </c>
      <c r="H1151" s="150">
        <f t="shared" si="103"/>
        <v>0.2200000000000002</v>
      </c>
      <c r="J1151" s="2">
        <f t="shared" si="105"/>
        <v>4.6728673907812553E-3</v>
      </c>
      <c r="K1151">
        <v>25680</v>
      </c>
      <c r="L1151">
        <v>25012</v>
      </c>
      <c r="N1151">
        <v>1.04</v>
      </c>
      <c r="O1151">
        <v>4</v>
      </c>
      <c r="P1151">
        <v>3.18</v>
      </c>
      <c r="Q1151">
        <f t="shared" si="106"/>
        <v>0.81999999999999984</v>
      </c>
      <c r="R1151">
        <f t="shared" si="107"/>
        <v>0.2200000000000002</v>
      </c>
    </row>
    <row r="1152" spans="1:18">
      <c r="A1152" s="1">
        <v>42150</v>
      </c>
      <c r="B1152">
        <v>3.1749999999999998</v>
      </c>
      <c r="C1152">
        <v>613.70000000000005</v>
      </c>
      <c r="D1152">
        <v>0.33250000000000002</v>
      </c>
      <c r="E1152" s="150">
        <f t="shared" si="104"/>
        <v>9.0146033416340948E-2</v>
      </c>
      <c r="F1152">
        <v>0.75685000000000002</v>
      </c>
      <c r="G1152" s="3">
        <f t="shared" si="102"/>
        <v>2.7916106284758886</v>
      </c>
      <c r="H1152" s="150">
        <f t="shared" si="103"/>
        <v>0.19500000000000028</v>
      </c>
      <c r="J1152" s="2">
        <f t="shared" si="105"/>
        <v>3.8692978243205587E-3</v>
      </c>
      <c r="K1152">
        <v>25650</v>
      </c>
      <c r="L1152">
        <v>25010</v>
      </c>
      <c r="N1152">
        <v>1.04</v>
      </c>
      <c r="O1152">
        <v>4.0199999999999996</v>
      </c>
      <c r="P1152">
        <v>3.1749999999999998</v>
      </c>
      <c r="Q1152">
        <f t="shared" si="106"/>
        <v>0.84499999999999975</v>
      </c>
      <c r="R1152">
        <f t="shared" si="107"/>
        <v>0.19500000000000028</v>
      </c>
    </row>
    <row r="1153" spans="1:18">
      <c r="A1153" s="1">
        <v>42151</v>
      </c>
      <c r="B1153">
        <v>3.16</v>
      </c>
      <c r="C1153">
        <v>616.4</v>
      </c>
      <c r="D1153">
        <v>0.33550000000000002</v>
      </c>
      <c r="E1153" s="150">
        <f t="shared" si="104"/>
        <v>8.94628764327665E-2</v>
      </c>
      <c r="F1153">
        <v>0.75260000000000005</v>
      </c>
      <c r="G1153" s="3">
        <f t="shared" si="102"/>
        <v>2.8223695690106481</v>
      </c>
      <c r="H1153" s="150">
        <f t="shared" si="103"/>
        <v>0.20000000000000062</v>
      </c>
      <c r="J1153" s="2">
        <f t="shared" si="105"/>
        <v>4.3898940509092101E-3</v>
      </c>
      <c r="K1153">
        <v>25655</v>
      </c>
      <c r="L1153">
        <v>25008</v>
      </c>
      <c r="N1153">
        <v>1.06</v>
      </c>
      <c r="O1153">
        <v>4.0199999999999996</v>
      </c>
      <c r="P1153">
        <v>3.16</v>
      </c>
      <c r="Q1153">
        <f t="shared" si="106"/>
        <v>0.85999999999999943</v>
      </c>
      <c r="R1153">
        <f t="shared" si="107"/>
        <v>0.20000000000000062</v>
      </c>
    </row>
    <row r="1154" spans="1:18">
      <c r="A1154" s="1">
        <v>42152</v>
      </c>
      <c r="B1154">
        <v>3.145</v>
      </c>
      <c r="C1154">
        <v>617.70000000000005</v>
      </c>
      <c r="D1154">
        <v>0.33</v>
      </c>
      <c r="E1154" s="150">
        <f t="shared" si="104"/>
        <v>8.7620357105768959E-2</v>
      </c>
      <c r="F1154">
        <v>0.75295000000000001</v>
      </c>
      <c r="G1154" s="3">
        <f t="shared" si="102"/>
        <v>2.8357964770682318</v>
      </c>
      <c r="H1154" s="150">
        <f t="shared" si="103"/>
        <v>0.19500000000000051</v>
      </c>
      <c r="J1154" s="2">
        <f t="shared" si="105"/>
        <v>2.1067992558929717E-3</v>
      </c>
      <c r="K1154">
        <v>25655</v>
      </c>
      <c r="L1154">
        <v>25005</v>
      </c>
      <c r="N1154">
        <v>1.07</v>
      </c>
      <c r="O1154">
        <v>4.0199999999999996</v>
      </c>
      <c r="P1154">
        <v>3.145</v>
      </c>
      <c r="Q1154">
        <f t="shared" si="106"/>
        <v>0.87499999999999956</v>
      </c>
      <c r="R1154">
        <f t="shared" si="107"/>
        <v>0.19500000000000051</v>
      </c>
    </row>
    <row r="1155" spans="1:18">
      <c r="A1155" s="1">
        <v>42153</v>
      </c>
      <c r="B1155">
        <v>3.16</v>
      </c>
      <c r="C1155">
        <v>617.95000000000005</v>
      </c>
      <c r="D1155">
        <v>0.31950000000000001</v>
      </c>
      <c r="E1155" s="150">
        <f t="shared" si="104"/>
        <v>8.4081578833461096E-2</v>
      </c>
      <c r="F1155">
        <v>0.74970000000000003</v>
      </c>
      <c r="G1155" s="3">
        <f t="shared" si="102"/>
        <v>2.8487708404528322</v>
      </c>
      <c r="H1155" s="150">
        <f t="shared" si="103"/>
        <v>0.24</v>
      </c>
      <c r="J1155" s="2">
        <f t="shared" si="105"/>
        <v>4.046453338910065E-4</v>
      </c>
      <c r="K1155">
        <v>25659</v>
      </c>
      <c r="L1155">
        <v>25006</v>
      </c>
      <c r="N1155">
        <v>1.07</v>
      </c>
      <c r="O1155">
        <v>3.99</v>
      </c>
      <c r="P1155">
        <v>3.16</v>
      </c>
      <c r="Q1155">
        <f t="shared" si="106"/>
        <v>0.83000000000000007</v>
      </c>
      <c r="R1155">
        <f t="shared" si="107"/>
        <v>0.24</v>
      </c>
    </row>
    <row r="1156" spans="1:18">
      <c r="A1156" s="1">
        <v>42156</v>
      </c>
      <c r="B1156">
        <v>3.17</v>
      </c>
      <c r="C1156">
        <v>624.46</v>
      </c>
      <c r="D1156">
        <v>0.33350000000000002</v>
      </c>
      <c r="E1156" s="150">
        <f t="shared" si="104"/>
        <v>8.8350566395672209E-2</v>
      </c>
      <c r="F1156">
        <v>0.74770000000000003</v>
      </c>
      <c r="G1156" s="3">
        <f t="shared" si="102"/>
        <v>2.8223695690106481</v>
      </c>
      <c r="H1156" s="150">
        <f t="shared" si="103"/>
        <v>0.28999999999999981</v>
      </c>
      <c r="J1156" s="2">
        <f t="shared" si="105"/>
        <v>1.0479728237526723E-2</v>
      </c>
      <c r="K1156">
        <v>25655</v>
      </c>
      <c r="L1156">
        <v>25008</v>
      </c>
      <c r="N1156">
        <v>1.0900000000000001</v>
      </c>
      <c r="O1156">
        <v>3.97</v>
      </c>
      <c r="P1156">
        <v>3.17</v>
      </c>
      <c r="Q1156">
        <f t="shared" si="106"/>
        <v>0.80000000000000027</v>
      </c>
      <c r="R1156">
        <f t="shared" si="107"/>
        <v>0.28999999999999981</v>
      </c>
    </row>
    <row r="1157" spans="1:18">
      <c r="A1157" s="1">
        <v>42157</v>
      </c>
      <c r="B1157">
        <v>3.1749999999999998</v>
      </c>
      <c r="C1157">
        <v>623.83000000000004</v>
      </c>
      <c r="D1157">
        <v>0.33350000000000002</v>
      </c>
      <c r="E1157" s="150">
        <f t="shared" si="104"/>
        <v>8.7311393960856257E-2</v>
      </c>
      <c r="F1157">
        <v>0.74995000000000001</v>
      </c>
      <c r="G1157" s="3">
        <f t="shared" si="102"/>
        <v>2.8645553994033062</v>
      </c>
      <c r="H1157" s="150">
        <f t="shared" si="103"/>
        <v>0.26499999999999968</v>
      </c>
      <c r="J1157" s="2">
        <f t="shared" si="105"/>
        <v>-1.0093809186801259E-3</v>
      </c>
      <c r="K1157">
        <v>25658</v>
      </c>
      <c r="L1157">
        <v>25001.5</v>
      </c>
      <c r="N1157">
        <v>1.06</v>
      </c>
      <c r="O1157">
        <v>3.97</v>
      </c>
      <c r="P1157">
        <v>3.1749999999999998</v>
      </c>
      <c r="Q1157">
        <f t="shared" si="106"/>
        <v>0.79500000000000037</v>
      </c>
      <c r="R1157">
        <f t="shared" si="107"/>
        <v>0.26499999999999968</v>
      </c>
    </row>
    <row r="1158" spans="1:18">
      <c r="A1158" s="1">
        <v>42158</v>
      </c>
      <c r="B1158">
        <v>3.1549999999999998</v>
      </c>
      <c r="C1158">
        <v>627.49</v>
      </c>
      <c r="D1158">
        <v>0.34</v>
      </c>
      <c r="E1158" s="150">
        <f t="shared" si="104"/>
        <v>8.9102140740030561E-2</v>
      </c>
      <c r="F1158">
        <v>0.74544999999999995</v>
      </c>
      <c r="G1158" s="3">
        <f t="shared" ref="G1158:G1221" si="108">+(K1158/L1158-1)*36000/330</f>
        <v>2.8445220046899746</v>
      </c>
      <c r="H1158" s="150">
        <f t="shared" ref="H1158:H1221" si="109">+R1158</f>
        <v>0.25499999999999967</v>
      </c>
      <c r="J1158" s="2">
        <f t="shared" si="105"/>
        <v>5.8498392693843585E-3</v>
      </c>
      <c r="K1158">
        <v>25657</v>
      </c>
      <c r="L1158">
        <v>25005</v>
      </c>
      <c r="N1158">
        <v>1.07</v>
      </c>
      <c r="O1158">
        <v>3.97</v>
      </c>
      <c r="P1158">
        <v>3.1549999999999998</v>
      </c>
      <c r="Q1158">
        <f t="shared" si="106"/>
        <v>0.81500000000000039</v>
      </c>
      <c r="R1158">
        <f t="shared" si="107"/>
        <v>0.25499999999999967</v>
      </c>
    </row>
    <row r="1159" spans="1:18">
      <c r="A1159" s="1">
        <v>42159</v>
      </c>
      <c r="B1159">
        <v>3.15</v>
      </c>
      <c r="C1159">
        <v>628.99</v>
      </c>
      <c r="D1159">
        <v>0.34699999999999998</v>
      </c>
      <c r="E1159" s="150">
        <f t="shared" ref="E1159:E1222" si="110">+D1159*F1159/G1159</f>
        <v>8.9724168489944994E-2</v>
      </c>
      <c r="F1159">
        <v>0.74795</v>
      </c>
      <c r="G1159" s="3">
        <f t="shared" si="108"/>
        <v>2.8926280885967239</v>
      </c>
      <c r="H1159" s="150">
        <f t="shared" si="109"/>
        <v>0.24999999999999978</v>
      </c>
      <c r="J1159" s="2">
        <f t="shared" ref="J1159:J1222" si="111">+LN(C1159/C1158)</f>
        <v>2.3876236988941667E-3</v>
      </c>
      <c r="K1159">
        <v>25667</v>
      </c>
      <c r="L1159">
        <v>25004</v>
      </c>
      <c r="N1159">
        <v>1.07</v>
      </c>
      <c r="O1159">
        <v>3.97</v>
      </c>
      <c r="P1159">
        <v>3.15</v>
      </c>
      <c r="Q1159">
        <f t="shared" ref="Q1159:Q1222" si="112">+O1159-P1159</f>
        <v>0.82000000000000028</v>
      </c>
      <c r="R1159">
        <f t="shared" ref="R1159:R1222" si="113">+N1159-Q1159</f>
        <v>0.24999999999999978</v>
      </c>
    </row>
    <row r="1160" spans="1:18">
      <c r="A1160" s="1">
        <v>42160</v>
      </c>
      <c r="B1160">
        <v>3.15</v>
      </c>
      <c r="C1160">
        <v>636.79999999999995</v>
      </c>
      <c r="D1160">
        <v>0.37380000000000002</v>
      </c>
      <c r="E1160" s="150">
        <f t="shared" si="110"/>
        <v>9.6973285402719309E-2</v>
      </c>
      <c r="F1160">
        <v>0.74919999999999998</v>
      </c>
      <c r="G1160" s="3">
        <f t="shared" si="108"/>
        <v>2.8879186555037237</v>
      </c>
      <c r="H1160" s="150">
        <f t="shared" si="109"/>
        <v>0.2000000000000004</v>
      </c>
      <c r="J1160" s="2">
        <f t="shared" si="111"/>
        <v>1.2340276207303512E-2</v>
      </c>
      <c r="K1160">
        <v>25669</v>
      </c>
      <c r="L1160">
        <v>25007</v>
      </c>
      <c r="N1160">
        <v>1.07</v>
      </c>
      <c r="O1160">
        <v>4.0199999999999996</v>
      </c>
      <c r="P1160">
        <v>3.15</v>
      </c>
      <c r="Q1160">
        <f t="shared" si="112"/>
        <v>0.86999999999999966</v>
      </c>
      <c r="R1160">
        <f t="shared" si="113"/>
        <v>0.2000000000000004</v>
      </c>
    </row>
    <row r="1161" spans="1:18">
      <c r="A1161" s="1">
        <v>42163</v>
      </c>
      <c r="B1161">
        <v>3.1349999999999998</v>
      </c>
      <c r="C1161">
        <v>631.34</v>
      </c>
      <c r="D1161">
        <v>0.36599999999999999</v>
      </c>
      <c r="E1161" s="150">
        <f t="shared" si="110"/>
        <v>9.7968320718452254E-2</v>
      </c>
      <c r="F1161">
        <v>0.7722</v>
      </c>
      <c r="G1161" s="3">
        <f t="shared" si="108"/>
        <v>2.884863167270435</v>
      </c>
      <c r="H1161" s="150">
        <f t="shared" si="109"/>
        <v>0.26499999999999968</v>
      </c>
      <c r="J1161" s="2">
        <f t="shared" si="111"/>
        <v>-8.611089845921337E-3</v>
      </c>
      <c r="K1161">
        <v>25659</v>
      </c>
      <c r="L1161">
        <v>24997.94</v>
      </c>
      <c r="N1161">
        <v>1.06</v>
      </c>
      <c r="O1161">
        <v>3.93</v>
      </c>
      <c r="P1161">
        <v>3.1349999999999998</v>
      </c>
      <c r="Q1161">
        <f t="shared" si="112"/>
        <v>0.79500000000000037</v>
      </c>
      <c r="R1161">
        <f t="shared" si="113"/>
        <v>0.26499999999999968</v>
      </c>
    </row>
    <row r="1162" spans="1:18">
      <c r="A1162" s="1">
        <v>42164</v>
      </c>
      <c r="B1162">
        <v>3.1150000000000002</v>
      </c>
      <c r="C1162">
        <v>625.12</v>
      </c>
      <c r="D1162">
        <v>0.38</v>
      </c>
      <c r="E1162" s="150">
        <f t="shared" si="110"/>
        <v>0.10178152632271147</v>
      </c>
      <c r="F1162">
        <v>0.76819999999999999</v>
      </c>
      <c r="G1162" s="3">
        <f t="shared" si="108"/>
        <v>2.8680646728998997</v>
      </c>
      <c r="H1162" s="150">
        <f t="shared" si="109"/>
        <v>0.34499999999999997</v>
      </c>
      <c r="J1162" s="2">
        <f t="shared" si="111"/>
        <v>-9.9009133774914659E-3</v>
      </c>
      <c r="K1162">
        <v>25725</v>
      </c>
      <c r="L1162">
        <v>25066</v>
      </c>
      <c r="N1162">
        <v>1.1399999999999999</v>
      </c>
      <c r="O1162">
        <v>3.91</v>
      </c>
      <c r="P1162">
        <v>3.1150000000000002</v>
      </c>
      <c r="Q1162">
        <f t="shared" si="112"/>
        <v>0.79499999999999993</v>
      </c>
      <c r="R1162">
        <f t="shared" si="113"/>
        <v>0.34499999999999997</v>
      </c>
    </row>
    <row r="1163" spans="1:18">
      <c r="A1163" s="1">
        <v>42165</v>
      </c>
      <c r="B1163">
        <v>3.1349999999999998</v>
      </c>
      <c r="C1163">
        <v>630.98</v>
      </c>
      <c r="D1163">
        <v>0.38700000000000001</v>
      </c>
      <c r="E1163" s="150">
        <f t="shared" si="110"/>
        <v>0.10567636239494711</v>
      </c>
      <c r="F1163">
        <v>0.78195000000000003</v>
      </c>
      <c r="G1163" s="3">
        <f t="shared" si="108"/>
        <v>2.8635982838719425</v>
      </c>
      <c r="H1163" s="150">
        <f t="shared" si="109"/>
        <v>0.34499999999999975</v>
      </c>
      <c r="J1163" s="2">
        <f t="shared" si="111"/>
        <v>9.3305350110551508E-3</v>
      </c>
      <c r="K1163">
        <v>25725</v>
      </c>
      <c r="L1163">
        <v>25067</v>
      </c>
      <c r="N1163">
        <v>1.1200000000000001</v>
      </c>
      <c r="O1163">
        <v>3.91</v>
      </c>
      <c r="P1163">
        <v>3.1349999999999998</v>
      </c>
      <c r="Q1163">
        <f t="shared" si="112"/>
        <v>0.77500000000000036</v>
      </c>
      <c r="R1163">
        <f t="shared" si="113"/>
        <v>0.34499999999999975</v>
      </c>
    </row>
    <row r="1164" spans="1:18">
      <c r="A1164" s="1">
        <v>42166</v>
      </c>
      <c r="B1164">
        <v>3.14</v>
      </c>
      <c r="C1164">
        <v>631.33000000000004</v>
      </c>
      <c r="D1164">
        <v>0.39190000000000003</v>
      </c>
      <c r="E1164" s="150">
        <f t="shared" si="110"/>
        <v>0.1026328796742553</v>
      </c>
      <c r="F1164">
        <v>0.78795000000000004</v>
      </c>
      <c r="G1164" s="3">
        <f t="shared" si="108"/>
        <v>3.0087590446656796</v>
      </c>
      <c r="H1164" s="150">
        <f t="shared" si="109"/>
        <v>0.35000000000000009</v>
      </c>
      <c r="J1164" s="2">
        <f t="shared" si="111"/>
        <v>5.545389151145097E-4</v>
      </c>
      <c r="K1164">
        <v>25756.3</v>
      </c>
      <c r="L1164">
        <v>25065</v>
      </c>
      <c r="N1164">
        <v>1.1200000000000001</v>
      </c>
      <c r="O1164">
        <v>3.91</v>
      </c>
      <c r="P1164">
        <v>3.14</v>
      </c>
      <c r="Q1164">
        <f t="shared" si="112"/>
        <v>0.77</v>
      </c>
      <c r="R1164">
        <f t="shared" si="113"/>
        <v>0.35000000000000009</v>
      </c>
    </row>
    <row r="1165" spans="1:18">
      <c r="A1165" s="1">
        <v>42167</v>
      </c>
      <c r="B1165">
        <v>3.14</v>
      </c>
      <c r="C1165">
        <v>632.38</v>
      </c>
      <c r="D1165">
        <v>0.39500000000000002</v>
      </c>
      <c r="E1165" s="150">
        <f t="shared" si="110"/>
        <v>0.10401448271739108</v>
      </c>
      <c r="F1165">
        <v>0.79079999999999995</v>
      </c>
      <c r="G1165" s="3">
        <f t="shared" si="108"/>
        <v>3.0031010282356845</v>
      </c>
      <c r="H1165" s="150">
        <f t="shared" si="109"/>
        <v>0.3400000000000003</v>
      </c>
      <c r="J1165" s="2">
        <f t="shared" si="111"/>
        <v>1.6617740488412392E-3</v>
      </c>
      <c r="K1165">
        <v>25755</v>
      </c>
      <c r="L1165">
        <v>25065</v>
      </c>
      <c r="N1165">
        <v>1.1000000000000001</v>
      </c>
      <c r="O1165">
        <v>3.9</v>
      </c>
      <c r="P1165">
        <v>3.14</v>
      </c>
      <c r="Q1165">
        <f t="shared" si="112"/>
        <v>0.75999999999999979</v>
      </c>
      <c r="R1165">
        <f t="shared" si="113"/>
        <v>0.3400000000000003</v>
      </c>
    </row>
    <row r="1166" spans="1:18">
      <c r="A1166" s="1">
        <v>42170</v>
      </c>
      <c r="B1166">
        <v>3.145</v>
      </c>
      <c r="C1166">
        <v>633.78</v>
      </c>
      <c r="D1166">
        <v>0.38</v>
      </c>
      <c r="E1166" s="150">
        <f t="shared" si="110"/>
        <v>9.9623895987031516E-2</v>
      </c>
      <c r="F1166">
        <v>0.79185000000000005</v>
      </c>
      <c r="G1166" s="3">
        <f t="shared" si="108"/>
        <v>3.0203898072724429</v>
      </c>
      <c r="H1166" s="150">
        <f t="shared" si="109"/>
        <v>0.31500000000000017</v>
      </c>
      <c r="J1166" s="2">
        <f t="shared" si="111"/>
        <v>2.2114117813544199E-3</v>
      </c>
      <c r="K1166">
        <v>25760</v>
      </c>
      <c r="L1166">
        <v>25066</v>
      </c>
      <c r="N1166">
        <v>1.07</v>
      </c>
      <c r="O1166">
        <v>3.9</v>
      </c>
      <c r="P1166">
        <v>3.145</v>
      </c>
      <c r="Q1166">
        <f t="shared" si="112"/>
        <v>0.75499999999999989</v>
      </c>
      <c r="R1166">
        <f t="shared" si="113"/>
        <v>0.31500000000000017</v>
      </c>
    </row>
    <row r="1167" spans="1:18">
      <c r="A1167" s="1">
        <v>42171</v>
      </c>
      <c r="B1167">
        <v>3.1349999999999998</v>
      </c>
      <c r="C1167">
        <v>636.24</v>
      </c>
      <c r="D1167">
        <v>0.3715</v>
      </c>
      <c r="E1167" s="150">
        <f t="shared" si="110"/>
        <v>9.5743014828125278E-2</v>
      </c>
      <c r="F1167">
        <v>0.78959999999999997</v>
      </c>
      <c r="G1167" s="3">
        <f t="shared" si="108"/>
        <v>3.0637890453584307</v>
      </c>
      <c r="H1167" s="150">
        <f t="shared" si="109"/>
        <v>0.21499999999999986</v>
      </c>
      <c r="J1167" s="2">
        <f t="shared" si="111"/>
        <v>3.8739595857541155E-3</v>
      </c>
      <c r="K1167">
        <v>25771</v>
      </c>
      <c r="L1167">
        <v>25067</v>
      </c>
      <c r="N1167">
        <v>1</v>
      </c>
      <c r="O1167">
        <v>3.92</v>
      </c>
      <c r="P1167">
        <v>3.1349999999999998</v>
      </c>
      <c r="Q1167">
        <f t="shared" si="112"/>
        <v>0.78500000000000014</v>
      </c>
      <c r="R1167">
        <f t="shared" si="113"/>
        <v>0.21499999999999986</v>
      </c>
    </row>
    <row r="1168" spans="1:18">
      <c r="A1168" s="1">
        <v>42172</v>
      </c>
      <c r="B1168">
        <v>3.14</v>
      </c>
      <c r="C1168">
        <v>637.6</v>
      </c>
      <c r="D1168">
        <v>0.34200000000000003</v>
      </c>
      <c r="E1168" s="150">
        <f t="shared" si="110"/>
        <v>8.7960785517326917E-2</v>
      </c>
      <c r="F1168">
        <v>0.79135</v>
      </c>
      <c r="G1168" s="3">
        <f t="shared" si="108"/>
        <v>3.0768449645858129</v>
      </c>
      <c r="H1168" s="150">
        <f t="shared" si="109"/>
        <v>0.15000000000000013</v>
      </c>
      <c r="J1168" s="2">
        <f t="shared" si="111"/>
        <v>2.1352768271254447E-3</v>
      </c>
      <c r="K1168">
        <v>25774</v>
      </c>
      <c r="L1168">
        <v>25067</v>
      </c>
      <c r="N1168">
        <v>0.95</v>
      </c>
      <c r="O1168">
        <v>3.94</v>
      </c>
      <c r="P1168">
        <v>3.14</v>
      </c>
      <c r="Q1168">
        <f t="shared" si="112"/>
        <v>0.79999999999999982</v>
      </c>
      <c r="R1168">
        <f t="shared" si="113"/>
        <v>0.15000000000000013</v>
      </c>
    </row>
    <row r="1169" spans="1:18">
      <c r="A1169" s="1">
        <v>42173</v>
      </c>
      <c r="B1169">
        <v>3.14</v>
      </c>
      <c r="C1169">
        <v>628.21</v>
      </c>
      <c r="D1169">
        <v>0.34200000000000003</v>
      </c>
      <c r="E1169" s="150">
        <f t="shared" si="110"/>
        <v>8.6521327904094988E-2</v>
      </c>
      <c r="F1169">
        <v>0.76634999999999998</v>
      </c>
      <c r="G1169" s="3">
        <f t="shared" si="108"/>
        <v>3.0292149502203309</v>
      </c>
      <c r="H1169" s="150">
        <f t="shared" si="109"/>
        <v>0.16999999999999993</v>
      </c>
      <c r="J1169" s="2">
        <f t="shared" si="111"/>
        <v>-1.4836622000863182E-2</v>
      </c>
      <c r="K1169">
        <v>25761</v>
      </c>
      <c r="L1169">
        <v>25065</v>
      </c>
      <c r="N1169">
        <v>0.96</v>
      </c>
      <c r="O1169">
        <v>3.93</v>
      </c>
      <c r="P1169">
        <v>3.14</v>
      </c>
      <c r="Q1169">
        <f t="shared" si="112"/>
        <v>0.79</v>
      </c>
      <c r="R1169">
        <f t="shared" si="113"/>
        <v>0.16999999999999993</v>
      </c>
    </row>
    <row r="1170" spans="1:18">
      <c r="A1170" s="1">
        <v>42174</v>
      </c>
      <c r="B1170">
        <v>3.11</v>
      </c>
      <c r="C1170">
        <v>632.70000000000005</v>
      </c>
      <c r="D1170">
        <v>0.32900000000000001</v>
      </c>
      <c r="E1170" s="150">
        <f t="shared" si="110"/>
        <v>8.3379455816546946E-2</v>
      </c>
      <c r="F1170">
        <v>0.76659999999999995</v>
      </c>
      <c r="G1170" s="3">
        <f t="shared" si="108"/>
        <v>3.0248626298895527</v>
      </c>
      <c r="H1170" s="150">
        <f t="shared" si="109"/>
        <v>0.12999999999999989</v>
      </c>
      <c r="J1170" s="2">
        <f t="shared" si="111"/>
        <v>7.1218706776966043E-3</v>
      </c>
      <c r="K1170">
        <v>25760</v>
      </c>
      <c r="L1170">
        <v>25065</v>
      </c>
      <c r="N1170">
        <v>0.98</v>
      </c>
      <c r="O1170">
        <v>3.96</v>
      </c>
      <c r="P1170">
        <v>3.11</v>
      </c>
      <c r="Q1170">
        <f t="shared" si="112"/>
        <v>0.85000000000000009</v>
      </c>
      <c r="R1170">
        <f t="shared" si="113"/>
        <v>0.12999999999999989</v>
      </c>
    </row>
    <row r="1171" spans="1:18">
      <c r="A1171" s="1">
        <v>42177</v>
      </c>
      <c r="B1171">
        <v>3.12</v>
      </c>
      <c r="C1171">
        <v>631.58000000000004</v>
      </c>
      <c r="D1171">
        <v>0.33800000000000002</v>
      </c>
      <c r="E1171" s="150">
        <f t="shared" si="110"/>
        <v>8.414723620462064E-2</v>
      </c>
      <c r="F1171">
        <v>0.76600000000000001</v>
      </c>
      <c r="G1171" s="3">
        <f t="shared" si="108"/>
        <v>3.0768449645858129</v>
      </c>
      <c r="H1171" s="150">
        <f t="shared" si="109"/>
        <v>0.14000000000000012</v>
      </c>
      <c r="J1171" s="2">
        <f t="shared" si="111"/>
        <v>-1.771759883863919E-3</v>
      </c>
      <c r="K1171">
        <v>25774</v>
      </c>
      <c r="L1171">
        <v>25067</v>
      </c>
      <c r="N1171">
        <v>0.98</v>
      </c>
      <c r="O1171">
        <v>3.96</v>
      </c>
      <c r="P1171">
        <v>3.12</v>
      </c>
      <c r="Q1171">
        <f t="shared" si="112"/>
        <v>0.83999999999999986</v>
      </c>
      <c r="R1171">
        <f t="shared" si="113"/>
        <v>0.14000000000000012</v>
      </c>
    </row>
    <row r="1172" spans="1:18">
      <c r="A1172" s="1">
        <v>42178</v>
      </c>
      <c r="B1172">
        <v>3.12</v>
      </c>
      <c r="C1172">
        <v>633.26</v>
      </c>
      <c r="D1172">
        <v>0.35</v>
      </c>
      <c r="E1172" s="150">
        <f t="shared" si="110"/>
        <v>8.6922356073386775E-2</v>
      </c>
      <c r="F1172">
        <v>0.76875000000000004</v>
      </c>
      <c r="G1172" s="3">
        <f t="shared" si="108"/>
        <v>3.0954349623569337</v>
      </c>
      <c r="H1172" s="150">
        <f t="shared" si="109"/>
        <v>0.1100000000000001</v>
      </c>
      <c r="J1172" s="2">
        <f t="shared" si="111"/>
        <v>2.6564640396445215E-3</v>
      </c>
      <c r="K1172">
        <v>25779.3</v>
      </c>
      <c r="L1172">
        <v>25068</v>
      </c>
      <c r="N1172">
        <v>0.95</v>
      </c>
      <c r="O1172">
        <v>3.96</v>
      </c>
      <c r="P1172">
        <v>3.12</v>
      </c>
      <c r="Q1172">
        <f t="shared" si="112"/>
        <v>0.83999999999999986</v>
      </c>
      <c r="R1172">
        <f t="shared" si="113"/>
        <v>0.1100000000000001</v>
      </c>
    </row>
    <row r="1173" spans="1:18">
      <c r="A1173" s="1">
        <v>42179</v>
      </c>
      <c r="B1173">
        <v>3.11</v>
      </c>
      <c r="C1173">
        <v>632.51</v>
      </c>
      <c r="D1173">
        <v>0.34</v>
      </c>
      <c r="E1173" s="150">
        <f t="shared" si="110"/>
        <v>8.4962043938969209E-2</v>
      </c>
      <c r="F1173">
        <v>0.77575000000000005</v>
      </c>
      <c r="G1173" s="3">
        <f t="shared" si="108"/>
        <v>3.1043862385121428</v>
      </c>
      <c r="H1173" s="150">
        <f t="shared" si="109"/>
        <v>7.9999999999999738E-2</v>
      </c>
      <c r="J1173" s="2">
        <f t="shared" si="111"/>
        <v>-1.1850495552452652E-3</v>
      </c>
      <c r="K1173">
        <v>25779.3</v>
      </c>
      <c r="L1173">
        <v>25066</v>
      </c>
      <c r="N1173">
        <v>0.92</v>
      </c>
      <c r="O1173">
        <v>3.95</v>
      </c>
      <c r="P1173">
        <v>3.11</v>
      </c>
      <c r="Q1173">
        <f t="shared" si="112"/>
        <v>0.8400000000000003</v>
      </c>
      <c r="R1173">
        <f t="shared" si="113"/>
        <v>7.9999999999999738E-2</v>
      </c>
    </row>
    <row r="1174" spans="1:18">
      <c r="A1174" s="1">
        <v>42180</v>
      </c>
      <c r="B1174">
        <v>3.14</v>
      </c>
      <c r="C1174">
        <v>631.55999999999995</v>
      </c>
      <c r="D1174">
        <v>0.34899999999999998</v>
      </c>
      <c r="E1174" s="150">
        <f t="shared" si="110"/>
        <v>8.7294113197666251E-2</v>
      </c>
      <c r="F1174">
        <v>0.77424999999999999</v>
      </c>
      <c r="G1174" s="3">
        <f t="shared" si="108"/>
        <v>3.0954349623569337</v>
      </c>
      <c r="H1174" s="150">
        <f t="shared" si="109"/>
        <v>8.0000000000000182E-2</v>
      </c>
      <c r="J1174" s="2">
        <f t="shared" si="111"/>
        <v>-1.5030815996862209E-3</v>
      </c>
      <c r="K1174">
        <v>25779.3</v>
      </c>
      <c r="L1174">
        <v>25068</v>
      </c>
      <c r="N1174">
        <v>0.9</v>
      </c>
      <c r="O1174">
        <v>3.96</v>
      </c>
      <c r="P1174">
        <v>3.14</v>
      </c>
      <c r="Q1174">
        <f t="shared" si="112"/>
        <v>0.81999999999999984</v>
      </c>
      <c r="R1174">
        <f t="shared" si="113"/>
        <v>8.0000000000000182E-2</v>
      </c>
    </row>
    <row r="1175" spans="1:18">
      <c r="A1175" s="1">
        <v>42181</v>
      </c>
      <c r="B1175">
        <v>3.11</v>
      </c>
      <c r="C1175">
        <v>635.01</v>
      </c>
      <c r="D1175">
        <v>0.36</v>
      </c>
      <c r="E1175" s="150">
        <f t="shared" si="110"/>
        <v>8.9717959567039041E-2</v>
      </c>
      <c r="F1175">
        <v>0.77649999999999997</v>
      </c>
      <c r="G1175" s="3">
        <f t="shared" si="108"/>
        <v>3.1157641273720911</v>
      </c>
      <c r="H1175" s="150">
        <f t="shared" si="109"/>
        <v>9.9999999999996758E-3</v>
      </c>
      <c r="J1175" s="2">
        <f t="shared" si="111"/>
        <v>5.4477976465009161E-3</v>
      </c>
      <c r="K1175">
        <v>25785</v>
      </c>
      <c r="L1175">
        <v>25069</v>
      </c>
      <c r="N1175">
        <v>0.89</v>
      </c>
      <c r="O1175">
        <v>3.99</v>
      </c>
      <c r="P1175">
        <v>3.11</v>
      </c>
      <c r="Q1175">
        <f t="shared" si="112"/>
        <v>0.88000000000000034</v>
      </c>
      <c r="R1175">
        <f t="shared" si="113"/>
        <v>9.9999999999996758E-3</v>
      </c>
    </row>
    <row r="1176" spans="1:18">
      <c r="A1176" s="1">
        <v>42184</v>
      </c>
      <c r="B1176">
        <v>3.11</v>
      </c>
      <c r="C1176">
        <v>639.73</v>
      </c>
      <c r="D1176">
        <v>0.33100000000000002</v>
      </c>
      <c r="E1176" s="150">
        <f t="shared" si="110"/>
        <v>8.1375222781657305E-2</v>
      </c>
      <c r="F1176">
        <v>0.76600000000000001</v>
      </c>
      <c r="G1176" s="3">
        <f t="shared" si="108"/>
        <v>3.1157641273720911</v>
      </c>
      <c r="H1176" s="150">
        <f t="shared" si="109"/>
        <v>9.9999999999996758E-3</v>
      </c>
      <c r="J1176" s="2">
        <f t="shared" si="111"/>
        <v>7.4054655392348364E-3</v>
      </c>
      <c r="K1176">
        <v>25785</v>
      </c>
      <c r="L1176">
        <v>25069</v>
      </c>
      <c r="N1176">
        <v>0.89</v>
      </c>
      <c r="O1176">
        <v>3.99</v>
      </c>
      <c r="P1176">
        <v>3.11</v>
      </c>
      <c r="Q1176">
        <f t="shared" si="112"/>
        <v>0.88000000000000034</v>
      </c>
      <c r="R1176">
        <f t="shared" si="113"/>
        <v>9.9999999999996758E-3</v>
      </c>
    </row>
    <row r="1177" spans="1:18">
      <c r="A1177" s="1">
        <v>42185</v>
      </c>
      <c r="B1177">
        <v>3.09</v>
      </c>
      <c r="C1177">
        <v>639.12</v>
      </c>
      <c r="D1177">
        <v>0.34100000000000003</v>
      </c>
      <c r="E1177" s="150">
        <f t="shared" si="110"/>
        <v>8.3969890341435371E-2</v>
      </c>
      <c r="F1177">
        <v>0.77149999999999996</v>
      </c>
      <c r="G1177" s="3">
        <f t="shared" si="108"/>
        <v>3.1330456539870113</v>
      </c>
      <c r="H1177" s="150">
        <f t="shared" si="109"/>
        <v>3.9999999999999702E-2</v>
      </c>
      <c r="J1177" s="2">
        <f t="shared" si="111"/>
        <v>-9.5398216563709727E-4</v>
      </c>
      <c r="K1177">
        <v>25790</v>
      </c>
      <c r="L1177">
        <v>25070</v>
      </c>
      <c r="N1177">
        <v>0.88</v>
      </c>
      <c r="O1177">
        <v>3.93</v>
      </c>
      <c r="P1177">
        <v>3.09</v>
      </c>
      <c r="Q1177">
        <f t="shared" si="112"/>
        <v>0.8400000000000003</v>
      </c>
      <c r="R1177">
        <f t="shared" si="113"/>
        <v>3.9999999999999702E-2</v>
      </c>
    </row>
    <row r="1178" spans="1:18">
      <c r="A1178" s="1">
        <v>42186</v>
      </c>
      <c r="B1178">
        <v>3.11</v>
      </c>
      <c r="C1178">
        <v>638.95000000000005</v>
      </c>
      <c r="D1178">
        <v>0.36299999999999999</v>
      </c>
      <c r="E1178" s="150">
        <f t="shared" si="110"/>
        <v>8.9854653209833921E-2</v>
      </c>
      <c r="F1178">
        <v>0.77775000000000005</v>
      </c>
      <c r="G1178" s="3">
        <f t="shared" si="108"/>
        <v>3.1419992166760915</v>
      </c>
      <c r="H1178" s="150">
        <f t="shared" si="109"/>
        <v>4.9999999999999711E-2</v>
      </c>
      <c r="J1178" s="2">
        <f t="shared" si="111"/>
        <v>-2.6602611907408278E-4</v>
      </c>
      <c r="K1178">
        <v>25790</v>
      </c>
      <c r="L1178">
        <v>25068</v>
      </c>
      <c r="N1178">
        <v>0.87</v>
      </c>
      <c r="O1178">
        <v>3.93</v>
      </c>
      <c r="P1178">
        <v>3.11</v>
      </c>
      <c r="Q1178">
        <f t="shared" si="112"/>
        <v>0.82000000000000028</v>
      </c>
      <c r="R1178">
        <f t="shared" si="113"/>
        <v>4.9999999999999711E-2</v>
      </c>
    </row>
    <row r="1179" spans="1:18">
      <c r="A1179" s="1">
        <v>42187</v>
      </c>
      <c r="B1179">
        <v>3.11</v>
      </c>
      <c r="C1179">
        <v>635</v>
      </c>
      <c r="D1179">
        <v>0.33750000000000002</v>
      </c>
      <c r="E1179" s="150">
        <f t="shared" si="110"/>
        <v>8.6630749794984349E-2</v>
      </c>
      <c r="F1179">
        <v>0.78710000000000002</v>
      </c>
      <c r="G1179" s="3">
        <f t="shared" si="108"/>
        <v>3.0664198408609424</v>
      </c>
      <c r="H1179" s="150">
        <f t="shared" si="109"/>
        <v>0.16000000000000003</v>
      </c>
      <c r="J1179" s="2">
        <f t="shared" si="111"/>
        <v>-6.2012051620207341E-3</v>
      </c>
      <c r="K1179">
        <v>25774</v>
      </c>
      <c r="L1179">
        <v>25069.33</v>
      </c>
      <c r="N1179">
        <v>0.85</v>
      </c>
      <c r="O1179">
        <v>3.8</v>
      </c>
      <c r="P1179">
        <v>3.11</v>
      </c>
      <c r="Q1179">
        <f t="shared" si="112"/>
        <v>0.69</v>
      </c>
      <c r="R1179">
        <f t="shared" si="113"/>
        <v>0.16000000000000003</v>
      </c>
    </row>
    <row r="1180" spans="1:18">
      <c r="A1180" s="1">
        <v>42188</v>
      </c>
      <c r="B1180">
        <v>3.1150000000000002</v>
      </c>
      <c r="C1180">
        <v>636.44000000000005</v>
      </c>
      <c r="D1180">
        <v>0.32900000000000001</v>
      </c>
      <c r="E1180" s="150">
        <f t="shared" si="110"/>
        <v>7.7910020439252103E-2</v>
      </c>
      <c r="F1180">
        <v>0.77159999999999995</v>
      </c>
      <c r="G1180" s="3">
        <f t="shared" si="108"/>
        <v>3.258327986166254</v>
      </c>
      <c r="H1180" s="150">
        <f t="shared" si="109"/>
        <v>0.15500000000000036</v>
      </c>
      <c r="J1180" s="2">
        <f t="shared" si="111"/>
        <v>2.2651491469642708E-3</v>
      </c>
      <c r="K1180">
        <v>25826</v>
      </c>
      <c r="L1180">
        <v>25077</v>
      </c>
      <c r="N1180">
        <v>0.84</v>
      </c>
      <c r="O1180">
        <v>3.8</v>
      </c>
      <c r="P1180">
        <v>3.1150000000000002</v>
      </c>
      <c r="Q1180">
        <f t="shared" si="112"/>
        <v>0.68499999999999961</v>
      </c>
      <c r="R1180">
        <f t="shared" si="113"/>
        <v>0.15500000000000036</v>
      </c>
    </row>
    <row r="1181" spans="1:18">
      <c r="A1181" s="1">
        <v>42191</v>
      </c>
      <c r="B1181">
        <v>3.0950000000000002</v>
      </c>
      <c r="C1181">
        <v>641.21</v>
      </c>
      <c r="D1181">
        <v>0.31950000000000001</v>
      </c>
      <c r="E1181" s="150">
        <f t="shared" si="110"/>
        <v>7.4141038319069125E-2</v>
      </c>
      <c r="F1181">
        <v>0.76185000000000003</v>
      </c>
      <c r="G1181" s="3">
        <f t="shared" si="108"/>
        <v>3.283081549957124</v>
      </c>
      <c r="H1181" s="150">
        <f t="shared" si="109"/>
        <v>2.5000000000000244E-2</v>
      </c>
      <c r="J1181" s="2">
        <f t="shared" si="111"/>
        <v>7.466868332083312E-3</v>
      </c>
      <c r="K1181">
        <v>25831</v>
      </c>
      <c r="L1181">
        <v>25076.33</v>
      </c>
      <c r="N1181">
        <v>0.83</v>
      </c>
      <c r="O1181">
        <v>3.9</v>
      </c>
      <c r="P1181">
        <v>3.0950000000000002</v>
      </c>
      <c r="Q1181">
        <f t="shared" si="112"/>
        <v>0.80499999999999972</v>
      </c>
      <c r="R1181">
        <f t="shared" si="113"/>
        <v>2.5000000000000244E-2</v>
      </c>
    </row>
    <row r="1182" spans="1:18">
      <c r="A1182" s="1">
        <v>42192</v>
      </c>
      <c r="B1182">
        <v>3.085</v>
      </c>
      <c r="C1182">
        <v>649.45000000000005</v>
      </c>
      <c r="D1182">
        <v>0.313</v>
      </c>
      <c r="E1182" s="150">
        <f t="shared" si="110"/>
        <v>7.7297703568894552E-2</v>
      </c>
      <c r="F1182">
        <v>0.75985000000000003</v>
      </c>
      <c r="G1182" s="3">
        <f t="shared" si="108"/>
        <v>3.0768449645858129</v>
      </c>
      <c r="H1182" s="150">
        <f t="shared" si="109"/>
        <v>-1.5000000000000124E-2</v>
      </c>
      <c r="J1182" s="2">
        <f t="shared" si="111"/>
        <v>1.276883448155389E-2</v>
      </c>
      <c r="K1182">
        <v>25774</v>
      </c>
      <c r="L1182">
        <v>25067</v>
      </c>
      <c r="N1182">
        <v>0.79</v>
      </c>
      <c r="O1182">
        <v>3.89</v>
      </c>
      <c r="P1182">
        <v>3.085</v>
      </c>
      <c r="Q1182">
        <f t="shared" si="112"/>
        <v>0.80500000000000016</v>
      </c>
      <c r="R1182">
        <f t="shared" si="113"/>
        <v>-1.5000000000000124E-2</v>
      </c>
    </row>
    <row r="1183" spans="1:18">
      <c r="A1183" s="1">
        <v>42193</v>
      </c>
      <c r="B1183">
        <v>3.1</v>
      </c>
      <c r="C1183">
        <v>652.16</v>
      </c>
      <c r="D1183">
        <v>0.29099999999999998</v>
      </c>
      <c r="E1183" s="150">
        <f t="shared" si="110"/>
        <v>6.990781956095482E-2</v>
      </c>
      <c r="F1183">
        <v>0.75034999999999996</v>
      </c>
      <c r="G1183" s="3">
        <f t="shared" si="108"/>
        <v>3.1234252673209491</v>
      </c>
      <c r="H1183" s="150">
        <f t="shared" si="109"/>
        <v>-0.13999999999999979</v>
      </c>
      <c r="J1183" s="2">
        <f t="shared" si="111"/>
        <v>4.1640797410121754E-3</v>
      </c>
      <c r="K1183">
        <v>25915</v>
      </c>
      <c r="L1183">
        <v>25193.67</v>
      </c>
      <c r="N1183">
        <v>0.66</v>
      </c>
      <c r="O1183">
        <v>3.9</v>
      </c>
      <c r="P1183">
        <v>3.1</v>
      </c>
      <c r="Q1183">
        <f t="shared" si="112"/>
        <v>0.79999999999999982</v>
      </c>
      <c r="R1183">
        <f t="shared" si="113"/>
        <v>-0.13999999999999979</v>
      </c>
    </row>
    <row r="1184" spans="1:18">
      <c r="A1184" s="1">
        <v>42194</v>
      </c>
      <c r="B1184">
        <v>3.09</v>
      </c>
      <c r="C1184">
        <v>646.66</v>
      </c>
      <c r="D1184">
        <v>0.3125</v>
      </c>
      <c r="E1184" s="150">
        <f t="shared" si="110"/>
        <v>7.641015935890702E-2</v>
      </c>
      <c r="F1184">
        <v>0.75334999999999996</v>
      </c>
      <c r="G1184" s="3">
        <f t="shared" si="108"/>
        <v>3.081028451913014</v>
      </c>
      <c r="H1184" s="150">
        <f t="shared" si="109"/>
        <v>-0.18000000000000027</v>
      </c>
      <c r="J1184" s="2">
        <f t="shared" si="111"/>
        <v>-8.4692765365327154E-3</v>
      </c>
      <c r="K1184">
        <v>25922</v>
      </c>
      <c r="L1184">
        <v>25210</v>
      </c>
      <c r="N1184">
        <v>0.64</v>
      </c>
      <c r="O1184">
        <v>3.91</v>
      </c>
      <c r="P1184">
        <v>3.09</v>
      </c>
      <c r="Q1184">
        <f t="shared" si="112"/>
        <v>0.82000000000000028</v>
      </c>
      <c r="R1184">
        <f t="shared" si="113"/>
        <v>-0.18000000000000027</v>
      </c>
    </row>
    <row r="1185" spans="1:18">
      <c r="A1185" s="1">
        <v>42195</v>
      </c>
      <c r="B1185">
        <v>3.11</v>
      </c>
      <c r="C1185">
        <v>646.75</v>
      </c>
      <c r="D1185">
        <v>0.34599999999999997</v>
      </c>
      <c r="E1185" s="150">
        <f t="shared" si="110"/>
        <v>8.4706373002777821E-2</v>
      </c>
      <c r="F1185">
        <v>0.76270000000000004</v>
      </c>
      <c r="G1185" s="3">
        <f t="shared" si="108"/>
        <v>3.115399593267274</v>
      </c>
      <c r="H1185" s="150">
        <f t="shared" si="109"/>
        <v>-0.15000000000000002</v>
      </c>
      <c r="J1185" s="2">
        <f t="shared" si="111"/>
        <v>1.3916700836603171E-4</v>
      </c>
      <c r="K1185">
        <v>25932</v>
      </c>
      <c r="L1185">
        <v>25212</v>
      </c>
      <c r="N1185">
        <v>0.64</v>
      </c>
      <c r="O1185">
        <v>3.9</v>
      </c>
      <c r="P1185">
        <v>3.11</v>
      </c>
      <c r="Q1185">
        <f t="shared" si="112"/>
        <v>0.79</v>
      </c>
      <c r="R1185">
        <f t="shared" si="113"/>
        <v>-0.15000000000000002</v>
      </c>
    </row>
    <row r="1186" spans="1:18">
      <c r="A1186" s="1">
        <v>42198</v>
      </c>
      <c r="B1186">
        <v>3.0950000000000002</v>
      </c>
      <c r="C1186">
        <v>643.87</v>
      </c>
      <c r="D1186">
        <v>0.36399999999999999</v>
      </c>
      <c r="E1186" s="150">
        <f t="shared" si="110"/>
        <v>9.0531019090909187E-2</v>
      </c>
      <c r="F1186">
        <v>0.78120000000000001</v>
      </c>
      <c r="G1186" s="3">
        <f t="shared" si="108"/>
        <v>3.1409875074360469</v>
      </c>
      <c r="H1186" s="150">
        <f t="shared" si="109"/>
        <v>-0.15499999999999992</v>
      </c>
      <c r="J1186" s="2">
        <f t="shared" si="111"/>
        <v>-4.4629786929712891E-3</v>
      </c>
      <c r="K1186">
        <v>25941</v>
      </c>
      <c r="L1186">
        <v>25215</v>
      </c>
      <c r="N1186">
        <v>0.66</v>
      </c>
      <c r="O1186">
        <v>3.91</v>
      </c>
      <c r="P1186">
        <v>3.0950000000000002</v>
      </c>
      <c r="Q1186">
        <f t="shared" si="112"/>
        <v>0.81499999999999995</v>
      </c>
      <c r="R1186">
        <f t="shared" si="113"/>
        <v>-0.15499999999999992</v>
      </c>
    </row>
    <row r="1187" spans="1:18">
      <c r="A1187" s="1">
        <v>42199</v>
      </c>
      <c r="B1187">
        <v>3.085</v>
      </c>
      <c r="C1187">
        <v>642.22</v>
      </c>
      <c r="D1187">
        <v>0.34599999999999997</v>
      </c>
      <c r="E1187" s="150">
        <f t="shared" si="110"/>
        <v>8.5296511108994999E-2</v>
      </c>
      <c r="F1187">
        <v>0.77895000000000003</v>
      </c>
      <c r="G1187" s="3">
        <f t="shared" si="108"/>
        <v>3.1597622985493712</v>
      </c>
      <c r="H1187" s="150">
        <f t="shared" si="109"/>
        <v>-0.14500000000000013</v>
      </c>
      <c r="J1187" s="2">
        <f t="shared" si="111"/>
        <v>-2.565918256562336E-3</v>
      </c>
      <c r="K1187">
        <v>25945</v>
      </c>
      <c r="L1187">
        <v>25214.67</v>
      </c>
      <c r="N1187">
        <v>0.66</v>
      </c>
      <c r="O1187">
        <v>3.89</v>
      </c>
      <c r="P1187">
        <v>3.085</v>
      </c>
      <c r="Q1187">
        <f t="shared" si="112"/>
        <v>0.80500000000000016</v>
      </c>
      <c r="R1187">
        <f t="shared" si="113"/>
        <v>-0.14500000000000013</v>
      </c>
    </row>
    <row r="1188" spans="1:18">
      <c r="A1188" s="1">
        <v>42200</v>
      </c>
      <c r="B1188">
        <v>3.0750000000000002</v>
      </c>
      <c r="C1188">
        <v>642.75</v>
      </c>
      <c r="D1188">
        <v>0.34749999999999998</v>
      </c>
      <c r="E1188" s="150">
        <f t="shared" si="110"/>
        <v>8.381858552358433E-2</v>
      </c>
      <c r="F1188">
        <v>0.77295000000000003</v>
      </c>
      <c r="G1188" s="3">
        <f t="shared" si="108"/>
        <v>3.2045413713695159</v>
      </c>
      <c r="H1188" s="150">
        <f t="shared" si="109"/>
        <v>-0.17499999999999971</v>
      </c>
      <c r="J1188" s="2">
        <f t="shared" si="111"/>
        <v>8.2492202939399956E-4</v>
      </c>
      <c r="K1188">
        <v>25955</v>
      </c>
      <c r="L1188">
        <v>25214.33</v>
      </c>
      <c r="N1188">
        <v>0.65</v>
      </c>
      <c r="O1188">
        <v>3.9</v>
      </c>
      <c r="P1188">
        <v>3.0750000000000002</v>
      </c>
      <c r="Q1188">
        <f t="shared" si="112"/>
        <v>0.82499999999999973</v>
      </c>
      <c r="R1188">
        <f t="shared" si="113"/>
        <v>-0.17499999999999971</v>
      </c>
    </row>
    <row r="1189" spans="1:18">
      <c r="A1189" s="1">
        <v>42201</v>
      </c>
      <c r="B1189">
        <v>3.0750000000000002</v>
      </c>
      <c r="C1189">
        <v>642.08000000000004</v>
      </c>
      <c r="D1189">
        <v>0.3715</v>
      </c>
      <c r="E1189" s="150">
        <f t="shared" si="110"/>
        <v>8.9636477333803755E-2</v>
      </c>
      <c r="F1189">
        <v>0.7732</v>
      </c>
      <c r="G1189" s="3">
        <f t="shared" si="108"/>
        <v>3.2045413713695159</v>
      </c>
      <c r="H1189" s="150">
        <f t="shared" si="109"/>
        <v>-0.17499999999999971</v>
      </c>
      <c r="J1189" s="2">
        <f t="shared" si="111"/>
        <v>-1.0429396273922125E-3</v>
      </c>
      <c r="K1189">
        <v>25955</v>
      </c>
      <c r="L1189">
        <v>25214.33</v>
      </c>
      <c r="N1189">
        <v>0.65</v>
      </c>
      <c r="O1189">
        <v>3.9</v>
      </c>
      <c r="P1189">
        <v>3.0750000000000002</v>
      </c>
      <c r="Q1189">
        <f t="shared" si="112"/>
        <v>0.82499999999999973</v>
      </c>
      <c r="R1189">
        <f t="shared" si="113"/>
        <v>-0.17499999999999971</v>
      </c>
    </row>
    <row r="1190" spans="1:18">
      <c r="A1190" s="1">
        <v>42202</v>
      </c>
      <c r="B1190">
        <v>3.0649999999999999</v>
      </c>
      <c r="C1190">
        <v>645.9</v>
      </c>
      <c r="D1190">
        <v>0.38350000000000001</v>
      </c>
      <c r="E1190" s="150">
        <f t="shared" si="110"/>
        <v>9.3046995926026041E-2</v>
      </c>
      <c r="F1190">
        <v>0.77569999999999995</v>
      </c>
      <c r="G1190" s="3">
        <f t="shared" si="108"/>
        <v>3.1971042916474426</v>
      </c>
      <c r="H1190" s="150">
        <f t="shared" si="109"/>
        <v>-0.17499999999999993</v>
      </c>
      <c r="J1190" s="2">
        <f t="shared" si="111"/>
        <v>5.931786519820334E-3</v>
      </c>
      <c r="K1190">
        <v>25955</v>
      </c>
      <c r="L1190">
        <v>25216</v>
      </c>
      <c r="N1190">
        <v>0.66</v>
      </c>
      <c r="O1190">
        <v>3.9</v>
      </c>
      <c r="P1190">
        <v>3.0649999999999999</v>
      </c>
      <c r="Q1190">
        <f t="shared" si="112"/>
        <v>0.83499999999999996</v>
      </c>
      <c r="R1190">
        <f t="shared" si="113"/>
        <v>-0.17499999999999993</v>
      </c>
    </row>
    <row r="1191" spans="1:18">
      <c r="A1191" s="1">
        <v>42205</v>
      </c>
      <c r="B1191">
        <v>3.0649999999999999</v>
      </c>
      <c r="C1191">
        <v>649.45000000000005</v>
      </c>
      <c r="D1191">
        <v>0.40500000000000003</v>
      </c>
      <c r="E1191" s="150">
        <f t="shared" si="110"/>
        <v>0.10195143479482743</v>
      </c>
      <c r="F1191">
        <v>0.79535</v>
      </c>
      <c r="G1191" s="3">
        <f t="shared" si="108"/>
        <v>3.159511689543606</v>
      </c>
      <c r="H1191" s="150">
        <f t="shared" si="109"/>
        <v>-0.20500000000000018</v>
      </c>
      <c r="J1191" s="2">
        <f t="shared" si="111"/>
        <v>5.4811578148661316E-3</v>
      </c>
      <c r="K1191">
        <v>25947</v>
      </c>
      <c r="L1191">
        <v>25216.67</v>
      </c>
      <c r="N1191">
        <v>0.64</v>
      </c>
      <c r="O1191">
        <v>3.91</v>
      </c>
      <c r="P1191">
        <v>3.0649999999999999</v>
      </c>
      <c r="Q1191">
        <f t="shared" si="112"/>
        <v>0.8450000000000002</v>
      </c>
      <c r="R1191">
        <f t="shared" si="113"/>
        <v>-0.20500000000000018</v>
      </c>
    </row>
    <row r="1192" spans="1:18">
      <c r="A1192" s="1">
        <v>42206</v>
      </c>
      <c r="B1192">
        <v>3.0750000000000002</v>
      </c>
      <c r="C1192">
        <v>651.16</v>
      </c>
      <c r="D1192">
        <v>0.39300000000000002</v>
      </c>
      <c r="E1192" s="150">
        <f t="shared" si="110"/>
        <v>9.7619003888354677E-2</v>
      </c>
      <c r="F1192">
        <v>0.80535000000000001</v>
      </c>
      <c r="G1192" s="3">
        <f t="shared" si="108"/>
        <v>3.2422226963305114</v>
      </c>
      <c r="H1192" s="150">
        <f t="shared" si="109"/>
        <v>-0.22499999999999998</v>
      </c>
      <c r="J1192" s="2">
        <f t="shared" si="111"/>
        <v>2.6295368870159373E-3</v>
      </c>
      <c r="K1192">
        <v>25962</v>
      </c>
      <c r="L1192">
        <v>25212.67</v>
      </c>
      <c r="N1192">
        <v>0.63</v>
      </c>
      <c r="O1192">
        <v>3.93</v>
      </c>
      <c r="P1192">
        <v>3.0750000000000002</v>
      </c>
      <c r="Q1192">
        <f t="shared" si="112"/>
        <v>0.85499999999999998</v>
      </c>
      <c r="R1192">
        <f t="shared" si="113"/>
        <v>-0.22499999999999998</v>
      </c>
    </row>
    <row r="1193" spans="1:18">
      <c r="A1193" s="1">
        <v>42207</v>
      </c>
      <c r="B1193">
        <v>3.085</v>
      </c>
      <c r="C1193">
        <v>654.02</v>
      </c>
      <c r="D1193">
        <v>0.40500000000000003</v>
      </c>
      <c r="E1193" s="150">
        <f t="shared" si="110"/>
        <v>0.10055563696261692</v>
      </c>
      <c r="F1193">
        <v>0.80459999999999998</v>
      </c>
      <c r="G1193" s="3">
        <f t="shared" si="108"/>
        <v>3.2406238958154532</v>
      </c>
      <c r="H1193" s="150">
        <f t="shared" si="109"/>
        <v>-0.21500000000000019</v>
      </c>
      <c r="J1193" s="2">
        <f t="shared" si="111"/>
        <v>4.3825442890545411E-3</v>
      </c>
      <c r="K1193">
        <v>25963</v>
      </c>
      <c r="L1193">
        <v>25214</v>
      </c>
      <c r="N1193">
        <v>0.63</v>
      </c>
      <c r="O1193">
        <v>3.93</v>
      </c>
      <c r="P1193">
        <v>3.085</v>
      </c>
      <c r="Q1193">
        <f t="shared" si="112"/>
        <v>0.8450000000000002</v>
      </c>
      <c r="R1193">
        <f t="shared" si="113"/>
        <v>-0.21500000000000019</v>
      </c>
    </row>
    <row r="1194" spans="1:18">
      <c r="A1194" s="1">
        <v>42208</v>
      </c>
      <c r="B1194">
        <v>3.0950000000000002</v>
      </c>
      <c r="C1194">
        <v>656.31</v>
      </c>
      <c r="D1194">
        <v>0.40050000000000002</v>
      </c>
      <c r="E1194" s="150">
        <f t="shared" si="110"/>
        <v>9.7984538389985748E-2</v>
      </c>
      <c r="F1194">
        <v>0.80720000000000003</v>
      </c>
      <c r="G1194" s="3">
        <f t="shared" si="108"/>
        <v>3.2993327856820351</v>
      </c>
      <c r="H1194" s="150">
        <f t="shared" si="109"/>
        <v>-0.18499999999999994</v>
      </c>
      <c r="J1194" s="2">
        <f t="shared" si="111"/>
        <v>3.4953062685612597E-3</v>
      </c>
      <c r="K1194">
        <v>25980</v>
      </c>
      <c r="L1194">
        <v>25217.33</v>
      </c>
      <c r="N1194">
        <v>0.63</v>
      </c>
      <c r="O1194">
        <v>3.91</v>
      </c>
      <c r="P1194">
        <v>3.0950000000000002</v>
      </c>
      <c r="Q1194">
        <f t="shared" si="112"/>
        <v>0.81499999999999995</v>
      </c>
      <c r="R1194">
        <f t="shared" si="113"/>
        <v>-0.18499999999999994</v>
      </c>
    </row>
    <row r="1195" spans="1:18">
      <c r="A1195" s="1">
        <v>42209</v>
      </c>
      <c r="B1195">
        <v>3.0950000000000002</v>
      </c>
      <c r="C1195">
        <v>661.06</v>
      </c>
      <c r="D1195">
        <v>0.39600000000000002</v>
      </c>
      <c r="E1195" s="150">
        <f t="shared" si="110"/>
        <v>9.8762334485293896E-2</v>
      </c>
      <c r="F1195">
        <v>0.80710000000000004</v>
      </c>
      <c r="G1195" s="3">
        <f t="shared" si="108"/>
        <v>3.2361689470553321</v>
      </c>
      <c r="H1195" s="150">
        <f t="shared" si="109"/>
        <v>-0.20499999999999996</v>
      </c>
      <c r="J1195" s="2">
        <f t="shared" si="111"/>
        <v>7.2113689925178128E-3</v>
      </c>
      <c r="K1195">
        <v>25963</v>
      </c>
      <c r="L1195">
        <v>25215</v>
      </c>
      <c r="N1195">
        <v>0.61</v>
      </c>
      <c r="O1195">
        <v>3.91</v>
      </c>
      <c r="P1195">
        <v>3.0950000000000002</v>
      </c>
      <c r="Q1195">
        <f t="shared" si="112"/>
        <v>0.81499999999999995</v>
      </c>
      <c r="R1195">
        <f t="shared" si="113"/>
        <v>-0.20499999999999996</v>
      </c>
    </row>
    <row r="1196" spans="1:18">
      <c r="A1196" s="1">
        <v>42212</v>
      </c>
      <c r="B1196">
        <v>3.105</v>
      </c>
      <c r="C1196">
        <v>666.09</v>
      </c>
      <c r="D1196">
        <v>0.38100000000000001</v>
      </c>
      <c r="E1196" s="150">
        <f t="shared" si="110"/>
        <v>8.5416406105629547E-2</v>
      </c>
      <c r="F1196">
        <v>0.80095000000000005</v>
      </c>
      <c r="G1196" s="3">
        <f t="shared" si="108"/>
        <v>3.5726386055463846</v>
      </c>
      <c r="H1196" s="150">
        <f t="shared" si="109"/>
        <v>-0.31500000000000017</v>
      </c>
      <c r="J1196" s="2">
        <f t="shared" si="111"/>
        <v>7.5801892551518096E-3</v>
      </c>
      <c r="K1196">
        <v>26048</v>
      </c>
      <c r="L1196">
        <v>25222</v>
      </c>
      <c r="N1196">
        <v>0.51</v>
      </c>
      <c r="O1196">
        <v>3.93</v>
      </c>
      <c r="P1196">
        <v>3.105</v>
      </c>
      <c r="Q1196">
        <f t="shared" si="112"/>
        <v>0.82500000000000018</v>
      </c>
      <c r="R1196">
        <f t="shared" si="113"/>
        <v>-0.31500000000000017</v>
      </c>
    </row>
    <row r="1197" spans="1:18">
      <c r="A1197" s="1">
        <v>42213</v>
      </c>
      <c r="B1197">
        <v>3.11</v>
      </c>
      <c r="C1197">
        <v>666.16</v>
      </c>
      <c r="D1197">
        <v>0.38850000000000001</v>
      </c>
      <c r="E1197" s="150">
        <f t="shared" si="110"/>
        <v>8.6957288584085829E-2</v>
      </c>
      <c r="F1197">
        <v>0.80420000000000003</v>
      </c>
      <c r="G1197" s="3">
        <f t="shared" si="108"/>
        <v>3.5929328649419112</v>
      </c>
      <c r="H1197" s="150">
        <f t="shared" si="109"/>
        <v>-0.48000000000000032</v>
      </c>
      <c r="J1197" s="2">
        <f t="shared" si="111"/>
        <v>1.0508538196936738E-4</v>
      </c>
      <c r="K1197">
        <v>26052</v>
      </c>
      <c r="L1197">
        <v>25221.33</v>
      </c>
      <c r="N1197">
        <v>0.4</v>
      </c>
      <c r="O1197">
        <v>3.99</v>
      </c>
      <c r="P1197">
        <v>3.11</v>
      </c>
      <c r="Q1197">
        <f t="shared" si="112"/>
        <v>0.88000000000000034</v>
      </c>
      <c r="R1197">
        <f t="shared" si="113"/>
        <v>-0.48000000000000032</v>
      </c>
    </row>
    <row r="1198" spans="1:18">
      <c r="A1198" s="1">
        <v>42214</v>
      </c>
      <c r="B1198">
        <v>3.11</v>
      </c>
      <c r="C1198">
        <v>665.88</v>
      </c>
      <c r="D1198">
        <v>0.39350000000000002</v>
      </c>
      <c r="E1198" s="150">
        <f t="shared" si="110"/>
        <v>8.9639091069085394E-2</v>
      </c>
      <c r="F1198">
        <v>0.80110000000000003</v>
      </c>
      <c r="G1198" s="3">
        <f t="shared" si="108"/>
        <v>3.5166894960709509</v>
      </c>
      <c r="H1198" s="150">
        <f t="shared" si="109"/>
        <v>-0.50000000000000033</v>
      </c>
      <c r="J1198" s="2">
        <f t="shared" si="111"/>
        <v>-4.2040780175361502E-4</v>
      </c>
      <c r="K1198">
        <v>26033</v>
      </c>
      <c r="L1198">
        <v>25220</v>
      </c>
      <c r="N1198">
        <v>0.38</v>
      </c>
      <c r="O1198">
        <v>3.99</v>
      </c>
      <c r="P1198">
        <v>3.11</v>
      </c>
      <c r="Q1198">
        <f t="shared" si="112"/>
        <v>0.88000000000000034</v>
      </c>
      <c r="R1198">
        <f t="shared" si="113"/>
        <v>-0.50000000000000033</v>
      </c>
    </row>
    <row r="1199" spans="1:18">
      <c r="A1199" s="1">
        <v>42215</v>
      </c>
      <c r="B1199">
        <v>3.1549999999999998</v>
      </c>
      <c r="C1199">
        <v>673.95</v>
      </c>
      <c r="D1199">
        <v>0.42149999999999999</v>
      </c>
      <c r="E1199" s="150">
        <f t="shared" si="110"/>
        <v>9.6057598741702832E-2</v>
      </c>
      <c r="F1199">
        <v>0.81359999999999999</v>
      </c>
      <c r="G1199" s="3">
        <f t="shared" si="108"/>
        <v>3.5700705044911549</v>
      </c>
      <c r="H1199" s="150">
        <f t="shared" si="109"/>
        <v>-0.38500000000000012</v>
      </c>
      <c r="J1199" s="2">
        <f t="shared" si="111"/>
        <v>1.2046450058468583E-2</v>
      </c>
      <c r="K1199">
        <v>26045</v>
      </c>
      <c r="L1199">
        <v>25219.67</v>
      </c>
      <c r="N1199">
        <v>0.38</v>
      </c>
      <c r="O1199">
        <v>3.92</v>
      </c>
      <c r="P1199">
        <v>3.1549999999999998</v>
      </c>
      <c r="Q1199">
        <f t="shared" si="112"/>
        <v>0.76500000000000012</v>
      </c>
      <c r="R1199">
        <f t="shared" si="113"/>
        <v>-0.38500000000000012</v>
      </c>
    </row>
    <row r="1200" spans="1:18">
      <c r="A1200" s="1">
        <v>42216</v>
      </c>
      <c r="B1200">
        <v>3.15</v>
      </c>
      <c r="C1200">
        <v>671.88</v>
      </c>
      <c r="D1200">
        <v>0.38</v>
      </c>
      <c r="E1200" s="150">
        <f t="shared" si="110"/>
        <v>8.8856113311965926E-2</v>
      </c>
      <c r="F1200">
        <v>0.82835000000000003</v>
      </c>
      <c r="G1200" s="3">
        <f t="shared" si="108"/>
        <v>3.5425024600711486</v>
      </c>
      <c r="H1200" s="150">
        <f t="shared" si="109"/>
        <v>-0.41000000000000025</v>
      </c>
      <c r="J1200" s="2">
        <f t="shared" si="111"/>
        <v>-3.0761710354765479E-3</v>
      </c>
      <c r="K1200">
        <v>26040</v>
      </c>
      <c r="L1200">
        <v>25221</v>
      </c>
      <c r="N1200">
        <v>0.37</v>
      </c>
      <c r="O1200">
        <v>3.93</v>
      </c>
      <c r="P1200">
        <v>3.15</v>
      </c>
      <c r="Q1200">
        <f t="shared" si="112"/>
        <v>0.78000000000000025</v>
      </c>
      <c r="R1200">
        <f t="shared" si="113"/>
        <v>-0.41000000000000025</v>
      </c>
    </row>
    <row r="1201" spans="1:18">
      <c r="A1201" s="1">
        <v>42219</v>
      </c>
      <c r="B1201">
        <v>3.1749999999999998</v>
      </c>
      <c r="C1201">
        <v>679.55</v>
      </c>
      <c r="D1201">
        <v>0.38200000000000001</v>
      </c>
      <c r="E1201" s="150">
        <f t="shared" si="110"/>
        <v>8.6919929562246437E-2</v>
      </c>
      <c r="F1201">
        <v>0.80884999999999996</v>
      </c>
      <c r="G1201" s="3">
        <f t="shared" si="108"/>
        <v>3.5547739345408464</v>
      </c>
      <c r="H1201" s="150">
        <f t="shared" si="109"/>
        <v>-0.38500000000000012</v>
      </c>
      <c r="J1201" s="2">
        <f t="shared" si="111"/>
        <v>1.1351061252554088E-2</v>
      </c>
      <c r="K1201">
        <v>26048</v>
      </c>
      <c r="L1201">
        <v>25226</v>
      </c>
      <c r="N1201">
        <v>0.38</v>
      </c>
      <c r="O1201">
        <v>3.94</v>
      </c>
      <c r="P1201">
        <v>3.1749999999999998</v>
      </c>
      <c r="Q1201">
        <f t="shared" si="112"/>
        <v>0.76500000000000012</v>
      </c>
      <c r="R1201">
        <f t="shared" si="113"/>
        <v>-0.38500000000000012</v>
      </c>
    </row>
    <row r="1202" spans="1:18">
      <c r="A1202" s="1">
        <v>42220</v>
      </c>
      <c r="B1202">
        <v>3.2050000000000001</v>
      </c>
      <c r="C1202">
        <v>678.07</v>
      </c>
      <c r="D1202">
        <v>0.42799999999999999</v>
      </c>
      <c r="E1202" s="150">
        <f t="shared" si="110"/>
        <v>9.6248560913043249E-2</v>
      </c>
      <c r="F1202">
        <v>0.80520000000000003</v>
      </c>
      <c r="G1202" s="3">
        <f t="shared" si="108"/>
        <v>3.580579249505409</v>
      </c>
      <c r="H1202" s="150">
        <f t="shared" si="109"/>
        <v>-0.36499999999999988</v>
      </c>
      <c r="J1202" s="2">
        <f t="shared" si="111"/>
        <v>-2.1802869525839653E-3</v>
      </c>
      <c r="K1202">
        <v>26055</v>
      </c>
      <c r="L1202">
        <v>25227</v>
      </c>
      <c r="N1202">
        <v>0.35</v>
      </c>
      <c r="O1202">
        <v>3.92</v>
      </c>
      <c r="P1202">
        <v>3.2050000000000001</v>
      </c>
      <c r="Q1202">
        <f t="shared" si="112"/>
        <v>0.71499999999999986</v>
      </c>
      <c r="R1202">
        <f t="shared" si="113"/>
        <v>-0.36499999999999988</v>
      </c>
    </row>
    <row r="1203" spans="1:18">
      <c r="A1203" s="1">
        <v>42221</v>
      </c>
      <c r="B1203">
        <v>3.23</v>
      </c>
      <c r="C1203">
        <v>682.45</v>
      </c>
      <c r="D1203">
        <v>0.432</v>
      </c>
      <c r="E1203" s="150">
        <f t="shared" si="110"/>
        <v>9.9307863032258012E-2</v>
      </c>
      <c r="F1203">
        <v>0.83184999999999998</v>
      </c>
      <c r="G1203" s="3">
        <f t="shared" si="108"/>
        <v>3.6186379308481338</v>
      </c>
      <c r="H1203" s="150">
        <f t="shared" si="109"/>
        <v>-0.38000000000000017</v>
      </c>
      <c r="J1203" s="2">
        <f t="shared" si="111"/>
        <v>6.4387368534321891E-3</v>
      </c>
      <c r="K1203">
        <v>26070</v>
      </c>
      <c r="L1203">
        <v>25233</v>
      </c>
      <c r="N1203">
        <v>0.32</v>
      </c>
      <c r="O1203">
        <v>3.93</v>
      </c>
      <c r="P1203">
        <v>3.23</v>
      </c>
      <c r="Q1203">
        <f t="shared" si="112"/>
        <v>0.70000000000000018</v>
      </c>
      <c r="R1203">
        <f t="shared" si="113"/>
        <v>-0.38000000000000017</v>
      </c>
    </row>
    <row r="1204" spans="1:18">
      <c r="A1204" s="1">
        <v>42222</v>
      </c>
      <c r="B1204">
        <v>3.24</v>
      </c>
      <c r="C1204">
        <v>679.34</v>
      </c>
      <c r="D1204">
        <v>0.42299999999999999</v>
      </c>
      <c r="E1204" s="150">
        <f t="shared" si="110"/>
        <v>9.5474780618867064E-2</v>
      </c>
      <c r="F1204">
        <v>0.83509999999999995</v>
      </c>
      <c r="G1204" s="3">
        <f t="shared" si="108"/>
        <v>3.6999016673330138</v>
      </c>
      <c r="H1204" s="150">
        <f t="shared" si="109"/>
        <v>-0.38999999999999974</v>
      </c>
      <c r="J1204" s="2">
        <f t="shared" si="111"/>
        <v>-4.5675256931076566E-3</v>
      </c>
      <c r="K1204">
        <v>26095</v>
      </c>
      <c r="L1204">
        <v>25239</v>
      </c>
      <c r="N1204">
        <v>0.28999999999999998</v>
      </c>
      <c r="O1204">
        <v>3.92</v>
      </c>
      <c r="P1204">
        <v>3.24</v>
      </c>
      <c r="Q1204">
        <f t="shared" si="112"/>
        <v>0.67999999999999972</v>
      </c>
      <c r="R1204">
        <f t="shared" si="113"/>
        <v>-0.38999999999999974</v>
      </c>
    </row>
    <row r="1205" spans="1:18">
      <c r="A1205" s="1">
        <v>42223</v>
      </c>
      <c r="B1205">
        <v>3.2349999999999999</v>
      </c>
      <c r="C1205">
        <v>677.28</v>
      </c>
      <c r="D1205">
        <v>0.439</v>
      </c>
      <c r="E1205" s="150">
        <f t="shared" si="110"/>
        <v>0.10129359363304904</v>
      </c>
      <c r="F1205">
        <v>0.83584999999999998</v>
      </c>
      <c r="G1205" s="3">
        <f t="shared" si="108"/>
        <v>3.6225208015552046</v>
      </c>
      <c r="H1205" s="150">
        <f t="shared" si="109"/>
        <v>-0.43500000000000028</v>
      </c>
      <c r="J1205" s="2">
        <f t="shared" si="111"/>
        <v>-3.0369618364833664E-3</v>
      </c>
      <c r="K1205">
        <v>26061</v>
      </c>
      <c r="L1205">
        <v>25223.42</v>
      </c>
      <c r="N1205">
        <v>0.26</v>
      </c>
      <c r="O1205">
        <v>3.93</v>
      </c>
      <c r="P1205">
        <v>3.2349999999999999</v>
      </c>
      <c r="Q1205">
        <f t="shared" si="112"/>
        <v>0.69500000000000028</v>
      </c>
      <c r="R1205">
        <f t="shared" si="113"/>
        <v>-0.43500000000000028</v>
      </c>
    </row>
    <row r="1206" spans="1:18">
      <c r="A1206" s="1">
        <v>42226</v>
      </c>
      <c r="B1206">
        <v>3.2050000000000001</v>
      </c>
      <c r="C1206">
        <v>673.95</v>
      </c>
      <c r="D1206">
        <v>0.441</v>
      </c>
      <c r="E1206" s="150">
        <f t="shared" si="110"/>
        <v>0.11471995774668917</v>
      </c>
      <c r="F1206">
        <v>0.84670000000000001</v>
      </c>
      <c r="G1206" s="3">
        <f t="shared" si="108"/>
        <v>3.2548364498571849</v>
      </c>
      <c r="H1206" s="150">
        <f t="shared" si="109"/>
        <v>-0.46500000000000008</v>
      </c>
      <c r="J1206" s="2">
        <f t="shared" si="111"/>
        <v>-4.928852588334854E-3</v>
      </c>
      <c r="K1206">
        <v>26060</v>
      </c>
      <c r="L1206">
        <v>25305</v>
      </c>
      <c r="N1206">
        <v>0.26</v>
      </c>
      <c r="O1206">
        <v>3.93</v>
      </c>
      <c r="P1206">
        <v>3.2050000000000001</v>
      </c>
      <c r="Q1206">
        <f t="shared" si="112"/>
        <v>0.72500000000000009</v>
      </c>
      <c r="R1206">
        <f t="shared" si="113"/>
        <v>-0.46500000000000008</v>
      </c>
    </row>
    <row r="1207" spans="1:18">
      <c r="A1207" s="1">
        <v>42227</v>
      </c>
      <c r="B1207">
        <v>3.1949999999999998</v>
      </c>
      <c r="C1207">
        <v>681.7</v>
      </c>
      <c r="D1207">
        <v>0.40899999999999997</v>
      </c>
      <c r="E1207" s="150">
        <f t="shared" si="110"/>
        <v>0.10961746521085849</v>
      </c>
      <c r="F1207">
        <v>0.8387</v>
      </c>
      <c r="G1207" s="3">
        <f t="shared" si="108"/>
        <v>3.1293215852068457</v>
      </c>
      <c r="H1207" s="150">
        <f t="shared" si="109"/>
        <v>-0.42500000000000032</v>
      </c>
      <c r="J1207" s="2">
        <f t="shared" si="111"/>
        <v>1.1433754184460888E-2</v>
      </c>
      <c r="K1207">
        <v>26035</v>
      </c>
      <c r="L1207">
        <v>25309</v>
      </c>
      <c r="N1207">
        <v>0.28999999999999998</v>
      </c>
      <c r="O1207">
        <v>3.91</v>
      </c>
      <c r="P1207">
        <v>3.1949999999999998</v>
      </c>
      <c r="Q1207">
        <f t="shared" si="112"/>
        <v>0.7150000000000003</v>
      </c>
      <c r="R1207">
        <f t="shared" si="113"/>
        <v>-0.42500000000000032</v>
      </c>
    </row>
    <row r="1208" spans="1:18">
      <c r="A1208" s="1">
        <v>42228</v>
      </c>
      <c r="B1208">
        <v>3.19</v>
      </c>
      <c r="C1208">
        <v>683.8</v>
      </c>
      <c r="D1208">
        <v>0.40799999999999997</v>
      </c>
      <c r="E1208" s="150">
        <f t="shared" si="110"/>
        <v>0.10392880474766332</v>
      </c>
      <c r="F1208">
        <v>0.82215000000000005</v>
      </c>
      <c r="G1208" s="3">
        <f t="shared" si="108"/>
        <v>3.2275671871184661</v>
      </c>
      <c r="H1208" s="150">
        <f t="shared" si="109"/>
        <v>-0.45</v>
      </c>
      <c r="J1208" s="2">
        <f t="shared" si="111"/>
        <v>3.0757988364612109E-3</v>
      </c>
      <c r="K1208">
        <v>26065</v>
      </c>
      <c r="L1208">
        <v>25316</v>
      </c>
      <c r="N1208">
        <v>0.3</v>
      </c>
      <c r="O1208">
        <v>3.94</v>
      </c>
      <c r="P1208">
        <v>3.19</v>
      </c>
      <c r="Q1208">
        <f t="shared" si="112"/>
        <v>0.75</v>
      </c>
      <c r="R1208">
        <f t="shared" si="113"/>
        <v>-0.45</v>
      </c>
    </row>
    <row r="1209" spans="1:18">
      <c r="A1209" s="1">
        <v>42229</v>
      </c>
      <c r="B1209">
        <v>3.19</v>
      </c>
      <c r="C1209">
        <v>685.92</v>
      </c>
      <c r="D1209">
        <v>0.4325</v>
      </c>
      <c r="E1209" s="150">
        <f t="shared" si="110"/>
        <v>0.10970325321416891</v>
      </c>
      <c r="F1209">
        <v>0.83489999999999998</v>
      </c>
      <c r="G1209" s="3">
        <f t="shared" si="108"/>
        <v>3.2915546204910746</v>
      </c>
      <c r="H1209" s="150">
        <f t="shared" si="109"/>
        <v>-0.4</v>
      </c>
      <c r="J1209" s="2">
        <f t="shared" si="111"/>
        <v>3.0955256444660491E-3</v>
      </c>
      <c r="K1209">
        <v>26085</v>
      </c>
      <c r="L1209">
        <v>25321</v>
      </c>
      <c r="N1209">
        <v>0.35</v>
      </c>
      <c r="O1209">
        <v>3.94</v>
      </c>
      <c r="P1209">
        <v>3.19</v>
      </c>
      <c r="Q1209">
        <f t="shared" si="112"/>
        <v>0.75</v>
      </c>
      <c r="R1209">
        <f t="shared" si="113"/>
        <v>-0.4</v>
      </c>
    </row>
    <row r="1210" spans="1:18">
      <c r="A1210" s="1">
        <v>42230</v>
      </c>
      <c r="B1210">
        <v>3.1749999999999998</v>
      </c>
      <c r="C1210">
        <v>684.34</v>
      </c>
      <c r="D1210">
        <v>0.439</v>
      </c>
      <c r="E1210" s="150">
        <f t="shared" si="110"/>
        <v>0.11483811266777945</v>
      </c>
      <c r="F1210">
        <v>0.84409999999999996</v>
      </c>
      <c r="G1210" s="3">
        <f t="shared" si="108"/>
        <v>3.2268024211788475</v>
      </c>
      <c r="H1210" s="150">
        <f t="shared" si="109"/>
        <v>-0.38500000000000034</v>
      </c>
      <c r="J1210" s="2">
        <f t="shared" si="111"/>
        <v>-2.3061327050864205E-3</v>
      </c>
      <c r="K1210">
        <v>26071</v>
      </c>
      <c r="L1210">
        <v>25322</v>
      </c>
      <c r="N1210">
        <v>0.37</v>
      </c>
      <c r="O1210">
        <v>3.93</v>
      </c>
      <c r="P1210">
        <v>3.1749999999999998</v>
      </c>
      <c r="Q1210">
        <f t="shared" si="112"/>
        <v>0.75500000000000034</v>
      </c>
      <c r="R1210">
        <f t="shared" si="113"/>
        <v>-0.38500000000000034</v>
      </c>
    </row>
    <row r="1211" spans="1:18">
      <c r="A1211" s="1">
        <v>42233</v>
      </c>
      <c r="B1211">
        <v>3.17</v>
      </c>
      <c r="C1211">
        <v>690.14</v>
      </c>
      <c r="D1211">
        <v>0.42549999999999999</v>
      </c>
      <c r="E1211" s="150">
        <f t="shared" si="110"/>
        <v>0.11050824224999982</v>
      </c>
      <c r="F1211">
        <v>0.84909999999999997</v>
      </c>
      <c r="G1211" s="3">
        <f t="shared" si="108"/>
        <v>3.2693674484719311</v>
      </c>
      <c r="H1211" s="150">
        <f t="shared" si="109"/>
        <v>-0.37000000000000022</v>
      </c>
      <c r="J1211" s="2">
        <f t="shared" si="111"/>
        <v>8.439605416322226E-3</v>
      </c>
      <c r="K1211">
        <v>26085</v>
      </c>
      <c r="L1211">
        <v>25326</v>
      </c>
      <c r="N1211">
        <v>0.39</v>
      </c>
      <c r="O1211">
        <v>3.93</v>
      </c>
      <c r="P1211">
        <v>3.17</v>
      </c>
      <c r="Q1211">
        <f t="shared" si="112"/>
        <v>0.76000000000000023</v>
      </c>
      <c r="R1211">
        <f t="shared" si="113"/>
        <v>-0.37000000000000022</v>
      </c>
    </row>
    <row r="1212" spans="1:18">
      <c r="A1212" s="1">
        <v>42234</v>
      </c>
      <c r="B1212">
        <v>3.2250000000000001</v>
      </c>
      <c r="C1212">
        <v>693.88</v>
      </c>
      <c r="D1212">
        <v>0.433</v>
      </c>
      <c r="E1212" s="150">
        <f t="shared" si="110"/>
        <v>0.10965980897965091</v>
      </c>
      <c r="F1212">
        <v>0.84435000000000004</v>
      </c>
      <c r="G1212" s="3">
        <f t="shared" si="108"/>
        <v>3.3339794533824461</v>
      </c>
      <c r="H1212" s="150">
        <f t="shared" si="109"/>
        <v>-0.28500000000000009</v>
      </c>
      <c r="J1212" s="2">
        <f t="shared" si="111"/>
        <v>5.4045593323055943E-3</v>
      </c>
      <c r="K1212">
        <v>26100</v>
      </c>
      <c r="L1212">
        <v>25326</v>
      </c>
      <c r="N1212">
        <v>0.42</v>
      </c>
      <c r="O1212">
        <v>3.93</v>
      </c>
      <c r="P1212">
        <v>3.2250000000000001</v>
      </c>
      <c r="Q1212">
        <f t="shared" si="112"/>
        <v>0.70500000000000007</v>
      </c>
      <c r="R1212">
        <f t="shared" si="113"/>
        <v>-0.28500000000000009</v>
      </c>
    </row>
    <row r="1213" spans="1:18">
      <c r="A1213" s="1">
        <v>42235</v>
      </c>
      <c r="B1213">
        <v>3.29</v>
      </c>
      <c r="C1213">
        <v>697.4</v>
      </c>
      <c r="D1213">
        <v>0.39300000000000002</v>
      </c>
      <c r="E1213" s="150">
        <f t="shared" si="110"/>
        <v>0.10093482248437491</v>
      </c>
      <c r="F1213">
        <v>0.84960000000000002</v>
      </c>
      <c r="G1213" s="3">
        <f t="shared" si="108"/>
        <v>3.3080040345014519</v>
      </c>
      <c r="H1213" s="150">
        <f t="shared" si="109"/>
        <v>-0.20000000000000012</v>
      </c>
      <c r="J1213" s="2">
        <f t="shared" si="111"/>
        <v>5.060099348342552E-3</v>
      </c>
      <c r="K1213">
        <v>26095</v>
      </c>
      <c r="L1213">
        <v>25327</v>
      </c>
      <c r="N1213">
        <v>0.42</v>
      </c>
      <c r="O1213">
        <v>3.91</v>
      </c>
      <c r="P1213">
        <v>3.29</v>
      </c>
      <c r="Q1213">
        <f t="shared" si="112"/>
        <v>0.62000000000000011</v>
      </c>
      <c r="R1213">
        <f t="shared" si="113"/>
        <v>-0.20000000000000012</v>
      </c>
    </row>
    <row r="1214" spans="1:18">
      <c r="A1214" s="1">
        <v>42236</v>
      </c>
      <c r="B1214">
        <v>3.2749999999999999</v>
      </c>
      <c r="C1214">
        <v>688.19</v>
      </c>
      <c r="D1214">
        <v>0.39</v>
      </c>
      <c r="E1214" s="150">
        <f t="shared" si="110"/>
        <v>0.10223299138907142</v>
      </c>
      <c r="F1214">
        <v>0.85760000000000003</v>
      </c>
      <c r="G1214" s="3">
        <f t="shared" si="108"/>
        <v>3.2715857714377106</v>
      </c>
      <c r="H1214" s="150">
        <f t="shared" si="109"/>
        <v>-0.25500000000000023</v>
      </c>
      <c r="J1214" s="2">
        <f t="shared" si="111"/>
        <v>-1.3294171643433626E-2</v>
      </c>
      <c r="K1214">
        <v>26085</v>
      </c>
      <c r="L1214">
        <v>25325.5</v>
      </c>
      <c r="N1214">
        <v>0.38</v>
      </c>
      <c r="O1214">
        <v>3.91</v>
      </c>
      <c r="P1214">
        <v>3.2749999999999999</v>
      </c>
      <c r="Q1214">
        <f t="shared" si="112"/>
        <v>0.63500000000000023</v>
      </c>
      <c r="R1214">
        <f t="shared" si="113"/>
        <v>-0.25500000000000023</v>
      </c>
    </row>
    <row r="1215" spans="1:18">
      <c r="A1215" s="1">
        <v>42237</v>
      </c>
      <c r="B1215">
        <v>3.35</v>
      </c>
      <c r="C1215">
        <v>698</v>
      </c>
      <c r="D1215">
        <v>0.36799999999999999</v>
      </c>
      <c r="E1215" s="150">
        <f t="shared" si="110"/>
        <v>9.2879286264956964E-2</v>
      </c>
      <c r="F1215">
        <v>0.84784999999999999</v>
      </c>
      <c r="G1215" s="3">
        <f t="shared" si="108"/>
        <v>3.3592936869683916</v>
      </c>
      <c r="H1215" s="150">
        <f t="shared" si="109"/>
        <v>-0.19000000000000006</v>
      </c>
      <c r="J1215" s="2">
        <f t="shared" si="111"/>
        <v>1.4154140164255464E-2</v>
      </c>
      <c r="K1215">
        <v>26110</v>
      </c>
      <c r="L1215">
        <v>25330</v>
      </c>
      <c r="N1215">
        <v>0.37</v>
      </c>
      <c r="O1215">
        <v>3.91</v>
      </c>
      <c r="P1215">
        <v>3.35</v>
      </c>
      <c r="Q1215">
        <f t="shared" si="112"/>
        <v>0.56000000000000005</v>
      </c>
      <c r="R1215">
        <f t="shared" si="113"/>
        <v>-0.19000000000000006</v>
      </c>
    </row>
    <row r="1216" spans="1:18">
      <c r="A1216" s="1">
        <v>42240</v>
      </c>
      <c r="B1216">
        <v>3.37</v>
      </c>
      <c r="C1216">
        <v>702.22</v>
      </c>
      <c r="D1216">
        <v>0.311</v>
      </c>
      <c r="E1216" s="150">
        <f t="shared" si="110"/>
        <v>7.6680476430945013E-2</v>
      </c>
      <c r="F1216">
        <v>0.83335000000000004</v>
      </c>
      <c r="G1216" s="3">
        <f t="shared" si="108"/>
        <v>3.379893579996188</v>
      </c>
      <c r="H1216" s="150">
        <f t="shared" si="109"/>
        <v>-0.15999999999999981</v>
      </c>
      <c r="J1216" s="2">
        <f t="shared" si="111"/>
        <v>6.0276424803420081E-3</v>
      </c>
      <c r="K1216">
        <v>26122</v>
      </c>
      <c r="L1216">
        <v>25337</v>
      </c>
      <c r="N1216">
        <v>0.39</v>
      </c>
      <c r="O1216">
        <v>3.92</v>
      </c>
      <c r="P1216">
        <v>3.37</v>
      </c>
      <c r="Q1216">
        <f t="shared" si="112"/>
        <v>0.54999999999999982</v>
      </c>
      <c r="R1216">
        <f t="shared" si="113"/>
        <v>-0.15999999999999981</v>
      </c>
    </row>
    <row r="1217" spans="1:18">
      <c r="A1217" s="1">
        <v>42241</v>
      </c>
      <c r="B1217">
        <v>3.36</v>
      </c>
      <c r="C1217">
        <v>702.89</v>
      </c>
      <c r="D1217">
        <v>0.32129999999999997</v>
      </c>
      <c r="E1217" s="150">
        <f t="shared" si="110"/>
        <v>7.7840878368915761E-2</v>
      </c>
      <c r="F1217">
        <v>0.82735000000000003</v>
      </c>
      <c r="G1217" s="3">
        <f t="shared" si="108"/>
        <v>3.4150122733732289</v>
      </c>
      <c r="H1217" s="150">
        <f t="shared" si="109"/>
        <v>-0.22000000000000031</v>
      </c>
      <c r="J1217" s="2">
        <f t="shared" si="111"/>
        <v>9.5366206315343038E-4</v>
      </c>
      <c r="K1217">
        <v>26125</v>
      </c>
      <c r="L1217">
        <v>25332</v>
      </c>
      <c r="N1217">
        <v>0.35</v>
      </c>
      <c r="O1217">
        <v>3.93</v>
      </c>
      <c r="P1217">
        <v>3.36</v>
      </c>
      <c r="Q1217">
        <f t="shared" si="112"/>
        <v>0.57000000000000028</v>
      </c>
      <c r="R1217">
        <f t="shared" si="113"/>
        <v>-0.22000000000000031</v>
      </c>
    </row>
    <row r="1218" spans="1:18">
      <c r="A1218" s="1">
        <v>42242</v>
      </c>
      <c r="B1218">
        <v>3.38</v>
      </c>
      <c r="C1218">
        <v>707.07</v>
      </c>
      <c r="D1218">
        <v>0.33150000000000002</v>
      </c>
      <c r="E1218" s="150">
        <f t="shared" si="110"/>
        <v>8.1279791917884592E-2</v>
      </c>
      <c r="F1218">
        <v>0.83104999999999996</v>
      </c>
      <c r="G1218" s="3">
        <f t="shared" si="108"/>
        <v>3.3894411944155238</v>
      </c>
      <c r="H1218" s="150">
        <f t="shared" si="109"/>
        <v>-0.28999999999999987</v>
      </c>
      <c r="J1218" s="2">
        <f t="shared" si="111"/>
        <v>5.9292635905381823E-3</v>
      </c>
      <c r="K1218">
        <v>26117</v>
      </c>
      <c r="L1218">
        <v>25330</v>
      </c>
      <c r="N1218">
        <v>0.34</v>
      </c>
      <c r="O1218">
        <v>4.01</v>
      </c>
      <c r="P1218">
        <v>3.38</v>
      </c>
      <c r="Q1218">
        <f t="shared" si="112"/>
        <v>0.62999999999999989</v>
      </c>
      <c r="R1218">
        <f t="shared" si="113"/>
        <v>-0.28999999999999987</v>
      </c>
    </row>
    <row r="1219" spans="1:18">
      <c r="A1219" s="1">
        <v>42243</v>
      </c>
      <c r="B1219">
        <v>3.32</v>
      </c>
      <c r="C1219">
        <v>693.66</v>
      </c>
      <c r="D1219">
        <v>0.35</v>
      </c>
      <c r="E1219" s="150">
        <f t="shared" si="110"/>
        <v>8.6708911945500483E-2</v>
      </c>
      <c r="F1219">
        <v>0.84179999999999999</v>
      </c>
      <c r="G1219" s="3">
        <f t="shared" si="108"/>
        <v>3.3979206218754658</v>
      </c>
      <c r="H1219" s="150">
        <f t="shared" si="109"/>
        <v>-0.34999999999999992</v>
      </c>
      <c r="J1219" s="2">
        <f t="shared" si="111"/>
        <v>-1.9147743981120891E-2</v>
      </c>
      <c r="K1219">
        <v>26120</v>
      </c>
      <c r="L1219">
        <v>25331</v>
      </c>
      <c r="N1219">
        <v>0.34</v>
      </c>
      <c r="O1219">
        <v>4.01</v>
      </c>
      <c r="P1219">
        <v>3.32</v>
      </c>
      <c r="Q1219">
        <f t="shared" si="112"/>
        <v>0.69</v>
      </c>
      <c r="R1219">
        <f t="shared" si="113"/>
        <v>-0.34999999999999992</v>
      </c>
    </row>
    <row r="1220" spans="1:18">
      <c r="A1220" s="1">
        <v>42244</v>
      </c>
      <c r="B1220">
        <v>3.41</v>
      </c>
      <c r="C1220">
        <v>692.56</v>
      </c>
      <c r="D1220">
        <v>0.378</v>
      </c>
      <c r="E1220" s="150">
        <f t="shared" si="110"/>
        <v>9.6381481710937439E-2</v>
      </c>
      <c r="F1220">
        <v>0.84330000000000005</v>
      </c>
      <c r="G1220" s="3">
        <f t="shared" si="108"/>
        <v>3.3073511046035939</v>
      </c>
      <c r="H1220" s="150">
        <f t="shared" si="109"/>
        <v>-0.26999999999999963</v>
      </c>
      <c r="J1220" s="2">
        <f t="shared" si="111"/>
        <v>-1.5870500077670424E-3</v>
      </c>
      <c r="K1220">
        <v>26100</v>
      </c>
      <c r="L1220">
        <v>25332</v>
      </c>
      <c r="N1220">
        <v>0.33</v>
      </c>
      <c r="O1220">
        <v>4.01</v>
      </c>
      <c r="P1220">
        <v>3.41</v>
      </c>
      <c r="Q1220">
        <f t="shared" si="112"/>
        <v>0.59999999999999964</v>
      </c>
      <c r="R1220">
        <f t="shared" si="113"/>
        <v>-0.26999999999999963</v>
      </c>
    </row>
    <row r="1221" spans="1:18">
      <c r="A1221" s="1">
        <v>42247</v>
      </c>
      <c r="B1221">
        <v>3.45</v>
      </c>
      <c r="C1221">
        <v>691.97</v>
      </c>
      <c r="D1221">
        <v>0.39800000000000002</v>
      </c>
      <c r="E1221" s="150">
        <f t="shared" si="110"/>
        <v>0.10352299470318754</v>
      </c>
      <c r="F1221">
        <v>0.84330000000000005</v>
      </c>
      <c r="G1221" s="3">
        <f t="shared" si="108"/>
        <v>3.2421144786460245</v>
      </c>
      <c r="H1221" s="150">
        <f t="shared" si="109"/>
        <v>-0.14999999999999963</v>
      </c>
      <c r="J1221" s="2">
        <f t="shared" si="111"/>
        <v>-8.5227483075588095E-4</v>
      </c>
      <c r="K1221">
        <v>26090</v>
      </c>
      <c r="L1221">
        <v>25337</v>
      </c>
      <c r="N1221">
        <v>0.41</v>
      </c>
      <c r="O1221">
        <v>4.01</v>
      </c>
      <c r="P1221">
        <v>3.45</v>
      </c>
      <c r="Q1221">
        <f t="shared" si="112"/>
        <v>0.55999999999999961</v>
      </c>
      <c r="R1221">
        <f t="shared" si="113"/>
        <v>-0.14999999999999963</v>
      </c>
    </row>
    <row r="1222" spans="1:18">
      <c r="A1222" s="1">
        <v>42248</v>
      </c>
      <c r="B1222">
        <v>3.5</v>
      </c>
      <c r="C1222">
        <v>690.89</v>
      </c>
      <c r="D1222">
        <v>0.3725</v>
      </c>
      <c r="E1222" s="150">
        <f t="shared" si="110"/>
        <v>9.8163450644341566E-2</v>
      </c>
      <c r="F1222">
        <v>0.85555000000000003</v>
      </c>
      <c r="G1222" s="3">
        <f t="shared" ref="G1222:G1285" si="114">+(K1222/L1222-1)*36000/330</f>
        <v>3.2465482102362344</v>
      </c>
      <c r="H1222" s="150">
        <f t="shared" ref="H1222:H1285" si="115">+R1222</f>
        <v>-9.0000000000000246E-2</v>
      </c>
      <c r="J1222" s="2">
        <f t="shared" si="111"/>
        <v>-1.561980561416917E-3</v>
      </c>
      <c r="K1222">
        <v>26090</v>
      </c>
      <c r="L1222">
        <v>25336</v>
      </c>
      <c r="N1222">
        <v>0.44</v>
      </c>
      <c r="O1222">
        <v>4.03</v>
      </c>
      <c r="P1222">
        <v>3.5</v>
      </c>
      <c r="Q1222">
        <f t="shared" si="112"/>
        <v>0.53000000000000025</v>
      </c>
      <c r="R1222">
        <f t="shared" si="113"/>
        <v>-9.0000000000000246E-2</v>
      </c>
    </row>
    <row r="1223" spans="1:18">
      <c r="A1223" s="1">
        <v>42249</v>
      </c>
      <c r="B1223">
        <v>3.59</v>
      </c>
      <c r="C1223">
        <v>691.51</v>
      </c>
      <c r="D1223">
        <v>0.36749999999999999</v>
      </c>
      <c r="E1223" s="150">
        <f t="shared" ref="E1223:E1286" si="116">+D1223*F1223/G1223</f>
        <v>9.9385295854582389E-2</v>
      </c>
      <c r="F1223">
        <v>0.85429999999999995</v>
      </c>
      <c r="G1223" s="3">
        <f t="shared" si="114"/>
        <v>3.1589708246114188</v>
      </c>
      <c r="H1223" s="150">
        <f t="shared" si="115"/>
        <v>3.0000000000000249E-2</v>
      </c>
      <c r="J1223" s="2">
        <f t="shared" ref="J1223:J1286" si="117">+LN(C1223/C1222)</f>
        <v>8.9699080088332891E-4</v>
      </c>
      <c r="K1223">
        <v>26070</v>
      </c>
      <c r="L1223">
        <v>25336.33</v>
      </c>
      <c r="N1223">
        <v>0.5</v>
      </c>
      <c r="O1223">
        <v>4.0599999999999996</v>
      </c>
      <c r="P1223">
        <v>3.59</v>
      </c>
      <c r="Q1223">
        <f t="shared" ref="Q1223:Q1286" si="118">+O1223-P1223</f>
        <v>0.46999999999999975</v>
      </c>
      <c r="R1223">
        <f t="shared" ref="R1223:R1286" si="119">+N1223-Q1223</f>
        <v>3.0000000000000249E-2</v>
      </c>
    </row>
    <row r="1224" spans="1:18">
      <c r="A1224" s="1">
        <v>42250</v>
      </c>
      <c r="B1224">
        <v>3.5550000000000002</v>
      </c>
      <c r="C1224">
        <v>688.52</v>
      </c>
      <c r="D1224">
        <v>0.374</v>
      </c>
      <c r="E1224" s="150">
        <f t="shared" si="116"/>
        <v>0.10062422389427872</v>
      </c>
      <c r="F1224">
        <v>0.85355000000000003</v>
      </c>
      <c r="G1224" s="3">
        <f t="shared" si="114"/>
        <v>3.172473661366054</v>
      </c>
      <c r="H1224" s="150">
        <f t="shared" si="115"/>
        <v>0.12500000000000033</v>
      </c>
      <c r="J1224" s="2">
        <f t="shared" si="117"/>
        <v>-4.3332459129237551E-3</v>
      </c>
      <c r="K1224">
        <v>26080</v>
      </c>
      <c r="L1224">
        <v>25343</v>
      </c>
      <c r="N1224">
        <v>0.62</v>
      </c>
      <c r="O1224">
        <v>4.05</v>
      </c>
      <c r="P1224">
        <v>3.5550000000000002</v>
      </c>
      <c r="Q1224">
        <f t="shared" si="118"/>
        <v>0.49499999999999966</v>
      </c>
      <c r="R1224">
        <f t="shared" si="119"/>
        <v>0.12500000000000033</v>
      </c>
    </row>
    <row r="1225" spans="1:18">
      <c r="A1225" s="1">
        <v>42251</v>
      </c>
      <c r="B1225">
        <v>3.57</v>
      </c>
      <c r="C1225">
        <v>692.35</v>
      </c>
      <c r="D1225">
        <v>0.38</v>
      </c>
      <c r="E1225" s="150">
        <f t="shared" si="116"/>
        <v>0.1022695428882836</v>
      </c>
      <c r="F1225">
        <v>0.85029999999999994</v>
      </c>
      <c r="G1225" s="3">
        <f t="shared" si="114"/>
        <v>3.1594352617079817</v>
      </c>
      <c r="H1225" s="150">
        <f t="shared" si="115"/>
        <v>0.1000000000000002</v>
      </c>
      <c r="J1225" s="2">
        <f t="shared" si="117"/>
        <v>5.5472416974177968E-3</v>
      </c>
      <c r="K1225">
        <v>26078</v>
      </c>
      <c r="L1225">
        <v>25344</v>
      </c>
      <c r="N1225">
        <v>0.67</v>
      </c>
      <c r="O1225">
        <v>4.1399999999999997</v>
      </c>
      <c r="P1225">
        <v>3.57</v>
      </c>
      <c r="Q1225">
        <f t="shared" si="118"/>
        <v>0.56999999999999984</v>
      </c>
      <c r="R1225">
        <f t="shared" si="119"/>
        <v>0.1000000000000002</v>
      </c>
    </row>
    <row r="1226" spans="1:18">
      <c r="A1226" s="1">
        <v>42254</v>
      </c>
      <c r="B1226">
        <v>3.65</v>
      </c>
      <c r="C1226">
        <v>694.99</v>
      </c>
      <c r="D1226">
        <v>0.38700000000000001</v>
      </c>
      <c r="E1226" s="150">
        <f t="shared" si="116"/>
        <v>0.10669337522534482</v>
      </c>
      <c r="F1226">
        <v>0.86004999999999998</v>
      </c>
      <c r="G1226" s="3">
        <f t="shared" si="114"/>
        <v>3.1195877841245254</v>
      </c>
      <c r="H1226" s="150">
        <f t="shared" si="115"/>
        <v>0.2200000000000002</v>
      </c>
      <c r="J1226" s="2">
        <f t="shared" si="117"/>
        <v>3.8058488713452964E-3</v>
      </c>
      <c r="K1226">
        <v>26078</v>
      </c>
      <c r="L1226">
        <v>25353</v>
      </c>
      <c r="N1226">
        <v>0.71</v>
      </c>
      <c r="O1226">
        <v>4.1399999999999997</v>
      </c>
      <c r="P1226">
        <v>3.65</v>
      </c>
      <c r="Q1226">
        <f t="shared" si="118"/>
        <v>0.48999999999999977</v>
      </c>
      <c r="R1226">
        <f t="shared" si="119"/>
        <v>0.2200000000000002</v>
      </c>
    </row>
    <row r="1227" spans="1:18">
      <c r="A1227" s="1">
        <v>42255</v>
      </c>
      <c r="B1227">
        <v>3.6949999999999998</v>
      </c>
      <c r="C1227">
        <v>690.81</v>
      </c>
      <c r="D1227">
        <v>0.38300000000000001</v>
      </c>
      <c r="E1227" s="150">
        <f t="shared" si="116"/>
        <v>0.12566773541557447</v>
      </c>
      <c r="F1227">
        <v>0.85680000000000001</v>
      </c>
      <c r="G1227" s="3">
        <f t="shared" si="114"/>
        <v>2.6112860147818866</v>
      </c>
      <c r="H1227" s="150">
        <f t="shared" si="115"/>
        <v>0.19499999999999973</v>
      </c>
      <c r="J1227" s="2">
        <f t="shared" si="117"/>
        <v>-6.0326348344306299E-3</v>
      </c>
      <c r="K1227">
        <v>26208</v>
      </c>
      <c r="L1227">
        <v>25595.33</v>
      </c>
      <c r="N1227">
        <v>0.66</v>
      </c>
      <c r="O1227">
        <v>4.16</v>
      </c>
      <c r="P1227">
        <v>3.6949999999999998</v>
      </c>
      <c r="Q1227">
        <f t="shared" si="118"/>
        <v>0.4650000000000003</v>
      </c>
      <c r="R1227">
        <f t="shared" si="119"/>
        <v>0.19499999999999973</v>
      </c>
    </row>
    <row r="1228" spans="1:18">
      <c r="A1228" s="1">
        <v>42256</v>
      </c>
      <c r="B1228">
        <v>3.64</v>
      </c>
      <c r="C1228">
        <v>689.11</v>
      </c>
      <c r="D1228">
        <v>0.39150000000000001</v>
      </c>
      <c r="E1228" s="150">
        <f t="shared" si="116"/>
        <v>0.12353997208464618</v>
      </c>
      <c r="F1228">
        <v>0.85455000000000003</v>
      </c>
      <c r="G1228" s="3">
        <f t="shared" si="114"/>
        <v>2.7080815978392101</v>
      </c>
      <c r="H1228" s="150">
        <f t="shared" si="115"/>
        <v>4.0000000000000147E-2</v>
      </c>
      <c r="J1228" s="2">
        <f t="shared" si="117"/>
        <v>-2.4639121978648161E-3</v>
      </c>
      <c r="K1228">
        <v>26215</v>
      </c>
      <c r="L1228">
        <v>25580</v>
      </c>
      <c r="N1228">
        <v>0.65</v>
      </c>
      <c r="O1228">
        <v>4.25</v>
      </c>
      <c r="P1228">
        <v>3.64</v>
      </c>
      <c r="Q1228">
        <f t="shared" si="118"/>
        <v>0.60999999999999988</v>
      </c>
      <c r="R1228">
        <f t="shared" si="119"/>
        <v>4.0000000000000147E-2</v>
      </c>
    </row>
    <row r="1229" spans="1:18">
      <c r="A1229" s="1">
        <v>42257</v>
      </c>
      <c r="B1229">
        <v>3.62</v>
      </c>
      <c r="C1229">
        <v>685.3</v>
      </c>
      <c r="D1229">
        <v>0.39600000000000002</v>
      </c>
      <c r="E1229" s="150">
        <f t="shared" si="116"/>
        <v>0.14195738528801369</v>
      </c>
      <c r="F1229">
        <v>0.8548</v>
      </c>
      <c r="G1229" s="3">
        <f t="shared" si="114"/>
        <v>2.3845240549706128</v>
      </c>
      <c r="H1229" s="150">
        <f t="shared" si="115"/>
        <v>9.9999999999996758E-3</v>
      </c>
      <c r="J1229" s="2">
        <f t="shared" si="117"/>
        <v>-5.5442113479948641E-3</v>
      </c>
      <c r="K1229">
        <v>26133</v>
      </c>
      <c r="L1229">
        <v>25574</v>
      </c>
      <c r="N1229">
        <v>0.62</v>
      </c>
      <c r="O1229">
        <v>4.2300000000000004</v>
      </c>
      <c r="P1229">
        <v>3.62</v>
      </c>
      <c r="Q1229">
        <f t="shared" si="118"/>
        <v>0.61000000000000032</v>
      </c>
      <c r="R1229">
        <f t="shared" si="119"/>
        <v>9.9999999999996758E-3</v>
      </c>
    </row>
    <row r="1230" spans="1:18">
      <c r="A1230" s="1">
        <v>42258</v>
      </c>
      <c r="B1230">
        <v>3.665</v>
      </c>
      <c r="C1230">
        <v>688.11</v>
      </c>
      <c r="D1230">
        <v>0.39250000000000002</v>
      </c>
      <c r="E1230" s="150">
        <f t="shared" si="116"/>
        <v>0.13144263492383201</v>
      </c>
      <c r="F1230">
        <v>0.85555000000000003</v>
      </c>
      <c r="G1230" s="3">
        <f t="shared" si="114"/>
        <v>2.5547523084468775</v>
      </c>
      <c r="H1230" s="150">
        <f t="shared" si="115"/>
        <v>4.5000000000000262E-2</v>
      </c>
      <c r="J1230" s="2">
        <f t="shared" si="117"/>
        <v>4.0920102824561723E-3</v>
      </c>
      <c r="K1230">
        <v>26177</v>
      </c>
      <c r="L1230">
        <v>25578</v>
      </c>
      <c r="N1230">
        <v>0.68</v>
      </c>
      <c r="O1230">
        <v>4.3</v>
      </c>
      <c r="P1230">
        <v>3.665</v>
      </c>
      <c r="Q1230">
        <f t="shared" si="118"/>
        <v>0.63499999999999979</v>
      </c>
      <c r="R1230">
        <f t="shared" si="119"/>
        <v>4.5000000000000262E-2</v>
      </c>
    </row>
    <row r="1231" spans="1:18">
      <c r="A1231" s="1">
        <v>42261</v>
      </c>
      <c r="B1231">
        <v>3.7050000000000001</v>
      </c>
      <c r="C1231">
        <v>688.25</v>
      </c>
      <c r="D1231">
        <v>0.39700000000000002</v>
      </c>
      <c r="E1231" s="150">
        <f t="shared" si="116"/>
        <v>0.14761689991071478</v>
      </c>
      <c r="F1231">
        <v>0.85455000000000003</v>
      </c>
      <c r="G1231" s="3">
        <f t="shared" si="114"/>
        <v>2.2982216142270788</v>
      </c>
      <c r="H1231" s="150">
        <f t="shared" si="115"/>
        <v>8.5000000000000298E-2</v>
      </c>
      <c r="J1231" s="2">
        <f t="shared" si="117"/>
        <v>2.0343514848277812E-4</v>
      </c>
      <c r="K1231">
        <v>26124</v>
      </c>
      <c r="L1231">
        <v>25585</v>
      </c>
      <c r="N1231">
        <v>0.68</v>
      </c>
      <c r="O1231">
        <v>4.3</v>
      </c>
      <c r="P1231">
        <v>3.7050000000000001</v>
      </c>
      <c r="Q1231">
        <f t="shared" si="118"/>
        <v>0.59499999999999975</v>
      </c>
      <c r="R1231">
        <f t="shared" si="119"/>
        <v>8.5000000000000298E-2</v>
      </c>
    </row>
    <row r="1232" spans="1:18">
      <c r="A1232" s="1">
        <v>42262</v>
      </c>
      <c r="B1232">
        <v>3.65</v>
      </c>
      <c r="C1232">
        <v>685.25</v>
      </c>
      <c r="D1232">
        <v>0.4325</v>
      </c>
      <c r="E1232" s="150">
        <f t="shared" si="116"/>
        <v>0.16249703233569571</v>
      </c>
      <c r="F1232">
        <v>0.85455000000000003</v>
      </c>
      <c r="G1232" s="3">
        <f t="shared" si="114"/>
        <v>2.2744592297321087</v>
      </c>
      <c r="H1232" s="150">
        <f t="shared" si="115"/>
        <v>8.9999999999999858E-2</v>
      </c>
      <c r="J1232" s="2">
        <f t="shared" si="117"/>
        <v>-4.3684088398215576E-3</v>
      </c>
      <c r="K1232">
        <v>26122</v>
      </c>
      <c r="L1232">
        <v>25588.5</v>
      </c>
      <c r="N1232">
        <v>0.73</v>
      </c>
      <c r="O1232">
        <v>4.29</v>
      </c>
      <c r="P1232">
        <v>3.65</v>
      </c>
      <c r="Q1232">
        <f t="shared" si="118"/>
        <v>0.64000000000000012</v>
      </c>
      <c r="R1232">
        <f t="shared" si="119"/>
        <v>8.9999999999999858E-2</v>
      </c>
    </row>
    <row r="1233" spans="1:18">
      <c r="A1233" s="1">
        <v>42263</v>
      </c>
      <c r="B1233">
        <v>3.68</v>
      </c>
      <c r="C1233">
        <v>677.17</v>
      </c>
      <c r="D1233">
        <v>0.43099999999999999</v>
      </c>
      <c r="E1233" s="150">
        <f t="shared" si="116"/>
        <v>0.14941284442702665</v>
      </c>
      <c r="F1233">
        <v>0.86655000000000004</v>
      </c>
      <c r="G1233" s="3">
        <f t="shared" si="114"/>
        <v>2.499671640897041</v>
      </c>
      <c r="H1233" s="150">
        <f t="shared" si="115"/>
        <v>0.11000000000000054</v>
      </c>
      <c r="J1233" s="2">
        <f t="shared" si="117"/>
        <v>-1.1861385964258371E-2</v>
      </c>
      <c r="K1233">
        <v>26175</v>
      </c>
      <c r="L1233">
        <v>25588.67</v>
      </c>
      <c r="N1233">
        <v>0.74</v>
      </c>
      <c r="O1233">
        <v>4.3099999999999996</v>
      </c>
      <c r="P1233">
        <v>3.68</v>
      </c>
      <c r="Q1233">
        <f t="shared" si="118"/>
        <v>0.62999999999999945</v>
      </c>
      <c r="R1233">
        <f t="shared" si="119"/>
        <v>0.11000000000000054</v>
      </c>
    </row>
    <row r="1234" spans="1:18">
      <c r="A1234" s="1">
        <v>42264</v>
      </c>
      <c r="B1234">
        <v>3.68</v>
      </c>
      <c r="C1234">
        <v>678.65</v>
      </c>
      <c r="D1234">
        <v>0.33939999999999998</v>
      </c>
      <c r="E1234" s="150">
        <f t="shared" si="116"/>
        <v>0.11574497138219203</v>
      </c>
      <c r="F1234">
        <v>0.87080000000000002</v>
      </c>
      <c r="G1234" s="3">
        <f t="shared" si="114"/>
        <v>2.5534545170354748</v>
      </c>
      <c r="H1234" s="150">
        <f t="shared" si="115"/>
        <v>0.11000000000000054</v>
      </c>
      <c r="J1234" s="2">
        <f t="shared" si="117"/>
        <v>2.1831815253372439E-3</v>
      </c>
      <c r="K1234">
        <v>26190</v>
      </c>
      <c r="L1234">
        <v>25591</v>
      </c>
      <c r="N1234">
        <v>0.78</v>
      </c>
      <c r="O1234">
        <v>4.3499999999999996</v>
      </c>
      <c r="P1234">
        <v>3.68</v>
      </c>
      <c r="Q1234">
        <f t="shared" si="118"/>
        <v>0.66999999999999948</v>
      </c>
      <c r="R1234">
        <f t="shared" si="119"/>
        <v>0.11000000000000054</v>
      </c>
    </row>
    <row r="1235" spans="1:18">
      <c r="A1235" s="1">
        <v>42265</v>
      </c>
      <c r="B1235">
        <v>3.68</v>
      </c>
      <c r="C1235">
        <v>680.25</v>
      </c>
      <c r="D1235">
        <v>0.33200000000000002</v>
      </c>
      <c r="E1235" s="150">
        <f t="shared" si="116"/>
        <v>0.10720794052671072</v>
      </c>
      <c r="F1235">
        <v>0.82455000000000001</v>
      </c>
      <c r="G1235" s="3">
        <f t="shared" si="114"/>
        <v>2.5534545170354748</v>
      </c>
      <c r="H1235" s="150">
        <f t="shared" si="115"/>
        <v>0.11000000000000054</v>
      </c>
      <c r="J1235" s="2">
        <f t="shared" si="117"/>
        <v>2.3548469193815469E-3</v>
      </c>
      <c r="K1235">
        <v>26190</v>
      </c>
      <c r="L1235">
        <v>25591</v>
      </c>
      <c r="N1235">
        <v>0.78</v>
      </c>
      <c r="O1235">
        <v>4.3499999999999996</v>
      </c>
      <c r="P1235">
        <v>3.68</v>
      </c>
      <c r="Q1235">
        <f t="shared" si="118"/>
        <v>0.66999999999999948</v>
      </c>
      <c r="R1235">
        <f t="shared" si="119"/>
        <v>0.11000000000000054</v>
      </c>
    </row>
    <row r="1236" spans="1:18">
      <c r="A1236" s="1">
        <v>42268</v>
      </c>
      <c r="B1236">
        <v>3.665</v>
      </c>
      <c r="C1236">
        <v>684.73</v>
      </c>
      <c r="D1236">
        <v>0.34939999999999999</v>
      </c>
      <c r="E1236" s="150">
        <f t="shared" si="116"/>
        <v>0.1093633233493483</v>
      </c>
      <c r="F1236">
        <v>0.83879999999999999</v>
      </c>
      <c r="G1236" s="3">
        <f t="shared" si="114"/>
        <v>2.6798446775780653</v>
      </c>
      <c r="H1236" s="150">
        <f t="shared" si="115"/>
        <v>3.499999999999992E-2</v>
      </c>
      <c r="J1236" s="2">
        <f t="shared" si="117"/>
        <v>6.5642223132264454E-3</v>
      </c>
      <c r="K1236">
        <v>26217.599999999999</v>
      </c>
      <c r="L1236">
        <v>25589</v>
      </c>
      <c r="N1236">
        <v>0.74</v>
      </c>
      <c r="O1236">
        <v>4.37</v>
      </c>
      <c r="P1236">
        <v>3.665</v>
      </c>
      <c r="Q1236">
        <f t="shared" si="118"/>
        <v>0.70500000000000007</v>
      </c>
      <c r="R1236">
        <f t="shared" si="119"/>
        <v>3.499999999999992E-2</v>
      </c>
    </row>
    <row r="1237" spans="1:18">
      <c r="A1237" s="1">
        <v>42269</v>
      </c>
      <c r="B1237">
        <v>3.665</v>
      </c>
      <c r="C1237">
        <v>697.32</v>
      </c>
      <c r="D1237">
        <v>0.32400000000000001</v>
      </c>
      <c r="E1237" s="150">
        <f t="shared" si="116"/>
        <v>9.616126097368459E-2</v>
      </c>
      <c r="F1237">
        <v>0.84155000000000002</v>
      </c>
      <c r="G1237" s="3">
        <f t="shared" si="114"/>
        <v>2.8354682253450956</v>
      </c>
      <c r="H1237" s="150">
        <f t="shared" si="115"/>
        <v>7.50000000000004E-2</v>
      </c>
      <c r="J1237" s="2">
        <f t="shared" si="117"/>
        <v>1.8219815898432502E-2</v>
      </c>
      <c r="K1237">
        <v>26250</v>
      </c>
      <c r="L1237">
        <v>25585</v>
      </c>
      <c r="N1237">
        <v>0.76</v>
      </c>
      <c r="O1237">
        <v>4.3499999999999996</v>
      </c>
      <c r="P1237">
        <v>3.665</v>
      </c>
      <c r="Q1237">
        <f t="shared" si="118"/>
        <v>0.68499999999999961</v>
      </c>
      <c r="R1237">
        <f t="shared" si="119"/>
        <v>7.50000000000004E-2</v>
      </c>
    </row>
    <row r="1238" spans="1:18">
      <c r="A1238" s="1">
        <v>42270</v>
      </c>
      <c r="B1238">
        <v>3.69</v>
      </c>
      <c r="C1238">
        <v>703.88</v>
      </c>
      <c r="D1238">
        <v>0.33300000000000002</v>
      </c>
      <c r="E1238" s="150">
        <f t="shared" si="116"/>
        <v>9.472168767741912E-2</v>
      </c>
      <c r="F1238">
        <v>0.8458</v>
      </c>
      <c r="G1238" s="3">
        <f t="shared" si="114"/>
        <v>2.9734626452094286</v>
      </c>
      <c r="H1238" s="150">
        <f t="shared" si="115"/>
        <v>0</v>
      </c>
      <c r="J1238" s="2">
        <f t="shared" si="117"/>
        <v>9.3634712085461438E-3</v>
      </c>
      <c r="K1238">
        <v>26287.5</v>
      </c>
      <c r="L1238">
        <v>25590</v>
      </c>
      <c r="N1238">
        <v>0.75</v>
      </c>
      <c r="O1238">
        <v>4.4400000000000004</v>
      </c>
      <c r="P1238">
        <v>3.69</v>
      </c>
      <c r="Q1238">
        <f t="shared" si="118"/>
        <v>0.75000000000000044</v>
      </c>
      <c r="R1238">
        <f t="shared" si="119"/>
        <v>0</v>
      </c>
    </row>
    <row r="1239" spans="1:18">
      <c r="A1239" s="1">
        <v>42271</v>
      </c>
      <c r="B1239">
        <v>3.74</v>
      </c>
      <c r="C1239">
        <v>698.91</v>
      </c>
      <c r="D1239">
        <v>0.32750000000000001</v>
      </c>
      <c r="E1239" s="150">
        <f t="shared" si="116"/>
        <v>8.8732652509054599E-2</v>
      </c>
      <c r="F1239">
        <v>0.84684999999999999</v>
      </c>
      <c r="G1239" s="3">
        <f t="shared" si="114"/>
        <v>3.1256067203862625</v>
      </c>
      <c r="H1239" s="150">
        <f t="shared" si="115"/>
        <v>2.000000000000024E-2</v>
      </c>
      <c r="J1239" s="2">
        <f t="shared" si="117"/>
        <v>-7.0859085042410249E-3</v>
      </c>
      <c r="K1239">
        <v>26322.5</v>
      </c>
      <c r="L1239">
        <v>25589.33</v>
      </c>
      <c r="N1239">
        <v>0.74</v>
      </c>
      <c r="O1239">
        <v>4.46</v>
      </c>
      <c r="P1239">
        <v>3.74</v>
      </c>
      <c r="Q1239">
        <f t="shared" si="118"/>
        <v>0.71999999999999975</v>
      </c>
      <c r="R1239">
        <f t="shared" si="119"/>
        <v>2.000000000000024E-2</v>
      </c>
    </row>
    <row r="1240" spans="1:18">
      <c r="A1240" s="1">
        <v>42272</v>
      </c>
      <c r="B1240">
        <v>3.74</v>
      </c>
      <c r="C1240">
        <v>701.51</v>
      </c>
      <c r="D1240">
        <v>0.33300000000000002</v>
      </c>
      <c r="E1240" s="150">
        <f t="shared" si="116"/>
        <v>0.10081556964580235</v>
      </c>
      <c r="F1240">
        <v>0.86085</v>
      </c>
      <c r="G1240" s="3">
        <f t="shared" si="114"/>
        <v>2.8434402643077838</v>
      </c>
      <c r="H1240" s="150">
        <f t="shared" si="115"/>
        <v>-2.000000000000024E-2</v>
      </c>
      <c r="J1240" s="2">
        <f t="shared" si="117"/>
        <v>3.7131760290900497E-3</v>
      </c>
      <c r="K1240">
        <v>26257</v>
      </c>
      <c r="L1240">
        <v>25590</v>
      </c>
      <c r="N1240">
        <v>0.72</v>
      </c>
      <c r="O1240">
        <v>4.4800000000000004</v>
      </c>
      <c r="P1240">
        <v>3.74</v>
      </c>
      <c r="Q1240">
        <f t="shared" si="118"/>
        <v>0.74000000000000021</v>
      </c>
      <c r="R1240">
        <f t="shared" si="119"/>
        <v>-2.000000000000024E-2</v>
      </c>
    </row>
    <row r="1241" spans="1:18">
      <c r="A1241" s="1">
        <v>42275</v>
      </c>
      <c r="B1241">
        <v>3.7850000000000001</v>
      </c>
      <c r="C1241">
        <v>705.05</v>
      </c>
      <c r="D1241">
        <v>0.32500000000000001</v>
      </c>
      <c r="E1241" s="150">
        <f t="shared" si="116"/>
        <v>8.6826718683377505E-2</v>
      </c>
      <c r="F1241">
        <v>0.85485</v>
      </c>
      <c r="G1241" s="3">
        <f t="shared" si="114"/>
        <v>3.1997782965071129</v>
      </c>
      <c r="H1241" s="150">
        <f t="shared" si="115"/>
        <v>-2.4999999999999467E-2</v>
      </c>
      <c r="J1241" s="2">
        <f t="shared" si="117"/>
        <v>5.0335676748291232E-3</v>
      </c>
      <c r="K1241">
        <v>26337.5</v>
      </c>
      <c r="L1241">
        <v>25587</v>
      </c>
      <c r="N1241">
        <v>0.71</v>
      </c>
      <c r="O1241">
        <v>4.5199999999999996</v>
      </c>
      <c r="P1241">
        <v>3.7850000000000001</v>
      </c>
      <c r="Q1241">
        <f t="shared" si="118"/>
        <v>0.73499999999999943</v>
      </c>
      <c r="R1241">
        <f t="shared" si="119"/>
        <v>-2.4999999999999467E-2</v>
      </c>
    </row>
    <row r="1242" spans="1:18">
      <c r="A1242" s="1">
        <v>42276</v>
      </c>
      <c r="B1242">
        <v>3.7650000000000001</v>
      </c>
      <c r="C1242">
        <v>703.31</v>
      </c>
      <c r="D1242">
        <v>0.313</v>
      </c>
      <c r="E1242" s="150">
        <f t="shared" si="116"/>
        <v>8.5298632837082625E-2</v>
      </c>
      <c r="F1242">
        <v>0.85235000000000005</v>
      </c>
      <c r="G1242" s="3">
        <f t="shared" si="114"/>
        <v>3.1276650179089156</v>
      </c>
      <c r="H1242" s="150">
        <f t="shared" si="115"/>
        <v>-0.10499999999999943</v>
      </c>
      <c r="J1242" s="2">
        <f t="shared" si="117"/>
        <v>-2.470960387001184E-3</v>
      </c>
      <c r="K1242">
        <v>26317.5</v>
      </c>
      <c r="L1242">
        <v>25584</v>
      </c>
      <c r="N1242">
        <v>0.65</v>
      </c>
      <c r="O1242">
        <v>4.5199999999999996</v>
      </c>
      <c r="P1242">
        <v>3.7650000000000001</v>
      </c>
      <c r="Q1242">
        <f t="shared" si="118"/>
        <v>0.75499999999999945</v>
      </c>
      <c r="R1242">
        <f t="shared" si="119"/>
        <v>-0.10499999999999943</v>
      </c>
    </row>
    <row r="1243" spans="1:18">
      <c r="A1243" s="1">
        <v>42277</v>
      </c>
      <c r="B1243">
        <v>3.76</v>
      </c>
      <c r="C1243">
        <v>696.38</v>
      </c>
      <c r="D1243">
        <v>0.32100000000000001</v>
      </c>
      <c r="E1243" s="150">
        <f t="shared" si="116"/>
        <v>9.4902324745555378E-2</v>
      </c>
      <c r="F1243">
        <v>0.85109999999999997</v>
      </c>
      <c r="G1243" s="3">
        <f t="shared" si="114"/>
        <v>2.8787819553682228</v>
      </c>
      <c r="H1243" s="150">
        <f t="shared" si="115"/>
        <v>-9.9999999999999978E-2</v>
      </c>
      <c r="J1243" s="2">
        <f t="shared" si="117"/>
        <v>-9.9022735415445293E-3</v>
      </c>
      <c r="K1243">
        <v>26254</v>
      </c>
      <c r="L1243">
        <v>25579</v>
      </c>
      <c r="N1243">
        <v>0.65</v>
      </c>
      <c r="O1243">
        <v>4.51</v>
      </c>
      <c r="P1243">
        <v>3.76</v>
      </c>
      <c r="Q1243">
        <f t="shared" si="118"/>
        <v>0.75</v>
      </c>
      <c r="R1243">
        <f t="shared" si="119"/>
        <v>-9.9999999999999978E-2</v>
      </c>
    </row>
    <row r="1244" spans="1:18">
      <c r="A1244" s="1">
        <v>42278</v>
      </c>
      <c r="B1244">
        <v>3.72</v>
      </c>
      <c r="C1244">
        <v>696.45</v>
      </c>
      <c r="D1244">
        <v>0.33750000000000002</v>
      </c>
      <c r="E1244" s="150">
        <f t="shared" si="116"/>
        <v>9.9632165290675784E-2</v>
      </c>
      <c r="F1244">
        <v>0.84735000000000005</v>
      </c>
      <c r="G1244" s="3">
        <f t="shared" si="114"/>
        <v>2.8703644467191354</v>
      </c>
      <c r="H1244" s="150">
        <f t="shared" si="115"/>
        <v>-9.9999999999999645E-2</v>
      </c>
      <c r="J1244" s="2">
        <f t="shared" si="117"/>
        <v>1.0051477934710795E-4</v>
      </c>
      <c r="K1244">
        <v>26251</v>
      </c>
      <c r="L1244">
        <v>25578</v>
      </c>
      <c r="N1244">
        <v>0.69</v>
      </c>
      <c r="O1244">
        <v>4.51</v>
      </c>
      <c r="P1244">
        <v>3.72</v>
      </c>
      <c r="Q1244">
        <f t="shared" si="118"/>
        <v>0.78999999999999959</v>
      </c>
      <c r="R1244">
        <f t="shared" si="119"/>
        <v>-9.9999999999999645E-2</v>
      </c>
    </row>
    <row r="1245" spans="1:18">
      <c r="A1245" s="1">
        <v>42279</v>
      </c>
      <c r="B1245">
        <v>3.65</v>
      </c>
      <c r="C1245">
        <v>689.31</v>
      </c>
      <c r="D1245">
        <v>0.29099999999999998</v>
      </c>
      <c r="E1245" s="150">
        <f t="shared" si="116"/>
        <v>8.7870422371541454E-2</v>
      </c>
      <c r="F1245">
        <v>0.85209999999999997</v>
      </c>
      <c r="G1245" s="3">
        <f t="shared" si="114"/>
        <v>2.8218949369737749</v>
      </c>
      <c r="H1245" s="150">
        <f t="shared" si="115"/>
        <v>-0.19999999999999984</v>
      </c>
      <c r="J1245" s="2">
        <f t="shared" si="117"/>
        <v>-1.0304905876319072E-2</v>
      </c>
      <c r="K1245">
        <v>26241</v>
      </c>
      <c r="L1245">
        <v>25579.33</v>
      </c>
      <c r="N1245">
        <v>0.66</v>
      </c>
      <c r="O1245">
        <v>4.51</v>
      </c>
      <c r="P1245">
        <v>3.65</v>
      </c>
      <c r="Q1245">
        <f t="shared" si="118"/>
        <v>0.85999999999999988</v>
      </c>
      <c r="R1245">
        <f t="shared" si="119"/>
        <v>-0.19999999999999984</v>
      </c>
    </row>
    <row r="1246" spans="1:18">
      <c r="A1246" s="1">
        <v>42282</v>
      </c>
      <c r="B1246">
        <v>3.625</v>
      </c>
      <c r="C1246">
        <v>683.66</v>
      </c>
      <c r="D1246">
        <v>0.30599999999999999</v>
      </c>
      <c r="E1246" s="150">
        <f t="shared" si="116"/>
        <v>8.3416684113938877E-2</v>
      </c>
      <c r="F1246">
        <v>0.8306</v>
      </c>
      <c r="G1246" s="3">
        <f t="shared" si="114"/>
        <v>3.0469156464291705</v>
      </c>
      <c r="H1246" s="150">
        <f t="shared" si="115"/>
        <v>-0.1749999999999996</v>
      </c>
      <c r="J1246" s="2">
        <f t="shared" si="117"/>
        <v>-8.2303792418045862E-3</v>
      </c>
      <c r="K1246">
        <v>26290</v>
      </c>
      <c r="L1246">
        <v>25575.67</v>
      </c>
      <c r="N1246">
        <v>0.72</v>
      </c>
      <c r="O1246">
        <v>4.5199999999999996</v>
      </c>
      <c r="P1246">
        <v>3.625</v>
      </c>
      <c r="Q1246">
        <f t="shared" si="118"/>
        <v>0.89499999999999957</v>
      </c>
      <c r="R1246">
        <f t="shared" si="119"/>
        <v>-0.1749999999999996</v>
      </c>
    </row>
    <row r="1247" spans="1:18">
      <c r="A1247" s="1">
        <v>42283</v>
      </c>
      <c r="B1247">
        <v>3.6150000000000002</v>
      </c>
      <c r="C1247">
        <v>680.7</v>
      </c>
      <c r="D1247">
        <v>0.29799999999999999</v>
      </c>
      <c r="E1247" s="150">
        <f t="shared" si="116"/>
        <v>8.2192033542780041E-2</v>
      </c>
      <c r="F1247">
        <v>0.83635000000000004</v>
      </c>
      <c r="G1247" s="3">
        <f t="shared" si="114"/>
        <v>3.0323169929878588</v>
      </c>
      <c r="H1247" s="150">
        <f t="shared" si="115"/>
        <v>-0.10499999999999998</v>
      </c>
      <c r="J1247" s="2">
        <f t="shared" si="117"/>
        <v>-4.3390375620110709E-3</v>
      </c>
      <c r="K1247">
        <v>26290</v>
      </c>
      <c r="L1247">
        <v>25579</v>
      </c>
      <c r="N1247">
        <v>0.73</v>
      </c>
      <c r="O1247">
        <v>4.45</v>
      </c>
      <c r="P1247">
        <v>3.6150000000000002</v>
      </c>
      <c r="Q1247">
        <f t="shared" si="118"/>
        <v>0.83499999999999996</v>
      </c>
      <c r="R1247">
        <f t="shared" si="119"/>
        <v>-0.10499999999999998</v>
      </c>
    </row>
    <row r="1248" spans="1:18">
      <c r="A1248" s="1">
        <v>42284</v>
      </c>
      <c r="B1248">
        <v>3.61</v>
      </c>
      <c r="C1248">
        <v>679.4</v>
      </c>
      <c r="D1248">
        <v>0.31900000000000001</v>
      </c>
      <c r="E1248" s="150">
        <f t="shared" si="116"/>
        <v>9.0114824300182431E-2</v>
      </c>
      <c r="F1248">
        <v>0.83984999999999999</v>
      </c>
      <c r="G1248" s="3">
        <f t="shared" si="114"/>
        <v>2.9730086262783475</v>
      </c>
      <c r="H1248" s="150">
        <f t="shared" si="115"/>
        <v>-9.0000000000000524E-2</v>
      </c>
      <c r="J1248" s="2">
        <f t="shared" si="117"/>
        <v>-1.9116247274223134E-3</v>
      </c>
      <c r="K1248">
        <v>26285</v>
      </c>
      <c r="L1248">
        <v>25587.67</v>
      </c>
      <c r="N1248">
        <v>0.74</v>
      </c>
      <c r="O1248">
        <v>4.4400000000000004</v>
      </c>
      <c r="P1248">
        <v>3.61</v>
      </c>
      <c r="Q1248">
        <f t="shared" si="118"/>
        <v>0.83000000000000052</v>
      </c>
      <c r="R1248">
        <f t="shared" si="119"/>
        <v>-9.0000000000000524E-2</v>
      </c>
    </row>
    <row r="1249" spans="1:18">
      <c r="A1249" s="1">
        <v>42285</v>
      </c>
      <c r="B1249">
        <v>3.57</v>
      </c>
      <c r="C1249">
        <v>679.71</v>
      </c>
      <c r="D1249">
        <v>0.32300000000000001</v>
      </c>
      <c r="E1249" s="150">
        <f t="shared" si="116"/>
        <v>8.2205537504838624E-2</v>
      </c>
      <c r="F1249">
        <v>0.84084999999999999</v>
      </c>
      <c r="G1249" s="3">
        <f t="shared" si="114"/>
        <v>3.3038473835660267</v>
      </c>
      <c r="H1249" s="150">
        <f t="shared" si="115"/>
        <v>9.9999999999999645E-2</v>
      </c>
      <c r="J1249" s="2">
        <f t="shared" si="117"/>
        <v>4.5618089098890498E-4</v>
      </c>
      <c r="K1249">
        <v>26365</v>
      </c>
      <c r="L1249">
        <v>25590</v>
      </c>
      <c r="N1249">
        <v>0.98</v>
      </c>
      <c r="O1249">
        <v>4.45</v>
      </c>
      <c r="P1249">
        <v>3.57</v>
      </c>
      <c r="Q1249">
        <f t="shared" si="118"/>
        <v>0.88000000000000034</v>
      </c>
      <c r="R1249">
        <f t="shared" si="119"/>
        <v>9.9999999999999645E-2</v>
      </c>
    </row>
    <row r="1250" spans="1:18">
      <c r="A1250" s="1">
        <v>42286</v>
      </c>
      <c r="B1250">
        <v>3.5750000000000002</v>
      </c>
      <c r="C1250">
        <v>678</v>
      </c>
      <c r="D1250">
        <v>0.32350000000000001</v>
      </c>
      <c r="E1250" s="150">
        <f t="shared" si="116"/>
        <v>8.3363289135375745E-2</v>
      </c>
      <c r="F1250">
        <v>0.84475</v>
      </c>
      <c r="G1250" s="3">
        <f t="shared" si="114"/>
        <v>3.2781411078468747</v>
      </c>
      <c r="H1250" s="150">
        <f t="shared" si="115"/>
        <v>0.3050000000000006</v>
      </c>
      <c r="J1250" s="2">
        <f t="shared" si="117"/>
        <v>-2.5189486770768785E-3</v>
      </c>
      <c r="K1250">
        <v>26360</v>
      </c>
      <c r="L1250">
        <v>25591</v>
      </c>
      <c r="N1250">
        <v>1.1200000000000001</v>
      </c>
      <c r="O1250">
        <v>4.3899999999999997</v>
      </c>
      <c r="P1250">
        <v>3.5750000000000002</v>
      </c>
      <c r="Q1250">
        <f t="shared" si="118"/>
        <v>0.8149999999999995</v>
      </c>
      <c r="R1250">
        <f t="shared" si="119"/>
        <v>0.3050000000000006</v>
      </c>
    </row>
    <row r="1251" spans="1:18">
      <c r="A1251" s="1">
        <v>42289</v>
      </c>
      <c r="B1251">
        <v>3.5750000000000002</v>
      </c>
      <c r="C1251">
        <v>674.9</v>
      </c>
      <c r="D1251">
        <v>0.32900000000000001</v>
      </c>
      <c r="E1251" s="150">
        <f t="shared" si="116"/>
        <v>8.4253694674360377E-2</v>
      </c>
      <c r="F1251">
        <v>0.83950000000000002</v>
      </c>
      <c r="G1251" s="3">
        <f t="shared" si="114"/>
        <v>3.2781411078468747</v>
      </c>
      <c r="H1251" s="150">
        <f t="shared" si="115"/>
        <v>0.3050000000000006</v>
      </c>
      <c r="J1251" s="2">
        <f t="shared" si="117"/>
        <v>-4.5827561910347639E-3</v>
      </c>
      <c r="K1251">
        <v>26360</v>
      </c>
      <c r="L1251">
        <v>25591</v>
      </c>
      <c r="N1251">
        <v>1.1200000000000001</v>
      </c>
      <c r="O1251">
        <v>4.3899999999999997</v>
      </c>
      <c r="P1251">
        <v>3.5750000000000002</v>
      </c>
      <c r="Q1251">
        <f t="shared" si="118"/>
        <v>0.8149999999999995</v>
      </c>
      <c r="R1251">
        <f t="shared" si="119"/>
        <v>0.3050000000000006</v>
      </c>
    </row>
    <row r="1252" spans="1:18">
      <c r="A1252" s="1">
        <v>42290</v>
      </c>
      <c r="B1252">
        <v>3.6</v>
      </c>
      <c r="C1252">
        <v>683.19</v>
      </c>
      <c r="D1252">
        <v>0.30549999999999999</v>
      </c>
      <c r="E1252" s="150">
        <f t="shared" si="116"/>
        <v>7.7657685175210059E-2</v>
      </c>
      <c r="F1252">
        <v>0.83499999999999996</v>
      </c>
      <c r="G1252" s="3">
        <f t="shared" si="114"/>
        <v>3.2848326527434377</v>
      </c>
      <c r="H1252" s="150">
        <f t="shared" si="115"/>
        <v>0.29999999999999982</v>
      </c>
      <c r="J1252" s="2">
        <f t="shared" si="117"/>
        <v>1.2208473615535615E-2</v>
      </c>
      <c r="K1252">
        <v>26365</v>
      </c>
      <c r="L1252">
        <v>25594.33</v>
      </c>
      <c r="N1252">
        <v>1.1499999999999999</v>
      </c>
      <c r="O1252">
        <v>4.45</v>
      </c>
      <c r="P1252">
        <v>3.6</v>
      </c>
      <c r="Q1252">
        <f t="shared" si="118"/>
        <v>0.85000000000000009</v>
      </c>
      <c r="R1252">
        <f t="shared" si="119"/>
        <v>0.29999999999999982</v>
      </c>
    </row>
    <row r="1253" spans="1:18">
      <c r="A1253" s="1">
        <v>42291</v>
      </c>
      <c r="B1253">
        <v>3.585</v>
      </c>
      <c r="C1253">
        <v>681.57</v>
      </c>
      <c r="D1253">
        <v>0.26800000000000002</v>
      </c>
      <c r="E1253" s="150">
        <f t="shared" si="116"/>
        <v>6.7225198238709746E-2</v>
      </c>
      <c r="F1253">
        <v>0.82889999999999997</v>
      </c>
      <c r="G1253" s="3">
        <f t="shared" si="114"/>
        <v>3.3044930445751208</v>
      </c>
      <c r="H1253" s="150">
        <f t="shared" si="115"/>
        <v>0.27499999999999991</v>
      </c>
      <c r="J1253" s="2">
        <f t="shared" si="117"/>
        <v>-2.3740449029454932E-3</v>
      </c>
      <c r="K1253">
        <v>26360</v>
      </c>
      <c r="L1253">
        <v>25585</v>
      </c>
      <c r="N1253">
        <v>1.1499999999999999</v>
      </c>
      <c r="O1253">
        <v>4.46</v>
      </c>
      <c r="P1253">
        <v>3.585</v>
      </c>
      <c r="Q1253">
        <f t="shared" si="118"/>
        <v>0.875</v>
      </c>
      <c r="R1253">
        <f t="shared" si="119"/>
        <v>0.27499999999999991</v>
      </c>
    </row>
    <row r="1254" spans="1:18">
      <c r="A1254" s="1">
        <v>42292</v>
      </c>
      <c r="B1254">
        <v>3.57</v>
      </c>
      <c r="C1254">
        <v>674.21</v>
      </c>
      <c r="D1254">
        <v>0.29549999999999998</v>
      </c>
      <c r="E1254" s="150">
        <f t="shared" si="116"/>
        <v>7.3479571749999931E-2</v>
      </c>
      <c r="F1254">
        <v>0.81640000000000001</v>
      </c>
      <c r="G1254" s="3">
        <f t="shared" si="114"/>
        <v>3.2831737346101262</v>
      </c>
      <c r="H1254" s="150">
        <f t="shared" si="115"/>
        <v>0.27999999999999958</v>
      </c>
      <c r="J1254" s="2">
        <f t="shared" si="117"/>
        <v>-1.0857325378040872E-2</v>
      </c>
      <c r="K1254">
        <v>26355</v>
      </c>
      <c r="L1254">
        <v>25585</v>
      </c>
      <c r="N1254">
        <v>1.1599999999999999</v>
      </c>
      <c r="O1254">
        <v>4.45</v>
      </c>
      <c r="P1254">
        <v>3.57</v>
      </c>
      <c r="Q1254">
        <f t="shared" si="118"/>
        <v>0.88000000000000034</v>
      </c>
      <c r="R1254">
        <f t="shared" si="119"/>
        <v>0.27999999999999958</v>
      </c>
    </row>
    <row r="1255" spans="1:18">
      <c r="A1255" s="1">
        <v>42293</v>
      </c>
      <c r="B1255">
        <v>3.65</v>
      </c>
      <c r="C1255">
        <v>674.98</v>
      </c>
      <c r="D1255">
        <v>0.30399999999999999</v>
      </c>
      <c r="E1255" s="150">
        <f t="shared" si="116"/>
        <v>7.7862377185185475E-2</v>
      </c>
      <c r="F1255">
        <v>0.82565</v>
      </c>
      <c r="G1255" s="3">
        <f t="shared" si="114"/>
        <v>3.2236056626300407</v>
      </c>
      <c r="H1255" s="150">
        <f t="shared" si="115"/>
        <v>0.43999999999999972</v>
      </c>
      <c r="J1255" s="2">
        <f t="shared" si="117"/>
        <v>1.1414257200241245E-3</v>
      </c>
      <c r="K1255">
        <v>26340</v>
      </c>
      <c r="L1255">
        <v>25584</v>
      </c>
      <c r="N1255">
        <v>1.24</v>
      </c>
      <c r="O1255">
        <v>4.45</v>
      </c>
      <c r="P1255">
        <v>3.65</v>
      </c>
      <c r="Q1255">
        <f t="shared" si="118"/>
        <v>0.80000000000000027</v>
      </c>
      <c r="R1255">
        <f t="shared" si="119"/>
        <v>0.43999999999999972</v>
      </c>
    </row>
    <row r="1256" spans="1:18">
      <c r="A1256" s="1">
        <v>42296</v>
      </c>
      <c r="B1256">
        <v>3.6749999999999998</v>
      </c>
      <c r="C1256">
        <v>680.55</v>
      </c>
      <c r="D1256">
        <v>0.28999999999999998</v>
      </c>
      <c r="E1256" s="150">
        <f t="shared" si="116"/>
        <v>7.3450089675925714E-2</v>
      </c>
      <c r="F1256">
        <v>0.82615000000000005</v>
      </c>
      <c r="G1256" s="3">
        <f t="shared" si="114"/>
        <v>3.2618544246451315</v>
      </c>
      <c r="H1256" s="150">
        <f t="shared" si="115"/>
        <v>0.5849999999999993</v>
      </c>
      <c r="J1256" s="2">
        <f t="shared" si="117"/>
        <v>8.2182339741484426E-3</v>
      </c>
      <c r="K1256">
        <v>26350</v>
      </c>
      <c r="L1256">
        <v>25585</v>
      </c>
      <c r="N1256">
        <v>1.39</v>
      </c>
      <c r="O1256">
        <v>4.4800000000000004</v>
      </c>
      <c r="P1256">
        <v>3.6749999999999998</v>
      </c>
      <c r="Q1256">
        <f t="shared" si="118"/>
        <v>0.8050000000000006</v>
      </c>
      <c r="R1256">
        <f t="shared" si="119"/>
        <v>0.5849999999999993</v>
      </c>
    </row>
    <row r="1257" spans="1:18">
      <c r="A1257" s="1">
        <v>42297</v>
      </c>
      <c r="B1257">
        <v>3.7149999999999999</v>
      </c>
      <c r="C1257">
        <v>687.77</v>
      </c>
      <c r="D1257">
        <v>0.30599999999999999</v>
      </c>
      <c r="E1257" s="150">
        <f t="shared" si="116"/>
        <v>7.7392704049804903E-2</v>
      </c>
      <c r="F1257">
        <v>0.82815000000000005</v>
      </c>
      <c r="G1257" s="3">
        <f t="shared" si="114"/>
        <v>3.274390048923983</v>
      </c>
      <c r="H1257" s="150">
        <f t="shared" si="115"/>
        <v>0.71500000000000008</v>
      </c>
      <c r="J1257" s="2">
        <f t="shared" si="117"/>
        <v>1.0553184938200545E-2</v>
      </c>
      <c r="K1257">
        <v>26355</v>
      </c>
      <c r="L1257">
        <v>25587</v>
      </c>
      <c r="N1257">
        <v>1.47</v>
      </c>
      <c r="O1257">
        <v>4.47</v>
      </c>
      <c r="P1257">
        <v>3.7149999999999999</v>
      </c>
      <c r="Q1257">
        <f t="shared" si="118"/>
        <v>0.75499999999999989</v>
      </c>
      <c r="R1257">
        <f t="shared" si="119"/>
        <v>0.71500000000000008</v>
      </c>
    </row>
    <row r="1258" spans="1:18">
      <c r="A1258" s="1">
        <v>42298</v>
      </c>
      <c r="B1258">
        <v>3.7250000000000001</v>
      </c>
      <c r="C1258">
        <v>693.79</v>
      </c>
      <c r="D1258">
        <v>0.30599999999999999</v>
      </c>
      <c r="E1258" s="150">
        <f t="shared" si="116"/>
        <v>0.10165789825553669</v>
      </c>
      <c r="F1258">
        <v>0.83140000000000003</v>
      </c>
      <c r="G1258" s="3">
        <f t="shared" si="114"/>
        <v>2.5025935452697983</v>
      </c>
      <c r="H1258" s="150">
        <f t="shared" si="115"/>
        <v>0.70499999999999985</v>
      </c>
      <c r="J1258" s="2">
        <f t="shared" si="117"/>
        <v>8.7148413398801059E-3</v>
      </c>
      <c r="K1258">
        <v>26175</v>
      </c>
      <c r="L1258">
        <v>25588</v>
      </c>
      <c r="N1258">
        <v>1.47</v>
      </c>
      <c r="O1258">
        <v>4.49</v>
      </c>
      <c r="P1258">
        <v>3.7250000000000001</v>
      </c>
      <c r="Q1258">
        <f t="shared" si="118"/>
        <v>0.76500000000000012</v>
      </c>
      <c r="R1258">
        <f t="shared" si="119"/>
        <v>0.70499999999999985</v>
      </c>
    </row>
    <row r="1259" spans="1:18">
      <c r="A1259" s="1">
        <v>42299</v>
      </c>
      <c r="B1259">
        <v>3.7</v>
      </c>
      <c r="C1259">
        <v>689.46</v>
      </c>
      <c r="D1259">
        <v>0.30649999999999999</v>
      </c>
      <c r="E1259" s="150">
        <f t="shared" si="116"/>
        <v>7.639584337157615E-2</v>
      </c>
      <c r="F1259">
        <v>0.83414999999999995</v>
      </c>
      <c r="G1259" s="3">
        <f t="shared" si="114"/>
        <v>3.3466084503639824</v>
      </c>
      <c r="H1259" s="150">
        <f t="shared" si="115"/>
        <v>0.66999999999999993</v>
      </c>
      <c r="J1259" s="2">
        <f t="shared" si="117"/>
        <v>-6.2606385585656614E-3</v>
      </c>
      <c r="K1259">
        <v>26374</v>
      </c>
      <c r="L1259">
        <v>25589</v>
      </c>
      <c r="N1259">
        <v>1.46</v>
      </c>
      <c r="O1259">
        <v>4.49</v>
      </c>
      <c r="P1259">
        <v>3.7</v>
      </c>
      <c r="Q1259">
        <f t="shared" si="118"/>
        <v>0.79</v>
      </c>
      <c r="R1259">
        <f t="shared" si="119"/>
        <v>0.66999999999999993</v>
      </c>
    </row>
    <row r="1260" spans="1:18">
      <c r="A1260" s="1">
        <v>42300</v>
      </c>
      <c r="B1260">
        <v>3.71</v>
      </c>
      <c r="C1260">
        <v>686.76</v>
      </c>
      <c r="D1260">
        <v>0.32600000000000001</v>
      </c>
      <c r="E1260" s="150">
        <f t="shared" si="116"/>
        <v>8.1976950077963615E-2</v>
      </c>
      <c r="F1260">
        <v>0.83189999999999997</v>
      </c>
      <c r="G1260" s="3">
        <f t="shared" si="114"/>
        <v>3.3082396910604461</v>
      </c>
      <c r="H1260" s="150">
        <f t="shared" si="115"/>
        <v>0.72000000000000042</v>
      </c>
      <c r="J1260" s="2">
        <f t="shared" si="117"/>
        <v>-3.9237962885862506E-3</v>
      </c>
      <c r="K1260">
        <v>26365</v>
      </c>
      <c r="L1260">
        <v>25589</v>
      </c>
      <c r="N1260">
        <v>1.53</v>
      </c>
      <c r="O1260">
        <v>4.5199999999999996</v>
      </c>
      <c r="P1260">
        <v>3.71</v>
      </c>
      <c r="Q1260">
        <f t="shared" si="118"/>
        <v>0.80999999999999961</v>
      </c>
      <c r="R1260">
        <f t="shared" si="119"/>
        <v>0.72000000000000042</v>
      </c>
    </row>
    <row r="1261" spans="1:18">
      <c r="A1261" s="1">
        <v>42303</v>
      </c>
      <c r="B1261">
        <v>3.7050000000000001</v>
      </c>
      <c r="C1261">
        <v>686.04</v>
      </c>
      <c r="D1261">
        <v>0.31900000000000001</v>
      </c>
      <c r="E1261" s="150">
        <f t="shared" si="116"/>
        <v>8.2994747002335362E-2</v>
      </c>
      <c r="F1261">
        <v>0.83814999999999995</v>
      </c>
      <c r="G1261" s="3">
        <f t="shared" si="114"/>
        <v>3.2215273816362924</v>
      </c>
      <c r="H1261" s="150">
        <f t="shared" si="115"/>
        <v>0.75499999999999989</v>
      </c>
      <c r="J1261" s="2">
        <f t="shared" si="117"/>
        <v>-1.0489511451310261E-3</v>
      </c>
      <c r="K1261">
        <v>26345</v>
      </c>
      <c r="L1261">
        <v>25589.33</v>
      </c>
      <c r="N1261">
        <v>1.54</v>
      </c>
      <c r="O1261">
        <v>4.49</v>
      </c>
      <c r="P1261">
        <v>3.7050000000000001</v>
      </c>
      <c r="Q1261">
        <f t="shared" si="118"/>
        <v>0.78500000000000014</v>
      </c>
      <c r="R1261">
        <f t="shared" si="119"/>
        <v>0.75499999999999989</v>
      </c>
    </row>
    <row r="1262" spans="1:18">
      <c r="A1262" s="1">
        <v>42304</v>
      </c>
      <c r="B1262">
        <v>3.71</v>
      </c>
      <c r="C1262">
        <v>688.62</v>
      </c>
      <c r="D1262">
        <v>0.316</v>
      </c>
      <c r="E1262" s="150">
        <f t="shared" si="116"/>
        <v>8.3052988098975558E-2</v>
      </c>
      <c r="F1262">
        <v>0.83840000000000003</v>
      </c>
      <c r="G1262" s="3">
        <f t="shared" si="114"/>
        <v>3.1899442279460613</v>
      </c>
      <c r="H1262" s="150">
        <f t="shared" si="115"/>
        <v>0.7699999999999998</v>
      </c>
      <c r="J1262" s="2">
        <f t="shared" si="117"/>
        <v>3.7536598567519015E-3</v>
      </c>
      <c r="K1262">
        <v>26340</v>
      </c>
      <c r="L1262">
        <v>25591.67</v>
      </c>
      <c r="N1262">
        <v>1.59</v>
      </c>
      <c r="O1262">
        <v>4.53</v>
      </c>
      <c r="P1262">
        <v>3.71</v>
      </c>
      <c r="Q1262">
        <f t="shared" si="118"/>
        <v>0.82000000000000028</v>
      </c>
      <c r="R1262">
        <f t="shared" si="119"/>
        <v>0.7699999999999998</v>
      </c>
    </row>
    <row r="1263" spans="1:18">
      <c r="A1263" s="1">
        <v>42305</v>
      </c>
      <c r="B1263">
        <v>3.69</v>
      </c>
      <c r="C1263">
        <v>686.24</v>
      </c>
      <c r="D1263">
        <v>0.371</v>
      </c>
      <c r="E1263" s="150">
        <f t="shared" si="116"/>
        <v>9.7335085535830854E-2</v>
      </c>
      <c r="F1263">
        <v>0.83614999999999995</v>
      </c>
      <c r="G1263" s="3">
        <f t="shared" si="114"/>
        <v>3.1870486196450236</v>
      </c>
      <c r="H1263" s="150">
        <f t="shared" si="115"/>
        <v>0.74999999999999978</v>
      </c>
      <c r="J1263" s="2">
        <f t="shared" si="117"/>
        <v>-3.4621741520616668E-3</v>
      </c>
      <c r="K1263">
        <v>26340</v>
      </c>
      <c r="L1263">
        <v>25592.33</v>
      </c>
      <c r="N1263">
        <v>1.59</v>
      </c>
      <c r="O1263">
        <v>4.53</v>
      </c>
      <c r="P1263">
        <v>3.69</v>
      </c>
      <c r="Q1263">
        <f t="shared" si="118"/>
        <v>0.8400000000000003</v>
      </c>
      <c r="R1263">
        <f t="shared" si="119"/>
        <v>0.74999999999999978</v>
      </c>
    </row>
    <row r="1264" spans="1:18">
      <c r="A1264" s="1">
        <v>42306</v>
      </c>
      <c r="B1264">
        <v>3.73</v>
      </c>
      <c r="C1264">
        <v>688.88</v>
      </c>
      <c r="D1264">
        <v>0.38200000000000001</v>
      </c>
      <c r="E1264" s="150">
        <f t="shared" si="116"/>
        <v>0.10157688573098586</v>
      </c>
      <c r="F1264">
        <v>0.8629</v>
      </c>
      <c r="G1264" s="3">
        <f t="shared" si="114"/>
        <v>3.245106380530109</v>
      </c>
      <c r="H1264" s="150">
        <f t="shared" si="115"/>
        <v>0.85000000000000009</v>
      </c>
      <c r="J1264" s="2">
        <f t="shared" si="117"/>
        <v>3.8396696193395089E-3</v>
      </c>
      <c r="K1264">
        <v>26355</v>
      </c>
      <c r="L1264">
        <v>25593.67</v>
      </c>
      <c r="N1264">
        <v>1.62</v>
      </c>
      <c r="O1264">
        <v>4.5</v>
      </c>
      <c r="P1264">
        <v>3.73</v>
      </c>
      <c r="Q1264">
        <f t="shared" si="118"/>
        <v>0.77</v>
      </c>
      <c r="R1264">
        <f t="shared" si="119"/>
        <v>0.85000000000000009</v>
      </c>
    </row>
    <row r="1265" spans="1:18">
      <c r="A1265" s="1">
        <v>42307</v>
      </c>
      <c r="B1265">
        <v>3.74</v>
      </c>
      <c r="C1265">
        <v>691.41</v>
      </c>
      <c r="D1265">
        <v>0.38300000000000001</v>
      </c>
      <c r="E1265" s="150">
        <f t="shared" si="116"/>
        <v>0.10037838306313898</v>
      </c>
      <c r="F1265">
        <v>0.86839999999999995</v>
      </c>
      <c r="G1265" s="3">
        <f t="shared" si="114"/>
        <v>3.3134345249493919</v>
      </c>
      <c r="H1265" s="150">
        <f t="shared" si="115"/>
        <v>0.81000000000000072</v>
      </c>
      <c r="J1265" s="2">
        <f t="shared" si="117"/>
        <v>3.6659004025991525E-3</v>
      </c>
      <c r="K1265">
        <v>26370</v>
      </c>
      <c r="L1265">
        <v>25592.67</v>
      </c>
      <c r="N1265">
        <v>1.59</v>
      </c>
      <c r="O1265">
        <v>4.5199999999999996</v>
      </c>
      <c r="P1265">
        <v>3.74</v>
      </c>
      <c r="Q1265">
        <f t="shared" si="118"/>
        <v>0.77999999999999936</v>
      </c>
      <c r="R1265">
        <f t="shared" si="119"/>
        <v>0.81000000000000072</v>
      </c>
    </row>
    <row r="1266" spans="1:18">
      <c r="A1266" s="1">
        <v>42310</v>
      </c>
      <c r="B1266">
        <v>3.79</v>
      </c>
      <c r="C1266">
        <v>692.4</v>
      </c>
      <c r="D1266">
        <v>0.39600000000000002</v>
      </c>
      <c r="E1266" s="150">
        <f t="shared" si="116"/>
        <v>0.10455775475675648</v>
      </c>
      <c r="F1266">
        <v>0.87465000000000004</v>
      </c>
      <c r="G1266" s="3">
        <f t="shared" si="114"/>
        <v>3.3126323418648038</v>
      </c>
      <c r="H1266" s="150">
        <f t="shared" si="115"/>
        <v>0.81999999999999984</v>
      </c>
      <c r="J1266" s="2">
        <f t="shared" si="117"/>
        <v>1.4308325115453388E-3</v>
      </c>
      <c r="K1266">
        <v>26365</v>
      </c>
      <c r="L1266">
        <v>25588</v>
      </c>
      <c r="N1266">
        <v>1.56</v>
      </c>
      <c r="O1266">
        <v>4.53</v>
      </c>
      <c r="P1266">
        <v>3.79</v>
      </c>
      <c r="Q1266">
        <f t="shared" si="118"/>
        <v>0.74000000000000021</v>
      </c>
      <c r="R1266">
        <f t="shared" si="119"/>
        <v>0.81999999999999984</v>
      </c>
    </row>
    <row r="1267" spans="1:18">
      <c r="A1267" s="1">
        <v>42311</v>
      </c>
      <c r="B1267">
        <v>3.75</v>
      </c>
      <c r="C1267">
        <v>688.84</v>
      </c>
      <c r="D1267">
        <v>0.40600000000000003</v>
      </c>
      <c r="E1267" s="150">
        <f t="shared" si="116"/>
        <v>0.10812681839039025</v>
      </c>
      <c r="F1267">
        <v>0.88239999999999996</v>
      </c>
      <c r="G1267" s="3">
        <f t="shared" si="114"/>
        <v>3.3132797703020165</v>
      </c>
      <c r="H1267" s="150">
        <f t="shared" si="115"/>
        <v>0.72999999999999976</v>
      </c>
      <c r="J1267" s="2">
        <f t="shared" si="117"/>
        <v>-5.1547998653554252E-3</v>
      </c>
      <c r="K1267">
        <v>26360</v>
      </c>
      <c r="L1267">
        <v>25583</v>
      </c>
      <c r="N1267">
        <v>1.51</v>
      </c>
      <c r="O1267">
        <v>4.53</v>
      </c>
      <c r="P1267">
        <v>3.75</v>
      </c>
      <c r="Q1267">
        <f t="shared" si="118"/>
        <v>0.78000000000000025</v>
      </c>
      <c r="R1267">
        <f t="shared" si="119"/>
        <v>0.72999999999999976</v>
      </c>
    </row>
    <row r="1268" spans="1:18">
      <c r="A1268" s="1">
        <v>42312</v>
      </c>
      <c r="B1268">
        <v>3.74</v>
      </c>
      <c r="C1268">
        <v>691.43</v>
      </c>
      <c r="D1268">
        <v>0.42399999999999999</v>
      </c>
      <c r="E1268" s="150">
        <f t="shared" si="116"/>
        <v>0.11503346834464787</v>
      </c>
      <c r="F1268">
        <v>0.88614999999999999</v>
      </c>
      <c r="G1268" s="3">
        <f t="shared" si="114"/>
        <v>3.2662459491727684</v>
      </c>
      <c r="H1268" s="150">
        <f t="shared" si="115"/>
        <v>0.75000000000000022</v>
      </c>
      <c r="J1268" s="2">
        <f t="shared" si="117"/>
        <v>3.7528933322333886E-3</v>
      </c>
      <c r="K1268">
        <v>26350</v>
      </c>
      <c r="L1268">
        <v>25584</v>
      </c>
      <c r="N1268">
        <v>1.59</v>
      </c>
      <c r="O1268">
        <v>4.58</v>
      </c>
      <c r="P1268">
        <v>3.74</v>
      </c>
      <c r="Q1268">
        <f t="shared" si="118"/>
        <v>0.83999999999999986</v>
      </c>
      <c r="R1268">
        <f t="shared" si="119"/>
        <v>0.75000000000000022</v>
      </c>
    </row>
    <row r="1269" spans="1:18">
      <c r="A1269" s="1">
        <v>42313</v>
      </c>
      <c r="B1269">
        <v>3.76</v>
      </c>
      <c r="C1269">
        <v>694.77</v>
      </c>
      <c r="D1269">
        <v>0.42399999999999999</v>
      </c>
      <c r="E1269" s="150">
        <f t="shared" si="116"/>
        <v>0.11644003772456921</v>
      </c>
      <c r="F1269">
        <v>0.90064999999999995</v>
      </c>
      <c r="G1269" s="3">
        <f t="shared" si="114"/>
        <v>3.2795901432400778</v>
      </c>
      <c r="H1269" s="150">
        <f t="shared" si="115"/>
        <v>0.82999999999999963</v>
      </c>
      <c r="J1269" s="2">
        <f t="shared" si="117"/>
        <v>4.8189387729068809E-3</v>
      </c>
      <c r="K1269">
        <v>26360</v>
      </c>
      <c r="L1269">
        <v>25590.67</v>
      </c>
      <c r="N1269">
        <v>1.65</v>
      </c>
      <c r="O1269">
        <v>4.58</v>
      </c>
      <c r="P1269">
        <v>3.76</v>
      </c>
      <c r="Q1269">
        <f t="shared" si="118"/>
        <v>0.82000000000000028</v>
      </c>
      <c r="R1269">
        <f t="shared" si="119"/>
        <v>0.82999999999999963</v>
      </c>
    </row>
    <row r="1270" spans="1:18">
      <c r="A1270" s="1">
        <v>42314</v>
      </c>
      <c r="B1270">
        <v>3.82</v>
      </c>
      <c r="C1270">
        <v>699.56</v>
      </c>
      <c r="D1270">
        <v>0.46899999999999997</v>
      </c>
      <c r="E1270" s="150">
        <f t="shared" si="116"/>
        <v>0.13077652170969084</v>
      </c>
      <c r="F1270">
        <v>0.90115000000000001</v>
      </c>
      <c r="G1270" s="3">
        <f t="shared" si="114"/>
        <v>3.2317677857972993</v>
      </c>
      <c r="H1270" s="150">
        <f t="shared" si="115"/>
        <v>0.95000000000000018</v>
      </c>
      <c r="J1270" s="2">
        <f t="shared" si="117"/>
        <v>6.8707104391513936E-3</v>
      </c>
      <c r="K1270">
        <v>26408.5</v>
      </c>
      <c r="L1270">
        <v>25648.67</v>
      </c>
      <c r="N1270">
        <v>1.73</v>
      </c>
      <c r="O1270">
        <v>4.5999999999999996</v>
      </c>
      <c r="P1270">
        <v>3.82</v>
      </c>
      <c r="Q1270">
        <f t="shared" si="118"/>
        <v>0.7799999999999998</v>
      </c>
      <c r="R1270">
        <f t="shared" si="119"/>
        <v>0.95000000000000018</v>
      </c>
    </row>
    <row r="1271" spans="1:18">
      <c r="A1271" s="1">
        <v>42317</v>
      </c>
      <c r="B1271">
        <v>3.81</v>
      </c>
      <c r="C1271">
        <v>702.57</v>
      </c>
      <c r="D1271">
        <v>0.47299999999999998</v>
      </c>
      <c r="E1271" s="150">
        <f t="shared" si="116"/>
        <v>0.12753909146396375</v>
      </c>
      <c r="F1271">
        <v>0.93384999999999996</v>
      </c>
      <c r="G1271" s="3">
        <f t="shared" si="114"/>
        <v>3.4633385335413474</v>
      </c>
      <c r="H1271" s="150">
        <f t="shared" si="115"/>
        <v>0.97000000000000042</v>
      </c>
      <c r="J1271" s="2">
        <f t="shared" si="117"/>
        <v>4.2934743908780507E-3</v>
      </c>
      <c r="K1271">
        <v>26454</v>
      </c>
      <c r="L1271">
        <v>25640</v>
      </c>
      <c r="N1271">
        <v>1.76</v>
      </c>
      <c r="O1271">
        <v>4.5999999999999996</v>
      </c>
      <c r="P1271">
        <v>3.81</v>
      </c>
      <c r="Q1271">
        <f t="shared" si="118"/>
        <v>0.78999999999999959</v>
      </c>
      <c r="R1271">
        <f t="shared" si="119"/>
        <v>0.97000000000000042</v>
      </c>
    </row>
    <row r="1272" spans="1:18">
      <c r="A1272" s="1">
        <v>42318</v>
      </c>
      <c r="B1272">
        <v>3.79</v>
      </c>
      <c r="C1272">
        <v>700.2</v>
      </c>
      <c r="D1272">
        <v>0.46600000000000003</v>
      </c>
      <c r="E1272" s="150">
        <f t="shared" si="116"/>
        <v>0.13447952761752938</v>
      </c>
      <c r="F1272">
        <v>0.92484999999999995</v>
      </c>
      <c r="G1272" s="3">
        <f t="shared" si="114"/>
        <v>3.2048008171603795</v>
      </c>
      <c r="H1272" s="150">
        <f t="shared" si="115"/>
        <v>0.8899999999999999</v>
      </c>
      <c r="J1272" s="2">
        <f t="shared" si="117"/>
        <v>-3.3790318513030135E-3</v>
      </c>
      <c r="K1272">
        <v>26385</v>
      </c>
      <c r="L1272">
        <v>25632</v>
      </c>
      <c r="N1272">
        <v>1.76</v>
      </c>
      <c r="O1272">
        <v>4.66</v>
      </c>
      <c r="P1272">
        <v>3.79</v>
      </c>
      <c r="Q1272">
        <f t="shared" si="118"/>
        <v>0.87000000000000011</v>
      </c>
      <c r="R1272">
        <f t="shared" si="119"/>
        <v>0.8899999999999999</v>
      </c>
    </row>
    <row r="1273" spans="1:18">
      <c r="A1273" s="1">
        <v>42319</v>
      </c>
      <c r="B1273">
        <v>3.78</v>
      </c>
      <c r="C1273">
        <v>698.4</v>
      </c>
      <c r="D1273">
        <v>0.47</v>
      </c>
      <c r="E1273" s="150">
        <f t="shared" si="116"/>
        <v>0.12423128124999988</v>
      </c>
      <c r="F1273">
        <v>0.92835000000000001</v>
      </c>
      <c r="G1273" s="3">
        <f t="shared" si="114"/>
        <v>3.5121951219512231</v>
      </c>
      <c r="H1273" s="150">
        <f t="shared" si="115"/>
        <v>0.70999999999999974</v>
      </c>
      <c r="J1273" s="2">
        <f t="shared" si="117"/>
        <v>-2.5740039951729888E-3</v>
      </c>
      <c r="K1273">
        <v>26450</v>
      </c>
      <c r="L1273">
        <v>25625</v>
      </c>
      <c r="N1273">
        <v>1.68</v>
      </c>
      <c r="O1273">
        <v>4.75</v>
      </c>
      <c r="P1273">
        <v>3.78</v>
      </c>
      <c r="Q1273">
        <f t="shared" si="118"/>
        <v>0.9700000000000002</v>
      </c>
      <c r="R1273">
        <f t="shared" si="119"/>
        <v>0.70999999999999974</v>
      </c>
    </row>
    <row r="1274" spans="1:18">
      <c r="A1274" s="1">
        <v>42320</v>
      </c>
      <c r="B1274">
        <v>3.78</v>
      </c>
      <c r="C1274">
        <v>701.81</v>
      </c>
      <c r="D1274">
        <v>0.46899999999999997</v>
      </c>
      <c r="E1274" s="150">
        <f t="shared" si="116"/>
        <v>0.13697723839800027</v>
      </c>
      <c r="F1274">
        <v>0.93259999999999998</v>
      </c>
      <c r="G1274" s="3">
        <f t="shared" si="114"/>
        <v>3.1931538780853783</v>
      </c>
      <c r="H1274" s="150">
        <f t="shared" si="115"/>
        <v>0.83999999999999986</v>
      </c>
      <c r="J1274" s="2">
        <f t="shared" si="117"/>
        <v>4.8707075960153891E-3</v>
      </c>
      <c r="K1274">
        <v>26373</v>
      </c>
      <c r="L1274">
        <v>25623</v>
      </c>
      <c r="N1274">
        <v>1.85</v>
      </c>
      <c r="O1274">
        <v>4.79</v>
      </c>
      <c r="P1274">
        <v>3.78</v>
      </c>
      <c r="Q1274">
        <f t="shared" si="118"/>
        <v>1.0100000000000002</v>
      </c>
      <c r="R1274">
        <f t="shared" si="119"/>
        <v>0.83999999999999986</v>
      </c>
    </row>
    <row r="1275" spans="1:18">
      <c r="A1275" s="1">
        <v>42321</v>
      </c>
      <c r="B1275">
        <v>3.73</v>
      </c>
      <c r="C1275">
        <v>704.24</v>
      </c>
      <c r="D1275">
        <v>0.45100000000000001</v>
      </c>
      <c r="E1275" s="150">
        <f t="shared" si="116"/>
        <v>0.12986463838219076</v>
      </c>
      <c r="F1275">
        <v>0.93610000000000004</v>
      </c>
      <c r="G1275" s="3">
        <f t="shared" si="114"/>
        <v>3.2509319338919953</v>
      </c>
      <c r="H1275" s="150">
        <f t="shared" si="115"/>
        <v>0.86999999999999988</v>
      </c>
      <c r="J1275" s="2">
        <f t="shared" si="117"/>
        <v>3.4564950312428954E-3</v>
      </c>
      <c r="K1275">
        <v>26390</v>
      </c>
      <c r="L1275">
        <v>25626.33</v>
      </c>
      <c r="N1275">
        <v>1.93</v>
      </c>
      <c r="O1275">
        <v>4.79</v>
      </c>
      <c r="P1275">
        <v>3.73</v>
      </c>
      <c r="Q1275">
        <f t="shared" si="118"/>
        <v>1.06</v>
      </c>
      <c r="R1275">
        <f t="shared" si="119"/>
        <v>0.86999999999999988</v>
      </c>
    </row>
    <row r="1276" spans="1:18">
      <c r="A1276" s="1">
        <v>42324</v>
      </c>
      <c r="B1276">
        <v>3.75</v>
      </c>
      <c r="C1276">
        <v>713.18</v>
      </c>
      <c r="D1276">
        <v>0.44950000000000001</v>
      </c>
      <c r="E1276" s="150">
        <f t="shared" si="116"/>
        <v>0.12941532773182171</v>
      </c>
      <c r="F1276">
        <v>0.93235000000000001</v>
      </c>
      <c r="G1276" s="3">
        <f t="shared" si="114"/>
        <v>3.238343806295136</v>
      </c>
      <c r="H1276" s="150">
        <f t="shared" si="115"/>
        <v>0.83000000000000029</v>
      </c>
      <c r="J1276" s="2">
        <f t="shared" si="117"/>
        <v>1.2614635818343165E-2</v>
      </c>
      <c r="K1276">
        <v>26397</v>
      </c>
      <c r="L1276">
        <v>25636</v>
      </c>
      <c r="N1276">
        <v>1.89</v>
      </c>
      <c r="O1276">
        <v>4.8099999999999996</v>
      </c>
      <c r="P1276">
        <v>3.75</v>
      </c>
      <c r="Q1276">
        <f t="shared" si="118"/>
        <v>1.0599999999999996</v>
      </c>
      <c r="R1276">
        <f t="shared" si="119"/>
        <v>0.83000000000000029</v>
      </c>
    </row>
    <row r="1277" spans="1:18">
      <c r="A1277" s="1">
        <v>42325</v>
      </c>
      <c r="B1277">
        <v>3.7450000000000001</v>
      </c>
      <c r="C1277">
        <v>711.37</v>
      </c>
      <c r="D1277">
        <v>0.45600000000000002</v>
      </c>
      <c r="E1277" s="150">
        <f t="shared" si="116"/>
        <v>0.12874409917834717</v>
      </c>
      <c r="F1277">
        <v>0.93084999999999996</v>
      </c>
      <c r="G1277" s="3">
        <f t="shared" si="114"/>
        <v>3.2969868344178765</v>
      </c>
      <c r="H1277" s="150">
        <f t="shared" si="115"/>
        <v>0.84500000000000042</v>
      </c>
      <c r="J1277" s="2">
        <f t="shared" si="117"/>
        <v>-2.5411547141218817E-3</v>
      </c>
      <c r="K1277">
        <v>26407</v>
      </c>
      <c r="L1277">
        <v>25632.33</v>
      </c>
      <c r="N1277">
        <v>1.91</v>
      </c>
      <c r="O1277">
        <v>4.8099999999999996</v>
      </c>
      <c r="P1277">
        <v>3.7450000000000001</v>
      </c>
      <c r="Q1277">
        <f t="shared" si="118"/>
        <v>1.0649999999999995</v>
      </c>
      <c r="R1277">
        <f t="shared" si="119"/>
        <v>0.84500000000000042</v>
      </c>
    </row>
    <row r="1278" spans="1:18">
      <c r="A1278" s="1">
        <v>42326</v>
      </c>
      <c r="B1278">
        <v>3.7650000000000001</v>
      </c>
      <c r="C1278">
        <v>714.86</v>
      </c>
      <c r="D1278">
        <v>0.46500000000000002</v>
      </c>
      <c r="E1278" s="150">
        <f t="shared" si="116"/>
        <v>0.11821915505419082</v>
      </c>
      <c r="F1278">
        <v>0.93584999999999996</v>
      </c>
      <c r="G1278" s="3">
        <f t="shared" si="114"/>
        <v>3.6810468641949017</v>
      </c>
      <c r="H1278" s="150">
        <f t="shared" si="115"/>
        <v>0.83499999999999974</v>
      </c>
      <c r="J1278" s="2">
        <f t="shared" si="117"/>
        <v>4.8940310691872012E-3</v>
      </c>
      <c r="K1278">
        <v>26500</v>
      </c>
      <c r="L1278">
        <v>25635</v>
      </c>
      <c r="N1278">
        <v>1.89</v>
      </c>
      <c r="O1278">
        <v>4.82</v>
      </c>
      <c r="P1278">
        <v>3.7650000000000001</v>
      </c>
      <c r="Q1278">
        <f t="shared" si="118"/>
        <v>1.0550000000000002</v>
      </c>
      <c r="R1278">
        <f t="shared" si="119"/>
        <v>0.83499999999999974</v>
      </c>
    </row>
    <row r="1279" spans="1:18">
      <c r="A1279" s="1">
        <v>42327</v>
      </c>
      <c r="B1279">
        <v>3.75</v>
      </c>
      <c r="C1279">
        <v>710.09</v>
      </c>
      <c r="D1279">
        <v>0.47</v>
      </c>
      <c r="E1279" s="150">
        <f t="shared" si="116"/>
        <v>0.12860226857302964</v>
      </c>
      <c r="F1279">
        <v>0.94135000000000002</v>
      </c>
      <c r="G1279" s="3">
        <f t="shared" si="114"/>
        <v>3.4403320012100234</v>
      </c>
      <c r="H1279" s="150">
        <f t="shared" si="115"/>
        <v>0.8100000000000005</v>
      </c>
      <c r="J1279" s="2">
        <f t="shared" si="117"/>
        <v>-6.6949967607591362E-3</v>
      </c>
      <c r="K1279">
        <v>26440</v>
      </c>
      <c r="L1279">
        <v>25631.67</v>
      </c>
      <c r="N1279">
        <v>1.87</v>
      </c>
      <c r="O1279">
        <v>4.8099999999999996</v>
      </c>
      <c r="P1279">
        <v>3.75</v>
      </c>
      <c r="Q1279">
        <f t="shared" si="118"/>
        <v>1.0599999999999996</v>
      </c>
      <c r="R1279">
        <f t="shared" si="119"/>
        <v>0.8100000000000005</v>
      </c>
    </row>
    <row r="1280" spans="1:18">
      <c r="A1280" s="1">
        <v>42328</v>
      </c>
      <c r="B1280">
        <v>3.74</v>
      </c>
      <c r="C1280">
        <v>710.5</v>
      </c>
      <c r="D1280">
        <v>0.48199999999999998</v>
      </c>
      <c r="E1280" s="150">
        <f t="shared" si="116"/>
        <v>0.1238892258568132</v>
      </c>
      <c r="F1280">
        <v>0.94735000000000003</v>
      </c>
      <c r="G1280" s="3">
        <f t="shared" si="114"/>
        <v>3.6857337419135092</v>
      </c>
      <c r="H1280" s="150">
        <f t="shared" si="115"/>
        <v>0.67000000000000037</v>
      </c>
      <c r="J1280" s="2">
        <f t="shared" si="117"/>
        <v>5.7722497185527094E-4</v>
      </c>
      <c r="K1280">
        <v>26498</v>
      </c>
      <c r="L1280">
        <v>25632</v>
      </c>
      <c r="N1280">
        <v>1.81</v>
      </c>
      <c r="O1280">
        <v>4.88</v>
      </c>
      <c r="P1280">
        <v>3.74</v>
      </c>
      <c r="Q1280">
        <f t="shared" si="118"/>
        <v>1.1399999999999997</v>
      </c>
      <c r="R1280">
        <f t="shared" si="119"/>
        <v>0.67000000000000037</v>
      </c>
    </row>
    <row r="1281" spans="1:18">
      <c r="A1281" s="1">
        <v>42331</v>
      </c>
      <c r="B1281">
        <v>3.7549999999999999</v>
      </c>
      <c r="C1281">
        <v>715.11</v>
      </c>
      <c r="D1281">
        <v>0.502</v>
      </c>
      <c r="E1281" s="150">
        <f t="shared" si="116"/>
        <v>0.12583560949528305</v>
      </c>
      <c r="F1281">
        <v>0.96135000000000004</v>
      </c>
      <c r="G1281" s="3">
        <f t="shared" si="114"/>
        <v>3.8351441371457748</v>
      </c>
      <c r="H1281" s="150">
        <f t="shared" si="115"/>
        <v>0.71500000000000008</v>
      </c>
      <c r="J1281" s="2">
        <f t="shared" si="117"/>
        <v>6.4674294775925994E-3</v>
      </c>
      <c r="K1281">
        <v>26530</v>
      </c>
      <c r="L1281">
        <v>25629</v>
      </c>
      <c r="N1281">
        <v>1.84</v>
      </c>
      <c r="O1281">
        <v>4.88</v>
      </c>
      <c r="P1281">
        <v>3.7549999999999999</v>
      </c>
      <c r="Q1281">
        <f t="shared" si="118"/>
        <v>1.125</v>
      </c>
      <c r="R1281">
        <f t="shared" si="119"/>
        <v>0.71500000000000008</v>
      </c>
    </row>
    <row r="1282" spans="1:18">
      <c r="A1282" s="1">
        <v>42332</v>
      </c>
      <c r="B1282">
        <v>3.7349999999999999</v>
      </c>
      <c r="C1282">
        <v>710.72</v>
      </c>
      <c r="D1282">
        <v>0.501</v>
      </c>
      <c r="E1282" s="150">
        <f t="shared" si="116"/>
        <v>0.12825876425479174</v>
      </c>
      <c r="F1282">
        <v>0.96660000000000001</v>
      </c>
      <c r="G1282" s="3">
        <f t="shared" si="114"/>
        <v>3.7756998737176577</v>
      </c>
      <c r="H1282" s="150">
        <f t="shared" si="115"/>
        <v>0.65500000000000003</v>
      </c>
      <c r="J1282" s="2">
        <f t="shared" si="117"/>
        <v>-6.1578363086852604E-3</v>
      </c>
      <c r="K1282">
        <v>26515</v>
      </c>
      <c r="L1282">
        <v>25628</v>
      </c>
      <c r="N1282">
        <v>1.8</v>
      </c>
      <c r="O1282">
        <v>4.88</v>
      </c>
      <c r="P1282">
        <v>3.7349999999999999</v>
      </c>
      <c r="Q1282">
        <f t="shared" si="118"/>
        <v>1.145</v>
      </c>
      <c r="R1282">
        <f t="shared" si="119"/>
        <v>0.65500000000000003</v>
      </c>
    </row>
    <row r="1283" spans="1:18">
      <c r="A1283" s="1">
        <v>42333</v>
      </c>
      <c r="B1283">
        <v>3.7349999999999999</v>
      </c>
      <c r="C1283">
        <v>714.47</v>
      </c>
      <c r="D1283">
        <v>0.50600000000000001</v>
      </c>
      <c r="E1283" s="150">
        <f t="shared" si="116"/>
        <v>0.12847024280694094</v>
      </c>
      <c r="F1283">
        <v>0.97335000000000005</v>
      </c>
      <c r="G1283" s="3">
        <f t="shared" si="114"/>
        <v>3.8336901156178915</v>
      </c>
      <c r="H1283" s="150">
        <f t="shared" si="115"/>
        <v>0.57499999999999996</v>
      </c>
      <c r="J1283" s="2">
        <f t="shared" si="117"/>
        <v>5.2624683785848867E-3</v>
      </c>
      <c r="K1283">
        <v>26530</v>
      </c>
      <c r="L1283">
        <v>25629.33</v>
      </c>
      <c r="N1283">
        <v>1.72</v>
      </c>
      <c r="O1283">
        <v>4.88</v>
      </c>
      <c r="P1283">
        <v>3.7349999999999999</v>
      </c>
      <c r="Q1283">
        <f t="shared" si="118"/>
        <v>1.145</v>
      </c>
      <c r="R1283">
        <f t="shared" si="119"/>
        <v>0.57499999999999996</v>
      </c>
    </row>
    <row r="1284" spans="1:18">
      <c r="A1284" s="1">
        <v>42334</v>
      </c>
      <c r="B1284">
        <v>3.74</v>
      </c>
      <c r="C1284">
        <v>712.66</v>
      </c>
      <c r="D1284">
        <v>0.505</v>
      </c>
      <c r="E1284" s="150">
        <f t="shared" si="116"/>
        <v>0.12961957769106677</v>
      </c>
      <c r="F1284">
        <v>0.97760000000000002</v>
      </c>
      <c r="G1284" s="3">
        <f t="shared" si="114"/>
        <v>3.8087456292802315</v>
      </c>
      <c r="H1284" s="150">
        <f t="shared" si="115"/>
        <v>0.5900000000000003</v>
      </c>
      <c r="J1284" s="2">
        <f t="shared" si="117"/>
        <v>-2.5365607484711008E-3</v>
      </c>
      <c r="K1284">
        <v>26520</v>
      </c>
      <c r="L1284">
        <v>25625.33</v>
      </c>
      <c r="N1284">
        <v>1.73</v>
      </c>
      <c r="O1284">
        <v>4.88</v>
      </c>
      <c r="P1284">
        <v>3.74</v>
      </c>
      <c r="Q1284">
        <f t="shared" si="118"/>
        <v>1.1399999999999997</v>
      </c>
      <c r="R1284">
        <f t="shared" si="119"/>
        <v>0.5900000000000003</v>
      </c>
    </row>
    <row r="1285" spans="1:18">
      <c r="A1285" s="1">
        <v>42335</v>
      </c>
      <c r="B1285">
        <v>3.75</v>
      </c>
      <c r="C1285">
        <v>711.49</v>
      </c>
      <c r="D1285">
        <v>0.504</v>
      </c>
      <c r="E1285" s="150">
        <f t="shared" si="116"/>
        <v>0.13073147895238058</v>
      </c>
      <c r="F1285">
        <v>0.97384999999999999</v>
      </c>
      <c r="G1285" s="3">
        <f t="shared" si="114"/>
        <v>3.7544163344069807</v>
      </c>
      <c r="H1285" s="150">
        <f t="shared" si="115"/>
        <v>0.57000000000000006</v>
      </c>
      <c r="J1285" s="2">
        <f t="shared" si="117"/>
        <v>-1.6430857188129075E-3</v>
      </c>
      <c r="K1285">
        <v>26510</v>
      </c>
      <c r="L1285">
        <v>25628</v>
      </c>
      <c r="N1285">
        <v>1.7</v>
      </c>
      <c r="O1285">
        <v>4.88</v>
      </c>
      <c r="P1285">
        <v>3.75</v>
      </c>
      <c r="Q1285">
        <f t="shared" si="118"/>
        <v>1.1299999999999999</v>
      </c>
      <c r="R1285">
        <f t="shared" si="119"/>
        <v>0.57000000000000006</v>
      </c>
    </row>
    <row r="1286" spans="1:18">
      <c r="A1286" s="1">
        <v>42338</v>
      </c>
      <c r="B1286">
        <v>3.8149999999999999</v>
      </c>
      <c r="C1286">
        <v>711.12</v>
      </c>
      <c r="D1286">
        <v>0.51200000000000001</v>
      </c>
      <c r="E1286" s="150">
        <f t="shared" si="116"/>
        <v>0.1438979332348552</v>
      </c>
      <c r="F1286">
        <v>0.98060000000000003</v>
      </c>
      <c r="G1286" s="3">
        <f t="shared" ref="G1286:G1349" si="120">+(K1286/L1286-1)*36000/330</f>
        <v>3.4890508064530596</v>
      </c>
      <c r="H1286" s="150">
        <f t="shared" ref="H1286:H1349" si="121">+R1286</f>
        <v>0.68499999999999983</v>
      </c>
      <c r="J1286" s="2">
        <f t="shared" si="117"/>
        <v>-5.2017068394406743E-4</v>
      </c>
      <c r="K1286">
        <v>26448</v>
      </c>
      <c r="L1286">
        <v>25628.33</v>
      </c>
      <c r="N1286">
        <v>1.74</v>
      </c>
      <c r="O1286">
        <v>4.87</v>
      </c>
      <c r="P1286">
        <v>3.8149999999999999</v>
      </c>
      <c r="Q1286">
        <f t="shared" si="118"/>
        <v>1.0550000000000002</v>
      </c>
      <c r="R1286">
        <f t="shared" si="119"/>
        <v>0.68499999999999983</v>
      </c>
    </row>
    <row r="1287" spans="1:18">
      <c r="A1287" s="1">
        <v>42339</v>
      </c>
      <c r="B1287">
        <v>3.79</v>
      </c>
      <c r="C1287">
        <v>703.02</v>
      </c>
      <c r="D1287">
        <v>0.4995</v>
      </c>
      <c r="E1287" s="150">
        <f t="shared" ref="E1287:E1350" si="122">+D1287*F1287/G1287</f>
        <v>0.13529846585585883</v>
      </c>
      <c r="F1287">
        <v>0.98434999999999995</v>
      </c>
      <c r="G1287" s="3">
        <f t="shared" si="120"/>
        <v>3.6340606073376898</v>
      </c>
      <c r="H1287" s="150">
        <f t="shared" si="121"/>
        <v>0.70000000000000018</v>
      </c>
      <c r="J1287" s="2">
        <f t="shared" ref="J1287:J1350" si="123">+LN(C1287/C1286)</f>
        <v>-1.1455851025300268E-2</v>
      </c>
      <c r="K1287">
        <v>26480</v>
      </c>
      <c r="L1287">
        <v>25626.33</v>
      </c>
      <c r="N1287">
        <v>1.79</v>
      </c>
      <c r="O1287">
        <v>4.88</v>
      </c>
      <c r="P1287">
        <v>3.79</v>
      </c>
      <c r="Q1287">
        <f t="shared" ref="Q1287:Q1350" si="124">+O1287-P1287</f>
        <v>1.0899999999999999</v>
      </c>
      <c r="R1287">
        <f t="shared" ref="R1287:R1350" si="125">+N1287-Q1287</f>
        <v>0.70000000000000018</v>
      </c>
    </row>
    <row r="1288" spans="1:18">
      <c r="A1288" s="1">
        <v>42340</v>
      </c>
      <c r="B1288">
        <v>3.8149999999999999</v>
      </c>
      <c r="C1288">
        <v>703.49</v>
      </c>
      <c r="D1288">
        <v>0.51700000000000002</v>
      </c>
      <c r="E1288" s="150">
        <f t="shared" si="122"/>
        <v>0.1409561557642624</v>
      </c>
      <c r="F1288">
        <v>0.98960000000000004</v>
      </c>
      <c r="G1288" s="3">
        <f t="shared" si="120"/>
        <v>3.6296619840828224</v>
      </c>
      <c r="H1288" s="150">
        <f t="shared" si="121"/>
        <v>0.63500000000000001</v>
      </c>
      <c r="J1288" s="2">
        <f t="shared" si="123"/>
        <v>6.6832090421536971E-4</v>
      </c>
      <c r="K1288">
        <v>26480</v>
      </c>
      <c r="L1288">
        <v>25627.33</v>
      </c>
      <c r="N1288">
        <v>1.7</v>
      </c>
      <c r="O1288">
        <v>4.88</v>
      </c>
      <c r="P1288">
        <v>3.8149999999999999</v>
      </c>
      <c r="Q1288">
        <f t="shared" si="124"/>
        <v>1.0649999999999999</v>
      </c>
      <c r="R1288">
        <f t="shared" si="125"/>
        <v>0.63500000000000001</v>
      </c>
    </row>
    <row r="1289" spans="1:18">
      <c r="A1289" s="1">
        <v>42341</v>
      </c>
      <c r="B1289">
        <v>3.82</v>
      </c>
      <c r="C1289">
        <v>701.38</v>
      </c>
      <c r="D1289">
        <v>0.53300000000000003</v>
      </c>
      <c r="E1289" s="150">
        <f t="shared" si="122"/>
        <v>0.14900295846196043</v>
      </c>
      <c r="F1289">
        <v>1.0112000000000001</v>
      </c>
      <c r="G1289" s="3">
        <f t="shared" si="120"/>
        <v>3.617173816972203</v>
      </c>
      <c r="H1289" s="150">
        <f t="shared" si="121"/>
        <v>0.71</v>
      </c>
      <c r="J1289" s="2">
        <f t="shared" si="123"/>
        <v>-3.0038389125718384E-3</v>
      </c>
      <c r="K1289">
        <v>26475</v>
      </c>
      <c r="L1289">
        <v>25625.33</v>
      </c>
      <c r="N1289">
        <v>1.73</v>
      </c>
      <c r="O1289">
        <v>4.84</v>
      </c>
      <c r="P1289">
        <v>3.82</v>
      </c>
      <c r="Q1289">
        <f t="shared" si="124"/>
        <v>1.02</v>
      </c>
      <c r="R1289">
        <f t="shared" si="125"/>
        <v>0.71</v>
      </c>
    </row>
    <row r="1290" spans="1:18">
      <c r="A1290" s="1">
        <v>42342</v>
      </c>
      <c r="B1290">
        <v>3.83</v>
      </c>
      <c r="C1290">
        <v>702.67</v>
      </c>
      <c r="D1290">
        <v>0.54</v>
      </c>
      <c r="E1290" s="150">
        <f t="shared" si="122"/>
        <v>0.15317217992882606</v>
      </c>
      <c r="F1290">
        <v>1.0177</v>
      </c>
      <c r="G1290" s="3">
        <f t="shared" si="120"/>
        <v>3.587844739530123</v>
      </c>
      <c r="H1290" s="150">
        <f t="shared" si="121"/>
        <v>0.7300000000000002</v>
      </c>
      <c r="J1290" s="2">
        <f t="shared" si="123"/>
        <v>1.8375419151458235E-3</v>
      </c>
      <c r="K1290">
        <v>26475</v>
      </c>
      <c r="L1290">
        <v>25632</v>
      </c>
      <c r="N1290">
        <v>1.74</v>
      </c>
      <c r="O1290">
        <v>4.84</v>
      </c>
      <c r="P1290">
        <v>3.83</v>
      </c>
      <c r="Q1290">
        <f t="shared" si="124"/>
        <v>1.0099999999999998</v>
      </c>
      <c r="R1290">
        <f t="shared" si="125"/>
        <v>0.7300000000000002</v>
      </c>
    </row>
    <row r="1291" spans="1:18">
      <c r="A1291" s="1">
        <v>42345</v>
      </c>
      <c r="B1291">
        <v>3.8149999999999999</v>
      </c>
      <c r="C1291">
        <v>706.49</v>
      </c>
      <c r="D1291">
        <v>0.54400000000000004</v>
      </c>
      <c r="E1291" s="150">
        <f t="shared" si="122"/>
        <v>0.16235503191095682</v>
      </c>
      <c r="F1291">
        <v>1.0402</v>
      </c>
      <c r="G1291" s="3">
        <f t="shared" si="120"/>
        <v>3.4853788844090112</v>
      </c>
      <c r="H1291" s="150">
        <f t="shared" si="121"/>
        <v>0.69500000000000006</v>
      </c>
      <c r="J1291" s="2">
        <f t="shared" si="123"/>
        <v>5.4216829278308188E-3</v>
      </c>
      <c r="K1291">
        <v>26475</v>
      </c>
      <c r="L1291">
        <v>25655.33</v>
      </c>
      <c r="N1291">
        <v>1.72</v>
      </c>
      <c r="O1291">
        <v>4.84</v>
      </c>
      <c r="P1291">
        <v>3.8149999999999999</v>
      </c>
      <c r="Q1291">
        <f t="shared" si="124"/>
        <v>1.0249999999999999</v>
      </c>
      <c r="R1291">
        <f t="shared" si="125"/>
        <v>0.69500000000000006</v>
      </c>
    </row>
    <row r="1292" spans="1:18">
      <c r="A1292" s="1">
        <v>42346</v>
      </c>
      <c r="B1292">
        <v>3.8149999999999999</v>
      </c>
      <c r="C1292">
        <v>707.63</v>
      </c>
      <c r="D1292">
        <v>0.55500000000000005</v>
      </c>
      <c r="E1292" s="150">
        <f t="shared" si="122"/>
        <v>0.16639432016824685</v>
      </c>
      <c r="F1292">
        <v>1.04495</v>
      </c>
      <c r="G1292" s="3">
        <f t="shared" si="120"/>
        <v>3.4853788844090112</v>
      </c>
      <c r="H1292" s="150">
        <f t="shared" si="121"/>
        <v>0.69500000000000006</v>
      </c>
      <c r="J1292" s="2">
        <f t="shared" si="123"/>
        <v>1.6123104785403031E-3</v>
      </c>
      <c r="K1292">
        <v>26475</v>
      </c>
      <c r="L1292">
        <v>25655.33</v>
      </c>
      <c r="N1292">
        <v>1.72</v>
      </c>
      <c r="O1292">
        <v>4.84</v>
      </c>
      <c r="P1292">
        <v>3.8149999999999999</v>
      </c>
      <c r="Q1292">
        <f t="shared" si="124"/>
        <v>1.0249999999999999</v>
      </c>
      <c r="R1292">
        <f t="shared" si="125"/>
        <v>0.69500000000000006</v>
      </c>
    </row>
    <row r="1293" spans="1:18">
      <c r="A1293" s="1">
        <v>42347</v>
      </c>
      <c r="B1293">
        <v>3.835</v>
      </c>
      <c r="C1293">
        <v>703.7</v>
      </c>
      <c r="D1293">
        <v>0.53600000000000003</v>
      </c>
      <c r="E1293" s="150">
        <f t="shared" si="122"/>
        <v>0.15315405105048807</v>
      </c>
      <c r="F1293">
        <v>1.0524500000000001</v>
      </c>
      <c r="G1293" s="3">
        <f t="shared" si="120"/>
        <v>3.6833057704365721</v>
      </c>
      <c r="H1293" s="150">
        <f t="shared" si="121"/>
        <v>0.72500000000000009</v>
      </c>
      <c r="J1293" s="2">
        <f t="shared" si="123"/>
        <v>-5.5692292487762116E-3</v>
      </c>
      <c r="K1293">
        <v>26525</v>
      </c>
      <c r="L1293">
        <v>25658.67</v>
      </c>
      <c r="N1293">
        <v>1.73</v>
      </c>
      <c r="O1293">
        <v>4.84</v>
      </c>
      <c r="P1293">
        <v>3.835</v>
      </c>
      <c r="Q1293">
        <f t="shared" si="124"/>
        <v>1.0049999999999999</v>
      </c>
      <c r="R1293">
        <f t="shared" si="125"/>
        <v>0.72500000000000009</v>
      </c>
    </row>
    <row r="1294" spans="1:18">
      <c r="A1294" s="1">
        <v>42348</v>
      </c>
      <c r="B1294">
        <v>3.86</v>
      </c>
      <c r="C1294">
        <v>703.83</v>
      </c>
      <c r="D1294">
        <v>0.55500000000000005</v>
      </c>
      <c r="E1294" s="150">
        <f t="shared" si="122"/>
        <v>0.15636879765344927</v>
      </c>
      <c r="F1294">
        <v>1.0547</v>
      </c>
      <c r="G1294" s="3">
        <f t="shared" si="120"/>
        <v>3.74344823765477</v>
      </c>
      <c r="H1294" s="150">
        <f t="shared" si="121"/>
        <v>0.76000000000000023</v>
      </c>
      <c r="J1294" s="2">
        <f t="shared" si="123"/>
        <v>1.8472075248078372E-4</v>
      </c>
      <c r="K1294">
        <v>26545</v>
      </c>
      <c r="L1294">
        <v>25664.33</v>
      </c>
      <c r="N1294">
        <v>1.71</v>
      </c>
      <c r="O1294">
        <v>4.8099999999999996</v>
      </c>
      <c r="P1294">
        <v>3.86</v>
      </c>
      <c r="Q1294">
        <f t="shared" si="124"/>
        <v>0.94999999999999973</v>
      </c>
      <c r="R1294">
        <f t="shared" si="125"/>
        <v>0.76000000000000023</v>
      </c>
    </row>
    <row r="1295" spans="1:18">
      <c r="A1295" s="1">
        <v>42349</v>
      </c>
      <c r="B1295">
        <v>3.86</v>
      </c>
      <c r="C1295">
        <v>708.9</v>
      </c>
      <c r="D1295">
        <v>0.503</v>
      </c>
      <c r="E1295" s="150">
        <f t="shared" si="122"/>
        <v>0.14096458130600095</v>
      </c>
      <c r="F1295">
        <v>1.0667500000000001</v>
      </c>
      <c r="G1295" s="3">
        <f t="shared" si="120"/>
        <v>3.8064543946342191</v>
      </c>
      <c r="H1295" s="150">
        <f t="shared" si="121"/>
        <v>0.74000000000000021</v>
      </c>
      <c r="J1295" s="2">
        <f t="shared" si="123"/>
        <v>7.1776231359878167E-3</v>
      </c>
      <c r="K1295">
        <v>26555</v>
      </c>
      <c r="L1295">
        <v>25659.67</v>
      </c>
      <c r="N1295">
        <v>1.69</v>
      </c>
      <c r="O1295">
        <v>4.8099999999999996</v>
      </c>
      <c r="P1295">
        <v>3.86</v>
      </c>
      <c r="Q1295">
        <f t="shared" si="124"/>
        <v>0.94999999999999973</v>
      </c>
      <c r="R1295">
        <f t="shared" si="125"/>
        <v>0.74000000000000021</v>
      </c>
    </row>
    <row r="1296" spans="1:18">
      <c r="A1296" s="1">
        <v>42352</v>
      </c>
      <c r="B1296">
        <v>3.8650000000000002</v>
      </c>
      <c r="C1296">
        <v>712.04</v>
      </c>
      <c r="D1296">
        <v>0.51600000000000001</v>
      </c>
      <c r="E1296" s="150">
        <f t="shared" si="122"/>
        <v>0.1472173630870646</v>
      </c>
      <c r="F1296">
        <v>1.0642499999999999</v>
      </c>
      <c r="G1296" s="3">
        <f t="shared" si="120"/>
        <v>3.7302189665985934</v>
      </c>
      <c r="H1296" s="150">
        <f t="shared" si="121"/>
        <v>0.70500000000000007</v>
      </c>
      <c r="J1296" s="2">
        <f t="shared" si="123"/>
        <v>4.4196167482602597E-3</v>
      </c>
      <c r="K1296">
        <v>26535</v>
      </c>
      <c r="L1296">
        <v>25657.67</v>
      </c>
      <c r="N1296">
        <v>1.67</v>
      </c>
      <c r="O1296">
        <v>4.83</v>
      </c>
      <c r="P1296">
        <v>3.8650000000000002</v>
      </c>
      <c r="Q1296">
        <f t="shared" si="124"/>
        <v>0.96499999999999986</v>
      </c>
      <c r="R1296">
        <f t="shared" si="125"/>
        <v>0.70500000000000007</v>
      </c>
    </row>
    <row r="1297" spans="1:18">
      <c r="A1297" s="1">
        <v>42353</v>
      </c>
      <c r="B1297">
        <v>3.8450000000000002</v>
      </c>
      <c r="C1297">
        <v>711</v>
      </c>
      <c r="D1297">
        <v>0.51800000000000002</v>
      </c>
      <c r="E1297" s="150">
        <f t="shared" si="122"/>
        <v>0.15007559862223052</v>
      </c>
      <c r="F1297">
        <v>1.0734999999999999</v>
      </c>
      <c r="G1297" s="3">
        <f t="shared" si="120"/>
        <v>3.7052859032716161</v>
      </c>
      <c r="H1297" s="150">
        <f t="shared" si="121"/>
        <v>0.69500000000000006</v>
      </c>
      <c r="J1297" s="2">
        <f t="shared" si="123"/>
        <v>-1.4616598059912246E-3</v>
      </c>
      <c r="K1297">
        <v>26525</v>
      </c>
      <c r="L1297">
        <v>25653.67</v>
      </c>
      <c r="N1297">
        <v>1.68</v>
      </c>
      <c r="O1297">
        <v>4.83</v>
      </c>
      <c r="P1297">
        <v>3.8450000000000002</v>
      </c>
      <c r="Q1297">
        <f t="shared" si="124"/>
        <v>0.98499999999999988</v>
      </c>
      <c r="R1297">
        <f t="shared" si="125"/>
        <v>0.69500000000000006</v>
      </c>
    </row>
    <row r="1298" spans="1:18">
      <c r="A1298" s="1">
        <v>42354</v>
      </c>
      <c r="B1298">
        <v>3.8250000000000002</v>
      </c>
      <c r="C1298">
        <v>708.2</v>
      </c>
      <c r="D1298">
        <v>0.55300000000000005</v>
      </c>
      <c r="E1298" s="150">
        <f t="shared" si="122"/>
        <v>0.1653066350566825</v>
      </c>
      <c r="F1298">
        <v>1.0834999999999999</v>
      </c>
      <c r="G1298" s="3">
        <f t="shared" si="120"/>
        <v>3.6246306737448672</v>
      </c>
      <c r="H1298" s="150">
        <f t="shared" si="121"/>
        <v>0.7350000000000001</v>
      </c>
      <c r="J1298" s="2">
        <f t="shared" si="123"/>
        <v>-3.9458901254374778E-3</v>
      </c>
      <c r="K1298">
        <v>26505</v>
      </c>
      <c r="L1298">
        <v>25652.67</v>
      </c>
      <c r="N1298">
        <v>1.74</v>
      </c>
      <c r="O1298">
        <v>4.83</v>
      </c>
      <c r="P1298">
        <v>3.8250000000000002</v>
      </c>
      <c r="Q1298">
        <f t="shared" si="124"/>
        <v>1.0049999999999999</v>
      </c>
      <c r="R1298">
        <f t="shared" si="125"/>
        <v>0.7350000000000001</v>
      </c>
    </row>
    <row r="1299" spans="1:18">
      <c r="A1299" s="1">
        <v>42355</v>
      </c>
      <c r="B1299">
        <v>3.78</v>
      </c>
      <c r="C1299">
        <v>708.3</v>
      </c>
      <c r="D1299">
        <v>0.55600000000000005</v>
      </c>
      <c r="E1299" s="150">
        <f t="shared" si="122"/>
        <v>0.17227397594912497</v>
      </c>
      <c r="F1299">
        <v>1.109</v>
      </c>
      <c r="G1299" s="3">
        <f t="shared" si="120"/>
        <v>3.5792057192787623</v>
      </c>
      <c r="H1299" s="150">
        <f t="shared" si="121"/>
        <v>0.67999999999999972</v>
      </c>
      <c r="J1299" s="2">
        <f t="shared" si="123"/>
        <v>1.4119308177334855E-4</v>
      </c>
      <c r="K1299">
        <v>26495</v>
      </c>
      <c r="L1299">
        <v>25653.33</v>
      </c>
      <c r="N1299">
        <v>1.73</v>
      </c>
      <c r="O1299">
        <v>4.83</v>
      </c>
      <c r="P1299">
        <v>3.78</v>
      </c>
      <c r="Q1299">
        <f t="shared" si="124"/>
        <v>1.0500000000000003</v>
      </c>
      <c r="R1299">
        <f t="shared" si="125"/>
        <v>0.67999999999999972</v>
      </c>
    </row>
    <row r="1300" spans="1:18">
      <c r="A1300" s="1">
        <v>42356</v>
      </c>
      <c r="B1300">
        <v>3.83</v>
      </c>
      <c r="C1300">
        <v>698.75</v>
      </c>
      <c r="D1300">
        <v>0.56399999999999995</v>
      </c>
      <c r="E1300" s="150">
        <f t="shared" si="122"/>
        <v>0.17482905251094438</v>
      </c>
      <c r="F1300">
        <v>1.11425</v>
      </c>
      <c r="G1300" s="3">
        <f t="shared" si="120"/>
        <v>3.5945799109141743</v>
      </c>
      <c r="H1300" s="150">
        <f t="shared" si="121"/>
        <v>0.72999999999999976</v>
      </c>
      <c r="J1300" s="2">
        <f t="shared" si="123"/>
        <v>-1.3574708290267976E-2</v>
      </c>
      <c r="K1300">
        <v>26495</v>
      </c>
      <c r="L1300">
        <v>25649.83</v>
      </c>
      <c r="N1300">
        <v>1.76</v>
      </c>
      <c r="O1300">
        <v>4.8600000000000003</v>
      </c>
      <c r="P1300">
        <v>3.83</v>
      </c>
      <c r="Q1300">
        <f t="shared" si="124"/>
        <v>1.0300000000000002</v>
      </c>
      <c r="R1300">
        <f t="shared" si="125"/>
        <v>0.72999999999999976</v>
      </c>
    </row>
    <row r="1301" spans="1:18">
      <c r="A1301" s="1">
        <v>42359</v>
      </c>
      <c r="B1301">
        <v>3.85</v>
      </c>
      <c r="C1301">
        <v>692.2</v>
      </c>
      <c r="D1301">
        <v>0.56899999999999995</v>
      </c>
      <c r="E1301" s="150">
        <f t="shared" si="122"/>
        <v>0.17830829541453383</v>
      </c>
      <c r="F1301">
        <v>1.12575</v>
      </c>
      <c r="G1301" s="3">
        <f t="shared" si="120"/>
        <v>3.5923833409479662</v>
      </c>
      <c r="H1301" s="150">
        <f t="shared" si="121"/>
        <v>0.77000000000000024</v>
      </c>
      <c r="J1301" s="2">
        <f t="shared" si="123"/>
        <v>-9.4180932680649476E-3</v>
      </c>
      <c r="K1301">
        <v>26495</v>
      </c>
      <c r="L1301">
        <v>25650.33</v>
      </c>
      <c r="N1301">
        <v>1.8</v>
      </c>
      <c r="O1301">
        <v>4.88</v>
      </c>
      <c r="P1301">
        <v>3.85</v>
      </c>
      <c r="Q1301">
        <f t="shared" si="124"/>
        <v>1.0299999999999998</v>
      </c>
      <c r="R1301">
        <f t="shared" si="125"/>
        <v>0.77000000000000024</v>
      </c>
    </row>
    <row r="1302" spans="1:18">
      <c r="A1302" s="1">
        <v>42360</v>
      </c>
      <c r="B1302">
        <v>3.8250000000000002</v>
      </c>
      <c r="C1302">
        <v>697.18</v>
      </c>
      <c r="D1302">
        <v>0.57999999999999996</v>
      </c>
      <c r="E1302" s="150">
        <f t="shared" si="122"/>
        <v>0.17841710985445325</v>
      </c>
      <c r="F1302">
        <v>1.131</v>
      </c>
      <c r="G1302" s="3">
        <f t="shared" si="120"/>
        <v>3.6766653183381721</v>
      </c>
      <c r="H1302" s="150">
        <f t="shared" si="121"/>
        <v>0.73500000000000032</v>
      </c>
      <c r="J1302" s="2">
        <f t="shared" si="123"/>
        <v>7.1686958599012657E-3</v>
      </c>
      <c r="K1302">
        <v>26510</v>
      </c>
      <c r="L1302">
        <v>25645.67</v>
      </c>
      <c r="N1302">
        <v>1.79</v>
      </c>
      <c r="O1302">
        <v>4.88</v>
      </c>
      <c r="P1302">
        <v>3.8250000000000002</v>
      </c>
      <c r="Q1302">
        <f t="shared" si="124"/>
        <v>1.0549999999999997</v>
      </c>
      <c r="R1302">
        <f t="shared" si="125"/>
        <v>0.73500000000000032</v>
      </c>
    </row>
    <row r="1303" spans="1:18">
      <c r="A1303" s="1">
        <v>42361</v>
      </c>
      <c r="B1303">
        <v>3.82</v>
      </c>
      <c r="C1303">
        <v>699.65</v>
      </c>
      <c r="D1303">
        <v>0.58399999999999996</v>
      </c>
      <c r="E1303" s="150">
        <f t="shared" si="122"/>
        <v>0.18185602850286256</v>
      </c>
      <c r="F1303">
        <v>1.1439999999999999</v>
      </c>
      <c r="G1303" s="3">
        <f t="shared" si="120"/>
        <v>3.6737632813172509</v>
      </c>
      <c r="H1303" s="150">
        <f t="shared" si="121"/>
        <v>0.7200000000000002</v>
      </c>
      <c r="J1303" s="2">
        <f t="shared" si="123"/>
        <v>3.5365829405770727E-3</v>
      </c>
      <c r="K1303">
        <v>26510</v>
      </c>
      <c r="L1303">
        <v>25646.33</v>
      </c>
      <c r="N1303">
        <v>1.75</v>
      </c>
      <c r="O1303">
        <v>4.8499999999999996</v>
      </c>
      <c r="P1303">
        <v>3.82</v>
      </c>
      <c r="Q1303">
        <f t="shared" si="124"/>
        <v>1.0299999999999998</v>
      </c>
      <c r="R1303">
        <f t="shared" si="125"/>
        <v>0.7200000000000002</v>
      </c>
    </row>
    <row r="1304" spans="1:18">
      <c r="A1304" s="1">
        <v>42362</v>
      </c>
      <c r="B1304">
        <v>3.8250000000000002</v>
      </c>
      <c r="C1304">
        <v>700.69</v>
      </c>
      <c r="D1304">
        <v>0.59299999999999997</v>
      </c>
      <c r="E1304" s="150">
        <f t="shared" si="122"/>
        <v>0.18408512136075925</v>
      </c>
      <c r="F1304">
        <v>1.1475</v>
      </c>
      <c r="G1304" s="3">
        <f t="shared" si="120"/>
        <v>3.6964828823208342</v>
      </c>
      <c r="H1304" s="150">
        <f t="shared" si="121"/>
        <v>0.71499999999999986</v>
      </c>
      <c r="J1304" s="2">
        <f t="shared" si="123"/>
        <v>1.4853538300851682E-3</v>
      </c>
      <c r="K1304">
        <v>26515</v>
      </c>
      <c r="L1304">
        <v>25646</v>
      </c>
      <c r="N1304">
        <v>1.75</v>
      </c>
      <c r="O1304">
        <v>4.8600000000000003</v>
      </c>
      <c r="P1304">
        <v>3.8250000000000002</v>
      </c>
      <c r="Q1304">
        <f t="shared" si="124"/>
        <v>1.0350000000000001</v>
      </c>
      <c r="R1304">
        <f t="shared" si="125"/>
        <v>0.71499999999999986</v>
      </c>
    </row>
    <row r="1305" spans="1:18">
      <c r="A1305" s="1">
        <v>42363</v>
      </c>
      <c r="B1305">
        <v>3.8250000000000002</v>
      </c>
      <c r="C1305">
        <v>700.03</v>
      </c>
      <c r="D1305">
        <v>0.59299999999999997</v>
      </c>
      <c r="E1305" s="150">
        <f t="shared" si="122"/>
        <v>0.18408512136075925</v>
      </c>
      <c r="F1305">
        <v>1.1475</v>
      </c>
      <c r="G1305" s="3">
        <f t="shared" si="120"/>
        <v>3.6964828823208342</v>
      </c>
      <c r="H1305" s="150">
        <f t="shared" si="121"/>
        <v>0.71499999999999986</v>
      </c>
      <c r="J1305" s="2">
        <f t="shared" si="123"/>
        <v>-9.4237256388676781E-4</v>
      </c>
      <c r="K1305">
        <v>26515</v>
      </c>
      <c r="L1305">
        <v>25646</v>
      </c>
      <c r="N1305">
        <v>1.75</v>
      </c>
      <c r="O1305">
        <v>4.8600000000000003</v>
      </c>
      <c r="P1305">
        <v>3.8250000000000002</v>
      </c>
      <c r="Q1305">
        <f t="shared" si="124"/>
        <v>1.0350000000000001</v>
      </c>
      <c r="R1305">
        <f t="shared" si="125"/>
        <v>0.71499999999999986</v>
      </c>
    </row>
    <row r="1306" spans="1:18">
      <c r="A1306" s="1">
        <v>42366</v>
      </c>
      <c r="B1306">
        <v>3.8450000000000002</v>
      </c>
      <c r="C1306">
        <v>707.8</v>
      </c>
      <c r="D1306">
        <v>0.59799999999999998</v>
      </c>
      <c r="E1306" s="150">
        <f t="shared" si="122"/>
        <v>0.18630214828233291</v>
      </c>
      <c r="F1306">
        <v>1.1475</v>
      </c>
      <c r="G1306" s="3">
        <f t="shared" si="120"/>
        <v>3.683290860178841</v>
      </c>
      <c r="H1306" s="150">
        <f t="shared" si="121"/>
        <v>0.71499999999999986</v>
      </c>
      <c r="J1306" s="2">
        <f t="shared" si="123"/>
        <v>1.1038376643442304E-2</v>
      </c>
      <c r="K1306">
        <v>26515</v>
      </c>
      <c r="L1306">
        <v>25649</v>
      </c>
      <c r="N1306">
        <v>1.73</v>
      </c>
      <c r="O1306">
        <v>4.8600000000000003</v>
      </c>
      <c r="P1306">
        <v>3.8450000000000002</v>
      </c>
      <c r="Q1306">
        <f t="shared" si="124"/>
        <v>1.0150000000000001</v>
      </c>
      <c r="R1306">
        <f t="shared" si="125"/>
        <v>0.71499999999999986</v>
      </c>
    </row>
    <row r="1307" spans="1:18">
      <c r="A1307" s="1">
        <v>42367</v>
      </c>
      <c r="B1307">
        <v>3.855</v>
      </c>
      <c r="C1307">
        <v>709</v>
      </c>
      <c r="D1307">
        <v>0.621</v>
      </c>
      <c r="E1307" s="150">
        <f t="shared" si="122"/>
        <v>0.19364091474787773</v>
      </c>
      <c r="F1307">
        <v>1.1595</v>
      </c>
      <c r="G1307" s="3">
        <f t="shared" si="120"/>
        <v>3.718478096106451</v>
      </c>
      <c r="H1307" s="150">
        <f t="shared" si="121"/>
        <v>0.63500000000000001</v>
      </c>
      <c r="J1307" s="2">
        <f t="shared" si="123"/>
        <v>1.6939586207645005E-3</v>
      </c>
      <c r="K1307">
        <v>26525</v>
      </c>
      <c r="L1307">
        <v>25650.67</v>
      </c>
      <c r="N1307">
        <v>1.7</v>
      </c>
      <c r="O1307">
        <v>4.92</v>
      </c>
      <c r="P1307">
        <v>3.855</v>
      </c>
      <c r="Q1307">
        <f t="shared" si="124"/>
        <v>1.0649999999999999</v>
      </c>
      <c r="R1307">
        <f t="shared" si="125"/>
        <v>0.63500000000000001</v>
      </c>
    </row>
    <row r="1308" spans="1:18">
      <c r="A1308" s="1">
        <v>42368</v>
      </c>
      <c r="B1308">
        <v>3.875</v>
      </c>
      <c r="C1308">
        <v>708.24</v>
      </c>
      <c r="D1308">
        <v>0.621</v>
      </c>
      <c r="E1308" s="150">
        <f t="shared" si="122"/>
        <v>0.19530187850836908</v>
      </c>
      <c r="F1308">
        <v>1.17475</v>
      </c>
      <c r="G1308" s="3">
        <f t="shared" si="120"/>
        <v>3.7353442556300789</v>
      </c>
      <c r="H1308" s="150">
        <f t="shared" si="121"/>
        <v>0.63500000000000023</v>
      </c>
      <c r="J1308" s="2">
        <f t="shared" si="123"/>
        <v>-1.0725072293338437E-3</v>
      </c>
      <c r="K1308">
        <v>26530</v>
      </c>
      <c r="L1308">
        <v>25651.67</v>
      </c>
      <c r="N1308">
        <v>1.73</v>
      </c>
      <c r="O1308">
        <v>4.97</v>
      </c>
      <c r="P1308">
        <v>3.875</v>
      </c>
      <c r="Q1308">
        <f t="shared" si="124"/>
        <v>1.0949999999999998</v>
      </c>
      <c r="R1308">
        <f t="shared" si="125"/>
        <v>0.63500000000000023</v>
      </c>
    </row>
    <row r="1309" spans="1:18">
      <c r="A1309" s="1">
        <v>42369</v>
      </c>
      <c r="B1309">
        <v>3.875</v>
      </c>
      <c r="C1309">
        <v>708.6</v>
      </c>
      <c r="D1309">
        <v>0.61399999999999999</v>
      </c>
      <c r="E1309" s="150">
        <f t="shared" si="122"/>
        <v>0.19363462923392447</v>
      </c>
      <c r="F1309">
        <v>1.1779999999999999</v>
      </c>
      <c r="G1309" s="3">
        <f t="shared" si="120"/>
        <v>3.7353442556300789</v>
      </c>
      <c r="H1309" s="150">
        <f t="shared" si="121"/>
        <v>0.63500000000000023</v>
      </c>
      <c r="J1309" s="2">
        <f t="shared" si="123"/>
        <v>5.081731285780229E-4</v>
      </c>
      <c r="K1309">
        <v>26530</v>
      </c>
      <c r="L1309">
        <v>25651.67</v>
      </c>
      <c r="N1309">
        <v>1.73</v>
      </c>
      <c r="O1309">
        <v>4.97</v>
      </c>
      <c r="P1309">
        <v>3.875</v>
      </c>
      <c r="Q1309">
        <f t="shared" si="124"/>
        <v>1.0949999999999998</v>
      </c>
      <c r="R1309">
        <f t="shared" si="125"/>
        <v>0.63500000000000023</v>
      </c>
    </row>
    <row r="1310" spans="1:18">
      <c r="A1310" s="1">
        <v>42370</v>
      </c>
      <c r="B1310">
        <v>3.875</v>
      </c>
      <c r="C1310">
        <v>708.6</v>
      </c>
      <c r="D1310">
        <v>0.61199999999999999</v>
      </c>
      <c r="E1310" s="150">
        <f t="shared" si="122"/>
        <v>0.19300389754260874</v>
      </c>
      <c r="F1310">
        <v>1.1779999999999999</v>
      </c>
      <c r="G1310" s="3">
        <f t="shared" si="120"/>
        <v>3.7353442556300789</v>
      </c>
      <c r="H1310" s="150">
        <f t="shared" si="121"/>
        <v>0.63500000000000023</v>
      </c>
      <c r="J1310" s="2">
        <f t="shared" si="123"/>
        <v>0</v>
      </c>
      <c r="K1310">
        <v>26530</v>
      </c>
      <c r="L1310">
        <v>25651.67</v>
      </c>
      <c r="N1310">
        <v>1.73</v>
      </c>
      <c r="O1310">
        <v>4.97</v>
      </c>
      <c r="P1310">
        <v>3.875</v>
      </c>
      <c r="Q1310">
        <f t="shared" si="124"/>
        <v>1.0949999999999998</v>
      </c>
      <c r="R1310">
        <f t="shared" si="125"/>
        <v>0.63500000000000023</v>
      </c>
    </row>
    <row r="1311" spans="1:18">
      <c r="A1311" s="1">
        <v>42373</v>
      </c>
      <c r="B1311">
        <v>3.8849999999999998</v>
      </c>
      <c r="C1311">
        <v>717.88</v>
      </c>
      <c r="D1311">
        <v>0.60650000000000004</v>
      </c>
      <c r="E1311" s="150">
        <f t="shared" si="122"/>
        <v>0.18181982743832295</v>
      </c>
      <c r="F1311">
        <v>1.1692499999999999</v>
      </c>
      <c r="G1311" s="3">
        <f t="shared" si="120"/>
        <v>3.9002903863197118</v>
      </c>
      <c r="H1311" s="150">
        <f t="shared" si="121"/>
        <v>0.76500000000000012</v>
      </c>
      <c r="J1311" s="2">
        <f t="shared" si="123"/>
        <v>1.3011231729703969E-2</v>
      </c>
      <c r="K1311">
        <v>26575</v>
      </c>
      <c r="L1311">
        <v>25657.67</v>
      </c>
      <c r="N1311">
        <v>1.9</v>
      </c>
      <c r="O1311">
        <v>5.0199999999999996</v>
      </c>
      <c r="P1311">
        <v>3.8849999999999998</v>
      </c>
      <c r="Q1311">
        <f t="shared" si="124"/>
        <v>1.1349999999999998</v>
      </c>
      <c r="R1311">
        <f t="shared" si="125"/>
        <v>0.76500000000000012</v>
      </c>
    </row>
    <row r="1312" spans="1:18">
      <c r="A1312" s="1">
        <v>42374</v>
      </c>
      <c r="B1312">
        <v>3.9249999999999998</v>
      </c>
      <c r="C1312">
        <v>713.97</v>
      </c>
      <c r="D1312">
        <v>0.59699999999999998</v>
      </c>
      <c r="E1312" s="150">
        <f t="shared" si="122"/>
        <v>0.18119485789438919</v>
      </c>
      <c r="F1312">
        <v>1.1731</v>
      </c>
      <c r="G1312" s="3">
        <f t="shared" si="120"/>
        <v>3.8651245854239362</v>
      </c>
      <c r="H1312" s="150">
        <f t="shared" si="121"/>
        <v>0.69500000000000006</v>
      </c>
      <c r="J1312" s="2">
        <f t="shared" si="123"/>
        <v>-5.4614795109447084E-3</v>
      </c>
      <c r="K1312">
        <v>26565</v>
      </c>
      <c r="L1312">
        <v>25656</v>
      </c>
      <c r="N1312">
        <v>1.7</v>
      </c>
      <c r="O1312">
        <v>4.93</v>
      </c>
      <c r="P1312">
        <v>3.9249999999999998</v>
      </c>
      <c r="Q1312">
        <f t="shared" si="124"/>
        <v>1.0049999999999999</v>
      </c>
      <c r="R1312">
        <f t="shared" si="125"/>
        <v>0.69500000000000006</v>
      </c>
    </row>
    <row r="1313" spans="1:18">
      <c r="A1313" s="1">
        <v>42375</v>
      </c>
      <c r="B1313">
        <v>3.915</v>
      </c>
      <c r="C1313">
        <v>714.47</v>
      </c>
      <c r="D1313">
        <v>0.56999999999999995</v>
      </c>
      <c r="E1313" s="150">
        <f t="shared" si="122"/>
        <v>0.17017896118055584</v>
      </c>
      <c r="F1313">
        <v>1.1653500000000001</v>
      </c>
      <c r="G1313" s="3">
        <f t="shared" si="120"/>
        <v>3.9032410081246596</v>
      </c>
      <c r="H1313" s="150">
        <f t="shared" si="121"/>
        <v>0.66500000000000026</v>
      </c>
      <c r="J1313" s="2">
        <f t="shared" si="123"/>
        <v>7.0006443451651221E-4</v>
      </c>
      <c r="K1313">
        <v>26575</v>
      </c>
      <c r="L1313">
        <v>25657</v>
      </c>
      <c r="N1313">
        <v>1.64</v>
      </c>
      <c r="O1313">
        <v>4.8899999999999997</v>
      </c>
      <c r="P1313">
        <v>3.915</v>
      </c>
      <c r="Q1313">
        <f t="shared" si="124"/>
        <v>0.97499999999999964</v>
      </c>
      <c r="R1313">
        <f t="shared" si="125"/>
        <v>0.66500000000000026</v>
      </c>
    </row>
    <row r="1314" spans="1:18">
      <c r="A1314" s="1">
        <v>42376</v>
      </c>
      <c r="B1314">
        <v>3.92</v>
      </c>
      <c r="C1314">
        <v>721.76</v>
      </c>
      <c r="D1314">
        <v>0.54900000000000004</v>
      </c>
      <c r="E1314" s="150">
        <f t="shared" si="122"/>
        <v>0.1629461039422446</v>
      </c>
      <c r="F1314">
        <v>1.1471</v>
      </c>
      <c r="G1314" s="3">
        <f t="shared" si="120"/>
        <v>3.8648233051537981</v>
      </c>
      <c r="H1314" s="150">
        <f t="shared" si="121"/>
        <v>0.66000000000000014</v>
      </c>
      <c r="J1314" s="2">
        <f t="shared" si="123"/>
        <v>1.0151664575438334E-2</v>
      </c>
      <c r="K1314">
        <v>26567</v>
      </c>
      <c r="L1314">
        <v>25658</v>
      </c>
      <c r="N1314">
        <v>1.58</v>
      </c>
      <c r="O1314">
        <v>4.84</v>
      </c>
      <c r="P1314">
        <v>3.92</v>
      </c>
      <c r="Q1314">
        <f t="shared" si="124"/>
        <v>0.91999999999999993</v>
      </c>
      <c r="R1314">
        <f t="shared" si="125"/>
        <v>0.66000000000000014</v>
      </c>
    </row>
    <row r="1315" spans="1:18">
      <c r="A1315" s="1">
        <v>42377</v>
      </c>
      <c r="B1315">
        <v>3.91</v>
      </c>
      <c r="C1315">
        <v>727.76</v>
      </c>
      <c r="D1315">
        <v>0.54900000000000004</v>
      </c>
      <c r="E1315" s="150">
        <f t="shared" si="122"/>
        <v>0.18001539188989191</v>
      </c>
      <c r="F1315">
        <v>1.1551</v>
      </c>
      <c r="G1315" s="3">
        <f t="shared" si="120"/>
        <v>3.5227537675660741</v>
      </c>
      <c r="H1315" s="150">
        <f t="shared" si="121"/>
        <v>0.5299999999999998</v>
      </c>
      <c r="J1315" s="2">
        <f t="shared" si="123"/>
        <v>8.2786498537205204E-3</v>
      </c>
      <c r="K1315">
        <v>26565</v>
      </c>
      <c r="L1315">
        <v>25734</v>
      </c>
      <c r="N1315">
        <v>1.52</v>
      </c>
      <c r="O1315">
        <v>4.9000000000000004</v>
      </c>
      <c r="P1315">
        <v>3.91</v>
      </c>
      <c r="Q1315">
        <f t="shared" si="124"/>
        <v>0.99000000000000021</v>
      </c>
      <c r="R1315">
        <f t="shared" si="125"/>
        <v>0.5299999999999998</v>
      </c>
    </row>
    <row r="1316" spans="1:18">
      <c r="A1316" s="1">
        <v>42380</v>
      </c>
      <c r="B1316">
        <v>3.91</v>
      </c>
      <c r="C1316">
        <v>731.46</v>
      </c>
      <c r="D1316">
        <v>0.55200000000000005</v>
      </c>
      <c r="E1316" s="150">
        <f t="shared" si="122"/>
        <v>0.17746240605200997</v>
      </c>
      <c r="F1316">
        <v>1.1536</v>
      </c>
      <c r="G1316" s="3">
        <f t="shared" si="120"/>
        <v>3.5882935105330027</v>
      </c>
      <c r="H1316" s="150">
        <f t="shared" si="121"/>
        <v>0.52000000000000046</v>
      </c>
      <c r="J1316" s="2">
        <f t="shared" si="123"/>
        <v>5.0712132913034074E-3</v>
      </c>
      <c r="K1316">
        <v>26566</v>
      </c>
      <c r="L1316">
        <v>25720</v>
      </c>
      <c r="N1316">
        <v>1.54</v>
      </c>
      <c r="O1316">
        <v>4.93</v>
      </c>
      <c r="P1316">
        <v>3.91</v>
      </c>
      <c r="Q1316">
        <f t="shared" si="124"/>
        <v>1.0199999999999996</v>
      </c>
      <c r="R1316">
        <f t="shared" si="125"/>
        <v>0.52000000000000046</v>
      </c>
    </row>
    <row r="1317" spans="1:18">
      <c r="A1317" s="1">
        <v>42381</v>
      </c>
      <c r="B1317">
        <v>3.89</v>
      </c>
      <c r="C1317">
        <v>731.23</v>
      </c>
      <c r="D1317">
        <v>0.54400000000000004</v>
      </c>
      <c r="E1317" s="150">
        <f t="shared" si="122"/>
        <v>0.17598297187306611</v>
      </c>
      <c r="F1317">
        <v>1.1560999999999999</v>
      </c>
      <c r="G1317" s="3">
        <f t="shared" si="120"/>
        <v>3.5737457624799598</v>
      </c>
      <c r="H1317" s="150">
        <f t="shared" si="121"/>
        <v>0.53</v>
      </c>
      <c r="J1317" s="2">
        <f t="shared" si="123"/>
        <v>-3.1448906042382278E-4</v>
      </c>
      <c r="K1317">
        <v>26555</v>
      </c>
      <c r="L1317">
        <v>25712.67</v>
      </c>
      <c r="N1317">
        <v>1.51</v>
      </c>
      <c r="O1317">
        <v>4.87</v>
      </c>
      <c r="P1317">
        <v>3.89</v>
      </c>
      <c r="Q1317">
        <f t="shared" si="124"/>
        <v>0.98</v>
      </c>
      <c r="R1317">
        <f t="shared" si="125"/>
        <v>0.53</v>
      </c>
    </row>
    <row r="1318" spans="1:18">
      <c r="A1318" s="1">
        <v>42382</v>
      </c>
      <c r="B1318">
        <v>3.88</v>
      </c>
      <c r="C1318">
        <v>726.33</v>
      </c>
      <c r="D1318">
        <v>0.54</v>
      </c>
      <c r="E1318" s="150">
        <f t="shared" si="122"/>
        <v>0.17900678595525993</v>
      </c>
      <c r="F1318">
        <v>1.1631</v>
      </c>
      <c r="G1318" s="3">
        <f t="shared" si="120"/>
        <v>3.5086602814989245</v>
      </c>
      <c r="H1318" s="150">
        <f t="shared" si="121"/>
        <v>0.48999999999999977</v>
      </c>
      <c r="J1318" s="2">
        <f t="shared" si="123"/>
        <v>-6.7235907398355459E-3</v>
      </c>
      <c r="K1318">
        <v>26540</v>
      </c>
      <c r="L1318">
        <v>25713</v>
      </c>
      <c r="N1318">
        <v>1.48</v>
      </c>
      <c r="O1318">
        <v>4.87</v>
      </c>
      <c r="P1318">
        <v>3.88</v>
      </c>
      <c r="Q1318">
        <f t="shared" si="124"/>
        <v>0.99000000000000021</v>
      </c>
      <c r="R1318">
        <f t="shared" si="125"/>
        <v>0.48999999999999977</v>
      </c>
    </row>
    <row r="1319" spans="1:18">
      <c r="A1319" s="1">
        <v>42383</v>
      </c>
      <c r="B1319">
        <v>3.855</v>
      </c>
      <c r="C1319">
        <v>725.53</v>
      </c>
      <c r="D1319">
        <v>0.52300000000000002</v>
      </c>
      <c r="E1319" s="150">
        <f t="shared" si="122"/>
        <v>0.1740033355158338</v>
      </c>
      <c r="F1319">
        <v>1.1586000000000001</v>
      </c>
      <c r="G1319" s="3">
        <f t="shared" si="120"/>
        <v>3.4823918645218184</v>
      </c>
      <c r="H1319" s="150">
        <f t="shared" si="121"/>
        <v>0.47499999999999987</v>
      </c>
      <c r="J1319" s="2">
        <f t="shared" si="123"/>
        <v>-1.1020347429717226E-3</v>
      </c>
      <c r="K1319">
        <v>26540</v>
      </c>
      <c r="L1319">
        <v>25719</v>
      </c>
      <c r="N1319">
        <v>1.49</v>
      </c>
      <c r="O1319">
        <v>4.87</v>
      </c>
      <c r="P1319">
        <v>3.855</v>
      </c>
      <c r="Q1319">
        <f t="shared" si="124"/>
        <v>1.0150000000000001</v>
      </c>
      <c r="R1319">
        <f t="shared" si="125"/>
        <v>0.47499999999999987</v>
      </c>
    </row>
    <row r="1320" spans="1:18">
      <c r="A1320" s="1">
        <v>42384</v>
      </c>
      <c r="B1320">
        <v>3.81</v>
      </c>
      <c r="C1320">
        <v>731.18</v>
      </c>
      <c r="D1320">
        <v>0.48649999999999999</v>
      </c>
      <c r="E1320" s="150">
        <f t="shared" si="122"/>
        <v>0.1609852330153182</v>
      </c>
      <c r="F1320">
        <v>1.1451</v>
      </c>
      <c r="G1320" s="3">
        <f t="shared" si="120"/>
        <v>3.4605108777088343</v>
      </c>
      <c r="H1320" s="150">
        <f t="shared" si="121"/>
        <v>0.43999999999999995</v>
      </c>
      <c r="J1320" s="2">
        <f t="shared" si="123"/>
        <v>7.7572452063873936E-3</v>
      </c>
      <c r="K1320">
        <v>26540</v>
      </c>
      <c r="L1320">
        <v>25724</v>
      </c>
      <c r="N1320">
        <v>1.5</v>
      </c>
      <c r="O1320">
        <v>4.87</v>
      </c>
      <c r="P1320">
        <v>3.81</v>
      </c>
      <c r="Q1320">
        <f t="shared" si="124"/>
        <v>1.06</v>
      </c>
      <c r="R1320">
        <f t="shared" si="125"/>
        <v>0.43999999999999995</v>
      </c>
    </row>
    <row r="1321" spans="1:18">
      <c r="A1321" s="1">
        <v>42387</v>
      </c>
      <c r="B1321">
        <v>3.8</v>
      </c>
      <c r="C1321">
        <v>730.2</v>
      </c>
      <c r="D1321">
        <v>0.49099999999999999</v>
      </c>
      <c r="E1321" s="150">
        <f t="shared" si="122"/>
        <v>0.16357864947711406</v>
      </c>
      <c r="F1321">
        <v>1.1463000000000001</v>
      </c>
      <c r="G1321" s="3">
        <f t="shared" si="120"/>
        <v>3.4407503778709509</v>
      </c>
      <c r="H1321" s="150">
        <f t="shared" si="121"/>
        <v>0.4099999999999997</v>
      </c>
      <c r="J1321" s="2">
        <f t="shared" si="123"/>
        <v>-1.3411982467297059E-3</v>
      </c>
      <c r="K1321">
        <v>26535</v>
      </c>
      <c r="L1321">
        <v>25723.67</v>
      </c>
      <c r="N1321">
        <v>1.48</v>
      </c>
      <c r="O1321">
        <v>4.87</v>
      </c>
      <c r="P1321">
        <v>3.8</v>
      </c>
      <c r="Q1321">
        <f t="shared" si="124"/>
        <v>1.0700000000000003</v>
      </c>
      <c r="R1321">
        <f t="shared" si="125"/>
        <v>0.4099999999999997</v>
      </c>
    </row>
    <row r="1322" spans="1:18">
      <c r="A1322" s="1">
        <v>42388</v>
      </c>
      <c r="B1322">
        <v>3.83</v>
      </c>
      <c r="C1322">
        <v>725.7</v>
      </c>
      <c r="D1322">
        <v>0.51349999999999996</v>
      </c>
      <c r="E1322" s="150">
        <f t="shared" si="122"/>
        <v>0.17211825168323067</v>
      </c>
      <c r="F1322">
        <v>1.15045</v>
      </c>
      <c r="G1322" s="3">
        <f t="shared" si="120"/>
        <v>3.4322686247547844</v>
      </c>
      <c r="H1322" s="150">
        <f t="shared" si="121"/>
        <v>0.4500000000000004</v>
      </c>
      <c r="J1322" s="2">
        <f t="shared" si="123"/>
        <v>-6.1817629374452563E-3</v>
      </c>
      <c r="K1322">
        <v>26533</v>
      </c>
      <c r="L1322">
        <v>25723.67</v>
      </c>
      <c r="N1322">
        <v>1.47</v>
      </c>
      <c r="O1322">
        <v>4.8499999999999996</v>
      </c>
      <c r="P1322">
        <v>3.83</v>
      </c>
      <c r="Q1322">
        <f t="shared" si="124"/>
        <v>1.0199999999999996</v>
      </c>
      <c r="R1322">
        <f t="shared" si="125"/>
        <v>0.4500000000000004</v>
      </c>
    </row>
    <row r="1323" spans="1:18">
      <c r="A1323" s="1">
        <v>42389</v>
      </c>
      <c r="B1323">
        <v>3.83</v>
      </c>
      <c r="C1323">
        <v>729.11</v>
      </c>
      <c r="D1323">
        <v>0.47899999999999998</v>
      </c>
      <c r="E1323" s="150">
        <f t="shared" si="122"/>
        <v>0.15963272696437417</v>
      </c>
      <c r="F1323">
        <v>1.14045</v>
      </c>
      <c r="G1323" s="3">
        <f t="shared" si="120"/>
        <v>3.422077417257392</v>
      </c>
      <c r="H1323" s="150">
        <f t="shared" si="121"/>
        <v>0.43999999999999995</v>
      </c>
      <c r="J1323" s="2">
        <f t="shared" si="123"/>
        <v>4.6879059739425846E-3</v>
      </c>
      <c r="K1323">
        <v>26533</v>
      </c>
      <c r="L1323">
        <v>25726</v>
      </c>
      <c r="N1323">
        <v>1.48</v>
      </c>
      <c r="O1323">
        <v>4.87</v>
      </c>
      <c r="P1323">
        <v>3.83</v>
      </c>
      <c r="Q1323">
        <f t="shared" si="124"/>
        <v>1.04</v>
      </c>
      <c r="R1323">
        <f t="shared" si="125"/>
        <v>0.43999999999999995</v>
      </c>
    </row>
    <row r="1324" spans="1:18">
      <c r="A1324" s="1">
        <v>42390</v>
      </c>
      <c r="B1324">
        <v>3.835</v>
      </c>
      <c r="C1324">
        <v>724.81</v>
      </c>
      <c r="D1324">
        <v>0.48249999999999998</v>
      </c>
      <c r="E1324" s="150">
        <f t="shared" si="122"/>
        <v>0.16206695749714642</v>
      </c>
      <c r="F1324">
        <v>1.1436999999999999</v>
      </c>
      <c r="G1324" s="3">
        <f t="shared" si="120"/>
        <v>3.4049830916935453</v>
      </c>
      <c r="H1324" s="150">
        <f t="shared" si="121"/>
        <v>0.44500000000000028</v>
      </c>
      <c r="J1324" s="2">
        <f t="shared" si="123"/>
        <v>-5.9150607149486938E-3</v>
      </c>
      <c r="K1324">
        <v>26530</v>
      </c>
      <c r="L1324">
        <v>25727</v>
      </c>
      <c r="N1324">
        <v>1.46</v>
      </c>
      <c r="O1324">
        <v>4.8499999999999996</v>
      </c>
      <c r="P1324">
        <v>3.835</v>
      </c>
      <c r="Q1324">
        <f t="shared" si="124"/>
        <v>1.0149999999999997</v>
      </c>
      <c r="R1324">
        <f t="shared" si="125"/>
        <v>0.44500000000000028</v>
      </c>
    </row>
    <row r="1325" spans="1:18">
      <c r="A1325" s="1">
        <v>42391</v>
      </c>
      <c r="B1325">
        <v>3.81</v>
      </c>
      <c r="C1325">
        <v>715.69</v>
      </c>
      <c r="D1325">
        <v>0.505</v>
      </c>
      <c r="E1325" s="150">
        <f t="shared" si="122"/>
        <v>0.17101536540967879</v>
      </c>
      <c r="F1325">
        <v>1.15595</v>
      </c>
      <c r="G1325" s="3">
        <f t="shared" si="120"/>
        <v>3.4134637469655211</v>
      </c>
      <c r="H1325" s="150">
        <f t="shared" si="121"/>
        <v>0.4099999999999997</v>
      </c>
      <c r="J1325" s="2">
        <f t="shared" si="123"/>
        <v>-1.2662439230924539E-2</v>
      </c>
      <c r="K1325">
        <v>26532</v>
      </c>
      <c r="L1325">
        <v>25727</v>
      </c>
      <c r="N1325">
        <v>1.46</v>
      </c>
      <c r="O1325">
        <v>4.8600000000000003</v>
      </c>
      <c r="P1325">
        <v>3.81</v>
      </c>
      <c r="Q1325">
        <f t="shared" si="124"/>
        <v>1.0500000000000003</v>
      </c>
      <c r="R1325">
        <f t="shared" si="125"/>
        <v>0.4099999999999997</v>
      </c>
    </row>
    <row r="1326" spans="1:18">
      <c r="A1326" s="1">
        <v>42394</v>
      </c>
      <c r="B1326">
        <v>3.83</v>
      </c>
      <c r="C1326">
        <v>720.68</v>
      </c>
      <c r="D1326">
        <v>0.5</v>
      </c>
      <c r="E1326" s="150">
        <f t="shared" si="122"/>
        <v>0.1688040183697978</v>
      </c>
      <c r="F1326">
        <v>1.1529</v>
      </c>
      <c r="G1326" s="3">
        <f t="shared" si="120"/>
        <v>3.4149068580652799</v>
      </c>
      <c r="H1326" s="150">
        <f t="shared" si="121"/>
        <v>0.4700000000000002</v>
      </c>
      <c r="J1326" s="2">
        <f t="shared" si="123"/>
        <v>6.9480984353386468E-3</v>
      </c>
      <c r="K1326">
        <v>26532</v>
      </c>
      <c r="L1326">
        <v>25726.67</v>
      </c>
      <c r="N1326">
        <v>1.48</v>
      </c>
      <c r="O1326">
        <v>4.84</v>
      </c>
      <c r="P1326">
        <v>3.83</v>
      </c>
      <c r="Q1326">
        <f t="shared" si="124"/>
        <v>1.0099999999999998</v>
      </c>
      <c r="R1326">
        <f t="shared" si="125"/>
        <v>0.4700000000000002</v>
      </c>
    </row>
    <row r="1327" spans="1:18">
      <c r="A1327" s="1">
        <v>42395</v>
      </c>
      <c r="B1327">
        <v>3.8250000000000002</v>
      </c>
      <c r="C1327">
        <v>717.68</v>
      </c>
      <c r="D1327">
        <v>0.49199999999999999</v>
      </c>
      <c r="E1327" s="150">
        <f t="shared" si="122"/>
        <v>0.1650320818220497</v>
      </c>
      <c r="F1327">
        <v>1.1512</v>
      </c>
      <c r="G1327" s="3">
        <f t="shared" si="120"/>
        <v>3.4320017886626775</v>
      </c>
      <c r="H1327" s="150">
        <f t="shared" si="121"/>
        <v>0.44500000000000028</v>
      </c>
      <c r="J1327" s="2">
        <f t="shared" si="123"/>
        <v>-4.1714234964712856E-3</v>
      </c>
      <c r="K1327">
        <v>26535</v>
      </c>
      <c r="L1327">
        <v>25725.67</v>
      </c>
      <c r="N1327">
        <v>1.46</v>
      </c>
      <c r="O1327">
        <v>4.84</v>
      </c>
      <c r="P1327">
        <v>3.8250000000000002</v>
      </c>
      <c r="Q1327">
        <f t="shared" si="124"/>
        <v>1.0149999999999997</v>
      </c>
      <c r="R1327">
        <f t="shared" si="125"/>
        <v>0.44500000000000028</v>
      </c>
    </row>
    <row r="1328" spans="1:18">
      <c r="A1328" s="1">
        <v>42396</v>
      </c>
      <c r="B1328">
        <v>3.835</v>
      </c>
      <c r="C1328">
        <v>714.85</v>
      </c>
      <c r="D1328">
        <v>0.49099999999999999</v>
      </c>
      <c r="E1328" s="150">
        <f t="shared" si="122"/>
        <v>0.16607640265518492</v>
      </c>
      <c r="F1328">
        <v>1.15045</v>
      </c>
      <c r="G1328" s="3">
        <f t="shared" si="120"/>
        <v>3.4012715892745442</v>
      </c>
      <c r="H1328" s="150">
        <f t="shared" si="121"/>
        <v>0.46500000000000008</v>
      </c>
      <c r="J1328" s="2">
        <f t="shared" si="123"/>
        <v>-3.951056775854854E-3</v>
      </c>
      <c r="K1328">
        <v>26525</v>
      </c>
      <c r="L1328">
        <v>25723</v>
      </c>
      <c r="N1328">
        <v>1.47</v>
      </c>
      <c r="O1328">
        <v>4.84</v>
      </c>
      <c r="P1328">
        <v>3.835</v>
      </c>
      <c r="Q1328">
        <f t="shared" si="124"/>
        <v>1.0049999999999999</v>
      </c>
      <c r="R1328">
        <f t="shared" si="125"/>
        <v>0.46500000000000008</v>
      </c>
    </row>
    <row r="1329" spans="1:18">
      <c r="A1329" s="1">
        <v>42397</v>
      </c>
      <c r="B1329">
        <v>3.7949999999999999</v>
      </c>
      <c r="C1329">
        <v>710.13</v>
      </c>
      <c r="D1329">
        <v>0.48099999999999998</v>
      </c>
      <c r="E1329" s="150">
        <f t="shared" si="122"/>
        <v>0.16360749558662319</v>
      </c>
      <c r="F1329">
        <v>1.1510499999999999</v>
      </c>
      <c r="G1329" s="3">
        <f t="shared" si="120"/>
        <v>3.3840445269016617</v>
      </c>
      <c r="H1329" s="150">
        <f t="shared" si="121"/>
        <v>0.44500000000000006</v>
      </c>
      <c r="J1329" s="2">
        <f t="shared" si="123"/>
        <v>-6.6246786087640055E-3</v>
      </c>
      <c r="K1329">
        <v>26523</v>
      </c>
      <c r="L1329">
        <v>25725</v>
      </c>
      <c r="N1329">
        <v>1.49</v>
      </c>
      <c r="O1329">
        <v>4.84</v>
      </c>
      <c r="P1329">
        <v>3.7949999999999999</v>
      </c>
      <c r="Q1329">
        <f t="shared" si="124"/>
        <v>1.0449999999999999</v>
      </c>
      <c r="R1329">
        <f t="shared" si="125"/>
        <v>0.44500000000000006</v>
      </c>
    </row>
    <row r="1330" spans="1:18">
      <c r="A1330" s="1">
        <v>42398</v>
      </c>
      <c r="B1330">
        <v>3.7749999999999999</v>
      </c>
      <c r="C1330">
        <v>711.6</v>
      </c>
      <c r="D1330">
        <v>0.45950000000000002</v>
      </c>
      <c r="E1330" s="150">
        <f t="shared" si="122"/>
        <v>0.15484000714882853</v>
      </c>
      <c r="F1330">
        <v>1.13975</v>
      </c>
      <c r="G1330" s="3">
        <f t="shared" si="120"/>
        <v>3.3822985069783518</v>
      </c>
      <c r="H1330" s="150">
        <f t="shared" si="121"/>
        <v>0.4650000000000003</v>
      </c>
      <c r="J1330" s="2">
        <f t="shared" si="123"/>
        <v>2.0679039252709135E-3</v>
      </c>
      <c r="K1330">
        <v>26514</v>
      </c>
      <c r="L1330">
        <v>25716.67</v>
      </c>
      <c r="N1330">
        <v>1.5</v>
      </c>
      <c r="O1330">
        <v>4.8099999999999996</v>
      </c>
      <c r="P1330">
        <v>3.7749999999999999</v>
      </c>
      <c r="Q1330">
        <f t="shared" si="124"/>
        <v>1.0349999999999997</v>
      </c>
      <c r="R1330">
        <f t="shared" si="125"/>
        <v>0.4650000000000003</v>
      </c>
    </row>
    <row r="1331" spans="1:18">
      <c r="A1331" s="1">
        <v>42401</v>
      </c>
      <c r="B1331">
        <v>3.77</v>
      </c>
      <c r="C1331">
        <v>712.06</v>
      </c>
      <c r="D1331">
        <v>0.48099999999999998</v>
      </c>
      <c r="E1331" s="150">
        <f t="shared" si="122"/>
        <v>0.16278748863748041</v>
      </c>
      <c r="F1331">
        <v>1.14025</v>
      </c>
      <c r="G1331" s="3">
        <f t="shared" si="120"/>
        <v>3.3691793797580694</v>
      </c>
      <c r="H1331" s="150">
        <f t="shared" si="121"/>
        <v>0.37999999999999989</v>
      </c>
      <c r="J1331" s="2">
        <f t="shared" si="123"/>
        <v>6.4622173272834479E-4</v>
      </c>
      <c r="K1331">
        <v>26514</v>
      </c>
      <c r="L1331">
        <v>25719.67</v>
      </c>
      <c r="N1331">
        <v>1.44</v>
      </c>
      <c r="O1331">
        <v>4.83</v>
      </c>
      <c r="P1331">
        <v>3.77</v>
      </c>
      <c r="Q1331">
        <f t="shared" si="124"/>
        <v>1.06</v>
      </c>
      <c r="R1331">
        <f t="shared" si="125"/>
        <v>0.37999999999999989</v>
      </c>
    </row>
    <row r="1332" spans="1:18">
      <c r="A1332" s="1">
        <v>42402</v>
      </c>
      <c r="B1332">
        <v>3.7749999999999999</v>
      </c>
      <c r="C1332">
        <v>713.44</v>
      </c>
      <c r="D1332">
        <v>0.441</v>
      </c>
      <c r="E1332" s="150">
        <f t="shared" si="122"/>
        <v>0.14855031757864606</v>
      </c>
      <c r="F1332">
        <v>1.13785</v>
      </c>
      <c r="G1332" s="3">
        <f t="shared" si="120"/>
        <v>3.3779251244908277</v>
      </c>
      <c r="H1332" s="150">
        <f t="shared" si="121"/>
        <v>0.35499999999999998</v>
      </c>
      <c r="J1332" s="2">
        <f t="shared" si="123"/>
        <v>1.9361633547580516E-3</v>
      </c>
      <c r="K1332">
        <v>26514</v>
      </c>
      <c r="L1332">
        <v>25717.67</v>
      </c>
      <c r="N1332">
        <v>1.42</v>
      </c>
      <c r="O1332">
        <v>4.84</v>
      </c>
      <c r="P1332">
        <v>3.7749999999999999</v>
      </c>
      <c r="Q1332">
        <f t="shared" si="124"/>
        <v>1.0649999999999999</v>
      </c>
      <c r="R1332">
        <f t="shared" si="125"/>
        <v>0.35499999999999998</v>
      </c>
    </row>
    <row r="1333" spans="1:18">
      <c r="A1333" s="1">
        <v>42403</v>
      </c>
      <c r="B1333">
        <v>3.7850000000000001</v>
      </c>
      <c r="C1333">
        <v>706.9</v>
      </c>
      <c r="D1333">
        <v>0.44400000000000001</v>
      </c>
      <c r="E1333" s="150">
        <f t="shared" si="122"/>
        <v>0.1480697378222777</v>
      </c>
      <c r="F1333">
        <v>1.1304000000000001</v>
      </c>
      <c r="G1333" s="3">
        <f t="shared" si="120"/>
        <v>3.3896028140632497</v>
      </c>
      <c r="H1333" s="150">
        <f t="shared" si="121"/>
        <v>0.3550000000000002</v>
      </c>
      <c r="J1333" s="2">
        <f t="shared" si="123"/>
        <v>-9.2091277022582785E-3</v>
      </c>
      <c r="K1333">
        <v>26514</v>
      </c>
      <c r="L1333">
        <v>25715</v>
      </c>
      <c r="N1333">
        <v>1.41</v>
      </c>
      <c r="O1333">
        <v>4.84</v>
      </c>
      <c r="P1333">
        <v>3.7850000000000001</v>
      </c>
      <c r="Q1333">
        <f t="shared" si="124"/>
        <v>1.0549999999999997</v>
      </c>
      <c r="R1333">
        <f t="shared" si="125"/>
        <v>0.3550000000000002</v>
      </c>
    </row>
    <row r="1334" spans="1:18">
      <c r="A1334" s="1">
        <v>42404</v>
      </c>
      <c r="B1334">
        <v>3.7850000000000001</v>
      </c>
      <c r="C1334">
        <v>697.28</v>
      </c>
      <c r="D1334">
        <v>0.44600000000000001</v>
      </c>
      <c r="E1334" s="150">
        <f t="shared" si="122"/>
        <v>0.14823229436094029</v>
      </c>
      <c r="F1334">
        <v>1.1285000000000001</v>
      </c>
      <c r="G1334" s="3">
        <f t="shared" si="120"/>
        <v>3.3954206954016102</v>
      </c>
      <c r="H1334" s="150">
        <f t="shared" si="121"/>
        <v>0.3450000000000002</v>
      </c>
      <c r="J1334" s="2">
        <f t="shared" si="123"/>
        <v>-1.3702161420653359E-2</v>
      </c>
      <c r="K1334">
        <v>26514</v>
      </c>
      <c r="L1334">
        <v>25713.67</v>
      </c>
      <c r="N1334">
        <v>1.4</v>
      </c>
      <c r="O1334">
        <v>4.84</v>
      </c>
      <c r="P1334">
        <v>3.7850000000000001</v>
      </c>
      <c r="Q1334">
        <f t="shared" si="124"/>
        <v>1.0549999999999997</v>
      </c>
      <c r="R1334">
        <f t="shared" si="125"/>
        <v>0.3450000000000002</v>
      </c>
    </row>
    <row r="1335" spans="1:18">
      <c r="A1335" s="1">
        <v>42405</v>
      </c>
      <c r="B1335">
        <v>3.82</v>
      </c>
      <c r="C1335">
        <v>704.75</v>
      </c>
      <c r="D1335">
        <v>0.46700000000000003</v>
      </c>
      <c r="E1335" s="150">
        <f t="shared" si="122"/>
        <v>0.15777601313220094</v>
      </c>
      <c r="F1335">
        <v>1.1355</v>
      </c>
      <c r="G1335" s="3">
        <f t="shared" si="120"/>
        <v>3.360957660627907</v>
      </c>
      <c r="H1335" s="150">
        <f t="shared" si="121"/>
        <v>0.4399999999999995</v>
      </c>
      <c r="J1335" s="2">
        <f t="shared" si="123"/>
        <v>1.0656078237966863E-2</v>
      </c>
      <c r="K1335">
        <v>26510</v>
      </c>
      <c r="L1335">
        <v>25717.67</v>
      </c>
      <c r="N1335">
        <v>1.44</v>
      </c>
      <c r="O1335">
        <v>4.82</v>
      </c>
      <c r="P1335">
        <v>3.82</v>
      </c>
      <c r="Q1335">
        <f t="shared" si="124"/>
        <v>1.0000000000000004</v>
      </c>
      <c r="R1335">
        <f t="shared" si="125"/>
        <v>0.4399999999999995</v>
      </c>
    </row>
    <row r="1336" spans="1:18">
      <c r="A1336" s="1">
        <v>42408</v>
      </c>
      <c r="B1336">
        <v>3.855</v>
      </c>
      <c r="C1336">
        <v>709.76</v>
      </c>
      <c r="D1336">
        <v>0.41299999999999998</v>
      </c>
      <c r="E1336" s="150">
        <f t="shared" si="122"/>
        <v>0.16163036046555904</v>
      </c>
      <c r="F1336">
        <v>1.13995</v>
      </c>
      <c r="G1336" s="3">
        <f t="shared" si="120"/>
        <v>2.9128150716481276</v>
      </c>
      <c r="H1336" s="150">
        <f t="shared" si="121"/>
        <v>0.4049999999999998</v>
      </c>
      <c r="J1336" s="2">
        <f t="shared" si="123"/>
        <v>7.0837547277256665E-3</v>
      </c>
      <c r="K1336">
        <v>26510</v>
      </c>
      <c r="L1336">
        <v>25820.57</v>
      </c>
      <c r="N1336">
        <v>1.37</v>
      </c>
      <c r="O1336">
        <v>4.82</v>
      </c>
      <c r="P1336">
        <v>3.855</v>
      </c>
      <c r="Q1336">
        <f t="shared" si="124"/>
        <v>0.9650000000000003</v>
      </c>
      <c r="R1336">
        <f t="shared" si="125"/>
        <v>0.4049999999999998</v>
      </c>
    </row>
    <row r="1337" spans="1:18">
      <c r="A1337" s="1">
        <v>42409</v>
      </c>
      <c r="B1337">
        <v>3.88</v>
      </c>
      <c r="C1337">
        <v>712.33</v>
      </c>
      <c r="D1337">
        <v>0.40899999999999997</v>
      </c>
      <c r="E1337" s="150">
        <f t="shared" si="122"/>
        <v>0.14089457792213664</v>
      </c>
      <c r="F1337">
        <v>1.1305499999999999</v>
      </c>
      <c r="G1337" s="3">
        <f t="shared" si="120"/>
        <v>3.2818505638700723</v>
      </c>
      <c r="H1337" s="150">
        <f t="shared" si="121"/>
        <v>0.37000000000000033</v>
      </c>
      <c r="J1337" s="2">
        <f t="shared" si="123"/>
        <v>3.614402460958779E-3</v>
      </c>
      <c r="K1337">
        <v>26605</v>
      </c>
      <c r="L1337">
        <v>25828</v>
      </c>
      <c r="N1337">
        <v>1.26</v>
      </c>
      <c r="O1337">
        <v>4.7699999999999996</v>
      </c>
      <c r="P1337">
        <v>3.88</v>
      </c>
      <c r="Q1337">
        <f t="shared" si="124"/>
        <v>0.88999999999999968</v>
      </c>
      <c r="R1337">
        <f t="shared" si="125"/>
        <v>0.37000000000000033</v>
      </c>
    </row>
    <row r="1338" spans="1:18">
      <c r="A1338" s="1">
        <v>42410</v>
      </c>
      <c r="B1338">
        <v>3.8849999999999998</v>
      </c>
      <c r="C1338">
        <v>712.8</v>
      </c>
      <c r="D1338">
        <v>0.40899999999999997</v>
      </c>
      <c r="E1338" s="150">
        <f t="shared" si="122"/>
        <v>0.14126845234942106</v>
      </c>
      <c r="F1338">
        <v>1.1335500000000001</v>
      </c>
      <c r="G1338" s="3">
        <f t="shared" si="120"/>
        <v>3.2818505638700723</v>
      </c>
      <c r="H1338" s="150">
        <f t="shared" si="121"/>
        <v>0.18499999999999983</v>
      </c>
      <c r="J1338" s="2">
        <f t="shared" si="123"/>
        <v>6.5958897369317677E-4</v>
      </c>
      <c r="K1338">
        <v>26605</v>
      </c>
      <c r="L1338">
        <v>25828</v>
      </c>
      <c r="N1338">
        <v>1.0900000000000001</v>
      </c>
      <c r="O1338">
        <v>4.79</v>
      </c>
      <c r="P1338">
        <v>3.8849999999999998</v>
      </c>
      <c r="Q1338">
        <f t="shared" si="124"/>
        <v>0.90500000000000025</v>
      </c>
      <c r="R1338">
        <f t="shared" si="125"/>
        <v>0.18499999999999983</v>
      </c>
    </row>
    <row r="1339" spans="1:18">
      <c r="A1339" s="1">
        <v>42411</v>
      </c>
      <c r="B1339">
        <v>3.8849999999999998</v>
      </c>
      <c r="C1339">
        <v>713.68</v>
      </c>
      <c r="D1339">
        <v>0.38100000000000001</v>
      </c>
      <c r="E1339" s="150">
        <f t="shared" si="122"/>
        <v>0.12938944232527913</v>
      </c>
      <c r="F1339">
        <v>1.117</v>
      </c>
      <c r="G1339" s="3">
        <f t="shared" si="120"/>
        <v>3.2891168889198772</v>
      </c>
      <c r="H1339" s="150">
        <f t="shared" si="121"/>
        <v>0.2150000000000003</v>
      </c>
      <c r="J1339" s="2">
        <f t="shared" si="123"/>
        <v>1.2338064489285658E-3</v>
      </c>
      <c r="K1339">
        <v>26605</v>
      </c>
      <c r="L1339">
        <v>25826.33</v>
      </c>
      <c r="N1339">
        <v>1.1000000000000001</v>
      </c>
      <c r="O1339">
        <v>4.7699999999999996</v>
      </c>
      <c r="P1339">
        <v>3.8849999999999998</v>
      </c>
      <c r="Q1339">
        <f t="shared" si="124"/>
        <v>0.88499999999999979</v>
      </c>
      <c r="R1339">
        <f t="shared" si="125"/>
        <v>0.2150000000000003</v>
      </c>
    </row>
    <row r="1340" spans="1:18">
      <c r="A1340" s="1">
        <v>42412</v>
      </c>
      <c r="B1340">
        <v>3.875</v>
      </c>
      <c r="C1340">
        <v>705.88</v>
      </c>
      <c r="D1340">
        <v>0.41099999999999998</v>
      </c>
      <c r="E1340" s="150">
        <f t="shared" si="122"/>
        <v>0.14040162989133201</v>
      </c>
      <c r="F1340">
        <v>1.1155999999999999</v>
      </c>
      <c r="G1340" s="3">
        <f t="shared" si="120"/>
        <v>3.2657142253610485</v>
      </c>
      <c r="H1340" s="150">
        <f t="shared" si="121"/>
        <v>0.19500000000000006</v>
      </c>
      <c r="J1340" s="2">
        <f t="shared" si="123"/>
        <v>-1.0989431230495585E-2</v>
      </c>
      <c r="K1340">
        <v>26595</v>
      </c>
      <c r="L1340">
        <v>25822</v>
      </c>
      <c r="N1340">
        <v>1.07</v>
      </c>
      <c r="O1340">
        <v>4.75</v>
      </c>
      <c r="P1340">
        <v>3.875</v>
      </c>
      <c r="Q1340">
        <f t="shared" si="124"/>
        <v>0.875</v>
      </c>
      <c r="R1340">
        <f t="shared" si="125"/>
        <v>0.19500000000000006</v>
      </c>
    </row>
    <row r="1341" spans="1:18">
      <c r="A1341" s="1">
        <v>42415</v>
      </c>
      <c r="B1341">
        <v>3.875</v>
      </c>
      <c r="C1341">
        <v>701.21</v>
      </c>
      <c r="D1341">
        <v>0.42199999999999999</v>
      </c>
      <c r="E1341" s="150">
        <f t="shared" si="122"/>
        <v>0.14611909456712729</v>
      </c>
      <c r="F1341">
        <v>1.12825</v>
      </c>
      <c r="G1341" s="3">
        <f t="shared" si="120"/>
        <v>3.2584481953607312</v>
      </c>
      <c r="H1341" s="150">
        <f t="shared" si="121"/>
        <v>0.18500000000000028</v>
      </c>
      <c r="J1341" s="2">
        <f t="shared" si="123"/>
        <v>-6.6378371632433509E-3</v>
      </c>
      <c r="K1341">
        <v>26595</v>
      </c>
      <c r="L1341">
        <v>25823.67</v>
      </c>
      <c r="N1341">
        <v>1.07</v>
      </c>
      <c r="O1341">
        <v>4.76</v>
      </c>
      <c r="P1341">
        <v>3.875</v>
      </c>
      <c r="Q1341">
        <f t="shared" si="124"/>
        <v>0.88499999999999979</v>
      </c>
      <c r="R1341">
        <f t="shared" si="125"/>
        <v>0.18500000000000028</v>
      </c>
    </row>
    <row r="1342" spans="1:18">
      <c r="A1342" s="1">
        <v>42416</v>
      </c>
      <c r="B1342">
        <v>3.8650000000000002</v>
      </c>
      <c r="C1342">
        <v>709.23</v>
      </c>
      <c r="D1342">
        <v>0.41699999999999998</v>
      </c>
      <c r="E1342" s="150">
        <f t="shared" si="122"/>
        <v>0.14182917532915651</v>
      </c>
      <c r="F1342">
        <v>1.13215</v>
      </c>
      <c r="G1342" s="3">
        <f t="shared" si="120"/>
        <v>3.3286984071107883</v>
      </c>
      <c r="H1342" s="150">
        <f t="shared" si="121"/>
        <v>0.20500000000000052</v>
      </c>
      <c r="J1342" s="2">
        <f t="shared" si="123"/>
        <v>1.1372460278027005E-2</v>
      </c>
      <c r="K1342">
        <v>26613</v>
      </c>
      <c r="L1342">
        <v>25825</v>
      </c>
      <c r="N1342">
        <v>1.1000000000000001</v>
      </c>
      <c r="O1342">
        <v>4.76</v>
      </c>
      <c r="P1342">
        <v>3.8650000000000002</v>
      </c>
      <c r="Q1342">
        <f t="shared" si="124"/>
        <v>0.89499999999999957</v>
      </c>
      <c r="R1342">
        <f t="shared" si="125"/>
        <v>0.20500000000000052</v>
      </c>
    </row>
    <row r="1343" spans="1:18">
      <c r="A1343" s="1">
        <v>42417</v>
      </c>
      <c r="B1343">
        <v>3.875</v>
      </c>
      <c r="C1343">
        <v>700.4</v>
      </c>
      <c r="D1343">
        <v>0.433</v>
      </c>
      <c r="E1343" s="150">
        <f t="shared" si="122"/>
        <v>0.14759626433878004</v>
      </c>
      <c r="F1343">
        <v>1.1346499999999999</v>
      </c>
      <c r="G1343" s="3">
        <f t="shared" si="120"/>
        <v>3.3286984071107883</v>
      </c>
      <c r="H1343" s="150">
        <f t="shared" si="121"/>
        <v>0.19500000000000028</v>
      </c>
      <c r="J1343" s="2">
        <f t="shared" si="123"/>
        <v>-1.2528274078119418E-2</v>
      </c>
      <c r="K1343">
        <v>26613</v>
      </c>
      <c r="L1343">
        <v>25825</v>
      </c>
      <c r="N1343">
        <v>1.08</v>
      </c>
      <c r="O1343">
        <v>4.76</v>
      </c>
      <c r="P1343">
        <v>3.875</v>
      </c>
      <c r="Q1343">
        <f t="shared" si="124"/>
        <v>0.88499999999999979</v>
      </c>
      <c r="R1343">
        <f t="shared" si="125"/>
        <v>0.19500000000000028</v>
      </c>
    </row>
    <row r="1344" spans="1:18">
      <c r="A1344" s="1">
        <v>42418</v>
      </c>
      <c r="B1344">
        <v>3.895</v>
      </c>
      <c r="C1344">
        <v>702.27</v>
      </c>
      <c r="D1344">
        <v>0.41799999999999998</v>
      </c>
      <c r="E1344" s="150">
        <f t="shared" si="122"/>
        <v>0.14319599997647783</v>
      </c>
      <c r="F1344">
        <v>1.1419999999999999</v>
      </c>
      <c r="G1344" s="3">
        <f t="shared" si="120"/>
        <v>3.3335847375514196</v>
      </c>
      <c r="H1344" s="150">
        <f t="shared" si="121"/>
        <v>0.30499999999999994</v>
      </c>
      <c r="J1344" s="2">
        <f t="shared" si="123"/>
        <v>2.6663450531924735E-3</v>
      </c>
      <c r="K1344">
        <v>26620</v>
      </c>
      <c r="L1344">
        <v>25830.67</v>
      </c>
      <c r="N1344">
        <v>1.07</v>
      </c>
      <c r="O1344">
        <v>4.66</v>
      </c>
      <c r="P1344">
        <v>3.895</v>
      </c>
      <c r="Q1344">
        <f t="shared" si="124"/>
        <v>0.76500000000000012</v>
      </c>
      <c r="R1344">
        <f t="shared" si="125"/>
        <v>0.30499999999999994</v>
      </c>
    </row>
    <row r="1345" spans="1:18">
      <c r="A1345" s="1">
        <v>42419</v>
      </c>
      <c r="B1345">
        <v>3.8849999999999998</v>
      </c>
      <c r="C1345">
        <v>699.98</v>
      </c>
      <c r="D1345">
        <v>0.44500000000000001</v>
      </c>
      <c r="E1345" s="150">
        <f t="shared" si="122"/>
        <v>0.15428344379000217</v>
      </c>
      <c r="F1345">
        <v>1.13975</v>
      </c>
      <c r="G1345" s="3">
        <f t="shared" si="120"/>
        <v>3.2873828684453228</v>
      </c>
      <c r="H1345" s="150">
        <f t="shared" si="121"/>
        <v>0.30499999999999972</v>
      </c>
      <c r="J1345" s="2">
        <f t="shared" si="123"/>
        <v>-3.2661822582270472E-3</v>
      </c>
      <c r="K1345">
        <v>26607</v>
      </c>
      <c r="L1345">
        <v>25828.67</v>
      </c>
      <c r="N1345">
        <v>1.08</v>
      </c>
      <c r="O1345">
        <v>4.66</v>
      </c>
      <c r="P1345">
        <v>3.8849999999999998</v>
      </c>
      <c r="Q1345">
        <f t="shared" si="124"/>
        <v>0.77500000000000036</v>
      </c>
      <c r="R1345">
        <f t="shared" si="125"/>
        <v>0.30499999999999972</v>
      </c>
    </row>
    <row r="1346" spans="1:18">
      <c r="A1346" s="1">
        <v>42422</v>
      </c>
      <c r="B1346">
        <v>3.8650000000000002</v>
      </c>
      <c r="C1346">
        <v>691.41</v>
      </c>
      <c r="D1346">
        <v>0.45300000000000001</v>
      </c>
      <c r="E1346" s="150">
        <f t="shared" si="122"/>
        <v>0.16220000832082263</v>
      </c>
      <c r="F1346">
        <v>1.1585000000000001</v>
      </c>
      <c r="G1346" s="3">
        <f t="shared" si="120"/>
        <v>3.2355146305663172</v>
      </c>
      <c r="H1346" s="150">
        <f t="shared" si="121"/>
        <v>0.26500000000000035</v>
      </c>
      <c r="J1346" s="2">
        <f t="shared" si="123"/>
        <v>-1.231877241615334E-2</v>
      </c>
      <c r="K1346">
        <v>26593</v>
      </c>
      <c r="L1346">
        <v>25827</v>
      </c>
      <c r="N1346">
        <v>1.07</v>
      </c>
      <c r="O1346">
        <v>4.67</v>
      </c>
      <c r="P1346">
        <v>3.8650000000000002</v>
      </c>
      <c r="Q1346">
        <f t="shared" si="124"/>
        <v>0.80499999999999972</v>
      </c>
      <c r="R1346">
        <f t="shared" si="125"/>
        <v>0.26500000000000035</v>
      </c>
    </row>
    <row r="1347" spans="1:18">
      <c r="A1347" s="1">
        <v>42423</v>
      </c>
      <c r="B1347">
        <v>3.855</v>
      </c>
      <c r="C1347">
        <v>696.34</v>
      </c>
      <c r="D1347">
        <v>0.44800000000000001</v>
      </c>
      <c r="E1347" s="150">
        <f t="shared" si="122"/>
        <v>0.16142588252504314</v>
      </c>
      <c r="F1347">
        <v>1.157</v>
      </c>
      <c r="G1347" s="3">
        <f t="shared" si="120"/>
        <v>3.2109844585770615</v>
      </c>
      <c r="H1347" s="150">
        <f t="shared" si="121"/>
        <v>0.2350000000000001</v>
      </c>
      <c r="J1347" s="2">
        <f t="shared" si="123"/>
        <v>7.1050560109491706E-3</v>
      </c>
      <c r="K1347">
        <v>26592</v>
      </c>
      <c r="L1347">
        <v>25831.67</v>
      </c>
      <c r="N1347">
        <v>1.05</v>
      </c>
      <c r="O1347">
        <v>4.67</v>
      </c>
      <c r="P1347">
        <v>3.855</v>
      </c>
      <c r="Q1347">
        <f t="shared" si="124"/>
        <v>0.81499999999999995</v>
      </c>
      <c r="R1347">
        <f t="shared" si="125"/>
        <v>0.2350000000000001</v>
      </c>
    </row>
    <row r="1348" spans="1:18">
      <c r="A1348" s="1">
        <v>42424</v>
      </c>
      <c r="B1348">
        <v>3.8149999999999999</v>
      </c>
      <c r="C1348">
        <v>696.08</v>
      </c>
      <c r="D1348">
        <v>0.45</v>
      </c>
      <c r="E1348" s="150">
        <f t="shared" si="122"/>
        <v>0.16345290724601644</v>
      </c>
      <c r="F1348">
        <v>1.1547499999999999</v>
      </c>
      <c r="G1348" s="3">
        <f t="shared" si="120"/>
        <v>3.1791266900984669</v>
      </c>
      <c r="H1348" s="150">
        <f t="shared" si="121"/>
        <v>0.25499999999999989</v>
      </c>
      <c r="J1348" s="2">
        <f t="shared" si="123"/>
        <v>-3.7345054368903254E-4</v>
      </c>
      <c r="K1348">
        <v>26592</v>
      </c>
      <c r="L1348">
        <v>25839</v>
      </c>
      <c r="N1348">
        <v>1.06</v>
      </c>
      <c r="O1348">
        <v>4.62</v>
      </c>
      <c r="P1348">
        <v>3.8149999999999999</v>
      </c>
      <c r="Q1348">
        <f t="shared" si="124"/>
        <v>0.80500000000000016</v>
      </c>
      <c r="R1348">
        <f t="shared" si="125"/>
        <v>0.25499999999999989</v>
      </c>
    </row>
    <row r="1349" spans="1:18">
      <c r="A1349" s="1">
        <v>42425</v>
      </c>
      <c r="B1349">
        <v>3.81</v>
      </c>
      <c r="C1349">
        <v>692.02</v>
      </c>
      <c r="D1349">
        <v>0.442</v>
      </c>
      <c r="E1349" s="150">
        <f t="shared" si="122"/>
        <v>0.15753893074319048</v>
      </c>
      <c r="F1349">
        <v>1.1601999999999999</v>
      </c>
      <c r="G1349" s="3">
        <f t="shared" si="120"/>
        <v>3.2551217504195598</v>
      </c>
      <c r="H1349" s="150">
        <f t="shared" si="121"/>
        <v>0.16999999999999993</v>
      </c>
      <c r="J1349" s="2">
        <f t="shared" si="123"/>
        <v>-5.8497393236425013E-3</v>
      </c>
      <c r="K1349">
        <v>26610</v>
      </c>
      <c r="L1349">
        <v>25839</v>
      </c>
      <c r="N1349">
        <v>1.06</v>
      </c>
      <c r="O1349">
        <v>4.7</v>
      </c>
      <c r="P1349">
        <v>3.81</v>
      </c>
      <c r="Q1349">
        <f t="shared" si="124"/>
        <v>0.89000000000000012</v>
      </c>
      <c r="R1349">
        <f t="shared" si="125"/>
        <v>0.16999999999999993</v>
      </c>
    </row>
    <row r="1350" spans="1:18">
      <c r="A1350" s="1">
        <v>42426</v>
      </c>
      <c r="B1350">
        <v>3.7749999999999999</v>
      </c>
      <c r="C1350">
        <v>691.7</v>
      </c>
      <c r="D1350">
        <v>0.48149999999999998</v>
      </c>
      <c r="E1350" s="150">
        <f t="shared" si="122"/>
        <v>0.17150687897992192</v>
      </c>
      <c r="F1350">
        <v>1.161</v>
      </c>
      <c r="G1350" s="3">
        <f t="shared" ref="G1350:G1413" si="126">+(K1350/L1350-1)*36000/330</f>
        <v>3.2594698435707867</v>
      </c>
      <c r="H1350" s="150">
        <f t="shared" ref="H1350:H1413" si="127">+R1350</f>
        <v>0.15499999999999958</v>
      </c>
      <c r="J1350" s="2">
        <f t="shared" si="123"/>
        <v>-4.625213275874393E-4</v>
      </c>
      <c r="K1350">
        <v>26610</v>
      </c>
      <c r="L1350">
        <v>25838</v>
      </c>
      <c r="N1350">
        <v>1.07</v>
      </c>
      <c r="O1350">
        <v>4.6900000000000004</v>
      </c>
      <c r="P1350">
        <v>3.7749999999999999</v>
      </c>
      <c r="Q1350">
        <f t="shared" si="124"/>
        <v>0.91500000000000048</v>
      </c>
      <c r="R1350">
        <f t="shared" si="125"/>
        <v>0.15499999999999958</v>
      </c>
    </row>
    <row r="1351" spans="1:18">
      <c r="A1351" s="1">
        <v>42429</v>
      </c>
      <c r="B1351">
        <v>3.7349999999999999</v>
      </c>
      <c r="C1351">
        <v>696.01</v>
      </c>
      <c r="D1351">
        <v>0.47299999999999998</v>
      </c>
      <c r="E1351" s="150">
        <f t="shared" ref="E1351:E1414" si="128">+D1351*F1351/G1351</f>
        <v>0.176536606050858</v>
      </c>
      <c r="F1351">
        <v>1.17875</v>
      </c>
      <c r="G1351" s="3">
        <f t="shared" si="126"/>
        <v>3.1582614080582081</v>
      </c>
      <c r="H1351" s="150">
        <f t="shared" si="127"/>
        <v>0.21500000000000008</v>
      </c>
      <c r="J1351" s="2">
        <f t="shared" ref="J1351:J1414" si="129">+LN(C1351/C1350)</f>
        <v>6.2116924407564621E-3</v>
      </c>
      <c r="K1351">
        <v>26585</v>
      </c>
      <c r="L1351">
        <v>25837</v>
      </c>
      <c r="N1351">
        <v>1.1599999999999999</v>
      </c>
      <c r="O1351">
        <v>4.68</v>
      </c>
      <c r="P1351">
        <v>3.7349999999999999</v>
      </c>
      <c r="Q1351">
        <f t="shared" ref="Q1351:Q1414" si="130">+O1351-P1351</f>
        <v>0.94499999999999984</v>
      </c>
      <c r="R1351">
        <f t="shared" ref="R1351:R1414" si="131">+N1351-Q1351</f>
        <v>0.21500000000000008</v>
      </c>
    </row>
    <row r="1352" spans="1:18">
      <c r="A1352" s="1">
        <v>42430</v>
      </c>
      <c r="B1352">
        <v>3.72</v>
      </c>
      <c r="C1352">
        <v>692.71</v>
      </c>
      <c r="D1352">
        <v>0.50700000000000001</v>
      </c>
      <c r="E1352" s="150">
        <f t="shared" si="128"/>
        <v>0.18800972429282936</v>
      </c>
      <c r="F1352">
        <v>1.179</v>
      </c>
      <c r="G1352" s="3">
        <f t="shared" si="126"/>
        <v>3.1793727811067169</v>
      </c>
      <c r="H1352" s="150">
        <f t="shared" si="127"/>
        <v>0.19999999999999973</v>
      </c>
      <c r="J1352" s="2">
        <f t="shared" si="129"/>
        <v>-4.752586859043003E-3</v>
      </c>
      <c r="K1352">
        <v>26590</v>
      </c>
      <c r="L1352">
        <v>25837</v>
      </c>
      <c r="N1352">
        <v>1.17</v>
      </c>
      <c r="O1352">
        <v>4.6900000000000004</v>
      </c>
      <c r="P1352">
        <v>3.72</v>
      </c>
      <c r="Q1352">
        <f t="shared" si="130"/>
        <v>0.9700000000000002</v>
      </c>
      <c r="R1352">
        <f t="shared" si="131"/>
        <v>0.19999999999999973</v>
      </c>
    </row>
    <row r="1353" spans="1:18">
      <c r="A1353" s="1">
        <v>42431</v>
      </c>
      <c r="B1353">
        <v>3.7</v>
      </c>
      <c r="C1353">
        <v>686.31</v>
      </c>
      <c r="D1353">
        <v>0.50800000000000001</v>
      </c>
      <c r="E1353" s="150">
        <f t="shared" si="128"/>
        <v>0.19462811179972891</v>
      </c>
      <c r="F1353">
        <v>1.1955</v>
      </c>
      <c r="G1353" s="3">
        <f t="shared" si="126"/>
        <v>3.1203817083984364</v>
      </c>
      <c r="H1353" s="150">
        <f t="shared" si="127"/>
        <v>0.20000000000000018</v>
      </c>
      <c r="J1353" s="2">
        <f t="shared" si="129"/>
        <v>-9.2820204924508199E-3</v>
      </c>
      <c r="K1353">
        <v>26575</v>
      </c>
      <c r="L1353">
        <v>25836</v>
      </c>
      <c r="N1353">
        <v>1.17</v>
      </c>
      <c r="O1353">
        <v>4.67</v>
      </c>
      <c r="P1353">
        <v>3.7</v>
      </c>
      <c r="Q1353">
        <f t="shared" si="130"/>
        <v>0.96999999999999975</v>
      </c>
      <c r="R1353">
        <f t="shared" si="131"/>
        <v>0.20000000000000018</v>
      </c>
    </row>
    <row r="1354" spans="1:18">
      <c r="A1354" s="1">
        <v>42432</v>
      </c>
      <c r="B1354">
        <v>3.7050000000000001</v>
      </c>
      <c r="C1354">
        <v>687.02</v>
      </c>
      <c r="D1354">
        <v>0.499</v>
      </c>
      <c r="E1354" s="150">
        <f t="shared" si="128"/>
        <v>0.19460491656584433</v>
      </c>
      <c r="F1354">
        <v>1.20045</v>
      </c>
      <c r="G1354" s="3">
        <f t="shared" si="126"/>
        <v>3.0781573280411996</v>
      </c>
      <c r="H1354" s="150">
        <f t="shared" si="127"/>
        <v>0.20500000000000007</v>
      </c>
      <c r="J1354" s="2">
        <f t="shared" si="129"/>
        <v>1.0339831843131319E-3</v>
      </c>
      <c r="K1354">
        <v>26565</v>
      </c>
      <c r="L1354">
        <v>25836</v>
      </c>
      <c r="N1354">
        <v>1.17</v>
      </c>
      <c r="O1354">
        <v>4.67</v>
      </c>
      <c r="P1354">
        <v>3.7050000000000001</v>
      </c>
      <c r="Q1354">
        <f t="shared" si="130"/>
        <v>0.96499999999999986</v>
      </c>
      <c r="R1354">
        <f t="shared" si="131"/>
        <v>0.20500000000000007</v>
      </c>
    </row>
    <row r="1355" spans="1:18">
      <c r="A1355" s="1">
        <v>42433</v>
      </c>
      <c r="B1355">
        <v>3.7</v>
      </c>
      <c r="C1355">
        <v>680.17</v>
      </c>
      <c r="D1355">
        <v>0.51400000000000001</v>
      </c>
      <c r="E1355" s="150">
        <f t="shared" si="128"/>
        <v>0.20071578954419969</v>
      </c>
      <c r="F1355">
        <v>1.194</v>
      </c>
      <c r="G1355" s="3">
        <f t="shared" si="126"/>
        <v>3.0576368774657534</v>
      </c>
      <c r="H1355" s="150">
        <f t="shared" si="127"/>
        <v>0.2300000000000002</v>
      </c>
      <c r="J1355" s="2">
        <f t="shared" si="129"/>
        <v>-1.0020636954755087E-2</v>
      </c>
      <c r="K1355">
        <v>26555</v>
      </c>
      <c r="L1355">
        <v>25831</v>
      </c>
      <c r="N1355">
        <v>1.2</v>
      </c>
      <c r="O1355">
        <v>4.67</v>
      </c>
      <c r="P1355">
        <v>3.7</v>
      </c>
      <c r="Q1355">
        <f t="shared" si="130"/>
        <v>0.96999999999999975</v>
      </c>
      <c r="R1355">
        <f t="shared" si="131"/>
        <v>0.2300000000000002</v>
      </c>
    </row>
    <row r="1356" spans="1:18">
      <c r="A1356" s="1">
        <v>42436</v>
      </c>
      <c r="B1356">
        <v>3.74</v>
      </c>
      <c r="C1356">
        <v>679.09</v>
      </c>
      <c r="D1356">
        <v>0.53600000000000003</v>
      </c>
      <c r="E1356" s="150">
        <f t="shared" si="128"/>
        <v>0.21124804894006344</v>
      </c>
      <c r="F1356">
        <v>1.21225</v>
      </c>
      <c r="G1356" s="3">
        <f t="shared" si="126"/>
        <v>3.075843792452519</v>
      </c>
      <c r="H1356" s="150">
        <f t="shared" si="127"/>
        <v>0.3400000000000003</v>
      </c>
      <c r="J1356" s="2">
        <f t="shared" si="129"/>
        <v>-1.5891002858489085E-3</v>
      </c>
      <c r="K1356">
        <v>26560</v>
      </c>
      <c r="L1356">
        <v>25831.67</v>
      </c>
      <c r="N1356">
        <v>1.27</v>
      </c>
      <c r="O1356">
        <v>4.67</v>
      </c>
      <c r="P1356">
        <v>3.74</v>
      </c>
      <c r="Q1356">
        <f t="shared" si="130"/>
        <v>0.92999999999999972</v>
      </c>
      <c r="R1356">
        <f t="shared" si="131"/>
        <v>0.3400000000000003</v>
      </c>
    </row>
    <row r="1357" spans="1:18">
      <c r="A1357" s="1">
        <v>42437</v>
      </c>
      <c r="B1357">
        <v>3.76</v>
      </c>
      <c r="C1357">
        <v>682.5</v>
      </c>
      <c r="D1357">
        <v>0.51949999999999996</v>
      </c>
      <c r="E1357" s="150">
        <f t="shared" si="128"/>
        <v>0.23117683923245694</v>
      </c>
      <c r="F1357">
        <v>1.2070000000000001</v>
      </c>
      <c r="G1357" s="3">
        <f t="shared" si="126"/>
        <v>2.7123673032378965</v>
      </c>
      <c r="H1357" s="150">
        <f t="shared" si="127"/>
        <v>0.32999999999999985</v>
      </c>
      <c r="J1357" s="2">
        <f t="shared" si="129"/>
        <v>5.0088604196040117E-3</v>
      </c>
      <c r="K1357">
        <v>26628</v>
      </c>
      <c r="L1357">
        <v>25982</v>
      </c>
      <c r="N1357">
        <v>1.24</v>
      </c>
      <c r="O1357">
        <v>4.67</v>
      </c>
      <c r="P1357">
        <v>3.76</v>
      </c>
      <c r="Q1357">
        <f t="shared" si="130"/>
        <v>0.91000000000000014</v>
      </c>
      <c r="R1357">
        <f t="shared" si="131"/>
        <v>0.32999999999999985</v>
      </c>
    </row>
    <row r="1358" spans="1:18">
      <c r="A1358" s="1">
        <v>42438</v>
      </c>
      <c r="B1358">
        <v>3.78</v>
      </c>
      <c r="C1358">
        <v>675.38</v>
      </c>
      <c r="D1358">
        <v>0.53700000000000003</v>
      </c>
      <c r="E1358" s="150">
        <f t="shared" si="128"/>
        <v>0.24236166387931066</v>
      </c>
      <c r="F1358">
        <v>1.2090000000000001</v>
      </c>
      <c r="G1358" s="3">
        <f t="shared" si="126"/>
        <v>2.6787776152721081</v>
      </c>
      <c r="H1358" s="150">
        <f t="shared" si="127"/>
        <v>0.29999999999999982</v>
      </c>
      <c r="J1358" s="2">
        <f t="shared" si="129"/>
        <v>-1.0487031627823135E-2</v>
      </c>
      <c r="K1358">
        <v>26620</v>
      </c>
      <c r="L1358">
        <v>25982</v>
      </c>
      <c r="N1358">
        <v>1.19</v>
      </c>
      <c r="O1358">
        <v>4.67</v>
      </c>
      <c r="P1358">
        <v>3.78</v>
      </c>
      <c r="Q1358">
        <f t="shared" si="130"/>
        <v>0.89000000000000012</v>
      </c>
      <c r="R1358">
        <f t="shared" si="131"/>
        <v>0.29999999999999982</v>
      </c>
    </row>
    <row r="1359" spans="1:18">
      <c r="A1359" s="1">
        <v>42439</v>
      </c>
      <c r="B1359">
        <v>3.78</v>
      </c>
      <c r="C1359">
        <v>683.16</v>
      </c>
      <c r="D1359">
        <v>0.55100000000000005</v>
      </c>
      <c r="E1359" s="150">
        <f t="shared" si="128"/>
        <v>0.24337910693338508</v>
      </c>
      <c r="F1359">
        <v>1.2110000000000001</v>
      </c>
      <c r="G1359" s="3">
        <f t="shared" si="126"/>
        <v>2.7416527589717679</v>
      </c>
      <c r="H1359" s="150">
        <f t="shared" si="127"/>
        <v>0.29999999999999982</v>
      </c>
      <c r="J1359" s="2">
        <f t="shared" si="129"/>
        <v>1.145359731969906E-2</v>
      </c>
      <c r="K1359">
        <v>26636</v>
      </c>
      <c r="L1359">
        <v>25983</v>
      </c>
      <c r="N1359">
        <v>1.19</v>
      </c>
      <c r="O1359">
        <v>4.67</v>
      </c>
      <c r="P1359">
        <v>3.78</v>
      </c>
      <c r="Q1359">
        <f t="shared" si="130"/>
        <v>0.89000000000000012</v>
      </c>
      <c r="R1359">
        <f t="shared" si="131"/>
        <v>0.29999999999999982</v>
      </c>
    </row>
    <row r="1360" spans="1:18">
      <c r="A1360" s="1">
        <v>42440</v>
      </c>
      <c r="B1360">
        <v>3.8149999999999999</v>
      </c>
      <c r="C1360">
        <v>683.19</v>
      </c>
      <c r="D1360">
        <v>0.56599999999999995</v>
      </c>
      <c r="E1360" s="150">
        <f t="shared" si="128"/>
        <v>0.24824913025689266</v>
      </c>
      <c r="F1360">
        <v>1.2244999999999999</v>
      </c>
      <c r="G1360" s="3">
        <f t="shared" si="126"/>
        <v>2.7918204558573949</v>
      </c>
      <c r="H1360" s="150">
        <f t="shared" si="127"/>
        <v>0.35499999999999976</v>
      </c>
      <c r="J1360" s="2">
        <f t="shared" si="129"/>
        <v>4.3912613905592942E-5</v>
      </c>
      <c r="K1360">
        <v>26650</v>
      </c>
      <c r="L1360">
        <v>25985</v>
      </c>
      <c r="N1360">
        <v>1.2</v>
      </c>
      <c r="O1360">
        <v>4.66</v>
      </c>
      <c r="P1360">
        <v>3.8149999999999999</v>
      </c>
      <c r="Q1360">
        <f t="shared" si="130"/>
        <v>0.8450000000000002</v>
      </c>
      <c r="R1360">
        <f t="shared" si="131"/>
        <v>0.35499999999999976</v>
      </c>
    </row>
    <row r="1361" spans="1:18">
      <c r="A1361" s="1">
        <v>42443</v>
      </c>
      <c r="B1361">
        <v>3.855</v>
      </c>
      <c r="C1361">
        <v>681.71</v>
      </c>
      <c r="D1361">
        <v>0.57399999999999995</v>
      </c>
      <c r="E1361" s="150">
        <f t="shared" si="128"/>
        <v>0.2507744153216438</v>
      </c>
      <c r="F1361">
        <v>1.2312000000000001</v>
      </c>
      <c r="G1361" s="3">
        <f t="shared" si="126"/>
        <v>2.8181056631856714</v>
      </c>
      <c r="H1361" s="150">
        <f t="shared" si="127"/>
        <v>0.4249999999999996</v>
      </c>
      <c r="J1361" s="2">
        <f t="shared" si="129"/>
        <v>-2.1686578944188238E-3</v>
      </c>
      <c r="K1361">
        <v>26659</v>
      </c>
      <c r="L1361">
        <v>25987.67</v>
      </c>
      <c r="N1361">
        <v>1.22</v>
      </c>
      <c r="O1361">
        <v>4.6500000000000004</v>
      </c>
      <c r="P1361">
        <v>3.855</v>
      </c>
      <c r="Q1361">
        <f t="shared" si="130"/>
        <v>0.79500000000000037</v>
      </c>
      <c r="R1361">
        <f t="shared" si="131"/>
        <v>0.4249999999999996</v>
      </c>
    </row>
    <row r="1362" spans="1:18">
      <c r="A1362" s="1">
        <v>42444</v>
      </c>
      <c r="B1362">
        <v>3.8650000000000002</v>
      </c>
      <c r="C1362">
        <v>687.56</v>
      </c>
      <c r="D1362">
        <v>0.58299999999999996</v>
      </c>
      <c r="E1362" s="150">
        <f t="shared" si="128"/>
        <v>0.25552567635098566</v>
      </c>
      <c r="F1362">
        <v>1.2370000000000001</v>
      </c>
      <c r="G1362" s="3">
        <f t="shared" si="126"/>
        <v>2.8223034581049768</v>
      </c>
      <c r="H1362" s="150">
        <f t="shared" si="127"/>
        <v>0.49500000000000033</v>
      </c>
      <c r="J1362" s="2">
        <f t="shared" si="129"/>
        <v>8.5447509894786659E-3</v>
      </c>
      <c r="K1362">
        <v>26660</v>
      </c>
      <c r="L1362">
        <v>25987.67</v>
      </c>
      <c r="N1362">
        <v>1.22</v>
      </c>
      <c r="O1362">
        <v>4.59</v>
      </c>
      <c r="P1362">
        <v>3.8650000000000002</v>
      </c>
      <c r="Q1362">
        <f t="shared" si="130"/>
        <v>0.72499999999999964</v>
      </c>
      <c r="R1362">
        <f t="shared" si="131"/>
        <v>0.49500000000000033</v>
      </c>
    </row>
    <row r="1363" spans="1:18">
      <c r="A1363" s="1">
        <v>42445</v>
      </c>
      <c r="B1363">
        <v>3.8650000000000002</v>
      </c>
      <c r="C1363">
        <v>686.29</v>
      </c>
      <c r="D1363">
        <v>0.505</v>
      </c>
      <c r="E1363" s="150">
        <f t="shared" si="128"/>
        <v>0.21828955734511662</v>
      </c>
      <c r="F1363">
        <v>1.2446999999999999</v>
      </c>
      <c r="G1363" s="3">
        <f t="shared" si="126"/>
        <v>2.8795399452215795</v>
      </c>
      <c r="H1363" s="150">
        <f t="shared" si="127"/>
        <v>0.48500000000000032</v>
      </c>
      <c r="J1363" s="2">
        <f t="shared" si="129"/>
        <v>-1.8488195388905893E-3</v>
      </c>
      <c r="K1363">
        <v>26675</v>
      </c>
      <c r="L1363">
        <v>25989</v>
      </c>
      <c r="N1363">
        <v>1.21</v>
      </c>
      <c r="O1363">
        <v>4.59</v>
      </c>
      <c r="P1363">
        <v>3.8650000000000002</v>
      </c>
      <c r="Q1363">
        <f t="shared" si="130"/>
        <v>0.72499999999999964</v>
      </c>
      <c r="R1363">
        <f t="shared" si="131"/>
        <v>0.48500000000000032</v>
      </c>
    </row>
    <row r="1364" spans="1:18">
      <c r="A1364" s="1">
        <v>42446</v>
      </c>
      <c r="B1364">
        <v>3.82</v>
      </c>
      <c r="C1364">
        <v>669.73</v>
      </c>
      <c r="D1364">
        <v>0.51900000000000002</v>
      </c>
      <c r="E1364" s="150">
        <f t="shared" si="128"/>
        <v>0.22152491038524538</v>
      </c>
      <c r="F1364">
        <v>1.2021999999999999</v>
      </c>
      <c r="G1364" s="3">
        <f t="shared" si="126"/>
        <v>2.8165762437954585</v>
      </c>
      <c r="H1364" s="150">
        <f t="shared" si="127"/>
        <v>0.40999999999999992</v>
      </c>
      <c r="J1364" s="2">
        <f t="shared" si="129"/>
        <v>-2.4425632830986907E-2</v>
      </c>
      <c r="K1364">
        <v>26660</v>
      </c>
      <c r="L1364">
        <v>25989</v>
      </c>
      <c r="N1364">
        <v>1.18</v>
      </c>
      <c r="O1364">
        <v>4.59</v>
      </c>
      <c r="P1364">
        <v>3.82</v>
      </c>
      <c r="Q1364">
        <f t="shared" si="130"/>
        <v>0.77</v>
      </c>
      <c r="R1364">
        <f t="shared" si="131"/>
        <v>0.40999999999999992</v>
      </c>
    </row>
    <row r="1365" spans="1:18">
      <c r="A1365" s="1">
        <v>42447</v>
      </c>
      <c r="B1365">
        <v>3.7749999999999999</v>
      </c>
      <c r="C1365">
        <v>675.66</v>
      </c>
      <c r="D1365">
        <v>0.51500000000000001</v>
      </c>
      <c r="E1365" s="150">
        <f t="shared" si="128"/>
        <v>0.22386132620701518</v>
      </c>
      <c r="F1365">
        <v>1.2114499999999999</v>
      </c>
      <c r="G1365" s="3">
        <f t="shared" si="126"/>
        <v>2.7869787094134031</v>
      </c>
      <c r="H1365" s="150">
        <f t="shared" si="127"/>
        <v>0.36499999999999999</v>
      </c>
      <c r="J1365" s="2">
        <f t="shared" si="129"/>
        <v>8.8153448469104889E-3</v>
      </c>
      <c r="K1365">
        <v>26655</v>
      </c>
      <c r="L1365">
        <v>25991</v>
      </c>
      <c r="N1365">
        <v>1.18</v>
      </c>
      <c r="O1365">
        <v>4.59</v>
      </c>
      <c r="P1365">
        <v>3.7749999999999999</v>
      </c>
      <c r="Q1365">
        <f t="shared" si="130"/>
        <v>0.81499999999999995</v>
      </c>
      <c r="R1365">
        <f t="shared" si="131"/>
        <v>0.36499999999999999</v>
      </c>
    </row>
    <row r="1366" spans="1:18">
      <c r="A1366" s="1">
        <v>42450</v>
      </c>
      <c r="B1366">
        <v>3.7850000000000001</v>
      </c>
      <c r="C1366">
        <v>676.66</v>
      </c>
      <c r="D1366">
        <v>0.54149999999999998</v>
      </c>
      <c r="E1366" s="150">
        <f t="shared" si="128"/>
        <v>0.23186660904220974</v>
      </c>
      <c r="F1366">
        <v>1.2136499999999999</v>
      </c>
      <c r="G1366" s="3">
        <f t="shared" si="126"/>
        <v>2.8343515166531059</v>
      </c>
      <c r="H1366" s="150">
        <f t="shared" si="127"/>
        <v>0.40500000000000003</v>
      </c>
      <c r="J1366" s="2">
        <f t="shared" si="129"/>
        <v>1.4789401654520071E-3</v>
      </c>
      <c r="K1366">
        <v>26668</v>
      </c>
      <c r="L1366">
        <v>25992.67</v>
      </c>
      <c r="N1366">
        <v>1.2</v>
      </c>
      <c r="O1366">
        <v>4.58</v>
      </c>
      <c r="P1366">
        <v>3.7850000000000001</v>
      </c>
      <c r="Q1366">
        <f t="shared" si="130"/>
        <v>0.79499999999999993</v>
      </c>
      <c r="R1366">
        <f t="shared" si="131"/>
        <v>0.40500000000000003</v>
      </c>
    </row>
    <row r="1367" spans="1:18">
      <c r="A1367" s="1">
        <v>42451</v>
      </c>
      <c r="B1367">
        <v>3.8</v>
      </c>
      <c r="C1367">
        <v>673.48</v>
      </c>
      <c r="D1367">
        <v>0.55400000000000005</v>
      </c>
      <c r="E1367" s="150">
        <f t="shared" si="128"/>
        <v>0.23513290481320387</v>
      </c>
      <c r="F1367">
        <v>1.2243999999999999</v>
      </c>
      <c r="G1367" s="3">
        <f t="shared" si="126"/>
        <v>2.8848263518833082</v>
      </c>
      <c r="H1367" s="150">
        <f t="shared" si="127"/>
        <v>0.48</v>
      </c>
      <c r="J1367" s="2">
        <f t="shared" si="129"/>
        <v>-4.7106313128420941E-3</v>
      </c>
      <c r="K1367">
        <v>26679</v>
      </c>
      <c r="L1367">
        <v>25991.67</v>
      </c>
      <c r="N1367">
        <v>1.23</v>
      </c>
      <c r="O1367">
        <v>4.55</v>
      </c>
      <c r="P1367">
        <v>3.8</v>
      </c>
      <c r="Q1367">
        <f t="shared" si="130"/>
        <v>0.75</v>
      </c>
      <c r="R1367">
        <f t="shared" si="131"/>
        <v>0.48</v>
      </c>
    </row>
    <row r="1368" spans="1:18">
      <c r="A1368" s="1">
        <v>42452</v>
      </c>
      <c r="B1368">
        <v>3.835</v>
      </c>
      <c r="C1368">
        <v>677.92</v>
      </c>
      <c r="D1368">
        <v>0.53700000000000003</v>
      </c>
      <c r="E1368" s="150">
        <f t="shared" si="128"/>
        <v>0.2313384025587138</v>
      </c>
      <c r="F1368">
        <v>1.2374000000000001</v>
      </c>
      <c r="G1368" s="3">
        <f t="shared" si="126"/>
        <v>2.8723454154195336</v>
      </c>
      <c r="H1368" s="150">
        <f t="shared" si="127"/>
        <v>0.5149999999999999</v>
      </c>
      <c r="J1368" s="2">
        <f t="shared" si="129"/>
        <v>6.5709870886499515E-3</v>
      </c>
      <c r="K1368">
        <v>26675</v>
      </c>
      <c r="L1368">
        <v>25990.67</v>
      </c>
      <c r="N1368">
        <v>1.22</v>
      </c>
      <c r="O1368">
        <v>4.54</v>
      </c>
      <c r="P1368">
        <v>3.835</v>
      </c>
      <c r="Q1368">
        <f t="shared" si="130"/>
        <v>0.70500000000000007</v>
      </c>
      <c r="R1368">
        <f t="shared" si="131"/>
        <v>0.5149999999999999</v>
      </c>
    </row>
    <row r="1369" spans="1:18">
      <c r="A1369" s="1">
        <v>42453</v>
      </c>
      <c r="B1369">
        <v>3.83</v>
      </c>
      <c r="C1369">
        <v>680.92</v>
      </c>
      <c r="D1369">
        <v>0.54900000000000004</v>
      </c>
      <c r="E1369" s="150">
        <f t="shared" si="128"/>
        <v>0.2367965711233454</v>
      </c>
      <c r="F1369">
        <v>1.23115</v>
      </c>
      <c r="G1369" s="3">
        <f t="shared" si="126"/>
        <v>2.8543544646511312</v>
      </c>
      <c r="H1369" s="150">
        <f t="shared" si="127"/>
        <v>0.51</v>
      </c>
      <c r="J1369" s="2">
        <f t="shared" si="129"/>
        <v>4.4155380681207175E-3</v>
      </c>
      <c r="K1369">
        <v>26669</v>
      </c>
      <c r="L1369">
        <v>25989</v>
      </c>
      <c r="N1369">
        <v>1.22</v>
      </c>
      <c r="O1369">
        <v>4.54</v>
      </c>
      <c r="P1369">
        <v>3.83</v>
      </c>
      <c r="Q1369">
        <f t="shared" si="130"/>
        <v>0.71</v>
      </c>
      <c r="R1369">
        <f t="shared" si="131"/>
        <v>0.51</v>
      </c>
    </row>
    <row r="1370" spans="1:18">
      <c r="A1370" s="1">
        <v>42454</v>
      </c>
      <c r="B1370">
        <v>3.83</v>
      </c>
      <c r="C1370">
        <v>680.8</v>
      </c>
      <c r="D1370">
        <v>0.54700000000000004</v>
      </c>
      <c r="E1370" s="150">
        <f t="shared" si="128"/>
        <v>0.23593392423400716</v>
      </c>
      <c r="F1370">
        <v>1.23115</v>
      </c>
      <c r="G1370" s="3">
        <f t="shared" si="126"/>
        <v>2.8543544646511312</v>
      </c>
      <c r="H1370" s="150">
        <f t="shared" si="127"/>
        <v>0.51</v>
      </c>
      <c r="J1370" s="2">
        <f t="shared" si="129"/>
        <v>-1.7624768720539679E-4</v>
      </c>
      <c r="K1370">
        <v>26669</v>
      </c>
      <c r="L1370">
        <v>25989</v>
      </c>
      <c r="N1370">
        <v>1.22</v>
      </c>
      <c r="O1370">
        <v>4.54</v>
      </c>
      <c r="P1370">
        <v>3.83</v>
      </c>
      <c r="Q1370">
        <f t="shared" si="130"/>
        <v>0.71</v>
      </c>
      <c r="R1370">
        <f t="shared" si="131"/>
        <v>0.51</v>
      </c>
    </row>
    <row r="1371" spans="1:18">
      <c r="A1371" s="1">
        <v>42457</v>
      </c>
      <c r="B1371">
        <v>3.8050000000000002</v>
      </c>
      <c r="C1371">
        <v>679.09</v>
      </c>
      <c r="D1371">
        <v>0.54400000000000004</v>
      </c>
      <c r="E1371" s="150">
        <f t="shared" si="128"/>
        <v>0.23393385627957006</v>
      </c>
      <c r="F1371">
        <v>1.23115</v>
      </c>
      <c r="G1371" s="3">
        <f t="shared" si="126"/>
        <v>2.8629699465117158</v>
      </c>
      <c r="H1371" s="150">
        <f t="shared" si="127"/>
        <v>0.49500000000000011</v>
      </c>
      <c r="J1371" s="2">
        <f t="shared" si="129"/>
        <v>-2.5149106196534978E-3</v>
      </c>
      <c r="K1371">
        <v>26669</v>
      </c>
      <c r="L1371">
        <v>25987</v>
      </c>
      <c r="N1371">
        <v>1.23</v>
      </c>
      <c r="O1371">
        <v>4.54</v>
      </c>
      <c r="P1371">
        <v>3.8050000000000002</v>
      </c>
      <c r="Q1371">
        <f t="shared" si="130"/>
        <v>0.73499999999999988</v>
      </c>
      <c r="R1371">
        <f t="shared" si="131"/>
        <v>0.49500000000000011</v>
      </c>
    </row>
    <row r="1372" spans="1:18">
      <c r="A1372" s="1">
        <v>42458</v>
      </c>
      <c r="B1372">
        <v>3.78</v>
      </c>
      <c r="C1372">
        <v>681.72</v>
      </c>
      <c r="D1372">
        <v>0.499</v>
      </c>
      <c r="E1372" s="150">
        <f t="shared" si="128"/>
        <v>0.21973969135852034</v>
      </c>
      <c r="F1372">
        <v>1.23865</v>
      </c>
      <c r="G1372" s="3">
        <f t="shared" si="126"/>
        <v>2.8128115871044428</v>
      </c>
      <c r="H1372" s="150">
        <f t="shared" si="127"/>
        <v>0.51</v>
      </c>
      <c r="J1372" s="2">
        <f t="shared" si="129"/>
        <v>3.8653497175251297E-3</v>
      </c>
      <c r="K1372">
        <v>26655</v>
      </c>
      <c r="L1372">
        <v>25985</v>
      </c>
      <c r="N1372">
        <v>1.24</v>
      </c>
      <c r="O1372">
        <v>4.51</v>
      </c>
      <c r="P1372">
        <v>3.78</v>
      </c>
      <c r="Q1372">
        <f t="shared" si="130"/>
        <v>0.73</v>
      </c>
      <c r="R1372">
        <f t="shared" si="131"/>
        <v>0.51</v>
      </c>
    </row>
    <row r="1373" spans="1:18">
      <c r="A1373" s="1">
        <v>42459</v>
      </c>
      <c r="B1373">
        <v>3.7949999999999999</v>
      </c>
      <c r="C1373">
        <v>673.05</v>
      </c>
      <c r="D1373">
        <v>0.47899999999999998</v>
      </c>
      <c r="E1373" s="150">
        <f t="shared" si="128"/>
        <v>0.20642041148702167</v>
      </c>
      <c r="F1373">
        <v>1.2141500000000001</v>
      </c>
      <c r="G1373" s="3">
        <f t="shared" si="126"/>
        <v>2.8174435164158447</v>
      </c>
      <c r="H1373" s="150">
        <f t="shared" si="127"/>
        <v>0.48499999999999965</v>
      </c>
      <c r="J1373" s="2">
        <f t="shared" si="129"/>
        <v>-1.2799395266933928E-2</v>
      </c>
      <c r="K1373">
        <v>26652</v>
      </c>
      <c r="L1373">
        <v>25981</v>
      </c>
      <c r="N1373">
        <v>1.22</v>
      </c>
      <c r="O1373">
        <v>4.53</v>
      </c>
      <c r="P1373">
        <v>3.7949999999999999</v>
      </c>
      <c r="Q1373">
        <f t="shared" si="130"/>
        <v>0.73500000000000032</v>
      </c>
      <c r="R1373">
        <f t="shared" si="131"/>
        <v>0.48499999999999965</v>
      </c>
    </row>
    <row r="1374" spans="1:18">
      <c r="A1374" s="1">
        <v>42460</v>
      </c>
      <c r="B1374">
        <v>3.78</v>
      </c>
      <c r="C1374">
        <v>667.7</v>
      </c>
      <c r="D1374">
        <v>0.47349999999999998</v>
      </c>
      <c r="E1374" s="150">
        <f t="shared" si="128"/>
        <v>0.20649747276903602</v>
      </c>
      <c r="F1374">
        <v>1.2103999999999999</v>
      </c>
      <c r="G1374" s="3">
        <f t="shared" si="126"/>
        <v>2.7754547903887912</v>
      </c>
      <c r="H1374" s="150">
        <f t="shared" si="127"/>
        <v>0.5</v>
      </c>
      <c r="J1374" s="2">
        <f t="shared" si="129"/>
        <v>-7.9806502262787429E-3</v>
      </c>
      <c r="K1374">
        <v>26642</v>
      </c>
      <c r="L1374">
        <v>25981</v>
      </c>
      <c r="N1374">
        <v>1.23</v>
      </c>
      <c r="O1374">
        <v>4.51</v>
      </c>
      <c r="P1374">
        <v>3.78</v>
      </c>
      <c r="Q1374">
        <f t="shared" si="130"/>
        <v>0.73</v>
      </c>
      <c r="R1374">
        <f t="shared" si="131"/>
        <v>0.5</v>
      </c>
    </row>
    <row r="1375" spans="1:18">
      <c r="A1375" s="1">
        <v>42461</v>
      </c>
      <c r="B1375">
        <v>3.79</v>
      </c>
      <c r="C1375">
        <v>669.16</v>
      </c>
      <c r="D1375">
        <v>0.4945</v>
      </c>
      <c r="E1375" s="150">
        <f t="shared" si="128"/>
        <v>0.21587199973892213</v>
      </c>
      <c r="F1375">
        <v>1.2134</v>
      </c>
      <c r="G1375" s="3">
        <f t="shared" si="126"/>
        <v>2.7795466791694992</v>
      </c>
      <c r="H1375" s="150">
        <f t="shared" si="127"/>
        <v>0.5499999999999996</v>
      </c>
      <c r="J1375" s="2">
        <f t="shared" si="129"/>
        <v>2.1842235992566876E-3</v>
      </c>
      <c r="K1375">
        <v>26644</v>
      </c>
      <c r="L1375">
        <v>25982</v>
      </c>
      <c r="N1375">
        <v>1.2</v>
      </c>
      <c r="O1375">
        <v>4.4400000000000004</v>
      </c>
      <c r="P1375">
        <v>3.79</v>
      </c>
      <c r="Q1375">
        <f t="shared" si="130"/>
        <v>0.65000000000000036</v>
      </c>
      <c r="R1375">
        <f t="shared" si="131"/>
        <v>0.5499999999999996</v>
      </c>
    </row>
    <row r="1376" spans="1:18">
      <c r="A1376" s="1">
        <v>42464</v>
      </c>
      <c r="B1376">
        <v>3.7650000000000001</v>
      </c>
      <c r="C1376">
        <v>670.36</v>
      </c>
      <c r="D1376">
        <v>0.48499999999999999</v>
      </c>
      <c r="E1376" s="150">
        <f t="shared" si="128"/>
        <v>0.21281669727878422</v>
      </c>
      <c r="F1376">
        <v>1.2215</v>
      </c>
      <c r="G1376" s="3">
        <f t="shared" si="126"/>
        <v>2.7837453901652074</v>
      </c>
      <c r="H1376" s="150">
        <f t="shared" si="127"/>
        <v>0.5349999999999997</v>
      </c>
      <c r="J1376" s="2">
        <f t="shared" si="129"/>
        <v>1.7916870535927818E-3</v>
      </c>
      <c r="K1376">
        <v>26645</v>
      </c>
      <c r="L1376">
        <v>25982</v>
      </c>
      <c r="N1376">
        <v>1.17</v>
      </c>
      <c r="O1376">
        <v>4.4000000000000004</v>
      </c>
      <c r="P1376">
        <v>3.7650000000000001</v>
      </c>
      <c r="Q1376">
        <f t="shared" si="130"/>
        <v>0.63500000000000023</v>
      </c>
      <c r="R1376">
        <f t="shared" si="131"/>
        <v>0.5349999999999997</v>
      </c>
    </row>
    <row r="1377" spans="1:18">
      <c r="A1377" s="1">
        <v>42465</v>
      </c>
      <c r="B1377">
        <v>3.7250000000000001</v>
      </c>
      <c r="C1377">
        <v>675.45</v>
      </c>
      <c r="D1377">
        <v>0.46800000000000003</v>
      </c>
      <c r="E1377" s="150">
        <f t="shared" si="128"/>
        <v>0.20010905464345427</v>
      </c>
      <c r="F1377">
        <v>1.2053</v>
      </c>
      <c r="G1377" s="3">
        <f t="shared" si="126"/>
        <v>2.8188649484405106</v>
      </c>
      <c r="H1377" s="150">
        <f t="shared" si="127"/>
        <v>0.54499999999999971</v>
      </c>
      <c r="J1377" s="2">
        <f t="shared" si="129"/>
        <v>7.5642538990177881E-3</v>
      </c>
      <c r="K1377">
        <v>26652</v>
      </c>
      <c r="L1377">
        <v>25980.67</v>
      </c>
      <c r="N1377">
        <v>1.22</v>
      </c>
      <c r="O1377">
        <v>4.4000000000000004</v>
      </c>
      <c r="P1377">
        <v>3.7250000000000001</v>
      </c>
      <c r="Q1377">
        <f t="shared" si="130"/>
        <v>0.67500000000000027</v>
      </c>
      <c r="R1377">
        <f t="shared" si="131"/>
        <v>0.54499999999999971</v>
      </c>
    </row>
    <row r="1378" spans="1:18">
      <c r="A1378" s="1">
        <v>42466</v>
      </c>
      <c r="B1378">
        <v>3.73</v>
      </c>
      <c r="C1378">
        <v>674.5</v>
      </c>
      <c r="D1378">
        <v>0.47499999999999998</v>
      </c>
      <c r="E1378" s="150">
        <f t="shared" si="128"/>
        <v>0.20431590878550915</v>
      </c>
      <c r="F1378">
        <v>1.2116</v>
      </c>
      <c r="G1378" s="3">
        <f t="shared" si="126"/>
        <v>2.816765485472648</v>
      </c>
      <c r="H1378" s="150">
        <f t="shared" si="127"/>
        <v>0.53999999999999959</v>
      </c>
      <c r="J1378" s="2">
        <f t="shared" si="129"/>
        <v>-1.4074597678798285E-3</v>
      </c>
      <c r="K1378">
        <v>26651.5</v>
      </c>
      <c r="L1378">
        <v>25980.67</v>
      </c>
      <c r="N1378">
        <v>1.21</v>
      </c>
      <c r="O1378">
        <v>4.4000000000000004</v>
      </c>
      <c r="P1378">
        <v>3.73</v>
      </c>
      <c r="Q1378">
        <f t="shared" si="130"/>
        <v>0.67000000000000037</v>
      </c>
      <c r="R1378">
        <f t="shared" si="131"/>
        <v>0.53999999999999959</v>
      </c>
    </row>
    <row r="1379" spans="1:18">
      <c r="A1379" s="1">
        <v>42467</v>
      </c>
      <c r="B1379">
        <v>3.7149999999999999</v>
      </c>
      <c r="C1379">
        <v>683.09</v>
      </c>
      <c r="D1379">
        <v>0.45500000000000002</v>
      </c>
      <c r="E1379" s="150">
        <f t="shared" si="128"/>
        <v>0.1931373750247557</v>
      </c>
      <c r="F1379">
        <v>1.2055499999999999</v>
      </c>
      <c r="G1379" s="3">
        <f t="shared" si="126"/>
        <v>2.8400782082167777</v>
      </c>
      <c r="H1379" s="150">
        <f t="shared" si="127"/>
        <v>0.51499999999999946</v>
      </c>
      <c r="J1379" s="2">
        <f t="shared" si="129"/>
        <v>1.2654946837765879E-2</v>
      </c>
      <c r="K1379">
        <v>26655</v>
      </c>
      <c r="L1379">
        <v>25978.67</v>
      </c>
      <c r="N1379">
        <v>1.2</v>
      </c>
      <c r="O1379">
        <v>4.4000000000000004</v>
      </c>
      <c r="P1379">
        <v>3.7149999999999999</v>
      </c>
      <c r="Q1379">
        <f t="shared" si="130"/>
        <v>0.6850000000000005</v>
      </c>
      <c r="R1379">
        <f t="shared" si="131"/>
        <v>0.51499999999999946</v>
      </c>
    </row>
    <row r="1380" spans="1:18">
      <c r="A1380" s="1">
        <v>42468</v>
      </c>
      <c r="B1380">
        <v>3.6749999999999998</v>
      </c>
      <c r="C1380">
        <v>683.01</v>
      </c>
      <c r="D1380">
        <v>0.46600000000000003</v>
      </c>
      <c r="E1380" s="150">
        <f t="shared" si="128"/>
        <v>0.17472973348954929</v>
      </c>
      <c r="F1380">
        <v>1.20455</v>
      </c>
      <c r="G1380" s="3">
        <f t="shared" si="126"/>
        <v>3.2125059014845516</v>
      </c>
      <c r="H1380" s="150">
        <f t="shared" si="127"/>
        <v>0.57499999999999951</v>
      </c>
      <c r="J1380" s="2">
        <f t="shared" si="129"/>
        <v>-1.1712173353564178E-4</v>
      </c>
      <c r="K1380">
        <v>26760.5</v>
      </c>
      <c r="L1380">
        <v>25995</v>
      </c>
      <c r="N1380">
        <v>1.26</v>
      </c>
      <c r="O1380">
        <v>4.3600000000000003</v>
      </c>
      <c r="P1380">
        <v>3.6749999999999998</v>
      </c>
      <c r="Q1380">
        <f t="shared" si="130"/>
        <v>0.6850000000000005</v>
      </c>
      <c r="R1380">
        <f t="shared" si="131"/>
        <v>0.57499999999999951</v>
      </c>
    </row>
    <row r="1381" spans="1:18">
      <c r="A1381" s="1">
        <v>42471</v>
      </c>
      <c r="B1381">
        <v>3.6949999999999998</v>
      </c>
      <c r="C1381">
        <v>679.79</v>
      </c>
      <c r="D1381">
        <v>0.46200000000000002</v>
      </c>
      <c r="E1381" s="150">
        <f t="shared" si="128"/>
        <v>0.17439825891508176</v>
      </c>
      <c r="F1381">
        <v>1.2075499999999999</v>
      </c>
      <c r="G1381" s="3">
        <f t="shared" si="126"/>
        <v>3.1989315918093406</v>
      </c>
      <c r="H1381" s="150">
        <f t="shared" si="127"/>
        <v>0.72499999999999987</v>
      </c>
      <c r="J1381" s="2">
        <f t="shared" si="129"/>
        <v>-4.7255738071063378E-3</v>
      </c>
      <c r="K1381">
        <v>26765.5</v>
      </c>
      <c r="L1381">
        <v>26003</v>
      </c>
      <c r="N1381">
        <v>1.32</v>
      </c>
      <c r="O1381">
        <v>4.29</v>
      </c>
      <c r="P1381">
        <v>3.6949999999999998</v>
      </c>
      <c r="Q1381">
        <f t="shared" si="130"/>
        <v>0.5950000000000002</v>
      </c>
      <c r="R1381">
        <f t="shared" si="131"/>
        <v>0.72499999999999987</v>
      </c>
    </row>
    <row r="1382" spans="1:18">
      <c r="A1382" s="1">
        <v>42472</v>
      </c>
      <c r="B1382">
        <v>3.7</v>
      </c>
      <c r="C1382">
        <v>673.35</v>
      </c>
      <c r="D1382">
        <v>0.47449999999999998</v>
      </c>
      <c r="E1382" s="150">
        <f t="shared" si="128"/>
        <v>0.17981787299572638</v>
      </c>
      <c r="F1382">
        <v>1.20905</v>
      </c>
      <c r="G1382" s="3">
        <f t="shared" si="126"/>
        <v>3.190418257331042</v>
      </c>
      <c r="H1382" s="150">
        <f t="shared" si="127"/>
        <v>0.71000000000000019</v>
      </c>
      <c r="J1382" s="2">
        <f t="shared" si="129"/>
        <v>-9.5186730488836021E-3</v>
      </c>
      <c r="K1382">
        <v>26764.5</v>
      </c>
      <c r="L1382">
        <v>26004</v>
      </c>
      <c r="N1382">
        <v>1.26</v>
      </c>
      <c r="O1382">
        <v>4.25</v>
      </c>
      <c r="P1382">
        <v>3.7</v>
      </c>
      <c r="Q1382">
        <f t="shared" si="130"/>
        <v>0.54999999999999982</v>
      </c>
      <c r="R1382">
        <f t="shared" si="131"/>
        <v>0.71000000000000019</v>
      </c>
    </row>
    <row r="1383" spans="1:18">
      <c r="A1383" s="1">
        <v>42473</v>
      </c>
      <c r="B1383">
        <v>3.69</v>
      </c>
      <c r="C1383">
        <v>670.69</v>
      </c>
      <c r="D1383">
        <v>0.47299999999999998</v>
      </c>
      <c r="E1383" s="150">
        <f t="shared" si="128"/>
        <v>0.18043596351142357</v>
      </c>
      <c r="F1383">
        <v>1.2175499999999999</v>
      </c>
      <c r="G1383" s="3">
        <f t="shared" si="126"/>
        <v>3.1917204242021247</v>
      </c>
      <c r="H1383" s="150">
        <f t="shared" si="127"/>
        <v>0.72</v>
      </c>
      <c r="J1383" s="2">
        <f t="shared" si="129"/>
        <v>-3.9582206972471334E-3</v>
      </c>
      <c r="K1383">
        <v>26765.5</v>
      </c>
      <c r="L1383">
        <v>26004.67</v>
      </c>
      <c r="N1383">
        <v>1.28</v>
      </c>
      <c r="O1383">
        <v>4.25</v>
      </c>
      <c r="P1383">
        <v>3.69</v>
      </c>
      <c r="Q1383">
        <f t="shared" si="130"/>
        <v>0.56000000000000005</v>
      </c>
      <c r="R1383">
        <f t="shared" si="131"/>
        <v>0.72</v>
      </c>
    </row>
    <row r="1384" spans="1:18">
      <c r="A1384" s="1">
        <v>42474</v>
      </c>
      <c r="B1384">
        <v>3.665</v>
      </c>
      <c r="C1384">
        <v>664.1</v>
      </c>
      <c r="D1384">
        <v>0.48</v>
      </c>
      <c r="E1384" s="150">
        <f t="shared" si="128"/>
        <v>0.18309959225305728</v>
      </c>
      <c r="F1384">
        <v>1.2208000000000001</v>
      </c>
      <c r="G1384" s="3">
        <f t="shared" si="126"/>
        <v>3.2003566626741939</v>
      </c>
      <c r="H1384" s="150">
        <f t="shared" si="127"/>
        <v>0.68500000000000005</v>
      </c>
      <c r="J1384" s="2">
        <f t="shared" si="129"/>
        <v>-9.8742926521357289E-3</v>
      </c>
      <c r="K1384">
        <v>26765.5</v>
      </c>
      <c r="L1384">
        <v>26002.67</v>
      </c>
      <c r="N1384">
        <v>1.27</v>
      </c>
      <c r="O1384">
        <v>4.25</v>
      </c>
      <c r="P1384">
        <v>3.665</v>
      </c>
      <c r="Q1384">
        <f t="shared" si="130"/>
        <v>0.58499999999999996</v>
      </c>
      <c r="R1384">
        <f t="shared" si="131"/>
        <v>0.68500000000000005</v>
      </c>
    </row>
    <row r="1385" spans="1:18">
      <c r="A1385" s="1">
        <v>42475</v>
      </c>
      <c r="B1385">
        <v>3.6749999999999998</v>
      </c>
      <c r="C1385">
        <v>666.77</v>
      </c>
      <c r="D1385">
        <v>0.46750000000000003</v>
      </c>
      <c r="E1385" s="150">
        <f t="shared" si="128"/>
        <v>0.17847658151297793</v>
      </c>
      <c r="F1385">
        <v>1.2212499999999999</v>
      </c>
      <c r="G1385" s="3">
        <f t="shared" si="126"/>
        <v>3.1989315918093406</v>
      </c>
      <c r="H1385" s="150">
        <f t="shared" si="127"/>
        <v>0.6449999999999998</v>
      </c>
      <c r="J1385" s="2">
        <f t="shared" si="129"/>
        <v>4.0124183160457818E-3</v>
      </c>
      <c r="K1385">
        <v>26765.5</v>
      </c>
      <c r="L1385">
        <v>26003</v>
      </c>
      <c r="N1385">
        <v>1.22</v>
      </c>
      <c r="O1385">
        <v>4.25</v>
      </c>
      <c r="P1385">
        <v>3.6749999999999998</v>
      </c>
      <c r="Q1385">
        <f t="shared" si="130"/>
        <v>0.57500000000000018</v>
      </c>
      <c r="R1385">
        <f t="shared" si="131"/>
        <v>0.6449999999999998</v>
      </c>
    </row>
    <row r="1386" spans="1:18">
      <c r="A1386" s="1">
        <v>42478</v>
      </c>
      <c r="B1386">
        <v>3.645</v>
      </c>
      <c r="C1386">
        <v>663.45</v>
      </c>
      <c r="D1386">
        <v>0.47</v>
      </c>
      <c r="E1386" s="150">
        <f t="shared" si="128"/>
        <v>0.17948211599276742</v>
      </c>
      <c r="F1386">
        <v>1.2182999999999999</v>
      </c>
      <c r="G1386" s="3">
        <f t="shared" si="126"/>
        <v>3.1902955725297666</v>
      </c>
      <c r="H1386" s="150">
        <f t="shared" si="127"/>
        <v>0.63500000000000001</v>
      </c>
      <c r="J1386" s="2">
        <f t="shared" si="129"/>
        <v>-4.9916658802682213E-3</v>
      </c>
      <c r="K1386">
        <v>26765.5</v>
      </c>
      <c r="L1386">
        <v>26005</v>
      </c>
      <c r="N1386">
        <v>1.24</v>
      </c>
      <c r="O1386">
        <v>4.25</v>
      </c>
      <c r="P1386">
        <v>3.645</v>
      </c>
      <c r="Q1386">
        <f t="shared" si="130"/>
        <v>0.60499999999999998</v>
      </c>
      <c r="R1386">
        <f t="shared" si="131"/>
        <v>0.63500000000000001</v>
      </c>
    </row>
    <row r="1387" spans="1:18">
      <c r="A1387" s="1">
        <v>42479</v>
      </c>
      <c r="B1387">
        <v>3.665</v>
      </c>
      <c r="C1387">
        <v>660.83</v>
      </c>
      <c r="D1387">
        <v>0.48449999999999999</v>
      </c>
      <c r="E1387" s="150">
        <f t="shared" si="128"/>
        <v>0.18888016320108794</v>
      </c>
      <c r="F1387">
        <v>1.2246999999999999</v>
      </c>
      <c r="G1387" s="3">
        <f t="shared" si="126"/>
        <v>3.1415006210487126</v>
      </c>
      <c r="H1387" s="150">
        <f t="shared" si="127"/>
        <v>0.64500000000000002</v>
      </c>
      <c r="J1387" s="2">
        <f t="shared" si="129"/>
        <v>-3.9568722904654947E-3</v>
      </c>
      <c r="K1387">
        <v>26752.5</v>
      </c>
      <c r="L1387">
        <v>26003.67</v>
      </c>
      <c r="N1387">
        <v>1.23</v>
      </c>
      <c r="O1387">
        <v>4.25</v>
      </c>
      <c r="P1387">
        <v>3.665</v>
      </c>
      <c r="Q1387">
        <f t="shared" si="130"/>
        <v>0.58499999999999996</v>
      </c>
      <c r="R1387">
        <f t="shared" si="131"/>
        <v>0.64500000000000002</v>
      </c>
    </row>
    <row r="1388" spans="1:18">
      <c r="A1388" s="1">
        <v>42480</v>
      </c>
      <c r="B1388">
        <v>3.6749999999999998</v>
      </c>
      <c r="C1388">
        <v>659.74</v>
      </c>
      <c r="D1388">
        <v>0.50700000000000001</v>
      </c>
      <c r="E1388" s="150">
        <f t="shared" si="128"/>
        <v>0.19750122653769106</v>
      </c>
      <c r="F1388">
        <v>1.2248000000000001</v>
      </c>
      <c r="G1388" s="3">
        <f t="shared" si="126"/>
        <v>3.1441506004090241</v>
      </c>
      <c r="H1388" s="150">
        <f t="shared" si="127"/>
        <v>0.71499999999999986</v>
      </c>
      <c r="J1388" s="2">
        <f t="shared" si="129"/>
        <v>-1.6508026799554982E-3</v>
      </c>
      <c r="K1388">
        <v>26754.5</v>
      </c>
      <c r="L1388">
        <v>26005</v>
      </c>
      <c r="N1388">
        <v>1.25</v>
      </c>
      <c r="O1388">
        <v>4.21</v>
      </c>
      <c r="P1388">
        <v>3.6749999999999998</v>
      </c>
      <c r="Q1388">
        <f t="shared" si="130"/>
        <v>0.53500000000000014</v>
      </c>
      <c r="R1388">
        <f t="shared" si="131"/>
        <v>0.71499999999999986</v>
      </c>
    </row>
    <row r="1389" spans="1:18">
      <c r="A1389" s="1">
        <v>42481</v>
      </c>
      <c r="B1389">
        <v>3.7050000000000001</v>
      </c>
      <c r="C1389">
        <v>665.06</v>
      </c>
      <c r="D1389">
        <v>0.50949999999999995</v>
      </c>
      <c r="E1389" s="150">
        <f t="shared" si="128"/>
        <v>0.20083288151587089</v>
      </c>
      <c r="F1389">
        <v>1.23935</v>
      </c>
      <c r="G1389" s="3">
        <f t="shared" si="126"/>
        <v>3.1441506004090241</v>
      </c>
      <c r="H1389" s="150">
        <f t="shared" si="127"/>
        <v>0.72500000000000031</v>
      </c>
      <c r="J1389" s="2">
        <f t="shared" si="129"/>
        <v>8.0314441376578543E-3</v>
      </c>
      <c r="K1389">
        <v>26754.5</v>
      </c>
      <c r="L1389">
        <v>26005</v>
      </c>
      <c r="N1389">
        <v>1.24</v>
      </c>
      <c r="O1389">
        <v>4.22</v>
      </c>
      <c r="P1389">
        <v>3.7050000000000001</v>
      </c>
      <c r="Q1389">
        <f t="shared" si="130"/>
        <v>0.51499999999999968</v>
      </c>
      <c r="R1389">
        <f t="shared" si="131"/>
        <v>0.72500000000000031</v>
      </c>
    </row>
    <row r="1390" spans="1:18">
      <c r="A1390" s="1">
        <v>42482</v>
      </c>
      <c r="B1390">
        <v>3.7</v>
      </c>
      <c r="C1390">
        <v>668.6</v>
      </c>
      <c r="D1390">
        <v>0.51470000000000005</v>
      </c>
      <c r="E1390" s="150">
        <f t="shared" si="128"/>
        <v>0.20350873156176544</v>
      </c>
      <c r="F1390">
        <v>1.2363500000000001</v>
      </c>
      <c r="G1390" s="3">
        <f t="shared" si="126"/>
        <v>3.1268896430955659</v>
      </c>
      <c r="H1390" s="150">
        <f t="shared" si="127"/>
        <v>0.73000000000000043</v>
      </c>
      <c r="J1390" s="2">
        <f t="shared" si="129"/>
        <v>5.3087118363158332E-3</v>
      </c>
      <c r="K1390">
        <v>26754.5</v>
      </c>
      <c r="L1390">
        <v>26009</v>
      </c>
      <c r="N1390">
        <v>1.25</v>
      </c>
      <c r="O1390">
        <v>4.22</v>
      </c>
      <c r="P1390">
        <v>3.7</v>
      </c>
      <c r="Q1390">
        <f t="shared" si="130"/>
        <v>0.51999999999999957</v>
      </c>
      <c r="R1390">
        <f t="shared" si="131"/>
        <v>0.73000000000000043</v>
      </c>
    </row>
    <row r="1391" spans="1:18">
      <c r="A1391" s="1">
        <v>42485</v>
      </c>
      <c r="B1391">
        <v>3.6949999999999998</v>
      </c>
      <c r="C1391">
        <v>669.91</v>
      </c>
      <c r="D1391">
        <v>0.52100000000000002</v>
      </c>
      <c r="E1391" s="150">
        <f t="shared" si="128"/>
        <v>0.20369190557412237</v>
      </c>
      <c r="F1391">
        <v>1.23885</v>
      </c>
      <c r="G1391" s="3">
        <f t="shared" si="126"/>
        <v>3.1687113348013121</v>
      </c>
      <c r="H1391" s="150">
        <f t="shared" si="127"/>
        <v>0.71500000000000008</v>
      </c>
      <c r="J1391" s="2">
        <f t="shared" si="129"/>
        <v>1.957401017942507E-3</v>
      </c>
      <c r="K1391">
        <v>26765.5</v>
      </c>
      <c r="L1391">
        <v>26010</v>
      </c>
      <c r="N1391">
        <v>1.24</v>
      </c>
      <c r="O1391">
        <v>4.22</v>
      </c>
      <c r="P1391">
        <v>3.6949999999999998</v>
      </c>
      <c r="Q1391">
        <f t="shared" si="130"/>
        <v>0.52499999999999991</v>
      </c>
      <c r="R1391">
        <f t="shared" si="131"/>
        <v>0.71500000000000008</v>
      </c>
    </row>
    <row r="1392" spans="1:18">
      <c r="A1392" s="1">
        <v>42486</v>
      </c>
      <c r="B1392">
        <v>3.6749999999999998</v>
      </c>
      <c r="C1392">
        <v>668.25</v>
      </c>
      <c r="D1392">
        <v>0.52700000000000002</v>
      </c>
      <c r="E1392" s="150">
        <f t="shared" si="128"/>
        <v>0.21026350619259238</v>
      </c>
      <c r="F1392">
        <v>1.2425999999999999</v>
      </c>
      <c r="G1392" s="3">
        <f t="shared" si="126"/>
        <v>3.1144263303598922</v>
      </c>
      <c r="H1392" s="150">
        <f t="shared" si="127"/>
        <v>0.66500000000000004</v>
      </c>
      <c r="J1392" s="2">
        <f t="shared" si="129"/>
        <v>-2.4810199849124499E-3</v>
      </c>
      <c r="K1392">
        <v>26750.5</v>
      </c>
      <c r="L1392">
        <v>26008</v>
      </c>
      <c r="N1392">
        <v>1.21</v>
      </c>
      <c r="O1392">
        <v>4.22</v>
      </c>
      <c r="P1392">
        <v>3.6749999999999998</v>
      </c>
      <c r="Q1392">
        <f t="shared" si="130"/>
        <v>0.54499999999999993</v>
      </c>
      <c r="R1392">
        <f t="shared" si="131"/>
        <v>0.66500000000000004</v>
      </c>
    </row>
    <row r="1393" spans="1:18">
      <c r="A1393" s="1">
        <v>42487</v>
      </c>
      <c r="B1393">
        <v>3.665</v>
      </c>
      <c r="C1393">
        <v>666.88</v>
      </c>
      <c r="D1393">
        <v>0.50700000000000001</v>
      </c>
      <c r="E1393" s="150">
        <f t="shared" si="128"/>
        <v>0.20640427622306043</v>
      </c>
      <c r="F1393">
        <v>1.2441</v>
      </c>
      <c r="G1393" s="3">
        <f t="shared" si="126"/>
        <v>3.0559381401494856</v>
      </c>
      <c r="H1393" s="150">
        <f t="shared" si="127"/>
        <v>0.68500000000000005</v>
      </c>
      <c r="J1393" s="2">
        <f t="shared" si="129"/>
        <v>-2.0522353341356834E-3</v>
      </c>
      <c r="K1393">
        <v>26734.5</v>
      </c>
      <c r="L1393">
        <v>26006</v>
      </c>
      <c r="N1393">
        <v>1.23</v>
      </c>
      <c r="O1393">
        <v>4.21</v>
      </c>
      <c r="P1393">
        <v>3.665</v>
      </c>
      <c r="Q1393">
        <f t="shared" si="130"/>
        <v>0.54499999999999993</v>
      </c>
      <c r="R1393">
        <f t="shared" si="131"/>
        <v>0.68500000000000005</v>
      </c>
    </row>
    <row r="1394" spans="1:18">
      <c r="A1394" s="1">
        <v>42488</v>
      </c>
      <c r="B1394">
        <v>3.665</v>
      </c>
      <c r="C1394">
        <v>660.6</v>
      </c>
      <c r="D1394">
        <v>0.49840000000000001</v>
      </c>
      <c r="E1394" s="150">
        <f t="shared" si="128"/>
        <v>0.20340333503131588</v>
      </c>
      <c r="F1394">
        <v>1.23</v>
      </c>
      <c r="G1394" s="3">
        <f t="shared" si="126"/>
        <v>3.0138738871003166</v>
      </c>
      <c r="H1394" s="150">
        <f t="shared" si="127"/>
        <v>0.7350000000000001</v>
      </c>
      <c r="J1394" s="2">
        <f t="shared" si="129"/>
        <v>-9.4616067282033561E-3</v>
      </c>
      <c r="K1394">
        <v>26725.5</v>
      </c>
      <c r="L1394">
        <v>26007</v>
      </c>
      <c r="N1394">
        <v>1.28</v>
      </c>
      <c r="O1394">
        <v>4.21</v>
      </c>
      <c r="P1394">
        <v>3.665</v>
      </c>
      <c r="Q1394">
        <f t="shared" si="130"/>
        <v>0.54499999999999993</v>
      </c>
      <c r="R1394">
        <f t="shared" si="131"/>
        <v>0.7350000000000001</v>
      </c>
    </row>
    <row r="1395" spans="1:18">
      <c r="A1395" s="1">
        <v>42489</v>
      </c>
      <c r="B1395">
        <v>3.65</v>
      </c>
      <c r="C1395">
        <v>660.45</v>
      </c>
      <c r="D1395">
        <v>0.501</v>
      </c>
      <c r="E1395" s="150">
        <f t="shared" si="128"/>
        <v>0.20438131224947872</v>
      </c>
      <c r="F1395">
        <v>1.2295</v>
      </c>
      <c r="G1395" s="3">
        <f t="shared" si="126"/>
        <v>3.0138738871003166</v>
      </c>
      <c r="H1395" s="150">
        <f t="shared" si="127"/>
        <v>0.76000000000000023</v>
      </c>
      <c r="J1395" s="2">
        <f t="shared" si="129"/>
        <v>-2.2709208681672772E-4</v>
      </c>
      <c r="K1395">
        <v>26725.5</v>
      </c>
      <c r="L1395">
        <v>26007</v>
      </c>
      <c r="N1395">
        <v>1.33</v>
      </c>
      <c r="O1395">
        <v>4.22</v>
      </c>
      <c r="P1395">
        <v>3.65</v>
      </c>
      <c r="Q1395">
        <f t="shared" si="130"/>
        <v>0.56999999999999984</v>
      </c>
      <c r="R1395">
        <f t="shared" si="131"/>
        <v>0.76000000000000023</v>
      </c>
    </row>
    <row r="1396" spans="1:18">
      <c r="A1396" s="1">
        <v>42492</v>
      </c>
      <c r="B1396">
        <v>3.665</v>
      </c>
      <c r="C1396">
        <v>661.65</v>
      </c>
      <c r="D1396">
        <v>0.50600000000000001</v>
      </c>
      <c r="E1396" s="150">
        <f t="shared" si="128"/>
        <v>0.20587179732824357</v>
      </c>
      <c r="F1396">
        <v>1.2295</v>
      </c>
      <c r="G1396" s="3">
        <f t="shared" si="126"/>
        <v>3.0219146482122365</v>
      </c>
      <c r="H1396" s="150">
        <f t="shared" si="127"/>
        <v>0.81500000000000039</v>
      </c>
      <c r="J1396" s="2">
        <f t="shared" si="129"/>
        <v>1.815294349185714E-3</v>
      </c>
      <c r="K1396">
        <v>26730.5</v>
      </c>
      <c r="L1396">
        <v>26010</v>
      </c>
      <c r="N1396">
        <v>1.37</v>
      </c>
      <c r="O1396">
        <v>4.22</v>
      </c>
      <c r="P1396">
        <v>3.665</v>
      </c>
      <c r="Q1396">
        <f t="shared" si="130"/>
        <v>0.55499999999999972</v>
      </c>
      <c r="R1396">
        <f t="shared" si="131"/>
        <v>0.81500000000000039</v>
      </c>
    </row>
    <row r="1397" spans="1:18">
      <c r="A1397" s="1">
        <v>42493</v>
      </c>
      <c r="B1397">
        <v>3.65</v>
      </c>
      <c r="C1397">
        <v>668.91</v>
      </c>
      <c r="D1397">
        <v>0.48799999999999999</v>
      </c>
      <c r="E1397" s="150">
        <f t="shared" si="128"/>
        <v>0.19947342313152344</v>
      </c>
      <c r="F1397">
        <v>1.2318</v>
      </c>
      <c r="G1397" s="3">
        <f t="shared" si="126"/>
        <v>3.0135262661214299</v>
      </c>
      <c r="H1397" s="150">
        <f t="shared" si="127"/>
        <v>0.7799999999999998</v>
      </c>
      <c r="J1397" s="2">
        <f t="shared" si="129"/>
        <v>1.0912806711330415E-2</v>
      </c>
      <c r="K1397">
        <v>26728.5</v>
      </c>
      <c r="L1397">
        <v>26010</v>
      </c>
      <c r="N1397">
        <v>1.37</v>
      </c>
      <c r="O1397">
        <v>4.24</v>
      </c>
      <c r="P1397">
        <v>3.65</v>
      </c>
      <c r="Q1397">
        <f t="shared" si="130"/>
        <v>0.5900000000000003</v>
      </c>
      <c r="R1397">
        <f t="shared" si="131"/>
        <v>0.7799999999999998</v>
      </c>
    </row>
    <row r="1398" spans="1:18">
      <c r="A1398" s="1">
        <v>42494</v>
      </c>
      <c r="B1398">
        <v>3.6549999999999998</v>
      </c>
      <c r="C1398">
        <v>669.93</v>
      </c>
      <c r="D1398">
        <v>0.4803</v>
      </c>
      <c r="E1398" s="150">
        <f t="shared" si="128"/>
        <v>0.19548784649007567</v>
      </c>
      <c r="F1398">
        <v>1.2300500000000001</v>
      </c>
      <c r="G1398" s="3">
        <f t="shared" si="126"/>
        <v>3.0221470316825698</v>
      </c>
      <c r="H1398" s="150">
        <f t="shared" si="127"/>
        <v>0.77499999999999969</v>
      </c>
      <c r="J1398" s="2">
        <f t="shared" si="129"/>
        <v>1.5237073845166217E-3</v>
      </c>
      <c r="K1398">
        <v>26728.5</v>
      </c>
      <c r="L1398">
        <v>26008</v>
      </c>
      <c r="N1398">
        <v>1.36</v>
      </c>
      <c r="O1398">
        <v>4.24</v>
      </c>
      <c r="P1398">
        <v>3.6549999999999998</v>
      </c>
      <c r="Q1398">
        <f t="shared" si="130"/>
        <v>0.58500000000000041</v>
      </c>
      <c r="R1398">
        <f t="shared" si="131"/>
        <v>0.77499999999999969</v>
      </c>
    </row>
    <row r="1399" spans="1:18">
      <c r="A1399" s="1">
        <v>42495</v>
      </c>
      <c r="B1399">
        <v>3.63</v>
      </c>
      <c r="C1399">
        <v>666.37</v>
      </c>
      <c r="D1399">
        <v>0.47249999999999998</v>
      </c>
      <c r="E1399" s="150">
        <f t="shared" si="128"/>
        <v>0.19207825351091504</v>
      </c>
      <c r="F1399">
        <v>1.2302999999999999</v>
      </c>
      <c r="G1399" s="3">
        <f t="shared" si="126"/>
        <v>3.0264579116811161</v>
      </c>
      <c r="H1399" s="150">
        <f t="shared" si="127"/>
        <v>0.75999999999999956</v>
      </c>
      <c r="J1399" s="2">
        <f t="shared" si="129"/>
        <v>-5.3281574828163624E-3</v>
      </c>
      <c r="K1399">
        <v>26728.5</v>
      </c>
      <c r="L1399">
        <v>26007</v>
      </c>
      <c r="N1399">
        <v>1.32</v>
      </c>
      <c r="O1399">
        <v>4.1900000000000004</v>
      </c>
      <c r="P1399">
        <v>3.63</v>
      </c>
      <c r="Q1399">
        <f t="shared" si="130"/>
        <v>0.5600000000000005</v>
      </c>
      <c r="R1399">
        <f t="shared" si="131"/>
        <v>0.75999999999999956</v>
      </c>
    </row>
    <row r="1400" spans="1:18">
      <c r="A1400" s="1">
        <v>42496</v>
      </c>
      <c r="B1400">
        <v>3.63</v>
      </c>
      <c r="C1400">
        <v>664.78</v>
      </c>
      <c r="D1400">
        <v>0.47949999999999998</v>
      </c>
      <c r="E1400" s="150">
        <f t="shared" si="128"/>
        <v>0.21604611766079751</v>
      </c>
      <c r="F1400">
        <v>1.2241500000000001</v>
      </c>
      <c r="G1400" s="3">
        <f t="shared" si="126"/>
        <v>2.7169195695596153</v>
      </c>
      <c r="H1400" s="150">
        <f t="shared" si="127"/>
        <v>0.74999999999999956</v>
      </c>
      <c r="J1400" s="2">
        <f t="shared" si="129"/>
        <v>-2.3889129792508353E-3</v>
      </c>
      <c r="K1400">
        <v>26728.5</v>
      </c>
      <c r="L1400">
        <v>26079</v>
      </c>
      <c r="N1400">
        <v>1.31</v>
      </c>
      <c r="O1400">
        <v>4.1900000000000004</v>
      </c>
      <c r="P1400">
        <v>3.63</v>
      </c>
      <c r="Q1400">
        <f t="shared" si="130"/>
        <v>0.5600000000000005</v>
      </c>
      <c r="R1400">
        <f t="shared" si="131"/>
        <v>0.74999999999999956</v>
      </c>
    </row>
    <row r="1401" spans="1:18">
      <c r="A1401" s="1">
        <v>42499</v>
      </c>
      <c r="B1401">
        <v>3.6549999999999998</v>
      </c>
      <c r="C1401">
        <v>675.29</v>
      </c>
      <c r="D1401">
        <v>0.46</v>
      </c>
      <c r="E1401" s="150">
        <f t="shared" si="128"/>
        <v>0.19325229059055135</v>
      </c>
      <c r="F1401">
        <v>1.22715</v>
      </c>
      <c r="G1401" s="3">
        <f t="shared" si="126"/>
        <v>2.9209951316747782</v>
      </c>
      <c r="H1401" s="150">
        <f t="shared" si="127"/>
        <v>0.69499999999999984</v>
      </c>
      <c r="J1401" s="2">
        <f t="shared" si="129"/>
        <v>1.5686069384937291E-2</v>
      </c>
      <c r="K1401">
        <v>26785.5</v>
      </c>
      <c r="L1401">
        <v>26087</v>
      </c>
      <c r="N1401">
        <v>1.29</v>
      </c>
      <c r="O1401">
        <v>4.25</v>
      </c>
      <c r="P1401">
        <v>3.6549999999999998</v>
      </c>
      <c r="Q1401">
        <f t="shared" si="130"/>
        <v>0.5950000000000002</v>
      </c>
      <c r="R1401">
        <f t="shared" si="131"/>
        <v>0.69499999999999984</v>
      </c>
    </row>
    <row r="1402" spans="1:18">
      <c r="A1402" s="1">
        <v>42500</v>
      </c>
      <c r="B1402">
        <v>3.6549999999999998</v>
      </c>
      <c r="C1402">
        <v>678.72</v>
      </c>
      <c r="D1402">
        <v>0.47049999999999997</v>
      </c>
      <c r="E1402" s="150">
        <f t="shared" si="128"/>
        <v>0.19363190409440184</v>
      </c>
      <c r="F1402">
        <v>1.2243999999999999</v>
      </c>
      <c r="G1402" s="3">
        <f t="shared" si="126"/>
        <v>2.9751305844678475</v>
      </c>
      <c r="H1402" s="150">
        <f t="shared" si="127"/>
        <v>0.68499999999999983</v>
      </c>
      <c r="J1402" s="2">
        <f t="shared" si="129"/>
        <v>5.0664431385422665E-3</v>
      </c>
      <c r="K1402">
        <v>26800.5</v>
      </c>
      <c r="L1402">
        <v>26089</v>
      </c>
      <c r="N1402">
        <v>1.28</v>
      </c>
      <c r="O1402">
        <v>4.25</v>
      </c>
      <c r="P1402">
        <v>3.6549999999999998</v>
      </c>
      <c r="Q1402">
        <f t="shared" si="130"/>
        <v>0.5950000000000002</v>
      </c>
      <c r="R1402">
        <f t="shared" si="131"/>
        <v>0.68499999999999983</v>
      </c>
    </row>
    <row r="1403" spans="1:18">
      <c r="A1403" s="1">
        <v>42501</v>
      </c>
      <c r="B1403">
        <v>3.665</v>
      </c>
      <c r="C1403">
        <v>680.21</v>
      </c>
      <c r="D1403">
        <v>0.47249999999999998</v>
      </c>
      <c r="E1403" s="150">
        <f t="shared" si="128"/>
        <v>0.19267107905010453</v>
      </c>
      <c r="F1403">
        <v>1.22515</v>
      </c>
      <c r="G1403" s="3">
        <f t="shared" si="126"/>
        <v>3.0045161829890419</v>
      </c>
      <c r="H1403" s="150">
        <f t="shared" si="127"/>
        <v>0.63500000000000001</v>
      </c>
      <c r="J1403" s="2">
        <f t="shared" si="129"/>
        <v>2.1929026470758665E-3</v>
      </c>
      <c r="K1403">
        <v>26806.5</v>
      </c>
      <c r="L1403">
        <v>26088</v>
      </c>
      <c r="N1403">
        <v>1.22</v>
      </c>
      <c r="O1403">
        <v>4.25</v>
      </c>
      <c r="P1403">
        <v>3.665</v>
      </c>
      <c r="Q1403">
        <f t="shared" si="130"/>
        <v>0.58499999999999996</v>
      </c>
      <c r="R1403">
        <f t="shared" si="131"/>
        <v>0.63500000000000001</v>
      </c>
    </row>
    <row r="1404" spans="1:18">
      <c r="A1404" s="1">
        <v>42502</v>
      </c>
      <c r="B1404">
        <v>3.6749999999999998</v>
      </c>
      <c r="C1404">
        <v>684.95</v>
      </c>
      <c r="D1404">
        <v>0.4854</v>
      </c>
      <c r="E1404" s="150">
        <f t="shared" si="128"/>
        <v>0.19603887054088048</v>
      </c>
      <c r="F1404">
        <v>1.2269000000000001</v>
      </c>
      <c r="G1404" s="3">
        <f t="shared" si="126"/>
        <v>3.037852943943641</v>
      </c>
      <c r="H1404" s="150">
        <f t="shared" si="127"/>
        <v>0.6549999999999998</v>
      </c>
      <c r="J1404" s="2">
        <f t="shared" si="129"/>
        <v>6.9442688740051365E-3</v>
      </c>
      <c r="K1404">
        <v>26815.5</v>
      </c>
      <c r="L1404">
        <v>26089</v>
      </c>
      <c r="N1404">
        <v>1.23</v>
      </c>
      <c r="O1404">
        <v>4.25</v>
      </c>
      <c r="P1404">
        <v>3.6749999999999998</v>
      </c>
      <c r="Q1404">
        <f t="shared" si="130"/>
        <v>0.57500000000000018</v>
      </c>
      <c r="R1404">
        <f t="shared" si="131"/>
        <v>0.6549999999999998</v>
      </c>
    </row>
    <row r="1405" spans="1:18">
      <c r="A1405" s="1">
        <v>42503</v>
      </c>
      <c r="B1405">
        <v>3.68</v>
      </c>
      <c r="C1405">
        <v>690.69</v>
      </c>
      <c r="D1405">
        <v>0.48</v>
      </c>
      <c r="E1405" s="150">
        <f t="shared" si="128"/>
        <v>0.19472492968944052</v>
      </c>
      <c r="F1405">
        <v>1.2289000000000001</v>
      </c>
      <c r="G1405" s="3">
        <f t="shared" si="126"/>
        <v>3.0292577377779248</v>
      </c>
      <c r="H1405" s="150">
        <f t="shared" si="127"/>
        <v>0.59000000000000008</v>
      </c>
      <c r="J1405" s="2">
        <f t="shared" si="129"/>
        <v>8.3452550269899929E-3</v>
      </c>
      <c r="K1405">
        <v>26815.5</v>
      </c>
      <c r="L1405">
        <v>26091</v>
      </c>
      <c r="N1405">
        <v>1.1599999999999999</v>
      </c>
      <c r="O1405">
        <v>4.25</v>
      </c>
      <c r="P1405">
        <v>3.68</v>
      </c>
      <c r="Q1405">
        <f t="shared" si="130"/>
        <v>0.56999999999999984</v>
      </c>
      <c r="R1405">
        <f t="shared" si="131"/>
        <v>0.59000000000000008</v>
      </c>
    </row>
    <row r="1406" spans="1:18">
      <c r="A1406" s="1">
        <v>42506</v>
      </c>
      <c r="B1406">
        <v>3.6850000000000001</v>
      </c>
      <c r="C1406">
        <v>694.28</v>
      </c>
      <c r="D1406">
        <v>0.5</v>
      </c>
      <c r="E1406" s="150">
        <f t="shared" si="128"/>
        <v>0.20180179155258893</v>
      </c>
      <c r="F1406">
        <v>1.23265</v>
      </c>
      <c r="G1406" s="3">
        <f t="shared" si="126"/>
        <v>3.0541106461851584</v>
      </c>
      <c r="H1406" s="150">
        <f t="shared" si="127"/>
        <v>0.57499999999999996</v>
      </c>
      <c r="J1406" s="2">
        <f t="shared" si="129"/>
        <v>5.1842394282922231E-3</v>
      </c>
      <c r="K1406">
        <v>26823.5</v>
      </c>
      <c r="L1406">
        <v>26093</v>
      </c>
      <c r="N1406">
        <v>1.1399999999999999</v>
      </c>
      <c r="O1406">
        <v>4.25</v>
      </c>
      <c r="P1406">
        <v>3.6850000000000001</v>
      </c>
      <c r="Q1406">
        <f t="shared" si="130"/>
        <v>0.56499999999999995</v>
      </c>
      <c r="R1406">
        <f t="shared" si="131"/>
        <v>0.57499999999999996</v>
      </c>
    </row>
    <row r="1407" spans="1:18">
      <c r="A1407" s="1">
        <v>42507</v>
      </c>
      <c r="B1407">
        <v>3.6749999999999998</v>
      </c>
      <c r="C1407">
        <v>689.08</v>
      </c>
      <c r="D1407">
        <v>0.53800000000000003</v>
      </c>
      <c r="E1407" s="150">
        <f t="shared" si="128"/>
        <v>0.21765562393794011</v>
      </c>
      <c r="F1407">
        <v>1.2423500000000001</v>
      </c>
      <c r="G1407" s="3">
        <f t="shared" si="126"/>
        <v>3.0708340446584357</v>
      </c>
      <c r="H1407" s="150">
        <f t="shared" si="127"/>
        <v>0.54499999999999993</v>
      </c>
      <c r="J1407" s="2">
        <f t="shared" si="129"/>
        <v>-7.5179627745124234E-3</v>
      </c>
      <c r="K1407">
        <v>26827.5</v>
      </c>
      <c r="L1407">
        <v>26093</v>
      </c>
      <c r="N1407">
        <v>1.1200000000000001</v>
      </c>
      <c r="O1407">
        <v>4.25</v>
      </c>
      <c r="P1407">
        <v>3.6749999999999998</v>
      </c>
      <c r="Q1407">
        <f t="shared" si="130"/>
        <v>0.57500000000000018</v>
      </c>
      <c r="R1407">
        <f t="shared" si="131"/>
        <v>0.54499999999999993</v>
      </c>
    </row>
    <row r="1408" spans="1:18">
      <c r="A1408" s="1">
        <v>42508</v>
      </c>
      <c r="B1408">
        <v>3.6850000000000001</v>
      </c>
      <c r="C1408">
        <v>690.36</v>
      </c>
      <c r="D1408">
        <v>0.59670000000000001</v>
      </c>
      <c r="E1408" s="150">
        <f t="shared" si="128"/>
        <v>0.25044959189917104</v>
      </c>
      <c r="F1408">
        <v>1.2696499999999999</v>
      </c>
      <c r="G1408" s="3">
        <f t="shared" si="126"/>
        <v>3.0249606288238775</v>
      </c>
      <c r="H1408" s="150">
        <f t="shared" si="127"/>
        <v>0.56499999999999995</v>
      </c>
      <c r="J1408" s="2">
        <f t="shared" si="129"/>
        <v>1.8558260850340181E-3</v>
      </c>
      <c r="K1408">
        <v>26815.5</v>
      </c>
      <c r="L1408">
        <v>26092</v>
      </c>
      <c r="N1408">
        <v>1.1299999999999999</v>
      </c>
      <c r="O1408">
        <v>4.25</v>
      </c>
      <c r="P1408">
        <v>3.6850000000000001</v>
      </c>
      <c r="Q1408">
        <f t="shared" si="130"/>
        <v>0.56499999999999995</v>
      </c>
      <c r="R1408">
        <f t="shared" si="131"/>
        <v>0.56499999999999995</v>
      </c>
    </row>
    <row r="1409" spans="1:18">
      <c r="A1409" s="1">
        <v>42509</v>
      </c>
      <c r="B1409">
        <v>3.72</v>
      </c>
      <c r="C1409">
        <v>695.78</v>
      </c>
      <c r="D1409">
        <v>0.59230000000000005</v>
      </c>
      <c r="E1409" s="150">
        <f t="shared" si="128"/>
        <v>0.2546231768197238</v>
      </c>
      <c r="F1409">
        <v>1.2985</v>
      </c>
      <c r="G1409" s="3">
        <f t="shared" si="126"/>
        <v>3.0205480883797668</v>
      </c>
      <c r="H1409" s="150">
        <f t="shared" si="127"/>
        <v>0.66999999999999971</v>
      </c>
      <c r="J1409" s="2">
        <f t="shared" si="129"/>
        <v>7.8203177496025764E-3</v>
      </c>
      <c r="K1409">
        <v>26816.5</v>
      </c>
      <c r="L1409">
        <v>26094</v>
      </c>
      <c r="N1409">
        <v>1.1399999999999999</v>
      </c>
      <c r="O1409">
        <v>4.1900000000000004</v>
      </c>
      <c r="P1409">
        <v>3.72</v>
      </c>
      <c r="Q1409">
        <f t="shared" si="130"/>
        <v>0.4700000000000002</v>
      </c>
      <c r="R1409">
        <f t="shared" si="131"/>
        <v>0.66999999999999971</v>
      </c>
    </row>
    <row r="1410" spans="1:18">
      <c r="A1410" s="1">
        <v>42510</v>
      </c>
      <c r="B1410">
        <v>3.72</v>
      </c>
      <c r="C1410">
        <v>691.17</v>
      </c>
      <c r="D1410">
        <v>0.59299999999999997</v>
      </c>
      <c r="E1410" s="150">
        <f t="shared" si="128"/>
        <v>0.25524814556323361</v>
      </c>
      <c r="F1410">
        <v>1.302</v>
      </c>
      <c r="G1410" s="3">
        <f t="shared" si="126"/>
        <v>3.0248446988568936</v>
      </c>
      <c r="H1410" s="150">
        <f t="shared" si="127"/>
        <v>0.6599999999999997</v>
      </c>
      <c r="J1410" s="2">
        <f t="shared" si="129"/>
        <v>-6.6477046426648501E-3</v>
      </c>
      <c r="K1410">
        <v>26816.5</v>
      </c>
      <c r="L1410">
        <v>26093</v>
      </c>
      <c r="N1410">
        <v>1.1299999999999999</v>
      </c>
      <c r="O1410">
        <v>4.1900000000000004</v>
      </c>
      <c r="P1410">
        <v>3.72</v>
      </c>
      <c r="Q1410">
        <f t="shared" si="130"/>
        <v>0.4700000000000002</v>
      </c>
      <c r="R1410">
        <f t="shared" si="131"/>
        <v>0.6599999999999997</v>
      </c>
    </row>
    <row r="1411" spans="1:18">
      <c r="A1411" s="1">
        <v>42513</v>
      </c>
      <c r="B1411">
        <v>3.7050000000000001</v>
      </c>
      <c r="C1411">
        <v>694.18</v>
      </c>
      <c r="D1411">
        <v>0.60499999999999998</v>
      </c>
      <c r="E1411" s="150">
        <f t="shared" si="128"/>
        <v>0.26463688449707623</v>
      </c>
      <c r="F1411">
        <v>1.3029999999999999</v>
      </c>
      <c r="G1411" s="3">
        <f t="shared" si="126"/>
        <v>2.9788553530553279</v>
      </c>
      <c r="H1411" s="150">
        <f t="shared" si="127"/>
        <v>0.59499999999999997</v>
      </c>
      <c r="J1411" s="2">
        <f t="shared" si="129"/>
        <v>4.3454791013558718E-3</v>
      </c>
      <c r="K1411">
        <v>26805.5</v>
      </c>
      <c r="L1411">
        <v>26093</v>
      </c>
      <c r="N1411">
        <v>1.1399999999999999</v>
      </c>
      <c r="O1411">
        <v>4.25</v>
      </c>
      <c r="P1411">
        <v>3.7050000000000001</v>
      </c>
      <c r="Q1411">
        <f t="shared" si="130"/>
        <v>0.54499999999999993</v>
      </c>
      <c r="R1411">
        <f t="shared" si="131"/>
        <v>0.59499999999999997</v>
      </c>
    </row>
    <row r="1412" spans="1:18">
      <c r="A1412" s="1">
        <v>42514</v>
      </c>
      <c r="B1412">
        <v>3.7149999999999999</v>
      </c>
      <c r="C1412">
        <v>695.23</v>
      </c>
      <c r="D1412">
        <v>0.621</v>
      </c>
      <c r="E1412" s="150">
        <f t="shared" si="128"/>
        <v>0.27397975217603715</v>
      </c>
      <c r="F1412">
        <v>1.3123499999999999</v>
      </c>
      <c r="G1412" s="3">
        <f t="shared" si="126"/>
        <v>2.9745605050272723</v>
      </c>
      <c r="H1412" s="150">
        <f t="shared" si="127"/>
        <v>0.60499999999999976</v>
      </c>
      <c r="J1412" s="2">
        <f t="shared" si="129"/>
        <v>1.5114331981024194E-3</v>
      </c>
      <c r="K1412">
        <v>26805.5</v>
      </c>
      <c r="L1412">
        <v>26094</v>
      </c>
      <c r="N1412">
        <v>1.1399999999999999</v>
      </c>
      <c r="O1412">
        <v>4.25</v>
      </c>
      <c r="P1412">
        <v>3.7149999999999999</v>
      </c>
      <c r="Q1412">
        <f t="shared" si="130"/>
        <v>0.53500000000000014</v>
      </c>
      <c r="R1412">
        <f t="shared" si="131"/>
        <v>0.60499999999999976</v>
      </c>
    </row>
    <row r="1413" spans="1:18">
      <c r="A1413" s="1">
        <v>42515</v>
      </c>
      <c r="B1413">
        <v>3.7250000000000001</v>
      </c>
      <c r="C1413">
        <v>691.43</v>
      </c>
      <c r="D1413">
        <v>0.61609999999999998</v>
      </c>
      <c r="E1413" s="150">
        <f t="shared" si="128"/>
        <v>0.26794663354656356</v>
      </c>
      <c r="F1413">
        <v>1.3227</v>
      </c>
      <c r="G1413" s="3">
        <f t="shared" si="126"/>
        <v>3.0413349823198454</v>
      </c>
      <c r="H1413" s="150">
        <f t="shared" si="127"/>
        <v>0.625</v>
      </c>
      <c r="J1413" s="2">
        <f t="shared" si="129"/>
        <v>-5.4808093006663413E-3</v>
      </c>
      <c r="K1413">
        <v>26822.5</v>
      </c>
      <c r="L1413">
        <v>26095</v>
      </c>
      <c r="N1413">
        <v>1.1499999999999999</v>
      </c>
      <c r="O1413">
        <v>4.25</v>
      </c>
      <c r="P1413">
        <v>3.7250000000000001</v>
      </c>
      <c r="Q1413">
        <f t="shared" si="130"/>
        <v>0.52499999999999991</v>
      </c>
      <c r="R1413">
        <f t="shared" si="131"/>
        <v>0.625</v>
      </c>
    </row>
    <row r="1414" spans="1:18">
      <c r="A1414" s="1">
        <v>42516</v>
      </c>
      <c r="B1414">
        <v>3.69</v>
      </c>
      <c r="C1414">
        <v>687.64</v>
      </c>
      <c r="D1414">
        <v>0.59230000000000005</v>
      </c>
      <c r="E1414" s="150">
        <f t="shared" si="128"/>
        <v>0.26151004145206114</v>
      </c>
      <c r="F1414">
        <v>1.3207</v>
      </c>
      <c r="G1414" s="3">
        <f t="shared" ref="G1414:G1477" si="132">+(K1414/L1414-1)*36000/330</f>
        <v>2.991283262610009</v>
      </c>
      <c r="H1414" s="150">
        <f t="shared" ref="H1414:H1477" si="133">+R1414</f>
        <v>0.58999999999999986</v>
      </c>
      <c r="J1414" s="2">
        <f t="shared" si="129"/>
        <v>-5.4964715956393566E-3</v>
      </c>
      <c r="K1414">
        <v>26809.5</v>
      </c>
      <c r="L1414">
        <v>26094</v>
      </c>
      <c r="N1414">
        <v>1.1499999999999999</v>
      </c>
      <c r="O1414">
        <v>4.25</v>
      </c>
      <c r="P1414">
        <v>3.69</v>
      </c>
      <c r="Q1414">
        <f t="shared" si="130"/>
        <v>0.56000000000000005</v>
      </c>
      <c r="R1414">
        <f t="shared" si="131"/>
        <v>0.58999999999999986</v>
      </c>
    </row>
    <row r="1415" spans="1:18">
      <c r="A1415" s="1">
        <v>42517</v>
      </c>
      <c r="B1415">
        <v>3.7</v>
      </c>
      <c r="C1415">
        <v>685.65</v>
      </c>
      <c r="D1415">
        <v>0.63700000000000001</v>
      </c>
      <c r="E1415" s="150">
        <f t="shared" ref="E1415:E1478" si="134">+D1415*F1415/G1415</f>
        <v>0.27866290118333314</v>
      </c>
      <c r="F1415">
        <v>1.3167</v>
      </c>
      <c r="G1415" s="3">
        <f t="shared" si="132"/>
        <v>3.0098656708098788</v>
      </c>
      <c r="H1415" s="150">
        <f t="shared" si="133"/>
        <v>0.61000000000000032</v>
      </c>
      <c r="J1415" s="2">
        <f t="shared" ref="J1415:J1478" si="135">+LN(C1415/C1414)</f>
        <v>-2.8981517274297677E-3</v>
      </c>
      <c r="K1415">
        <v>26816</v>
      </c>
      <c r="L1415">
        <v>26096</v>
      </c>
      <c r="N1415">
        <v>1.17</v>
      </c>
      <c r="O1415">
        <v>4.26</v>
      </c>
      <c r="P1415">
        <v>3.7</v>
      </c>
      <c r="Q1415">
        <f t="shared" ref="Q1415:Q1478" si="136">+O1415-P1415</f>
        <v>0.55999999999999961</v>
      </c>
      <c r="R1415">
        <f t="shared" ref="R1415:R1478" si="137">+N1415-Q1415</f>
        <v>0.61000000000000032</v>
      </c>
    </row>
    <row r="1416" spans="1:18">
      <c r="A1416" s="1">
        <v>42520</v>
      </c>
      <c r="B1416">
        <v>3.71</v>
      </c>
      <c r="C1416">
        <v>690.63</v>
      </c>
      <c r="D1416">
        <v>0.64</v>
      </c>
      <c r="E1416" s="150">
        <f t="shared" si="134"/>
        <v>0.27960839766990386</v>
      </c>
      <c r="F1416">
        <v>1.3167</v>
      </c>
      <c r="G1416" s="3">
        <f t="shared" si="132"/>
        <v>3.0138150607151961</v>
      </c>
      <c r="H1416" s="150">
        <f t="shared" si="133"/>
        <v>0.61999999999999988</v>
      </c>
      <c r="J1416" s="2">
        <f t="shared" si="135"/>
        <v>7.2369310530517265E-3</v>
      </c>
      <c r="K1416">
        <v>26819</v>
      </c>
      <c r="L1416">
        <v>26098</v>
      </c>
      <c r="N1416">
        <v>1.1599999999999999</v>
      </c>
      <c r="O1416">
        <v>4.25</v>
      </c>
      <c r="P1416">
        <v>3.71</v>
      </c>
      <c r="Q1416">
        <f t="shared" si="136"/>
        <v>0.54</v>
      </c>
      <c r="R1416">
        <f t="shared" si="137"/>
        <v>0.61999999999999988</v>
      </c>
    </row>
    <row r="1417" spans="1:18">
      <c r="A1417" s="1">
        <v>42521</v>
      </c>
      <c r="B1417">
        <v>3.7050000000000001</v>
      </c>
      <c r="C1417">
        <v>691.28</v>
      </c>
      <c r="D1417">
        <v>0.60350000000000004</v>
      </c>
      <c r="E1417" s="150">
        <f t="shared" si="134"/>
        <v>0.2678173047389053</v>
      </c>
      <c r="F1417">
        <v>1.3373999999999999</v>
      </c>
      <c r="G1417" s="3">
        <f t="shared" si="132"/>
        <v>3.0136995844494101</v>
      </c>
      <c r="H1417" s="150">
        <f t="shared" si="133"/>
        <v>0.625</v>
      </c>
      <c r="J1417" s="2">
        <f t="shared" si="135"/>
        <v>9.4072703422911101E-4</v>
      </c>
      <c r="K1417">
        <v>26820</v>
      </c>
      <c r="L1417">
        <v>26099</v>
      </c>
      <c r="N1417">
        <v>1.17</v>
      </c>
      <c r="O1417">
        <v>4.25</v>
      </c>
      <c r="P1417">
        <v>3.7050000000000001</v>
      </c>
      <c r="Q1417">
        <f t="shared" si="136"/>
        <v>0.54499999999999993</v>
      </c>
      <c r="R1417">
        <f t="shared" si="137"/>
        <v>0.625</v>
      </c>
    </row>
    <row r="1418" spans="1:18">
      <c r="A1418" s="1">
        <v>42522</v>
      </c>
      <c r="B1418">
        <v>3.68</v>
      </c>
      <c r="C1418">
        <v>691.83</v>
      </c>
      <c r="D1418">
        <v>0.61199999999999999</v>
      </c>
      <c r="E1418" s="150">
        <f t="shared" si="134"/>
        <v>0.26699472395332818</v>
      </c>
      <c r="F1418">
        <v>1.3284</v>
      </c>
      <c r="G1418" s="3">
        <f t="shared" si="132"/>
        <v>3.0449320794148447</v>
      </c>
      <c r="H1418" s="150">
        <f t="shared" si="133"/>
        <v>0.57000000000000028</v>
      </c>
      <c r="J1418" s="2">
        <f t="shared" si="135"/>
        <v>7.9530916411630942E-4</v>
      </c>
      <c r="K1418">
        <v>26828.5</v>
      </c>
      <c r="L1418">
        <v>26100</v>
      </c>
      <c r="N1418">
        <v>1.1499999999999999</v>
      </c>
      <c r="O1418">
        <v>4.26</v>
      </c>
      <c r="P1418">
        <v>3.68</v>
      </c>
      <c r="Q1418">
        <f t="shared" si="136"/>
        <v>0.57999999999999963</v>
      </c>
      <c r="R1418">
        <f t="shared" si="137"/>
        <v>0.57000000000000028</v>
      </c>
    </row>
    <row r="1419" spans="1:18">
      <c r="A1419" s="1">
        <v>42523</v>
      </c>
      <c r="B1419">
        <v>3.67</v>
      </c>
      <c r="C1419">
        <v>689.67</v>
      </c>
      <c r="D1419">
        <v>0.61</v>
      </c>
      <c r="E1419" s="150">
        <f t="shared" si="134"/>
        <v>0.26473292942591387</v>
      </c>
      <c r="F1419">
        <v>1.3324</v>
      </c>
      <c r="G1419" s="3">
        <f t="shared" si="132"/>
        <v>3.0701280787490925</v>
      </c>
      <c r="H1419" s="150">
        <f t="shared" si="133"/>
        <v>0.54999999999999982</v>
      </c>
      <c r="J1419" s="2">
        <f t="shared" si="135"/>
        <v>-3.1270383787278034E-3</v>
      </c>
      <c r="K1419">
        <v>26833.5</v>
      </c>
      <c r="L1419">
        <v>26099</v>
      </c>
      <c r="N1419">
        <v>1.1299999999999999</v>
      </c>
      <c r="O1419">
        <v>4.25</v>
      </c>
      <c r="P1419">
        <v>3.67</v>
      </c>
      <c r="Q1419">
        <f t="shared" si="136"/>
        <v>0.58000000000000007</v>
      </c>
      <c r="R1419">
        <f t="shared" si="137"/>
        <v>0.54999999999999982</v>
      </c>
    </row>
    <row r="1420" spans="1:18">
      <c r="A1420" s="1">
        <v>42524</v>
      </c>
      <c r="B1420">
        <v>3.64</v>
      </c>
      <c r="C1420">
        <v>683.46</v>
      </c>
      <c r="D1420">
        <v>0.52</v>
      </c>
      <c r="E1420" s="150">
        <f t="shared" si="134"/>
        <v>0.22908268508990381</v>
      </c>
      <c r="F1420">
        <v>1.3313999999999999</v>
      </c>
      <c r="G1420" s="3">
        <f t="shared" si="132"/>
        <v>3.0221751579709957</v>
      </c>
      <c r="H1420" s="150">
        <f t="shared" si="133"/>
        <v>0.51000000000000023</v>
      </c>
      <c r="J1420" s="2">
        <f t="shared" si="135"/>
        <v>-9.0450901786565622E-3</v>
      </c>
      <c r="K1420">
        <v>26821</v>
      </c>
      <c r="L1420">
        <v>26098</v>
      </c>
      <c r="N1420">
        <v>1.1200000000000001</v>
      </c>
      <c r="O1420">
        <v>4.25</v>
      </c>
      <c r="P1420">
        <v>3.64</v>
      </c>
      <c r="Q1420">
        <f t="shared" si="136"/>
        <v>0.60999999999999988</v>
      </c>
      <c r="R1420">
        <f t="shared" si="137"/>
        <v>0.51000000000000023</v>
      </c>
    </row>
    <row r="1421" spans="1:18">
      <c r="A1421" s="1">
        <v>42527</v>
      </c>
      <c r="B1421">
        <v>3.64</v>
      </c>
      <c r="C1421">
        <v>679.52</v>
      </c>
      <c r="D1421">
        <v>0.53</v>
      </c>
      <c r="E1421" s="150">
        <f t="shared" si="134"/>
        <v>0.22706098293407653</v>
      </c>
      <c r="F1421">
        <v>1.2856000000000001</v>
      </c>
      <c r="G1421" s="3">
        <f t="shared" si="132"/>
        <v>3.0008149845710137</v>
      </c>
      <c r="H1421" s="150">
        <f t="shared" si="133"/>
        <v>0.54</v>
      </c>
      <c r="J1421" s="2">
        <f t="shared" si="135"/>
        <v>-5.7814655749146814E-3</v>
      </c>
      <c r="K1421">
        <v>26820</v>
      </c>
      <c r="L1421">
        <v>26102</v>
      </c>
      <c r="N1421">
        <v>1.1499999999999999</v>
      </c>
      <c r="O1421">
        <v>4.25</v>
      </c>
      <c r="P1421">
        <v>3.64</v>
      </c>
      <c r="Q1421">
        <f t="shared" si="136"/>
        <v>0.60999999999999988</v>
      </c>
      <c r="R1421">
        <f t="shared" si="137"/>
        <v>0.54</v>
      </c>
    </row>
    <row r="1422" spans="1:18">
      <c r="A1422" s="1">
        <v>42528</v>
      </c>
      <c r="B1422">
        <v>3.645</v>
      </c>
      <c r="C1422">
        <v>678.6</v>
      </c>
      <c r="D1422">
        <v>0.51900000000000002</v>
      </c>
      <c r="E1422" s="150">
        <f t="shared" si="134"/>
        <v>0.22137951160575525</v>
      </c>
      <c r="F1422">
        <v>1.2850999999999999</v>
      </c>
      <c r="G1422" s="3">
        <f t="shared" si="132"/>
        <v>3.0127760927929552</v>
      </c>
      <c r="H1422" s="150">
        <f t="shared" si="133"/>
        <v>0.52499999999999991</v>
      </c>
      <c r="J1422" s="2">
        <f t="shared" si="135"/>
        <v>-1.354814214831194E-3</v>
      </c>
      <c r="K1422">
        <v>26828</v>
      </c>
      <c r="L1422">
        <v>26107</v>
      </c>
      <c r="N1422">
        <v>1.1299999999999999</v>
      </c>
      <c r="O1422">
        <v>4.25</v>
      </c>
      <c r="P1422">
        <v>3.645</v>
      </c>
      <c r="Q1422">
        <f t="shared" si="136"/>
        <v>0.60499999999999998</v>
      </c>
      <c r="R1422">
        <f t="shared" si="137"/>
        <v>0.52499999999999991</v>
      </c>
    </row>
    <row r="1423" spans="1:18">
      <c r="A1423" s="1">
        <v>42529</v>
      </c>
      <c r="B1423">
        <v>3.625</v>
      </c>
      <c r="C1423">
        <v>674.03</v>
      </c>
      <c r="D1423">
        <v>0.51649999999999996</v>
      </c>
      <c r="E1423" s="150">
        <f t="shared" si="134"/>
        <v>0.22864634141925591</v>
      </c>
      <c r="F1423">
        <v>1.2783500000000001</v>
      </c>
      <c r="G1423" s="3">
        <f t="shared" si="132"/>
        <v>2.8877250818953808</v>
      </c>
      <c r="H1423" s="150">
        <f t="shared" si="133"/>
        <v>0.54499999999999993</v>
      </c>
      <c r="J1423" s="2">
        <f t="shared" si="135"/>
        <v>-6.7572320426239636E-3</v>
      </c>
      <c r="K1423">
        <v>26834</v>
      </c>
      <c r="L1423">
        <v>26142</v>
      </c>
      <c r="N1423">
        <v>1.17</v>
      </c>
      <c r="O1423">
        <v>4.25</v>
      </c>
      <c r="P1423">
        <v>3.625</v>
      </c>
      <c r="Q1423">
        <f t="shared" si="136"/>
        <v>0.625</v>
      </c>
      <c r="R1423">
        <f t="shared" si="137"/>
        <v>0.54499999999999993</v>
      </c>
    </row>
    <row r="1424" spans="1:18">
      <c r="A1424" s="1">
        <v>42530</v>
      </c>
      <c r="B1424">
        <v>3.64</v>
      </c>
      <c r="C1424">
        <v>679.33</v>
      </c>
      <c r="D1424">
        <v>0.50880000000000003</v>
      </c>
      <c r="E1424" s="150">
        <f t="shared" si="134"/>
        <v>0.22197485969999911</v>
      </c>
      <c r="F1424">
        <v>1.2742500000000001</v>
      </c>
      <c r="G1424" s="3">
        <f t="shared" si="132"/>
        <v>2.9207740051113666</v>
      </c>
      <c r="H1424" s="150">
        <f t="shared" si="133"/>
        <v>0.67999999999999972</v>
      </c>
      <c r="J1424" s="2">
        <f t="shared" si="135"/>
        <v>7.8323980236720096E-3</v>
      </c>
      <c r="K1424">
        <v>26845</v>
      </c>
      <c r="L1424">
        <v>26145</v>
      </c>
      <c r="N1424">
        <v>1.23</v>
      </c>
      <c r="O1424">
        <v>4.1900000000000004</v>
      </c>
      <c r="P1424">
        <v>3.64</v>
      </c>
      <c r="Q1424">
        <f t="shared" si="136"/>
        <v>0.55000000000000027</v>
      </c>
      <c r="R1424">
        <f t="shared" si="137"/>
        <v>0.67999999999999972</v>
      </c>
    </row>
    <row r="1425" spans="1:18">
      <c r="A1425" s="1">
        <v>42531</v>
      </c>
      <c r="B1425">
        <v>3.64</v>
      </c>
      <c r="C1425">
        <v>683.5</v>
      </c>
      <c r="D1425">
        <v>0.48849999999999999</v>
      </c>
      <c r="E1425" s="150">
        <f t="shared" si="134"/>
        <v>0.21060252104608124</v>
      </c>
      <c r="F1425">
        <v>1.2735000000000001</v>
      </c>
      <c r="G1425" s="3">
        <f t="shared" si="132"/>
        <v>2.9539283143903075</v>
      </c>
      <c r="H1425" s="150">
        <f t="shared" si="133"/>
        <v>0.66999999999999971</v>
      </c>
      <c r="J1425" s="2">
        <f t="shared" si="135"/>
        <v>6.1196378328264925E-3</v>
      </c>
      <c r="K1425">
        <v>26855</v>
      </c>
      <c r="L1425">
        <v>26147</v>
      </c>
      <c r="N1425">
        <v>1.22</v>
      </c>
      <c r="O1425">
        <v>4.1900000000000004</v>
      </c>
      <c r="P1425">
        <v>3.64</v>
      </c>
      <c r="Q1425">
        <f t="shared" si="136"/>
        <v>0.55000000000000027</v>
      </c>
      <c r="R1425">
        <f t="shared" si="137"/>
        <v>0.66999999999999971</v>
      </c>
    </row>
    <row r="1426" spans="1:18">
      <c r="A1426" s="1">
        <v>42534</v>
      </c>
      <c r="B1426">
        <v>3.6349999999999998</v>
      </c>
      <c r="C1426">
        <v>684.92</v>
      </c>
      <c r="D1426">
        <v>0.47849999999999998</v>
      </c>
      <c r="E1426" s="150">
        <f t="shared" si="134"/>
        <v>0.20256027931451642</v>
      </c>
      <c r="F1426">
        <v>1.25925</v>
      </c>
      <c r="G1426" s="3">
        <f t="shared" si="132"/>
        <v>2.9746756226792894</v>
      </c>
      <c r="H1426" s="150">
        <f t="shared" si="133"/>
        <v>0.67499999999999938</v>
      </c>
      <c r="J1426" s="2">
        <f t="shared" si="135"/>
        <v>2.0753869567659961E-3</v>
      </c>
      <c r="K1426">
        <v>26861</v>
      </c>
      <c r="L1426">
        <v>26148</v>
      </c>
      <c r="N1426">
        <v>1.23</v>
      </c>
      <c r="O1426">
        <v>4.1900000000000004</v>
      </c>
      <c r="P1426">
        <v>3.6349999999999998</v>
      </c>
      <c r="Q1426">
        <f t="shared" si="136"/>
        <v>0.5550000000000006</v>
      </c>
      <c r="R1426">
        <f t="shared" si="137"/>
        <v>0.67499999999999938</v>
      </c>
    </row>
    <row r="1427" spans="1:18">
      <c r="A1427" s="1">
        <v>42535</v>
      </c>
      <c r="B1427">
        <v>3.64</v>
      </c>
      <c r="C1427">
        <v>688.86</v>
      </c>
      <c r="D1427">
        <v>0.48799999999999999</v>
      </c>
      <c r="E1427" s="150">
        <f t="shared" si="134"/>
        <v>0.20190832249999924</v>
      </c>
      <c r="F1427">
        <v>1.25325</v>
      </c>
      <c r="G1427" s="3">
        <f t="shared" si="132"/>
        <v>3.0290281867900828</v>
      </c>
      <c r="H1427" s="150">
        <f t="shared" si="133"/>
        <v>0.66999999999999971</v>
      </c>
      <c r="J1427" s="2">
        <f t="shared" si="135"/>
        <v>5.7360142130053714E-3</v>
      </c>
      <c r="K1427">
        <v>26873</v>
      </c>
      <c r="L1427">
        <v>26147</v>
      </c>
      <c r="N1427">
        <v>1.22</v>
      </c>
      <c r="O1427">
        <v>4.1900000000000004</v>
      </c>
      <c r="P1427">
        <v>3.64</v>
      </c>
      <c r="Q1427">
        <f t="shared" si="136"/>
        <v>0.55000000000000027</v>
      </c>
      <c r="R1427">
        <f t="shared" si="137"/>
        <v>0.66999999999999971</v>
      </c>
    </row>
    <row r="1428" spans="1:18">
      <c r="A1428" s="1">
        <v>42536</v>
      </c>
      <c r="B1428">
        <v>3.64</v>
      </c>
      <c r="C1428">
        <v>686.19</v>
      </c>
      <c r="D1428">
        <v>0.45</v>
      </c>
      <c r="E1428" s="150">
        <f t="shared" si="134"/>
        <v>0.1866758677325587</v>
      </c>
      <c r="F1428">
        <v>1.26525</v>
      </c>
      <c r="G1428" s="3">
        <f t="shared" si="132"/>
        <v>3.0500059108641593</v>
      </c>
      <c r="H1428" s="150">
        <f t="shared" si="133"/>
        <v>0.67999999999999972</v>
      </c>
      <c r="J1428" s="2">
        <f t="shared" si="135"/>
        <v>-3.8835000263975216E-3</v>
      </c>
      <c r="K1428">
        <v>26877</v>
      </c>
      <c r="L1428">
        <v>26146</v>
      </c>
      <c r="N1428">
        <v>1.23</v>
      </c>
      <c r="O1428">
        <v>4.1900000000000004</v>
      </c>
      <c r="P1428">
        <v>3.64</v>
      </c>
      <c r="Q1428">
        <f t="shared" si="136"/>
        <v>0.55000000000000027</v>
      </c>
      <c r="R1428">
        <f t="shared" si="137"/>
        <v>0.67999999999999972</v>
      </c>
    </row>
    <row r="1429" spans="1:18">
      <c r="A1429" s="1">
        <v>42537</v>
      </c>
      <c r="B1429">
        <v>3.61</v>
      </c>
      <c r="C1429">
        <v>689.09</v>
      </c>
      <c r="D1429">
        <v>0.45150000000000001</v>
      </c>
      <c r="E1429" s="150">
        <f t="shared" si="134"/>
        <v>0.18159927054708738</v>
      </c>
      <c r="F1429">
        <v>1.2384999999999999</v>
      </c>
      <c r="G1429" s="3">
        <f t="shared" si="132"/>
        <v>3.0792125338136085</v>
      </c>
      <c r="H1429" s="150">
        <f t="shared" si="133"/>
        <v>0.58999999999999964</v>
      </c>
      <c r="J1429" s="2">
        <f t="shared" si="135"/>
        <v>4.217329268584891E-3</v>
      </c>
      <c r="K1429">
        <v>26884</v>
      </c>
      <c r="L1429">
        <v>26146</v>
      </c>
      <c r="N1429">
        <v>1.22</v>
      </c>
      <c r="O1429">
        <v>4.24</v>
      </c>
      <c r="P1429">
        <v>3.61</v>
      </c>
      <c r="Q1429">
        <f t="shared" si="136"/>
        <v>0.63000000000000034</v>
      </c>
      <c r="R1429">
        <f t="shared" si="137"/>
        <v>0.58999999999999964</v>
      </c>
    </row>
    <row r="1430" spans="1:18">
      <c r="A1430" s="1">
        <v>42538</v>
      </c>
      <c r="B1430">
        <v>3.61</v>
      </c>
      <c r="C1430">
        <v>684.11</v>
      </c>
      <c r="D1430">
        <v>0.45650000000000002</v>
      </c>
      <c r="E1430" s="150">
        <f t="shared" si="134"/>
        <v>0.18545164101121397</v>
      </c>
      <c r="F1430">
        <v>1.24075</v>
      </c>
      <c r="G1430" s="3">
        <f t="shared" si="132"/>
        <v>3.0541782855712265</v>
      </c>
      <c r="H1430" s="150">
        <f t="shared" si="133"/>
        <v>0.5499999999999996</v>
      </c>
      <c r="J1430" s="2">
        <f t="shared" si="135"/>
        <v>-7.2531631699051862E-3</v>
      </c>
      <c r="K1430">
        <v>26878</v>
      </c>
      <c r="L1430">
        <v>26146</v>
      </c>
      <c r="N1430">
        <v>1.18</v>
      </c>
      <c r="O1430">
        <v>4.24</v>
      </c>
      <c r="P1430">
        <v>3.61</v>
      </c>
      <c r="Q1430">
        <f t="shared" si="136"/>
        <v>0.63000000000000034</v>
      </c>
      <c r="R1430">
        <f t="shared" si="137"/>
        <v>0.5499999999999996</v>
      </c>
    </row>
    <row r="1431" spans="1:18">
      <c r="A1431" s="1">
        <v>42541</v>
      </c>
      <c r="B1431">
        <v>3.63</v>
      </c>
      <c r="C1431">
        <v>678.21</v>
      </c>
      <c r="D1431">
        <v>0.48730000000000001</v>
      </c>
      <c r="E1431" s="150">
        <f t="shared" si="134"/>
        <v>0.20260840332877139</v>
      </c>
      <c r="F1431">
        <v>1.2515000000000001</v>
      </c>
      <c r="G1431" s="3">
        <f t="shared" si="132"/>
        <v>3.0100229801939191</v>
      </c>
      <c r="H1431" s="150">
        <f t="shared" si="133"/>
        <v>0.56999999999999962</v>
      </c>
      <c r="J1431" s="2">
        <f t="shared" si="135"/>
        <v>-8.6617489102195511E-3</v>
      </c>
      <c r="K1431">
        <v>26870.5</v>
      </c>
      <c r="L1431">
        <v>26149</v>
      </c>
      <c r="N1431">
        <v>1.18</v>
      </c>
      <c r="O1431">
        <v>4.24</v>
      </c>
      <c r="P1431">
        <v>3.63</v>
      </c>
      <c r="Q1431">
        <f t="shared" si="136"/>
        <v>0.61000000000000032</v>
      </c>
      <c r="R1431">
        <f t="shared" si="137"/>
        <v>0.56999999999999962</v>
      </c>
    </row>
    <row r="1432" spans="1:18">
      <c r="A1432" s="1">
        <v>42542</v>
      </c>
      <c r="B1432">
        <v>3.62</v>
      </c>
      <c r="C1432">
        <v>675.41</v>
      </c>
      <c r="D1432">
        <v>0.49149999999999999</v>
      </c>
      <c r="E1432" s="150">
        <f t="shared" si="134"/>
        <v>0.20640878043269298</v>
      </c>
      <c r="F1432">
        <v>1.2524999999999999</v>
      </c>
      <c r="G1432" s="3">
        <f t="shared" si="132"/>
        <v>2.9824494321875021</v>
      </c>
      <c r="H1432" s="150">
        <f t="shared" si="133"/>
        <v>0.55999999999999983</v>
      </c>
      <c r="J1432" s="2">
        <f t="shared" si="135"/>
        <v>-4.1370606131145493E-3</v>
      </c>
      <c r="K1432">
        <v>26868</v>
      </c>
      <c r="L1432">
        <v>26153</v>
      </c>
      <c r="N1432">
        <v>1.18</v>
      </c>
      <c r="O1432">
        <v>4.24</v>
      </c>
      <c r="P1432">
        <v>3.62</v>
      </c>
      <c r="Q1432">
        <f t="shared" si="136"/>
        <v>0.62000000000000011</v>
      </c>
      <c r="R1432">
        <f t="shared" si="137"/>
        <v>0.55999999999999983</v>
      </c>
    </row>
    <row r="1433" spans="1:18">
      <c r="A1433" s="1">
        <v>42543</v>
      </c>
      <c r="B1433">
        <v>3.62</v>
      </c>
      <c r="C1433">
        <v>674.26</v>
      </c>
      <c r="D1433">
        <v>0.47349999999999998</v>
      </c>
      <c r="E1433" s="150">
        <f t="shared" si="134"/>
        <v>0.19805740763075283</v>
      </c>
      <c r="F1433">
        <v>1.2509999999999999</v>
      </c>
      <c r="G1433" s="3">
        <f t="shared" si="132"/>
        <v>2.9907919480817471</v>
      </c>
      <c r="H1433" s="150">
        <f t="shared" si="133"/>
        <v>0.57999999999999985</v>
      </c>
      <c r="J1433" s="2">
        <f t="shared" si="135"/>
        <v>-1.7041206788363913E-3</v>
      </c>
      <c r="K1433">
        <v>26870</v>
      </c>
      <c r="L1433">
        <v>26153</v>
      </c>
      <c r="N1433">
        <v>1.2</v>
      </c>
      <c r="O1433">
        <v>4.24</v>
      </c>
      <c r="P1433">
        <v>3.62</v>
      </c>
      <c r="Q1433">
        <f t="shared" si="136"/>
        <v>0.62000000000000011</v>
      </c>
      <c r="R1433">
        <f t="shared" si="137"/>
        <v>0.57999999999999985</v>
      </c>
    </row>
    <row r="1434" spans="1:18">
      <c r="A1434" s="1">
        <v>42544</v>
      </c>
      <c r="B1434">
        <v>3.63</v>
      </c>
      <c r="C1434">
        <v>668.96</v>
      </c>
      <c r="D1434">
        <v>0.501</v>
      </c>
      <c r="E1434" s="150">
        <f t="shared" si="134"/>
        <v>0.21140675948591528</v>
      </c>
      <c r="F1434">
        <v>1.2497499999999999</v>
      </c>
      <c r="G1434" s="3">
        <f t="shared" si="132"/>
        <v>2.961706387830588</v>
      </c>
      <c r="H1434" s="150">
        <f t="shared" si="133"/>
        <v>0.57999999999999963</v>
      </c>
      <c r="J1434" s="2">
        <f t="shared" si="135"/>
        <v>-7.8915255956322084E-3</v>
      </c>
      <c r="K1434">
        <v>26862</v>
      </c>
      <c r="L1434">
        <v>26152</v>
      </c>
      <c r="N1434">
        <v>1.19</v>
      </c>
      <c r="O1434">
        <v>4.24</v>
      </c>
      <c r="P1434">
        <v>3.63</v>
      </c>
      <c r="Q1434">
        <f t="shared" si="136"/>
        <v>0.61000000000000032</v>
      </c>
      <c r="R1434">
        <f t="shared" si="137"/>
        <v>0.57999999999999963</v>
      </c>
    </row>
    <row r="1435" spans="1:18">
      <c r="A1435" s="1">
        <v>42545</v>
      </c>
      <c r="B1435">
        <v>3.6</v>
      </c>
      <c r="C1435">
        <v>679.51</v>
      </c>
      <c r="D1435">
        <v>0.36630000000000001</v>
      </c>
      <c r="E1435" s="150">
        <f t="shared" si="134"/>
        <v>0.14844175159354825</v>
      </c>
      <c r="F1435">
        <v>1.2052</v>
      </c>
      <c r="G1435" s="3">
        <f t="shared" si="132"/>
        <v>2.9739932011095149</v>
      </c>
      <c r="H1435" s="150">
        <f t="shared" si="133"/>
        <v>0.55999999999999983</v>
      </c>
      <c r="J1435" s="2">
        <f t="shared" si="135"/>
        <v>1.5647682578112335E-2</v>
      </c>
      <c r="K1435">
        <v>26867</v>
      </c>
      <c r="L1435">
        <v>26154</v>
      </c>
      <c r="N1435">
        <v>1.2</v>
      </c>
      <c r="O1435">
        <v>4.24</v>
      </c>
      <c r="P1435">
        <v>3.6</v>
      </c>
      <c r="Q1435">
        <f t="shared" si="136"/>
        <v>0.64000000000000012</v>
      </c>
      <c r="R1435">
        <f t="shared" si="137"/>
        <v>0.55999999999999983</v>
      </c>
    </row>
    <row r="1436" spans="1:18">
      <c r="A1436" s="1">
        <v>42548</v>
      </c>
      <c r="B1436">
        <v>3.6</v>
      </c>
      <c r="C1436">
        <v>681.85</v>
      </c>
      <c r="D1436">
        <v>0.34250000000000003</v>
      </c>
      <c r="E1436" s="150">
        <f t="shared" si="134"/>
        <v>0.13770281984747534</v>
      </c>
      <c r="F1436">
        <v>1.1957</v>
      </c>
      <c r="G1436" s="3">
        <f t="shared" si="132"/>
        <v>2.9739932011095149</v>
      </c>
      <c r="H1436" s="150">
        <f t="shared" si="133"/>
        <v>0.55999999999999983</v>
      </c>
      <c r="J1436" s="2">
        <f t="shared" si="135"/>
        <v>3.4377421174757797E-3</v>
      </c>
      <c r="K1436">
        <v>26867</v>
      </c>
      <c r="L1436">
        <v>26154</v>
      </c>
      <c r="N1436">
        <v>1.2</v>
      </c>
      <c r="O1436">
        <v>4.24</v>
      </c>
      <c r="P1436">
        <v>3.6</v>
      </c>
      <c r="Q1436">
        <f t="shared" si="136"/>
        <v>0.64000000000000012</v>
      </c>
      <c r="R1436">
        <f t="shared" si="137"/>
        <v>0.55999999999999983</v>
      </c>
    </row>
    <row r="1437" spans="1:18">
      <c r="A1437" s="1">
        <v>42549</v>
      </c>
      <c r="B1437">
        <v>3.5649999999999999</v>
      </c>
      <c r="C1437">
        <v>667.01</v>
      </c>
      <c r="D1437">
        <v>0.37330000000000002</v>
      </c>
      <c r="E1437" s="150">
        <f t="shared" si="134"/>
        <v>0.15490378582207906</v>
      </c>
      <c r="F1437">
        <v>1.20475</v>
      </c>
      <c r="G1437" s="3">
        <f t="shared" si="132"/>
        <v>2.9033065435634935</v>
      </c>
      <c r="H1437" s="150">
        <f t="shared" si="133"/>
        <v>0.51499999999999946</v>
      </c>
      <c r="J1437" s="2">
        <f t="shared" si="135"/>
        <v>-2.2004653996857637E-2</v>
      </c>
      <c r="K1437">
        <v>26848</v>
      </c>
      <c r="L1437">
        <v>26152</v>
      </c>
      <c r="N1437">
        <v>1.18</v>
      </c>
      <c r="O1437">
        <v>4.2300000000000004</v>
      </c>
      <c r="P1437">
        <v>3.5649999999999999</v>
      </c>
      <c r="Q1437">
        <f t="shared" si="136"/>
        <v>0.66500000000000048</v>
      </c>
      <c r="R1437">
        <f t="shared" si="137"/>
        <v>0.51499999999999946</v>
      </c>
    </row>
    <row r="1438" spans="1:18">
      <c r="A1438" s="1">
        <v>42550</v>
      </c>
      <c r="B1438">
        <v>3.56</v>
      </c>
      <c r="C1438">
        <v>661.95</v>
      </c>
      <c r="D1438">
        <v>0.40160000000000001</v>
      </c>
      <c r="E1438" s="150">
        <f t="shared" si="134"/>
        <v>0.17131460340404769</v>
      </c>
      <c r="F1438">
        <v>1.2162500000000001</v>
      </c>
      <c r="G1438" s="3">
        <f t="shared" si="132"/>
        <v>2.8511638254678959</v>
      </c>
      <c r="H1438" s="150">
        <f t="shared" si="133"/>
        <v>0.53999999999999959</v>
      </c>
      <c r="J1438" s="2">
        <f t="shared" si="135"/>
        <v>-7.6150139233194395E-3</v>
      </c>
      <c r="K1438">
        <v>26835.5</v>
      </c>
      <c r="L1438">
        <v>26152</v>
      </c>
      <c r="N1438">
        <v>1.21</v>
      </c>
      <c r="O1438">
        <v>4.2300000000000004</v>
      </c>
      <c r="P1438">
        <v>3.56</v>
      </c>
      <c r="Q1438">
        <f t="shared" si="136"/>
        <v>0.67000000000000037</v>
      </c>
      <c r="R1438">
        <f t="shared" si="137"/>
        <v>0.53999999999999959</v>
      </c>
    </row>
    <row r="1439" spans="1:18">
      <c r="A1439" s="1">
        <v>42551</v>
      </c>
      <c r="B1439">
        <v>3.56</v>
      </c>
      <c r="C1439">
        <v>663.24</v>
      </c>
      <c r="D1439">
        <v>0.37940000000000002</v>
      </c>
      <c r="E1439" s="150">
        <f t="shared" si="134"/>
        <v>0.16491387442053487</v>
      </c>
      <c r="F1439">
        <v>1.2302500000000001</v>
      </c>
      <c r="G1439" s="3">
        <f t="shared" si="132"/>
        <v>2.8303067382296616</v>
      </c>
      <c r="H1439" s="150">
        <f t="shared" si="133"/>
        <v>0.52999999999999958</v>
      </c>
      <c r="J1439" s="2">
        <f t="shared" si="135"/>
        <v>1.9468912495058689E-3</v>
      </c>
      <c r="K1439">
        <v>26830.5</v>
      </c>
      <c r="L1439">
        <v>26152</v>
      </c>
      <c r="N1439">
        <v>1.2</v>
      </c>
      <c r="O1439">
        <v>4.2300000000000004</v>
      </c>
      <c r="P1439">
        <v>3.56</v>
      </c>
      <c r="Q1439">
        <f t="shared" si="136"/>
        <v>0.67000000000000037</v>
      </c>
      <c r="R1439">
        <f t="shared" si="137"/>
        <v>0.52999999999999958</v>
      </c>
    </row>
    <row r="1440" spans="1:18">
      <c r="A1440" s="1">
        <v>42552</v>
      </c>
      <c r="B1440">
        <v>3.55</v>
      </c>
      <c r="C1440">
        <v>661.14</v>
      </c>
      <c r="D1440">
        <v>0.39700000000000002</v>
      </c>
      <c r="E1440" s="150">
        <f t="shared" si="134"/>
        <v>0.17304072083333288</v>
      </c>
      <c r="F1440">
        <v>1.2250000000000001</v>
      </c>
      <c r="G1440" s="3">
        <f t="shared" si="132"/>
        <v>2.8104656387117819</v>
      </c>
      <c r="H1440" s="150">
        <f t="shared" si="133"/>
        <v>0.5699999999999994</v>
      </c>
      <c r="J1440" s="2">
        <f t="shared" si="135"/>
        <v>-3.1712979054312933E-3</v>
      </c>
      <c r="K1440">
        <v>26826</v>
      </c>
      <c r="L1440">
        <v>26152.25</v>
      </c>
      <c r="N1440">
        <v>1.25</v>
      </c>
      <c r="O1440">
        <v>4.2300000000000004</v>
      </c>
      <c r="P1440">
        <v>3.55</v>
      </c>
      <c r="Q1440">
        <f t="shared" si="136"/>
        <v>0.6800000000000006</v>
      </c>
      <c r="R1440">
        <f t="shared" si="137"/>
        <v>0.5699999999999994</v>
      </c>
    </row>
    <row r="1441" spans="1:18">
      <c r="A1441" s="1">
        <v>42555</v>
      </c>
      <c r="B1441">
        <v>3.53</v>
      </c>
      <c r="C1441">
        <v>657.2</v>
      </c>
      <c r="D1441">
        <v>0.4</v>
      </c>
      <c r="E1441" s="150">
        <f t="shared" si="134"/>
        <v>0.1754511135802472</v>
      </c>
      <c r="F1441">
        <v>1.2350000000000001</v>
      </c>
      <c r="G1441" s="3">
        <f t="shared" si="132"/>
        <v>2.8155991143028913</v>
      </c>
      <c r="H1441" s="150">
        <f t="shared" si="133"/>
        <v>0.54999999999999938</v>
      </c>
      <c r="J1441" s="2">
        <f t="shared" si="135"/>
        <v>-5.9772315646275187E-3</v>
      </c>
      <c r="K1441">
        <v>26828</v>
      </c>
      <c r="L1441">
        <v>26153</v>
      </c>
      <c r="N1441">
        <v>1.25</v>
      </c>
      <c r="O1441">
        <v>4.2300000000000004</v>
      </c>
      <c r="P1441">
        <v>3.53</v>
      </c>
      <c r="Q1441">
        <f t="shared" si="136"/>
        <v>0.70000000000000062</v>
      </c>
      <c r="R1441">
        <f t="shared" si="137"/>
        <v>0.54999999999999938</v>
      </c>
    </row>
    <row r="1442" spans="1:18">
      <c r="A1442" s="1">
        <v>42556</v>
      </c>
      <c r="B1442">
        <v>3.54</v>
      </c>
      <c r="C1442">
        <v>663.3</v>
      </c>
      <c r="D1442">
        <v>0.38700000000000001</v>
      </c>
      <c r="E1442" s="150">
        <f t="shared" si="134"/>
        <v>0.16758447133967724</v>
      </c>
      <c r="F1442">
        <v>1.2337499999999999</v>
      </c>
      <c r="G1442" s="3">
        <f t="shared" si="132"/>
        <v>2.8490781167440802</v>
      </c>
      <c r="H1442" s="150">
        <f t="shared" si="133"/>
        <v>0.58999999999999964</v>
      </c>
      <c r="J1442" s="2">
        <f t="shared" si="135"/>
        <v>9.2389903683971382E-3</v>
      </c>
      <c r="K1442">
        <v>26835</v>
      </c>
      <c r="L1442">
        <v>26152</v>
      </c>
      <c r="N1442">
        <v>1.24</v>
      </c>
      <c r="O1442">
        <v>4.1900000000000004</v>
      </c>
      <c r="P1442">
        <v>3.54</v>
      </c>
      <c r="Q1442">
        <f t="shared" si="136"/>
        <v>0.65000000000000036</v>
      </c>
      <c r="R1442">
        <f t="shared" si="137"/>
        <v>0.58999999999999964</v>
      </c>
    </row>
    <row r="1443" spans="1:18">
      <c r="A1443" s="1">
        <v>42557</v>
      </c>
      <c r="B1443">
        <v>3.53</v>
      </c>
      <c r="C1443">
        <v>662.65</v>
      </c>
      <c r="D1443">
        <v>0.39050000000000001</v>
      </c>
      <c r="E1443" s="150">
        <f t="shared" si="134"/>
        <v>0.1682464462643054</v>
      </c>
      <c r="F1443">
        <v>1.2304999999999999</v>
      </c>
      <c r="G1443" s="3">
        <f t="shared" si="132"/>
        <v>2.8559904869856583</v>
      </c>
      <c r="H1443" s="150">
        <f t="shared" si="133"/>
        <v>0.60000000000000009</v>
      </c>
      <c r="J1443" s="2">
        <f t="shared" si="135"/>
        <v>-9.8042920482250954E-4</v>
      </c>
      <c r="K1443">
        <v>26830.5</v>
      </c>
      <c r="L1443">
        <v>26146</v>
      </c>
      <c r="N1443">
        <v>1.25</v>
      </c>
      <c r="O1443">
        <v>4.18</v>
      </c>
      <c r="P1443">
        <v>3.53</v>
      </c>
      <c r="Q1443">
        <f t="shared" si="136"/>
        <v>0.64999999999999991</v>
      </c>
      <c r="R1443">
        <f t="shared" si="137"/>
        <v>0.60000000000000009</v>
      </c>
    </row>
    <row r="1444" spans="1:18">
      <c r="A1444" s="1">
        <v>42558</v>
      </c>
      <c r="B1444">
        <v>3.54</v>
      </c>
      <c r="C1444">
        <v>665.99</v>
      </c>
      <c r="D1444">
        <v>0.39800000000000002</v>
      </c>
      <c r="E1444" s="150">
        <f t="shared" si="134"/>
        <v>0.17307538796943245</v>
      </c>
      <c r="F1444">
        <v>1.2464999999999999</v>
      </c>
      <c r="G1444" s="3">
        <f t="shared" si="132"/>
        <v>2.866421423753327</v>
      </c>
      <c r="H1444" s="150">
        <f t="shared" si="133"/>
        <v>0.55999999999999983</v>
      </c>
      <c r="J1444" s="2">
        <f t="shared" si="135"/>
        <v>5.0277080859598604E-3</v>
      </c>
      <c r="K1444">
        <v>26833</v>
      </c>
      <c r="L1444">
        <v>26146</v>
      </c>
      <c r="N1444">
        <v>1.26</v>
      </c>
      <c r="O1444">
        <v>4.24</v>
      </c>
      <c r="P1444">
        <v>3.54</v>
      </c>
      <c r="Q1444">
        <f t="shared" si="136"/>
        <v>0.70000000000000018</v>
      </c>
      <c r="R1444">
        <f t="shared" si="137"/>
        <v>0.55999999999999983</v>
      </c>
    </row>
    <row r="1445" spans="1:18">
      <c r="A1445" s="1">
        <v>42559</v>
      </c>
      <c r="B1445">
        <v>3.55</v>
      </c>
      <c r="C1445">
        <v>659.79</v>
      </c>
      <c r="D1445">
        <v>0.41449999999999998</v>
      </c>
      <c r="E1445" s="150">
        <f t="shared" si="134"/>
        <v>0.179359486948239</v>
      </c>
      <c r="F1445">
        <v>1.2529999999999999</v>
      </c>
      <c r="G1445" s="3">
        <f t="shared" si="132"/>
        <v>2.8956845764722967</v>
      </c>
      <c r="H1445" s="150">
        <f t="shared" si="133"/>
        <v>0.60000000000000009</v>
      </c>
      <c r="J1445" s="2">
        <f t="shared" si="135"/>
        <v>-9.3530528409330738E-3</v>
      </c>
      <c r="K1445">
        <v>26897.5</v>
      </c>
      <c r="L1445">
        <v>26202</v>
      </c>
      <c r="N1445">
        <v>1.23</v>
      </c>
      <c r="O1445">
        <v>4.18</v>
      </c>
      <c r="P1445">
        <v>3.55</v>
      </c>
      <c r="Q1445">
        <f t="shared" si="136"/>
        <v>0.62999999999999989</v>
      </c>
      <c r="R1445">
        <f t="shared" si="137"/>
        <v>0.60000000000000009</v>
      </c>
    </row>
    <row r="1446" spans="1:18">
      <c r="A1446" s="1">
        <v>42562</v>
      </c>
      <c r="B1446">
        <v>3.55</v>
      </c>
      <c r="C1446">
        <v>660.91</v>
      </c>
      <c r="D1446">
        <v>0.441</v>
      </c>
      <c r="E1446" s="150">
        <f t="shared" si="134"/>
        <v>0.19700686923076913</v>
      </c>
      <c r="F1446">
        <v>1.2695000000000001</v>
      </c>
      <c r="G1446" s="3">
        <f t="shared" si="132"/>
        <v>2.8417765440666218</v>
      </c>
      <c r="H1446" s="150">
        <f t="shared" si="133"/>
        <v>0.52999999999999958</v>
      </c>
      <c r="J1446" s="2">
        <f t="shared" si="135"/>
        <v>1.6960706723523357E-3</v>
      </c>
      <c r="K1446">
        <v>26882.5</v>
      </c>
      <c r="L1446">
        <v>26200</v>
      </c>
      <c r="N1446">
        <v>1.18</v>
      </c>
      <c r="O1446">
        <v>4.2</v>
      </c>
      <c r="P1446">
        <v>3.55</v>
      </c>
      <c r="Q1446">
        <f t="shared" si="136"/>
        <v>0.65000000000000036</v>
      </c>
      <c r="R1446">
        <f t="shared" si="137"/>
        <v>0.52999999999999958</v>
      </c>
    </row>
    <row r="1447" spans="1:18">
      <c r="A1447" s="1">
        <v>42563</v>
      </c>
      <c r="B1447">
        <v>3.55</v>
      </c>
      <c r="C1447">
        <v>659.72</v>
      </c>
      <c r="D1447">
        <v>0.45950000000000002</v>
      </c>
      <c r="E1447" s="150">
        <f t="shared" si="134"/>
        <v>0.20940007700701574</v>
      </c>
      <c r="F1447">
        <v>1.2845</v>
      </c>
      <c r="G1447" s="3">
        <f t="shared" si="132"/>
        <v>2.8186606157753471</v>
      </c>
      <c r="H1447" s="150">
        <f t="shared" si="133"/>
        <v>0.5499999999999996</v>
      </c>
      <c r="J1447" s="2">
        <f t="shared" si="135"/>
        <v>-1.8021706641153771E-3</v>
      </c>
      <c r="K1447">
        <v>26879</v>
      </c>
      <c r="L1447">
        <v>26202</v>
      </c>
      <c r="N1447">
        <v>1.24</v>
      </c>
      <c r="O1447">
        <v>4.24</v>
      </c>
      <c r="P1447">
        <v>3.55</v>
      </c>
      <c r="Q1447">
        <f t="shared" si="136"/>
        <v>0.69000000000000039</v>
      </c>
      <c r="R1447">
        <f t="shared" si="137"/>
        <v>0.5499999999999996</v>
      </c>
    </row>
    <row r="1448" spans="1:18">
      <c r="A1448" s="1">
        <v>42564</v>
      </c>
      <c r="B1448">
        <v>3.56</v>
      </c>
      <c r="C1448">
        <v>656.35</v>
      </c>
      <c r="D1448">
        <v>0.44330000000000003</v>
      </c>
      <c r="E1448" s="150">
        <f t="shared" si="134"/>
        <v>0.20091027988047597</v>
      </c>
      <c r="F1448">
        <v>1.2934000000000001</v>
      </c>
      <c r="G1448" s="3">
        <f t="shared" si="132"/>
        <v>2.8538321699671196</v>
      </c>
      <c r="H1448" s="150">
        <f t="shared" si="133"/>
        <v>0.60999999999999988</v>
      </c>
      <c r="J1448" s="2">
        <f t="shared" si="135"/>
        <v>-5.1213193305350317E-3</v>
      </c>
      <c r="K1448">
        <v>26889.5</v>
      </c>
      <c r="L1448">
        <v>26204</v>
      </c>
      <c r="N1448">
        <v>1.29</v>
      </c>
      <c r="O1448">
        <v>4.24</v>
      </c>
      <c r="P1448">
        <v>3.56</v>
      </c>
      <c r="Q1448">
        <f t="shared" si="136"/>
        <v>0.68000000000000016</v>
      </c>
      <c r="R1448">
        <f t="shared" si="137"/>
        <v>0.60999999999999988</v>
      </c>
    </row>
    <row r="1449" spans="1:18">
      <c r="A1449" s="1">
        <v>42565</v>
      </c>
      <c r="B1449">
        <v>3.52</v>
      </c>
      <c r="C1449">
        <v>650.96</v>
      </c>
      <c r="D1449">
        <v>0.45800000000000002</v>
      </c>
      <c r="E1449" s="150">
        <f t="shared" si="134"/>
        <v>0.21250370215773787</v>
      </c>
      <c r="F1449">
        <v>1.298</v>
      </c>
      <c r="G1449" s="3">
        <f t="shared" si="132"/>
        <v>2.7975230264869677</v>
      </c>
      <c r="H1449" s="150">
        <f t="shared" si="133"/>
        <v>0.54999999999999982</v>
      </c>
      <c r="J1449" s="2">
        <f t="shared" si="135"/>
        <v>-8.2459868610145516E-3</v>
      </c>
      <c r="K1449">
        <v>26877</v>
      </c>
      <c r="L1449">
        <v>26205</v>
      </c>
      <c r="N1449">
        <v>1.27</v>
      </c>
      <c r="O1449">
        <v>4.24</v>
      </c>
      <c r="P1449">
        <v>3.52</v>
      </c>
      <c r="Q1449">
        <f t="shared" si="136"/>
        <v>0.7200000000000002</v>
      </c>
      <c r="R1449">
        <f t="shared" si="137"/>
        <v>0.54999999999999982</v>
      </c>
    </row>
    <row r="1450" spans="1:18">
      <c r="A1450" s="1">
        <v>42566</v>
      </c>
      <c r="B1450">
        <v>3.5350000000000001</v>
      </c>
      <c r="C1450">
        <v>652.29999999999995</v>
      </c>
      <c r="D1450">
        <v>0.46899999999999997</v>
      </c>
      <c r="E1450" s="150">
        <f t="shared" si="134"/>
        <v>0.21736007420538328</v>
      </c>
      <c r="F1450">
        <v>1.3082499999999999</v>
      </c>
      <c r="G1450" s="3">
        <f t="shared" si="132"/>
        <v>2.8228240731103131</v>
      </c>
      <c r="H1450" s="150">
        <f t="shared" si="133"/>
        <v>0.58499999999999996</v>
      </c>
      <c r="J1450" s="2">
        <f t="shared" si="135"/>
        <v>2.0563824136483112E-3</v>
      </c>
      <c r="K1450">
        <v>26880</v>
      </c>
      <c r="L1450">
        <v>26202</v>
      </c>
      <c r="N1450">
        <v>1.29</v>
      </c>
      <c r="O1450">
        <v>4.24</v>
      </c>
      <c r="P1450">
        <v>3.5350000000000001</v>
      </c>
      <c r="Q1450">
        <f t="shared" si="136"/>
        <v>0.70500000000000007</v>
      </c>
      <c r="R1450">
        <f t="shared" si="137"/>
        <v>0.58499999999999996</v>
      </c>
    </row>
    <row r="1451" spans="1:18">
      <c r="A1451" s="1">
        <v>42569</v>
      </c>
      <c r="B1451">
        <v>3.5350000000000001</v>
      </c>
      <c r="C1451">
        <v>648.69000000000005</v>
      </c>
      <c r="D1451">
        <v>0.48</v>
      </c>
      <c r="E1451" s="150">
        <f t="shared" si="134"/>
        <v>0.32646638237287995</v>
      </c>
      <c r="F1451">
        <v>1.3264</v>
      </c>
      <c r="G1451" s="3">
        <f t="shared" si="132"/>
        <v>1.9501916104574979</v>
      </c>
      <c r="H1451" s="150">
        <f t="shared" si="133"/>
        <v>0.60499999999999998</v>
      </c>
      <c r="J1451" s="2">
        <f t="shared" si="135"/>
        <v>-5.549634148136872E-3</v>
      </c>
      <c r="K1451">
        <v>26875</v>
      </c>
      <c r="L1451">
        <v>26403</v>
      </c>
      <c r="N1451">
        <v>1.31</v>
      </c>
      <c r="O1451">
        <v>4.24</v>
      </c>
      <c r="P1451">
        <v>3.5350000000000001</v>
      </c>
      <c r="Q1451">
        <f t="shared" si="136"/>
        <v>0.70500000000000007</v>
      </c>
      <c r="R1451">
        <f t="shared" si="137"/>
        <v>0.60499999999999998</v>
      </c>
    </row>
    <row r="1452" spans="1:18">
      <c r="A1452" s="1">
        <v>42570</v>
      </c>
      <c r="B1452">
        <v>3.52</v>
      </c>
      <c r="C1452">
        <v>651.14</v>
      </c>
      <c r="D1452">
        <v>0.48809999999999998</v>
      </c>
      <c r="E1452" s="150">
        <f t="shared" si="134"/>
        <v>0.22777573846121982</v>
      </c>
      <c r="F1452">
        <v>1.3289</v>
      </c>
      <c r="G1452" s="3">
        <f t="shared" si="132"/>
        <v>2.8476961347243495</v>
      </c>
      <c r="H1452" s="150">
        <f t="shared" si="133"/>
        <v>0.61000000000000032</v>
      </c>
      <c r="J1452" s="2">
        <f t="shared" si="135"/>
        <v>3.7697281973508435E-3</v>
      </c>
      <c r="K1452">
        <v>26887</v>
      </c>
      <c r="L1452">
        <v>26203</v>
      </c>
      <c r="N1452">
        <v>1.27</v>
      </c>
      <c r="O1452">
        <v>4.18</v>
      </c>
      <c r="P1452">
        <v>3.52</v>
      </c>
      <c r="Q1452">
        <f t="shared" si="136"/>
        <v>0.6599999999999997</v>
      </c>
      <c r="R1452">
        <f t="shared" si="137"/>
        <v>0.61000000000000032</v>
      </c>
    </row>
    <row r="1453" spans="1:18">
      <c r="A1453" s="1">
        <v>42571</v>
      </c>
      <c r="B1453">
        <v>3.52</v>
      </c>
      <c r="C1453">
        <v>650.84</v>
      </c>
      <c r="D1453">
        <v>0.499</v>
      </c>
      <c r="E1453" s="150">
        <f t="shared" si="134"/>
        <v>0.23739230993151711</v>
      </c>
      <c r="F1453">
        <v>1.3449</v>
      </c>
      <c r="G1453" s="3">
        <f t="shared" si="132"/>
        <v>2.8269875304452796</v>
      </c>
      <c r="H1453" s="150">
        <f t="shared" si="133"/>
        <v>0.67999999999999972</v>
      </c>
      <c r="J1453" s="2">
        <f t="shared" si="135"/>
        <v>-4.6083658014592848E-4</v>
      </c>
      <c r="K1453">
        <v>26881</v>
      </c>
      <c r="L1453">
        <v>26202</v>
      </c>
      <c r="N1453">
        <v>1.31</v>
      </c>
      <c r="O1453">
        <v>4.1500000000000004</v>
      </c>
      <c r="P1453">
        <v>3.52</v>
      </c>
      <c r="Q1453">
        <f t="shared" si="136"/>
        <v>0.63000000000000034</v>
      </c>
      <c r="R1453">
        <f t="shared" si="137"/>
        <v>0.67999999999999972</v>
      </c>
    </row>
    <row r="1454" spans="1:18">
      <c r="A1454" s="1">
        <v>42572</v>
      </c>
      <c r="B1454">
        <v>3.54</v>
      </c>
      <c r="C1454">
        <v>650.84</v>
      </c>
      <c r="D1454">
        <v>0.499</v>
      </c>
      <c r="E1454" s="150">
        <f t="shared" si="134"/>
        <v>0.23983602849521343</v>
      </c>
      <c r="F1454">
        <v>1.3589</v>
      </c>
      <c r="G1454" s="3">
        <f t="shared" si="132"/>
        <v>2.8273112436630141</v>
      </c>
      <c r="H1454" s="150">
        <f t="shared" si="133"/>
        <v>0.72999999999999976</v>
      </c>
      <c r="J1454" s="2">
        <f t="shared" si="135"/>
        <v>0</v>
      </c>
      <c r="K1454">
        <v>26878</v>
      </c>
      <c r="L1454">
        <v>26199</v>
      </c>
      <c r="N1454">
        <v>1.34</v>
      </c>
      <c r="O1454">
        <v>4.1500000000000004</v>
      </c>
      <c r="P1454">
        <v>3.54</v>
      </c>
      <c r="Q1454">
        <f t="shared" si="136"/>
        <v>0.61000000000000032</v>
      </c>
      <c r="R1454">
        <f t="shared" si="137"/>
        <v>0.72999999999999976</v>
      </c>
    </row>
    <row r="1455" spans="1:18">
      <c r="A1455" s="1">
        <v>42573</v>
      </c>
      <c r="B1455">
        <v>3.5449999999999999</v>
      </c>
      <c r="C1455">
        <v>650.46</v>
      </c>
      <c r="D1455">
        <v>0.501</v>
      </c>
      <c r="E1455" s="150">
        <f t="shared" si="134"/>
        <v>0.2487704728688778</v>
      </c>
      <c r="F1455">
        <v>1.3718999999999999</v>
      </c>
      <c r="G1455" s="3">
        <f t="shared" si="132"/>
        <v>2.7628757226436367</v>
      </c>
      <c r="H1455" s="150">
        <f t="shared" si="133"/>
        <v>0.75500000000000012</v>
      </c>
      <c r="J1455" s="2">
        <f t="shared" si="135"/>
        <v>-5.840313698628767E-4</v>
      </c>
      <c r="K1455">
        <v>26861.5</v>
      </c>
      <c r="L1455">
        <v>26198</v>
      </c>
      <c r="N1455">
        <v>1.39</v>
      </c>
      <c r="O1455">
        <v>4.18</v>
      </c>
      <c r="P1455">
        <v>3.5449999999999999</v>
      </c>
      <c r="Q1455">
        <f t="shared" si="136"/>
        <v>0.63499999999999979</v>
      </c>
      <c r="R1455">
        <f t="shared" si="137"/>
        <v>0.75500000000000012</v>
      </c>
    </row>
    <row r="1456" spans="1:18">
      <c r="A1456" s="1">
        <v>42576</v>
      </c>
      <c r="B1456">
        <v>3.56</v>
      </c>
      <c r="C1456">
        <v>658.81</v>
      </c>
      <c r="D1456">
        <v>0.50800000000000001</v>
      </c>
      <c r="E1456" s="150">
        <f t="shared" si="134"/>
        <v>0.24956906375817964</v>
      </c>
      <c r="F1456">
        <v>1.3858999999999999</v>
      </c>
      <c r="G1456" s="3">
        <f t="shared" si="132"/>
        <v>2.8210115043833235</v>
      </c>
      <c r="H1456" s="150">
        <f t="shared" si="133"/>
        <v>0.81</v>
      </c>
      <c r="J1456" s="2">
        <f t="shared" si="135"/>
        <v>1.2755372400567939E-2</v>
      </c>
      <c r="K1456">
        <v>26877</v>
      </c>
      <c r="L1456">
        <v>26199.5</v>
      </c>
      <c r="N1456">
        <v>1.42</v>
      </c>
      <c r="O1456">
        <v>4.17</v>
      </c>
      <c r="P1456">
        <v>3.56</v>
      </c>
      <c r="Q1456">
        <f t="shared" si="136"/>
        <v>0.60999999999999988</v>
      </c>
      <c r="R1456">
        <f t="shared" si="137"/>
        <v>0.81</v>
      </c>
    </row>
    <row r="1457" spans="1:18">
      <c r="A1457" s="1">
        <v>42577</v>
      </c>
      <c r="B1457">
        <v>3.56</v>
      </c>
      <c r="C1457">
        <v>661.22</v>
      </c>
      <c r="D1457">
        <v>0.504</v>
      </c>
      <c r="E1457" s="150">
        <f t="shared" si="134"/>
        <v>0.24820999316129033</v>
      </c>
      <c r="F1457">
        <v>1.3986000000000001</v>
      </c>
      <c r="G1457" s="3">
        <f t="shared" si="132"/>
        <v>2.8399114436216504</v>
      </c>
      <c r="H1457" s="150">
        <f t="shared" si="133"/>
        <v>0.85999999999999988</v>
      </c>
      <c r="J1457" s="2">
        <f t="shared" si="135"/>
        <v>3.6514362214610579E-3</v>
      </c>
      <c r="K1457">
        <v>26880</v>
      </c>
      <c r="L1457">
        <v>26198</v>
      </c>
      <c r="N1457">
        <v>1.46</v>
      </c>
      <c r="O1457">
        <v>4.16</v>
      </c>
      <c r="P1457">
        <v>3.56</v>
      </c>
      <c r="Q1457">
        <f t="shared" si="136"/>
        <v>0.60000000000000009</v>
      </c>
      <c r="R1457">
        <f t="shared" si="137"/>
        <v>0.85999999999999988</v>
      </c>
    </row>
    <row r="1458" spans="1:18">
      <c r="A1458" s="1">
        <v>42578</v>
      </c>
      <c r="B1458">
        <v>3.56</v>
      </c>
      <c r="C1458">
        <v>667.1</v>
      </c>
      <c r="D1458">
        <v>0.4929</v>
      </c>
      <c r="E1458" s="150">
        <f t="shared" si="134"/>
        <v>0.24178295498150293</v>
      </c>
      <c r="F1458">
        <v>1.4136</v>
      </c>
      <c r="G1458" s="3">
        <f t="shared" si="132"/>
        <v>2.8817723732977965</v>
      </c>
      <c r="H1458" s="150">
        <f t="shared" si="133"/>
        <v>0.84999999999999987</v>
      </c>
      <c r="J1458" s="2">
        <f t="shared" si="135"/>
        <v>8.8533461921853508E-3</v>
      </c>
      <c r="K1458">
        <v>26888</v>
      </c>
      <c r="L1458">
        <v>26196</v>
      </c>
      <c r="N1458">
        <v>1.45</v>
      </c>
      <c r="O1458">
        <v>4.16</v>
      </c>
      <c r="P1458">
        <v>3.56</v>
      </c>
      <c r="Q1458">
        <f t="shared" si="136"/>
        <v>0.60000000000000009</v>
      </c>
      <c r="R1458">
        <f t="shared" si="137"/>
        <v>0.84999999999999987</v>
      </c>
    </row>
    <row r="1459" spans="1:18">
      <c r="A1459" s="1">
        <v>42579</v>
      </c>
      <c r="B1459">
        <v>3.56</v>
      </c>
      <c r="C1459">
        <v>663.78</v>
      </c>
      <c r="D1459">
        <v>0.48299999999999998</v>
      </c>
      <c r="E1459" s="150">
        <f t="shared" si="134"/>
        <v>0.24053362366690967</v>
      </c>
      <c r="F1459">
        <v>1.42</v>
      </c>
      <c r="G1459" s="3">
        <f t="shared" si="132"/>
        <v>2.8514100837302356</v>
      </c>
      <c r="H1459" s="150">
        <f t="shared" si="133"/>
        <v>0.83999999999999986</v>
      </c>
      <c r="J1459" s="2">
        <f t="shared" si="135"/>
        <v>-4.9891904405952739E-3</v>
      </c>
      <c r="K1459">
        <v>26872.5</v>
      </c>
      <c r="L1459">
        <v>26188</v>
      </c>
      <c r="N1459">
        <v>1.44</v>
      </c>
      <c r="O1459">
        <v>4.16</v>
      </c>
      <c r="P1459">
        <v>3.56</v>
      </c>
      <c r="Q1459">
        <f t="shared" si="136"/>
        <v>0.60000000000000009</v>
      </c>
      <c r="R1459">
        <f t="shared" si="137"/>
        <v>0.83999999999999986</v>
      </c>
    </row>
    <row r="1460" spans="1:18">
      <c r="A1460" s="1">
        <v>42580</v>
      </c>
      <c r="B1460">
        <v>3.51</v>
      </c>
      <c r="C1460">
        <v>655.7</v>
      </c>
      <c r="D1460">
        <v>0.45729999999999998</v>
      </c>
      <c r="E1460" s="150">
        <f t="shared" si="134"/>
        <v>0.23516372014685788</v>
      </c>
      <c r="F1460">
        <v>1.4320999999999999</v>
      </c>
      <c r="G1460" s="3">
        <f t="shared" si="132"/>
        <v>2.7848654953707164</v>
      </c>
      <c r="H1460" s="150">
        <f t="shared" si="133"/>
        <v>0.84999999999999987</v>
      </c>
      <c r="J1460" s="2">
        <f t="shared" si="135"/>
        <v>-1.22474020053007E-2</v>
      </c>
      <c r="K1460">
        <v>26855.5</v>
      </c>
      <c r="L1460">
        <v>26187</v>
      </c>
      <c r="N1460">
        <v>1.47</v>
      </c>
      <c r="O1460">
        <v>4.13</v>
      </c>
      <c r="P1460">
        <v>3.51</v>
      </c>
      <c r="Q1460">
        <f t="shared" si="136"/>
        <v>0.62000000000000011</v>
      </c>
      <c r="R1460">
        <f t="shared" si="137"/>
        <v>0.84999999999999987</v>
      </c>
    </row>
    <row r="1461" spans="1:18">
      <c r="A1461" s="1">
        <v>42583</v>
      </c>
      <c r="B1461">
        <v>3.5150000000000001</v>
      </c>
      <c r="C1461">
        <v>657.86</v>
      </c>
      <c r="D1461">
        <v>0.46850000000000003</v>
      </c>
      <c r="E1461" s="150">
        <f t="shared" si="134"/>
        <v>0.23815663765238884</v>
      </c>
      <c r="F1461">
        <v>1.4336</v>
      </c>
      <c r="G1461" s="3">
        <f t="shared" si="132"/>
        <v>2.8201674604607145</v>
      </c>
      <c r="H1461" s="150">
        <f t="shared" si="133"/>
        <v>0.89500000000000024</v>
      </c>
      <c r="J1461" s="2">
        <f t="shared" si="135"/>
        <v>3.2887754604091412E-3</v>
      </c>
      <c r="K1461">
        <v>26865</v>
      </c>
      <c r="L1461">
        <v>26188</v>
      </c>
      <c r="N1461">
        <v>1.51</v>
      </c>
      <c r="O1461">
        <v>4.13</v>
      </c>
      <c r="P1461">
        <v>3.5150000000000001</v>
      </c>
      <c r="Q1461">
        <f t="shared" si="136"/>
        <v>0.61499999999999977</v>
      </c>
      <c r="R1461">
        <f t="shared" si="137"/>
        <v>0.89500000000000024</v>
      </c>
    </row>
    <row r="1462" spans="1:18">
      <c r="A1462" s="1">
        <v>42584</v>
      </c>
      <c r="B1462">
        <v>3.51</v>
      </c>
      <c r="C1462">
        <v>655.8</v>
      </c>
      <c r="D1462">
        <v>0.46899999999999997</v>
      </c>
      <c r="E1462" s="150">
        <f t="shared" si="134"/>
        <v>0.24009400957452667</v>
      </c>
      <c r="F1462">
        <v>1.4426000000000001</v>
      </c>
      <c r="G1462" s="3">
        <f t="shared" si="132"/>
        <v>2.817977013249827</v>
      </c>
      <c r="H1462" s="150">
        <f t="shared" si="133"/>
        <v>0.88999999999999968</v>
      </c>
      <c r="J1462" s="2">
        <f t="shared" si="135"/>
        <v>-3.1362783194351608E-3</v>
      </c>
      <c r="K1462">
        <v>26865.5</v>
      </c>
      <c r="L1462">
        <v>26189</v>
      </c>
      <c r="N1462">
        <v>1.5</v>
      </c>
      <c r="O1462">
        <v>4.12</v>
      </c>
      <c r="P1462">
        <v>3.51</v>
      </c>
      <c r="Q1462">
        <f t="shared" si="136"/>
        <v>0.61000000000000032</v>
      </c>
      <c r="R1462">
        <f t="shared" si="137"/>
        <v>0.88999999999999968</v>
      </c>
    </row>
    <row r="1463" spans="1:18">
      <c r="A1463" s="1">
        <v>42585</v>
      </c>
      <c r="B1463">
        <v>3.5</v>
      </c>
      <c r="C1463">
        <v>656.85</v>
      </c>
      <c r="D1463">
        <v>0.47199999999999998</v>
      </c>
      <c r="E1463" s="150">
        <f t="shared" si="134"/>
        <v>0.24345050768291565</v>
      </c>
      <c r="F1463">
        <v>1.4545999999999999</v>
      </c>
      <c r="G1463" s="3">
        <f t="shared" si="132"/>
        <v>2.8201674604607145</v>
      </c>
      <c r="H1463" s="150">
        <f t="shared" si="133"/>
        <v>0.87999999999999989</v>
      </c>
      <c r="J1463" s="2">
        <f t="shared" si="135"/>
        <v>1.5998175049692224E-3</v>
      </c>
      <c r="K1463">
        <v>26865</v>
      </c>
      <c r="L1463">
        <v>26188</v>
      </c>
      <c r="N1463">
        <v>1.5</v>
      </c>
      <c r="O1463">
        <v>4.12</v>
      </c>
      <c r="P1463">
        <v>3.5</v>
      </c>
      <c r="Q1463">
        <f t="shared" si="136"/>
        <v>0.62000000000000011</v>
      </c>
      <c r="R1463">
        <f t="shared" si="137"/>
        <v>0.87999999999999989</v>
      </c>
    </row>
    <row r="1464" spans="1:18">
      <c r="A1464" s="1">
        <v>42586</v>
      </c>
      <c r="B1464">
        <v>3.47</v>
      </c>
      <c r="C1464">
        <v>656.34</v>
      </c>
      <c r="D1464">
        <v>0.46500000000000002</v>
      </c>
      <c r="E1464" s="150">
        <f t="shared" si="134"/>
        <v>0.24418884208888911</v>
      </c>
      <c r="F1464">
        <v>1.4765999999999999</v>
      </c>
      <c r="G1464" s="3">
        <f t="shared" si="132"/>
        <v>2.8118360942555203</v>
      </c>
      <c r="H1464" s="150">
        <f t="shared" si="133"/>
        <v>0.84000000000000008</v>
      </c>
      <c r="J1464" s="2">
        <f t="shared" si="135"/>
        <v>-7.7673455576259486E-4</v>
      </c>
      <c r="K1464">
        <v>26863</v>
      </c>
      <c r="L1464">
        <v>26188</v>
      </c>
      <c r="N1464">
        <v>1.49</v>
      </c>
      <c r="O1464">
        <v>4.12</v>
      </c>
      <c r="P1464">
        <v>3.47</v>
      </c>
      <c r="Q1464">
        <f t="shared" si="136"/>
        <v>0.64999999999999991</v>
      </c>
      <c r="R1464">
        <f t="shared" si="137"/>
        <v>0.84000000000000008</v>
      </c>
    </row>
    <row r="1465" spans="1:18">
      <c r="A1465" s="1">
        <v>42587</v>
      </c>
      <c r="B1465">
        <v>3.46</v>
      </c>
      <c r="C1465">
        <v>656.82</v>
      </c>
      <c r="D1465">
        <v>0.50600000000000001</v>
      </c>
      <c r="E1465" s="150">
        <f t="shared" si="134"/>
        <v>0.26598994804231613</v>
      </c>
      <c r="F1465">
        <v>1.4751000000000001</v>
      </c>
      <c r="G1465" s="3">
        <f t="shared" si="132"/>
        <v>2.8061233347105876</v>
      </c>
      <c r="H1465" s="150">
        <f t="shared" si="133"/>
        <v>0.83000000000000029</v>
      </c>
      <c r="J1465" s="2">
        <f t="shared" si="135"/>
        <v>7.3106098476655482E-4</v>
      </c>
      <c r="K1465">
        <v>26856.5</v>
      </c>
      <c r="L1465">
        <v>26183</v>
      </c>
      <c r="N1465">
        <v>1.47</v>
      </c>
      <c r="O1465">
        <v>4.0999999999999996</v>
      </c>
      <c r="P1465">
        <v>3.46</v>
      </c>
      <c r="Q1465">
        <f t="shared" si="136"/>
        <v>0.63999999999999968</v>
      </c>
      <c r="R1465">
        <f t="shared" si="137"/>
        <v>0.83000000000000029</v>
      </c>
    </row>
    <row r="1466" spans="1:18">
      <c r="A1466" s="1">
        <v>42590</v>
      </c>
      <c r="B1466">
        <v>3.4849999999999999</v>
      </c>
      <c r="C1466">
        <v>654.24</v>
      </c>
      <c r="D1466">
        <v>0.50900000000000001</v>
      </c>
      <c r="E1466" s="150">
        <f t="shared" si="134"/>
        <v>0.27102040775806546</v>
      </c>
      <c r="F1466">
        <v>1.5081</v>
      </c>
      <c r="G1466" s="3">
        <f t="shared" si="132"/>
        <v>2.832343535861114</v>
      </c>
      <c r="H1466" s="150">
        <f t="shared" si="133"/>
        <v>0.80500000000000016</v>
      </c>
      <c r="J1466" s="2">
        <f t="shared" si="135"/>
        <v>-3.9357517281888715E-3</v>
      </c>
      <c r="K1466">
        <v>26950</v>
      </c>
      <c r="L1466">
        <v>26268</v>
      </c>
      <c r="N1466">
        <v>1.42</v>
      </c>
      <c r="O1466">
        <v>4.0999999999999996</v>
      </c>
      <c r="P1466">
        <v>3.4849999999999999</v>
      </c>
      <c r="Q1466">
        <f t="shared" si="136"/>
        <v>0.61499999999999977</v>
      </c>
      <c r="R1466">
        <f t="shared" si="137"/>
        <v>0.80500000000000016</v>
      </c>
    </row>
    <row r="1467" spans="1:18">
      <c r="A1467" s="1">
        <v>42591</v>
      </c>
      <c r="B1467">
        <v>3.48</v>
      </c>
      <c r="C1467">
        <v>652.44000000000005</v>
      </c>
      <c r="D1467">
        <v>0.4955</v>
      </c>
      <c r="E1467" s="150">
        <f t="shared" si="134"/>
        <v>0.26711447701286656</v>
      </c>
      <c r="F1467">
        <v>1.5225</v>
      </c>
      <c r="G1467" s="3">
        <f t="shared" si="132"/>
        <v>2.8242525767843785</v>
      </c>
      <c r="H1467" s="150">
        <f t="shared" si="133"/>
        <v>0.76999999999999957</v>
      </c>
      <c r="J1467" s="2">
        <f t="shared" si="135"/>
        <v>-2.755075670502526E-3</v>
      </c>
      <c r="K1467">
        <v>26946</v>
      </c>
      <c r="L1467">
        <v>26266</v>
      </c>
      <c r="N1467">
        <v>1.4</v>
      </c>
      <c r="O1467">
        <v>4.1100000000000003</v>
      </c>
      <c r="P1467">
        <v>3.48</v>
      </c>
      <c r="Q1467">
        <f t="shared" si="136"/>
        <v>0.63000000000000034</v>
      </c>
      <c r="R1467">
        <f t="shared" si="137"/>
        <v>0.76999999999999957</v>
      </c>
    </row>
    <row r="1468" spans="1:18">
      <c r="A1468" s="1">
        <v>42592</v>
      </c>
      <c r="B1468">
        <v>3.45</v>
      </c>
      <c r="C1468">
        <v>649.04999999999995</v>
      </c>
      <c r="D1468">
        <v>0.48</v>
      </c>
      <c r="E1468" s="150">
        <f t="shared" si="134"/>
        <v>0.25831914838709669</v>
      </c>
      <c r="F1468">
        <v>1.5245</v>
      </c>
      <c r="G1468" s="3">
        <f t="shared" si="132"/>
        <v>2.832774901005179</v>
      </c>
      <c r="H1468" s="150">
        <f t="shared" si="133"/>
        <v>0.76000000000000045</v>
      </c>
      <c r="J1468" s="2">
        <f t="shared" si="135"/>
        <v>-5.2094256068262231E-3</v>
      </c>
      <c r="K1468">
        <v>26946</v>
      </c>
      <c r="L1468">
        <v>26264</v>
      </c>
      <c r="N1468">
        <v>1.41</v>
      </c>
      <c r="O1468">
        <v>4.0999999999999996</v>
      </c>
      <c r="P1468">
        <v>3.45</v>
      </c>
      <c r="Q1468">
        <f t="shared" si="136"/>
        <v>0.64999999999999947</v>
      </c>
      <c r="R1468">
        <f t="shared" si="137"/>
        <v>0.76000000000000045</v>
      </c>
    </row>
    <row r="1469" spans="1:18">
      <c r="A1469" s="1">
        <v>42593</v>
      </c>
      <c r="B1469">
        <v>3.43</v>
      </c>
      <c r="C1469">
        <v>642.94000000000005</v>
      </c>
      <c r="D1469">
        <v>0.51449999999999996</v>
      </c>
      <c r="E1469" s="150">
        <f t="shared" si="134"/>
        <v>0.28050194188524497</v>
      </c>
      <c r="F1469">
        <v>1.5195000000000001</v>
      </c>
      <c r="G1469" s="3">
        <f t="shared" si="132"/>
        <v>2.7870849832470395</v>
      </c>
      <c r="H1469" s="150">
        <f t="shared" si="133"/>
        <v>0.73000000000000043</v>
      </c>
      <c r="J1469" s="2">
        <f t="shared" si="135"/>
        <v>-9.4583480524758241E-3</v>
      </c>
      <c r="K1469">
        <v>26935</v>
      </c>
      <c r="L1469">
        <v>26264</v>
      </c>
      <c r="N1469">
        <v>1.4</v>
      </c>
      <c r="O1469">
        <v>4.0999999999999996</v>
      </c>
      <c r="P1469">
        <v>3.43</v>
      </c>
      <c r="Q1469">
        <f t="shared" si="136"/>
        <v>0.66999999999999948</v>
      </c>
      <c r="R1469">
        <f t="shared" si="137"/>
        <v>0.73000000000000043</v>
      </c>
    </row>
    <row r="1470" spans="1:18">
      <c r="A1470" s="1">
        <v>42594</v>
      </c>
      <c r="B1470">
        <v>3.38</v>
      </c>
      <c r="C1470">
        <v>649.45000000000005</v>
      </c>
      <c r="D1470">
        <v>0.49099999999999999</v>
      </c>
      <c r="E1470" s="150">
        <f t="shared" si="134"/>
        <v>0.26517424923566119</v>
      </c>
      <c r="F1470">
        <v>1.5257000000000001</v>
      </c>
      <c r="G1470" s="3">
        <f t="shared" si="132"/>
        <v>2.8250054526759718</v>
      </c>
      <c r="H1470" s="150">
        <f t="shared" si="133"/>
        <v>0.71</v>
      </c>
      <c r="J1470" s="2">
        <f t="shared" si="135"/>
        <v>1.0074443566765446E-2</v>
      </c>
      <c r="K1470">
        <v>26939</v>
      </c>
      <c r="L1470">
        <v>26259</v>
      </c>
      <c r="N1470">
        <v>1.38</v>
      </c>
      <c r="O1470">
        <v>4.05</v>
      </c>
      <c r="P1470">
        <v>3.38</v>
      </c>
      <c r="Q1470">
        <f t="shared" si="136"/>
        <v>0.66999999999999993</v>
      </c>
      <c r="R1470">
        <f t="shared" si="137"/>
        <v>0.71</v>
      </c>
    </row>
    <row r="1471" spans="1:18">
      <c r="A1471" s="1">
        <v>42597</v>
      </c>
      <c r="B1471">
        <v>3.38</v>
      </c>
      <c r="C1471">
        <v>648.17999999999995</v>
      </c>
      <c r="D1471">
        <v>0.50549999999999995</v>
      </c>
      <c r="E1471" s="150">
        <f t="shared" si="134"/>
        <v>0.26958933982891486</v>
      </c>
      <c r="F1471">
        <v>1.50661</v>
      </c>
      <c r="G1471" s="3">
        <f t="shared" si="132"/>
        <v>2.8250054526759718</v>
      </c>
      <c r="H1471" s="150">
        <f t="shared" si="133"/>
        <v>0.71</v>
      </c>
      <c r="J1471" s="2">
        <f t="shared" si="135"/>
        <v>-1.9574152963445809E-3</v>
      </c>
      <c r="K1471">
        <v>26939</v>
      </c>
      <c r="L1471">
        <v>26259</v>
      </c>
      <c r="N1471">
        <v>1.38</v>
      </c>
      <c r="O1471">
        <v>4.05</v>
      </c>
      <c r="P1471">
        <v>3.38</v>
      </c>
      <c r="Q1471">
        <f t="shared" si="136"/>
        <v>0.66999999999999993</v>
      </c>
      <c r="R1471">
        <f t="shared" si="137"/>
        <v>0.71</v>
      </c>
    </row>
    <row r="1472" spans="1:18">
      <c r="A1472" s="1">
        <v>42598</v>
      </c>
      <c r="B1472">
        <v>3.38</v>
      </c>
      <c r="C1472">
        <v>651.64</v>
      </c>
      <c r="D1472">
        <v>0.52100000000000002</v>
      </c>
      <c r="E1472" s="150">
        <f t="shared" si="134"/>
        <v>0.27221056041666708</v>
      </c>
      <c r="F1472">
        <v>1.4982200000000001</v>
      </c>
      <c r="G1472" s="3">
        <f t="shared" si="132"/>
        <v>2.8675324675324632</v>
      </c>
      <c r="H1472" s="150">
        <f t="shared" si="133"/>
        <v>0.74999999999999978</v>
      </c>
      <c r="J1472" s="2">
        <f t="shared" si="135"/>
        <v>5.3238266410200403E-3</v>
      </c>
      <c r="K1472">
        <v>26940</v>
      </c>
      <c r="L1472">
        <v>26250</v>
      </c>
      <c r="N1472">
        <v>1.36</v>
      </c>
      <c r="O1472">
        <v>3.99</v>
      </c>
      <c r="P1472">
        <v>3.38</v>
      </c>
      <c r="Q1472">
        <f t="shared" si="136"/>
        <v>0.61000000000000032</v>
      </c>
      <c r="R1472">
        <f t="shared" si="137"/>
        <v>0.74999999999999978</v>
      </c>
    </row>
    <row r="1473" spans="1:18">
      <c r="A1473" s="1">
        <v>42599</v>
      </c>
      <c r="B1473">
        <v>3.39</v>
      </c>
      <c r="C1473">
        <v>658.17</v>
      </c>
      <c r="D1473">
        <v>0.52</v>
      </c>
      <c r="E1473" s="150">
        <f t="shared" si="134"/>
        <v>0.2731705665249039</v>
      </c>
      <c r="F1473">
        <v>1.5196099999999999</v>
      </c>
      <c r="G1473" s="3">
        <f t="shared" si="132"/>
        <v>2.8926879277382205</v>
      </c>
      <c r="H1473" s="150">
        <f t="shared" si="133"/>
        <v>0.7799999999999998</v>
      </c>
      <c r="J1473" s="2">
        <f t="shared" si="135"/>
        <v>9.9709944211106641E-3</v>
      </c>
      <c r="K1473">
        <v>26944</v>
      </c>
      <c r="L1473">
        <v>26248</v>
      </c>
      <c r="N1473">
        <v>1.38</v>
      </c>
      <c r="O1473">
        <v>3.99</v>
      </c>
      <c r="P1473">
        <v>3.39</v>
      </c>
      <c r="Q1473">
        <f t="shared" si="136"/>
        <v>0.60000000000000009</v>
      </c>
      <c r="R1473">
        <f t="shared" si="137"/>
        <v>0.7799999999999998</v>
      </c>
    </row>
    <row r="1474" spans="1:18">
      <c r="A1474" s="1">
        <v>42600</v>
      </c>
      <c r="B1474">
        <v>3.42</v>
      </c>
      <c r="C1474">
        <v>656.3</v>
      </c>
      <c r="D1474">
        <v>0.51</v>
      </c>
      <c r="E1474" s="150">
        <f t="shared" si="134"/>
        <v>0.26504689152958016</v>
      </c>
      <c r="F1474">
        <v>1.5154399999999999</v>
      </c>
      <c r="G1474" s="3">
        <f t="shared" si="132"/>
        <v>2.9159911875961182</v>
      </c>
      <c r="H1474" s="150">
        <f t="shared" si="133"/>
        <v>0.80999999999999961</v>
      </c>
      <c r="J1474" s="2">
        <f t="shared" si="135"/>
        <v>-2.8452551394021587E-3</v>
      </c>
      <c r="K1474">
        <v>26945.5</v>
      </c>
      <c r="L1474">
        <v>26244</v>
      </c>
      <c r="N1474">
        <v>1.38</v>
      </c>
      <c r="O1474">
        <v>3.99</v>
      </c>
      <c r="P1474">
        <v>3.42</v>
      </c>
      <c r="Q1474">
        <f t="shared" si="136"/>
        <v>0.57000000000000028</v>
      </c>
      <c r="R1474">
        <f t="shared" si="137"/>
        <v>0.80999999999999961</v>
      </c>
    </row>
    <row r="1475" spans="1:18">
      <c r="A1475" s="1">
        <v>42601</v>
      </c>
      <c r="B1475">
        <v>3.44</v>
      </c>
      <c r="C1475">
        <v>660.37</v>
      </c>
      <c r="D1475">
        <v>0.53200000000000003</v>
      </c>
      <c r="E1475" s="150">
        <f t="shared" si="134"/>
        <v>0.27149272195041813</v>
      </c>
      <c r="F1475">
        <v>1.52322</v>
      </c>
      <c r="G1475" s="3">
        <f t="shared" si="132"/>
        <v>2.9848057589845536</v>
      </c>
      <c r="H1475" s="150">
        <f t="shared" si="133"/>
        <v>0.79999999999999982</v>
      </c>
      <c r="J1475" s="2">
        <f t="shared" si="135"/>
        <v>6.1822825205268732E-3</v>
      </c>
      <c r="K1475">
        <v>26960</v>
      </c>
      <c r="L1475">
        <v>26242</v>
      </c>
      <c r="N1475">
        <v>1.35</v>
      </c>
      <c r="O1475">
        <v>3.99</v>
      </c>
      <c r="P1475">
        <v>3.44</v>
      </c>
      <c r="Q1475">
        <f t="shared" si="136"/>
        <v>0.55000000000000027</v>
      </c>
      <c r="R1475">
        <f t="shared" si="137"/>
        <v>0.79999999999999982</v>
      </c>
    </row>
    <row r="1476" spans="1:18">
      <c r="A1476" s="1">
        <v>42604</v>
      </c>
      <c r="B1476">
        <v>3.47</v>
      </c>
      <c r="C1476">
        <v>668.95</v>
      </c>
      <c r="D1476">
        <v>0.53200000000000003</v>
      </c>
      <c r="E1476" s="150">
        <f t="shared" si="134"/>
        <v>0.26833549895841341</v>
      </c>
      <c r="F1476">
        <v>1.53294</v>
      </c>
      <c r="G1476" s="3">
        <f t="shared" si="132"/>
        <v>3.0391956456211924</v>
      </c>
      <c r="H1476" s="150">
        <f t="shared" si="133"/>
        <v>0.8400000000000003</v>
      </c>
      <c r="J1476" s="2">
        <f t="shared" si="135"/>
        <v>1.2909034919424375E-2</v>
      </c>
      <c r="K1476">
        <v>26970</v>
      </c>
      <c r="L1476">
        <v>26239</v>
      </c>
      <c r="N1476">
        <v>1.37</v>
      </c>
      <c r="O1476">
        <v>4</v>
      </c>
      <c r="P1476">
        <v>3.47</v>
      </c>
      <c r="Q1476">
        <f t="shared" si="136"/>
        <v>0.5299999999999998</v>
      </c>
      <c r="R1476">
        <f t="shared" si="137"/>
        <v>0.8400000000000003</v>
      </c>
    </row>
    <row r="1477" spans="1:18">
      <c r="A1477" s="1">
        <v>42605</v>
      </c>
      <c r="B1477">
        <v>3.46</v>
      </c>
      <c r="C1477">
        <v>671.49</v>
      </c>
      <c r="D1477">
        <v>0.53620000000000001</v>
      </c>
      <c r="E1477" s="150">
        <f t="shared" si="134"/>
        <v>0.26900766764736517</v>
      </c>
      <c r="F1477">
        <v>1.5309999999999999</v>
      </c>
      <c r="G1477" s="3">
        <f t="shared" si="132"/>
        <v>3.051668404768761</v>
      </c>
      <c r="H1477" s="150">
        <f t="shared" si="133"/>
        <v>0.85999999999999988</v>
      </c>
      <c r="J1477" s="2">
        <f t="shared" si="135"/>
        <v>3.7898049000140406E-3</v>
      </c>
      <c r="K1477">
        <v>26973</v>
      </c>
      <c r="L1477">
        <v>26239</v>
      </c>
      <c r="N1477">
        <v>1.4</v>
      </c>
      <c r="O1477">
        <v>4</v>
      </c>
      <c r="P1477">
        <v>3.46</v>
      </c>
      <c r="Q1477">
        <f t="shared" si="136"/>
        <v>0.54</v>
      </c>
      <c r="R1477">
        <f t="shared" si="137"/>
        <v>0.85999999999999988</v>
      </c>
    </row>
    <row r="1478" spans="1:18">
      <c r="A1478" s="1">
        <v>42606</v>
      </c>
      <c r="B1478">
        <v>3.47</v>
      </c>
      <c r="C1478">
        <v>670.3</v>
      </c>
      <c r="D1478">
        <v>0.53800000000000003</v>
      </c>
      <c r="E1478" s="150">
        <f t="shared" si="134"/>
        <v>0.26877203829841212</v>
      </c>
      <c r="F1478">
        <v>1.5265599999999999</v>
      </c>
      <c r="G1478" s="3">
        <f t="shared" ref="G1478:G1541" si="138">+(K1478/L1478-1)*36000/330</f>
        <v>3.0557095343680776</v>
      </c>
      <c r="H1478" s="150">
        <f t="shared" ref="H1478:H1541" si="139">+R1478</f>
        <v>0.8400000000000003</v>
      </c>
      <c r="J1478" s="2">
        <f t="shared" si="135"/>
        <v>-1.7737504557304043E-3</v>
      </c>
      <c r="K1478">
        <v>26975</v>
      </c>
      <c r="L1478">
        <v>26240</v>
      </c>
      <c r="N1478">
        <v>1.37</v>
      </c>
      <c r="O1478">
        <v>4</v>
      </c>
      <c r="P1478">
        <v>3.47</v>
      </c>
      <c r="Q1478">
        <f t="shared" si="136"/>
        <v>0.5299999999999998</v>
      </c>
      <c r="R1478">
        <f t="shared" si="137"/>
        <v>0.8400000000000003</v>
      </c>
    </row>
    <row r="1479" spans="1:18">
      <c r="A1479" s="1">
        <v>42607</v>
      </c>
      <c r="B1479">
        <v>3.46</v>
      </c>
      <c r="C1479">
        <v>663.31</v>
      </c>
      <c r="D1479">
        <v>0.56000000000000005</v>
      </c>
      <c r="E1479" s="150">
        <f t="shared" ref="E1479:E1542" si="140">+D1479*F1479/G1479</f>
        <v>0.27928960347192017</v>
      </c>
      <c r="F1479">
        <v>1.5261100000000001</v>
      </c>
      <c r="G1479" s="3">
        <f t="shared" si="138"/>
        <v>3.0599835775337909</v>
      </c>
      <c r="H1479" s="150">
        <f t="shared" si="139"/>
        <v>0.77</v>
      </c>
      <c r="J1479" s="2">
        <f t="shared" ref="J1479:J1542" si="141">+LN(C1479/C1478)</f>
        <v>-1.048292081156635E-2</v>
      </c>
      <c r="K1479">
        <v>26975</v>
      </c>
      <c r="L1479">
        <v>26239</v>
      </c>
      <c r="N1479">
        <v>1.31</v>
      </c>
      <c r="O1479">
        <v>4</v>
      </c>
      <c r="P1479">
        <v>3.46</v>
      </c>
      <c r="Q1479">
        <f t="shared" ref="Q1479:Q1542" si="142">+O1479-P1479</f>
        <v>0.54</v>
      </c>
      <c r="R1479">
        <f t="shared" ref="R1479:R1542" si="143">+N1479-Q1479</f>
        <v>0.77</v>
      </c>
    </row>
    <row r="1480" spans="1:18">
      <c r="A1480" s="1">
        <v>42608</v>
      </c>
      <c r="B1480">
        <v>3.48</v>
      </c>
      <c r="C1480">
        <v>668.2</v>
      </c>
      <c r="D1480">
        <v>0.58950000000000002</v>
      </c>
      <c r="E1480" s="150">
        <f t="shared" si="140"/>
        <v>0.29337924219999889</v>
      </c>
      <c r="F1480">
        <v>1.5365599999999999</v>
      </c>
      <c r="G1480" s="3">
        <f t="shared" si="138"/>
        <v>3.087478559176684</v>
      </c>
      <c r="H1480" s="150">
        <f t="shared" si="139"/>
        <v>0.81</v>
      </c>
      <c r="J1480" s="2">
        <f t="shared" si="141"/>
        <v>7.3450773703106834E-3</v>
      </c>
      <c r="K1480">
        <v>26977.5</v>
      </c>
      <c r="L1480">
        <v>26235</v>
      </c>
      <c r="N1480">
        <v>1.33</v>
      </c>
      <c r="O1480">
        <v>4</v>
      </c>
      <c r="P1480">
        <v>3.48</v>
      </c>
      <c r="Q1480">
        <f t="shared" si="142"/>
        <v>0.52</v>
      </c>
      <c r="R1480">
        <f t="shared" si="143"/>
        <v>0.81</v>
      </c>
    </row>
    <row r="1481" spans="1:18">
      <c r="A1481" s="1">
        <v>42611</v>
      </c>
      <c r="B1481">
        <v>3.5</v>
      </c>
      <c r="C1481">
        <v>671.4</v>
      </c>
      <c r="D1481">
        <v>0.57399999999999995</v>
      </c>
      <c r="E1481" s="150">
        <f t="shared" si="140"/>
        <v>0.28631992924120625</v>
      </c>
      <c r="F1481">
        <v>1.5365599999999999</v>
      </c>
      <c r="G1481" s="3">
        <f t="shared" si="138"/>
        <v>3.0804193139380929</v>
      </c>
      <c r="H1481" s="150">
        <f t="shared" si="139"/>
        <v>0.81</v>
      </c>
      <c r="J1481" s="2">
        <f t="shared" si="141"/>
        <v>4.7775546232783732E-3</v>
      </c>
      <c r="K1481">
        <v>26983</v>
      </c>
      <c r="L1481">
        <v>26242</v>
      </c>
      <c r="N1481">
        <v>1.31</v>
      </c>
      <c r="O1481">
        <v>4</v>
      </c>
      <c r="P1481">
        <v>3.5</v>
      </c>
      <c r="Q1481">
        <f t="shared" si="142"/>
        <v>0.5</v>
      </c>
      <c r="R1481">
        <f t="shared" si="143"/>
        <v>0.81</v>
      </c>
    </row>
    <row r="1482" spans="1:18">
      <c r="A1482" s="1">
        <v>42612</v>
      </c>
      <c r="B1482">
        <v>3.5</v>
      </c>
      <c r="C1482">
        <v>674.9</v>
      </c>
      <c r="D1482">
        <v>0.56799999999999995</v>
      </c>
      <c r="E1482" s="150">
        <f t="shared" si="140"/>
        <v>0.28503624798564109</v>
      </c>
      <c r="F1482">
        <v>1.5593300000000001</v>
      </c>
      <c r="G1482" s="3">
        <f t="shared" si="138"/>
        <v>3.1073221257270331</v>
      </c>
      <c r="H1482" s="150">
        <f t="shared" si="139"/>
        <v>0.82000000000000006</v>
      </c>
      <c r="J1482" s="2">
        <f t="shared" si="141"/>
        <v>5.199447203426349E-3</v>
      </c>
      <c r="K1482">
        <v>26990.5</v>
      </c>
      <c r="L1482">
        <v>26243</v>
      </c>
      <c r="N1482">
        <v>1.32</v>
      </c>
      <c r="O1482">
        <v>4</v>
      </c>
      <c r="P1482">
        <v>3.5</v>
      </c>
      <c r="Q1482">
        <f t="shared" si="142"/>
        <v>0.5</v>
      </c>
      <c r="R1482">
        <f t="shared" si="143"/>
        <v>0.82000000000000006</v>
      </c>
    </row>
    <row r="1483" spans="1:18">
      <c r="A1483" s="1">
        <v>42613</v>
      </c>
      <c r="B1483">
        <v>3.5</v>
      </c>
      <c r="C1483">
        <v>679.86</v>
      </c>
      <c r="D1483">
        <v>0.58299999999999996</v>
      </c>
      <c r="E1483" s="150">
        <f t="shared" si="140"/>
        <v>0.28961754842623894</v>
      </c>
      <c r="F1483">
        <v>1.55711</v>
      </c>
      <c r="G1483" s="3">
        <f t="shared" si="138"/>
        <v>3.1344617580422658</v>
      </c>
      <c r="H1483" s="150">
        <f t="shared" si="139"/>
        <v>0.75000000000000022</v>
      </c>
      <c r="J1483" s="2">
        <f t="shared" si="141"/>
        <v>7.3223628711693344E-3</v>
      </c>
      <c r="K1483">
        <v>26996</v>
      </c>
      <c r="L1483">
        <v>26242</v>
      </c>
      <c r="N1483">
        <v>1.3</v>
      </c>
      <c r="O1483">
        <v>4.05</v>
      </c>
      <c r="P1483">
        <v>3.5</v>
      </c>
      <c r="Q1483">
        <f t="shared" si="142"/>
        <v>0.54999999999999982</v>
      </c>
      <c r="R1483">
        <f t="shared" si="143"/>
        <v>0.75000000000000022</v>
      </c>
    </row>
    <row r="1484" spans="1:18">
      <c r="A1484" s="1">
        <v>42614</v>
      </c>
      <c r="B1484">
        <v>3.5</v>
      </c>
      <c r="C1484">
        <v>680.6</v>
      </c>
      <c r="D1484">
        <v>0.57099999999999995</v>
      </c>
      <c r="E1484" s="150">
        <f t="shared" si="140"/>
        <v>0.28748328396960843</v>
      </c>
      <c r="F1484">
        <v>1.5655600000000001</v>
      </c>
      <c r="G1484" s="3">
        <f t="shared" si="138"/>
        <v>3.1095190915326509</v>
      </c>
      <c r="H1484" s="150">
        <f t="shared" si="139"/>
        <v>0.72</v>
      </c>
      <c r="J1484" s="2">
        <f t="shared" si="141"/>
        <v>1.0878674462752244E-3</v>
      </c>
      <c r="K1484">
        <v>26990</v>
      </c>
      <c r="L1484">
        <v>26242</v>
      </c>
      <c r="N1484">
        <v>1.26</v>
      </c>
      <c r="O1484">
        <v>4.04</v>
      </c>
      <c r="P1484">
        <v>3.5</v>
      </c>
      <c r="Q1484">
        <f t="shared" si="142"/>
        <v>0.54</v>
      </c>
      <c r="R1484">
        <f t="shared" si="143"/>
        <v>0.72</v>
      </c>
    </row>
    <row r="1485" spans="1:18">
      <c r="A1485" s="1">
        <v>42615</v>
      </c>
      <c r="B1485">
        <v>3.48</v>
      </c>
      <c r="C1485">
        <v>671.7</v>
      </c>
      <c r="D1485">
        <v>0.57599999999999996</v>
      </c>
      <c r="E1485" s="150">
        <f t="shared" si="140"/>
        <v>0.29154027535546512</v>
      </c>
      <c r="F1485">
        <v>1.5594399999999999</v>
      </c>
      <c r="G1485" s="3">
        <f t="shared" si="138"/>
        <v>3.0810063511973076</v>
      </c>
      <c r="H1485" s="150">
        <f t="shared" si="139"/>
        <v>0.68000000000000016</v>
      </c>
      <c r="J1485" s="2">
        <f t="shared" si="141"/>
        <v>-1.3162949793986472E-2</v>
      </c>
      <c r="K1485">
        <v>26978</v>
      </c>
      <c r="L1485">
        <v>26237</v>
      </c>
      <c r="N1485">
        <v>1.25</v>
      </c>
      <c r="O1485">
        <v>4.05</v>
      </c>
      <c r="P1485">
        <v>3.48</v>
      </c>
      <c r="Q1485">
        <f t="shared" si="142"/>
        <v>0.56999999999999984</v>
      </c>
      <c r="R1485">
        <f t="shared" si="143"/>
        <v>0.68000000000000016</v>
      </c>
    </row>
    <row r="1486" spans="1:18">
      <c r="A1486" s="1">
        <v>42618</v>
      </c>
      <c r="B1486">
        <v>3.4449999999999998</v>
      </c>
      <c r="C1486">
        <v>673.42</v>
      </c>
      <c r="D1486">
        <v>0.57999999999999996</v>
      </c>
      <c r="E1486" s="150">
        <f t="shared" si="140"/>
        <v>0.29531400390605334</v>
      </c>
      <c r="F1486">
        <v>1.5624400000000001</v>
      </c>
      <c r="G1486" s="3">
        <f t="shared" si="138"/>
        <v>3.0686496001330483</v>
      </c>
      <c r="H1486" s="150">
        <f t="shared" si="139"/>
        <v>0.64500000000000024</v>
      </c>
      <c r="J1486" s="2">
        <f t="shared" si="141"/>
        <v>2.5573940428179967E-3</v>
      </c>
      <c r="K1486">
        <v>26974</v>
      </c>
      <c r="L1486">
        <v>26236</v>
      </c>
      <c r="N1486">
        <v>1.26</v>
      </c>
      <c r="O1486">
        <v>4.0599999999999996</v>
      </c>
      <c r="P1486">
        <v>3.4449999999999998</v>
      </c>
      <c r="Q1486">
        <f t="shared" si="142"/>
        <v>0.61499999999999977</v>
      </c>
      <c r="R1486">
        <f t="shared" si="143"/>
        <v>0.64500000000000024</v>
      </c>
    </row>
    <row r="1487" spans="1:18">
      <c r="A1487" s="1">
        <v>42619</v>
      </c>
      <c r="B1487">
        <v>3.39</v>
      </c>
      <c r="C1487">
        <v>662.96</v>
      </c>
      <c r="D1487">
        <v>0.53849999999999998</v>
      </c>
      <c r="E1487" s="150">
        <f t="shared" si="140"/>
        <v>0.27851773376742373</v>
      </c>
      <c r="F1487">
        <v>1.5613300000000001</v>
      </c>
      <c r="G1487" s="3">
        <f t="shared" si="138"/>
        <v>3.0187528586674857</v>
      </c>
      <c r="H1487" s="150">
        <f t="shared" si="139"/>
        <v>0.58000000000000007</v>
      </c>
      <c r="J1487" s="2">
        <f t="shared" si="141"/>
        <v>-1.5654549774849872E-2</v>
      </c>
      <c r="K1487">
        <v>26962</v>
      </c>
      <c r="L1487">
        <v>26236</v>
      </c>
      <c r="N1487">
        <v>1.27</v>
      </c>
      <c r="O1487">
        <v>4.08</v>
      </c>
      <c r="P1487">
        <v>3.39</v>
      </c>
      <c r="Q1487">
        <f t="shared" si="142"/>
        <v>0.69</v>
      </c>
      <c r="R1487">
        <f t="shared" si="143"/>
        <v>0.58000000000000007</v>
      </c>
    </row>
    <row r="1488" spans="1:18">
      <c r="A1488" s="1">
        <v>42620</v>
      </c>
      <c r="B1488">
        <v>3.4</v>
      </c>
      <c r="C1488">
        <v>661.58</v>
      </c>
      <c r="D1488">
        <v>0.53959999999999997</v>
      </c>
      <c r="E1488" s="150">
        <f t="shared" si="140"/>
        <v>0.27857747056778187</v>
      </c>
      <c r="F1488">
        <v>1.53922</v>
      </c>
      <c r="G1488" s="3">
        <f t="shared" si="138"/>
        <v>2.9814439419928331</v>
      </c>
      <c r="H1488" s="150">
        <f t="shared" si="139"/>
        <v>0.56000000000000005</v>
      </c>
      <c r="J1488" s="2">
        <f t="shared" si="141"/>
        <v>-2.0837430343035482E-3</v>
      </c>
      <c r="K1488">
        <v>26952</v>
      </c>
      <c r="L1488">
        <v>26235</v>
      </c>
      <c r="N1488">
        <v>1.25</v>
      </c>
      <c r="O1488">
        <v>4.09</v>
      </c>
      <c r="P1488">
        <v>3.4</v>
      </c>
      <c r="Q1488">
        <f t="shared" si="142"/>
        <v>0.69</v>
      </c>
      <c r="R1488">
        <f t="shared" si="143"/>
        <v>0.56000000000000005</v>
      </c>
    </row>
    <row r="1489" spans="1:18">
      <c r="A1489" s="1">
        <v>42621</v>
      </c>
      <c r="B1489">
        <v>3.4</v>
      </c>
      <c r="C1489">
        <v>664.17</v>
      </c>
      <c r="D1489">
        <v>0.56699999999999995</v>
      </c>
      <c r="E1489" s="150">
        <f t="shared" si="140"/>
        <v>0.32329963960911251</v>
      </c>
      <c r="F1489">
        <v>1.54033</v>
      </c>
      <c r="G1489" s="3">
        <f t="shared" si="138"/>
        <v>2.7014168993691117</v>
      </c>
      <c r="H1489" s="150">
        <f t="shared" si="139"/>
        <v>0.66000000000000014</v>
      </c>
      <c r="J1489" s="2">
        <f t="shared" si="141"/>
        <v>3.9072272977598082E-3</v>
      </c>
      <c r="K1489">
        <v>27023</v>
      </c>
      <c r="L1489">
        <v>26370</v>
      </c>
      <c r="N1489">
        <v>1.35</v>
      </c>
      <c r="O1489">
        <v>4.09</v>
      </c>
      <c r="P1489">
        <v>3.4</v>
      </c>
      <c r="Q1489">
        <f t="shared" si="142"/>
        <v>0.69</v>
      </c>
      <c r="R1489">
        <f t="shared" si="143"/>
        <v>0.66000000000000014</v>
      </c>
    </row>
    <row r="1490" spans="1:18">
      <c r="A1490" s="1">
        <v>42622</v>
      </c>
      <c r="B1490">
        <v>3.44</v>
      </c>
      <c r="C1490">
        <v>670.51</v>
      </c>
      <c r="D1490">
        <v>0.57499999999999996</v>
      </c>
      <c r="E1490" s="150">
        <f t="shared" si="140"/>
        <v>0.32884463702507588</v>
      </c>
      <c r="F1490">
        <v>1.5567800000000001</v>
      </c>
      <c r="G1490" s="3">
        <f t="shared" si="138"/>
        <v>2.7221015616920061</v>
      </c>
      <c r="H1490" s="150">
        <f t="shared" si="139"/>
        <v>0.76</v>
      </c>
      <c r="J1490" s="2">
        <f t="shared" si="141"/>
        <v>9.5004760493758288E-3</v>
      </c>
      <c r="K1490">
        <v>27028</v>
      </c>
      <c r="L1490">
        <v>26370</v>
      </c>
      <c r="N1490">
        <v>1.36</v>
      </c>
      <c r="O1490">
        <v>4.04</v>
      </c>
      <c r="P1490">
        <v>3.44</v>
      </c>
      <c r="Q1490">
        <f t="shared" si="142"/>
        <v>0.60000000000000009</v>
      </c>
      <c r="R1490">
        <f t="shared" si="143"/>
        <v>0.76</v>
      </c>
    </row>
    <row r="1491" spans="1:18">
      <c r="A1491" s="1">
        <v>42625</v>
      </c>
      <c r="B1491">
        <v>3.46</v>
      </c>
      <c r="C1491">
        <v>669.98</v>
      </c>
      <c r="D1491">
        <v>0.5595</v>
      </c>
      <c r="E1491" s="150">
        <f t="shared" si="140"/>
        <v>0.31903211660722819</v>
      </c>
      <c r="F1491">
        <v>1.5664400000000001</v>
      </c>
      <c r="G1491" s="3">
        <f t="shared" si="138"/>
        <v>2.747131509267438</v>
      </c>
      <c r="H1491" s="150">
        <f t="shared" si="139"/>
        <v>0.78999999999999981</v>
      </c>
      <c r="J1491" s="2">
        <f t="shared" si="141"/>
        <v>-7.9075566041842879E-4</v>
      </c>
      <c r="K1491">
        <v>27032</v>
      </c>
      <c r="L1491">
        <v>26368</v>
      </c>
      <c r="N1491">
        <v>1.36</v>
      </c>
      <c r="O1491">
        <v>4.03</v>
      </c>
      <c r="P1491">
        <v>3.46</v>
      </c>
      <c r="Q1491">
        <f t="shared" si="142"/>
        <v>0.57000000000000028</v>
      </c>
      <c r="R1491">
        <f t="shared" si="143"/>
        <v>0.78999999999999981</v>
      </c>
    </row>
    <row r="1492" spans="1:18">
      <c r="A1492" s="1">
        <v>42626</v>
      </c>
      <c r="B1492">
        <v>3.48</v>
      </c>
      <c r="C1492">
        <v>678.21</v>
      </c>
      <c r="D1492">
        <v>0.56810000000000005</v>
      </c>
      <c r="E1492" s="150">
        <f t="shared" si="140"/>
        <v>0.31801083173770495</v>
      </c>
      <c r="F1492">
        <v>1.554</v>
      </c>
      <c r="G1492" s="3">
        <f t="shared" si="138"/>
        <v>2.7760922330097091</v>
      </c>
      <c r="H1492" s="150">
        <f t="shared" si="139"/>
        <v>0.78999999999999981</v>
      </c>
      <c r="J1492" s="2">
        <f t="shared" si="141"/>
        <v>1.2209113302637381E-2</v>
      </c>
      <c r="K1492">
        <v>27039</v>
      </c>
      <c r="L1492">
        <v>26368</v>
      </c>
      <c r="N1492">
        <v>1.34</v>
      </c>
      <c r="O1492">
        <v>4.03</v>
      </c>
      <c r="P1492">
        <v>3.48</v>
      </c>
      <c r="Q1492">
        <f t="shared" si="142"/>
        <v>0.55000000000000027</v>
      </c>
      <c r="R1492">
        <f t="shared" si="143"/>
        <v>0.78999999999999981</v>
      </c>
    </row>
    <row r="1493" spans="1:18">
      <c r="A1493" s="1">
        <v>42627</v>
      </c>
      <c r="B1493">
        <v>3.46</v>
      </c>
      <c r="C1493">
        <v>674.65</v>
      </c>
      <c r="D1493">
        <v>0.54649999999999999</v>
      </c>
      <c r="E1493" s="150">
        <f t="shared" si="140"/>
        <v>0.30863318196944373</v>
      </c>
      <c r="F1493">
        <v>1.5562199999999999</v>
      </c>
      <c r="G1493" s="3">
        <f t="shared" si="138"/>
        <v>2.7556150138263531</v>
      </c>
      <c r="H1493" s="150">
        <f t="shared" si="139"/>
        <v>0.69000000000000039</v>
      </c>
      <c r="J1493" s="2">
        <f t="shared" si="141"/>
        <v>-5.2629366190418223E-3</v>
      </c>
      <c r="K1493">
        <v>27032</v>
      </c>
      <c r="L1493">
        <v>26366</v>
      </c>
      <c r="N1493">
        <v>1.29</v>
      </c>
      <c r="O1493">
        <v>4.0599999999999996</v>
      </c>
      <c r="P1493">
        <v>3.46</v>
      </c>
      <c r="Q1493">
        <f t="shared" si="142"/>
        <v>0.59999999999999964</v>
      </c>
      <c r="R1493">
        <f t="shared" si="143"/>
        <v>0.69000000000000039</v>
      </c>
    </row>
    <row r="1494" spans="1:18">
      <c r="A1494" s="1">
        <v>42628</v>
      </c>
      <c r="B1494">
        <v>3.44</v>
      </c>
      <c r="C1494">
        <v>671.16</v>
      </c>
      <c r="D1494">
        <v>0.53749999999999998</v>
      </c>
      <c r="E1494" s="150">
        <f t="shared" si="140"/>
        <v>0.3042317713226973</v>
      </c>
      <c r="F1494">
        <v>1.5501100000000001</v>
      </c>
      <c r="G1494" s="3">
        <f t="shared" si="138"/>
        <v>2.7386492915503071</v>
      </c>
      <c r="H1494" s="150">
        <f t="shared" si="139"/>
        <v>0.69</v>
      </c>
      <c r="J1494" s="2">
        <f t="shared" si="141"/>
        <v>-5.1864792552994195E-3</v>
      </c>
      <c r="K1494">
        <v>27032</v>
      </c>
      <c r="L1494">
        <v>26370</v>
      </c>
      <c r="N1494">
        <v>1.29</v>
      </c>
      <c r="O1494">
        <v>4.04</v>
      </c>
      <c r="P1494">
        <v>3.44</v>
      </c>
      <c r="Q1494">
        <f t="shared" si="142"/>
        <v>0.60000000000000009</v>
      </c>
      <c r="R1494">
        <f t="shared" si="143"/>
        <v>0.69</v>
      </c>
    </row>
    <row r="1495" spans="1:18">
      <c r="A1495" s="1">
        <v>42629</v>
      </c>
      <c r="B1495">
        <v>3.45</v>
      </c>
      <c r="C1495">
        <v>674.99</v>
      </c>
      <c r="D1495">
        <v>0.55500000000000005</v>
      </c>
      <c r="E1495" s="150">
        <f t="shared" si="140"/>
        <v>0.31481479852847383</v>
      </c>
      <c r="F1495">
        <v>1.5448900000000001</v>
      </c>
      <c r="G1495" s="3">
        <f t="shared" si="138"/>
        <v>2.7235503350153034</v>
      </c>
      <c r="H1495" s="150">
        <f t="shared" si="139"/>
        <v>0.69000000000000017</v>
      </c>
      <c r="J1495" s="2">
        <f t="shared" si="141"/>
        <v>5.6903173264776074E-3</v>
      </c>
      <c r="K1495">
        <v>27034.5</v>
      </c>
      <c r="L1495">
        <v>26376</v>
      </c>
      <c r="N1495">
        <v>1.28</v>
      </c>
      <c r="O1495">
        <v>4.04</v>
      </c>
      <c r="P1495">
        <v>3.45</v>
      </c>
      <c r="Q1495">
        <f t="shared" si="142"/>
        <v>0.58999999999999986</v>
      </c>
      <c r="R1495">
        <f t="shared" si="143"/>
        <v>0.69000000000000017</v>
      </c>
    </row>
    <row r="1496" spans="1:18">
      <c r="A1496" s="1">
        <v>42632</v>
      </c>
      <c r="B1496">
        <v>3.45</v>
      </c>
      <c r="C1496">
        <v>675.44</v>
      </c>
      <c r="D1496">
        <v>0.56899999999999995</v>
      </c>
      <c r="E1496" s="150">
        <f t="shared" si="140"/>
        <v>0.32503119498800298</v>
      </c>
      <c r="F1496">
        <v>1.5557799999999999</v>
      </c>
      <c r="G1496" s="3">
        <f t="shared" si="138"/>
        <v>2.7235503350153034</v>
      </c>
      <c r="H1496" s="150">
        <f t="shared" si="139"/>
        <v>0.69000000000000017</v>
      </c>
      <c r="J1496" s="2">
        <f t="shared" si="141"/>
        <v>6.6645441327001329E-4</v>
      </c>
      <c r="K1496">
        <v>27034.5</v>
      </c>
      <c r="L1496">
        <v>26376</v>
      </c>
      <c r="N1496">
        <v>1.28</v>
      </c>
      <c r="O1496">
        <v>4.04</v>
      </c>
      <c r="P1496">
        <v>3.45</v>
      </c>
      <c r="Q1496">
        <f t="shared" si="142"/>
        <v>0.58999999999999986</v>
      </c>
      <c r="R1496">
        <f t="shared" si="143"/>
        <v>0.69000000000000017</v>
      </c>
    </row>
    <row r="1497" spans="1:18">
      <c r="A1497" s="1">
        <v>42633</v>
      </c>
      <c r="B1497">
        <v>3.4449999999999998</v>
      </c>
      <c r="C1497">
        <v>671.4</v>
      </c>
      <c r="D1497">
        <v>0.57350000000000001</v>
      </c>
      <c r="E1497" s="150">
        <f t="shared" si="140"/>
        <v>0.32926118008776584</v>
      </c>
      <c r="F1497">
        <v>1.56467</v>
      </c>
      <c r="G1497" s="3">
        <f t="shared" si="138"/>
        <v>2.7253083547863466</v>
      </c>
      <c r="H1497" s="150">
        <f t="shared" si="139"/>
        <v>0.67499999999999982</v>
      </c>
      <c r="J1497" s="2">
        <f t="shared" si="141"/>
        <v>-5.9992458153100775E-3</v>
      </c>
      <c r="K1497">
        <v>27038</v>
      </c>
      <c r="L1497">
        <v>26379</v>
      </c>
      <c r="N1497">
        <v>1.27</v>
      </c>
      <c r="O1497">
        <v>4.04</v>
      </c>
      <c r="P1497">
        <v>3.4449999999999998</v>
      </c>
      <c r="Q1497">
        <f t="shared" si="142"/>
        <v>0.5950000000000002</v>
      </c>
      <c r="R1497">
        <f t="shared" si="143"/>
        <v>0.67499999999999982</v>
      </c>
    </row>
    <row r="1498" spans="1:18">
      <c r="A1498" s="1">
        <v>42634</v>
      </c>
      <c r="B1498">
        <v>3.44</v>
      </c>
      <c r="C1498">
        <v>665.04</v>
      </c>
      <c r="D1498">
        <v>0.56579999999999997</v>
      </c>
      <c r="E1498" s="150">
        <f t="shared" si="140"/>
        <v>0.33010387357551568</v>
      </c>
      <c r="F1498">
        <v>1.5707800000000001</v>
      </c>
      <c r="G1498" s="3">
        <f t="shared" si="138"/>
        <v>2.6923262498362872</v>
      </c>
      <c r="H1498" s="150">
        <f t="shared" si="139"/>
        <v>0.6399999999999999</v>
      </c>
      <c r="J1498" s="2">
        <f t="shared" si="141"/>
        <v>-9.5178953231019048E-3</v>
      </c>
      <c r="K1498">
        <v>27029</v>
      </c>
      <c r="L1498">
        <v>26378</v>
      </c>
      <c r="N1498">
        <v>1.24</v>
      </c>
      <c r="O1498">
        <v>4.04</v>
      </c>
      <c r="P1498">
        <v>3.44</v>
      </c>
      <c r="Q1498">
        <f t="shared" si="142"/>
        <v>0.60000000000000009</v>
      </c>
      <c r="R1498">
        <f t="shared" si="143"/>
        <v>0.6399999999999999</v>
      </c>
    </row>
    <row r="1499" spans="1:18">
      <c r="A1499" s="1">
        <v>42635</v>
      </c>
      <c r="B1499">
        <v>3.42</v>
      </c>
      <c r="C1499">
        <v>659.24</v>
      </c>
      <c r="D1499">
        <v>0.56000000000000005</v>
      </c>
      <c r="E1499" s="150">
        <f t="shared" si="140"/>
        <v>0.32480364778494725</v>
      </c>
      <c r="F1499">
        <v>1.5613300000000001</v>
      </c>
      <c r="G1499" s="3">
        <f t="shared" si="138"/>
        <v>2.6919180432939736</v>
      </c>
      <c r="H1499" s="150">
        <f t="shared" si="139"/>
        <v>0.58999999999999964</v>
      </c>
      <c r="J1499" s="2">
        <f t="shared" si="141"/>
        <v>-8.7595328568533335E-3</v>
      </c>
      <c r="K1499">
        <v>27033</v>
      </c>
      <c r="L1499">
        <v>26382</v>
      </c>
      <c r="N1499">
        <v>1.28</v>
      </c>
      <c r="O1499">
        <v>4.1100000000000003</v>
      </c>
      <c r="P1499">
        <v>3.42</v>
      </c>
      <c r="Q1499">
        <f t="shared" si="142"/>
        <v>0.69000000000000039</v>
      </c>
      <c r="R1499">
        <f t="shared" si="143"/>
        <v>0.58999999999999964</v>
      </c>
    </row>
    <row r="1500" spans="1:18">
      <c r="A1500" s="1">
        <v>42636</v>
      </c>
      <c r="B1500">
        <v>3.42</v>
      </c>
      <c r="C1500">
        <v>661.06</v>
      </c>
      <c r="D1500">
        <v>0.55810000000000004</v>
      </c>
      <c r="E1500" s="150">
        <f t="shared" si="140"/>
        <v>0.32243656731472298</v>
      </c>
      <c r="F1500">
        <v>1.5574399999999999</v>
      </c>
      <c r="G1500" s="3">
        <f t="shared" si="138"/>
        <v>2.6957465502093214</v>
      </c>
      <c r="H1500" s="150">
        <f t="shared" si="139"/>
        <v>0.55999999999999961</v>
      </c>
      <c r="J1500" s="2">
        <f t="shared" si="141"/>
        <v>2.7569509244633572E-3</v>
      </c>
      <c r="K1500">
        <v>27037</v>
      </c>
      <c r="L1500">
        <v>26385</v>
      </c>
      <c r="N1500">
        <v>1.25</v>
      </c>
      <c r="O1500">
        <v>4.1100000000000003</v>
      </c>
      <c r="P1500">
        <v>3.42</v>
      </c>
      <c r="Q1500">
        <f t="shared" si="142"/>
        <v>0.69000000000000039</v>
      </c>
      <c r="R1500">
        <f t="shared" si="143"/>
        <v>0.55999999999999961</v>
      </c>
    </row>
    <row r="1501" spans="1:18">
      <c r="A1501" s="1">
        <v>42639</v>
      </c>
      <c r="B1501">
        <v>3.41</v>
      </c>
      <c r="C1501">
        <v>661.79</v>
      </c>
      <c r="D1501">
        <v>0.54300000000000004</v>
      </c>
      <c r="E1501" s="150">
        <f t="shared" si="140"/>
        <v>0.31468973881610274</v>
      </c>
      <c r="F1501">
        <v>1.55522</v>
      </c>
      <c r="G1501" s="3">
        <f t="shared" si="138"/>
        <v>2.6835462229465858</v>
      </c>
      <c r="H1501" s="150">
        <f t="shared" si="139"/>
        <v>0.55999999999999983</v>
      </c>
      <c r="J1501" s="2">
        <f t="shared" si="141"/>
        <v>1.103677777678985E-3</v>
      </c>
      <c r="K1501">
        <v>27032</v>
      </c>
      <c r="L1501">
        <v>26383</v>
      </c>
      <c r="N1501">
        <v>1.26</v>
      </c>
      <c r="O1501">
        <v>4.1100000000000003</v>
      </c>
      <c r="P1501">
        <v>3.41</v>
      </c>
      <c r="Q1501">
        <f t="shared" si="142"/>
        <v>0.70000000000000018</v>
      </c>
      <c r="R1501">
        <f t="shared" si="143"/>
        <v>0.55999999999999983</v>
      </c>
    </row>
    <row r="1502" spans="1:18">
      <c r="A1502" s="1">
        <v>42640</v>
      </c>
      <c r="B1502">
        <v>3.41</v>
      </c>
      <c r="C1502">
        <v>662.77</v>
      </c>
      <c r="D1502">
        <v>0.53500000000000003</v>
      </c>
      <c r="E1502" s="150">
        <f t="shared" si="140"/>
        <v>0.30973322051839058</v>
      </c>
      <c r="F1502">
        <v>1.55122</v>
      </c>
      <c r="G1502" s="3">
        <f t="shared" si="138"/>
        <v>2.6794113289204771</v>
      </c>
      <c r="H1502" s="150">
        <f t="shared" si="139"/>
        <v>0.50999999999999979</v>
      </c>
      <c r="J1502" s="2">
        <f t="shared" si="141"/>
        <v>1.4797369372758636E-3</v>
      </c>
      <c r="K1502">
        <v>27031</v>
      </c>
      <c r="L1502">
        <v>26383</v>
      </c>
      <c r="N1502">
        <v>1.21</v>
      </c>
      <c r="O1502">
        <v>4.1100000000000003</v>
      </c>
      <c r="P1502">
        <v>3.41</v>
      </c>
      <c r="Q1502">
        <f t="shared" si="142"/>
        <v>0.70000000000000018</v>
      </c>
      <c r="R1502">
        <f t="shared" si="143"/>
        <v>0.50999999999999979</v>
      </c>
    </row>
    <row r="1503" spans="1:18">
      <c r="A1503" s="1">
        <v>42641</v>
      </c>
      <c r="B1503">
        <v>3.38</v>
      </c>
      <c r="C1503">
        <v>661.74</v>
      </c>
      <c r="D1503">
        <v>0.54849999999999999</v>
      </c>
      <c r="E1503" s="150">
        <f t="shared" si="140"/>
        <v>0.3197904013854711</v>
      </c>
      <c r="F1503">
        <v>1.55138</v>
      </c>
      <c r="G1503" s="3">
        <f t="shared" si="138"/>
        <v>2.6609051626108626</v>
      </c>
      <c r="H1503" s="150">
        <f t="shared" si="139"/>
        <v>0.47999999999999954</v>
      </c>
      <c r="J1503" s="2">
        <f t="shared" si="141"/>
        <v>-1.5552924592870849E-3</v>
      </c>
      <c r="K1503">
        <v>27025.5</v>
      </c>
      <c r="L1503">
        <v>26382</v>
      </c>
      <c r="N1503">
        <v>1.21</v>
      </c>
      <c r="O1503">
        <v>4.1100000000000003</v>
      </c>
      <c r="P1503">
        <v>3.38</v>
      </c>
      <c r="Q1503">
        <f t="shared" si="142"/>
        <v>0.73000000000000043</v>
      </c>
      <c r="R1503">
        <f t="shared" si="143"/>
        <v>0.47999999999999954</v>
      </c>
    </row>
    <row r="1504" spans="1:18">
      <c r="A1504" s="1">
        <v>42642</v>
      </c>
      <c r="B1504">
        <v>3.41</v>
      </c>
      <c r="C1504">
        <v>657.75</v>
      </c>
      <c r="D1504">
        <v>0.54200000000000004</v>
      </c>
      <c r="E1504" s="150">
        <f t="shared" si="140"/>
        <v>0.31751442473823471</v>
      </c>
      <c r="F1504">
        <v>1.55633</v>
      </c>
      <c r="G1504" s="3">
        <f t="shared" si="138"/>
        <v>2.6566694117768788</v>
      </c>
      <c r="H1504" s="150">
        <f t="shared" si="139"/>
        <v>0.47999999999999976</v>
      </c>
      <c r="J1504" s="2">
        <f t="shared" si="141"/>
        <v>-6.0478096257083908E-3</v>
      </c>
      <c r="K1504">
        <v>27025.5</v>
      </c>
      <c r="L1504">
        <v>26383</v>
      </c>
      <c r="N1504">
        <v>1.18</v>
      </c>
      <c r="O1504">
        <v>4.1100000000000003</v>
      </c>
      <c r="P1504">
        <v>3.41</v>
      </c>
      <c r="Q1504">
        <f t="shared" si="142"/>
        <v>0.70000000000000018</v>
      </c>
      <c r="R1504">
        <f t="shared" si="143"/>
        <v>0.47999999999999976</v>
      </c>
    </row>
    <row r="1505" spans="1:18">
      <c r="A1505" s="1">
        <v>42643</v>
      </c>
      <c r="B1505">
        <v>3.43</v>
      </c>
      <c r="C1505">
        <v>657.33</v>
      </c>
      <c r="D1505">
        <v>0.55959999999999999</v>
      </c>
      <c r="E1505" s="150">
        <f t="shared" si="140"/>
        <v>0.36147960666051765</v>
      </c>
      <c r="F1505">
        <v>1.5517799999999999</v>
      </c>
      <c r="G1505" s="3">
        <f t="shared" si="138"/>
        <v>2.4022823749931002</v>
      </c>
      <c r="H1505" s="150">
        <f t="shared" si="139"/>
        <v>0.49</v>
      </c>
      <c r="J1505" s="2">
        <f t="shared" si="141"/>
        <v>-6.387444327033842E-4</v>
      </c>
      <c r="K1505">
        <v>26965</v>
      </c>
      <c r="L1505">
        <v>26384</v>
      </c>
      <c r="N1505">
        <v>1.18</v>
      </c>
      <c r="O1505">
        <v>4.12</v>
      </c>
      <c r="P1505">
        <v>3.43</v>
      </c>
      <c r="Q1505">
        <f t="shared" si="142"/>
        <v>0.69</v>
      </c>
      <c r="R1505">
        <f t="shared" si="143"/>
        <v>0.49</v>
      </c>
    </row>
    <row r="1506" spans="1:18">
      <c r="A1506" s="1">
        <v>42646</v>
      </c>
      <c r="B1506">
        <v>3.41</v>
      </c>
      <c r="C1506">
        <v>659.83</v>
      </c>
      <c r="D1506">
        <v>0.56950000000000001</v>
      </c>
      <c r="E1506" s="150">
        <f t="shared" si="140"/>
        <v>0.33393695847135701</v>
      </c>
      <c r="F1506">
        <v>1.5589999999999999</v>
      </c>
      <c r="G1506" s="3">
        <f t="shared" si="138"/>
        <v>2.6587368587899327</v>
      </c>
      <c r="H1506" s="150">
        <f t="shared" si="139"/>
        <v>0.45999999999999996</v>
      </c>
      <c r="J1506" s="2">
        <f t="shared" si="141"/>
        <v>3.7960505968639281E-3</v>
      </c>
      <c r="K1506">
        <v>27026</v>
      </c>
      <c r="L1506">
        <v>26383</v>
      </c>
      <c r="N1506">
        <v>1.17</v>
      </c>
      <c r="O1506">
        <v>4.12</v>
      </c>
      <c r="P1506">
        <v>3.41</v>
      </c>
      <c r="Q1506">
        <f t="shared" si="142"/>
        <v>0.71</v>
      </c>
      <c r="R1506">
        <f t="shared" si="143"/>
        <v>0.45999999999999996</v>
      </c>
    </row>
    <row r="1507" spans="1:18">
      <c r="A1507" s="1">
        <v>42647</v>
      </c>
      <c r="B1507">
        <v>3.42</v>
      </c>
      <c r="C1507">
        <v>663.34</v>
      </c>
      <c r="D1507">
        <v>0.58499999999999996</v>
      </c>
      <c r="E1507" s="150">
        <f t="shared" si="140"/>
        <v>0.34719305879094808</v>
      </c>
      <c r="F1507">
        <v>1.5656699999999999</v>
      </c>
      <c r="G1507" s="3">
        <f t="shared" si="138"/>
        <v>2.6380623886593648</v>
      </c>
      <c r="H1507" s="150">
        <f t="shared" si="139"/>
        <v>0.45999999999999974</v>
      </c>
      <c r="J1507" s="2">
        <f t="shared" si="141"/>
        <v>5.3054531666185106E-3</v>
      </c>
      <c r="K1507">
        <v>27021</v>
      </c>
      <c r="L1507">
        <v>26383</v>
      </c>
      <c r="N1507">
        <v>1.1599999999999999</v>
      </c>
      <c r="O1507">
        <v>4.12</v>
      </c>
      <c r="P1507">
        <v>3.42</v>
      </c>
      <c r="Q1507">
        <f t="shared" si="142"/>
        <v>0.70000000000000018</v>
      </c>
      <c r="R1507">
        <f t="shared" si="143"/>
        <v>0.45999999999999974</v>
      </c>
    </row>
    <row r="1508" spans="1:18">
      <c r="A1508" s="1">
        <v>42648</v>
      </c>
      <c r="B1508">
        <v>3.43</v>
      </c>
      <c r="C1508">
        <v>665.05</v>
      </c>
      <c r="D1508">
        <v>0.59899999999999998</v>
      </c>
      <c r="E1508" s="150">
        <f t="shared" si="140"/>
        <v>0.35401247513860362</v>
      </c>
      <c r="F1508">
        <v>1.57267</v>
      </c>
      <c r="G1508" s="3">
        <f t="shared" si="138"/>
        <v>2.6610060270649361</v>
      </c>
      <c r="H1508" s="150">
        <f t="shared" si="139"/>
        <v>0.45999999999999996</v>
      </c>
      <c r="J1508" s="2">
        <f t="shared" si="141"/>
        <v>2.5745465481239425E-3</v>
      </c>
      <c r="K1508">
        <v>27024.5</v>
      </c>
      <c r="L1508">
        <v>26381</v>
      </c>
      <c r="N1508">
        <v>1.1499999999999999</v>
      </c>
      <c r="O1508">
        <v>4.12</v>
      </c>
      <c r="P1508">
        <v>3.43</v>
      </c>
      <c r="Q1508">
        <f t="shared" si="142"/>
        <v>0.69</v>
      </c>
      <c r="R1508">
        <f t="shared" si="143"/>
        <v>0.45999999999999996</v>
      </c>
    </row>
    <row r="1509" spans="1:18">
      <c r="A1509" s="1">
        <v>42649</v>
      </c>
      <c r="B1509">
        <v>3.44</v>
      </c>
      <c r="C1509">
        <v>666.85</v>
      </c>
      <c r="D1509">
        <v>0.61</v>
      </c>
      <c r="E1509" s="150">
        <f t="shared" si="140"/>
        <v>0.36301015041478601</v>
      </c>
      <c r="F1509">
        <v>1.5812200000000001</v>
      </c>
      <c r="G1509" s="3">
        <f t="shared" si="138"/>
        <v>2.657072257891091</v>
      </c>
      <c r="H1509" s="150">
        <f t="shared" si="139"/>
        <v>0.42999999999999994</v>
      </c>
      <c r="J1509" s="2">
        <f t="shared" si="141"/>
        <v>2.7029072690984372E-3</v>
      </c>
      <c r="K1509">
        <v>27021.5</v>
      </c>
      <c r="L1509">
        <v>26379</v>
      </c>
      <c r="N1509">
        <v>1.1100000000000001</v>
      </c>
      <c r="O1509">
        <v>4.12</v>
      </c>
      <c r="P1509">
        <v>3.44</v>
      </c>
      <c r="Q1509">
        <f t="shared" si="142"/>
        <v>0.68000000000000016</v>
      </c>
      <c r="R1509">
        <f t="shared" si="143"/>
        <v>0.42999999999999994</v>
      </c>
    </row>
    <row r="1510" spans="1:18">
      <c r="A1510" s="1">
        <v>42650</v>
      </c>
      <c r="B1510">
        <v>3.3250000000000002</v>
      </c>
      <c r="C1510">
        <v>669.73</v>
      </c>
      <c r="D1510">
        <v>0.59860000000000002</v>
      </c>
      <c r="E1510" s="150">
        <f t="shared" si="140"/>
        <v>0.33768128060012426</v>
      </c>
      <c r="F1510">
        <v>1.58711</v>
      </c>
      <c r="G1510" s="3">
        <f t="shared" si="138"/>
        <v>2.8134341480569782</v>
      </c>
      <c r="H1510" s="150">
        <f t="shared" si="139"/>
        <v>0.49499999999999988</v>
      </c>
      <c r="J1510" s="2">
        <f t="shared" si="141"/>
        <v>4.3095130216751079E-3</v>
      </c>
      <c r="K1510">
        <v>27047</v>
      </c>
      <c r="L1510">
        <v>26367</v>
      </c>
      <c r="N1510">
        <v>1.28</v>
      </c>
      <c r="O1510">
        <v>4.1100000000000003</v>
      </c>
      <c r="P1510">
        <v>3.3250000000000002</v>
      </c>
      <c r="Q1510">
        <f t="shared" si="142"/>
        <v>0.78500000000000014</v>
      </c>
      <c r="R1510">
        <f t="shared" si="143"/>
        <v>0.49499999999999988</v>
      </c>
    </row>
    <row r="1511" spans="1:18">
      <c r="A1511" s="1">
        <v>42653</v>
      </c>
      <c r="B1511">
        <v>3.3250000000000002</v>
      </c>
      <c r="C1511">
        <v>669.73</v>
      </c>
      <c r="D1511">
        <v>0.60050000000000003</v>
      </c>
      <c r="E1511" s="150">
        <f t="shared" si="140"/>
        <v>0.3385631437856243</v>
      </c>
      <c r="F1511">
        <v>1.58622</v>
      </c>
      <c r="G1511" s="3">
        <f t="shared" si="138"/>
        <v>2.8134341480569782</v>
      </c>
      <c r="H1511" s="150">
        <f t="shared" si="139"/>
        <v>0.49499999999999988</v>
      </c>
      <c r="J1511" s="2">
        <f t="shared" si="141"/>
        <v>0</v>
      </c>
      <c r="K1511">
        <v>27047</v>
      </c>
      <c r="L1511">
        <v>26367</v>
      </c>
      <c r="N1511">
        <v>1.28</v>
      </c>
      <c r="O1511">
        <v>4.1100000000000003</v>
      </c>
      <c r="P1511">
        <v>3.3250000000000002</v>
      </c>
      <c r="Q1511">
        <f t="shared" si="142"/>
        <v>0.78500000000000014</v>
      </c>
      <c r="R1511">
        <f t="shared" si="143"/>
        <v>0.49499999999999988</v>
      </c>
    </row>
    <row r="1512" spans="1:18">
      <c r="A1512" s="1">
        <v>42654</v>
      </c>
      <c r="B1512">
        <v>3.29</v>
      </c>
      <c r="C1512">
        <v>667.18</v>
      </c>
      <c r="D1512">
        <v>0.61899999999999999</v>
      </c>
      <c r="E1512" s="150">
        <f t="shared" si="140"/>
        <v>0.35390396975563954</v>
      </c>
      <c r="F1512">
        <v>1.5912200000000001</v>
      </c>
      <c r="G1512" s="3">
        <f t="shared" si="138"/>
        <v>2.7831425024141154</v>
      </c>
      <c r="H1512" s="150">
        <f t="shared" si="139"/>
        <v>0.60999999999999988</v>
      </c>
      <c r="J1512" s="2">
        <f t="shared" si="141"/>
        <v>-3.8147715140161237E-3</v>
      </c>
      <c r="K1512">
        <v>27032.5</v>
      </c>
      <c r="L1512">
        <v>26360</v>
      </c>
      <c r="N1512">
        <v>1.44</v>
      </c>
      <c r="O1512">
        <v>4.12</v>
      </c>
      <c r="P1512">
        <v>3.29</v>
      </c>
      <c r="Q1512">
        <f t="shared" si="142"/>
        <v>0.83000000000000007</v>
      </c>
      <c r="R1512">
        <f t="shared" si="143"/>
        <v>0.60999999999999988</v>
      </c>
    </row>
    <row r="1513" spans="1:18">
      <c r="A1513" s="1">
        <v>42655</v>
      </c>
      <c r="B1513">
        <v>3.28</v>
      </c>
      <c r="C1513">
        <v>666.95</v>
      </c>
      <c r="D1513">
        <v>0.61499999999999999</v>
      </c>
      <c r="E1513" s="150">
        <f t="shared" si="140"/>
        <v>0.36012412102391905</v>
      </c>
      <c r="F1513">
        <v>1.5956699999999999</v>
      </c>
      <c r="G1513" s="3">
        <f t="shared" si="138"/>
        <v>2.7249967239345807</v>
      </c>
      <c r="H1513" s="150">
        <f t="shared" si="139"/>
        <v>0.60999999999999965</v>
      </c>
      <c r="J1513" s="2">
        <f t="shared" si="141"/>
        <v>-3.447939890093219E-4</v>
      </c>
      <c r="K1513">
        <v>27020.5</v>
      </c>
      <c r="L1513">
        <v>26362</v>
      </c>
      <c r="N1513">
        <v>1.45</v>
      </c>
      <c r="O1513">
        <v>4.12</v>
      </c>
      <c r="P1513">
        <v>3.28</v>
      </c>
      <c r="Q1513">
        <f t="shared" si="142"/>
        <v>0.8400000000000003</v>
      </c>
      <c r="R1513">
        <f t="shared" si="143"/>
        <v>0.60999999999999965</v>
      </c>
    </row>
    <row r="1514" spans="1:18">
      <c r="A1514" s="1">
        <v>42656</v>
      </c>
      <c r="B1514">
        <v>3.28</v>
      </c>
      <c r="C1514">
        <v>671.28</v>
      </c>
      <c r="D1514">
        <v>0.60699999999999998</v>
      </c>
      <c r="E1514" s="150">
        <f t="shared" si="140"/>
        <v>0.35420018801885983</v>
      </c>
      <c r="F1514">
        <v>1.5873299999999999</v>
      </c>
      <c r="G1514" s="3">
        <f t="shared" si="138"/>
        <v>2.7202394086495989</v>
      </c>
      <c r="H1514" s="150">
        <f t="shared" si="139"/>
        <v>0.60999999999999965</v>
      </c>
      <c r="J1514" s="2">
        <f t="shared" si="141"/>
        <v>6.4712569747607902E-3</v>
      </c>
      <c r="K1514">
        <v>27025.5</v>
      </c>
      <c r="L1514">
        <v>26368</v>
      </c>
      <c r="N1514">
        <v>1.45</v>
      </c>
      <c r="O1514">
        <v>4.12</v>
      </c>
      <c r="P1514">
        <v>3.28</v>
      </c>
      <c r="Q1514">
        <f t="shared" si="142"/>
        <v>0.8400000000000003</v>
      </c>
      <c r="R1514">
        <f t="shared" si="143"/>
        <v>0.60999999999999965</v>
      </c>
    </row>
    <row r="1515" spans="1:18">
      <c r="A1515" s="1">
        <v>42657</v>
      </c>
      <c r="B1515">
        <v>3.29</v>
      </c>
      <c r="C1515">
        <v>670.46</v>
      </c>
      <c r="D1515">
        <v>0.60850000000000004</v>
      </c>
      <c r="E1515" s="150">
        <f t="shared" si="140"/>
        <v>0.34786653224682301</v>
      </c>
      <c r="F1515">
        <v>1.5856699999999999</v>
      </c>
      <c r="G1515" s="3">
        <f t="shared" si="138"/>
        <v>2.7737080332734769</v>
      </c>
      <c r="H1515" s="150">
        <f t="shared" si="139"/>
        <v>0.60999999999999988</v>
      </c>
      <c r="J1515" s="2">
        <f t="shared" si="141"/>
        <v>-1.222293592037261E-3</v>
      </c>
      <c r="K1515">
        <v>27041.5</v>
      </c>
      <c r="L1515">
        <v>26371</v>
      </c>
      <c r="N1515">
        <v>1.44</v>
      </c>
      <c r="O1515">
        <v>4.12</v>
      </c>
      <c r="P1515">
        <v>3.29</v>
      </c>
      <c r="Q1515">
        <f t="shared" si="142"/>
        <v>0.83000000000000007</v>
      </c>
      <c r="R1515">
        <f t="shared" si="143"/>
        <v>0.60999999999999988</v>
      </c>
    </row>
    <row r="1516" spans="1:18">
      <c r="A1516" s="1">
        <v>42660</v>
      </c>
      <c r="B1516">
        <v>3.27</v>
      </c>
      <c r="C1516">
        <v>670.18</v>
      </c>
      <c r="D1516">
        <v>0.59699999999999998</v>
      </c>
      <c r="E1516" s="150">
        <f t="shared" si="140"/>
        <v>0.34252779506891873</v>
      </c>
      <c r="F1516">
        <v>1.58067</v>
      </c>
      <c r="G1516" s="3">
        <f t="shared" si="138"/>
        <v>2.7549880727493363</v>
      </c>
      <c r="H1516" s="150">
        <f t="shared" si="139"/>
        <v>0.59999999999999964</v>
      </c>
      <c r="J1516" s="2">
        <f t="shared" si="141"/>
        <v>-4.1771095010047476E-4</v>
      </c>
      <c r="K1516">
        <v>27038</v>
      </c>
      <c r="L1516">
        <v>26372</v>
      </c>
      <c r="N1516">
        <v>1.44</v>
      </c>
      <c r="O1516">
        <v>4.1100000000000003</v>
      </c>
      <c r="P1516">
        <v>3.27</v>
      </c>
      <c r="Q1516">
        <f t="shared" si="142"/>
        <v>0.8400000000000003</v>
      </c>
      <c r="R1516">
        <f t="shared" si="143"/>
        <v>0.59999999999999964</v>
      </c>
    </row>
    <row r="1517" spans="1:18">
      <c r="A1517" s="1">
        <v>42661</v>
      </c>
      <c r="B1517">
        <v>3.27</v>
      </c>
      <c r="C1517">
        <v>668.33</v>
      </c>
      <c r="D1517">
        <v>0.58379999999999999</v>
      </c>
      <c r="E1517" s="150">
        <f t="shared" si="140"/>
        <v>0.33444568624574778</v>
      </c>
      <c r="F1517">
        <v>1.5712200000000001</v>
      </c>
      <c r="G1517" s="3">
        <f t="shared" si="138"/>
        <v>2.7426822163464593</v>
      </c>
      <c r="H1517" s="150">
        <f t="shared" si="139"/>
        <v>0.60999999999999965</v>
      </c>
      <c r="J1517" s="2">
        <f t="shared" si="141"/>
        <v>-2.7642694907260737E-3</v>
      </c>
      <c r="K1517">
        <v>27034</v>
      </c>
      <c r="L1517">
        <v>26371</v>
      </c>
      <c r="N1517">
        <v>1.45</v>
      </c>
      <c r="O1517">
        <v>4.1100000000000003</v>
      </c>
      <c r="P1517">
        <v>3.27</v>
      </c>
      <c r="Q1517">
        <f t="shared" si="142"/>
        <v>0.8400000000000003</v>
      </c>
      <c r="R1517">
        <f t="shared" si="143"/>
        <v>0.60999999999999965</v>
      </c>
    </row>
    <row r="1518" spans="1:18">
      <c r="A1518" s="1">
        <v>42662</v>
      </c>
      <c r="B1518">
        <v>3.28</v>
      </c>
      <c r="C1518">
        <v>665.6</v>
      </c>
      <c r="D1518">
        <v>0.58499999999999996</v>
      </c>
      <c r="E1518" s="150">
        <f t="shared" si="140"/>
        <v>0.33510312875000065</v>
      </c>
      <c r="F1518">
        <v>1.5640000000000001</v>
      </c>
      <c r="G1518" s="3">
        <f t="shared" si="138"/>
        <v>2.7303236571168488</v>
      </c>
      <c r="H1518" s="150">
        <f t="shared" si="139"/>
        <v>0.64999999999999947</v>
      </c>
      <c r="J1518" s="2">
        <f t="shared" si="141"/>
        <v>-4.0931740219512487E-3</v>
      </c>
      <c r="K1518">
        <v>27030.5</v>
      </c>
      <c r="L1518">
        <v>26370.5</v>
      </c>
      <c r="N1518">
        <v>1.48</v>
      </c>
      <c r="O1518">
        <v>4.1100000000000003</v>
      </c>
      <c r="P1518">
        <v>3.28</v>
      </c>
      <c r="Q1518">
        <f t="shared" si="142"/>
        <v>0.83000000000000052</v>
      </c>
      <c r="R1518">
        <f t="shared" si="143"/>
        <v>0.64999999999999947</v>
      </c>
    </row>
    <row r="1519" spans="1:18">
      <c r="A1519" s="1">
        <v>42663</v>
      </c>
      <c r="B1519">
        <v>3.28</v>
      </c>
      <c r="C1519">
        <v>666.85</v>
      </c>
      <c r="D1519">
        <v>0.60319999999999996</v>
      </c>
      <c r="E1519" s="150">
        <f t="shared" si="140"/>
        <v>0.34445984969359589</v>
      </c>
      <c r="F1519">
        <v>1.5662199999999999</v>
      </c>
      <c r="G1519" s="3">
        <f t="shared" si="138"/>
        <v>2.7426822163464593</v>
      </c>
      <c r="H1519" s="150">
        <f t="shared" si="139"/>
        <v>0.6599999999999997</v>
      </c>
      <c r="J1519" s="2">
        <f t="shared" si="141"/>
        <v>1.8762435614046785E-3</v>
      </c>
      <c r="K1519">
        <v>27034</v>
      </c>
      <c r="L1519">
        <v>26371</v>
      </c>
      <c r="N1519">
        <v>1.5</v>
      </c>
      <c r="O1519">
        <v>4.12</v>
      </c>
      <c r="P1519">
        <v>3.28</v>
      </c>
      <c r="Q1519">
        <f t="shared" si="142"/>
        <v>0.8400000000000003</v>
      </c>
      <c r="R1519">
        <f t="shared" si="143"/>
        <v>0.6599999999999997</v>
      </c>
    </row>
    <row r="1520" spans="1:18">
      <c r="A1520" s="1">
        <v>42664</v>
      </c>
      <c r="B1520">
        <v>3.3</v>
      </c>
      <c r="C1520">
        <v>666.28</v>
      </c>
      <c r="D1520">
        <v>0.60470000000000002</v>
      </c>
      <c r="E1520" s="150">
        <f t="shared" si="140"/>
        <v>0.34574691248510214</v>
      </c>
      <c r="F1520">
        <v>1.57178</v>
      </c>
      <c r="G1520" s="3">
        <f t="shared" si="138"/>
        <v>2.7489916227117548</v>
      </c>
      <c r="H1520" s="150">
        <f t="shared" si="139"/>
        <v>0.6899999999999995</v>
      </c>
      <c r="J1520" s="2">
        <f t="shared" si="141"/>
        <v>-8.5513045949655155E-4</v>
      </c>
      <c r="K1520">
        <v>27034.5</v>
      </c>
      <c r="L1520">
        <v>26370</v>
      </c>
      <c r="N1520">
        <v>1.5</v>
      </c>
      <c r="O1520">
        <v>4.1100000000000003</v>
      </c>
      <c r="P1520">
        <v>3.3</v>
      </c>
      <c r="Q1520">
        <f t="shared" si="142"/>
        <v>0.8100000000000005</v>
      </c>
      <c r="R1520">
        <f t="shared" si="143"/>
        <v>0.6899999999999995</v>
      </c>
    </row>
    <row r="1521" spans="1:18">
      <c r="A1521" s="1">
        <v>42667</v>
      </c>
      <c r="B1521">
        <v>3.31</v>
      </c>
      <c r="C1521">
        <v>659.17</v>
      </c>
      <c r="D1521">
        <v>0.61899999999999999</v>
      </c>
      <c r="E1521" s="150">
        <f t="shared" si="140"/>
        <v>0.35339390242991148</v>
      </c>
      <c r="F1521">
        <v>1.57067</v>
      </c>
      <c r="G1521" s="3">
        <f t="shared" si="138"/>
        <v>2.7511644182735298</v>
      </c>
      <c r="H1521" s="150">
        <f t="shared" si="139"/>
        <v>0.69999999999999973</v>
      </c>
      <c r="J1521" s="2">
        <f t="shared" si="141"/>
        <v>-1.0728534757981143E-2</v>
      </c>
      <c r="K1521">
        <v>27034</v>
      </c>
      <c r="L1521">
        <v>26369</v>
      </c>
      <c r="N1521">
        <v>1.5</v>
      </c>
      <c r="O1521">
        <v>4.1100000000000003</v>
      </c>
      <c r="P1521">
        <v>3.31</v>
      </c>
      <c r="Q1521">
        <f t="shared" si="142"/>
        <v>0.80000000000000027</v>
      </c>
      <c r="R1521">
        <f t="shared" si="143"/>
        <v>0.69999999999999973</v>
      </c>
    </row>
    <row r="1522" spans="1:18">
      <c r="A1522" s="1">
        <v>42668</v>
      </c>
      <c r="B1522">
        <v>3.29</v>
      </c>
      <c r="C1522">
        <v>653.16999999999996</v>
      </c>
      <c r="D1522">
        <v>0.62239999999999995</v>
      </c>
      <c r="E1522" s="150">
        <f t="shared" si="140"/>
        <v>0.35655664299587569</v>
      </c>
      <c r="F1522">
        <v>1.5784400000000001</v>
      </c>
      <c r="G1522" s="3">
        <f t="shared" si="138"/>
        <v>2.7553015076243121</v>
      </c>
      <c r="H1522" s="150">
        <f t="shared" si="139"/>
        <v>0.70000000000000018</v>
      </c>
      <c r="J1522" s="2">
        <f t="shared" si="141"/>
        <v>-9.1440355496819684E-3</v>
      </c>
      <c r="K1522">
        <v>27035</v>
      </c>
      <c r="L1522">
        <v>26369</v>
      </c>
      <c r="N1522">
        <v>1.5</v>
      </c>
      <c r="O1522">
        <v>4.09</v>
      </c>
      <c r="P1522">
        <v>3.29</v>
      </c>
      <c r="Q1522">
        <f t="shared" si="142"/>
        <v>0.79999999999999982</v>
      </c>
      <c r="R1522">
        <f t="shared" si="143"/>
        <v>0.70000000000000018</v>
      </c>
    </row>
    <row r="1523" spans="1:18">
      <c r="A1523" s="1">
        <v>42669</v>
      </c>
      <c r="B1523">
        <v>3.32</v>
      </c>
      <c r="C1523">
        <v>653.85</v>
      </c>
      <c r="D1523">
        <v>0.623</v>
      </c>
      <c r="E1523" s="150">
        <f t="shared" si="140"/>
        <v>0.35701959360465374</v>
      </c>
      <c r="F1523">
        <v>1.5795600000000001</v>
      </c>
      <c r="G1523" s="3">
        <f t="shared" si="138"/>
        <v>2.7563357799620016</v>
      </c>
      <c r="H1523" s="150">
        <f t="shared" si="139"/>
        <v>0.6899999999999995</v>
      </c>
      <c r="J1523" s="2">
        <f t="shared" si="141"/>
        <v>1.0405350512674957E-3</v>
      </c>
      <c r="K1523">
        <v>27035.25</v>
      </c>
      <c r="L1523">
        <v>26369</v>
      </c>
      <c r="N1523">
        <v>1.48</v>
      </c>
      <c r="O1523">
        <v>4.1100000000000003</v>
      </c>
      <c r="P1523">
        <v>3.32</v>
      </c>
      <c r="Q1523">
        <f t="shared" si="142"/>
        <v>0.79000000000000048</v>
      </c>
      <c r="R1523">
        <f t="shared" si="143"/>
        <v>0.6899999999999995</v>
      </c>
    </row>
    <row r="1524" spans="1:18">
      <c r="A1524" s="1">
        <v>42670</v>
      </c>
      <c r="B1524">
        <v>3.34</v>
      </c>
      <c r="C1524">
        <v>649.95000000000005</v>
      </c>
      <c r="D1524">
        <v>0.63539999999999996</v>
      </c>
      <c r="E1524" s="150">
        <f t="shared" si="140"/>
        <v>0.3670780715531653</v>
      </c>
      <c r="F1524">
        <v>1.58233</v>
      </c>
      <c r="G1524" s="3">
        <f t="shared" si="138"/>
        <v>2.7389608911966352</v>
      </c>
      <c r="H1524" s="150">
        <f t="shared" si="139"/>
        <v>0.67999999999999949</v>
      </c>
      <c r="J1524" s="2">
        <f t="shared" si="141"/>
        <v>-5.9825304984831634E-3</v>
      </c>
      <c r="K1524">
        <v>27029</v>
      </c>
      <c r="L1524">
        <v>26367</v>
      </c>
      <c r="N1524">
        <v>1.45</v>
      </c>
      <c r="O1524">
        <v>4.1100000000000003</v>
      </c>
      <c r="P1524">
        <v>3.34</v>
      </c>
      <c r="Q1524">
        <f t="shared" si="142"/>
        <v>0.77000000000000046</v>
      </c>
      <c r="R1524">
        <f t="shared" si="143"/>
        <v>0.67999999999999949</v>
      </c>
    </row>
    <row r="1525" spans="1:18">
      <c r="A1525" s="1">
        <v>42671</v>
      </c>
      <c r="B1525">
        <v>3.37</v>
      </c>
      <c r="C1525">
        <v>649.19000000000005</v>
      </c>
      <c r="D1525">
        <v>0.624</v>
      </c>
      <c r="E1525" s="150">
        <f t="shared" si="140"/>
        <v>0.36240821264874584</v>
      </c>
      <c r="F1525">
        <v>1.58233</v>
      </c>
      <c r="G1525" s="3">
        <f t="shared" si="138"/>
        <v>2.7244799801404747</v>
      </c>
      <c r="H1525" s="150">
        <f t="shared" si="139"/>
        <v>0.7699999999999998</v>
      </c>
      <c r="J1525" s="2">
        <f t="shared" si="141"/>
        <v>-1.1700049058572415E-3</v>
      </c>
      <c r="K1525">
        <v>27025.5</v>
      </c>
      <c r="L1525">
        <v>26367</v>
      </c>
      <c r="N1525">
        <v>1.51</v>
      </c>
      <c r="O1525">
        <v>4.1100000000000003</v>
      </c>
      <c r="P1525">
        <v>3.37</v>
      </c>
      <c r="Q1525">
        <f t="shared" si="142"/>
        <v>0.74000000000000021</v>
      </c>
      <c r="R1525">
        <f t="shared" si="143"/>
        <v>0.7699999999999998</v>
      </c>
    </row>
    <row r="1526" spans="1:18">
      <c r="A1526" s="1">
        <v>42674</v>
      </c>
      <c r="B1526">
        <v>3.37</v>
      </c>
      <c r="C1526">
        <v>653.22</v>
      </c>
      <c r="D1526">
        <v>0.62150000000000005</v>
      </c>
      <c r="E1526" s="150">
        <f t="shared" si="140"/>
        <v>0.35930925245761069</v>
      </c>
      <c r="F1526">
        <v>1.57511</v>
      </c>
      <c r="G1526" s="3">
        <f t="shared" si="138"/>
        <v>2.7244799801404747</v>
      </c>
      <c r="H1526" s="150">
        <f t="shared" si="139"/>
        <v>0.7699999999999998</v>
      </c>
      <c r="J1526" s="2">
        <f t="shared" si="141"/>
        <v>6.1885471729727229E-3</v>
      </c>
      <c r="K1526">
        <v>27025.5</v>
      </c>
      <c r="L1526">
        <v>26367</v>
      </c>
      <c r="N1526">
        <v>1.51</v>
      </c>
      <c r="O1526">
        <v>4.1100000000000003</v>
      </c>
      <c r="P1526">
        <v>3.37</v>
      </c>
      <c r="Q1526">
        <f t="shared" si="142"/>
        <v>0.74000000000000021</v>
      </c>
      <c r="R1526">
        <f t="shared" si="143"/>
        <v>0.7699999999999998</v>
      </c>
    </row>
    <row r="1527" spans="1:18">
      <c r="A1527" s="1">
        <v>42675</v>
      </c>
      <c r="B1527">
        <v>3.37</v>
      </c>
      <c r="C1527">
        <v>651.14</v>
      </c>
      <c r="D1527">
        <v>0.61850000000000005</v>
      </c>
      <c r="E1527" s="150">
        <f t="shared" si="140"/>
        <v>0.35770198426994937</v>
      </c>
      <c r="F1527">
        <v>1.5756699999999999</v>
      </c>
      <c r="G1527" s="3">
        <f t="shared" si="138"/>
        <v>2.7244799801404747</v>
      </c>
      <c r="H1527" s="150">
        <f t="shared" si="139"/>
        <v>0.7699999999999998</v>
      </c>
      <c r="J1527" s="2">
        <f t="shared" si="141"/>
        <v>-3.1893062698794775E-3</v>
      </c>
      <c r="K1527">
        <v>27025.5</v>
      </c>
      <c r="L1527">
        <v>26367</v>
      </c>
      <c r="N1527">
        <v>1.51</v>
      </c>
      <c r="O1527">
        <v>4.1100000000000003</v>
      </c>
      <c r="P1527">
        <v>3.37</v>
      </c>
      <c r="Q1527">
        <f t="shared" si="142"/>
        <v>0.74000000000000021</v>
      </c>
      <c r="R1527">
        <f t="shared" si="143"/>
        <v>0.7699999999999998</v>
      </c>
    </row>
    <row r="1528" spans="1:18">
      <c r="A1528" s="1">
        <v>42676</v>
      </c>
      <c r="B1528">
        <v>3.395</v>
      </c>
      <c r="C1528">
        <v>649.42999999999995</v>
      </c>
      <c r="D1528">
        <v>0.60950000000000004</v>
      </c>
      <c r="E1528" s="150">
        <f t="shared" si="140"/>
        <v>0.3563174057034792</v>
      </c>
      <c r="F1528">
        <v>1.56511</v>
      </c>
      <c r="G1528" s="3">
        <f t="shared" si="138"/>
        <v>2.6772044523523695</v>
      </c>
      <c r="H1528" s="150">
        <f t="shared" si="139"/>
        <v>0.72499999999999964</v>
      </c>
      <c r="J1528" s="2">
        <f t="shared" si="141"/>
        <v>-2.6296177604768689E-3</v>
      </c>
      <c r="K1528">
        <v>27011</v>
      </c>
      <c r="L1528">
        <v>26364</v>
      </c>
      <c r="N1528">
        <v>1.44</v>
      </c>
      <c r="O1528">
        <v>4.1100000000000003</v>
      </c>
      <c r="P1528">
        <v>3.395</v>
      </c>
      <c r="Q1528">
        <f t="shared" si="142"/>
        <v>0.7150000000000003</v>
      </c>
      <c r="R1528">
        <f t="shared" si="143"/>
        <v>0.72499999999999964</v>
      </c>
    </row>
    <row r="1529" spans="1:18">
      <c r="A1529" s="1">
        <v>42677</v>
      </c>
      <c r="B1529">
        <v>3.375</v>
      </c>
      <c r="C1529">
        <v>651.77</v>
      </c>
      <c r="D1529">
        <v>0.60799999999999998</v>
      </c>
      <c r="E1529" s="150">
        <f t="shared" si="140"/>
        <v>0.35340501836730842</v>
      </c>
      <c r="F1529">
        <v>1.5601100000000001</v>
      </c>
      <c r="G1529" s="3">
        <f t="shared" si="138"/>
        <v>2.6840221012768306</v>
      </c>
      <c r="H1529" s="150">
        <f t="shared" si="139"/>
        <v>0.67500000000000027</v>
      </c>
      <c r="J1529" s="2">
        <f t="shared" si="141"/>
        <v>3.5966838649643231E-3</v>
      </c>
      <c r="K1529">
        <v>27006.5</v>
      </c>
      <c r="L1529">
        <v>26358</v>
      </c>
      <c r="N1529">
        <v>1.44</v>
      </c>
      <c r="O1529">
        <v>4.1399999999999997</v>
      </c>
      <c r="P1529">
        <v>3.375</v>
      </c>
      <c r="Q1529">
        <f t="shared" si="142"/>
        <v>0.76499999999999968</v>
      </c>
      <c r="R1529">
        <f t="shared" si="143"/>
        <v>0.67500000000000027</v>
      </c>
    </row>
    <row r="1530" spans="1:18">
      <c r="A1530" s="1">
        <v>42678</v>
      </c>
      <c r="B1530">
        <v>3.33</v>
      </c>
      <c r="C1530">
        <v>657.46</v>
      </c>
      <c r="D1530">
        <v>0.59470000000000001</v>
      </c>
      <c r="E1530" s="150">
        <f t="shared" si="140"/>
        <v>0.35444664357515759</v>
      </c>
      <c r="F1530">
        <v>1.5589999999999999</v>
      </c>
      <c r="G1530" s="3">
        <f t="shared" si="138"/>
        <v>2.6157316391780356</v>
      </c>
      <c r="H1530" s="150">
        <f t="shared" si="139"/>
        <v>0.6599999999999997</v>
      </c>
      <c r="J1530" s="2">
        <f t="shared" si="141"/>
        <v>8.6921867436517922E-3</v>
      </c>
      <c r="K1530">
        <v>26990</v>
      </c>
      <c r="L1530">
        <v>26358</v>
      </c>
      <c r="N1530">
        <v>1.44</v>
      </c>
      <c r="O1530">
        <v>4.1100000000000003</v>
      </c>
      <c r="P1530">
        <v>3.33</v>
      </c>
      <c r="Q1530">
        <f t="shared" si="142"/>
        <v>0.78000000000000025</v>
      </c>
      <c r="R1530">
        <f t="shared" si="143"/>
        <v>0.6599999999999997</v>
      </c>
    </row>
    <row r="1531" spans="1:18">
      <c r="A1531" s="1">
        <v>42681</v>
      </c>
      <c r="B1531">
        <v>3.3</v>
      </c>
      <c r="C1531">
        <v>653.55999999999995</v>
      </c>
      <c r="D1531">
        <v>0.62139999999999995</v>
      </c>
      <c r="E1531" s="150">
        <f t="shared" si="140"/>
        <v>0.37827463286617374</v>
      </c>
      <c r="F1531">
        <v>1.5684400000000001</v>
      </c>
      <c r="G1531" s="3">
        <f t="shared" si="138"/>
        <v>2.5765106388849626</v>
      </c>
      <c r="H1531" s="150">
        <f t="shared" si="139"/>
        <v>0.63999999999999946</v>
      </c>
      <c r="J1531" s="2">
        <f t="shared" si="141"/>
        <v>-5.9495835367808165E-3</v>
      </c>
      <c r="K1531">
        <v>26979.5</v>
      </c>
      <c r="L1531">
        <v>26357</v>
      </c>
      <c r="N1531">
        <v>1.45</v>
      </c>
      <c r="O1531">
        <v>4.1100000000000003</v>
      </c>
      <c r="P1531">
        <v>3.3</v>
      </c>
      <c r="Q1531">
        <f t="shared" si="142"/>
        <v>0.8100000000000005</v>
      </c>
      <c r="R1531">
        <f t="shared" si="143"/>
        <v>0.63999999999999946</v>
      </c>
    </row>
    <row r="1532" spans="1:18">
      <c r="A1532" s="1">
        <v>42682</v>
      </c>
      <c r="B1532">
        <v>3.2749999999999999</v>
      </c>
      <c r="C1532">
        <v>646.77</v>
      </c>
      <c r="D1532">
        <v>0.64149999999999996</v>
      </c>
      <c r="E1532" s="150">
        <f t="shared" si="140"/>
        <v>0.3589602658350764</v>
      </c>
      <c r="F1532">
        <v>1.56789</v>
      </c>
      <c r="G1532" s="3">
        <f t="shared" si="138"/>
        <v>2.8019854305047609</v>
      </c>
      <c r="H1532" s="150">
        <f t="shared" si="139"/>
        <v>0.71499999999999964</v>
      </c>
      <c r="J1532" s="2">
        <f t="shared" si="141"/>
        <v>-1.0443597724597218E-2</v>
      </c>
      <c r="K1532">
        <v>26995</v>
      </c>
      <c r="L1532">
        <v>26319</v>
      </c>
      <c r="N1532">
        <v>1.55</v>
      </c>
      <c r="O1532">
        <v>4.1100000000000003</v>
      </c>
      <c r="P1532">
        <v>3.2749999999999999</v>
      </c>
      <c r="Q1532">
        <f t="shared" si="142"/>
        <v>0.83500000000000041</v>
      </c>
      <c r="R1532">
        <f t="shared" si="143"/>
        <v>0.71499999999999964</v>
      </c>
    </row>
    <row r="1533" spans="1:18">
      <c r="A1533" s="1">
        <v>42683</v>
      </c>
      <c r="B1533">
        <v>3.27</v>
      </c>
      <c r="C1533">
        <v>649.72</v>
      </c>
      <c r="D1533">
        <v>0.64900000000000002</v>
      </c>
      <c r="E1533" s="150">
        <f t="shared" si="140"/>
        <v>0.37141519687736141</v>
      </c>
      <c r="F1533">
        <v>1.5562199999999999</v>
      </c>
      <c r="G1533" s="3">
        <f t="shared" si="138"/>
        <v>2.7192930943358524</v>
      </c>
      <c r="H1533" s="150">
        <f t="shared" si="139"/>
        <v>0.74999999999999978</v>
      </c>
      <c r="J1533" s="2">
        <f t="shared" si="141"/>
        <v>4.5507564131696083E-3</v>
      </c>
      <c r="K1533">
        <v>26973</v>
      </c>
      <c r="L1533">
        <v>26317</v>
      </c>
      <c r="N1533">
        <v>1.59</v>
      </c>
      <c r="O1533">
        <v>4.1100000000000003</v>
      </c>
      <c r="P1533">
        <v>3.27</v>
      </c>
      <c r="Q1533">
        <f t="shared" si="142"/>
        <v>0.8400000000000003</v>
      </c>
      <c r="R1533">
        <f t="shared" si="143"/>
        <v>0.74999999999999978</v>
      </c>
    </row>
    <row r="1534" spans="1:18">
      <c r="A1534" s="1">
        <v>42684</v>
      </c>
      <c r="B1534">
        <v>3.33</v>
      </c>
      <c r="C1534">
        <v>656.8</v>
      </c>
      <c r="D1534">
        <v>0.65049999999999997</v>
      </c>
      <c r="E1534" s="150">
        <f t="shared" si="140"/>
        <v>0.37283191408422134</v>
      </c>
      <c r="F1534">
        <v>1.58344</v>
      </c>
      <c r="G1534" s="3">
        <f t="shared" si="138"/>
        <v>2.7627133866209759</v>
      </c>
      <c r="H1534" s="150">
        <f t="shared" si="139"/>
        <v>0.89999999999999969</v>
      </c>
      <c r="J1534" s="2">
        <f t="shared" si="141"/>
        <v>1.0838057287023389E-2</v>
      </c>
      <c r="K1534">
        <v>26984.5</v>
      </c>
      <c r="L1534">
        <v>26318</v>
      </c>
      <c r="N1534">
        <v>1.68</v>
      </c>
      <c r="O1534">
        <v>4.1100000000000003</v>
      </c>
      <c r="P1534">
        <v>3.33</v>
      </c>
      <c r="Q1534">
        <f t="shared" si="142"/>
        <v>0.78000000000000025</v>
      </c>
      <c r="R1534">
        <f t="shared" si="143"/>
        <v>0.89999999999999969</v>
      </c>
    </row>
    <row r="1535" spans="1:18">
      <c r="A1535" s="1">
        <v>42685</v>
      </c>
      <c r="B1535">
        <v>3.47</v>
      </c>
      <c r="C1535">
        <v>669.35</v>
      </c>
      <c r="D1535">
        <v>0.65600000000000003</v>
      </c>
      <c r="E1535" s="150">
        <f t="shared" si="140"/>
        <v>0.3644914174483922</v>
      </c>
      <c r="F1535">
        <v>1.58789</v>
      </c>
      <c r="G1535" s="3">
        <f t="shared" si="138"/>
        <v>2.8578336557059991</v>
      </c>
      <c r="H1535" s="150">
        <f t="shared" si="139"/>
        <v>1.0399999999999998</v>
      </c>
      <c r="J1535" s="2">
        <f t="shared" si="141"/>
        <v>1.8927534093688289E-2</v>
      </c>
      <c r="K1535">
        <v>27009.5</v>
      </c>
      <c r="L1535">
        <v>26320</v>
      </c>
      <c r="N1535">
        <v>1.68</v>
      </c>
      <c r="O1535">
        <v>4.1100000000000003</v>
      </c>
      <c r="P1535">
        <v>3.47</v>
      </c>
      <c r="Q1535">
        <f t="shared" si="142"/>
        <v>0.64000000000000012</v>
      </c>
      <c r="R1535">
        <f t="shared" si="143"/>
        <v>1.0399999999999998</v>
      </c>
    </row>
    <row r="1536" spans="1:18">
      <c r="A1536" s="1">
        <v>42688</v>
      </c>
      <c r="B1536">
        <v>3.54</v>
      </c>
      <c r="C1536">
        <v>670.21</v>
      </c>
      <c r="D1536">
        <v>0.69</v>
      </c>
      <c r="E1536" s="150">
        <f t="shared" si="140"/>
        <v>0.38017175070709264</v>
      </c>
      <c r="F1536">
        <v>1.6101099999999999</v>
      </c>
      <c r="G1536" s="3">
        <f t="shared" si="138"/>
        <v>2.9222999813470176</v>
      </c>
      <c r="H1536" s="150">
        <f t="shared" si="139"/>
        <v>1.1199999999999997</v>
      </c>
      <c r="J1536" s="2">
        <f t="shared" si="141"/>
        <v>1.2840038791161064E-3</v>
      </c>
      <c r="K1536">
        <v>27023</v>
      </c>
      <c r="L1536">
        <v>26318</v>
      </c>
      <c r="N1536">
        <v>1.69</v>
      </c>
      <c r="O1536">
        <v>4.1100000000000003</v>
      </c>
      <c r="P1536">
        <v>3.54</v>
      </c>
      <c r="Q1536">
        <f t="shared" si="142"/>
        <v>0.57000000000000028</v>
      </c>
      <c r="R1536">
        <f t="shared" si="143"/>
        <v>1.1199999999999997</v>
      </c>
    </row>
    <row r="1537" spans="1:18">
      <c r="A1537" s="1">
        <v>42689</v>
      </c>
      <c r="B1537">
        <v>3.4550000000000001</v>
      </c>
      <c r="C1537">
        <v>669.89</v>
      </c>
      <c r="D1537">
        <v>0.6895</v>
      </c>
      <c r="E1537" s="150">
        <f t="shared" si="140"/>
        <v>0.38656619553753196</v>
      </c>
      <c r="F1537">
        <v>1.60456</v>
      </c>
      <c r="G1537" s="3">
        <f t="shared" si="138"/>
        <v>2.8619784470848391</v>
      </c>
      <c r="H1537" s="150">
        <f t="shared" si="139"/>
        <v>1.115</v>
      </c>
      <c r="J1537" s="2">
        <f t="shared" si="141"/>
        <v>-4.7757630935325293E-4</v>
      </c>
      <c r="K1537">
        <v>27010.5</v>
      </c>
      <c r="L1537">
        <v>26320</v>
      </c>
      <c r="N1537">
        <v>1.78</v>
      </c>
      <c r="O1537">
        <v>4.12</v>
      </c>
      <c r="P1537">
        <v>3.4550000000000001</v>
      </c>
      <c r="Q1537">
        <f t="shared" si="142"/>
        <v>0.66500000000000004</v>
      </c>
      <c r="R1537">
        <f t="shared" si="143"/>
        <v>1.115</v>
      </c>
    </row>
    <row r="1538" spans="1:18">
      <c r="A1538" s="1">
        <v>42690</v>
      </c>
      <c r="B1538">
        <v>3.38</v>
      </c>
      <c r="C1538">
        <v>675.03</v>
      </c>
      <c r="D1538">
        <v>0.69199999999999995</v>
      </c>
      <c r="E1538" s="150">
        <f t="shared" si="140"/>
        <v>0.39576124913470628</v>
      </c>
      <c r="F1538">
        <v>1.61178</v>
      </c>
      <c r="G1538" s="3">
        <f t="shared" si="138"/>
        <v>2.8182439853285501</v>
      </c>
      <c r="H1538" s="150">
        <f t="shared" si="139"/>
        <v>1.0299999999999998</v>
      </c>
      <c r="J1538" s="2">
        <f t="shared" si="141"/>
        <v>7.6436145276795008E-3</v>
      </c>
      <c r="K1538">
        <v>27002</v>
      </c>
      <c r="L1538">
        <v>26322</v>
      </c>
      <c r="N1538">
        <v>1.77</v>
      </c>
      <c r="O1538">
        <v>4.12</v>
      </c>
      <c r="P1538">
        <v>3.38</v>
      </c>
      <c r="Q1538">
        <f t="shared" si="142"/>
        <v>0.74000000000000021</v>
      </c>
      <c r="R1538">
        <f t="shared" si="143"/>
        <v>1.0299999999999998</v>
      </c>
    </row>
    <row r="1539" spans="1:18">
      <c r="A1539" s="1">
        <v>42691</v>
      </c>
      <c r="B1539">
        <v>3.35</v>
      </c>
      <c r="C1539">
        <v>675.15</v>
      </c>
      <c r="D1539">
        <v>0.72</v>
      </c>
      <c r="E1539" s="150">
        <f t="shared" si="140"/>
        <v>0.41021621312141421</v>
      </c>
      <c r="F1539">
        <v>1.60456</v>
      </c>
      <c r="G1539" s="3">
        <f t="shared" si="138"/>
        <v>2.8162787404457457</v>
      </c>
      <c r="H1539" s="150">
        <f t="shared" si="139"/>
        <v>0.99</v>
      </c>
      <c r="J1539" s="2">
        <f t="shared" si="141"/>
        <v>1.7775407770214961E-4</v>
      </c>
      <c r="K1539">
        <v>27000.5</v>
      </c>
      <c r="L1539">
        <v>26321</v>
      </c>
      <c r="N1539">
        <v>1.76</v>
      </c>
      <c r="O1539">
        <v>4.12</v>
      </c>
      <c r="P1539">
        <v>3.35</v>
      </c>
      <c r="Q1539">
        <f t="shared" si="142"/>
        <v>0.77</v>
      </c>
      <c r="R1539">
        <f t="shared" si="143"/>
        <v>0.99</v>
      </c>
    </row>
    <row r="1540" spans="1:18">
      <c r="A1540" s="1">
        <v>42692</v>
      </c>
      <c r="B1540">
        <v>3.41</v>
      </c>
      <c r="C1540">
        <v>678.64</v>
      </c>
      <c r="D1540">
        <v>0.72750000000000004</v>
      </c>
      <c r="E1540" s="150">
        <f t="shared" si="140"/>
        <v>0.42522158034090141</v>
      </c>
      <c r="F1540">
        <v>1.6206700000000001</v>
      </c>
      <c r="G1540" s="3">
        <f t="shared" si="138"/>
        <v>2.7727600844123725</v>
      </c>
      <c r="H1540" s="150">
        <f t="shared" si="139"/>
        <v>1.06</v>
      </c>
      <c r="J1540" s="2">
        <f t="shared" si="141"/>
        <v>5.1559070924279754E-3</v>
      </c>
      <c r="K1540">
        <v>26990</v>
      </c>
      <c r="L1540">
        <v>26321</v>
      </c>
      <c r="N1540">
        <v>1.77</v>
      </c>
      <c r="O1540">
        <v>4.12</v>
      </c>
      <c r="P1540">
        <v>3.41</v>
      </c>
      <c r="Q1540">
        <f t="shared" si="142"/>
        <v>0.71</v>
      </c>
      <c r="R1540">
        <f t="shared" si="143"/>
        <v>1.06</v>
      </c>
    </row>
    <row r="1541" spans="1:18">
      <c r="A1541" s="1">
        <v>42695</v>
      </c>
      <c r="B1541">
        <v>3.41</v>
      </c>
      <c r="C1541">
        <v>674.45</v>
      </c>
      <c r="D1541">
        <v>0.72950000000000004</v>
      </c>
      <c r="E1541" s="150">
        <f t="shared" si="140"/>
        <v>0.43049764228535736</v>
      </c>
      <c r="F1541">
        <v>1.6228899999999999</v>
      </c>
      <c r="G1541" s="3">
        <f t="shared" si="138"/>
        <v>2.7500690798563019</v>
      </c>
      <c r="H1541" s="150">
        <f t="shared" si="139"/>
        <v>1.06</v>
      </c>
      <c r="J1541" s="2">
        <f t="shared" si="141"/>
        <v>-6.1932515837905032E-3</v>
      </c>
      <c r="K1541">
        <v>26983.5</v>
      </c>
      <c r="L1541">
        <v>26320</v>
      </c>
      <c r="N1541">
        <v>1.77</v>
      </c>
      <c r="O1541">
        <v>4.12</v>
      </c>
      <c r="P1541">
        <v>3.41</v>
      </c>
      <c r="Q1541">
        <f t="shared" si="142"/>
        <v>0.71</v>
      </c>
      <c r="R1541">
        <f t="shared" si="143"/>
        <v>1.06</v>
      </c>
    </row>
    <row r="1542" spans="1:18">
      <c r="A1542" s="1">
        <v>42696</v>
      </c>
      <c r="B1542">
        <v>3.4049999999999998</v>
      </c>
      <c r="C1542">
        <v>677.46</v>
      </c>
      <c r="D1542">
        <v>0.73599999999999999</v>
      </c>
      <c r="E1542" s="150">
        <f t="shared" si="140"/>
        <v>0.43398673977537516</v>
      </c>
      <c r="F1542">
        <v>1.6278900000000001</v>
      </c>
      <c r="G1542" s="3">
        <f t="shared" ref="G1542:G1605" si="144">+(K1542/L1542-1)*36000/330</f>
        <v>2.7607457329690117</v>
      </c>
      <c r="H1542" s="150">
        <f t="shared" ref="H1542:H1605" si="145">+R1542</f>
        <v>1.0650000000000002</v>
      </c>
      <c r="J1542" s="2">
        <f t="shared" si="141"/>
        <v>4.4529665047971763E-3</v>
      </c>
      <c r="K1542">
        <v>26983</v>
      </c>
      <c r="L1542">
        <v>26317</v>
      </c>
      <c r="N1542">
        <v>1.8</v>
      </c>
      <c r="O1542">
        <v>4.1399999999999997</v>
      </c>
      <c r="P1542">
        <v>3.4049999999999998</v>
      </c>
      <c r="Q1542">
        <f t="shared" si="142"/>
        <v>0.73499999999999988</v>
      </c>
      <c r="R1542">
        <f t="shared" si="143"/>
        <v>1.0650000000000002</v>
      </c>
    </row>
    <row r="1543" spans="1:18">
      <c r="A1543" s="1">
        <v>42697</v>
      </c>
      <c r="B1543">
        <v>3.415</v>
      </c>
      <c r="C1543">
        <v>680.17</v>
      </c>
      <c r="D1543">
        <v>0.76149999999999995</v>
      </c>
      <c r="E1543" s="150">
        <f t="shared" ref="E1543:E1606" si="146">+D1543*F1543/G1543</f>
        <v>0.44706583988476384</v>
      </c>
      <c r="F1543">
        <v>1.6295599999999999</v>
      </c>
      <c r="G1543" s="3">
        <f t="shared" si="144"/>
        <v>2.7756760398420468</v>
      </c>
      <c r="H1543" s="150">
        <f t="shared" si="145"/>
        <v>1.1150000000000004</v>
      </c>
      <c r="J1543" s="2">
        <f t="shared" ref="J1543:J1606" si="147">+LN(C1543/C1542)</f>
        <v>3.9922565048737344E-3</v>
      </c>
      <c r="K1543">
        <v>26982.5</v>
      </c>
      <c r="L1543">
        <v>26313</v>
      </c>
      <c r="N1543">
        <v>1.84</v>
      </c>
      <c r="O1543">
        <v>4.1399999999999997</v>
      </c>
      <c r="P1543">
        <v>3.415</v>
      </c>
      <c r="Q1543">
        <f t="shared" ref="Q1543:Q1606" si="148">+O1543-P1543</f>
        <v>0.72499999999999964</v>
      </c>
      <c r="R1543">
        <f t="shared" ref="R1543:R1606" si="149">+N1543-Q1543</f>
        <v>1.1150000000000004</v>
      </c>
    </row>
    <row r="1544" spans="1:18">
      <c r="A1544" s="1">
        <v>42698</v>
      </c>
      <c r="B1544">
        <v>3.41</v>
      </c>
      <c r="C1544">
        <v>679.24</v>
      </c>
      <c r="D1544">
        <v>0.77300000000000002</v>
      </c>
      <c r="E1544" s="150">
        <f t="shared" si="146"/>
        <v>0.46216986378853575</v>
      </c>
      <c r="F1544">
        <v>1.64344</v>
      </c>
      <c r="G1544" s="3">
        <f t="shared" si="144"/>
        <v>2.7487277287756213</v>
      </c>
      <c r="H1544" s="150">
        <f t="shared" si="145"/>
        <v>1.1700000000000002</v>
      </c>
      <c r="J1544" s="2">
        <f t="shared" si="147"/>
        <v>-1.3682408472593492E-3</v>
      </c>
      <c r="K1544">
        <v>26976</v>
      </c>
      <c r="L1544">
        <v>26313</v>
      </c>
      <c r="N1544">
        <v>1.93</v>
      </c>
      <c r="O1544">
        <v>4.17</v>
      </c>
      <c r="P1544">
        <v>3.41</v>
      </c>
      <c r="Q1544">
        <f t="shared" si="148"/>
        <v>0.75999999999999979</v>
      </c>
      <c r="R1544">
        <f t="shared" si="149"/>
        <v>1.1700000000000002</v>
      </c>
    </row>
    <row r="1545" spans="1:18">
      <c r="A1545" s="1">
        <v>42699</v>
      </c>
      <c r="B1545">
        <v>3.4</v>
      </c>
      <c r="C1545">
        <v>679.66</v>
      </c>
      <c r="D1545">
        <v>0.76800000000000002</v>
      </c>
      <c r="E1545" s="150">
        <f t="shared" si="146"/>
        <v>0.45622387539161835</v>
      </c>
      <c r="F1545">
        <v>1.6451100000000001</v>
      </c>
      <c r="G1545" s="3">
        <f t="shared" si="144"/>
        <v>2.769351952296383</v>
      </c>
      <c r="H1545" s="150">
        <f t="shared" si="145"/>
        <v>1.1599999999999999</v>
      </c>
      <c r="J1545" s="2">
        <f t="shared" si="147"/>
        <v>6.181470503696196E-4</v>
      </c>
      <c r="K1545">
        <v>26982</v>
      </c>
      <c r="L1545">
        <v>26314</v>
      </c>
      <c r="N1545">
        <v>1.93</v>
      </c>
      <c r="O1545">
        <v>4.17</v>
      </c>
      <c r="P1545">
        <v>3.4</v>
      </c>
      <c r="Q1545">
        <f t="shared" si="148"/>
        <v>0.77</v>
      </c>
      <c r="R1545">
        <f t="shared" si="149"/>
        <v>1.1599999999999999</v>
      </c>
    </row>
    <row r="1546" spans="1:18">
      <c r="A1546" s="1">
        <v>42702</v>
      </c>
      <c r="B1546">
        <v>3.38</v>
      </c>
      <c r="C1546">
        <v>675.02</v>
      </c>
      <c r="D1546">
        <v>0.749</v>
      </c>
      <c r="E1546" s="150">
        <f t="shared" si="146"/>
        <v>0.45477787923839424</v>
      </c>
      <c r="F1546">
        <v>1.6412199999999999</v>
      </c>
      <c r="G1546" s="3">
        <f t="shared" si="144"/>
        <v>2.7030201690078588</v>
      </c>
      <c r="H1546" s="150">
        <f t="shared" si="145"/>
        <v>1.1199999999999999</v>
      </c>
      <c r="J1546" s="2">
        <f t="shared" si="147"/>
        <v>-6.8503530652594168E-3</v>
      </c>
      <c r="K1546">
        <v>26966</v>
      </c>
      <c r="L1546">
        <v>26314</v>
      </c>
      <c r="N1546">
        <v>1.91</v>
      </c>
      <c r="O1546">
        <v>4.17</v>
      </c>
      <c r="P1546">
        <v>3.38</v>
      </c>
      <c r="Q1546">
        <f t="shared" si="148"/>
        <v>0.79</v>
      </c>
      <c r="R1546">
        <f t="shared" si="149"/>
        <v>1.1199999999999999</v>
      </c>
    </row>
    <row r="1547" spans="1:18">
      <c r="A1547" s="1">
        <v>42703</v>
      </c>
      <c r="B1547">
        <v>3.3050000000000002</v>
      </c>
      <c r="C1547">
        <v>673.56</v>
      </c>
      <c r="D1547">
        <v>0.73799999999999999</v>
      </c>
      <c r="E1547" s="150">
        <f t="shared" si="146"/>
        <v>0.44863682629907831</v>
      </c>
      <c r="F1547">
        <v>1.6406700000000001</v>
      </c>
      <c r="G1547" s="3">
        <f t="shared" si="144"/>
        <v>2.6988744325523228</v>
      </c>
      <c r="H1547" s="150">
        <f t="shared" si="145"/>
        <v>1.0849999999999997</v>
      </c>
      <c r="J1547" s="2">
        <f t="shared" si="147"/>
        <v>-2.165241321102419E-3</v>
      </c>
      <c r="K1547">
        <v>26965</v>
      </c>
      <c r="L1547">
        <v>26314</v>
      </c>
      <c r="N1547">
        <v>1.97</v>
      </c>
      <c r="O1547">
        <v>4.1900000000000004</v>
      </c>
      <c r="P1547">
        <v>3.3050000000000002</v>
      </c>
      <c r="Q1547">
        <f t="shared" si="148"/>
        <v>0.88500000000000023</v>
      </c>
      <c r="R1547">
        <f t="shared" si="149"/>
        <v>1.0849999999999997</v>
      </c>
    </row>
    <row r="1548" spans="1:18">
      <c r="A1548" s="1">
        <v>42704</v>
      </c>
      <c r="B1548">
        <v>3.3</v>
      </c>
      <c r="C1548">
        <v>674.25</v>
      </c>
      <c r="D1548">
        <v>0.75649999999999995</v>
      </c>
      <c r="E1548" s="150">
        <f t="shared" si="146"/>
        <v>0.46223774954984587</v>
      </c>
      <c r="F1548">
        <v>1.639</v>
      </c>
      <c r="G1548" s="3">
        <f t="shared" si="144"/>
        <v>2.6823934246120968</v>
      </c>
      <c r="H1548" s="150">
        <f t="shared" si="145"/>
        <v>1.0899999999999994</v>
      </c>
      <c r="J1548" s="2">
        <f t="shared" si="147"/>
        <v>1.0238832777311956E-3</v>
      </c>
      <c r="K1548">
        <v>26960</v>
      </c>
      <c r="L1548">
        <v>26313</v>
      </c>
      <c r="N1548">
        <v>1.98</v>
      </c>
      <c r="O1548">
        <v>4.1900000000000004</v>
      </c>
      <c r="P1548">
        <v>3.3</v>
      </c>
      <c r="Q1548">
        <f t="shared" si="148"/>
        <v>0.89000000000000057</v>
      </c>
      <c r="R1548">
        <f t="shared" si="149"/>
        <v>1.0899999999999994</v>
      </c>
    </row>
    <row r="1549" spans="1:18">
      <c r="A1549" s="1">
        <v>42705</v>
      </c>
      <c r="B1549">
        <v>3.32</v>
      </c>
      <c r="C1549">
        <v>674.69</v>
      </c>
      <c r="D1549">
        <v>0.77300000000000002</v>
      </c>
      <c r="E1549" s="150">
        <f t="shared" si="146"/>
        <v>0.47319741993503378</v>
      </c>
      <c r="F1549">
        <v>1.64344</v>
      </c>
      <c r="G1549" s="3">
        <f t="shared" si="144"/>
        <v>2.6846704281997416</v>
      </c>
      <c r="H1549" s="150">
        <f t="shared" si="145"/>
        <v>1.1199999999999994</v>
      </c>
      <c r="J1549" s="2">
        <f t="shared" si="147"/>
        <v>6.5236410159763612E-4</v>
      </c>
      <c r="K1549">
        <v>26958.5</v>
      </c>
      <c r="L1549">
        <v>26311</v>
      </c>
      <c r="N1549">
        <v>1.99</v>
      </c>
      <c r="O1549">
        <v>4.1900000000000004</v>
      </c>
      <c r="P1549">
        <v>3.32</v>
      </c>
      <c r="Q1549">
        <f t="shared" si="148"/>
        <v>0.87000000000000055</v>
      </c>
      <c r="R1549">
        <f t="shared" si="149"/>
        <v>1.1199999999999994</v>
      </c>
    </row>
    <row r="1550" spans="1:18">
      <c r="A1550" s="1">
        <v>42706</v>
      </c>
      <c r="B1550">
        <v>3.27</v>
      </c>
      <c r="C1550">
        <v>671.02</v>
      </c>
      <c r="D1550">
        <v>0.75639999999999996</v>
      </c>
      <c r="E1550" s="150">
        <f t="shared" si="146"/>
        <v>0.46951468322700052</v>
      </c>
      <c r="F1550">
        <v>1.64456</v>
      </c>
      <c r="G1550" s="3">
        <f t="shared" si="144"/>
        <v>2.6494276503778234</v>
      </c>
      <c r="H1550" s="150">
        <f t="shared" si="145"/>
        <v>1.0599999999999996</v>
      </c>
      <c r="J1550" s="2">
        <f t="shared" si="147"/>
        <v>-5.4543833346385627E-3</v>
      </c>
      <c r="K1550">
        <v>26950</v>
      </c>
      <c r="L1550">
        <v>26311</v>
      </c>
      <c r="N1550">
        <v>1.98</v>
      </c>
      <c r="O1550">
        <v>4.1900000000000004</v>
      </c>
      <c r="P1550">
        <v>3.27</v>
      </c>
      <c r="Q1550">
        <f t="shared" si="148"/>
        <v>0.92000000000000037</v>
      </c>
      <c r="R1550">
        <f t="shared" si="149"/>
        <v>1.0599999999999996</v>
      </c>
    </row>
    <row r="1551" spans="1:18">
      <c r="A1551" s="1">
        <v>42709</v>
      </c>
      <c r="B1551">
        <v>3.2149999999999999</v>
      </c>
      <c r="C1551">
        <v>665.52</v>
      </c>
      <c r="D1551">
        <v>0.77400000000000002</v>
      </c>
      <c r="E1551" s="150">
        <f t="shared" si="146"/>
        <v>0.48397148119873956</v>
      </c>
      <c r="F1551">
        <v>1.6439999999999999</v>
      </c>
      <c r="G1551" s="3">
        <f t="shared" si="144"/>
        <v>2.6291962428205036</v>
      </c>
      <c r="H1551" s="150">
        <f t="shared" si="145"/>
        <v>0.96499999999999941</v>
      </c>
      <c r="J1551" s="2">
        <f t="shared" si="147"/>
        <v>-8.2302528111662648E-3</v>
      </c>
      <c r="K1551">
        <v>26940</v>
      </c>
      <c r="L1551">
        <v>26306</v>
      </c>
      <c r="N1551">
        <v>1.94</v>
      </c>
      <c r="O1551">
        <v>4.1900000000000004</v>
      </c>
      <c r="P1551">
        <v>3.2149999999999999</v>
      </c>
      <c r="Q1551">
        <f t="shared" si="148"/>
        <v>0.97500000000000053</v>
      </c>
      <c r="R1551">
        <f t="shared" si="149"/>
        <v>0.96499999999999941</v>
      </c>
    </row>
    <row r="1552" spans="1:18">
      <c r="A1552" s="1">
        <v>42710</v>
      </c>
      <c r="B1552">
        <v>3.19</v>
      </c>
      <c r="C1552">
        <v>660.33</v>
      </c>
      <c r="D1552">
        <v>0.7792</v>
      </c>
      <c r="E1552" s="150">
        <f t="shared" si="146"/>
        <v>0.50125108502018312</v>
      </c>
      <c r="F1552">
        <v>1.64567</v>
      </c>
      <c r="G1552" s="3">
        <f t="shared" si="144"/>
        <v>2.5582110489563674</v>
      </c>
      <c r="H1552" s="150">
        <f t="shared" si="145"/>
        <v>0.95000000000000018</v>
      </c>
      <c r="J1552" s="2">
        <f t="shared" si="147"/>
        <v>-7.8289799135099463E-3</v>
      </c>
      <c r="K1552">
        <v>26928</v>
      </c>
      <c r="L1552">
        <v>26311</v>
      </c>
      <c r="N1552">
        <v>1.94</v>
      </c>
      <c r="O1552">
        <v>4.18</v>
      </c>
      <c r="P1552">
        <v>3.19</v>
      </c>
      <c r="Q1552">
        <f t="shared" si="148"/>
        <v>0.98999999999999977</v>
      </c>
      <c r="R1552">
        <f t="shared" si="149"/>
        <v>0.95000000000000018</v>
      </c>
    </row>
    <row r="1553" spans="1:18">
      <c r="A1553" s="1">
        <v>42711</v>
      </c>
      <c r="B1553">
        <v>3.18</v>
      </c>
      <c r="C1553">
        <v>656.57</v>
      </c>
      <c r="D1553">
        <v>0.77200000000000002</v>
      </c>
      <c r="E1553" s="150">
        <f t="shared" si="146"/>
        <v>0.48177707493108457</v>
      </c>
      <c r="F1553">
        <v>1.6451100000000001</v>
      </c>
      <c r="G1553" s="3">
        <f t="shared" si="144"/>
        <v>2.6361256815336631</v>
      </c>
      <c r="H1553" s="150">
        <f t="shared" si="145"/>
        <v>0.80000000000000049</v>
      </c>
      <c r="J1553" s="2">
        <f t="shared" si="147"/>
        <v>-5.7103959562041784E-3</v>
      </c>
      <c r="K1553">
        <v>26998</v>
      </c>
      <c r="L1553">
        <v>26361</v>
      </c>
      <c r="N1553">
        <v>1.84</v>
      </c>
      <c r="O1553">
        <v>4.22</v>
      </c>
      <c r="P1553">
        <v>3.18</v>
      </c>
      <c r="Q1553">
        <f t="shared" si="148"/>
        <v>1.0399999999999996</v>
      </c>
      <c r="R1553">
        <f t="shared" si="149"/>
        <v>0.80000000000000049</v>
      </c>
    </row>
    <row r="1554" spans="1:18">
      <c r="A1554" s="1">
        <v>42712</v>
      </c>
      <c r="B1554">
        <v>3.18</v>
      </c>
      <c r="C1554">
        <v>654.87</v>
      </c>
      <c r="D1554">
        <v>0.78300000000000003</v>
      </c>
      <c r="E1554" s="150">
        <f t="shared" si="146"/>
        <v>0.48847840944018978</v>
      </c>
      <c r="F1554">
        <v>1.64456</v>
      </c>
      <c r="G1554" s="3">
        <f t="shared" si="144"/>
        <v>2.6361256815336631</v>
      </c>
      <c r="H1554" s="150">
        <f t="shared" si="145"/>
        <v>0.80000000000000049</v>
      </c>
      <c r="J1554" s="2">
        <f t="shared" si="147"/>
        <v>-2.5925714515373064E-3</v>
      </c>
      <c r="K1554">
        <v>26998</v>
      </c>
      <c r="L1554">
        <v>26361</v>
      </c>
      <c r="N1554">
        <v>1.84</v>
      </c>
      <c r="O1554">
        <v>4.22</v>
      </c>
      <c r="P1554">
        <v>3.18</v>
      </c>
      <c r="Q1554">
        <f t="shared" si="148"/>
        <v>1.0399999999999996</v>
      </c>
      <c r="R1554">
        <f t="shared" si="149"/>
        <v>0.80000000000000049</v>
      </c>
    </row>
    <row r="1555" spans="1:18">
      <c r="A1555" s="1">
        <v>42713</v>
      </c>
      <c r="B1555">
        <v>3.19</v>
      </c>
      <c r="C1555">
        <v>651.54</v>
      </c>
      <c r="D1555">
        <v>0.79600000000000004</v>
      </c>
      <c r="E1555" s="150">
        <f t="shared" si="146"/>
        <v>0.49936575392692978</v>
      </c>
      <c r="F1555">
        <v>1.6484399999999999</v>
      </c>
      <c r="G1555" s="3">
        <f t="shared" si="144"/>
        <v>2.6276496329221706</v>
      </c>
      <c r="H1555" s="150">
        <f t="shared" si="145"/>
        <v>0.8899999999999999</v>
      </c>
      <c r="J1555" s="2">
        <f t="shared" si="147"/>
        <v>-5.0979511975167407E-3</v>
      </c>
      <c r="K1555">
        <v>26998</v>
      </c>
      <c r="L1555">
        <v>26363</v>
      </c>
      <c r="N1555">
        <v>1.86</v>
      </c>
      <c r="O1555">
        <v>4.16</v>
      </c>
      <c r="P1555">
        <v>3.19</v>
      </c>
      <c r="Q1555">
        <f t="shared" si="148"/>
        <v>0.9700000000000002</v>
      </c>
      <c r="R1555">
        <f t="shared" si="149"/>
        <v>0.8899999999999999</v>
      </c>
    </row>
    <row r="1556" spans="1:18">
      <c r="A1556" s="1">
        <v>42716</v>
      </c>
      <c r="B1556">
        <v>3.17</v>
      </c>
      <c r="C1556">
        <v>649.37</v>
      </c>
      <c r="D1556">
        <v>0.8</v>
      </c>
      <c r="E1556" s="150">
        <f t="shared" si="146"/>
        <v>0.5118370329600016</v>
      </c>
      <c r="F1556">
        <v>1.65456</v>
      </c>
      <c r="G1556" s="3">
        <f t="shared" si="144"/>
        <v>2.5860731341482257</v>
      </c>
      <c r="H1556" s="150">
        <f t="shared" si="145"/>
        <v>0.86000000000000032</v>
      </c>
      <c r="J1556" s="2">
        <f t="shared" si="147"/>
        <v>-3.3361293442759365E-3</v>
      </c>
      <c r="K1556">
        <v>26990</v>
      </c>
      <c r="L1556">
        <v>26365</v>
      </c>
      <c r="N1556">
        <v>1.83</v>
      </c>
      <c r="O1556">
        <v>4.1399999999999997</v>
      </c>
      <c r="P1556">
        <v>3.17</v>
      </c>
      <c r="Q1556">
        <f t="shared" si="148"/>
        <v>0.96999999999999975</v>
      </c>
      <c r="R1556">
        <f t="shared" si="149"/>
        <v>0.86000000000000032</v>
      </c>
    </row>
    <row r="1557" spans="1:18">
      <c r="A1557" s="1">
        <v>42717</v>
      </c>
      <c r="B1557">
        <v>3.145</v>
      </c>
      <c r="C1557">
        <v>650.91999999999996</v>
      </c>
      <c r="D1557">
        <v>0.81140000000000001</v>
      </c>
      <c r="E1557" s="150">
        <f t="shared" si="146"/>
        <v>0.51569393224324533</v>
      </c>
      <c r="F1557">
        <v>1.6539999999999999</v>
      </c>
      <c r="G1557" s="3">
        <f t="shared" si="144"/>
        <v>2.6024265869526886</v>
      </c>
      <c r="H1557" s="150">
        <f t="shared" si="145"/>
        <v>0.8250000000000004</v>
      </c>
      <c r="J1557" s="2">
        <f t="shared" si="147"/>
        <v>2.3840846798253343E-3</v>
      </c>
      <c r="K1557">
        <v>26996</v>
      </c>
      <c r="L1557">
        <v>26367</v>
      </c>
      <c r="N1557">
        <v>1.82</v>
      </c>
      <c r="O1557">
        <v>4.1399999999999997</v>
      </c>
      <c r="P1557">
        <v>3.145</v>
      </c>
      <c r="Q1557">
        <f t="shared" si="148"/>
        <v>0.99499999999999966</v>
      </c>
      <c r="R1557">
        <f t="shared" si="149"/>
        <v>0.8250000000000004</v>
      </c>
    </row>
    <row r="1558" spans="1:18">
      <c r="A1558" s="1">
        <v>42718</v>
      </c>
      <c r="B1558">
        <v>3.12</v>
      </c>
      <c r="C1558">
        <v>655.66</v>
      </c>
      <c r="D1558">
        <v>0.86399999999999999</v>
      </c>
      <c r="E1558" s="150">
        <f t="shared" si="146"/>
        <v>0.5309078930875567</v>
      </c>
      <c r="F1558">
        <v>1.65456</v>
      </c>
      <c r="G1558" s="3">
        <f t="shared" si="144"/>
        <v>2.6926324859974198</v>
      </c>
      <c r="H1558" s="150">
        <f t="shared" si="145"/>
        <v>0.83000000000000052</v>
      </c>
      <c r="J1558" s="2">
        <f t="shared" si="147"/>
        <v>7.2556151086687441E-3</v>
      </c>
      <c r="K1558">
        <v>27026</v>
      </c>
      <c r="L1558">
        <v>26375</v>
      </c>
      <c r="N1558">
        <v>1.85</v>
      </c>
      <c r="O1558">
        <v>4.1399999999999997</v>
      </c>
      <c r="P1558">
        <v>3.12</v>
      </c>
      <c r="Q1558">
        <f t="shared" si="148"/>
        <v>1.0199999999999996</v>
      </c>
      <c r="R1558">
        <f t="shared" si="149"/>
        <v>0.83000000000000052</v>
      </c>
    </row>
    <row r="1559" spans="1:18">
      <c r="A1559" s="1">
        <v>42719</v>
      </c>
      <c r="B1559">
        <v>3.14</v>
      </c>
      <c r="C1559">
        <v>665.98</v>
      </c>
      <c r="D1559">
        <v>0.85699999999999998</v>
      </c>
      <c r="E1559" s="150">
        <f t="shared" si="146"/>
        <v>0.52328597779747543</v>
      </c>
      <c r="F1559">
        <v>1.69956</v>
      </c>
      <c r="G1559" s="3">
        <f t="shared" si="144"/>
        <v>2.7834166818888275</v>
      </c>
      <c r="H1559" s="150">
        <f t="shared" si="145"/>
        <v>0.76000000000000045</v>
      </c>
      <c r="J1559" s="2">
        <f t="shared" si="147"/>
        <v>1.5617278158366476E-2</v>
      </c>
      <c r="K1559">
        <v>27050</v>
      </c>
      <c r="L1559">
        <v>26377</v>
      </c>
      <c r="N1559">
        <v>1.76</v>
      </c>
      <c r="O1559">
        <v>4.1399999999999997</v>
      </c>
      <c r="P1559">
        <v>3.14</v>
      </c>
      <c r="Q1559">
        <f t="shared" si="148"/>
        <v>0.99999999999999956</v>
      </c>
      <c r="R1559">
        <f t="shared" si="149"/>
        <v>0.76000000000000045</v>
      </c>
    </row>
    <row r="1560" spans="1:18">
      <c r="A1560" s="1">
        <v>42720</v>
      </c>
      <c r="B1560">
        <v>3.14</v>
      </c>
      <c r="C1560">
        <v>673.57</v>
      </c>
      <c r="D1560">
        <v>0.85299999999999998</v>
      </c>
      <c r="E1560" s="150">
        <f t="shared" si="146"/>
        <v>0.4933689543050831</v>
      </c>
      <c r="F1560">
        <v>1.6934400000000001</v>
      </c>
      <c r="G1560" s="3">
        <f t="shared" si="144"/>
        <v>2.9278378937211484</v>
      </c>
      <c r="H1560" s="150">
        <f t="shared" si="145"/>
        <v>0.69</v>
      </c>
      <c r="J1560" s="2">
        <f t="shared" si="147"/>
        <v>1.1332285059772637E-2</v>
      </c>
      <c r="K1560">
        <v>27088</v>
      </c>
      <c r="L1560">
        <v>26380</v>
      </c>
      <c r="N1560">
        <v>1.67</v>
      </c>
      <c r="O1560">
        <v>4.12</v>
      </c>
      <c r="P1560">
        <v>3.14</v>
      </c>
      <c r="Q1560">
        <f t="shared" si="148"/>
        <v>0.98</v>
      </c>
      <c r="R1560">
        <f t="shared" si="149"/>
        <v>0.69</v>
      </c>
    </row>
    <row r="1561" spans="1:18">
      <c r="A1561" s="1">
        <v>42723</v>
      </c>
      <c r="B1561">
        <v>3.13</v>
      </c>
      <c r="C1561">
        <v>676.81</v>
      </c>
      <c r="D1561">
        <v>0.84299999999999997</v>
      </c>
      <c r="E1561" s="150">
        <f t="shared" si="146"/>
        <v>0.47634227359254105</v>
      </c>
      <c r="F1561">
        <v>1.6917800000000001</v>
      </c>
      <c r="G1561" s="3">
        <f t="shared" si="144"/>
        <v>2.9940037218278333</v>
      </c>
      <c r="H1561" s="150">
        <f t="shared" si="145"/>
        <v>0.60999999999999988</v>
      </c>
      <c r="J1561" s="2">
        <f t="shared" si="147"/>
        <v>4.7986584773483413E-3</v>
      </c>
      <c r="K1561">
        <v>27104</v>
      </c>
      <c r="L1561">
        <v>26380</v>
      </c>
      <c r="N1561">
        <v>1.6</v>
      </c>
      <c r="O1561">
        <v>4.12</v>
      </c>
      <c r="P1561">
        <v>3.13</v>
      </c>
      <c r="Q1561">
        <f t="shared" si="148"/>
        <v>0.99000000000000021</v>
      </c>
      <c r="R1561">
        <f t="shared" si="149"/>
        <v>0.60999999999999988</v>
      </c>
    </row>
    <row r="1562" spans="1:18">
      <c r="A1562" s="1">
        <v>42724</v>
      </c>
      <c r="B1562">
        <v>3.1150000000000002</v>
      </c>
      <c r="C1562">
        <v>675.93</v>
      </c>
      <c r="D1562">
        <v>0.84299999999999997</v>
      </c>
      <c r="E1562" s="150">
        <f t="shared" si="146"/>
        <v>0.48464164234792578</v>
      </c>
      <c r="F1562">
        <v>1.6906699999999999</v>
      </c>
      <c r="G1562" s="3">
        <f t="shared" si="144"/>
        <v>2.9408013787160683</v>
      </c>
      <c r="H1562" s="150">
        <f t="shared" si="145"/>
        <v>0.49500000000000011</v>
      </c>
      <c r="J1562" s="2">
        <f t="shared" si="147"/>
        <v>-1.301063211165705E-3</v>
      </c>
      <c r="K1562">
        <v>27086</v>
      </c>
      <c r="L1562">
        <v>26375</v>
      </c>
      <c r="N1562">
        <v>1.5</v>
      </c>
      <c r="O1562">
        <v>4.12</v>
      </c>
      <c r="P1562">
        <v>3.1150000000000002</v>
      </c>
      <c r="Q1562">
        <f t="shared" si="148"/>
        <v>1.0049999999999999</v>
      </c>
      <c r="R1562">
        <f t="shared" si="149"/>
        <v>0.49500000000000011</v>
      </c>
    </row>
    <row r="1563" spans="1:18">
      <c r="A1563" s="1">
        <v>42725</v>
      </c>
      <c r="B1563">
        <v>3.12</v>
      </c>
      <c r="C1563">
        <v>672.35</v>
      </c>
      <c r="D1563">
        <v>0.84099999999999997</v>
      </c>
      <c r="E1563" s="150">
        <f t="shared" si="146"/>
        <v>0.49177443103805951</v>
      </c>
      <c r="F1563">
        <v>1.68956</v>
      </c>
      <c r="G1563" s="3">
        <f t="shared" si="144"/>
        <v>2.8893734003222948</v>
      </c>
      <c r="H1563" s="150">
        <f t="shared" si="145"/>
        <v>0.51</v>
      </c>
      <c r="J1563" s="2">
        <f t="shared" si="147"/>
        <v>-5.3104821155249915E-3</v>
      </c>
      <c r="K1563">
        <v>27071</v>
      </c>
      <c r="L1563">
        <v>26372.5</v>
      </c>
      <c r="N1563">
        <v>1.51</v>
      </c>
      <c r="O1563">
        <v>4.12</v>
      </c>
      <c r="P1563">
        <v>3.12</v>
      </c>
      <c r="Q1563">
        <f t="shared" si="148"/>
        <v>1</v>
      </c>
      <c r="R1563">
        <f t="shared" si="149"/>
        <v>0.51</v>
      </c>
    </row>
    <row r="1564" spans="1:18">
      <c r="A1564" s="1">
        <v>42726</v>
      </c>
      <c r="B1564">
        <v>3.14</v>
      </c>
      <c r="C1564">
        <v>675.97</v>
      </c>
      <c r="D1564">
        <v>0.85199999999999998</v>
      </c>
      <c r="E1564" s="150">
        <f t="shared" si="146"/>
        <v>0.49444391791066944</v>
      </c>
      <c r="F1564">
        <v>1.6878899999999999</v>
      </c>
      <c r="G1564" s="3">
        <f t="shared" si="144"/>
        <v>2.9084841129743988</v>
      </c>
      <c r="H1564" s="150">
        <f t="shared" si="145"/>
        <v>0.52</v>
      </c>
      <c r="J1564" s="2">
        <f t="shared" si="147"/>
        <v>5.3696580900967818E-3</v>
      </c>
      <c r="K1564">
        <v>27071</v>
      </c>
      <c r="L1564">
        <v>26368</v>
      </c>
      <c r="N1564">
        <v>1.5</v>
      </c>
      <c r="O1564">
        <v>4.12</v>
      </c>
      <c r="P1564">
        <v>3.14</v>
      </c>
      <c r="Q1564">
        <f t="shared" si="148"/>
        <v>0.98</v>
      </c>
      <c r="R1564">
        <f t="shared" si="149"/>
        <v>0.52</v>
      </c>
    </row>
    <row r="1565" spans="1:18">
      <c r="A1565" s="1">
        <v>42727</v>
      </c>
      <c r="B1565">
        <v>3.13</v>
      </c>
      <c r="C1565">
        <v>674.1</v>
      </c>
      <c r="D1565">
        <v>0.85680000000000001</v>
      </c>
      <c r="E1565" s="150">
        <f t="shared" si="146"/>
        <v>0.4880400806259419</v>
      </c>
      <c r="F1565">
        <v>1.68956</v>
      </c>
      <c r="G1565" s="3">
        <f t="shared" si="144"/>
        <v>2.9661805771020755</v>
      </c>
      <c r="H1565" s="150">
        <f t="shared" si="145"/>
        <v>0.48999999999999977</v>
      </c>
      <c r="J1565" s="2">
        <f t="shared" si="147"/>
        <v>-2.7702285005825359E-3</v>
      </c>
      <c r="K1565">
        <v>27087</v>
      </c>
      <c r="L1565">
        <v>26370</v>
      </c>
      <c r="N1565">
        <v>1.48</v>
      </c>
      <c r="O1565">
        <v>4.12</v>
      </c>
      <c r="P1565">
        <v>3.13</v>
      </c>
      <c r="Q1565">
        <f t="shared" si="148"/>
        <v>0.99000000000000021</v>
      </c>
      <c r="R1565">
        <f t="shared" si="149"/>
        <v>0.48999999999999977</v>
      </c>
    </row>
    <row r="1566" spans="1:18">
      <c r="A1566" s="1">
        <v>42730</v>
      </c>
      <c r="B1566">
        <v>3.13</v>
      </c>
      <c r="C1566">
        <v>672.82</v>
      </c>
      <c r="D1566">
        <v>0.85699999999999998</v>
      </c>
      <c r="E1566" s="150">
        <f t="shared" si="146"/>
        <v>0.48143936669463372</v>
      </c>
      <c r="F1566">
        <v>1.68956</v>
      </c>
      <c r="G1566" s="3">
        <f t="shared" si="144"/>
        <v>3.0075499017478649</v>
      </c>
      <c r="H1566" s="150">
        <f t="shared" si="145"/>
        <v>0.48999999999999977</v>
      </c>
      <c r="J1566" s="2">
        <f t="shared" si="147"/>
        <v>-1.9006331264266433E-3</v>
      </c>
      <c r="K1566">
        <v>27097</v>
      </c>
      <c r="L1566">
        <v>26370</v>
      </c>
      <c r="N1566">
        <v>1.48</v>
      </c>
      <c r="O1566">
        <v>4.12</v>
      </c>
      <c r="P1566">
        <v>3.13</v>
      </c>
      <c r="Q1566">
        <f t="shared" si="148"/>
        <v>0.99000000000000021</v>
      </c>
      <c r="R1566">
        <f t="shared" si="149"/>
        <v>0.48999999999999977</v>
      </c>
    </row>
    <row r="1567" spans="1:18">
      <c r="A1567" s="1">
        <v>42731</v>
      </c>
      <c r="B1567">
        <v>3.125</v>
      </c>
      <c r="C1567">
        <v>674.96</v>
      </c>
      <c r="D1567">
        <v>0.86399999999999999</v>
      </c>
      <c r="E1567" s="150">
        <f t="shared" si="146"/>
        <v>0.48609562778181636</v>
      </c>
      <c r="F1567">
        <v>1.68956</v>
      </c>
      <c r="G1567" s="3">
        <f t="shared" si="144"/>
        <v>3.003071322943931</v>
      </c>
      <c r="H1567" s="150">
        <f t="shared" si="145"/>
        <v>0.43499999999999983</v>
      </c>
      <c r="J1567" s="2">
        <f t="shared" si="147"/>
        <v>3.1755951244046708E-3</v>
      </c>
      <c r="K1567">
        <v>27099</v>
      </c>
      <c r="L1567">
        <v>26373</v>
      </c>
      <c r="N1567">
        <v>1.43</v>
      </c>
      <c r="O1567">
        <v>4.12</v>
      </c>
      <c r="P1567">
        <v>3.125</v>
      </c>
      <c r="Q1567">
        <f t="shared" si="148"/>
        <v>0.99500000000000011</v>
      </c>
      <c r="R1567">
        <f t="shared" si="149"/>
        <v>0.43499999999999983</v>
      </c>
    </row>
    <row r="1568" spans="1:18">
      <c r="A1568" s="1">
        <v>42732</v>
      </c>
      <c r="B1568">
        <v>3.1</v>
      </c>
      <c r="C1568">
        <v>672.09</v>
      </c>
      <c r="D1568">
        <v>0.85550000000000004</v>
      </c>
      <c r="E1568" s="150">
        <f t="shared" si="146"/>
        <v>0.48344958765290263</v>
      </c>
      <c r="F1568">
        <v>1.69011</v>
      </c>
      <c r="G1568" s="3">
        <f t="shared" si="144"/>
        <v>2.9907753402369024</v>
      </c>
      <c r="H1568" s="150">
        <f t="shared" si="145"/>
        <v>0.42999999999999994</v>
      </c>
      <c r="J1568" s="2">
        <f t="shared" si="147"/>
        <v>-4.2611697304236534E-3</v>
      </c>
      <c r="K1568">
        <v>27095</v>
      </c>
      <c r="L1568">
        <v>26372</v>
      </c>
      <c r="N1568">
        <v>1.45</v>
      </c>
      <c r="O1568">
        <v>4.12</v>
      </c>
      <c r="P1568">
        <v>3.1</v>
      </c>
      <c r="Q1568">
        <f t="shared" si="148"/>
        <v>1.02</v>
      </c>
      <c r="R1568">
        <f t="shared" si="149"/>
        <v>0.42999999999999994</v>
      </c>
    </row>
    <row r="1569" spans="1:18">
      <c r="A1569" s="1">
        <v>42733</v>
      </c>
      <c r="B1569">
        <v>3.06</v>
      </c>
      <c r="C1569">
        <v>666.21</v>
      </c>
      <c r="D1569">
        <v>0.85250000000000004</v>
      </c>
      <c r="E1569" s="150">
        <f t="shared" si="146"/>
        <v>0.48779991962047164</v>
      </c>
      <c r="F1569">
        <v>1.68733</v>
      </c>
      <c r="G1569" s="3">
        <f t="shared" si="144"/>
        <v>2.9488500656563703</v>
      </c>
      <c r="H1569" s="150">
        <f t="shared" si="145"/>
        <v>0.36999999999999988</v>
      </c>
      <c r="J1569" s="2">
        <f t="shared" si="147"/>
        <v>-8.787323972669717E-3</v>
      </c>
      <c r="K1569">
        <v>27090</v>
      </c>
      <c r="L1569">
        <v>26377</v>
      </c>
      <c r="N1569">
        <v>1.43</v>
      </c>
      <c r="O1569">
        <v>4.12</v>
      </c>
      <c r="P1569">
        <v>3.06</v>
      </c>
      <c r="Q1569">
        <f t="shared" si="148"/>
        <v>1.06</v>
      </c>
      <c r="R1569">
        <f t="shared" si="149"/>
        <v>0.36999999999999988</v>
      </c>
    </row>
    <row r="1570" spans="1:18">
      <c r="A1570" s="1">
        <v>42734</v>
      </c>
      <c r="B1570">
        <v>3.06</v>
      </c>
      <c r="C1570">
        <v>670.4</v>
      </c>
      <c r="D1570">
        <v>0.85419999999999996</v>
      </c>
      <c r="E1570" s="150">
        <f t="shared" si="146"/>
        <v>0.49041077809450606</v>
      </c>
      <c r="F1570">
        <v>1.68567</v>
      </c>
      <c r="G1570" s="3">
        <f t="shared" si="144"/>
        <v>2.9361086222344812</v>
      </c>
      <c r="H1570" s="150">
        <f t="shared" si="145"/>
        <v>0.39999999999999991</v>
      </c>
      <c r="J1570" s="2">
        <f t="shared" si="147"/>
        <v>6.269613013595395E-3</v>
      </c>
      <c r="K1570">
        <v>27090</v>
      </c>
      <c r="L1570">
        <v>26380</v>
      </c>
      <c r="N1570">
        <v>1.46</v>
      </c>
      <c r="O1570">
        <v>4.12</v>
      </c>
      <c r="P1570">
        <v>3.06</v>
      </c>
      <c r="Q1570">
        <f t="shared" si="148"/>
        <v>1.06</v>
      </c>
      <c r="R1570">
        <f t="shared" si="149"/>
        <v>0.39999999999999991</v>
      </c>
    </row>
    <row r="1571" spans="1:18">
      <c r="A1571" s="1">
        <v>42737</v>
      </c>
      <c r="B1571">
        <v>3.06</v>
      </c>
      <c r="C1571">
        <v>670.4</v>
      </c>
      <c r="D1571">
        <v>0.85399999999999998</v>
      </c>
      <c r="E1571" s="150">
        <f t="shared" si="146"/>
        <v>0.49029595468591447</v>
      </c>
      <c r="F1571">
        <v>1.68567</v>
      </c>
      <c r="G1571" s="3">
        <f t="shared" si="144"/>
        <v>2.9361086222344812</v>
      </c>
      <c r="H1571" s="150">
        <f t="shared" si="145"/>
        <v>0.39999999999999991</v>
      </c>
      <c r="J1571" s="2">
        <f t="shared" si="147"/>
        <v>0</v>
      </c>
      <c r="K1571">
        <v>27090</v>
      </c>
      <c r="L1571">
        <v>26380</v>
      </c>
      <c r="N1571">
        <v>1.46</v>
      </c>
      <c r="O1571">
        <v>4.12</v>
      </c>
      <c r="P1571">
        <v>3.06</v>
      </c>
      <c r="Q1571">
        <f t="shared" si="148"/>
        <v>1.06</v>
      </c>
      <c r="R1571">
        <f t="shared" si="149"/>
        <v>0.39999999999999991</v>
      </c>
    </row>
    <row r="1572" spans="1:18">
      <c r="A1572" s="1">
        <v>42738</v>
      </c>
      <c r="B1572">
        <v>3.02</v>
      </c>
      <c r="C1572">
        <v>674.9</v>
      </c>
      <c r="D1572">
        <v>0.86699999999999999</v>
      </c>
      <c r="E1572" s="150">
        <f t="shared" si="146"/>
        <v>0.49058866645530025</v>
      </c>
      <c r="F1572">
        <v>1.6890000000000001</v>
      </c>
      <c r="G1572" s="3">
        <f t="shared" si="144"/>
        <v>2.984909966593011</v>
      </c>
      <c r="H1572" s="150">
        <f t="shared" si="145"/>
        <v>0.31999999999999984</v>
      </c>
      <c r="J1572" s="2">
        <f t="shared" si="147"/>
        <v>6.6899825814875184E-3</v>
      </c>
      <c r="K1572">
        <v>27090.5</v>
      </c>
      <c r="L1572">
        <v>26369</v>
      </c>
      <c r="N1572">
        <v>1.42</v>
      </c>
      <c r="O1572">
        <v>4.12</v>
      </c>
      <c r="P1572">
        <v>3.02</v>
      </c>
      <c r="Q1572">
        <f t="shared" si="148"/>
        <v>1.1000000000000001</v>
      </c>
      <c r="R1572">
        <f t="shared" si="149"/>
        <v>0.31999999999999984</v>
      </c>
    </row>
    <row r="1573" spans="1:18">
      <c r="A1573" s="1">
        <v>42739</v>
      </c>
      <c r="B1573">
        <v>3.03</v>
      </c>
      <c r="C1573">
        <v>671.58</v>
      </c>
      <c r="D1573">
        <v>0.86550000000000005</v>
      </c>
      <c r="E1573" s="150">
        <f t="shared" si="146"/>
        <v>0.48739411846551678</v>
      </c>
      <c r="F1573">
        <v>1.6890000000000001</v>
      </c>
      <c r="G1573" s="3">
        <f t="shared" si="144"/>
        <v>2.9992760368187019</v>
      </c>
      <c r="H1573" s="150">
        <f t="shared" si="145"/>
        <v>0.37000000000000011</v>
      </c>
      <c r="J1573" s="2">
        <f t="shared" si="147"/>
        <v>-4.9313866201294966E-3</v>
      </c>
      <c r="K1573">
        <v>27095</v>
      </c>
      <c r="L1573">
        <v>26370</v>
      </c>
      <c r="N1573">
        <v>1.4</v>
      </c>
      <c r="O1573">
        <v>4.0599999999999996</v>
      </c>
      <c r="P1573">
        <v>3.03</v>
      </c>
      <c r="Q1573">
        <f t="shared" si="148"/>
        <v>1.0299999999999998</v>
      </c>
      <c r="R1573">
        <f t="shared" si="149"/>
        <v>0.37000000000000011</v>
      </c>
    </row>
    <row r="1574" spans="1:18">
      <c r="A1574" s="1">
        <v>42740</v>
      </c>
      <c r="B1574">
        <v>2.99</v>
      </c>
      <c r="C1574">
        <v>661.97</v>
      </c>
      <c r="D1574">
        <v>0.85199999999999998</v>
      </c>
      <c r="E1574" s="150">
        <f t="shared" si="146"/>
        <v>0.49029208511627953</v>
      </c>
      <c r="F1574">
        <v>1.6890000000000001</v>
      </c>
      <c r="G1574" s="3">
        <f t="shared" si="144"/>
        <v>2.9350422812938426</v>
      </c>
      <c r="H1574" s="150">
        <f t="shared" si="145"/>
        <v>0.35000000000000031</v>
      </c>
      <c r="J1574" s="2">
        <f t="shared" si="147"/>
        <v>-1.4412907439623E-2</v>
      </c>
      <c r="K1574">
        <v>27080.5</v>
      </c>
      <c r="L1574">
        <v>26371</v>
      </c>
      <c r="N1574">
        <v>1.36</v>
      </c>
      <c r="O1574">
        <v>4</v>
      </c>
      <c r="P1574">
        <v>2.99</v>
      </c>
      <c r="Q1574">
        <f t="shared" si="148"/>
        <v>1.0099999999999998</v>
      </c>
      <c r="R1574">
        <f t="shared" si="149"/>
        <v>0.35000000000000031</v>
      </c>
    </row>
    <row r="1575" spans="1:18">
      <c r="A1575" s="1">
        <v>42741</v>
      </c>
      <c r="B1575">
        <v>2.93</v>
      </c>
      <c r="C1575">
        <v>668.07</v>
      </c>
      <c r="D1575">
        <v>0.87250000000000005</v>
      </c>
      <c r="E1575" s="150">
        <f t="shared" si="146"/>
        <v>0.53042652194025586</v>
      </c>
      <c r="F1575">
        <v>1.6845600000000001</v>
      </c>
      <c r="G1575" s="3">
        <f t="shared" si="144"/>
        <v>2.7709372348570973</v>
      </c>
      <c r="H1575" s="150">
        <f t="shared" si="145"/>
        <v>0.32000000000000028</v>
      </c>
      <c r="J1575" s="2">
        <f t="shared" si="147"/>
        <v>9.1727207760668485E-3</v>
      </c>
      <c r="K1575">
        <v>27027.5</v>
      </c>
      <c r="L1575">
        <v>26358</v>
      </c>
      <c r="N1575">
        <v>1.33</v>
      </c>
      <c r="O1575">
        <v>3.94</v>
      </c>
      <c r="P1575">
        <v>2.93</v>
      </c>
      <c r="Q1575">
        <f t="shared" si="148"/>
        <v>1.0099999999999998</v>
      </c>
      <c r="R1575">
        <f t="shared" si="149"/>
        <v>0.32000000000000028</v>
      </c>
    </row>
    <row r="1576" spans="1:18">
      <c r="A1576" s="1">
        <v>42744</v>
      </c>
      <c r="B1576">
        <v>2.93</v>
      </c>
      <c r="C1576">
        <v>671.31</v>
      </c>
      <c r="D1576">
        <v>0.86499999999999999</v>
      </c>
      <c r="E1576" s="150">
        <f t="shared" si="146"/>
        <v>0.5038447458749985</v>
      </c>
      <c r="F1576">
        <v>1.7006699999999999</v>
      </c>
      <c r="G1576" s="3">
        <f t="shared" si="144"/>
        <v>2.9197080291970887</v>
      </c>
      <c r="H1576" s="150">
        <f t="shared" si="145"/>
        <v>0.58000000000000029</v>
      </c>
      <c r="J1576" s="2">
        <f t="shared" si="147"/>
        <v>4.8380688376160486E-3</v>
      </c>
      <c r="K1576">
        <v>27008</v>
      </c>
      <c r="L1576">
        <v>26304</v>
      </c>
      <c r="N1576">
        <v>1.49</v>
      </c>
      <c r="O1576">
        <v>3.84</v>
      </c>
      <c r="P1576">
        <v>2.93</v>
      </c>
      <c r="Q1576">
        <f t="shared" si="148"/>
        <v>0.9099999999999997</v>
      </c>
      <c r="R1576">
        <f t="shared" si="149"/>
        <v>0.58000000000000029</v>
      </c>
    </row>
    <row r="1577" spans="1:18">
      <c r="A1577" s="1">
        <v>42745</v>
      </c>
      <c r="B1577">
        <v>2.97</v>
      </c>
      <c r="C1577">
        <v>670.15</v>
      </c>
      <c r="D1577">
        <v>0.86599999999999999</v>
      </c>
      <c r="E1577" s="150">
        <f t="shared" si="146"/>
        <v>0.53299029910104867</v>
      </c>
      <c r="F1577">
        <v>1.7017800000000001</v>
      </c>
      <c r="G1577" s="3">
        <f t="shared" si="144"/>
        <v>2.765043721219016</v>
      </c>
      <c r="H1577" s="150">
        <f t="shared" si="145"/>
        <v>0.60000000000000009</v>
      </c>
      <c r="J1577" s="2">
        <f t="shared" si="147"/>
        <v>-1.7294593787855865E-3</v>
      </c>
      <c r="K1577">
        <v>27023</v>
      </c>
      <c r="L1577">
        <v>26355</v>
      </c>
      <c r="N1577">
        <v>1.44</v>
      </c>
      <c r="O1577">
        <v>3.81</v>
      </c>
      <c r="P1577">
        <v>2.97</v>
      </c>
      <c r="Q1577">
        <f t="shared" si="148"/>
        <v>0.83999999999999986</v>
      </c>
      <c r="R1577">
        <f t="shared" si="149"/>
        <v>0.60000000000000009</v>
      </c>
    </row>
    <row r="1578" spans="1:18">
      <c r="A1578" s="1">
        <v>42746</v>
      </c>
      <c r="B1578">
        <v>2.97</v>
      </c>
      <c r="C1578">
        <v>671.38</v>
      </c>
      <c r="D1578">
        <v>0.86299999999999999</v>
      </c>
      <c r="E1578" s="150">
        <f t="shared" si="146"/>
        <v>0.53073617330952938</v>
      </c>
      <c r="F1578">
        <v>1.70289</v>
      </c>
      <c r="G1578" s="3">
        <f t="shared" si="144"/>
        <v>2.7689728793799806</v>
      </c>
      <c r="H1578" s="150">
        <f t="shared" si="145"/>
        <v>0.56000000000000028</v>
      </c>
      <c r="J1578" s="2">
        <f t="shared" si="147"/>
        <v>1.8337276761043336E-3</v>
      </c>
      <c r="K1578">
        <v>27026</v>
      </c>
      <c r="L1578">
        <v>26357</v>
      </c>
      <c r="N1578">
        <v>1.39</v>
      </c>
      <c r="O1578">
        <v>3.8</v>
      </c>
      <c r="P1578">
        <v>2.97</v>
      </c>
      <c r="Q1578">
        <f t="shared" si="148"/>
        <v>0.82999999999999963</v>
      </c>
      <c r="R1578">
        <f t="shared" si="149"/>
        <v>0.56000000000000028</v>
      </c>
    </row>
    <row r="1579" spans="1:18">
      <c r="A1579" s="1">
        <v>42747</v>
      </c>
      <c r="B1579">
        <v>2.96</v>
      </c>
      <c r="C1579">
        <v>661.6</v>
      </c>
      <c r="D1579">
        <v>0.86339999999999995</v>
      </c>
      <c r="E1579" s="150">
        <f t="shared" si="146"/>
        <v>0.5365414505384708</v>
      </c>
      <c r="F1579">
        <v>1.6978899999999999</v>
      </c>
      <c r="G1579" s="3">
        <f t="shared" si="144"/>
        <v>2.7322366697461495</v>
      </c>
      <c r="H1579" s="150">
        <f t="shared" si="145"/>
        <v>0.56000000000000005</v>
      </c>
      <c r="J1579" s="2">
        <f t="shared" si="147"/>
        <v>-1.4674151891128405E-2</v>
      </c>
      <c r="K1579">
        <v>27032.5</v>
      </c>
      <c r="L1579">
        <v>26372</v>
      </c>
      <c r="N1579">
        <v>1.29</v>
      </c>
      <c r="O1579">
        <v>3.69</v>
      </c>
      <c r="P1579">
        <v>2.96</v>
      </c>
      <c r="Q1579">
        <f t="shared" si="148"/>
        <v>0.73</v>
      </c>
      <c r="R1579">
        <f t="shared" si="149"/>
        <v>0.56000000000000005</v>
      </c>
    </row>
    <row r="1580" spans="1:18">
      <c r="A1580" s="1">
        <v>42748</v>
      </c>
      <c r="B1580">
        <v>2.95</v>
      </c>
      <c r="C1580">
        <v>659.08</v>
      </c>
      <c r="D1580">
        <v>0.873</v>
      </c>
      <c r="E1580" s="150">
        <f t="shared" si="146"/>
        <v>0.54553252976712141</v>
      </c>
      <c r="F1580">
        <v>1.6984399999999999</v>
      </c>
      <c r="G1580" s="3">
        <f t="shared" si="144"/>
        <v>2.7179646292274371</v>
      </c>
      <c r="H1580" s="150">
        <f t="shared" si="145"/>
        <v>0.50000000000000022</v>
      </c>
      <c r="J1580" s="2">
        <f t="shared" si="147"/>
        <v>-3.8162205202508879E-3</v>
      </c>
      <c r="K1580">
        <v>27027</v>
      </c>
      <c r="L1580">
        <v>26370</v>
      </c>
      <c r="N1580">
        <v>1.24</v>
      </c>
      <c r="O1580">
        <v>3.69</v>
      </c>
      <c r="P1580">
        <v>2.95</v>
      </c>
      <c r="Q1580">
        <f t="shared" si="148"/>
        <v>0.73999999999999977</v>
      </c>
      <c r="R1580">
        <f t="shared" si="149"/>
        <v>0.50000000000000022</v>
      </c>
    </row>
    <row r="1581" spans="1:18">
      <c r="A1581" s="1">
        <v>42751</v>
      </c>
      <c r="B1581">
        <v>2.97</v>
      </c>
      <c r="C1581">
        <v>661.8</v>
      </c>
      <c r="D1581">
        <v>0.86699999999999999</v>
      </c>
      <c r="E1581" s="150">
        <f t="shared" si="146"/>
        <v>0.55604929323413732</v>
      </c>
      <c r="F1581">
        <v>1.7017800000000001</v>
      </c>
      <c r="G1581" s="3">
        <f t="shared" si="144"/>
        <v>2.6534396823317801</v>
      </c>
      <c r="H1581" s="150">
        <f t="shared" si="145"/>
        <v>0.49000000000000021</v>
      </c>
      <c r="J1581" s="2">
        <f t="shared" si="147"/>
        <v>4.1184722982809552E-3</v>
      </c>
      <c r="K1581">
        <v>27015.5</v>
      </c>
      <c r="L1581">
        <v>26374</v>
      </c>
      <c r="N1581">
        <v>1.19</v>
      </c>
      <c r="O1581">
        <v>3.67</v>
      </c>
      <c r="P1581">
        <v>2.97</v>
      </c>
      <c r="Q1581">
        <f t="shared" si="148"/>
        <v>0.69999999999999973</v>
      </c>
      <c r="R1581">
        <f t="shared" si="149"/>
        <v>0.49000000000000021</v>
      </c>
    </row>
    <row r="1582" spans="1:18">
      <c r="A1582" s="1">
        <v>42752</v>
      </c>
      <c r="B1582">
        <v>2.95</v>
      </c>
      <c r="C1582">
        <v>656.6</v>
      </c>
      <c r="D1582">
        <v>0.85129999999999995</v>
      </c>
      <c r="E1582" s="150">
        <f t="shared" si="146"/>
        <v>0.55127124208584732</v>
      </c>
      <c r="F1582">
        <v>1.7023299999999999</v>
      </c>
      <c r="G1582" s="3">
        <f t="shared" si="144"/>
        <v>2.628821201549858</v>
      </c>
      <c r="H1582" s="150">
        <f t="shared" si="145"/>
        <v>0.42999999999999994</v>
      </c>
      <c r="J1582" s="2">
        <f t="shared" si="147"/>
        <v>-7.8883904200193877E-3</v>
      </c>
      <c r="K1582">
        <v>27007.5</v>
      </c>
      <c r="L1582">
        <v>26372</v>
      </c>
      <c r="N1582">
        <v>1.1599999999999999</v>
      </c>
      <c r="O1582">
        <v>3.68</v>
      </c>
      <c r="P1582">
        <v>2.95</v>
      </c>
      <c r="Q1582">
        <f t="shared" si="148"/>
        <v>0.73</v>
      </c>
      <c r="R1582">
        <f t="shared" si="149"/>
        <v>0.42999999999999994</v>
      </c>
    </row>
    <row r="1583" spans="1:18">
      <c r="A1583" s="1">
        <v>42753</v>
      </c>
      <c r="B1583">
        <v>2.95</v>
      </c>
      <c r="C1583">
        <v>659.21</v>
      </c>
      <c r="D1583">
        <v>0.89249999999999996</v>
      </c>
      <c r="E1583" s="150">
        <f t="shared" si="146"/>
        <v>0.58212737530806313</v>
      </c>
      <c r="F1583">
        <v>1.7103900000000001</v>
      </c>
      <c r="G1583" s="3">
        <f t="shared" si="144"/>
        <v>2.6223179663937994</v>
      </c>
      <c r="H1583" s="150">
        <f t="shared" si="145"/>
        <v>0.45999999999999996</v>
      </c>
      <c r="J1583" s="2">
        <f t="shared" si="147"/>
        <v>3.9671433156204519E-3</v>
      </c>
      <c r="K1583">
        <v>27009</v>
      </c>
      <c r="L1583">
        <v>26375</v>
      </c>
      <c r="N1583">
        <v>1.1499999999999999</v>
      </c>
      <c r="O1583">
        <v>3.64</v>
      </c>
      <c r="P1583">
        <v>2.95</v>
      </c>
      <c r="Q1583">
        <f t="shared" si="148"/>
        <v>0.69</v>
      </c>
      <c r="R1583">
        <f t="shared" si="149"/>
        <v>0.45999999999999996</v>
      </c>
    </row>
    <row r="1584" spans="1:18">
      <c r="A1584" s="1">
        <v>42754</v>
      </c>
      <c r="B1584">
        <v>2.94</v>
      </c>
      <c r="C1584">
        <v>660.64</v>
      </c>
      <c r="D1584">
        <v>0.9</v>
      </c>
      <c r="E1584" s="150">
        <f t="shared" si="146"/>
        <v>0.58620927254871613</v>
      </c>
      <c r="F1584">
        <v>1.72817</v>
      </c>
      <c r="G1584" s="3">
        <f t="shared" si="144"/>
        <v>2.6532384812639491</v>
      </c>
      <c r="H1584" s="150">
        <f t="shared" si="145"/>
        <v>0.42999999999999994</v>
      </c>
      <c r="J1584" s="2">
        <f t="shared" si="147"/>
        <v>2.1669137546672388E-3</v>
      </c>
      <c r="K1584">
        <v>27017.5</v>
      </c>
      <c r="L1584">
        <v>26376</v>
      </c>
      <c r="N1584">
        <v>1.1399999999999999</v>
      </c>
      <c r="O1584">
        <v>3.65</v>
      </c>
      <c r="P1584">
        <v>2.94</v>
      </c>
      <c r="Q1584">
        <f t="shared" si="148"/>
        <v>0.71</v>
      </c>
      <c r="R1584">
        <f t="shared" si="149"/>
        <v>0.42999999999999994</v>
      </c>
    </row>
    <row r="1585" spans="1:18">
      <c r="A1585" s="1">
        <v>42755</v>
      </c>
      <c r="B1585">
        <v>2.93</v>
      </c>
      <c r="C1585">
        <v>656.99</v>
      </c>
      <c r="D1585">
        <v>0.88849999999999996</v>
      </c>
      <c r="E1585" s="150">
        <f t="shared" si="146"/>
        <v>0.5761697003926447</v>
      </c>
      <c r="F1585">
        <v>1.73289</v>
      </c>
      <c r="G1585" s="3">
        <f t="shared" si="144"/>
        <v>2.6722556981923082</v>
      </c>
      <c r="H1585" s="150">
        <f t="shared" si="145"/>
        <v>0.43999999999999995</v>
      </c>
      <c r="J1585" s="2">
        <f t="shared" si="147"/>
        <v>-5.5402644691577461E-3</v>
      </c>
      <c r="K1585">
        <v>27018</v>
      </c>
      <c r="L1585">
        <v>26372</v>
      </c>
      <c r="N1585">
        <v>1.1499999999999999</v>
      </c>
      <c r="O1585">
        <v>3.64</v>
      </c>
      <c r="P1585">
        <v>2.93</v>
      </c>
      <c r="Q1585">
        <f t="shared" si="148"/>
        <v>0.71</v>
      </c>
      <c r="R1585">
        <f t="shared" si="149"/>
        <v>0.43999999999999995</v>
      </c>
    </row>
    <row r="1586" spans="1:18">
      <c r="A1586" s="1">
        <v>42758</v>
      </c>
      <c r="B1586">
        <v>2.93</v>
      </c>
      <c r="C1586">
        <v>653.67999999999995</v>
      </c>
      <c r="D1586">
        <v>0.86799999999999999</v>
      </c>
      <c r="E1586" s="150">
        <f t="shared" si="146"/>
        <v>0.56428395797812414</v>
      </c>
      <c r="F1586">
        <v>1.72122</v>
      </c>
      <c r="G1586" s="3">
        <f t="shared" si="144"/>
        <v>2.6476367773296143</v>
      </c>
      <c r="H1586" s="150">
        <f t="shared" si="145"/>
        <v>0.33000000000000007</v>
      </c>
      <c r="J1586" s="2">
        <f t="shared" si="147"/>
        <v>-5.0508625921703307E-3</v>
      </c>
      <c r="K1586">
        <v>27010</v>
      </c>
      <c r="L1586">
        <v>26370</v>
      </c>
      <c r="N1586">
        <v>1.04</v>
      </c>
      <c r="O1586">
        <v>3.64</v>
      </c>
      <c r="P1586">
        <v>2.93</v>
      </c>
      <c r="Q1586">
        <f t="shared" si="148"/>
        <v>0.71</v>
      </c>
      <c r="R1586">
        <f t="shared" si="149"/>
        <v>0.33000000000000007</v>
      </c>
    </row>
    <row r="1587" spans="1:18">
      <c r="A1587" s="1">
        <v>42759</v>
      </c>
      <c r="B1587">
        <v>2.95</v>
      </c>
      <c r="C1587">
        <v>651.89</v>
      </c>
      <c r="D1587">
        <v>0.8911</v>
      </c>
      <c r="E1587" s="150">
        <f t="shared" si="146"/>
        <v>0.57194532062391057</v>
      </c>
      <c r="F1587">
        <v>1.70733</v>
      </c>
      <c r="G1587" s="3">
        <f t="shared" si="144"/>
        <v>2.6600475747233463</v>
      </c>
      <c r="H1587" s="150">
        <f t="shared" si="145"/>
        <v>0.37000000000000011</v>
      </c>
      <c r="J1587" s="2">
        <f t="shared" si="147"/>
        <v>-2.7420990396530951E-3</v>
      </c>
      <c r="K1587">
        <v>27013</v>
      </c>
      <c r="L1587">
        <v>26370</v>
      </c>
      <c r="N1587">
        <v>1.04</v>
      </c>
      <c r="O1587">
        <v>3.62</v>
      </c>
      <c r="P1587">
        <v>2.95</v>
      </c>
      <c r="Q1587">
        <f t="shared" si="148"/>
        <v>0.66999999999999993</v>
      </c>
      <c r="R1587">
        <f t="shared" si="149"/>
        <v>0.37000000000000011</v>
      </c>
    </row>
    <row r="1588" spans="1:18">
      <c r="A1588" s="1">
        <v>42760</v>
      </c>
      <c r="B1588">
        <v>2.97</v>
      </c>
      <c r="C1588">
        <v>649.11</v>
      </c>
      <c r="D1588">
        <v>0.90500000000000003</v>
      </c>
      <c r="E1588" s="150">
        <f t="shared" si="146"/>
        <v>0.59217621323464531</v>
      </c>
      <c r="F1588">
        <v>1.71872</v>
      </c>
      <c r="G1588" s="3">
        <f t="shared" si="144"/>
        <v>2.6266532921065981</v>
      </c>
      <c r="H1588" s="150">
        <f t="shared" si="145"/>
        <v>0.34000000000000008</v>
      </c>
      <c r="J1588" s="2">
        <f t="shared" si="147"/>
        <v>-4.2736421693508365E-3</v>
      </c>
      <c r="K1588">
        <v>27008</v>
      </c>
      <c r="L1588">
        <v>26373</v>
      </c>
      <c r="N1588">
        <v>0.99</v>
      </c>
      <c r="O1588">
        <v>3.62</v>
      </c>
      <c r="P1588">
        <v>2.97</v>
      </c>
      <c r="Q1588">
        <f t="shared" si="148"/>
        <v>0.64999999999999991</v>
      </c>
      <c r="R1588">
        <f t="shared" si="149"/>
        <v>0.34000000000000008</v>
      </c>
    </row>
    <row r="1589" spans="1:18">
      <c r="A1589" s="1">
        <v>42761</v>
      </c>
      <c r="B1589">
        <v>2.96</v>
      </c>
      <c r="C1589">
        <v>649.99</v>
      </c>
      <c r="D1589">
        <v>0.90500000000000003</v>
      </c>
      <c r="E1589" s="150">
        <f t="shared" si="146"/>
        <v>0.59073554687740726</v>
      </c>
      <c r="F1589">
        <v>1.72817</v>
      </c>
      <c r="G1589" s="3">
        <f t="shared" si="144"/>
        <v>2.6475363777703542</v>
      </c>
      <c r="H1589" s="150">
        <f t="shared" si="145"/>
        <v>0.37999999999999989</v>
      </c>
      <c r="J1589" s="2">
        <f t="shared" si="147"/>
        <v>1.3547842885059233E-3</v>
      </c>
      <c r="K1589">
        <v>27011</v>
      </c>
      <c r="L1589">
        <v>26371</v>
      </c>
      <c r="N1589">
        <v>1.04</v>
      </c>
      <c r="O1589">
        <v>3.62</v>
      </c>
      <c r="P1589">
        <v>2.96</v>
      </c>
      <c r="Q1589">
        <f t="shared" si="148"/>
        <v>0.66000000000000014</v>
      </c>
      <c r="R1589">
        <f t="shared" si="149"/>
        <v>0.37999999999999989</v>
      </c>
    </row>
    <row r="1590" spans="1:18">
      <c r="A1590" s="1">
        <v>42762</v>
      </c>
      <c r="B1590">
        <v>2.95</v>
      </c>
      <c r="C1590">
        <v>651</v>
      </c>
      <c r="D1590">
        <v>0.90300000000000002</v>
      </c>
      <c r="E1590" s="150">
        <f t="shared" si="146"/>
        <v>0.58476525452991401</v>
      </c>
      <c r="F1590">
        <v>1.724</v>
      </c>
      <c r="G1590" s="3">
        <f t="shared" si="144"/>
        <v>2.6622169972316003</v>
      </c>
      <c r="H1590" s="150">
        <f t="shared" si="145"/>
        <v>0.37000000000000033</v>
      </c>
      <c r="J1590" s="2">
        <f t="shared" si="147"/>
        <v>1.5526640526155363E-3</v>
      </c>
      <c r="K1590">
        <v>27012.5</v>
      </c>
      <c r="L1590">
        <v>26369</v>
      </c>
      <c r="N1590">
        <v>1.03</v>
      </c>
      <c r="O1590">
        <v>3.61</v>
      </c>
      <c r="P1590">
        <v>2.95</v>
      </c>
      <c r="Q1590">
        <f t="shared" si="148"/>
        <v>0.6599999999999997</v>
      </c>
      <c r="R1590">
        <f t="shared" si="149"/>
        <v>0.37000000000000033</v>
      </c>
    </row>
    <row r="1591" spans="1:18">
      <c r="A1591" s="1">
        <v>42765</v>
      </c>
      <c r="B1591">
        <v>2.94</v>
      </c>
      <c r="C1591">
        <v>648.45000000000005</v>
      </c>
      <c r="D1591">
        <v>0.90069999999999995</v>
      </c>
      <c r="E1591" s="150">
        <f t="shared" si="146"/>
        <v>0.57374895619872612</v>
      </c>
      <c r="F1591">
        <v>1.7248300000000001</v>
      </c>
      <c r="G1591" s="3">
        <f t="shared" si="144"/>
        <v>2.7077249800902545</v>
      </c>
      <c r="H1591" s="150">
        <f t="shared" si="145"/>
        <v>0.32999999999999985</v>
      </c>
      <c r="J1591" s="2">
        <f t="shared" si="147"/>
        <v>-3.9247424268186752E-3</v>
      </c>
      <c r="K1591">
        <v>27023.5</v>
      </c>
      <c r="L1591">
        <v>26369</v>
      </c>
      <c r="N1591">
        <v>1.01</v>
      </c>
      <c r="O1591">
        <v>3.62</v>
      </c>
      <c r="P1591">
        <v>2.94</v>
      </c>
      <c r="Q1591">
        <f t="shared" si="148"/>
        <v>0.68000000000000016</v>
      </c>
      <c r="R1591">
        <f t="shared" si="149"/>
        <v>0.32999999999999985</v>
      </c>
    </row>
    <row r="1592" spans="1:18">
      <c r="A1592" s="1">
        <v>42766</v>
      </c>
      <c r="B1592">
        <v>2.92</v>
      </c>
      <c r="C1592">
        <v>647.29999999999995</v>
      </c>
      <c r="D1592">
        <v>0.89449999999999996</v>
      </c>
      <c r="E1592" s="150">
        <f t="shared" si="146"/>
        <v>0.56914478882662778</v>
      </c>
      <c r="F1592">
        <v>1.7134400000000001</v>
      </c>
      <c r="G1592" s="3">
        <f t="shared" si="144"/>
        <v>2.6929387918315468</v>
      </c>
      <c r="H1592" s="150">
        <f t="shared" si="145"/>
        <v>0.28999999999999981</v>
      </c>
      <c r="J1592" s="2">
        <f t="shared" si="147"/>
        <v>-1.7750342302861265E-3</v>
      </c>
      <c r="K1592">
        <v>27023</v>
      </c>
      <c r="L1592">
        <v>26372</v>
      </c>
      <c r="N1592">
        <v>0.99</v>
      </c>
      <c r="O1592">
        <v>3.62</v>
      </c>
      <c r="P1592">
        <v>2.92</v>
      </c>
      <c r="Q1592">
        <f t="shared" si="148"/>
        <v>0.70000000000000018</v>
      </c>
      <c r="R1592">
        <f t="shared" si="149"/>
        <v>0.28999999999999981</v>
      </c>
    </row>
    <row r="1593" spans="1:18">
      <c r="A1593" s="1">
        <v>42767</v>
      </c>
      <c r="B1593">
        <v>2.92</v>
      </c>
      <c r="C1593">
        <v>647.4</v>
      </c>
      <c r="D1593">
        <v>0.89800000000000002</v>
      </c>
      <c r="E1593" s="150">
        <f t="shared" si="146"/>
        <v>0.57107308740329521</v>
      </c>
      <c r="F1593">
        <v>1.7151099999999999</v>
      </c>
      <c r="G1593" s="3">
        <f t="shared" si="144"/>
        <v>2.6969731440212725</v>
      </c>
      <c r="H1593" s="150">
        <f t="shared" si="145"/>
        <v>0.2799999999999998</v>
      </c>
      <c r="J1593" s="2">
        <f t="shared" si="147"/>
        <v>1.5447594067948274E-4</v>
      </c>
      <c r="K1593">
        <v>27025</v>
      </c>
      <c r="L1593">
        <v>26373</v>
      </c>
      <c r="N1593">
        <v>0.98</v>
      </c>
      <c r="O1593">
        <v>3.62</v>
      </c>
      <c r="P1593">
        <v>2.92</v>
      </c>
      <c r="Q1593">
        <f t="shared" si="148"/>
        <v>0.70000000000000018</v>
      </c>
      <c r="R1593">
        <f t="shared" si="149"/>
        <v>0.2799999999999998</v>
      </c>
    </row>
    <row r="1594" spans="1:18">
      <c r="A1594" s="1">
        <v>42768</v>
      </c>
      <c r="B1594">
        <v>2.92</v>
      </c>
      <c r="C1594">
        <v>643.55999999999995</v>
      </c>
      <c r="D1594">
        <v>0.90300000000000002</v>
      </c>
      <c r="E1594" s="150">
        <f t="shared" si="146"/>
        <v>0.57374022848181372</v>
      </c>
      <c r="F1594">
        <v>1.7123299999999999</v>
      </c>
      <c r="G1594" s="3">
        <f t="shared" si="144"/>
        <v>2.695007101195471</v>
      </c>
      <c r="H1594" s="150">
        <f t="shared" si="145"/>
        <v>0.21000000000000008</v>
      </c>
      <c r="J1594" s="2">
        <f t="shared" si="147"/>
        <v>-5.9490787093099224E-3</v>
      </c>
      <c r="K1594">
        <v>27023.5</v>
      </c>
      <c r="L1594">
        <v>26372</v>
      </c>
      <c r="N1594">
        <v>0.9</v>
      </c>
      <c r="O1594">
        <v>3.61</v>
      </c>
      <c r="P1594">
        <v>2.92</v>
      </c>
      <c r="Q1594">
        <f t="shared" si="148"/>
        <v>0.69</v>
      </c>
      <c r="R1594">
        <f t="shared" si="149"/>
        <v>0.21000000000000008</v>
      </c>
    </row>
    <row r="1595" spans="1:18">
      <c r="A1595" s="1">
        <v>42769</v>
      </c>
      <c r="B1595">
        <v>2.93</v>
      </c>
      <c r="C1595">
        <v>638.82000000000005</v>
      </c>
      <c r="D1595">
        <v>0.90049999999999997</v>
      </c>
      <c r="E1595" s="150">
        <f t="shared" si="146"/>
        <v>0.57470630196497086</v>
      </c>
      <c r="F1595">
        <v>1.7134400000000001</v>
      </c>
      <c r="G1595" s="3">
        <f t="shared" si="144"/>
        <v>2.6847673580827465</v>
      </c>
      <c r="H1595" s="150">
        <f t="shared" si="145"/>
        <v>0.28000000000000014</v>
      </c>
      <c r="J1595" s="2">
        <f t="shared" si="147"/>
        <v>-7.3925382282642007E-3</v>
      </c>
      <c r="K1595">
        <v>27020</v>
      </c>
      <c r="L1595">
        <v>26371</v>
      </c>
      <c r="N1595">
        <v>0.91</v>
      </c>
      <c r="O1595">
        <v>3.56</v>
      </c>
      <c r="P1595">
        <v>2.93</v>
      </c>
      <c r="Q1595">
        <f t="shared" si="148"/>
        <v>0.62999999999999989</v>
      </c>
      <c r="R1595">
        <f t="shared" si="149"/>
        <v>0.28000000000000014</v>
      </c>
    </row>
    <row r="1596" spans="1:18">
      <c r="A1596" s="1">
        <v>42772</v>
      </c>
      <c r="B1596">
        <v>2.9249999999999998</v>
      </c>
      <c r="C1596">
        <v>640.29</v>
      </c>
      <c r="D1596">
        <v>0.876</v>
      </c>
      <c r="E1596" s="150">
        <f t="shared" si="146"/>
        <v>0.56229615129517918</v>
      </c>
      <c r="F1596">
        <v>1.70733</v>
      </c>
      <c r="G1596" s="3">
        <f t="shared" si="144"/>
        <v>2.6598458420087407</v>
      </c>
      <c r="H1596" s="150">
        <f t="shared" si="145"/>
        <v>0.2749999999999998</v>
      </c>
      <c r="J1596" s="2">
        <f t="shared" si="147"/>
        <v>2.298474169016592E-3</v>
      </c>
      <c r="K1596">
        <v>27015</v>
      </c>
      <c r="L1596">
        <v>26372</v>
      </c>
      <c r="N1596">
        <v>0.91</v>
      </c>
      <c r="O1596">
        <v>3.56</v>
      </c>
      <c r="P1596">
        <v>2.9249999999999998</v>
      </c>
      <c r="Q1596">
        <f t="shared" si="148"/>
        <v>0.63500000000000023</v>
      </c>
      <c r="R1596">
        <f t="shared" si="149"/>
        <v>0.2749999999999998</v>
      </c>
    </row>
    <row r="1597" spans="1:18">
      <c r="A1597" s="1">
        <v>42773</v>
      </c>
      <c r="B1597">
        <v>2.92</v>
      </c>
      <c r="C1597">
        <v>647.33000000000004</v>
      </c>
      <c r="D1597">
        <v>0.88</v>
      </c>
      <c r="E1597" s="150">
        <f t="shared" si="146"/>
        <v>0.56118154811755394</v>
      </c>
      <c r="F1597">
        <v>1.7051099999999999</v>
      </c>
      <c r="G1597" s="3">
        <f t="shared" si="144"/>
        <v>2.6738170651428512</v>
      </c>
      <c r="H1597" s="150">
        <f t="shared" si="145"/>
        <v>0.21999999999999986</v>
      </c>
      <c r="J1597" s="2">
        <f t="shared" si="147"/>
        <v>1.093501211572926E-2</v>
      </c>
      <c r="K1597">
        <v>27023.5</v>
      </c>
      <c r="L1597">
        <v>26377</v>
      </c>
      <c r="N1597">
        <v>0.86</v>
      </c>
      <c r="O1597">
        <v>3.56</v>
      </c>
      <c r="P1597">
        <v>2.92</v>
      </c>
      <c r="Q1597">
        <f t="shared" si="148"/>
        <v>0.64000000000000012</v>
      </c>
      <c r="R1597">
        <f t="shared" si="149"/>
        <v>0.21999999999999986</v>
      </c>
    </row>
    <row r="1598" spans="1:18">
      <c r="A1598" s="1">
        <v>42774</v>
      </c>
      <c r="B1598">
        <v>2.95</v>
      </c>
      <c r="C1598">
        <v>648.03</v>
      </c>
      <c r="D1598">
        <v>0.86699999999999999</v>
      </c>
      <c r="E1598" s="150">
        <f t="shared" si="146"/>
        <v>0.56012401192094796</v>
      </c>
      <c r="F1598">
        <v>1.70011</v>
      </c>
      <c r="G1598" s="3">
        <f t="shared" si="144"/>
        <v>2.6315518325038876</v>
      </c>
      <c r="H1598" s="150">
        <f t="shared" si="145"/>
        <v>0.12000000000000033</v>
      </c>
      <c r="J1598" s="2">
        <f t="shared" si="147"/>
        <v>1.0807807376147062E-3</v>
      </c>
      <c r="K1598">
        <v>27107.5</v>
      </c>
      <c r="L1598">
        <v>26469</v>
      </c>
      <c r="N1598">
        <v>0.7</v>
      </c>
      <c r="O1598">
        <v>3.53</v>
      </c>
      <c r="P1598">
        <v>2.95</v>
      </c>
      <c r="Q1598">
        <f t="shared" si="148"/>
        <v>0.57999999999999963</v>
      </c>
      <c r="R1598">
        <f t="shared" si="149"/>
        <v>0.12000000000000033</v>
      </c>
    </row>
    <row r="1599" spans="1:18">
      <c r="A1599" s="1">
        <v>42775</v>
      </c>
      <c r="B1599">
        <v>2.95</v>
      </c>
      <c r="C1599">
        <v>646.04999999999995</v>
      </c>
      <c r="D1599">
        <v>0.89200000000000002</v>
      </c>
      <c r="E1599" s="150">
        <f t="shared" si="146"/>
        <v>0.57353809252999477</v>
      </c>
      <c r="F1599">
        <v>1.694</v>
      </c>
      <c r="G1599" s="3">
        <f t="shared" si="144"/>
        <v>2.6346079182543147</v>
      </c>
      <c r="H1599" s="150">
        <f t="shared" si="145"/>
        <v>3.000000000000036E-2</v>
      </c>
      <c r="J1599" s="2">
        <f t="shared" si="147"/>
        <v>-3.0600914087012712E-3</v>
      </c>
      <c r="K1599">
        <v>27098</v>
      </c>
      <c r="L1599">
        <v>26459</v>
      </c>
      <c r="N1599">
        <v>0.61</v>
      </c>
      <c r="O1599">
        <v>3.53</v>
      </c>
      <c r="P1599">
        <v>2.95</v>
      </c>
      <c r="Q1599">
        <f t="shared" si="148"/>
        <v>0.57999999999999963</v>
      </c>
      <c r="R1599">
        <f t="shared" si="149"/>
        <v>3.000000000000036E-2</v>
      </c>
    </row>
    <row r="1600" spans="1:18">
      <c r="A1600" s="1">
        <v>42776</v>
      </c>
      <c r="B1600">
        <v>2.96</v>
      </c>
      <c r="C1600">
        <v>639.85</v>
      </c>
      <c r="D1600">
        <v>0.90600000000000003</v>
      </c>
      <c r="E1600" s="150">
        <f t="shared" si="146"/>
        <v>0.59209749839746861</v>
      </c>
      <c r="F1600">
        <v>1.70261</v>
      </c>
      <c r="G1600" s="3">
        <f t="shared" si="144"/>
        <v>2.6052544794987349</v>
      </c>
      <c r="H1600" s="150">
        <f t="shared" si="145"/>
        <v>7.0000000000000173E-2</v>
      </c>
      <c r="J1600" s="2">
        <f t="shared" si="147"/>
        <v>-9.6431262846241959E-3</v>
      </c>
      <c r="K1600">
        <v>27096</v>
      </c>
      <c r="L1600">
        <v>26464</v>
      </c>
      <c r="N1600">
        <v>0.64</v>
      </c>
      <c r="O1600">
        <v>3.53</v>
      </c>
      <c r="P1600">
        <v>2.96</v>
      </c>
      <c r="Q1600">
        <f t="shared" si="148"/>
        <v>0.56999999999999984</v>
      </c>
      <c r="R1600">
        <f t="shared" si="149"/>
        <v>7.0000000000000173E-2</v>
      </c>
    </row>
    <row r="1601" spans="1:18">
      <c r="A1601" s="1">
        <v>42779</v>
      </c>
      <c r="B1601">
        <v>2.95</v>
      </c>
      <c r="C1601">
        <v>642.79999999999995</v>
      </c>
      <c r="D1601">
        <v>0.91700000000000004</v>
      </c>
      <c r="E1601" s="150">
        <f t="shared" si="146"/>
        <v>0.60012560042523899</v>
      </c>
      <c r="F1601">
        <v>1.7103900000000001</v>
      </c>
      <c r="G1601" s="3">
        <f t="shared" si="144"/>
        <v>2.6134989556996708</v>
      </c>
      <c r="H1601" s="150">
        <f t="shared" si="145"/>
        <v>9.0000000000000302E-2</v>
      </c>
      <c r="J1601" s="2">
        <f t="shared" si="147"/>
        <v>4.5998599797523769E-3</v>
      </c>
      <c r="K1601">
        <v>27098</v>
      </c>
      <c r="L1601">
        <v>26464</v>
      </c>
      <c r="N1601">
        <v>0.69</v>
      </c>
      <c r="O1601">
        <v>3.55</v>
      </c>
      <c r="P1601">
        <v>2.95</v>
      </c>
      <c r="Q1601">
        <f t="shared" si="148"/>
        <v>0.59999999999999964</v>
      </c>
      <c r="R1601">
        <f t="shared" si="149"/>
        <v>9.0000000000000302E-2</v>
      </c>
    </row>
    <row r="1602" spans="1:18">
      <c r="A1602" s="1">
        <v>42780</v>
      </c>
      <c r="B1602">
        <v>2.9849999999999999</v>
      </c>
      <c r="C1602">
        <v>641.67999999999995</v>
      </c>
      <c r="D1602">
        <v>0.93700000000000006</v>
      </c>
      <c r="E1602" s="150">
        <f t="shared" si="146"/>
        <v>0.6142326870681567</v>
      </c>
      <c r="F1602">
        <v>1.7078899999999999</v>
      </c>
      <c r="G1602" s="3">
        <f t="shared" si="144"/>
        <v>2.6053529284455479</v>
      </c>
      <c r="H1602" s="150">
        <f t="shared" si="145"/>
        <v>0.14500000000000002</v>
      </c>
      <c r="J1602" s="2">
        <f t="shared" si="147"/>
        <v>-1.7438968046883817E-3</v>
      </c>
      <c r="K1602">
        <v>27095</v>
      </c>
      <c r="L1602">
        <v>26463</v>
      </c>
      <c r="N1602">
        <v>0.69</v>
      </c>
      <c r="O1602">
        <v>3.53</v>
      </c>
      <c r="P1602">
        <v>2.9849999999999999</v>
      </c>
      <c r="Q1602">
        <f t="shared" si="148"/>
        <v>0.54499999999999993</v>
      </c>
      <c r="R1602">
        <f t="shared" si="149"/>
        <v>0.14500000000000002</v>
      </c>
    </row>
    <row r="1603" spans="1:18">
      <c r="A1603" s="1">
        <v>42781</v>
      </c>
      <c r="B1603">
        <v>3</v>
      </c>
      <c r="C1603">
        <v>639.08000000000004</v>
      </c>
      <c r="D1603">
        <v>0.97</v>
      </c>
      <c r="E1603" s="150">
        <f t="shared" si="146"/>
        <v>0.63692122234432436</v>
      </c>
      <c r="F1603">
        <v>1.724</v>
      </c>
      <c r="G1603" s="3">
        <f t="shared" si="144"/>
        <v>2.6255680315452778</v>
      </c>
      <c r="H1603" s="150">
        <f t="shared" si="145"/>
        <v>0.15000000000000024</v>
      </c>
      <c r="J1603" s="2">
        <f t="shared" si="147"/>
        <v>-4.0600948992981258E-3</v>
      </c>
      <c r="K1603">
        <v>27104</v>
      </c>
      <c r="L1603">
        <v>26467</v>
      </c>
      <c r="N1603">
        <v>0.68</v>
      </c>
      <c r="O1603">
        <v>3.53</v>
      </c>
      <c r="P1603">
        <v>3</v>
      </c>
      <c r="Q1603">
        <f t="shared" si="148"/>
        <v>0.5299999999999998</v>
      </c>
      <c r="R1603">
        <f t="shared" si="149"/>
        <v>0.15000000000000024</v>
      </c>
    </row>
    <row r="1604" spans="1:18">
      <c r="A1604" s="1">
        <v>42782</v>
      </c>
      <c r="B1604">
        <v>3.01</v>
      </c>
      <c r="C1604">
        <v>638.76</v>
      </c>
      <c r="D1604">
        <v>0.95620000000000005</v>
      </c>
      <c r="E1604" s="150">
        <f t="shared" si="146"/>
        <v>0.63275994616269493</v>
      </c>
      <c r="F1604">
        <v>1.7451099999999999</v>
      </c>
      <c r="G1604" s="3">
        <f t="shared" si="144"/>
        <v>2.6371362348699474</v>
      </c>
      <c r="H1604" s="150">
        <f t="shared" si="145"/>
        <v>0.1599999999999997</v>
      </c>
      <c r="J1604" s="2">
        <f t="shared" si="147"/>
        <v>-5.0084518670455685E-4</v>
      </c>
      <c r="K1604">
        <v>27115</v>
      </c>
      <c r="L1604">
        <v>26475</v>
      </c>
      <c r="N1604">
        <v>0.69</v>
      </c>
      <c r="O1604">
        <v>3.54</v>
      </c>
      <c r="P1604">
        <v>3.01</v>
      </c>
      <c r="Q1604">
        <f t="shared" si="148"/>
        <v>0.53000000000000025</v>
      </c>
      <c r="R1604">
        <f t="shared" si="149"/>
        <v>0.1599999999999997</v>
      </c>
    </row>
    <row r="1605" spans="1:18">
      <c r="A1605" s="1">
        <v>42783</v>
      </c>
      <c r="B1605">
        <v>2.9950000000000001</v>
      </c>
      <c r="C1605">
        <v>644.82000000000005</v>
      </c>
      <c r="D1605">
        <v>0.94199999999999995</v>
      </c>
      <c r="E1605" s="150">
        <f t="shared" si="146"/>
        <v>0.62306933112700014</v>
      </c>
      <c r="F1605">
        <v>1.73539</v>
      </c>
      <c r="G1605" s="3">
        <f t="shared" si="144"/>
        <v>2.623684553760826</v>
      </c>
      <c r="H1605" s="150">
        <f t="shared" si="145"/>
        <v>0.13500000000000034</v>
      </c>
      <c r="J1605" s="2">
        <f t="shared" si="147"/>
        <v>9.4424111084507288E-3</v>
      </c>
      <c r="K1605">
        <v>27123</v>
      </c>
      <c r="L1605">
        <v>26486</v>
      </c>
      <c r="N1605">
        <v>0.67</v>
      </c>
      <c r="O1605">
        <v>3.53</v>
      </c>
      <c r="P1605">
        <v>2.9950000000000001</v>
      </c>
      <c r="Q1605">
        <f t="shared" si="148"/>
        <v>0.5349999999999997</v>
      </c>
      <c r="R1605">
        <f t="shared" si="149"/>
        <v>0.13500000000000034</v>
      </c>
    </row>
    <row r="1606" spans="1:18">
      <c r="A1606" s="1">
        <v>42786</v>
      </c>
      <c r="B1606">
        <v>3.01</v>
      </c>
      <c r="C1606">
        <v>641.33000000000004</v>
      </c>
      <c r="D1606">
        <v>0.94499999999999995</v>
      </c>
      <c r="E1606" s="150">
        <f t="shared" si="146"/>
        <v>0.62709332238247939</v>
      </c>
      <c r="F1606">
        <v>1.73539</v>
      </c>
      <c r="G1606" s="3">
        <f t="shared" ref="G1606:G1669" si="150">+(K1606/L1606-1)*36000/330</f>
        <v>2.6151507143617114</v>
      </c>
      <c r="H1606" s="150">
        <f t="shared" ref="H1606:H1669" si="151">+R1606</f>
        <v>0.13999999999999979</v>
      </c>
      <c r="J1606" s="2">
        <f t="shared" si="147"/>
        <v>-5.4270630422793504E-3</v>
      </c>
      <c r="K1606">
        <v>27124</v>
      </c>
      <c r="L1606">
        <v>26489</v>
      </c>
      <c r="N1606">
        <v>0.67</v>
      </c>
      <c r="O1606">
        <v>3.54</v>
      </c>
      <c r="P1606">
        <v>3.01</v>
      </c>
      <c r="Q1606">
        <f t="shared" si="148"/>
        <v>0.53000000000000025</v>
      </c>
      <c r="R1606">
        <f t="shared" si="149"/>
        <v>0.13999999999999979</v>
      </c>
    </row>
    <row r="1607" spans="1:18">
      <c r="A1607" s="1">
        <v>42787</v>
      </c>
      <c r="B1607">
        <v>3.01</v>
      </c>
      <c r="C1607">
        <v>643.46</v>
      </c>
      <c r="D1607">
        <v>0.96699999999999997</v>
      </c>
      <c r="E1607" s="150">
        <f t="shared" ref="E1607:E1670" si="152">+D1607*F1607/G1607</f>
        <v>0.63440039092785094</v>
      </c>
      <c r="F1607">
        <v>1.74539</v>
      </c>
      <c r="G1607" s="3">
        <f t="shared" si="150"/>
        <v>2.6604525377600989</v>
      </c>
      <c r="H1607" s="150">
        <f t="shared" si="151"/>
        <v>0.12</v>
      </c>
      <c r="J1607" s="2">
        <f t="shared" ref="J1607:J1670" si="153">+LN(C1607/C1606)</f>
        <v>3.3157200031669583E-3</v>
      </c>
      <c r="K1607">
        <v>27135</v>
      </c>
      <c r="L1607">
        <v>26489</v>
      </c>
      <c r="N1607">
        <v>0.64</v>
      </c>
      <c r="O1607">
        <v>3.53</v>
      </c>
      <c r="P1607">
        <v>3.01</v>
      </c>
      <c r="Q1607">
        <f t="shared" ref="Q1607:Q1670" si="154">+O1607-P1607</f>
        <v>0.52</v>
      </c>
      <c r="R1607">
        <f t="shared" ref="R1607:R1670" si="155">+N1607-Q1607</f>
        <v>0.12</v>
      </c>
    </row>
    <row r="1608" spans="1:18">
      <c r="A1608" s="1">
        <v>42788</v>
      </c>
      <c r="B1608">
        <v>3</v>
      </c>
      <c r="C1608">
        <v>642.08000000000004</v>
      </c>
      <c r="D1608">
        <v>0.96160000000000001</v>
      </c>
      <c r="E1608" s="150">
        <f t="shared" si="152"/>
        <v>0.63588060101285404</v>
      </c>
      <c r="F1608">
        <v>1.7456700000000001</v>
      </c>
      <c r="G1608" s="3">
        <f t="shared" si="150"/>
        <v>2.6398607998517432</v>
      </c>
      <c r="H1608" s="150">
        <f t="shared" si="151"/>
        <v>0.17000000000000026</v>
      </c>
      <c r="J1608" s="2">
        <f t="shared" si="153"/>
        <v>-2.1469585233979452E-3</v>
      </c>
      <c r="K1608">
        <v>27130</v>
      </c>
      <c r="L1608">
        <v>26489</v>
      </c>
      <c r="N1608">
        <v>0.68</v>
      </c>
      <c r="O1608">
        <v>3.51</v>
      </c>
      <c r="P1608">
        <v>3</v>
      </c>
      <c r="Q1608">
        <f t="shared" si="154"/>
        <v>0.50999999999999979</v>
      </c>
      <c r="R1608">
        <f t="shared" si="155"/>
        <v>0.17000000000000026</v>
      </c>
    </row>
    <row r="1609" spans="1:18">
      <c r="A1609" s="1">
        <v>42789</v>
      </c>
      <c r="B1609">
        <v>2.97</v>
      </c>
      <c r="C1609">
        <v>641.53</v>
      </c>
      <c r="D1609">
        <v>0.95099999999999996</v>
      </c>
      <c r="E1609" s="150">
        <f t="shared" si="152"/>
        <v>0.62837035956333764</v>
      </c>
      <c r="F1609">
        <v>1.7442800000000001</v>
      </c>
      <c r="G1609" s="3">
        <f t="shared" si="150"/>
        <v>2.6398607998517432</v>
      </c>
      <c r="H1609" s="150">
        <f t="shared" si="151"/>
        <v>0.15000000000000036</v>
      </c>
      <c r="J1609" s="2">
        <f t="shared" si="153"/>
        <v>-8.5695816277378881E-4</v>
      </c>
      <c r="K1609">
        <v>27130</v>
      </c>
      <c r="L1609">
        <v>26489</v>
      </c>
      <c r="N1609">
        <v>0.69</v>
      </c>
      <c r="O1609">
        <v>3.51</v>
      </c>
      <c r="P1609">
        <v>2.97</v>
      </c>
      <c r="Q1609">
        <f t="shared" si="154"/>
        <v>0.53999999999999959</v>
      </c>
      <c r="R1609">
        <f t="shared" si="155"/>
        <v>0.15000000000000036</v>
      </c>
    </row>
    <row r="1610" spans="1:18">
      <c r="A1610" s="1">
        <v>42790</v>
      </c>
      <c r="B1610">
        <v>2.96</v>
      </c>
      <c r="C1610">
        <v>646.19000000000005</v>
      </c>
      <c r="D1610">
        <v>0.95</v>
      </c>
      <c r="E1610" s="150">
        <f t="shared" si="152"/>
        <v>0.63171313241566929</v>
      </c>
      <c r="F1610">
        <v>1.73956</v>
      </c>
      <c r="G1610" s="3">
        <f t="shared" si="150"/>
        <v>2.6160323653246387</v>
      </c>
      <c r="H1610" s="150">
        <f t="shared" si="151"/>
        <v>0.11000000000000021</v>
      </c>
      <c r="J1610" s="2">
        <f t="shared" si="153"/>
        <v>7.237629829711655E-3</v>
      </c>
      <c r="K1610">
        <v>27128.31</v>
      </c>
      <c r="L1610">
        <v>26493</v>
      </c>
      <c r="N1610">
        <v>0.66</v>
      </c>
      <c r="O1610">
        <v>3.51</v>
      </c>
      <c r="P1610">
        <v>2.96</v>
      </c>
      <c r="Q1610">
        <f t="shared" si="154"/>
        <v>0.54999999999999982</v>
      </c>
      <c r="R1610">
        <f t="shared" si="155"/>
        <v>0.11000000000000021</v>
      </c>
    </row>
    <row r="1611" spans="1:18">
      <c r="A1611" s="1">
        <v>42793</v>
      </c>
      <c r="B1611">
        <v>2.96</v>
      </c>
      <c r="C1611">
        <v>646.52</v>
      </c>
      <c r="D1611">
        <v>0.97840000000000005</v>
      </c>
      <c r="E1611" s="150">
        <f t="shared" si="152"/>
        <v>0.64104435386978897</v>
      </c>
      <c r="F1611">
        <v>1.73983</v>
      </c>
      <c r="G1611" s="3">
        <f t="shared" si="150"/>
        <v>2.6554319708519989</v>
      </c>
      <c r="H1611" s="150">
        <f t="shared" si="151"/>
        <v>7.999999999999996E-2</v>
      </c>
      <c r="J1611" s="2">
        <f t="shared" si="153"/>
        <v>5.1055535606316039E-4</v>
      </c>
      <c r="K1611">
        <v>27143</v>
      </c>
      <c r="L1611">
        <v>26498</v>
      </c>
      <c r="N1611">
        <v>0.68</v>
      </c>
      <c r="O1611">
        <v>3.56</v>
      </c>
      <c r="P1611">
        <v>2.96</v>
      </c>
      <c r="Q1611">
        <f t="shared" si="154"/>
        <v>0.60000000000000009</v>
      </c>
      <c r="R1611">
        <f t="shared" si="155"/>
        <v>7.999999999999996E-2</v>
      </c>
    </row>
    <row r="1612" spans="1:18">
      <c r="A1612" s="1">
        <v>42794</v>
      </c>
      <c r="B1612">
        <v>2.94</v>
      </c>
      <c r="C1612">
        <v>650.1</v>
      </c>
      <c r="D1612">
        <v>1.0329999999999999</v>
      </c>
      <c r="E1612" s="150">
        <f t="shared" si="152"/>
        <v>0.68108214378449161</v>
      </c>
      <c r="F1612">
        <v>1.7562199999999999</v>
      </c>
      <c r="G1612" s="3">
        <f t="shared" si="150"/>
        <v>2.663665868436043</v>
      </c>
      <c r="H1612" s="150">
        <f t="shared" si="151"/>
        <v>4.9999999999999933E-2</v>
      </c>
      <c r="J1612" s="2">
        <f t="shared" si="153"/>
        <v>5.5220636688151714E-3</v>
      </c>
      <c r="K1612">
        <v>27145</v>
      </c>
      <c r="L1612">
        <v>26498</v>
      </c>
      <c r="N1612">
        <v>0.67</v>
      </c>
      <c r="O1612">
        <v>3.56</v>
      </c>
      <c r="P1612">
        <v>2.94</v>
      </c>
      <c r="Q1612">
        <f t="shared" si="154"/>
        <v>0.62000000000000011</v>
      </c>
      <c r="R1612">
        <f t="shared" si="155"/>
        <v>4.9999999999999933E-2</v>
      </c>
    </row>
    <row r="1613" spans="1:18">
      <c r="A1613" s="1">
        <v>42795</v>
      </c>
      <c r="B1613">
        <v>2.96</v>
      </c>
      <c r="C1613">
        <v>650.70000000000005</v>
      </c>
      <c r="D1613">
        <v>1.0418000000000001</v>
      </c>
      <c r="E1613" s="150">
        <f t="shared" si="152"/>
        <v>0.68942666996575563</v>
      </c>
      <c r="F1613">
        <v>1.78983</v>
      </c>
      <c r="G1613" s="3">
        <f t="shared" si="150"/>
        <v>2.7046312178387568</v>
      </c>
      <c r="H1613" s="150">
        <f t="shared" si="151"/>
        <v>8.9999999999999969E-2</v>
      </c>
      <c r="J1613" s="2">
        <f t="shared" si="153"/>
        <v>9.2250929051537051E-4</v>
      </c>
      <c r="K1613">
        <v>27157</v>
      </c>
      <c r="L1613">
        <v>26500</v>
      </c>
      <c r="N1613">
        <v>0.67</v>
      </c>
      <c r="O1613">
        <v>3.54</v>
      </c>
      <c r="P1613">
        <v>2.96</v>
      </c>
      <c r="Q1613">
        <f t="shared" si="154"/>
        <v>0.58000000000000007</v>
      </c>
      <c r="R1613">
        <f t="shared" si="155"/>
        <v>8.9999999999999969E-2</v>
      </c>
    </row>
    <row r="1614" spans="1:18">
      <c r="A1614" s="1">
        <v>42796</v>
      </c>
      <c r="B1614">
        <v>2.98</v>
      </c>
      <c r="C1614">
        <v>654.73</v>
      </c>
      <c r="D1614">
        <v>1.077</v>
      </c>
      <c r="E1614" s="150">
        <f t="shared" si="152"/>
        <v>0.70319803155829785</v>
      </c>
      <c r="F1614">
        <v>1.79817</v>
      </c>
      <c r="G1614" s="3">
        <f t="shared" si="150"/>
        <v>2.7540308747855846</v>
      </c>
      <c r="H1614" s="150">
        <f t="shared" si="151"/>
        <v>9.0000000000000191E-2</v>
      </c>
      <c r="J1614" s="2">
        <f t="shared" si="153"/>
        <v>6.1742304104166288E-3</v>
      </c>
      <c r="K1614">
        <v>27169</v>
      </c>
      <c r="L1614">
        <v>26500</v>
      </c>
      <c r="N1614">
        <v>0.64</v>
      </c>
      <c r="O1614">
        <v>3.53</v>
      </c>
      <c r="P1614">
        <v>2.98</v>
      </c>
      <c r="Q1614">
        <f t="shared" si="154"/>
        <v>0.54999999999999982</v>
      </c>
      <c r="R1614">
        <f t="shared" si="155"/>
        <v>9.0000000000000191E-2</v>
      </c>
    </row>
    <row r="1615" spans="1:18">
      <c r="A1615" s="1">
        <v>42797</v>
      </c>
      <c r="B1615">
        <v>2.96</v>
      </c>
      <c r="C1615">
        <v>657.8</v>
      </c>
      <c r="D1615">
        <v>1.0740000000000001</v>
      </c>
      <c r="E1615" s="150">
        <f t="shared" si="152"/>
        <v>0.69993441121461186</v>
      </c>
      <c r="F1615">
        <v>1.8081700000000001</v>
      </c>
      <c r="G1615" s="3">
        <f t="shared" si="150"/>
        <v>2.7745093667134442</v>
      </c>
      <c r="H1615" s="150">
        <f t="shared" si="151"/>
        <v>6.0000000000000164E-2</v>
      </c>
      <c r="J1615" s="2">
        <f t="shared" si="153"/>
        <v>4.6779968436015569E-3</v>
      </c>
      <c r="K1615">
        <v>27175</v>
      </c>
      <c r="L1615">
        <v>26501</v>
      </c>
      <c r="N1615">
        <v>0.63</v>
      </c>
      <c r="O1615">
        <v>3.53</v>
      </c>
      <c r="P1615">
        <v>2.96</v>
      </c>
      <c r="Q1615">
        <f t="shared" si="154"/>
        <v>0.56999999999999984</v>
      </c>
      <c r="R1615">
        <f t="shared" si="155"/>
        <v>6.0000000000000164E-2</v>
      </c>
    </row>
    <row r="1616" spans="1:18">
      <c r="A1616" s="1">
        <v>42800</v>
      </c>
      <c r="B1616">
        <v>2.97</v>
      </c>
      <c r="C1616">
        <v>660.72</v>
      </c>
      <c r="D1616">
        <v>1.0649999999999999</v>
      </c>
      <c r="E1616" s="150">
        <f t="shared" si="152"/>
        <v>0.68788730825332312</v>
      </c>
      <c r="F1616">
        <v>1.8001100000000001</v>
      </c>
      <c r="G1616" s="3">
        <f t="shared" si="150"/>
        <v>2.7869639794168108</v>
      </c>
      <c r="H1616" s="150">
        <f t="shared" si="151"/>
        <v>7.0000000000000395E-2</v>
      </c>
      <c r="J1616" s="2">
        <f t="shared" si="153"/>
        <v>4.4292157475050624E-3</v>
      </c>
      <c r="K1616">
        <v>27177</v>
      </c>
      <c r="L1616">
        <v>26500</v>
      </c>
      <c r="N1616">
        <v>0.63</v>
      </c>
      <c r="O1616">
        <v>3.53</v>
      </c>
      <c r="P1616">
        <v>2.97</v>
      </c>
      <c r="Q1616">
        <f t="shared" si="154"/>
        <v>0.55999999999999961</v>
      </c>
      <c r="R1616">
        <f t="shared" si="155"/>
        <v>7.0000000000000395E-2</v>
      </c>
    </row>
    <row r="1617" spans="1:18">
      <c r="A1617" s="1">
        <v>42801</v>
      </c>
      <c r="B1617">
        <v>2.96</v>
      </c>
      <c r="C1617">
        <v>659.21</v>
      </c>
      <c r="D1617">
        <v>1.075</v>
      </c>
      <c r="E1617" s="150">
        <f t="shared" si="152"/>
        <v>0.71344306434338811</v>
      </c>
      <c r="F1617">
        <v>1.79983</v>
      </c>
      <c r="G1617" s="3">
        <f t="shared" si="150"/>
        <v>2.7119434565962099</v>
      </c>
      <c r="H1617" s="150">
        <f t="shared" si="151"/>
        <v>8.0000000000000182E-2</v>
      </c>
      <c r="J1617" s="2">
        <f t="shared" si="153"/>
        <v>-2.2880011193488238E-3</v>
      </c>
      <c r="K1617">
        <v>27168</v>
      </c>
      <c r="L1617">
        <v>26509</v>
      </c>
      <c r="N1617">
        <v>0.63</v>
      </c>
      <c r="O1617">
        <v>3.51</v>
      </c>
      <c r="P1617">
        <v>2.96</v>
      </c>
      <c r="Q1617">
        <f t="shared" si="154"/>
        <v>0.54999999999999982</v>
      </c>
      <c r="R1617">
        <f t="shared" si="155"/>
        <v>8.0000000000000182E-2</v>
      </c>
    </row>
    <row r="1618" spans="1:18">
      <c r="A1618" s="1">
        <v>42802</v>
      </c>
      <c r="B1618">
        <v>2.9350000000000001</v>
      </c>
      <c r="C1618">
        <v>662.55</v>
      </c>
      <c r="D1618">
        <v>1.0915999999999999</v>
      </c>
      <c r="E1618" s="150">
        <f t="shared" si="152"/>
        <v>0.81427538473106731</v>
      </c>
      <c r="F1618">
        <v>1.80122</v>
      </c>
      <c r="G1618" s="3">
        <f t="shared" si="150"/>
        <v>2.4146766424105839</v>
      </c>
      <c r="H1618" s="150">
        <f t="shared" si="151"/>
        <v>9.5000000000000306E-2</v>
      </c>
      <c r="J1618" s="2">
        <f t="shared" si="153"/>
        <v>5.0538783275323566E-3</v>
      </c>
      <c r="K1618">
        <v>27199</v>
      </c>
      <c r="L1618">
        <v>26610</v>
      </c>
      <c r="N1618">
        <v>0.67</v>
      </c>
      <c r="O1618">
        <v>3.51</v>
      </c>
      <c r="P1618">
        <v>2.9350000000000001</v>
      </c>
      <c r="Q1618">
        <f t="shared" si="154"/>
        <v>0.57499999999999973</v>
      </c>
      <c r="R1618">
        <f t="shared" si="155"/>
        <v>9.5000000000000306E-2</v>
      </c>
    </row>
    <row r="1619" spans="1:18">
      <c r="A1619" s="1">
        <v>42803</v>
      </c>
      <c r="B1619">
        <v>2.94</v>
      </c>
      <c r="C1619">
        <v>665.04</v>
      </c>
      <c r="D1619">
        <v>1.1113</v>
      </c>
      <c r="E1619" s="150">
        <f t="shared" si="152"/>
        <v>0.84144114804597225</v>
      </c>
      <c r="F1619">
        <v>1.8142799999999999</v>
      </c>
      <c r="G1619" s="3">
        <f t="shared" si="150"/>
        <v>2.3961383023424996</v>
      </c>
      <c r="H1619" s="150">
        <f t="shared" si="151"/>
        <v>0.19000000000000017</v>
      </c>
      <c r="J1619" s="2">
        <f t="shared" si="153"/>
        <v>3.7511625121875317E-3</v>
      </c>
      <c r="K1619">
        <v>27195.5</v>
      </c>
      <c r="L1619">
        <v>26611</v>
      </c>
      <c r="N1619">
        <v>0.76</v>
      </c>
      <c r="O1619">
        <v>3.51</v>
      </c>
      <c r="P1619">
        <v>2.94</v>
      </c>
      <c r="Q1619">
        <f t="shared" si="154"/>
        <v>0.56999999999999984</v>
      </c>
      <c r="R1619">
        <f t="shared" si="155"/>
        <v>0.19000000000000017</v>
      </c>
    </row>
    <row r="1620" spans="1:18">
      <c r="A1620" s="1">
        <v>42804</v>
      </c>
      <c r="B1620">
        <v>2.9249999999999998</v>
      </c>
      <c r="C1620">
        <v>664</v>
      </c>
      <c r="D1620">
        <v>1.117</v>
      </c>
      <c r="E1620" s="150">
        <f t="shared" si="152"/>
        <v>0.84392737319943412</v>
      </c>
      <c r="F1620">
        <v>1.8184400000000001</v>
      </c>
      <c r="G1620" s="3">
        <f t="shared" si="150"/>
        <v>2.4068391955334691</v>
      </c>
      <c r="H1620" s="150">
        <f t="shared" si="151"/>
        <v>0.18499999999999961</v>
      </c>
      <c r="J1620" s="2">
        <f t="shared" si="153"/>
        <v>-1.5650397463987506E-3</v>
      </c>
      <c r="K1620">
        <v>27193</v>
      </c>
      <c r="L1620">
        <v>26606</v>
      </c>
      <c r="N1620">
        <v>0.75</v>
      </c>
      <c r="O1620">
        <v>3.49</v>
      </c>
      <c r="P1620">
        <v>2.9249999999999998</v>
      </c>
      <c r="Q1620">
        <f t="shared" si="154"/>
        <v>0.56500000000000039</v>
      </c>
      <c r="R1620">
        <f t="shared" si="155"/>
        <v>0.18499999999999961</v>
      </c>
    </row>
    <row r="1621" spans="1:18">
      <c r="A1621" s="1">
        <v>42807</v>
      </c>
      <c r="B1621">
        <v>2.92</v>
      </c>
      <c r="C1621">
        <v>666.74</v>
      </c>
      <c r="D1621">
        <v>1.127</v>
      </c>
      <c r="E1621" s="150">
        <f t="shared" si="152"/>
        <v>0.85716515044240971</v>
      </c>
      <c r="F1621">
        <v>1.8212200000000001</v>
      </c>
      <c r="G1621" s="3">
        <f t="shared" si="150"/>
        <v>2.3945384841423301</v>
      </c>
      <c r="H1621" s="150">
        <f t="shared" si="151"/>
        <v>0.17000000000000015</v>
      </c>
      <c r="J1621" s="2">
        <f t="shared" si="153"/>
        <v>4.1180153479825395E-3</v>
      </c>
      <c r="K1621">
        <v>27190</v>
      </c>
      <c r="L1621">
        <v>26606</v>
      </c>
      <c r="N1621">
        <v>0.78</v>
      </c>
      <c r="O1621">
        <v>3.53</v>
      </c>
      <c r="P1621">
        <v>2.92</v>
      </c>
      <c r="Q1621">
        <f t="shared" si="154"/>
        <v>0.60999999999999988</v>
      </c>
      <c r="R1621">
        <f t="shared" si="155"/>
        <v>0.17000000000000015</v>
      </c>
    </row>
    <row r="1622" spans="1:18">
      <c r="A1622" s="1">
        <v>42808</v>
      </c>
      <c r="B1622">
        <v>2.93</v>
      </c>
      <c r="C1622">
        <v>669.02</v>
      </c>
      <c r="D1622">
        <v>1.1259999999999999</v>
      </c>
      <c r="E1622" s="150">
        <f t="shared" si="152"/>
        <v>0.84876058819051126</v>
      </c>
      <c r="F1622">
        <v>1.8234399999999999</v>
      </c>
      <c r="G1622" s="3">
        <f t="shared" si="150"/>
        <v>2.419048985741953</v>
      </c>
      <c r="H1622" s="150">
        <f t="shared" si="151"/>
        <v>0.18000000000000038</v>
      </c>
      <c r="J1622" s="2">
        <f t="shared" si="153"/>
        <v>3.4137902231728885E-3</v>
      </c>
      <c r="K1622">
        <v>27197</v>
      </c>
      <c r="L1622">
        <v>26607</v>
      </c>
      <c r="N1622">
        <v>0.78</v>
      </c>
      <c r="O1622">
        <v>3.53</v>
      </c>
      <c r="P1622">
        <v>2.93</v>
      </c>
      <c r="Q1622">
        <f t="shared" si="154"/>
        <v>0.59999999999999964</v>
      </c>
      <c r="R1622">
        <f t="shared" si="155"/>
        <v>0.18000000000000038</v>
      </c>
    </row>
    <row r="1623" spans="1:18">
      <c r="A1623" s="1">
        <v>42809</v>
      </c>
      <c r="B1623">
        <v>2.93</v>
      </c>
      <c r="C1623">
        <v>670.53</v>
      </c>
      <c r="D1623">
        <v>1.0991</v>
      </c>
      <c r="E1623" s="150">
        <f t="shared" si="152"/>
        <v>0.83906738532324465</v>
      </c>
      <c r="F1623">
        <v>1.82761</v>
      </c>
      <c r="G1623" s="3">
        <f t="shared" si="150"/>
        <v>2.3939986062336969</v>
      </c>
      <c r="H1623" s="150">
        <f t="shared" si="151"/>
        <v>0.19000000000000039</v>
      </c>
      <c r="J1623" s="2">
        <f t="shared" si="153"/>
        <v>2.254489402524546E-3</v>
      </c>
      <c r="K1623">
        <v>27196</v>
      </c>
      <c r="L1623">
        <v>26612</v>
      </c>
      <c r="N1623">
        <v>0.79</v>
      </c>
      <c r="O1623">
        <v>3.53</v>
      </c>
      <c r="P1623">
        <v>2.93</v>
      </c>
      <c r="Q1623">
        <f t="shared" si="154"/>
        <v>0.59999999999999964</v>
      </c>
      <c r="R1623">
        <f t="shared" si="155"/>
        <v>0.19000000000000039</v>
      </c>
    </row>
    <row r="1624" spans="1:18">
      <c r="A1624" s="1">
        <v>42810</v>
      </c>
      <c r="B1624">
        <v>2.92</v>
      </c>
      <c r="C1624">
        <v>662.33</v>
      </c>
      <c r="D1624">
        <v>1.125</v>
      </c>
      <c r="E1624" s="150">
        <f t="shared" si="152"/>
        <v>0.84960201386518563</v>
      </c>
      <c r="F1624">
        <v>1.8142799999999999</v>
      </c>
      <c r="G1624" s="3">
        <f t="shared" si="150"/>
        <v>2.4023777800553505</v>
      </c>
      <c r="H1624" s="150">
        <f t="shared" si="151"/>
        <v>0.16999999999999993</v>
      </c>
      <c r="J1624" s="2">
        <f t="shared" si="153"/>
        <v>-1.2304523291702611E-2</v>
      </c>
      <c r="K1624">
        <v>27196</v>
      </c>
      <c r="L1624">
        <v>26610</v>
      </c>
      <c r="N1624">
        <v>0.79</v>
      </c>
      <c r="O1624">
        <v>3.54</v>
      </c>
      <c r="P1624">
        <v>2.92</v>
      </c>
      <c r="Q1624">
        <f t="shared" si="154"/>
        <v>0.62000000000000011</v>
      </c>
      <c r="R1624">
        <f t="shared" si="155"/>
        <v>0.16999999999999993</v>
      </c>
    </row>
    <row r="1625" spans="1:18">
      <c r="A1625" s="1">
        <v>42811</v>
      </c>
      <c r="B1625">
        <v>2.88</v>
      </c>
      <c r="C1625">
        <v>662.28</v>
      </c>
      <c r="D1625">
        <v>1.125</v>
      </c>
      <c r="E1625" s="150">
        <f t="shared" si="152"/>
        <v>0.83474175139995455</v>
      </c>
      <c r="F1625">
        <v>1.8131699999999999</v>
      </c>
      <c r="G1625" s="3">
        <f t="shared" si="150"/>
        <v>2.443649483902059</v>
      </c>
      <c r="H1625" s="150">
        <f t="shared" si="151"/>
        <v>0.14000000000000012</v>
      </c>
      <c r="J1625" s="2">
        <f t="shared" si="153"/>
        <v>-7.5493919000823781E-5</v>
      </c>
      <c r="K1625">
        <v>27203</v>
      </c>
      <c r="L1625">
        <v>26607</v>
      </c>
      <c r="N1625">
        <v>0.79</v>
      </c>
      <c r="O1625">
        <v>3.53</v>
      </c>
      <c r="P1625">
        <v>2.88</v>
      </c>
      <c r="Q1625">
        <f t="shared" si="154"/>
        <v>0.64999999999999991</v>
      </c>
      <c r="R1625">
        <f t="shared" si="155"/>
        <v>0.14000000000000012</v>
      </c>
    </row>
    <row r="1626" spans="1:18">
      <c r="A1626" s="1">
        <v>42814</v>
      </c>
      <c r="B1626">
        <v>2.8650000000000002</v>
      </c>
      <c r="C1626">
        <v>660.42</v>
      </c>
      <c r="D1626">
        <v>1.1140000000000001</v>
      </c>
      <c r="E1626" s="150">
        <f t="shared" si="152"/>
        <v>0.82095539755590929</v>
      </c>
      <c r="F1626">
        <v>1.8159400000000001</v>
      </c>
      <c r="G1626" s="3">
        <f t="shared" si="150"/>
        <v>2.4641498990354482</v>
      </c>
      <c r="H1626" s="150">
        <f t="shared" si="151"/>
        <v>0.10500000000000043</v>
      </c>
      <c r="J1626" s="2">
        <f t="shared" si="153"/>
        <v>-2.8124309760548349E-3</v>
      </c>
      <c r="K1626">
        <v>27208</v>
      </c>
      <c r="L1626">
        <v>26607</v>
      </c>
      <c r="N1626">
        <v>0.77</v>
      </c>
      <c r="O1626">
        <v>3.53</v>
      </c>
      <c r="P1626">
        <v>2.8650000000000002</v>
      </c>
      <c r="Q1626">
        <f t="shared" si="154"/>
        <v>0.66499999999999959</v>
      </c>
      <c r="R1626">
        <f t="shared" si="155"/>
        <v>0.10500000000000043</v>
      </c>
    </row>
    <row r="1627" spans="1:18">
      <c r="A1627" s="1">
        <v>42815</v>
      </c>
      <c r="B1627">
        <v>2.83</v>
      </c>
      <c r="C1627">
        <v>659.03</v>
      </c>
      <c r="D1627">
        <v>1.1151</v>
      </c>
      <c r="E1627" s="150">
        <f t="shared" si="152"/>
        <v>0.83686501760400356</v>
      </c>
      <c r="F1627">
        <v>1.8153900000000001</v>
      </c>
      <c r="G1627" s="3">
        <f t="shared" si="150"/>
        <v>2.4189580713934187</v>
      </c>
      <c r="H1627" s="150">
        <f t="shared" si="151"/>
        <v>8.9999999999999858E-2</v>
      </c>
      <c r="J1627" s="2">
        <f t="shared" si="153"/>
        <v>-2.1069392765265035E-3</v>
      </c>
      <c r="K1627">
        <v>27198</v>
      </c>
      <c r="L1627">
        <v>26608</v>
      </c>
      <c r="N1627">
        <v>0.75</v>
      </c>
      <c r="O1627">
        <v>3.49</v>
      </c>
      <c r="P1627">
        <v>2.83</v>
      </c>
      <c r="Q1627">
        <f t="shared" si="154"/>
        <v>0.66000000000000014</v>
      </c>
      <c r="R1627">
        <f t="shared" si="155"/>
        <v>8.9999999999999858E-2</v>
      </c>
    </row>
    <row r="1628" spans="1:18">
      <c r="A1628" s="1">
        <v>42816</v>
      </c>
      <c r="B1628">
        <v>2.83</v>
      </c>
      <c r="C1628">
        <v>662.82</v>
      </c>
      <c r="D1628">
        <v>1.107</v>
      </c>
      <c r="E1628" s="150">
        <f t="shared" si="152"/>
        <v>0.83965414067194732</v>
      </c>
      <c r="F1628">
        <v>1.8067800000000001</v>
      </c>
      <c r="G1628" s="3">
        <f t="shared" si="150"/>
        <v>2.3820587109823359</v>
      </c>
      <c r="H1628" s="150">
        <f t="shared" si="151"/>
        <v>6.0000000000000275E-2</v>
      </c>
      <c r="J1628" s="2">
        <f t="shared" si="153"/>
        <v>5.734403125410052E-3</v>
      </c>
      <c r="K1628">
        <v>27189</v>
      </c>
      <c r="L1628">
        <v>26608</v>
      </c>
      <c r="N1628">
        <v>0.76</v>
      </c>
      <c r="O1628">
        <v>3.53</v>
      </c>
      <c r="P1628">
        <v>2.83</v>
      </c>
      <c r="Q1628">
        <f t="shared" si="154"/>
        <v>0.69999999999999973</v>
      </c>
      <c r="R1628">
        <f t="shared" si="155"/>
        <v>6.0000000000000275E-2</v>
      </c>
    </row>
    <row r="1629" spans="1:18">
      <c r="A1629" s="1">
        <v>42817</v>
      </c>
      <c r="B1629">
        <v>2.82</v>
      </c>
      <c r="C1629">
        <v>663.22</v>
      </c>
      <c r="D1629">
        <v>1.1200000000000001</v>
      </c>
      <c r="E1629" s="150">
        <f t="shared" si="152"/>
        <v>0.86141967261538632</v>
      </c>
      <c r="F1629">
        <v>1.80372</v>
      </c>
      <c r="G1629" s="3">
        <f t="shared" si="150"/>
        <v>2.3451593505712527</v>
      </c>
      <c r="H1629" s="150">
        <f t="shared" si="151"/>
        <v>4.9999999999999822E-2</v>
      </c>
      <c r="J1629" s="2">
        <f t="shared" si="153"/>
        <v>6.0330006957915556E-4</v>
      </c>
      <c r="K1629">
        <v>27180</v>
      </c>
      <c r="L1629">
        <v>26608</v>
      </c>
      <c r="N1629">
        <v>0.77</v>
      </c>
      <c r="O1629">
        <v>3.54</v>
      </c>
      <c r="P1629">
        <v>2.82</v>
      </c>
      <c r="Q1629">
        <f t="shared" si="154"/>
        <v>0.7200000000000002</v>
      </c>
      <c r="R1629">
        <f t="shared" si="155"/>
        <v>4.9999999999999822E-2</v>
      </c>
    </row>
    <row r="1630" spans="1:18">
      <c r="A1630" s="1">
        <v>42818</v>
      </c>
      <c r="B1630">
        <v>2.83</v>
      </c>
      <c r="C1630">
        <v>660.48</v>
      </c>
      <c r="D1630">
        <v>1.1214999999999999</v>
      </c>
      <c r="E1630" s="150">
        <f t="shared" si="152"/>
        <v>0.85982578275199195</v>
      </c>
      <c r="F1630">
        <v>1.8028900000000001</v>
      </c>
      <c r="G1630" s="3">
        <f t="shared" si="150"/>
        <v>2.3515707199759657</v>
      </c>
      <c r="H1630" s="150">
        <f t="shared" si="151"/>
        <v>9.0000000000000302E-2</v>
      </c>
      <c r="J1630" s="2">
        <f t="shared" si="153"/>
        <v>-4.1399167687293402E-3</v>
      </c>
      <c r="K1630">
        <v>27185.65</v>
      </c>
      <c r="L1630">
        <v>26612</v>
      </c>
      <c r="N1630">
        <v>0.79</v>
      </c>
      <c r="O1630">
        <v>3.53</v>
      </c>
      <c r="P1630">
        <v>2.83</v>
      </c>
      <c r="Q1630">
        <f t="shared" si="154"/>
        <v>0.69999999999999973</v>
      </c>
      <c r="R1630">
        <f t="shared" si="155"/>
        <v>9.0000000000000302E-2</v>
      </c>
    </row>
    <row r="1631" spans="1:18">
      <c r="A1631" s="1">
        <v>42821</v>
      </c>
      <c r="B1631">
        <v>2.83</v>
      </c>
      <c r="C1631">
        <v>664.63</v>
      </c>
      <c r="D1631">
        <v>1.105</v>
      </c>
      <c r="E1631" s="150">
        <f t="shared" si="152"/>
        <v>0.83953343378335921</v>
      </c>
      <c r="F1631">
        <v>1.7970600000000001</v>
      </c>
      <c r="G1631" s="3">
        <f t="shared" si="150"/>
        <v>2.3653034174603476</v>
      </c>
      <c r="H1631" s="150">
        <f t="shared" si="151"/>
        <v>0.11000000000000032</v>
      </c>
      <c r="J1631" s="2">
        <f t="shared" si="153"/>
        <v>6.2636514224238878E-3</v>
      </c>
      <c r="K1631">
        <v>27189</v>
      </c>
      <c r="L1631">
        <v>26612</v>
      </c>
      <c r="N1631">
        <v>0.81</v>
      </c>
      <c r="O1631">
        <v>3.53</v>
      </c>
      <c r="P1631">
        <v>2.83</v>
      </c>
      <c r="Q1631">
        <f t="shared" si="154"/>
        <v>0.69999999999999973</v>
      </c>
      <c r="R1631">
        <f t="shared" si="155"/>
        <v>0.11000000000000032</v>
      </c>
    </row>
    <row r="1632" spans="1:18">
      <c r="A1632" s="1">
        <v>42822</v>
      </c>
      <c r="B1632">
        <v>2.84</v>
      </c>
      <c r="C1632">
        <v>666.03</v>
      </c>
      <c r="D1632">
        <v>1.119</v>
      </c>
      <c r="E1632" s="150">
        <f t="shared" si="152"/>
        <v>0.85514132780540142</v>
      </c>
      <c r="F1632">
        <v>1.79817</v>
      </c>
      <c r="G1632" s="3">
        <f t="shared" si="150"/>
        <v>2.353005479414616</v>
      </c>
      <c r="H1632" s="150">
        <f t="shared" si="151"/>
        <v>0.1100000000000001</v>
      </c>
      <c r="J1632" s="2">
        <f t="shared" si="153"/>
        <v>2.1042197354240871E-3</v>
      </c>
      <c r="K1632">
        <v>27186</v>
      </c>
      <c r="L1632">
        <v>26612</v>
      </c>
      <c r="N1632">
        <v>0.8</v>
      </c>
      <c r="O1632">
        <v>3.53</v>
      </c>
      <c r="P1632">
        <v>2.84</v>
      </c>
      <c r="Q1632">
        <f t="shared" si="154"/>
        <v>0.69</v>
      </c>
      <c r="R1632">
        <f t="shared" si="155"/>
        <v>0.1100000000000001</v>
      </c>
    </row>
    <row r="1633" spans="1:18">
      <c r="A1633" s="1">
        <v>42823</v>
      </c>
      <c r="B1633">
        <v>2.83</v>
      </c>
      <c r="C1633">
        <v>663.36</v>
      </c>
      <c r="D1633">
        <v>1.1178999999999999</v>
      </c>
      <c r="E1633" s="150">
        <f t="shared" si="152"/>
        <v>0.85833300447631888</v>
      </c>
      <c r="F1633">
        <v>1.794</v>
      </c>
      <c r="G1633" s="3">
        <f t="shared" si="150"/>
        <v>2.3365204291819017</v>
      </c>
      <c r="H1633" s="150">
        <f t="shared" si="151"/>
        <v>0.10000000000000031</v>
      </c>
      <c r="J1633" s="2">
        <f t="shared" si="153"/>
        <v>-4.0168853235217775E-3</v>
      </c>
      <c r="K1633">
        <v>27183</v>
      </c>
      <c r="L1633">
        <v>26613</v>
      </c>
      <c r="N1633">
        <v>0.8</v>
      </c>
      <c r="O1633">
        <v>3.53</v>
      </c>
      <c r="P1633">
        <v>2.83</v>
      </c>
      <c r="Q1633">
        <f t="shared" si="154"/>
        <v>0.69999999999999973</v>
      </c>
      <c r="R1633">
        <f t="shared" si="155"/>
        <v>0.10000000000000031</v>
      </c>
    </row>
    <row r="1634" spans="1:18">
      <c r="A1634" s="1">
        <v>42824</v>
      </c>
      <c r="B1634">
        <v>2.82</v>
      </c>
      <c r="C1634">
        <v>663.3</v>
      </c>
      <c r="D1634">
        <v>1.141</v>
      </c>
      <c r="E1634" s="150">
        <f t="shared" si="152"/>
        <v>0.86517100484506304</v>
      </c>
      <c r="F1634">
        <v>1.7934399999999999</v>
      </c>
      <c r="G1634" s="3">
        <f t="shared" si="150"/>
        <v>2.3652145397157169</v>
      </c>
      <c r="H1634" s="150">
        <f t="shared" si="151"/>
        <v>0.10000000000000009</v>
      </c>
      <c r="J1634" s="2">
        <f t="shared" si="153"/>
        <v>-9.0452715904606112E-5</v>
      </c>
      <c r="K1634">
        <v>27190</v>
      </c>
      <c r="L1634">
        <v>26613</v>
      </c>
      <c r="N1634">
        <v>0.81</v>
      </c>
      <c r="O1634">
        <v>3.53</v>
      </c>
      <c r="P1634">
        <v>2.82</v>
      </c>
      <c r="Q1634">
        <f t="shared" si="154"/>
        <v>0.71</v>
      </c>
      <c r="R1634">
        <f t="shared" si="155"/>
        <v>0.10000000000000009</v>
      </c>
    </row>
    <row r="1635" spans="1:18">
      <c r="A1635" s="1">
        <v>42825</v>
      </c>
      <c r="B1635">
        <v>2.72</v>
      </c>
      <c r="C1635">
        <v>660.17</v>
      </c>
      <c r="D1635">
        <v>1.139</v>
      </c>
      <c r="E1635" s="150">
        <f t="shared" si="152"/>
        <v>0.84848878899692337</v>
      </c>
      <c r="F1635">
        <v>1.8017799999999999</v>
      </c>
      <c r="G1635" s="3">
        <f t="shared" si="150"/>
        <v>2.418685369344864</v>
      </c>
      <c r="H1635" s="150">
        <f t="shared" si="151"/>
        <v>-9.9999999999995648E-3</v>
      </c>
      <c r="J1635" s="2">
        <f t="shared" si="153"/>
        <v>-4.7299989204035173E-3</v>
      </c>
      <c r="K1635">
        <v>27201</v>
      </c>
      <c r="L1635">
        <v>26611</v>
      </c>
      <c r="N1635">
        <v>0.8</v>
      </c>
      <c r="O1635">
        <v>3.53</v>
      </c>
      <c r="P1635">
        <v>2.72</v>
      </c>
      <c r="Q1635">
        <f t="shared" si="154"/>
        <v>0.80999999999999961</v>
      </c>
      <c r="R1635">
        <f t="shared" si="155"/>
        <v>-9.9999999999995648E-3</v>
      </c>
    </row>
    <row r="1636" spans="1:18">
      <c r="A1636" s="1">
        <v>42828</v>
      </c>
      <c r="B1636">
        <v>2.72</v>
      </c>
      <c r="C1636">
        <v>658.58</v>
      </c>
      <c r="D1636">
        <v>1.1231</v>
      </c>
      <c r="E1636" s="150">
        <f t="shared" si="152"/>
        <v>0.84418371739716347</v>
      </c>
      <c r="F1636">
        <v>1.80261</v>
      </c>
      <c r="G1636" s="3">
        <f t="shared" si="150"/>
        <v>2.3981880357063643</v>
      </c>
      <c r="H1636" s="150">
        <f t="shared" si="151"/>
        <v>-6.999999999999984E-2</v>
      </c>
      <c r="J1636" s="2">
        <f t="shared" si="153"/>
        <v>-2.4113755760407376E-3</v>
      </c>
      <c r="K1636">
        <v>27196</v>
      </c>
      <c r="L1636">
        <v>26611</v>
      </c>
      <c r="N1636">
        <v>0.73</v>
      </c>
      <c r="O1636">
        <v>3.52</v>
      </c>
      <c r="P1636">
        <v>2.72</v>
      </c>
      <c r="Q1636">
        <f t="shared" si="154"/>
        <v>0.79999999999999982</v>
      </c>
      <c r="R1636">
        <f t="shared" si="155"/>
        <v>-6.999999999999984E-2</v>
      </c>
    </row>
    <row r="1637" spans="1:18">
      <c r="A1637" s="1">
        <v>42829</v>
      </c>
      <c r="B1637">
        <v>2.73</v>
      </c>
      <c r="C1637">
        <v>660.47</v>
      </c>
      <c r="D1637">
        <v>1.1355</v>
      </c>
      <c r="E1637" s="150">
        <f t="shared" si="152"/>
        <v>0.84255162598586375</v>
      </c>
      <c r="F1637">
        <v>1.7917799999999999</v>
      </c>
      <c r="G1637" s="3">
        <f t="shared" si="150"/>
        <v>2.4147673890242256</v>
      </c>
      <c r="H1637" s="150">
        <f t="shared" si="151"/>
        <v>9.9999999999997868E-3</v>
      </c>
      <c r="J1637" s="2">
        <f t="shared" si="153"/>
        <v>2.865700759527955E-3</v>
      </c>
      <c r="K1637">
        <v>27198</v>
      </c>
      <c r="L1637">
        <v>26609</v>
      </c>
      <c r="N1637">
        <v>0.69</v>
      </c>
      <c r="O1637">
        <v>3.41</v>
      </c>
      <c r="P1637">
        <v>2.73</v>
      </c>
      <c r="Q1637">
        <f t="shared" si="154"/>
        <v>0.68000000000000016</v>
      </c>
      <c r="R1637">
        <f t="shared" si="155"/>
        <v>9.9999999999997868E-3</v>
      </c>
    </row>
    <row r="1638" spans="1:18">
      <c r="A1638" s="1">
        <v>42830</v>
      </c>
      <c r="B1638">
        <v>2.74</v>
      </c>
      <c r="C1638">
        <v>658.37</v>
      </c>
      <c r="D1638">
        <v>1.1384000000000001</v>
      </c>
      <c r="E1638" s="150">
        <f t="shared" si="152"/>
        <v>0.84529311745652236</v>
      </c>
      <c r="F1638">
        <v>1.7959400000000001</v>
      </c>
      <c r="G1638" s="3">
        <f t="shared" si="150"/>
        <v>2.418685369344864</v>
      </c>
      <c r="H1638" s="150">
        <f t="shared" si="151"/>
        <v>-3.9999999999999702E-2</v>
      </c>
      <c r="J1638" s="2">
        <f t="shared" si="153"/>
        <v>-3.184619475925716E-3</v>
      </c>
      <c r="K1638">
        <v>27201</v>
      </c>
      <c r="L1638">
        <v>26611</v>
      </c>
      <c r="N1638">
        <v>0.62</v>
      </c>
      <c r="O1638">
        <v>3.4</v>
      </c>
      <c r="P1638">
        <v>2.74</v>
      </c>
      <c r="Q1638">
        <f t="shared" si="154"/>
        <v>0.6599999999999997</v>
      </c>
      <c r="R1638">
        <f t="shared" si="155"/>
        <v>-3.9999999999999702E-2</v>
      </c>
    </row>
    <row r="1639" spans="1:18">
      <c r="A1639" s="1">
        <v>42831</v>
      </c>
      <c r="B1639">
        <v>2.75</v>
      </c>
      <c r="C1639">
        <v>656.64</v>
      </c>
      <c r="D1639">
        <v>1.151</v>
      </c>
      <c r="E1639" s="150">
        <f t="shared" si="152"/>
        <v>0.97259365700081801</v>
      </c>
      <c r="F1639">
        <v>1.79817</v>
      </c>
      <c r="G1639" s="3">
        <f t="shared" si="150"/>
        <v>2.1280147727698568</v>
      </c>
      <c r="H1639" s="150">
        <f t="shared" si="151"/>
        <v>1.000000000000012E-2</v>
      </c>
      <c r="J1639" s="2">
        <f t="shared" si="153"/>
        <v>-2.6311602163730124E-3</v>
      </c>
      <c r="K1639">
        <v>27203.5</v>
      </c>
      <c r="L1639">
        <v>26683</v>
      </c>
      <c r="N1639">
        <v>0.64</v>
      </c>
      <c r="O1639">
        <v>3.38</v>
      </c>
      <c r="P1639">
        <v>2.75</v>
      </c>
      <c r="Q1639">
        <f t="shared" si="154"/>
        <v>0.62999999999999989</v>
      </c>
      <c r="R1639">
        <f t="shared" si="155"/>
        <v>1.000000000000012E-2</v>
      </c>
    </row>
    <row r="1640" spans="1:18">
      <c r="A1640" s="1">
        <v>42832</v>
      </c>
      <c r="B1640">
        <v>2.71</v>
      </c>
      <c r="C1640">
        <v>655.66</v>
      </c>
      <c r="D1640">
        <v>1.155</v>
      </c>
      <c r="E1640" s="150">
        <f t="shared" si="152"/>
        <v>0.76581228734916706</v>
      </c>
      <c r="F1640">
        <v>1.7989999999999999</v>
      </c>
      <c r="G1640" s="3">
        <f t="shared" si="150"/>
        <v>2.7132562826752089</v>
      </c>
      <c r="H1640" s="150">
        <f t="shared" si="151"/>
        <v>-2.9999999999999916E-2</v>
      </c>
      <c r="J1640" s="2">
        <f t="shared" si="153"/>
        <v>-1.4935612012129866E-3</v>
      </c>
      <c r="K1640">
        <v>27320</v>
      </c>
      <c r="L1640">
        <v>26657</v>
      </c>
      <c r="N1640">
        <v>0.64</v>
      </c>
      <c r="O1640">
        <v>3.38</v>
      </c>
      <c r="P1640">
        <v>2.71</v>
      </c>
      <c r="Q1640">
        <f t="shared" si="154"/>
        <v>0.66999999999999993</v>
      </c>
      <c r="R1640">
        <f t="shared" si="155"/>
        <v>-2.9999999999999916E-2</v>
      </c>
    </row>
    <row r="1641" spans="1:18">
      <c r="A1641" s="1">
        <v>42835</v>
      </c>
      <c r="B1641">
        <v>2.69</v>
      </c>
      <c r="C1641">
        <v>652.98</v>
      </c>
      <c r="D1641">
        <v>1.147</v>
      </c>
      <c r="E1641" s="150">
        <f t="shared" si="152"/>
        <v>0.76139110819093836</v>
      </c>
      <c r="F1641">
        <v>1.79844</v>
      </c>
      <c r="G1641" s="3">
        <f t="shared" si="150"/>
        <v>2.7092655243915686</v>
      </c>
      <c r="H1641" s="150">
        <f t="shared" si="151"/>
        <v>-6.9999999999999951E-2</v>
      </c>
      <c r="J1641" s="2">
        <f t="shared" si="153"/>
        <v>-4.0958609650570497E-3</v>
      </c>
      <c r="K1641">
        <v>27318</v>
      </c>
      <c r="L1641">
        <v>26656</v>
      </c>
      <c r="N1641">
        <v>0.64</v>
      </c>
      <c r="O1641">
        <v>3.4</v>
      </c>
      <c r="P1641">
        <v>2.69</v>
      </c>
      <c r="Q1641">
        <f t="shared" si="154"/>
        <v>0.71</v>
      </c>
      <c r="R1641">
        <f t="shared" si="155"/>
        <v>-6.9999999999999951E-2</v>
      </c>
    </row>
    <row r="1642" spans="1:18">
      <c r="A1642" s="1">
        <v>42836</v>
      </c>
      <c r="B1642">
        <v>2.67</v>
      </c>
      <c r="C1642">
        <v>654.47</v>
      </c>
      <c r="D1642">
        <v>1.125</v>
      </c>
      <c r="E1642" s="150">
        <f t="shared" si="152"/>
        <v>0.74773174671517562</v>
      </c>
      <c r="F1642">
        <v>1.7889999999999999</v>
      </c>
      <c r="G1642" s="3">
        <f t="shared" si="150"/>
        <v>2.6916404296615277</v>
      </c>
      <c r="H1642" s="150">
        <f t="shared" si="151"/>
        <v>-6.9999999999999951E-2</v>
      </c>
      <c r="J1642" s="2">
        <f t="shared" si="153"/>
        <v>2.2792468469793443E-3</v>
      </c>
      <c r="K1642">
        <v>27308.57</v>
      </c>
      <c r="L1642">
        <v>26651</v>
      </c>
      <c r="N1642">
        <v>0.64</v>
      </c>
      <c r="O1642">
        <v>3.38</v>
      </c>
      <c r="P1642">
        <v>2.67</v>
      </c>
      <c r="Q1642">
        <f t="shared" si="154"/>
        <v>0.71</v>
      </c>
      <c r="R1642">
        <f t="shared" si="155"/>
        <v>-6.9999999999999951E-2</v>
      </c>
    </row>
    <row r="1643" spans="1:18">
      <c r="A1643" s="1">
        <v>42837</v>
      </c>
      <c r="B1643">
        <v>2.65</v>
      </c>
      <c r="C1643">
        <v>653.63</v>
      </c>
      <c r="D1643">
        <v>1.105</v>
      </c>
      <c r="E1643" s="150">
        <f t="shared" si="152"/>
        <v>0.74526926534210369</v>
      </c>
      <c r="F1643">
        <v>1.7834399999999999</v>
      </c>
      <c r="G1643" s="3">
        <f t="shared" si="150"/>
        <v>2.6442807876900463</v>
      </c>
      <c r="H1643" s="150">
        <f t="shared" si="151"/>
        <v>0</v>
      </c>
      <c r="J1643" s="2">
        <f t="shared" si="153"/>
        <v>-1.2843056577645996E-3</v>
      </c>
      <c r="K1643">
        <v>27297</v>
      </c>
      <c r="L1643">
        <v>26651</v>
      </c>
      <c r="N1643">
        <v>0.67</v>
      </c>
      <c r="O1643">
        <v>3.32</v>
      </c>
      <c r="P1643">
        <v>2.65</v>
      </c>
      <c r="Q1643">
        <f t="shared" si="154"/>
        <v>0.66999999999999993</v>
      </c>
      <c r="R1643">
        <f t="shared" si="155"/>
        <v>0</v>
      </c>
    </row>
    <row r="1644" spans="1:18">
      <c r="A1644" s="1">
        <v>42838</v>
      </c>
      <c r="B1644">
        <v>2.61</v>
      </c>
      <c r="C1644">
        <v>649.22</v>
      </c>
      <c r="D1644">
        <v>1.113</v>
      </c>
      <c r="E1644" s="150">
        <f t="shared" si="152"/>
        <v>0.75277680533343927</v>
      </c>
      <c r="F1644">
        <v>1.7717799999999999</v>
      </c>
      <c r="G1644" s="3">
        <f t="shared" si="150"/>
        <v>2.6196226106176517</v>
      </c>
      <c r="H1644" s="150">
        <f t="shared" si="151"/>
        <v>0</v>
      </c>
      <c r="J1644" s="2">
        <f t="shared" si="153"/>
        <v>-6.7697998120762257E-3</v>
      </c>
      <c r="K1644">
        <v>27292</v>
      </c>
      <c r="L1644">
        <v>26652</v>
      </c>
      <c r="N1644">
        <v>0.66</v>
      </c>
      <c r="O1644">
        <v>3.27</v>
      </c>
      <c r="P1644">
        <v>2.61</v>
      </c>
      <c r="Q1644">
        <f t="shared" si="154"/>
        <v>0.66000000000000014</v>
      </c>
      <c r="R1644">
        <f t="shared" si="155"/>
        <v>0</v>
      </c>
    </row>
    <row r="1645" spans="1:18">
      <c r="A1645" s="1">
        <v>42839</v>
      </c>
      <c r="B1645">
        <v>2.61</v>
      </c>
      <c r="C1645">
        <v>649.70000000000005</v>
      </c>
      <c r="D1645">
        <v>1.119</v>
      </c>
      <c r="E1645" s="150">
        <f t="shared" si="152"/>
        <v>0.75683490131906428</v>
      </c>
      <c r="F1645">
        <v>1.7717799999999999</v>
      </c>
      <c r="G1645" s="3">
        <f t="shared" si="150"/>
        <v>2.6196226106176517</v>
      </c>
      <c r="H1645" s="150">
        <f t="shared" si="151"/>
        <v>0</v>
      </c>
      <c r="J1645" s="2">
        <f t="shared" si="153"/>
        <v>7.3907557332149971E-4</v>
      </c>
      <c r="K1645">
        <v>27292</v>
      </c>
      <c r="L1645">
        <v>26652</v>
      </c>
      <c r="N1645">
        <v>0.66</v>
      </c>
      <c r="O1645">
        <v>3.27</v>
      </c>
      <c r="P1645">
        <v>2.61</v>
      </c>
      <c r="Q1645">
        <f t="shared" si="154"/>
        <v>0.66000000000000014</v>
      </c>
      <c r="R1645">
        <f t="shared" si="155"/>
        <v>0</v>
      </c>
    </row>
    <row r="1646" spans="1:18">
      <c r="A1646" s="1">
        <v>42842</v>
      </c>
      <c r="B1646">
        <v>2.5299999999999998</v>
      </c>
      <c r="C1646">
        <v>645.64</v>
      </c>
      <c r="D1646">
        <v>1.1080000000000001</v>
      </c>
      <c r="E1646" s="150">
        <f t="shared" si="152"/>
        <v>0.76008373621933789</v>
      </c>
      <c r="F1646">
        <v>1.7717799999999999</v>
      </c>
      <c r="G1646" s="3">
        <f t="shared" si="150"/>
        <v>2.5827841676558352</v>
      </c>
      <c r="H1646" s="150">
        <f t="shared" si="151"/>
        <v>-7.999999999999996E-2</v>
      </c>
      <c r="J1646" s="2">
        <f t="shared" si="153"/>
        <v>-6.2686449814064451E-3</v>
      </c>
      <c r="K1646">
        <v>27283</v>
      </c>
      <c r="L1646">
        <v>26652</v>
      </c>
      <c r="N1646">
        <v>0.65</v>
      </c>
      <c r="O1646">
        <v>3.26</v>
      </c>
      <c r="P1646">
        <v>2.5299999999999998</v>
      </c>
      <c r="Q1646">
        <f t="shared" si="154"/>
        <v>0.73</v>
      </c>
      <c r="R1646">
        <f t="shared" si="155"/>
        <v>-7.999999999999996E-2</v>
      </c>
    </row>
    <row r="1647" spans="1:18">
      <c r="A1647" s="1">
        <v>42843</v>
      </c>
      <c r="B1647">
        <v>2.5299999999999998</v>
      </c>
      <c r="C1647">
        <v>648.72</v>
      </c>
      <c r="D1647">
        <v>1.0760000000000001</v>
      </c>
      <c r="E1647" s="150">
        <f t="shared" si="152"/>
        <v>0.73378757404606709</v>
      </c>
      <c r="F1647">
        <v>1.76122</v>
      </c>
      <c r="G1647" s="3">
        <f t="shared" si="150"/>
        <v>2.5825903667878514</v>
      </c>
      <c r="H1647" s="150">
        <f t="shared" si="151"/>
        <v>9.9999999999996758E-3</v>
      </c>
      <c r="J1647" s="2">
        <f t="shared" si="153"/>
        <v>4.7591177312229964E-3</v>
      </c>
      <c r="K1647">
        <v>27285</v>
      </c>
      <c r="L1647">
        <v>26654</v>
      </c>
      <c r="N1647">
        <v>0.68</v>
      </c>
      <c r="O1647">
        <v>3.2</v>
      </c>
      <c r="P1647">
        <v>2.5299999999999998</v>
      </c>
      <c r="Q1647">
        <f t="shared" si="154"/>
        <v>0.67000000000000037</v>
      </c>
      <c r="R1647">
        <f t="shared" si="155"/>
        <v>9.9999999999996758E-3</v>
      </c>
    </row>
    <row r="1648" spans="1:18">
      <c r="A1648" s="1">
        <v>42844</v>
      </c>
      <c r="B1648">
        <v>2.5299999999999998</v>
      </c>
      <c r="C1648">
        <v>650.16</v>
      </c>
      <c r="D1648">
        <v>1.0923</v>
      </c>
      <c r="E1648" s="150">
        <f t="shared" si="152"/>
        <v>0.73409719380237193</v>
      </c>
      <c r="F1648">
        <v>1.73567</v>
      </c>
      <c r="G1648" s="3">
        <f t="shared" si="150"/>
        <v>2.5825903667878514</v>
      </c>
      <c r="H1648" s="150">
        <f t="shared" si="151"/>
        <v>9.9999999999996758E-3</v>
      </c>
      <c r="J1648" s="2">
        <f t="shared" si="153"/>
        <v>2.2172958086473095E-3</v>
      </c>
      <c r="K1648">
        <v>27285</v>
      </c>
      <c r="L1648">
        <v>26654</v>
      </c>
      <c r="N1648">
        <v>0.68</v>
      </c>
      <c r="O1648">
        <v>3.2</v>
      </c>
      <c r="P1648">
        <v>2.5299999999999998</v>
      </c>
      <c r="Q1648">
        <f t="shared" si="154"/>
        <v>0.67000000000000037</v>
      </c>
      <c r="R1648">
        <f t="shared" si="155"/>
        <v>9.9999999999996758E-3</v>
      </c>
    </row>
    <row r="1649" spans="1:18">
      <c r="A1649" s="1">
        <v>42845</v>
      </c>
      <c r="B1649">
        <v>2.54</v>
      </c>
      <c r="C1649">
        <v>649.6</v>
      </c>
      <c r="D1649">
        <v>1.1178999999999999</v>
      </c>
      <c r="E1649" s="150">
        <f t="shared" si="152"/>
        <v>0.7553435496137062</v>
      </c>
      <c r="F1649">
        <v>1.7392799999999999</v>
      </c>
      <c r="G1649" s="3">
        <f t="shared" si="150"/>
        <v>2.5741149348456931</v>
      </c>
      <c r="H1649" s="150">
        <f t="shared" si="151"/>
        <v>4.0000000000000147E-2</v>
      </c>
      <c r="J1649" s="2">
        <f t="shared" si="153"/>
        <v>-8.6169759748111973E-4</v>
      </c>
      <c r="K1649">
        <v>27286</v>
      </c>
      <c r="L1649">
        <v>26657</v>
      </c>
      <c r="N1649">
        <v>0.67</v>
      </c>
      <c r="O1649">
        <v>3.17</v>
      </c>
      <c r="P1649">
        <v>2.54</v>
      </c>
      <c r="Q1649">
        <f t="shared" si="154"/>
        <v>0.62999999999999989</v>
      </c>
      <c r="R1649">
        <f t="shared" si="155"/>
        <v>4.0000000000000147E-2</v>
      </c>
    </row>
    <row r="1650" spans="1:18">
      <c r="A1650" s="1">
        <v>42846</v>
      </c>
      <c r="B1650">
        <v>2.4950000000000001</v>
      </c>
      <c r="C1650">
        <v>652.46</v>
      </c>
      <c r="D1650">
        <v>1.1100000000000001</v>
      </c>
      <c r="E1650" s="150">
        <f t="shared" si="152"/>
        <v>0.75594439262300139</v>
      </c>
      <c r="F1650">
        <v>1.7445600000000001</v>
      </c>
      <c r="G1650" s="3">
        <f t="shared" si="150"/>
        <v>2.5616455640087499</v>
      </c>
      <c r="H1650" s="150">
        <f t="shared" si="151"/>
        <v>-1.5000000000000124E-2</v>
      </c>
      <c r="J1650" s="2">
        <f t="shared" si="153"/>
        <v>4.3930457883017866E-3</v>
      </c>
      <c r="K1650">
        <v>27285</v>
      </c>
      <c r="L1650">
        <v>26659</v>
      </c>
      <c r="N1650">
        <v>0.69</v>
      </c>
      <c r="O1650">
        <v>3.2</v>
      </c>
      <c r="P1650">
        <v>2.4950000000000001</v>
      </c>
      <c r="Q1650">
        <f t="shared" si="154"/>
        <v>0.70500000000000007</v>
      </c>
      <c r="R1650">
        <f t="shared" si="155"/>
        <v>-1.5000000000000124E-2</v>
      </c>
    </row>
    <row r="1651" spans="1:18">
      <c r="A1651" s="1">
        <v>42849</v>
      </c>
      <c r="B1651">
        <v>2.5</v>
      </c>
      <c r="C1651">
        <v>655.20000000000005</v>
      </c>
      <c r="D1651">
        <v>1.157</v>
      </c>
      <c r="E1651" s="150">
        <f t="shared" si="152"/>
        <v>0.79106447662104462</v>
      </c>
      <c r="F1651">
        <v>1.76817</v>
      </c>
      <c r="G1651" s="3">
        <f t="shared" si="150"/>
        <v>2.5861010707222252</v>
      </c>
      <c r="H1651" s="150">
        <f t="shared" si="151"/>
        <v>-1.0000000000000231E-2</v>
      </c>
      <c r="J1651" s="2">
        <f t="shared" si="153"/>
        <v>4.1906979030896831E-3</v>
      </c>
      <c r="K1651">
        <v>27292</v>
      </c>
      <c r="L1651">
        <v>26660</v>
      </c>
      <c r="N1651">
        <v>0.69</v>
      </c>
      <c r="O1651">
        <v>3.2</v>
      </c>
      <c r="P1651">
        <v>2.5</v>
      </c>
      <c r="Q1651">
        <f t="shared" si="154"/>
        <v>0.70000000000000018</v>
      </c>
      <c r="R1651">
        <f t="shared" si="155"/>
        <v>-1.0000000000000231E-2</v>
      </c>
    </row>
    <row r="1652" spans="1:18">
      <c r="A1652" s="1">
        <v>42850</v>
      </c>
      <c r="B1652">
        <v>2.5049999999999999</v>
      </c>
      <c r="C1652">
        <v>661.92</v>
      </c>
      <c r="D1652">
        <v>1.179</v>
      </c>
      <c r="E1652" s="150">
        <f t="shared" si="152"/>
        <v>0.80396318407677059</v>
      </c>
      <c r="F1652">
        <v>1.7748299999999999</v>
      </c>
      <c r="G1652" s="3">
        <f t="shared" si="150"/>
        <v>2.6027616829282381</v>
      </c>
      <c r="H1652" s="150">
        <f t="shared" si="151"/>
        <v>3.499999999999992E-2</v>
      </c>
      <c r="J1652" s="2">
        <f t="shared" si="153"/>
        <v>1.0204170174241668E-2</v>
      </c>
      <c r="K1652">
        <v>27293</v>
      </c>
      <c r="L1652">
        <v>26657</v>
      </c>
      <c r="N1652">
        <v>0.7</v>
      </c>
      <c r="O1652">
        <v>3.17</v>
      </c>
      <c r="P1652">
        <v>2.5049999999999999</v>
      </c>
      <c r="Q1652">
        <f t="shared" si="154"/>
        <v>0.66500000000000004</v>
      </c>
      <c r="R1652">
        <f t="shared" si="155"/>
        <v>3.499999999999992E-2</v>
      </c>
    </row>
    <row r="1653" spans="1:18">
      <c r="A1653" s="1">
        <v>42851</v>
      </c>
      <c r="B1653">
        <v>2.5</v>
      </c>
      <c r="C1653">
        <v>665.09</v>
      </c>
      <c r="D1653">
        <v>1.1732</v>
      </c>
      <c r="E1653" s="150">
        <f t="shared" si="152"/>
        <v>0.7973725577358266</v>
      </c>
      <c r="F1653">
        <v>1.7828900000000001</v>
      </c>
      <c r="G1653" s="3">
        <f t="shared" si="150"/>
        <v>2.6232236458443383</v>
      </c>
      <c r="H1653" s="150">
        <f t="shared" si="151"/>
        <v>9.9999999999998979E-3</v>
      </c>
      <c r="J1653" s="2">
        <f t="shared" si="153"/>
        <v>4.7776671312098184E-3</v>
      </c>
      <c r="K1653">
        <v>27298</v>
      </c>
      <c r="L1653">
        <v>26657</v>
      </c>
      <c r="N1653">
        <v>0.67</v>
      </c>
      <c r="O1653">
        <v>3.16</v>
      </c>
      <c r="P1653">
        <v>2.5</v>
      </c>
      <c r="Q1653">
        <f t="shared" si="154"/>
        <v>0.66000000000000014</v>
      </c>
      <c r="R1653">
        <f t="shared" si="155"/>
        <v>9.9999999999998979E-3</v>
      </c>
    </row>
    <row r="1654" spans="1:18">
      <c r="A1654" s="1">
        <v>42852</v>
      </c>
      <c r="B1654">
        <v>2.4849999999999999</v>
      </c>
      <c r="C1654">
        <v>663.9</v>
      </c>
      <c r="D1654">
        <v>1.1680999999999999</v>
      </c>
      <c r="E1654" s="150">
        <f t="shared" si="152"/>
        <v>0.79481043404741214</v>
      </c>
      <c r="F1654">
        <v>1.7765</v>
      </c>
      <c r="G1654" s="3">
        <f t="shared" si="150"/>
        <v>2.6108485257708804</v>
      </c>
      <c r="H1654" s="150">
        <f t="shared" si="151"/>
        <v>3.4999999999999698E-2</v>
      </c>
      <c r="J1654" s="2">
        <f t="shared" si="153"/>
        <v>-1.790834119197487E-3</v>
      </c>
      <c r="K1654">
        <v>27296</v>
      </c>
      <c r="L1654">
        <v>26658</v>
      </c>
      <c r="N1654">
        <v>0.71</v>
      </c>
      <c r="O1654">
        <v>3.16</v>
      </c>
      <c r="P1654">
        <v>2.4849999999999999</v>
      </c>
      <c r="Q1654">
        <f t="shared" si="154"/>
        <v>0.67500000000000027</v>
      </c>
      <c r="R1654">
        <f t="shared" si="155"/>
        <v>3.4999999999999698E-2</v>
      </c>
    </row>
    <row r="1655" spans="1:18">
      <c r="A1655" s="1">
        <v>42853</v>
      </c>
      <c r="B1655">
        <v>2.48</v>
      </c>
      <c r="C1655">
        <v>667.35</v>
      </c>
      <c r="D1655">
        <v>1.1759999999999999</v>
      </c>
      <c r="E1655" s="150">
        <f t="shared" si="152"/>
        <v>0.80154245918239153</v>
      </c>
      <c r="F1655">
        <v>1.774</v>
      </c>
      <c r="G1655" s="3">
        <f t="shared" si="150"/>
        <v>2.6027616829282381</v>
      </c>
      <c r="H1655" s="150">
        <f t="shared" si="151"/>
        <v>-1.0000000000000231E-2</v>
      </c>
      <c r="J1655" s="2">
        <f t="shared" si="153"/>
        <v>5.18311019504688E-3</v>
      </c>
      <c r="K1655">
        <v>27293</v>
      </c>
      <c r="L1655">
        <v>26657</v>
      </c>
      <c r="N1655">
        <v>0.71</v>
      </c>
      <c r="O1655">
        <v>3.2</v>
      </c>
      <c r="P1655">
        <v>2.48</v>
      </c>
      <c r="Q1655">
        <f t="shared" si="154"/>
        <v>0.7200000000000002</v>
      </c>
      <c r="R1655">
        <f t="shared" si="155"/>
        <v>-1.0000000000000231E-2</v>
      </c>
    </row>
    <row r="1656" spans="1:18">
      <c r="A1656" s="1">
        <v>42856</v>
      </c>
      <c r="B1656">
        <v>2.48</v>
      </c>
      <c r="C1656">
        <v>665.9</v>
      </c>
      <c r="D1656">
        <v>1.1735</v>
      </c>
      <c r="E1656" s="150">
        <f t="shared" si="152"/>
        <v>0.79983849987290523</v>
      </c>
      <c r="F1656">
        <v>1.774</v>
      </c>
      <c r="G1656" s="3">
        <f t="shared" si="150"/>
        <v>2.6027616829282381</v>
      </c>
      <c r="H1656" s="150">
        <f t="shared" si="151"/>
        <v>-1.0000000000000231E-2</v>
      </c>
      <c r="J1656" s="2">
        <f t="shared" si="153"/>
        <v>-2.1751368035838928E-3</v>
      </c>
      <c r="K1656">
        <v>27293</v>
      </c>
      <c r="L1656">
        <v>26657</v>
      </c>
      <c r="N1656">
        <v>0.71</v>
      </c>
      <c r="O1656">
        <v>3.2</v>
      </c>
      <c r="P1656">
        <v>2.48</v>
      </c>
      <c r="Q1656">
        <f t="shared" si="154"/>
        <v>0.7200000000000002</v>
      </c>
      <c r="R1656">
        <f t="shared" si="155"/>
        <v>-1.0000000000000231E-2</v>
      </c>
    </row>
    <row r="1657" spans="1:18">
      <c r="A1657" s="1">
        <v>42857</v>
      </c>
      <c r="B1657">
        <v>2.4550000000000001</v>
      </c>
      <c r="C1657">
        <v>668.21</v>
      </c>
      <c r="D1657">
        <v>1.1639999999999999</v>
      </c>
      <c r="E1657" s="150">
        <f t="shared" si="152"/>
        <v>0.79600635880471748</v>
      </c>
      <c r="F1657">
        <v>1.7801100000000001</v>
      </c>
      <c r="G1657" s="3">
        <f t="shared" si="150"/>
        <v>2.6030546327687452</v>
      </c>
      <c r="H1657" s="150">
        <f t="shared" si="151"/>
        <v>5.0000000000001155E-3</v>
      </c>
      <c r="J1657" s="2">
        <f t="shared" si="153"/>
        <v>3.4629862732642553E-3</v>
      </c>
      <c r="K1657">
        <v>27290</v>
      </c>
      <c r="L1657">
        <v>26654</v>
      </c>
      <c r="N1657">
        <v>0.7</v>
      </c>
      <c r="O1657">
        <v>3.15</v>
      </c>
      <c r="P1657">
        <v>2.4550000000000001</v>
      </c>
      <c r="Q1657">
        <f t="shared" si="154"/>
        <v>0.69499999999999984</v>
      </c>
      <c r="R1657">
        <f t="shared" si="155"/>
        <v>5.0000000000001155E-3</v>
      </c>
    </row>
    <row r="1658" spans="1:18">
      <c r="A1658" s="1">
        <v>42858</v>
      </c>
      <c r="B1658">
        <v>2.5099999999999998</v>
      </c>
      <c r="C1658">
        <v>669.34</v>
      </c>
      <c r="D1658">
        <v>1.1850000000000001</v>
      </c>
      <c r="E1658" s="150">
        <f t="shared" si="152"/>
        <v>0.80708395424920931</v>
      </c>
      <c r="F1658">
        <v>1.7701100000000001</v>
      </c>
      <c r="G1658" s="3">
        <f t="shared" si="150"/>
        <v>2.5989617795725808</v>
      </c>
      <c r="H1658" s="150">
        <f t="shared" si="151"/>
        <v>-5.0000000000000155E-2</v>
      </c>
      <c r="J1658" s="2">
        <f t="shared" si="153"/>
        <v>1.6896568634296794E-3</v>
      </c>
      <c r="K1658">
        <v>27289</v>
      </c>
      <c r="L1658">
        <v>26654</v>
      </c>
      <c r="N1658">
        <v>0.61</v>
      </c>
      <c r="O1658">
        <v>3.17</v>
      </c>
      <c r="P1658">
        <v>2.5099999999999998</v>
      </c>
      <c r="Q1658">
        <f t="shared" si="154"/>
        <v>0.66000000000000014</v>
      </c>
      <c r="R1658">
        <f t="shared" si="155"/>
        <v>-5.0000000000000155E-2</v>
      </c>
    </row>
    <row r="1659" spans="1:18">
      <c r="A1659" s="1">
        <v>42859</v>
      </c>
      <c r="B1659">
        <v>2.5350000000000001</v>
      </c>
      <c r="C1659">
        <v>675.99</v>
      </c>
      <c r="D1659">
        <v>1.1919999999999999</v>
      </c>
      <c r="E1659" s="150">
        <f t="shared" si="152"/>
        <v>0.81087188888918182</v>
      </c>
      <c r="F1659">
        <v>1.78067</v>
      </c>
      <c r="G1659" s="3">
        <f t="shared" si="150"/>
        <v>2.6176251379335711</v>
      </c>
      <c r="H1659" s="150">
        <f t="shared" si="151"/>
        <v>6.4999999999999947E-2</v>
      </c>
      <c r="J1659" s="2">
        <f t="shared" si="153"/>
        <v>9.8861307808690881E-3</v>
      </c>
      <c r="K1659">
        <v>27291</v>
      </c>
      <c r="L1659">
        <v>26651.5</v>
      </c>
      <c r="N1659">
        <v>0.69</v>
      </c>
      <c r="O1659">
        <v>3.16</v>
      </c>
      <c r="P1659">
        <v>2.5350000000000001</v>
      </c>
      <c r="Q1659">
        <f t="shared" si="154"/>
        <v>0.625</v>
      </c>
      <c r="R1659">
        <f t="shared" si="155"/>
        <v>6.4999999999999947E-2</v>
      </c>
    </row>
    <row r="1660" spans="1:18">
      <c r="A1660" s="1">
        <v>42860</v>
      </c>
      <c r="B1660">
        <v>2.56</v>
      </c>
      <c r="C1660">
        <v>672.11</v>
      </c>
      <c r="D1660">
        <v>1.2030000000000001</v>
      </c>
      <c r="E1660" s="150">
        <f t="shared" si="152"/>
        <v>0.82219453496462225</v>
      </c>
      <c r="F1660">
        <v>1.7789999999999999</v>
      </c>
      <c r="G1660" s="3">
        <f t="shared" si="150"/>
        <v>2.6029569754949624</v>
      </c>
      <c r="H1660" s="150">
        <f t="shared" si="151"/>
        <v>9.9999999999999978E-2</v>
      </c>
      <c r="J1660" s="2">
        <f t="shared" si="153"/>
        <v>-5.7562654306239462E-3</v>
      </c>
      <c r="K1660">
        <v>27291</v>
      </c>
      <c r="L1660">
        <v>26655</v>
      </c>
      <c r="N1660">
        <v>0.68</v>
      </c>
      <c r="O1660">
        <v>3.14</v>
      </c>
      <c r="P1660">
        <v>2.56</v>
      </c>
      <c r="Q1660">
        <f t="shared" si="154"/>
        <v>0.58000000000000007</v>
      </c>
      <c r="R1660">
        <f t="shared" si="155"/>
        <v>9.9999999999999978E-2</v>
      </c>
    </row>
    <row r="1661" spans="1:18">
      <c r="A1661" s="1">
        <v>42863</v>
      </c>
      <c r="B1661">
        <v>2.57</v>
      </c>
      <c r="C1661">
        <v>678.21</v>
      </c>
      <c r="D1661">
        <v>1.226</v>
      </c>
      <c r="E1661" s="150">
        <f t="shared" si="152"/>
        <v>0.79006441139243455</v>
      </c>
      <c r="F1661">
        <v>1.78817</v>
      </c>
      <c r="G1661" s="3">
        <f t="shared" si="150"/>
        <v>2.7748325179414515</v>
      </c>
      <c r="H1661" s="150">
        <f t="shared" si="151"/>
        <v>6.9999999999999729E-2</v>
      </c>
      <c r="J1661" s="2">
        <f t="shared" si="153"/>
        <v>9.0349568923223829E-3</v>
      </c>
      <c r="K1661">
        <v>27343.25</v>
      </c>
      <c r="L1661">
        <v>26665</v>
      </c>
      <c r="N1661">
        <v>0.66</v>
      </c>
      <c r="O1661">
        <v>3.16</v>
      </c>
      <c r="P1661">
        <v>2.57</v>
      </c>
      <c r="Q1661">
        <f t="shared" si="154"/>
        <v>0.5900000000000003</v>
      </c>
      <c r="R1661">
        <f t="shared" si="155"/>
        <v>6.9999999999999729E-2</v>
      </c>
    </row>
    <row r="1662" spans="1:18">
      <c r="A1662" s="1">
        <v>42864</v>
      </c>
      <c r="B1662">
        <v>2.6</v>
      </c>
      <c r="C1662">
        <v>677.9</v>
      </c>
      <c r="D1662">
        <v>1.2290000000000001</v>
      </c>
      <c r="E1662" s="150">
        <f t="shared" si="152"/>
        <v>0.87444264166170604</v>
      </c>
      <c r="F1662">
        <v>1.79067</v>
      </c>
      <c r="G1662" s="3">
        <f t="shared" si="150"/>
        <v>2.5167270271929323</v>
      </c>
      <c r="H1662" s="150">
        <f t="shared" si="151"/>
        <v>9.9999999999999978E-2</v>
      </c>
      <c r="J1662" s="2">
        <f t="shared" si="153"/>
        <v>-4.5719005891830427E-4</v>
      </c>
      <c r="K1662">
        <v>27273</v>
      </c>
      <c r="L1662">
        <v>26658</v>
      </c>
      <c r="N1662">
        <v>0.66</v>
      </c>
      <c r="O1662">
        <v>3.16</v>
      </c>
      <c r="P1662">
        <v>2.6</v>
      </c>
      <c r="Q1662">
        <f t="shared" si="154"/>
        <v>0.56000000000000005</v>
      </c>
      <c r="R1662">
        <f t="shared" si="155"/>
        <v>9.9999999999999978E-2</v>
      </c>
    </row>
    <row r="1663" spans="1:18">
      <c r="A1663" s="1">
        <v>42865</v>
      </c>
      <c r="B1663">
        <v>2.56</v>
      </c>
      <c r="C1663">
        <v>672.12</v>
      </c>
      <c r="D1663">
        <v>1.2295</v>
      </c>
      <c r="E1663" s="150">
        <f t="shared" si="152"/>
        <v>0.78448635573847758</v>
      </c>
      <c r="F1663">
        <v>1.7876099999999999</v>
      </c>
      <c r="G1663" s="3">
        <f t="shared" si="150"/>
        <v>2.8016631250788735</v>
      </c>
      <c r="H1663" s="150">
        <f t="shared" si="151"/>
        <v>0.10000000000000009</v>
      </c>
      <c r="J1663" s="2">
        <f t="shared" si="153"/>
        <v>-8.5628884271786478E-3</v>
      </c>
      <c r="K1663">
        <v>27337.5</v>
      </c>
      <c r="L1663">
        <v>26653</v>
      </c>
      <c r="N1663">
        <v>0.71</v>
      </c>
      <c r="O1663">
        <v>3.17</v>
      </c>
      <c r="P1663">
        <v>2.56</v>
      </c>
      <c r="Q1663">
        <f t="shared" si="154"/>
        <v>0.60999999999999988</v>
      </c>
      <c r="R1663">
        <f t="shared" si="155"/>
        <v>0.10000000000000009</v>
      </c>
    </row>
    <row r="1664" spans="1:18">
      <c r="A1664" s="1">
        <v>42866</v>
      </c>
      <c r="B1664">
        <v>2.59</v>
      </c>
      <c r="C1664">
        <v>671.99</v>
      </c>
      <c r="D1664">
        <v>1.2210000000000001</v>
      </c>
      <c r="E1664" s="150">
        <f t="shared" si="152"/>
        <v>0.78207033566196849</v>
      </c>
      <c r="F1664">
        <v>1.7856700000000001</v>
      </c>
      <c r="G1664" s="3">
        <f t="shared" si="150"/>
        <v>2.7878605933244156</v>
      </c>
      <c r="H1664" s="150">
        <f t="shared" si="151"/>
        <v>4.9999999999999822E-2</v>
      </c>
      <c r="J1664" s="2">
        <f t="shared" si="153"/>
        <v>-1.9343654969506942E-4</v>
      </c>
      <c r="K1664">
        <v>27329</v>
      </c>
      <c r="L1664">
        <v>26648</v>
      </c>
      <c r="N1664">
        <v>0.73</v>
      </c>
      <c r="O1664">
        <v>3.27</v>
      </c>
      <c r="P1664">
        <v>2.59</v>
      </c>
      <c r="Q1664">
        <f t="shared" si="154"/>
        <v>0.68000000000000016</v>
      </c>
      <c r="R1664">
        <f t="shared" si="155"/>
        <v>4.9999999999999822E-2</v>
      </c>
    </row>
    <row r="1665" spans="1:18">
      <c r="A1665" s="1">
        <v>42867</v>
      </c>
      <c r="B1665">
        <v>2.5649999999999999</v>
      </c>
      <c r="C1665">
        <v>671.35</v>
      </c>
      <c r="D1665">
        <v>1.1875</v>
      </c>
      <c r="E1665" s="150">
        <f t="shared" si="152"/>
        <v>0.74669628238353458</v>
      </c>
      <c r="F1665">
        <v>1.7656700000000001</v>
      </c>
      <c r="G1665" s="3">
        <f t="shared" si="150"/>
        <v>2.8080133442033528</v>
      </c>
      <c r="H1665" s="150">
        <f t="shared" si="151"/>
        <v>0.1150000000000001</v>
      </c>
      <c r="J1665" s="2">
        <f t="shared" si="153"/>
        <v>-9.5284894132895528E-4</v>
      </c>
      <c r="K1665">
        <v>27337</v>
      </c>
      <c r="L1665">
        <v>26651</v>
      </c>
      <c r="N1665">
        <v>0.83</v>
      </c>
      <c r="O1665">
        <v>3.28</v>
      </c>
      <c r="P1665">
        <v>2.5649999999999999</v>
      </c>
      <c r="Q1665">
        <f t="shared" si="154"/>
        <v>0.71499999999999986</v>
      </c>
      <c r="R1665">
        <f t="shared" si="155"/>
        <v>0.1150000000000001</v>
      </c>
    </row>
    <row r="1666" spans="1:18">
      <c r="A1666" s="1">
        <v>42870</v>
      </c>
      <c r="B1666">
        <v>2.5499999999999998</v>
      </c>
      <c r="C1666">
        <v>668.24</v>
      </c>
      <c r="D1666">
        <v>1.1873</v>
      </c>
      <c r="E1666" s="150">
        <f t="shared" si="152"/>
        <v>0.74217710477083065</v>
      </c>
      <c r="F1666">
        <v>1.7451099999999999</v>
      </c>
      <c r="G1666" s="3">
        <f t="shared" si="150"/>
        <v>2.7917448405253382</v>
      </c>
      <c r="H1666" s="150">
        <f t="shared" si="151"/>
        <v>0.12</v>
      </c>
      <c r="J1666" s="2">
        <f t="shared" si="153"/>
        <v>-4.6432200710663039E-3</v>
      </c>
      <c r="K1666">
        <v>27332</v>
      </c>
      <c r="L1666">
        <v>26650</v>
      </c>
      <c r="N1666">
        <v>0.85</v>
      </c>
      <c r="O1666">
        <v>3.28</v>
      </c>
      <c r="P1666">
        <v>2.5499999999999998</v>
      </c>
      <c r="Q1666">
        <f t="shared" si="154"/>
        <v>0.73</v>
      </c>
      <c r="R1666">
        <f t="shared" si="155"/>
        <v>0.12</v>
      </c>
    </row>
    <row r="1667" spans="1:18">
      <c r="A1667" s="1">
        <v>42871</v>
      </c>
      <c r="B1667">
        <v>2.5449999999999999</v>
      </c>
      <c r="C1667">
        <v>666.77</v>
      </c>
      <c r="D1667">
        <v>1.1879999999999999</v>
      </c>
      <c r="E1667" s="150">
        <f t="shared" si="152"/>
        <v>0.75597978077731109</v>
      </c>
      <c r="F1667">
        <v>1.74539</v>
      </c>
      <c r="G1667" s="3">
        <f t="shared" si="150"/>
        <v>2.7428290712589809</v>
      </c>
      <c r="H1667" s="150">
        <f t="shared" si="151"/>
        <v>8.4999999999999853E-2</v>
      </c>
      <c r="J1667" s="2">
        <f t="shared" si="153"/>
        <v>-2.2022315849370092E-3</v>
      </c>
      <c r="K1667">
        <v>27318</v>
      </c>
      <c r="L1667">
        <v>26648</v>
      </c>
      <c r="N1667">
        <v>0.87</v>
      </c>
      <c r="O1667">
        <v>3.33</v>
      </c>
      <c r="P1667">
        <v>2.5449999999999999</v>
      </c>
      <c r="Q1667">
        <f t="shared" si="154"/>
        <v>0.78500000000000014</v>
      </c>
      <c r="R1667">
        <f t="shared" si="155"/>
        <v>8.4999999999999853E-2</v>
      </c>
    </row>
    <row r="1668" spans="1:18">
      <c r="A1668" s="1">
        <v>42872</v>
      </c>
      <c r="B1668">
        <v>2.52</v>
      </c>
      <c r="C1668">
        <v>669.16</v>
      </c>
      <c r="D1668">
        <v>1.1358999999999999</v>
      </c>
      <c r="E1668" s="150">
        <f t="shared" si="152"/>
        <v>0.77534978119295916</v>
      </c>
      <c r="F1668">
        <v>1.73289</v>
      </c>
      <c r="G1668" s="3">
        <f t="shared" si="150"/>
        <v>2.538711944912682</v>
      </c>
      <c r="H1668" s="150">
        <f t="shared" si="151"/>
        <v>8.9999999999999969E-2</v>
      </c>
      <c r="J1668" s="2">
        <f t="shared" si="153"/>
        <v>3.5780356003660592E-3</v>
      </c>
      <c r="K1668">
        <v>27262</v>
      </c>
      <c r="L1668">
        <v>26642</v>
      </c>
      <c r="N1668">
        <v>0.84</v>
      </c>
      <c r="O1668">
        <v>3.27</v>
      </c>
      <c r="P1668">
        <v>2.52</v>
      </c>
      <c r="Q1668">
        <f t="shared" si="154"/>
        <v>0.75</v>
      </c>
      <c r="R1668">
        <f t="shared" si="155"/>
        <v>8.9999999999999969E-2</v>
      </c>
    </row>
    <row r="1669" spans="1:18">
      <c r="A1669" s="1">
        <v>42873</v>
      </c>
      <c r="B1669">
        <v>2.5299999999999998</v>
      </c>
      <c r="C1669">
        <v>675.16</v>
      </c>
      <c r="D1669">
        <v>1.175</v>
      </c>
      <c r="E1669" s="150">
        <f t="shared" si="152"/>
        <v>0.7170985403763469</v>
      </c>
      <c r="F1669">
        <v>1.7045600000000001</v>
      </c>
      <c r="G1669" s="3">
        <f t="shared" si="150"/>
        <v>2.7930024776634776</v>
      </c>
      <c r="H1669" s="150">
        <f t="shared" si="151"/>
        <v>0.17000000000000004</v>
      </c>
      <c r="J1669" s="2">
        <f t="shared" si="153"/>
        <v>8.926505357647118E-3</v>
      </c>
      <c r="K1669">
        <v>27320</v>
      </c>
      <c r="L1669">
        <v>26638</v>
      </c>
      <c r="N1669">
        <v>0.9</v>
      </c>
      <c r="O1669">
        <v>3.26</v>
      </c>
      <c r="P1669">
        <v>2.5299999999999998</v>
      </c>
      <c r="Q1669">
        <f t="shared" si="154"/>
        <v>0.73</v>
      </c>
      <c r="R1669">
        <f t="shared" si="155"/>
        <v>0.17000000000000004</v>
      </c>
    </row>
    <row r="1670" spans="1:18">
      <c r="A1670" s="1">
        <v>42874</v>
      </c>
      <c r="B1670">
        <v>2.5299999999999998</v>
      </c>
      <c r="C1670">
        <v>669.23</v>
      </c>
      <c r="D1670">
        <v>1.1834</v>
      </c>
      <c r="E1670" s="150">
        <f t="shared" si="152"/>
        <v>0.72144655627730903</v>
      </c>
      <c r="F1670">
        <v>1.72289</v>
      </c>
      <c r="G1670" s="3">
        <f t="shared" ref="G1670:G1733" si="156">+(K1670/L1670-1)*36000/330</f>
        <v>2.8260832465825803</v>
      </c>
      <c r="H1670" s="150">
        <f t="shared" ref="H1670:H1733" si="157">+R1670</f>
        <v>0.12999999999999978</v>
      </c>
      <c r="J1670" s="2">
        <f t="shared" si="153"/>
        <v>-8.8219020655365757E-3</v>
      </c>
      <c r="K1670">
        <v>27325</v>
      </c>
      <c r="L1670">
        <v>26635</v>
      </c>
      <c r="N1670">
        <v>0.85</v>
      </c>
      <c r="O1670">
        <v>3.25</v>
      </c>
      <c r="P1670">
        <v>2.5299999999999998</v>
      </c>
      <c r="Q1670">
        <f t="shared" si="154"/>
        <v>0.7200000000000002</v>
      </c>
      <c r="R1670">
        <f t="shared" si="155"/>
        <v>0.12999999999999978</v>
      </c>
    </row>
    <row r="1671" spans="1:18">
      <c r="A1671" s="1">
        <v>42877</v>
      </c>
      <c r="B1671">
        <v>2.5499999999999998</v>
      </c>
      <c r="C1671">
        <v>670.38</v>
      </c>
      <c r="D1671">
        <v>1.198</v>
      </c>
      <c r="E1671" s="150">
        <f t="shared" ref="E1671:E1734" si="158">+D1671*F1671/G1671</f>
        <v>0.81328891739935916</v>
      </c>
      <c r="F1671">
        <v>1.7264999999999999</v>
      </c>
      <c r="G1671" s="3">
        <f t="shared" si="156"/>
        <v>2.5431884730630778</v>
      </c>
      <c r="H1671" s="150">
        <f t="shared" si="157"/>
        <v>0.14999999999999969</v>
      </c>
      <c r="J1671" s="2">
        <f t="shared" ref="J1671:J1734" si="159">+LN(C1671/C1670)</f>
        <v>1.7169180321110454E-3</v>
      </c>
      <c r="K1671">
        <v>27259</v>
      </c>
      <c r="L1671">
        <v>26638</v>
      </c>
      <c r="N1671">
        <v>0.78</v>
      </c>
      <c r="O1671">
        <v>3.18</v>
      </c>
      <c r="P1671">
        <v>2.5499999999999998</v>
      </c>
      <c r="Q1671">
        <f t="shared" ref="Q1671:Q1734" si="160">+O1671-P1671</f>
        <v>0.63000000000000034</v>
      </c>
      <c r="R1671">
        <f t="shared" ref="R1671:R1734" si="161">+N1671-Q1671</f>
        <v>0.14999999999999969</v>
      </c>
    </row>
    <row r="1672" spans="1:18">
      <c r="A1672" s="1">
        <v>42878</v>
      </c>
      <c r="B1672">
        <v>2.5299999999999998</v>
      </c>
      <c r="C1672">
        <v>674.25</v>
      </c>
      <c r="D1672">
        <v>1.212</v>
      </c>
      <c r="E1672" s="150">
        <f t="shared" si="158"/>
        <v>0.82776031090276592</v>
      </c>
      <c r="F1672">
        <v>1.71956</v>
      </c>
      <c r="G1672" s="3">
        <f t="shared" si="156"/>
        <v>2.5177659432922637</v>
      </c>
      <c r="H1672" s="150">
        <f t="shared" si="157"/>
        <v>0.18999999999999972</v>
      </c>
      <c r="J1672" s="2">
        <f t="shared" si="159"/>
        <v>5.7562462325379026E-3</v>
      </c>
      <c r="K1672">
        <v>27262</v>
      </c>
      <c r="L1672">
        <v>26647</v>
      </c>
      <c r="N1672">
        <v>0.8</v>
      </c>
      <c r="O1672">
        <v>3.14</v>
      </c>
      <c r="P1672">
        <v>2.5299999999999998</v>
      </c>
      <c r="Q1672">
        <f t="shared" si="160"/>
        <v>0.61000000000000032</v>
      </c>
      <c r="R1672">
        <f t="shared" si="161"/>
        <v>0.18999999999999972</v>
      </c>
    </row>
    <row r="1673" spans="1:18">
      <c r="A1673" s="1">
        <v>42879</v>
      </c>
      <c r="B1673">
        <v>2.5249999999999999</v>
      </c>
      <c r="C1673">
        <v>672.42</v>
      </c>
      <c r="D1673">
        <v>1.1930000000000001</v>
      </c>
      <c r="E1673" s="150">
        <f t="shared" si="158"/>
        <v>0.73949074461625319</v>
      </c>
      <c r="F1673">
        <v>1.72567</v>
      </c>
      <c r="G1673" s="3">
        <f t="shared" si="156"/>
        <v>2.7839757630345217</v>
      </c>
      <c r="H1673" s="150">
        <f t="shared" si="157"/>
        <v>0.21499999999999975</v>
      </c>
      <c r="J1673" s="2">
        <f t="shared" si="159"/>
        <v>-2.7178167278477609E-3</v>
      </c>
      <c r="K1673">
        <v>27326</v>
      </c>
      <c r="L1673">
        <v>26646</v>
      </c>
      <c r="N1673">
        <v>0.83</v>
      </c>
      <c r="O1673">
        <v>3.14</v>
      </c>
      <c r="P1673">
        <v>2.5249999999999999</v>
      </c>
      <c r="Q1673">
        <f t="shared" si="160"/>
        <v>0.61500000000000021</v>
      </c>
      <c r="R1673">
        <f t="shared" si="161"/>
        <v>0.21499999999999975</v>
      </c>
    </row>
    <row r="1674" spans="1:18">
      <c r="A1674" s="1">
        <v>42880</v>
      </c>
      <c r="B1674">
        <v>2.5249999999999999</v>
      </c>
      <c r="C1674">
        <v>669.41</v>
      </c>
      <c r="D1674">
        <v>1.214</v>
      </c>
      <c r="E1674" s="150">
        <f t="shared" si="158"/>
        <v>0.75351170987802318</v>
      </c>
      <c r="F1674">
        <v>1.72289</v>
      </c>
      <c r="G1674" s="3">
        <f t="shared" si="156"/>
        <v>2.7757875990256102</v>
      </c>
      <c r="H1674" s="150">
        <f t="shared" si="157"/>
        <v>0.18499999999999994</v>
      </c>
      <c r="J1674" s="2">
        <f t="shared" si="159"/>
        <v>-4.4864178752270075E-3</v>
      </c>
      <c r="K1674">
        <v>27324</v>
      </c>
      <c r="L1674">
        <v>26646</v>
      </c>
      <c r="N1674">
        <v>0.83</v>
      </c>
      <c r="O1674">
        <v>3.17</v>
      </c>
      <c r="P1674">
        <v>2.5249999999999999</v>
      </c>
      <c r="Q1674">
        <f t="shared" si="160"/>
        <v>0.64500000000000002</v>
      </c>
      <c r="R1674">
        <f t="shared" si="161"/>
        <v>0.18499999999999994</v>
      </c>
    </row>
    <row r="1675" spans="1:18">
      <c r="A1675" s="1">
        <v>42881</v>
      </c>
      <c r="B1675">
        <v>2.52</v>
      </c>
      <c r="C1675">
        <v>672.1</v>
      </c>
      <c r="D1675">
        <v>1.2118</v>
      </c>
      <c r="E1675" s="150">
        <f t="shared" si="158"/>
        <v>0.75416980828474889</v>
      </c>
      <c r="F1675">
        <v>1.72122</v>
      </c>
      <c r="G1675" s="3">
        <f t="shared" si="156"/>
        <v>2.7656561865606832</v>
      </c>
      <c r="H1675" s="150">
        <f t="shared" si="157"/>
        <v>0.14999999999999991</v>
      </c>
      <c r="J1675" s="2">
        <f t="shared" si="159"/>
        <v>4.0104115591555484E-3</v>
      </c>
      <c r="K1675">
        <v>27320.5</v>
      </c>
      <c r="L1675">
        <v>26645</v>
      </c>
      <c r="N1675">
        <v>0.81</v>
      </c>
      <c r="O1675">
        <v>3.18</v>
      </c>
      <c r="P1675">
        <v>2.52</v>
      </c>
      <c r="Q1675">
        <f t="shared" si="160"/>
        <v>0.66000000000000014</v>
      </c>
      <c r="R1675">
        <f t="shared" si="161"/>
        <v>0.14999999999999991</v>
      </c>
    </row>
    <row r="1676" spans="1:18">
      <c r="A1676" s="1">
        <v>42884</v>
      </c>
      <c r="B1676">
        <v>2.5249999999999999</v>
      </c>
      <c r="C1676">
        <v>674.7</v>
      </c>
      <c r="D1676">
        <v>1.2110000000000001</v>
      </c>
      <c r="E1676" s="150">
        <f t="shared" si="158"/>
        <v>0.75089289800258252</v>
      </c>
      <c r="F1676">
        <v>1.72122</v>
      </c>
      <c r="G1676" s="3">
        <f t="shared" si="156"/>
        <v>2.7758917757041184</v>
      </c>
      <c r="H1676" s="150">
        <f t="shared" si="157"/>
        <v>0.11499999999999966</v>
      </c>
      <c r="J1676" s="2">
        <f t="shared" si="159"/>
        <v>3.8610086574595933E-3</v>
      </c>
      <c r="K1676">
        <v>27323</v>
      </c>
      <c r="L1676">
        <v>26645</v>
      </c>
      <c r="N1676">
        <v>0.83</v>
      </c>
      <c r="O1676">
        <v>3.24</v>
      </c>
      <c r="P1676">
        <v>2.5249999999999999</v>
      </c>
      <c r="Q1676">
        <f t="shared" si="160"/>
        <v>0.7150000000000003</v>
      </c>
      <c r="R1676">
        <f t="shared" si="161"/>
        <v>0.11499999999999966</v>
      </c>
    </row>
    <row r="1677" spans="1:18">
      <c r="A1677" s="1">
        <v>42885</v>
      </c>
      <c r="B1677">
        <v>2.48</v>
      </c>
      <c r="C1677">
        <v>674.85</v>
      </c>
      <c r="D1677">
        <v>1.2121</v>
      </c>
      <c r="E1677" s="150">
        <f t="shared" si="158"/>
        <v>0.75169722691033802</v>
      </c>
      <c r="F1677">
        <v>1.7215</v>
      </c>
      <c r="G1677" s="3">
        <f t="shared" si="156"/>
        <v>2.7758917757041184</v>
      </c>
      <c r="H1677" s="150">
        <f t="shared" si="157"/>
        <v>0.12</v>
      </c>
      <c r="J1677" s="2">
        <f t="shared" si="159"/>
        <v>2.2229632191120548E-4</v>
      </c>
      <c r="K1677">
        <v>27323</v>
      </c>
      <c r="L1677">
        <v>26645</v>
      </c>
      <c r="N1677">
        <v>0.83</v>
      </c>
      <c r="O1677">
        <v>3.19</v>
      </c>
      <c r="P1677">
        <v>2.48</v>
      </c>
      <c r="Q1677">
        <f t="shared" si="160"/>
        <v>0.71</v>
      </c>
      <c r="R1677">
        <f t="shared" si="161"/>
        <v>0.12</v>
      </c>
    </row>
    <row r="1678" spans="1:18">
      <c r="A1678" s="1">
        <v>42886</v>
      </c>
      <c r="B1678">
        <v>2.46</v>
      </c>
      <c r="C1678">
        <v>672.55</v>
      </c>
      <c r="D1678">
        <v>1.2168000000000001</v>
      </c>
      <c r="E1678" s="150">
        <f t="shared" si="158"/>
        <v>0.77038485979019378</v>
      </c>
      <c r="F1678">
        <v>1.7237199999999999</v>
      </c>
      <c r="G1678" s="3">
        <f t="shared" si="156"/>
        <v>2.7225645329676014</v>
      </c>
      <c r="H1678" s="150">
        <f t="shared" si="157"/>
        <v>0.10000000000000009</v>
      </c>
      <c r="J1678" s="2">
        <f t="shared" si="159"/>
        <v>-3.4139858007005627E-3</v>
      </c>
      <c r="K1678">
        <v>27311</v>
      </c>
      <c r="L1678">
        <v>26646</v>
      </c>
      <c r="N1678">
        <v>0.81</v>
      </c>
      <c r="O1678">
        <v>3.17</v>
      </c>
      <c r="P1678">
        <v>2.46</v>
      </c>
      <c r="Q1678">
        <f t="shared" si="160"/>
        <v>0.71</v>
      </c>
      <c r="R1678">
        <f t="shared" si="161"/>
        <v>0.10000000000000009</v>
      </c>
    </row>
    <row r="1679" spans="1:18">
      <c r="A1679" s="1">
        <v>42887</v>
      </c>
      <c r="B1679">
        <v>2.4500000000000002</v>
      </c>
      <c r="C1679">
        <v>672.17</v>
      </c>
      <c r="D1679">
        <v>1.232</v>
      </c>
      <c r="E1679" s="150">
        <f t="shared" si="158"/>
        <v>0.79878609074558149</v>
      </c>
      <c r="F1679">
        <v>1.7264999999999999</v>
      </c>
      <c r="G1679" s="3">
        <f t="shared" si="156"/>
        <v>2.6628505736931745</v>
      </c>
      <c r="H1679" s="150">
        <f t="shared" si="157"/>
        <v>0.1100000000000001</v>
      </c>
      <c r="J1679" s="2">
        <f t="shared" si="159"/>
        <v>-5.6517343404575862E-4</v>
      </c>
      <c r="K1679">
        <v>27300</v>
      </c>
      <c r="L1679">
        <v>26649.5</v>
      </c>
      <c r="N1679">
        <v>0.8</v>
      </c>
      <c r="O1679">
        <v>3.14</v>
      </c>
      <c r="P1679">
        <v>2.4500000000000002</v>
      </c>
      <c r="Q1679">
        <f t="shared" si="160"/>
        <v>0.69</v>
      </c>
      <c r="R1679">
        <f t="shared" si="161"/>
        <v>0.1100000000000001</v>
      </c>
    </row>
    <row r="1680" spans="1:18">
      <c r="A1680" s="1">
        <v>42888</v>
      </c>
      <c r="B1680">
        <v>2.4300000000000002</v>
      </c>
      <c r="C1680">
        <v>669.54</v>
      </c>
      <c r="D1680">
        <v>1.2306999999999999</v>
      </c>
      <c r="E1680" s="150">
        <f t="shared" si="158"/>
        <v>0.7857247588507319</v>
      </c>
      <c r="F1680">
        <v>1.7306699999999999</v>
      </c>
      <c r="G1680" s="3">
        <f t="shared" si="156"/>
        <v>2.71079095447549</v>
      </c>
      <c r="H1680" s="150">
        <f t="shared" si="157"/>
        <v>0.12000000000000022</v>
      </c>
      <c r="J1680" s="2">
        <f t="shared" si="159"/>
        <v>-3.9203752948799948E-3</v>
      </c>
      <c r="K1680">
        <v>27303</v>
      </c>
      <c r="L1680">
        <v>26641</v>
      </c>
      <c r="N1680">
        <v>0.82</v>
      </c>
      <c r="O1680">
        <v>3.13</v>
      </c>
      <c r="P1680">
        <v>2.4300000000000002</v>
      </c>
      <c r="Q1680">
        <f t="shared" si="160"/>
        <v>0.69999999999999973</v>
      </c>
      <c r="R1680">
        <f t="shared" si="161"/>
        <v>0.12000000000000022</v>
      </c>
    </row>
    <row r="1681" spans="1:18">
      <c r="A1681" s="1">
        <v>42891</v>
      </c>
      <c r="B1681">
        <v>2.46</v>
      </c>
      <c r="C1681">
        <v>668.65</v>
      </c>
      <c r="D1681">
        <v>1.238</v>
      </c>
      <c r="E1681" s="150">
        <f t="shared" si="158"/>
        <v>0.79542954500597263</v>
      </c>
      <c r="F1681">
        <v>1.72567</v>
      </c>
      <c r="G1681" s="3">
        <f t="shared" si="156"/>
        <v>2.6858185912417407</v>
      </c>
      <c r="H1681" s="150">
        <f t="shared" si="157"/>
        <v>0.14000000000000012</v>
      </c>
      <c r="J1681" s="2">
        <f t="shared" si="159"/>
        <v>-1.3301551068592818E-3</v>
      </c>
      <c r="K1681">
        <v>27301</v>
      </c>
      <c r="L1681">
        <v>26645</v>
      </c>
      <c r="N1681">
        <v>0.81</v>
      </c>
      <c r="O1681">
        <v>3.13</v>
      </c>
      <c r="P1681">
        <v>2.46</v>
      </c>
      <c r="Q1681">
        <f t="shared" si="160"/>
        <v>0.66999999999999993</v>
      </c>
      <c r="R1681">
        <f t="shared" si="161"/>
        <v>0.14000000000000012</v>
      </c>
    </row>
    <row r="1682" spans="1:18">
      <c r="A1682" s="1">
        <v>42892</v>
      </c>
      <c r="B1682">
        <v>2.4700000000000002</v>
      </c>
      <c r="C1682">
        <v>668.55</v>
      </c>
      <c r="D1682">
        <v>1.228</v>
      </c>
      <c r="E1682" s="150">
        <f t="shared" si="158"/>
        <v>0.78292983978444641</v>
      </c>
      <c r="F1682">
        <v>1.72289</v>
      </c>
      <c r="G1682" s="3">
        <f t="shared" si="156"/>
        <v>2.702296952409541</v>
      </c>
      <c r="H1682" s="150">
        <f t="shared" si="157"/>
        <v>0.15000000000000036</v>
      </c>
      <c r="J1682" s="2">
        <f t="shared" si="159"/>
        <v>-1.4956625813105463E-4</v>
      </c>
      <c r="K1682">
        <v>27304</v>
      </c>
      <c r="L1682">
        <v>26644</v>
      </c>
      <c r="N1682">
        <v>0.77</v>
      </c>
      <c r="O1682">
        <v>3.09</v>
      </c>
      <c r="P1682">
        <v>2.4700000000000002</v>
      </c>
      <c r="Q1682">
        <f t="shared" si="160"/>
        <v>0.61999999999999966</v>
      </c>
      <c r="R1682">
        <f t="shared" si="161"/>
        <v>0.15000000000000036</v>
      </c>
    </row>
    <row r="1683" spans="1:18">
      <c r="A1683" s="1">
        <v>42893</v>
      </c>
      <c r="B1683">
        <v>2.4700000000000002</v>
      </c>
      <c r="C1683">
        <v>669.05</v>
      </c>
      <c r="D1683">
        <v>1.234</v>
      </c>
      <c r="E1683" s="150">
        <f t="shared" si="158"/>
        <v>0.78592357925365286</v>
      </c>
      <c r="F1683">
        <v>1.724</v>
      </c>
      <c r="G1683" s="3">
        <f t="shared" si="156"/>
        <v>2.7068993171324447</v>
      </c>
      <c r="H1683" s="150">
        <f t="shared" si="157"/>
        <v>0.2000000000000004</v>
      </c>
      <c r="J1683" s="2">
        <f t="shared" si="159"/>
        <v>7.4760769032338338E-4</v>
      </c>
      <c r="K1683">
        <v>27300</v>
      </c>
      <c r="L1683">
        <v>26639</v>
      </c>
      <c r="N1683">
        <v>0.76</v>
      </c>
      <c r="O1683">
        <v>3.03</v>
      </c>
      <c r="P1683">
        <v>2.4700000000000002</v>
      </c>
      <c r="Q1683">
        <f t="shared" si="160"/>
        <v>0.55999999999999961</v>
      </c>
      <c r="R1683">
        <f t="shared" si="161"/>
        <v>0.2000000000000004</v>
      </c>
    </row>
    <row r="1684" spans="1:18">
      <c r="A1684" s="1">
        <v>42894</v>
      </c>
      <c r="B1684">
        <v>2.4900000000000002</v>
      </c>
      <c r="C1684">
        <v>666.06</v>
      </c>
      <c r="D1684">
        <v>1.2390000000000001</v>
      </c>
      <c r="E1684" s="150">
        <f t="shared" si="158"/>
        <v>0.75044054016604744</v>
      </c>
      <c r="F1684">
        <v>1.72844</v>
      </c>
      <c r="G1684" s="3">
        <f t="shared" si="156"/>
        <v>2.853706650131334</v>
      </c>
      <c r="H1684" s="150">
        <f t="shared" si="157"/>
        <v>0.19000000000000039</v>
      </c>
      <c r="J1684" s="2">
        <f t="shared" si="159"/>
        <v>-4.4790391783870974E-3</v>
      </c>
      <c r="K1684">
        <v>27381</v>
      </c>
      <c r="L1684">
        <v>26683</v>
      </c>
      <c r="N1684">
        <v>0.73</v>
      </c>
      <c r="O1684">
        <v>3.03</v>
      </c>
      <c r="P1684">
        <v>2.4900000000000002</v>
      </c>
      <c r="Q1684">
        <f t="shared" si="160"/>
        <v>0.53999999999999959</v>
      </c>
      <c r="R1684">
        <f t="shared" si="161"/>
        <v>0.19000000000000039</v>
      </c>
    </row>
    <row r="1685" spans="1:18">
      <c r="A1685" s="1">
        <v>42895</v>
      </c>
      <c r="B1685">
        <v>2.4900000000000002</v>
      </c>
      <c r="C1685">
        <v>663.49</v>
      </c>
      <c r="D1685">
        <v>1.2470000000000001</v>
      </c>
      <c r="E1685" s="150">
        <f t="shared" si="158"/>
        <v>0.74845599805885621</v>
      </c>
      <c r="F1685">
        <v>1.72844</v>
      </c>
      <c r="G1685" s="3">
        <f t="shared" si="156"/>
        <v>2.8797480220480636</v>
      </c>
      <c r="H1685" s="150">
        <f t="shared" si="157"/>
        <v>8.0000000000000293E-2</v>
      </c>
      <c r="J1685" s="2">
        <f t="shared" si="159"/>
        <v>-3.8659745039787822E-3</v>
      </c>
      <c r="K1685">
        <v>27373</v>
      </c>
      <c r="L1685">
        <v>26669</v>
      </c>
      <c r="N1685">
        <v>0.7</v>
      </c>
      <c r="O1685">
        <v>3.11</v>
      </c>
      <c r="P1685">
        <v>2.4900000000000002</v>
      </c>
      <c r="Q1685">
        <f t="shared" si="160"/>
        <v>0.61999999999999966</v>
      </c>
      <c r="R1685">
        <f t="shared" si="161"/>
        <v>8.0000000000000293E-2</v>
      </c>
    </row>
    <row r="1686" spans="1:18">
      <c r="A1686" s="1">
        <v>42898</v>
      </c>
      <c r="B1686">
        <v>2.4900000000000002</v>
      </c>
      <c r="C1686">
        <v>661.22</v>
      </c>
      <c r="D1686">
        <v>1.248</v>
      </c>
      <c r="E1686" s="150">
        <f t="shared" si="158"/>
        <v>0.76201577028143674</v>
      </c>
      <c r="F1686">
        <v>1.73567</v>
      </c>
      <c r="G1686" s="3">
        <f t="shared" si="156"/>
        <v>2.8426132955227215</v>
      </c>
      <c r="H1686" s="150">
        <f t="shared" si="157"/>
        <v>0.1100000000000001</v>
      </c>
      <c r="J1686" s="2">
        <f t="shared" si="159"/>
        <v>-3.4271685453474577E-3</v>
      </c>
      <c r="K1686">
        <v>27367</v>
      </c>
      <c r="L1686">
        <v>26672</v>
      </c>
      <c r="N1686">
        <v>0.7</v>
      </c>
      <c r="O1686">
        <v>3.08</v>
      </c>
      <c r="P1686">
        <v>2.4900000000000002</v>
      </c>
      <c r="Q1686">
        <f t="shared" si="160"/>
        <v>0.58999999999999986</v>
      </c>
      <c r="R1686">
        <f t="shared" si="161"/>
        <v>0.1100000000000001</v>
      </c>
    </row>
    <row r="1687" spans="1:18">
      <c r="A1687" s="1">
        <v>42899</v>
      </c>
      <c r="B1687">
        <v>2.48</v>
      </c>
      <c r="C1687">
        <v>661.32</v>
      </c>
      <c r="D1687">
        <v>1.252</v>
      </c>
      <c r="E1687" s="150">
        <f t="shared" si="158"/>
        <v>0.77561810119863961</v>
      </c>
      <c r="F1687">
        <v>1.73567</v>
      </c>
      <c r="G1687" s="3">
        <f t="shared" si="156"/>
        <v>2.8017123847957603</v>
      </c>
      <c r="H1687" s="150">
        <f t="shared" si="157"/>
        <v>9.9999999999999867E-2</v>
      </c>
      <c r="J1687" s="2">
        <f t="shared" si="159"/>
        <v>1.5122415986000434E-4</v>
      </c>
      <c r="K1687">
        <v>27357</v>
      </c>
      <c r="L1687">
        <v>26672</v>
      </c>
      <c r="N1687">
        <v>0.74</v>
      </c>
      <c r="O1687">
        <v>3.12</v>
      </c>
      <c r="P1687">
        <v>2.48</v>
      </c>
      <c r="Q1687">
        <f t="shared" si="160"/>
        <v>0.64000000000000012</v>
      </c>
      <c r="R1687">
        <f t="shared" si="161"/>
        <v>9.9999999999999867E-2</v>
      </c>
    </row>
    <row r="1688" spans="1:18">
      <c r="A1688" s="1">
        <v>42900</v>
      </c>
      <c r="B1688">
        <v>2.4750000000000001</v>
      </c>
      <c r="C1688">
        <v>659.91</v>
      </c>
      <c r="D1688">
        <v>1.2390000000000001</v>
      </c>
      <c r="E1688" s="150">
        <f t="shared" si="158"/>
        <v>0.77906586097511443</v>
      </c>
      <c r="F1688">
        <v>1.7362200000000001</v>
      </c>
      <c r="G1688" s="3">
        <f t="shared" si="156"/>
        <v>2.7612255750848709</v>
      </c>
      <c r="H1688" s="150">
        <f t="shared" si="157"/>
        <v>0.10499999999999998</v>
      </c>
      <c r="J1688" s="2">
        <f t="shared" si="159"/>
        <v>-2.1343755974028316E-3</v>
      </c>
      <c r="K1688">
        <v>27343</v>
      </c>
      <c r="L1688">
        <v>26668</v>
      </c>
      <c r="N1688">
        <v>0.75</v>
      </c>
      <c r="O1688">
        <v>3.12</v>
      </c>
      <c r="P1688">
        <v>2.4750000000000001</v>
      </c>
      <c r="Q1688">
        <f t="shared" si="160"/>
        <v>0.64500000000000002</v>
      </c>
      <c r="R1688">
        <f t="shared" si="161"/>
        <v>0.10499999999999998</v>
      </c>
    </row>
    <row r="1689" spans="1:18">
      <c r="A1689" s="1">
        <v>42901</v>
      </c>
      <c r="B1689">
        <v>2.4900000000000002</v>
      </c>
      <c r="C1689">
        <v>665.68</v>
      </c>
      <c r="D1689">
        <v>1.244</v>
      </c>
      <c r="E1689" s="150">
        <f t="shared" si="158"/>
        <v>0.7839425393639311</v>
      </c>
      <c r="F1689">
        <v>1.72956</v>
      </c>
      <c r="G1689" s="3">
        <f t="shared" si="156"/>
        <v>2.7445540099733909</v>
      </c>
      <c r="H1689" s="150">
        <f t="shared" si="157"/>
        <v>0.11000000000000032</v>
      </c>
      <c r="J1689" s="2">
        <f t="shared" si="159"/>
        <v>8.7056125064327791E-3</v>
      </c>
      <c r="K1689">
        <v>27342</v>
      </c>
      <c r="L1689">
        <v>26671</v>
      </c>
      <c r="N1689">
        <v>0.77</v>
      </c>
      <c r="O1689">
        <v>3.15</v>
      </c>
      <c r="P1689">
        <v>2.4900000000000002</v>
      </c>
      <c r="Q1689">
        <f t="shared" si="160"/>
        <v>0.6599999999999997</v>
      </c>
      <c r="R1689">
        <f t="shared" si="161"/>
        <v>0.11000000000000032</v>
      </c>
    </row>
    <row r="1690" spans="1:18">
      <c r="A1690" s="1">
        <v>42902</v>
      </c>
      <c r="B1690">
        <v>2.5</v>
      </c>
      <c r="C1690">
        <v>664.34</v>
      </c>
      <c r="D1690">
        <v>1.238</v>
      </c>
      <c r="E1690" s="150">
        <f t="shared" si="158"/>
        <v>0.77903034971503493</v>
      </c>
      <c r="F1690">
        <v>1.7323299999999999</v>
      </c>
      <c r="G1690" s="3">
        <f t="shared" si="156"/>
        <v>2.7529409358499213</v>
      </c>
      <c r="H1690" s="150">
        <f t="shared" si="157"/>
        <v>0.20000000000000007</v>
      </c>
      <c r="J1690" s="2">
        <f t="shared" si="159"/>
        <v>-2.0150079749105105E-3</v>
      </c>
      <c r="K1690">
        <v>27342</v>
      </c>
      <c r="L1690">
        <v>26669</v>
      </c>
      <c r="N1690">
        <v>0.89</v>
      </c>
      <c r="O1690">
        <v>3.19</v>
      </c>
      <c r="P1690">
        <v>2.5</v>
      </c>
      <c r="Q1690">
        <f t="shared" si="160"/>
        <v>0.69</v>
      </c>
      <c r="R1690">
        <f t="shared" si="161"/>
        <v>0.20000000000000007</v>
      </c>
    </row>
    <row r="1691" spans="1:18">
      <c r="A1691" s="1">
        <v>42905</v>
      </c>
      <c r="B1691">
        <v>2.4950000000000001</v>
      </c>
      <c r="C1691">
        <v>661.52</v>
      </c>
      <c r="D1691">
        <v>1.248</v>
      </c>
      <c r="E1691" s="150">
        <f t="shared" si="158"/>
        <v>0.77954948586666595</v>
      </c>
      <c r="F1691">
        <v>1.72844</v>
      </c>
      <c r="G1691" s="3">
        <f t="shared" si="156"/>
        <v>2.7671022290545757</v>
      </c>
      <c r="H1691" s="150">
        <f t="shared" si="157"/>
        <v>0.20499999999999996</v>
      </c>
      <c r="J1691" s="2">
        <f t="shared" si="159"/>
        <v>-4.2538492033526E-3</v>
      </c>
      <c r="K1691">
        <v>27347</v>
      </c>
      <c r="L1691">
        <v>26670.5</v>
      </c>
      <c r="N1691">
        <v>0.91</v>
      </c>
      <c r="O1691">
        <v>3.2</v>
      </c>
      <c r="P1691">
        <v>2.4950000000000001</v>
      </c>
      <c r="Q1691">
        <f t="shared" si="160"/>
        <v>0.70500000000000007</v>
      </c>
      <c r="R1691">
        <f t="shared" si="161"/>
        <v>0.20499999999999996</v>
      </c>
    </row>
    <row r="1692" spans="1:18">
      <c r="A1692" s="1">
        <v>42906</v>
      </c>
      <c r="B1692">
        <v>2.5</v>
      </c>
      <c r="C1692">
        <v>663.95</v>
      </c>
      <c r="D1692">
        <v>1.246</v>
      </c>
      <c r="E1692" s="150">
        <f t="shared" si="158"/>
        <v>0.77649756042437423</v>
      </c>
      <c r="F1692">
        <v>1.73594</v>
      </c>
      <c r="G1692" s="3">
        <f t="shared" si="156"/>
        <v>2.7855608957971225</v>
      </c>
      <c r="H1692" s="150">
        <f t="shared" si="157"/>
        <v>0.22999999999999998</v>
      </c>
      <c r="J1692" s="2">
        <f t="shared" si="159"/>
        <v>3.6666280224252937E-3</v>
      </c>
      <c r="K1692">
        <v>27351</v>
      </c>
      <c r="L1692">
        <v>26670</v>
      </c>
      <c r="N1692">
        <v>0.94</v>
      </c>
      <c r="O1692">
        <v>3.21</v>
      </c>
      <c r="P1692">
        <v>2.5</v>
      </c>
      <c r="Q1692">
        <f t="shared" si="160"/>
        <v>0.71</v>
      </c>
      <c r="R1692">
        <f t="shared" si="161"/>
        <v>0.22999999999999998</v>
      </c>
    </row>
    <row r="1693" spans="1:18">
      <c r="A1693" s="1">
        <v>42907</v>
      </c>
      <c r="B1693">
        <v>2.5</v>
      </c>
      <c r="C1693">
        <v>665.32</v>
      </c>
      <c r="D1693">
        <v>1.244</v>
      </c>
      <c r="E1693" s="150">
        <f t="shared" si="158"/>
        <v>0.77163533658133732</v>
      </c>
      <c r="F1693">
        <v>1.73539</v>
      </c>
      <c r="G1693" s="3">
        <f t="shared" si="156"/>
        <v>2.7977271875138401</v>
      </c>
      <c r="H1693" s="150">
        <f t="shared" si="157"/>
        <v>0.19999999999999984</v>
      </c>
      <c r="J1693" s="2">
        <f t="shared" si="159"/>
        <v>2.0612824859976833E-3</v>
      </c>
      <c r="K1693">
        <v>27355</v>
      </c>
      <c r="L1693">
        <v>26671</v>
      </c>
      <c r="N1693">
        <v>0.9</v>
      </c>
      <c r="O1693">
        <v>3.2</v>
      </c>
      <c r="P1693">
        <v>2.5</v>
      </c>
      <c r="Q1693">
        <f t="shared" si="160"/>
        <v>0.70000000000000018</v>
      </c>
      <c r="R1693">
        <f t="shared" si="161"/>
        <v>0.19999999999999984</v>
      </c>
    </row>
    <row r="1694" spans="1:18">
      <c r="A1694" s="1">
        <v>42908</v>
      </c>
      <c r="B1694">
        <v>2.4849999999999999</v>
      </c>
      <c r="C1694">
        <v>663.63</v>
      </c>
      <c r="D1694">
        <v>1.24</v>
      </c>
      <c r="E1694" s="150">
        <f t="shared" si="158"/>
        <v>0.77829356001624483</v>
      </c>
      <c r="F1694">
        <v>1.73817</v>
      </c>
      <c r="G1694" s="3">
        <f t="shared" si="156"/>
        <v>2.7693031405206705</v>
      </c>
      <c r="H1694" s="150">
        <f t="shared" si="157"/>
        <v>0.16499999999999992</v>
      </c>
      <c r="J1694" s="2">
        <f t="shared" si="159"/>
        <v>-2.5433626712934002E-3</v>
      </c>
      <c r="K1694">
        <v>27346</v>
      </c>
      <c r="L1694">
        <v>26669</v>
      </c>
      <c r="N1694">
        <v>0.89</v>
      </c>
      <c r="O1694">
        <v>3.21</v>
      </c>
      <c r="P1694">
        <v>2.4849999999999999</v>
      </c>
      <c r="Q1694">
        <f t="shared" si="160"/>
        <v>0.72500000000000009</v>
      </c>
      <c r="R1694">
        <f t="shared" si="161"/>
        <v>0.16499999999999992</v>
      </c>
    </row>
    <row r="1695" spans="1:18">
      <c r="A1695" s="1">
        <v>42909</v>
      </c>
      <c r="B1695">
        <v>2.4750000000000001</v>
      </c>
      <c r="C1695">
        <v>661.46</v>
      </c>
      <c r="D1695">
        <v>1.2490000000000001</v>
      </c>
      <c r="E1695" s="150">
        <f t="shared" si="158"/>
        <v>0.78633791239029338</v>
      </c>
      <c r="F1695">
        <v>1.7334400000000001</v>
      </c>
      <c r="G1695" s="3">
        <f t="shared" si="156"/>
        <v>2.7533539028007392</v>
      </c>
      <c r="H1695" s="150">
        <f t="shared" si="157"/>
        <v>0.16499999999999992</v>
      </c>
      <c r="J1695" s="2">
        <f t="shared" si="159"/>
        <v>-3.2752521562291123E-3</v>
      </c>
      <c r="K1695">
        <v>27338</v>
      </c>
      <c r="L1695">
        <v>26665</v>
      </c>
      <c r="N1695">
        <v>0.89</v>
      </c>
      <c r="O1695">
        <v>3.2</v>
      </c>
      <c r="P1695">
        <v>2.4750000000000001</v>
      </c>
      <c r="Q1695">
        <f t="shared" si="160"/>
        <v>0.72500000000000009</v>
      </c>
      <c r="R1695">
        <f t="shared" si="161"/>
        <v>0.16499999999999992</v>
      </c>
    </row>
    <row r="1696" spans="1:18">
      <c r="A1696" s="1">
        <v>42912</v>
      </c>
      <c r="B1696">
        <v>2.4750000000000001</v>
      </c>
      <c r="C1696">
        <v>660.97</v>
      </c>
      <c r="D1696">
        <v>1.2529999999999999</v>
      </c>
      <c r="E1696" s="150">
        <f t="shared" si="158"/>
        <v>0.78936589945418634</v>
      </c>
      <c r="F1696">
        <v>1.7345600000000001</v>
      </c>
      <c r="G1696" s="3">
        <f t="shared" si="156"/>
        <v>2.7533539028007392</v>
      </c>
      <c r="H1696" s="150">
        <f t="shared" si="157"/>
        <v>0.16499999999999992</v>
      </c>
      <c r="J1696" s="2">
        <f t="shared" si="159"/>
        <v>-7.4106005221360918E-4</v>
      </c>
      <c r="K1696">
        <v>27338</v>
      </c>
      <c r="L1696">
        <v>26665</v>
      </c>
      <c r="N1696">
        <v>0.89</v>
      </c>
      <c r="O1696">
        <v>3.2</v>
      </c>
      <c r="P1696">
        <v>2.4750000000000001</v>
      </c>
      <c r="Q1696">
        <f t="shared" si="160"/>
        <v>0.72500000000000009</v>
      </c>
      <c r="R1696">
        <f t="shared" si="161"/>
        <v>0.16499999999999992</v>
      </c>
    </row>
    <row r="1697" spans="1:18">
      <c r="A1697" s="1">
        <v>42913</v>
      </c>
      <c r="B1697">
        <v>2.4849999999999999</v>
      </c>
      <c r="C1697">
        <v>662.17</v>
      </c>
      <c r="D1697">
        <v>1.2625</v>
      </c>
      <c r="E1697" s="150">
        <f t="shared" si="158"/>
        <v>0.79802308305643466</v>
      </c>
      <c r="F1697">
        <v>1.73289</v>
      </c>
      <c r="G1697" s="3">
        <f t="shared" si="156"/>
        <v>2.7414916578863986</v>
      </c>
      <c r="H1697" s="150">
        <f t="shared" si="157"/>
        <v>0.16499999999999992</v>
      </c>
      <c r="J1697" s="2">
        <f t="shared" si="159"/>
        <v>1.8138675106358819E-3</v>
      </c>
      <c r="K1697">
        <v>27331</v>
      </c>
      <c r="L1697">
        <v>26661</v>
      </c>
      <c r="N1697">
        <v>0.89</v>
      </c>
      <c r="O1697">
        <v>3.21</v>
      </c>
      <c r="P1697">
        <v>2.4849999999999999</v>
      </c>
      <c r="Q1697">
        <f t="shared" si="160"/>
        <v>0.72500000000000009</v>
      </c>
      <c r="R1697">
        <f t="shared" si="161"/>
        <v>0.16499999999999992</v>
      </c>
    </row>
    <row r="1698" spans="1:18">
      <c r="A1698" s="1">
        <v>42914</v>
      </c>
      <c r="B1698">
        <v>2.48</v>
      </c>
      <c r="C1698">
        <v>662.77</v>
      </c>
      <c r="D1698">
        <v>1.27</v>
      </c>
      <c r="E1698" s="150">
        <f t="shared" si="158"/>
        <v>0.80312574619945531</v>
      </c>
      <c r="F1698">
        <v>1.73678</v>
      </c>
      <c r="G1698" s="3">
        <f t="shared" si="156"/>
        <v>2.746407533861098</v>
      </c>
      <c r="H1698" s="150">
        <f t="shared" si="157"/>
        <v>0.13999999999999979</v>
      </c>
      <c r="J1698" s="2">
        <f t="shared" si="159"/>
        <v>9.0570145216356112E-4</v>
      </c>
      <c r="K1698">
        <v>27324</v>
      </c>
      <c r="L1698">
        <v>26653</v>
      </c>
      <c r="N1698">
        <v>0.9</v>
      </c>
      <c r="O1698">
        <v>3.24</v>
      </c>
      <c r="P1698">
        <v>2.48</v>
      </c>
      <c r="Q1698">
        <f t="shared" si="160"/>
        <v>0.76000000000000023</v>
      </c>
      <c r="R1698">
        <f t="shared" si="161"/>
        <v>0.13999999999999979</v>
      </c>
    </row>
    <row r="1699" spans="1:18">
      <c r="A1699" s="1">
        <v>42915</v>
      </c>
      <c r="B1699">
        <v>2.48</v>
      </c>
      <c r="C1699">
        <v>665.14</v>
      </c>
      <c r="D1699">
        <v>1.27</v>
      </c>
      <c r="E1699" s="150">
        <f t="shared" si="158"/>
        <v>0.80624379436494653</v>
      </c>
      <c r="F1699">
        <v>1.73956</v>
      </c>
      <c r="G1699" s="3">
        <f t="shared" si="156"/>
        <v>2.7401652148406943</v>
      </c>
      <c r="H1699" s="150">
        <f t="shared" si="157"/>
        <v>0.16999999999999982</v>
      </c>
      <c r="J1699" s="2">
        <f t="shared" si="159"/>
        <v>3.5695228086909518E-3</v>
      </c>
      <c r="K1699">
        <v>27323.5</v>
      </c>
      <c r="L1699">
        <v>26654</v>
      </c>
      <c r="N1699">
        <v>0.91</v>
      </c>
      <c r="O1699">
        <v>3.22</v>
      </c>
      <c r="P1699">
        <v>2.48</v>
      </c>
      <c r="Q1699">
        <f t="shared" si="160"/>
        <v>0.74000000000000021</v>
      </c>
      <c r="R1699">
        <f t="shared" si="161"/>
        <v>0.16999999999999982</v>
      </c>
    </row>
    <row r="1700" spans="1:18">
      <c r="A1700" s="1">
        <v>42916</v>
      </c>
      <c r="B1700">
        <v>2.4700000000000002</v>
      </c>
      <c r="C1700">
        <v>663.9</v>
      </c>
      <c r="D1700">
        <v>1.284</v>
      </c>
      <c r="E1700" s="150">
        <f t="shared" si="158"/>
        <v>0.81409040909194352</v>
      </c>
      <c r="F1700">
        <v>1.73844</v>
      </c>
      <c r="G1700" s="3">
        <f t="shared" si="156"/>
        <v>2.7419030307577299</v>
      </c>
      <c r="H1700" s="150">
        <f t="shared" si="157"/>
        <v>0.16000000000000003</v>
      </c>
      <c r="J1700" s="2">
        <f t="shared" si="159"/>
        <v>-1.8660090889749416E-3</v>
      </c>
      <c r="K1700">
        <v>27327</v>
      </c>
      <c r="L1700">
        <v>26657</v>
      </c>
      <c r="N1700">
        <v>0.91</v>
      </c>
      <c r="O1700">
        <v>3.22</v>
      </c>
      <c r="P1700">
        <v>2.4700000000000002</v>
      </c>
      <c r="Q1700">
        <f t="shared" si="160"/>
        <v>0.75</v>
      </c>
      <c r="R1700">
        <f t="shared" si="161"/>
        <v>0.16000000000000003</v>
      </c>
    </row>
    <row r="1701" spans="1:18">
      <c r="A1701" s="1">
        <v>42919</v>
      </c>
      <c r="B1701">
        <v>2.48</v>
      </c>
      <c r="C1701">
        <v>662.2</v>
      </c>
      <c r="D1701">
        <v>1.3</v>
      </c>
      <c r="E1701" s="150">
        <f t="shared" si="158"/>
        <v>0.826539885089287</v>
      </c>
      <c r="F1701">
        <v>1.74844</v>
      </c>
      <c r="G1701" s="3">
        <f t="shared" si="156"/>
        <v>2.7499846541034887</v>
      </c>
      <c r="H1701" s="150">
        <f t="shared" si="157"/>
        <v>0.21000000000000008</v>
      </c>
      <c r="J1701" s="2">
        <f t="shared" si="159"/>
        <v>-2.5639106119676111E-3</v>
      </c>
      <c r="K1701">
        <v>27330</v>
      </c>
      <c r="L1701">
        <v>26658</v>
      </c>
      <c r="N1701">
        <v>0.92</v>
      </c>
      <c r="O1701">
        <v>3.19</v>
      </c>
      <c r="P1701">
        <v>2.48</v>
      </c>
      <c r="Q1701">
        <f t="shared" si="160"/>
        <v>0.71</v>
      </c>
      <c r="R1701">
        <f t="shared" si="161"/>
        <v>0.21000000000000008</v>
      </c>
    </row>
    <row r="1702" spans="1:18">
      <c r="A1702" s="1">
        <v>42920</v>
      </c>
      <c r="B1702">
        <v>2.48</v>
      </c>
      <c r="C1702">
        <v>663.65</v>
      </c>
      <c r="D1702">
        <v>1.298</v>
      </c>
      <c r="E1702" s="150">
        <f t="shared" si="158"/>
        <v>0.82053727819498024</v>
      </c>
      <c r="F1702">
        <v>1.75122</v>
      </c>
      <c r="G1702" s="3">
        <f t="shared" si="156"/>
        <v>2.7702380140489584</v>
      </c>
      <c r="H1702" s="150">
        <f t="shared" si="157"/>
        <v>0.18000000000000005</v>
      </c>
      <c r="J1702" s="2">
        <f t="shared" si="159"/>
        <v>2.1872769590653065E-3</v>
      </c>
      <c r="K1702">
        <v>27337</v>
      </c>
      <c r="L1702">
        <v>26660</v>
      </c>
      <c r="N1702">
        <v>0.89</v>
      </c>
      <c r="O1702">
        <v>3.19</v>
      </c>
      <c r="P1702">
        <v>2.48</v>
      </c>
      <c r="Q1702">
        <f t="shared" si="160"/>
        <v>0.71</v>
      </c>
      <c r="R1702">
        <f t="shared" si="161"/>
        <v>0.18000000000000005</v>
      </c>
    </row>
    <row r="1703" spans="1:18">
      <c r="A1703" s="1">
        <v>42921</v>
      </c>
      <c r="B1703">
        <v>2.46</v>
      </c>
      <c r="C1703">
        <v>665.88</v>
      </c>
      <c r="D1703">
        <v>1.3049999999999999</v>
      </c>
      <c r="E1703" s="150">
        <f t="shared" si="158"/>
        <v>0.81888353553629012</v>
      </c>
      <c r="F1703">
        <v>1.75122</v>
      </c>
      <c r="G1703" s="3">
        <f t="shared" si="156"/>
        <v>2.7908023556772577</v>
      </c>
      <c r="H1703" s="150">
        <f t="shared" si="157"/>
        <v>0.14000000000000001</v>
      </c>
      <c r="J1703" s="2">
        <f t="shared" si="159"/>
        <v>3.3545720535989223E-3</v>
      </c>
      <c r="K1703">
        <v>27341</v>
      </c>
      <c r="L1703">
        <v>26659</v>
      </c>
      <c r="N1703">
        <v>0.89</v>
      </c>
      <c r="O1703">
        <v>3.21</v>
      </c>
      <c r="P1703">
        <v>2.46</v>
      </c>
      <c r="Q1703">
        <f t="shared" si="160"/>
        <v>0.75</v>
      </c>
      <c r="R1703">
        <f t="shared" si="161"/>
        <v>0.14000000000000001</v>
      </c>
    </row>
    <row r="1704" spans="1:18">
      <c r="A1704" s="1">
        <v>42922</v>
      </c>
      <c r="B1704">
        <v>2.46</v>
      </c>
      <c r="C1704">
        <v>665.75</v>
      </c>
      <c r="D1704">
        <v>1.3</v>
      </c>
      <c r="E1704" s="150">
        <f t="shared" si="158"/>
        <v>0.82202389028841183</v>
      </c>
      <c r="F1704">
        <v>1.7573300000000001</v>
      </c>
      <c r="G1704" s="3">
        <f t="shared" si="156"/>
        <v>2.7791515879160884</v>
      </c>
      <c r="H1704" s="150">
        <f t="shared" si="157"/>
        <v>0.12999999999999978</v>
      </c>
      <c r="J1704" s="2">
        <f t="shared" si="159"/>
        <v>-1.9524943176857531E-4</v>
      </c>
      <c r="K1704">
        <v>27332</v>
      </c>
      <c r="L1704">
        <v>26653</v>
      </c>
      <c r="N1704">
        <v>0.89</v>
      </c>
      <c r="O1704">
        <v>3.22</v>
      </c>
      <c r="P1704">
        <v>2.46</v>
      </c>
      <c r="Q1704">
        <f t="shared" si="160"/>
        <v>0.76000000000000023</v>
      </c>
      <c r="R1704">
        <f t="shared" si="161"/>
        <v>0.12999999999999978</v>
      </c>
    </row>
    <row r="1705" spans="1:18">
      <c r="A1705" s="1">
        <v>42923</v>
      </c>
      <c r="B1705">
        <v>2.37</v>
      </c>
      <c r="C1705">
        <v>667.25</v>
      </c>
      <c r="D1705">
        <v>1.296</v>
      </c>
      <c r="E1705" s="150">
        <f t="shared" si="158"/>
        <v>0.89130939682752253</v>
      </c>
      <c r="F1705">
        <v>1.7576099999999999</v>
      </c>
      <c r="G1705" s="3">
        <f t="shared" si="156"/>
        <v>2.5556362000756394</v>
      </c>
      <c r="H1705" s="150">
        <f t="shared" si="157"/>
        <v>0.29000000000000004</v>
      </c>
      <c r="J1705" s="2">
        <f t="shared" si="159"/>
        <v>2.2505635905919587E-3</v>
      </c>
      <c r="K1705">
        <v>27304</v>
      </c>
      <c r="L1705">
        <v>26679</v>
      </c>
      <c r="N1705">
        <v>1.1000000000000001</v>
      </c>
      <c r="O1705">
        <v>3.18</v>
      </c>
      <c r="P1705">
        <v>2.37</v>
      </c>
      <c r="Q1705">
        <f t="shared" si="160"/>
        <v>0.81</v>
      </c>
      <c r="R1705">
        <f t="shared" si="161"/>
        <v>0.29000000000000004</v>
      </c>
    </row>
    <row r="1706" spans="1:18">
      <c r="A1706" s="1">
        <v>42926</v>
      </c>
      <c r="B1706">
        <v>2.35</v>
      </c>
      <c r="C1706">
        <v>666.54</v>
      </c>
      <c r="D1706">
        <v>1.292</v>
      </c>
      <c r="E1706" s="150">
        <f t="shared" si="158"/>
        <v>0.78029067648024286</v>
      </c>
      <c r="F1706">
        <v>1.7509399999999999</v>
      </c>
      <c r="G1706" s="3">
        <f t="shared" si="156"/>
        <v>2.899194554271058</v>
      </c>
      <c r="H1706" s="150">
        <f t="shared" si="157"/>
        <v>0.31000000000000005</v>
      </c>
      <c r="J1706" s="2">
        <f t="shared" si="159"/>
        <v>-1.0646354629475351E-3</v>
      </c>
      <c r="K1706">
        <v>27310</v>
      </c>
      <c r="L1706">
        <v>26603</v>
      </c>
      <c r="N1706">
        <v>1.1200000000000001</v>
      </c>
      <c r="O1706">
        <v>3.16</v>
      </c>
      <c r="P1706">
        <v>2.35</v>
      </c>
      <c r="Q1706">
        <f t="shared" si="160"/>
        <v>0.81</v>
      </c>
      <c r="R1706">
        <f t="shared" si="161"/>
        <v>0.31000000000000005</v>
      </c>
    </row>
    <row r="1707" spans="1:18">
      <c r="A1707" s="1">
        <v>42927</v>
      </c>
      <c r="B1707">
        <v>2.3199999999999998</v>
      </c>
      <c r="C1707">
        <v>666.44</v>
      </c>
      <c r="D1707">
        <v>1.2829999999999999</v>
      </c>
      <c r="E1707" s="150">
        <f t="shared" si="158"/>
        <v>0.84249782682982899</v>
      </c>
      <c r="F1707">
        <v>1.7523299999999999</v>
      </c>
      <c r="G1707" s="3">
        <f t="shared" si="156"/>
        <v>2.6685402839075905</v>
      </c>
      <c r="H1707" s="150">
        <f t="shared" si="157"/>
        <v>0.17999999999999994</v>
      </c>
      <c r="J1707" s="2">
        <f t="shared" si="159"/>
        <v>-1.5003976081788691E-4</v>
      </c>
      <c r="K1707">
        <v>27306</v>
      </c>
      <c r="L1707">
        <v>26654</v>
      </c>
      <c r="N1707">
        <v>1.07</v>
      </c>
      <c r="O1707">
        <v>3.21</v>
      </c>
      <c r="P1707">
        <v>2.3199999999999998</v>
      </c>
      <c r="Q1707">
        <f t="shared" si="160"/>
        <v>0.89000000000000012</v>
      </c>
      <c r="R1707">
        <f t="shared" si="161"/>
        <v>0.17999999999999994</v>
      </c>
    </row>
    <row r="1708" spans="1:18">
      <c r="A1708" s="1">
        <v>42928</v>
      </c>
      <c r="B1708">
        <v>2.3450000000000002</v>
      </c>
      <c r="C1708">
        <v>663.19</v>
      </c>
      <c r="D1708">
        <v>1.2745</v>
      </c>
      <c r="E1708" s="150">
        <f t="shared" si="158"/>
        <v>0.76063575106128967</v>
      </c>
      <c r="F1708">
        <v>1.74594</v>
      </c>
      <c r="G1708" s="3">
        <f t="shared" si="156"/>
        <v>2.9254482541679798</v>
      </c>
      <c r="H1708" s="150">
        <f t="shared" si="157"/>
        <v>0.19500000000000028</v>
      </c>
      <c r="J1708" s="2">
        <f t="shared" si="159"/>
        <v>-4.8885877611832933E-3</v>
      </c>
      <c r="K1708">
        <v>27301</v>
      </c>
      <c r="L1708">
        <v>26588</v>
      </c>
      <c r="N1708">
        <v>1.04</v>
      </c>
      <c r="O1708">
        <v>3.19</v>
      </c>
      <c r="P1708">
        <v>2.3450000000000002</v>
      </c>
      <c r="Q1708">
        <f t="shared" si="160"/>
        <v>0.84499999999999975</v>
      </c>
      <c r="R1708">
        <f t="shared" si="161"/>
        <v>0.19500000000000028</v>
      </c>
    </row>
    <row r="1709" spans="1:18">
      <c r="A1709" s="1">
        <v>42929</v>
      </c>
      <c r="B1709">
        <v>2.35</v>
      </c>
      <c r="C1709">
        <v>660.67</v>
      </c>
      <c r="D1709">
        <v>1.2785</v>
      </c>
      <c r="E1709" s="150">
        <f t="shared" si="158"/>
        <v>0.83793029828515497</v>
      </c>
      <c r="F1709">
        <v>1.7378899999999999</v>
      </c>
      <c r="G1709" s="3">
        <f t="shared" si="156"/>
        <v>2.6516434237396087</v>
      </c>
      <c r="H1709" s="150">
        <f t="shared" si="157"/>
        <v>0.21000000000000019</v>
      </c>
      <c r="J1709" s="2">
        <f t="shared" si="159"/>
        <v>-3.8070536819112227E-3</v>
      </c>
      <c r="K1709">
        <v>27223</v>
      </c>
      <c r="L1709">
        <v>26577</v>
      </c>
      <c r="N1709">
        <v>1.05</v>
      </c>
      <c r="O1709">
        <v>3.19</v>
      </c>
      <c r="P1709">
        <v>2.35</v>
      </c>
      <c r="Q1709">
        <f t="shared" si="160"/>
        <v>0.83999999999999986</v>
      </c>
      <c r="R1709">
        <f t="shared" si="161"/>
        <v>0.21000000000000019</v>
      </c>
    </row>
    <row r="1710" spans="1:18">
      <c r="A1710" s="1">
        <v>42930</v>
      </c>
      <c r="B1710">
        <v>2.37</v>
      </c>
      <c r="C1710">
        <v>657.41</v>
      </c>
      <c r="D1710">
        <v>1.27</v>
      </c>
      <c r="E1710" s="150">
        <f t="shared" si="158"/>
        <v>0.75904459909144617</v>
      </c>
      <c r="F1710">
        <v>1.73983</v>
      </c>
      <c r="G1710" s="3">
        <f t="shared" si="156"/>
        <v>2.9110069456324519</v>
      </c>
      <c r="H1710" s="150">
        <f t="shared" si="157"/>
        <v>0.25000000000000022</v>
      </c>
      <c r="J1710" s="2">
        <f t="shared" si="159"/>
        <v>-4.9465990643452551E-3</v>
      </c>
      <c r="K1710">
        <v>27279</v>
      </c>
      <c r="L1710">
        <v>26570</v>
      </c>
      <c r="N1710">
        <v>1.03</v>
      </c>
      <c r="O1710">
        <v>3.15</v>
      </c>
      <c r="P1710">
        <v>2.37</v>
      </c>
      <c r="Q1710">
        <f t="shared" si="160"/>
        <v>0.7799999999999998</v>
      </c>
      <c r="R1710">
        <f t="shared" si="161"/>
        <v>0.25000000000000022</v>
      </c>
    </row>
    <row r="1711" spans="1:18">
      <c r="A1711" s="1">
        <v>42933</v>
      </c>
      <c r="B1711">
        <v>2.39</v>
      </c>
      <c r="C1711">
        <v>659.72</v>
      </c>
      <c r="D1711">
        <v>1.2685</v>
      </c>
      <c r="E1711" s="150">
        <f t="shared" si="158"/>
        <v>0.75949405151583527</v>
      </c>
      <c r="F1711">
        <v>1.73289</v>
      </c>
      <c r="G1711" s="3">
        <f t="shared" si="156"/>
        <v>2.8942569867568855</v>
      </c>
      <c r="H1711" s="150">
        <f t="shared" si="157"/>
        <v>0.30000000000000004</v>
      </c>
      <c r="J1711" s="2">
        <f t="shared" si="159"/>
        <v>3.5076300265232492E-3</v>
      </c>
      <c r="K1711">
        <v>27278</v>
      </c>
      <c r="L1711">
        <v>26573</v>
      </c>
      <c r="N1711">
        <v>1.0900000000000001</v>
      </c>
      <c r="O1711">
        <v>3.18</v>
      </c>
      <c r="P1711">
        <v>2.39</v>
      </c>
      <c r="Q1711">
        <f t="shared" si="160"/>
        <v>0.79</v>
      </c>
      <c r="R1711">
        <f t="shared" si="161"/>
        <v>0.30000000000000004</v>
      </c>
    </row>
    <row r="1712" spans="1:18">
      <c r="A1712" s="1">
        <v>42934</v>
      </c>
      <c r="B1712">
        <v>2.39</v>
      </c>
      <c r="C1712">
        <v>655.5</v>
      </c>
      <c r="D1712">
        <v>1.262</v>
      </c>
      <c r="E1712" s="150">
        <f t="shared" si="158"/>
        <v>0.76365201272740968</v>
      </c>
      <c r="F1712">
        <v>1.7334400000000001</v>
      </c>
      <c r="G1712" s="3">
        <f t="shared" si="156"/>
        <v>2.8646572568923192</v>
      </c>
      <c r="H1712" s="150">
        <f t="shared" si="157"/>
        <v>0.29000000000000004</v>
      </c>
      <c r="J1712" s="2">
        <f t="shared" si="159"/>
        <v>-6.4171993761970103E-3</v>
      </c>
      <c r="K1712">
        <v>27279</v>
      </c>
      <c r="L1712">
        <v>26581</v>
      </c>
      <c r="N1712">
        <v>1.1000000000000001</v>
      </c>
      <c r="O1712">
        <v>3.2</v>
      </c>
      <c r="P1712">
        <v>2.39</v>
      </c>
      <c r="Q1712">
        <f t="shared" si="160"/>
        <v>0.81</v>
      </c>
      <c r="R1712">
        <f t="shared" si="161"/>
        <v>0.29000000000000004</v>
      </c>
    </row>
    <row r="1713" spans="1:18">
      <c r="A1713" s="1">
        <v>42935</v>
      </c>
      <c r="B1713">
        <v>2.42</v>
      </c>
      <c r="C1713">
        <v>653.69000000000005</v>
      </c>
      <c r="D1713">
        <v>1.2729999999999999</v>
      </c>
      <c r="E1713" s="150">
        <f t="shared" si="158"/>
        <v>0.75639455089995355</v>
      </c>
      <c r="F1713">
        <v>1.7334400000000001</v>
      </c>
      <c r="G1713" s="3">
        <f t="shared" si="156"/>
        <v>2.9173519525947387</v>
      </c>
      <c r="H1713" s="150">
        <f t="shared" si="157"/>
        <v>0.31000000000000005</v>
      </c>
      <c r="J1713" s="2">
        <f t="shared" si="159"/>
        <v>-2.7650702391756312E-3</v>
      </c>
      <c r="K1713">
        <v>27298</v>
      </c>
      <c r="L1713">
        <v>26587</v>
      </c>
      <c r="N1713">
        <v>1.08</v>
      </c>
      <c r="O1713">
        <v>3.19</v>
      </c>
      <c r="P1713">
        <v>2.42</v>
      </c>
      <c r="Q1713">
        <f t="shared" si="160"/>
        <v>0.77</v>
      </c>
      <c r="R1713">
        <f t="shared" si="161"/>
        <v>0.31000000000000005</v>
      </c>
    </row>
    <row r="1714" spans="1:18">
      <c r="A1714" s="1">
        <v>42936</v>
      </c>
      <c r="B1714">
        <v>2.44</v>
      </c>
      <c r="C1714">
        <v>651.76</v>
      </c>
      <c r="D1714">
        <v>1.268</v>
      </c>
      <c r="E1714" s="150">
        <f t="shared" si="158"/>
        <v>0.76178636570406677</v>
      </c>
      <c r="F1714">
        <v>1.7378899999999999</v>
      </c>
      <c r="G1714" s="3">
        <f t="shared" si="156"/>
        <v>2.8927329487753735</v>
      </c>
      <c r="H1714" s="150">
        <f t="shared" si="157"/>
        <v>0.2799999999999998</v>
      </c>
      <c r="J1714" s="2">
        <f t="shared" si="159"/>
        <v>-2.9568369621925505E-3</v>
      </c>
      <c r="K1714">
        <v>27292</v>
      </c>
      <c r="L1714">
        <v>26587</v>
      </c>
      <c r="N1714">
        <v>1.04</v>
      </c>
      <c r="O1714">
        <v>3.2</v>
      </c>
      <c r="P1714">
        <v>2.44</v>
      </c>
      <c r="Q1714">
        <f t="shared" si="160"/>
        <v>0.76000000000000023</v>
      </c>
      <c r="R1714">
        <f t="shared" si="161"/>
        <v>0.2799999999999998</v>
      </c>
    </row>
    <row r="1715" spans="1:18">
      <c r="A1715" s="1">
        <v>42937</v>
      </c>
      <c r="B1715">
        <v>2.42</v>
      </c>
      <c r="C1715">
        <v>651.27</v>
      </c>
      <c r="D1715">
        <v>1.262</v>
      </c>
      <c r="E1715" s="150">
        <f t="shared" si="158"/>
        <v>0.7538912185711133</v>
      </c>
      <c r="F1715">
        <v>1.73567</v>
      </c>
      <c r="G1715" s="3">
        <f t="shared" si="156"/>
        <v>2.9054795785413194</v>
      </c>
      <c r="H1715" s="150">
        <f t="shared" si="157"/>
        <v>0.22999999999999998</v>
      </c>
      <c r="J1715" s="2">
        <f t="shared" si="159"/>
        <v>-7.5209323361263619E-4</v>
      </c>
      <c r="K1715">
        <v>27291</v>
      </c>
      <c r="L1715">
        <v>26583</v>
      </c>
      <c r="N1715">
        <v>1</v>
      </c>
      <c r="O1715">
        <v>3.19</v>
      </c>
      <c r="P1715">
        <v>2.42</v>
      </c>
      <c r="Q1715">
        <f t="shared" si="160"/>
        <v>0.77</v>
      </c>
      <c r="R1715">
        <f t="shared" si="161"/>
        <v>0.22999999999999998</v>
      </c>
    </row>
    <row r="1716" spans="1:18">
      <c r="A1716" s="1">
        <v>42940</v>
      </c>
      <c r="B1716">
        <v>2.42</v>
      </c>
      <c r="C1716">
        <v>651.69000000000005</v>
      </c>
      <c r="D1716">
        <v>1.2709999999999999</v>
      </c>
      <c r="E1716" s="150">
        <f t="shared" si="158"/>
        <v>0.76127530634095675</v>
      </c>
      <c r="F1716">
        <v>1.73567</v>
      </c>
      <c r="G1716" s="3">
        <f t="shared" si="156"/>
        <v>2.897817059906012</v>
      </c>
      <c r="H1716" s="150">
        <f t="shared" si="157"/>
        <v>0.24999999999999978</v>
      </c>
      <c r="J1716" s="2">
        <f t="shared" si="159"/>
        <v>6.4468596817512317E-4</v>
      </c>
      <c r="K1716">
        <v>27284</v>
      </c>
      <c r="L1716">
        <v>26578</v>
      </c>
      <c r="N1716">
        <v>0.95</v>
      </c>
      <c r="O1716">
        <v>3.12</v>
      </c>
      <c r="P1716">
        <v>2.42</v>
      </c>
      <c r="Q1716">
        <f t="shared" si="160"/>
        <v>0.70000000000000018</v>
      </c>
      <c r="R1716">
        <f t="shared" si="161"/>
        <v>0.24999999999999978</v>
      </c>
    </row>
    <row r="1717" spans="1:18">
      <c r="A1717" s="1">
        <v>42941</v>
      </c>
      <c r="B1717">
        <v>2.4300000000000002</v>
      </c>
      <c r="C1717">
        <v>650.29999999999995</v>
      </c>
      <c r="D1717">
        <v>1.284</v>
      </c>
      <c r="E1717" s="150">
        <f t="shared" si="158"/>
        <v>0.78045743659971467</v>
      </c>
      <c r="F1717">
        <v>1.7390000000000001</v>
      </c>
      <c r="G1717" s="3">
        <f t="shared" si="156"/>
        <v>2.8609836940348226</v>
      </c>
      <c r="H1717" s="150">
        <f t="shared" si="157"/>
        <v>0.27000000000000024</v>
      </c>
      <c r="J1717" s="2">
        <f t="shared" si="159"/>
        <v>-2.1351938618427405E-3</v>
      </c>
      <c r="K1717">
        <v>27274</v>
      </c>
      <c r="L1717">
        <v>26577</v>
      </c>
      <c r="N1717">
        <v>0.97</v>
      </c>
      <c r="O1717">
        <v>3.13</v>
      </c>
      <c r="P1717">
        <v>2.4300000000000002</v>
      </c>
      <c r="Q1717">
        <f t="shared" si="160"/>
        <v>0.69999999999999973</v>
      </c>
      <c r="R1717">
        <f t="shared" si="161"/>
        <v>0.27000000000000024</v>
      </c>
    </row>
    <row r="1718" spans="1:18">
      <c r="A1718" s="1">
        <v>42942</v>
      </c>
      <c r="B1718">
        <v>2.44</v>
      </c>
      <c r="C1718">
        <v>647.66999999999996</v>
      </c>
      <c r="D1718">
        <v>1.2649999999999999</v>
      </c>
      <c r="E1718" s="150">
        <f t="shared" si="158"/>
        <v>0.78465242491935361</v>
      </c>
      <c r="F1718">
        <v>1.7362200000000001</v>
      </c>
      <c r="G1718" s="3">
        <f t="shared" si="156"/>
        <v>2.7990970654627585</v>
      </c>
      <c r="H1718" s="150">
        <f t="shared" si="157"/>
        <v>0.22999999999999976</v>
      </c>
      <c r="J1718" s="2">
        <f t="shared" si="159"/>
        <v>-4.0524874986287256E-3</v>
      </c>
      <c r="K1718">
        <v>27262</v>
      </c>
      <c r="L1718">
        <v>26580</v>
      </c>
      <c r="N1718">
        <v>0.95</v>
      </c>
      <c r="O1718">
        <v>3.16</v>
      </c>
      <c r="P1718">
        <v>2.44</v>
      </c>
      <c r="Q1718">
        <f t="shared" si="160"/>
        <v>0.7200000000000002</v>
      </c>
      <c r="R1718">
        <f t="shared" si="161"/>
        <v>0.22999999999999976</v>
      </c>
    </row>
    <row r="1719" spans="1:18">
      <c r="A1719" s="1">
        <v>42943</v>
      </c>
      <c r="B1719">
        <v>2.4079999999999999</v>
      </c>
      <c r="C1719">
        <v>649.33000000000004</v>
      </c>
      <c r="D1719">
        <v>1.268</v>
      </c>
      <c r="E1719" s="150">
        <f t="shared" si="158"/>
        <v>0.77435397432927544</v>
      </c>
      <c r="F1719">
        <v>1.72956</v>
      </c>
      <c r="G1719" s="3">
        <f t="shared" si="156"/>
        <v>2.8321441520327815</v>
      </c>
      <c r="H1719" s="150">
        <f t="shared" si="157"/>
        <v>0.17800000000000005</v>
      </c>
      <c r="J1719" s="2">
        <f t="shared" si="159"/>
        <v>2.5597546744911535E-3</v>
      </c>
      <c r="K1719">
        <v>27268</v>
      </c>
      <c r="L1719">
        <v>26578</v>
      </c>
      <c r="N1719">
        <v>0.92</v>
      </c>
      <c r="O1719">
        <v>3.15</v>
      </c>
      <c r="P1719">
        <v>2.4079999999999999</v>
      </c>
      <c r="Q1719">
        <f t="shared" si="160"/>
        <v>0.74199999999999999</v>
      </c>
      <c r="R1719">
        <f t="shared" si="161"/>
        <v>0.17800000000000005</v>
      </c>
    </row>
    <row r="1720" spans="1:18">
      <c r="A1720" s="1">
        <v>42944</v>
      </c>
      <c r="B1720">
        <v>2.35</v>
      </c>
      <c r="C1720">
        <v>653.92999999999995</v>
      </c>
      <c r="D1720">
        <v>1.2625</v>
      </c>
      <c r="E1720" s="150">
        <f t="shared" si="158"/>
        <v>0.84945818793160943</v>
      </c>
      <c r="F1720">
        <v>1.7290000000000001</v>
      </c>
      <c r="G1720" s="3">
        <f t="shared" si="156"/>
        <v>2.5697115302580897</v>
      </c>
      <c r="H1720" s="150">
        <f t="shared" si="157"/>
        <v>0.11000000000000021</v>
      </c>
      <c r="J1720" s="2">
        <f t="shared" si="159"/>
        <v>7.0592500385774672E-3</v>
      </c>
      <c r="K1720">
        <v>27266.5</v>
      </c>
      <c r="L1720">
        <v>26639</v>
      </c>
      <c r="N1720">
        <v>0.91</v>
      </c>
      <c r="O1720">
        <v>3.15</v>
      </c>
      <c r="P1720">
        <v>2.35</v>
      </c>
      <c r="Q1720">
        <f t="shared" si="160"/>
        <v>0.79999999999999982</v>
      </c>
      <c r="R1720">
        <f t="shared" si="161"/>
        <v>0.11000000000000021</v>
      </c>
    </row>
    <row r="1721" spans="1:18">
      <c r="A1721" s="1">
        <v>42947</v>
      </c>
      <c r="B1721">
        <v>2.335</v>
      </c>
      <c r="C1721">
        <v>651.34</v>
      </c>
      <c r="D1721">
        <v>1.2649999999999999</v>
      </c>
      <c r="E1721" s="150">
        <f t="shared" si="158"/>
        <v>0.7748075011478035</v>
      </c>
      <c r="F1721">
        <v>1.72733</v>
      </c>
      <c r="G1721" s="3">
        <f t="shared" si="156"/>
        <v>2.8201488069785374</v>
      </c>
      <c r="H1721" s="150">
        <f t="shared" si="157"/>
        <v>1.5000000000000013E-2</v>
      </c>
      <c r="J1721" s="2">
        <f t="shared" si="159"/>
        <v>-3.9685327927749814E-3</v>
      </c>
      <c r="K1721">
        <v>27262</v>
      </c>
      <c r="L1721">
        <v>26575</v>
      </c>
      <c r="N1721">
        <v>0.83</v>
      </c>
      <c r="O1721">
        <v>3.15</v>
      </c>
      <c r="P1721">
        <v>2.335</v>
      </c>
      <c r="Q1721">
        <f t="shared" si="160"/>
        <v>0.81499999999999995</v>
      </c>
      <c r="R1721">
        <f t="shared" si="161"/>
        <v>1.5000000000000013E-2</v>
      </c>
    </row>
    <row r="1722" spans="1:18">
      <c r="A1722" s="1">
        <v>42948</v>
      </c>
      <c r="B1722">
        <v>2.3199999999999998</v>
      </c>
      <c r="C1722">
        <v>652.71</v>
      </c>
      <c r="D1722">
        <v>1.262</v>
      </c>
      <c r="E1722" s="150">
        <f t="shared" si="158"/>
        <v>0.77980180568134094</v>
      </c>
      <c r="F1722">
        <v>1.72567</v>
      </c>
      <c r="G1722" s="3">
        <f t="shared" si="156"/>
        <v>2.7927551900154701</v>
      </c>
      <c r="H1722" s="150">
        <f t="shared" si="157"/>
        <v>0</v>
      </c>
      <c r="J1722" s="2">
        <f t="shared" si="159"/>
        <v>2.1011472014496177E-3</v>
      </c>
      <c r="K1722">
        <v>27252.25</v>
      </c>
      <c r="L1722">
        <v>26572</v>
      </c>
      <c r="N1722">
        <v>0.83</v>
      </c>
      <c r="O1722">
        <v>3.15</v>
      </c>
      <c r="P1722">
        <v>2.3199999999999998</v>
      </c>
      <c r="Q1722">
        <f t="shared" si="160"/>
        <v>0.83000000000000007</v>
      </c>
      <c r="R1722">
        <f t="shared" si="161"/>
        <v>0</v>
      </c>
    </row>
    <row r="1723" spans="1:18">
      <c r="A1723" s="1">
        <v>42949</v>
      </c>
      <c r="B1723">
        <v>2.31</v>
      </c>
      <c r="C1723">
        <v>651.33000000000004</v>
      </c>
      <c r="D1723">
        <v>1.2649999999999999</v>
      </c>
      <c r="E1723" s="150">
        <f t="shared" si="158"/>
        <v>0.78820034814973938</v>
      </c>
      <c r="F1723">
        <v>1.72567</v>
      </c>
      <c r="G1723" s="3">
        <f t="shared" si="156"/>
        <v>2.7695655744436269</v>
      </c>
      <c r="H1723" s="150">
        <f t="shared" si="157"/>
        <v>-2.9999999999999805E-2</v>
      </c>
      <c r="J1723" s="2">
        <f t="shared" si="159"/>
        <v>-2.1165002839650775E-3</v>
      </c>
      <c r="K1723">
        <v>27242.5</v>
      </c>
      <c r="L1723">
        <v>26568</v>
      </c>
      <c r="N1723">
        <v>0.81</v>
      </c>
      <c r="O1723">
        <v>3.15</v>
      </c>
      <c r="P1723">
        <v>2.31</v>
      </c>
      <c r="Q1723">
        <f t="shared" si="160"/>
        <v>0.83999999999999986</v>
      </c>
      <c r="R1723">
        <f t="shared" si="161"/>
        <v>-2.9999999999999805E-2</v>
      </c>
    </row>
    <row r="1724" spans="1:18">
      <c r="A1724" s="1">
        <v>42950</v>
      </c>
      <c r="B1724">
        <v>2.29</v>
      </c>
      <c r="C1724">
        <v>649.09</v>
      </c>
      <c r="D1724">
        <v>1.2569999999999999</v>
      </c>
      <c r="E1724" s="150">
        <f t="shared" si="158"/>
        <v>0.79791438875358478</v>
      </c>
      <c r="F1724">
        <v>1.72567</v>
      </c>
      <c r="G1724" s="3">
        <f t="shared" si="156"/>
        <v>2.7185462758585386</v>
      </c>
      <c r="H1724" s="150">
        <f t="shared" si="157"/>
        <v>-4.0000000000000036E-2</v>
      </c>
      <c r="J1724" s="2">
        <f t="shared" si="159"/>
        <v>-3.4450442402011198E-3</v>
      </c>
      <c r="K1724">
        <v>27227</v>
      </c>
      <c r="L1724">
        <v>26565</v>
      </c>
      <c r="N1724">
        <v>0.81</v>
      </c>
      <c r="O1724">
        <v>3.14</v>
      </c>
      <c r="P1724">
        <v>2.29</v>
      </c>
      <c r="Q1724">
        <f t="shared" si="160"/>
        <v>0.85000000000000009</v>
      </c>
      <c r="R1724">
        <f t="shared" si="161"/>
        <v>-4.0000000000000036E-2</v>
      </c>
    </row>
    <row r="1725" spans="1:18">
      <c r="A1725" s="1">
        <v>42951</v>
      </c>
      <c r="B1725">
        <v>2.3149999999999999</v>
      </c>
      <c r="C1725">
        <v>650.29</v>
      </c>
      <c r="D1725">
        <v>1.264</v>
      </c>
      <c r="E1725" s="150">
        <f t="shared" si="158"/>
        <v>0.80962625560610879</v>
      </c>
      <c r="F1725">
        <v>1.72289</v>
      </c>
      <c r="G1725" s="3">
        <f t="shared" si="156"/>
        <v>2.6898003182588099</v>
      </c>
      <c r="H1725" s="150">
        <f t="shared" si="157"/>
        <v>2.5000000000000022E-2</v>
      </c>
      <c r="J1725" s="2">
        <f t="shared" si="159"/>
        <v>1.847035264747509E-3</v>
      </c>
      <c r="K1725">
        <v>27220</v>
      </c>
      <c r="L1725">
        <v>26565</v>
      </c>
      <c r="N1725">
        <v>0.86</v>
      </c>
      <c r="O1725">
        <v>3.15</v>
      </c>
      <c r="P1725">
        <v>2.3149999999999999</v>
      </c>
      <c r="Q1725">
        <f t="shared" si="160"/>
        <v>0.83499999999999996</v>
      </c>
      <c r="R1725">
        <f t="shared" si="161"/>
        <v>2.5000000000000022E-2</v>
      </c>
    </row>
    <row r="1726" spans="1:18">
      <c r="A1726" s="1">
        <v>42954</v>
      </c>
      <c r="B1726">
        <v>2.3199999999999998</v>
      </c>
      <c r="C1726">
        <v>650.95000000000005</v>
      </c>
      <c r="D1726">
        <v>1.2669999999999999</v>
      </c>
      <c r="E1726" s="150">
        <f t="shared" si="158"/>
        <v>0.83563801946173799</v>
      </c>
      <c r="F1726">
        <v>1.7323299999999999</v>
      </c>
      <c r="G1726" s="3">
        <f t="shared" si="156"/>
        <v>2.626570427484598</v>
      </c>
      <c r="H1726" s="150">
        <f t="shared" si="157"/>
        <v>2.9999999999999694E-2</v>
      </c>
      <c r="J1726" s="2">
        <f t="shared" si="159"/>
        <v>1.0144171046040035E-3</v>
      </c>
      <c r="K1726">
        <v>27221.5</v>
      </c>
      <c r="L1726">
        <v>26581.5</v>
      </c>
      <c r="N1726">
        <v>0.85</v>
      </c>
      <c r="O1726">
        <v>3.14</v>
      </c>
      <c r="P1726">
        <v>2.3199999999999998</v>
      </c>
      <c r="Q1726">
        <f t="shared" si="160"/>
        <v>0.82000000000000028</v>
      </c>
      <c r="R1726">
        <f t="shared" si="161"/>
        <v>2.9999999999999694E-2</v>
      </c>
    </row>
    <row r="1727" spans="1:18">
      <c r="A1727" s="1">
        <v>42955</v>
      </c>
      <c r="B1727">
        <v>2.41</v>
      </c>
      <c r="C1727">
        <v>648.46</v>
      </c>
      <c r="D1727">
        <v>1.272</v>
      </c>
      <c r="E1727" s="150">
        <f t="shared" si="158"/>
        <v>0.7995140082346468</v>
      </c>
      <c r="F1727">
        <v>1.73011</v>
      </c>
      <c r="G1727" s="3">
        <f t="shared" si="156"/>
        <v>2.7525470439964117</v>
      </c>
      <c r="H1727" s="150">
        <f t="shared" si="157"/>
        <v>-7.999999999999996E-2</v>
      </c>
      <c r="J1727" s="2">
        <f t="shared" si="159"/>
        <v>-3.8325132910967908E-3</v>
      </c>
      <c r="K1727">
        <v>27325.5</v>
      </c>
      <c r="L1727">
        <v>26653</v>
      </c>
      <c r="N1727">
        <v>0.65</v>
      </c>
      <c r="O1727">
        <v>3.14</v>
      </c>
      <c r="P1727">
        <v>2.41</v>
      </c>
      <c r="Q1727">
        <f t="shared" si="160"/>
        <v>0.73</v>
      </c>
      <c r="R1727">
        <f t="shared" si="161"/>
        <v>-7.999999999999996E-2</v>
      </c>
    </row>
    <row r="1728" spans="1:18">
      <c r="A1728" s="1">
        <v>42956</v>
      </c>
      <c r="B1728">
        <v>2.4</v>
      </c>
      <c r="C1728">
        <v>648.14</v>
      </c>
      <c r="D1728">
        <v>1.266</v>
      </c>
      <c r="E1728" s="150">
        <f t="shared" si="158"/>
        <v>0.80154540015577058</v>
      </c>
      <c r="F1728">
        <v>1.7278899999999999</v>
      </c>
      <c r="G1728" s="3">
        <f t="shared" si="156"/>
        <v>2.72911395857912</v>
      </c>
      <c r="H1728" s="150">
        <f t="shared" si="157"/>
        <v>-0.14000000000000001</v>
      </c>
      <c r="J1728" s="2">
        <f t="shared" si="159"/>
        <v>-4.9359865262543778E-4</v>
      </c>
      <c r="K1728">
        <v>27329</v>
      </c>
      <c r="L1728">
        <v>26662</v>
      </c>
      <c r="N1728">
        <v>0.61</v>
      </c>
      <c r="O1728">
        <v>3.15</v>
      </c>
      <c r="P1728">
        <v>2.4</v>
      </c>
      <c r="Q1728">
        <f t="shared" si="160"/>
        <v>0.75</v>
      </c>
      <c r="R1728">
        <f t="shared" si="161"/>
        <v>-0.14000000000000001</v>
      </c>
    </row>
    <row r="1729" spans="1:18">
      <c r="A1729" s="1">
        <v>42957</v>
      </c>
      <c r="B1729">
        <v>2.3849999999999998</v>
      </c>
      <c r="C1729">
        <v>648.19000000000005</v>
      </c>
      <c r="D1729">
        <v>1.2589999999999999</v>
      </c>
      <c r="E1729" s="150">
        <f t="shared" si="158"/>
        <v>0.80931717614170406</v>
      </c>
      <c r="F1729">
        <v>1.72844</v>
      </c>
      <c r="G1729" s="3">
        <f t="shared" si="156"/>
        <v>2.6888172204305021</v>
      </c>
      <c r="H1729" s="150">
        <f t="shared" si="157"/>
        <v>-0.15500000000000014</v>
      </c>
      <c r="J1729" s="2">
        <f t="shared" si="159"/>
        <v>7.7140851519125254E-5</v>
      </c>
      <c r="K1729">
        <v>27323.25</v>
      </c>
      <c r="L1729">
        <v>26666</v>
      </c>
      <c r="N1729">
        <v>0.61</v>
      </c>
      <c r="O1729">
        <v>3.15</v>
      </c>
      <c r="P1729">
        <v>2.3849999999999998</v>
      </c>
      <c r="Q1729">
        <f t="shared" si="160"/>
        <v>0.76500000000000012</v>
      </c>
      <c r="R1729">
        <f t="shared" si="161"/>
        <v>-0.15500000000000014</v>
      </c>
    </row>
    <row r="1730" spans="1:18">
      <c r="A1730" s="1">
        <v>42958</v>
      </c>
      <c r="B1730">
        <v>2.4079999999999999</v>
      </c>
      <c r="C1730">
        <v>646.79999999999995</v>
      </c>
      <c r="D1730">
        <v>1.238</v>
      </c>
      <c r="E1730" s="150">
        <f t="shared" si="158"/>
        <v>0.7972071687436143</v>
      </c>
      <c r="F1730">
        <v>1.7245600000000001</v>
      </c>
      <c r="G1730" s="3">
        <f t="shared" si="156"/>
        <v>2.6781059725851866</v>
      </c>
      <c r="H1730" s="150">
        <f t="shared" si="157"/>
        <v>-0.122</v>
      </c>
      <c r="J1730" s="2">
        <f t="shared" si="159"/>
        <v>-2.1467355482511462E-3</v>
      </c>
      <c r="K1730">
        <v>27336</v>
      </c>
      <c r="L1730">
        <v>26681</v>
      </c>
      <c r="N1730">
        <v>0.62</v>
      </c>
      <c r="O1730">
        <v>3.15</v>
      </c>
      <c r="P1730">
        <v>2.4079999999999999</v>
      </c>
      <c r="Q1730">
        <f t="shared" si="160"/>
        <v>0.74199999999999999</v>
      </c>
      <c r="R1730">
        <f t="shared" si="161"/>
        <v>-0.122</v>
      </c>
    </row>
    <row r="1731" spans="1:18">
      <c r="A1731" s="1">
        <v>42961</v>
      </c>
      <c r="B1731">
        <v>2.4</v>
      </c>
      <c r="C1731">
        <v>648.04</v>
      </c>
      <c r="D1731">
        <v>1.2569999999999999</v>
      </c>
      <c r="E1731" s="150">
        <f t="shared" si="158"/>
        <v>0.80682165500104686</v>
      </c>
      <c r="F1731">
        <v>1.7178899999999999</v>
      </c>
      <c r="G1731" s="3">
        <f t="shared" si="156"/>
        <v>2.6764127073376556</v>
      </c>
      <c r="H1731" s="150">
        <f t="shared" si="157"/>
        <v>-0.10999999999999999</v>
      </c>
      <c r="J1731" s="2">
        <f t="shared" si="159"/>
        <v>1.9152951392656186E-3</v>
      </c>
      <c r="K1731">
        <v>27332</v>
      </c>
      <c r="L1731">
        <v>26677.5</v>
      </c>
      <c r="N1731">
        <v>0.68</v>
      </c>
      <c r="O1731">
        <v>3.19</v>
      </c>
      <c r="P1731">
        <v>2.4</v>
      </c>
      <c r="Q1731">
        <f t="shared" si="160"/>
        <v>0.79</v>
      </c>
      <c r="R1731">
        <f t="shared" si="161"/>
        <v>-0.10999999999999999</v>
      </c>
    </row>
    <row r="1732" spans="1:18">
      <c r="A1732" s="1">
        <v>42962</v>
      </c>
      <c r="B1732">
        <v>2.4</v>
      </c>
      <c r="C1732">
        <v>649.24</v>
      </c>
      <c r="D1732">
        <v>1.2729999999999999</v>
      </c>
      <c r="E1732" s="150">
        <f t="shared" si="158"/>
        <v>0.82184782786659294</v>
      </c>
      <c r="F1732">
        <v>1.7278899999999999</v>
      </c>
      <c r="G1732" s="3">
        <f t="shared" si="156"/>
        <v>2.6764127073376556</v>
      </c>
      <c r="H1732" s="150">
        <f t="shared" si="157"/>
        <v>-0.10999999999999999</v>
      </c>
      <c r="J1732" s="2">
        <f t="shared" si="159"/>
        <v>1.8500251946523818E-3</v>
      </c>
      <c r="K1732">
        <v>27332</v>
      </c>
      <c r="L1732">
        <v>26677.5</v>
      </c>
      <c r="N1732">
        <v>0.68</v>
      </c>
      <c r="O1732">
        <v>3.19</v>
      </c>
      <c r="P1732">
        <v>2.4</v>
      </c>
      <c r="Q1732">
        <f t="shared" si="160"/>
        <v>0.79</v>
      </c>
      <c r="R1732">
        <f t="shared" si="161"/>
        <v>-0.10999999999999999</v>
      </c>
    </row>
    <row r="1733" spans="1:18">
      <c r="A1733" s="1">
        <v>42963</v>
      </c>
      <c r="B1733">
        <v>2.38</v>
      </c>
      <c r="C1733">
        <v>645.38</v>
      </c>
      <c r="D1733">
        <v>1.2625</v>
      </c>
      <c r="E1733" s="150">
        <f t="shared" si="158"/>
        <v>0.82341705908793994</v>
      </c>
      <c r="F1733">
        <v>1.7362200000000001</v>
      </c>
      <c r="G1733" s="3">
        <f t="shared" si="156"/>
        <v>2.6620504467419583</v>
      </c>
      <c r="H1733" s="150">
        <f t="shared" si="157"/>
        <v>-0.11000000000000021</v>
      </c>
      <c r="J1733" s="2">
        <f t="shared" si="159"/>
        <v>-5.9631574334052867E-3</v>
      </c>
      <c r="K1733">
        <v>27329</v>
      </c>
      <c r="L1733">
        <v>26678</v>
      </c>
      <c r="N1733">
        <v>0.67</v>
      </c>
      <c r="O1733">
        <v>3.16</v>
      </c>
      <c r="P1733">
        <v>2.38</v>
      </c>
      <c r="Q1733">
        <f t="shared" si="160"/>
        <v>0.78000000000000025</v>
      </c>
      <c r="R1733">
        <f t="shared" si="161"/>
        <v>-0.11000000000000021</v>
      </c>
    </row>
    <row r="1734" spans="1:18">
      <c r="A1734" s="1">
        <v>42964</v>
      </c>
      <c r="B1734">
        <v>2.38</v>
      </c>
      <c r="C1734">
        <v>645.92999999999995</v>
      </c>
      <c r="D1734">
        <v>1.256</v>
      </c>
      <c r="E1734" s="150">
        <f t="shared" si="158"/>
        <v>0.82256877872488565</v>
      </c>
      <c r="F1734">
        <v>1.73289</v>
      </c>
      <c r="G1734" s="3">
        <f t="shared" ref="G1734:G1797" si="162">+(K1734/L1734-1)*36000/330</f>
        <v>2.6459913095339473</v>
      </c>
      <c r="H1734" s="150">
        <f t="shared" ref="H1734:H1797" si="163">+R1734</f>
        <v>-0.13</v>
      </c>
      <c r="J1734" s="2">
        <f t="shared" si="159"/>
        <v>8.5184817473536734E-4</v>
      </c>
      <c r="K1734">
        <v>27322</v>
      </c>
      <c r="L1734">
        <v>26675</v>
      </c>
      <c r="N1734">
        <v>0.68</v>
      </c>
      <c r="O1734">
        <v>3.19</v>
      </c>
      <c r="P1734">
        <v>2.38</v>
      </c>
      <c r="Q1734">
        <f t="shared" si="160"/>
        <v>0.81</v>
      </c>
      <c r="R1734">
        <f t="shared" si="161"/>
        <v>-0.13</v>
      </c>
    </row>
    <row r="1735" spans="1:18">
      <c r="A1735" s="1">
        <v>42965</v>
      </c>
      <c r="B1735">
        <v>2.38</v>
      </c>
      <c r="C1735">
        <v>646.45000000000005</v>
      </c>
      <c r="D1735">
        <v>1.258</v>
      </c>
      <c r="E1735" s="150">
        <f t="shared" ref="E1735:E1798" si="164">+D1735*F1735/G1735</f>
        <v>0.83079542724157873</v>
      </c>
      <c r="F1735">
        <v>1.7262200000000001</v>
      </c>
      <c r="G1735" s="3">
        <f t="shared" si="162"/>
        <v>2.6138621961487356</v>
      </c>
      <c r="H1735" s="150">
        <f t="shared" si="163"/>
        <v>-0.15000000000000002</v>
      </c>
      <c r="J1735" s="2">
        <f t="shared" ref="J1735:J1798" si="165">+LN(C1735/C1734)</f>
        <v>8.0471692236249771E-4</v>
      </c>
      <c r="K1735">
        <v>27308</v>
      </c>
      <c r="L1735">
        <v>26669</v>
      </c>
      <c r="N1735">
        <v>0.66</v>
      </c>
      <c r="O1735">
        <v>3.19</v>
      </c>
      <c r="P1735">
        <v>2.38</v>
      </c>
      <c r="Q1735">
        <f t="shared" ref="Q1735:Q1798" si="166">+O1735-P1735</f>
        <v>0.81</v>
      </c>
      <c r="R1735">
        <f t="shared" ref="R1735:R1798" si="167">+N1735-Q1735</f>
        <v>-0.15000000000000002</v>
      </c>
    </row>
    <row r="1736" spans="1:18">
      <c r="A1736" s="1">
        <v>42968</v>
      </c>
      <c r="B1736">
        <v>2.36</v>
      </c>
      <c r="C1736">
        <v>642.61</v>
      </c>
      <c r="D1736">
        <v>1.25</v>
      </c>
      <c r="E1736" s="150">
        <f t="shared" si="164"/>
        <v>0.82585712977634451</v>
      </c>
      <c r="F1736">
        <v>1.72733</v>
      </c>
      <c r="G1736" s="3">
        <f t="shared" si="162"/>
        <v>2.6144503960203576</v>
      </c>
      <c r="H1736" s="150">
        <f t="shared" si="163"/>
        <v>-0.17000000000000004</v>
      </c>
      <c r="J1736" s="2">
        <f t="shared" si="165"/>
        <v>-5.9578473596198179E-3</v>
      </c>
      <c r="K1736">
        <v>27302</v>
      </c>
      <c r="L1736">
        <v>26663</v>
      </c>
      <c r="N1736">
        <v>0.66</v>
      </c>
      <c r="O1736">
        <v>3.19</v>
      </c>
      <c r="P1736">
        <v>2.36</v>
      </c>
      <c r="Q1736">
        <f t="shared" si="166"/>
        <v>0.83000000000000007</v>
      </c>
      <c r="R1736">
        <f t="shared" si="167"/>
        <v>-0.17000000000000004</v>
      </c>
    </row>
    <row r="1737" spans="1:18">
      <c r="A1737" s="1">
        <v>42969</v>
      </c>
      <c r="B1737">
        <v>2.35</v>
      </c>
      <c r="C1737">
        <v>640.98</v>
      </c>
      <c r="D1737">
        <v>1.2589999999999999</v>
      </c>
      <c r="E1737" s="150">
        <f t="shared" si="164"/>
        <v>0.84627787408731114</v>
      </c>
      <c r="F1737">
        <v>1.72733</v>
      </c>
      <c r="G1737" s="3">
        <f t="shared" si="162"/>
        <v>2.5697333424265247</v>
      </c>
      <c r="H1737" s="150">
        <f t="shared" si="163"/>
        <v>-0.15999999999999981</v>
      </c>
      <c r="J1737" s="2">
        <f t="shared" si="165"/>
        <v>-2.539753155091487E-3</v>
      </c>
      <c r="K1737">
        <v>27288</v>
      </c>
      <c r="L1737">
        <v>26660</v>
      </c>
      <c r="N1737">
        <v>0.68</v>
      </c>
      <c r="O1737">
        <v>3.19</v>
      </c>
      <c r="P1737">
        <v>2.35</v>
      </c>
      <c r="Q1737">
        <f t="shared" si="166"/>
        <v>0.83999999999999986</v>
      </c>
      <c r="R1737">
        <f t="shared" si="167"/>
        <v>-0.15999999999999981</v>
      </c>
    </row>
    <row r="1738" spans="1:18">
      <c r="A1738" s="1">
        <v>42970</v>
      </c>
      <c r="B1738">
        <v>2.36</v>
      </c>
      <c r="C1738">
        <v>640.80999999999995</v>
      </c>
      <c r="D1738">
        <v>1.2490000000000001</v>
      </c>
      <c r="E1738" s="150">
        <f t="shared" si="164"/>
        <v>0.84160939454882944</v>
      </c>
      <c r="F1738">
        <v>1.7278899999999999</v>
      </c>
      <c r="G1738" s="3">
        <f t="shared" si="162"/>
        <v>2.5642948189247989</v>
      </c>
      <c r="H1738" s="150">
        <f t="shared" si="163"/>
        <v>-0.13000000000000012</v>
      </c>
      <c r="J1738" s="2">
        <f t="shared" si="165"/>
        <v>-2.6525406033259572E-4</v>
      </c>
      <c r="K1738">
        <v>27301</v>
      </c>
      <c r="L1738">
        <v>26674</v>
      </c>
      <c r="N1738">
        <v>0.7</v>
      </c>
      <c r="O1738">
        <v>3.19</v>
      </c>
      <c r="P1738">
        <v>2.36</v>
      </c>
      <c r="Q1738">
        <f t="shared" si="166"/>
        <v>0.83000000000000007</v>
      </c>
      <c r="R1738">
        <f t="shared" si="167"/>
        <v>-0.13000000000000012</v>
      </c>
    </row>
    <row r="1739" spans="1:18">
      <c r="A1739" s="1">
        <v>42971</v>
      </c>
      <c r="B1739">
        <v>2.37</v>
      </c>
      <c r="C1739">
        <v>638.41999999999996</v>
      </c>
      <c r="D1739">
        <v>1.2589999999999999</v>
      </c>
      <c r="E1739" s="150">
        <f t="shared" si="164"/>
        <v>0.83946850345126678</v>
      </c>
      <c r="F1739">
        <v>1.7234400000000001</v>
      </c>
      <c r="G1739" s="3">
        <f t="shared" si="162"/>
        <v>2.5847437409257878</v>
      </c>
      <c r="H1739" s="150">
        <f t="shared" si="163"/>
        <v>-0.12999999999999989</v>
      </c>
      <c r="J1739" s="2">
        <f t="shared" si="165"/>
        <v>-3.7366271598391629E-3</v>
      </c>
      <c r="K1739">
        <v>27306</v>
      </c>
      <c r="L1739">
        <v>26674</v>
      </c>
      <c r="N1739">
        <v>0.69</v>
      </c>
      <c r="O1739">
        <v>3.19</v>
      </c>
      <c r="P1739">
        <v>2.37</v>
      </c>
      <c r="Q1739">
        <f t="shared" si="166"/>
        <v>0.81999999999999984</v>
      </c>
      <c r="R1739">
        <f t="shared" si="167"/>
        <v>-0.12999999999999989</v>
      </c>
    </row>
    <row r="1740" spans="1:18">
      <c r="A1740" s="1">
        <v>42972</v>
      </c>
      <c r="B1740">
        <v>2.3730000000000002</v>
      </c>
      <c r="C1740">
        <v>634.9</v>
      </c>
      <c r="D1740">
        <v>1.2549999999999999</v>
      </c>
      <c r="E1740" s="150">
        <f t="shared" si="164"/>
        <v>0.83253283459517113</v>
      </c>
      <c r="F1740">
        <v>1.7278899999999999</v>
      </c>
      <c r="G1740" s="3">
        <f t="shared" si="162"/>
        <v>2.6047044151171037</v>
      </c>
      <c r="H1740" s="150">
        <f t="shared" si="163"/>
        <v>-4.6999999999999931E-2</v>
      </c>
      <c r="J1740" s="2">
        <f t="shared" si="165"/>
        <v>-5.528867789275152E-3</v>
      </c>
      <c r="K1740">
        <v>27316</v>
      </c>
      <c r="L1740">
        <v>26679</v>
      </c>
      <c r="N1740">
        <v>0.76</v>
      </c>
      <c r="O1740">
        <v>3.18</v>
      </c>
      <c r="P1740">
        <v>2.3730000000000002</v>
      </c>
      <c r="Q1740">
        <f t="shared" si="166"/>
        <v>0.80699999999999994</v>
      </c>
      <c r="R1740">
        <f t="shared" si="167"/>
        <v>-4.6999999999999931E-2</v>
      </c>
    </row>
    <row r="1741" spans="1:18">
      <c r="A1741" s="1">
        <v>42975</v>
      </c>
      <c r="B1741">
        <v>2.3530000000000002</v>
      </c>
      <c r="C1741">
        <v>628.29999999999995</v>
      </c>
      <c r="D1741">
        <v>1.248</v>
      </c>
      <c r="E1741" s="150">
        <f t="shared" si="164"/>
        <v>0.84099862080000298</v>
      </c>
      <c r="F1741">
        <v>1.7278899999999999</v>
      </c>
      <c r="G1741" s="3">
        <f t="shared" si="162"/>
        <v>2.564102564102555</v>
      </c>
      <c r="H1741" s="150">
        <f t="shared" si="163"/>
        <v>-7.6999999999999957E-2</v>
      </c>
      <c r="J1741" s="2">
        <f t="shared" si="165"/>
        <v>-1.0449746767502937E-2</v>
      </c>
      <c r="K1741">
        <v>27303</v>
      </c>
      <c r="L1741">
        <v>26676</v>
      </c>
      <c r="N1741">
        <v>0.75</v>
      </c>
      <c r="O1741">
        <v>3.18</v>
      </c>
      <c r="P1741">
        <v>2.3530000000000002</v>
      </c>
      <c r="Q1741">
        <f t="shared" si="166"/>
        <v>0.82699999999999996</v>
      </c>
      <c r="R1741">
        <f t="shared" si="167"/>
        <v>-7.6999999999999957E-2</v>
      </c>
    </row>
    <row r="1742" spans="1:18">
      <c r="A1742" s="1">
        <v>42976</v>
      </c>
      <c r="B1742">
        <v>2.3199999999999998</v>
      </c>
      <c r="C1742">
        <v>625.22</v>
      </c>
      <c r="D1742">
        <v>1.2355</v>
      </c>
      <c r="E1742" s="150">
        <f t="shared" si="164"/>
        <v>0.81419531589623007</v>
      </c>
      <c r="F1742">
        <v>1.714</v>
      </c>
      <c r="G1742" s="3">
        <f t="shared" si="162"/>
        <v>2.6009078640657468</v>
      </c>
      <c r="H1742" s="150">
        <f t="shared" si="163"/>
        <v>-0.25000000000000011</v>
      </c>
      <c r="J1742" s="2">
        <f t="shared" si="165"/>
        <v>-4.9141716099655028E-3</v>
      </c>
      <c r="K1742">
        <v>27312</v>
      </c>
      <c r="L1742">
        <v>26676</v>
      </c>
      <c r="N1742">
        <v>0.62</v>
      </c>
      <c r="O1742">
        <v>3.19</v>
      </c>
      <c r="P1742">
        <v>2.3199999999999998</v>
      </c>
      <c r="Q1742">
        <f t="shared" si="166"/>
        <v>0.87000000000000011</v>
      </c>
      <c r="R1742">
        <f t="shared" si="167"/>
        <v>-0.25000000000000011</v>
      </c>
    </row>
    <row r="1743" spans="1:18">
      <c r="A1743" s="1">
        <v>42977</v>
      </c>
      <c r="B1743">
        <v>2.38</v>
      </c>
      <c r="C1743">
        <v>630.28</v>
      </c>
      <c r="D1743">
        <v>1.244</v>
      </c>
      <c r="E1743" s="150">
        <f t="shared" si="164"/>
        <v>0.82137934521366973</v>
      </c>
      <c r="F1743">
        <v>1.7117800000000001</v>
      </c>
      <c r="G1743" s="3">
        <f t="shared" si="162"/>
        <v>2.5925345364583694</v>
      </c>
      <c r="H1743" s="150">
        <f t="shared" si="163"/>
        <v>-0.16000000000000003</v>
      </c>
      <c r="J1743" s="2">
        <f t="shared" si="165"/>
        <v>8.060577294909067E-3</v>
      </c>
      <c r="K1743">
        <v>27312</v>
      </c>
      <c r="L1743">
        <v>26678</v>
      </c>
      <c r="N1743">
        <v>0.65</v>
      </c>
      <c r="O1743">
        <v>3.19</v>
      </c>
      <c r="P1743">
        <v>2.38</v>
      </c>
      <c r="Q1743">
        <f t="shared" si="166"/>
        <v>0.81</v>
      </c>
      <c r="R1743">
        <f t="shared" si="167"/>
        <v>-0.16000000000000003</v>
      </c>
    </row>
    <row r="1744" spans="1:18">
      <c r="A1744" s="1">
        <v>42978</v>
      </c>
      <c r="B1744">
        <v>2.38</v>
      </c>
      <c r="C1744">
        <v>626.9</v>
      </c>
      <c r="D1744">
        <v>1.244</v>
      </c>
      <c r="E1744" s="150">
        <f t="shared" si="164"/>
        <v>0.83265170611544337</v>
      </c>
      <c r="F1744">
        <v>1.7134400000000001</v>
      </c>
      <c r="G1744" s="3">
        <f t="shared" si="162"/>
        <v>2.5599171230239146</v>
      </c>
      <c r="H1744" s="150">
        <f t="shared" si="163"/>
        <v>-0.14000000000000024</v>
      </c>
      <c r="J1744" s="2">
        <f t="shared" si="165"/>
        <v>-5.3771268139219926E-3</v>
      </c>
      <c r="K1744">
        <v>27303</v>
      </c>
      <c r="L1744">
        <v>26677</v>
      </c>
      <c r="N1744">
        <v>0.64</v>
      </c>
      <c r="O1744">
        <v>3.16</v>
      </c>
      <c r="P1744">
        <v>2.38</v>
      </c>
      <c r="Q1744">
        <f t="shared" si="166"/>
        <v>0.78000000000000025</v>
      </c>
      <c r="R1744">
        <f t="shared" si="167"/>
        <v>-0.14000000000000024</v>
      </c>
    </row>
    <row r="1745" spans="1:18">
      <c r="A1745" s="1">
        <v>42979</v>
      </c>
      <c r="B1745">
        <v>2.3130000000000002</v>
      </c>
      <c r="C1745">
        <v>624.34</v>
      </c>
      <c r="D1745">
        <v>1.2529999999999999</v>
      </c>
      <c r="E1745" s="150">
        <f t="shared" si="164"/>
        <v>0.84467259677866713</v>
      </c>
      <c r="F1745">
        <v>1.7117800000000001</v>
      </c>
      <c r="G1745" s="3">
        <f t="shared" si="162"/>
        <v>2.5392801283951512</v>
      </c>
      <c r="H1745" s="150">
        <f t="shared" si="163"/>
        <v>-0.22699999999999976</v>
      </c>
      <c r="J1745" s="2">
        <f t="shared" si="165"/>
        <v>-4.0919465043602809E-3</v>
      </c>
      <c r="K1745">
        <v>27300</v>
      </c>
      <c r="L1745">
        <v>26679</v>
      </c>
      <c r="N1745">
        <v>0.67</v>
      </c>
      <c r="O1745">
        <v>3.21</v>
      </c>
      <c r="P1745">
        <v>2.3130000000000002</v>
      </c>
      <c r="Q1745">
        <f t="shared" si="166"/>
        <v>0.8969999999999998</v>
      </c>
      <c r="R1745">
        <f t="shared" si="167"/>
        <v>-0.22699999999999976</v>
      </c>
    </row>
    <row r="1746" spans="1:18">
      <c r="A1746" s="1">
        <v>42982</v>
      </c>
      <c r="B1746">
        <v>2.31</v>
      </c>
      <c r="C1746">
        <v>624.54999999999995</v>
      </c>
      <c r="D1746">
        <v>1.2490000000000001</v>
      </c>
      <c r="E1746" s="150">
        <f t="shared" si="164"/>
        <v>0.85338951952725361</v>
      </c>
      <c r="F1746">
        <v>1.71289</v>
      </c>
      <c r="G1746" s="3">
        <f t="shared" si="162"/>
        <v>2.5069438527732903</v>
      </c>
      <c r="H1746" s="150">
        <f t="shared" si="163"/>
        <v>-0.21999999999999986</v>
      </c>
      <c r="J1746" s="2">
        <f t="shared" si="165"/>
        <v>3.3629863635556119E-4</v>
      </c>
      <c r="K1746">
        <v>27288</v>
      </c>
      <c r="L1746">
        <v>26675</v>
      </c>
      <c r="N1746">
        <v>0.66</v>
      </c>
      <c r="O1746">
        <v>3.19</v>
      </c>
      <c r="P1746">
        <v>2.31</v>
      </c>
      <c r="Q1746">
        <f t="shared" si="166"/>
        <v>0.87999999999999989</v>
      </c>
      <c r="R1746">
        <f t="shared" si="167"/>
        <v>-0.21999999999999986</v>
      </c>
    </row>
    <row r="1747" spans="1:18">
      <c r="A1747" s="1">
        <v>42983</v>
      </c>
      <c r="B1747">
        <v>2.2799999999999998</v>
      </c>
      <c r="C1747">
        <v>621.84</v>
      </c>
      <c r="D1747">
        <v>1.228</v>
      </c>
      <c r="E1747" s="150">
        <f t="shared" si="164"/>
        <v>0.8493693804250867</v>
      </c>
      <c r="F1747">
        <v>1.7145600000000001</v>
      </c>
      <c r="G1747" s="3">
        <f t="shared" si="162"/>
        <v>2.4788740076152309</v>
      </c>
      <c r="H1747" s="150">
        <f t="shared" si="163"/>
        <v>-0.20000000000000029</v>
      </c>
      <c r="J1747" s="2">
        <f t="shared" si="165"/>
        <v>-4.3485654899539355E-3</v>
      </c>
      <c r="K1747">
        <v>27275</v>
      </c>
      <c r="L1747">
        <v>26669</v>
      </c>
      <c r="N1747">
        <v>0.68</v>
      </c>
      <c r="O1747">
        <v>3.16</v>
      </c>
      <c r="P1747">
        <v>2.2799999999999998</v>
      </c>
      <c r="Q1747">
        <f t="shared" si="166"/>
        <v>0.88000000000000034</v>
      </c>
      <c r="R1747">
        <f t="shared" si="167"/>
        <v>-0.20000000000000029</v>
      </c>
    </row>
    <row r="1748" spans="1:18">
      <c r="A1748" s="1">
        <v>42984</v>
      </c>
      <c r="B1748">
        <v>2.41</v>
      </c>
      <c r="C1748">
        <v>618.52</v>
      </c>
      <c r="D1748">
        <v>1.242</v>
      </c>
      <c r="E1748" s="150">
        <f t="shared" si="164"/>
        <v>0.86152583290439966</v>
      </c>
      <c r="F1748">
        <v>1.7078899999999999</v>
      </c>
      <c r="G1748" s="3">
        <f t="shared" si="162"/>
        <v>2.4621425138802326</v>
      </c>
      <c r="H1748" s="150">
        <f t="shared" si="163"/>
        <v>-8.9999999999999858E-2</v>
      </c>
      <c r="J1748" s="2">
        <f t="shared" si="165"/>
        <v>-5.3532973147345873E-3</v>
      </c>
      <c r="K1748">
        <v>27275</v>
      </c>
      <c r="L1748">
        <v>26673</v>
      </c>
      <c r="N1748">
        <v>0.69</v>
      </c>
      <c r="O1748">
        <v>3.19</v>
      </c>
      <c r="P1748">
        <v>2.41</v>
      </c>
      <c r="Q1748">
        <f t="shared" si="166"/>
        <v>0.7799999999999998</v>
      </c>
      <c r="R1748">
        <f t="shared" si="167"/>
        <v>-8.9999999999999858E-2</v>
      </c>
    </row>
    <row r="1749" spans="1:18">
      <c r="A1749" s="1">
        <v>42985</v>
      </c>
      <c r="B1749">
        <v>2.46</v>
      </c>
      <c r="C1749">
        <v>614.33000000000004</v>
      </c>
      <c r="D1749">
        <v>1.228</v>
      </c>
      <c r="E1749" s="150">
        <f t="shared" si="164"/>
        <v>0.8625577291540637</v>
      </c>
      <c r="F1749">
        <v>1.7090000000000001</v>
      </c>
      <c r="G1749" s="3">
        <f t="shared" si="162"/>
        <v>2.433056859925435</v>
      </c>
      <c r="H1749" s="150">
        <f t="shared" si="163"/>
        <v>-4.0000000000000036E-2</v>
      </c>
      <c r="J1749" s="2">
        <f t="shared" si="165"/>
        <v>-6.7972845562103909E-3</v>
      </c>
      <c r="K1749">
        <v>27273</v>
      </c>
      <c r="L1749">
        <v>26678</v>
      </c>
      <c r="N1749">
        <v>0.69</v>
      </c>
      <c r="O1749">
        <v>3.19</v>
      </c>
      <c r="P1749">
        <v>2.46</v>
      </c>
      <c r="Q1749">
        <f t="shared" si="166"/>
        <v>0.73</v>
      </c>
      <c r="R1749">
        <f t="shared" si="167"/>
        <v>-4.0000000000000036E-2</v>
      </c>
    </row>
    <row r="1750" spans="1:18">
      <c r="A1750" s="1">
        <v>42986</v>
      </c>
      <c r="B1750">
        <v>2.46</v>
      </c>
      <c r="C1750">
        <v>620.35</v>
      </c>
      <c r="D1750">
        <v>1.23</v>
      </c>
      <c r="E1750" s="150">
        <f t="shared" si="164"/>
        <v>0.9346540593007322</v>
      </c>
      <c r="F1750">
        <v>1.6951099999999999</v>
      </c>
      <c r="G1750" s="3">
        <f t="shared" si="162"/>
        <v>2.23075615972812</v>
      </c>
      <c r="H1750" s="150">
        <f t="shared" si="163"/>
        <v>-1.0000000000000009E-2</v>
      </c>
      <c r="J1750" s="2">
        <f t="shared" si="165"/>
        <v>9.7515918378613346E-3</v>
      </c>
      <c r="K1750">
        <v>27297</v>
      </c>
      <c r="L1750">
        <v>26750</v>
      </c>
      <c r="N1750">
        <v>0.72</v>
      </c>
      <c r="O1750">
        <v>3.19</v>
      </c>
      <c r="P1750">
        <v>2.46</v>
      </c>
      <c r="Q1750">
        <f t="shared" si="166"/>
        <v>0.73</v>
      </c>
      <c r="R1750">
        <f t="shared" si="167"/>
        <v>-1.0000000000000009E-2</v>
      </c>
    </row>
    <row r="1751" spans="1:18">
      <c r="A1751" s="1">
        <v>42989</v>
      </c>
      <c r="B1751">
        <v>2.4380000000000002</v>
      </c>
      <c r="C1751">
        <v>622.74</v>
      </c>
      <c r="D1751">
        <v>1.26</v>
      </c>
      <c r="E1751" s="150">
        <f t="shared" si="164"/>
        <v>0.9593248198354698</v>
      </c>
      <c r="F1751">
        <v>1.6990000000000001</v>
      </c>
      <c r="G1751" s="3">
        <f t="shared" si="162"/>
        <v>2.2315069471121891</v>
      </c>
      <c r="H1751" s="150">
        <f t="shared" si="163"/>
        <v>8.0000000000000071E-3</v>
      </c>
      <c r="J1751" s="2">
        <f t="shared" si="165"/>
        <v>3.8452613163720249E-3</v>
      </c>
      <c r="K1751">
        <v>27288</v>
      </c>
      <c r="L1751">
        <v>26741</v>
      </c>
      <c r="N1751">
        <v>0.75</v>
      </c>
      <c r="O1751">
        <v>3.18</v>
      </c>
      <c r="P1751">
        <v>2.4380000000000002</v>
      </c>
      <c r="Q1751">
        <f t="shared" si="166"/>
        <v>0.74199999999999999</v>
      </c>
      <c r="R1751">
        <f t="shared" si="167"/>
        <v>8.0000000000000071E-3</v>
      </c>
    </row>
    <row r="1752" spans="1:18">
      <c r="A1752" s="1">
        <v>42990</v>
      </c>
      <c r="B1752">
        <v>2.4649999999999999</v>
      </c>
      <c r="C1752">
        <v>622.29999999999995</v>
      </c>
      <c r="D1752">
        <v>1.264</v>
      </c>
      <c r="E1752" s="150">
        <f t="shared" si="164"/>
        <v>0.96842425634418228</v>
      </c>
      <c r="F1752">
        <v>1.70956</v>
      </c>
      <c r="G1752" s="3">
        <f t="shared" si="162"/>
        <v>2.2313400618003647</v>
      </c>
      <c r="H1752" s="150">
        <f t="shared" si="163"/>
        <v>0.14499999999999968</v>
      </c>
      <c r="J1752" s="2">
        <f t="shared" si="165"/>
        <v>-7.0680463008046795E-4</v>
      </c>
      <c r="K1752">
        <v>27290</v>
      </c>
      <c r="L1752">
        <v>26743</v>
      </c>
      <c r="N1752">
        <v>0.84</v>
      </c>
      <c r="O1752">
        <v>3.16</v>
      </c>
      <c r="P1752">
        <v>2.4649999999999999</v>
      </c>
      <c r="Q1752">
        <f t="shared" si="166"/>
        <v>0.69500000000000028</v>
      </c>
      <c r="R1752">
        <f t="shared" si="167"/>
        <v>0.14499999999999968</v>
      </c>
    </row>
    <row r="1753" spans="1:18">
      <c r="A1753" s="1">
        <v>42991</v>
      </c>
      <c r="B1753">
        <v>2.4700000000000002</v>
      </c>
      <c r="C1753">
        <v>627.4</v>
      </c>
      <c r="D1753">
        <v>1.2769999999999999</v>
      </c>
      <c r="E1753" s="150">
        <f t="shared" si="164"/>
        <v>0.9657716726680311</v>
      </c>
      <c r="F1753">
        <v>1.7123299999999999</v>
      </c>
      <c r="G1753" s="3">
        <f t="shared" si="162"/>
        <v>2.2641432461558901</v>
      </c>
      <c r="H1753" s="150">
        <f t="shared" si="163"/>
        <v>0.14000000000000001</v>
      </c>
      <c r="J1753" s="2">
        <f t="shared" si="165"/>
        <v>8.1620041814057086E-3</v>
      </c>
      <c r="K1753">
        <v>27296</v>
      </c>
      <c r="L1753">
        <v>26741</v>
      </c>
      <c r="N1753">
        <v>0.83</v>
      </c>
      <c r="O1753">
        <v>3.16</v>
      </c>
      <c r="P1753">
        <v>2.4700000000000002</v>
      </c>
      <c r="Q1753">
        <f t="shared" si="166"/>
        <v>0.69</v>
      </c>
      <c r="R1753">
        <f t="shared" si="167"/>
        <v>0.14000000000000001</v>
      </c>
    </row>
    <row r="1754" spans="1:18">
      <c r="A1754" s="1">
        <v>42992</v>
      </c>
      <c r="B1754">
        <v>2.4780000000000002</v>
      </c>
      <c r="C1754">
        <v>624.4</v>
      </c>
      <c r="D1754">
        <v>1.294</v>
      </c>
      <c r="E1754" s="150">
        <f t="shared" si="164"/>
        <v>0.98985790025650311</v>
      </c>
      <c r="F1754">
        <v>1.71956</v>
      </c>
      <c r="G1754" s="3">
        <f t="shared" si="162"/>
        <v>2.2479091589039237</v>
      </c>
      <c r="H1754" s="150">
        <f t="shared" si="163"/>
        <v>0.14800000000000024</v>
      </c>
      <c r="J1754" s="2">
        <f t="shared" si="165"/>
        <v>-4.7931071153007286E-3</v>
      </c>
      <c r="K1754">
        <v>27291</v>
      </c>
      <c r="L1754">
        <v>26740</v>
      </c>
      <c r="N1754">
        <v>0.84</v>
      </c>
      <c r="O1754">
        <v>3.17</v>
      </c>
      <c r="P1754">
        <v>2.4780000000000002</v>
      </c>
      <c r="Q1754">
        <f t="shared" si="166"/>
        <v>0.69199999999999973</v>
      </c>
      <c r="R1754">
        <f t="shared" si="167"/>
        <v>0.14800000000000024</v>
      </c>
    </row>
    <row r="1755" spans="1:18">
      <c r="A1755" s="1">
        <v>42993</v>
      </c>
      <c r="B1755">
        <v>2.4849999999999999</v>
      </c>
      <c r="C1755">
        <v>625.53</v>
      </c>
      <c r="D1755">
        <v>1.306</v>
      </c>
      <c r="E1755" s="150">
        <f t="shared" si="164"/>
        <v>1.0004761551606531</v>
      </c>
      <c r="F1755">
        <v>1.7320599999999999</v>
      </c>
      <c r="G1755" s="3">
        <f t="shared" si="162"/>
        <v>2.2609937761452836</v>
      </c>
      <c r="H1755" s="150">
        <f t="shared" si="163"/>
        <v>0.16499999999999992</v>
      </c>
      <c r="J1755" s="2">
        <f t="shared" si="165"/>
        <v>1.8081017462619356E-3</v>
      </c>
      <c r="K1755">
        <v>27284</v>
      </c>
      <c r="L1755">
        <v>26730</v>
      </c>
      <c r="N1755">
        <v>0.85</v>
      </c>
      <c r="O1755">
        <v>3.17</v>
      </c>
      <c r="P1755">
        <v>2.4849999999999999</v>
      </c>
      <c r="Q1755">
        <f t="shared" si="166"/>
        <v>0.68500000000000005</v>
      </c>
      <c r="R1755">
        <f t="shared" si="167"/>
        <v>0.16499999999999992</v>
      </c>
    </row>
    <row r="1756" spans="1:18">
      <c r="A1756" s="1">
        <v>42996</v>
      </c>
      <c r="B1756">
        <v>2.4849999999999999</v>
      </c>
      <c r="C1756">
        <v>624.95000000000005</v>
      </c>
      <c r="D1756">
        <v>1.3160000000000001</v>
      </c>
      <c r="E1756" s="150">
        <f t="shared" si="164"/>
        <v>1.0126592581353826</v>
      </c>
      <c r="F1756">
        <v>1.73983</v>
      </c>
      <c r="G1756" s="3">
        <f t="shared" si="162"/>
        <v>2.2609937761452836</v>
      </c>
      <c r="H1756" s="150">
        <f t="shared" si="163"/>
        <v>0.16499999999999992</v>
      </c>
      <c r="J1756" s="2">
        <f t="shared" si="165"/>
        <v>-9.2764385130806345E-4</v>
      </c>
      <c r="K1756">
        <v>27284</v>
      </c>
      <c r="L1756">
        <v>26730</v>
      </c>
      <c r="N1756">
        <v>0.85</v>
      </c>
      <c r="O1756">
        <v>3.17</v>
      </c>
      <c r="P1756">
        <v>2.4849999999999999</v>
      </c>
      <c r="Q1756">
        <f t="shared" si="166"/>
        <v>0.68500000000000005</v>
      </c>
      <c r="R1756">
        <f t="shared" si="167"/>
        <v>0.16499999999999992</v>
      </c>
    </row>
    <row r="1757" spans="1:18">
      <c r="A1757" s="1">
        <v>42997</v>
      </c>
      <c r="B1757">
        <v>2.4849999999999999</v>
      </c>
      <c r="C1757">
        <v>625.4</v>
      </c>
      <c r="D1757">
        <v>1.3240000000000001</v>
      </c>
      <c r="E1757" s="150">
        <f t="shared" si="164"/>
        <v>1.0214210867653466</v>
      </c>
      <c r="F1757">
        <v>1.7442800000000001</v>
      </c>
      <c r="G1757" s="3">
        <f t="shared" si="162"/>
        <v>2.2609937761452836</v>
      </c>
      <c r="H1757" s="150">
        <f t="shared" si="163"/>
        <v>0.16499999999999992</v>
      </c>
      <c r="J1757" s="2">
        <f t="shared" si="165"/>
        <v>7.197984875099686E-4</v>
      </c>
      <c r="K1757">
        <v>27284</v>
      </c>
      <c r="L1757">
        <v>26730</v>
      </c>
      <c r="N1757">
        <v>0.85</v>
      </c>
      <c r="O1757">
        <v>3.17</v>
      </c>
      <c r="P1757">
        <v>2.4849999999999999</v>
      </c>
      <c r="Q1757">
        <f t="shared" si="166"/>
        <v>0.68500000000000005</v>
      </c>
      <c r="R1757">
        <f t="shared" si="167"/>
        <v>0.16499999999999992</v>
      </c>
    </row>
    <row r="1758" spans="1:18">
      <c r="A1758" s="1">
        <v>42998</v>
      </c>
      <c r="B1758">
        <v>2.4649999999999999</v>
      </c>
      <c r="C1758">
        <v>620.54</v>
      </c>
      <c r="D1758">
        <v>1.347</v>
      </c>
      <c r="E1758" s="150">
        <f t="shared" si="164"/>
        <v>1.0505804676853789</v>
      </c>
      <c r="F1758">
        <v>1.74733</v>
      </c>
      <c r="G1758" s="3">
        <f t="shared" si="162"/>
        <v>2.2403362544760892</v>
      </c>
      <c r="H1758" s="150">
        <f t="shared" si="163"/>
        <v>0.18499999999999994</v>
      </c>
      <c r="J1758" s="2">
        <f t="shared" si="165"/>
        <v>-7.8013783149814631E-3</v>
      </c>
      <c r="K1758">
        <v>27282</v>
      </c>
      <c r="L1758">
        <v>26733</v>
      </c>
      <c r="N1758">
        <v>0.89</v>
      </c>
      <c r="O1758">
        <v>3.17</v>
      </c>
      <c r="P1758">
        <v>2.4649999999999999</v>
      </c>
      <c r="Q1758">
        <f t="shared" si="166"/>
        <v>0.70500000000000007</v>
      </c>
      <c r="R1758">
        <f t="shared" si="167"/>
        <v>0.18499999999999994</v>
      </c>
    </row>
    <row r="1759" spans="1:18">
      <c r="A1759" s="1">
        <v>42999</v>
      </c>
      <c r="B1759">
        <v>2.46</v>
      </c>
      <c r="C1759">
        <v>625.02</v>
      </c>
      <c r="D1759">
        <v>1.359</v>
      </c>
      <c r="E1759" s="150">
        <f t="shared" si="164"/>
        <v>1.0862523655180292</v>
      </c>
      <c r="F1759">
        <v>1.7676099999999999</v>
      </c>
      <c r="G1759" s="3">
        <f t="shared" si="162"/>
        <v>2.2114400541299712</v>
      </c>
      <c r="H1759" s="150">
        <f t="shared" si="163"/>
        <v>0.17000000000000004</v>
      </c>
      <c r="J1759" s="2">
        <f t="shared" si="165"/>
        <v>7.1935825156530207E-3</v>
      </c>
      <c r="K1759">
        <v>27279</v>
      </c>
      <c r="L1759">
        <v>26737</v>
      </c>
      <c r="N1759">
        <v>0.88</v>
      </c>
      <c r="O1759">
        <v>3.17</v>
      </c>
      <c r="P1759">
        <v>2.46</v>
      </c>
      <c r="Q1759">
        <f t="shared" si="166"/>
        <v>0.71</v>
      </c>
      <c r="R1759">
        <f t="shared" si="167"/>
        <v>0.17000000000000004</v>
      </c>
    </row>
    <row r="1760" spans="1:18">
      <c r="A1760" s="1">
        <v>43000</v>
      </c>
      <c r="B1760">
        <v>2.4700000000000002</v>
      </c>
      <c r="C1760">
        <v>624.34</v>
      </c>
      <c r="D1760">
        <v>1.353</v>
      </c>
      <c r="E1760" s="150">
        <f t="shared" si="164"/>
        <v>1.0942515285568755</v>
      </c>
      <c r="F1760">
        <v>1.77539</v>
      </c>
      <c r="G1760" s="3">
        <f t="shared" si="162"/>
        <v>2.1952015668353231</v>
      </c>
      <c r="H1760" s="150">
        <f t="shared" si="163"/>
        <v>0.18000000000000005</v>
      </c>
      <c r="J1760" s="2">
        <f t="shared" si="165"/>
        <v>-1.0885574488498668E-3</v>
      </c>
      <c r="K1760">
        <v>27274</v>
      </c>
      <c r="L1760">
        <v>26736</v>
      </c>
      <c r="N1760">
        <v>0.91</v>
      </c>
      <c r="O1760">
        <v>3.2</v>
      </c>
      <c r="P1760">
        <v>2.4700000000000002</v>
      </c>
      <c r="Q1760">
        <f t="shared" si="166"/>
        <v>0.73</v>
      </c>
      <c r="R1760">
        <f t="shared" si="167"/>
        <v>0.18000000000000005</v>
      </c>
    </row>
    <row r="1761" spans="1:18">
      <c r="A1761" s="1">
        <v>43003</v>
      </c>
      <c r="B1761">
        <v>2.4950000000000001</v>
      </c>
      <c r="C1761">
        <v>629.41</v>
      </c>
      <c r="D1761">
        <v>1.349</v>
      </c>
      <c r="E1761" s="150">
        <f t="shared" si="164"/>
        <v>1.0884859736469401</v>
      </c>
      <c r="F1761">
        <v>1.7748299999999999</v>
      </c>
      <c r="G1761" s="3">
        <f t="shared" si="162"/>
        <v>2.1996109531647434</v>
      </c>
      <c r="H1761" s="150">
        <f t="shared" si="163"/>
        <v>0.22499999999999998</v>
      </c>
      <c r="J1761" s="2">
        <f t="shared" si="165"/>
        <v>8.0877808759705853E-3</v>
      </c>
      <c r="K1761">
        <v>27271</v>
      </c>
      <c r="L1761">
        <v>26732</v>
      </c>
      <c r="N1761">
        <v>0.93</v>
      </c>
      <c r="O1761">
        <v>3.2</v>
      </c>
      <c r="P1761">
        <v>2.4950000000000001</v>
      </c>
      <c r="Q1761">
        <f t="shared" si="166"/>
        <v>0.70500000000000007</v>
      </c>
      <c r="R1761">
        <f t="shared" si="167"/>
        <v>0.22499999999999998</v>
      </c>
    </row>
    <row r="1762" spans="1:18">
      <c r="A1762" s="1">
        <v>43004</v>
      </c>
      <c r="B1762">
        <v>2.52</v>
      </c>
      <c r="C1762">
        <v>635.38</v>
      </c>
      <c r="D1762">
        <v>1.36</v>
      </c>
      <c r="E1762" s="150">
        <f t="shared" si="164"/>
        <v>1.1063377762018702</v>
      </c>
      <c r="F1762">
        <v>1.7756700000000001</v>
      </c>
      <c r="G1762" s="3">
        <f t="shared" si="162"/>
        <v>2.1827973806431413</v>
      </c>
      <c r="H1762" s="150">
        <f t="shared" si="163"/>
        <v>0.2699999999999998</v>
      </c>
      <c r="J1762" s="2">
        <f t="shared" si="165"/>
        <v>9.4403724530532189E-3</v>
      </c>
      <c r="K1762">
        <v>27273</v>
      </c>
      <c r="L1762">
        <v>26738</v>
      </c>
      <c r="N1762">
        <v>0.95</v>
      </c>
      <c r="O1762">
        <v>3.2</v>
      </c>
      <c r="P1762">
        <v>2.52</v>
      </c>
      <c r="Q1762">
        <f t="shared" si="166"/>
        <v>0.68000000000000016</v>
      </c>
      <c r="R1762">
        <f t="shared" si="167"/>
        <v>0.2699999999999998</v>
      </c>
    </row>
    <row r="1763" spans="1:18">
      <c r="A1763" s="1">
        <v>43005</v>
      </c>
      <c r="B1763">
        <v>2.54</v>
      </c>
      <c r="C1763">
        <v>637.54</v>
      </c>
      <c r="D1763">
        <v>1.3734999999999999</v>
      </c>
      <c r="E1763" s="150">
        <f t="shared" si="164"/>
        <v>1.1149319971617382</v>
      </c>
      <c r="F1763">
        <v>1.78539</v>
      </c>
      <c r="G1763" s="3">
        <f t="shared" si="162"/>
        <v>2.1994463978454335</v>
      </c>
      <c r="H1763" s="150">
        <f t="shared" si="163"/>
        <v>0.29999999999999982</v>
      </c>
      <c r="J1763" s="2">
        <f t="shared" si="165"/>
        <v>3.3937750576426996E-3</v>
      </c>
      <c r="K1763">
        <v>27273</v>
      </c>
      <c r="L1763">
        <v>26734</v>
      </c>
      <c r="N1763">
        <v>0.96</v>
      </c>
      <c r="O1763">
        <v>3.2</v>
      </c>
      <c r="P1763">
        <v>2.54</v>
      </c>
      <c r="Q1763">
        <f t="shared" si="166"/>
        <v>0.66000000000000014</v>
      </c>
      <c r="R1763">
        <f t="shared" si="167"/>
        <v>0.29999999999999982</v>
      </c>
    </row>
    <row r="1764" spans="1:18">
      <c r="A1764" s="1">
        <v>43006</v>
      </c>
      <c r="B1764">
        <v>2.5299999999999998</v>
      </c>
      <c r="C1764">
        <v>636.67999999999995</v>
      </c>
      <c r="D1764">
        <v>1.359</v>
      </c>
      <c r="E1764" s="150">
        <f t="shared" si="164"/>
        <v>1.1184634555905995</v>
      </c>
      <c r="F1764">
        <v>1.78678</v>
      </c>
      <c r="G1764" s="3">
        <f t="shared" si="162"/>
        <v>2.1710445771496238</v>
      </c>
      <c r="H1764" s="150">
        <f t="shared" si="163"/>
        <v>0.35999999999999988</v>
      </c>
      <c r="J1764" s="2">
        <f t="shared" si="165"/>
        <v>-1.3498456005754695E-3</v>
      </c>
      <c r="K1764">
        <v>27264</v>
      </c>
      <c r="L1764">
        <v>26732</v>
      </c>
      <c r="N1764">
        <v>1.04</v>
      </c>
      <c r="O1764">
        <v>3.21</v>
      </c>
      <c r="P1764">
        <v>2.5299999999999998</v>
      </c>
      <c r="Q1764">
        <f t="shared" si="166"/>
        <v>0.68000000000000016</v>
      </c>
      <c r="R1764">
        <f t="shared" si="167"/>
        <v>0.35999999999999988</v>
      </c>
    </row>
    <row r="1765" spans="1:18">
      <c r="A1765" s="1">
        <v>43007</v>
      </c>
      <c r="B1765">
        <v>2.56</v>
      </c>
      <c r="C1765">
        <v>639.11</v>
      </c>
      <c r="D1765">
        <v>1.377</v>
      </c>
      <c r="E1765" s="150">
        <f t="shared" si="164"/>
        <v>1.1243684053152347</v>
      </c>
      <c r="F1765">
        <v>1.78233</v>
      </c>
      <c r="G1765" s="3">
        <f t="shared" si="162"/>
        <v>2.1827973806431413</v>
      </c>
      <c r="H1765" s="150">
        <f t="shared" si="163"/>
        <v>0.37000000000000011</v>
      </c>
      <c r="J1765" s="2">
        <f t="shared" si="165"/>
        <v>3.8094089757681636E-3</v>
      </c>
      <c r="K1765">
        <v>27273</v>
      </c>
      <c r="L1765">
        <v>26738</v>
      </c>
      <c r="N1765">
        <v>1.02</v>
      </c>
      <c r="O1765">
        <v>3.21</v>
      </c>
      <c r="P1765">
        <v>2.56</v>
      </c>
      <c r="Q1765">
        <f t="shared" si="166"/>
        <v>0.64999999999999991</v>
      </c>
      <c r="R1765">
        <f t="shared" si="167"/>
        <v>0.37000000000000011</v>
      </c>
    </row>
    <row r="1766" spans="1:18">
      <c r="A1766" s="1">
        <v>43010</v>
      </c>
      <c r="B1766">
        <v>2.56</v>
      </c>
      <c r="C1766">
        <v>638.79</v>
      </c>
      <c r="D1766">
        <v>1.379</v>
      </c>
      <c r="E1766" s="150">
        <f t="shared" si="164"/>
        <v>1.1083133487955106</v>
      </c>
      <c r="F1766">
        <v>1.79067</v>
      </c>
      <c r="G1766" s="3">
        <f t="shared" si="162"/>
        <v>2.2280106367785022</v>
      </c>
      <c r="H1766" s="150">
        <f t="shared" si="163"/>
        <v>0.34000000000000008</v>
      </c>
      <c r="J1766" s="2">
        <f t="shared" si="165"/>
        <v>-5.008216710050287E-4</v>
      </c>
      <c r="K1766">
        <v>27280</v>
      </c>
      <c r="L1766">
        <v>26734</v>
      </c>
      <c r="N1766">
        <v>0.99</v>
      </c>
      <c r="O1766">
        <v>3.21</v>
      </c>
      <c r="P1766">
        <v>2.56</v>
      </c>
      <c r="Q1766">
        <f t="shared" si="166"/>
        <v>0.64999999999999991</v>
      </c>
      <c r="R1766">
        <f t="shared" si="167"/>
        <v>0.34000000000000008</v>
      </c>
    </row>
    <row r="1767" spans="1:18">
      <c r="A1767" s="1">
        <v>43011</v>
      </c>
      <c r="B1767">
        <v>2.58</v>
      </c>
      <c r="C1767">
        <v>633.38</v>
      </c>
      <c r="D1767">
        <v>1.3794999999999999</v>
      </c>
      <c r="E1767" s="150">
        <f t="shared" si="164"/>
        <v>1.0914195430240534</v>
      </c>
      <c r="F1767">
        <v>1.7987200000000001</v>
      </c>
      <c r="G1767" s="3">
        <f t="shared" si="162"/>
        <v>2.2734925866590561</v>
      </c>
      <c r="H1767" s="150">
        <f t="shared" si="163"/>
        <v>0.37999999999999989</v>
      </c>
      <c r="J1767" s="2">
        <f t="shared" si="165"/>
        <v>-8.5052038840164792E-3</v>
      </c>
      <c r="K1767">
        <v>27284</v>
      </c>
      <c r="L1767">
        <v>26727</v>
      </c>
      <c r="N1767">
        <v>1</v>
      </c>
      <c r="O1767">
        <v>3.2</v>
      </c>
      <c r="P1767">
        <v>2.58</v>
      </c>
      <c r="Q1767">
        <f t="shared" si="166"/>
        <v>0.62000000000000011</v>
      </c>
      <c r="R1767">
        <f t="shared" si="167"/>
        <v>0.37999999999999989</v>
      </c>
    </row>
    <row r="1768" spans="1:18">
      <c r="A1768" s="1">
        <v>43012</v>
      </c>
      <c r="B1768">
        <v>2.59</v>
      </c>
      <c r="C1768">
        <v>631.63</v>
      </c>
      <c r="D1768">
        <v>1.3879999999999999</v>
      </c>
      <c r="E1768" s="150">
        <f t="shared" si="164"/>
        <v>1.1216380442323539</v>
      </c>
      <c r="F1768">
        <v>1.79789</v>
      </c>
      <c r="G1768" s="3">
        <f t="shared" si="162"/>
        <v>2.2248454684932639</v>
      </c>
      <c r="H1768" s="150">
        <f t="shared" si="163"/>
        <v>0.4099999999999997</v>
      </c>
      <c r="J1768" s="2">
        <f t="shared" si="165"/>
        <v>-2.7667783122080143E-3</v>
      </c>
      <c r="K1768">
        <v>27268</v>
      </c>
      <c r="L1768">
        <v>26723</v>
      </c>
      <c r="N1768">
        <v>1.02</v>
      </c>
      <c r="O1768">
        <v>3.2</v>
      </c>
      <c r="P1768">
        <v>2.59</v>
      </c>
      <c r="Q1768">
        <f t="shared" si="166"/>
        <v>0.61000000000000032</v>
      </c>
      <c r="R1768">
        <f t="shared" si="167"/>
        <v>0.4099999999999997</v>
      </c>
    </row>
    <row r="1769" spans="1:18">
      <c r="A1769" s="1">
        <v>43013</v>
      </c>
      <c r="B1769">
        <v>2.58</v>
      </c>
      <c r="C1769">
        <v>628.59</v>
      </c>
      <c r="D1769">
        <v>1.4019999999999999</v>
      </c>
      <c r="E1769" s="150">
        <f t="shared" si="164"/>
        <v>1.2770673351420323</v>
      </c>
      <c r="F1769">
        <v>1.8001100000000001</v>
      </c>
      <c r="G1769" s="3">
        <f t="shared" si="162"/>
        <v>1.9762107686509061</v>
      </c>
      <c r="H1769" s="150">
        <f t="shared" si="163"/>
        <v>0.49</v>
      </c>
      <c r="J1769" s="2">
        <f t="shared" si="165"/>
        <v>-4.8245638010659961E-3</v>
      </c>
      <c r="K1769">
        <v>27258</v>
      </c>
      <c r="L1769">
        <v>26773</v>
      </c>
      <c r="N1769">
        <v>1.0900000000000001</v>
      </c>
      <c r="O1769">
        <v>3.18</v>
      </c>
      <c r="P1769">
        <v>2.58</v>
      </c>
      <c r="Q1769">
        <f t="shared" si="166"/>
        <v>0.60000000000000009</v>
      </c>
      <c r="R1769">
        <f t="shared" si="167"/>
        <v>0.49</v>
      </c>
    </row>
    <row r="1770" spans="1:18">
      <c r="A1770" s="1">
        <v>43014</v>
      </c>
      <c r="B1770">
        <v>2.5299999999999998</v>
      </c>
      <c r="C1770">
        <v>632.61</v>
      </c>
      <c r="D1770">
        <v>1.4139999999999999</v>
      </c>
      <c r="E1770" s="150">
        <f t="shared" si="164"/>
        <v>1.0572327550400036</v>
      </c>
      <c r="F1770">
        <v>1.8045599999999999</v>
      </c>
      <c r="G1770" s="3">
        <f t="shared" si="162"/>
        <v>2.4135156878519628</v>
      </c>
      <c r="H1770" s="150">
        <f t="shared" si="163"/>
        <v>0.7799999999999998</v>
      </c>
      <c r="J1770" s="2">
        <f t="shared" si="165"/>
        <v>6.3749026549069013E-3</v>
      </c>
      <c r="K1770">
        <v>27258</v>
      </c>
      <c r="L1770">
        <v>26668</v>
      </c>
      <c r="N1770">
        <v>1.42</v>
      </c>
      <c r="O1770">
        <v>3.17</v>
      </c>
      <c r="P1770">
        <v>2.5299999999999998</v>
      </c>
      <c r="Q1770">
        <f t="shared" si="166"/>
        <v>0.64000000000000012</v>
      </c>
      <c r="R1770">
        <f t="shared" si="167"/>
        <v>0.7799999999999998</v>
      </c>
    </row>
    <row r="1771" spans="1:18">
      <c r="A1771" s="1">
        <v>43017</v>
      </c>
      <c r="B1771">
        <v>2.5299999999999998</v>
      </c>
      <c r="C1771">
        <v>633.4</v>
      </c>
      <c r="D1771">
        <v>1.419</v>
      </c>
      <c r="E1771" s="150">
        <f t="shared" si="164"/>
        <v>1.0635816510000036</v>
      </c>
      <c r="F1771">
        <v>1.8089999999999999</v>
      </c>
      <c r="G1771" s="3">
        <f t="shared" si="162"/>
        <v>2.4135156878519628</v>
      </c>
      <c r="H1771" s="150">
        <f t="shared" si="163"/>
        <v>0.7799999999999998</v>
      </c>
      <c r="J1771" s="2">
        <f t="shared" si="165"/>
        <v>1.2480155805060138E-3</v>
      </c>
      <c r="K1771">
        <v>27258</v>
      </c>
      <c r="L1771">
        <v>26668</v>
      </c>
      <c r="N1771">
        <v>1.42</v>
      </c>
      <c r="O1771">
        <v>3.17</v>
      </c>
      <c r="P1771">
        <v>2.5299999999999998</v>
      </c>
      <c r="Q1771">
        <f t="shared" si="166"/>
        <v>0.64000000000000012</v>
      </c>
      <c r="R1771">
        <f t="shared" si="167"/>
        <v>0.7799999999999998</v>
      </c>
    </row>
    <row r="1772" spans="1:18">
      <c r="A1772" s="1">
        <v>43018</v>
      </c>
      <c r="B1772">
        <v>2.5</v>
      </c>
      <c r="C1772">
        <v>629.24</v>
      </c>
      <c r="D1772">
        <v>1.4159999999999999</v>
      </c>
      <c r="E1772" s="150">
        <f t="shared" si="164"/>
        <v>1.0857545162062476</v>
      </c>
      <c r="F1772">
        <v>1.8067800000000001</v>
      </c>
      <c r="G1772" s="3">
        <f t="shared" si="162"/>
        <v>2.3563341821863641</v>
      </c>
      <c r="H1772" s="150">
        <f t="shared" si="163"/>
        <v>0.8600000000000001</v>
      </c>
      <c r="J1772" s="2">
        <f t="shared" si="165"/>
        <v>-6.5893921502352768E-3</v>
      </c>
      <c r="K1772">
        <v>27243</v>
      </c>
      <c r="L1772">
        <v>26667</v>
      </c>
      <c r="N1772">
        <v>1.57</v>
      </c>
      <c r="O1772">
        <v>3.21</v>
      </c>
      <c r="P1772">
        <v>2.5</v>
      </c>
      <c r="Q1772">
        <f t="shared" si="166"/>
        <v>0.71</v>
      </c>
      <c r="R1772">
        <f t="shared" si="167"/>
        <v>0.8600000000000001</v>
      </c>
    </row>
    <row r="1773" spans="1:18">
      <c r="A1773" s="1">
        <v>43019</v>
      </c>
      <c r="B1773">
        <v>2.46</v>
      </c>
      <c r="C1773">
        <v>627.03</v>
      </c>
      <c r="D1773">
        <v>1.42</v>
      </c>
      <c r="E1773" s="150">
        <f t="shared" si="164"/>
        <v>1.1237869356350609</v>
      </c>
      <c r="F1773">
        <v>1.8095600000000001</v>
      </c>
      <c r="G1773" s="3">
        <f t="shared" si="162"/>
        <v>2.2865323652725262</v>
      </c>
      <c r="H1773" s="150">
        <f t="shared" si="163"/>
        <v>0.81999999999999984</v>
      </c>
      <c r="J1773" s="2">
        <f t="shared" si="165"/>
        <v>-3.5183555760572032E-3</v>
      </c>
      <c r="K1773">
        <v>27229</v>
      </c>
      <c r="L1773">
        <v>26670</v>
      </c>
      <c r="N1773">
        <v>1.56</v>
      </c>
      <c r="O1773">
        <v>3.2</v>
      </c>
      <c r="P1773">
        <v>2.46</v>
      </c>
      <c r="Q1773">
        <f t="shared" si="166"/>
        <v>0.74000000000000021</v>
      </c>
      <c r="R1773">
        <f t="shared" si="167"/>
        <v>0.81999999999999984</v>
      </c>
    </row>
    <row r="1774" spans="1:18">
      <c r="A1774" s="1">
        <v>43020</v>
      </c>
      <c r="B1774">
        <v>2.5099999999999998</v>
      </c>
      <c r="C1774">
        <v>624.42999999999995</v>
      </c>
      <c r="D1774">
        <v>1.421</v>
      </c>
      <c r="E1774" s="150">
        <f t="shared" si="164"/>
        <v>1.1196656330817008</v>
      </c>
      <c r="F1774">
        <v>1.80844</v>
      </c>
      <c r="G1774" s="3">
        <f t="shared" si="162"/>
        <v>2.2951434464654015</v>
      </c>
      <c r="H1774" s="150">
        <f t="shared" si="163"/>
        <v>0.87999999999999989</v>
      </c>
      <c r="J1774" s="2">
        <f t="shared" si="165"/>
        <v>-4.1551527668687027E-3</v>
      </c>
      <c r="K1774">
        <v>27226</v>
      </c>
      <c r="L1774">
        <v>26665</v>
      </c>
      <c r="N1774">
        <v>1.56</v>
      </c>
      <c r="O1774">
        <v>3.19</v>
      </c>
      <c r="P1774">
        <v>2.5099999999999998</v>
      </c>
      <c r="Q1774">
        <f t="shared" si="166"/>
        <v>0.68000000000000016</v>
      </c>
      <c r="R1774">
        <f t="shared" si="167"/>
        <v>0.87999999999999989</v>
      </c>
    </row>
    <row r="1775" spans="1:18">
      <c r="A1775" s="1">
        <v>43021</v>
      </c>
      <c r="B1775">
        <v>2.4849999999999999</v>
      </c>
      <c r="C1775">
        <v>623.6</v>
      </c>
      <c r="D1775">
        <v>1.4139999999999999</v>
      </c>
      <c r="E1775" s="150">
        <f t="shared" si="164"/>
        <v>1.156391472391415</v>
      </c>
      <c r="F1775">
        <v>1.8128899999999999</v>
      </c>
      <c r="G1775" s="3">
        <f t="shared" si="162"/>
        <v>2.2167462500383537</v>
      </c>
      <c r="H1775" s="150">
        <f t="shared" si="163"/>
        <v>0.86499999999999977</v>
      </c>
      <c r="J1775" s="2">
        <f t="shared" si="165"/>
        <v>-1.3300964277567229E-3</v>
      </c>
      <c r="K1775">
        <v>27215</v>
      </c>
      <c r="L1775">
        <v>26673</v>
      </c>
      <c r="N1775">
        <v>1.6</v>
      </c>
      <c r="O1775">
        <v>3.22</v>
      </c>
      <c r="P1775">
        <v>2.4849999999999999</v>
      </c>
      <c r="Q1775">
        <f t="shared" si="166"/>
        <v>0.73500000000000032</v>
      </c>
      <c r="R1775">
        <f t="shared" si="167"/>
        <v>0.86499999999999977</v>
      </c>
    </row>
    <row r="1776" spans="1:18">
      <c r="A1776" s="1">
        <v>43024</v>
      </c>
      <c r="B1776">
        <v>2.46</v>
      </c>
      <c r="C1776">
        <v>619.41</v>
      </c>
      <c r="D1776">
        <v>1.4424999999999999</v>
      </c>
      <c r="E1776" s="150">
        <f t="shared" si="164"/>
        <v>1.2017904352024482</v>
      </c>
      <c r="F1776">
        <v>1.8095600000000001</v>
      </c>
      <c r="G1776" s="3">
        <f t="shared" si="162"/>
        <v>2.1720012271193374</v>
      </c>
      <c r="H1776" s="150">
        <f t="shared" si="163"/>
        <v>0.85999999999999988</v>
      </c>
      <c r="J1776" s="2">
        <f t="shared" si="165"/>
        <v>-6.741725118723862E-3</v>
      </c>
      <c r="K1776">
        <v>27201</v>
      </c>
      <c r="L1776">
        <v>26670</v>
      </c>
      <c r="N1776">
        <v>1.6</v>
      </c>
      <c r="O1776">
        <v>3.2</v>
      </c>
      <c r="P1776">
        <v>2.46</v>
      </c>
      <c r="Q1776">
        <f t="shared" si="166"/>
        <v>0.74000000000000021</v>
      </c>
      <c r="R1776">
        <f t="shared" si="167"/>
        <v>0.85999999999999988</v>
      </c>
    </row>
    <row r="1777" spans="1:18">
      <c r="A1777" s="1">
        <v>43025</v>
      </c>
      <c r="B1777">
        <v>2.4449999999999998</v>
      </c>
      <c r="C1777">
        <v>623.28</v>
      </c>
      <c r="D1777">
        <v>1.4495</v>
      </c>
      <c r="E1777" s="150">
        <f t="shared" si="164"/>
        <v>1.2481287912719889</v>
      </c>
      <c r="F1777">
        <v>1.8212200000000001</v>
      </c>
      <c r="G1777" s="3">
        <f t="shared" si="162"/>
        <v>2.115052876321903</v>
      </c>
      <c r="H1777" s="150">
        <f t="shared" si="163"/>
        <v>0.84499999999999975</v>
      </c>
      <c r="J1777" s="2">
        <f t="shared" si="165"/>
        <v>6.2284439577050058E-3</v>
      </c>
      <c r="K1777">
        <v>27183</v>
      </c>
      <c r="L1777">
        <v>26666</v>
      </c>
      <c r="N1777">
        <v>1.62</v>
      </c>
      <c r="O1777">
        <v>3.22</v>
      </c>
      <c r="P1777">
        <v>2.4449999999999998</v>
      </c>
      <c r="Q1777">
        <f t="shared" si="166"/>
        <v>0.77500000000000036</v>
      </c>
      <c r="R1777">
        <f t="shared" si="167"/>
        <v>0.84499999999999975</v>
      </c>
    </row>
    <row r="1778" spans="1:18">
      <c r="A1778" s="1">
        <v>43026</v>
      </c>
      <c r="B1778">
        <v>2.4500000000000002</v>
      </c>
      <c r="C1778">
        <v>626.74</v>
      </c>
      <c r="D1778">
        <v>1.4510000000000001</v>
      </c>
      <c r="E1778" s="150">
        <f t="shared" si="164"/>
        <v>1.3144100569600066</v>
      </c>
      <c r="F1778">
        <v>1.83456</v>
      </c>
      <c r="G1778" s="3">
        <f t="shared" si="162"/>
        <v>2.025202520252015</v>
      </c>
      <c r="H1778" s="150">
        <f t="shared" si="163"/>
        <v>0.86999999999999988</v>
      </c>
      <c r="J1778" s="2">
        <f t="shared" si="165"/>
        <v>5.5359255634228983E-3</v>
      </c>
      <c r="K1778">
        <v>27159</v>
      </c>
      <c r="L1778">
        <v>26664</v>
      </c>
      <c r="N1778">
        <v>1.66</v>
      </c>
      <c r="O1778">
        <v>3.24</v>
      </c>
      <c r="P1778">
        <v>2.4500000000000002</v>
      </c>
      <c r="Q1778">
        <f t="shared" si="166"/>
        <v>0.79</v>
      </c>
      <c r="R1778">
        <f t="shared" si="167"/>
        <v>0.86999999999999988</v>
      </c>
    </row>
    <row r="1779" spans="1:18">
      <c r="A1779" s="1">
        <v>43027</v>
      </c>
      <c r="B1779">
        <v>2.4249999999999998</v>
      </c>
      <c r="C1779">
        <v>625.25</v>
      </c>
      <c r="D1779">
        <v>1.4365000000000001</v>
      </c>
      <c r="E1779" s="150">
        <f t="shared" si="164"/>
        <v>1.3265081162100316</v>
      </c>
      <c r="F1779">
        <v>1.82789</v>
      </c>
      <c r="G1779" s="3">
        <f t="shared" si="162"/>
        <v>1.9794556496963431</v>
      </c>
      <c r="H1779" s="150">
        <f t="shared" si="163"/>
        <v>0.88499999999999979</v>
      </c>
      <c r="J1779" s="2">
        <f t="shared" si="165"/>
        <v>-2.3802118282970739E-3</v>
      </c>
      <c r="K1779">
        <v>27158</v>
      </c>
      <c r="L1779">
        <v>26674</v>
      </c>
      <c r="N1779">
        <v>1.71</v>
      </c>
      <c r="O1779">
        <v>3.25</v>
      </c>
      <c r="P1779">
        <v>2.4249999999999998</v>
      </c>
      <c r="Q1779">
        <f t="shared" si="166"/>
        <v>0.82500000000000018</v>
      </c>
      <c r="R1779">
        <f t="shared" si="167"/>
        <v>0.88499999999999979</v>
      </c>
    </row>
    <row r="1780" spans="1:18">
      <c r="A1780" s="1">
        <v>43028</v>
      </c>
      <c r="B1780">
        <v>2.4300000000000002</v>
      </c>
      <c r="C1780">
        <v>629.04</v>
      </c>
      <c r="D1780">
        <v>1.4564999999999999</v>
      </c>
      <c r="E1780" s="150">
        <f t="shared" si="164"/>
        <v>1.3087804348896113</v>
      </c>
      <c r="F1780">
        <v>1.8312200000000001</v>
      </c>
      <c r="G1780" s="3">
        <f t="shared" si="162"/>
        <v>2.0379063278287481</v>
      </c>
      <c r="H1780" s="150">
        <f t="shared" si="163"/>
        <v>0.86999999999999988</v>
      </c>
      <c r="J1780" s="2">
        <f t="shared" si="165"/>
        <v>6.0432779255321792E-3</v>
      </c>
      <c r="K1780">
        <v>27181.46</v>
      </c>
      <c r="L1780">
        <v>26683</v>
      </c>
      <c r="N1780">
        <v>1.66</v>
      </c>
      <c r="O1780">
        <v>3.22</v>
      </c>
      <c r="P1780">
        <v>2.4300000000000002</v>
      </c>
      <c r="Q1780">
        <f t="shared" si="166"/>
        <v>0.79</v>
      </c>
      <c r="R1780">
        <f t="shared" si="167"/>
        <v>0.86999999999999988</v>
      </c>
    </row>
    <row r="1781" spans="1:18">
      <c r="A1781" s="1">
        <v>43031</v>
      </c>
      <c r="B1781">
        <v>2.36</v>
      </c>
      <c r="C1781">
        <v>631.98</v>
      </c>
      <c r="D1781">
        <v>1.4524999999999999</v>
      </c>
      <c r="E1781" s="150">
        <f t="shared" si="164"/>
        <v>1.2602742687908732</v>
      </c>
      <c r="F1781">
        <v>1.83511</v>
      </c>
      <c r="G1781" s="3">
        <f t="shared" si="162"/>
        <v>2.1150136450515009</v>
      </c>
      <c r="H1781" s="150">
        <f t="shared" si="163"/>
        <v>0.74999999999999956</v>
      </c>
      <c r="J1781" s="2">
        <f t="shared" si="165"/>
        <v>4.6629003932450773E-3</v>
      </c>
      <c r="K1781">
        <v>27200.32</v>
      </c>
      <c r="L1781">
        <v>26683</v>
      </c>
      <c r="N1781">
        <v>1.63</v>
      </c>
      <c r="O1781">
        <v>3.24</v>
      </c>
      <c r="P1781">
        <v>2.36</v>
      </c>
      <c r="Q1781">
        <f t="shared" si="166"/>
        <v>0.88000000000000034</v>
      </c>
      <c r="R1781">
        <f t="shared" si="167"/>
        <v>0.74999999999999956</v>
      </c>
    </row>
    <row r="1782" spans="1:18">
      <c r="A1782" s="1">
        <v>43032</v>
      </c>
      <c r="B1782">
        <v>2.375</v>
      </c>
      <c r="C1782">
        <v>632.29</v>
      </c>
      <c r="D1782">
        <v>1.4630000000000001</v>
      </c>
      <c r="E1782" s="150">
        <f t="shared" si="164"/>
        <v>1.2551752766133841</v>
      </c>
      <c r="F1782">
        <v>1.83456</v>
      </c>
      <c r="G1782" s="3">
        <f t="shared" si="162"/>
        <v>2.1383159228897934</v>
      </c>
      <c r="H1782" s="150">
        <f t="shared" si="163"/>
        <v>0.69500000000000006</v>
      </c>
      <c r="J1782" s="2">
        <f t="shared" si="165"/>
        <v>4.9040158544097587E-4</v>
      </c>
      <c r="K1782">
        <v>27205</v>
      </c>
      <c r="L1782">
        <v>26682</v>
      </c>
      <c r="N1782">
        <v>1.57</v>
      </c>
      <c r="O1782">
        <v>3.25</v>
      </c>
      <c r="P1782">
        <v>2.375</v>
      </c>
      <c r="Q1782">
        <f t="shared" si="166"/>
        <v>0.875</v>
      </c>
      <c r="R1782">
        <f t="shared" si="167"/>
        <v>0.69500000000000006</v>
      </c>
    </row>
    <row r="1783" spans="1:18">
      <c r="A1783" s="1">
        <v>43033</v>
      </c>
      <c r="B1783">
        <v>2.42</v>
      </c>
      <c r="C1783">
        <v>629.83000000000004</v>
      </c>
      <c r="D1783">
        <v>1.4675</v>
      </c>
      <c r="E1783" s="150">
        <f t="shared" si="164"/>
        <v>1.2442967635407287</v>
      </c>
      <c r="F1783">
        <v>1.84456</v>
      </c>
      <c r="G1783" s="3">
        <f t="shared" si="162"/>
        <v>2.1754390747568615</v>
      </c>
      <c r="H1783" s="150">
        <f t="shared" si="163"/>
        <v>0.7699999999999998</v>
      </c>
      <c r="J1783" s="2">
        <f t="shared" si="165"/>
        <v>-3.8982079599155636E-3</v>
      </c>
      <c r="K1783">
        <v>27210</v>
      </c>
      <c r="L1783">
        <v>26678</v>
      </c>
      <c r="N1783">
        <v>1.55</v>
      </c>
      <c r="O1783">
        <v>3.2</v>
      </c>
      <c r="P1783">
        <v>2.42</v>
      </c>
      <c r="Q1783">
        <f t="shared" si="166"/>
        <v>0.78000000000000025</v>
      </c>
      <c r="R1783">
        <f t="shared" si="167"/>
        <v>0.7699999999999998</v>
      </c>
    </row>
    <row r="1784" spans="1:18">
      <c r="A1784" s="1">
        <v>43034</v>
      </c>
      <c r="B1784">
        <v>2.42</v>
      </c>
      <c r="C1784">
        <v>632.98</v>
      </c>
      <c r="D1784">
        <v>1.478</v>
      </c>
      <c r="E1784" s="150">
        <f t="shared" si="164"/>
        <v>1.2569312384390259</v>
      </c>
      <c r="F1784">
        <v>1.8428899999999999</v>
      </c>
      <c r="G1784" s="3">
        <f t="shared" si="162"/>
        <v>2.1670170465193128</v>
      </c>
      <c r="H1784" s="150">
        <f t="shared" si="163"/>
        <v>0.78999999999999981</v>
      </c>
      <c r="J1784" s="2">
        <f t="shared" si="165"/>
        <v>4.9888843663752633E-3</v>
      </c>
      <c r="K1784">
        <v>27211</v>
      </c>
      <c r="L1784">
        <v>26681</v>
      </c>
      <c r="N1784">
        <v>1.53</v>
      </c>
      <c r="O1784">
        <v>3.16</v>
      </c>
      <c r="P1784">
        <v>2.42</v>
      </c>
      <c r="Q1784">
        <f t="shared" si="166"/>
        <v>0.74000000000000021</v>
      </c>
      <c r="R1784">
        <f t="shared" si="167"/>
        <v>0.78999999999999981</v>
      </c>
    </row>
    <row r="1785" spans="1:18">
      <c r="A1785" s="1">
        <v>43035</v>
      </c>
      <c r="B1785">
        <v>2.42</v>
      </c>
      <c r="C1785">
        <v>635.65</v>
      </c>
      <c r="D1785">
        <v>1.4690000000000001</v>
      </c>
      <c r="E1785" s="150">
        <f t="shared" si="164"/>
        <v>1.2526668465114945</v>
      </c>
      <c r="F1785">
        <v>1.84789</v>
      </c>
      <c r="G1785" s="3">
        <f t="shared" si="162"/>
        <v>2.1670170465193128</v>
      </c>
      <c r="H1785" s="150">
        <f t="shared" si="163"/>
        <v>0.78999999999999981</v>
      </c>
      <c r="J1785" s="2">
        <f t="shared" si="165"/>
        <v>4.2092713277251973E-3</v>
      </c>
      <c r="K1785">
        <v>27211</v>
      </c>
      <c r="L1785">
        <v>26681</v>
      </c>
      <c r="N1785">
        <v>1.53</v>
      </c>
      <c r="O1785">
        <v>3.16</v>
      </c>
      <c r="P1785">
        <v>2.42</v>
      </c>
      <c r="Q1785">
        <f t="shared" si="166"/>
        <v>0.74000000000000021</v>
      </c>
      <c r="R1785">
        <f t="shared" si="167"/>
        <v>0.78999999999999981</v>
      </c>
    </row>
    <row r="1786" spans="1:18">
      <c r="A1786" s="1">
        <v>43038</v>
      </c>
      <c r="B1786">
        <v>2.4300000000000002</v>
      </c>
      <c r="C1786">
        <v>638.82000000000005</v>
      </c>
      <c r="D1786">
        <v>1.4650000000000001</v>
      </c>
      <c r="E1786" s="150">
        <f t="shared" si="164"/>
        <v>1.240814781412833</v>
      </c>
      <c r="F1786">
        <v>1.84233</v>
      </c>
      <c r="G1786" s="3">
        <f t="shared" si="162"/>
        <v>2.1751944693363612</v>
      </c>
      <c r="H1786" s="150">
        <f t="shared" si="163"/>
        <v>0.72</v>
      </c>
      <c r="J1786" s="2">
        <f t="shared" si="165"/>
        <v>4.9746271584383966E-3</v>
      </c>
      <c r="K1786">
        <v>27213</v>
      </c>
      <c r="L1786">
        <v>26681</v>
      </c>
      <c r="N1786">
        <v>1.51</v>
      </c>
      <c r="O1786">
        <v>3.22</v>
      </c>
      <c r="P1786">
        <v>2.4300000000000002</v>
      </c>
      <c r="Q1786">
        <f t="shared" si="166"/>
        <v>0.79</v>
      </c>
      <c r="R1786">
        <f t="shared" si="167"/>
        <v>0.72</v>
      </c>
    </row>
    <row r="1787" spans="1:18">
      <c r="A1787" s="1">
        <v>43039</v>
      </c>
      <c r="B1787">
        <v>2.4</v>
      </c>
      <c r="C1787">
        <v>635.34</v>
      </c>
      <c r="D1787">
        <v>1.4790000000000001</v>
      </c>
      <c r="E1787" s="150">
        <f t="shared" si="164"/>
        <v>1.2474942751018683</v>
      </c>
      <c r="F1787">
        <v>1.8484400000000001</v>
      </c>
      <c r="G1787" s="3">
        <f t="shared" si="162"/>
        <v>2.1914671790992863</v>
      </c>
      <c r="H1787" s="150">
        <f t="shared" si="163"/>
        <v>0.70999999999999974</v>
      </c>
      <c r="J1787" s="2">
        <f t="shared" si="165"/>
        <v>-5.4624358841517655E-3</v>
      </c>
      <c r="K1787">
        <v>27218</v>
      </c>
      <c r="L1787">
        <v>26682</v>
      </c>
      <c r="N1787">
        <v>1.51</v>
      </c>
      <c r="O1787">
        <v>3.2</v>
      </c>
      <c r="P1787">
        <v>2.4</v>
      </c>
      <c r="Q1787">
        <f t="shared" si="166"/>
        <v>0.80000000000000027</v>
      </c>
      <c r="R1787">
        <f t="shared" si="167"/>
        <v>0.70999999999999974</v>
      </c>
    </row>
    <row r="1788" spans="1:18">
      <c r="A1788" s="1">
        <v>43040</v>
      </c>
      <c r="B1788">
        <v>2.4</v>
      </c>
      <c r="C1788">
        <v>635.29999999999995</v>
      </c>
      <c r="D1788">
        <v>1.4870000000000001</v>
      </c>
      <c r="E1788" s="150">
        <f t="shared" si="164"/>
        <v>1.2593311030714578</v>
      </c>
      <c r="F1788">
        <v>1.8559399999999999</v>
      </c>
      <c r="G1788" s="3">
        <f t="shared" si="162"/>
        <v>2.1914671790992863</v>
      </c>
      <c r="H1788" s="150">
        <f t="shared" si="163"/>
        <v>0.70999999999999974</v>
      </c>
      <c r="J1788" s="2">
        <f t="shared" si="165"/>
        <v>-6.2960397930632788E-5</v>
      </c>
      <c r="K1788">
        <v>27218</v>
      </c>
      <c r="L1788">
        <v>26682</v>
      </c>
      <c r="N1788">
        <v>1.51</v>
      </c>
      <c r="O1788">
        <v>3.2</v>
      </c>
      <c r="P1788">
        <v>2.4</v>
      </c>
      <c r="Q1788">
        <f t="shared" si="166"/>
        <v>0.80000000000000027</v>
      </c>
      <c r="R1788">
        <f t="shared" si="167"/>
        <v>0.70999999999999974</v>
      </c>
    </row>
    <row r="1789" spans="1:18">
      <c r="A1789" s="1">
        <v>43041</v>
      </c>
      <c r="B1789">
        <v>2.39</v>
      </c>
      <c r="C1789">
        <v>629.89</v>
      </c>
      <c r="D1789">
        <v>1.4830000000000001</v>
      </c>
      <c r="E1789" s="150">
        <f t="shared" si="164"/>
        <v>1.2539125227761887</v>
      </c>
      <c r="F1789">
        <v>1.86317</v>
      </c>
      <c r="G1789" s="3">
        <f t="shared" si="162"/>
        <v>2.2035676810073488</v>
      </c>
      <c r="H1789" s="150">
        <f t="shared" si="163"/>
        <v>0.65000000000000013</v>
      </c>
      <c r="J1789" s="2">
        <f t="shared" si="165"/>
        <v>-8.5521273064211693E-3</v>
      </c>
      <c r="K1789">
        <v>27223</v>
      </c>
      <c r="L1789">
        <v>26684</v>
      </c>
      <c r="N1789">
        <v>1.45</v>
      </c>
      <c r="O1789">
        <v>3.19</v>
      </c>
      <c r="P1789">
        <v>2.39</v>
      </c>
      <c r="Q1789">
        <f t="shared" si="166"/>
        <v>0.79999999999999982</v>
      </c>
      <c r="R1789">
        <f t="shared" si="167"/>
        <v>0.65000000000000013</v>
      </c>
    </row>
    <row r="1790" spans="1:18">
      <c r="A1790" s="1">
        <v>43042</v>
      </c>
      <c r="B1790">
        <v>2.415</v>
      </c>
      <c r="C1790">
        <v>634.51</v>
      </c>
      <c r="D1790">
        <v>1.4910000000000001</v>
      </c>
      <c r="E1790" s="150">
        <f t="shared" si="164"/>
        <v>1.2674472227969242</v>
      </c>
      <c r="F1790">
        <v>1.8628899999999999</v>
      </c>
      <c r="G1790" s="3">
        <f t="shared" si="162"/>
        <v>2.1914671790992863</v>
      </c>
      <c r="H1790" s="150">
        <f t="shared" si="163"/>
        <v>0.60499999999999998</v>
      </c>
      <c r="J1790" s="2">
        <f t="shared" si="165"/>
        <v>7.307846505473988E-3</v>
      </c>
      <c r="K1790">
        <v>27218</v>
      </c>
      <c r="L1790">
        <v>26682</v>
      </c>
      <c r="N1790">
        <v>1.4</v>
      </c>
      <c r="O1790">
        <v>3.21</v>
      </c>
      <c r="P1790">
        <v>2.415</v>
      </c>
      <c r="Q1790">
        <f t="shared" si="166"/>
        <v>0.79499999999999993</v>
      </c>
      <c r="R1790">
        <f t="shared" si="167"/>
        <v>0.60499999999999998</v>
      </c>
    </row>
    <row r="1791" spans="1:18">
      <c r="A1791" s="1">
        <v>43045</v>
      </c>
      <c r="B1791">
        <v>2.4049999999999998</v>
      </c>
      <c r="C1791">
        <v>633.29999999999995</v>
      </c>
      <c r="D1791">
        <v>1.49</v>
      </c>
      <c r="E1791" s="150">
        <f t="shared" si="164"/>
        <v>1.2488550983535502</v>
      </c>
      <c r="F1791">
        <v>1.8642799999999999</v>
      </c>
      <c r="G1791" s="3">
        <f t="shared" si="162"/>
        <v>2.2242590062386989</v>
      </c>
      <c r="H1791" s="150">
        <f t="shared" si="163"/>
        <v>0.56499999999999972</v>
      </c>
      <c r="J1791" s="2">
        <f t="shared" si="165"/>
        <v>-1.9088039491557507E-3</v>
      </c>
      <c r="K1791">
        <v>27225</v>
      </c>
      <c r="L1791">
        <v>26681</v>
      </c>
      <c r="N1791">
        <v>1.36</v>
      </c>
      <c r="O1791">
        <v>3.2</v>
      </c>
      <c r="P1791">
        <v>2.4049999999999998</v>
      </c>
      <c r="Q1791">
        <f t="shared" si="166"/>
        <v>0.79500000000000037</v>
      </c>
      <c r="R1791">
        <f t="shared" si="167"/>
        <v>0.56499999999999972</v>
      </c>
    </row>
    <row r="1792" spans="1:18">
      <c r="A1792" s="1">
        <v>43046</v>
      </c>
      <c r="B1792">
        <v>2.4300000000000002</v>
      </c>
      <c r="C1792">
        <v>634.45000000000005</v>
      </c>
      <c r="D1792">
        <v>1.4930000000000001</v>
      </c>
      <c r="E1792" s="150">
        <f t="shared" si="164"/>
        <v>1.2181958386178746</v>
      </c>
      <c r="F1792">
        <v>1.8684400000000001</v>
      </c>
      <c r="G1792" s="3">
        <f t="shared" si="162"/>
        <v>2.2899281310671427</v>
      </c>
      <c r="H1792" s="150">
        <f t="shared" si="163"/>
        <v>0.51</v>
      </c>
      <c r="J1792" s="2">
        <f t="shared" si="165"/>
        <v>1.8142383205390362E-3</v>
      </c>
      <c r="K1792">
        <v>27250.25</v>
      </c>
      <c r="L1792">
        <v>26690</v>
      </c>
      <c r="N1792">
        <v>1.3</v>
      </c>
      <c r="O1792">
        <v>3.22</v>
      </c>
      <c r="P1792">
        <v>2.4300000000000002</v>
      </c>
      <c r="Q1792">
        <f t="shared" si="166"/>
        <v>0.79</v>
      </c>
      <c r="R1792">
        <f t="shared" si="167"/>
        <v>0.51</v>
      </c>
    </row>
    <row r="1793" spans="1:18">
      <c r="A1793" s="1">
        <v>43047</v>
      </c>
      <c r="B1793">
        <v>2.4849999999999999</v>
      </c>
      <c r="C1793">
        <v>632.51</v>
      </c>
      <c r="D1793">
        <v>1.498</v>
      </c>
      <c r="E1793" s="150">
        <f t="shared" si="164"/>
        <v>1.2471785018627668</v>
      </c>
      <c r="F1793">
        <v>1.87317</v>
      </c>
      <c r="G1793" s="3">
        <f t="shared" si="162"/>
        <v>2.2498853658950888</v>
      </c>
      <c r="H1793" s="150">
        <f t="shared" si="163"/>
        <v>0.17499999999999971</v>
      </c>
      <c r="J1793" s="2">
        <f t="shared" si="165"/>
        <v>-3.0624510895495755E-3</v>
      </c>
      <c r="K1793">
        <v>27317</v>
      </c>
      <c r="L1793">
        <v>26765</v>
      </c>
      <c r="N1793">
        <v>0.93</v>
      </c>
      <c r="O1793">
        <v>3.24</v>
      </c>
      <c r="P1793">
        <v>2.4849999999999999</v>
      </c>
      <c r="Q1793">
        <f t="shared" si="166"/>
        <v>0.75500000000000034</v>
      </c>
      <c r="R1793">
        <f t="shared" si="167"/>
        <v>0.17499999999999971</v>
      </c>
    </row>
    <row r="1794" spans="1:18">
      <c r="A1794" s="1">
        <v>43048</v>
      </c>
      <c r="B1794">
        <v>2.5</v>
      </c>
      <c r="C1794">
        <v>630.78</v>
      </c>
      <c r="D1794">
        <v>1.4975000000000001</v>
      </c>
      <c r="E1794" s="150">
        <f t="shared" si="164"/>
        <v>1.1798227067736788</v>
      </c>
      <c r="F1794">
        <v>1.88178</v>
      </c>
      <c r="G1794" s="3">
        <f t="shared" si="162"/>
        <v>2.3884652616204991</v>
      </c>
      <c r="H1794" s="150">
        <f t="shared" si="163"/>
        <v>0.19999999999999973</v>
      </c>
      <c r="J1794" s="2">
        <f t="shared" si="165"/>
        <v>-2.7388819375795018E-3</v>
      </c>
      <c r="K1794">
        <v>27351</v>
      </c>
      <c r="L1794">
        <v>26765</v>
      </c>
      <c r="N1794">
        <v>0.94</v>
      </c>
      <c r="O1794">
        <v>3.24</v>
      </c>
      <c r="P1794">
        <v>2.5</v>
      </c>
      <c r="Q1794">
        <f t="shared" si="166"/>
        <v>0.74000000000000021</v>
      </c>
      <c r="R1794">
        <f t="shared" si="167"/>
        <v>0.19999999999999973</v>
      </c>
    </row>
    <row r="1795" spans="1:18">
      <c r="A1795" s="1">
        <v>43049</v>
      </c>
      <c r="B1795">
        <v>2.5099999999999998</v>
      </c>
      <c r="C1795">
        <v>630.91999999999996</v>
      </c>
      <c r="D1795">
        <v>1.5109999999999999</v>
      </c>
      <c r="E1795" s="150">
        <f t="shared" si="164"/>
        <v>1.1783060791392226</v>
      </c>
      <c r="F1795">
        <v>1.8815</v>
      </c>
      <c r="G1795" s="3">
        <f t="shared" si="162"/>
        <v>2.4127402466401868</v>
      </c>
      <c r="H1795" s="150">
        <f t="shared" si="163"/>
        <v>0.21999999999999975</v>
      </c>
      <c r="J1795" s="2">
        <f t="shared" si="165"/>
        <v>2.2192280347884362E-4</v>
      </c>
      <c r="K1795">
        <v>27359</v>
      </c>
      <c r="L1795">
        <v>26767</v>
      </c>
      <c r="N1795">
        <v>0.96</v>
      </c>
      <c r="O1795">
        <v>3.25</v>
      </c>
      <c r="P1795">
        <v>2.5099999999999998</v>
      </c>
      <c r="Q1795">
        <f t="shared" si="166"/>
        <v>0.74000000000000021</v>
      </c>
      <c r="R1795">
        <f t="shared" si="167"/>
        <v>0.21999999999999975</v>
      </c>
    </row>
    <row r="1796" spans="1:18">
      <c r="A1796" s="1">
        <v>43052</v>
      </c>
      <c r="B1796">
        <v>2.5049999999999999</v>
      </c>
      <c r="C1796">
        <v>630.28</v>
      </c>
      <c r="D1796">
        <v>1.5215000000000001</v>
      </c>
      <c r="E1796" s="150">
        <f t="shared" si="164"/>
        <v>1.167006945404842</v>
      </c>
      <c r="F1796">
        <v>1.88428</v>
      </c>
      <c r="G1796" s="3">
        <f t="shared" si="162"/>
        <v>2.4566537768165926</v>
      </c>
      <c r="H1796" s="150">
        <f t="shared" si="163"/>
        <v>0.21499999999999964</v>
      </c>
      <c r="J1796" s="2">
        <f t="shared" si="165"/>
        <v>-1.0149065254284292E-3</v>
      </c>
      <c r="K1796">
        <v>27380</v>
      </c>
      <c r="L1796">
        <v>26777</v>
      </c>
      <c r="N1796">
        <v>0.95</v>
      </c>
      <c r="O1796">
        <v>3.24</v>
      </c>
      <c r="P1796">
        <v>2.5049999999999999</v>
      </c>
      <c r="Q1796">
        <f t="shared" si="166"/>
        <v>0.73500000000000032</v>
      </c>
      <c r="R1796">
        <f t="shared" si="167"/>
        <v>0.21499999999999964</v>
      </c>
    </row>
    <row r="1797" spans="1:18">
      <c r="A1797" s="1">
        <v>43053</v>
      </c>
      <c r="B1797">
        <v>2.52</v>
      </c>
      <c r="C1797">
        <v>631.92999999999995</v>
      </c>
      <c r="D1797">
        <v>1.52</v>
      </c>
      <c r="E1797" s="150">
        <f t="shared" si="164"/>
        <v>1.1561959652602249</v>
      </c>
      <c r="F1797">
        <v>1.8926099999999999</v>
      </c>
      <c r="G1797" s="3">
        <f t="shared" si="162"/>
        <v>2.488131152881619</v>
      </c>
      <c r="H1797" s="150">
        <f t="shared" si="163"/>
        <v>0.20000000000000018</v>
      </c>
      <c r="J1797" s="2">
        <f t="shared" si="165"/>
        <v>2.6144634250559679E-3</v>
      </c>
      <c r="K1797">
        <v>27400</v>
      </c>
      <c r="L1797">
        <v>26789</v>
      </c>
      <c r="N1797">
        <v>0.96</v>
      </c>
      <c r="O1797">
        <v>3.28</v>
      </c>
      <c r="P1797">
        <v>2.52</v>
      </c>
      <c r="Q1797">
        <f t="shared" si="166"/>
        <v>0.75999999999999979</v>
      </c>
      <c r="R1797">
        <f t="shared" si="167"/>
        <v>0.20000000000000018</v>
      </c>
    </row>
    <row r="1798" spans="1:18">
      <c r="A1798" s="1">
        <v>43054</v>
      </c>
      <c r="B1798">
        <v>2.52</v>
      </c>
      <c r="C1798">
        <v>633.34</v>
      </c>
      <c r="D1798">
        <v>1.5169999999999999</v>
      </c>
      <c r="E1798" s="150">
        <f t="shared" si="164"/>
        <v>1.1426235582299946</v>
      </c>
      <c r="F1798">
        <v>1.88622</v>
      </c>
      <c r="G1798" s="3">
        <f t="shared" ref="G1798:G1861" si="168">+(K1798/L1798-1)*36000/330</f>
        <v>2.5042331040614161</v>
      </c>
      <c r="H1798" s="150">
        <f t="shared" ref="H1798:H1861" si="169">+R1798</f>
        <v>0.18000000000000016</v>
      </c>
      <c r="J1798" s="2">
        <f t="shared" si="165"/>
        <v>2.2287742279095647E-3</v>
      </c>
      <c r="K1798">
        <v>27406</v>
      </c>
      <c r="L1798">
        <v>26791</v>
      </c>
      <c r="N1798">
        <v>0.94</v>
      </c>
      <c r="O1798">
        <v>3.28</v>
      </c>
      <c r="P1798">
        <v>2.52</v>
      </c>
      <c r="Q1798">
        <f t="shared" si="166"/>
        <v>0.75999999999999979</v>
      </c>
      <c r="R1798">
        <f t="shared" si="167"/>
        <v>0.18000000000000016</v>
      </c>
    </row>
    <row r="1799" spans="1:18">
      <c r="A1799" s="1">
        <v>43055</v>
      </c>
      <c r="B1799">
        <v>2.5350000000000001</v>
      </c>
      <c r="C1799">
        <v>630.58000000000004</v>
      </c>
      <c r="D1799">
        <v>1.5369999999999999</v>
      </c>
      <c r="E1799" s="150">
        <f t="shared" ref="E1799:E1862" si="170">+D1799*F1799/G1799</f>
        <v>1.1665566537165124</v>
      </c>
      <c r="F1799">
        <v>1.9006700000000001</v>
      </c>
      <c r="G1799" s="3">
        <f t="shared" si="168"/>
        <v>2.5042331040614161</v>
      </c>
      <c r="H1799" s="150">
        <f t="shared" si="169"/>
        <v>0.14500000000000035</v>
      </c>
      <c r="J1799" s="2">
        <f t="shared" ref="J1799:J1862" si="171">+LN(C1799/C1798)</f>
        <v>-4.3673719650045954E-3</v>
      </c>
      <c r="K1799">
        <v>27406</v>
      </c>
      <c r="L1799">
        <v>26791</v>
      </c>
      <c r="N1799">
        <v>0.89</v>
      </c>
      <c r="O1799">
        <v>3.28</v>
      </c>
      <c r="P1799">
        <v>2.5350000000000001</v>
      </c>
      <c r="Q1799">
        <f t="shared" ref="Q1799:Q1862" si="172">+O1799-P1799</f>
        <v>0.74499999999999966</v>
      </c>
      <c r="R1799">
        <f t="shared" ref="R1799:R1862" si="173">+N1799-Q1799</f>
        <v>0.14500000000000035</v>
      </c>
    </row>
    <row r="1800" spans="1:18">
      <c r="A1800" s="1">
        <v>43056</v>
      </c>
      <c r="B1800">
        <v>2.5680000000000001</v>
      </c>
      <c r="C1800">
        <v>626.85</v>
      </c>
      <c r="D1800">
        <v>1.5349999999999999</v>
      </c>
      <c r="E1800" s="150">
        <f t="shared" si="170"/>
        <v>1.2058695879984629</v>
      </c>
      <c r="F1800">
        <v>1.90622</v>
      </c>
      <c r="G1800" s="3">
        <f t="shared" si="168"/>
        <v>2.4265042663997671</v>
      </c>
      <c r="H1800" s="150">
        <f t="shared" si="169"/>
        <v>0.13800000000000023</v>
      </c>
      <c r="J1800" s="2">
        <f t="shared" si="171"/>
        <v>-5.9327532197716313E-3</v>
      </c>
      <c r="K1800">
        <v>27391</v>
      </c>
      <c r="L1800">
        <v>26795</v>
      </c>
      <c r="N1800">
        <v>0.85</v>
      </c>
      <c r="O1800">
        <v>3.28</v>
      </c>
      <c r="P1800">
        <v>2.5680000000000001</v>
      </c>
      <c r="Q1800">
        <f t="shared" si="172"/>
        <v>0.71199999999999974</v>
      </c>
      <c r="R1800">
        <f t="shared" si="173"/>
        <v>0.13800000000000023</v>
      </c>
    </row>
    <row r="1801" spans="1:18">
      <c r="A1801" s="1">
        <v>43059</v>
      </c>
      <c r="B1801">
        <v>2.54</v>
      </c>
      <c r="C1801">
        <v>637.41999999999996</v>
      </c>
      <c r="D1801">
        <v>1.5529999999999999</v>
      </c>
      <c r="E1801" s="150">
        <f t="shared" si="170"/>
        <v>1.2255434743734619</v>
      </c>
      <c r="F1801">
        <v>1.9084399999999999</v>
      </c>
      <c r="G1801" s="3">
        <f t="shared" si="168"/>
        <v>2.418361634633317</v>
      </c>
      <c r="H1801" s="150">
        <f t="shared" si="169"/>
        <v>0.12000000000000022</v>
      </c>
      <c r="J1801" s="2">
        <f t="shared" si="171"/>
        <v>1.6721501399915243E-2</v>
      </c>
      <c r="K1801">
        <v>27389</v>
      </c>
      <c r="L1801">
        <v>26795</v>
      </c>
      <c r="N1801">
        <v>0.86</v>
      </c>
      <c r="O1801">
        <v>3.28</v>
      </c>
      <c r="P1801">
        <v>2.54</v>
      </c>
      <c r="Q1801">
        <f t="shared" si="172"/>
        <v>0.73999999999999977</v>
      </c>
      <c r="R1801">
        <f t="shared" si="173"/>
        <v>0.12000000000000022</v>
      </c>
    </row>
    <row r="1802" spans="1:18">
      <c r="A1802" s="1">
        <v>43060</v>
      </c>
      <c r="B1802">
        <v>2.5379999999999998</v>
      </c>
      <c r="C1802">
        <v>635.29999999999995</v>
      </c>
      <c r="D1802">
        <v>1.5629</v>
      </c>
      <c r="E1802" s="150">
        <f t="shared" si="170"/>
        <v>1.2451455801049685</v>
      </c>
      <c r="F1802">
        <v>1.92733</v>
      </c>
      <c r="G1802" s="3">
        <f t="shared" si="168"/>
        <v>2.4191741954752497</v>
      </c>
      <c r="H1802" s="150">
        <f t="shared" si="169"/>
        <v>0.10799999999999998</v>
      </c>
      <c r="J1802" s="2">
        <f t="shared" si="171"/>
        <v>-3.3314506894618263E-3</v>
      </c>
      <c r="K1802">
        <v>27380</v>
      </c>
      <c r="L1802">
        <v>26786</v>
      </c>
      <c r="N1802">
        <v>0.85</v>
      </c>
      <c r="O1802">
        <v>3.28</v>
      </c>
      <c r="P1802">
        <v>2.5379999999999998</v>
      </c>
      <c r="Q1802">
        <f t="shared" si="172"/>
        <v>0.74199999999999999</v>
      </c>
      <c r="R1802">
        <f t="shared" si="173"/>
        <v>0.10799999999999998</v>
      </c>
    </row>
    <row r="1803" spans="1:18">
      <c r="A1803" s="1">
        <v>43061</v>
      </c>
      <c r="B1803">
        <v>2.5499999999999998</v>
      </c>
      <c r="C1803">
        <v>633.67999999999995</v>
      </c>
      <c r="D1803">
        <v>1.5489999999999999</v>
      </c>
      <c r="E1803" s="150">
        <f t="shared" si="170"/>
        <v>1.233864366406602</v>
      </c>
      <c r="F1803">
        <v>1.9339999999999999</v>
      </c>
      <c r="G1803" s="3">
        <f t="shared" si="168"/>
        <v>2.4279540616969149</v>
      </c>
      <c r="H1803" s="150">
        <f t="shared" si="169"/>
        <v>0.16999999999999982</v>
      </c>
      <c r="J1803" s="2">
        <f t="shared" si="171"/>
        <v>-2.5532331164632963E-3</v>
      </c>
      <c r="K1803">
        <v>27375</v>
      </c>
      <c r="L1803">
        <v>26779</v>
      </c>
      <c r="N1803">
        <v>0.91</v>
      </c>
      <c r="O1803">
        <v>3.29</v>
      </c>
      <c r="P1803">
        <v>2.5499999999999998</v>
      </c>
      <c r="Q1803">
        <f t="shared" si="172"/>
        <v>0.74000000000000021</v>
      </c>
      <c r="R1803">
        <f t="shared" si="173"/>
        <v>0.16999999999999982</v>
      </c>
    </row>
    <row r="1804" spans="1:18">
      <c r="A1804" s="1">
        <v>43062</v>
      </c>
      <c r="B1804">
        <v>2.54</v>
      </c>
      <c r="C1804">
        <v>635.19000000000005</v>
      </c>
      <c r="D1804">
        <v>1.552</v>
      </c>
      <c r="E1804" s="150">
        <f t="shared" si="170"/>
        <v>1.2232747288825234</v>
      </c>
      <c r="F1804">
        <v>1.93011</v>
      </c>
      <c r="G1804" s="3">
        <f t="shared" si="168"/>
        <v>2.4487800240396158</v>
      </c>
      <c r="H1804" s="150">
        <f t="shared" si="169"/>
        <v>0.19999999999999996</v>
      </c>
      <c r="J1804" s="2">
        <f t="shared" si="171"/>
        <v>2.3800715799305095E-3</v>
      </c>
      <c r="K1804">
        <v>27375</v>
      </c>
      <c r="L1804">
        <v>26774</v>
      </c>
      <c r="N1804">
        <v>0.95</v>
      </c>
      <c r="O1804">
        <v>3.29</v>
      </c>
      <c r="P1804">
        <v>2.54</v>
      </c>
      <c r="Q1804">
        <f t="shared" si="172"/>
        <v>0.75</v>
      </c>
      <c r="R1804">
        <f t="shared" si="173"/>
        <v>0.19999999999999996</v>
      </c>
    </row>
    <row r="1805" spans="1:18">
      <c r="A1805" s="1">
        <v>43063</v>
      </c>
      <c r="B1805">
        <v>2.52</v>
      </c>
      <c r="C1805">
        <v>634.23</v>
      </c>
      <c r="D1805">
        <v>1.5595000000000001</v>
      </c>
      <c r="E1805" s="150">
        <f t="shared" si="170"/>
        <v>1.2201941074247835</v>
      </c>
      <c r="F1805">
        <v>1.9360599999999999</v>
      </c>
      <c r="G1805" s="3">
        <f t="shared" si="168"/>
        <v>2.4744305448025758</v>
      </c>
      <c r="H1805" s="150">
        <f t="shared" si="169"/>
        <v>0.20999999999999996</v>
      </c>
      <c r="J1805" s="2">
        <f t="shared" si="171"/>
        <v>-1.5125020608041876E-3</v>
      </c>
      <c r="K1805">
        <v>27379.25</v>
      </c>
      <c r="L1805">
        <v>26772</v>
      </c>
      <c r="N1805">
        <v>0.98</v>
      </c>
      <c r="O1805">
        <v>3.29</v>
      </c>
      <c r="P1805">
        <v>2.52</v>
      </c>
      <c r="Q1805">
        <f t="shared" si="172"/>
        <v>0.77</v>
      </c>
      <c r="R1805">
        <f t="shared" si="173"/>
        <v>0.20999999999999996</v>
      </c>
    </row>
    <row r="1806" spans="1:18">
      <c r="A1806" s="1">
        <v>43066</v>
      </c>
      <c r="B1806">
        <v>2.5150000000000001</v>
      </c>
      <c r="C1806">
        <v>638.16</v>
      </c>
      <c r="D1806">
        <v>1.5627</v>
      </c>
      <c r="E1806" s="150">
        <f t="shared" si="170"/>
        <v>1.2095229120276811</v>
      </c>
      <c r="F1806">
        <v>1.9429399999999999</v>
      </c>
      <c r="G1806" s="3">
        <f t="shared" si="168"/>
        <v>2.510272693313405</v>
      </c>
      <c r="H1806" s="150">
        <f t="shared" si="169"/>
        <v>0.2350000000000001</v>
      </c>
      <c r="J1806" s="2">
        <f t="shared" si="171"/>
        <v>6.1773709277234325E-3</v>
      </c>
      <c r="K1806">
        <v>27386</v>
      </c>
      <c r="L1806">
        <v>26770</v>
      </c>
      <c r="N1806">
        <v>1.01</v>
      </c>
      <c r="O1806">
        <v>3.29</v>
      </c>
      <c r="P1806">
        <v>2.5150000000000001</v>
      </c>
      <c r="Q1806">
        <f t="shared" si="172"/>
        <v>0.77499999999999991</v>
      </c>
      <c r="R1806">
        <f t="shared" si="173"/>
        <v>0.2350000000000001</v>
      </c>
    </row>
    <row r="1807" spans="1:18">
      <c r="A1807" s="1">
        <v>43067</v>
      </c>
      <c r="B1807">
        <v>2.5299999999999998</v>
      </c>
      <c r="C1807">
        <v>641.57000000000005</v>
      </c>
      <c r="D1807">
        <v>1.5662</v>
      </c>
      <c r="E1807" s="150">
        <f t="shared" si="170"/>
        <v>1.185988433448359</v>
      </c>
      <c r="F1807">
        <v>1.93798</v>
      </c>
      <c r="G1807" s="3">
        <f t="shared" si="168"/>
        <v>2.5592697115727505</v>
      </c>
      <c r="H1807" s="150">
        <f t="shared" si="169"/>
        <v>0.33000000000000007</v>
      </c>
      <c r="J1807" s="2">
        <f t="shared" si="171"/>
        <v>5.3292617514983332E-3</v>
      </c>
      <c r="K1807">
        <v>27397</v>
      </c>
      <c r="L1807">
        <v>26769</v>
      </c>
      <c r="N1807">
        <v>1.1000000000000001</v>
      </c>
      <c r="O1807">
        <v>3.3</v>
      </c>
      <c r="P1807">
        <v>2.5299999999999998</v>
      </c>
      <c r="Q1807">
        <f t="shared" si="172"/>
        <v>0.77</v>
      </c>
      <c r="R1807">
        <f t="shared" si="173"/>
        <v>0.33000000000000007</v>
      </c>
    </row>
    <row r="1808" spans="1:18">
      <c r="A1808" s="1">
        <v>43068</v>
      </c>
      <c r="B1808">
        <v>2.4900000000000002</v>
      </c>
      <c r="C1808">
        <v>643.62</v>
      </c>
      <c r="D1808">
        <v>1.5820000000000001</v>
      </c>
      <c r="E1808" s="150">
        <f t="shared" si="170"/>
        <v>1.1839284211089018</v>
      </c>
      <c r="F1808">
        <v>1.9448099999999999</v>
      </c>
      <c r="G1808" s="3">
        <f t="shared" si="168"/>
        <v>2.5987123589095726</v>
      </c>
      <c r="H1808" s="150">
        <f t="shared" si="169"/>
        <v>0.30000000000000049</v>
      </c>
      <c r="J1808" s="2">
        <f t="shared" si="171"/>
        <v>3.190192483020546E-3</v>
      </c>
      <c r="K1808">
        <v>27409.75</v>
      </c>
      <c r="L1808">
        <v>26772</v>
      </c>
      <c r="N1808">
        <v>1.0900000000000001</v>
      </c>
      <c r="O1808">
        <v>3.28</v>
      </c>
      <c r="P1808">
        <v>2.4900000000000002</v>
      </c>
      <c r="Q1808">
        <f t="shared" si="172"/>
        <v>0.78999999999999959</v>
      </c>
      <c r="R1808">
        <f t="shared" si="173"/>
        <v>0.30000000000000049</v>
      </c>
    </row>
    <row r="1809" spans="1:18">
      <c r="A1809" s="1">
        <v>43069</v>
      </c>
      <c r="B1809">
        <v>2.4630000000000001</v>
      </c>
      <c r="C1809">
        <v>648.73</v>
      </c>
      <c r="D1809">
        <v>1.5980000000000001</v>
      </c>
      <c r="E1809" s="150">
        <f t="shared" si="170"/>
        <v>1.1875194276935905</v>
      </c>
      <c r="F1809">
        <v>1.9516899999999999</v>
      </c>
      <c r="G1809" s="3">
        <f t="shared" si="168"/>
        <v>2.6263154498931938</v>
      </c>
      <c r="H1809" s="150">
        <f t="shared" si="169"/>
        <v>0.26300000000000034</v>
      </c>
      <c r="J1809" s="2">
        <f t="shared" si="171"/>
        <v>7.9081156511194399E-3</v>
      </c>
      <c r="K1809">
        <v>27415.5</v>
      </c>
      <c r="L1809">
        <v>26771</v>
      </c>
      <c r="N1809">
        <v>1.08</v>
      </c>
      <c r="O1809">
        <v>3.28</v>
      </c>
      <c r="P1809">
        <v>2.4630000000000001</v>
      </c>
      <c r="Q1809">
        <f t="shared" si="172"/>
        <v>0.81699999999999973</v>
      </c>
      <c r="R1809">
        <f t="shared" si="173"/>
        <v>0.26300000000000034</v>
      </c>
    </row>
    <row r="1810" spans="1:18">
      <c r="A1810" s="1">
        <v>43070</v>
      </c>
      <c r="B1810">
        <v>2.44</v>
      </c>
      <c r="C1810">
        <v>647.27</v>
      </c>
      <c r="D1810">
        <v>1.5867</v>
      </c>
      <c r="E1810" s="150">
        <f t="shared" si="170"/>
        <v>1.1817906700310516</v>
      </c>
      <c r="F1810">
        <v>1.96044</v>
      </c>
      <c r="G1810" s="3">
        <f t="shared" si="168"/>
        <v>2.6321329376532208</v>
      </c>
      <c r="H1810" s="150">
        <f t="shared" si="169"/>
        <v>0.25</v>
      </c>
      <c r="J1810" s="2">
        <f t="shared" si="171"/>
        <v>-2.2530873728842768E-3</v>
      </c>
      <c r="K1810">
        <v>27420</v>
      </c>
      <c r="L1810">
        <v>26774</v>
      </c>
      <c r="N1810">
        <v>1.1000000000000001</v>
      </c>
      <c r="O1810">
        <v>3.29</v>
      </c>
      <c r="P1810">
        <v>2.44</v>
      </c>
      <c r="Q1810">
        <f t="shared" si="172"/>
        <v>0.85000000000000009</v>
      </c>
      <c r="R1810">
        <f t="shared" si="173"/>
        <v>0.25</v>
      </c>
    </row>
    <row r="1811" spans="1:18">
      <c r="A1811" s="1">
        <v>43073</v>
      </c>
      <c r="B1811">
        <v>2.4700000000000002</v>
      </c>
      <c r="C1811">
        <v>648.45000000000005</v>
      </c>
      <c r="D1811">
        <v>1.5996999999999999</v>
      </c>
      <c r="E1811" s="150">
        <f t="shared" si="170"/>
        <v>1.2044330475049294</v>
      </c>
      <c r="F1811">
        <v>1.98169</v>
      </c>
      <c r="G1811" s="3">
        <f t="shared" si="168"/>
        <v>2.6320346320346419</v>
      </c>
      <c r="H1811" s="150">
        <f t="shared" si="169"/>
        <v>0.30000000000000027</v>
      </c>
      <c r="J1811" s="2">
        <f t="shared" si="171"/>
        <v>1.8213816661225618E-3</v>
      </c>
      <c r="K1811">
        <v>27421</v>
      </c>
      <c r="L1811">
        <v>26775</v>
      </c>
      <c r="N1811">
        <v>1.1200000000000001</v>
      </c>
      <c r="O1811">
        <v>3.29</v>
      </c>
      <c r="P1811">
        <v>2.4700000000000002</v>
      </c>
      <c r="Q1811">
        <f t="shared" si="172"/>
        <v>0.81999999999999984</v>
      </c>
      <c r="R1811">
        <f t="shared" si="173"/>
        <v>0.30000000000000027</v>
      </c>
    </row>
    <row r="1812" spans="1:18">
      <c r="A1812" s="1">
        <v>43074</v>
      </c>
      <c r="B1812">
        <v>2.4700000000000002</v>
      </c>
      <c r="C1812">
        <v>653.80999999999995</v>
      </c>
      <c r="D1812">
        <v>1.6037999999999999</v>
      </c>
      <c r="E1812" s="150">
        <f t="shared" si="170"/>
        <v>1.214067728333726</v>
      </c>
      <c r="F1812">
        <v>1.9895</v>
      </c>
      <c r="G1812" s="3">
        <f t="shared" si="168"/>
        <v>2.6281565892367711</v>
      </c>
      <c r="H1812" s="150">
        <f t="shared" si="169"/>
        <v>0.2200000000000002</v>
      </c>
      <c r="J1812" s="2">
        <f t="shared" si="171"/>
        <v>8.2318895886973643E-3</v>
      </c>
      <c r="K1812">
        <v>27418</v>
      </c>
      <c r="L1812">
        <v>26773</v>
      </c>
      <c r="N1812">
        <v>1.1000000000000001</v>
      </c>
      <c r="O1812">
        <v>3.35</v>
      </c>
      <c r="P1812">
        <v>2.4700000000000002</v>
      </c>
      <c r="Q1812">
        <f t="shared" si="172"/>
        <v>0.87999999999999989</v>
      </c>
      <c r="R1812">
        <f t="shared" si="173"/>
        <v>0.2200000000000002</v>
      </c>
    </row>
    <row r="1813" spans="1:18">
      <c r="A1813" s="1">
        <v>43075</v>
      </c>
      <c r="B1813">
        <v>2.4700000000000002</v>
      </c>
      <c r="C1813">
        <v>654.4</v>
      </c>
      <c r="D1813">
        <v>1.5994999999999999</v>
      </c>
      <c r="E1813" s="150">
        <f t="shared" si="170"/>
        <v>1.2992546042475579</v>
      </c>
      <c r="F1813">
        <v>1.9882500000000001</v>
      </c>
      <c r="G1813" s="3">
        <f t="shared" si="168"/>
        <v>2.4477156860581335</v>
      </c>
      <c r="H1813" s="150">
        <f t="shared" si="169"/>
        <v>0.2300000000000002</v>
      </c>
      <c r="J1813" s="2">
        <f t="shared" si="171"/>
        <v>9.019959180893572E-4</v>
      </c>
      <c r="K1813">
        <v>27375.25</v>
      </c>
      <c r="L1813">
        <v>26774.5</v>
      </c>
      <c r="N1813">
        <v>1.0900000000000001</v>
      </c>
      <c r="O1813">
        <v>3.33</v>
      </c>
      <c r="P1813">
        <v>2.4700000000000002</v>
      </c>
      <c r="Q1813">
        <f t="shared" si="172"/>
        <v>0.85999999999999988</v>
      </c>
      <c r="R1813">
        <f t="shared" si="173"/>
        <v>0.2300000000000002</v>
      </c>
    </row>
    <row r="1814" spans="1:18">
      <c r="A1814" s="1">
        <v>43076</v>
      </c>
      <c r="B1814">
        <v>2.5150000000000001</v>
      </c>
      <c r="C1814">
        <v>655.75</v>
      </c>
      <c r="D1814">
        <v>1.6044</v>
      </c>
      <c r="E1814" s="150">
        <f t="shared" si="170"/>
        <v>1.1962940833747384</v>
      </c>
      <c r="F1814">
        <v>1.9973099999999999</v>
      </c>
      <c r="G1814" s="3">
        <f t="shared" si="168"/>
        <v>2.6786759280461956</v>
      </c>
      <c r="H1814" s="150">
        <f t="shared" si="169"/>
        <v>0.25500000000000034</v>
      </c>
      <c r="J1814" s="2">
        <f t="shared" si="171"/>
        <v>2.0608334584458032E-3</v>
      </c>
      <c r="K1814">
        <v>27455.5</v>
      </c>
      <c r="L1814">
        <v>26797.5</v>
      </c>
      <c r="N1814">
        <v>1.06</v>
      </c>
      <c r="O1814">
        <v>3.32</v>
      </c>
      <c r="P1814">
        <v>2.5150000000000001</v>
      </c>
      <c r="Q1814">
        <f t="shared" si="172"/>
        <v>0.80499999999999972</v>
      </c>
      <c r="R1814">
        <f t="shared" si="173"/>
        <v>0.25500000000000034</v>
      </c>
    </row>
    <row r="1815" spans="1:18">
      <c r="A1815" s="1">
        <v>43077</v>
      </c>
      <c r="B1815">
        <v>2.5150000000000001</v>
      </c>
      <c r="C1815">
        <v>655.58</v>
      </c>
      <c r="D1815">
        <v>1.6114999999999999</v>
      </c>
      <c r="E1815" s="150">
        <f t="shared" si="170"/>
        <v>1.2096736268367727</v>
      </c>
      <c r="F1815">
        <v>2.0107499999999998</v>
      </c>
      <c r="G1815" s="3">
        <f t="shared" si="168"/>
        <v>2.6786759280461956</v>
      </c>
      <c r="H1815" s="150">
        <f t="shared" si="169"/>
        <v>0.25500000000000034</v>
      </c>
      <c r="J1815" s="2">
        <f t="shared" si="171"/>
        <v>-2.5927874898354402E-4</v>
      </c>
      <c r="K1815">
        <v>27455.5</v>
      </c>
      <c r="L1815">
        <v>26797.5</v>
      </c>
      <c r="N1815">
        <v>1.06</v>
      </c>
      <c r="O1815">
        <v>3.32</v>
      </c>
      <c r="P1815">
        <v>2.5150000000000001</v>
      </c>
      <c r="Q1815">
        <f t="shared" si="172"/>
        <v>0.80499999999999972</v>
      </c>
      <c r="R1815">
        <f t="shared" si="173"/>
        <v>0.25500000000000034</v>
      </c>
    </row>
    <row r="1816" spans="1:18">
      <c r="A1816" s="1">
        <v>43080</v>
      </c>
      <c r="B1816">
        <v>2.5299999999999998</v>
      </c>
      <c r="C1816">
        <v>655.76</v>
      </c>
      <c r="D1816">
        <v>1.6267</v>
      </c>
      <c r="E1816" s="150">
        <f t="shared" si="170"/>
        <v>1.264303669043372</v>
      </c>
      <c r="F1816">
        <v>2.01356</v>
      </c>
      <c r="G1816" s="3">
        <f t="shared" si="168"/>
        <v>2.5907209891104377</v>
      </c>
      <c r="H1816" s="150">
        <f t="shared" si="169"/>
        <v>0.2799999999999998</v>
      </c>
      <c r="J1816" s="2">
        <f t="shared" si="171"/>
        <v>2.7452834677574816E-4</v>
      </c>
      <c r="K1816">
        <v>27460</v>
      </c>
      <c r="L1816">
        <v>26823</v>
      </c>
      <c r="N1816">
        <v>1.08</v>
      </c>
      <c r="O1816">
        <v>3.33</v>
      </c>
      <c r="P1816">
        <v>2.5299999999999998</v>
      </c>
      <c r="Q1816">
        <f t="shared" si="172"/>
        <v>0.80000000000000027</v>
      </c>
      <c r="R1816">
        <f t="shared" si="173"/>
        <v>0.2799999999999998</v>
      </c>
    </row>
    <row r="1817" spans="1:18">
      <c r="A1817" s="1">
        <v>43081</v>
      </c>
      <c r="B1817">
        <v>2.5379999999999998</v>
      </c>
      <c r="C1817">
        <v>653.91999999999996</v>
      </c>
      <c r="D1817">
        <v>1.63</v>
      </c>
      <c r="E1817" s="150">
        <f t="shared" si="170"/>
        <v>1.2742533079741394</v>
      </c>
      <c r="F1817">
        <v>2.0282499999999999</v>
      </c>
      <c r="G1817" s="3">
        <f t="shared" si="168"/>
        <v>2.5944978751957022</v>
      </c>
      <c r="H1817" s="150">
        <f t="shared" si="169"/>
        <v>0.27800000000000002</v>
      </c>
      <c r="J1817" s="2">
        <f t="shared" si="171"/>
        <v>-2.8098485288080839E-3</v>
      </c>
      <c r="K1817">
        <v>27464</v>
      </c>
      <c r="L1817">
        <v>26826</v>
      </c>
      <c r="N1817">
        <v>1.08</v>
      </c>
      <c r="O1817">
        <v>3.34</v>
      </c>
      <c r="P1817">
        <v>2.5379999999999998</v>
      </c>
      <c r="Q1817">
        <f t="shared" si="172"/>
        <v>0.80200000000000005</v>
      </c>
      <c r="R1817">
        <f t="shared" si="173"/>
        <v>0.27800000000000002</v>
      </c>
    </row>
    <row r="1818" spans="1:18">
      <c r="A1818" s="1">
        <v>43082</v>
      </c>
      <c r="B1818">
        <v>2.5499999999999998</v>
      </c>
      <c r="C1818">
        <v>646.63</v>
      </c>
      <c r="D1818">
        <v>1.6095999999999999</v>
      </c>
      <c r="E1818" s="150">
        <f t="shared" si="170"/>
        <v>1.2590643192651463</v>
      </c>
      <c r="F1818">
        <v>2.0385599999999999</v>
      </c>
      <c r="G1818" s="3">
        <f t="shared" si="168"/>
        <v>2.6061148154171447</v>
      </c>
      <c r="H1818" s="150">
        <f t="shared" si="169"/>
        <v>0.34000000000000008</v>
      </c>
      <c r="J1818" s="2">
        <f t="shared" si="171"/>
        <v>-1.1210759065195046E-2</v>
      </c>
      <c r="K1818">
        <v>27473</v>
      </c>
      <c r="L1818">
        <v>26832</v>
      </c>
      <c r="N1818">
        <v>1.07</v>
      </c>
      <c r="O1818">
        <v>3.28</v>
      </c>
      <c r="P1818">
        <v>2.5499999999999998</v>
      </c>
      <c r="Q1818">
        <f t="shared" si="172"/>
        <v>0.73</v>
      </c>
      <c r="R1818">
        <f t="shared" si="173"/>
        <v>0.34000000000000008</v>
      </c>
    </row>
    <row r="1819" spans="1:18">
      <c r="A1819" s="1">
        <v>43083</v>
      </c>
      <c r="B1819">
        <v>2.5550000000000002</v>
      </c>
      <c r="C1819">
        <v>638.53</v>
      </c>
      <c r="D1819">
        <v>1.631</v>
      </c>
      <c r="E1819" s="150">
        <f t="shared" si="170"/>
        <v>1.2725382302187451</v>
      </c>
      <c r="F1819">
        <v>2.0426299999999999</v>
      </c>
      <c r="G1819" s="3">
        <f t="shared" si="168"/>
        <v>2.6180192082931146</v>
      </c>
      <c r="H1819" s="150">
        <f t="shared" si="169"/>
        <v>0.2050000000000004</v>
      </c>
      <c r="J1819" s="2">
        <f t="shared" si="171"/>
        <v>-1.260560126056612E-2</v>
      </c>
      <c r="K1819">
        <v>27479</v>
      </c>
      <c r="L1819">
        <v>26835</v>
      </c>
      <c r="N1819">
        <v>0.93</v>
      </c>
      <c r="O1819">
        <v>3.28</v>
      </c>
      <c r="P1819">
        <v>2.5550000000000002</v>
      </c>
      <c r="Q1819">
        <f t="shared" si="172"/>
        <v>0.72499999999999964</v>
      </c>
      <c r="R1819">
        <f t="shared" si="173"/>
        <v>0.2050000000000004</v>
      </c>
    </row>
    <row r="1820" spans="1:18">
      <c r="A1820" s="1">
        <v>43084</v>
      </c>
      <c r="B1820">
        <v>2.56</v>
      </c>
      <c r="C1820">
        <v>636.21</v>
      </c>
      <c r="D1820">
        <v>1.6415</v>
      </c>
      <c r="E1820" s="150">
        <f t="shared" si="170"/>
        <v>1.2661706092832143</v>
      </c>
      <c r="F1820">
        <v>2.0476299999999998</v>
      </c>
      <c r="G1820" s="3">
        <f t="shared" si="168"/>
        <v>2.6546064332537176</v>
      </c>
      <c r="H1820" s="150">
        <f t="shared" si="169"/>
        <v>0.22999999999999998</v>
      </c>
      <c r="J1820" s="2">
        <f t="shared" si="171"/>
        <v>-3.6399619711237783E-3</v>
      </c>
      <c r="K1820">
        <v>27488</v>
      </c>
      <c r="L1820">
        <v>26835</v>
      </c>
      <c r="N1820">
        <v>0.94</v>
      </c>
      <c r="O1820">
        <v>3.27</v>
      </c>
      <c r="P1820">
        <v>2.56</v>
      </c>
      <c r="Q1820">
        <f t="shared" si="172"/>
        <v>0.71</v>
      </c>
      <c r="R1820">
        <f t="shared" si="173"/>
        <v>0.22999999999999998</v>
      </c>
    </row>
    <row r="1821" spans="1:18">
      <c r="A1821" s="1">
        <v>43087</v>
      </c>
      <c r="B1821">
        <v>2.5449999999999999</v>
      </c>
      <c r="C1821">
        <v>621.41999999999996</v>
      </c>
      <c r="D1821">
        <v>1.64</v>
      </c>
      <c r="E1821" s="150">
        <f t="shared" si="170"/>
        <v>1.2915426987687901</v>
      </c>
      <c r="F1821">
        <v>2.0582500000000001</v>
      </c>
      <c r="G1821" s="3">
        <f t="shared" si="168"/>
        <v>2.6135643856125284</v>
      </c>
      <c r="H1821" s="150">
        <f t="shared" si="169"/>
        <v>0.21500000000000008</v>
      </c>
      <c r="J1821" s="2">
        <f t="shared" si="171"/>
        <v>-2.3521515690239685E-2</v>
      </c>
      <c r="K1821">
        <v>27482</v>
      </c>
      <c r="L1821">
        <v>26839</v>
      </c>
      <c r="N1821">
        <v>0.95</v>
      </c>
      <c r="O1821">
        <v>3.28</v>
      </c>
      <c r="P1821">
        <v>2.5449999999999999</v>
      </c>
      <c r="Q1821">
        <f t="shared" si="172"/>
        <v>0.73499999999999988</v>
      </c>
      <c r="R1821">
        <f t="shared" si="173"/>
        <v>0.21500000000000008</v>
      </c>
    </row>
    <row r="1822" spans="1:18">
      <c r="A1822" s="1">
        <v>43088</v>
      </c>
      <c r="B1822">
        <v>2.548</v>
      </c>
      <c r="C1822">
        <v>620.17999999999995</v>
      </c>
      <c r="D1822">
        <v>1.651</v>
      </c>
      <c r="E1822" s="150">
        <f t="shared" si="170"/>
        <v>1.3169665203275882</v>
      </c>
      <c r="F1822">
        <v>2.0688800000000001</v>
      </c>
      <c r="G1822" s="3">
        <f t="shared" si="168"/>
        <v>2.593627724986022</v>
      </c>
      <c r="H1822" s="150">
        <f t="shared" si="169"/>
        <v>0.19799999999999995</v>
      </c>
      <c r="J1822" s="2">
        <f t="shared" si="171"/>
        <v>-1.997423344505402E-3</v>
      </c>
      <c r="K1822">
        <v>27473</v>
      </c>
      <c r="L1822">
        <v>26835</v>
      </c>
      <c r="N1822">
        <v>0.94</v>
      </c>
      <c r="O1822">
        <v>3.29</v>
      </c>
      <c r="P1822">
        <v>2.548</v>
      </c>
      <c r="Q1822">
        <f t="shared" si="172"/>
        <v>0.74199999999999999</v>
      </c>
      <c r="R1822">
        <f t="shared" si="173"/>
        <v>0.19799999999999995</v>
      </c>
    </row>
    <row r="1823" spans="1:18">
      <c r="A1823" s="1">
        <v>43089</v>
      </c>
      <c r="B1823">
        <v>2.5499999999999998</v>
      </c>
      <c r="C1823">
        <v>620.58000000000004</v>
      </c>
      <c r="D1823">
        <v>1.6489</v>
      </c>
      <c r="E1823" s="150">
        <f t="shared" si="170"/>
        <v>1.327908558462443</v>
      </c>
      <c r="F1823">
        <v>2.0836600000000001</v>
      </c>
      <c r="G1823" s="3">
        <f t="shared" si="168"/>
        <v>2.5873370211411078</v>
      </c>
      <c r="H1823" s="150">
        <f t="shared" si="169"/>
        <v>0.21999999999999997</v>
      </c>
      <c r="J1823" s="2">
        <f t="shared" si="171"/>
        <v>6.447661334304626E-4</v>
      </c>
      <c r="K1823">
        <v>27473.5</v>
      </c>
      <c r="L1823">
        <v>26837</v>
      </c>
      <c r="N1823">
        <v>0.95</v>
      </c>
      <c r="O1823">
        <v>3.28</v>
      </c>
      <c r="P1823">
        <v>2.5499999999999998</v>
      </c>
      <c r="Q1823">
        <f t="shared" si="172"/>
        <v>0.73</v>
      </c>
      <c r="R1823">
        <f t="shared" si="173"/>
        <v>0.21999999999999997</v>
      </c>
    </row>
    <row r="1824" spans="1:18">
      <c r="A1824" s="1">
        <v>43090</v>
      </c>
      <c r="B1824">
        <v>2.5499999999999998</v>
      </c>
      <c r="C1824">
        <v>621.05999999999995</v>
      </c>
      <c r="D1824">
        <v>1.659</v>
      </c>
      <c r="E1824" s="150">
        <f t="shared" si="170"/>
        <v>1.3375389945478402</v>
      </c>
      <c r="F1824">
        <v>2.09091</v>
      </c>
      <c r="G1824" s="3">
        <f t="shared" si="168"/>
        <v>2.5934344375302842</v>
      </c>
      <c r="H1824" s="150">
        <f t="shared" si="169"/>
        <v>0.21999999999999975</v>
      </c>
      <c r="J1824" s="2">
        <f t="shared" si="171"/>
        <v>7.731710059463193E-4</v>
      </c>
      <c r="K1824">
        <v>27475</v>
      </c>
      <c r="L1824">
        <v>26837</v>
      </c>
      <c r="N1824">
        <v>0.96</v>
      </c>
      <c r="O1824">
        <v>3.29</v>
      </c>
      <c r="P1824">
        <v>2.5499999999999998</v>
      </c>
      <c r="Q1824">
        <f t="shared" si="172"/>
        <v>0.74000000000000021</v>
      </c>
      <c r="R1824">
        <f t="shared" si="173"/>
        <v>0.21999999999999975</v>
      </c>
    </row>
    <row r="1825" spans="1:18">
      <c r="A1825" s="1">
        <v>43091</v>
      </c>
      <c r="B1825">
        <v>2.5499999999999998</v>
      </c>
      <c r="C1825">
        <v>622.64</v>
      </c>
      <c r="D1825">
        <v>1.669</v>
      </c>
      <c r="E1825" s="150">
        <f t="shared" si="170"/>
        <v>1.3509254324009359</v>
      </c>
      <c r="F1825">
        <v>2.10216</v>
      </c>
      <c r="G1825" s="3">
        <f t="shared" si="168"/>
        <v>2.59711228751131</v>
      </c>
      <c r="H1825" s="150">
        <f t="shared" si="169"/>
        <v>0.20999999999999974</v>
      </c>
      <c r="J1825" s="2">
        <f t="shared" si="171"/>
        <v>2.540807027419024E-3</v>
      </c>
      <c r="K1825">
        <v>27480</v>
      </c>
      <c r="L1825">
        <v>26841</v>
      </c>
      <c r="N1825">
        <v>0.95</v>
      </c>
      <c r="O1825">
        <v>3.29</v>
      </c>
      <c r="P1825">
        <v>2.5499999999999998</v>
      </c>
      <c r="Q1825">
        <f t="shared" si="172"/>
        <v>0.74000000000000021</v>
      </c>
      <c r="R1825">
        <f t="shared" si="173"/>
        <v>0.20999999999999974</v>
      </c>
    </row>
    <row r="1826" spans="1:18">
      <c r="A1826" s="1">
        <v>43094</v>
      </c>
      <c r="B1826">
        <v>2.5499999999999998</v>
      </c>
      <c r="C1826">
        <v>622.64</v>
      </c>
      <c r="D1826">
        <v>1.669</v>
      </c>
      <c r="E1826" s="150">
        <f t="shared" si="170"/>
        <v>1.3509254324009359</v>
      </c>
      <c r="F1826">
        <v>2.10216</v>
      </c>
      <c r="G1826" s="3">
        <f t="shared" si="168"/>
        <v>2.59711228751131</v>
      </c>
      <c r="H1826" s="150">
        <f t="shared" si="169"/>
        <v>0.20999999999999974</v>
      </c>
      <c r="J1826" s="2">
        <f t="shared" si="171"/>
        <v>0</v>
      </c>
      <c r="K1826">
        <v>27480</v>
      </c>
      <c r="L1826">
        <v>26841</v>
      </c>
      <c r="N1826">
        <v>0.95</v>
      </c>
      <c r="O1826">
        <v>3.29</v>
      </c>
      <c r="P1826">
        <v>2.5499999999999998</v>
      </c>
      <c r="Q1826">
        <f t="shared" si="172"/>
        <v>0.74000000000000021</v>
      </c>
      <c r="R1826">
        <f t="shared" si="173"/>
        <v>0.20999999999999974</v>
      </c>
    </row>
    <row r="1827" spans="1:18">
      <c r="A1827" s="1">
        <v>43095</v>
      </c>
      <c r="B1827">
        <v>2.5499999999999998</v>
      </c>
      <c r="C1827">
        <v>618.32000000000005</v>
      </c>
      <c r="D1827">
        <v>1.6711</v>
      </c>
      <c r="E1827" s="150">
        <f t="shared" si="170"/>
        <v>1.3613992497509972</v>
      </c>
      <c r="F1827">
        <v>2.10216</v>
      </c>
      <c r="G1827" s="3">
        <f t="shared" si="168"/>
        <v>2.5803742558566274</v>
      </c>
      <c r="H1827" s="150">
        <f t="shared" si="169"/>
        <v>0.16999999999999982</v>
      </c>
      <c r="J1827" s="2">
        <f t="shared" si="171"/>
        <v>-6.9623798525170954E-3</v>
      </c>
      <c r="K1827">
        <v>27481</v>
      </c>
      <c r="L1827">
        <v>26846</v>
      </c>
      <c r="N1827">
        <v>0.93</v>
      </c>
      <c r="O1827">
        <v>3.31</v>
      </c>
      <c r="P1827">
        <v>2.5499999999999998</v>
      </c>
      <c r="Q1827">
        <f t="shared" si="172"/>
        <v>0.76000000000000023</v>
      </c>
      <c r="R1827">
        <f t="shared" si="173"/>
        <v>0.16999999999999982</v>
      </c>
    </row>
    <row r="1828" spans="1:18">
      <c r="A1828" s="1">
        <v>43096</v>
      </c>
      <c r="B1828">
        <v>2.5499999999999998</v>
      </c>
      <c r="C1828">
        <v>616.94000000000005</v>
      </c>
      <c r="D1828">
        <v>1.6685000000000001</v>
      </c>
      <c r="E1828" s="150">
        <f t="shared" si="170"/>
        <v>1.3777762600535588</v>
      </c>
      <c r="F1828">
        <v>2.11063</v>
      </c>
      <c r="G1828" s="3">
        <f t="shared" si="168"/>
        <v>2.55599276682493</v>
      </c>
      <c r="H1828" s="150">
        <f t="shared" si="169"/>
        <v>0.22999999999999976</v>
      </c>
      <c r="J1828" s="2">
        <f t="shared" si="171"/>
        <v>-2.2343483543802506E-3</v>
      </c>
      <c r="K1828">
        <v>27475</v>
      </c>
      <c r="L1828">
        <v>26846</v>
      </c>
      <c r="N1828">
        <v>0.97</v>
      </c>
      <c r="O1828">
        <v>3.29</v>
      </c>
      <c r="P1828">
        <v>2.5499999999999998</v>
      </c>
      <c r="Q1828">
        <f t="shared" si="172"/>
        <v>0.74000000000000021</v>
      </c>
      <c r="R1828">
        <f t="shared" si="173"/>
        <v>0.22999999999999976</v>
      </c>
    </row>
    <row r="1829" spans="1:18">
      <c r="A1829" s="1">
        <v>43097</v>
      </c>
      <c r="B1829">
        <v>2.54</v>
      </c>
      <c r="C1829">
        <v>614.91</v>
      </c>
      <c r="D1829">
        <v>1.6748000000000001</v>
      </c>
      <c r="E1829" s="150">
        <f t="shared" si="170"/>
        <v>1.3958039435424701</v>
      </c>
      <c r="F1829">
        <v>2.1063399999999999</v>
      </c>
      <c r="G1829" s="3">
        <f t="shared" si="168"/>
        <v>2.5273594105536805</v>
      </c>
      <c r="H1829" s="150">
        <f t="shared" si="169"/>
        <v>0.25</v>
      </c>
      <c r="J1829" s="2">
        <f t="shared" si="171"/>
        <v>-3.2958588100889343E-3</v>
      </c>
      <c r="K1829">
        <v>27470</v>
      </c>
      <c r="L1829">
        <v>26848</v>
      </c>
      <c r="N1829">
        <v>1</v>
      </c>
      <c r="O1829">
        <v>3.29</v>
      </c>
      <c r="P1829">
        <v>2.54</v>
      </c>
      <c r="Q1829">
        <f t="shared" si="172"/>
        <v>0.75</v>
      </c>
      <c r="R1829">
        <f t="shared" si="173"/>
        <v>0.25</v>
      </c>
    </row>
    <row r="1830" spans="1:18">
      <c r="A1830" s="1">
        <v>43098</v>
      </c>
      <c r="B1830">
        <v>2.54</v>
      </c>
      <c r="C1830">
        <v>615.42999999999995</v>
      </c>
      <c r="D1830">
        <v>1.673</v>
      </c>
      <c r="E1830" s="150">
        <f t="shared" si="170"/>
        <v>1.3860153412823724</v>
      </c>
      <c r="F1830">
        <v>2.10697</v>
      </c>
      <c r="G1830" s="3">
        <f t="shared" si="168"/>
        <v>2.5432336172690757</v>
      </c>
      <c r="H1830" s="150">
        <f t="shared" si="169"/>
        <v>0.28000000000000003</v>
      </c>
      <c r="J1830" s="2">
        <f t="shared" si="171"/>
        <v>8.4529484689216752E-4</v>
      </c>
      <c r="K1830">
        <v>27478</v>
      </c>
      <c r="L1830">
        <v>26852</v>
      </c>
      <c r="N1830">
        <v>1.03</v>
      </c>
      <c r="O1830">
        <v>3.29</v>
      </c>
      <c r="P1830">
        <v>2.54</v>
      </c>
      <c r="Q1830">
        <f t="shared" si="172"/>
        <v>0.75</v>
      </c>
      <c r="R1830">
        <f t="shared" si="173"/>
        <v>0.28000000000000003</v>
      </c>
    </row>
    <row r="1831" spans="1:18">
      <c r="A1831" s="1">
        <v>43101</v>
      </c>
      <c r="B1831">
        <v>2.54</v>
      </c>
      <c r="C1831">
        <v>615.42999999999995</v>
      </c>
      <c r="D1831">
        <v>1.6719999999999999</v>
      </c>
      <c r="E1831" s="150">
        <f t="shared" si="170"/>
        <v>1.3851868802296032</v>
      </c>
      <c r="F1831">
        <v>2.10697</v>
      </c>
      <c r="G1831" s="3">
        <f t="shared" si="168"/>
        <v>2.5432336172690757</v>
      </c>
      <c r="H1831" s="150">
        <f t="shared" si="169"/>
        <v>0.28000000000000003</v>
      </c>
      <c r="J1831" s="2">
        <f t="shared" si="171"/>
        <v>0</v>
      </c>
      <c r="K1831">
        <v>27478</v>
      </c>
      <c r="L1831">
        <v>26852</v>
      </c>
      <c r="N1831">
        <v>1.03</v>
      </c>
      <c r="O1831">
        <v>3.29</v>
      </c>
      <c r="P1831">
        <v>2.54</v>
      </c>
      <c r="Q1831">
        <f t="shared" si="172"/>
        <v>0.75</v>
      </c>
      <c r="R1831">
        <f t="shared" si="173"/>
        <v>0.28000000000000003</v>
      </c>
    </row>
    <row r="1832" spans="1:18">
      <c r="A1832" s="1">
        <v>43102</v>
      </c>
      <c r="B1832">
        <v>2.5249999999999999</v>
      </c>
      <c r="C1832">
        <v>606.66999999999996</v>
      </c>
      <c r="D1832">
        <v>1.69</v>
      </c>
      <c r="E1832" s="150">
        <f t="shared" si="170"/>
        <v>1.4360782393404297</v>
      </c>
      <c r="F1832">
        <v>2.1093299999999999</v>
      </c>
      <c r="G1832" s="3">
        <f t="shared" si="168"/>
        <v>2.4822935146188465</v>
      </c>
      <c r="H1832" s="150">
        <f t="shared" si="169"/>
        <v>0.29500000000000015</v>
      </c>
      <c r="J1832" s="2">
        <f t="shared" si="171"/>
        <v>-1.4336224587907601E-2</v>
      </c>
      <c r="K1832">
        <v>27463</v>
      </c>
      <c r="L1832">
        <v>26852</v>
      </c>
      <c r="N1832">
        <v>1.07</v>
      </c>
      <c r="O1832">
        <v>3.3</v>
      </c>
      <c r="P1832">
        <v>2.5249999999999999</v>
      </c>
      <c r="Q1832">
        <f t="shared" si="172"/>
        <v>0.77499999999999991</v>
      </c>
      <c r="R1832">
        <f t="shared" si="173"/>
        <v>0.29500000000000015</v>
      </c>
    </row>
    <row r="1833" spans="1:18">
      <c r="A1833" s="1">
        <v>43103</v>
      </c>
      <c r="B1833">
        <v>2.5</v>
      </c>
      <c r="C1833">
        <v>606.95000000000005</v>
      </c>
      <c r="D1833">
        <v>1.7039</v>
      </c>
      <c r="E1833" s="150">
        <f t="shared" si="170"/>
        <v>1.4656026892660956</v>
      </c>
      <c r="F1833">
        <v>2.11782</v>
      </c>
      <c r="G1833" s="3">
        <f t="shared" si="168"/>
        <v>2.4621635347892221</v>
      </c>
      <c r="H1833" s="150">
        <f t="shared" si="169"/>
        <v>0.24000000000000021</v>
      </c>
      <c r="J1833" s="2">
        <f t="shared" si="171"/>
        <v>4.6142945068179203E-4</v>
      </c>
      <c r="K1833">
        <v>27456</v>
      </c>
      <c r="L1833">
        <v>26850</v>
      </c>
      <c r="N1833">
        <v>1.02</v>
      </c>
      <c r="O1833">
        <v>3.28</v>
      </c>
      <c r="P1833">
        <v>2.5</v>
      </c>
      <c r="Q1833">
        <f t="shared" si="172"/>
        <v>0.7799999999999998</v>
      </c>
      <c r="R1833">
        <f t="shared" si="173"/>
        <v>0.24000000000000021</v>
      </c>
    </row>
    <row r="1834" spans="1:18">
      <c r="A1834" s="1">
        <v>43104</v>
      </c>
      <c r="B1834">
        <v>2.4750000000000001</v>
      </c>
      <c r="C1834">
        <v>605.28</v>
      </c>
      <c r="D1834">
        <v>1.7190000000000001</v>
      </c>
      <c r="E1834" s="150">
        <f t="shared" si="170"/>
        <v>1.4868944203000876</v>
      </c>
      <c r="F1834">
        <v>2.1383399999999999</v>
      </c>
      <c r="G1834" s="3">
        <f t="shared" si="168"/>
        <v>2.4721368308438083</v>
      </c>
      <c r="H1834" s="150">
        <f t="shared" si="169"/>
        <v>0.26500000000000012</v>
      </c>
      <c r="J1834" s="2">
        <f t="shared" si="171"/>
        <v>-2.7552544590936207E-3</v>
      </c>
      <c r="K1834">
        <v>27460.5</v>
      </c>
      <c r="L1834">
        <v>26852</v>
      </c>
      <c r="N1834">
        <v>0.98</v>
      </c>
      <c r="O1834">
        <v>3.19</v>
      </c>
      <c r="P1834">
        <v>2.4750000000000001</v>
      </c>
      <c r="Q1834">
        <f t="shared" si="172"/>
        <v>0.71499999999999986</v>
      </c>
      <c r="R1834">
        <f t="shared" si="173"/>
        <v>0.26500000000000012</v>
      </c>
    </row>
    <row r="1835" spans="1:18">
      <c r="A1835" s="1">
        <v>43105</v>
      </c>
      <c r="B1835">
        <v>2.5</v>
      </c>
      <c r="C1835">
        <v>605.78</v>
      </c>
      <c r="D1835">
        <v>1.7222</v>
      </c>
      <c r="E1835" s="150">
        <f t="shared" si="170"/>
        <v>1.4797215524304437</v>
      </c>
      <c r="F1835">
        <v>2.1495299999999999</v>
      </c>
      <c r="G1835" s="3">
        <f t="shared" si="168"/>
        <v>2.5017683630542464</v>
      </c>
      <c r="H1835" s="150">
        <f t="shared" si="169"/>
        <v>0.29999999999999982</v>
      </c>
      <c r="J1835" s="2">
        <f t="shared" si="171"/>
        <v>8.2572296733291275E-4</v>
      </c>
      <c r="K1835">
        <v>27477</v>
      </c>
      <c r="L1835">
        <v>26861</v>
      </c>
      <c r="N1835">
        <v>1</v>
      </c>
      <c r="O1835">
        <v>3.2</v>
      </c>
      <c r="P1835">
        <v>2.5</v>
      </c>
      <c r="Q1835">
        <f t="shared" si="172"/>
        <v>0.70000000000000018</v>
      </c>
      <c r="R1835">
        <f t="shared" si="173"/>
        <v>0.29999999999999982</v>
      </c>
    </row>
    <row r="1836" spans="1:18">
      <c r="A1836" s="1">
        <v>43108</v>
      </c>
      <c r="B1836">
        <v>2.4980000000000002</v>
      </c>
      <c r="C1836">
        <v>605.30999999999995</v>
      </c>
      <c r="D1836">
        <v>1.7165999999999999</v>
      </c>
      <c r="E1836" s="150">
        <f t="shared" si="170"/>
        <v>1.5084044298067996</v>
      </c>
      <c r="F1836">
        <v>2.1507499999999999</v>
      </c>
      <c r="G1836" s="3">
        <f t="shared" si="168"/>
        <v>2.4476044865983839</v>
      </c>
      <c r="H1836" s="150">
        <f t="shared" si="169"/>
        <v>0.28800000000000026</v>
      </c>
      <c r="J1836" s="2">
        <f t="shared" si="171"/>
        <v>-7.7616035735576002E-4</v>
      </c>
      <c r="K1836">
        <v>27479</v>
      </c>
      <c r="L1836">
        <v>26876</v>
      </c>
      <c r="N1836">
        <v>0.98</v>
      </c>
      <c r="O1836">
        <v>3.19</v>
      </c>
      <c r="P1836">
        <v>2.4980000000000002</v>
      </c>
      <c r="Q1836">
        <f t="shared" si="172"/>
        <v>0.69199999999999973</v>
      </c>
      <c r="R1836">
        <f t="shared" si="173"/>
        <v>0.28800000000000026</v>
      </c>
    </row>
    <row r="1837" spans="1:18">
      <c r="A1837" s="1">
        <v>43109</v>
      </c>
      <c r="B1837">
        <v>2.5099999999999998</v>
      </c>
      <c r="C1837">
        <v>607.89</v>
      </c>
      <c r="D1837">
        <v>1.7250000000000001</v>
      </c>
      <c r="E1837" s="150">
        <f t="shared" si="170"/>
        <v>1.5152960556706838</v>
      </c>
      <c r="F1837">
        <v>2.1463299999999998</v>
      </c>
      <c r="G1837" s="3">
        <f t="shared" si="168"/>
        <v>2.4433636160699139</v>
      </c>
      <c r="H1837" s="150">
        <f t="shared" si="169"/>
        <v>0.26999999999999957</v>
      </c>
      <c r="J1837" s="2">
        <f t="shared" si="171"/>
        <v>4.2532210506512477E-3</v>
      </c>
      <c r="K1837">
        <v>27480</v>
      </c>
      <c r="L1837">
        <v>26878</v>
      </c>
      <c r="N1837">
        <v>0.94</v>
      </c>
      <c r="O1837">
        <v>3.18</v>
      </c>
      <c r="P1837">
        <v>2.5099999999999998</v>
      </c>
      <c r="Q1837">
        <f t="shared" si="172"/>
        <v>0.67000000000000037</v>
      </c>
      <c r="R1837">
        <f t="shared" si="173"/>
        <v>0.26999999999999957</v>
      </c>
    </row>
    <row r="1838" spans="1:18">
      <c r="A1838" s="1">
        <v>43110</v>
      </c>
      <c r="B1838">
        <v>2.528</v>
      </c>
      <c r="C1838">
        <v>609.32000000000005</v>
      </c>
      <c r="D1838">
        <v>1.726</v>
      </c>
      <c r="E1838" s="150">
        <f t="shared" si="170"/>
        <v>1.5261858676027793</v>
      </c>
      <c r="F1838">
        <v>2.1555200000000001</v>
      </c>
      <c r="G1838" s="3">
        <f t="shared" si="168"/>
        <v>2.4377289810996445</v>
      </c>
      <c r="H1838" s="150">
        <f t="shared" si="169"/>
        <v>0.28799999999999992</v>
      </c>
      <c r="J1838" s="2">
        <f t="shared" si="171"/>
        <v>2.3496367231528037E-3</v>
      </c>
      <c r="K1838">
        <v>27473.5</v>
      </c>
      <c r="L1838">
        <v>26873</v>
      </c>
      <c r="N1838">
        <v>0.92</v>
      </c>
      <c r="O1838">
        <v>3.16</v>
      </c>
      <c r="P1838">
        <v>2.528</v>
      </c>
      <c r="Q1838">
        <f t="shared" si="172"/>
        <v>0.63200000000000012</v>
      </c>
      <c r="R1838">
        <f t="shared" si="173"/>
        <v>0.28799999999999992</v>
      </c>
    </row>
    <row r="1839" spans="1:18">
      <c r="A1839" s="1">
        <v>43111</v>
      </c>
      <c r="B1839">
        <v>2.5179999999999998</v>
      </c>
      <c r="C1839">
        <v>606.22</v>
      </c>
      <c r="D1839">
        <v>1.7323999999999999</v>
      </c>
      <c r="E1839" s="150">
        <f t="shared" si="170"/>
        <v>1.5339107357143928</v>
      </c>
      <c r="F1839">
        <v>2.1640600000000001</v>
      </c>
      <c r="G1839" s="3">
        <f t="shared" si="168"/>
        <v>2.4440910782555796</v>
      </c>
      <c r="H1839" s="150">
        <f t="shared" si="169"/>
        <v>0.32799999999999974</v>
      </c>
      <c r="J1839" s="2">
        <f t="shared" si="171"/>
        <v>-5.1006247772899171E-3</v>
      </c>
      <c r="K1839">
        <v>27472</v>
      </c>
      <c r="L1839">
        <v>26870</v>
      </c>
      <c r="N1839">
        <v>0.93</v>
      </c>
      <c r="O1839">
        <v>3.12</v>
      </c>
      <c r="P1839">
        <v>2.5179999999999998</v>
      </c>
      <c r="Q1839">
        <f t="shared" si="172"/>
        <v>0.60200000000000031</v>
      </c>
      <c r="R1839">
        <f t="shared" si="173"/>
        <v>0.32799999999999974</v>
      </c>
    </row>
    <row r="1840" spans="1:18">
      <c r="A1840" s="1">
        <v>43112</v>
      </c>
      <c r="B1840">
        <v>2.5099999999999998</v>
      </c>
      <c r="C1840">
        <v>603.17999999999995</v>
      </c>
      <c r="D1840">
        <v>1.7534000000000001</v>
      </c>
      <c r="E1840" s="150">
        <f t="shared" si="170"/>
        <v>1.5701405921428149</v>
      </c>
      <c r="F1840">
        <v>2.17313</v>
      </c>
      <c r="G1840" s="3">
        <f t="shared" si="168"/>
        <v>2.4267674888908433</v>
      </c>
      <c r="H1840" s="150">
        <f t="shared" si="169"/>
        <v>0.2799999999999998</v>
      </c>
      <c r="J1840" s="2">
        <f t="shared" si="171"/>
        <v>-5.0272968458268371E-3</v>
      </c>
      <c r="K1840">
        <v>27480</v>
      </c>
      <c r="L1840">
        <v>26882</v>
      </c>
      <c r="N1840">
        <v>0.94</v>
      </c>
      <c r="O1840">
        <v>3.17</v>
      </c>
      <c r="P1840">
        <v>2.5099999999999998</v>
      </c>
      <c r="Q1840">
        <f t="shared" si="172"/>
        <v>0.66000000000000014</v>
      </c>
      <c r="R1840">
        <f t="shared" si="173"/>
        <v>0.2799999999999998</v>
      </c>
    </row>
    <row r="1841" spans="1:18">
      <c r="A1841" s="1">
        <v>43115</v>
      </c>
      <c r="B1841">
        <v>2.488</v>
      </c>
      <c r="C1841">
        <v>602.76</v>
      </c>
      <c r="D1841">
        <v>1.756</v>
      </c>
      <c r="E1841" s="150">
        <f t="shared" si="170"/>
        <v>1.5759397832769868</v>
      </c>
      <c r="F1841">
        <v>2.1886899999999998</v>
      </c>
      <c r="G1841" s="3">
        <f t="shared" si="168"/>
        <v>2.438760465839763</v>
      </c>
      <c r="H1841" s="150">
        <f t="shared" si="169"/>
        <v>0.28800000000000003</v>
      </c>
      <c r="J1841" s="2">
        <f t="shared" si="171"/>
        <v>-6.9655209542996441E-4</v>
      </c>
      <c r="K1841">
        <v>27485</v>
      </c>
      <c r="L1841">
        <v>26884</v>
      </c>
      <c r="N1841">
        <v>0.95</v>
      </c>
      <c r="O1841">
        <v>3.15</v>
      </c>
      <c r="P1841">
        <v>2.488</v>
      </c>
      <c r="Q1841">
        <f t="shared" si="172"/>
        <v>0.66199999999999992</v>
      </c>
      <c r="R1841">
        <f t="shared" si="173"/>
        <v>0.28800000000000003</v>
      </c>
    </row>
    <row r="1842" spans="1:18">
      <c r="A1842" s="1">
        <v>43116</v>
      </c>
      <c r="B1842">
        <v>2.4900000000000002</v>
      </c>
      <c r="C1842">
        <v>607.29999999999995</v>
      </c>
      <c r="D1842">
        <v>1.7609999999999999</v>
      </c>
      <c r="E1842" s="150">
        <f t="shared" si="170"/>
        <v>1.5854383750101537</v>
      </c>
      <c r="F1842">
        <v>2.19563</v>
      </c>
      <c r="G1842" s="3">
        <f t="shared" si="168"/>
        <v>2.438760465839763</v>
      </c>
      <c r="H1842" s="150">
        <f t="shared" si="169"/>
        <v>0.29000000000000026</v>
      </c>
      <c r="J1842" s="2">
        <f t="shared" si="171"/>
        <v>7.503795353575874E-3</v>
      </c>
      <c r="K1842">
        <v>27485</v>
      </c>
      <c r="L1842">
        <v>26884</v>
      </c>
      <c r="N1842">
        <v>0.95</v>
      </c>
      <c r="O1842">
        <v>3.15</v>
      </c>
      <c r="P1842">
        <v>2.4900000000000002</v>
      </c>
      <c r="Q1842">
        <f t="shared" si="172"/>
        <v>0.6599999999999997</v>
      </c>
      <c r="R1842">
        <f t="shared" si="173"/>
        <v>0.29000000000000026</v>
      </c>
    </row>
    <row r="1843" spans="1:18">
      <c r="A1843" s="1">
        <v>43117</v>
      </c>
      <c r="B1843">
        <v>2.4750000000000001</v>
      </c>
      <c r="C1843">
        <v>605.91999999999996</v>
      </c>
      <c r="D1843">
        <v>1.778</v>
      </c>
      <c r="E1843" s="150">
        <f t="shared" si="170"/>
        <v>1.6320040010195165</v>
      </c>
      <c r="F1843">
        <v>2.2143799999999998</v>
      </c>
      <c r="G1843" s="3">
        <f t="shared" si="168"/>
        <v>2.4124742571344449</v>
      </c>
      <c r="H1843" s="150">
        <f t="shared" si="169"/>
        <v>0.26500000000000012</v>
      </c>
      <c r="J1843" s="2">
        <f t="shared" si="171"/>
        <v>-2.2749387500449383E-3</v>
      </c>
      <c r="K1843">
        <v>27477.5</v>
      </c>
      <c r="L1843">
        <v>26883</v>
      </c>
      <c r="N1843">
        <v>0.94</v>
      </c>
      <c r="O1843">
        <v>3.15</v>
      </c>
      <c r="P1843">
        <v>2.4750000000000001</v>
      </c>
      <c r="Q1843">
        <f t="shared" si="172"/>
        <v>0.67499999999999982</v>
      </c>
      <c r="R1843">
        <f t="shared" si="173"/>
        <v>0.26500000000000012</v>
      </c>
    </row>
    <row r="1844" spans="1:18">
      <c r="A1844" s="1">
        <v>43118</v>
      </c>
      <c r="B1844">
        <v>2.4700000000000002</v>
      </c>
      <c r="C1844">
        <v>605.37</v>
      </c>
      <c r="D1844">
        <v>1.7665</v>
      </c>
      <c r="E1844" s="150">
        <f t="shared" si="170"/>
        <v>1.6161038886093795</v>
      </c>
      <c r="F1844">
        <v>2.2275</v>
      </c>
      <c r="G1844" s="3">
        <f t="shared" si="168"/>
        <v>2.4347931947530137</v>
      </c>
      <c r="H1844" s="150">
        <f t="shared" si="169"/>
        <v>0.29000000000000026</v>
      </c>
      <c r="J1844" s="2">
        <f t="shared" si="171"/>
        <v>-9.0812280758216588E-4</v>
      </c>
      <c r="K1844">
        <v>27483</v>
      </c>
      <c r="L1844">
        <v>26883</v>
      </c>
      <c r="N1844">
        <v>0.97</v>
      </c>
      <c r="O1844">
        <v>3.15</v>
      </c>
      <c r="P1844">
        <v>2.4700000000000002</v>
      </c>
      <c r="Q1844">
        <f t="shared" si="172"/>
        <v>0.67999999999999972</v>
      </c>
      <c r="R1844">
        <f t="shared" si="173"/>
        <v>0.29000000000000026</v>
      </c>
    </row>
    <row r="1845" spans="1:18">
      <c r="A1845" s="1">
        <v>43119</v>
      </c>
      <c r="B1845">
        <v>2.4700000000000002</v>
      </c>
      <c r="C1845">
        <v>608.21</v>
      </c>
      <c r="D1845">
        <v>1.7806</v>
      </c>
      <c r="E1845" s="150">
        <f t="shared" si="170"/>
        <v>1.6349988045401331</v>
      </c>
      <c r="F1845">
        <v>2.2275</v>
      </c>
      <c r="G1845" s="3">
        <f t="shared" si="168"/>
        <v>2.4258650764674869</v>
      </c>
      <c r="H1845" s="150">
        <f t="shared" si="169"/>
        <v>0.29000000000000004</v>
      </c>
      <c r="J1845" s="2">
        <f t="shared" si="171"/>
        <v>4.6803757220759178E-3</v>
      </c>
      <c r="K1845">
        <v>27490</v>
      </c>
      <c r="L1845">
        <v>26892</v>
      </c>
      <c r="N1845">
        <v>0.96</v>
      </c>
      <c r="O1845">
        <v>3.14</v>
      </c>
      <c r="P1845">
        <v>2.4700000000000002</v>
      </c>
      <c r="Q1845">
        <f t="shared" si="172"/>
        <v>0.66999999999999993</v>
      </c>
      <c r="R1845">
        <f t="shared" si="173"/>
        <v>0.29000000000000004</v>
      </c>
    </row>
    <row r="1846" spans="1:18">
      <c r="A1846" s="1">
        <v>43122</v>
      </c>
      <c r="B1846">
        <v>2.4750000000000001</v>
      </c>
      <c r="C1846">
        <v>606.08000000000004</v>
      </c>
      <c r="D1846">
        <v>1.7829999999999999</v>
      </c>
      <c r="E1846" s="150">
        <f t="shared" si="170"/>
        <v>1.6485794687595641</v>
      </c>
      <c r="F1846">
        <v>2.2278099999999998</v>
      </c>
      <c r="G1846" s="3">
        <f t="shared" si="168"/>
        <v>2.4094593589648303</v>
      </c>
      <c r="H1846" s="150">
        <f t="shared" si="169"/>
        <v>0.2250000000000002</v>
      </c>
      <c r="J1846" s="2">
        <f t="shared" si="171"/>
        <v>-3.5082265103196513E-3</v>
      </c>
      <c r="K1846">
        <v>27488</v>
      </c>
      <c r="L1846">
        <v>26894</v>
      </c>
      <c r="N1846">
        <v>0.9</v>
      </c>
      <c r="O1846">
        <v>3.15</v>
      </c>
      <c r="P1846">
        <v>2.4750000000000001</v>
      </c>
      <c r="Q1846">
        <f t="shared" si="172"/>
        <v>0.67499999999999982</v>
      </c>
      <c r="R1846">
        <f t="shared" si="173"/>
        <v>0.2250000000000002</v>
      </c>
    </row>
    <row r="1847" spans="1:18">
      <c r="A1847" s="1">
        <v>43123</v>
      </c>
      <c r="B1847">
        <v>2.46</v>
      </c>
      <c r="C1847">
        <v>609.22</v>
      </c>
      <c r="D1847">
        <v>1.7743</v>
      </c>
      <c r="E1847" s="150">
        <f t="shared" si="170"/>
        <v>1.6302479112242152</v>
      </c>
      <c r="F1847">
        <v>2.2246899999999998</v>
      </c>
      <c r="G1847" s="3">
        <f t="shared" si="168"/>
        <v>2.4212682254172289</v>
      </c>
      <c r="H1847" s="150">
        <f t="shared" si="169"/>
        <v>0.15000000000000002</v>
      </c>
      <c r="J1847" s="2">
        <f t="shared" si="171"/>
        <v>5.1674598653632933E-3</v>
      </c>
      <c r="K1847">
        <v>27495</v>
      </c>
      <c r="L1847">
        <v>26898</v>
      </c>
      <c r="N1847">
        <v>0.84</v>
      </c>
      <c r="O1847">
        <v>3.15</v>
      </c>
      <c r="P1847">
        <v>2.46</v>
      </c>
      <c r="Q1847">
        <f t="shared" si="172"/>
        <v>0.69</v>
      </c>
      <c r="R1847">
        <f t="shared" si="173"/>
        <v>0.15000000000000002</v>
      </c>
    </row>
    <row r="1848" spans="1:18">
      <c r="A1848" s="1">
        <v>43124</v>
      </c>
      <c r="B1848">
        <v>2.48</v>
      </c>
      <c r="C1848">
        <v>602.97</v>
      </c>
      <c r="D1848">
        <v>1.784</v>
      </c>
      <c r="E1848" s="150">
        <f t="shared" si="170"/>
        <v>1.6602226567424672</v>
      </c>
      <c r="F1848">
        <v>2.2306300000000001</v>
      </c>
      <c r="G1848" s="3">
        <f t="shared" si="168"/>
        <v>2.3969338713929438</v>
      </c>
      <c r="H1848" s="150">
        <f t="shared" si="169"/>
        <v>0.17000000000000004</v>
      </c>
      <c r="J1848" s="2">
        <f t="shared" si="171"/>
        <v>-1.0312006177251979E-2</v>
      </c>
      <c r="K1848">
        <v>27489</v>
      </c>
      <c r="L1848">
        <v>26898</v>
      </c>
      <c r="N1848">
        <v>0.84</v>
      </c>
      <c r="O1848">
        <v>3.15</v>
      </c>
      <c r="P1848">
        <v>2.48</v>
      </c>
      <c r="Q1848">
        <f t="shared" si="172"/>
        <v>0.66999999999999993</v>
      </c>
      <c r="R1848">
        <f t="shared" si="173"/>
        <v>0.17000000000000004</v>
      </c>
    </row>
    <row r="1849" spans="1:18">
      <c r="A1849" s="1">
        <v>43125</v>
      </c>
      <c r="B1849">
        <v>2.4700000000000002</v>
      </c>
      <c r="C1849">
        <v>598.82000000000005</v>
      </c>
      <c r="D1849">
        <v>1.7917000000000001</v>
      </c>
      <c r="E1849" s="150">
        <f t="shared" si="170"/>
        <v>1.7004471809958916</v>
      </c>
      <c r="F1849">
        <v>2.2406299999999999</v>
      </c>
      <c r="G1849" s="3">
        <f t="shared" si="168"/>
        <v>2.360871196627718</v>
      </c>
      <c r="H1849" s="150">
        <f t="shared" si="169"/>
        <v>0.16000000000000025</v>
      </c>
      <c r="J1849" s="2">
        <f t="shared" si="171"/>
        <v>-6.9063921244683713E-3</v>
      </c>
      <c r="K1849">
        <v>27475</v>
      </c>
      <c r="L1849">
        <v>26893</v>
      </c>
      <c r="N1849">
        <v>0.84</v>
      </c>
      <c r="O1849">
        <v>3.15</v>
      </c>
      <c r="P1849">
        <v>2.4700000000000002</v>
      </c>
      <c r="Q1849">
        <f t="shared" si="172"/>
        <v>0.67999999999999972</v>
      </c>
      <c r="R1849">
        <f t="shared" si="173"/>
        <v>0.16000000000000025</v>
      </c>
    </row>
    <row r="1850" spans="1:18">
      <c r="A1850" s="1">
        <v>43126</v>
      </c>
      <c r="B1850">
        <v>2.48</v>
      </c>
      <c r="C1850">
        <v>601.67999999999995</v>
      </c>
      <c r="D1850">
        <v>1.806</v>
      </c>
      <c r="E1850" s="150">
        <f t="shared" si="170"/>
        <v>1.7360420972392283</v>
      </c>
      <c r="F1850">
        <v>2.24594</v>
      </c>
      <c r="G1850" s="3">
        <f t="shared" si="168"/>
        <v>2.3364454389962042</v>
      </c>
      <c r="H1850" s="150">
        <f t="shared" si="169"/>
        <v>0.18000000000000005</v>
      </c>
      <c r="J1850" s="2">
        <f t="shared" si="171"/>
        <v>4.7646903968455948E-3</v>
      </c>
      <c r="K1850">
        <v>27470</v>
      </c>
      <c r="L1850">
        <v>26894</v>
      </c>
      <c r="N1850">
        <v>0.85</v>
      </c>
      <c r="O1850">
        <v>3.15</v>
      </c>
      <c r="P1850">
        <v>2.48</v>
      </c>
      <c r="Q1850">
        <f t="shared" si="172"/>
        <v>0.66999999999999993</v>
      </c>
      <c r="R1850">
        <f t="shared" si="173"/>
        <v>0.18000000000000005</v>
      </c>
    </row>
    <row r="1851" spans="1:18">
      <c r="A1851" s="1">
        <v>43129</v>
      </c>
      <c r="B1851">
        <v>2.4900000000000002</v>
      </c>
      <c r="C1851">
        <v>603.79</v>
      </c>
      <c r="D1851">
        <v>1.8049999999999999</v>
      </c>
      <c r="E1851" s="150">
        <f t="shared" si="170"/>
        <v>1.741650104184391</v>
      </c>
      <c r="F1851">
        <v>2.2640600000000002</v>
      </c>
      <c r="G1851" s="3">
        <f t="shared" si="168"/>
        <v>2.346411767887072</v>
      </c>
      <c r="H1851" s="150">
        <f t="shared" si="169"/>
        <v>0.20000000000000029</v>
      </c>
      <c r="J1851" s="2">
        <f t="shared" si="171"/>
        <v>3.5007128420207431E-3</v>
      </c>
      <c r="K1851">
        <v>27474.5</v>
      </c>
      <c r="L1851">
        <v>26896</v>
      </c>
      <c r="N1851">
        <v>0.86</v>
      </c>
      <c r="O1851">
        <v>3.15</v>
      </c>
      <c r="P1851">
        <v>2.4900000000000002</v>
      </c>
      <c r="Q1851">
        <f t="shared" si="172"/>
        <v>0.6599999999999997</v>
      </c>
      <c r="R1851">
        <f t="shared" si="173"/>
        <v>0.20000000000000029</v>
      </c>
    </row>
    <row r="1852" spans="1:18">
      <c r="A1852" s="1">
        <v>43130</v>
      </c>
      <c r="B1852">
        <v>2.5099999999999998</v>
      </c>
      <c r="C1852">
        <v>607.33000000000004</v>
      </c>
      <c r="D1852">
        <v>1.8129999999999999</v>
      </c>
      <c r="E1852" s="150">
        <f t="shared" si="170"/>
        <v>1.7501634203642529</v>
      </c>
      <c r="F1852">
        <v>2.2631299999999999</v>
      </c>
      <c r="G1852" s="3">
        <f t="shared" si="168"/>
        <v>2.3443837542588173</v>
      </c>
      <c r="H1852" s="150">
        <f t="shared" si="169"/>
        <v>0.22999999999999987</v>
      </c>
      <c r="J1852" s="2">
        <f t="shared" si="171"/>
        <v>5.8458453023597463E-3</v>
      </c>
      <c r="K1852">
        <v>27474</v>
      </c>
      <c r="L1852">
        <v>26896</v>
      </c>
      <c r="N1852">
        <v>0.87</v>
      </c>
      <c r="O1852">
        <v>3.15</v>
      </c>
      <c r="P1852">
        <v>2.5099999999999998</v>
      </c>
      <c r="Q1852">
        <f t="shared" si="172"/>
        <v>0.64000000000000012</v>
      </c>
      <c r="R1852">
        <f t="shared" si="173"/>
        <v>0.22999999999999987</v>
      </c>
    </row>
    <row r="1853" spans="1:18">
      <c r="A1853" s="1">
        <v>43131</v>
      </c>
      <c r="B1853">
        <v>2.5</v>
      </c>
      <c r="C1853">
        <v>601.41</v>
      </c>
      <c r="D1853">
        <v>1.8238000000000001</v>
      </c>
      <c r="E1853" s="150">
        <f t="shared" si="170"/>
        <v>1.7634397075982704</v>
      </c>
      <c r="F1853">
        <v>2.2667099999999998</v>
      </c>
      <c r="G1853" s="3">
        <f t="shared" si="168"/>
        <v>2.3442965927257959</v>
      </c>
      <c r="H1853" s="150">
        <f t="shared" si="169"/>
        <v>0.22000000000000008</v>
      </c>
      <c r="J1853" s="2">
        <f t="shared" si="171"/>
        <v>-9.7954023780336373E-3</v>
      </c>
      <c r="K1853">
        <v>27475</v>
      </c>
      <c r="L1853">
        <v>26897</v>
      </c>
      <c r="N1853">
        <v>0.87</v>
      </c>
      <c r="O1853">
        <v>3.15</v>
      </c>
      <c r="P1853">
        <v>2.5</v>
      </c>
      <c r="Q1853">
        <f t="shared" si="172"/>
        <v>0.64999999999999991</v>
      </c>
      <c r="R1853">
        <f t="shared" si="173"/>
        <v>0.22000000000000008</v>
      </c>
    </row>
    <row r="1854" spans="1:18">
      <c r="A1854" s="1">
        <v>43132</v>
      </c>
      <c r="B1854">
        <v>2.4780000000000002</v>
      </c>
      <c r="C1854">
        <v>597.03</v>
      </c>
      <c r="D1854">
        <v>1.83</v>
      </c>
      <c r="E1854" s="150">
        <f t="shared" si="170"/>
        <v>1.7836135498215551</v>
      </c>
      <c r="F1854">
        <v>2.29278</v>
      </c>
      <c r="G1854" s="3">
        <f t="shared" si="168"/>
        <v>2.3524083456417877</v>
      </c>
      <c r="H1854" s="150">
        <f t="shared" si="169"/>
        <v>0.21800000000000008</v>
      </c>
      <c r="J1854" s="2">
        <f t="shared" si="171"/>
        <v>-7.3095348981631067E-3</v>
      </c>
      <c r="K1854">
        <v>27477</v>
      </c>
      <c r="L1854">
        <v>26897</v>
      </c>
      <c r="N1854">
        <v>0.86</v>
      </c>
      <c r="O1854">
        <v>3.12</v>
      </c>
      <c r="P1854">
        <v>2.4780000000000002</v>
      </c>
      <c r="Q1854">
        <f t="shared" si="172"/>
        <v>0.6419999999999999</v>
      </c>
      <c r="R1854">
        <f t="shared" si="173"/>
        <v>0.21800000000000008</v>
      </c>
    </row>
    <row r="1855" spans="1:18">
      <c r="A1855" s="1">
        <v>43133</v>
      </c>
      <c r="B1855">
        <v>2.61</v>
      </c>
      <c r="C1855">
        <v>602.98</v>
      </c>
      <c r="D1855">
        <v>1.8260000000000001</v>
      </c>
      <c r="E1855" s="150">
        <f t="shared" si="170"/>
        <v>1.7965377820592692</v>
      </c>
      <c r="F1855">
        <v>2.2905099999999998</v>
      </c>
      <c r="G1855" s="3">
        <f t="shared" si="168"/>
        <v>2.3280730868937645</v>
      </c>
      <c r="H1855" s="150">
        <f t="shared" si="169"/>
        <v>0.31999999999999973</v>
      </c>
      <c r="J1855" s="2">
        <f t="shared" si="171"/>
        <v>9.9166652949465826E-3</v>
      </c>
      <c r="K1855">
        <v>27471</v>
      </c>
      <c r="L1855">
        <v>26897</v>
      </c>
      <c r="N1855">
        <v>0.85</v>
      </c>
      <c r="O1855">
        <v>3.14</v>
      </c>
      <c r="P1855">
        <v>2.61</v>
      </c>
      <c r="Q1855">
        <f t="shared" si="172"/>
        <v>0.53000000000000025</v>
      </c>
      <c r="R1855">
        <f t="shared" si="173"/>
        <v>0.31999999999999973</v>
      </c>
    </row>
    <row r="1856" spans="1:18">
      <c r="A1856" s="1">
        <v>43136</v>
      </c>
      <c r="B1856">
        <v>2.65</v>
      </c>
      <c r="C1856">
        <v>601.19000000000005</v>
      </c>
      <c r="D1856">
        <v>1.7674000000000001</v>
      </c>
      <c r="E1856" s="150">
        <f t="shared" si="170"/>
        <v>1.7380082174049198</v>
      </c>
      <c r="F1856">
        <v>2.2930899999999999</v>
      </c>
      <c r="G1856" s="3">
        <f t="shared" si="168"/>
        <v>2.3318688746198144</v>
      </c>
      <c r="H1856" s="150">
        <f t="shared" si="169"/>
        <v>0.37</v>
      </c>
      <c r="J1856" s="2">
        <f t="shared" si="171"/>
        <v>-2.9730043406618017E-3</v>
      </c>
      <c r="K1856">
        <v>27475</v>
      </c>
      <c r="L1856">
        <v>26900</v>
      </c>
      <c r="N1856">
        <v>0.87</v>
      </c>
      <c r="O1856">
        <v>3.15</v>
      </c>
      <c r="P1856">
        <v>2.65</v>
      </c>
      <c r="Q1856">
        <f t="shared" si="172"/>
        <v>0.5</v>
      </c>
      <c r="R1856">
        <f t="shared" si="173"/>
        <v>0.37</v>
      </c>
    </row>
    <row r="1857" spans="1:18">
      <c r="A1857" s="1">
        <v>43137</v>
      </c>
      <c r="B1857">
        <v>2.67</v>
      </c>
      <c r="C1857">
        <v>599.54999999999995</v>
      </c>
      <c r="D1857">
        <v>1.8129999999999999</v>
      </c>
      <c r="E1857" s="150">
        <f t="shared" si="170"/>
        <v>1.7777588711954542</v>
      </c>
      <c r="F1857">
        <v>2.2782499999999999</v>
      </c>
      <c r="G1857" s="3">
        <f t="shared" si="168"/>
        <v>2.3234125375071066</v>
      </c>
      <c r="H1857" s="150">
        <f t="shared" si="169"/>
        <v>0.38</v>
      </c>
      <c r="J1857" s="2">
        <f t="shared" si="171"/>
        <v>-2.7316505151739191E-3</v>
      </c>
      <c r="K1857">
        <v>27477</v>
      </c>
      <c r="L1857">
        <v>26904</v>
      </c>
      <c r="N1857">
        <v>0.86</v>
      </c>
      <c r="O1857">
        <v>3.15</v>
      </c>
      <c r="P1857">
        <v>2.67</v>
      </c>
      <c r="Q1857">
        <f t="shared" si="172"/>
        <v>0.48</v>
      </c>
      <c r="R1857">
        <f t="shared" si="173"/>
        <v>0.38</v>
      </c>
    </row>
    <row r="1858" spans="1:18">
      <c r="A1858" s="1">
        <v>43138</v>
      </c>
      <c r="B1858">
        <v>2.66</v>
      </c>
      <c r="C1858">
        <v>594.97</v>
      </c>
      <c r="D1858">
        <v>1.8129999999999999</v>
      </c>
      <c r="E1858" s="150">
        <f t="shared" si="170"/>
        <v>1.8390022628426195</v>
      </c>
      <c r="F1858">
        <v>2.2858800000000001</v>
      </c>
      <c r="G1858" s="3">
        <f t="shared" si="168"/>
        <v>2.2535591846385166</v>
      </c>
      <c r="H1858" s="150">
        <f t="shared" si="169"/>
        <v>0.30000000000000027</v>
      </c>
      <c r="J1858" s="2">
        <f t="shared" si="171"/>
        <v>-7.6683897190189167E-3</v>
      </c>
      <c r="K1858">
        <v>27471</v>
      </c>
      <c r="L1858">
        <v>26915</v>
      </c>
      <c r="N1858">
        <v>0.79</v>
      </c>
      <c r="O1858">
        <v>3.15</v>
      </c>
      <c r="P1858">
        <v>2.66</v>
      </c>
      <c r="Q1858">
        <f t="shared" si="172"/>
        <v>0.48999999999999977</v>
      </c>
      <c r="R1858">
        <f t="shared" si="173"/>
        <v>0.30000000000000027</v>
      </c>
    </row>
    <row r="1859" spans="1:18">
      <c r="A1859" s="1">
        <v>43139</v>
      </c>
      <c r="B1859">
        <v>2.68</v>
      </c>
      <c r="C1859">
        <v>602.79</v>
      </c>
      <c r="D1859">
        <v>1.806</v>
      </c>
      <c r="E1859" s="150">
        <f t="shared" si="170"/>
        <v>1.716282151189211</v>
      </c>
      <c r="F1859">
        <v>2.2980900000000002</v>
      </c>
      <c r="G1859" s="3">
        <f t="shared" si="168"/>
        <v>2.4182215826950277</v>
      </c>
      <c r="H1859" s="150">
        <f t="shared" si="169"/>
        <v>0.1000000000000002</v>
      </c>
      <c r="J1859" s="2">
        <f t="shared" si="171"/>
        <v>1.3057893258148028E-2</v>
      </c>
      <c r="K1859">
        <v>27575</v>
      </c>
      <c r="L1859">
        <v>26977</v>
      </c>
      <c r="N1859">
        <v>0.56999999999999995</v>
      </c>
      <c r="O1859">
        <v>3.15</v>
      </c>
      <c r="P1859">
        <v>2.68</v>
      </c>
      <c r="Q1859">
        <f t="shared" si="172"/>
        <v>0.46999999999999975</v>
      </c>
      <c r="R1859">
        <f t="shared" si="173"/>
        <v>0.1000000000000002</v>
      </c>
    </row>
    <row r="1860" spans="1:18">
      <c r="A1860" s="1">
        <v>43140</v>
      </c>
      <c r="B1860">
        <v>2.68</v>
      </c>
      <c r="C1860">
        <v>603.76</v>
      </c>
      <c r="D1860">
        <v>1.8002</v>
      </c>
      <c r="E1860" s="150">
        <f t="shared" si="170"/>
        <v>1.7673971603619583</v>
      </c>
      <c r="F1860">
        <v>2.3134899999999998</v>
      </c>
      <c r="G1860" s="3">
        <f t="shared" si="168"/>
        <v>2.3564283067802774</v>
      </c>
      <c r="H1860" s="150">
        <f t="shared" si="169"/>
        <v>0.13000000000000023</v>
      </c>
      <c r="J1860" s="2">
        <f t="shared" si="171"/>
        <v>1.6078906120416039E-3</v>
      </c>
      <c r="K1860">
        <v>27573</v>
      </c>
      <c r="L1860">
        <v>26990</v>
      </c>
      <c r="N1860">
        <v>0.6</v>
      </c>
      <c r="O1860">
        <v>3.15</v>
      </c>
      <c r="P1860">
        <v>2.68</v>
      </c>
      <c r="Q1860">
        <f t="shared" si="172"/>
        <v>0.46999999999999975</v>
      </c>
      <c r="R1860">
        <f t="shared" si="173"/>
        <v>0.13000000000000023</v>
      </c>
    </row>
    <row r="1861" spans="1:18">
      <c r="A1861" s="1">
        <v>43143</v>
      </c>
      <c r="B1861">
        <v>2.65</v>
      </c>
      <c r="C1861">
        <v>599.25</v>
      </c>
      <c r="D1861">
        <v>1.8105</v>
      </c>
      <c r="E1861" s="150">
        <f t="shared" si="170"/>
        <v>1.8355776695721695</v>
      </c>
      <c r="F1861">
        <v>2.3190599999999999</v>
      </c>
      <c r="G1861" s="3">
        <f t="shared" si="168"/>
        <v>2.2873769928671064</v>
      </c>
      <c r="H1861" s="150">
        <f t="shared" si="169"/>
        <v>0.17000000000000004</v>
      </c>
      <c r="J1861" s="2">
        <f t="shared" si="171"/>
        <v>-7.4978946621192585E-3</v>
      </c>
      <c r="K1861">
        <v>27560</v>
      </c>
      <c r="L1861">
        <v>26994</v>
      </c>
      <c r="N1861">
        <v>0.65</v>
      </c>
      <c r="O1861">
        <v>3.13</v>
      </c>
      <c r="P1861">
        <v>2.65</v>
      </c>
      <c r="Q1861">
        <f t="shared" si="172"/>
        <v>0.48</v>
      </c>
      <c r="R1861">
        <f t="shared" si="173"/>
        <v>0.17000000000000004</v>
      </c>
    </row>
    <row r="1862" spans="1:18">
      <c r="A1862" s="1">
        <v>43144</v>
      </c>
      <c r="B1862">
        <v>2.63</v>
      </c>
      <c r="C1862">
        <v>597.36</v>
      </c>
      <c r="D1862">
        <v>1.8192999999999999</v>
      </c>
      <c r="E1862" s="150">
        <f t="shared" si="170"/>
        <v>1.8411661660605267</v>
      </c>
      <c r="F1862">
        <v>2.3268800000000001</v>
      </c>
      <c r="G1862" s="3">
        <f t="shared" ref="G1862:G1925" si="174">+(K1862/L1862-1)*36000/330</f>
        <v>2.2992453706977547</v>
      </c>
      <c r="H1862" s="150">
        <f t="shared" ref="H1862:H1925" si="175">+R1862</f>
        <v>0.11999999999999977</v>
      </c>
      <c r="J1862" s="2">
        <f t="shared" si="171"/>
        <v>-3.1589265870474569E-3</v>
      </c>
      <c r="K1862">
        <v>27566</v>
      </c>
      <c r="L1862">
        <v>26997</v>
      </c>
      <c r="N1862">
        <v>0.63</v>
      </c>
      <c r="O1862">
        <v>3.14</v>
      </c>
      <c r="P1862">
        <v>2.63</v>
      </c>
      <c r="Q1862">
        <f t="shared" si="172"/>
        <v>0.51000000000000023</v>
      </c>
      <c r="R1862">
        <f t="shared" si="173"/>
        <v>0.11999999999999977</v>
      </c>
    </row>
    <row r="1863" spans="1:18">
      <c r="A1863" s="1">
        <v>43145</v>
      </c>
      <c r="B1863">
        <v>2.63</v>
      </c>
      <c r="C1863">
        <v>595.02</v>
      </c>
      <c r="D1863">
        <v>1.86</v>
      </c>
      <c r="E1863" s="150">
        <f t="shared" ref="E1863:E1926" si="176">+D1863*F1863/G1863</f>
        <v>1.9292130000000054</v>
      </c>
      <c r="F1863">
        <v>2.3384399999999999</v>
      </c>
      <c r="G1863" s="3">
        <f t="shared" si="174"/>
        <v>2.2545454545454482</v>
      </c>
      <c r="H1863" s="150">
        <f t="shared" si="175"/>
        <v>0.14000000000000001</v>
      </c>
      <c r="J1863" s="2">
        <f t="shared" ref="J1863:J1926" si="177">+LN(C1863/C1862)</f>
        <v>-3.9249283013576067E-3</v>
      </c>
      <c r="K1863">
        <v>27558</v>
      </c>
      <c r="L1863">
        <v>27000</v>
      </c>
      <c r="N1863">
        <v>0.66</v>
      </c>
      <c r="O1863">
        <v>3.15</v>
      </c>
      <c r="P1863">
        <v>2.63</v>
      </c>
      <c r="Q1863">
        <f t="shared" ref="Q1863:Q1926" si="178">+O1863-P1863</f>
        <v>0.52</v>
      </c>
      <c r="R1863">
        <f t="shared" ref="R1863:R1926" si="179">+N1863-Q1863</f>
        <v>0.14000000000000001</v>
      </c>
    </row>
    <row r="1864" spans="1:18">
      <c r="A1864" s="1">
        <v>43146</v>
      </c>
      <c r="B1864">
        <v>2.6429999999999998</v>
      </c>
      <c r="C1864">
        <v>593.25</v>
      </c>
      <c r="D1864">
        <v>1.871</v>
      </c>
      <c r="E1864" s="150">
        <f t="shared" si="176"/>
        <v>1.9941646862002811</v>
      </c>
      <c r="F1864">
        <v>2.3812500000000001</v>
      </c>
      <c r="G1864" s="3">
        <f t="shared" si="174"/>
        <v>2.2341779396812247</v>
      </c>
      <c r="H1864" s="150">
        <f t="shared" si="175"/>
        <v>0.19299999999999995</v>
      </c>
      <c r="J1864" s="2">
        <f t="shared" si="177"/>
        <v>-2.9791231102157915E-3</v>
      </c>
      <c r="K1864">
        <v>27555</v>
      </c>
      <c r="L1864">
        <v>27002</v>
      </c>
      <c r="N1864">
        <v>0.68</v>
      </c>
      <c r="O1864">
        <v>3.13</v>
      </c>
      <c r="P1864">
        <v>2.6429999999999998</v>
      </c>
      <c r="Q1864">
        <f t="shared" si="178"/>
        <v>0.4870000000000001</v>
      </c>
      <c r="R1864">
        <f t="shared" si="179"/>
        <v>0.19299999999999995</v>
      </c>
    </row>
    <row r="1865" spans="1:18">
      <c r="A1865" s="1">
        <v>43147</v>
      </c>
      <c r="B1865">
        <v>2.6379999999999999</v>
      </c>
      <c r="C1865">
        <v>593.35</v>
      </c>
      <c r="D1865">
        <v>1.8643000000000001</v>
      </c>
      <c r="E1865" s="150">
        <f t="shared" si="176"/>
        <v>2.0093851683457844</v>
      </c>
      <c r="F1865">
        <v>2.3906299999999998</v>
      </c>
      <c r="G1865" s="3">
        <f t="shared" si="174"/>
        <v>2.2180175205876926</v>
      </c>
      <c r="H1865" s="150">
        <f t="shared" si="175"/>
        <v>0.20799999999999996</v>
      </c>
      <c r="J1865" s="2">
        <f t="shared" si="177"/>
        <v>1.6854879527507019E-4</v>
      </c>
      <c r="K1865">
        <v>27551</v>
      </c>
      <c r="L1865">
        <v>27002</v>
      </c>
      <c r="N1865">
        <v>0.7</v>
      </c>
      <c r="O1865">
        <v>3.13</v>
      </c>
      <c r="P1865">
        <v>2.6379999999999999</v>
      </c>
      <c r="Q1865">
        <f t="shared" si="178"/>
        <v>0.49199999999999999</v>
      </c>
      <c r="R1865">
        <f t="shared" si="179"/>
        <v>0.20799999999999996</v>
      </c>
    </row>
    <row r="1866" spans="1:18">
      <c r="A1866" s="1">
        <v>43150</v>
      </c>
      <c r="B1866">
        <v>2.64</v>
      </c>
      <c r="C1866">
        <v>594.70000000000005</v>
      </c>
      <c r="D1866">
        <v>1.873</v>
      </c>
      <c r="E1866" s="150">
        <f t="shared" si="176"/>
        <v>2.0216381786241566</v>
      </c>
      <c r="F1866">
        <v>2.3981300000000001</v>
      </c>
      <c r="G1866" s="3">
        <f t="shared" si="174"/>
        <v>2.2218107757822736</v>
      </c>
      <c r="H1866" s="150">
        <f t="shared" si="175"/>
        <v>0.21000000000000019</v>
      </c>
      <c r="J1866" s="2">
        <f t="shared" si="177"/>
        <v>2.2726326013999838E-3</v>
      </c>
      <c r="K1866">
        <v>27555</v>
      </c>
      <c r="L1866">
        <v>27005</v>
      </c>
      <c r="N1866">
        <v>0.72</v>
      </c>
      <c r="O1866">
        <v>3.15</v>
      </c>
      <c r="P1866">
        <v>2.64</v>
      </c>
      <c r="Q1866">
        <f t="shared" si="178"/>
        <v>0.50999999999999979</v>
      </c>
      <c r="R1866">
        <f t="shared" si="179"/>
        <v>0.21000000000000019</v>
      </c>
    </row>
    <row r="1867" spans="1:18">
      <c r="A1867" s="1">
        <v>43151</v>
      </c>
      <c r="B1867">
        <v>2.64</v>
      </c>
      <c r="C1867">
        <v>595.16999999999996</v>
      </c>
      <c r="D1867">
        <v>1.8725000000000001</v>
      </c>
      <c r="E1867" s="150">
        <f t="shared" si="176"/>
        <v>2.0296372451949942</v>
      </c>
      <c r="F1867">
        <v>2.4084400000000001</v>
      </c>
      <c r="G1867" s="3">
        <f t="shared" si="174"/>
        <v>2.221975336073776</v>
      </c>
      <c r="H1867" s="150">
        <f t="shared" si="175"/>
        <v>0.24000000000000021</v>
      </c>
      <c r="J1867" s="2">
        <f t="shared" si="177"/>
        <v>7.9000231024215384E-4</v>
      </c>
      <c r="K1867">
        <v>27553</v>
      </c>
      <c r="L1867">
        <v>27003</v>
      </c>
      <c r="N1867">
        <v>0.75</v>
      </c>
      <c r="O1867">
        <v>3.15</v>
      </c>
      <c r="P1867">
        <v>2.64</v>
      </c>
      <c r="Q1867">
        <f t="shared" si="178"/>
        <v>0.50999999999999979</v>
      </c>
      <c r="R1867">
        <f t="shared" si="179"/>
        <v>0.24000000000000021</v>
      </c>
    </row>
    <row r="1868" spans="1:18">
      <c r="A1868" s="1">
        <v>43152</v>
      </c>
      <c r="B1868">
        <v>2.63</v>
      </c>
      <c r="C1868">
        <v>594.92999999999995</v>
      </c>
      <c r="D1868">
        <v>1.89</v>
      </c>
      <c r="E1868" s="150">
        <f t="shared" si="176"/>
        <v>2.0408869088660087</v>
      </c>
      <c r="F1868">
        <v>2.42563</v>
      </c>
      <c r="G1868" s="3">
        <f t="shared" si="174"/>
        <v>2.2462982540013856</v>
      </c>
      <c r="H1868" s="150">
        <f t="shared" si="175"/>
        <v>0.22999999999999976</v>
      </c>
      <c r="J1868" s="2">
        <f t="shared" si="177"/>
        <v>-4.0332745694222921E-4</v>
      </c>
      <c r="K1868">
        <v>27558</v>
      </c>
      <c r="L1868">
        <v>27002</v>
      </c>
      <c r="N1868">
        <v>0.74</v>
      </c>
      <c r="O1868">
        <v>3.14</v>
      </c>
      <c r="P1868">
        <v>2.63</v>
      </c>
      <c r="Q1868">
        <f t="shared" si="178"/>
        <v>0.51000000000000023</v>
      </c>
      <c r="R1868">
        <f t="shared" si="179"/>
        <v>0.22999999999999976</v>
      </c>
    </row>
    <row r="1869" spans="1:18">
      <c r="A1869" s="1">
        <v>43153</v>
      </c>
      <c r="B1869">
        <v>2.64</v>
      </c>
      <c r="C1869">
        <v>594.30999999999995</v>
      </c>
      <c r="D1869">
        <v>1.8939999999999999</v>
      </c>
      <c r="E1869" s="150">
        <f t="shared" si="176"/>
        <v>2.0579371556451669</v>
      </c>
      <c r="F1869">
        <v>2.4496899999999999</v>
      </c>
      <c r="G1869" s="3">
        <f t="shared" si="174"/>
        <v>2.2545454545454482</v>
      </c>
      <c r="H1869" s="150">
        <f t="shared" si="175"/>
        <v>0.25</v>
      </c>
      <c r="J1869" s="2">
        <f t="shared" si="177"/>
        <v>-1.0426828162042293E-3</v>
      </c>
      <c r="K1869">
        <v>27558</v>
      </c>
      <c r="L1869">
        <v>27000</v>
      </c>
      <c r="N1869">
        <v>0.75</v>
      </c>
      <c r="O1869">
        <v>3.14</v>
      </c>
      <c r="P1869">
        <v>2.64</v>
      </c>
      <c r="Q1869">
        <f t="shared" si="178"/>
        <v>0.5</v>
      </c>
      <c r="R1869">
        <f t="shared" si="179"/>
        <v>0.25</v>
      </c>
    </row>
    <row r="1870" spans="1:18">
      <c r="A1870" s="1">
        <v>43154</v>
      </c>
      <c r="B1870">
        <v>2.62</v>
      </c>
      <c r="C1870">
        <v>591.38</v>
      </c>
      <c r="D1870">
        <v>1.8959999999999999</v>
      </c>
      <c r="E1870" s="150">
        <f t="shared" si="176"/>
        <v>2.0719266279195607</v>
      </c>
      <c r="F1870">
        <v>2.4596900000000002</v>
      </c>
      <c r="G1870" s="3">
        <f t="shared" si="174"/>
        <v>2.2508385080618094</v>
      </c>
      <c r="H1870" s="150">
        <f t="shared" si="175"/>
        <v>0.25</v>
      </c>
      <c r="J1870" s="2">
        <f t="shared" si="177"/>
        <v>-4.9422799619539548E-3</v>
      </c>
      <c r="K1870">
        <v>27553</v>
      </c>
      <c r="L1870">
        <v>26996</v>
      </c>
      <c r="N1870">
        <v>0.77</v>
      </c>
      <c r="O1870">
        <v>3.14</v>
      </c>
      <c r="P1870">
        <v>2.62</v>
      </c>
      <c r="Q1870">
        <f t="shared" si="178"/>
        <v>0.52</v>
      </c>
      <c r="R1870">
        <f t="shared" si="179"/>
        <v>0.25</v>
      </c>
    </row>
    <row r="1871" spans="1:18">
      <c r="A1871" s="1">
        <v>43157</v>
      </c>
      <c r="B1871">
        <v>2.61</v>
      </c>
      <c r="C1871">
        <v>587.19000000000005</v>
      </c>
      <c r="D1871">
        <v>1.8931</v>
      </c>
      <c r="E1871" s="150">
        <f t="shared" si="176"/>
        <v>2.0843918064591067</v>
      </c>
      <c r="F1871">
        <v>2.4693800000000001</v>
      </c>
      <c r="G1871" s="3">
        <f t="shared" si="174"/>
        <v>2.2427565026468619</v>
      </c>
      <c r="H1871" s="150">
        <f t="shared" si="175"/>
        <v>0.20999999999999996</v>
      </c>
      <c r="J1871" s="2">
        <f t="shared" si="177"/>
        <v>-7.1103416051477505E-3</v>
      </c>
      <c r="K1871">
        <v>27551</v>
      </c>
      <c r="L1871">
        <v>26996</v>
      </c>
      <c r="N1871">
        <v>0.75</v>
      </c>
      <c r="O1871">
        <v>3.15</v>
      </c>
      <c r="P1871">
        <v>2.61</v>
      </c>
      <c r="Q1871">
        <f t="shared" si="178"/>
        <v>0.54</v>
      </c>
      <c r="R1871">
        <f t="shared" si="179"/>
        <v>0.20999999999999996</v>
      </c>
    </row>
    <row r="1872" spans="1:18">
      <c r="A1872" s="1">
        <v>43158</v>
      </c>
      <c r="B1872">
        <v>2.62</v>
      </c>
      <c r="C1872">
        <v>591.1</v>
      </c>
      <c r="D1872">
        <v>1.907</v>
      </c>
      <c r="E1872" s="150">
        <f t="shared" si="176"/>
        <v>2.0984463814590817</v>
      </c>
      <c r="F1872">
        <v>2.4812500000000002</v>
      </c>
      <c r="G1872" s="3">
        <f t="shared" si="174"/>
        <v>2.2548795107692707</v>
      </c>
      <c r="H1872" s="150">
        <f t="shared" si="175"/>
        <v>0.25000000000000022</v>
      </c>
      <c r="J1872" s="2">
        <f t="shared" si="177"/>
        <v>6.6367606477816549E-3</v>
      </c>
      <c r="K1872">
        <v>27554</v>
      </c>
      <c r="L1872">
        <v>26996</v>
      </c>
      <c r="N1872">
        <v>0.78</v>
      </c>
      <c r="O1872">
        <v>3.15</v>
      </c>
      <c r="P1872">
        <v>2.62</v>
      </c>
      <c r="Q1872">
        <f t="shared" si="178"/>
        <v>0.5299999999999998</v>
      </c>
      <c r="R1872">
        <f t="shared" si="179"/>
        <v>0.25000000000000022</v>
      </c>
    </row>
    <row r="1873" spans="1:18">
      <c r="A1873" s="1">
        <v>43159</v>
      </c>
      <c r="B1873">
        <v>2.64</v>
      </c>
      <c r="C1873">
        <v>594.30999999999995</v>
      </c>
      <c r="D1873">
        <v>1.9239999999999999</v>
      </c>
      <c r="E1873" s="150">
        <f t="shared" si="176"/>
        <v>2.1623041660944891</v>
      </c>
      <c r="F1873">
        <v>2.5021900000000001</v>
      </c>
      <c r="G1873" s="3">
        <f t="shared" si="174"/>
        <v>2.2264275468216561</v>
      </c>
      <c r="H1873" s="150">
        <f t="shared" si="175"/>
        <v>0.30000000000000027</v>
      </c>
      <c r="J1873" s="2">
        <f t="shared" si="177"/>
        <v>5.4158609193199767E-3</v>
      </c>
      <c r="K1873">
        <v>27549</v>
      </c>
      <c r="L1873">
        <v>26998</v>
      </c>
      <c r="N1873">
        <v>0.81</v>
      </c>
      <c r="O1873">
        <v>3.15</v>
      </c>
      <c r="P1873">
        <v>2.64</v>
      </c>
      <c r="Q1873">
        <f t="shared" si="178"/>
        <v>0.50999999999999979</v>
      </c>
      <c r="R1873">
        <f t="shared" si="179"/>
        <v>0.30000000000000027</v>
      </c>
    </row>
    <row r="1874" spans="1:18">
      <c r="A1874" s="1">
        <v>43160</v>
      </c>
      <c r="B1874">
        <v>2.66</v>
      </c>
      <c r="C1874">
        <v>595.16</v>
      </c>
      <c r="D1874">
        <v>1.9035</v>
      </c>
      <c r="E1874" s="150">
        <f t="shared" si="176"/>
        <v>2.1131243137634081</v>
      </c>
      <c r="F1874">
        <v>2.5074999999999998</v>
      </c>
      <c r="G1874" s="3">
        <f t="shared" si="174"/>
        <v>2.2587531736357667</v>
      </c>
      <c r="H1874" s="150">
        <f t="shared" si="175"/>
        <v>0.32000000000000028</v>
      </c>
      <c r="J1874" s="2">
        <f t="shared" si="177"/>
        <v>1.4292082098527645E-3</v>
      </c>
      <c r="K1874">
        <v>27557</v>
      </c>
      <c r="L1874">
        <v>26998</v>
      </c>
      <c r="N1874">
        <v>0.81</v>
      </c>
      <c r="O1874">
        <v>3.15</v>
      </c>
      <c r="P1874">
        <v>2.66</v>
      </c>
      <c r="Q1874">
        <f t="shared" si="178"/>
        <v>0.48999999999999977</v>
      </c>
      <c r="R1874">
        <f t="shared" si="179"/>
        <v>0.32000000000000028</v>
      </c>
    </row>
    <row r="1875" spans="1:18">
      <c r="A1875" s="1">
        <v>43161</v>
      </c>
      <c r="B1875">
        <v>2.665</v>
      </c>
      <c r="C1875">
        <v>599.16</v>
      </c>
      <c r="D1875">
        <v>1.9177999999999999</v>
      </c>
      <c r="E1875" s="150">
        <f t="shared" si="176"/>
        <v>2.1198208542161452</v>
      </c>
      <c r="F1875">
        <v>2.4966900000000001</v>
      </c>
      <c r="G1875" s="3">
        <f t="shared" si="174"/>
        <v>2.2587531736357667</v>
      </c>
      <c r="H1875" s="150">
        <f t="shared" si="175"/>
        <v>0.35500000000000009</v>
      </c>
      <c r="J1875" s="2">
        <f t="shared" si="177"/>
        <v>6.6983973410216563E-3</v>
      </c>
      <c r="K1875">
        <v>27557</v>
      </c>
      <c r="L1875">
        <v>26998</v>
      </c>
      <c r="N1875">
        <v>0.84</v>
      </c>
      <c r="O1875">
        <v>3.15</v>
      </c>
      <c r="P1875">
        <v>2.665</v>
      </c>
      <c r="Q1875">
        <f t="shared" si="178"/>
        <v>0.48499999999999988</v>
      </c>
      <c r="R1875">
        <f t="shared" si="179"/>
        <v>0.35500000000000009</v>
      </c>
    </row>
    <row r="1876" spans="1:18">
      <c r="A1876" s="1">
        <v>43164</v>
      </c>
      <c r="B1876">
        <v>2.71</v>
      </c>
      <c r="C1876">
        <v>598.57000000000005</v>
      </c>
      <c r="D1876">
        <v>1.9209000000000001</v>
      </c>
      <c r="E1876" s="150">
        <f t="shared" si="176"/>
        <v>2.1471999398317889</v>
      </c>
      <c r="F1876">
        <v>2.4979399999999998</v>
      </c>
      <c r="G1876" s="3">
        <f t="shared" si="174"/>
        <v>2.2346744972319144</v>
      </c>
      <c r="H1876" s="150">
        <f t="shared" si="175"/>
        <v>0.45000000000000007</v>
      </c>
      <c r="J1876" s="2">
        <f t="shared" si="177"/>
        <v>-9.8519707734086109E-4</v>
      </c>
      <c r="K1876">
        <v>27549</v>
      </c>
      <c r="L1876">
        <v>26996</v>
      </c>
      <c r="N1876">
        <v>0.89</v>
      </c>
      <c r="O1876">
        <v>3.15</v>
      </c>
      <c r="P1876">
        <v>2.71</v>
      </c>
      <c r="Q1876">
        <f t="shared" si="178"/>
        <v>0.43999999999999995</v>
      </c>
      <c r="R1876">
        <f t="shared" si="179"/>
        <v>0.45000000000000007</v>
      </c>
    </row>
    <row r="1877" spans="1:18">
      <c r="A1877" s="1">
        <v>43165</v>
      </c>
      <c r="B1877">
        <v>2.7</v>
      </c>
      <c r="C1877">
        <v>599.48</v>
      </c>
      <c r="D1877">
        <v>1.9277</v>
      </c>
      <c r="E1877" s="150">
        <f t="shared" si="176"/>
        <v>2.1745534019286081</v>
      </c>
      <c r="F1877">
        <v>2.512</v>
      </c>
      <c r="G1877" s="3">
        <f t="shared" si="174"/>
        <v>2.2268399551398912</v>
      </c>
      <c r="H1877" s="150">
        <f t="shared" si="175"/>
        <v>0.47000000000000031</v>
      </c>
      <c r="J1877" s="2">
        <f t="shared" si="177"/>
        <v>1.5191355536181546E-3</v>
      </c>
      <c r="K1877">
        <v>27544</v>
      </c>
      <c r="L1877">
        <v>26993</v>
      </c>
      <c r="N1877">
        <v>0.9</v>
      </c>
      <c r="O1877">
        <v>3.13</v>
      </c>
      <c r="P1877">
        <v>2.7</v>
      </c>
      <c r="Q1877">
        <f t="shared" si="178"/>
        <v>0.42999999999999972</v>
      </c>
      <c r="R1877">
        <f t="shared" si="179"/>
        <v>0.47000000000000031</v>
      </c>
    </row>
    <row r="1878" spans="1:18">
      <c r="A1878" s="1">
        <v>43166</v>
      </c>
      <c r="B1878">
        <v>2.7</v>
      </c>
      <c r="C1878">
        <v>602.69000000000005</v>
      </c>
      <c r="D1878">
        <v>1.931</v>
      </c>
      <c r="E1878" s="150">
        <f t="shared" si="176"/>
        <v>2.1999349676862869</v>
      </c>
      <c r="F1878">
        <v>2.5185599999999999</v>
      </c>
      <c r="G1878" s="3">
        <f t="shared" si="174"/>
        <v>2.2106741478430454</v>
      </c>
      <c r="H1878" s="150">
        <f t="shared" si="175"/>
        <v>0.46000000000000008</v>
      </c>
      <c r="J1878" s="2">
        <f t="shared" si="177"/>
        <v>5.3403555718996888E-3</v>
      </c>
      <c r="K1878">
        <v>27540</v>
      </c>
      <c r="L1878">
        <v>26993</v>
      </c>
      <c r="N1878">
        <v>0.92</v>
      </c>
      <c r="O1878">
        <v>3.16</v>
      </c>
      <c r="P1878">
        <v>2.7</v>
      </c>
      <c r="Q1878">
        <f t="shared" si="178"/>
        <v>0.45999999999999996</v>
      </c>
      <c r="R1878">
        <f t="shared" si="179"/>
        <v>0.46000000000000008</v>
      </c>
    </row>
    <row r="1879" spans="1:18">
      <c r="A1879" s="1">
        <v>43167</v>
      </c>
      <c r="B1879">
        <v>2.7050000000000001</v>
      </c>
      <c r="C1879">
        <v>606.16</v>
      </c>
      <c r="D1879">
        <v>1.9286000000000001</v>
      </c>
      <c r="E1879" s="150">
        <f t="shared" si="176"/>
        <v>2.2814474458454042</v>
      </c>
      <c r="F1879">
        <v>2.5326300000000002</v>
      </c>
      <c r="G1879" s="3">
        <f t="shared" si="174"/>
        <v>2.1409347942222903</v>
      </c>
      <c r="H1879" s="150">
        <f t="shared" si="175"/>
        <v>0.6050000000000002</v>
      </c>
      <c r="J1879" s="2">
        <f t="shared" si="177"/>
        <v>5.7410092744229202E-3</v>
      </c>
      <c r="K1879">
        <v>27588</v>
      </c>
      <c r="L1879">
        <v>27057</v>
      </c>
      <c r="N1879">
        <v>1.07</v>
      </c>
      <c r="O1879">
        <v>3.17</v>
      </c>
      <c r="P1879">
        <v>2.7050000000000001</v>
      </c>
      <c r="Q1879">
        <f t="shared" si="178"/>
        <v>0.46499999999999986</v>
      </c>
      <c r="R1879">
        <f t="shared" si="179"/>
        <v>0.6050000000000002</v>
      </c>
    </row>
    <row r="1880" spans="1:18">
      <c r="A1880" s="1">
        <v>43168</v>
      </c>
      <c r="B1880">
        <v>2.72</v>
      </c>
      <c r="C1880">
        <v>602.70000000000005</v>
      </c>
      <c r="D1880">
        <v>1.9350000000000001</v>
      </c>
      <c r="E1880" s="150">
        <f t="shared" si="176"/>
        <v>2.3176301831356709</v>
      </c>
      <c r="F1880">
        <v>2.5445000000000002</v>
      </c>
      <c r="G1880" s="3">
        <f t="shared" si="174"/>
        <v>2.1244146438145428</v>
      </c>
      <c r="H1880" s="150">
        <f t="shared" si="175"/>
        <v>0.60000000000000031</v>
      </c>
      <c r="J1880" s="2">
        <f t="shared" si="177"/>
        <v>-5.7244171341194194E-3</v>
      </c>
      <c r="K1880">
        <v>27589</v>
      </c>
      <c r="L1880">
        <v>27062</v>
      </c>
      <c r="N1880">
        <v>1.07</v>
      </c>
      <c r="O1880">
        <v>3.19</v>
      </c>
      <c r="P1880">
        <v>2.72</v>
      </c>
      <c r="Q1880">
        <f t="shared" si="178"/>
        <v>0.46999999999999975</v>
      </c>
      <c r="R1880">
        <f t="shared" si="179"/>
        <v>0.60000000000000031</v>
      </c>
    </row>
    <row r="1881" spans="1:18">
      <c r="A1881" s="1">
        <v>43171</v>
      </c>
      <c r="B1881">
        <v>2.72</v>
      </c>
      <c r="C1881">
        <v>603.92999999999995</v>
      </c>
      <c r="D1881">
        <v>1.9418</v>
      </c>
      <c r="E1881" s="150">
        <f t="shared" si="176"/>
        <v>2.2650681697970398</v>
      </c>
      <c r="F1881">
        <v>2.56263</v>
      </c>
      <c r="G1881" s="3">
        <f t="shared" si="174"/>
        <v>2.1968941157501152</v>
      </c>
      <c r="H1881" s="150">
        <f t="shared" si="175"/>
        <v>0.55000000000000027</v>
      </c>
      <c r="J1881" s="2">
        <f t="shared" si="177"/>
        <v>2.0387366898480873E-3</v>
      </c>
      <c r="K1881">
        <v>27608</v>
      </c>
      <c r="L1881">
        <v>27063</v>
      </c>
      <c r="N1881">
        <v>1.04</v>
      </c>
      <c r="O1881">
        <v>3.21</v>
      </c>
      <c r="P1881">
        <v>2.72</v>
      </c>
      <c r="Q1881">
        <f t="shared" si="178"/>
        <v>0.48999999999999977</v>
      </c>
      <c r="R1881">
        <f t="shared" si="179"/>
        <v>0.55000000000000027</v>
      </c>
    </row>
    <row r="1882" spans="1:18">
      <c r="A1882" s="1">
        <v>43172</v>
      </c>
      <c r="B1882">
        <v>2.7149999999999999</v>
      </c>
      <c r="C1882">
        <v>602.54999999999995</v>
      </c>
      <c r="D1882">
        <v>1.9403999999999999</v>
      </c>
      <c r="E1882" s="150">
        <f t="shared" si="176"/>
        <v>2.2393669311440245</v>
      </c>
      <c r="F1882">
        <v>2.5776300000000001</v>
      </c>
      <c r="G1882" s="3">
        <f t="shared" si="174"/>
        <v>2.233503220235916</v>
      </c>
      <c r="H1882" s="150">
        <f t="shared" si="175"/>
        <v>0.57499999999999996</v>
      </c>
      <c r="J1882" s="2">
        <f t="shared" si="177"/>
        <v>-2.2876477054457863E-3</v>
      </c>
      <c r="K1882">
        <v>27613</v>
      </c>
      <c r="L1882">
        <v>27059</v>
      </c>
      <c r="N1882">
        <v>1.07</v>
      </c>
      <c r="O1882">
        <v>3.21</v>
      </c>
      <c r="P1882">
        <v>2.7149999999999999</v>
      </c>
      <c r="Q1882">
        <f t="shared" si="178"/>
        <v>0.49500000000000011</v>
      </c>
      <c r="R1882">
        <f t="shared" si="179"/>
        <v>0.57499999999999996</v>
      </c>
    </row>
    <row r="1883" spans="1:18">
      <c r="A1883" s="1">
        <v>43173</v>
      </c>
      <c r="B1883">
        <v>2.71</v>
      </c>
      <c r="C1883">
        <v>601.20000000000005</v>
      </c>
      <c r="D1883">
        <v>1.9410000000000001</v>
      </c>
      <c r="E1883" s="150">
        <f t="shared" si="176"/>
        <v>2.263345108610745</v>
      </c>
      <c r="F1883">
        <v>2.5901299999999998</v>
      </c>
      <c r="G1883" s="3">
        <f t="shared" si="174"/>
        <v>2.2212442596020519</v>
      </c>
      <c r="H1883" s="150">
        <f t="shared" si="175"/>
        <v>0.56000000000000005</v>
      </c>
      <c r="J1883" s="2">
        <f t="shared" si="177"/>
        <v>-2.2429915945812993E-3</v>
      </c>
      <c r="K1883">
        <v>27612</v>
      </c>
      <c r="L1883">
        <v>27061</v>
      </c>
      <c r="N1883">
        <v>1.06</v>
      </c>
      <c r="O1883">
        <v>3.21</v>
      </c>
      <c r="P1883">
        <v>2.71</v>
      </c>
      <c r="Q1883">
        <f t="shared" si="178"/>
        <v>0.5</v>
      </c>
      <c r="R1883">
        <f t="shared" si="179"/>
        <v>0.56000000000000005</v>
      </c>
    </row>
    <row r="1884" spans="1:18">
      <c r="A1884" s="1">
        <v>43174</v>
      </c>
      <c r="B1884">
        <v>2.7</v>
      </c>
      <c r="C1884">
        <v>605.66</v>
      </c>
      <c r="D1884">
        <v>1.9484999999999999</v>
      </c>
      <c r="E1884" s="150">
        <f t="shared" si="176"/>
        <v>2.286108287245499</v>
      </c>
      <c r="F1884">
        <v>2.6013799999999998</v>
      </c>
      <c r="G1884" s="3">
        <f t="shared" si="174"/>
        <v>2.2172129633051263</v>
      </c>
      <c r="H1884" s="150">
        <f t="shared" si="175"/>
        <v>0.52</v>
      </c>
      <c r="J1884" s="2">
        <f t="shared" si="177"/>
        <v>7.3911146340121837E-3</v>
      </c>
      <c r="K1884">
        <v>27611</v>
      </c>
      <c r="L1884">
        <v>27061</v>
      </c>
      <c r="N1884">
        <v>1.02</v>
      </c>
      <c r="O1884">
        <v>3.2</v>
      </c>
      <c r="P1884">
        <v>2.7</v>
      </c>
      <c r="Q1884">
        <f t="shared" si="178"/>
        <v>0.5</v>
      </c>
      <c r="R1884">
        <f t="shared" si="179"/>
        <v>0.52</v>
      </c>
    </row>
    <row r="1885" spans="1:18">
      <c r="A1885" s="1">
        <v>43175</v>
      </c>
      <c r="B1885">
        <v>2.7</v>
      </c>
      <c r="C1885">
        <v>608.21</v>
      </c>
      <c r="D1885">
        <v>1.9568000000000001</v>
      </c>
      <c r="E1885" s="150">
        <f t="shared" si="176"/>
        <v>2.3288526313981635</v>
      </c>
      <c r="F1885">
        <v>2.6145</v>
      </c>
      <c r="G1885" s="3">
        <f t="shared" si="174"/>
        <v>2.1968129417139193</v>
      </c>
      <c r="H1885" s="150">
        <f t="shared" si="175"/>
        <v>0.49</v>
      </c>
      <c r="J1885" s="2">
        <f t="shared" si="177"/>
        <v>4.2014445551466564E-3</v>
      </c>
      <c r="K1885">
        <v>27609</v>
      </c>
      <c r="L1885">
        <v>27064</v>
      </c>
      <c r="N1885">
        <v>1.03</v>
      </c>
      <c r="O1885">
        <v>3.24</v>
      </c>
      <c r="P1885">
        <v>2.7</v>
      </c>
      <c r="Q1885">
        <f t="shared" si="178"/>
        <v>0.54</v>
      </c>
      <c r="R1885">
        <f t="shared" si="179"/>
        <v>0.49</v>
      </c>
    </row>
    <row r="1886" spans="1:18">
      <c r="A1886" s="1">
        <v>43178</v>
      </c>
      <c r="B1886">
        <v>2.7050000000000001</v>
      </c>
      <c r="C1886">
        <v>609.24</v>
      </c>
      <c r="D1886">
        <v>1.9639</v>
      </c>
      <c r="E1886" s="150">
        <f t="shared" si="176"/>
        <v>2.3499268142232244</v>
      </c>
      <c r="F1886">
        <v>2.6332499999999999</v>
      </c>
      <c r="G1886" s="3">
        <f t="shared" si="174"/>
        <v>2.2006811632171766</v>
      </c>
      <c r="H1886" s="150">
        <f t="shared" si="175"/>
        <v>0.47500000000000009</v>
      </c>
      <c r="J1886" s="2">
        <f t="shared" si="177"/>
        <v>1.692061679324948E-3</v>
      </c>
      <c r="K1886">
        <v>27612</v>
      </c>
      <c r="L1886">
        <v>27066</v>
      </c>
      <c r="N1886">
        <v>1</v>
      </c>
      <c r="O1886">
        <v>3.23</v>
      </c>
      <c r="P1886">
        <v>2.7050000000000001</v>
      </c>
      <c r="Q1886">
        <f t="shared" si="178"/>
        <v>0.52499999999999991</v>
      </c>
      <c r="R1886">
        <f t="shared" si="179"/>
        <v>0.47500000000000009</v>
      </c>
    </row>
    <row r="1887" spans="1:18">
      <c r="A1887" s="1">
        <v>43179</v>
      </c>
      <c r="B1887">
        <v>2.7149999999999999</v>
      </c>
      <c r="C1887">
        <v>610.65</v>
      </c>
      <c r="D1887">
        <v>1.9804999999999999</v>
      </c>
      <c r="E1887" s="150">
        <f t="shared" si="176"/>
        <v>2.3904839769164248</v>
      </c>
      <c r="F1887">
        <v>2.6513800000000001</v>
      </c>
      <c r="G1887" s="3">
        <f t="shared" si="174"/>
        <v>2.1966506116361999</v>
      </c>
      <c r="H1887" s="150">
        <f t="shared" si="175"/>
        <v>0.49499999999999988</v>
      </c>
      <c r="J1887" s="2">
        <f t="shared" si="177"/>
        <v>2.3116848697941525E-3</v>
      </c>
      <c r="K1887">
        <v>27611</v>
      </c>
      <c r="L1887">
        <v>27066</v>
      </c>
      <c r="N1887">
        <v>0.99</v>
      </c>
      <c r="O1887">
        <v>3.21</v>
      </c>
      <c r="P1887">
        <v>2.7149999999999999</v>
      </c>
      <c r="Q1887">
        <f t="shared" si="178"/>
        <v>0.49500000000000011</v>
      </c>
      <c r="R1887">
        <f t="shared" si="179"/>
        <v>0.49499999999999988</v>
      </c>
    </row>
    <row r="1888" spans="1:18">
      <c r="A1888" s="1">
        <v>43180</v>
      </c>
      <c r="B1888">
        <v>2.6949999999999998</v>
      </c>
      <c r="C1888">
        <v>605.79</v>
      </c>
      <c r="D1888">
        <v>1.9719</v>
      </c>
      <c r="E1888" s="150">
        <f t="shared" si="176"/>
        <v>2.3889517852516033</v>
      </c>
      <c r="F1888">
        <v>2.67638</v>
      </c>
      <c r="G1888" s="3">
        <f t="shared" si="174"/>
        <v>2.2091503707112992</v>
      </c>
      <c r="H1888" s="150">
        <f t="shared" si="175"/>
        <v>0.43499999999999961</v>
      </c>
      <c r="J1888" s="2">
        <f t="shared" si="177"/>
        <v>-7.9905722582564141E-3</v>
      </c>
      <c r="K1888">
        <v>27609</v>
      </c>
      <c r="L1888">
        <v>27061</v>
      </c>
      <c r="N1888">
        <v>0.98</v>
      </c>
      <c r="O1888">
        <v>3.24</v>
      </c>
      <c r="P1888">
        <v>2.6949999999999998</v>
      </c>
      <c r="Q1888">
        <f t="shared" si="178"/>
        <v>0.54500000000000037</v>
      </c>
      <c r="R1888">
        <f t="shared" si="179"/>
        <v>0.43499999999999961</v>
      </c>
    </row>
    <row r="1889" spans="1:18">
      <c r="A1889" s="1">
        <v>43181</v>
      </c>
      <c r="B1889">
        <v>2.67</v>
      </c>
      <c r="C1889">
        <v>607.79</v>
      </c>
      <c r="D1889">
        <v>1.9630000000000001</v>
      </c>
      <c r="E1889" s="150">
        <f t="shared" si="176"/>
        <v>2.3824526019104115</v>
      </c>
      <c r="F1889">
        <v>2.677</v>
      </c>
      <c r="G1889" s="3">
        <f t="shared" si="174"/>
        <v>2.2056896308393399</v>
      </c>
      <c r="H1889" s="150">
        <f t="shared" si="175"/>
        <v>0.41999999999999971</v>
      </c>
      <c r="J1889" s="2">
        <f t="shared" si="177"/>
        <v>3.2960362079832556E-3</v>
      </c>
      <c r="K1889">
        <v>27601</v>
      </c>
      <c r="L1889">
        <v>27054</v>
      </c>
      <c r="N1889">
        <v>0.99</v>
      </c>
      <c r="O1889">
        <v>3.24</v>
      </c>
      <c r="P1889">
        <v>2.67</v>
      </c>
      <c r="Q1889">
        <f t="shared" si="178"/>
        <v>0.57000000000000028</v>
      </c>
      <c r="R1889">
        <f t="shared" si="179"/>
        <v>0.41999999999999971</v>
      </c>
    </row>
    <row r="1890" spans="1:18">
      <c r="A1890" s="1">
        <v>43182</v>
      </c>
      <c r="B1890">
        <v>2.665</v>
      </c>
      <c r="C1890">
        <v>607.79</v>
      </c>
      <c r="D1890">
        <v>1.952</v>
      </c>
      <c r="E1890" s="150">
        <f t="shared" si="176"/>
        <v>2.3598780428948292</v>
      </c>
      <c r="F1890">
        <v>2.6663800000000002</v>
      </c>
      <c r="G1890" s="3">
        <f t="shared" si="174"/>
        <v>2.2055265845922181</v>
      </c>
      <c r="H1890" s="150">
        <f t="shared" si="175"/>
        <v>0.42499999999999982</v>
      </c>
      <c r="J1890" s="2">
        <f t="shared" si="177"/>
        <v>0</v>
      </c>
      <c r="K1890">
        <v>27603</v>
      </c>
      <c r="L1890">
        <v>27056</v>
      </c>
      <c r="N1890">
        <v>1</v>
      </c>
      <c r="O1890">
        <v>3.24</v>
      </c>
      <c r="P1890">
        <v>2.665</v>
      </c>
      <c r="Q1890">
        <f t="shared" si="178"/>
        <v>0.57500000000000018</v>
      </c>
      <c r="R1890">
        <f t="shared" si="179"/>
        <v>0.42499999999999982</v>
      </c>
    </row>
    <row r="1891" spans="1:18">
      <c r="A1891" s="1">
        <v>43185</v>
      </c>
      <c r="B1891">
        <v>2.6629999999999998</v>
      </c>
      <c r="C1891">
        <v>604.97</v>
      </c>
      <c r="D1891">
        <v>1.9731000000000001</v>
      </c>
      <c r="E1891" s="150">
        <f t="shared" si="176"/>
        <v>2.4013012319191893</v>
      </c>
      <c r="F1891">
        <v>2.6720000000000002</v>
      </c>
      <c r="G1891" s="3">
        <f t="shared" si="174"/>
        <v>2.1955276289040868</v>
      </c>
      <c r="H1891" s="150">
        <f t="shared" si="175"/>
        <v>0.38299999999999956</v>
      </c>
      <c r="J1891" s="2">
        <f t="shared" si="177"/>
        <v>-4.650557542307125E-3</v>
      </c>
      <c r="K1891">
        <v>27599.5</v>
      </c>
      <c r="L1891">
        <v>27055</v>
      </c>
      <c r="N1891">
        <v>0.96</v>
      </c>
      <c r="O1891">
        <v>3.24</v>
      </c>
      <c r="P1891">
        <v>2.6629999999999998</v>
      </c>
      <c r="Q1891">
        <f t="shared" si="178"/>
        <v>0.5770000000000004</v>
      </c>
      <c r="R1891">
        <f t="shared" si="179"/>
        <v>0.38299999999999956</v>
      </c>
    </row>
    <row r="1892" spans="1:18">
      <c r="A1892" s="1">
        <v>43186</v>
      </c>
      <c r="B1892">
        <v>2.65</v>
      </c>
      <c r="C1892">
        <v>604.38</v>
      </c>
      <c r="D1892">
        <v>1.9530000000000001</v>
      </c>
      <c r="E1892" s="150">
        <f t="shared" si="176"/>
        <v>2.3567227480770518</v>
      </c>
      <c r="F1892">
        <v>2.6713800000000001</v>
      </c>
      <c r="G1892" s="3">
        <f t="shared" si="174"/>
        <v>2.2137543095626908</v>
      </c>
      <c r="H1892" s="150">
        <f t="shared" si="175"/>
        <v>0.37999999999999989</v>
      </c>
      <c r="J1892" s="2">
        <f t="shared" si="177"/>
        <v>-9.7573084187234209E-4</v>
      </c>
      <c r="K1892">
        <v>27603</v>
      </c>
      <c r="L1892">
        <v>27054</v>
      </c>
      <c r="N1892">
        <v>0.94</v>
      </c>
      <c r="O1892">
        <v>3.21</v>
      </c>
      <c r="P1892">
        <v>2.65</v>
      </c>
      <c r="Q1892">
        <f t="shared" si="178"/>
        <v>0.56000000000000005</v>
      </c>
      <c r="R1892">
        <f t="shared" si="179"/>
        <v>0.37999999999999989</v>
      </c>
    </row>
    <row r="1893" spans="1:18">
      <c r="A1893" s="1">
        <v>43187</v>
      </c>
      <c r="B1893">
        <v>2.65</v>
      </c>
      <c r="C1893">
        <v>604.32000000000005</v>
      </c>
      <c r="D1893">
        <v>1.9610000000000001</v>
      </c>
      <c r="E1893" s="150">
        <f t="shared" si="176"/>
        <v>2.342962740713316</v>
      </c>
      <c r="F1893">
        <v>2.6595</v>
      </c>
      <c r="G1893" s="3">
        <f t="shared" si="174"/>
        <v>2.2259336050782466</v>
      </c>
      <c r="H1893" s="150">
        <f t="shared" si="175"/>
        <v>0.35999999999999965</v>
      </c>
      <c r="J1893" s="2">
        <f t="shared" si="177"/>
        <v>-9.9280218497921563E-5</v>
      </c>
      <c r="K1893">
        <v>27605</v>
      </c>
      <c r="L1893">
        <v>27053</v>
      </c>
      <c r="N1893">
        <v>0.95</v>
      </c>
      <c r="O1893">
        <v>3.24</v>
      </c>
      <c r="P1893">
        <v>2.65</v>
      </c>
      <c r="Q1893">
        <f t="shared" si="178"/>
        <v>0.5900000000000003</v>
      </c>
      <c r="R1893">
        <f t="shared" si="179"/>
        <v>0.35999999999999965</v>
      </c>
    </row>
    <row r="1894" spans="1:18">
      <c r="A1894" s="1">
        <v>43188</v>
      </c>
      <c r="B1894">
        <v>2.6429999999999998</v>
      </c>
      <c r="C1894">
        <v>604.66999999999996</v>
      </c>
      <c r="D1894">
        <v>1.9690000000000001</v>
      </c>
      <c r="E1894" s="150">
        <f t="shared" si="176"/>
        <v>2.3381722881469971</v>
      </c>
      <c r="F1894">
        <v>2.6626300000000001</v>
      </c>
      <c r="G1894" s="3">
        <f t="shared" si="174"/>
        <v>2.2422293244074236</v>
      </c>
      <c r="H1894" s="150">
        <f t="shared" si="175"/>
        <v>0.34299999999999953</v>
      </c>
      <c r="J1894" s="2">
        <f t="shared" si="177"/>
        <v>5.789957067927205E-4</v>
      </c>
      <c r="K1894">
        <v>27607</v>
      </c>
      <c r="L1894">
        <v>27051</v>
      </c>
      <c r="N1894">
        <v>0.94</v>
      </c>
      <c r="O1894">
        <v>3.24</v>
      </c>
      <c r="P1894">
        <v>2.6429999999999998</v>
      </c>
      <c r="Q1894">
        <f t="shared" si="178"/>
        <v>0.59700000000000042</v>
      </c>
      <c r="R1894">
        <f t="shared" si="179"/>
        <v>0.34299999999999953</v>
      </c>
    </row>
    <row r="1895" spans="1:18">
      <c r="A1895" s="1">
        <v>43189</v>
      </c>
      <c r="B1895">
        <v>2.6429999999999998</v>
      </c>
      <c r="C1895">
        <v>603.9</v>
      </c>
      <c r="D1895">
        <v>1.968</v>
      </c>
      <c r="E1895" s="150">
        <f t="shared" si="176"/>
        <v>2.3369847958726711</v>
      </c>
      <c r="F1895">
        <v>2.6626300000000001</v>
      </c>
      <c r="G1895" s="3">
        <f t="shared" si="174"/>
        <v>2.2422293244074236</v>
      </c>
      <c r="H1895" s="150">
        <f t="shared" si="175"/>
        <v>0.34299999999999953</v>
      </c>
      <c r="J1895" s="2">
        <f t="shared" si="177"/>
        <v>-1.2742333570840334E-3</v>
      </c>
      <c r="K1895">
        <v>27607</v>
      </c>
      <c r="L1895">
        <v>27051</v>
      </c>
      <c r="N1895">
        <v>0.94</v>
      </c>
      <c r="O1895">
        <v>3.24</v>
      </c>
      <c r="P1895">
        <v>2.6429999999999998</v>
      </c>
      <c r="Q1895">
        <f t="shared" si="178"/>
        <v>0.59700000000000042</v>
      </c>
      <c r="R1895">
        <f t="shared" si="179"/>
        <v>0.34299999999999953</v>
      </c>
    </row>
    <row r="1896" spans="1:18">
      <c r="A1896" s="1">
        <v>43192</v>
      </c>
      <c r="B1896">
        <v>2.65</v>
      </c>
      <c r="C1896">
        <v>605.36</v>
      </c>
      <c r="D1896">
        <v>1.966</v>
      </c>
      <c r="E1896" s="150">
        <f t="shared" si="176"/>
        <v>2.3388163154885633</v>
      </c>
      <c r="F1896">
        <v>2.6626300000000001</v>
      </c>
      <c r="G1896" s="3">
        <f t="shared" si="174"/>
        <v>2.2381965378527382</v>
      </c>
      <c r="H1896" s="150">
        <f t="shared" si="175"/>
        <v>0.32999999999999974</v>
      </c>
      <c r="J1896" s="2">
        <f t="shared" si="177"/>
        <v>2.4147010724106122E-3</v>
      </c>
      <c r="K1896">
        <v>27606</v>
      </c>
      <c r="L1896">
        <v>27051</v>
      </c>
      <c r="N1896">
        <v>0.92</v>
      </c>
      <c r="O1896">
        <v>3.24</v>
      </c>
      <c r="P1896">
        <v>2.65</v>
      </c>
      <c r="Q1896">
        <f t="shared" si="178"/>
        <v>0.5900000000000003</v>
      </c>
      <c r="R1896">
        <f t="shared" si="179"/>
        <v>0.32999999999999974</v>
      </c>
    </row>
    <row r="1897" spans="1:18">
      <c r="A1897" s="1">
        <v>43193</v>
      </c>
      <c r="B1897">
        <v>2.65</v>
      </c>
      <c r="C1897">
        <v>603.54999999999995</v>
      </c>
      <c r="D1897">
        <v>1.974</v>
      </c>
      <c r="E1897" s="150">
        <f t="shared" si="176"/>
        <v>2.3130694380530903</v>
      </c>
      <c r="F1897">
        <v>2.67</v>
      </c>
      <c r="G1897" s="3">
        <f t="shared" si="174"/>
        <v>2.2786086372038383</v>
      </c>
      <c r="H1897" s="150">
        <f t="shared" si="175"/>
        <v>0.32999999999999996</v>
      </c>
      <c r="J1897" s="2">
        <f t="shared" si="177"/>
        <v>-2.9944352391301325E-3</v>
      </c>
      <c r="K1897">
        <v>27615</v>
      </c>
      <c r="L1897">
        <v>27050</v>
      </c>
      <c r="N1897">
        <v>0.89</v>
      </c>
      <c r="O1897">
        <v>3.21</v>
      </c>
      <c r="P1897">
        <v>2.65</v>
      </c>
      <c r="Q1897">
        <f t="shared" si="178"/>
        <v>0.56000000000000005</v>
      </c>
      <c r="R1897">
        <f t="shared" si="179"/>
        <v>0.32999999999999996</v>
      </c>
    </row>
    <row r="1898" spans="1:18">
      <c r="A1898" s="1">
        <v>43194</v>
      </c>
      <c r="B1898">
        <v>2.65</v>
      </c>
      <c r="C1898">
        <v>603.52</v>
      </c>
      <c r="D1898">
        <v>1.9838</v>
      </c>
      <c r="E1898" s="150">
        <f t="shared" si="176"/>
        <v>2.3345087710782604</v>
      </c>
      <c r="F1898">
        <v>2.6809400000000001</v>
      </c>
      <c r="G1898" s="3">
        <f t="shared" si="174"/>
        <v>2.2781875304514365</v>
      </c>
      <c r="H1898" s="150">
        <f t="shared" si="175"/>
        <v>0.32999999999999996</v>
      </c>
      <c r="J1898" s="2">
        <f t="shared" si="177"/>
        <v>-4.9707142098007694E-5</v>
      </c>
      <c r="K1898">
        <v>27620</v>
      </c>
      <c r="L1898">
        <v>27055</v>
      </c>
      <c r="N1898">
        <v>0.87</v>
      </c>
      <c r="O1898">
        <v>3.19</v>
      </c>
      <c r="P1898">
        <v>2.65</v>
      </c>
      <c r="Q1898">
        <f t="shared" si="178"/>
        <v>0.54</v>
      </c>
      <c r="R1898">
        <f t="shared" si="179"/>
        <v>0.32999999999999996</v>
      </c>
    </row>
    <row r="1899" spans="1:18">
      <c r="A1899" s="1">
        <v>43195</v>
      </c>
      <c r="B1899">
        <v>2.64</v>
      </c>
      <c r="C1899">
        <v>603.42999999999995</v>
      </c>
      <c r="D1899">
        <v>1.9970000000000001</v>
      </c>
      <c r="E1899" s="150">
        <f t="shared" si="176"/>
        <v>2.3472989040125634</v>
      </c>
      <c r="F1899">
        <v>2.70031</v>
      </c>
      <c r="G1899" s="3">
        <f t="shared" si="174"/>
        <v>2.2973295223636923</v>
      </c>
      <c r="H1899" s="150">
        <f t="shared" si="175"/>
        <v>0.31999999999999995</v>
      </c>
      <c r="J1899" s="2">
        <f t="shared" si="177"/>
        <v>-1.4913625281384995E-4</v>
      </c>
      <c r="K1899">
        <v>27637</v>
      </c>
      <c r="L1899">
        <v>27067</v>
      </c>
      <c r="N1899">
        <v>0.84</v>
      </c>
      <c r="O1899">
        <v>3.16</v>
      </c>
      <c r="P1899">
        <v>2.64</v>
      </c>
      <c r="Q1899">
        <f t="shared" si="178"/>
        <v>0.52</v>
      </c>
      <c r="R1899">
        <f t="shared" si="179"/>
        <v>0.31999999999999995</v>
      </c>
    </row>
    <row r="1900" spans="1:18">
      <c r="A1900" s="1">
        <v>43196</v>
      </c>
      <c r="B1900">
        <v>2.62</v>
      </c>
      <c r="C1900">
        <v>605.08000000000004</v>
      </c>
      <c r="D1900">
        <v>1.9705999999999999</v>
      </c>
      <c r="E1900" s="150">
        <f t="shared" si="176"/>
        <v>2.1069273229681773</v>
      </c>
      <c r="F1900">
        <v>2.70825</v>
      </c>
      <c r="G1900" s="3">
        <f t="shared" si="174"/>
        <v>2.5330144954793998</v>
      </c>
      <c r="H1900" s="150">
        <f t="shared" si="175"/>
        <v>0.39999999999999991</v>
      </c>
      <c r="J1900" s="2">
        <f t="shared" si="177"/>
        <v>2.7306369417743948E-3</v>
      </c>
      <c r="K1900">
        <v>27696.5</v>
      </c>
      <c r="L1900">
        <v>27068</v>
      </c>
      <c r="N1900">
        <v>0.94</v>
      </c>
      <c r="O1900">
        <v>3.16</v>
      </c>
      <c r="P1900">
        <v>2.62</v>
      </c>
      <c r="Q1900">
        <f t="shared" si="178"/>
        <v>0.54</v>
      </c>
      <c r="R1900">
        <f t="shared" si="179"/>
        <v>0.39999999999999991</v>
      </c>
    </row>
    <row r="1901" spans="1:18">
      <c r="A1901" s="1">
        <v>43199</v>
      </c>
      <c r="B1901">
        <v>2.62</v>
      </c>
      <c r="C1901">
        <v>603.85</v>
      </c>
      <c r="D1901">
        <v>1.9837</v>
      </c>
      <c r="E1901" s="150">
        <f t="shared" si="176"/>
        <v>2.0949685695348057</v>
      </c>
      <c r="F1901">
        <v>2.70356</v>
      </c>
      <c r="G1901" s="3">
        <f t="shared" si="174"/>
        <v>2.5599677484378121</v>
      </c>
      <c r="H1901" s="150">
        <f t="shared" si="175"/>
        <v>0.3500000000000002</v>
      </c>
      <c r="J1901" s="2">
        <f t="shared" si="177"/>
        <v>-2.0348579726142454E-3</v>
      </c>
      <c r="K1901">
        <v>27695</v>
      </c>
      <c r="L1901">
        <v>27060</v>
      </c>
      <c r="N1901">
        <v>0.92</v>
      </c>
      <c r="O1901">
        <v>3.19</v>
      </c>
      <c r="P1901">
        <v>2.62</v>
      </c>
      <c r="Q1901">
        <f t="shared" si="178"/>
        <v>0.56999999999999984</v>
      </c>
      <c r="R1901">
        <f t="shared" si="179"/>
        <v>0.3500000000000002</v>
      </c>
    </row>
    <row r="1902" spans="1:18">
      <c r="A1902" s="1">
        <v>43200</v>
      </c>
      <c r="B1902">
        <v>2.63</v>
      </c>
      <c r="C1902">
        <v>601.05999999999995</v>
      </c>
      <c r="D1902">
        <v>2</v>
      </c>
      <c r="E1902" s="150">
        <f t="shared" si="176"/>
        <v>2.0995277555816432</v>
      </c>
      <c r="F1902">
        <v>2.7041900000000001</v>
      </c>
      <c r="G1902" s="3">
        <f t="shared" si="174"/>
        <v>2.5759983337308574</v>
      </c>
      <c r="H1902" s="150">
        <f t="shared" si="175"/>
        <v>0.37999999999999978</v>
      </c>
      <c r="J1902" s="2">
        <f t="shared" si="177"/>
        <v>-4.6310595585711302E-3</v>
      </c>
      <c r="K1902">
        <v>27700</v>
      </c>
      <c r="L1902">
        <v>27061</v>
      </c>
      <c r="N1902">
        <v>0.91</v>
      </c>
      <c r="O1902">
        <v>3.16</v>
      </c>
      <c r="P1902">
        <v>2.63</v>
      </c>
      <c r="Q1902">
        <f t="shared" si="178"/>
        <v>0.53000000000000025</v>
      </c>
      <c r="R1902">
        <f t="shared" si="179"/>
        <v>0.37999999999999978</v>
      </c>
    </row>
    <row r="1903" spans="1:18">
      <c r="A1903" s="1">
        <v>43201</v>
      </c>
      <c r="B1903">
        <v>2.625</v>
      </c>
      <c r="C1903">
        <v>597.88</v>
      </c>
      <c r="D1903">
        <v>2.0015000000000001</v>
      </c>
      <c r="E1903" s="150">
        <f t="shared" si="176"/>
        <v>2.1118379884376606</v>
      </c>
      <c r="F1903">
        <v>2.7094999999999998</v>
      </c>
      <c r="G1903" s="3">
        <f t="shared" si="174"/>
        <v>2.5679357411370307</v>
      </c>
      <c r="H1903" s="150">
        <f t="shared" si="175"/>
        <v>0.34499999999999986</v>
      </c>
      <c r="J1903" s="2">
        <f t="shared" si="177"/>
        <v>-5.3046982451994164E-3</v>
      </c>
      <c r="K1903">
        <v>27698</v>
      </c>
      <c r="L1903">
        <v>27061</v>
      </c>
      <c r="N1903">
        <v>0.88</v>
      </c>
      <c r="O1903">
        <v>3.16</v>
      </c>
      <c r="P1903">
        <v>2.625</v>
      </c>
      <c r="Q1903">
        <f t="shared" si="178"/>
        <v>0.53500000000000014</v>
      </c>
      <c r="R1903">
        <f t="shared" si="179"/>
        <v>0.34499999999999986</v>
      </c>
    </row>
    <row r="1904" spans="1:18">
      <c r="A1904" s="1">
        <v>43202</v>
      </c>
      <c r="B1904">
        <v>2.6349999999999998</v>
      </c>
      <c r="C1904">
        <v>596.79999999999995</v>
      </c>
      <c r="D1904">
        <v>2.0259999999999998</v>
      </c>
      <c r="E1904" s="150">
        <f t="shared" si="176"/>
        <v>2.1202189549271737</v>
      </c>
      <c r="F1904">
        <v>2.71719</v>
      </c>
      <c r="G1904" s="3">
        <f t="shared" si="174"/>
        <v>2.5964426585315046</v>
      </c>
      <c r="H1904" s="150">
        <f t="shared" si="175"/>
        <v>0.36499999999999988</v>
      </c>
      <c r="J1904" s="2">
        <f t="shared" si="177"/>
        <v>-1.8080160280627056E-3</v>
      </c>
      <c r="K1904">
        <v>27702</v>
      </c>
      <c r="L1904">
        <v>27058</v>
      </c>
      <c r="N1904">
        <v>0.9</v>
      </c>
      <c r="O1904">
        <v>3.17</v>
      </c>
      <c r="P1904">
        <v>2.6349999999999998</v>
      </c>
      <c r="Q1904">
        <f t="shared" si="178"/>
        <v>0.53500000000000014</v>
      </c>
      <c r="R1904">
        <f t="shared" si="179"/>
        <v>0.36499999999999988</v>
      </c>
    </row>
    <row r="1905" spans="1:18">
      <c r="A1905" s="1">
        <v>43203</v>
      </c>
      <c r="B1905">
        <v>2.6179999999999999</v>
      </c>
      <c r="C1905">
        <v>594.54</v>
      </c>
      <c r="D1905">
        <v>2.0301</v>
      </c>
      <c r="E1905" s="150">
        <f t="shared" si="176"/>
        <v>2.1278630279169692</v>
      </c>
      <c r="F1905">
        <v>2.7309399999999999</v>
      </c>
      <c r="G1905" s="3">
        <f t="shared" si="174"/>
        <v>2.6054690650963899</v>
      </c>
      <c r="H1905" s="150">
        <f t="shared" si="175"/>
        <v>0.34799999999999975</v>
      </c>
      <c r="J1905" s="2">
        <f t="shared" si="177"/>
        <v>-3.7940515906881218E-3</v>
      </c>
      <c r="K1905">
        <v>27694</v>
      </c>
      <c r="L1905">
        <v>27048</v>
      </c>
      <c r="N1905">
        <v>0.89</v>
      </c>
      <c r="O1905">
        <v>3.16</v>
      </c>
      <c r="P1905">
        <v>2.6179999999999999</v>
      </c>
      <c r="Q1905">
        <f t="shared" si="178"/>
        <v>0.54200000000000026</v>
      </c>
      <c r="R1905">
        <f t="shared" si="179"/>
        <v>0.34799999999999975</v>
      </c>
    </row>
    <row r="1906" spans="1:18">
      <c r="A1906" s="1">
        <v>43206</v>
      </c>
      <c r="B1906">
        <v>2.62</v>
      </c>
      <c r="C1906">
        <v>596.49</v>
      </c>
      <c r="D1906">
        <v>2.0409999999999999</v>
      </c>
      <c r="E1906" s="150">
        <f t="shared" si="176"/>
        <v>2.1488502675068966</v>
      </c>
      <c r="F1906">
        <v>2.7440600000000002</v>
      </c>
      <c r="G1906" s="3">
        <f t="shared" si="174"/>
        <v>2.6063363021090651</v>
      </c>
      <c r="H1906" s="150">
        <f t="shared" si="175"/>
        <v>0.37</v>
      </c>
      <c r="J1906" s="2">
        <f t="shared" si="177"/>
        <v>3.2744796392365372E-3</v>
      </c>
      <c r="K1906">
        <v>27685</v>
      </c>
      <c r="L1906">
        <v>27039</v>
      </c>
      <c r="N1906">
        <v>0.89</v>
      </c>
      <c r="O1906">
        <v>3.14</v>
      </c>
      <c r="P1906">
        <v>2.62</v>
      </c>
      <c r="Q1906">
        <f t="shared" si="178"/>
        <v>0.52</v>
      </c>
      <c r="R1906">
        <f t="shared" si="179"/>
        <v>0.37</v>
      </c>
    </row>
    <row r="1907" spans="1:18">
      <c r="A1907" s="1">
        <v>43207</v>
      </c>
      <c r="B1907">
        <v>2.64</v>
      </c>
      <c r="C1907">
        <v>596.39</v>
      </c>
      <c r="D1907">
        <v>2.052</v>
      </c>
      <c r="E1907" s="150">
        <f t="shared" si="176"/>
        <v>2.1456389163152032</v>
      </c>
      <c r="F1907">
        <v>2.7460599999999999</v>
      </c>
      <c r="G1907" s="3">
        <f t="shared" si="174"/>
        <v>2.626217802610086</v>
      </c>
      <c r="H1907" s="150">
        <f t="shared" si="175"/>
        <v>0.41000000000000003</v>
      </c>
      <c r="J1907" s="2">
        <f t="shared" si="177"/>
        <v>-1.6766145837685044E-4</v>
      </c>
      <c r="K1907">
        <v>27693</v>
      </c>
      <c r="L1907">
        <v>27042</v>
      </c>
      <c r="N1907">
        <v>0.91</v>
      </c>
      <c r="O1907">
        <v>3.14</v>
      </c>
      <c r="P1907">
        <v>2.64</v>
      </c>
      <c r="Q1907">
        <f t="shared" si="178"/>
        <v>0.5</v>
      </c>
      <c r="R1907">
        <f t="shared" si="179"/>
        <v>0.41000000000000003</v>
      </c>
    </row>
    <row r="1908" spans="1:18">
      <c r="A1908" s="1">
        <v>43208</v>
      </c>
      <c r="B1908">
        <v>2.6179999999999999</v>
      </c>
      <c r="C1908">
        <v>594.67999999999995</v>
      </c>
      <c r="D1908">
        <v>2.0710000000000002</v>
      </c>
      <c r="E1908" s="150">
        <f t="shared" si="176"/>
        <v>2.1683537234791395</v>
      </c>
      <c r="F1908">
        <v>2.7475000000000001</v>
      </c>
      <c r="G1908" s="3">
        <f t="shared" si="174"/>
        <v>2.6241440399632943</v>
      </c>
      <c r="H1908" s="150">
        <f t="shared" si="175"/>
        <v>0.34799999999999998</v>
      </c>
      <c r="J1908" s="2">
        <f t="shared" si="177"/>
        <v>-2.8713697345727298E-3</v>
      </c>
      <c r="K1908">
        <v>27693.51</v>
      </c>
      <c r="L1908">
        <v>27043</v>
      </c>
      <c r="N1908">
        <v>0.88</v>
      </c>
      <c r="O1908">
        <v>3.15</v>
      </c>
      <c r="P1908">
        <v>2.6179999999999999</v>
      </c>
      <c r="Q1908">
        <f t="shared" si="178"/>
        <v>0.53200000000000003</v>
      </c>
      <c r="R1908">
        <f t="shared" si="179"/>
        <v>0.34799999999999998</v>
      </c>
    </row>
    <row r="1909" spans="1:18">
      <c r="A1909" s="1">
        <v>43209</v>
      </c>
      <c r="B1909">
        <v>2.625</v>
      </c>
      <c r="C1909">
        <v>595.46</v>
      </c>
      <c r="D1909">
        <v>2.0670000000000002</v>
      </c>
      <c r="E1909" s="150">
        <f t="shared" si="176"/>
        <v>2.1515583656429276</v>
      </c>
      <c r="F1909">
        <v>2.7584399999999998</v>
      </c>
      <c r="G1909" s="3">
        <f t="shared" si="174"/>
        <v>2.6500305876183945</v>
      </c>
      <c r="H1909" s="150">
        <f t="shared" si="175"/>
        <v>0.39499999999999991</v>
      </c>
      <c r="J1909" s="2">
        <f t="shared" si="177"/>
        <v>1.3107703491652355E-3</v>
      </c>
      <c r="K1909">
        <v>27703</v>
      </c>
      <c r="L1909">
        <v>27046</v>
      </c>
      <c r="N1909">
        <v>0.89</v>
      </c>
      <c r="O1909">
        <v>3.12</v>
      </c>
      <c r="P1909">
        <v>2.625</v>
      </c>
      <c r="Q1909">
        <f t="shared" si="178"/>
        <v>0.49500000000000011</v>
      </c>
      <c r="R1909">
        <f t="shared" si="179"/>
        <v>0.39499999999999991</v>
      </c>
    </row>
    <row r="1910" spans="1:18">
      <c r="A1910" s="1">
        <v>43210</v>
      </c>
      <c r="B1910">
        <v>2.63</v>
      </c>
      <c r="C1910">
        <v>596.04999999999995</v>
      </c>
      <c r="D1910">
        <v>2.0804999999999998</v>
      </c>
      <c r="E1910" s="150">
        <f t="shared" si="176"/>
        <v>2.1442330334616426</v>
      </c>
      <c r="F1910">
        <v>2.76031</v>
      </c>
      <c r="G1910" s="3">
        <f t="shared" si="174"/>
        <v>2.6782653122962117</v>
      </c>
      <c r="H1910" s="150">
        <f t="shared" si="175"/>
        <v>0.36</v>
      </c>
      <c r="J1910" s="2">
        <f t="shared" si="177"/>
        <v>9.903400696951439E-4</v>
      </c>
      <c r="K1910">
        <v>27710</v>
      </c>
      <c r="L1910">
        <v>27046</v>
      </c>
      <c r="N1910">
        <v>0.88</v>
      </c>
      <c r="O1910">
        <v>3.15</v>
      </c>
      <c r="P1910">
        <v>2.63</v>
      </c>
      <c r="Q1910">
        <f t="shared" si="178"/>
        <v>0.52</v>
      </c>
      <c r="R1910">
        <f t="shared" si="179"/>
        <v>0.36</v>
      </c>
    </row>
    <row r="1911" spans="1:18">
      <c r="A1911" s="1">
        <v>43213</v>
      </c>
      <c r="B1911">
        <v>2.64</v>
      </c>
      <c r="C1911">
        <v>602.76</v>
      </c>
      <c r="D1911">
        <v>2.0960000000000001</v>
      </c>
      <c r="E1911" s="150">
        <f t="shared" si="176"/>
        <v>2.1473292705223836</v>
      </c>
      <c r="F1911">
        <v>2.7687499999999998</v>
      </c>
      <c r="G1911" s="3">
        <f t="shared" si="174"/>
        <v>2.7025664296878995</v>
      </c>
      <c r="H1911" s="150">
        <f t="shared" si="175"/>
        <v>0.37000000000000022</v>
      </c>
      <c r="J1911" s="2">
        <f t="shared" si="177"/>
        <v>1.1194551385943127E-2</v>
      </c>
      <c r="K1911">
        <v>27715</v>
      </c>
      <c r="L1911">
        <v>27045</v>
      </c>
      <c r="N1911">
        <v>0.88</v>
      </c>
      <c r="O1911">
        <v>3.15</v>
      </c>
      <c r="P1911">
        <v>2.64</v>
      </c>
      <c r="Q1911">
        <f t="shared" si="178"/>
        <v>0.50999999999999979</v>
      </c>
      <c r="R1911">
        <f t="shared" si="179"/>
        <v>0.37000000000000022</v>
      </c>
    </row>
    <row r="1912" spans="1:18">
      <c r="A1912" s="1">
        <v>43214</v>
      </c>
      <c r="B1912">
        <v>2.6429999999999998</v>
      </c>
      <c r="C1912">
        <v>598.71</v>
      </c>
      <c r="D1912">
        <v>2.0937999999999999</v>
      </c>
      <c r="E1912" s="150">
        <f t="shared" si="176"/>
        <v>2.1258790415295215</v>
      </c>
      <c r="F1912">
        <v>2.7687499999999998</v>
      </c>
      <c r="G1912" s="3">
        <f t="shared" si="174"/>
        <v>2.7269701788061469</v>
      </c>
      <c r="H1912" s="150">
        <f t="shared" si="175"/>
        <v>0.37299999999999967</v>
      </c>
      <c r="J1912" s="2">
        <f t="shared" si="177"/>
        <v>-6.7417669019499051E-3</v>
      </c>
      <c r="K1912">
        <v>27719</v>
      </c>
      <c r="L1912">
        <v>27043</v>
      </c>
      <c r="N1912">
        <v>0.91</v>
      </c>
      <c r="O1912">
        <v>3.18</v>
      </c>
      <c r="P1912">
        <v>2.6429999999999998</v>
      </c>
      <c r="Q1912">
        <f t="shared" si="178"/>
        <v>0.53700000000000037</v>
      </c>
      <c r="R1912">
        <f t="shared" si="179"/>
        <v>0.37299999999999967</v>
      </c>
    </row>
    <row r="1913" spans="1:18">
      <c r="A1913" s="1">
        <v>43215</v>
      </c>
      <c r="B1913">
        <v>2.66</v>
      </c>
      <c r="C1913">
        <v>604.21</v>
      </c>
      <c r="D1913">
        <v>2.1031</v>
      </c>
      <c r="E1913" s="150">
        <f t="shared" si="176"/>
        <v>2.1732572037918128</v>
      </c>
      <c r="F1913">
        <v>2.7718799999999999</v>
      </c>
      <c r="G1913" s="3">
        <f t="shared" si="174"/>
        <v>2.6823980234961828</v>
      </c>
      <c r="H1913" s="150">
        <f t="shared" si="175"/>
        <v>0.36000000000000021</v>
      </c>
      <c r="J1913" s="2">
        <f t="shared" si="177"/>
        <v>9.1444789785945085E-3</v>
      </c>
      <c r="K1913">
        <v>27710</v>
      </c>
      <c r="L1913">
        <v>27045</v>
      </c>
      <c r="N1913">
        <v>0.85</v>
      </c>
      <c r="O1913">
        <v>3.15</v>
      </c>
      <c r="P1913">
        <v>2.66</v>
      </c>
      <c r="Q1913">
        <f t="shared" si="178"/>
        <v>0.48999999999999977</v>
      </c>
      <c r="R1913">
        <f t="shared" si="179"/>
        <v>0.36000000000000021</v>
      </c>
    </row>
    <row r="1914" spans="1:18">
      <c r="A1914" s="1">
        <v>43216</v>
      </c>
      <c r="B1914">
        <v>2.645</v>
      </c>
      <c r="C1914">
        <v>603.03</v>
      </c>
      <c r="D1914">
        <v>2.1070000000000002</v>
      </c>
      <c r="E1914" s="150">
        <f t="shared" si="176"/>
        <v>2.1839659943552787</v>
      </c>
      <c r="F1914">
        <v>2.76993</v>
      </c>
      <c r="G1914" s="3">
        <f t="shared" si="174"/>
        <v>2.6723138204003485</v>
      </c>
      <c r="H1914" s="150">
        <f t="shared" si="175"/>
        <v>0.35500000000000009</v>
      </c>
      <c r="J1914" s="2">
        <f t="shared" si="177"/>
        <v>-1.9548728931838349E-3</v>
      </c>
      <c r="K1914">
        <v>27707.5</v>
      </c>
      <c r="L1914">
        <v>27045</v>
      </c>
      <c r="N1914">
        <v>0.86</v>
      </c>
      <c r="O1914">
        <v>3.15</v>
      </c>
      <c r="P1914">
        <v>2.645</v>
      </c>
      <c r="Q1914">
        <f t="shared" si="178"/>
        <v>0.50499999999999989</v>
      </c>
      <c r="R1914">
        <f t="shared" si="179"/>
        <v>0.35500000000000009</v>
      </c>
    </row>
    <row r="1915" spans="1:18">
      <c r="A1915" s="1">
        <v>43217</v>
      </c>
      <c r="B1915">
        <v>2.6349999999999998</v>
      </c>
      <c r="C1915">
        <v>607.94000000000005</v>
      </c>
      <c r="D1915">
        <v>2.1053999999999999</v>
      </c>
      <c r="E1915" s="150">
        <f t="shared" si="176"/>
        <v>2.2122718019601755</v>
      </c>
      <c r="F1915">
        <v>2.7803100000000001</v>
      </c>
      <c r="G1915" s="3">
        <f t="shared" si="174"/>
        <v>2.6459970555215602</v>
      </c>
      <c r="H1915" s="150">
        <f t="shared" si="175"/>
        <v>0.35499999999999987</v>
      </c>
      <c r="J1915" s="2">
        <f t="shared" si="177"/>
        <v>8.109246152619369E-3</v>
      </c>
      <c r="K1915">
        <v>27702</v>
      </c>
      <c r="L1915">
        <v>27046</v>
      </c>
      <c r="N1915">
        <v>0.87</v>
      </c>
      <c r="O1915">
        <v>3.15</v>
      </c>
      <c r="P1915">
        <v>2.6349999999999998</v>
      </c>
      <c r="Q1915">
        <f t="shared" si="178"/>
        <v>0.51500000000000012</v>
      </c>
      <c r="R1915">
        <f t="shared" si="179"/>
        <v>0.35499999999999987</v>
      </c>
    </row>
    <row r="1916" spans="1:18">
      <c r="A1916" s="1">
        <v>43220</v>
      </c>
      <c r="B1916">
        <v>2.64</v>
      </c>
      <c r="C1916">
        <v>613.66</v>
      </c>
      <c r="D1916">
        <v>2.1091000000000002</v>
      </c>
      <c r="E1916" s="150">
        <f t="shared" si="176"/>
        <v>2.2046128038282449</v>
      </c>
      <c r="F1916">
        <v>2.7700399999999998</v>
      </c>
      <c r="G1916" s="3">
        <f t="shared" si="174"/>
        <v>2.6500305876183945</v>
      </c>
      <c r="H1916" s="150">
        <f t="shared" si="175"/>
        <v>0.37000000000000022</v>
      </c>
      <c r="J1916" s="2">
        <f t="shared" si="177"/>
        <v>9.3648359588707278E-3</v>
      </c>
      <c r="K1916">
        <v>27703</v>
      </c>
      <c r="L1916">
        <v>27046</v>
      </c>
      <c r="N1916">
        <v>0.88</v>
      </c>
      <c r="O1916">
        <v>3.15</v>
      </c>
      <c r="P1916">
        <v>2.64</v>
      </c>
      <c r="Q1916">
        <f t="shared" si="178"/>
        <v>0.50999999999999979</v>
      </c>
      <c r="R1916">
        <f t="shared" si="179"/>
        <v>0.37000000000000022</v>
      </c>
    </row>
    <row r="1917" spans="1:18">
      <c r="A1917" s="1">
        <v>43221</v>
      </c>
      <c r="B1917">
        <v>2.64</v>
      </c>
      <c r="C1917">
        <v>613.98</v>
      </c>
      <c r="D1917">
        <v>2.1187</v>
      </c>
      <c r="E1917" s="150">
        <f t="shared" si="176"/>
        <v>2.2114015790537294</v>
      </c>
      <c r="F1917">
        <v>2.7659799999999999</v>
      </c>
      <c r="G1917" s="3">
        <f t="shared" si="174"/>
        <v>2.6500305876183945</v>
      </c>
      <c r="H1917" s="150">
        <f t="shared" si="175"/>
        <v>0.37000000000000022</v>
      </c>
      <c r="J1917" s="2">
        <f t="shared" si="177"/>
        <v>5.2132548181468309E-4</v>
      </c>
      <c r="K1917">
        <v>27703</v>
      </c>
      <c r="L1917">
        <v>27046</v>
      </c>
      <c r="N1917">
        <v>0.88</v>
      </c>
      <c r="O1917">
        <v>3.15</v>
      </c>
      <c r="P1917">
        <v>2.64</v>
      </c>
      <c r="Q1917">
        <f t="shared" si="178"/>
        <v>0.50999999999999979</v>
      </c>
      <c r="R1917">
        <f t="shared" si="179"/>
        <v>0.37000000000000022</v>
      </c>
    </row>
    <row r="1918" spans="1:18">
      <c r="A1918" s="1">
        <v>43222</v>
      </c>
      <c r="B1918">
        <v>2.6549999999999998</v>
      </c>
      <c r="C1918">
        <v>619.07000000000005</v>
      </c>
      <c r="D1918">
        <v>2.1171000000000002</v>
      </c>
      <c r="E1918" s="150">
        <f t="shared" si="176"/>
        <v>2.18539835527082</v>
      </c>
      <c r="F1918">
        <v>2.77685</v>
      </c>
      <c r="G1918" s="3">
        <f t="shared" si="174"/>
        <v>2.6900675205603313</v>
      </c>
      <c r="H1918" s="150">
        <f t="shared" si="175"/>
        <v>0.39499999999999968</v>
      </c>
      <c r="J1918" s="2">
        <f t="shared" si="177"/>
        <v>8.2559975861511165E-3</v>
      </c>
      <c r="K1918">
        <v>27716</v>
      </c>
      <c r="L1918">
        <v>27049</v>
      </c>
      <c r="N1918">
        <v>0.88</v>
      </c>
      <c r="O1918">
        <v>3.14</v>
      </c>
      <c r="P1918">
        <v>2.6549999999999998</v>
      </c>
      <c r="Q1918">
        <f t="shared" si="178"/>
        <v>0.48500000000000032</v>
      </c>
      <c r="R1918">
        <f t="shared" si="179"/>
        <v>0.39499999999999968</v>
      </c>
    </row>
    <row r="1919" spans="1:18">
      <c r="A1919" s="1">
        <v>43223</v>
      </c>
      <c r="B1919">
        <v>2.67</v>
      </c>
      <c r="C1919">
        <v>619.62</v>
      </c>
      <c r="D1919">
        <v>2.1120000000000001</v>
      </c>
      <c r="E1919" s="150">
        <f t="shared" si="176"/>
        <v>2.1542107835821884</v>
      </c>
      <c r="F1919">
        <v>2.7727300000000001</v>
      </c>
      <c r="G1919" s="3">
        <f t="shared" si="174"/>
        <v>2.7183996128095602</v>
      </c>
      <c r="H1919" s="150">
        <f t="shared" si="175"/>
        <v>0.36999999999999977</v>
      </c>
      <c r="J1919" s="2">
        <f t="shared" si="177"/>
        <v>8.8803499849739512E-4</v>
      </c>
      <c r="K1919">
        <v>27722</v>
      </c>
      <c r="L1919">
        <v>27048</v>
      </c>
      <c r="N1919">
        <v>0.84</v>
      </c>
      <c r="O1919">
        <v>3.14</v>
      </c>
      <c r="P1919">
        <v>2.67</v>
      </c>
      <c r="Q1919">
        <f t="shared" si="178"/>
        <v>0.4700000000000002</v>
      </c>
      <c r="R1919">
        <f t="shared" si="179"/>
        <v>0.36999999999999977</v>
      </c>
    </row>
    <row r="1920" spans="1:18">
      <c r="A1920" s="1">
        <v>43224</v>
      </c>
      <c r="B1920">
        <v>2.67</v>
      </c>
      <c r="C1920">
        <v>621.70000000000005</v>
      </c>
      <c r="D1920">
        <v>2.1259999999999999</v>
      </c>
      <c r="E1920" s="150">
        <f t="shared" si="176"/>
        <v>2.1747908483363982</v>
      </c>
      <c r="F1920">
        <v>2.7766600000000001</v>
      </c>
      <c r="G1920" s="3">
        <f t="shared" si="174"/>
        <v>2.7143663789626595</v>
      </c>
      <c r="H1920" s="150">
        <f t="shared" si="175"/>
        <v>0.35999999999999976</v>
      </c>
      <c r="J1920" s="2">
        <f t="shared" si="177"/>
        <v>3.3512743639242688E-3</v>
      </c>
      <c r="K1920">
        <v>27721</v>
      </c>
      <c r="L1920">
        <v>27048</v>
      </c>
      <c r="N1920">
        <v>0.83</v>
      </c>
      <c r="O1920">
        <v>3.14</v>
      </c>
      <c r="P1920">
        <v>2.67</v>
      </c>
      <c r="Q1920">
        <f t="shared" si="178"/>
        <v>0.4700000000000002</v>
      </c>
      <c r="R1920">
        <f t="shared" si="179"/>
        <v>0.35999999999999976</v>
      </c>
    </row>
    <row r="1921" spans="1:18">
      <c r="A1921" s="1">
        <v>43227</v>
      </c>
      <c r="B1921">
        <v>2.69</v>
      </c>
      <c r="C1921">
        <v>629.49</v>
      </c>
      <c r="D1921">
        <v>2.1322000000000001</v>
      </c>
      <c r="E1921" s="150">
        <f t="shared" si="176"/>
        <v>2.1676849460140919</v>
      </c>
      <c r="F1921">
        <v>2.7766600000000001</v>
      </c>
      <c r="G1921" s="3">
        <f t="shared" si="174"/>
        <v>2.7312061482395484</v>
      </c>
      <c r="H1921" s="150">
        <f t="shared" si="175"/>
        <v>0.34999999999999987</v>
      </c>
      <c r="J1921" s="2">
        <f t="shared" si="177"/>
        <v>1.245230645942143E-2</v>
      </c>
      <c r="K1921">
        <v>27718</v>
      </c>
      <c r="L1921">
        <v>27041</v>
      </c>
      <c r="N1921">
        <v>0.8</v>
      </c>
      <c r="O1921">
        <v>3.14</v>
      </c>
      <c r="P1921">
        <v>2.69</v>
      </c>
      <c r="Q1921">
        <f t="shared" si="178"/>
        <v>0.45000000000000018</v>
      </c>
      <c r="R1921">
        <f t="shared" si="179"/>
        <v>0.34999999999999987</v>
      </c>
    </row>
    <row r="1922" spans="1:18">
      <c r="A1922" s="1">
        <v>43228</v>
      </c>
      <c r="B1922">
        <v>2.7650000000000001</v>
      </c>
      <c r="C1922">
        <v>634.88</v>
      </c>
      <c r="D1922">
        <v>2.1379999999999999</v>
      </c>
      <c r="E1922" s="150">
        <f t="shared" si="176"/>
        <v>2.172552147048207</v>
      </c>
      <c r="F1922">
        <v>2.77094</v>
      </c>
      <c r="G1922" s="3">
        <f t="shared" si="174"/>
        <v>2.726871126223211</v>
      </c>
      <c r="H1922" s="150">
        <f t="shared" si="175"/>
        <v>0.22499999999999998</v>
      </c>
      <c r="J1922" s="2">
        <f t="shared" si="177"/>
        <v>8.5260369217400322E-3</v>
      </c>
      <c r="K1922">
        <v>27843</v>
      </c>
      <c r="L1922">
        <v>27164</v>
      </c>
      <c r="N1922">
        <v>0.6</v>
      </c>
      <c r="O1922">
        <v>3.14</v>
      </c>
      <c r="P1922">
        <v>2.7650000000000001</v>
      </c>
      <c r="Q1922">
        <f t="shared" si="178"/>
        <v>0.375</v>
      </c>
      <c r="R1922">
        <f t="shared" si="179"/>
        <v>0.22499999999999998</v>
      </c>
    </row>
    <row r="1923" spans="1:18">
      <c r="A1923" s="1">
        <v>43229</v>
      </c>
      <c r="B1923">
        <v>2.77</v>
      </c>
      <c r="C1923">
        <v>633.29</v>
      </c>
      <c r="D1923">
        <v>2.149</v>
      </c>
      <c r="E1923" s="150">
        <f t="shared" si="176"/>
        <v>2.1520357243931296</v>
      </c>
      <c r="F1923">
        <v>2.77094</v>
      </c>
      <c r="G1923" s="3">
        <f t="shared" si="174"/>
        <v>2.7670312311749514</v>
      </c>
      <c r="H1923" s="150">
        <f t="shared" si="175"/>
        <v>0.20999999999999985</v>
      </c>
      <c r="J1923" s="2">
        <f t="shared" si="177"/>
        <v>-2.5075515634897746E-3</v>
      </c>
      <c r="K1923">
        <v>27853</v>
      </c>
      <c r="L1923">
        <v>27164</v>
      </c>
      <c r="N1923">
        <v>0.57999999999999996</v>
      </c>
      <c r="O1923">
        <v>3.14</v>
      </c>
      <c r="P1923">
        <v>2.77</v>
      </c>
      <c r="Q1923">
        <f t="shared" si="178"/>
        <v>0.37000000000000011</v>
      </c>
      <c r="R1923">
        <f t="shared" si="179"/>
        <v>0.20999999999999985</v>
      </c>
    </row>
    <row r="1924" spans="1:18">
      <c r="A1924" s="1">
        <v>43230</v>
      </c>
      <c r="B1924">
        <v>2.76</v>
      </c>
      <c r="C1924">
        <v>624.29999999999995</v>
      </c>
      <c r="D1924">
        <v>2.1560000000000001</v>
      </c>
      <c r="E1924" s="150">
        <f t="shared" si="176"/>
        <v>2.1691314532029273</v>
      </c>
      <c r="F1924">
        <v>2.7681300000000002</v>
      </c>
      <c r="G1924" s="3">
        <f t="shared" si="174"/>
        <v>2.7513723390011955</v>
      </c>
      <c r="H1924" s="150">
        <f t="shared" si="175"/>
        <v>0.1799999999999996</v>
      </c>
      <c r="J1924" s="2">
        <f t="shared" si="177"/>
        <v>-1.4297431025265171E-2</v>
      </c>
      <c r="K1924">
        <v>27845</v>
      </c>
      <c r="L1924">
        <v>27160</v>
      </c>
      <c r="N1924">
        <v>0.6</v>
      </c>
      <c r="O1924">
        <v>3.18</v>
      </c>
      <c r="P1924">
        <v>2.76</v>
      </c>
      <c r="Q1924">
        <f t="shared" si="178"/>
        <v>0.42000000000000037</v>
      </c>
      <c r="R1924">
        <f t="shared" si="179"/>
        <v>0.1799999999999996</v>
      </c>
    </row>
    <row r="1925" spans="1:18">
      <c r="A1925" s="1">
        <v>43231</v>
      </c>
      <c r="B1925">
        <v>2.75</v>
      </c>
      <c r="C1925">
        <v>619.82000000000005</v>
      </c>
      <c r="D1925">
        <v>2.1589999999999998</v>
      </c>
      <c r="E1925" s="150">
        <f t="shared" si="176"/>
        <v>2.1670700144520119</v>
      </c>
      <c r="F1925">
        <v>2.76579</v>
      </c>
      <c r="G1925" s="3">
        <f t="shared" si="174"/>
        <v>2.7554903949469192</v>
      </c>
      <c r="H1925" s="150">
        <f t="shared" si="175"/>
        <v>0.18000000000000005</v>
      </c>
      <c r="J1925" s="2">
        <f t="shared" si="177"/>
        <v>-7.2019087609652083E-3</v>
      </c>
      <c r="K1925">
        <v>27845</v>
      </c>
      <c r="L1925">
        <v>27159</v>
      </c>
      <c r="N1925">
        <v>0.62</v>
      </c>
      <c r="O1925">
        <v>3.19</v>
      </c>
      <c r="P1925">
        <v>2.75</v>
      </c>
      <c r="Q1925">
        <f t="shared" si="178"/>
        <v>0.43999999999999995</v>
      </c>
      <c r="R1925">
        <f t="shared" si="179"/>
        <v>0.18000000000000005</v>
      </c>
    </row>
    <row r="1926" spans="1:18">
      <c r="A1926" s="1">
        <v>43234</v>
      </c>
      <c r="B1926">
        <v>2.78</v>
      </c>
      <c r="C1926">
        <v>624.99</v>
      </c>
      <c r="D1926">
        <v>2.1680000000000001</v>
      </c>
      <c r="E1926" s="150">
        <f t="shared" si="176"/>
        <v>2.1633381823721005</v>
      </c>
      <c r="F1926">
        <v>2.7574800000000002</v>
      </c>
      <c r="G1926" s="3">
        <f t="shared" ref="G1926:G1989" si="180">+(K1926/L1926-1)*36000/330</f>
        <v>2.7634221448654341</v>
      </c>
      <c r="H1926" s="150">
        <f t="shared" ref="H1926:H1989" si="181">+R1926</f>
        <v>0.22999999999999987</v>
      </c>
      <c r="J1926" s="2">
        <f t="shared" si="177"/>
        <v>8.3065363016670574E-3</v>
      </c>
      <c r="K1926">
        <v>27848</v>
      </c>
      <c r="L1926">
        <v>27160</v>
      </c>
      <c r="N1926">
        <v>0.64</v>
      </c>
      <c r="O1926">
        <v>3.19</v>
      </c>
      <c r="P1926">
        <v>2.78</v>
      </c>
      <c r="Q1926">
        <f t="shared" si="178"/>
        <v>0.41000000000000014</v>
      </c>
      <c r="R1926">
        <f t="shared" si="179"/>
        <v>0.22999999999999987</v>
      </c>
    </row>
    <row r="1927" spans="1:18">
      <c r="A1927" s="1">
        <v>43235</v>
      </c>
      <c r="B1927">
        <v>2.79</v>
      </c>
      <c r="C1927">
        <v>632</v>
      </c>
      <c r="D1927">
        <v>2.1789999999999998</v>
      </c>
      <c r="E1927" s="150">
        <f t="shared" ref="E1927:E1990" si="182">+D1927*F1927/G1927</f>
        <v>2.1777908921700755</v>
      </c>
      <c r="F1927">
        <v>2.75386</v>
      </c>
      <c r="G1927" s="3">
        <f t="shared" si="180"/>
        <v>2.7553889409559416</v>
      </c>
      <c r="H1927" s="150">
        <f t="shared" si="181"/>
        <v>0.25000000000000011</v>
      </c>
      <c r="J1927" s="2">
        <f t="shared" ref="J1927:J1990" si="183">+LN(C1927/C1926)</f>
        <v>1.115374453845738E-2</v>
      </c>
      <c r="K1927">
        <v>27846</v>
      </c>
      <c r="L1927">
        <v>27160</v>
      </c>
      <c r="N1927">
        <v>0.65</v>
      </c>
      <c r="O1927">
        <v>3.19</v>
      </c>
      <c r="P1927">
        <v>2.79</v>
      </c>
      <c r="Q1927">
        <f t="shared" ref="Q1927:Q1990" si="184">+O1927-P1927</f>
        <v>0.39999999999999991</v>
      </c>
      <c r="R1927">
        <f t="shared" ref="R1927:R1990" si="185">+N1927-Q1927</f>
        <v>0.25000000000000011</v>
      </c>
    </row>
    <row r="1928" spans="1:18">
      <c r="A1928" s="1">
        <v>43236</v>
      </c>
      <c r="B1928">
        <v>2.78</v>
      </c>
      <c r="C1928">
        <v>630.16999999999996</v>
      </c>
      <c r="D1928">
        <v>2.1831</v>
      </c>
      <c r="E1928" s="150">
        <f t="shared" si="182"/>
        <v>2.1657459524747651</v>
      </c>
      <c r="F1928">
        <v>2.7614800000000002</v>
      </c>
      <c r="G1928" s="3">
        <f t="shared" si="180"/>
        <v>2.7836076438749546</v>
      </c>
      <c r="H1928" s="150">
        <f t="shared" si="181"/>
        <v>0.18999999999999984</v>
      </c>
      <c r="J1928" s="2">
        <f t="shared" si="183"/>
        <v>-2.899769892045241E-3</v>
      </c>
      <c r="K1928">
        <v>27852</v>
      </c>
      <c r="L1928">
        <v>27159</v>
      </c>
      <c r="N1928">
        <v>0.6</v>
      </c>
      <c r="O1928">
        <v>3.19</v>
      </c>
      <c r="P1928">
        <v>2.78</v>
      </c>
      <c r="Q1928">
        <f t="shared" si="184"/>
        <v>0.41000000000000014</v>
      </c>
      <c r="R1928">
        <f t="shared" si="185"/>
        <v>0.18999999999999984</v>
      </c>
    </row>
    <row r="1929" spans="1:18">
      <c r="A1929" s="1">
        <v>43237</v>
      </c>
      <c r="B1929">
        <v>2.8149999999999999</v>
      </c>
      <c r="C1929">
        <v>632.28</v>
      </c>
      <c r="D1929">
        <v>2.1859999999999999</v>
      </c>
      <c r="E1929" s="150">
        <f t="shared" si="182"/>
        <v>2.1572250456171882</v>
      </c>
      <c r="F1929">
        <v>2.7664800000000001</v>
      </c>
      <c r="G1929" s="3">
        <f t="shared" si="180"/>
        <v>2.8033817298230868</v>
      </c>
      <c r="H1929" s="150">
        <f t="shared" si="181"/>
        <v>0.21499999999999997</v>
      </c>
      <c r="J1929" s="2">
        <f t="shared" si="183"/>
        <v>3.3427097543824581E-3</v>
      </c>
      <c r="K1929">
        <v>27860</v>
      </c>
      <c r="L1929">
        <v>27162</v>
      </c>
      <c r="N1929">
        <v>0.59</v>
      </c>
      <c r="O1929">
        <v>3.19</v>
      </c>
      <c r="P1929">
        <v>2.8149999999999999</v>
      </c>
      <c r="Q1929">
        <f t="shared" si="184"/>
        <v>0.375</v>
      </c>
      <c r="R1929">
        <f t="shared" si="185"/>
        <v>0.21499999999999997</v>
      </c>
    </row>
    <row r="1930" spans="1:18">
      <c r="A1930" s="1">
        <v>43238</v>
      </c>
      <c r="B1930">
        <v>2.8149999999999999</v>
      </c>
      <c r="C1930">
        <v>636.75</v>
      </c>
      <c r="D1930">
        <v>2.1768999999999998</v>
      </c>
      <c r="E1930" s="150">
        <f t="shared" si="182"/>
        <v>2.1167874156744633</v>
      </c>
      <c r="F1930">
        <v>2.7648199999999998</v>
      </c>
      <c r="G1930" s="3">
        <f t="shared" si="180"/>
        <v>2.8433354305832705</v>
      </c>
      <c r="H1930" s="150">
        <f t="shared" si="181"/>
        <v>0.18500000000000005</v>
      </c>
      <c r="J1930" s="2">
        <f t="shared" si="183"/>
        <v>7.0447798503717714E-3</v>
      </c>
      <c r="K1930">
        <v>27872</v>
      </c>
      <c r="L1930">
        <v>27164</v>
      </c>
      <c r="N1930">
        <v>0.56000000000000005</v>
      </c>
      <c r="O1930">
        <v>3.19</v>
      </c>
      <c r="P1930">
        <v>2.8149999999999999</v>
      </c>
      <c r="Q1930">
        <f t="shared" si="184"/>
        <v>0.375</v>
      </c>
      <c r="R1930">
        <f t="shared" si="185"/>
        <v>0.18500000000000005</v>
      </c>
    </row>
    <row r="1931" spans="1:18">
      <c r="A1931" s="1">
        <v>43241</v>
      </c>
      <c r="B1931">
        <v>2.8149999999999999</v>
      </c>
      <c r="C1931">
        <v>636.49</v>
      </c>
      <c r="D1931">
        <v>2.1840000000000002</v>
      </c>
      <c r="E1931" s="150">
        <f t="shared" si="182"/>
        <v>2.1240062832689177</v>
      </c>
      <c r="F1931">
        <v>2.7652299999999999</v>
      </c>
      <c r="G1931" s="3">
        <f t="shared" si="180"/>
        <v>2.8433354305832705</v>
      </c>
      <c r="H1931" s="150">
        <f t="shared" si="181"/>
        <v>0.18500000000000005</v>
      </c>
      <c r="J1931" s="2">
        <f t="shared" si="183"/>
        <v>-4.0840690461170178E-4</v>
      </c>
      <c r="K1931">
        <v>27872</v>
      </c>
      <c r="L1931">
        <v>27164</v>
      </c>
      <c r="N1931">
        <v>0.56000000000000005</v>
      </c>
      <c r="O1931">
        <v>3.19</v>
      </c>
      <c r="P1931">
        <v>2.8149999999999999</v>
      </c>
      <c r="Q1931">
        <f t="shared" si="184"/>
        <v>0.375</v>
      </c>
      <c r="R1931">
        <f t="shared" si="185"/>
        <v>0.18500000000000005</v>
      </c>
    </row>
    <row r="1932" spans="1:18">
      <c r="A1932" s="1">
        <v>43242</v>
      </c>
      <c r="B1932">
        <v>2.8</v>
      </c>
      <c r="C1932">
        <v>624.89</v>
      </c>
      <c r="D1932">
        <v>2.1835</v>
      </c>
      <c r="E1932" s="150">
        <f t="shared" si="182"/>
        <v>2.1134791157031598</v>
      </c>
      <c r="F1932">
        <v>2.7640199999999999</v>
      </c>
      <c r="G1932" s="3">
        <f t="shared" si="180"/>
        <v>2.855593710464492</v>
      </c>
      <c r="H1932" s="150">
        <f t="shared" si="181"/>
        <v>0.14999999999999991</v>
      </c>
      <c r="J1932" s="2">
        <f t="shared" si="183"/>
        <v>-1.839307270837072E-2</v>
      </c>
      <c r="K1932">
        <v>27873</v>
      </c>
      <c r="L1932">
        <v>27162</v>
      </c>
      <c r="N1932">
        <v>0.54</v>
      </c>
      <c r="O1932">
        <v>3.19</v>
      </c>
      <c r="P1932">
        <v>2.8</v>
      </c>
      <c r="Q1932">
        <f t="shared" si="184"/>
        <v>0.39000000000000012</v>
      </c>
      <c r="R1932">
        <f t="shared" si="185"/>
        <v>0.14999999999999991</v>
      </c>
    </row>
    <row r="1933" spans="1:18">
      <c r="A1933" s="1">
        <v>43243</v>
      </c>
      <c r="B1933">
        <v>2.7749999999999999</v>
      </c>
      <c r="C1933">
        <v>624.14</v>
      </c>
      <c r="D1933">
        <v>2.1349999999999998</v>
      </c>
      <c r="E1933" s="150">
        <f t="shared" si="182"/>
        <v>2.0592618217869201</v>
      </c>
      <c r="F1933">
        <v>2.7540900000000001</v>
      </c>
      <c r="G1933" s="3">
        <f t="shared" si="180"/>
        <v>2.8553834620687804</v>
      </c>
      <c r="H1933" s="150">
        <f t="shared" si="181"/>
        <v>0.125</v>
      </c>
      <c r="J1933" s="2">
        <f t="shared" si="183"/>
        <v>-1.2009320675081512E-3</v>
      </c>
      <c r="K1933">
        <v>27875</v>
      </c>
      <c r="L1933">
        <v>27164</v>
      </c>
      <c r="N1933">
        <v>0.56000000000000005</v>
      </c>
      <c r="O1933">
        <v>3.21</v>
      </c>
      <c r="P1933">
        <v>2.7749999999999999</v>
      </c>
      <c r="Q1933">
        <f t="shared" si="184"/>
        <v>0.43500000000000005</v>
      </c>
      <c r="R1933">
        <f t="shared" si="185"/>
        <v>0.125</v>
      </c>
    </row>
    <row r="1934" spans="1:18">
      <c r="A1934" s="1">
        <v>43244</v>
      </c>
      <c r="B1934">
        <v>2.77</v>
      </c>
      <c r="C1934">
        <v>625.87</v>
      </c>
      <c r="D1934">
        <v>2.1389999999999998</v>
      </c>
      <c r="E1934" s="150">
        <f t="shared" si="182"/>
        <v>2.0448048351499986</v>
      </c>
      <c r="F1934">
        <v>2.7374200000000002</v>
      </c>
      <c r="G1934" s="3">
        <f t="shared" si="180"/>
        <v>2.8635208990839831</v>
      </c>
      <c r="H1934" s="150">
        <f t="shared" si="181"/>
        <v>0.10999999999999999</v>
      </c>
      <c r="J1934" s="2">
        <f t="shared" si="183"/>
        <v>2.7679796234642059E-3</v>
      </c>
      <c r="K1934">
        <v>27876</v>
      </c>
      <c r="L1934">
        <v>27163</v>
      </c>
      <c r="N1934">
        <v>0.56999999999999995</v>
      </c>
      <c r="O1934">
        <v>3.23</v>
      </c>
      <c r="P1934">
        <v>2.77</v>
      </c>
      <c r="Q1934">
        <f t="shared" si="184"/>
        <v>0.45999999999999996</v>
      </c>
      <c r="R1934">
        <f t="shared" si="185"/>
        <v>0.10999999999999999</v>
      </c>
    </row>
    <row r="1935" spans="1:18">
      <c r="A1935" s="1">
        <v>43245</v>
      </c>
      <c r="B1935">
        <v>2.758</v>
      </c>
      <c r="C1935">
        <v>623.6</v>
      </c>
      <c r="D1935">
        <v>2.1120000000000001</v>
      </c>
      <c r="E1935" s="150">
        <f t="shared" si="182"/>
        <v>2.0005765117058418</v>
      </c>
      <c r="F1935">
        <v>2.7313700000000001</v>
      </c>
      <c r="G1935" s="3">
        <f t="shared" si="180"/>
        <v>2.8834955355350109</v>
      </c>
      <c r="H1935" s="150">
        <f t="shared" si="181"/>
        <v>0.10799999999999998</v>
      </c>
      <c r="J1935" s="2">
        <f t="shared" si="183"/>
        <v>-3.6335446189184675E-3</v>
      </c>
      <c r="K1935">
        <v>27882</v>
      </c>
      <c r="L1935">
        <v>27164</v>
      </c>
      <c r="N1935">
        <v>0.57999999999999996</v>
      </c>
      <c r="O1935">
        <v>3.23</v>
      </c>
      <c r="P1935">
        <v>2.758</v>
      </c>
      <c r="Q1935">
        <f t="shared" si="184"/>
        <v>0.47199999999999998</v>
      </c>
      <c r="R1935">
        <f t="shared" si="185"/>
        <v>0.10799999999999998</v>
      </c>
    </row>
    <row r="1936" spans="1:18">
      <c r="A1936" s="1">
        <v>43248</v>
      </c>
      <c r="B1936">
        <v>2.76</v>
      </c>
      <c r="C1936">
        <v>624.55999999999995</v>
      </c>
      <c r="D1936">
        <v>2.1150000000000002</v>
      </c>
      <c r="E1936" s="150">
        <f t="shared" si="182"/>
        <v>2.0202266034727834</v>
      </c>
      <c r="F1936">
        <v>2.7313700000000001</v>
      </c>
      <c r="G1936" s="3">
        <f t="shared" si="180"/>
        <v>2.8595047407402516</v>
      </c>
      <c r="H1936" s="150">
        <f t="shared" si="181"/>
        <v>0.11999999999999955</v>
      </c>
      <c r="J1936" s="2">
        <f t="shared" si="183"/>
        <v>1.5382646284139935E-3</v>
      </c>
      <c r="K1936">
        <v>27875</v>
      </c>
      <c r="L1936">
        <v>27163</v>
      </c>
      <c r="N1936">
        <v>0.57999999999999996</v>
      </c>
      <c r="O1936">
        <v>3.22</v>
      </c>
      <c r="P1936">
        <v>2.76</v>
      </c>
      <c r="Q1936">
        <f t="shared" si="184"/>
        <v>0.46000000000000041</v>
      </c>
      <c r="R1936">
        <f t="shared" si="185"/>
        <v>0.11999999999999955</v>
      </c>
    </row>
    <row r="1937" spans="1:18">
      <c r="A1937" s="1">
        <v>43249</v>
      </c>
      <c r="B1937">
        <v>2.75</v>
      </c>
      <c r="C1937">
        <v>629.92999999999995</v>
      </c>
      <c r="D1937">
        <v>2.0206</v>
      </c>
      <c r="E1937" s="150">
        <f t="shared" si="182"/>
        <v>1.8959514076757098</v>
      </c>
      <c r="F1937">
        <v>2.7075</v>
      </c>
      <c r="G1937" s="3">
        <f t="shared" si="180"/>
        <v>2.885503540782592</v>
      </c>
      <c r="H1937" s="150">
        <f t="shared" si="181"/>
        <v>8.0000000000000071E-2</v>
      </c>
      <c r="J1937" s="2">
        <f t="shared" si="183"/>
        <v>8.5613002891349061E-3</v>
      </c>
      <c r="K1937">
        <v>27882.5</v>
      </c>
      <c r="L1937">
        <v>27164</v>
      </c>
      <c r="N1937">
        <v>0.56000000000000005</v>
      </c>
      <c r="O1937">
        <v>3.23</v>
      </c>
      <c r="P1937">
        <v>2.75</v>
      </c>
      <c r="Q1937">
        <f t="shared" si="184"/>
        <v>0.48</v>
      </c>
      <c r="R1937">
        <f t="shared" si="185"/>
        <v>8.0000000000000071E-2</v>
      </c>
    </row>
    <row r="1938" spans="1:18">
      <c r="A1938" s="1">
        <v>43250</v>
      </c>
      <c r="B1938">
        <v>2.76</v>
      </c>
      <c r="C1938">
        <v>627.99</v>
      </c>
      <c r="D1938">
        <v>2.0910000000000002</v>
      </c>
      <c r="E1938" s="150">
        <f t="shared" si="182"/>
        <v>1.9582244122562702</v>
      </c>
      <c r="F1938">
        <v>2.7</v>
      </c>
      <c r="G1938" s="3">
        <f t="shared" si="180"/>
        <v>2.8830709926116249</v>
      </c>
      <c r="H1938" s="150">
        <f t="shared" si="181"/>
        <v>9.9999999999999978E-2</v>
      </c>
      <c r="J1938" s="2">
        <f t="shared" si="183"/>
        <v>-3.0844593266320624E-3</v>
      </c>
      <c r="K1938">
        <v>27886</v>
      </c>
      <c r="L1938">
        <v>27168</v>
      </c>
      <c r="N1938">
        <v>0.6</v>
      </c>
      <c r="O1938">
        <v>3.26</v>
      </c>
      <c r="P1938">
        <v>2.76</v>
      </c>
      <c r="Q1938">
        <f t="shared" si="184"/>
        <v>0.5</v>
      </c>
      <c r="R1938">
        <f t="shared" si="185"/>
        <v>9.9999999999999978E-2</v>
      </c>
    </row>
    <row r="1939" spans="1:18">
      <c r="A1939" s="1">
        <v>43251</v>
      </c>
      <c r="B1939">
        <v>2.7850000000000001</v>
      </c>
      <c r="C1939">
        <v>632.03</v>
      </c>
      <c r="D1939">
        <v>2.1040999999999999</v>
      </c>
      <c r="E1939" s="150">
        <f t="shared" si="182"/>
        <v>1.9825625095156278</v>
      </c>
      <c r="F1939">
        <v>2.7181299999999999</v>
      </c>
      <c r="G1939" s="3">
        <f t="shared" si="180"/>
        <v>2.8847601553795634</v>
      </c>
      <c r="H1939" s="150">
        <f t="shared" si="181"/>
        <v>4.5000000000000151E-2</v>
      </c>
      <c r="J1939" s="2">
        <f t="shared" si="183"/>
        <v>6.412618600162609E-3</v>
      </c>
      <c r="K1939">
        <v>27889.5</v>
      </c>
      <c r="L1939">
        <v>27171</v>
      </c>
      <c r="N1939">
        <v>0.53</v>
      </c>
      <c r="O1939">
        <v>3.27</v>
      </c>
      <c r="P1939">
        <v>2.7850000000000001</v>
      </c>
      <c r="Q1939">
        <f t="shared" si="184"/>
        <v>0.48499999999999988</v>
      </c>
      <c r="R1939">
        <f t="shared" si="185"/>
        <v>4.5000000000000151E-2</v>
      </c>
    </row>
    <row r="1940" spans="1:18">
      <c r="A1940" s="1">
        <v>43252</v>
      </c>
      <c r="B1940">
        <v>2.83</v>
      </c>
      <c r="C1940">
        <v>631.20000000000005</v>
      </c>
      <c r="D1940">
        <v>2.1415999999999999</v>
      </c>
      <c r="E1940" s="150">
        <f t="shared" si="182"/>
        <v>2.0099853871213891</v>
      </c>
      <c r="F1940">
        <v>2.7241300000000002</v>
      </c>
      <c r="G1940" s="3">
        <f t="shared" si="180"/>
        <v>2.902507075613713</v>
      </c>
      <c r="H1940" s="150">
        <f t="shared" si="181"/>
        <v>0.11000000000000032</v>
      </c>
      <c r="J1940" s="2">
        <f t="shared" si="183"/>
        <v>-1.3140918430364879E-3</v>
      </c>
      <c r="K1940">
        <v>27897</v>
      </c>
      <c r="L1940">
        <v>27174</v>
      </c>
      <c r="N1940">
        <v>0.54</v>
      </c>
      <c r="O1940">
        <v>3.26</v>
      </c>
      <c r="P1940">
        <v>2.83</v>
      </c>
      <c r="Q1940">
        <f t="shared" si="184"/>
        <v>0.42999999999999972</v>
      </c>
      <c r="R1940">
        <f t="shared" si="185"/>
        <v>0.11000000000000032</v>
      </c>
    </row>
    <row r="1941" spans="1:18">
      <c r="A1941" s="1">
        <v>43255</v>
      </c>
      <c r="B1941">
        <v>2.85</v>
      </c>
      <c r="C1941">
        <v>631.17999999999995</v>
      </c>
      <c r="D1941">
        <v>2.1619999999999999</v>
      </c>
      <c r="E1941" s="150">
        <f t="shared" si="182"/>
        <v>2.0128934661930371</v>
      </c>
      <c r="F1941">
        <v>2.74011</v>
      </c>
      <c r="G1941" s="3">
        <f t="shared" si="180"/>
        <v>2.9430856225114672</v>
      </c>
      <c r="H1941" s="150">
        <f t="shared" si="181"/>
        <v>0.10000000000000009</v>
      </c>
      <c r="J1941" s="2">
        <f t="shared" si="183"/>
        <v>-3.1686180075357994E-5</v>
      </c>
      <c r="K1941">
        <v>27903</v>
      </c>
      <c r="L1941">
        <v>27170</v>
      </c>
      <c r="N1941">
        <v>0.48</v>
      </c>
      <c r="O1941">
        <v>3.23</v>
      </c>
      <c r="P1941">
        <v>2.85</v>
      </c>
      <c r="Q1941">
        <f t="shared" si="184"/>
        <v>0.37999999999999989</v>
      </c>
      <c r="R1941">
        <f t="shared" si="185"/>
        <v>0.10000000000000009</v>
      </c>
    </row>
    <row r="1942" spans="1:18">
      <c r="A1942" s="1">
        <v>43256</v>
      </c>
      <c r="B1942">
        <v>2.85</v>
      </c>
      <c r="C1942">
        <v>632.34</v>
      </c>
      <c r="D1942">
        <v>2.1533000000000002</v>
      </c>
      <c r="E1942" s="150">
        <f t="shared" si="182"/>
        <v>1.9873311606034185</v>
      </c>
      <c r="F1942">
        <v>2.73888</v>
      </c>
      <c r="G1942" s="3">
        <f t="shared" si="180"/>
        <v>2.9676132598903586</v>
      </c>
      <c r="H1942" s="150">
        <f t="shared" si="181"/>
        <v>0.10000000000000014</v>
      </c>
      <c r="J1942" s="2">
        <f t="shared" si="183"/>
        <v>1.8361408223112028E-3</v>
      </c>
      <c r="K1942">
        <v>27905</v>
      </c>
      <c r="L1942">
        <v>27166</v>
      </c>
      <c r="N1942">
        <v>0.46</v>
      </c>
      <c r="O1942">
        <v>3.21</v>
      </c>
      <c r="P1942">
        <v>2.85</v>
      </c>
      <c r="Q1942">
        <f t="shared" si="184"/>
        <v>0.35999999999999988</v>
      </c>
      <c r="R1942">
        <f t="shared" si="185"/>
        <v>0.10000000000000014</v>
      </c>
    </row>
    <row r="1943" spans="1:18">
      <c r="A1943" s="1">
        <v>43257</v>
      </c>
      <c r="B1943">
        <v>2.8530000000000002</v>
      </c>
      <c r="C1943">
        <v>628.85</v>
      </c>
      <c r="D1943">
        <v>2.173</v>
      </c>
      <c r="E1943" s="150">
        <f t="shared" si="182"/>
        <v>2.0231819711076811</v>
      </c>
      <c r="F1943">
        <v>2.7408800000000002</v>
      </c>
      <c r="G1943" s="3">
        <f t="shared" si="180"/>
        <v>2.943844065958714</v>
      </c>
      <c r="H1943" s="150">
        <f t="shared" si="181"/>
        <v>0.10300000000000026</v>
      </c>
      <c r="J1943" s="2">
        <f t="shared" si="183"/>
        <v>-5.534469680735842E-3</v>
      </c>
      <c r="K1943">
        <v>27896</v>
      </c>
      <c r="L1943">
        <v>27163</v>
      </c>
      <c r="N1943">
        <v>0.46</v>
      </c>
      <c r="O1943">
        <v>3.21</v>
      </c>
      <c r="P1943">
        <v>2.8530000000000002</v>
      </c>
      <c r="Q1943">
        <f t="shared" si="184"/>
        <v>0.35699999999999976</v>
      </c>
      <c r="R1943">
        <f t="shared" si="185"/>
        <v>0.10300000000000026</v>
      </c>
    </row>
    <row r="1944" spans="1:18">
      <c r="A1944" s="1">
        <v>43258</v>
      </c>
      <c r="B1944">
        <v>2.855</v>
      </c>
      <c r="C1944">
        <v>631.59</v>
      </c>
      <c r="D1944">
        <v>2.1619999999999999</v>
      </c>
      <c r="E1944" s="150">
        <f t="shared" si="182"/>
        <v>2.0181878330667185</v>
      </c>
      <c r="F1944">
        <v>2.7537500000000001</v>
      </c>
      <c r="G1944" s="3">
        <f t="shared" si="180"/>
        <v>2.9499769062393226</v>
      </c>
      <c r="H1944" s="150">
        <f t="shared" si="181"/>
        <v>0.11499999999999999</v>
      </c>
      <c r="J1944" s="2">
        <f t="shared" si="183"/>
        <v>4.3476949574091043E-3</v>
      </c>
      <c r="K1944">
        <v>27896.5</v>
      </c>
      <c r="L1944">
        <v>27162</v>
      </c>
      <c r="N1944">
        <v>0.47</v>
      </c>
      <c r="O1944">
        <v>3.21</v>
      </c>
      <c r="P1944">
        <v>2.855</v>
      </c>
      <c r="Q1944">
        <f t="shared" si="184"/>
        <v>0.35499999999999998</v>
      </c>
      <c r="R1944">
        <f t="shared" si="185"/>
        <v>0.11499999999999999</v>
      </c>
    </row>
    <row r="1945" spans="1:18">
      <c r="A1945" s="1">
        <v>43259</v>
      </c>
      <c r="B1945">
        <v>2.85</v>
      </c>
      <c r="C1945">
        <v>630.79999999999995</v>
      </c>
      <c r="D1945">
        <v>2.1640000000000001</v>
      </c>
      <c r="E1945" s="150">
        <f t="shared" si="182"/>
        <v>2.0063635226287269</v>
      </c>
      <c r="F1945">
        <v>2.7402500000000001</v>
      </c>
      <c r="G1945" s="3">
        <f t="shared" si="180"/>
        <v>2.9555466559871846</v>
      </c>
      <c r="H1945" s="150">
        <f t="shared" si="181"/>
        <v>7.0000000000000118E-2</v>
      </c>
      <c r="J1945" s="2">
        <f t="shared" si="183"/>
        <v>-1.2515943616905026E-3</v>
      </c>
      <c r="K1945">
        <v>27978</v>
      </c>
      <c r="L1945">
        <v>27240</v>
      </c>
      <c r="N1945">
        <v>0.41</v>
      </c>
      <c r="O1945">
        <v>3.19</v>
      </c>
      <c r="P1945">
        <v>2.85</v>
      </c>
      <c r="Q1945">
        <f t="shared" si="184"/>
        <v>0.33999999999999986</v>
      </c>
      <c r="R1945">
        <f t="shared" si="185"/>
        <v>7.0000000000000118E-2</v>
      </c>
    </row>
    <row r="1946" spans="1:18">
      <c r="A1946" s="1">
        <v>43262</v>
      </c>
      <c r="B1946">
        <v>2.855</v>
      </c>
      <c r="C1946">
        <v>632.27</v>
      </c>
      <c r="D1946">
        <v>2.1859999999999999</v>
      </c>
      <c r="E1946" s="150">
        <f t="shared" si="182"/>
        <v>2.0450876288911171</v>
      </c>
      <c r="F1946">
        <v>2.7579400000000001</v>
      </c>
      <c r="G1946" s="3">
        <f t="shared" si="180"/>
        <v>2.9479699328429039</v>
      </c>
      <c r="H1946" s="150">
        <f t="shared" si="181"/>
        <v>6.499999999999978E-2</v>
      </c>
      <c r="J1946" s="2">
        <f t="shared" si="183"/>
        <v>2.3276630174207439E-3</v>
      </c>
      <c r="K1946">
        <v>27972</v>
      </c>
      <c r="L1946">
        <v>27236</v>
      </c>
      <c r="N1946">
        <v>0.43</v>
      </c>
      <c r="O1946">
        <v>3.22</v>
      </c>
      <c r="P1946">
        <v>2.855</v>
      </c>
      <c r="Q1946">
        <f t="shared" si="184"/>
        <v>0.36500000000000021</v>
      </c>
      <c r="R1946">
        <f t="shared" si="185"/>
        <v>6.499999999999978E-2</v>
      </c>
    </row>
    <row r="1947" spans="1:18">
      <c r="A1947" s="1">
        <v>43263</v>
      </c>
      <c r="B1947">
        <v>2.86</v>
      </c>
      <c r="C1947">
        <v>636.58000000000004</v>
      </c>
      <c r="D1947">
        <v>2.1976</v>
      </c>
      <c r="E1947" s="150">
        <f t="shared" si="182"/>
        <v>2.0552355265933371</v>
      </c>
      <c r="F1947">
        <v>2.7646899999999999</v>
      </c>
      <c r="G1947" s="3">
        <f t="shared" si="180"/>
        <v>2.95619780087724</v>
      </c>
      <c r="H1947" s="150">
        <f t="shared" si="181"/>
        <v>0.10999999999999965</v>
      </c>
      <c r="J1947" s="2">
        <f t="shared" si="183"/>
        <v>6.7935793458738366E-3</v>
      </c>
      <c r="K1947">
        <v>27972</v>
      </c>
      <c r="L1947">
        <v>27234</v>
      </c>
      <c r="N1947">
        <v>0.47</v>
      </c>
      <c r="O1947">
        <v>3.22</v>
      </c>
      <c r="P1947">
        <v>2.86</v>
      </c>
      <c r="Q1947">
        <f t="shared" si="184"/>
        <v>0.36000000000000032</v>
      </c>
      <c r="R1947">
        <f t="shared" si="185"/>
        <v>0.10999999999999965</v>
      </c>
    </row>
    <row r="1948" spans="1:18">
      <c r="A1948" s="1">
        <v>43264</v>
      </c>
      <c r="B1948">
        <v>2.8450000000000002</v>
      </c>
      <c r="C1948">
        <v>632.47</v>
      </c>
      <c r="D1948">
        <v>2.206</v>
      </c>
      <c r="E1948" s="150">
        <f t="shared" si="182"/>
        <v>2.0425837711335189</v>
      </c>
      <c r="F1948">
        <v>2.76688</v>
      </c>
      <c r="G1948" s="3">
        <f t="shared" si="180"/>
        <v>2.9882433054937914</v>
      </c>
      <c r="H1948" s="150">
        <f t="shared" si="181"/>
        <v>8.5000000000000187E-2</v>
      </c>
      <c r="J1948" s="2">
        <f t="shared" si="183"/>
        <v>-6.4773088054194934E-3</v>
      </c>
      <c r="K1948">
        <v>27980</v>
      </c>
      <c r="L1948">
        <v>27234</v>
      </c>
      <c r="N1948">
        <v>0.47</v>
      </c>
      <c r="O1948">
        <v>3.23</v>
      </c>
      <c r="P1948">
        <v>2.8450000000000002</v>
      </c>
      <c r="Q1948">
        <f t="shared" si="184"/>
        <v>0.38499999999999979</v>
      </c>
      <c r="R1948">
        <f t="shared" si="185"/>
        <v>8.5000000000000187E-2</v>
      </c>
    </row>
    <row r="1949" spans="1:18">
      <c r="A1949" s="1">
        <v>43265</v>
      </c>
      <c r="B1949">
        <v>2.84</v>
      </c>
      <c r="C1949">
        <v>635.78</v>
      </c>
      <c r="D1949">
        <v>2.2126999999999999</v>
      </c>
      <c r="E1949" s="150">
        <f t="shared" si="182"/>
        <v>2.0389744716978466</v>
      </c>
      <c r="F1949">
        <v>2.7718799999999999</v>
      </c>
      <c r="G1949" s="3">
        <f t="shared" si="180"/>
        <v>3.0080508418002854</v>
      </c>
      <c r="H1949" s="150">
        <f t="shared" si="181"/>
        <v>7.9999999999999682E-2</v>
      </c>
      <c r="J1949" s="2">
        <f t="shared" si="183"/>
        <v>5.2198029023393057E-3</v>
      </c>
      <c r="K1949">
        <v>27987</v>
      </c>
      <c r="L1949">
        <v>27236</v>
      </c>
      <c r="N1949">
        <v>0.46</v>
      </c>
      <c r="O1949">
        <v>3.22</v>
      </c>
      <c r="P1949">
        <v>2.84</v>
      </c>
      <c r="Q1949">
        <f t="shared" si="184"/>
        <v>0.38000000000000034</v>
      </c>
      <c r="R1949">
        <f t="shared" si="185"/>
        <v>7.9999999999999682E-2</v>
      </c>
    </row>
    <row r="1950" spans="1:18">
      <c r="A1950" s="1">
        <v>43266</v>
      </c>
      <c r="B1950">
        <v>2.8149999999999999</v>
      </c>
      <c r="C1950">
        <v>633.88</v>
      </c>
      <c r="D1950">
        <v>2.2111999999999998</v>
      </c>
      <c r="E1950" s="150">
        <f t="shared" si="182"/>
        <v>2.0517797212353921</v>
      </c>
      <c r="F1950">
        <v>2.7721900000000002</v>
      </c>
      <c r="G1950" s="3">
        <f t="shared" si="180"/>
        <v>2.9875851021225421</v>
      </c>
      <c r="H1950" s="150">
        <f t="shared" si="181"/>
        <v>4.9999999999999489E-3</v>
      </c>
      <c r="J1950" s="2">
        <f t="shared" si="183"/>
        <v>-2.9929294744902549E-3</v>
      </c>
      <c r="K1950">
        <v>27986</v>
      </c>
      <c r="L1950">
        <v>27240</v>
      </c>
      <c r="N1950">
        <v>0.42</v>
      </c>
      <c r="O1950">
        <v>3.23</v>
      </c>
      <c r="P1950">
        <v>2.8149999999999999</v>
      </c>
      <c r="Q1950">
        <f t="shared" si="184"/>
        <v>0.41500000000000004</v>
      </c>
      <c r="R1950">
        <f t="shared" si="185"/>
        <v>4.9999999999999489E-3</v>
      </c>
    </row>
    <row r="1951" spans="1:18">
      <c r="A1951" s="1">
        <v>43269</v>
      </c>
      <c r="B1951">
        <v>2.83</v>
      </c>
      <c r="C1951">
        <v>637.15</v>
      </c>
      <c r="D1951">
        <v>2.2126999999999999</v>
      </c>
      <c r="E1951" s="150">
        <f t="shared" si="182"/>
        <v>2.047152176798237</v>
      </c>
      <c r="F1951">
        <v>2.7718799999999999</v>
      </c>
      <c r="G1951" s="3">
        <f t="shared" si="180"/>
        <v>2.9960346600088092</v>
      </c>
      <c r="H1951" s="150">
        <f t="shared" si="181"/>
        <v>-9.9999999999999534E-3</v>
      </c>
      <c r="J1951" s="2">
        <f t="shared" si="183"/>
        <v>5.1454445836805474E-3</v>
      </c>
      <c r="K1951">
        <v>27984</v>
      </c>
      <c r="L1951">
        <v>27236</v>
      </c>
      <c r="N1951">
        <v>0.45</v>
      </c>
      <c r="O1951">
        <v>3.29</v>
      </c>
      <c r="P1951">
        <v>2.83</v>
      </c>
      <c r="Q1951">
        <f t="shared" si="184"/>
        <v>0.45999999999999996</v>
      </c>
      <c r="R1951">
        <f t="shared" si="185"/>
        <v>-9.9999999999999534E-3</v>
      </c>
    </row>
    <row r="1952" spans="1:18">
      <c r="A1952" s="1">
        <v>43270</v>
      </c>
      <c r="B1952">
        <v>2.83</v>
      </c>
      <c r="C1952">
        <v>639.64</v>
      </c>
      <c r="D1952">
        <v>2.2025000000000001</v>
      </c>
      <c r="E1952" s="150">
        <f t="shared" si="182"/>
        <v>2.0227072513038213</v>
      </c>
      <c r="F1952">
        <v>2.7625000000000002</v>
      </c>
      <c r="G1952" s="3">
        <f t="shared" si="180"/>
        <v>3.0080508418002854</v>
      </c>
      <c r="H1952" s="150">
        <f t="shared" si="181"/>
        <v>0</v>
      </c>
      <c r="J1952" s="2">
        <f t="shared" si="183"/>
        <v>3.9004114329532213E-3</v>
      </c>
      <c r="K1952">
        <v>27987</v>
      </c>
      <c r="L1952">
        <v>27236</v>
      </c>
      <c r="N1952">
        <v>0.47</v>
      </c>
      <c r="O1952">
        <v>3.3</v>
      </c>
      <c r="P1952">
        <v>2.83</v>
      </c>
      <c r="Q1952">
        <f t="shared" si="184"/>
        <v>0.46999999999999975</v>
      </c>
      <c r="R1952">
        <f t="shared" si="185"/>
        <v>0</v>
      </c>
    </row>
    <row r="1953" spans="1:18">
      <c r="A1953" s="1">
        <v>43271</v>
      </c>
      <c r="B1953">
        <v>2.8079999999999998</v>
      </c>
      <c r="C1953">
        <v>638.88</v>
      </c>
      <c r="D1953">
        <v>2.2324999999999999</v>
      </c>
      <c r="E1953" s="150">
        <f t="shared" si="182"/>
        <v>2.0742519844239373</v>
      </c>
      <c r="F1953">
        <v>2.7725</v>
      </c>
      <c r="G1953" s="3">
        <f t="shared" si="180"/>
        <v>2.9840184782173327</v>
      </c>
      <c r="H1953" s="150">
        <f t="shared" si="181"/>
        <v>-2.0000000000001683E-3</v>
      </c>
      <c r="J1953" s="2">
        <f t="shared" si="183"/>
        <v>-1.1888747763301752E-3</v>
      </c>
      <c r="K1953">
        <v>27981</v>
      </c>
      <c r="L1953">
        <v>27236</v>
      </c>
      <c r="N1953">
        <v>0.46</v>
      </c>
      <c r="O1953">
        <v>3.27</v>
      </c>
      <c r="P1953">
        <v>2.8079999999999998</v>
      </c>
      <c r="Q1953">
        <f t="shared" si="184"/>
        <v>0.46200000000000019</v>
      </c>
      <c r="R1953">
        <f t="shared" si="185"/>
        <v>-2.0000000000001683E-3</v>
      </c>
    </row>
    <row r="1954" spans="1:18">
      <c r="A1954" s="1">
        <v>43272</v>
      </c>
      <c r="B1954">
        <v>2.81</v>
      </c>
      <c r="C1954">
        <v>640.28</v>
      </c>
      <c r="D1954">
        <v>2.2269999999999999</v>
      </c>
      <c r="E1954" s="150">
        <f t="shared" si="182"/>
        <v>2.0534224264380483</v>
      </c>
      <c r="F1954">
        <v>2.7703099999999998</v>
      </c>
      <c r="G1954" s="3">
        <f t="shared" si="180"/>
        <v>3.0044867001388682</v>
      </c>
      <c r="H1954" s="150">
        <f t="shared" si="181"/>
        <v>2.0000000000000018E-2</v>
      </c>
      <c r="J1954" s="2">
        <f t="shared" si="183"/>
        <v>2.1889373635856778E-3</v>
      </c>
      <c r="K1954">
        <v>27982</v>
      </c>
      <c r="L1954">
        <v>27232</v>
      </c>
      <c r="N1954">
        <v>0.48</v>
      </c>
      <c r="O1954">
        <v>3.27</v>
      </c>
      <c r="P1954">
        <v>2.81</v>
      </c>
      <c r="Q1954">
        <f t="shared" si="184"/>
        <v>0.45999999999999996</v>
      </c>
      <c r="R1954">
        <f t="shared" si="185"/>
        <v>2.0000000000000018E-2</v>
      </c>
    </row>
    <row r="1955" spans="1:18">
      <c r="A1955" s="1">
        <v>43273</v>
      </c>
      <c r="B1955">
        <v>2.8380000000000001</v>
      </c>
      <c r="C1955">
        <v>636.85</v>
      </c>
      <c r="D1955">
        <v>2.2233000000000001</v>
      </c>
      <c r="E1955" s="150">
        <f t="shared" si="182"/>
        <v>2.068967517817879</v>
      </c>
      <c r="F1955">
        <v>2.7768799999999998</v>
      </c>
      <c r="G1955" s="3">
        <f t="shared" si="180"/>
        <v>2.9840184782173327</v>
      </c>
      <c r="H1955" s="150">
        <f t="shared" si="181"/>
        <v>3.8000000000000034E-2</v>
      </c>
      <c r="J1955" s="2">
        <f t="shared" si="183"/>
        <v>-5.3714316427282442E-3</v>
      </c>
      <c r="K1955">
        <v>27981</v>
      </c>
      <c r="L1955">
        <v>27236</v>
      </c>
      <c r="N1955">
        <v>0.47</v>
      </c>
      <c r="O1955">
        <v>3.27</v>
      </c>
      <c r="P1955">
        <v>2.8380000000000001</v>
      </c>
      <c r="Q1955">
        <f t="shared" si="184"/>
        <v>0.43199999999999994</v>
      </c>
      <c r="R1955">
        <f t="shared" si="185"/>
        <v>3.8000000000000034E-2</v>
      </c>
    </row>
    <row r="1956" spans="1:18">
      <c r="A1956" s="1">
        <v>43276</v>
      </c>
      <c r="B1956">
        <v>2.83</v>
      </c>
      <c r="C1956">
        <v>639.94000000000005</v>
      </c>
      <c r="D1956">
        <v>2.218</v>
      </c>
      <c r="E1956" s="150">
        <f t="shared" si="182"/>
        <v>2.0643676565819487</v>
      </c>
      <c r="F1956">
        <v>2.7659400000000001</v>
      </c>
      <c r="G1956" s="3">
        <f t="shared" si="180"/>
        <v>2.9717840717179764</v>
      </c>
      <c r="H1956" s="150">
        <f t="shared" si="181"/>
        <v>3.0000000000000027E-2</v>
      </c>
      <c r="J1956" s="2">
        <f t="shared" si="183"/>
        <v>4.8402729231431293E-3</v>
      </c>
      <c r="K1956">
        <v>27980</v>
      </c>
      <c r="L1956">
        <v>27238</v>
      </c>
      <c r="N1956">
        <v>0.47</v>
      </c>
      <c r="O1956">
        <v>3.27</v>
      </c>
      <c r="P1956">
        <v>2.83</v>
      </c>
      <c r="Q1956">
        <f t="shared" si="184"/>
        <v>0.43999999999999995</v>
      </c>
      <c r="R1956">
        <f t="shared" si="185"/>
        <v>3.0000000000000027E-2</v>
      </c>
    </row>
    <row r="1957" spans="1:18">
      <c r="A1957" s="1">
        <v>43277</v>
      </c>
      <c r="B1957">
        <v>2.83</v>
      </c>
      <c r="C1957">
        <v>640.91999999999996</v>
      </c>
      <c r="D1957">
        <v>2.2170000000000001</v>
      </c>
      <c r="E1957" s="150">
        <f t="shared" si="182"/>
        <v>2.0727539431752708</v>
      </c>
      <c r="F1957">
        <v>2.77094</v>
      </c>
      <c r="G1957" s="3">
        <f t="shared" si="180"/>
        <v>2.9637738720637605</v>
      </c>
      <c r="H1957" s="150">
        <f t="shared" si="181"/>
        <v>4.0000000000000036E-2</v>
      </c>
      <c r="J1957" s="2">
        <f t="shared" si="183"/>
        <v>1.5302221807675365E-3</v>
      </c>
      <c r="K1957">
        <v>27978</v>
      </c>
      <c r="L1957">
        <v>27238</v>
      </c>
      <c r="N1957">
        <v>0.48</v>
      </c>
      <c r="O1957">
        <v>3.27</v>
      </c>
      <c r="P1957">
        <v>2.83</v>
      </c>
      <c r="Q1957">
        <f t="shared" si="184"/>
        <v>0.43999999999999995</v>
      </c>
      <c r="R1957">
        <f t="shared" si="185"/>
        <v>4.0000000000000036E-2</v>
      </c>
    </row>
    <row r="1958" spans="1:18">
      <c r="A1958" s="1">
        <v>43278</v>
      </c>
      <c r="B1958">
        <v>2.84</v>
      </c>
      <c r="C1958">
        <v>645.66</v>
      </c>
      <c r="D1958">
        <v>2.2023000000000001</v>
      </c>
      <c r="E1958" s="150">
        <f t="shared" si="182"/>
        <v>2.0338805285289236</v>
      </c>
      <c r="F1958">
        <v>2.76281</v>
      </c>
      <c r="G1958" s="3">
        <f t="shared" si="180"/>
        <v>2.9915899078894559</v>
      </c>
      <c r="H1958" s="150">
        <f t="shared" si="181"/>
        <v>5.9999999999999831E-2</v>
      </c>
      <c r="J1958" s="2">
        <f t="shared" si="183"/>
        <v>7.3684053006767497E-3</v>
      </c>
      <c r="K1958">
        <v>27987</v>
      </c>
      <c r="L1958">
        <v>27240</v>
      </c>
      <c r="N1958">
        <v>0.49</v>
      </c>
      <c r="O1958">
        <v>3.27</v>
      </c>
      <c r="P1958">
        <v>2.84</v>
      </c>
      <c r="Q1958">
        <f t="shared" si="184"/>
        <v>0.43000000000000016</v>
      </c>
      <c r="R1958">
        <f t="shared" si="185"/>
        <v>5.9999999999999831E-2</v>
      </c>
    </row>
    <row r="1959" spans="1:18">
      <c r="A1959" s="1">
        <v>43279</v>
      </c>
      <c r="B1959">
        <v>2.82</v>
      </c>
      <c r="C1959">
        <v>649.88</v>
      </c>
      <c r="D1959">
        <v>2.2063999999999999</v>
      </c>
      <c r="E1959" s="150">
        <f t="shared" si="182"/>
        <v>2.0243531076999974</v>
      </c>
      <c r="F1959">
        <v>2.7631299999999999</v>
      </c>
      <c r="G1959" s="3">
        <f t="shared" si="180"/>
        <v>3.0116139367240726</v>
      </c>
      <c r="H1959" s="150">
        <f t="shared" si="181"/>
        <v>-1.0000000000000175E-2</v>
      </c>
      <c r="J1959" s="2">
        <f t="shared" si="183"/>
        <v>6.5146810211936723E-3</v>
      </c>
      <c r="K1959">
        <v>27992</v>
      </c>
      <c r="L1959">
        <v>27240</v>
      </c>
      <c r="N1959">
        <v>0.44</v>
      </c>
      <c r="O1959">
        <v>3.27</v>
      </c>
      <c r="P1959">
        <v>2.82</v>
      </c>
      <c r="Q1959">
        <f t="shared" si="184"/>
        <v>0.45000000000000018</v>
      </c>
      <c r="R1959">
        <f t="shared" si="185"/>
        <v>-1.0000000000000175E-2</v>
      </c>
    </row>
    <row r="1960" spans="1:18">
      <c r="A1960" s="1">
        <v>43280</v>
      </c>
      <c r="B1960">
        <v>2.8250000000000002</v>
      </c>
      <c r="C1960">
        <v>653.9</v>
      </c>
      <c r="D1960">
        <v>2.2181000000000002</v>
      </c>
      <c r="E1960" s="150">
        <f t="shared" si="182"/>
        <v>2.0223263976937949</v>
      </c>
      <c r="F1960">
        <v>2.7640600000000002</v>
      </c>
      <c r="G1960" s="3">
        <f t="shared" si="180"/>
        <v>3.0316379655586654</v>
      </c>
      <c r="H1960" s="150">
        <f t="shared" si="181"/>
        <v>2.5000000000000133E-2</v>
      </c>
      <c r="J1960" s="2">
        <f t="shared" si="183"/>
        <v>6.1667041056806295E-3</v>
      </c>
      <c r="K1960">
        <v>27997</v>
      </c>
      <c r="L1960">
        <v>27240</v>
      </c>
      <c r="N1960">
        <v>0.47</v>
      </c>
      <c r="O1960">
        <v>3.27</v>
      </c>
      <c r="P1960">
        <v>2.8250000000000002</v>
      </c>
      <c r="Q1960">
        <f t="shared" si="184"/>
        <v>0.44499999999999984</v>
      </c>
      <c r="R1960">
        <f t="shared" si="185"/>
        <v>2.5000000000000133E-2</v>
      </c>
    </row>
    <row r="1961" spans="1:18">
      <c r="A1961" s="1">
        <v>43283</v>
      </c>
      <c r="B1961">
        <v>2.8250000000000002</v>
      </c>
      <c r="C1961">
        <v>657.88</v>
      </c>
      <c r="D1961">
        <v>2.2250000000000001</v>
      </c>
      <c r="E1961" s="150">
        <f t="shared" si="182"/>
        <v>2.0341218410832265</v>
      </c>
      <c r="F1961">
        <v>2.77156</v>
      </c>
      <c r="G1961" s="3">
        <f t="shared" si="180"/>
        <v>3.0316379655586654</v>
      </c>
      <c r="H1961" s="150">
        <f t="shared" si="181"/>
        <v>2.5000000000000133E-2</v>
      </c>
      <c r="J1961" s="2">
        <f t="shared" si="183"/>
        <v>6.0681093058380002E-3</v>
      </c>
      <c r="K1961">
        <v>27997</v>
      </c>
      <c r="L1961">
        <v>27240</v>
      </c>
      <c r="N1961">
        <v>0.47</v>
      </c>
      <c r="O1961">
        <v>3.27</v>
      </c>
      <c r="P1961">
        <v>2.8250000000000002</v>
      </c>
      <c r="Q1961">
        <f t="shared" si="184"/>
        <v>0.44499999999999984</v>
      </c>
      <c r="R1961">
        <f t="shared" si="185"/>
        <v>2.5000000000000133E-2</v>
      </c>
    </row>
    <row r="1962" spans="1:18">
      <c r="A1962" s="1">
        <v>43284</v>
      </c>
      <c r="B1962">
        <v>2.835</v>
      </c>
      <c r="C1962">
        <v>649.97</v>
      </c>
      <c r="D1962">
        <v>2.2210000000000001</v>
      </c>
      <c r="E1962" s="150">
        <f t="shared" si="182"/>
        <v>2.026261786536228</v>
      </c>
      <c r="F1962">
        <v>2.7731300000000001</v>
      </c>
      <c r="G1962" s="3">
        <f t="shared" si="180"/>
        <v>3.0396475770925169</v>
      </c>
      <c r="H1962" s="150">
        <f t="shared" si="181"/>
        <v>6.4999999999999947E-2</v>
      </c>
      <c r="J1962" s="2">
        <f t="shared" si="183"/>
        <v>-1.2096335894660826E-2</v>
      </c>
      <c r="K1962">
        <v>27999</v>
      </c>
      <c r="L1962">
        <v>27240</v>
      </c>
      <c r="N1962">
        <v>0.5</v>
      </c>
      <c r="O1962">
        <v>3.27</v>
      </c>
      <c r="P1962">
        <v>2.835</v>
      </c>
      <c r="Q1962">
        <f t="shared" si="184"/>
        <v>0.43500000000000005</v>
      </c>
      <c r="R1962">
        <f t="shared" si="185"/>
        <v>6.4999999999999947E-2</v>
      </c>
    </row>
    <row r="1963" spans="1:18">
      <c r="A1963" s="1">
        <v>43285</v>
      </c>
      <c r="B1963">
        <v>2.8330000000000002</v>
      </c>
      <c r="C1963">
        <v>652.30999999999995</v>
      </c>
      <c r="D1963">
        <v>2.2290000000000001</v>
      </c>
      <c r="E1963" s="150">
        <f t="shared" si="182"/>
        <v>2.0195874619350853</v>
      </c>
      <c r="F1963">
        <v>2.7734399999999999</v>
      </c>
      <c r="G1963" s="3">
        <f t="shared" si="180"/>
        <v>3.0610200729195776</v>
      </c>
      <c r="H1963" s="150">
        <f t="shared" si="181"/>
        <v>0.11300000000000021</v>
      </c>
      <c r="J1963" s="2">
        <f t="shared" si="183"/>
        <v>3.5937010755957787E-3</v>
      </c>
      <c r="K1963">
        <v>27992</v>
      </c>
      <c r="L1963">
        <v>27228</v>
      </c>
      <c r="N1963">
        <v>0.51</v>
      </c>
      <c r="O1963">
        <v>3.23</v>
      </c>
      <c r="P1963">
        <v>2.8330000000000002</v>
      </c>
      <c r="Q1963">
        <f t="shared" si="184"/>
        <v>0.3969999999999998</v>
      </c>
      <c r="R1963">
        <f t="shared" si="185"/>
        <v>0.11300000000000021</v>
      </c>
    </row>
    <row r="1964" spans="1:18">
      <c r="A1964" s="1">
        <v>43286</v>
      </c>
      <c r="B1964">
        <v>2.8780000000000001</v>
      </c>
      <c r="C1964">
        <v>656.51</v>
      </c>
      <c r="D1964">
        <v>2.2400000000000002</v>
      </c>
      <c r="E1964" s="150">
        <f t="shared" si="182"/>
        <v>2.0187849214007785</v>
      </c>
      <c r="F1964">
        <v>2.7839999999999998</v>
      </c>
      <c r="G1964" s="3">
        <f t="shared" si="180"/>
        <v>3.0890660683520967</v>
      </c>
      <c r="H1964" s="150">
        <f t="shared" si="181"/>
        <v>0.1379999999999999</v>
      </c>
      <c r="J1964" s="2">
        <f t="shared" si="183"/>
        <v>6.4180168652975397E-3</v>
      </c>
      <c r="K1964">
        <v>27999</v>
      </c>
      <c r="L1964">
        <v>27228</v>
      </c>
      <c r="N1964">
        <v>0.5</v>
      </c>
      <c r="O1964">
        <v>3.24</v>
      </c>
      <c r="P1964">
        <v>2.8780000000000001</v>
      </c>
      <c r="Q1964">
        <f t="shared" si="184"/>
        <v>0.3620000000000001</v>
      </c>
      <c r="R1964">
        <f t="shared" si="185"/>
        <v>0.1379999999999999</v>
      </c>
    </row>
    <row r="1965" spans="1:18">
      <c r="A1965" s="1">
        <v>43287</v>
      </c>
      <c r="B1965">
        <v>2.875</v>
      </c>
      <c r="C1965">
        <v>656.8</v>
      </c>
      <c r="D1965">
        <v>2.2357</v>
      </c>
      <c r="E1965" s="150">
        <f t="shared" si="182"/>
        <v>2.019996005151774</v>
      </c>
      <c r="F1965">
        <v>2.7737500000000002</v>
      </c>
      <c r="G1965" s="3">
        <f t="shared" si="180"/>
        <v>3.0699431380974751</v>
      </c>
      <c r="H1965" s="150">
        <f t="shared" si="181"/>
        <v>9.5000000000000029E-2</v>
      </c>
      <c r="J1965" s="2">
        <f t="shared" si="183"/>
        <v>4.416322189177733E-4</v>
      </c>
      <c r="K1965">
        <v>28059</v>
      </c>
      <c r="L1965">
        <v>27291</v>
      </c>
      <c r="N1965">
        <v>0.45</v>
      </c>
      <c r="O1965">
        <v>3.23</v>
      </c>
      <c r="P1965">
        <v>2.875</v>
      </c>
      <c r="Q1965">
        <f t="shared" si="184"/>
        <v>0.35499999999999998</v>
      </c>
      <c r="R1965">
        <f t="shared" si="185"/>
        <v>9.5000000000000029E-2</v>
      </c>
    </row>
    <row r="1966" spans="1:18">
      <c r="A1966" s="1">
        <v>43290</v>
      </c>
      <c r="B1966">
        <v>2.87</v>
      </c>
      <c r="C1966">
        <v>651.79</v>
      </c>
      <c r="D1966">
        <v>2.2517</v>
      </c>
      <c r="E1966" s="150">
        <f t="shared" si="182"/>
        <v>2.0363570122656394</v>
      </c>
      <c r="F1966">
        <v>2.7759399999999999</v>
      </c>
      <c r="G1966" s="3">
        <f t="shared" si="180"/>
        <v>3.0694932471814629</v>
      </c>
      <c r="H1966" s="150">
        <f t="shared" si="181"/>
        <v>0.14000000000000012</v>
      </c>
      <c r="J1966" s="2">
        <f t="shared" si="183"/>
        <v>-7.6571339819364887E-3</v>
      </c>
      <c r="K1966">
        <v>28063</v>
      </c>
      <c r="L1966">
        <v>27295</v>
      </c>
      <c r="N1966">
        <v>0.5</v>
      </c>
      <c r="O1966">
        <v>3.23</v>
      </c>
      <c r="P1966">
        <v>2.87</v>
      </c>
      <c r="Q1966">
        <f t="shared" si="184"/>
        <v>0.35999999999999988</v>
      </c>
      <c r="R1966">
        <f t="shared" si="185"/>
        <v>0.14000000000000012</v>
      </c>
    </row>
    <row r="1967" spans="1:18">
      <c r="A1967" s="1">
        <v>43291</v>
      </c>
      <c r="B1967">
        <v>2.87</v>
      </c>
      <c r="C1967">
        <v>647.03</v>
      </c>
      <c r="D1967">
        <v>2.2549000000000001</v>
      </c>
      <c r="E1967" s="150">
        <f t="shared" si="182"/>
        <v>2.0273102368286717</v>
      </c>
      <c r="F1967">
        <v>2.7809400000000002</v>
      </c>
      <c r="G1967" s="3">
        <f t="shared" si="180"/>
        <v>3.0931336961082692</v>
      </c>
      <c r="H1967" s="150">
        <f t="shared" si="181"/>
        <v>0.1100000000000001</v>
      </c>
      <c r="J1967" s="2">
        <f t="shared" si="183"/>
        <v>-7.3297628787141076E-3</v>
      </c>
      <c r="K1967">
        <v>28072</v>
      </c>
      <c r="L1967">
        <v>27298</v>
      </c>
      <c r="N1967">
        <v>0.47</v>
      </c>
      <c r="O1967">
        <v>3.23</v>
      </c>
      <c r="P1967">
        <v>2.87</v>
      </c>
      <c r="Q1967">
        <f t="shared" si="184"/>
        <v>0.35999999999999988</v>
      </c>
      <c r="R1967">
        <f t="shared" si="185"/>
        <v>0.1100000000000001</v>
      </c>
    </row>
    <row r="1968" spans="1:18">
      <c r="A1968" s="1">
        <v>43292</v>
      </c>
      <c r="B1968">
        <v>2.8650000000000002</v>
      </c>
      <c r="C1968">
        <v>653.16</v>
      </c>
      <c r="D1968">
        <v>2.258</v>
      </c>
      <c r="E1968" s="150">
        <f t="shared" si="182"/>
        <v>2.0046650765215812</v>
      </c>
      <c r="F1968">
        <v>2.7784399999999998</v>
      </c>
      <c r="G1968" s="3">
        <f t="shared" si="180"/>
        <v>3.1295589440236653</v>
      </c>
      <c r="H1968" s="150">
        <f t="shared" si="181"/>
        <v>9.4999999999999973E-2</v>
      </c>
      <c r="J1968" s="2">
        <f t="shared" si="183"/>
        <v>9.429460956541208E-3</v>
      </c>
      <c r="K1968">
        <v>28077</v>
      </c>
      <c r="L1968">
        <v>27294</v>
      </c>
      <c r="N1968">
        <v>0.47</v>
      </c>
      <c r="O1968">
        <v>3.24</v>
      </c>
      <c r="P1968">
        <v>2.8650000000000002</v>
      </c>
      <c r="Q1968">
        <f t="shared" si="184"/>
        <v>0.375</v>
      </c>
      <c r="R1968">
        <f t="shared" si="185"/>
        <v>9.4999999999999973E-2</v>
      </c>
    </row>
    <row r="1969" spans="1:18">
      <c r="A1969" s="1">
        <v>43293</v>
      </c>
      <c r="B1969">
        <v>2.855</v>
      </c>
      <c r="C1969">
        <v>647.64</v>
      </c>
      <c r="D1969">
        <v>2.2639999999999998</v>
      </c>
      <c r="E1969" s="150">
        <f t="shared" si="182"/>
        <v>2.0176124336645378</v>
      </c>
      <c r="F1969">
        <v>2.78531</v>
      </c>
      <c r="G1969" s="3">
        <f t="shared" si="180"/>
        <v>3.1254475511665429</v>
      </c>
      <c r="H1969" s="150">
        <f t="shared" si="181"/>
        <v>8.500000000000002E-2</v>
      </c>
      <c r="J1969" s="2">
        <f t="shared" si="183"/>
        <v>-8.4871358155571754E-3</v>
      </c>
      <c r="K1969">
        <v>28077</v>
      </c>
      <c r="L1969">
        <v>27295</v>
      </c>
      <c r="N1969">
        <v>0.46</v>
      </c>
      <c r="O1969">
        <v>3.23</v>
      </c>
      <c r="P1969">
        <v>2.855</v>
      </c>
      <c r="Q1969">
        <f t="shared" si="184"/>
        <v>0.375</v>
      </c>
      <c r="R1969">
        <f t="shared" si="185"/>
        <v>8.500000000000002E-2</v>
      </c>
    </row>
    <row r="1970" spans="1:18">
      <c r="A1970" s="1">
        <v>43294</v>
      </c>
      <c r="B1970">
        <v>2.85</v>
      </c>
      <c r="C1970">
        <v>650.74</v>
      </c>
      <c r="D1970">
        <v>2.262</v>
      </c>
      <c r="E1970" s="150">
        <f t="shared" si="182"/>
        <v>2.0169663565933531</v>
      </c>
      <c r="F1970">
        <v>2.78688</v>
      </c>
      <c r="G1970" s="3">
        <f t="shared" si="180"/>
        <v>3.1254475511665429</v>
      </c>
      <c r="H1970" s="150">
        <f t="shared" si="181"/>
        <v>8.0000000000000127E-2</v>
      </c>
      <c r="J1970" s="2">
        <f t="shared" si="183"/>
        <v>4.7751904536870301E-3</v>
      </c>
      <c r="K1970">
        <v>28077</v>
      </c>
      <c r="L1970">
        <v>27295</v>
      </c>
      <c r="N1970">
        <v>0.46</v>
      </c>
      <c r="O1970">
        <v>3.23</v>
      </c>
      <c r="P1970">
        <v>2.85</v>
      </c>
      <c r="Q1970">
        <f t="shared" si="184"/>
        <v>0.37999999999999989</v>
      </c>
      <c r="R1970">
        <f t="shared" si="185"/>
        <v>8.0000000000000127E-2</v>
      </c>
    </row>
    <row r="1971" spans="1:18">
      <c r="A1971" s="1">
        <v>43297</v>
      </c>
      <c r="B1971">
        <v>2.85</v>
      </c>
      <c r="C1971">
        <v>650.13</v>
      </c>
      <c r="D1971">
        <v>2.282</v>
      </c>
      <c r="E1971" s="150">
        <f t="shared" si="182"/>
        <v>2.0354350523737241</v>
      </c>
      <c r="F1971">
        <v>2.78775</v>
      </c>
      <c r="G1971" s="3">
        <f t="shared" si="180"/>
        <v>3.1254475511665429</v>
      </c>
      <c r="H1971" s="150">
        <f t="shared" si="181"/>
        <v>8.0000000000000127E-2</v>
      </c>
      <c r="J1971" s="2">
        <f t="shared" si="183"/>
        <v>-9.3783397988978293E-4</v>
      </c>
      <c r="K1971">
        <v>28077</v>
      </c>
      <c r="L1971">
        <v>27295</v>
      </c>
      <c r="N1971">
        <v>0.46</v>
      </c>
      <c r="O1971">
        <v>3.23</v>
      </c>
      <c r="P1971">
        <v>2.85</v>
      </c>
      <c r="Q1971">
        <f t="shared" si="184"/>
        <v>0.37999999999999989</v>
      </c>
      <c r="R1971">
        <f t="shared" si="185"/>
        <v>8.0000000000000127E-2</v>
      </c>
    </row>
    <row r="1972" spans="1:18">
      <c r="A1972" s="1">
        <v>43298</v>
      </c>
      <c r="B1972">
        <v>2.85</v>
      </c>
      <c r="C1972">
        <v>653.46</v>
      </c>
      <c r="D1972">
        <v>2.2930000000000001</v>
      </c>
      <c r="E1972" s="150">
        <f t="shared" si="182"/>
        <v>2.0434268257093948</v>
      </c>
      <c r="F1972">
        <v>2.79575</v>
      </c>
      <c r="G1972" s="3">
        <f t="shared" si="180"/>
        <v>3.1372078849823657</v>
      </c>
      <c r="H1972" s="150">
        <f t="shared" si="181"/>
        <v>7.9999999999999849E-2</v>
      </c>
      <c r="J1972" s="2">
        <f t="shared" si="183"/>
        <v>5.1089794233011828E-3</v>
      </c>
      <c r="K1972">
        <v>28082</v>
      </c>
      <c r="L1972">
        <v>27297</v>
      </c>
      <c r="N1972">
        <v>0.47</v>
      </c>
      <c r="O1972">
        <v>3.24</v>
      </c>
      <c r="P1972">
        <v>2.85</v>
      </c>
      <c r="Q1972">
        <f t="shared" si="184"/>
        <v>0.39000000000000012</v>
      </c>
      <c r="R1972">
        <f t="shared" si="185"/>
        <v>7.9999999999999849E-2</v>
      </c>
    </row>
    <row r="1973" spans="1:18">
      <c r="A1973" s="1">
        <v>43299</v>
      </c>
      <c r="B1973">
        <v>2.8450000000000002</v>
      </c>
      <c r="C1973">
        <v>653.29999999999995</v>
      </c>
      <c r="D1973">
        <v>2.2959000000000001</v>
      </c>
      <c r="E1973" s="150">
        <f t="shared" si="182"/>
        <v>2.0550011407882818</v>
      </c>
      <c r="F1973">
        <v>2.8008799999999998</v>
      </c>
      <c r="G1973" s="3">
        <f t="shared" si="180"/>
        <v>3.1292149986511917</v>
      </c>
      <c r="H1973" s="150">
        <f t="shared" si="181"/>
        <v>3.5000000000000198E-2</v>
      </c>
      <c r="J1973" s="2">
        <f t="shared" si="183"/>
        <v>-2.4488046894555041E-4</v>
      </c>
      <c r="K1973">
        <v>28080</v>
      </c>
      <c r="L1973">
        <v>27297</v>
      </c>
      <c r="N1973">
        <v>0.46</v>
      </c>
      <c r="O1973">
        <v>3.27</v>
      </c>
      <c r="P1973">
        <v>2.8450000000000002</v>
      </c>
      <c r="Q1973">
        <f t="shared" si="184"/>
        <v>0.42499999999999982</v>
      </c>
      <c r="R1973">
        <f t="shared" si="185"/>
        <v>3.5000000000000198E-2</v>
      </c>
    </row>
    <row r="1974" spans="1:18">
      <c r="A1974" s="1">
        <v>43300</v>
      </c>
      <c r="B1974">
        <v>2.863</v>
      </c>
      <c r="C1974">
        <v>662.8</v>
      </c>
      <c r="D1974">
        <v>2.2898000000000001</v>
      </c>
      <c r="E1974" s="150">
        <f t="shared" si="182"/>
        <v>2.0546424964568235</v>
      </c>
      <c r="F1974">
        <v>2.8074400000000002</v>
      </c>
      <c r="G1974" s="3">
        <f t="shared" si="180"/>
        <v>3.1287565224051082</v>
      </c>
      <c r="H1974" s="150">
        <f t="shared" si="181"/>
        <v>4.3000000000000205E-2</v>
      </c>
      <c r="J1974" s="2">
        <f t="shared" si="183"/>
        <v>1.4436843705703181E-2</v>
      </c>
      <c r="K1974">
        <v>28084</v>
      </c>
      <c r="L1974">
        <v>27301</v>
      </c>
      <c r="N1974">
        <v>0.44</v>
      </c>
      <c r="O1974">
        <v>3.26</v>
      </c>
      <c r="P1974">
        <v>2.863</v>
      </c>
      <c r="Q1974">
        <f t="shared" si="184"/>
        <v>0.3969999999999998</v>
      </c>
      <c r="R1974">
        <f t="shared" si="185"/>
        <v>4.3000000000000205E-2</v>
      </c>
    </row>
    <row r="1975" spans="1:18">
      <c r="A1975" s="1">
        <v>43301</v>
      </c>
      <c r="B1975">
        <v>2.85</v>
      </c>
      <c r="C1975">
        <v>659.85</v>
      </c>
      <c r="D1975">
        <v>2.294</v>
      </c>
      <c r="E1975" s="150">
        <f t="shared" si="182"/>
        <v>2.04478539426061</v>
      </c>
      <c r="F1975">
        <v>2.8016299999999998</v>
      </c>
      <c r="G1975" s="3">
        <f t="shared" si="180"/>
        <v>3.1430874056707387</v>
      </c>
      <c r="H1975" s="150">
        <f t="shared" si="181"/>
        <v>3.0000000000000304E-2</v>
      </c>
      <c r="J1975" s="2">
        <f t="shared" si="183"/>
        <v>-4.4607490895693432E-3</v>
      </c>
      <c r="K1975">
        <v>28084.5</v>
      </c>
      <c r="L1975">
        <v>27298</v>
      </c>
      <c r="N1975">
        <v>0.44</v>
      </c>
      <c r="O1975">
        <v>3.26</v>
      </c>
      <c r="P1975">
        <v>2.85</v>
      </c>
      <c r="Q1975">
        <f t="shared" si="184"/>
        <v>0.4099999999999997</v>
      </c>
      <c r="R1975">
        <f t="shared" si="185"/>
        <v>3.0000000000000304E-2</v>
      </c>
    </row>
    <row r="1976" spans="1:18">
      <c r="A1976" s="1">
        <v>43304</v>
      </c>
      <c r="B1976">
        <v>2.86</v>
      </c>
      <c r="C1976">
        <v>663.47</v>
      </c>
      <c r="D1976">
        <v>2.3115000000000001</v>
      </c>
      <c r="E1976" s="150">
        <f t="shared" si="182"/>
        <v>2.0444438171354116</v>
      </c>
      <c r="F1976">
        <v>2.7991899999999998</v>
      </c>
      <c r="G1976" s="3">
        <f t="shared" si="180"/>
        <v>3.1648351648351727</v>
      </c>
      <c r="H1976" s="150">
        <f t="shared" si="181"/>
        <v>-9.9999999999998979E-3</v>
      </c>
      <c r="J1976" s="2">
        <f t="shared" si="183"/>
        <v>5.4711015170468601E-3</v>
      </c>
      <c r="K1976">
        <v>28092</v>
      </c>
      <c r="L1976">
        <v>27300</v>
      </c>
      <c r="N1976">
        <v>0.39</v>
      </c>
      <c r="O1976">
        <v>3.26</v>
      </c>
      <c r="P1976">
        <v>2.86</v>
      </c>
      <c r="Q1976">
        <f t="shared" si="184"/>
        <v>0.39999999999999991</v>
      </c>
      <c r="R1976">
        <f t="shared" si="185"/>
        <v>-9.9999999999998979E-3</v>
      </c>
    </row>
    <row r="1977" spans="1:18">
      <c r="A1977" s="1">
        <v>43305</v>
      </c>
      <c r="B1977">
        <v>2.86</v>
      </c>
      <c r="C1977">
        <v>654.57000000000005</v>
      </c>
      <c r="D1977">
        <v>2.3105000000000002</v>
      </c>
      <c r="E1977" s="150">
        <f t="shared" si="182"/>
        <v>2.0630152109275679</v>
      </c>
      <c r="F1977">
        <v>2.8079999999999998</v>
      </c>
      <c r="G1977" s="3">
        <f t="shared" si="180"/>
        <v>3.1448551448551529</v>
      </c>
      <c r="H1977" s="150">
        <f t="shared" si="181"/>
        <v>-2.9999999999999916E-2</v>
      </c>
      <c r="J1977" s="2">
        <f t="shared" si="183"/>
        <v>-1.3505106477216634E-2</v>
      </c>
      <c r="K1977">
        <v>28087</v>
      </c>
      <c r="L1977">
        <v>27300</v>
      </c>
      <c r="N1977">
        <v>0.37</v>
      </c>
      <c r="O1977">
        <v>3.26</v>
      </c>
      <c r="P1977">
        <v>2.86</v>
      </c>
      <c r="Q1977">
        <f t="shared" si="184"/>
        <v>0.39999999999999991</v>
      </c>
      <c r="R1977">
        <f t="shared" si="185"/>
        <v>-2.9999999999999916E-2</v>
      </c>
    </row>
    <row r="1978" spans="1:18">
      <c r="A1978" s="1">
        <v>43306</v>
      </c>
      <c r="B1978">
        <v>2.88</v>
      </c>
      <c r="C1978">
        <v>649.25</v>
      </c>
      <c r="D1978">
        <v>2.3239999999999998</v>
      </c>
      <c r="E1978" s="150">
        <f t="shared" si="182"/>
        <v>2.093505195833341</v>
      </c>
      <c r="F1978">
        <v>2.80775</v>
      </c>
      <c r="G1978" s="3">
        <f t="shared" si="180"/>
        <v>3.1168831168831055</v>
      </c>
      <c r="H1978" s="150">
        <f t="shared" si="181"/>
        <v>-4.9999999999999878E-2</v>
      </c>
      <c r="J1978" s="2">
        <f t="shared" si="183"/>
        <v>-8.1606809598109807E-3</v>
      </c>
      <c r="K1978">
        <v>28080</v>
      </c>
      <c r="L1978">
        <v>27300</v>
      </c>
      <c r="N1978">
        <v>0.33</v>
      </c>
      <c r="O1978">
        <v>3.26</v>
      </c>
      <c r="P1978">
        <v>2.88</v>
      </c>
      <c r="Q1978">
        <f t="shared" si="184"/>
        <v>0.37999999999999989</v>
      </c>
      <c r="R1978">
        <f t="shared" si="185"/>
        <v>-4.9999999999999878E-2</v>
      </c>
    </row>
    <row r="1979" spans="1:18">
      <c r="A1979" s="1">
        <v>43307</v>
      </c>
      <c r="B1979">
        <v>2.875</v>
      </c>
      <c r="C1979">
        <v>647.12</v>
      </c>
      <c r="D1979">
        <v>2.3355000000000001</v>
      </c>
      <c r="E1979" s="150">
        <f t="shared" si="182"/>
        <v>2.1327796680424989</v>
      </c>
      <c r="F1979">
        <v>2.81663</v>
      </c>
      <c r="G1979" s="3">
        <f t="shared" si="180"/>
        <v>3.0843501856136966</v>
      </c>
      <c r="H1979" s="150">
        <f t="shared" si="181"/>
        <v>-3.4999999999999809E-2</v>
      </c>
      <c r="J1979" s="2">
        <f t="shared" si="183"/>
        <v>-3.2861018331606174E-3</v>
      </c>
      <c r="K1979">
        <v>28077</v>
      </c>
      <c r="L1979">
        <v>27305</v>
      </c>
      <c r="N1979">
        <v>0.35</v>
      </c>
      <c r="O1979">
        <v>3.26</v>
      </c>
      <c r="P1979">
        <v>2.875</v>
      </c>
      <c r="Q1979">
        <f t="shared" si="184"/>
        <v>0.38499999999999979</v>
      </c>
      <c r="R1979">
        <f t="shared" si="185"/>
        <v>-3.4999999999999809E-2</v>
      </c>
    </row>
    <row r="1980" spans="1:18">
      <c r="A1980" s="1">
        <v>43308</v>
      </c>
      <c r="B1980">
        <v>2.89</v>
      </c>
      <c r="C1980">
        <v>642.78</v>
      </c>
      <c r="D1980">
        <v>2.335</v>
      </c>
      <c r="E1980" s="150">
        <f t="shared" si="182"/>
        <v>2.1360754929912562</v>
      </c>
      <c r="F1980">
        <v>2.82138</v>
      </c>
      <c r="G1980" s="3">
        <f t="shared" si="180"/>
        <v>3.0841242838166707</v>
      </c>
      <c r="H1980" s="150">
        <f t="shared" si="181"/>
        <v>-1.9999999999999685E-2</v>
      </c>
      <c r="J1980" s="2">
        <f t="shared" si="183"/>
        <v>-6.7292292071754398E-3</v>
      </c>
      <c r="K1980">
        <v>28079</v>
      </c>
      <c r="L1980">
        <v>27307</v>
      </c>
      <c r="N1980">
        <v>0.35</v>
      </c>
      <c r="O1980">
        <v>3.26</v>
      </c>
      <c r="P1980">
        <v>2.89</v>
      </c>
      <c r="Q1980">
        <f t="shared" si="184"/>
        <v>0.36999999999999966</v>
      </c>
      <c r="R1980">
        <f t="shared" si="185"/>
        <v>-1.9999999999999685E-2</v>
      </c>
    </row>
    <row r="1981" spans="1:18">
      <c r="A1981" s="1">
        <v>43311</v>
      </c>
      <c r="B1981">
        <v>2.8980000000000001</v>
      </c>
      <c r="C1981">
        <v>638.38</v>
      </c>
      <c r="D1981">
        <v>2.3359999999999999</v>
      </c>
      <c r="E1981" s="150">
        <f t="shared" si="182"/>
        <v>2.1452282140008641</v>
      </c>
      <c r="F1981">
        <v>2.82125</v>
      </c>
      <c r="G1981" s="3">
        <f t="shared" si="180"/>
        <v>3.0721393448899259</v>
      </c>
      <c r="H1981" s="150">
        <f t="shared" si="181"/>
        <v>-2.1999999999999853E-2</v>
      </c>
      <c r="J1981" s="2">
        <f t="shared" si="183"/>
        <v>-6.8688021784668414E-3</v>
      </c>
      <c r="K1981">
        <v>28076</v>
      </c>
      <c r="L1981">
        <v>27307</v>
      </c>
      <c r="N1981">
        <v>0.33</v>
      </c>
      <c r="O1981">
        <v>3.25</v>
      </c>
      <c r="P1981">
        <v>2.8980000000000001</v>
      </c>
      <c r="Q1981">
        <f t="shared" si="184"/>
        <v>0.35199999999999987</v>
      </c>
      <c r="R1981">
        <f t="shared" si="185"/>
        <v>-2.1999999999999853E-2</v>
      </c>
    </row>
    <row r="1982" spans="1:18">
      <c r="A1982" s="1">
        <v>43312</v>
      </c>
      <c r="B1982">
        <v>2.92</v>
      </c>
      <c r="C1982">
        <v>636.66999999999996</v>
      </c>
      <c r="D1982">
        <v>2.3340000000000001</v>
      </c>
      <c r="E1982" s="150">
        <f t="shared" si="182"/>
        <v>2.1584352345976447</v>
      </c>
      <c r="F1982">
        <v>2.8278099999999999</v>
      </c>
      <c r="G1982" s="3">
        <f t="shared" si="180"/>
        <v>3.0578209779967431</v>
      </c>
      <c r="H1982" s="150">
        <f t="shared" si="181"/>
        <v>-9.9999999999998423E-3</v>
      </c>
      <c r="J1982" s="2">
        <f t="shared" si="183"/>
        <v>-2.6822493631005694E-3</v>
      </c>
      <c r="K1982">
        <v>28075.5</v>
      </c>
      <c r="L1982">
        <v>27310</v>
      </c>
      <c r="N1982">
        <v>0.33</v>
      </c>
      <c r="O1982">
        <v>3.26</v>
      </c>
      <c r="P1982">
        <v>2.92</v>
      </c>
      <c r="Q1982">
        <f t="shared" si="184"/>
        <v>0.33999999999999986</v>
      </c>
      <c r="R1982">
        <f t="shared" si="185"/>
        <v>-9.9999999999998423E-3</v>
      </c>
    </row>
    <row r="1983" spans="1:18">
      <c r="A1983" s="1">
        <v>43313</v>
      </c>
      <c r="B1983">
        <v>2.9249999999999998</v>
      </c>
      <c r="C1983">
        <v>641.57000000000005</v>
      </c>
      <c r="D1983">
        <v>2.34</v>
      </c>
      <c r="E1983" s="150">
        <f t="shared" si="182"/>
        <v>2.1629720844152578</v>
      </c>
      <c r="F1983">
        <v>2.8321299999999998</v>
      </c>
      <c r="G1983" s="3">
        <f t="shared" si="180"/>
        <v>3.0639249797768917</v>
      </c>
      <c r="H1983" s="150">
        <f t="shared" si="181"/>
        <v>1.4999999999999847E-2</v>
      </c>
      <c r="J1983" s="2">
        <f t="shared" si="183"/>
        <v>7.6668293934180698E-3</v>
      </c>
      <c r="K1983">
        <v>28076</v>
      </c>
      <c r="L1983">
        <v>27309</v>
      </c>
      <c r="N1983">
        <v>0.34</v>
      </c>
      <c r="O1983">
        <v>3.25</v>
      </c>
      <c r="P1983">
        <v>2.9249999999999998</v>
      </c>
      <c r="Q1983">
        <f t="shared" si="184"/>
        <v>0.32500000000000018</v>
      </c>
      <c r="R1983">
        <f t="shared" si="185"/>
        <v>1.4999999999999847E-2</v>
      </c>
    </row>
    <row r="1984" spans="1:18">
      <c r="A1984" s="1">
        <v>43314</v>
      </c>
      <c r="B1984">
        <v>2.9430000000000001</v>
      </c>
      <c r="C1984">
        <v>644.66999999999996</v>
      </c>
      <c r="D1984">
        <v>2.339</v>
      </c>
      <c r="E1984" s="150">
        <f t="shared" si="182"/>
        <v>2.1587830931904524</v>
      </c>
      <c r="F1984">
        <v>2.82775</v>
      </c>
      <c r="G1984" s="3">
        <f t="shared" si="180"/>
        <v>3.0638127891881211</v>
      </c>
      <c r="H1984" s="150">
        <f t="shared" si="181"/>
        <v>-6.9999999999997287E-3</v>
      </c>
      <c r="J1984" s="2">
        <f t="shared" si="183"/>
        <v>4.820260608206792E-3</v>
      </c>
      <c r="K1984">
        <v>28077</v>
      </c>
      <c r="L1984">
        <v>27310</v>
      </c>
      <c r="N1984">
        <v>0.31</v>
      </c>
      <c r="O1984">
        <v>3.26</v>
      </c>
      <c r="P1984">
        <v>2.9430000000000001</v>
      </c>
      <c r="Q1984">
        <f t="shared" si="184"/>
        <v>0.31699999999999973</v>
      </c>
      <c r="R1984">
        <f t="shared" si="185"/>
        <v>-6.9999999999997287E-3</v>
      </c>
    </row>
    <row r="1985" spans="1:18">
      <c r="A1985" s="1">
        <v>43315</v>
      </c>
      <c r="B1985">
        <v>2.93</v>
      </c>
      <c r="C1985">
        <v>642.82000000000005</v>
      </c>
      <c r="D1985">
        <v>2.331</v>
      </c>
      <c r="E1985" s="150">
        <f t="shared" si="182"/>
        <v>2.1623951390779732</v>
      </c>
      <c r="F1985">
        <v>2.8273799999999998</v>
      </c>
      <c r="G1985" s="3">
        <f t="shared" si="180"/>
        <v>3.0478346260111295</v>
      </c>
      <c r="H1985" s="150">
        <f t="shared" si="181"/>
        <v>-2.9999999999999638E-2</v>
      </c>
      <c r="J1985" s="2">
        <f t="shared" si="183"/>
        <v>-2.8738107064591248E-3</v>
      </c>
      <c r="K1985">
        <v>28073</v>
      </c>
      <c r="L1985">
        <v>27310</v>
      </c>
      <c r="N1985">
        <v>0.32</v>
      </c>
      <c r="O1985">
        <v>3.28</v>
      </c>
      <c r="P1985">
        <v>2.93</v>
      </c>
      <c r="Q1985">
        <f t="shared" si="184"/>
        <v>0.34999999999999964</v>
      </c>
      <c r="R1985">
        <f t="shared" si="185"/>
        <v>-2.9999999999999638E-2</v>
      </c>
    </row>
    <row r="1986" spans="1:18">
      <c r="A1986" s="1">
        <v>43318</v>
      </c>
      <c r="B1986">
        <v>2.9249999999999998</v>
      </c>
      <c r="C1986">
        <v>646.72</v>
      </c>
      <c r="D1986">
        <v>2.335</v>
      </c>
      <c r="E1986" s="150">
        <f t="shared" si="182"/>
        <v>2.1657227540061084</v>
      </c>
      <c r="F1986">
        <v>2.8268800000000001</v>
      </c>
      <c r="G1986" s="3">
        <f t="shared" si="180"/>
        <v>3.0478346260111295</v>
      </c>
      <c r="H1986" s="150">
        <f t="shared" si="181"/>
        <v>-2.4999999999999967E-2</v>
      </c>
      <c r="J1986" s="2">
        <f t="shared" si="183"/>
        <v>6.0486869591361604E-3</v>
      </c>
      <c r="K1986">
        <v>28073</v>
      </c>
      <c r="L1986">
        <v>27310</v>
      </c>
      <c r="N1986">
        <v>0.31</v>
      </c>
      <c r="O1986">
        <v>3.26</v>
      </c>
      <c r="P1986">
        <v>2.9249999999999998</v>
      </c>
      <c r="Q1986">
        <f t="shared" si="184"/>
        <v>0.33499999999999996</v>
      </c>
      <c r="R1986">
        <f t="shared" si="185"/>
        <v>-2.4999999999999967E-2</v>
      </c>
    </row>
    <row r="1987" spans="1:18">
      <c r="A1987" s="1">
        <v>43319</v>
      </c>
      <c r="B1987">
        <v>2.93</v>
      </c>
      <c r="C1987">
        <v>642.53</v>
      </c>
      <c r="D1987">
        <v>2.3490000000000002</v>
      </c>
      <c r="E1987" s="150">
        <f t="shared" si="182"/>
        <v>2.1923711408423761</v>
      </c>
      <c r="F1987">
        <v>2.8243100000000001</v>
      </c>
      <c r="G1987" s="3">
        <f t="shared" si="180"/>
        <v>3.0260862617681137</v>
      </c>
      <c r="H1987" s="150">
        <f t="shared" si="181"/>
        <v>-1.9999999999999851E-2</v>
      </c>
      <c r="J1987" s="2">
        <f t="shared" si="183"/>
        <v>-6.4999259289433902E-3</v>
      </c>
      <c r="K1987">
        <v>28065.5</v>
      </c>
      <c r="L1987">
        <v>27308</v>
      </c>
      <c r="N1987">
        <v>0.32</v>
      </c>
      <c r="O1987">
        <v>3.27</v>
      </c>
      <c r="P1987">
        <v>2.93</v>
      </c>
      <c r="Q1987">
        <f t="shared" si="184"/>
        <v>0.33999999999999986</v>
      </c>
      <c r="R1987">
        <f t="shared" si="185"/>
        <v>-1.9999999999999851E-2</v>
      </c>
    </row>
    <row r="1988" spans="1:18">
      <c r="A1988" s="1">
        <v>43320</v>
      </c>
      <c r="B1988">
        <v>2.915</v>
      </c>
      <c r="C1988">
        <v>645.4</v>
      </c>
      <c r="D1988">
        <v>2.3460000000000001</v>
      </c>
      <c r="E1988" s="150">
        <f t="shared" si="182"/>
        <v>2.1931133545833421</v>
      </c>
      <c r="F1988">
        <v>2.82775</v>
      </c>
      <c r="G1988" s="3">
        <f t="shared" si="180"/>
        <v>3.0248785299382481</v>
      </c>
      <c r="H1988" s="150">
        <f t="shared" si="181"/>
        <v>-5.4999999999999771E-2</v>
      </c>
      <c r="J1988" s="2">
        <f t="shared" si="183"/>
        <v>4.4567713315486288E-3</v>
      </c>
      <c r="K1988">
        <v>28132</v>
      </c>
      <c r="L1988">
        <v>27373</v>
      </c>
      <c r="N1988">
        <v>0.28999999999999998</v>
      </c>
      <c r="O1988">
        <v>3.26</v>
      </c>
      <c r="P1988">
        <v>2.915</v>
      </c>
      <c r="Q1988">
        <f t="shared" si="184"/>
        <v>0.34499999999999975</v>
      </c>
      <c r="R1988">
        <f t="shared" si="185"/>
        <v>-5.4999999999999771E-2</v>
      </c>
    </row>
    <row r="1989" spans="1:18">
      <c r="A1989" s="1">
        <v>43321</v>
      </c>
      <c r="B1989">
        <v>2.915</v>
      </c>
      <c r="C1989">
        <v>647.64</v>
      </c>
      <c r="D1989">
        <v>2.3384999999999998</v>
      </c>
      <c r="E1989" s="150">
        <f t="shared" si="182"/>
        <v>2.1773824520423264</v>
      </c>
      <c r="F1989">
        <v>2.8275000000000001</v>
      </c>
      <c r="G1989" s="3">
        <f t="shared" si="180"/>
        <v>3.0367236329097902</v>
      </c>
      <c r="H1989" s="150">
        <f t="shared" si="181"/>
        <v>-9.4999999999999973E-2</v>
      </c>
      <c r="J1989" s="2">
        <f t="shared" si="183"/>
        <v>3.4647068006903154E-3</v>
      </c>
      <c r="K1989">
        <v>28136</v>
      </c>
      <c r="L1989">
        <v>27374</v>
      </c>
      <c r="N1989">
        <v>0.26</v>
      </c>
      <c r="O1989">
        <v>3.27</v>
      </c>
      <c r="P1989">
        <v>2.915</v>
      </c>
      <c r="Q1989">
        <f t="shared" si="184"/>
        <v>0.35499999999999998</v>
      </c>
      <c r="R1989">
        <f t="shared" si="185"/>
        <v>-9.4999999999999973E-2</v>
      </c>
    </row>
    <row r="1990" spans="1:18">
      <c r="A1990" s="1">
        <v>43322</v>
      </c>
      <c r="B1990">
        <v>2.91</v>
      </c>
      <c r="C1990">
        <v>654.9</v>
      </c>
      <c r="D1990">
        <v>2.3180000000000001</v>
      </c>
      <c r="E1990" s="150">
        <f t="shared" si="182"/>
        <v>2.140785207107847</v>
      </c>
      <c r="F1990">
        <v>2.8155000000000001</v>
      </c>
      <c r="G1990" s="3">
        <f t="shared" ref="G1990:G2053" si="186">+(K1990/L1990-1)*36000/330</f>
        <v>3.0485678704856736</v>
      </c>
      <c r="H1990" s="150">
        <f t="shared" ref="H1990:H2053" si="187">+R1990</f>
        <v>-8.9999999999999858E-2</v>
      </c>
      <c r="J1990" s="2">
        <f t="shared" si="183"/>
        <v>1.1147565805456125E-2</v>
      </c>
      <c r="K1990">
        <v>28140</v>
      </c>
      <c r="L1990">
        <v>27375</v>
      </c>
      <c r="N1990">
        <v>0.27</v>
      </c>
      <c r="O1990">
        <v>3.27</v>
      </c>
      <c r="P1990">
        <v>2.91</v>
      </c>
      <c r="Q1990">
        <f t="shared" si="184"/>
        <v>0.35999999999999988</v>
      </c>
      <c r="R1990">
        <f t="shared" si="185"/>
        <v>-8.9999999999999858E-2</v>
      </c>
    </row>
    <row r="1991" spans="1:18">
      <c r="A1991" s="1">
        <v>43325</v>
      </c>
      <c r="B1991">
        <v>2.9129999999999998</v>
      </c>
      <c r="C1991">
        <v>661.16</v>
      </c>
      <c r="D1991">
        <v>2.3245</v>
      </c>
      <c r="E1991" s="150">
        <f t="shared" ref="E1991:E2054" si="188">+D1991*F1991/G1991</f>
        <v>2.1490404832971963</v>
      </c>
      <c r="F1991">
        <v>2.8029999999999999</v>
      </c>
      <c r="G1991" s="3">
        <f t="shared" si="186"/>
        <v>3.0318523781382596</v>
      </c>
      <c r="H1991" s="150">
        <f t="shared" si="187"/>
        <v>-0.10700000000000021</v>
      </c>
      <c r="J1991" s="2">
        <f t="shared" ref="J1991:J2054" si="189">+LN(C1991/C1990)</f>
        <v>9.5133158251445929E-3</v>
      </c>
      <c r="K1991">
        <v>28143</v>
      </c>
      <c r="L1991">
        <v>27382</v>
      </c>
      <c r="N1991">
        <v>0.25</v>
      </c>
      <c r="O1991">
        <v>3.27</v>
      </c>
      <c r="P1991">
        <v>2.9129999999999998</v>
      </c>
      <c r="Q1991">
        <f t="shared" ref="Q1991:Q2054" si="190">+O1991-P1991</f>
        <v>0.35700000000000021</v>
      </c>
      <c r="R1991">
        <f t="shared" ref="R1991:R2054" si="191">+N1991-Q1991</f>
        <v>-0.10700000000000021</v>
      </c>
    </row>
    <row r="1992" spans="1:18">
      <c r="A1992" s="1">
        <v>43326</v>
      </c>
      <c r="B1992">
        <v>2.9</v>
      </c>
      <c r="C1992">
        <v>665.01</v>
      </c>
      <c r="D1992">
        <v>2.343</v>
      </c>
      <c r="E1992" s="150">
        <f t="shared" si="188"/>
        <v>2.1691135397657324</v>
      </c>
      <c r="F1992">
        <v>2.8134999999999999</v>
      </c>
      <c r="G1992" s="3">
        <f t="shared" si="186"/>
        <v>3.0390435443558887</v>
      </c>
      <c r="H1992" s="150">
        <f t="shared" si="187"/>
        <v>-9.9999999999999867E-2</v>
      </c>
      <c r="J1992" s="2">
        <f t="shared" si="189"/>
        <v>5.8062100876230651E-3</v>
      </c>
      <c r="K1992">
        <v>28152</v>
      </c>
      <c r="L1992">
        <v>27389</v>
      </c>
      <c r="N1992">
        <v>0.26</v>
      </c>
      <c r="O1992">
        <v>3.26</v>
      </c>
      <c r="P1992">
        <v>2.9</v>
      </c>
      <c r="Q1992">
        <f t="shared" si="190"/>
        <v>0.35999999999999988</v>
      </c>
      <c r="R1992">
        <f t="shared" si="191"/>
        <v>-9.9999999999999867E-2</v>
      </c>
    </row>
    <row r="1993" spans="1:18">
      <c r="A1993" s="1">
        <v>43327</v>
      </c>
      <c r="B1993">
        <v>2.9</v>
      </c>
      <c r="C1993">
        <v>667.69</v>
      </c>
      <c r="D1993">
        <v>2.3359999999999999</v>
      </c>
      <c r="E1993" s="150">
        <f t="shared" si="188"/>
        <v>2.1636938016936704</v>
      </c>
      <c r="F1993">
        <v>2.81488</v>
      </c>
      <c r="G1993" s="3">
        <f t="shared" si="186"/>
        <v>3.0390435443558887</v>
      </c>
      <c r="H1993" s="150">
        <f t="shared" si="187"/>
        <v>-9.9999999999999867E-2</v>
      </c>
      <c r="J1993" s="2">
        <f t="shared" si="189"/>
        <v>4.0219158289126269E-3</v>
      </c>
      <c r="K1993">
        <v>28152</v>
      </c>
      <c r="L1993">
        <v>27389</v>
      </c>
      <c r="N1993">
        <v>0.26</v>
      </c>
      <c r="O1993">
        <v>3.26</v>
      </c>
      <c r="P1993">
        <v>2.9</v>
      </c>
      <c r="Q1993">
        <f t="shared" si="190"/>
        <v>0.35999999999999988</v>
      </c>
      <c r="R1993">
        <f t="shared" si="191"/>
        <v>-9.9999999999999867E-2</v>
      </c>
    </row>
    <row r="1994" spans="1:18">
      <c r="A1994" s="1">
        <v>43328</v>
      </c>
      <c r="B1994">
        <v>2.89</v>
      </c>
      <c r="C1994">
        <v>665.93</v>
      </c>
      <c r="D1994">
        <v>2.343</v>
      </c>
      <c r="E1994" s="150">
        <f t="shared" si="188"/>
        <v>2.1855314881828876</v>
      </c>
      <c r="F1994">
        <v>2.81663</v>
      </c>
      <c r="G1994" s="3">
        <f t="shared" si="186"/>
        <v>3.0195694391421912</v>
      </c>
      <c r="H1994" s="150">
        <f t="shared" si="187"/>
        <v>-9.9999999999999867E-2</v>
      </c>
      <c r="J1994" s="2">
        <f t="shared" si="189"/>
        <v>-2.6394340543329673E-3</v>
      </c>
      <c r="K1994">
        <v>28143</v>
      </c>
      <c r="L1994">
        <v>27385</v>
      </c>
      <c r="N1994">
        <v>0.28000000000000003</v>
      </c>
      <c r="O1994">
        <v>3.27</v>
      </c>
      <c r="P1994">
        <v>2.89</v>
      </c>
      <c r="Q1994">
        <f t="shared" si="190"/>
        <v>0.37999999999999989</v>
      </c>
      <c r="R1994">
        <f t="shared" si="191"/>
        <v>-9.9999999999999867E-2</v>
      </c>
    </row>
    <row r="1995" spans="1:18">
      <c r="A1995" s="1">
        <v>43329</v>
      </c>
      <c r="B1995">
        <v>2.8849999999999998</v>
      </c>
      <c r="C1995">
        <v>670.3</v>
      </c>
      <c r="D1995">
        <v>2.34</v>
      </c>
      <c r="E1995" s="150">
        <f t="shared" si="188"/>
        <v>2.1797608569261273</v>
      </c>
      <c r="F1995">
        <v>2.8130000000000002</v>
      </c>
      <c r="G1995" s="3">
        <f t="shared" si="186"/>
        <v>3.0197899825040668</v>
      </c>
      <c r="H1995" s="150">
        <f t="shared" si="187"/>
        <v>-0.125</v>
      </c>
      <c r="J1995" s="2">
        <f t="shared" si="189"/>
        <v>6.5408134525565672E-3</v>
      </c>
      <c r="K1995">
        <v>28141</v>
      </c>
      <c r="L1995">
        <v>27383</v>
      </c>
      <c r="N1995">
        <v>0.25</v>
      </c>
      <c r="O1995">
        <v>3.26</v>
      </c>
      <c r="P1995">
        <v>2.8849999999999998</v>
      </c>
      <c r="Q1995">
        <f t="shared" si="190"/>
        <v>0.375</v>
      </c>
      <c r="R1995">
        <f t="shared" si="191"/>
        <v>-0.125</v>
      </c>
    </row>
    <row r="1996" spans="1:18">
      <c r="A1996" s="1">
        <v>43332</v>
      </c>
      <c r="B1996">
        <v>2.915</v>
      </c>
      <c r="C1996">
        <v>669</v>
      </c>
      <c r="D1996">
        <v>2.3290000000000002</v>
      </c>
      <c r="E1996" s="150">
        <f t="shared" si="188"/>
        <v>2.1498193617592647</v>
      </c>
      <c r="F1996">
        <v>2.8130000000000002</v>
      </c>
      <c r="G1996" s="3">
        <f t="shared" si="186"/>
        <v>3.0474546450445592</v>
      </c>
      <c r="H1996" s="150">
        <f t="shared" si="187"/>
        <v>-9.4999999999999973E-2</v>
      </c>
      <c r="J1996" s="2">
        <f t="shared" si="189"/>
        <v>-1.941313235683511E-3</v>
      </c>
      <c r="K1996">
        <v>28150</v>
      </c>
      <c r="L1996">
        <v>27385</v>
      </c>
      <c r="N1996">
        <v>0.26</v>
      </c>
      <c r="O1996">
        <v>3.27</v>
      </c>
      <c r="P1996">
        <v>2.915</v>
      </c>
      <c r="Q1996">
        <f t="shared" si="190"/>
        <v>0.35499999999999998</v>
      </c>
      <c r="R1996">
        <f t="shared" si="191"/>
        <v>-9.4999999999999973E-2</v>
      </c>
    </row>
    <row r="1997" spans="1:18">
      <c r="A1997" s="1">
        <v>43333</v>
      </c>
      <c r="B1997">
        <v>2.915</v>
      </c>
      <c r="C1997">
        <v>663.35</v>
      </c>
      <c r="D1997">
        <v>2.3340000000000001</v>
      </c>
      <c r="E1997" s="150">
        <f t="shared" si="188"/>
        <v>2.122511493495157</v>
      </c>
      <c r="F1997">
        <v>2.80775</v>
      </c>
      <c r="G1997" s="3">
        <f t="shared" si="186"/>
        <v>3.0875161430615607</v>
      </c>
      <c r="H1997" s="150">
        <f t="shared" si="187"/>
        <v>-0.11499999999999977</v>
      </c>
      <c r="J1997" s="2">
        <f t="shared" si="189"/>
        <v>-8.4813057653026196E-3</v>
      </c>
      <c r="K1997">
        <v>28158</v>
      </c>
      <c r="L1997">
        <v>27383</v>
      </c>
      <c r="N1997">
        <v>0.25</v>
      </c>
      <c r="O1997">
        <v>3.28</v>
      </c>
      <c r="P1997">
        <v>2.915</v>
      </c>
      <c r="Q1997">
        <f t="shared" si="190"/>
        <v>0.36499999999999977</v>
      </c>
      <c r="R1997">
        <f t="shared" si="191"/>
        <v>-0.11499999999999977</v>
      </c>
    </row>
    <row r="1998" spans="1:18">
      <c r="A1998" s="1">
        <v>43334</v>
      </c>
      <c r="B1998">
        <v>2.915</v>
      </c>
      <c r="C1998">
        <v>662.67</v>
      </c>
      <c r="D1998">
        <v>2.3380000000000001</v>
      </c>
      <c r="E1998" s="150">
        <f t="shared" si="188"/>
        <v>2.0887611992395452</v>
      </c>
      <c r="F1998">
        <v>2.8079999999999998</v>
      </c>
      <c r="G1998" s="3">
        <f t="shared" si="186"/>
        <v>3.1430610652812563</v>
      </c>
      <c r="H1998" s="150">
        <f t="shared" si="187"/>
        <v>-0.12499999999999997</v>
      </c>
      <c r="J1998" s="2">
        <f t="shared" si="189"/>
        <v>-1.0256256460810249E-3</v>
      </c>
      <c r="K1998">
        <v>28174</v>
      </c>
      <c r="L1998">
        <v>27385</v>
      </c>
      <c r="N1998">
        <v>0.23</v>
      </c>
      <c r="O1998">
        <v>3.27</v>
      </c>
      <c r="P1998">
        <v>2.915</v>
      </c>
      <c r="Q1998">
        <f t="shared" si="190"/>
        <v>0.35499999999999998</v>
      </c>
      <c r="R1998">
        <f t="shared" si="191"/>
        <v>-0.12499999999999997</v>
      </c>
    </row>
    <row r="1999" spans="1:18">
      <c r="A1999" s="1">
        <v>43335</v>
      </c>
      <c r="B1999">
        <v>2.9129999999999998</v>
      </c>
      <c r="C1999">
        <v>667.84</v>
      </c>
      <c r="D1999">
        <v>2.36</v>
      </c>
      <c r="E1999" s="150">
        <f t="shared" si="188"/>
        <v>2.1034215648148114</v>
      </c>
      <c r="F1999">
        <v>2.8119999999999998</v>
      </c>
      <c r="G1999" s="3">
        <f t="shared" si="186"/>
        <v>3.1550118678108503</v>
      </c>
      <c r="H1999" s="150">
        <f t="shared" si="187"/>
        <v>-9.7000000000000197E-2</v>
      </c>
      <c r="J1999" s="2">
        <f t="shared" si="189"/>
        <v>7.7714951719911234E-3</v>
      </c>
      <c r="K1999">
        <v>28177</v>
      </c>
      <c r="L1999">
        <v>27385</v>
      </c>
      <c r="N1999">
        <v>0.26</v>
      </c>
      <c r="O1999">
        <v>3.27</v>
      </c>
      <c r="P1999">
        <v>2.9129999999999998</v>
      </c>
      <c r="Q1999">
        <f t="shared" si="190"/>
        <v>0.35700000000000021</v>
      </c>
      <c r="R1999">
        <f t="shared" si="191"/>
        <v>-9.7000000000000197E-2</v>
      </c>
    </row>
    <row r="2000" spans="1:18">
      <c r="A2000" s="1">
        <v>43336</v>
      </c>
      <c r="B2000">
        <v>2.92</v>
      </c>
      <c r="C2000">
        <v>660.75</v>
      </c>
      <c r="D2000">
        <v>2.3580000000000001</v>
      </c>
      <c r="E2000" s="150">
        <f t="shared" si="188"/>
        <v>2.0942429070263415</v>
      </c>
      <c r="F2000">
        <v>2.82</v>
      </c>
      <c r="G2000" s="3">
        <f t="shared" si="186"/>
        <v>3.1751617626065389</v>
      </c>
      <c r="H2000" s="150">
        <f t="shared" si="187"/>
        <v>-8.0000000000000071E-2</v>
      </c>
      <c r="J2000" s="2">
        <f t="shared" si="189"/>
        <v>-1.0673070404437442E-2</v>
      </c>
      <c r="K2000">
        <v>28180</v>
      </c>
      <c r="L2000">
        <v>27383</v>
      </c>
      <c r="N2000">
        <v>0.27</v>
      </c>
      <c r="O2000">
        <v>3.27</v>
      </c>
      <c r="P2000">
        <v>2.92</v>
      </c>
      <c r="Q2000">
        <f t="shared" si="190"/>
        <v>0.35000000000000009</v>
      </c>
      <c r="R2000">
        <f t="shared" si="191"/>
        <v>-8.0000000000000071E-2</v>
      </c>
    </row>
    <row r="2001" spans="1:18">
      <c r="A2001" s="1">
        <v>43339</v>
      </c>
      <c r="B2001">
        <v>2.92</v>
      </c>
      <c r="C2001">
        <v>657.96</v>
      </c>
      <c r="D2001">
        <v>2.3719999999999999</v>
      </c>
      <c r="E2001" s="150">
        <f t="shared" si="188"/>
        <v>2.1108375514206648</v>
      </c>
      <c r="F2001">
        <v>2.82</v>
      </c>
      <c r="G2001" s="3">
        <f t="shared" si="186"/>
        <v>3.1689032609345285</v>
      </c>
      <c r="H2001" s="150">
        <f t="shared" si="187"/>
        <v>-9.9999999999999867E-2</v>
      </c>
      <c r="J2001" s="2">
        <f t="shared" si="189"/>
        <v>-4.2314142804411193E-3</v>
      </c>
      <c r="K2001">
        <v>28177.4</v>
      </c>
      <c r="L2001">
        <v>27382</v>
      </c>
      <c r="N2001">
        <v>0.28000000000000003</v>
      </c>
      <c r="O2001">
        <v>3.3</v>
      </c>
      <c r="P2001">
        <v>2.92</v>
      </c>
      <c r="Q2001">
        <f t="shared" si="190"/>
        <v>0.37999999999999989</v>
      </c>
      <c r="R2001">
        <f t="shared" si="191"/>
        <v>-9.9999999999999867E-2</v>
      </c>
    </row>
    <row r="2002" spans="1:18">
      <c r="A2002" s="1">
        <v>43340</v>
      </c>
      <c r="B2002">
        <v>2.9249999999999998</v>
      </c>
      <c r="C2002">
        <v>662.51</v>
      </c>
      <c r="D2002">
        <v>2.3879999999999999</v>
      </c>
      <c r="E2002" s="150">
        <f t="shared" si="188"/>
        <v>2.1084060203947712</v>
      </c>
      <c r="F2002">
        <v>2.8281299999999998</v>
      </c>
      <c r="G2002" s="3">
        <f t="shared" si="186"/>
        <v>3.2031659816335956</v>
      </c>
      <c r="H2002" s="150">
        <f t="shared" si="187"/>
        <v>-0.10500000000000004</v>
      </c>
      <c r="J2002" s="2">
        <f t="shared" si="189"/>
        <v>6.8915128821241001E-3</v>
      </c>
      <c r="K2002">
        <v>28186</v>
      </c>
      <c r="L2002">
        <v>27382</v>
      </c>
      <c r="N2002">
        <v>0.28999999999999998</v>
      </c>
      <c r="O2002">
        <v>3.32</v>
      </c>
      <c r="P2002">
        <v>2.9249999999999998</v>
      </c>
      <c r="Q2002">
        <f t="shared" si="190"/>
        <v>0.39500000000000002</v>
      </c>
      <c r="R2002">
        <f t="shared" si="191"/>
        <v>-0.10500000000000004</v>
      </c>
    </row>
    <row r="2003" spans="1:18">
      <c r="A2003" s="1">
        <v>43341</v>
      </c>
      <c r="B2003">
        <v>2.915</v>
      </c>
      <c r="C2003">
        <v>666.24</v>
      </c>
      <c r="D2003">
        <v>2.3969999999999998</v>
      </c>
      <c r="E2003" s="150">
        <f t="shared" si="188"/>
        <v>2.1199191800279804</v>
      </c>
      <c r="F2003">
        <v>2.8330000000000002</v>
      </c>
      <c r="G2003" s="3">
        <f t="shared" si="186"/>
        <v>3.2032829666225151</v>
      </c>
      <c r="H2003" s="150">
        <f t="shared" si="187"/>
        <v>-6.5000000000000058E-2</v>
      </c>
      <c r="J2003" s="2">
        <f t="shared" si="189"/>
        <v>5.6143139004679165E-3</v>
      </c>
      <c r="K2003">
        <v>28185</v>
      </c>
      <c r="L2003">
        <v>27381</v>
      </c>
      <c r="N2003">
        <v>0.35</v>
      </c>
      <c r="O2003">
        <v>3.33</v>
      </c>
      <c r="P2003">
        <v>2.915</v>
      </c>
      <c r="Q2003">
        <f t="shared" si="190"/>
        <v>0.41500000000000004</v>
      </c>
      <c r="R2003">
        <f t="shared" si="191"/>
        <v>-6.5000000000000058E-2</v>
      </c>
    </row>
    <row r="2004" spans="1:18">
      <c r="A2004" s="1">
        <v>43342</v>
      </c>
      <c r="B2004">
        <v>2.8849999999999998</v>
      </c>
      <c r="C2004">
        <v>678.32</v>
      </c>
      <c r="D2004">
        <v>2.3889999999999998</v>
      </c>
      <c r="E2004" s="150">
        <f t="shared" si="188"/>
        <v>2.1018111376240181</v>
      </c>
      <c r="F2004">
        <v>2.8423799999999999</v>
      </c>
      <c r="G2004" s="3">
        <f t="shared" si="186"/>
        <v>3.2307592715852791</v>
      </c>
      <c r="H2004" s="150">
        <f t="shared" si="187"/>
        <v>-8.5000000000000242E-2</v>
      </c>
      <c r="J2004" s="2">
        <f t="shared" si="189"/>
        <v>1.7969187009198334E-2</v>
      </c>
      <c r="K2004">
        <v>28195.5</v>
      </c>
      <c r="L2004">
        <v>27384.5</v>
      </c>
      <c r="N2004">
        <v>0.34</v>
      </c>
      <c r="O2004">
        <v>3.31</v>
      </c>
      <c r="P2004">
        <v>2.8849999999999998</v>
      </c>
      <c r="Q2004">
        <f t="shared" si="190"/>
        <v>0.42500000000000027</v>
      </c>
      <c r="R2004">
        <f t="shared" si="191"/>
        <v>-8.5000000000000242E-2</v>
      </c>
    </row>
    <row r="2005" spans="1:18">
      <c r="A2005" s="1">
        <v>43343</v>
      </c>
      <c r="B2005">
        <v>2.8780000000000001</v>
      </c>
      <c r="C2005">
        <v>682.8</v>
      </c>
      <c r="D2005">
        <v>2.383</v>
      </c>
      <c r="E2005" s="150">
        <f t="shared" si="188"/>
        <v>2.0896618841738395</v>
      </c>
      <c r="F2005">
        <v>2.84</v>
      </c>
      <c r="G2005" s="3">
        <f t="shared" si="186"/>
        <v>3.2386674855179542</v>
      </c>
      <c r="H2005" s="150">
        <f t="shared" si="187"/>
        <v>-9.1999999999999971E-2</v>
      </c>
      <c r="J2005" s="2">
        <f t="shared" si="189"/>
        <v>6.5828379245377886E-3</v>
      </c>
      <c r="K2005">
        <v>28198</v>
      </c>
      <c r="L2005">
        <v>27385</v>
      </c>
      <c r="N2005">
        <v>0.36</v>
      </c>
      <c r="O2005">
        <v>3.33</v>
      </c>
      <c r="P2005">
        <v>2.8780000000000001</v>
      </c>
      <c r="Q2005">
        <f t="shared" si="190"/>
        <v>0.45199999999999996</v>
      </c>
      <c r="R2005">
        <f t="shared" si="191"/>
        <v>-9.1999999999999971E-2</v>
      </c>
    </row>
    <row r="2006" spans="1:18">
      <c r="A2006" s="1">
        <v>43346</v>
      </c>
      <c r="B2006">
        <v>2.855</v>
      </c>
      <c r="C2006">
        <v>684.72</v>
      </c>
      <c r="D2006">
        <v>2.383</v>
      </c>
      <c r="E2006" s="150">
        <f t="shared" si="188"/>
        <v>2.0686347758397101</v>
      </c>
      <c r="F2006">
        <v>2.8388800000000001</v>
      </c>
      <c r="G2006" s="3">
        <f t="shared" si="186"/>
        <v>3.2702974536691229</v>
      </c>
      <c r="H2006" s="150">
        <f t="shared" si="187"/>
        <v>-0.1150000000000001</v>
      </c>
      <c r="J2006" s="2">
        <f t="shared" si="189"/>
        <v>2.8080046530688141E-3</v>
      </c>
      <c r="K2006">
        <v>28208</v>
      </c>
      <c r="L2006">
        <v>27387</v>
      </c>
      <c r="N2006">
        <v>0.36</v>
      </c>
      <c r="O2006">
        <v>3.33</v>
      </c>
      <c r="P2006">
        <v>2.855</v>
      </c>
      <c r="Q2006">
        <f t="shared" si="190"/>
        <v>0.47500000000000009</v>
      </c>
      <c r="R2006">
        <f t="shared" si="191"/>
        <v>-0.1150000000000001</v>
      </c>
    </row>
    <row r="2007" spans="1:18">
      <c r="A2007" s="1">
        <v>43347</v>
      </c>
      <c r="B2007">
        <v>2.875</v>
      </c>
      <c r="C2007">
        <v>692.91</v>
      </c>
      <c r="D2007">
        <v>2.395</v>
      </c>
      <c r="E2007" s="150">
        <f t="shared" si="188"/>
        <v>2.0424059138829191</v>
      </c>
      <c r="F2007">
        <v>2.8428800000000001</v>
      </c>
      <c r="G2007" s="3">
        <f t="shared" si="186"/>
        <v>3.3336652394702715</v>
      </c>
      <c r="H2007" s="150">
        <f t="shared" si="187"/>
        <v>-3.4999999999999809E-2</v>
      </c>
      <c r="J2007" s="2">
        <f t="shared" si="189"/>
        <v>1.1890125052823141E-2</v>
      </c>
      <c r="K2007">
        <v>28227</v>
      </c>
      <c r="L2007">
        <v>27390</v>
      </c>
      <c r="N2007">
        <v>0.35</v>
      </c>
      <c r="O2007">
        <v>3.26</v>
      </c>
      <c r="P2007">
        <v>2.875</v>
      </c>
      <c r="Q2007">
        <f t="shared" si="190"/>
        <v>0.38499999999999979</v>
      </c>
      <c r="R2007">
        <f t="shared" si="191"/>
        <v>-3.4999999999999809E-2</v>
      </c>
    </row>
    <row r="2008" spans="1:18">
      <c r="A2008" s="1">
        <v>43348</v>
      </c>
      <c r="B2008">
        <v>3.01</v>
      </c>
      <c r="C2008">
        <v>687.9</v>
      </c>
      <c r="D2008">
        <v>2.4009999999999998</v>
      </c>
      <c r="E2008" s="150">
        <f t="shared" si="188"/>
        <v>2.0482112481314765</v>
      </c>
      <c r="F2008">
        <v>2.8439399999999999</v>
      </c>
      <c r="G2008" s="3">
        <f t="shared" si="186"/>
        <v>3.3337869549487431</v>
      </c>
      <c r="H2008" s="150">
        <f t="shared" si="187"/>
        <v>-2.0000000000000018E-2</v>
      </c>
      <c r="J2008" s="2">
        <f t="shared" si="189"/>
        <v>-7.2566420942091047E-3</v>
      </c>
      <c r="K2008">
        <v>28226</v>
      </c>
      <c r="L2008">
        <v>27389</v>
      </c>
      <c r="N2008">
        <v>0.25</v>
      </c>
      <c r="O2008">
        <v>3.28</v>
      </c>
      <c r="P2008">
        <v>3.01</v>
      </c>
      <c r="Q2008">
        <f t="shared" si="190"/>
        <v>0.27</v>
      </c>
      <c r="R2008">
        <f t="shared" si="191"/>
        <v>-2.0000000000000018E-2</v>
      </c>
    </row>
    <row r="2009" spans="1:18">
      <c r="A2009" s="1">
        <v>43349</v>
      </c>
      <c r="B2009">
        <v>3.077</v>
      </c>
      <c r="C2009">
        <v>689.28</v>
      </c>
      <c r="D2009">
        <v>2.3980000000000001</v>
      </c>
      <c r="E2009" s="150">
        <f t="shared" si="188"/>
        <v>1.9699850011697642</v>
      </c>
      <c r="F2009">
        <v>2.8490600000000001</v>
      </c>
      <c r="G2009" s="3">
        <f t="shared" si="186"/>
        <v>3.4680699984736822</v>
      </c>
      <c r="H2009" s="150">
        <f t="shared" si="187"/>
        <v>0.11699999999999988</v>
      </c>
      <c r="J2009" s="2">
        <f t="shared" si="189"/>
        <v>2.0040959960006934E-3</v>
      </c>
      <c r="K2009">
        <v>28269</v>
      </c>
      <c r="L2009">
        <v>27398</v>
      </c>
      <c r="N2009">
        <v>0.35</v>
      </c>
      <c r="O2009">
        <v>3.31</v>
      </c>
      <c r="P2009">
        <v>3.077</v>
      </c>
      <c r="Q2009">
        <f t="shared" si="190"/>
        <v>0.2330000000000001</v>
      </c>
      <c r="R2009">
        <f t="shared" si="191"/>
        <v>0.11699999999999988</v>
      </c>
    </row>
    <row r="2010" spans="1:18">
      <c r="A2010" s="1">
        <v>43350</v>
      </c>
      <c r="B2010">
        <v>3.0649999999999999</v>
      </c>
      <c r="C2010">
        <v>690.49</v>
      </c>
      <c r="D2010">
        <v>2.427</v>
      </c>
      <c r="E2010" s="150">
        <f t="shared" si="188"/>
        <v>2.2070990196007587</v>
      </c>
      <c r="F2010">
        <v>2.8454999999999999</v>
      </c>
      <c r="G2010" s="3">
        <f t="shared" si="186"/>
        <v>3.1290070987613543</v>
      </c>
      <c r="H2010" s="150">
        <f t="shared" si="187"/>
        <v>6.4999999999999836E-2</v>
      </c>
      <c r="J2010" s="2">
        <f t="shared" si="189"/>
        <v>1.753915957276356E-3</v>
      </c>
      <c r="K2010">
        <v>28297</v>
      </c>
      <c r="L2010">
        <v>27508</v>
      </c>
      <c r="N2010">
        <v>0.39</v>
      </c>
      <c r="O2010">
        <v>3.39</v>
      </c>
      <c r="P2010">
        <v>3.0649999999999999</v>
      </c>
      <c r="Q2010">
        <f t="shared" si="190"/>
        <v>0.32500000000000018</v>
      </c>
      <c r="R2010">
        <f t="shared" si="191"/>
        <v>6.4999999999999836E-2</v>
      </c>
    </row>
    <row r="2011" spans="1:18">
      <c r="A2011" s="1">
        <v>43353</v>
      </c>
      <c r="B2011">
        <v>3.05</v>
      </c>
      <c r="C2011">
        <v>696.7</v>
      </c>
      <c r="D2011">
        <v>2.4300000000000002</v>
      </c>
      <c r="E2011" s="150">
        <f t="shared" si="188"/>
        <v>2.211675428488328</v>
      </c>
      <c r="F2011">
        <v>2.8626299999999998</v>
      </c>
      <c r="G2011" s="3">
        <f t="shared" si="186"/>
        <v>3.1452132670093147</v>
      </c>
      <c r="H2011" s="150">
        <f t="shared" si="187"/>
        <v>9.9999999999996758E-3</v>
      </c>
      <c r="J2011" s="2">
        <f t="shared" si="189"/>
        <v>8.9534115508277685E-3</v>
      </c>
      <c r="K2011">
        <v>28298</v>
      </c>
      <c r="L2011">
        <v>27505</v>
      </c>
      <c r="N2011">
        <v>0.35</v>
      </c>
      <c r="O2011">
        <v>3.39</v>
      </c>
      <c r="P2011">
        <v>3.05</v>
      </c>
      <c r="Q2011">
        <f t="shared" si="190"/>
        <v>0.3400000000000003</v>
      </c>
      <c r="R2011">
        <f t="shared" si="191"/>
        <v>9.9999999999996758E-3</v>
      </c>
    </row>
    <row r="2012" spans="1:18">
      <c r="A2012" s="1">
        <v>43354</v>
      </c>
      <c r="B2012">
        <v>3.09</v>
      </c>
      <c r="C2012">
        <v>696.64</v>
      </c>
      <c r="D2012">
        <v>2.4540000000000002</v>
      </c>
      <c r="E2012" s="150">
        <f t="shared" si="188"/>
        <v>2.1696975437499981</v>
      </c>
      <c r="F2012">
        <v>2.8685</v>
      </c>
      <c r="G2012" s="3">
        <f t="shared" si="186"/>
        <v>3.2443687924509623</v>
      </c>
      <c r="H2012" s="150">
        <f t="shared" si="187"/>
        <v>8.9999999999999747E-2</v>
      </c>
      <c r="J2012" s="2">
        <f t="shared" si="189"/>
        <v>-8.6123989890725083E-5</v>
      </c>
      <c r="K2012">
        <v>28323</v>
      </c>
      <c r="L2012">
        <v>27505</v>
      </c>
      <c r="N2012">
        <v>0.35</v>
      </c>
      <c r="O2012">
        <v>3.35</v>
      </c>
      <c r="P2012">
        <v>3.09</v>
      </c>
      <c r="Q2012">
        <f t="shared" si="190"/>
        <v>0.26000000000000023</v>
      </c>
      <c r="R2012">
        <f t="shared" si="191"/>
        <v>8.9999999999999747E-2</v>
      </c>
    </row>
    <row r="2013" spans="1:18">
      <c r="A2013" s="1">
        <v>43355</v>
      </c>
      <c r="B2013">
        <v>3.105</v>
      </c>
      <c r="C2013">
        <v>689.5</v>
      </c>
      <c r="D2013">
        <v>2.456</v>
      </c>
      <c r="E2013" s="150">
        <f t="shared" si="188"/>
        <v>2.1656780354689493</v>
      </c>
      <c r="F2013">
        <v>2.86456</v>
      </c>
      <c r="G2013" s="3">
        <f t="shared" si="186"/>
        <v>3.2485712302459517</v>
      </c>
      <c r="H2013" s="150">
        <f t="shared" si="187"/>
        <v>7.5000000000000067E-2</v>
      </c>
      <c r="J2013" s="2">
        <f t="shared" si="189"/>
        <v>-1.0302080812826138E-2</v>
      </c>
      <c r="K2013">
        <v>28322</v>
      </c>
      <c r="L2013">
        <v>27503</v>
      </c>
      <c r="N2013">
        <v>0.35</v>
      </c>
      <c r="O2013">
        <v>3.38</v>
      </c>
      <c r="P2013">
        <v>3.105</v>
      </c>
      <c r="Q2013">
        <f t="shared" si="190"/>
        <v>0.27499999999999991</v>
      </c>
      <c r="R2013">
        <f t="shared" si="191"/>
        <v>7.5000000000000067E-2</v>
      </c>
    </row>
    <row r="2014" spans="1:18">
      <c r="A2014" s="1">
        <v>43356</v>
      </c>
      <c r="B2014">
        <v>3.11</v>
      </c>
      <c r="C2014">
        <v>680.93</v>
      </c>
      <c r="D2014">
        <v>2.4664999999999999</v>
      </c>
      <c r="E2014" s="150">
        <f t="shared" si="188"/>
        <v>2.1829720823084986</v>
      </c>
      <c r="F2014">
        <v>2.87344</v>
      </c>
      <c r="G2014" s="3">
        <f t="shared" si="186"/>
        <v>3.2466469990331346</v>
      </c>
      <c r="H2014" s="150">
        <f t="shared" si="187"/>
        <v>9.9999999999999534E-3</v>
      </c>
      <c r="J2014" s="2">
        <f t="shared" si="189"/>
        <v>-1.2507186381784087E-2</v>
      </c>
      <c r="K2014">
        <v>28321</v>
      </c>
      <c r="L2014">
        <v>27502.5</v>
      </c>
      <c r="N2014">
        <v>0.32</v>
      </c>
      <c r="O2014">
        <v>3.42</v>
      </c>
      <c r="P2014">
        <v>3.11</v>
      </c>
      <c r="Q2014">
        <f t="shared" si="190"/>
        <v>0.31000000000000005</v>
      </c>
      <c r="R2014">
        <f t="shared" si="191"/>
        <v>9.9999999999999534E-3</v>
      </c>
    </row>
    <row r="2015" spans="1:18">
      <c r="A2015" s="1">
        <v>43357</v>
      </c>
      <c r="B2015">
        <v>3.1320000000000001</v>
      </c>
      <c r="C2015">
        <v>687.35</v>
      </c>
      <c r="D2015">
        <v>2.4750000000000001</v>
      </c>
      <c r="E2015" s="150">
        <f t="shared" si="188"/>
        <v>2.2104541584363542</v>
      </c>
      <c r="F2015">
        <v>2.8801899999999998</v>
      </c>
      <c r="G2015" s="3">
        <f t="shared" si="186"/>
        <v>3.2248894295290809</v>
      </c>
      <c r="H2015" s="150">
        <f t="shared" si="187"/>
        <v>0.1020000000000002</v>
      </c>
      <c r="J2015" s="2">
        <f t="shared" si="189"/>
        <v>9.3841130658565853E-3</v>
      </c>
      <c r="K2015">
        <v>28315</v>
      </c>
      <c r="L2015">
        <v>27502</v>
      </c>
      <c r="N2015">
        <v>0.39</v>
      </c>
      <c r="O2015">
        <v>3.42</v>
      </c>
      <c r="P2015">
        <v>3.1320000000000001</v>
      </c>
      <c r="Q2015">
        <f t="shared" si="190"/>
        <v>0.28799999999999981</v>
      </c>
      <c r="R2015">
        <f t="shared" si="191"/>
        <v>0.1020000000000002</v>
      </c>
    </row>
    <row r="2016" spans="1:18">
      <c r="A2016" s="1">
        <v>43360</v>
      </c>
      <c r="B2016">
        <v>3.1320000000000001</v>
      </c>
      <c r="C2016">
        <v>686.37</v>
      </c>
      <c r="D2016">
        <v>2.4710000000000001</v>
      </c>
      <c r="E2016" s="150">
        <f t="shared" si="188"/>
        <v>2.2063070364055841</v>
      </c>
      <c r="F2016">
        <v>2.8794400000000002</v>
      </c>
      <c r="G2016" s="3">
        <f t="shared" si="186"/>
        <v>3.2248894295290809</v>
      </c>
      <c r="H2016" s="150">
        <f t="shared" si="187"/>
        <v>0.1020000000000002</v>
      </c>
      <c r="J2016" s="2">
        <f t="shared" si="189"/>
        <v>-1.4267829925307585E-3</v>
      </c>
      <c r="K2016">
        <v>28315</v>
      </c>
      <c r="L2016">
        <v>27502</v>
      </c>
      <c r="N2016">
        <v>0.39</v>
      </c>
      <c r="O2016">
        <v>3.42</v>
      </c>
      <c r="P2016">
        <v>3.1320000000000001</v>
      </c>
      <c r="Q2016">
        <f t="shared" si="190"/>
        <v>0.28799999999999981</v>
      </c>
      <c r="R2016">
        <f t="shared" si="191"/>
        <v>0.1020000000000002</v>
      </c>
    </row>
    <row r="2017" spans="1:18">
      <c r="A2017" s="1">
        <v>43361</v>
      </c>
      <c r="B2017">
        <v>3.1320000000000001</v>
      </c>
      <c r="C2017">
        <v>683.99</v>
      </c>
      <c r="D2017">
        <v>2.488</v>
      </c>
      <c r="E2017" s="150">
        <f t="shared" si="188"/>
        <v>2.2215322901927097</v>
      </c>
      <c r="F2017">
        <v>2.8795000000000002</v>
      </c>
      <c r="G2017" s="3">
        <f t="shared" si="186"/>
        <v>3.2248894295290809</v>
      </c>
      <c r="H2017" s="150">
        <f t="shared" si="187"/>
        <v>0.1020000000000002</v>
      </c>
      <c r="J2017" s="2">
        <f t="shared" si="189"/>
        <v>-3.473543292260324E-3</v>
      </c>
      <c r="K2017">
        <v>28315</v>
      </c>
      <c r="L2017">
        <v>27502</v>
      </c>
      <c r="N2017">
        <v>0.39</v>
      </c>
      <c r="O2017">
        <v>3.42</v>
      </c>
      <c r="P2017">
        <v>3.1320000000000001</v>
      </c>
      <c r="Q2017">
        <f t="shared" si="190"/>
        <v>0.28799999999999981</v>
      </c>
      <c r="R2017">
        <f t="shared" si="191"/>
        <v>0.1020000000000002</v>
      </c>
    </row>
    <row r="2018" spans="1:18">
      <c r="A2018" s="1">
        <v>43362</v>
      </c>
      <c r="B2018">
        <v>3.1320000000000001</v>
      </c>
      <c r="C2018">
        <v>679.78</v>
      </c>
      <c r="D2018">
        <v>2.4910000000000001</v>
      </c>
      <c r="E2018" s="150">
        <f t="shared" si="188"/>
        <v>2.2301046244088436</v>
      </c>
      <c r="F2018">
        <v>2.88713</v>
      </c>
      <c r="G2018" s="3">
        <f t="shared" si="186"/>
        <v>3.2248894295290809</v>
      </c>
      <c r="H2018" s="150">
        <f t="shared" si="187"/>
        <v>0.1020000000000002</v>
      </c>
      <c r="J2018" s="2">
        <f t="shared" si="189"/>
        <v>-6.174081221181316E-3</v>
      </c>
      <c r="K2018">
        <v>28315</v>
      </c>
      <c r="L2018">
        <v>27502</v>
      </c>
      <c r="N2018">
        <v>0.39</v>
      </c>
      <c r="O2018">
        <v>3.42</v>
      </c>
      <c r="P2018">
        <v>3.1320000000000001</v>
      </c>
      <c r="Q2018">
        <f t="shared" si="190"/>
        <v>0.28799999999999981</v>
      </c>
      <c r="R2018">
        <f t="shared" si="191"/>
        <v>0.1020000000000002</v>
      </c>
    </row>
    <row r="2019" spans="1:18">
      <c r="A2019" s="1">
        <v>43363</v>
      </c>
      <c r="B2019">
        <v>3.1549999999999998</v>
      </c>
      <c r="C2019">
        <v>669.28</v>
      </c>
      <c r="D2019">
        <v>2.4950000000000001</v>
      </c>
      <c r="E2019" s="150">
        <f t="shared" si="188"/>
        <v>2.2382824330934619</v>
      </c>
      <c r="F2019">
        <v>2.89663</v>
      </c>
      <c r="G2019" s="3">
        <f t="shared" si="186"/>
        <v>3.2288560831939592</v>
      </c>
      <c r="H2019" s="150">
        <f t="shared" si="187"/>
        <v>0.12499999999999989</v>
      </c>
      <c r="J2019" s="2">
        <f t="shared" si="189"/>
        <v>-1.5566708717568481E-2</v>
      </c>
      <c r="K2019">
        <v>28316</v>
      </c>
      <c r="L2019">
        <v>27502</v>
      </c>
      <c r="N2019">
        <v>0.39</v>
      </c>
      <c r="O2019">
        <v>3.42</v>
      </c>
      <c r="P2019">
        <v>3.1549999999999998</v>
      </c>
      <c r="Q2019">
        <f t="shared" si="190"/>
        <v>0.26500000000000012</v>
      </c>
      <c r="R2019">
        <f t="shared" si="191"/>
        <v>0.12499999999999989</v>
      </c>
    </row>
    <row r="2020" spans="1:18">
      <c r="A2020" s="1">
        <v>43364</v>
      </c>
      <c r="B2020">
        <v>3.15</v>
      </c>
      <c r="C2020">
        <v>664.11</v>
      </c>
      <c r="D2020">
        <v>2.4889999999999999</v>
      </c>
      <c r="E2020" s="150">
        <f t="shared" si="188"/>
        <v>2.2585046519992744</v>
      </c>
      <c r="F2020">
        <v>2.9082499999999998</v>
      </c>
      <c r="G2020" s="3">
        <f t="shared" si="186"/>
        <v>3.2050561612048094</v>
      </c>
      <c r="H2020" s="150">
        <f t="shared" si="187"/>
        <v>0.12</v>
      </c>
      <c r="J2020" s="2">
        <f t="shared" si="189"/>
        <v>-7.7547092873935285E-3</v>
      </c>
      <c r="K2020">
        <v>28310</v>
      </c>
      <c r="L2020">
        <v>27502</v>
      </c>
      <c r="N2020">
        <v>0.39</v>
      </c>
      <c r="O2020">
        <v>3.42</v>
      </c>
      <c r="P2020">
        <v>3.15</v>
      </c>
      <c r="Q2020">
        <f t="shared" si="190"/>
        <v>0.27</v>
      </c>
      <c r="R2020">
        <f t="shared" si="191"/>
        <v>0.12</v>
      </c>
    </row>
    <row r="2021" spans="1:18">
      <c r="A2021" s="1">
        <v>43367</v>
      </c>
      <c r="B2021">
        <v>3.1920000000000002</v>
      </c>
      <c r="C2021">
        <v>670.25</v>
      </c>
      <c r="D2021">
        <v>2.4900000000000002</v>
      </c>
      <c r="E2021" s="150">
        <f t="shared" si="188"/>
        <v>2.2515418068705344</v>
      </c>
      <c r="F2021">
        <v>2.9088799999999999</v>
      </c>
      <c r="G2021" s="3">
        <f t="shared" si="186"/>
        <v>3.2169561221993717</v>
      </c>
      <c r="H2021" s="150">
        <f t="shared" si="187"/>
        <v>0.14200000000000002</v>
      </c>
      <c r="J2021" s="2">
        <f t="shared" si="189"/>
        <v>9.2029787095740129E-3</v>
      </c>
      <c r="K2021">
        <v>28313</v>
      </c>
      <c r="L2021">
        <v>27502</v>
      </c>
      <c r="N2021">
        <v>0.4</v>
      </c>
      <c r="O2021">
        <v>3.45</v>
      </c>
      <c r="P2021">
        <v>3.1920000000000002</v>
      </c>
      <c r="Q2021">
        <f t="shared" si="190"/>
        <v>0.25800000000000001</v>
      </c>
      <c r="R2021">
        <f t="shared" si="191"/>
        <v>0.14200000000000002</v>
      </c>
    </row>
    <row r="2022" spans="1:18">
      <c r="A2022" s="1">
        <v>43368</v>
      </c>
      <c r="B2022">
        <v>3.202</v>
      </c>
      <c r="C2022">
        <v>667.7</v>
      </c>
      <c r="D2022">
        <v>2.4969999999999999</v>
      </c>
      <c r="E2022" s="150">
        <f t="shared" si="188"/>
        <v>2.2329137453712908</v>
      </c>
      <c r="F2022">
        <v>2.91188</v>
      </c>
      <c r="G2022" s="3">
        <f t="shared" si="186"/>
        <v>3.2562674555039641</v>
      </c>
      <c r="H2022" s="150">
        <f t="shared" si="187"/>
        <v>0.122</v>
      </c>
      <c r="J2022" s="2">
        <f t="shared" si="189"/>
        <v>-3.8118062522455288E-3</v>
      </c>
      <c r="K2022">
        <v>28326</v>
      </c>
      <c r="L2022">
        <v>27505</v>
      </c>
      <c r="N2022">
        <v>0.38</v>
      </c>
      <c r="O2022">
        <v>3.46</v>
      </c>
      <c r="P2022">
        <v>3.202</v>
      </c>
      <c r="Q2022">
        <f t="shared" si="190"/>
        <v>0.25800000000000001</v>
      </c>
      <c r="R2022">
        <f t="shared" si="191"/>
        <v>0.122</v>
      </c>
    </row>
    <row r="2023" spans="1:18">
      <c r="A2023" s="1">
        <v>43369</v>
      </c>
      <c r="B2023">
        <v>3.1949999999999998</v>
      </c>
      <c r="C2023">
        <v>662.98</v>
      </c>
      <c r="D2023">
        <v>2.496</v>
      </c>
      <c r="E2023" s="150">
        <f t="shared" si="188"/>
        <v>2.2192621578947334</v>
      </c>
      <c r="F2023">
        <v>2.9144999999999999</v>
      </c>
      <c r="G2023" s="3">
        <f t="shared" si="186"/>
        <v>3.2779327012455894</v>
      </c>
      <c r="H2023" s="150">
        <f t="shared" si="187"/>
        <v>8.5000000000000075E-2</v>
      </c>
      <c r="J2023" s="2">
        <f t="shared" si="189"/>
        <v>-7.0941470454798415E-3</v>
      </c>
      <c r="K2023">
        <v>28332.75</v>
      </c>
      <c r="L2023">
        <v>27506.25</v>
      </c>
      <c r="N2023">
        <v>0.4</v>
      </c>
      <c r="O2023">
        <v>3.51</v>
      </c>
      <c r="P2023">
        <v>3.1949999999999998</v>
      </c>
      <c r="Q2023">
        <f t="shared" si="190"/>
        <v>0.31499999999999995</v>
      </c>
      <c r="R2023">
        <f t="shared" si="191"/>
        <v>8.5000000000000075E-2</v>
      </c>
    </row>
    <row r="2024" spans="1:18">
      <c r="A2024" s="1">
        <v>43370</v>
      </c>
      <c r="B2024">
        <v>3.1749999999999998</v>
      </c>
      <c r="C2024">
        <v>660.05</v>
      </c>
      <c r="D2024">
        <v>2.504</v>
      </c>
      <c r="E2024" s="150">
        <f t="shared" si="188"/>
        <v>2.2488811928913224</v>
      </c>
      <c r="F2024">
        <v>2.9173800000000001</v>
      </c>
      <c r="G2024" s="3">
        <f t="shared" si="186"/>
        <v>3.2483350134686377</v>
      </c>
      <c r="H2024" s="150">
        <f t="shared" si="187"/>
        <v>-5.00000000000006E-3</v>
      </c>
      <c r="J2024" s="2">
        <f t="shared" si="189"/>
        <v>-4.4292340915749124E-3</v>
      </c>
      <c r="K2024">
        <v>28324</v>
      </c>
      <c r="L2024">
        <v>27505</v>
      </c>
      <c r="N2024">
        <v>0.41</v>
      </c>
      <c r="O2024">
        <v>3.59</v>
      </c>
      <c r="P2024">
        <v>3.1749999999999998</v>
      </c>
      <c r="Q2024">
        <f t="shared" si="190"/>
        <v>0.41500000000000004</v>
      </c>
      <c r="R2024">
        <f t="shared" si="191"/>
        <v>-5.00000000000006E-3</v>
      </c>
    </row>
    <row r="2025" spans="1:18">
      <c r="A2025" s="1">
        <v>43371</v>
      </c>
      <c r="B2025">
        <v>3.16</v>
      </c>
      <c r="C2025">
        <v>656.83</v>
      </c>
      <c r="D2025">
        <v>2.5</v>
      </c>
      <c r="E2025" s="150">
        <f t="shared" si="188"/>
        <v>2.2376459220397331</v>
      </c>
      <c r="F2025">
        <v>2.9186299999999998</v>
      </c>
      <c r="G2025" s="3">
        <f t="shared" si="186"/>
        <v>3.2608264462810026</v>
      </c>
      <c r="H2025" s="150">
        <f t="shared" si="187"/>
        <v>-1.9999999999999962E-2</v>
      </c>
      <c r="J2025" s="2">
        <f t="shared" si="189"/>
        <v>-4.890356626794848E-3</v>
      </c>
      <c r="K2025">
        <v>28322</v>
      </c>
      <c r="L2025">
        <v>27500</v>
      </c>
      <c r="N2025">
        <v>0.42</v>
      </c>
      <c r="O2025">
        <v>3.6</v>
      </c>
      <c r="P2025">
        <v>3.16</v>
      </c>
      <c r="Q2025">
        <f t="shared" si="190"/>
        <v>0.43999999999999995</v>
      </c>
      <c r="R2025">
        <f t="shared" si="191"/>
        <v>-1.9999999999999962E-2</v>
      </c>
    </row>
    <row r="2026" spans="1:18">
      <c r="A2026" s="1">
        <v>43374</v>
      </c>
      <c r="B2026">
        <v>3.1549999999999998</v>
      </c>
      <c r="C2026">
        <v>656.71</v>
      </c>
      <c r="D2026">
        <v>2.512</v>
      </c>
      <c r="E2026" s="150">
        <f t="shared" si="188"/>
        <v>2.253433118158954</v>
      </c>
      <c r="F2026">
        <v>2.9255</v>
      </c>
      <c r="G2026" s="3">
        <f t="shared" si="186"/>
        <v>3.2611822116131788</v>
      </c>
      <c r="H2026" s="150">
        <f t="shared" si="187"/>
        <v>-5.00000000000006E-3</v>
      </c>
      <c r="J2026" s="2">
        <f t="shared" si="189"/>
        <v>-1.8271236556758434E-4</v>
      </c>
      <c r="K2026">
        <v>28319</v>
      </c>
      <c r="L2026">
        <v>27497</v>
      </c>
      <c r="N2026">
        <v>0.43</v>
      </c>
      <c r="O2026">
        <v>3.59</v>
      </c>
      <c r="P2026">
        <v>3.1549999999999998</v>
      </c>
      <c r="Q2026">
        <f t="shared" si="190"/>
        <v>0.43500000000000005</v>
      </c>
      <c r="R2026">
        <f t="shared" si="191"/>
        <v>-5.00000000000006E-3</v>
      </c>
    </row>
    <row r="2027" spans="1:18">
      <c r="A2027" s="1">
        <v>43375</v>
      </c>
      <c r="B2027">
        <v>3.18</v>
      </c>
      <c r="C2027">
        <v>658.45</v>
      </c>
      <c r="D2027">
        <v>2.5135000000000001</v>
      </c>
      <c r="E2027" s="150">
        <f t="shared" si="188"/>
        <v>2.3159384850106814</v>
      </c>
      <c r="F2027">
        <v>2.92475</v>
      </c>
      <c r="G2027" s="3">
        <f t="shared" si="186"/>
        <v>3.1742462818333856</v>
      </c>
      <c r="H2027" s="150">
        <f t="shared" si="187"/>
        <v>6.0000000000000109E-2</v>
      </c>
      <c r="J2027" s="2">
        <f t="shared" si="189"/>
        <v>2.6460674218231109E-3</v>
      </c>
      <c r="K2027">
        <v>28294</v>
      </c>
      <c r="L2027">
        <v>27494</v>
      </c>
      <c r="N2027">
        <v>0.44</v>
      </c>
      <c r="O2027">
        <v>3.56</v>
      </c>
      <c r="P2027">
        <v>3.18</v>
      </c>
      <c r="Q2027">
        <f t="shared" si="190"/>
        <v>0.37999999999999989</v>
      </c>
      <c r="R2027">
        <f t="shared" si="191"/>
        <v>6.0000000000000109E-2</v>
      </c>
    </row>
    <row r="2028" spans="1:18">
      <c r="A2028" s="1">
        <v>43376</v>
      </c>
      <c r="B2028">
        <v>3.2130000000000001</v>
      </c>
      <c r="C2028">
        <v>660.96</v>
      </c>
      <c r="D2028">
        <v>2.5419999999999998</v>
      </c>
      <c r="E2028" s="150">
        <f t="shared" si="188"/>
        <v>2.401054961197191</v>
      </c>
      <c r="F2028">
        <v>2.9272499999999999</v>
      </c>
      <c r="G2028" s="3">
        <f t="shared" si="186"/>
        <v>3.0990833697075408</v>
      </c>
      <c r="H2028" s="150">
        <f t="shared" si="187"/>
        <v>0.11300000000000004</v>
      </c>
      <c r="J2028" s="2">
        <f t="shared" si="189"/>
        <v>3.8047354922253209E-3</v>
      </c>
      <c r="K2028">
        <v>28273</v>
      </c>
      <c r="L2028">
        <v>27492</v>
      </c>
      <c r="N2028">
        <v>0.46</v>
      </c>
      <c r="O2028">
        <v>3.56</v>
      </c>
      <c r="P2028">
        <v>3.2130000000000001</v>
      </c>
      <c r="Q2028">
        <f t="shared" si="190"/>
        <v>0.34699999999999998</v>
      </c>
      <c r="R2028">
        <f t="shared" si="191"/>
        <v>0.11300000000000004</v>
      </c>
    </row>
    <row r="2029" spans="1:18">
      <c r="A2029" s="1">
        <v>43377</v>
      </c>
      <c r="B2029">
        <v>3.2269999999999999</v>
      </c>
      <c r="C2029">
        <v>675.6</v>
      </c>
      <c r="D2029">
        <v>2.5510000000000002</v>
      </c>
      <c r="E2029" s="150">
        <f t="shared" si="188"/>
        <v>2.4036123547945212</v>
      </c>
      <c r="F2029">
        <v>2.95688</v>
      </c>
      <c r="G2029" s="3">
        <f t="shared" si="186"/>
        <v>3.1381935880608469</v>
      </c>
      <c r="H2029" s="150">
        <f t="shared" si="187"/>
        <v>6.6999999999999726E-2</v>
      </c>
      <c r="J2029" s="2">
        <f t="shared" si="189"/>
        <v>2.1907861285190622E-2</v>
      </c>
      <c r="K2029">
        <v>28288</v>
      </c>
      <c r="L2029">
        <v>27497</v>
      </c>
      <c r="N2029">
        <v>0.48</v>
      </c>
      <c r="O2029">
        <v>3.64</v>
      </c>
      <c r="P2029">
        <v>3.2269999999999999</v>
      </c>
      <c r="Q2029">
        <f t="shared" si="190"/>
        <v>0.41300000000000026</v>
      </c>
      <c r="R2029">
        <f t="shared" si="191"/>
        <v>6.6999999999999726E-2</v>
      </c>
    </row>
    <row r="2030" spans="1:18">
      <c r="A2030" s="1">
        <v>43378</v>
      </c>
      <c r="B2030">
        <v>3.2250000000000001</v>
      </c>
      <c r="C2030">
        <v>677.33</v>
      </c>
      <c r="D2030">
        <v>2.556</v>
      </c>
      <c r="E2030" s="150">
        <f t="shared" si="188"/>
        <v>2.4078347205750492</v>
      </c>
      <c r="F2030">
        <v>2.95831</v>
      </c>
      <c r="G2030" s="3">
        <f t="shared" si="186"/>
        <v>3.1403485859669575</v>
      </c>
      <c r="H2030" s="150">
        <f t="shared" si="187"/>
        <v>5.500000000000016E-2</v>
      </c>
      <c r="J2030" s="2">
        <f t="shared" si="189"/>
        <v>2.5574138246658271E-3</v>
      </c>
      <c r="K2030">
        <v>28287</v>
      </c>
      <c r="L2030">
        <v>27495.5</v>
      </c>
      <c r="N2030">
        <v>0.48</v>
      </c>
      <c r="O2030">
        <v>3.65</v>
      </c>
      <c r="P2030">
        <v>3.2250000000000001</v>
      </c>
      <c r="Q2030">
        <f t="shared" si="190"/>
        <v>0.42499999999999982</v>
      </c>
      <c r="R2030">
        <f t="shared" si="191"/>
        <v>5.500000000000016E-2</v>
      </c>
    </row>
    <row r="2031" spans="1:18">
      <c r="A2031" s="1">
        <v>43381</v>
      </c>
      <c r="B2031">
        <v>3.2069999999999999</v>
      </c>
      <c r="C2031">
        <v>681.66</v>
      </c>
      <c r="D2031">
        <v>2.5529999999999999</v>
      </c>
      <c r="E2031" s="150">
        <f t="shared" si="188"/>
        <v>2.2665402382376918</v>
      </c>
      <c r="F2031">
        <v>2.9578799999999998</v>
      </c>
      <c r="G2031" s="3">
        <f t="shared" si="186"/>
        <v>3.3317156751082035</v>
      </c>
      <c r="H2031" s="150">
        <f t="shared" si="187"/>
        <v>0.15699999999999992</v>
      </c>
      <c r="J2031" s="2">
        <f t="shared" si="189"/>
        <v>6.3724010515572487E-3</v>
      </c>
      <c r="K2031">
        <v>28378</v>
      </c>
      <c r="L2031">
        <v>27537</v>
      </c>
      <c r="N2031">
        <v>0.6</v>
      </c>
      <c r="O2031">
        <v>3.65</v>
      </c>
      <c r="P2031">
        <v>3.2069999999999999</v>
      </c>
      <c r="Q2031">
        <f t="shared" si="190"/>
        <v>0.44300000000000006</v>
      </c>
      <c r="R2031">
        <f t="shared" si="191"/>
        <v>0.15699999999999992</v>
      </c>
    </row>
    <row r="2032" spans="1:18">
      <c r="A2032" s="1">
        <v>43382</v>
      </c>
      <c r="B2032">
        <v>3.19</v>
      </c>
      <c r="C2032">
        <v>682.26</v>
      </c>
      <c r="D2032">
        <v>2.556</v>
      </c>
      <c r="E2032" s="150">
        <f t="shared" si="188"/>
        <v>2.3193298993689324</v>
      </c>
      <c r="F2032">
        <v>2.9620000000000002</v>
      </c>
      <c r="G2032" s="3">
        <f t="shared" si="186"/>
        <v>3.2642497309502896</v>
      </c>
      <c r="H2032" s="150">
        <f t="shared" si="187"/>
        <v>0.10000000000000009</v>
      </c>
      <c r="J2032" s="2">
        <f t="shared" si="189"/>
        <v>8.7981705481832129E-4</v>
      </c>
      <c r="K2032">
        <v>28362</v>
      </c>
      <c r="L2032">
        <v>27538</v>
      </c>
      <c r="N2032">
        <v>0.56000000000000005</v>
      </c>
      <c r="O2032">
        <v>3.65</v>
      </c>
      <c r="P2032">
        <v>3.19</v>
      </c>
      <c r="Q2032">
        <f t="shared" si="190"/>
        <v>0.45999999999999996</v>
      </c>
      <c r="R2032">
        <f t="shared" si="191"/>
        <v>0.10000000000000009</v>
      </c>
    </row>
    <row r="2033" spans="1:18">
      <c r="A2033" s="1">
        <v>43383</v>
      </c>
      <c r="B2033">
        <v>3.1949999999999998</v>
      </c>
      <c r="C2033">
        <v>685.8</v>
      </c>
      <c r="D2033">
        <v>2.532</v>
      </c>
      <c r="E2033" s="150">
        <f t="shared" si="188"/>
        <v>2.345785122407166</v>
      </c>
      <c r="F2033">
        <v>2.9691299999999998</v>
      </c>
      <c r="G2033" s="3">
        <f t="shared" si="186"/>
        <v>3.2048277091490154</v>
      </c>
      <c r="H2033" s="150">
        <f t="shared" si="187"/>
        <v>5.4999999999999827E-2</v>
      </c>
      <c r="J2033" s="2">
        <f t="shared" si="189"/>
        <v>5.1752231641334591E-3</v>
      </c>
      <c r="K2033">
        <v>28347</v>
      </c>
      <c r="L2033">
        <v>27538</v>
      </c>
      <c r="N2033">
        <v>0.59</v>
      </c>
      <c r="O2033">
        <v>3.73</v>
      </c>
      <c r="P2033">
        <v>3.1949999999999998</v>
      </c>
      <c r="Q2033">
        <f t="shared" si="190"/>
        <v>0.53500000000000014</v>
      </c>
      <c r="R2033">
        <f t="shared" si="191"/>
        <v>5.4999999999999827E-2</v>
      </c>
    </row>
    <row r="2034" spans="1:18">
      <c r="A2034" s="1">
        <v>43384</v>
      </c>
      <c r="B2034">
        <v>3.2</v>
      </c>
      <c r="C2034">
        <v>680.54</v>
      </c>
      <c r="D2034">
        <v>2.5379999999999998</v>
      </c>
      <c r="E2034" s="150">
        <f t="shared" si="188"/>
        <v>2.3539384632089559</v>
      </c>
      <c r="F2034">
        <v>2.95425</v>
      </c>
      <c r="G2034" s="3">
        <f t="shared" si="186"/>
        <v>3.1852517035550143</v>
      </c>
      <c r="H2034" s="150">
        <f t="shared" si="187"/>
        <v>3.0000000000000138E-2</v>
      </c>
      <c r="J2034" s="2">
        <f t="shared" si="189"/>
        <v>-7.6994393561972529E-3</v>
      </c>
      <c r="K2034">
        <v>28340</v>
      </c>
      <c r="L2034">
        <v>27536</v>
      </c>
      <c r="N2034">
        <v>0.6</v>
      </c>
      <c r="O2034">
        <v>3.77</v>
      </c>
      <c r="P2034">
        <v>3.2</v>
      </c>
      <c r="Q2034">
        <f t="shared" si="190"/>
        <v>0.56999999999999984</v>
      </c>
      <c r="R2034">
        <f t="shared" si="191"/>
        <v>3.0000000000000138E-2</v>
      </c>
    </row>
    <row r="2035" spans="1:18">
      <c r="A2035" s="1">
        <v>43385</v>
      </c>
      <c r="B2035">
        <v>3.22</v>
      </c>
      <c r="C2035">
        <v>679.53</v>
      </c>
      <c r="D2035">
        <v>2.5449999999999999</v>
      </c>
      <c r="E2035" s="150">
        <f t="shared" si="188"/>
        <v>2.3975458531503024</v>
      </c>
      <c r="F2035">
        <v>2.9633799999999999</v>
      </c>
      <c r="G2035" s="3">
        <f t="shared" si="186"/>
        <v>3.1456341450530765</v>
      </c>
      <c r="H2035" s="150">
        <f t="shared" si="187"/>
        <v>0.12000000000000044</v>
      </c>
      <c r="J2035" s="2">
        <f t="shared" si="189"/>
        <v>-1.4852179456364355E-3</v>
      </c>
      <c r="K2035">
        <v>28330</v>
      </c>
      <c r="L2035">
        <v>27536</v>
      </c>
      <c r="N2035">
        <v>0.66</v>
      </c>
      <c r="O2035">
        <v>3.76</v>
      </c>
      <c r="P2035">
        <v>3.22</v>
      </c>
      <c r="Q2035">
        <f t="shared" si="190"/>
        <v>0.53999999999999959</v>
      </c>
      <c r="R2035">
        <f t="shared" si="191"/>
        <v>0.12000000000000044</v>
      </c>
    </row>
    <row r="2036" spans="1:18">
      <c r="A2036" s="1">
        <v>43388</v>
      </c>
      <c r="B2036">
        <v>3.22</v>
      </c>
      <c r="C2036">
        <v>676.61</v>
      </c>
      <c r="D2036">
        <v>2.5459999999999998</v>
      </c>
      <c r="E2036" s="150">
        <f t="shared" si="188"/>
        <v>2.4012640732168009</v>
      </c>
      <c r="F2036">
        <v>2.9668100000000002</v>
      </c>
      <c r="G2036" s="3">
        <f t="shared" si="186"/>
        <v>3.1456341450530765</v>
      </c>
      <c r="H2036" s="150">
        <f t="shared" si="187"/>
        <v>0.12000000000000044</v>
      </c>
      <c r="J2036" s="2">
        <f t="shared" si="189"/>
        <v>-4.3063467083387565E-3</v>
      </c>
      <c r="K2036">
        <v>28330</v>
      </c>
      <c r="L2036">
        <v>27536</v>
      </c>
      <c r="N2036">
        <v>0.66</v>
      </c>
      <c r="O2036">
        <v>3.76</v>
      </c>
      <c r="P2036">
        <v>3.22</v>
      </c>
      <c r="Q2036">
        <f t="shared" si="190"/>
        <v>0.53999999999999959</v>
      </c>
      <c r="R2036">
        <f t="shared" si="191"/>
        <v>0.12000000000000044</v>
      </c>
    </row>
    <row r="2037" spans="1:18">
      <c r="A2037" s="1">
        <v>43389</v>
      </c>
      <c r="B2037">
        <v>3.23</v>
      </c>
      <c r="C2037">
        <v>669.42</v>
      </c>
      <c r="D2037">
        <v>2.5489999999999999</v>
      </c>
      <c r="E2037" s="150">
        <f t="shared" si="188"/>
        <v>2.4160002190581209</v>
      </c>
      <c r="F2037">
        <v>2.96713</v>
      </c>
      <c r="G2037" s="3">
        <f t="shared" si="186"/>
        <v>3.130469240167753</v>
      </c>
      <c r="H2037" s="150">
        <f t="shared" si="187"/>
        <v>0.12000000000000011</v>
      </c>
      <c r="J2037" s="2">
        <f t="shared" si="189"/>
        <v>-1.0683370185504155E-2</v>
      </c>
      <c r="K2037">
        <v>28320</v>
      </c>
      <c r="L2037">
        <v>27530</v>
      </c>
      <c r="N2037">
        <v>0.69</v>
      </c>
      <c r="O2037">
        <v>3.8</v>
      </c>
      <c r="P2037">
        <v>3.23</v>
      </c>
      <c r="Q2037">
        <f t="shared" si="190"/>
        <v>0.56999999999999984</v>
      </c>
      <c r="R2037">
        <f t="shared" si="191"/>
        <v>0.12000000000000011</v>
      </c>
    </row>
    <row r="2038" spans="1:18">
      <c r="A2038" s="1">
        <v>43390</v>
      </c>
      <c r="B2038">
        <v>3.23</v>
      </c>
      <c r="C2038">
        <v>671.28</v>
      </c>
      <c r="D2038">
        <v>2.5630000000000002</v>
      </c>
      <c r="E2038" s="150">
        <f t="shared" si="188"/>
        <v>2.4529802001465293</v>
      </c>
      <c r="F2038">
        <v>2.9657499999999999</v>
      </c>
      <c r="G2038" s="3">
        <f t="shared" si="186"/>
        <v>3.0987682858369343</v>
      </c>
      <c r="H2038" s="150">
        <f t="shared" si="187"/>
        <v>0.16000000000000014</v>
      </c>
      <c r="J2038" s="2">
        <f t="shared" si="189"/>
        <v>2.7746717286706432E-3</v>
      </c>
      <c r="K2038">
        <v>28312</v>
      </c>
      <c r="L2038">
        <v>27530</v>
      </c>
      <c r="N2038">
        <v>0.73</v>
      </c>
      <c r="O2038">
        <v>3.8</v>
      </c>
      <c r="P2038">
        <v>3.23</v>
      </c>
      <c r="Q2038">
        <f t="shared" si="190"/>
        <v>0.56999999999999984</v>
      </c>
      <c r="R2038">
        <f t="shared" si="191"/>
        <v>0.16000000000000014</v>
      </c>
    </row>
    <row r="2039" spans="1:18">
      <c r="A2039" s="1">
        <v>43391</v>
      </c>
      <c r="B2039">
        <v>3.22</v>
      </c>
      <c r="C2039">
        <v>677.14</v>
      </c>
      <c r="D2039">
        <v>2.5670000000000002</v>
      </c>
      <c r="E2039" s="150">
        <f t="shared" si="188"/>
        <v>2.492018327117099</v>
      </c>
      <c r="F2039">
        <v>3.0005600000000001</v>
      </c>
      <c r="G2039" s="3">
        <f t="shared" si="186"/>
        <v>3.0908430472542294</v>
      </c>
      <c r="H2039" s="150">
        <f t="shared" si="187"/>
        <v>0.12000000000000033</v>
      </c>
      <c r="J2039" s="2">
        <f t="shared" si="189"/>
        <v>8.6917086538105901E-3</v>
      </c>
      <c r="K2039">
        <v>28310</v>
      </c>
      <c r="L2039">
        <v>27530</v>
      </c>
      <c r="N2039">
        <v>0.76</v>
      </c>
      <c r="O2039">
        <v>3.86</v>
      </c>
      <c r="P2039">
        <v>3.22</v>
      </c>
      <c r="Q2039">
        <f t="shared" si="190"/>
        <v>0.63999999999999968</v>
      </c>
      <c r="R2039">
        <f t="shared" si="191"/>
        <v>0.12000000000000033</v>
      </c>
    </row>
    <row r="2040" spans="1:18">
      <c r="A2040" s="1">
        <v>43392</v>
      </c>
      <c r="B2040">
        <v>3.21</v>
      </c>
      <c r="C2040">
        <v>680.68</v>
      </c>
      <c r="D2040">
        <v>2.5790000000000002</v>
      </c>
      <c r="E2040" s="150">
        <f t="shared" si="188"/>
        <v>2.5836909459241437</v>
      </c>
      <c r="F2040">
        <v>3.0203799999999998</v>
      </c>
      <c r="G2040" s="3">
        <f t="shared" si="186"/>
        <v>3.0148962019967147</v>
      </c>
      <c r="H2040" s="150">
        <f t="shared" si="187"/>
        <v>0.20000000000000007</v>
      </c>
      <c r="J2040" s="2">
        <f t="shared" si="189"/>
        <v>5.2142522876114207E-3</v>
      </c>
      <c r="K2040">
        <v>28297</v>
      </c>
      <c r="L2040">
        <v>27536</v>
      </c>
      <c r="N2040">
        <v>0.83</v>
      </c>
      <c r="O2040">
        <v>3.84</v>
      </c>
      <c r="P2040">
        <v>3.21</v>
      </c>
      <c r="Q2040">
        <f t="shared" si="190"/>
        <v>0.62999999999999989</v>
      </c>
      <c r="R2040">
        <f t="shared" si="191"/>
        <v>0.20000000000000007</v>
      </c>
    </row>
    <row r="2041" spans="1:18">
      <c r="A2041" s="1">
        <v>43395</v>
      </c>
      <c r="B2041">
        <v>3.22</v>
      </c>
      <c r="C2041">
        <v>683.13</v>
      </c>
      <c r="D2041">
        <v>2.5830000000000002</v>
      </c>
      <c r="E2041" s="150">
        <f t="shared" si="188"/>
        <v>2.6002137011052713</v>
      </c>
      <c r="F2041">
        <v>3.0310000000000001</v>
      </c>
      <c r="G2041" s="3">
        <f t="shared" si="186"/>
        <v>3.0109344461465231</v>
      </c>
      <c r="H2041" s="150">
        <f t="shared" si="187"/>
        <v>0.18000000000000027</v>
      </c>
      <c r="J2041" s="2">
        <f t="shared" si="189"/>
        <v>3.5928797054472759E-3</v>
      </c>
      <c r="K2041">
        <v>28296</v>
      </c>
      <c r="L2041">
        <v>27536</v>
      </c>
      <c r="N2041">
        <v>0.86</v>
      </c>
      <c r="O2041">
        <v>3.9</v>
      </c>
      <c r="P2041">
        <v>3.22</v>
      </c>
      <c r="Q2041">
        <f t="shared" si="190"/>
        <v>0.67999999999999972</v>
      </c>
      <c r="R2041">
        <f t="shared" si="191"/>
        <v>0.18000000000000027</v>
      </c>
    </row>
    <row r="2042" spans="1:18">
      <c r="A2042" s="1">
        <v>43396</v>
      </c>
      <c r="B2042">
        <v>3.2050000000000001</v>
      </c>
      <c r="C2042">
        <v>684.16</v>
      </c>
      <c r="D2042">
        <v>2.5644999999999998</v>
      </c>
      <c r="E2042" s="150">
        <f t="shared" si="188"/>
        <v>2.5980493427759588</v>
      </c>
      <c r="F2042">
        <v>3.0343800000000001</v>
      </c>
      <c r="G2042" s="3">
        <f t="shared" si="186"/>
        <v>2.9951961965762584</v>
      </c>
      <c r="H2042" s="150">
        <f t="shared" si="187"/>
        <v>0.19500000000000017</v>
      </c>
      <c r="J2042" s="2">
        <f t="shared" si="189"/>
        <v>1.5066301879426572E-3</v>
      </c>
      <c r="K2042">
        <v>28291</v>
      </c>
      <c r="L2042">
        <v>27535</v>
      </c>
      <c r="N2042">
        <v>0.89</v>
      </c>
      <c r="O2042">
        <v>3.9</v>
      </c>
      <c r="P2042">
        <v>3.2050000000000001</v>
      </c>
      <c r="Q2042">
        <f t="shared" si="190"/>
        <v>0.69499999999999984</v>
      </c>
      <c r="R2042">
        <f t="shared" si="191"/>
        <v>0.19500000000000017</v>
      </c>
    </row>
    <row r="2043" spans="1:18">
      <c r="A2043" s="1">
        <v>43397</v>
      </c>
      <c r="B2043">
        <v>3.19</v>
      </c>
      <c r="C2043">
        <v>688.82</v>
      </c>
      <c r="D2043">
        <v>2.536</v>
      </c>
      <c r="E2043" s="150">
        <f t="shared" si="188"/>
        <v>2.593808810186494</v>
      </c>
      <c r="F2043">
        <v>3.03938</v>
      </c>
      <c r="G2043" s="3">
        <f t="shared" si="186"/>
        <v>2.9716406427988833</v>
      </c>
      <c r="H2043" s="150">
        <f t="shared" si="187"/>
        <v>0.24</v>
      </c>
      <c r="J2043" s="2">
        <f t="shared" si="189"/>
        <v>6.7881803000046977E-3</v>
      </c>
      <c r="K2043">
        <v>28283</v>
      </c>
      <c r="L2043">
        <v>27533</v>
      </c>
      <c r="N2043">
        <v>0.99</v>
      </c>
      <c r="O2043">
        <v>3.94</v>
      </c>
      <c r="P2043">
        <v>3.19</v>
      </c>
      <c r="Q2043">
        <f t="shared" si="190"/>
        <v>0.75</v>
      </c>
      <c r="R2043">
        <f t="shared" si="191"/>
        <v>0.24</v>
      </c>
    </row>
    <row r="2044" spans="1:18">
      <c r="A2044" s="1">
        <v>43398</v>
      </c>
      <c r="B2044">
        <v>3.2</v>
      </c>
      <c r="C2044">
        <v>687.7</v>
      </c>
      <c r="D2044">
        <v>2.5569999999999999</v>
      </c>
      <c r="E2044" s="150">
        <f t="shared" si="188"/>
        <v>2.6508636349301882</v>
      </c>
      <c r="F2044">
        <v>3.0517500000000002</v>
      </c>
      <c r="G2044" s="3">
        <f t="shared" si="186"/>
        <v>2.9436915000742787</v>
      </c>
      <c r="H2044" s="150">
        <f t="shared" si="187"/>
        <v>0.33000000000000029</v>
      </c>
      <c r="J2044" s="2">
        <f t="shared" si="189"/>
        <v>-1.6272923708397439E-3</v>
      </c>
      <c r="K2044">
        <v>28278</v>
      </c>
      <c r="L2044">
        <v>27535</v>
      </c>
      <c r="N2044">
        <v>1.07</v>
      </c>
      <c r="O2044">
        <v>3.94</v>
      </c>
      <c r="P2044">
        <v>3.2</v>
      </c>
      <c r="Q2044">
        <f t="shared" si="190"/>
        <v>0.73999999999999977</v>
      </c>
      <c r="R2044">
        <f t="shared" si="191"/>
        <v>0.33000000000000029</v>
      </c>
    </row>
    <row r="2045" spans="1:18">
      <c r="A2045" s="1">
        <v>43399</v>
      </c>
      <c r="B2045">
        <v>3.2</v>
      </c>
      <c r="C2045">
        <v>687.64</v>
      </c>
      <c r="D2045">
        <v>2.5419999999999998</v>
      </c>
      <c r="E2045" s="150">
        <f t="shared" si="188"/>
        <v>2.6396307153123657</v>
      </c>
      <c r="F2045">
        <v>3.0567500000000001</v>
      </c>
      <c r="G2045" s="3">
        <f t="shared" si="186"/>
        <v>2.9436915000742787</v>
      </c>
      <c r="H2045" s="150">
        <f t="shared" si="187"/>
        <v>0.32000000000000028</v>
      </c>
      <c r="J2045" s="2">
        <f t="shared" si="189"/>
        <v>-8.7251152497775741E-5</v>
      </c>
      <c r="K2045">
        <v>28278</v>
      </c>
      <c r="L2045">
        <v>27535</v>
      </c>
      <c r="N2045">
        <v>1.08</v>
      </c>
      <c r="O2045">
        <v>3.96</v>
      </c>
      <c r="P2045">
        <v>3.2</v>
      </c>
      <c r="Q2045">
        <f t="shared" si="190"/>
        <v>0.75999999999999979</v>
      </c>
      <c r="R2045">
        <f t="shared" si="191"/>
        <v>0.32000000000000028</v>
      </c>
    </row>
    <row r="2046" spans="1:18">
      <c r="A2046" s="1">
        <v>43402</v>
      </c>
      <c r="B2046">
        <v>3.21</v>
      </c>
      <c r="C2046">
        <v>690.27</v>
      </c>
      <c r="D2046">
        <v>2.5489999999999999</v>
      </c>
      <c r="E2046" s="150">
        <f t="shared" si="188"/>
        <v>2.643776341867873</v>
      </c>
      <c r="F2046">
        <v>3.0637500000000002</v>
      </c>
      <c r="G2046" s="3">
        <f t="shared" si="186"/>
        <v>2.9539180854014515</v>
      </c>
      <c r="H2046" s="150">
        <f t="shared" si="187"/>
        <v>0.32000000000000006</v>
      </c>
      <c r="J2046" s="2">
        <f t="shared" si="189"/>
        <v>3.817380226258142E-3</v>
      </c>
      <c r="K2046">
        <v>28277.5</v>
      </c>
      <c r="L2046">
        <v>27532</v>
      </c>
      <c r="N2046">
        <v>1.07</v>
      </c>
      <c r="O2046">
        <v>3.96</v>
      </c>
      <c r="P2046">
        <v>3.21</v>
      </c>
      <c r="Q2046">
        <f t="shared" si="190"/>
        <v>0.75</v>
      </c>
      <c r="R2046">
        <f t="shared" si="191"/>
        <v>0.32000000000000006</v>
      </c>
    </row>
    <row r="2047" spans="1:18">
      <c r="A2047" s="1">
        <v>43403</v>
      </c>
      <c r="B2047">
        <v>3.222</v>
      </c>
      <c r="C2047">
        <v>693.63</v>
      </c>
      <c r="D2047">
        <v>2.5649999999999999</v>
      </c>
      <c r="E2047" s="150">
        <f t="shared" si="188"/>
        <v>2.6295269115238149</v>
      </c>
      <c r="F2047">
        <v>3.0708799999999998</v>
      </c>
      <c r="G2047" s="3">
        <f t="shared" si="186"/>
        <v>2.9955225654775206</v>
      </c>
      <c r="H2047" s="150">
        <f t="shared" si="187"/>
        <v>0.35200000000000009</v>
      </c>
      <c r="J2047" s="2">
        <f t="shared" si="189"/>
        <v>4.8558517265702098E-3</v>
      </c>
      <c r="K2047">
        <v>28288</v>
      </c>
      <c r="L2047">
        <v>27532</v>
      </c>
      <c r="N2047">
        <v>1.0900000000000001</v>
      </c>
      <c r="O2047">
        <v>3.96</v>
      </c>
      <c r="P2047">
        <v>3.222</v>
      </c>
      <c r="Q2047">
        <f t="shared" si="190"/>
        <v>0.73799999999999999</v>
      </c>
      <c r="R2047">
        <f t="shared" si="191"/>
        <v>0.35200000000000009</v>
      </c>
    </row>
    <row r="2048" spans="1:18">
      <c r="A2048" s="1">
        <v>43404</v>
      </c>
      <c r="B2048">
        <v>3.2</v>
      </c>
      <c r="C2048">
        <v>696.8</v>
      </c>
      <c r="D2048">
        <v>2.5779999999999998</v>
      </c>
      <c r="E2048" s="150">
        <f t="shared" si="188"/>
        <v>2.6163435800766055</v>
      </c>
      <c r="F2048">
        <v>3.0837500000000002</v>
      </c>
      <c r="G2048" s="3">
        <f t="shared" si="186"/>
        <v>3.0385563885945093</v>
      </c>
      <c r="H2048" s="150">
        <f t="shared" si="187"/>
        <v>0.27000000000000046</v>
      </c>
      <c r="J2048" s="2">
        <f t="shared" si="189"/>
        <v>4.5597484121716577E-3</v>
      </c>
      <c r="K2048">
        <v>28304</v>
      </c>
      <c r="L2048">
        <v>27537</v>
      </c>
      <c r="N2048">
        <v>1.08</v>
      </c>
      <c r="O2048">
        <v>4.01</v>
      </c>
      <c r="P2048">
        <v>3.2</v>
      </c>
      <c r="Q2048">
        <f t="shared" si="190"/>
        <v>0.80999999999999961</v>
      </c>
      <c r="R2048">
        <f t="shared" si="191"/>
        <v>0.27000000000000046</v>
      </c>
    </row>
    <row r="2049" spans="1:18">
      <c r="A2049" s="1">
        <v>43405</v>
      </c>
      <c r="B2049">
        <v>3.2</v>
      </c>
      <c r="C2049">
        <v>688.48</v>
      </c>
      <c r="D2049">
        <v>2.5659999999999998</v>
      </c>
      <c r="E2049" s="150">
        <f t="shared" si="188"/>
        <v>2.6146197614831244</v>
      </c>
      <c r="F2049">
        <v>3.09613</v>
      </c>
      <c r="G2049" s="3">
        <f t="shared" si="186"/>
        <v>3.0385563885945093</v>
      </c>
      <c r="H2049" s="150">
        <f t="shared" si="187"/>
        <v>0.27000000000000046</v>
      </c>
      <c r="J2049" s="2">
        <f t="shared" si="189"/>
        <v>-1.2012156448003434E-2</v>
      </c>
      <c r="K2049">
        <v>28304</v>
      </c>
      <c r="L2049">
        <v>27537</v>
      </c>
      <c r="N2049">
        <v>1.08</v>
      </c>
      <c r="O2049">
        <v>4.01</v>
      </c>
      <c r="P2049">
        <v>3.2</v>
      </c>
      <c r="Q2049">
        <f t="shared" si="190"/>
        <v>0.80999999999999961</v>
      </c>
      <c r="R2049">
        <f t="shared" si="191"/>
        <v>0.27000000000000046</v>
      </c>
    </row>
    <row r="2050" spans="1:18">
      <c r="A2050" s="1">
        <v>43406</v>
      </c>
      <c r="B2050">
        <v>3.2</v>
      </c>
      <c r="C2050">
        <v>685.98</v>
      </c>
      <c r="D2050">
        <v>2.5920000000000001</v>
      </c>
      <c r="E2050" s="150">
        <f t="shared" si="188"/>
        <v>2.6485764721063969</v>
      </c>
      <c r="F2050">
        <v>3.1048800000000001</v>
      </c>
      <c r="G2050" s="3">
        <f t="shared" si="186"/>
        <v>3.0385563885945093</v>
      </c>
      <c r="H2050" s="150">
        <f t="shared" si="187"/>
        <v>0.27000000000000046</v>
      </c>
      <c r="J2050" s="2">
        <f t="shared" si="189"/>
        <v>-3.6377963083559935E-3</v>
      </c>
      <c r="K2050">
        <v>28304</v>
      </c>
      <c r="L2050">
        <v>27537</v>
      </c>
      <c r="N2050">
        <v>1.08</v>
      </c>
      <c r="O2050">
        <v>4.01</v>
      </c>
      <c r="P2050">
        <v>3.2</v>
      </c>
      <c r="Q2050">
        <f t="shared" si="190"/>
        <v>0.80999999999999961</v>
      </c>
      <c r="R2050">
        <f t="shared" si="191"/>
        <v>0.27000000000000046</v>
      </c>
    </row>
    <row r="2051" spans="1:18">
      <c r="A2051" s="1">
        <v>43409</v>
      </c>
      <c r="B2051">
        <v>3.2050000000000001</v>
      </c>
      <c r="C2051">
        <v>679.61</v>
      </c>
      <c r="D2051">
        <v>2.5950000000000002</v>
      </c>
      <c r="E2051" s="150">
        <f t="shared" si="188"/>
        <v>2.6687525133176404</v>
      </c>
      <c r="F2051">
        <v>3.1168800000000001</v>
      </c>
      <c r="G2051" s="3">
        <f t="shared" si="186"/>
        <v>3.0307432253975044</v>
      </c>
      <c r="H2051" s="150">
        <f t="shared" si="187"/>
        <v>0.35499999999999998</v>
      </c>
      <c r="J2051" s="2">
        <f t="shared" si="189"/>
        <v>-9.3293685544508231E-3</v>
      </c>
      <c r="K2051">
        <v>28301</v>
      </c>
      <c r="L2051">
        <v>27536</v>
      </c>
      <c r="N2051">
        <v>1.1299999999999999</v>
      </c>
      <c r="O2051">
        <v>3.98</v>
      </c>
      <c r="P2051">
        <v>3.2050000000000001</v>
      </c>
      <c r="Q2051">
        <f t="shared" si="190"/>
        <v>0.77499999999999991</v>
      </c>
      <c r="R2051">
        <f t="shared" si="191"/>
        <v>0.35499999999999998</v>
      </c>
    </row>
    <row r="2052" spans="1:18">
      <c r="A2052" s="1">
        <v>43410</v>
      </c>
      <c r="B2052">
        <v>3.21</v>
      </c>
      <c r="C2052">
        <v>679.47</v>
      </c>
      <c r="D2052">
        <v>2.6120000000000001</v>
      </c>
      <c r="E2052" s="150">
        <f t="shared" si="188"/>
        <v>2.668752080742848</v>
      </c>
      <c r="F2052">
        <v>3.1163799999999999</v>
      </c>
      <c r="G2052" s="3">
        <f t="shared" si="186"/>
        <v>3.0501089324618844</v>
      </c>
      <c r="H2052" s="150">
        <f t="shared" si="187"/>
        <v>0.3899999999999999</v>
      </c>
      <c r="J2052" s="2">
        <f t="shared" si="189"/>
        <v>-2.060217213044319E-4</v>
      </c>
      <c r="K2052">
        <v>28310</v>
      </c>
      <c r="L2052">
        <v>27540</v>
      </c>
      <c r="N2052">
        <v>1.1599999999999999</v>
      </c>
      <c r="O2052">
        <v>3.98</v>
      </c>
      <c r="P2052">
        <v>3.21</v>
      </c>
      <c r="Q2052">
        <f t="shared" si="190"/>
        <v>0.77</v>
      </c>
      <c r="R2052">
        <f t="shared" si="191"/>
        <v>0.3899999999999999</v>
      </c>
    </row>
    <row r="2053" spans="1:18">
      <c r="A2053" s="1">
        <v>43411</v>
      </c>
      <c r="B2053">
        <v>3.23</v>
      </c>
      <c r="C2053">
        <v>676.25</v>
      </c>
      <c r="D2053">
        <v>2.629</v>
      </c>
      <c r="E2053" s="150">
        <f t="shared" si="188"/>
        <v>2.6936633910214187</v>
      </c>
      <c r="F2053">
        <v>3.12513</v>
      </c>
      <c r="G2053" s="3">
        <f t="shared" si="186"/>
        <v>3.0501089324618844</v>
      </c>
      <c r="H2053" s="150">
        <f t="shared" si="187"/>
        <v>0.44999999999999973</v>
      </c>
      <c r="J2053" s="2">
        <f t="shared" si="189"/>
        <v>-4.7502523454870695E-3</v>
      </c>
      <c r="K2053">
        <v>28310</v>
      </c>
      <c r="L2053">
        <v>27540</v>
      </c>
      <c r="N2053">
        <v>1.19</v>
      </c>
      <c r="O2053">
        <v>3.97</v>
      </c>
      <c r="P2053">
        <v>3.23</v>
      </c>
      <c r="Q2053">
        <f t="shared" si="190"/>
        <v>0.74000000000000021</v>
      </c>
      <c r="R2053">
        <f t="shared" si="191"/>
        <v>0.44999999999999973</v>
      </c>
    </row>
    <row r="2054" spans="1:18">
      <c r="A2054" s="1">
        <v>43412</v>
      </c>
      <c r="B2054">
        <v>3.26</v>
      </c>
      <c r="C2054">
        <v>676.43</v>
      </c>
      <c r="D2054">
        <v>2.6379999999999999</v>
      </c>
      <c r="E2054" s="150">
        <f t="shared" si="188"/>
        <v>2.5282577539026261</v>
      </c>
      <c r="F2054">
        <v>3.1407500000000002</v>
      </c>
      <c r="G2054" s="3">
        <f t="shared" ref="G2054:G2117" si="192">+(K2054/L2054-1)*36000/330</f>
        <v>3.277078251697553</v>
      </c>
      <c r="H2054" s="150">
        <f t="shared" ref="H2054:H2117" si="193">+R2054</f>
        <v>0.27999999999999958</v>
      </c>
      <c r="J2054" s="2">
        <f t="shared" si="189"/>
        <v>2.6613833436195345E-4</v>
      </c>
      <c r="K2054">
        <v>28408.5</v>
      </c>
      <c r="L2054">
        <v>27580</v>
      </c>
      <c r="N2054">
        <v>0.99</v>
      </c>
      <c r="O2054">
        <v>3.97</v>
      </c>
      <c r="P2054">
        <v>3.26</v>
      </c>
      <c r="Q2054">
        <f t="shared" si="190"/>
        <v>0.71000000000000041</v>
      </c>
      <c r="R2054">
        <f t="shared" si="191"/>
        <v>0.27999999999999958</v>
      </c>
    </row>
    <row r="2055" spans="1:18">
      <c r="A2055" s="1">
        <v>43413</v>
      </c>
      <c r="B2055">
        <v>3.2469999999999999</v>
      </c>
      <c r="C2055">
        <v>684.71</v>
      </c>
      <c r="D2055">
        <v>2.6269999999999998</v>
      </c>
      <c r="E2055" s="150">
        <f t="shared" ref="E2055:E2118" si="194">+D2055*F2055/G2055</f>
        <v>2.5338217809924766</v>
      </c>
      <c r="F2055">
        <v>3.1441300000000001</v>
      </c>
      <c r="G2055" s="3">
        <f t="shared" si="192"/>
        <v>3.2597515626236242</v>
      </c>
      <c r="H2055" s="150">
        <f t="shared" si="193"/>
        <v>0.27699999999999969</v>
      </c>
      <c r="J2055" s="2">
        <f t="shared" ref="J2055:J2118" si="195">+LN(C2055/C2054)</f>
        <v>1.2166422461781417E-2</v>
      </c>
      <c r="K2055">
        <v>28400</v>
      </c>
      <c r="L2055">
        <v>27576</v>
      </c>
      <c r="N2055">
        <v>1</v>
      </c>
      <c r="O2055">
        <v>3.97</v>
      </c>
      <c r="P2055">
        <v>3.2469999999999999</v>
      </c>
      <c r="Q2055">
        <f t="shared" ref="Q2055:Q2118" si="196">+O2055-P2055</f>
        <v>0.72300000000000031</v>
      </c>
      <c r="R2055">
        <f t="shared" ref="R2055:R2118" si="197">+N2055-Q2055</f>
        <v>0.27699999999999969</v>
      </c>
    </row>
    <row r="2056" spans="1:18">
      <c r="A2056" s="1">
        <v>43416</v>
      </c>
      <c r="B2056">
        <v>3.25</v>
      </c>
      <c r="C2056">
        <v>687.3</v>
      </c>
      <c r="D2056">
        <v>2.6259999999999999</v>
      </c>
      <c r="E2056" s="150">
        <f t="shared" si="194"/>
        <v>2.5595613608697194</v>
      </c>
      <c r="F2056">
        <v>3.1347499999999999</v>
      </c>
      <c r="G2056" s="3">
        <f t="shared" si="192"/>
        <v>3.2161188342063731</v>
      </c>
      <c r="H2056" s="150">
        <f t="shared" si="193"/>
        <v>0.25000000000000044</v>
      </c>
      <c r="J2056" s="2">
        <f t="shared" si="195"/>
        <v>3.7754871707247457E-3</v>
      </c>
      <c r="K2056">
        <v>28390</v>
      </c>
      <c r="L2056">
        <v>27577</v>
      </c>
      <c r="N2056">
        <v>1.02</v>
      </c>
      <c r="O2056">
        <v>4.0199999999999996</v>
      </c>
      <c r="P2056">
        <v>3.25</v>
      </c>
      <c r="Q2056">
        <f t="shared" si="196"/>
        <v>0.76999999999999957</v>
      </c>
      <c r="R2056">
        <f t="shared" si="197"/>
        <v>0.25000000000000044</v>
      </c>
    </row>
    <row r="2057" spans="1:18">
      <c r="A2057" s="1">
        <v>43417</v>
      </c>
      <c r="B2057">
        <v>3.25</v>
      </c>
      <c r="C2057">
        <v>692.07</v>
      </c>
      <c r="D2057">
        <v>2.6046999999999998</v>
      </c>
      <c r="E2057" s="150">
        <f t="shared" si="194"/>
        <v>2.5794071480434582</v>
      </c>
      <c r="F2057">
        <v>3.1320600000000001</v>
      </c>
      <c r="G2057" s="3">
        <f t="shared" si="192"/>
        <v>3.1627719913035421</v>
      </c>
      <c r="H2057" s="150">
        <f t="shared" si="193"/>
        <v>0.32999999999999985</v>
      </c>
      <c r="J2057" s="2">
        <f t="shared" si="195"/>
        <v>6.9162284435440452E-3</v>
      </c>
      <c r="K2057">
        <v>28376</v>
      </c>
      <c r="L2057">
        <v>27576.5</v>
      </c>
      <c r="N2057">
        <v>1.05</v>
      </c>
      <c r="O2057">
        <v>3.97</v>
      </c>
      <c r="P2057">
        <v>3.25</v>
      </c>
      <c r="Q2057">
        <f t="shared" si="196"/>
        <v>0.7200000000000002</v>
      </c>
      <c r="R2057">
        <f t="shared" si="197"/>
        <v>0.32999999999999985</v>
      </c>
    </row>
    <row r="2058" spans="1:18">
      <c r="A2058" s="1">
        <v>43418</v>
      </c>
      <c r="B2058">
        <v>3.25</v>
      </c>
      <c r="C2058">
        <v>682.94</v>
      </c>
      <c r="D2058">
        <v>2.5931000000000002</v>
      </c>
      <c r="E2058" s="150">
        <f t="shared" si="194"/>
        <v>2.6018178930579494</v>
      </c>
      <c r="F2058">
        <v>3.1296300000000001</v>
      </c>
      <c r="G2058" s="3">
        <f t="shared" si="192"/>
        <v>3.119143570598562</v>
      </c>
      <c r="H2058" s="150">
        <f t="shared" si="193"/>
        <v>0.3100000000000005</v>
      </c>
      <c r="J2058" s="2">
        <f t="shared" si="195"/>
        <v>-1.3280098589751601E-2</v>
      </c>
      <c r="K2058">
        <v>28366</v>
      </c>
      <c r="L2058">
        <v>27577.5</v>
      </c>
      <c r="N2058">
        <v>1.08</v>
      </c>
      <c r="O2058">
        <v>4.0199999999999996</v>
      </c>
      <c r="P2058">
        <v>3.25</v>
      </c>
      <c r="Q2058">
        <f t="shared" si="196"/>
        <v>0.76999999999999957</v>
      </c>
      <c r="R2058">
        <f t="shared" si="197"/>
        <v>0.3100000000000005</v>
      </c>
    </row>
    <row r="2059" spans="1:18">
      <c r="A2059" s="1">
        <v>43419</v>
      </c>
      <c r="B2059">
        <v>3.2450000000000001</v>
      </c>
      <c r="C2059">
        <v>676.13</v>
      </c>
      <c r="D2059">
        <v>2.5880000000000001</v>
      </c>
      <c r="E2059" s="150">
        <f t="shared" si="194"/>
        <v>2.5988553628680271</v>
      </c>
      <c r="F2059">
        <v>3.1183800000000002</v>
      </c>
      <c r="G2059" s="3">
        <f t="shared" si="192"/>
        <v>3.1053545939138987</v>
      </c>
      <c r="H2059" s="150">
        <f t="shared" si="193"/>
        <v>0.36499999999999999</v>
      </c>
      <c r="J2059" s="2">
        <f t="shared" si="195"/>
        <v>-1.0021642734834156E-2</v>
      </c>
      <c r="K2059">
        <v>28362</v>
      </c>
      <c r="L2059">
        <v>27577</v>
      </c>
      <c r="N2059">
        <v>1.1100000000000001</v>
      </c>
      <c r="O2059">
        <v>3.99</v>
      </c>
      <c r="P2059">
        <v>3.2450000000000001</v>
      </c>
      <c r="Q2059">
        <f t="shared" si="196"/>
        <v>0.74500000000000011</v>
      </c>
      <c r="R2059">
        <f t="shared" si="197"/>
        <v>0.36499999999999999</v>
      </c>
    </row>
    <row r="2060" spans="1:18">
      <c r="A2060" s="1">
        <v>43420</v>
      </c>
      <c r="B2060">
        <v>3.2530000000000001</v>
      </c>
      <c r="C2060">
        <v>670.95</v>
      </c>
      <c r="D2060">
        <v>2.556</v>
      </c>
      <c r="E2060" s="150">
        <f t="shared" si="194"/>
        <v>2.5882826314602405</v>
      </c>
      <c r="F2060">
        <v>3.1236299999999999</v>
      </c>
      <c r="G2060" s="3">
        <f t="shared" si="192"/>
        <v>3.0846701913290047</v>
      </c>
      <c r="H2060" s="150">
        <f t="shared" si="193"/>
        <v>0.38300000000000023</v>
      </c>
      <c r="J2060" s="2">
        <f t="shared" si="195"/>
        <v>-7.6907466995509537E-3</v>
      </c>
      <c r="K2060">
        <v>28356</v>
      </c>
      <c r="L2060">
        <v>27576.25</v>
      </c>
      <c r="N2060">
        <v>1.1100000000000001</v>
      </c>
      <c r="O2060">
        <v>3.98</v>
      </c>
      <c r="P2060">
        <v>3.2530000000000001</v>
      </c>
      <c r="Q2060">
        <f t="shared" si="196"/>
        <v>0.72699999999999987</v>
      </c>
      <c r="R2060">
        <f t="shared" si="197"/>
        <v>0.38300000000000023</v>
      </c>
    </row>
    <row r="2061" spans="1:18">
      <c r="A2061" s="1">
        <v>43423</v>
      </c>
      <c r="B2061">
        <v>3.262</v>
      </c>
      <c r="C2061">
        <v>668.28</v>
      </c>
      <c r="D2061">
        <v>2.5522</v>
      </c>
      <c r="E2061" s="150">
        <f t="shared" si="194"/>
        <v>2.5917871743924747</v>
      </c>
      <c r="F2061">
        <v>3.10738</v>
      </c>
      <c r="G2061" s="3">
        <f t="shared" si="192"/>
        <v>3.0599176176026015</v>
      </c>
      <c r="H2061" s="150">
        <f t="shared" si="193"/>
        <v>0.4119999999999997</v>
      </c>
      <c r="J2061" s="2">
        <f t="shared" si="195"/>
        <v>-3.987371157389342E-3</v>
      </c>
      <c r="K2061">
        <v>28350</v>
      </c>
      <c r="L2061">
        <v>27576.5</v>
      </c>
      <c r="N2061">
        <v>1.1399999999999999</v>
      </c>
      <c r="O2061">
        <v>3.99</v>
      </c>
      <c r="P2061">
        <v>3.262</v>
      </c>
      <c r="Q2061">
        <f t="shared" si="196"/>
        <v>0.7280000000000002</v>
      </c>
      <c r="R2061">
        <f t="shared" si="197"/>
        <v>0.4119999999999997</v>
      </c>
    </row>
    <row r="2062" spans="1:18">
      <c r="A2062" s="1">
        <v>43424</v>
      </c>
      <c r="B2062">
        <v>3.2469999999999999</v>
      </c>
      <c r="C2062">
        <v>671.58</v>
      </c>
      <c r="D2062">
        <v>2.5668000000000002</v>
      </c>
      <c r="E2062" s="150">
        <f t="shared" si="194"/>
        <v>2.6311577636955228</v>
      </c>
      <c r="F2062">
        <v>3.0971299999999999</v>
      </c>
      <c r="G2062" s="3">
        <f t="shared" si="192"/>
        <v>3.0213746183103978</v>
      </c>
      <c r="H2062" s="150">
        <f t="shared" si="193"/>
        <v>0.47699999999999965</v>
      </c>
      <c r="J2062" s="2">
        <f t="shared" si="195"/>
        <v>4.9258977396536277E-3</v>
      </c>
      <c r="K2062">
        <v>28340</v>
      </c>
      <c r="L2062">
        <v>27576.25</v>
      </c>
      <c r="N2062">
        <v>1.22</v>
      </c>
      <c r="O2062">
        <v>3.99</v>
      </c>
      <c r="P2062">
        <v>3.2469999999999999</v>
      </c>
      <c r="Q2062">
        <f t="shared" si="196"/>
        <v>0.74300000000000033</v>
      </c>
      <c r="R2062">
        <f t="shared" si="197"/>
        <v>0.47699999999999965</v>
      </c>
    </row>
    <row r="2063" spans="1:18">
      <c r="A2063" s="1">
        <v>43425</v>
      </c>
      <c r="B2063">
        <v>3.2349999999999999</v>
      </c>
      <c r="C2063">
        <v>667.48</v>
      </c>
      <c r="D2063">
        <v>2.5680000000000001</v>
      </c>
      <c r="E2063" s="150">
        <f t="shared" si="194"/>
        <v>2.6264551438328434</v>
      </c>
      <c r="F2063">
        <v>3.1103800000000001</v>
      </c>
      <c r="G2063" s="3">
        <f t="shared" si="192"/>
        <v>3.0411544848787067</v>
      </c>
      <c r="H2063" s="150">
        <f t="shared" si="193"/>
        <v>0.49499999999999988</v>
      </c>
      <c r="J2063" s="2">
        <f t="shared" si="195"/>
        <v>-6.1237178505291045E-3</v>
      </c>
      <c r="K2063">
        <v>28345</v>
      </c>
      <c r="L2063">
        <v>27576.25</v>
      </c>
      <c r="N2063">
        <v>1.24</v>
      </c>
      <c r="O2063">
        <v>3.98</v>
      </c>
      <c r="P2063">
        <v>3.2349999999999999</v>
      </c>
      <c r="Q2063">
        <f t="shared" si="196"/>
        <v>0.74500000000000011</v>
      </c>
      <c r="R2063">
        <f t="shared" si="197"/>
        <v>0.49499999999999988</v>
      </c>
    </row>
    <row r="2064" spans="1:18">
      <c r="A2064" s="1">
        <v>43426</v>
      </c>
      <c r="B2064">
        <v>3.25</v>
      </c>
      <c r="C2064">
        <v>668.62</v>
      </c>
      <c r="D2064">
        <v>2.5710000000000002</v>
      </c>
      <c r="E2064" s="150">
        <f t="shared" si="194"/>
        <v>2.6380017452056088</v>
      </c>
      <c r="F2064">
        <v>3.1095000000000002</v>
      </c>
      <c r="G2064" s="3">
        <f t="shared" si="192"/>
        <v>3.0305228245316793</v>
      </c>
      <c r="H2064" s="150">
        <f t="shared" si="193"/>
        <v>0.56999999999999984</v>
      </c>
      <c r="J2064" s="2">
        <f t="shared" si="195"/>
        <v>1.706459511474143E-3</v>
      </c>
      <c r="K2064">
        <v>28340</v>
      </c>
      <c r="L2064">
        <v>27574</v>
      </c>
      <c r="N2064">
        <v>1.27</v>
      </c>
      <c r="O2064">
        <v>3.95</v>
      </c>
      <c r="P2064">
        <v>3.25</v>
      </c>
      <c r="Q2064">
        <f t="shared" si="196"/>
        <v>0.70000000000000018</v>
      </c>
      <c r="R2064">
        <f t="shared" si="197"/>
        <v>0.56999999999999984</v>
      </c>
    </row>
    <row r="2065" spans="1:18">
      <c r="A2065" s="1">
        <v>43427</v>
      </c>
      <c r="B2065">
        <v>3.24</v>
      </c>
      <c r="C2065">
        <v>675.55</v>
      </c>
      <c r="D2065">
        <v>2.5630000000000002</v>
      </c>
      <c r="E2065" s="150">
        <f t="shared" si="194"/>
        <v>2.6513744847258121</v>
      </c>
      <c r="F2065">
        <v>3.1207500000000001</v>
      </c>
      <c r="G2065" s="3">
        <f t="shared" si="192"/>
        <v>3.0167304905731385</v>
      </c>
      <c r="H2065" s="150">
        <f t="shared" si="193"/>
        <v>0.53000000000000025</v>
      </c>
      <c r="J2065" s="2">
        <f t="shared" si="195"/>
        <v>1.0311287115791733E-2</v>
      </c>
      <c r="K2065">
        <v>28336</v>
      </c>
      <c r="L2065">
        <v>27573.5</v>
      </c>
      <c r="N2065">
        <v>1.27</v>
      </c>
      <c r="O2065">
        <v>3.98</v>
      </c>
      <c r="P2065">
        <v>3.24</v>
      </c>
      <c r="Q2065">
        <f t="shared" si="196"/>
        <v>0.73999999999999977</v>
      </c>
      <c r="R2065">
        <f t="shared" si="197"/>
        <v>0.53000000000000025</v>
      </c>
    </row>
    <row r="2066" spans="1:18">
      <c r="A2066" s="1">
        <v>43430</v>
      </c>
      <c r="B2066">
        <v>3.24</v>
      </c>
      <c r="C2066">
        <v>676.8</v>
      </c>
      <c r="D2066">
        <v>2.5760000000000001</v>
      </c>
      <c r="E2066" s="150">
        <f t="shared" si="194"/>
        <v>2.6650519742722105</v>
      </c>
      <c r="F2066">
        <v>3.1283799999999999</v>
      </c>
      <c r="G2066" s="3">
        <f t="shared" si="192"/>
        <v>3.0238460479558653</v>
      </c>
      <c r="H2066" s="150">
        <f t="shared" si="193"/>
        <v>0.5900000000000003</v>
      </c>
      <c r="J2066" s="2">
        <f t="shared" si="195"/>
        <v>1.8486343860454389E-3</v>
      </c>
      <c r="K2066">
        <v>28336</v>
      </c>
      <c r="L2066">
        <v>27571.75</v>
      </c>
      <c r="N2066">
        <v>1.33</v>
      </c>
      <c r="O2066">
        <v>3.98</v>
      </c>
      <c r="P2066">
        <v>3.24</v>
      </c>
      <c r="Q2066">
        <f t="shared" si="196"/>
        <v>0.73999999999999977</v>
      </c>
      <c r="R2066">
        <f t="shared" si="197"/>
        <v>0.5900000000000003</v>
      </c>
    </row>
    <row r="2067" spans="1:18">
      <c r="A2067" s="1">
        <v>43431</v>
      </c>
      <c r="B2067">
        <v>3.2450000000000001</v>
      </c>
      <c r="C2067">
        <v>675.35</v>
      </c>
      <c r="D2067">
        <v>2.5819999999999999</v>
      </c>
      <c r="E2067" s="150">
        <f t="shared" si="194"/>
        <v>2.6978969959569992</v>
      </c>
      <c r="F2067">
        <v>3.1307499999999999</v>
      </c>
      <c r="G2067" s="3">
        <f t="shared" si="192"/>
        <v>2.9962583864817205</v>
      </c>
      <c r="H2067" s="150">
        <f t="shared" si="193"/>
        <v>0.61500000000000021</v>
      </c>
      <c r="J2067" s="2">
        <f t="shared" si="195"/>
        <v>-2.144733285240283E-3</v>
      </c>
      <c r="K2067">
        <v>28328</v>
      </c>
      <c r="L2067">
        <v>27570.75</v>
      </c>
      <c r="N2067">
        <v>1.33</v>
      </c>
      <c r="O2067">
        <v>3.96</v>
      </c>
      <c r="P2067">
        <v>3.2450000000000001</v>
      </c>
      <c r="Q2067">
        <f t="shared" si="196"/>
        <v>0.71499999999999986</v>
      </c>
      <c r="R2067">
        <f t="shared" si="197"/>
        <v>0.61500000000000021</v>
      </c>
    </row>
    <row r="2068" spans="1:18">
      <c r="A2068" s="1">
        <v>43432</v>
      </c>
      <c r="B2068">
        <v>3.24</v>
      </c>
      <c r="C2068">
        <v>675.33</v>
      </c>
      <c r="D2068">
        <v>2.5710000000000002</v>
      </c>
      <c r="E2068" s="150">
        <f t="shared" si="194"/>
        <v>2.7086352763586645</v>
      </c>
      <c r="F2068">
        <v>3.1341299999999999</v>
      </c>
      <c r="G2068" s="3">
        <f t="shared" si="192"/>
        <v>2.9748738415725402</v>
      </c>
      <c r="H2068" s="150">
        <f t="shared" si="193"/>
        <v>0.66000000000000014</v>
      </c>
      <c r="J2068" s="2">
        <f t="shared" si="195"/>
        <v>-2.9614712591375214E-5</v>
      </c>
      <c r="K2068">
        <v>28319</v>
      </c>
      <c r="L2068">
        <v>27567.25</v>
      </c>
      <c r="N2068">
        <v>1.4</v>
      </c>
      <c r="O2068">
        <v>3.98</v>
      </c>
      <c r="P2068">
        <v>3.24</v>
      </c>
      <c r="Q2068">
        <f t="shared" si="196"/>
        <v>0.73999999999999977</v>
      </c>
      <c r="R2068">
        <f t="shared" si="197"/>
        <v>0.66000000000000014</v>
      </c>
    </row>
    <row r="2069" spans="1:18">
      <c r="A2069" s="1">
        <v>43433</v>
      </c>
      <c r="B2069">
        <v>3.2269999999999999</v>
      </c>
      <c r="C2069">
        <v>669.5</v>
      </c>
      <c r="D2069">
        <v>2.569</v>
      </c>
      <c r="E2069" s="150">
        <f t="shared" si="194"/>
        <v>2.7287569774415803</v>
      </c>
      <c r="F2069">
        <v>3.11869</v>
      </c>
      <c r="G2069" s="3">
        <f t="shared" si="192"/>
        <v>2.9361041222189694</v>
      </c>
      <c r="H2069" s="150">
        <f t="shared" si="193"/>
        <v>0.68699999999999983</v>
      </c>
      <c r="J2069" s="2">
        <f t="shared" si="195"/>
        <v>-8.6702951629546617E-3</v>
      </c>
      <c r="K2069">
        <v>28311</v>
      </c>
      <c r="L2069">
        <v>27569</v>
      </c>
      <c r="N2069">
        <v>1.4</v>
      </c>
      <c r="O2069">
        <v>3.94</v>
      </c>
      <c r="P2069">
        <v>3.2269999999999999</v>
      </c>
      <c r="Q2069">
        <f t="shared" si="196"/>
        <v>0.71300000000000008</v>
      </c>
      <c r="R2069">
        <f t="shared" si="197"/>
        <v>0.68699999999999983</v>
      </c>
    </row>
    <row r="2070" spans="1:18">
      <c r="A2070" s="1">
        <v>43434</v>
      </c>
      <c r="B2070">
        <v>3.22</v>
      </c>
      <c r="C2070">
        <v>672.63</v>
      </c>
      <c r="D2070">
        <v>2.5602</v>
      </c>
      <c r="E2070" s="150">
        <f t="shared" si="194"/>
        <v>2.7316664520547151</v>
      </c>
      <c r="F2070">
        <v>3.12025</v>
      </c>
      <c r="G2070" s="3">
        <f t="shared" si="192"/>
        <v>2.9243921943658999</v>
      </c>
      <c r="H2070" s="150">
        <f t="shared" si="193"/>
        <v>0.64000000000000012</v>
      </c>
      <c r="J2070" s="2">
        <f t="shared" si="195"/>
        <v>4.6642362132624628E-3</v>
      </c>
      <c r="K2070">
        <v>28306.5</v>
      </c>
      <c r="L2070">
        <v>27567.5</v>
      </c>
      <c r="N2070">
        <v>1.38</v>
      </c>
      <c r="O2070">
        <v>3.96</v>
      </c>
      <c r="P2070">
        <v>3.22</v>
      </c>
      <c r="Q2070">
        <f t="shared" si="196"/>
        <v>0.73999999999999977</v>
      </c>
      <c r="R2070">
        <f t="shared" si="197"/>
        <v>0.64000000000000012</v>
      </c>
    </row>
    <row r="2071" spans="1:18">
      <c r="A2071" s="1">
        <v>43437</v>
      </c>
      <c r="B2071">
        <v>3.27</v>
      </c>
      <c r="C2071">
        <v>668.79</v>
      </c>
      <c r="D2071">
        <v>2.5790000000000002</v>
      </c>
      <c r="E2071" s="150">
        <f t="shared" si="194"/>
        <v>2.7973777971818548</v>
      </c>
      <c r="F2071">
        <v>3.1381899999999998</v>
      </c>
      <c r="G2071" s="3">
        <f t="shared" si="192"/>
        <v>2.8932066373564118</v>
      </c>
      <c r="H2071" s="150">
        <f t="shared" si="193"/>
        <v>0.67999999999999994</v>
      </c>
      <c r="J2071" s="2">
        <f t="shared" si="195"/>
        <v>-5.7252918388925305E-3</v>
      </c>
      <c r="K2071">
        <v>28294</v>
      </c>
      <c r="L2071">
        <v>27563</v>
      </c>
      <c r="N2071">
        <v>1.39</v>
      </c>
      <c r="O2071">
        <v>3.98</v>
      </c>
      <c r="P2071">
        <v>3.27</v>
      </c>
      <c r="Q2071">
        <f t="shared" si="196"/>
        <v>0.71</v>
      </c>
      <c r="R2071">
        <f t="shared" si="197"/>
        <v>0.67999999999999994</v>
      </c>
    </row>
    <row r="2072" spans="1:18">
      <c r="A2072" s="1">
        <v>43438</v>
      </c>
      <c r="B2072">
        <v>3.27</v>
      </c>
      <c r="C2072">
        <v>667.67</v>
      </c>
      <c r="D2072">
        <v>2.5617999999999999</v>
      </c>
      <c r="E2072" s="150">
        <f t="shared" si="194"/>
        <v>2.781077849015646</v>
      </c>
      <c r="F2072">
        <v>3.1329400000000001</v>
      </c>
      <c r="G2072" s="3">
        <f t="shared" si="192"/>
        <v>2.8859191032141607</v>
      </c>
      <c r="H2072" s="150">
        <f t="shared" si="193"/>
        <v>0.71</v>
      </c>
      <c r="J2072" s="2">
        <f t="shared" si="195"/>
        <v>-1.6760700091180468E-3</v>
      </c>
      <c r="K2072">
        <v>28286</v>
      </c>
      <c r="L2072">
        <v>27557</v>
      </c>
      <c r="N2072">
        <v>1.4</v>
      </c>
      <c r="O2072">
        <v>3.96</v>
      </c>
      <c r="P2072">
        <v>3.27</v>
      </c>
      <c r="Q2072">
        <f t="shared" si="196"/>
        <v>0.69</v>
      </c>
      <c r="R2072">
        <f t="shared" si="197"/>
        <v>0.71</v>
      </c>
    </row>
    <row r="2073" spans="1:18">
      <c r="A2073" s="1">
        <v>43439</v>
      </c>
      <c r="B2073">
        <v>3.2050000000000001</v>
      </c>
      <c r="C2073">
        <v>672.85</v>
      </c>
      <c r="D2073">
        <v>2.5670000000000002</v>
      </c>
      <c r="E2073" s="150">
        <f t="shared" si="194"/>
        <v>2.77661958925172</v>
      </c>
      <c r="F2073">
        <v>3.12575</v>
      </c>
      <c r="G2073" s="3">
        <f t="shared" si="192"/>
        <v>2.8897729746847891</v>
      </c>
      <c r="H2073" s="150">
        <f t="shared" si="193"/>
        <v>0.61499999999999999</v>
      </c>
      <c r="J2073" s="2">
        <f t="shared" si="195"/>
        <v>7.7283826910714403E-3</v>
      </c>
      <c r="K2073">
        <v>28288</v>
      </c>
      <c r="L2073">
        <v>27558</v>
      </c>
      <c r="N2073">
        <v>1.41</v>
      </c>
      <c r="O2073">
        <v>4</v>
      </c>
      <c r="P2073">
        <v>3.2050000000000001</v>
      </c>
      <c r="Q2073">
        <f t="shared" si="196"/>
        <v>0.79499999999999993</v>
      </c>
      <c r="R2073">
        <f t="shared" si="197"/>
        <v>0.61499999999999999</v>
      </c>
    </row>
    <row r="2074" spans="1:18">
      <c r="A2074" s="1">
        <v>43440</v>
      </c>
      <c r="B2074">
        <v>3.16</v>
      </c>
      <c r="C2074">
        <v>678.52</v>
      </c>
      <c r="D2074">
        <v>2.532</v>
      </c>
      <c r="E2074" s="150">
        <f t="shared" si="194"/>
        <v>2.7565734771565049</v>
      </c>
      <c r="F2074">
        <v>3.1119400000000002</v>
      </c>
      <c r="G2074" s="3">
        <f t="shared" si="192"/>
        <v>2.8584154006037563</v>
      </c>
      <c r="H2074" s="150">
        <f t="shared" si="193"/>
        <v>0.64999999999999991</v>
      </c>
      <c r="J2074" s="2">
        <f t="shared" si="195"/>
        <v>8.3915334399716976E-3</v>
      </c>
      <c r="K2074">
        <v>28277</v>
      </c>
      <c r="L2074">
        <v>27555</v>
      </c>
      <c r="N2074">
        <v>1.44</v>
      </c>
      <c r="O2074">
        <v>3.95</v>
      </c>
      <c r="P2074">
        <v>3.16</v>
      </c>
      <c r="Q2074">
        <f t="shared" si="196"/>
        <v>0.79</v>
      </c>
      <c r="R2074">
        <f t="shared" si="197"/>
        <v>0.64999999999999991</v>
      </c>
    </row>
    <row r="2075" spans="1:18">
      <c r="A2075" s="1">
        <v>43441</v>
      </c>
      <c r="B2075">
        <v>3.145</v>
      </c>
      <c r="C2075">
        <v>675.07</v>
      </c>
      <c r="D2075">
        <v>2.5049999999999999</v>
      </c>
      <c r="E2075" s="150">
        <f t="shared" si="194"/>
        <v>2.5962967256843075</v>
      </c>
      <c r="F2075">
        <v>3.1005600000000002</v>
      </c>
      <c r="G2075" s="3">
        <f t="shared" si="192"/>
        <v>2.9915312541762242</v>
      </c>
      <c r="H2075" s="150">
        <f t="shared" si="193"/>
        <v>0.6549999999999998</v>
      </c>
      <c r="J2075" s="2">
        <f t="shared" si="195"/>
        <v>-5.097566428145843E-3</v>
      </c>
      <c r="K2075">
        <v>28306</v>
      </c>
      <c r="L2075">
        <v>27550.5</v>
      </c>
      <c r="N2075">
        <v>1.46</v>
      </c>
      <c r="O2075">
        <v>3.95</v>
      </c>
      <c r="P2075">
        <v>3.145</v>
      </c>
      <c r="Q2075">
        <f t="shared" si="196"/>
        <v>0.80500000000000016</v>
      </c>
      <c r="R2075">
        <f t="shared" si="197"/>
        <v>0.6549999999999998</v>
      </c>
    </row>
    <row r="2076" spans="1:18">
      <c r="A2076" s="1">
        <v>43444</v>
      </c>
      <c r="B2076">
        <v>3.177</v>
      </c>
      <c r="C2076">
        <v>680.24</v>
      </c>
      <c r="D2076">
        <v>2.5009999999999999</v>
      </c>
      <c r="E2076" s="150">
        <f t="shared" si="194"/>
        <v>2.615902320530382</v>
      </c>
      <c r="F2076">
        <v>3.0840000000000001</v>
      </c>
      <c r="G2076" s="3">
        <f t="shared" si="192"/>
        <v>2.9485367016441768</v>
      </c>
      <c r="H2076" s="150">
        <f t="shared" si="193"/>
        <v>0.68699999999999983</v>
      </c>
      <c r="J2076" s="2">
        <f t="shared" si="195"/>
        <v>7.6292878781609079E-3</v>
      </c>
      <c r="K2076">
        <v>28299.25</v>
      </c>
      <c r="L2076">
        <v>27554.5</v>
      </c>
      <c r="N2076">
        <v>1.48</v>
      </c>
      <c r="O2076">
        <v>3.97</v>
      </c>
      <c r="P2076">
        <v>3.177</v>
      </c>
      <c r="Q2076">
        <f t="shared" si="196"/>
        <v>0.79300000000000015</v>
      </c>
      <c r="R2076">
        <f t="shared" si="197"/>
        <v>0.68699999999999983</v>
      </c>
    </row>
    <row r="2077" spans="1:18">
      <c r="A2077" s="1">
        <v>43445</v>
      </c>
      <c r="B2077">
        <v>3.1850000000000001</v>
      </c>
      <c r="C2077">
        <v>682.76</v>
      </c>
      <c r="D2077">
        <v>2.5253999999999999</v>
      </c>
      <c r="E2077" s="150">
        <f t="shared" si="194"/>
        <v>2.6415563499038104</v>
      </c>
      <c r="F2077">
        <v>3.0895000000000001</v>
      </c>
      <c r="G2077" s="3">
        <f t="shared" si="192"/>
        <v>2.9536463608978507</v>
      </c>
      <c r="H2077" s="150">
        <f t="shared" si="193"/>
        <v>0.67499999999999982</v>
      </c>
      <c r="J2077" s="2">
        <f t="shared" si="195"/>
        <v>3.6977298185951368E-3</v>
      </c>
      <c r="K2077">
        <v>28299</v>
      </c>
      <c r="L2077">
        <v>27553</v>
      </c>
      <c r="N2077">
        <v>1.46</v>
      </c>
      <c r="O2077">
        <v>3.97</v>
      </c>
      <c r="P2077">
        <v>3.1850000000000001</v>
      </c>
      <c r="Q2077">
        <f t="shared" si="196"/>
        <v>0.78500000000000014</v>
      </c>
      <c r="R2077">
        <f t="shared" si="197"/>
        <v>0.67499999999999982</v>
      </c>
    </row>
    <row r="2078" spans="1:18">
      <c r="A2078" s="1">
        <v>43446</v>
      </c>
      <c r="B2078">
        <v>3.1850000000000001</v>
      </c>
      <c r="C2078">
        <v>677.7</v>
      </c>
      <c r="D2078">
        <v>2.548</v>
      </c>
      <c r="E2078" s="150">
        <f t="shared" si="194"/>
        <v>2.679725185095676</v>
      </c>
      <c r="F2078">
        <v>3.1012499999999998</v>
      </c>
      <c r="G2078" s="3">
        <f t="shared" si="192"/>
        <v>2.9488042445359448</v>
      </c>
      <c r="H2078" s="150">
        <f t="shared" si="193"/>
        <v>0.78500000000000014</v>
      </c>
      <c r="J2078" s="2">
        <f t="shared" si="195"/>
        <v>-7.4386947540648358E-3</v>
      </c>
      <c r="K2078">
        <v>28296.75</v>
      </c>
      <c r="L2078">
        <v>27552</v>
      </c>
      <c r="N2078">
        <v>1.5</v>
      </c>
      <c r="O2078">
        <v>3.9</v>
      </c>
      <c r="P2078">
        <v>3.1850000000000001</v>
      </c>
      <c r="Q2078">
        <f t="shared" si="196"/>
        <v>0.71499999999999986</v>
      </c>
      <c r="R2078">
        <f t="shared" si="197"/>
        <v>0.78500000000000014</v>
      </c>
    </row>
    <row r="2079" spans="1:18">
      <c r="A2079" s="1">
        <v>43447</v>
      </c>
      <c r="B2079">
        <v>3.19</v>
      </c>
      <c r="C2079">
        <v>681.77</v>
      </c>
      <c r="D2079">
        <v>2.5459999999999998</v>
      </c>
      <c r="E2079" s="150">
        <f t="shared" si="194"/>
        <v>2.6772967183783982</v>
      </c>
      <c r="F2079">
        <v>3.1123799999999999</v>
      </c>
      <c r="G2079" s="3">
        <f t="shared" si="192"/>
        <v>2.9597464582855535</v>
      </c>
      <c r="H2079" s="150">
        <f t="shared" si="193"/>
        <v>0.72999999999999976</v>
      </c>
      <c r="J2079" s="2">
        <f t="shared" si="195"/>
        <v>5.987645420290795E-3</v>
      </c>
      <c r="K2079">
        <v>28299</v>
      </c>
      <c r="L2079">
        <v>27551.5</v>
      </c>
      <c r="N2079">
        <v>1.49</v>
      </c>
      <c r="O2079">
        <v>3.95</v>
      </c>
      <c r="P2079">
        <v>3.19</v>
      </c>
      <c r="Q2079">
        <f t="shared" si="196"/>
        <v>0.76000000000000023</v>
      </c>
      <c r="R2079">
        <f t="shared" si="197"/>
        <v>0.72999999999999976</v>
      </c>
    </row>
    <row r="2080" spans="1:18">
      <c r="A2080" s="1">
        <v>43448</v>
      </c>
      <c r="B2080">
        <v>3.16</v>
      </c>
      <c r="C2080">
        <v>685.1</v>
      </c>
      <c r="D2080">
        <v>2.5339999999999998</v>
      </c>
      <c r="E2080" s="150">
        <f t="shared" si="194"/>
        <v>2.709323094248242</v>
      </c>
      <c r="F2080">
        <v>3.0976900000000001</v>
      </c>
      <c r="G2080" s="3">
        <f t="shared" si="192"/>
        <v>2.8972352823715251</v>
      </c>
      <c r="H2080" s="150">
        <f t="shared" si="193"/>
        <v>0.74</v>
      </c>
      <c r="J2080" s="2">
        <f t="shared" si="195"/>
        <v>4.8724554464954616E-3</v>
      </c>
      <c r="K2080">
        <v>28275</v>
      </c>
      <c r="L2080">
        <v>27543.5</v>
      </c>
      <c r="N2080">
        <v>1.49</v>
      </c>
      <c r="O2080">
        <v>3.91</v>
      </c>
      <c r="P2080">
        <v>3.16</v>
      </c>
      <c r="Q2080">
        <f t="shared" si="196"/>
        <v>0.75</v>
      </c>
      <c r="R2080">
        <f t="shared" si="197"/>
        <v>0.74</v>
      </c>
    </row>
    <row r="2081" spans="1:18">
      <c r="A2081" s="1">
        <v>43451</v>
      </c>
      <c r="B2081">
        <v>3.1469999999999998</v>
      </c>
      <c r="C2081">
        <v>686.41</v>
      </c>
      <c r="D2081">
        <v>2.5021</v>
      </c>
      <c r="E2081" s="150">
        <f t="shared" si="194"/>
        <v>2.6881957021685592</v>
      </c>
      <c r="F2081">
        <v>3.1038800000000002</v>
      </c>
      <c r="G2081" s="3">
        <f t="shared" si="192"/>
        <v>2.889007724301849</v>
      </c>
      <c r="H2081" s="150">
        <f t="shared" si="193"/>
        <v>0.77699999999999991</v>
      </c>
      <c r="J2081" s="2">
        <f t="shared" si="195"/>
        <v>1.9103038233444778E-3</v>
      </c>
      <c r="K2081">
        <v>28269.33</v>
      </c>
      <c r="L2081">
        <v>27540</v>
      </c>
      <c r="N2081">
        <v>1.51</v>
      </c>
      <c r="O2081">
        <v>3.88</v>
      </c>
      <c r="P2081">
        <v>3.1469999999999998</v>
      </c>
      <c r="Q2081">
        <f t="shared" si="196"/>
        <v>0.7330000000000001</v>
      </c>
      <c r="R2081">
        <f t="shared" si="197"/>
        <v>0.77699999999999991</v>
      </c>
    </row>
    <row r="2082" spans="1:18">
      <c r="A2082" s="1">
        <v>43452</v>
      </c>
      <c r="B2082">
        <v>3.14</v>
      </c>
      <c r="C2082">
        <v>688.72</v>
      </c>
      <c r="D2082">
        <v>2.4740000000000002</v>
      </c>
      <c r="E2082" s="150">
        <f t="shared" si="194"/>
        <v>2.7490165932403894</v>
      </c>
      <c r="F2082">
        <v>3.0613100000000002</v>
      </c>
      <c r="G2082" s="3">
        <f t="shared" si="192"/>
        <v>2.7550510093766158</v>
      </c>
      <c r="H2082" s="150">
        <f t="shared" si="193"/>
        <v>0.77000000000000024</v>
      </c>
      <c r="J2082" s="2">
        <f t="shared" si="195"/>
        <v>3.3596855175013528E-3</v>
      </c>
      <c r="K2082">
        <v>28235</v>
      </c>
      <c r="L2082">
        <v>27539.5</v>
      </c>
      <c r="N2082">
        <v>1.53</v>
      </c>
      <c r="O2082">
        <v>3.9</v>
      </c>
      <c r="P2082">
        <v>3.14</v>
      </c>
      <c r="Q2082">
        <f t="shared" si="196"/>
        <v>0.75999999999999979</v>
      </c>
      <c r="R2082">
        <f t="shared" si="197"/>
        <v>0.77000000000000024</v>
      </c>
    </row>
    <row r="2083" spans="1:18">
      <c r="A2083" s="1">
        <v>43453</v>
      </c>
      <c r="B2083">
        <v>3.14</v>
      </c>
      <c r="C2083">
        <v>687.88</v>
      </c>
      <c r="D2083">
        <v>2.5049999999999999</v>
      </c>
      <c r="E2083" s="150">
        <f t="shared" si="194"/>
        <v>2.8497693247222107</v>
      </c>
      <c r="F2083">
        <v>3.0527500000000001</v>
      </c>
      <c r="G2083" s="3">
        <f t="shared" si="192"/>
        <v>2.6834237717627993</v>
      </c>
      <c r="H2083" s="150">
        <f t="shared" si="193"/>
        <v>0.78000000000000025</v>
      </c>
      <c r="J2083" s="2">
        <f t="shared" si="195"/>
        <v>-1.2203982337005226E-3</v>
      </c>
      <c r="K2083">
        <v>28217</v>
      </c>
      <c r="L2083">
        <v>27539.58</v>
      </c>
      <c r="N2083">
        <v>1.54</v>
      </c>
      <c r="O2083">
        <v>3.9</v>
      </c>
      <c r="P2083">
        <v>3.14</v>
      </c>
      <c r="Q2083">
        <f t="shared" si="196"/>
        <v>0.75999999999999979</v>
      </c>
      <c r="R2083">
        <f t="shared" si="197"/>
        <v>0.78000000000000025</v>
      </c>
    </row>
    <row r="2084" spans="1:18">
      <c r="A2084" s="1">
        <v>43454</v>
      </c>
      <c r="B2084">
        <v>3.117</v>
      </c>
      <c r="C2084">
        <v>691.1</v>
      </c>
      <c r="D2084">
        <v>2.5169999999999999</v>
      </c>
      <c r="E2084" s="150">
        <f t="shared" si="194"/>
        <v>2.90472697014585</v>
      </c>
      <c r="F2084">
        <v>3.0654400000000002</v>
      </c>
      <c r="G2084" s="3">
        <f t="shared" si="192"/>
        <v>2.6562608325327681</v>
      </c>
      <c r="H2084" s="150">
        <f t="shared" si="193"/>
        <v>0.79699999999999993</v>
      </c>
      <c r="J2084" s="2">
        <f t="shared" si="195"/>
        <v>4.6701269813500534E-3</v>
      </c>
      <c r="K2084">
        <v>28207.5</v>
      </c>
      <c r="L2084">
        <v>27537</v>
      </c>
      <c r="N2084">
        <v>1.59</v>
      </c>
      <c r="O2084">
        <v>3.91</v>
      </c>
      <c r="P2084">
        <v>3.117</v>
      </c>
      <c r="Q2084">
        <f t="shared" si="196"/>
        <v>0.79300000000000015</v>
      </c>
      <c r="R2084">
        <f t="shared" si="197"/>
        <v>0.79699999999999993</v>
      </c>
    </row>
    <row r="2085" spans="1:18">
      <c r="A2085" s="1">
        <v>43455</v>
      </c>
      <c r="B2085">
        <v>3.117</v>
      </c>
      <c r="C2085">
        <v>692.4</v>
      </c>
      <c r="D2085">
        <v>2.4962</v>
      </c>
      <c r="E2085" s="150">
        <f t="shared" si="194"/>
        <v>2.8789179389893809</v>
      </c>
      <c r="F2085">
        <v>3.0731299999999999</v>
      </c>
      <c r="G2085" s="3">
        <f t="shared" si="192"/>
        <v>2.6645938747017182</v>
      </c>
      <c r="H2085" s="150">
        <f t="shared" si="193"/>
        <v>0.83699999999999974</v>
      </c>
      <c r="J2085" s="2">
        <f t="shared" si="195"/>
        <v>1.8792922047054321E-3</v>
      </c>
      <c r="K2085">
        <v>28215.75</v>
      </c>
      <c r="L2085">
        <v>27543</v>
      </c>
      <c r="N2085">
        <v>1.63</v>
      </c>
      <c r="O2085">
        <v>3.91</v>
      </c>
      <c r="P2085">
        <v>3.117</v>
      </c>
      <c r="Q2085">
        <f t="shared" si="196"/>
        <v>0.79300000000000015</v>
      </c>
      <c r="R2085">
        <f t="shared" si="197"/>
        <v>0.83699999999999974</v>
      </c>
    </row>
    <row r="2086" spans="1:18">
      <c r="A2086" s="1">
        <v>43458</v>
      </c>
      <c r="B2086">
        <v>3.1150000000000002</v>
      </c>
      <c r="C2086">
        <v>688.85</v>
      </c>
      <c r="D2086">
        <v>2.4540000000000002</v>
      </c>
      <c r="E2086" s="150">
        <f t="shared" si="194"/>
        <v>2.8323874045398814</v>
      </c>
      <c r="F2086">
        <v>3.0478800000000001</v>
      </c>
      <c r="G2086" s="3">
        <f t="shared" si="192"/>
        <v>2.6407042723080596</v>
      </c>
      <c r="H2086" s="150">
        <f t="shared" si="193"/>
        <v>0.81500000000000017</v>
      </c>
      <c r="J2086" s="2">
        <f t="shared" si="195"/>
        <v>-5.1402828114461164E-3</v>
      </c>
      <c r="K2086">
        <v>28207.67</v>
      </c>
      <c r="L2086">
        <v>27541</v>
      </c>
      <c r="N2086">
        <v>1.59</v>
      </c>
      <c r="O2086">
        <v>3.89</v>
      </c>
      <c r="P2086">
        <v>3.1150000000000002</v>
      </c>
      <c r="Q2086">
        <f t="shared" si="196"/>
        <v>0.77499999999999991</v>
      </c>
      <c r="R2086">
        <f t="shared" si="197"/>
        <v>0.81500000000000017</v>
      </c>
    </row>
    <row r="2087" spans="1:18">
      <c r="A2087" s="1">
        <v>43459</v>
      </c>
      <c r="B2087">
        <v>3.1150000000000002</v>
      </c>
      <c r="C2087">
        <v>689.22</v>
      </c>
      <c r="D2087">
        <v>2.4540000000000002</v>
      </c>
      <c r="E2087" s="150">
        <f t="shared" si="194"/>
        <v>2.8323874045398814</v>
      </c>
      <c r="F2087">
        <v>3.0478800000000001</v>
      </c>
      <c r="G2087" s="3">
        <f t="shared" si="192"/>
        <v>2.6407042723080596</v>
      </c>
      <c r="H2087" s="150">
        <f t="shared" si="193"/>
        <v>0.81500000000000017</v>
      </c>
      <c r="J2087" s="2">
        <f t="shared" si="195"/>
        <v>5.3698289475983673E-4</v>
      </c>
      <c r="K2087">
        <v>28207.67</v>
      </c>
      <c r="L2087">
        <v>27541</v>
      </c>
      <c r="N2087">
        <v>1.59</v>
      </c>
      <c r="O2087">
        <v>3.89</v>
      </c>
      <c r="P2087">
        <v>3.1150000000000002</v>
      </c>
      <c r="Q2087">
        <f t="shared" si="196"/>
        <v>0.77499999999999991</v>
      </c>
      <c r="R2087">
        <f t="shared" si="197"/>
        <v>0.81500000000000017</v>
      </c>
    </row>
    <row r="2088" spans="1:18">
      <c r="A2088" s="1">
        <v>43460</v>
      </c>
      <c r="B2088">
        <v>3.12</v>
      </c>
      <c r="C2088">
        <v>693.49</v>
      </c>
      <c r="D2088">
        <v>2.4777</v>
      </c>
      <c r="E2088" s="150">
        <f t="shared" si="194"/>
        <v>2.8452184547031836</v>
      </c>
      <c r="F2088">
        <v>3.0478800000000001</v>
      </c>
      <c r="G2088" s="3">
        <f t="shared" si="192"/>
        <v>2.654183640457163</v>
      </c>
      <c r="H2088" s="150">
        <f t="shared" si="193"/>
        <v>0.85000000000000031</v>
      </c>
      <c r="J2088" s="2">
        <f t="shared" si="195"/>
        <v>6.1762966548843225E-3</v>
      </c>
      <c r="K2088">
        <v>28208</v>
      </c>
      <c r="L2088">
        <v>27538</v>
      </c>
      <c r="N2088">
        <v>1.59</v>
      </c>
      <c r="O2088">
        <v>3.86</v>
      </c>
      <c r="P2088">
        <v>3.12</v>
      </c>
      <c r="Q2088">
        <f t="shared" si="196"/>
        <v>0.73999999999999977</v>
      </c>
      <c r="R2088">
        <f t="shared" si="197"/>
        <v>0.85000000000000031</v>
      </c>
    </row>
    <row r="2089" spans="1:18">
      <c r="A2089" s="1">
        <v>43461</v>
      </c>
      <c r="B2089">
        <v>3.11</v>
      </c>
      <c r="C2089">
        <v>697.74</v>
      </c>
      <c r="D2089">
        <v>2.4518</v>
      </c>
      <c r="E2089" s="150">
        <f t="shared" si="194"/>
        <v>2.7396203588399755</v>
      </c>
      <c r="F2089">
        <v>3.0323799999999999</v>
      </c>
      <c r="G2089" s="3">
        <f t="shared" si="192"/>
        <v>2.7138027573820769</v>
      </c>
      <c r="H2089" s="150">
        <f t="shared" si="193"/>
        <v>0.83999999999999986</v>
      </c>
      <c r="J2089" s="2">
        <f t="shared" si="195"/>
        <v>6.1097204927546243E-3</v>
      </c>
      <c r="K2089">
        <v>28221</v>
      </c>
      <c r="L2089">
        <v>27536</v>
      </c>
      <c r="N2089">
        <v>1.58</v>
      </c>
      <c r="O2089">
        <v>3.85</v>
      </c>
      <c r="P2089">
        <v>3.11</v>
      </c>
      <c r="Q2089">
        <f t="shared" si="196"/>
        <v>0.74000000000000021</v>
      </c>
      <c r="R2089">
        <f t="shared" si="197"/>
        <v>0.83999999999999986</v>
      </c>
    </row>
    <row r="2090" spans="1:18">
      <c r="A2090" s="1">
        <v>43462</v>
      </c>
      <c r="B2090">
        <v>3.1150000000000002</v>
      </c>
      <c r="C2090">
        <v>693.6</v>
      </c>
      <c r="D2090">
        <v>2.44</v>
      </c>
      <c r="E2090" s="150">
        <f t="shared" si="194"/>
        <v>2.7250399654077229</v>
      </c>
      <c r="F2090">
        <v>3.0131299999999999</v>
      </c>
      <c r="G2090" s="3">
        <f t="shared" si="192"/>
        <v>2.6979557339813112</v>
      </c>
      <c r="H2090" s="150">
        <f t="shared" si="193"/>
        <v>0.77500000000000013</v>
      </c>
      <c r="J2090" s="2">
        <f t="shared" si="195"/>
        <v>-5.9511150666747437E-3</v>
      </c>
      <c r="K2090">
        <v>28217</v>
      </c>
      <c r="L2090">
        <v>27536</v>
      </c>
      <c r="N2090">
        <v>1.55</v>
      </c>
      <c r="O2090">
        <v>3.89</v>
      </c>
      <c r="P2090">
        <v>3.1150000000000002</v>
      </c>
      <c r="Q2090">
        <f t="shared" si="196"/>
        <v>0.77499999999999991</v>
      </c>
      <c r="R2090">
        <f t="shared" si="197"/>
        <v>0.77500000000000013</v>
      </c>
    </row>
    <row r="2091" spans="1:18">
      <c r="A2091" s="1">
        <v>43465</v>
      </c>
      <c r="B2091">
        <v>3.1150000000000002</v>
      </c>
      <c r="C2091">
        <v>694</v>
      </c>
      <c r="D2091">
        <v>2.4420000000000002</v>
      </c>
      <c r="E2091" s="150">
        <f t="shared" si="194"/>
        <v>2.7203131569433081</v>
      </c>
      <c r="F2091">
        <v>3.0054400000000001</v>
      </c>
      <c r="G2091" s="3">
        <f t="shared" si="192"/>
        <v>2.6979557339813112</v>
      </c>
      <c r="H2091" s="150">
        <f t="shared" si="193"/>
        <v>0.77500000000000013</v>
      </c>
      <c r="J2091" s="2">
        <f t="shared" si="195"/>
        <v>5.7653504047237749E-4</v>
      </c>
      <c r="K2091">
        <v>28217</v>
      </c>
      <c r="L2091">
        <v>27536</v>
      </c>
      <c r="N2091">
        <v>1.55</v>
      </c>
      <c r="O2091">
        <v>3.89</v>
      </c>
      <c r="P2091">
        <v>3.1150000000000002</v>
      </c>
      <c r="Q2091">
        <f t="shared" si="196"/>
        <v>0.77499999999999991</v>
      </c>
      <c r="R2091">
        <f t="shared" si="197"/>
        <v>0.77500000000000013</v>
      </c>
    </row>
    <row r="2092" spans="1:18">
      <c r="A2092" s="1">
        <v>43466</v>
      </c>
      <c r="B2092">
        <v>3.1150000000000002</v>
      </c>
      <c r="C2092">
        <v>694</v>
      </c>
      <c r="D2092">
        <v>2.4420000000000002</v>
      </c>
      <c r="E2092" s="150">
        <f t="shared" si="194"/>
        <v>2.7203131569433081</v>
      </c>
      <c r="F2092">
        <v>3.0054400000000001</v>
      </c>
      <c r="G2092" s="3">
        <f t="shared" si="192"/>
        <v>2.6979557339813112</v>
      </c>
      <c r="H2092" s="150">
        <f t="shared" si="193"/>
        <v>0.77500000000000013</v>
      </c>
      <c r="J2092" s="2">
        <f t="shared" si="195"/>
        <v>0</v>
      </c>
      <c r="K2092">
        <v>28217</v>
      </c>
      <c r="L2092">
        <v>27536</v>
      </c>
      <c r="N2092">
        <v>1.55</v>
      </c>
      <c r="O2092">
        <v>3.89</v>
      </c>
      <c r="P2092">
        <v>3.1150000000000002</v>
      </c>
      <c r="Q2092">
        <f t="shared" si="196"/>
        <v>0.77499999999999991</v>
      </c>
      <c r="R2092">
        <f t="shared" si="197"/>
        <v>0.77500000000000013</v>
      </c>
    </row>
    <row r="2093" spans="1:18">
      <c r="A2093" s="1">
        <v>43467</v>
      </c>
      <c r="B2093">
        <v>3.125</v>
      </c>
      <c r="C2093">
        <v>697.46</v>
      </c>
      <c r="D2093">
        <v>2.4300000000000002</v>
      </c>
      <c r="E2093" s="150">
        <f t="shared" si="194"/>
        <v>2.6667925171976847</v>
      </c>
      <c r="F2093">
        <v>3.0019999999999998</v>
      </c>
      <c r="G2093" s="3">
        <f t="shared" si="192"/>
        <v>2.7354434036231563</v>
      </c>
      <c r="H2093" s="150">
        <f t="shared" si="193"/>
        <v>0.82499999999999996</v>
      </c>
      <c r="J2093" s="2">
        <f t="shared" si="195"/>
        <v>4.9732038740248159E-3</v>
      </c>
      <c r="K2093">
        <v>28228</v>
      </c>
      <c r="L2093">
        <v>27537.5</v>
      </c>
      <c r="N2093">
        <v>1.55</v>
      </c>
      <c r="O2093">
        <v>3.85</v>
      </c>
      <c r="P2093">
        <v>3.125</v>
      </c>
      <c r="Q2093">
        <f t="shared" si="196"/>
        <v>0.72500000000000009</v>
      </c>
      <c r="R2093">
        <f t="shared" si="197"/>
        <v>0.82499999999999996</v>
      </c>
    </row>
    <row r="2094" spans="1:18">
      <c r="A2094" s="1">
        <v>43468</v>
      </c>
      <c r="B2094">
        <v>3.1150000000000002</v>
      </c>
      <c r="C2094">
        <v>695.46</v>
      </c>
      <c r="D2094">
        <v>2.351</v>
      </c>
      <c r="E2094" s="150">
        <f t="shared" si="194"/>
        <v>2.5655733861245937</v>
      </c>
      <c r="F2094">
        <v>3.0049999999999999</v>
      </c>
      <c r="G2094" s="3">
        <f t="shared" si="192"/>
        <v>2.7536748853914519</v>
      </c>
      <c r="H2094" s="150">
        <f t="shared" si="193"/>
        <v>0.83500000000000041</v>
      </c>
      <c r="J2094" s="2">
        <f t="shared" si="195"/>
        <v>-2.8716672521206668E-3</v>
      </c>
      <c r="K2094">
        <v>28237.39</v>
      </c>
      <c r="L2094">
        <v>27542.17</v>
      </c>
      <c r="N2094">
        <v>1.54</v>
      </c>
      <c r="O2094">
        <v>3.82</v>
      </c>
      <c r="P2094">
        <v>3.1150000000000002</v>
      </c>
      <c r="Q2094">
        <f t="shared" si="196"/>
        <v>0.70499999999999963</v>
      </c>
      <c r="R2094">
        <f t="shared" si="197"/>
        <v>0.83500000000000041</v>
      </c>
    </row>
    <row r="2095" spans="1:18">
      <c r="A2095" s="1">
        <v>43469</v>
      </c>
      <c r="B2095">
        <v>3.14</v>
      </c>
      <c r="C2095">
        <v>682.29</v>
      </c>
      <c r="D2095">
        <v>2.4159999999999999</v>
      </c>
      <c r="E2095" s="150">
        <f t="shared" si="194"/>
        <v>2.6107033848601788</v>
      </c>
      <c r="F2095">
        <v>2.96488</v>
      </c>
      <c r="G2095" s="3">
        <f t="shared" si="192"/>
        <v>2.7437625130223804</v>
      </c>
      <c r="H2095" s="150">
        <f t="shared" si="193"/>
        <v>0.83000000000000007</v>
      </c>
      <c r="J2095" s="2">
        <f t="shared" si="195"/>
        <v>-1.9118709724276834E-2</v>
      </c>
      <c r="K2095">
        <v>28235.4</v>
      </c>
      <c r="L2095">
        <v>27542.67</v>
      </c>
      <c r="N2095">
        <v>1.48</v>
      </c>
      <c r="O2095">
        <v>3.79</v>
      </c>
      <c r="P2095">
        <v>3.14</v>
      </c>
      <c r="Q2095">
        <f t="shared" si="196"/>
        <v>0.64999999999999991</v>
      </c>
      <c r="R2095">
        <f t="shared" si="197"/>
        <v>0.83000000000000007</v>
      </c>
    </row>
    <row r="2096" spans="1:18">
      <c r="A2096" s="1">
        <v>43472</v>
      </c>
      <c r="B2096">
        <v>3.165</v>
      </c>
      <c r="C2096">
        <v>679.95</v>
      </c>
      <c r="D2096">
        <v>2.4390000000000001</v>
      </c>
      <c r="E2096" s="150">
        <f t="shared" si="194"/>
        <v>2.5880386925249961</v>
      </c>
      <c r="F2096">
        <v>2.9947499999999998</v>
      </c>
      <c r="G2096" s="3">
        <f t="shared" si="192"/>
        <v>2.8222898178055171</v>
      </c>
      <c r="H2096" s="150">
        <f t="shared" si="193"/>
        <v>0.74500000000000033</v>
      </c>
      <c r="J2096" s="2">
        <f t="shared" si="195"/>
        <v>-3.4355213494639079E-3</v>
      </c>
      <c r="K2096">
        <v>28253</v>
      </c>
      <c r="L2096">
        <v>27540.5</v>
      </c>
      <c r="N2096">
        <v>1.36</v>
      </c>
      <c r="O2096">
        <v>3.78</v>
      </c>
      <c r="P2096">
        <v>3.165</v>
      </c>
      <c r="Q2096">
        <f t="shared" si="196"/>
        <v>0.61499999999999977</v>
      </c>
      <c r="R2096">
        <f t="shared" si="197"/>
        <v>0.74500000000000033</v>
      </c>
    </row>
    <row r="2097" spans="1:18">
      <c r="A2097" s="1">
        <v>43473</v>
      </c>
      <c r="B2097">
        <v>3.17</v>
      </c>
      <c r="C2097">
        <v>680.18</v>
      </c>
      <c r="D2097">
        <v>2.4729999999999999</v>
      </c>
      <c r="E2097" s="150">
        <f t="shared" si="194"/>
        <v>2.5998290880711323</v>
      </c>
      <c r="F2097">
        <v>3.01613</v>
      </c>
      <c r="G2097" s="3">
        <f t="shared" si="192"/>
        <v>2.8689922442301414</v>
      </c>
      <c r="H2097" s="150">
        <f t="shared" si="193"/>
        <v>0.72</v>
      </c>
      <c r="J2097" s="2">
        <f t="shared" si="195"/>
        <v>3.3820296911649095E-4</v>
      </c>
      <c r="K2097">
        <v>28312</v>
      </c>
      <c r="L2097">
        <v>27586.5</v>
      </c>
      <c r="N2097">
        <v>1.32</v>
      </c>
      <c r="O2097">
        <v>3.77</v>
      </c>
      <c r="P2097">
        <v>3.17</v>
      </c>
      <c r="Q2097">
        <f t="shared" si="196"/>
        <v>0.60000000000000009</v>
      </c>
      <c r="R2097">
        <f t="shared" si="197"/>
        <v>0.72</v>
      </c>
    </row>
    <row r="2098" spans="1:18">
      <c r="A2098" s="1">
        <v>43474</v>
      </c>
      <c r="B2098">
        <v>3.17</v>
      </c>
      <c r="C2098">
        <v>676.98</v>
      </c>
      <c r="D2098">
        <v>2.4512999999999998</v>
      </c>
      <c r="E2098" s="150">
        <f t="shared" si="194"/>
        <v>2.5764130441928814</v>
      </c>
      <c r="F2098">
        <v>3.0390000000000001</v>
      </c>
      <c r="G2098" s="3">
        <f t="shared" si="192"/>
        <v>2.8914232975146734</v>
      </c>
      <c r="H2098" s="150">
        <f t="shared" si="193"/>
        <v>0.72</v>
      </c>
      <c r="J2098" s="2">
        <f t="shared" si="195"/>
        <v>-4.7157386456747503E-3</v>
      </c>
      <c r="K2098">
        <v>28311</v>
      </c>
      <c r="L2098">
        <v>27580</v>
      </c>
      <c r="N2098">
        <v>1.34</v>
      </c>
      <c r="O2098">
        <v>3.79</v>
      </c>
      <c r="P2098">
        <v>3.17</v>
      </c>
      <c r="Q2098">
        <f t="shared" si="196"/>
        <v>0.62000000000000011</v>
      </c>
      <c r="R2098">
        <f t="shared" si="197"/>
        <v>0.72</v>
      </c>
    </row>
    <row r="2099" spans="1:18">
      <c r="A2099" s="1">
        <v>43475</v>
      </c>
      <c r="B2099">
        <v>3.19</v>
      </c>
      <c r="C2099">
        <v>675.73</v>
      </c>
      <c r="D2099">
        <v>2.4660000000000002</v>
      </c>
      <c r="E2099" s="150">
        <f t="shared" si="194"/>
        <v>2.597623793809515</v>
      </c>
      <c r="F2099">
        <v>3.0190000000000001</v>
      </c>
      <c r="G2099" s="3">
        <f t="shared" si="192"/>
        <v>2.8660247175676803</v>
      </c>
      <c r="H2099" s="150">
        <f t="shared" si="193"/>
        <v>0.73</v>
      </c>
      <c r="J2099" s="2">
        <f t="shared" si="195"/>
        <v>-1.8481424042031739E-3</v>
      </c>
      <c r="K2099">
        <v>28301.5</v>
      </c>
      <c r="L2099">
        <v>27577</v>
      </c>
      <c r="N2099">
        <v>1.31</v>
      </c>
      <c r="O2099">
        <v>3.77</v>
      </c>
      <c r="P2099">
        <v>3.19</v>
      </c>
      <c r="Q2099">
        <f t="shared" si="196"/>
        <v>0.58000000000000007</v>
      </c>
      <c r="R2099">
        <f t="shared" si="197"/>
        <v>0.73</v>
      </c>
    </row>
    <row r="2100" spans="1:18">
      <c r="A2100" s="1">
        <v>43476</v>
      </c>
      <c r="B2100">
        <v>3.19</v>
      </c>
      <c r="C2100">
        <v>674.58</v>
      </c>
      <c r="D2100">
        <v>2.456</v>
      </c>
      <c r="E2100" s="150">
        <f t="shared" si="194"/>
        <v>2.586918193081563</v>
      </c>
      <c r="F2100">
        <v>3.0186899999999999</v>
      </c>
      <c r="G2100" s="3">
        <f t="shared" si="192"/>
        <v>2.8659207932541864</v>
      </c>
      <c r="H2100" s="150">
        <f t="shared" si="193"/>
        <v>0.7300000000000002</v>
      </c>
      <c r="J2100" s="2">
        <f t="shared" si="195"/>
        <v>-1.7033129844832742E-3</v>
      </c>
      <c r="K2100">
        <v>28302.5</v>
      </c>
      <c r="L2100">
        <v>27578</v>
      </c>
      <c r="N2100">
        <v>1.32</v>
      </c>
      <c r="O2100">
        <v>3.78</v>
      </c>
      <c r="P2100">
        <v>3.19</v>
      </c>
      <c r="Q2100">
        <f t="shared" si="196"/>
        <v>0.58999999999999986</v>
      </c>
      <c r="R2100">
        <f t="shared" si="197"/>
        <v>0.7300000000000002</v>
      </c>
    </row>
    <row r="2101" spans="1:18">
      <c r="A2101" s="1">
        <v>43479</v>
      </c>
      <c r="B2101">
        <v>3.19</v>
      </c>
      <c r="C2101">
        <v>673.15</v>
      </c>
      <c r="D2101">
        <v>2.4500000000000002</v>
      </c>
      <c r="E2101" s="150">
        <f t="shared" si="194"/>
        <v>2.5868854911326928</v>
      </c>
      <c r="F2101">
        <v>3.0108799999999998</v>
      </c>
      <c r="G2101" s="3">
        <f t="shared" si="192"/>
        <v>2.8515587664338633</v>
      </c>
      <c r="H2101" s="150">
        <f t="shared" si="193"/>
        <v>0.7</v>
      </c>
      <c r="J2101" s="2">
        <f t="shared" si="195"/>
        <v>-2.1220875644795377E-3</v>
      </c>
      <c r="K2101">
        <v>28304</v>
      </c>
      <c r="L2101">
        <v>27583</v>
      </c>
      <c r="N2101">
        <v>1.28</v>
      </c>
      <c r="O2101">
        <v>3.77</v>
      </c>
      <c r="P2101">
        <v>3.19</v>
      </c>
      <c r="Q2101">
        <f t="shared" si="196"/>
        <v>0.58000000000000007</v>
      </c>
      <c r="R2101">
        <f t="shared" si="197"/>
        <v>0.7</v>
      </c>
    </row>
    <row r="2102" spans="1:18">
      <c r="A2102" s="1">
        <v>43480</v>
      </c>
      <c r="B2102">
        <v>3.1949999999999998</v>
      </c>
      <c r="C2102">
        <v>674.74</v>
      </c>
      <c r="D2102">
        <v>2.4489999999999998</v>
      </c>
      <c r="E2102" s="150">
        <f t="shared" si="194"/>
        <v>2.6369645256445104</v>
      </c>
      <c r="F2102">
        <v>3.0083799999999998</v>
      </c>
      <c r="G2102" s="3">
        <f t="shared" si="192"/>
        <v>2.7939407407080212</v>
      </c>
      <c r="H2102" s="150">
        <f t="shared" si="193"/>
        <v>0.72499999999999964</v>
      </c>
      <c r="J2102" s="2">
        <f t="shared" si="195"/>
        <v>2.3592440592322358E-3</v>
      </c>
      <c r="K2102">
        <v>28292.17</v>
      </c>
      <c r="L2102">
        <v>27585.67</v>
      </c>
      <c r="N2102">
        <v>1.27</v>
      </c>
      <c r="O2102">
        <v>3.74</v>
      </c>
      <c r="P2102">
        <v>3.1949999999999998</v>
      </c>
      <c r="Q2102">
        <f t="shared" si="196"/>
        <v>0.54500000000000037</v>
      </c>
      <c r="R2102">
        <f t="shared" si="197"/>
        <v>0.72499999999999964</v>
      </c>
    </row>
    <row r="2103" spans="1:18">
      <c r="A2103" s="1">
        <v>43481</v>
      </c>
      <c r="B2103">
        <v>3.19</v>
      </c>
      <c r="C2103">
        <v>671.14</v>
      </c>
      <c r="D2103">
        <v>2.4434</v>
      </c>
      <c r="E2103" s="150">
        <f t="shared" si="194"/>
        <v>2.6432481127829286</v>
      </c>
      <c r="F2103">
        <v>3.0301300000000002</v>
      </c>
      <c r="G2103" s="3">
        <f t="shared" si="192"/>
        <v>2.801030900653867</v>
      </c>
      <c r="H2103" s="150">
        <f t="shared" si="193"/>
        <v>0.73</v>
      </c>
      <c r="J2103" s="2">
        <f t="shared" si="195"/>
        <v>-5.3496724606867958E-3</v>
      </c>
      <c r="K2103">
        <v>28292.25</v>
      </c>
      <c r="L2103">
        <v>27584</v>
      </c>
      <c r="N2103">
        <v>1.29</v>
      </c>
      <c r="O2103">
        <v>3.75</v>
      </c>
      <c r="P2103">
        <v>3.19</v>
      </c>
      <c r="Q2103">
        <f t="shared" si="196"/>
        <v>0.56000000000000005</v>
      </c>
      <c r="R2103">
        <f t="shared" si="197"/>
        <v>0.73</v>
      </c>
    </row>
    <row r="2104" spans="1:18">
      <c r="A2104" s="1">
        <v>43482</v>
      </c>
      <c r="B2104">
        <v>3.1850000000000001</v>
      </c>
      <c r="C2104">
        <v>671.06</v>
      </c>
      <c r="D2104">
        <v>2.4561999999999999</v>
      </c>
      <c r="E2104" s="150">
        <f t="shared" si="194"/>
        <v>2.6800700161109945</v>
      </c>
      <c r="F2104">
        <v>3.0118800000000001</v>
      </c>
      <c r="G2104" s="3">
        <f t="shared" si="192"/>
        <v>2.7602934294734571</v>
      </c>
      <c r="H2104" s="150">
        <f t="shared" si="193"/>
        <v>0.72499999999999987</v>
      </c>
      <c r="J2104" s="2">
        <f t="shared" si="195"/>
        <v>-1.1920727178477497E-4</v>
      </c>
      <c r="K2104">
        <v>28284</v>
      </c>
      <c r="L2104">
        <v>27586</v>
      </c>
      <c r="N2104">
        <v>1.28</v>
      </c>
      <c r="O2104">
        <v>3.74</v>
      </c>
      <c r="P2104">
        <v>3.1850000000000001</v>
      </c>
      <c r="Q2104">
        <f t="shared" si="196"/>
        <v>0.55500000000000016</v>
      </c>
      <c r="R2104">
        <f t="shared" si="197"/>
        <v>0.72499999999999987</v>
      </c>
    </row>
    <row r="2105" spans="1:18">
      <c r="A2105" s="1">
        <v>43483</v>
      </c>
      <c r="B2105">
        <v>3.2050000000000001</v>
      </c>
      <c r="C2105">
        <v>669.53</v>
      </c>
      <c r="D2105">
        <v>2.4830000000000001</v>
      </c>
      <c r="E2105" s="150">
        <f t="shared" si="194"/>
        <v>2.7448978910183834</v>
      </c>
      <c r="F2105">
        <v>3.0301300000000002</v>
      </c>
      <c r="G2105" s="3">
        <f t="shared" si="192"/>
        <v>2.7410173670280296</v>
      </c>
      <c r="H2105" s="150">
        <f t="shared" si="193"/>
        <v>0.69500000000000006</v>
      </c>
      <c r="J2105" s="2">
        <f t="shared" si="195"/>
        <v>-2.2825780653229983E-3</v>
      </c>
      <c r="K2105">
        <v>28274</v>
      </c>
      <c r="L2105">
        <v>27581</v>
      </c>
      <c r="N2105">
        <v>1.26</v>
      </c>
      <c r="O2105">
        <v>3.77</v>
      </c>
      <c r="P2105">
        <v>3.2050000000000001</v>
      </c>
      <c r="Q2105">
        <f t="shared" si="196"/>
        <v>0.56499999999999995</v>
      </c>
      <c r="R2105">
        <f t="shared" si="197"/>
        <v>0.69500000000000006</v>
      </c>
    </row>
    <row r="2106" spans="1:18">
      <c r="A2106" s="1">
        <v>43486</v>
      </c>
      <c r="B2106">
        <v>3.2149999999999999</v>
      </c>
      <c r="C2106">
        <v>672.45</v>
      </c>
      <c r="D2106">
        <v>2.4769999999999999</v>
      </c>
      <c r="E2106" s="150">
        <f t="shared" si="194"/>
        <v>2.7607701865038226</v>
      </c>
      <c r="F2106">
        <v>3.0398800000000001</v>
      </c>
      <c r="G2106" s="3">
        <f t="shared" si="192"/>
        <v>2.7274210641688899</v>
      </c>
      <c r="H2106" s="150">
        <f t="shared" si="193"/>
        <v>0.72499999999999987</v>
      </c>
      <c r="J2106" s="2">
        <f t="shared" si="195"/>
        <v>4.3517855828766562E-3</v>
      </c>
      <c r="K2106">
        <v>28268</v>
      </c>
      <c r="L2106">
        <v>27578.5</v>
      </c>
      <c r="N2106">
        <v>1.26</v>
      </c>
      <c r="O2106">
        <v>3.75</v>
      </c>
      <c r="P2106">
        <v>3.2149999999999999</v>
      </c>
      <c r="Q2106">
        <f t="shared" si="196"/>
        <v>0.53500000000000014</v>
      </c>
      <c r="R2106">
        <f t="shared" si="197"/>
        <v>0.72499999999999987</v>
      </c>
    </row>
    <row r="2107" spans="1:18">
      <c r="A2107" s="1">
        <v>43487</v>
      </c>
      <c r="B2107">
        <v>3.21</v>
      </c>
      <c r="C2107">
        <v>671.96</v>
      </c>
      <c r="D2107">
        <v>2.4609999999999999</v>
      </c>
      <c r="E2107" s="150">
        <f t="shared" si="194"/>
        <v>2.7446351756191203</v>
      </c>
      <c r="F2107">
        <v>3.0371299999999999</v>
      </c>
      <c r="G2107" s="3">
        <f t="shared" si="192"/>
        <v>2.723267921505804</v>
      </c>
      <c r="H2107" s="150">
        <f t="shared" si="193"/>
        <v>0.72</v>
      </c>
      <c r="J2107" s="2">
        <f t="shared" si="195"/>
        <v>-7.2894432754477378E-4</v>
      </c>
      <c r="K2107">
        <v>28269</v>
      </c>
      <c r="L2107">
        <v>27580.5</v>
      </c>
      <c r="N2107">
        <v>1.26</v>
      </c>
      <c r="O2107">
        <v>3.75</v>
      </c>
      <c r="P2107">
        <v>3.21</v>
      </c>
      <c r="Q2107">
        <f t="shared" si="196"/>
        <v>0.54</v>
      </c>
      <c r="R2107">
        <f t="shared" si="197"/>
        <v>0.72</v>
      </c>
    </row>
    <row r="2108" spans="1:18">
      <c r="A2108" s="1">
        <v>43488</v>
      </c>
      <c r="B2108">
        <v>3.21</v>
      </c>
      <c r="C2108">
        <v>672.71</v>
      </c>
      <c r="D2108">
        <v>2.464</v>
      </c>
      <c r="E2108" s="150">
        <f t="shared" si="194"/>
        <v>2.7692306991822382</v>
      </c>
      <c r="F2108">
        <v>3.0350000000000001</v>
      </c>
      <c r="G2108" s="3">
        <f t="shared" si="192"/>
        <v>2.7004756238649046</v>
      </c>
      <c r="H2108" s="150">
        <f t="shared" si="193"/>
        <v>0.71</v>
      </c>
      <c r="J2108" s="2">
        <f t="shared" si="195"/>
        <v>1.1155154465755214E-3</v>
      </c>
      <c r="K2108">
        <v>28263.75</v>
      </c>
      <c r="L2108">
        <v>27581</v>
      </c>
      <c r="N2108">
        <v>1.25</v>
      </c>
      <c r="O2108">
        <v>3.75</v>
      </c>
      <c r="P2108">
        <v>3.21</v>
      </c>
      <c r="Q2108">
        <f t="shared" si="196"/>
        <v>0.54</v>
      </c>
      <c r="R2108">
        <f t="shared" si="197"/>
        <v>0.71</v>
      </c>
    </row>
    <row r="2109" spans="1:18">
      <c r="A2109" s="1">
        <v>43489</v>
      </c>
      <c r="B2109">
        <v>3.1850000000000001</v>
      </c>
      <c r="C2109">
        <v>670.85</v>
      </c>
      <c r="D2109">
        <v>2.4580000000000002</v>
      </c>
      <c r="E2109" s="150">
        <f t="shared" si="194"/>
        <v>2.7406836704862343</v>
      </c>
      <c r="F2109">
        <v>3.0291299999999999</v>
      </c>
      <c r="G2109" s="3">
        <f t="shared" si="192"/>
        <v>2.7166949692808036</v>
      </c>
      <c r="H2109" s="150">
        <f t="shared" si="193"/>
        <v>0.68499999999999983</v>
      </c>
      <c r="J2109" s="2">
        <f t="shared" si="195"/>
        <v>-2.7687653521084412E-3</v>
      </c>
      <c r="K2109">
        <v>28267</v>
      </c>
      <c r="L2109">
        <v>27580.17</v>
      </c>
      <c r="N2109">
        <v>1.24</v>
      </c>
      <c r="O2109">
        <v>3.74</v>
      </c>
      <c r="P2109">
        <v>3.1850000000000001</v>
      </c>
      <c r="Q2109">
        <f t="shared" si="196"/>
        <v>0.55500000000000016</v>
      </c>
      <c r="R2109">
        <f t="shared" si="197"/>
        <v>0.68499999999999983</v>
      </c>
    </row>
    <row r="2110" spans="1:18">
      <c r="A2110" s="1">
        <v>43490</v>
      </c>
      <c r="B2110">
        <v>3.1850000000000001</v>
      </c>
      <c r="C2110">
        <v>667.24</v>
      </c>
      <c r="D2110">
        <v>2.4780000000000002</v>
      </c>
      <c r="E2110" s="150">
        <f t="shared" si="194"/>
        <v>2.7133997030249901</v>
      </c>
      <c r="F2110">
        <v>3.0314999999999999</v>
      </c>
      <c r="G2110" s="3">
        <f t="shared" si="192"/>
        <v>2.7685036567319234</v>
      </c>
      <c r="H2110" s="150">
        <f t="shared" si="193"/>
        <v>0.66500000000000026</v>
      </c>
      <c r="J2110" s="2">
        <f t="shared" si="195"/>
        <v>-5.3957637506260219E-3</v>
      </c>
      <c r="K2110">
        <v>28283</v>
      </c>
      <c r="L2110">
        <v>27583</v>
      </c>
      <c r="N2110">
        <v>1.24</v>
      </c>
      <c r="O2110">
        <v>3.76</v>
      </c>
      <c r="P2110">
        <v>3.1850000000000001</v>
      </c>
      <c r="Q2110">
        <f t="shared" si="196"/>
        <v>0.57499999999999973</v>
      </c>
      <c r="R2110">
        <f t="shared" si="197"/>
        <v>0.66500000000000026</v>
      </c>
    </row>
    <row r="2111" spans="1:18">
      <c r="A2111" s="1">
        <v>43493</v>
      </c>
      <c r="B2111">
        <v>3.18</v>
      </c>
      <c r="C2111">
        <v>672.45</v>
      </c>
      <c r="D2111">
        <v>2.4651000000000001</v>
      </c>
      <c r="E2111" s="150">
        <f t="shared" si="194"/>
        <v>2.6839969205029814</v>
      </c>
      <c r="F2111">
        <v>3.03</v>
      </c>
      <c r="G2111" s="3">
        <f t="shared" si="192"/>
        <v>2.7828843404933048</v>
      </c>
      <c r="H2111" s="150">
        <f t="shared" si="193"/>
        <v>0.66000000000000014</v>
      </c>
      <c r="J2111" s="2">
        <f t="shared" si="195"/>
        <v>7.7779579837036405E-3</v>
      </c>
      <c r="K2111">
        <v>28288</v>
      </c>
      <c r="L2111">
        <v>27584.33</v>
      </c>
      <c r="N2111">
        <v>1.23</v>
      </c>
      <c r="O2111">
        <v>3.75</v>
      </c>
      <c r="P2111">
        <v>3.18</v>
      </c>
      <c r="Q2111">
        <f t="shared" si="196"/>
        <v>0.56999999999999984</v>
      </c>
      <c r="R2111">
        <f t="shared" si="197"/>
        <v>0.66000000000000014</v>
      </c>
    </row>
    <row r="2112" spans="1:18">
      <c r="A2112" s="1">
        <v>43494</v>
      </c>
      <c r="B2112">
        <v>3.1749999999999998</v>
      </c>
      <c r="C2112">
        <v>667.6</v>
      </c>
      <c r="D2112">
        <v>2.4649999999999999</v>
      </c>
      <c r="E2112" s="150">
        <f t="shared" si="194"/>
        <v>2.7080005047821047</v>
      </c>
      <c r="F2112">
        <v>3.0237500000000002</v>
      </c>
      <c r="G2112" s="3">
        <f t="shared" si="192"/>
        <v>2.7524159381941247</v>
      </c>
      <c r="H2112" s="150">
        <f t="shared" si="193"/>
        <v>0.60499999999999998</v>
      </c>
      <c r="J2112" s="2">
        <f t="shared" si="195"/>
        <v>-7.2385674818782365E-3</v>
      </c>
      <c r="K2112">
        <v>28302</v>
      </c>
      <c r="L2112">
        <v>27605.5</v>
      </c>
      <c r="N2112">
        <v>1.19</v>
      </c>
      <c r="O2112">
        <v>3.76</v>
      </c>
      <c r="P2112">
        <v>3.1749999999999998</v>
      </c>
      <c r="Q2112">
        <f t="shared" si="196"/>
        <v>0.58499999999999996</v>
      </c>
      <c r="R2112">
        <f t="shared" si="197"/>
        <v>0.60499999999999998</v>
      </c>
    </row>
    <row r="2113" spans="1:18">
      <c r="A2113" s="1">
        <v>43495</v>
      </c>
      <c r="B2113">
        <v>3.18</v>
      </c>
      <c r="C2113">
        <v>667.55</v>
      </c>
      <c r="D2113">
        <v>2.4369999999999998</v>
      </c>
      <c r="E2113" s="150">
        <f t="shared" si="194"/>
        <v>2.5857331525832175</v>
      </c>
      <c r="F2113">
        <v>3.0206300000000001</v>
      </c>
      <c r="G2113" s="3">
        <f t="shared" si="192"/>
        <v>2.8468812810965765</v>
      </c>
      <c r="H2113" s="150">
        <f t="shared" si="193"/>
        <v>0.60000000000000031</v>
      </c>
      <c r="J2113" s="2">
        <f t="shared" si="195"/>
        <v>-7.4897951576146328E-5</v>
      </c>
      <c r="K2113">
        <v>28310</v>
      </c>
      <c r="L2113">
        <v>27590</v>
      </c>
      <c r="N2113">
        <v>1.18</v>
      </c>
      <c r="O2113">
        <v>3.76</v>
      </c>
      <c r="P2113">
        <v>3.18</v>
      </c>
      <c r="Q2113">
        <f t="shared" si="196"/>
        <v>0.57999999999999963</v>
      </c>
      <c r="R2113">
        <f t="shared" si="197"/>
        <v>0.60000000000000031</v>
      </c>
    </row>
    <row r="2114" spans="1:18">
      <c r="A2114" s="1">
        <v>43496</v>
      </c>
      <c r="B2114">
        <v>3.17</v>
      </c>
      <c r="C2114">
        <v>654.54</v>
      </c>
      <c r="D2114">
        <v>2.4034</v>
      </c>
      <c r="E2114" s="150">
        <f t="shared" si="194"/>
        <v>2.5046392912582895</v>
      </c>
      <c r="F2114">
        <v>2.9834999999999998</v>
      </c>
      <c r="G2114" s="3">
        <f t="shared" si="192"/>
        <v>2.8629048202775884</v>
      </c>
      <c r="H2114" s="150">
        <f t="shared" si="193"/>
        <v>0.55999999999999983</v>
      </c>
      <c r="J2114" s="2">
        <f t="shared" si="195"/>
        <v>-1.9681594998383567E-2</v>
      </c>
      <c r="K2114">
        <v>28312</v>
      </c>
      <c r="L2114">
        <v>27588</v>
      </c>
      <c r="N2114">
        <v>1.18</v>
      </c>
      <c r="O2114">
        <v>3.79</v>
      </c>
      <c r="P2114">
        <v>3.17</v>
      </c>
      <c r="Q2114">
        <f t="shared" si="196"/>
        <v>0.62000000000000011</v>
      </c>
      <c r="R2114">
        <f t="shared" si="197"/>
        <v>0.55999999999999983</v>
      </c>
    </row>
    <row r="2115" spans="1:18">
      <c r="A2115" s="1">
        <v>43497</v>
      </c>
      <c r="B2115">
        <v>3.202</v>
      </c>
      <c r="C2115">
        <v>652.1</v>
      </c>
      <c r="D2115">
        <v>2.419</v>
      </c>
      <c r="E2115" s="150">
        <f t="shared" si="194"/>
        <v>2.5127386402303409</v>
      </c>
      <c r="F2115">
        <v>2.96163</v>
      </c>
      <c r="G2115" s="3">
        <f t="shared" si="192"/>
        <v>2.8511453022998303</v>
      </c>
      <c r="H2115" s="150">
        <f t="shared" si="193"/>
        <v>0.50200000000000022</v>
      </c>
      <c r="J2115" s="2">
        <f t="shared" si="195"/>
        <v>-3.7347744385637211E-3</v>
      </c>
      <c r="K2115">
        <v>28308</v>
      </c>
      <c r="L2115">
        <v>27587</v>
      </c>
      <c r="N2115">
        <v>1.08</v>
      </c>
      <c r="O2115">
        <v>3.78</v>
      </c>
      <c r="P2115">
        <v>3.202</v>
      </c>
      <c r="Q2115">
        <f t="shared" si="196"/>
        <v>0.57799999999999985</v>
      </c>
      <c r="R2115">
        <f t="shared" si="197"/>
        <v>0.50200000000000022</v>
      </c>
    </row>
    <row r="2116" spans="1:18">
      <c r="A2116" s="1">
        <v>43500</v>
      </c>
      <c r="B2116">
        <v>3.22</v>
      </c>
      <c r="C2116">
        <v>651.25</v>
      </c>
      <c r="D2116">
        <v>2.4340000000000002</v>
      </c>
      <c r="E2116" s="150">
        <f t="shared" si="194"/>
        <v>2.5475543484992111</v>
      </c>
      <c r="F2116">
        <v>2.9801299999999999</v>
      </c>
      <c r="G2116" s="3">
        <f t="shared" si="192"/>
        <v>2.8472940819783443</v>
      </c>
      <c r="H2116" s="150">
        <f t="shared" si="193"/>
        <v>0.50000000000000022</v>
      </c>
      <c r="J2116" s="2">
        <f t="shared" si="195"/>
        <v>-1.3043313315799271E-3</v>
      </c>
      <c r="K2116">
        <v>28306</v>
      </c>
      <c r="L2116">
        <v>27586</v>
      </c>
      <c r="N2116">
        <v>1.07</v>
      </c>
      <c r="O2116">
        <v>3.79</v>
      </c>
      <c r="P2116">
        <v>3.22</v>
      </c>
      <c r="Q2116">
        <f t="shared" si="196"/>
        <v>0.56999999999999984</v>
      </c>
      <c r="R2116">
        <f t="shared" si="197"/>
        <v>0.50000000000000022</v>
      </c>
    </row>
    <row r="2117" spans="1:18">
      <c r="A2117" s="1">
        <v>43501</v>
      </c>
      <c r="B2117">
        <v>3.2</v>
      </c>
      <c r="C2117">
        <v>651.67999999999995</v>
      </c>
      <c r="D2117">
        <v>2.4289999999999998</v>
      </c>
      <c r="E2117" s="150">
        <f t="shared" si="194"/>
        <v>2.5398755739058254</v>
      </c>
      <c r="F2117">
        <v>2.9857499999999999</v>
      </c>
      <c r="G2117" s="3">
        <f t="shared" si="192"/>
        <v>2.8554102510018886</v>
      </c>
      <c r="H2117" s="150">
        <f t="shared" si="193"/>
        <v>0.4800000000000002</v>
      </c>
      <c r="J2117" s="2">
        <f t="shared" si="195"/>
        <v>6.6005083252562876E-4</v>
      </c>
      <c r="K2117">
        <v>28306</v>
      </c>
      <c r="L2117">
        <v>27584</v>
      </c>
      <c r="N2117">
        <v>1.07</v>
      </c>
      <c r="O2117">
        <v>3.79</v>
      </c>
      <c r="P2117">
        <v>3.2</v>
      </c>
      <c r="Q2117">
        <f t="shared" si="196"/>
        <v>0.58999999999999986</v>
      </c>
      <c r="R2117">
        <f t="shared" si="197"/>
        <v>0.4800000000000002</v>
      </c>
    </row>
    <row r="2118" spans="1:18">
      <c r="A2118" s="1">
        <v>43502</v>
      </c>
      <c r="B2118">
        <v>3.1850000000000001</v>
      </c>
      <c r="C2118">
        <v>654.57000000000005</v>
      </c>
      <c r="D2118">
        <v>2.4321999999999999</v>
      </c>
      <c r="E2118" s="150">
        <f t="shared" si="194"/>
        <v>2.5621182207383937</v>
      </c>
      <c r="F2118">
        <v>2.9620000000000002</v>
      </c>
      <c r="G2118" s="3">
        <f t="shared" ref="G2118:G2181" si="198">+(K2118/L2118-1)*36000/330</f>
        <v>2.8118048346433371</v>
      </c>
      <c r="H2118" s="150">
        <f t="shared" ref="H2118:H2181" si="199">+R2118</f>
        <v>0.45500000000000029</v>
      </c>
      <c r="J2118" s="2">
        <f t="shared" si="195"/>
        <v>4.4248876025664539E-3</v>
      </c>
      <c r="K2118">
        <v>28296</v>
      </c>
      <c r="L2118">
        <v>27585</v>
      </c>
      <c r="N2118">
        <v>1.05</v>
      </c>
      <c r="O2118">
        <v>3.78</v>
      </c>
      <c r="P2118">
        <v>3.1850000000000001</v>
      </c>
      <c r="Q2118">
        <f t="shared" si="196"/>
        <v>0.59499999999999975</v>
      </c>
      <c r="R2118">
        <f t="shared" si="197"/>
        <v>0.45500000000000029</v>
      </c>
    </row>
    <row r="2119" spans="1:18">
      <c r="A2119" s="1">
        <v>43503</v>
      </c>
      <c r="B2119">
        <v>3.1749999999999998</v>
      </c>
      <c r="C2119">
        <v>655.16</v>
      </c>
      <c r="D2119">
        <v>2.4140000000000001</v>
      </c>
      <c r="E2119" s="150">
        <f t="shared" ref="E2119:E2182" si="200">+D2119*F2119/G2119</f>
        <v>2.581794869298772</v>
      </c>
      <c r="F2119">
        <v>2.9482499999999998</v>
      </c>
      <c r="G2119" s="3">
        <f t="shared" si="198"/>
        <v>2.7566386410602144</v>
      </c>
      <c r="H2119" s="150">
        <f t="shared" si="199"/>
        <v>0.47500000000000009</v>
      </c>
      <c r="J2119" s="2">
        <f t="shared" ref="J2119:J2182" si="201">+LN(C2119/C2118)</f>
        <v>9.0094911150996701E-4</v>
      </c>
      <c r="K2119">
        <v>28280</v>
      </c>
      <c r="L2119">
        <v>27583</v>
      </c>
      <c r="N2119">
        <v>1.06</v>
      </c>
      <c r="O2119">
        <v>3.76</v>
      </c>
      <c r="P2119">
        <v>3.1749999999999998</v>
      </c>
      <c r="Q2119">
        <f t="shared" ref="Q2119:Q2182" si="202">+O2119-P2119</f>
        <v>0.58499999999999996</v>
      </c>
      <c r="R2119">
        <f t="shared" ref="R2119:R2182" si="203">+N2119-Q2119</f>
        <v>0.47500000000000009</v>
      </c>
    </row>
    <row r="2120" spans="1:18">
      <c r="A2120" s="1">
        <v>43504</v>
      </c>
      <c r="B2120">
        <v>3.145</v>
      </c>
      <c r="C2120">
        <v>658.89</v>
      </c>
      <c r="D2120">
        <v>2.407</v>
      </c>
      <c r="E2120" s="150">
        <f t="shared" si="200"/>
        <v>2.5587235708398866</v>
      </c>
      <c r="F2120">
        <v>2.9357500000000001</v>
      </c>
      <c r="G2120" s="3">
        <f t="shared" si="198"/>
        <v>2.7616700492896582</v>
      </c>
      <c r="H2120" s="150">
        <f t="shared" si="199"/>
        <v>0.50500000000000012</v>
      </c>
      <c r="J2120" s="2">
        <f t="shared" si="201"/>
        <v>5.6771203805919702E-3</v>
      </c>
      <c r="K2120">
        <v>28290.5</v>
      </c>
      <c r="L2120">
        <v>27592</v>
      </c>
      <c r="N2120">
        <v>1.1100000000000001</v>
      </c>
      <c r="O2120">
        <v>3.75</v>
      </c>
      <c r="P2120">
        <v>3.145</v>
      </c>
      <c r="Q2120">
        <f t="shared" si="202"/>
        <v>0.60499999999999998</v>
      </c>
      <c r="R2120">
        <f t="shared" si="203"/>
        <v>0.50500000000000012</v>
      </c>
    </row>
    <row r="2121" spans="1:18">
      <c r="A2121" s="1">
        <v>43507</v>
      </c>
      <c r="B2121">
        <v>3.105</v>
      </c>
      <c r="C2121">
        <v>663.07</v>
      </c>
      <c r="D2121">
        <v>2.4129999999999998</v>
      </c>
      <c r="E2121" s="150">
        <f t="shared" si="200"/>
        <v>2.4673980896092726</v>
      </c>
      <c r="F2121">
        <v>2.9242499999999998</v>
      </c>
      <c r="G2121" s="3">
        <f t="shared" si="198"/>
        <v>2.8597798140945279</v>
      </c>
      <c r="H2121" s="150">
        <f t="shared" si="199"/>
        <v>0.48499999999999988</v>
      </c>
      <c r="J2121" s="2">
        <f t="shared" si="201"/>
        <v>6.323964311658649E-3</v>
      </c>
      <c r="K2121">
        <v>28303</v>
      </c>
      <c r="L2121">
        <v>27580</v>
      </c>
      <c r="N2121">
        <v>1.1000000000000001</v>
      </c>
      <c r="O2121">
        <v>3.72</v>
      </c>
      <c r="P2121">
        <v>3.105</v>
      </c>
      <c r="Q2121">
        <f t="shared" si="202"/>
        <v>0.61500000000000021</v>
      </c>
      <c r="R2121">
        <f t="shared" si="203"/>
        <v>0.48499999999999988</v>
      </c>
    </row>
    <row r="2122" spans="1:18">
      <c r="A2122" s="1">
        <v>43508</v>
      </c>
      <c r="B2122">
        <v>3.1349999999999998</v>
      </c>
      <c r="C2122">
        <v>660.6</v>
      </c>
      <c r="D2122">
        <v>2.4216000000000002</v>
      </c>
      <c r="E2122" s="150">
        <f t="shared" si="200"/>
        <v>2.5249859690622398</v>
      </c>
      <c r="F2122">
        <v>2.9152499999999999</v>
      </c>
      <c r="G2122" s="3">
        <f t="shared" si="198"/>
        <v>2.7958846054981721</v>
      </c>
      <c r="H2122" s="150">
        <f t="shared" si="199"/>
        <v>0.55499999999999972</v>
      </c>
      <c r="J2122" s="2">
        <f t="shared" si="201"/>
        <v>-3.7320523497400685E-3</v>
      </c>
      <c r="K2122">
        <v>28293</v>
      </c>
      <c r="L2122">
        <v>27586</v>
      </c>
      <c r="N2122">
        <v>1.1499999999999999</v>
      </c>
      <c r="O2122">
        <v>3.73</v>
      </c>
      <c r="P2122">
        <v>3.1349999999999998</v>
      </c>
      <c r="Q2122">
        <f t="shared" si="202"/>
        <v>0.5950000000000002</v>
      </c>
      <c r="R2122">
        <f t="shared" si="203"/>
        <v>0.55499999999999972</v>
      </c>
    </row>
    <row r="2123" spans="1:18">
      <c r="A2123" s="1">
        <v>43509</v>
      </c>
      <c r="B2123">
        <v>3.16</v>
      </c>
      <c r="C2123">
        <v>663.74</v>
      </c>
      <c r="D2123">
        <v>2.4340000000000002</v>
      </c>
      <c r="E2123" s="150">
        <f t="shared" si="200"/>
        <v>2.5858990030415372</v>
      </c>
      <c r="F2123">
        <v>2.9157500000000001</v>
      </c>
      <c r="G2123" s="3">
        <f t="shared" si="198"/>
        <v>2.7444751290180234</v>
      </c>
      <c r="H2123" s="150">
        <f t="shared" si="199"/>
        <v>0.60000000000000009</v>
      </c>
      <c r="J2123" s="2">
        <f t="shared" si="201"/>
        <v>4.7419935725962759E-3</v>
      </c>
      <c r="K2123">
        <v>28280</v>
      </c>
      <c r="L2123">
        <v>27586</v>
      </c>
      <c r="N2123">
        <v>1.17</v>
      </c>
      <c r="O2123">
        <v>3.73</v>
      </c>
      <c r="P2123">
        <v>3.16</v>
      </c>
      <c r="Q2123">
        <f t="shared" si="202"/>
        <v>0.56999999999999984</v>
      </c>
      <c r="R2123">
        <f t="shared" si="203"/>
        <v>0.60000000000000009</v>
      </c>
    </row>
    <row r="2124" spans="1:18">
      <c r="A2124" s="1">
        <v>43510</v>
      </c>
      <c r="B2124">
        <v>3.145</v>
      </c>
      <c r="C2124">
        <v>666.89</v>
      </c>
      <c r="D2124">
        <v>2.4159999999999999</v>
      </c>
      <c r="E2124" s="150">
        <f t="shared" si="200"/>
        <v>2.5770790316341388</v>
      </c>
      <c r="F2124">
        <v>2.91675</v>
      </c>
      <c r="G2124" s="3">
        <f t="shared" si="198"/>
        <v>2.7344400049429396</v>
      </c>
      <c r="H2124" s="150">
        <f t="shared" si="199"/>
        <v>0.63500000000000001</v>
      </c>
      <c r="J2124" s="2">
        <f t="shared" si="201"/>
        <v>4.7346082447157611E-3</v>
      </c>
      <c r="K2124">
        <v>28279</v>
      </c>
      <c r="L2124">
        <v>27587.5</v>
      </c>
      <c r="N2124">
        <v>1.18</v>
      </c>
      <c r="O2124">
        <v>3.69</v>
      </c>
      <c r="P2124">
        <v>3.145</v>
      </c>
      <c r="Q2124">
        <f t="shared" si="202"/>
        <v>0.54499999999999993</v>
      </c>
      <c r="R2124">
        <f t="shared" si="203"/>
        <v>0.63500000000000001</v>
      </c>
    </row>
    <row r="2125" spans="1:18">
      <c r="A2125" s="1">
        <v>43511</v>
      </c>
      <c r="B2125">
        <v>3.165</v>
      </c>
      <c r="C2125">
        <v>663.85</v>
      </c>
      <c r="D2125">
        <v>2.423</v>
      </c>
      <c r="E2125" s="150">
        <f t="shared" si="200"/>
        <v>2.6152443483529066</v>
      </c>
      <c r="F2125">
        <v>2.9060000000000001</v>
      </c>
      <c r="G2125" s="3">
        <f t="shared" si="198"/>
        <v>2.6923824553658271</v>
      </c>
      <c r="H2125" s="150">
        <f t="shared" si="199"/>
        <v>0.6549999999999998</v>
      </c>
      <c r="J2125" s="2">
        <f t="shared" si="201"/>
        <v>-4.5688944320901566E-3</v>
      </c>
      <c r="K2125">
        <v>28274</v>
      </c>
      <c r="L2125">
        <v>27593</v>
      </c>
      <c r="N2125">
        <v>1.17</v>
      </c>
      <c r="O2125">
        <v>3.68</v>
      </c>
      <c r="P2125">
        <v>3.165</v>
      </c>
      <c r="Q2125">
        <f t="shared" si="202"/>
        <v>0.51500000000000012</v>
      </c>
      <c r="R2125">
        <f t="shared" si="203"/>
        <v>0.6549999999999998</v>
      </c>
    </row>
    <row r="2126" spans="1:18">
      <c r="A2126" s="1">
        <v>43514</v>
      </c>
      <c r="B2126">
        <v>3.18</v>
      </c>
      <c r="C2126">
        <v>661.03</v>
      </c>
      <c r="D2126">
        <v>2.4220000000000002</v>
      </c>
      <c r="E2126" s="150">
        <f t="shared" si="200"/>
        <v>2.6151815266688385</v>
      </c>
      <c r="F2126">
        <v>2.90713</v>
      </c>
      <c r="G2126" s="3">
        <f t="shared" si="198"/>
        <v>2.6923824553658271</v>
      </c>
      <c r="H2126" s="150">
        <f t="shared" si="199"/>
        <v>0.69000000000000017</v>
      </c>
      <c r="J2126" s="2">
        <f t="shared" si="201"/>
        <v>-4.2569957410056106E-3</v>
      </c>
      <c r="K2126">
        <v>28274</v>
      </c>
      <c r="L2126">
        <v>27593</v>
      </c>
      <c r="N2126">
        <v>1.18</v>
      </c>
      <c r="O2126">
        <v>3.67</v>
      </c>
      <c r="P2126">
        <v>3.18</v>
      </c>
      <c r="Q2126">
        <f t="shared" si="202"/>
        <v>0.48999999999999977</v>
      </c>
      <c r="R2126">
        <f t="shared" si="203"/>
        <v>0.69000000000000017</v>
      </c>
    </row>
    <row r="2127" spans="1:18">
      <c r="A2127" s="1">
        <v>43515</v>
      </c>
      <c r="B2127">
        <v>3.17</v>
      </c>
      <c r="C2127">
        <v>656.9</v>
      </c>
      <c r="D2127">
        <v>2.4140000000000001</v>
      </c>
      <c r="E2127" s="150">
        <f t="shared" si="200"/>
        <v>2.6853331812673855</v>
      </c>
      <c r="F2127">
        <v>2.89113</v>
      </c>
      <c r="G2127" s="3">
        <f t="shared" si="198"/>
        <v>2.5990025627680442</v>
      </c>
      <c r="H2127" s="150">
        <f t="shared" si="199"/>
        <v>0.67999999999999972</v>
      </c>
      <c r="J2127" s="2">
        <f t="shared" si="201"/>
        <v>-6.2674247024782264E-3</v>
      </c>
      <c r="K2127">
        <v>28255.5</v>
      </c>
      <c r="L2127">
        <v>27598</v>
      </c>
      <c r="N2127">
        <v>1.19</v>
      </c>
      <c r="O2127">
        <v>3.68</v>
      </c>
      <c r="P2127">
        <v>3.17</v>
      </c>
      <c r="Q2127">
        <f t="shared" si="202"/>
        <v>0.51000000000000023</v>
      </c>
      <c r="R2127">
        <f t="shared" si="203"/>
        <v>0.67999999999999972</v>
      </c>
    </row>
    <row r="2128" spans="1:18">
      <c r="A2128" s="1">
        <v>43516</v>
      </c>
      <c r="B2128">
        <v>3.1680000000000001</v>
      </c>
      <c r="C2128">
        <v>652.89</v>
      </c>
      <c r="D2128">
        <v>2.411</v>
      </c>
      <c r="E2128" s="150">
        <f t="shared" si="200"/>
        <v>2.5742335797200702</v>
      </c>
      <c r="F2128">
        <v>2.87425</v>
      </c>
      <c r="G2128" s="3">
        <f t="shared" si="198"/>
        <v>2.6919922125922886</v>
      </c>
      <c r="H2128" s="150">
        <f t="shared" si="199"/>
        <v>0.6180000000000001</v>
      </c>
      <c r="J2128" s="2">
        <f t="shared" si="201"/>
        <v>-6.1231381043417828E-3</v>
      </c>
      <c r="K2128">
        <v>28278</v>
      </c>
      <c r="L2128">
        <v>27597</v>
      </c>
      <c r="N2128">
        <v>1.1399999999999999</v>
      </c>
      <c r="O2128">
        <v>3.69</v>
      </c>
      <c r="P2128">
        <v>3.1680000000000001</v>
      </c>
      <c r="Q2128">
        <f t="shared" si="202"/>
        <v>0.5219999999999998</v>
      </c>
      <c r="R2128">
        <f t="shared" si="203"/>
        <v>0.6180000000000001</v>
      </c>
    </row>
    <row r="2129" spans="1:18">
      <c r="A2129" s="1">
        <v>43517</v>
      </c>
      <c r="B2129">
        <v>3.1819999999999999</v>
      </c>
      <c r="C2129">
        <v>654.1</v>
      </c>
      <c r="D2129">
        <v>2.423</v>
      </c>
      <c r="E2129" s="150">
        <f t="shared" si="200"/>
        <v>2.5476152479590337</v>
      </c>
      <c r="F2129">
        <v>2.88863</v>
      </c>
      <c r="G2129" s="3">
        <f t="shared" si="198"/>
        <v>2.7473341964047422</v>
      </c>
      <c r="H2129" s="150">
        <f t="shared" si="199"/>
        <v>0.66199999999999992</v>
      </c>
      <c r="J2129" s="2">
        <f t="shared" si="201"/>
        <v>1.8515831730817789E-3</v>
      </c>
      <c r="K2129">
        <v>28292</v>
      </c>
      <c r="L2129">
        <v>27597</v>
      </c>
      <c r="N2129">
        <v>1.1499999999999999</v>
      </c>
      <c r="O2129">
        <v>3.67</v>
      </c>
      <c r="P2129">
        <v>3.1819999999999999</v>
      </c>
      <c r="Q2129">
        <f t="shared" si="202"/>
        <v>0.48799999999999999</v>
      </c>
      <c r="R2129">
        <f t="shared" si="203"/>
        <v>0.66199999999999992</v>
      </c>
    </row>
    <row r="2130" spans="1:18">
      <c r="A2130" s="1">
        <v>43518</v>
      </c>
      <c r="B2130">
        <v>3.177</v>
      </c>
      <c r="C2130">
        <v>651.04999999999995</v>
      </c>
      <c r="D2130">
        <v>2.4089</v>
      </c>
      <c r="E2130" s="150">
        <f t="shared" si="200"/>
        <v>2.4962785708779176</v>
      </c>
      <c r="F2130">
        <v>2.8916300000000001</v>
      </c>
      <c r="G2130" s="3">
        <f t="shared" si="198"/>
        <v>2.7904127320815193</v>
      </c>
      <c r="H2130" s="150">
        <f t="shared" si="199"/>
        <v>0.69700000000000006</v>
      </c>
      <c r="J2130" s="2">
        <f t="shared" si="201"/>
        <v>-4.673800792429795E-3</v>
      </c>
      <c r="K2130">
        <v>28307</v>
      </c>
      <c r="L2130">
        <v>27601</v>
      </c>
      <c r="N2130">
        <v>1.1299999999999999</v>
      </c>
      <c r="O2130">
        <v>3.61</v>
      </c>
      <c r="P2130">
        <v>3.177</v>
      </c>
      <c r="Q2130">
        <f t="shared" si="202"/>
        <v>0.43299999999999983</v>
      </c>
      <c r="R2130">
        <f t="shared" si="203"/>
        <v>0.69700000000000006</v>
      </c>
    </row>
    <row r="2131" spans="1:18">
      <c r="A2131" s="1">
        <v>43521</v>
      </c>
      <c r="B2131">
        <v>3.1850000000000001</v>
      </c>
      <c r="C2131">
        <v>649.66</v>
      </c>
      <c r="D2131">
        <v>2.4089999999999998</v>
      </c>
      <c r="E2131" s="150">
        <f t="shared" si="200"/>
        <v>2.4732347028418125</v>
      </c>
      <c r="F2131">
        <v>2.88313</v>
      </c>
      <c r="G2131" s="3">
        <f t="shared" si="198"/>
        <v>2.8082495211713958</v>
      </c>
      <c r="H2131" s="150">
        <f t="shared" si="199"/>
        <v>0.67500000000000004</v>
      </c>
      <c r="J2131" s="2">
        <f t="shared" si="201"/>
        <v>-2.1372950605901713E-3</v>
      </c>
      <c r="K2131">
        <v>28311</v>
      </c>
      <c r="L2131">
        <v>27600.5</v>
      </c>
      <c r="N2131">
        <v>1.1100000000000001</v>
      </c>
      <c r="O2131">
        <v>3.62</v>
      </c>
      <c r="P2131">
        <v>3.1850000000000001</v>
      </c>
      <c r="Q2131">
        <f t="shared" si="202"/>
        <v>0.43500000000000005</v>
      </c>
      <c r="R2131">
        <f t="shared" si="203"/>
        <v>0.67500000000000004</v>
      </c>
    </row>
    <row r="2132" spans="1:18">
      <c r="A2132" s="1">
        <v>43522</v>
      </c>
      <c r="B2132">
        <v>3.18</v>
      </c>
      <c r="C2132">
        <v>648.98</v>
      </c>
      <c r="D2132">
        <v>2.403</v>
      </c>
      <c r="E2132" s="150">
        <f t="shared" si="200"/>
        <v>2.4456878994772007</v>
      </c>
      <c r="F2132">
        <v>2.87825</v>
      </c>
      <c r="G2132" s="3">
        <f t="shared" si="198"/>
        <v>2.8280120090051075</v>
      </c>
      <c r="H2132" s="150">
        <f t="shared" si="199"/>
        <v>0.68000000000000038</v>
      </c>
      <c r="J2132" s="2">
        <f t="shared" si="201"/>
        <v>-1.0472495258856808E-3</v>
      </c>
      <c r="K2132">
        <v>28316</v>
      </c>
      <c r="L2132">
        <v>27600.5</v>
      </c>
      <c r="N2132">
        <v>1.1100000000000001</v>
      </c>
      <c r="O2132">
        <v>3.61</v>
      </c>
      <c r="P2132">
        <v>3.18</v>
      </c>
      <c r="Q2132">
        <f t="shared" si="202"/>
        <v>0.42999999999999972</v>
      </c>
      <c r="R2132">
        <f t="shared" si="203"/>
        <v>0.68000000000000038</v>
      </c>
    </row>
    <row r="2133" spans="1:18">
      <c r="A2133" s="1">
        <v>43523</v>
      </c>
      <c r="B2133">
        <v>3.19</v>
      </c>
      <c r="C2133">
        <v>650.78</v>
      </c>
      <c r="D2133">
        <v>2.407</v>
      </c>
      <c r="E2133" s="150">
        <f t="shared" si="200"/>
        <v>2.4449280370220605</v>
      </c>
      <c r="F2133">
        <v>2.8664999999999998</v>
      </c>
      <c r="G2133" s="3">
        <f t="shared" si="198"/>
        <v>2.8220321398104788</v>
      </c>
      <c r="H2133" s="150">
        <f t="shared" si="199"/>
        <v>0.73</v>
      </c>
      <c r="J2133" s="2">
        <f t="shared" si="201"/>
        <v>2.7697438769033146E-3</v>
      </c>
      <c r="K2133">
        <v>28315</v>
      </c>
      <c r="L2133">
        <v>27601</v>
      </c>
      <c r="N2133">
        <v>1.1499999999999999</v>
      </c>
      <c r="O2133">
        <v>3.61</v>
      </c>
      <c r="P2133">
        <v>3.19</v>
      </c>
      <c r="Q2133">
        <f t="shared" si="202"/>
        <v>0.41999999999999993</v>
      </c>
      <c r="R2133">
        <f t="shared" si="203"/>
        <v>0.73</v>
      </c>
    </row>
    <row r="2134" spans="1:18">
      <c r="A2134" s="1">
        <v>43524</v>
      </c>
      <c r="B2134">
        <v>3.2</v>
      </c>
      <c r="C2134">
        <v>654.63</v>
      </c>
      <c r="D2134">
        <v>2.4209999999999998</v>
      </c>
      <c r="E2134" s="150">
        <f t="shared" si="200"/>
        <v>2.4745533839111427</v>
      </c>
      <c r="F2134">
        <v>2.8648799999999999</v>
      </c>
      <c r="G2134" s="3">
        <f t="shared" si="198"/>
        <v>2.8028793094928259</v>
      </c>
      <c r="H2134" s="150">
        <f t="shared" si="199"/>
        <v>0.7300000000000002</v>
      </c>
      <c r="J2134" s="2">
        <f t="shared" si="201"/>
        <v>5.8985470659823572E-3</v>
      </c>
      <c r="K2134">
        <v>28304</v>
      </c>
      <c r="L2134">
        <v>27595</v>
      </c>
      <c r="N2134">
        <v>1.18</v>
      </c>
      <c r="O2134">
        <v>3.65</v>
      </c>
      <c r="P2134">
        <v>3.2</v>
      </c>
      <c r="Q2134">
        <f t="shared" si="202"/>
        <v>0.44999999999999973</v>
      </c>
      <c r="R2134">
        <f t="shared" si="203"/>
        <v>0.7300000000000002</v>
      </c>
    </row>
    <row r="2135" spans="1:18">
      <c r="A2135" s="1">
        <v>43525</v>
      </c>
      <c r="B2135">
        <v>3.202</v>
      </c>
      <c r="C2135">
        <v>658.68</v>
      </c>
      <c r="D2135">
        <v>2.4382000000000001</v>
      </c>
      <c r="E2135" s="150">
        <f t="shared" si="200"/>
        <v>2.513415388458013</v>
      </c>
      <c r="F2135">
        <v>2.879</v>
      </c>
      <c r="G2135" s="3">
        <f t="shared" si="198"/>
        <v>2.7928442836130363</v>
      </c>
      <c r="H2135" s="150">
        <f t="shared" si="199"/>
        <v>0.70199999999999996</v>
      </c>
      <c r="J2135" s="2">
        <f t="shared" si="201"/>
        <v>6.1676418186508118E-3</v>
      </c>
      <c r="K2135">
        <v>28303</v>
      </c>
      <c r="L2135">
        <v>27596.5</v>
      </c>
      <c r="N2135">
        <v>1.17</v>
      </c>
      <c r="O2135">
        <v>3.67</v>
      </c>
      <c r="P2135">
        <v>3.202</v>
      </c>
      <c r="Q2135">
        <f t="shared" si="202"/>
        <v>0.46799999999999997</v>
      </c>
      <c r="R2135">
        <f t="shared" si="203"/>
        <v>0.70199999999999996</v>
      </c>
    </row>
    <row r="2136" spans="1:18">
      <c r="A2136" s="1">
        <v>43528</v>
      </c>
      <c r="B2136">
        <v>3.1949999999999998</v>
      </c>
      <c r="C2136">
        <v>658.82</v>
      </c>
      <c r="D2136">
        <v>2.4300000000000002</v>
      </c>
      <c r="E2136" s="150">
        <f t="shared" si="200"/>
        <v>2.5199059395655676</v>
      </c>
      <c r="F2136">
        <v>2.8832499999999999</v>
      </c>
      <c r="G2136" s="3">
        <f t="shared" si="198"/>
        <v>2.7803805650015208</v>
      </c>
      <c r="H2136" s="150">
        <f t="shared" si="199"/>
        <v>0.72499999999999987</v>
      </c>
      <c r="J2136" s="2">
        <f t="shared" si="201"/>
        <v>2.1252371996520892E-4</v>
      </c>
      <c r="K2136">
        <v>28306</v>
      </c>
      <c r="L2136">
        <v>27602.5</v>
      </c>
      <c r="N2136">
        <v>1.2</v>
      </c>
      <c r="O2136">
        <v>3.67</v>
      </c>
      <c r="P2136">
        <v>3.1949999999999998</v>
      </c>
      <c r="Q2136">
        <f t="shared" si="202"/>
        <v>0.47500000000000009</v>
      </c>
      <c r="R2136">
        <f t="shared" si="203"/>
        <v>0.72499999999999987</v>
      </c>
    </row>
    <row r="2137" spans="1:18">
      <c r="A2137" s="1">
        <v>43529</v>
      </c>
      <c r="B2137">
        <v>3.1949999999999998</v>
      </c>
      <c r="C2137">
        <v>657.05</v>
      </c>
      <c r="D2137">
        <v>2.4359999999999999</v>
      </c>
      <c r="E2137" s="150">
        <f t="shared" si="200"/>
        <v>2.4552356171096701</v>
      </c>
      <c r="F2137">
        <v>2.8836300000000001</v>
      </c>
      <c r="G2137" s="3">
        <f t="shared" si="198"/>
        <v>2.8610381142439372</v>
      </c>
      <c r="H2137" s="150">
        <f t="shared" si="199"/>
        <v>0.73499999999999988</v>
      </c>
      <c r="J2137" s="2">
        <f t="shared" si="201"/>
        <v>-2.6902369801161978E-3</v>
      </c>
      <c r="K2137">
        <v>28330</v>
      </c>
      <c r="L2137">
        <v>27606</v>
      </c>
      <c r="N2137">
        <v>1.21</v>
      </c>
      <c r="O2137">
        <v>3.67</v>
      </c>
      <c r="P2137">
        <v>3.1949999999999998</v>
      </c>
      <c r="Q2137">
        <f t="shared" si="202"/>
        <v>0.47500000000000009</v>
      </c>
      <c r="R2137">
        <f t="shared" si="203"/>
        <v>0.73499999999999988</v>
      </c>
    </row>
    <row r="2138" spans="1:18">
      <c r="A2138" s="1">
        <v>43530</v>
      </c>
      <c r="B2138">
        <v>3.165</v>
      </c>
      <c r="C2138">
        <v>659.09</v>
      </c>
      <c r="D2138">
        <v>2.4279999999999999</v>
      </c>
      <c r="E2138" s="150">
        <f t="shared" si="200"/>
        <v>2.429109281524116</v>
      </c>
      <c r="F2138">
        <v>2.8863799999999999</v>
      </c>
      <c r="G2138" s="3">
        <f t="shared" si="198"/>
        <v>2.8850619003863138</v>
      </c>
      <c r="H2138" s="150">
        <f t="shared" si="199"/>
        <v>0.6449999999999998</v>
      </c>
      <c r="J2138" s="2">
        <f t="shared" si="201"/>
        <v>3.0999766494068763E-3</v>
      </c>
      <c r="K2138">
        <v>28333</v>
      </c>
      <c r="L2138">
        <v>27603</v>
      </c>
      <c r="N2138">
        <v>1.1599999999999999</v>
      </c>
      <c r="O2138">
        <v>3.68</v>
      </c>
      <c r="P2138">
        <v>3.165</v>
      </c>
      <c r="Q2138">
        <f t="shared" si="202"/>
        <v>0.51500000000000012</v>
      </c>
      <c r="R2138">
        <f t="shared" si="203"/>
        <v>0.6449999999999998</v>
      </c>
    </row>
    <row r="2139" spans="1:18">
      <c r="A2139" s="1">
        <v>43531</v>
      </c>
      <c r="B2139">
        <v>3.1469999999999998</v>
      </c>
      <c r="C2139">
        <v>665.8</v>
      </c>
      <c r="D2139">
        <v>2.4079999999999999</v>
      </c>
      <c r="E2139" s="150">
        <f t="shared" si="200"/>
        <v>2.4036637982115234</v>
      </c>
      <c r="F2139">
        <v>2.8761299999999999</v>
      </c>
      <c r="G2139" s="3">
        <f t="shared" si="198"/>
        <v>2.8813185293022965</v>
      </c>
      <c r="H2139" s="150">
        <f t="shared" si="199"/>
        <v>0.60699999999999954</v>
      </c>
      <c r="J2139" s="2">
        <f t="shared" si="201"/>
        <v>1.0129229401870719E-2</v>
      </c>
      <c r="K2139">
        <v>28330</v>
      </c>
      <c r="L2139">
        <v>27601</v>
      </c>
      <c r="N2139">
        <v>1.1399999999999999</v>
      </c>
      <c r="O2139">
        <v>3.68</v>
      </c>
      <c r="P2139">
        <v>3.1469999999999998</v>
      </c>
      <c r="Q2139">
        <f t="shared" si="202"/>
        <v>0.53300000000000036</v>
      </c>
      <c r="R2139">
        <f t="shared" si="203"/>
        <v>0.60699999999999954</v>
      </c>
    </row>
    <row r="2140" spans="1:18">
      <c r="A2140" s="1">
        <v>43532</v>
      </c>
      <c r="B2140">
        <v>3.137</v>
      </c>
      <c r="C2140">
        <v>671.6</v>
      </c>
      <c r="D2140">
        <v>2.4039999999999999</v>
      </c>
      <c r="E2140" s="150">
        <f t="shared" si="200"/>
        <v>2.5297772716612457</v>
      </c>
      <c r="F2140">
        <v>2.8636300000000001</v>
      </c>
      <c r="G2140" s="3">
        <f t="shared" si="198"/>
        <v>2.7212540001512973</v>
      </c>
      <c r="H2140" s="150">
        <f t="shared" si="199"/>
        <v>0.627</v>
      </c>
      <c r="J2140" s="2">
        <f t="shared" si="201"/>
        <v>8.6736000624612741E-3</v>
      </c>
      <c r="K2140">
        <v>28330.5</v>
      </c>
      <c r="L2140">
        <v>27641</v>
      </c>
      <c r="N2140">
        <v>1.1599999999999999</v>
      </c>
      <c r="O2140">
        <v>3.67</v>
      </c>
      <c r="P2140">
        <v>3.137</v>
      </c>
      <c r="Q2140">
        <f t="shared" si="202"/>
        <v>0.53299999999999992</v>
      </c>
      <c r="R2140">
        <f t="shared" si="203"/>
        <v>0.627</v>
      </c>
    </row>
    <row r="2141" spans="1:18">
      <c r="A2141" s="1">
        <v>43535</v>
      </c>
      <c r="B2141">
        <v>3.145</v>
      </c>
      <c r="C2141">
        <v>670.62</v>
      </c>
      <c r="D2141">
        <v>2.407</v>
      </c>
      <c r="E2141" s="150">
        <f t="shared" si="200"/>
        <v>2.4342692651100974</v>
      </c>
      <c r="F2141">
        <v>2.8690000000000002</v>
      </c>
      <c r="G2141" s="3">
        <f t="shared" si="198"/>
        <v>2.8368607774734689</v>
      </c>
      <c r="H2141" s="150">
        <f t="shared" si="199"/>
        <v>0.67500000000000004</v>
      </c>
      <c r="J2141" s="2">
        <f t="shared" si="201"/>
        <v>-1.460267577810672E-3</v>
      </c>
      <c r="K2141">
        <v>28368</v>
      </c>
      <c r="L2141">
        <v>27649</v>
      </c>
      <c r="N2141">
        <v>1.1599999999999999</v>
      </c>
      <c r="O2141">
        <v>3.63</v>
      </c>
      <c r="P2141">
        <v>3.145</v>
      </c>
      <c r="Q2141">
        <f t="shared" si="202"/>
        <v>0.48499999999999988</v>
      </c>
      <c r="R2141">
        <f t="shared" si="203"/>
        <v>0.67500000000000004</v>
      </c>
    </row>
    <row r="2142" spans="1:18">
      <c r="A2142" s="1">
        <v>43536</v>
      </c>
      <c r="B2142">
        <v>3.1469999999999998</v>
      </c>
      <c r="C2142">
        <v>666.53</v>
      </c>
      <c r="D2142">
        <v>2.391</v>
      </c>
      <c r="E2142" s="150">
        <f t="shared" si="200"/>
        <v>2.4271029854839026</v>
      </c>
      <c r="F2142">
        <v>2.8685</v>
      </c>
      <c r="G2142" s="3">
        <f t="shared" si="198"/>
        <v>2.825831265100839</v>
      </c>
      <c r="H2142" s="150">
        <f t="shared" si="199"/>
        <v>0.62699999999999978</v>
      </c>
      <c r="J2142" s="2">
        <f t="shared" si="201"/>
        <v>-6.1175077669746456E-3</v>
      </c>
      <c r="K2142">
        <v>28371.360000000001</v>
      </c>
      <c r="L2142">
        <v>27655</v>
      </c>
      <c r="N2142">
        <v>1.08</v>
      </c>
      <c r="O2142">
        <v>3.6</v>
      </c>
      <c r="P2142">
        <v>3.1469999999999998</v>
      </c>
      <c r="Q2142">
        <f t="shared" si="202"/>
        <v>0.45300000000000029</v>
      </c>
      <c r="R2142">
        <f t="shared" si="203"/>
        <v>0.62699999999999978</v>
      </c>
    </row>
    <row r="2143" spans="1:18">
      <c r="A2143" s="1">
        <v>43537</v>
      </c>
      <c r="B2143">
        <v>3.145</v>
      </c>
      <c r="C2143">
        <v>668.79</v>
      </c>
      <c r="D2143">
        <v>2.3948</v>
      </c>
      <c r="E2143" s="150">
        <f t="shared" si="200"/>
        <v>2.4210968495662435</v>
      </c>
      <c r="F2143">
        <v>2.859</v>
      </c>
      <c r="G2143" s="3">
        <f t="shared" si="198"/>
        <v>2.8279468461687687</v>
      </c>
      <c r="H2143" s="150">
        <f t="shared" si="199"/>
        <v>0.625</v>
      </c>
      <c r="J2143" s="2">
        <f t="shared" si="201"/>
        <v>3.3849596469967937E-3</v>
      </c>
      <c r="K2143">
        <v>28376</v>
      </c>
      <c r="L2143">
        <v>27659</v>
      </c>
      <c r="N2143">
        <v>1.08</v>
      </c>
      <c r="O2143">
        <v>3.6</v>
      </c>
      <c r="P2143">
        <v>3.145</v>
      </c>
      <c r="Q2143">
        <f t="shared" si="202"/>
        <v>0.45500000000000007</v>
      </c>
      <c r="R2143">
        <f t="shared" si="203"/>
        <v>0.625</v>
      </c>
    </row>
    <row r="2144" spans="1:18">
      <c r="A2144" s="1">
        <v>43538</v>
      </c>
      <c r="B2144">
        <v>3.14</v>
      </c>
      <c r="C2144">
        <v>671.28</v>
      </c>
      <c r="D2144">
        <v>2.3860000000000001</v>
      </c>
      <c r="E2144" s="150">
        <f t="shared" si="200"/>
        <v>2.4279603678548121</v>
      </c>
      <c r="F2144">
        <v>2.8458800000000002</v>
      </c>
      <c r="G2144" s="3">
        <f t="shared" si="198"/>
        <v>2.796697083651098</v>
      </c>
      <c r="H2144" s="150">
        <f t="shared" si="199"/>
        <v>0.58000000000000007</v>
      </c>
      <c r="J2144" s="2">
        <f t="shared" si="201"/>
        <v>3.7162280562167177E-3</v>
      </c>
      <c r="K2144">
        <v>28365</v>
      </c>
      <c r="L2144">
        <v>27656</v>
      </c>
      <c r="N2144">
        <v>1.04</v>
      </c>
      <c r="O2144">
        <v>3.6</v>
      </c>
      <c r="P2144">
        <v>3.14</v>
      </c>
      <c r="Q2144">
        <f t="shared" si="202"/>
        <v>0.45999999999999996</v>
      </c>
      <c r="R2144">
        <f t="shared" si="203"/>
        <v>0.58000000000000007</v>
      </c>
    </row>
    <row r="2145" spans="1:18">
      <c r="A2145" s="1">
        <v>43539</v>
      </c>
      <c r="B2145">
        <v>3.1349999999999998</v>
      </c>
      <c r="C2145">
        <v>668.74</v>
      </c>
      <c r="D2145">
        <v>2.3744000000000001</v>
      </c>
      <c r="E2145" s="150">
        <f t="shared" si="200"/>
        <v>2.4477959991810927</v>
      </c>
      <c r="F2145">
        <v>2.8405</v>
      </c>
      <c r="G2145" s="3">
        <f t="shared" si="198"/>
        <v>2.7553289580734504</v>
      </c>
      <c r="H2145" s="150">
        <f t="shared" si="199"/>
        <v>0.54499999999999971</v>
      </c>
      <c r="J2145" s="2">
        <f t="shared" si="201"/>
        <v>-3.7909927344269116E-3</v>
      </c>
      <c r="K2145">
        <v>28354</v>
      </c>
      <c r="L2145">
        <v>27655.5</v>
      </c>
      <c r="N2145">
        <v>1.01</v>
      </c>
      <c r="O2145">
        <v>3.6</v>
      </c>
      <c r="P2145">
        <v>3.1349999999999998</v>
      </c>
      <c r="Q2145">
        <f t="shared" si="202"/>
        <v>0.4650000000000003</v>
      </c>
      <c r="R2145">
        <f t="shared" si="203"/>
        <v>0.54499999999999971</v>
      </c>
    </row>
    <row r="2146" spans="1:18">
      <c r="A2146" s="1">
        <v>43542</v>
      </c>
      <c r="B2146">
        <v>3.15</v>
      </c>
      <c r="C2146">
        <v>665.93</v>
      </c>
      <c r="D2146">
        <v>2.38</v>
      </c>
      <c r="E2146" s="150">
        <f t="shared" si="200"/>
        <v>2.4603640983885731</v>
      </c>
      <c r="F2146">
        <v>2.8176299999999999</v>
      </c>
      <c r="G2146" s="3">
        <f t="shared" si="198"/>
        <v>2.7255963474642222</v>
      </c>
      <c r="H2146" s="150">
        <f t="shared" si="199"/>
        <v>0.56999999999999984</v>
      </c>
      <c r="J2146" s="2">
        <f t="shared" si="201"/>
        <v>-4.2107849160317092E-3</v>
      </c>
      <c r="K2146">
        <v>28348</v>
      </c>
      <c r="L2146">
        <v>27657</v>
      </c>
      <c r="N2146">
        <v>1.02</v>
      </c>
      <c r="O2146">
        <v>3.6</v>
      </c>
      <c r="P2146">
        <v>3.15</v>
      </c>
      <c r="Q2146">
        <f t="shared" si="202"/>
        <v>0.45000000000000018</v>
      </c>
      <c r="R2146">
        <f t="shared" si="203"/>
        <v>0.56999999999999984</v>
      </c>
    </row>
    <row r="2147" spans="1:18">
      <c r="A2147" s="1">
        <v>43543</v>
      </c>
      <c r="B2147">
        <v>3.1549999999999998</v>
      </c>
      <c r="C2147">
        <v>665.7</v>
      </c>
      <c r="D2147">
        <v>2.387</v>
      </c>
      <c r="E2147" s="150">
        <f t="shared" si="200"/>
        <v>2.4993633554422119</v>
      </c>
      <c r="F2147">
        <v>2.8103799999999999</v>
      </c>
      <c r="G2147" s="3">
        <f t="shared" si="198"/>
        <v>2.6840343343407498</v>
      </c>
      <c r="H2147" s="150">
        <f t="shared" si="199"/>
        <v>0.54499999999999971</v>
      </c>
      <c r="J2147" s="2">
        <f t="shared" si="201"/>
        <v>-3.4544130469734373E-4</v>
      </c>
      <c r="K2147">
        <v>28339</v>
      </c>
      <c r="L2147">
        <v>27658.5</v>
      </c>
      <c r="N2147">
        <v>0.99</v>
      </c>
      <c r="O2147">
        <v>3.6</v>
      </c>
      <c r="P2147">
        <v>3.1549999999999998</v>
      </c>
      <c r="Q2147">
        <f t="shared" si="202"/>
        <v>0.44500000000000028</v>
      </c>
      <c r="R2147">
        <f t="shared" si="203"/>
        <v>0.54499999999999971</v>
      </c>
    </row>
    <row r="2148" spans="1:18">
      <c r="A2148" s="1">
        <v>43544</v>
      </c>
      <c r="B2148">
        <v>3.14</v>
      </c>
      <c r="C2148">
        <v>666.02</v>
      </c>
      <c r="D2148">
        <v>2.367</v>
      </c>
      <c r="E2148" s="150">
        <f t="shared" si="200"/>
        <v>2.492205162448347</v>
      </c>
      <c r="F2148">
        <v>2.8134999999999999</v>
      </c>
      <c r="G2148" s="3">
        <f t="shared" si="198"/>
        <v>2.672153400668523</v>
      </c>
      <c r="H2148" s="150">
        <f t="shared" si="199"/>
        <v>0.54</v>
      </c>
      <c r="J2148" s="2">
        <f t="shared" si="201"/>
        <v>4.8058151286889297E-4</v>
      </c>
      <c r="K2148">
        <v>28336.5</v>
      </c>
      <c r="L2148">
        <v>27659</v>
      </c>
      <c r="N2148">
        <v>1</v>
      </c>
      <c r="O2148">
        <v>3.6</v>
      </c>
      <c r="P2148">
        <v>3.14</v>
      </c>
      <c r="Q2148">
        <f t="shared" si="202"/>
        <v>0.45999999999999996</v>
      </c>
      <c r="R2148">
        <f t="shared" si="203"/>
        <v>0.54</v>
      </c>
    </row>
    <row r="2149" spans="1:18">
      <c r="A2149" s="1">
        <v>43545</v>
      </c>
      <c r="B2149">
        <v>3.1150000000000002</v>
      </c>
      <c r="C2149">
        <v>669.52</v>
      </c>
      <c r="D2149">
        <v>2.3706999999999998</v>
      </c>
      <c r="E2149" s="150">
        <f t="shared" si="200"/>
        <v>2.4916986841417739</v>
      </c>
      <c r="F2149">
        <v>2.79413</v>
      </c>
      <c r="G2149" s="3">
        <f t="shared" si="198"/>
        <v>2.6584450331648135</v>
      </c>
      <c r="H2149" s="150">
        <f t="shared" si="199"/>
        <v>0.61499999999999999</v>
      </c>
      <c r="J2149" s="2">
        <f t="shared" si="201"/>
        <v>5.2413376050917159E-3</v>
      </c>
      <c r="K2149">
        <v>28332</v>
      </c>
      <c r="L2149">
        <v>27658</v>
      </c>
      <c r="N2149">
        <v>0.99</v>
      </c>
      <c r="O2149">
        <v>3.49</v>
      </c>
      <c r="P2149">
        <v>3.1150000000000002</v>
      </c>
      <c r="Q2149">
        <f t="shared" si="202"/>
        <v>0.375</v>
      </c>
      <c r="R2149">
        <f t="shared" si="203"/>
        <v>0.61499999999999999</v>
      </c>
    </row>
    <row r="2150" spans="1:18">
      <c r="A2150" s="1">
        <v>43546</v>
      </c>
      <c r="B2150">
        <v>3.08</v>
      </c>
      <c r="C2150">
        <v>680.05</v>
      </c>
      <c r="D2150">
        <v>2.3159999999999998</v>
      </c>
      <c r="E2150" s="150">
        <f t="shared" si="200"/>
        <v>2.4191101087804796</v>
      </c>
      <c r="F2150">
        <v>2.7869999999999999</v>
      </c>
      <c r="G2150" s="3">
        <f t="shared" si="198"/>
        <v>2.6682092628077747</v>
      </c>
      <c r="H2150" s="150">
        <f t="shared" si="199"/>
        <v>0.52</v>
      </c>
      <c r="J2150" s="2">
        <f t="shared" si="201"/>
        <v>1.5605287154143816E-2</v>
      </c>
      <c r="K2150">
        <v>28335.5</v>
      </c>
      <c r="L2150">
        <v>27659</v>
      </c>
      <c r="N2150">
        <v>0.98</v>
      </c>
      <c r="O2150">
        <v>3.54</v>
      </c>
      <c r="P2150">
        <v>3.08</v>
      </c>
      <c r="Q2150">
        <f t="shared" si="202"/>
        <v>0.45999999999999996</v>
      </c>
      <c r="R2150">
        <f t="shared" si="203"/>
        <v>0.52</v>
      </c>
    </row>
    <row r="2151" spans="1:18">
      <c r="A2151" s="1">
        <v>43549</v>
      </c>
      <c r="B2151">
        <v>3.08</v>
      </c>
      <c r="C2151">
        <v>679.96</v>
      </c>
      <c r="D2151">
        <v>2.2610000000000001</v>
      </c>
      <c r="E2151" s="150">
        <f t="shared" si="200"/>
        <v>2.3357875839637097</v>
      </c>
      <c r="F2151">
        <v>2.7457500000000001</v>
      </c>
      <c r="G2151" s="3">
        <f t="shared" si="198"/>
        <v>2.6578361802339536</v>
      </c>
      <c r="H2151" s="150">
        <f t="shared" si="199"/>
        <v>0.52</v>
      </c>
      <c r="J2151" s="2">
        <f t="shared" si="201"/>
        <v>-1.3235196819330283E-4</v>
      </c>
      <c r="K2151">
        <v>28332.87</v>
      </c>
      <c r="L2151">
        <v>27659</v>
      </c>
      <c r="N2151">
        <v>0.98</v>
      </c>
      <c r="O2151">
        <v>3.54</v>
      </c>
      <c r="P2151">
        <v>3.08</v>
      </c>
      <c r="Q2151">
        <f t="shared" si="202"/>
        <v>0.45999999999999996</v>
      </c>
      <c r="R2151">
        <f t="shared" si="203"/>
        <v>0.52</v>
      </c>
    </row>
    <row r="2152" spans="1:18">
      <c r="A2152" s="1">
        <v>43550</v>
      </c>
      <c r="B2152">
        <v>3.0950000000000002</v>
      </c>
      <c r="C2152">
        <v>680.82</v>
      </c>
      <c r="D2152">
        <v>2.2850000000000001</v>
      </c>
      <c r="E2152" s="150">
        <f t="shared" si="200"/>
        <v>2.3284920558113966</v>
      </c>
      <c r="F2152">
        <v>2.7246299999999999</v>
      </c>
      <c r="G2152" s="3">
        <f t="shared" si="198"/>
        <v>2.6737387978034297</v>
      </c>
      <c r="H2152" s="150">
        <f t="shared" si="199"/>
        <v>0.50500000000000012</v>
      </c>
      <c r="J2152" s="2">
        <f t="shared" si="201"/>
        <v>1.2639811203839905E-3</v>
      </c>
      <c r="K2152">
        <v>28341</v>
      </c>
      <c r="L2152">
        <v>27663</v>
      </c>
      <c r="N2152">
        <v>0.95</v>
      </c>
      <c r="O2152">
        <v>3.54</v>
      </c>
      <c r="P2152">
        <v>3.0950000000000002</v>
      </c>
      <c r="Q2152">
        <f t="shared" si="202"/>
        <v>0.44499999999999984</v>
      </c>
      <c r="R2152">
        <f t="shared" si="203"/>
        <v>0.50500000000000012</v>
      </c>
    </row>
    <row r="2153" spans="1:18">
      <c r="A2153" s="1">
        <v>43551</v>
      </c>
      <c r="B2153">
        <v>3.09</v>
      </c>
      <c r="C2153">
        <v>683.29</v>
      </c>
      <c r="D2153">
        <v>2.2480000000000002</v>
      </c>
      <c r="E2153" s="150">
        <f t="shared" si="200"/>
        <v>2.2705928741883703</v>
      </c>
      <c r="F2153">
        <v>2.6828799999999999</v>
      </c>
      <c r="G2153" s="3">
        <f t="shared" si="198"/>
        <v>2.6561847826444178</v>
      </c>
      <c r="H2153" s="150">
        <f t="shared" si="199"/>
        <v>0.48000000000000009</v>
      </c>
      <c r="J2153" s="2">
        <f t="shared" si="201"/>
        <v>3.6214127884518004E-3</v>
      </c>
      <c r="K2153">
        <v>28334.5</v>
      </c>
      <c r="L2153">
        <v>27661</v>
      </c>
      <c r="N2153">
        <v>0.92</v>
      </c>
      <c r="O2153">
        <v>3.53</v>
      </c>
      <c r="P2153">
        <v>3.09</v>
      </c>
      <c r="Q2153">
        <f t="shared" si="202"/>
        <v>0.43999999999999995</v>
      </c>
      <c r="R2153">
        <f t="shared" si="203"/>
        <v>0.48000000000000009</v>
      </c>
    </row>
    <row r="2154" spans="1:18">
      <c r="A2154" s="1">
        <v>43552</v>
      </c>
      <c r="B2154">
        <v>3.09</v>
      </c>
      <c r="C2154">
        <v>683.39</v>
      </c>
      <c r="D2154">
        <v>2.2679999999999998</v>
      </c>
      <c r="E2154" s="150">
        <f t="shared" si="200"/>
        <v>2.374627220482755</v>
      </c>
      <c r="F2154">
        <v>2.6942499999999998</v>
      </c>
      <c r="G2154" s="3">
        <f t="shared" si="198"/>
        <v>2.5732708474375778</v>
      </c>
      <c r="H2154" s="150">
        <f t="shared" si="199"/>
        <v>0.46999999999999986</v>
      </c>
      <c r="J2154" s="2">
        <f t="shared" si="201"/>
        <v>1.4634003596826386E-4</v>
      </c>
      <c r="K2154">
        <v>28314.5</v>
      </c>
      <c r="L2154">
        <v>27662</v>
      </c>
      <c r="N2154">
        <v>0.92</v>
      </c>
      <c r="O2154">
        <v>3.54</v>
      </c>
      <c r="P2154">
        <v>3.09</v>
      </c>
      <c r="Q2154">
        <f t="shared" si="202"/>
        <v>0.45000000000000018</v>
      </c>
      <c r="R2154">
        <f t="shared" si="203"/>
        <v>0.46999999999999986</v>
      </c>
    </row>
    <row r="2155" spans="1:18">
      <c r="A2155" s="1">
        <v>43553</v>
      </c>
      <c r="B2155">
        <v>3.1</v>
      </c>
      <c r="C2155">
        <v>679.72</v>
      </c>
      <c r="D2155">
        <v>2.2839999999999998</v>
      </c>
      <c r="E2155" s="150">
        <f t="shared" si="200"/>
        <v>2.3172226049244355</v>
      </c>
      <c r="F2155">
        <v>2.7106300000000001</v>
      </c>
      <c r="G2155" s="3">
        <f t="shared" si="198"/>
        <v>2.6717670140292329</v>
      </c>
      <c r="H2155" s="150">
        <f t="shared" si="199"/>
        <v>0.47000000000000008</v>
      </c>
      <c r="J2155" s="2">
        <f t="shared" si="201"/>
        <v>-5.3847581894682483E-3</v>
      </c>
      <c r="K2155">
        <v>28340.5</v>
      </c>
      <c r="L2155">
        <v>27663</v>
      </c>
      <c r="N2155">
        <v>0.91</v>
      </c>
      <c r="O2155">
        <v>3.54</v>
      </c>
      <c r="P2155">
        <v>3.1</v>
      </c>
      <c r="Q2155">
        <f t="shared" si="202"/>
        <v>0.43999999999999995</v>
      </c>
      <c r="R2155">
        <f t="shared" si="203"/>
        <v>0.47000000000000008</v>
      </c>
    </row>
    <row r="2156" spans="1:18">
      <c r="A2156" s="1">
        <v>43556</v>
      </c>
      <c r="B2156">
        <v>3.09</v>
      </c>
      <c r="C2156">
        <v>671.85</v>
      </c>
      <c r="D2156">
        <v>2.3170000000000002</v>
      </c>
      <c r="E2156" s="150">
        <f t="shared" si="200"/>
        <v>2.343204779181876</v>
      </c>
      <c r="F2156">
        <v>2.73</v>
      </c>
      <c r="G2156" s="3">
        <f t="shared" si="198"/>
        <v>2.6994695709900784</v>
      </c>
      <c r="H2156" s="150">
        <f t="shared" si="199"/>
        <v>0.45999999999999985</v>
      </c>
      <c r="J2156" s="2">
        <f t="shared" si="201"/>
        <v>-1.1645847344486015E-2</v>
      </c>
      <c r="K2156">
        <v>28346.5</v>
      </c>
      <c r="L2156">
        <v>27662</v>
      </c>
      <c r="N2156">
        <v>0.91</v>
      </c>
      <c r="O2156">
        <v>3.54</v>
      </c>
      <c r="P2156">
        <v>3.09</v>
      </c>
      <c r="Q2156">
        <f t="shared" si="202"/>
        <v>0.45000000000000018</v>
      </c>
      <c r="R2156">
        <f t="shared" si="203"/>
        <v>0.45999999999999985</v>
      </c>
    </row>
    <row r="2157" spans="1:18">
      <c r="A2157" s="1">
        <v>43557</v>
      </c>
      <c r="B2157">
        <v>3.0750000000000002</v>
      </c>
      <c r="C2157">
        <v>673.24</v>
      </c>
      <c r="D2157">
        <v>2.306</v>
      </c>
      <c r="E2157" s="150">
        <f t="shared" si="200"/>
        <v>2.3714019805242272</v>
      </c>
      <c r="F2157">
        <v>2.73325</v>
      </c>
      <c r="G2157" s="3">
        <f t="shared" si="198"/>
        <v>2.6578684473421386</v>
      </c>
      <c r="H2157" s="150">
        <f t="shared" si="199"/>
        <v>0.43500000000000016</v>
      </c>
      <c r="J2157" s="2">
        <f t="shared" si="201"/>
        <v>2.0667769365466447E-3</v>
      </c>
      <c r="K2157">
        <v>28338</v>
      </c>
      <c r="L2157">
        <v>27664</v>
      </c>
      <c r="N2157">
        <v>0.9</v>
      </c>
      <c r="O2157">
        <v>3.54</v>
      </c>
      <c r="P2157">
        <v>3.0750000000000002</v>
      </c>
      <c r="Q2157">
        <f t="shared" si="202"/>
        <v>0.46499999999999986</v>
      </c>
      <c r="R2157">
        <f t="shared" si="203"/>
        <v>0.43500000000000016</v>
      </c>
    </row>
    <row r="2158" spans="1:18">
      <c r="A2158" s="1">
        <v>43558</v>
      </c>
      <c r="B2158">
        <v>3.07</v>
      </c>
      <c r="C2158">
        <v>666.73</v>
      </c>
      <c r="D2158">
        <v>2.3220000000000001</v>
      </c>
      <c r="E2158" s="150">
        <f t="shared" si="200"/>
        <v>2.3925699691463467</v>
      </c>
      <c r="F2158">
        <v>2.7494999999999998</v>
      </c>
      <c r="G2158" s="3">
        <f t="shared" si="198"/>
        <v>2.6684022128213414</v>
      </c>
      <c r="H2158" s="150">
        <f t="shared" si="199"/>
        <v>0.37999999999999978</v>
      </c>
      <c r="J2158" s="2">
        <f t="shared" si="201"/>
        <v>-9.7167118962070177E-3</v>
      </c>
      <c r="K2158">
        <v>28333.5</v>
      </c>
      <c r="L2158">
        <v>27657</v>
      </c>
      <c r="N2158">
        <v>0.85</v>
      </c>
      <c r="O2158">
        <v>3.54</v>
      </c>
      <c r="P2158">
        <v>3.07</v>
      </c>
      <c r="Q2158">
        <f t="shared" si="202"/>
        <v>0.4700000000000002</v>
      </c>
      <c r="R2158">
        <f t="shared" si="203"/>
        <v>0.37999999999999978</v>
      </c>
    </row>
    <row r="2159" spans="1:18">
      <c r="A2159" s="1">
        <v>43559</v>
      </c>
      <c r="B2159">
        <v>3.0569999999999999</v>
      </c>
      <c r="C2159">
        <v>665.63</v>
      </c>
      <c r="D2159">
        <v>2.327</v>
      </c>
      <c r="E2159" s="150">
        <f t="shared" si="200"/>
        <v>2.4170130105164689</v>
      </c>
      <c r="F2159">
        <v>2.7364999999999999</v>
      </c>
      <c r="G2159" s="3">
        <f t="shared" si="198"/>
        <v>2.634588838493392</v>
      </c>
      <c r="H2159" s="150">
        <f t="shared" si="199"/>
        <v>0.37699999999999989</v>
      </c>
      <c r="J2159" s="2">
        <f t="shared" si="201"/>
        <v>-1.6512057550922426E-3</v>
      </c>
      <c r="K2159">
        <v>28328</v>
      </c>
      <c r="L2159">
        <v>27660</v>
      </c>
      <c r="N2159">
        <v>0.86</v>
      </c>
      <c r="O2159">
        <v>3.54</v>
      </c>
      <c r="P2159">
        <v>3.0569999999999999</v>
      </c>
      <c r="Q2159">
        <f t="shared" si="202"/>
        <v>0.4830000000000001</v>
      </c>
      <c r="R2159">
        <f t="shared" si="203"/>
        <v>0.37699999999999989</v>
      </c>
    </row>
    <row r="2160" spans="1:18">
      <c r="A2160" s="1">
        <v>43560</v>
      </c>
      <c r="B2160">
        <v>3.0569999999999999</v>
      </c>
      <c r="C2160">
        <v>664.69</v>
      </c>
      <c r="D2160">
        <v>2.3330000000000002</v>
      </c>
      <c r="E2160" s="150">
        <f t="shared" si="200"/>
        <v>2.324915255767376</v>
      </c>
      <c r="F2160">
        <v>2.7511299999999999</v>
      </c>
      <c r="G2160" s="3">
        <f t="shared" si="198"/>
        <v>2.760696878769247</v>
      </c>
      <c r="H2160" s="150">
        <f t="shared" si="199"/>
        <v>0.39699999999999991</v>
      </c>
      <c r="J2160" s="2">
        <f t="shared" si="201"/>
        <v>-1.4131940532215062E-3</v>
      </c>
      <c r="K2160">
        <v>28361</v>
      </c>
      <c r="L2160">
        <v>27661</v>
      </c>
      <c r="N2160">
        <v>0.88</v>
      </c>
      <c r="O2160">
        <v>3.54</v>
      </c>
      <c r="P2160">
        <v>3.0569999999999999</v>
      </c>
      <c r="Q2160">
        <f t="shared" si="202"/>
        <v>0.4830000000000001</v>
      </c>
      <c r="R2160">
        <f t="shared" si="203"/>
        <v>0.39699999999999991</v>
      </c>
    </row>
    <row r="2161" spans="1:18">
      <c r="A2161" s="1">
        <v>43563</v>
      </c>
      <c r="B2161">
        <v>3.06</v>
      </c>
      <c r="C2161">
        <v>663.71</v>
      </c>
      <c r="D2161">
        <v>2.343</v>
      </c>
      <c r="E2161" s="150">
        <f t="shared" si="200"/>
        <v>2.3361727756888984</v>
      </c>
      <c r="F2161">
        <v>2.7498800000000001</v>
      </c>
      <c r="G2161" s="3">
        <f t="shared" si="198"/>
        <v>2.757916241062297</v>
      </c>
      <c r="H2161" s="150">
        <f t="shared" si="199"/>
        <v>0.20000000000000007</v>
      </c>
      <c r="J2161" s="2">
        <f t="shared" si="201"/>
        <v>-1.4754594667069785E-3</v>
      </c>
      <c r="K2161">
        <v>28470</v>
      </c>
      <c r="L2161">
        <v>27768</v>
      </c>
      <c r="N2161">
        <v>0.68</v>
      </c>
      <c r="O2161">
        <v>3.54</v>
      </c>
      <c r="P2161">
        <v>3.06</v>
      </c>
      <c r="Q2161">
        <f t="shared" si="202"/>
        <v>0.48</v>
      </c>
      <c r="R2161">
        <f t="shared" si="203"/>
        <v>0.20000000000000007</v>
      </c>
    </row>
    <row r="2162" spans="1:18">
      <c r="A2162" s="1">
        <v>43564</v>
      </c>
      <c r="B2162">
        <v>3.06</v>
      </c>
      <c r="C2162">
        <v>663.95</v>
      </c>
      <c r="D2162">
        <v>2.3336999999999999</v>
      </c>
      <c r="E2162" s="150">
        <f t="shared" si="200"/>
        <v>2.5267447322459153</v>
      </c>
      <c r="F2162">
        <v>2.75413</v>
      </c>
      <c r="G2162" s="3">
        <f t="shared" si="198"/>
        <v>2.5437129041868176</v>
      </c>
      <c r="H2162" s="150">
        <f t="shared" si="199"/>
        <v>0.16000000000000025</v>
      </c>
      <c r="J2162" s="2">
        <f t="shared" si="201"/>
        <v>3.6153834959880309E-4</v>
      </c>
      <c r="K2162">
        <v>28416.5</v>
      </c>
      <c r="L2162">
        <v>27769</v>
      </c>
      <c r="N2162">
        <v>0.63</v>
      </c>
      <c r="O2162">
        <v>3.53</v>
      </c>
      <c r="P2162">
        <v>3.06</v>
      </c>
      <c r="Q2162">
        <f t="shared" si="202"/>
        <v>0.46999999999999975</v>
      </c>
      <c r="R2162">
        <f t="shared" si="203"/>
        <v>0.16000000000000025</v>
      </c>
    </row>
    <row r="2163" spans="1:18">
      <c r="A2163" s="1">
        <v>43565</v>
      </c>
      <c r="B2163">
        <v>3.06</v>
      </c>
      <c r="C2163">
        <v>662.11</v>
      </c>
      <c r="D2163">
        <v>2.3239999999999998</v>
      </c>
      <c r="E2163" s="150">
        <f t="shared" si="200"/>
        <v>2.3324273925829724</v>
      </c>
      <c r="F2163">
        <v>2.7401300000000002</v>
      </c>
      <c r="G2163" s="3">
        <f t="shared" si="198"/>
        <v>2.7302295197913504</v>
      </c>
      <c r="H2163" s="150">
        <f t="shared" si="199"/>
        <v>0.14000000000000024</v>
      </c>
      <c r="J2163" s="2">
        <f t="shared" si="201"/>
        <v>-2.7751401609001696E-3</v>
      </c>
      <c r="K2163">
        <v>28458.34</v>
      </c>
      <c r="L2163">
        <v>27763.5</v>
      </c>
      <c r="N2163">
        <v>0.61</v>
      </c>
      <c r="O2163">
        <v>3.53</v>
      </c>
      <c r="P2163">
        <v>3.06</v>
      </c>
      <c r="Q2163">
        <f t="shared" si="202"/>
        <v>0.46999999999999975</v>
      </c>
      <c r="R2163">
        <f t="shared" si="203"/>
        <v>0.14000000000000024</v>
      </c>
    </row>
    <row r="2164" spans="1:18">
      <c r="A2164" s="1">
        <v>43566</v>
      </c>
      <c r="B2164">
        <v>3.07</v>
      </c>
      <c r="C2164">
        <v>665.14</v>
      </c>
      <c r="D2164">
        <v>2.3414999999999999</v>
      </c>
      <c r="E2164" s="150">
        <f t="shared" si="200"/>
        <v>2.3146272542052828</v>
      </c>
      <c r="F2164">
        <v>2.7341299999999999</v>
      </c>
      <c r="G2164" s="3">
        <f t="shared" si="198"/>
        <v>2.7658731587855971</v>
      </c>
      <c r="H2164" s="150">
        <f t="shared" si="199"/>
        <v>0.14000000000000001</v>
      </c>
      <c r="J2164" s="2">
        <f t="shared" si="201"/>
        <v>4.5658395386522577E-3</v>
      </c>
      <c r="K2164">
        <v>28471</v>
      </c>
      <c r="L2164">
        <v>27767</v>
      </c>
      <c r="N2164">
        <v>0.6</v>
      </c>
      <c r="O2164">
        <v>3.53</v>
      </c>
      <c r="P2164">
        <v>3.07</v>
      </c>
      <c r="Q2164">
        <f t="shared" si="202"/>
        <v>0.45999999999999996</v>
      </c>
      <c r="R2164">
        <f t="shared" si="203"/>
        <v>0.14000000000000001</v>
      </c>
    </row>
    <row r="2165" spans="1:18">
      <c r="A2165" s="1">
        <v>43567</v>
      </c>
      <c r="B2165">
        <v>3.09</v>
      </c>
      <c r="C2165">
        <v>661.02</v>
      </c>
      <c r="D2165">
        <v>2.3584999999999998</v>
      </c>
      <c r="E2165" s="150">
        <f t="shared" si="200"/>
        <v>2.3833171751089677</v>
      </c>
      <c r="F2165">
        <v>2.74838</v>
      </c>
      <c r="G2165" s="3">
        <f t="shared" si="198"/>
        <v>2.719761472664096</v>
      </c>
      <c r="H2165" s="150">
        <f t="shared" si="199"/>
        <v>0.19999999999999984</v>
      </c>
      <c r="J2165" s="2">
        <f t="shared" si="201"/>
        <v>-6.2134482340599926E-3</v>
      </c>
      <c r="K2165">
        <v>28469</v>
      </c>
      <c r="L2165">
        <v>27776.5</v>
      </c>
      <c r="N2165">
        <v>0.65</v>
      </c>
      <c r="O2165">
        <v>3.54</v>
      </c>
      <c r="P2165">
        <v>3.09</v>
      </c>
      <c r="Q2165">
        <f t="shared" si="202"/>
        <v>0.45000000000000018</v>
      </c>
      <c r="R2165">
        <f t="shared" si="203"/>
        <v>0.19999999999999984</v>
      </c>
    </row>
    <row r="2166" spans="1:18">
      <c r="A2166" s="1">
        <v>43570</v>
      </c>
      <c r="B2166">
        <v>3.09</v>
      </c>
      <c r="C2166">
        <v>663.26</v>
      </c>
      <c r="D2166">
        <v>2.3639999999999999</v>
      </c>
      <c r="E2166" s="150">
        <f t="shared" si="200"/>
        <v>2.3589725115766753</v>
      </c>
      <c r="F2166">
        <v>2.75488</v>
      </c>
      <c r="G2166" s="3">
        <f t="shared" si="198"/>
        <v>2.7607512542175368</v>
      </c>
      <c r="H2166" s="150">
        <f t="shared" si="199"/>
        <v>0.2400000000000001</v>
      </c>
      <c r="J2166" s="2">
        <f t="shared" si="201"/>
        <v>3.3829735951735477E-3</v>
      </c>
      <c r="K2166">
        <v>28482</v>
      </c>
      <c r="L2166">
        <v>27779</v>
      </c>
      <c r="N2166">
        <v>0.68</v>
      </c>
      <c r="O2166">
        <v>3.53</v>
      </c>
      <c r="P2166">
        <v>3.09</v>
      </c>
      <c r="Q2166">
        <f t="shared" si="202"/>
        <v>0.43999999999999995</v>
      </c>
      <c r="R2166">
        <f t="shared" si="203"/>
        <v>0.2400000000000001</v>
      </c>
    </row>
    <row r="2167" spans="1:18">
      <c r="A2167" s="1">
        <v>43571</v>
      </c>
      <c r="B2167">
        <v>3.09</v>
      </c>
      <c r="C2167">
        <v>662.7</v>
      </c>
      <c r="D2167">
        <v>2.3620000000000001</v>
      </c>
      <c r="E2167" s="150">
        <f t="shared" si="200"/>
        <v>2.3145349643124509</v>
      </c>
      <c r="F2167">
        <v>2.7552500000000002</v>
      </c>
      <c r="G2167" s="3">
        <f t="shared" si="198"/>
        <v>2.8117529440447311</v>
      </c>
      <c r="H2167" s="150">
        <f t="shared" si="199"/>
        <v>0.22000000000000008</v>
      </c>
      <c r="J2167" s="2">
        <f t="shared" si="201"/>
        <v>-8.4467108102082662E-4</v>
      </c>
      <c r="K2167">
        <v>28495.5</v>
      </c>
      <c r="L2167">
        <v>27779.5</v>
      </c>
      <c r="N2167">
        <v>0.66</v>
      </c>
      <c r="O2167">
        <v>3.53</v>
      </c>
      <c r="P2167">
        <v>3.09</v>
      </c>
      <c r="Q2167">
        <f t="shared" si="202"/>
        <v>0.43999999999999995</v>
      </c>
      <c r="R2167">
        <f t="shared" si="203"/>
        <v>0.22000000000000008</v>
      </c>
    </row>
    <row r="2168" spans="1:18">
      <c r="A2168" s="1">
        <v>43572</v>
      </c>
      <c r="B2168">
        <v>3.0920000000000001</v>
      </c>
      <c r="C2168">
        <v>661.31</v>
      </c>
      <c r="D2168">
        <v>2.3620000000000001</v>
      </c>
      <c r="E2168" s="150">
        <f t="shared" si="200"/>
        <v>2.4794398456776223</v>
      </c>
      <c r="F2168">
        <v>2.7618800000000001</v>
      </c>
      <c r="G2168" s="3">
        <f t="shared" si="198"/>
        <v>2.631062242293333</v>
      </c>
      <c r="H2168" s="150">
        <f t="shared" si="199"/>
        <v>0.26200000000000023</v>
      </c>
      <c r="J2168" s="2">
        <f t="shared" si="201"/>
        <v>-2.0996827979709257E-3</v>
      </c>
      <c r="K2168">
        <v>28450</v>
      </c>
      <c r="L2168">
        <v>27780</v>
      </c>
      <c r="N2168">
        <v>0.7</v>
      </c>
      <c r="O2168">
        <v>3.53</v>
      </c>
      <c r="P2168">
        <v>3.0920000000000001</v>
      </c>
      <c r="Q2168">
        <f t="shared" si="202"/>
        <v>0.43799999999999972</v>
      </c>
      <c r="R2168">
        <f t="shared" si="203"/>
        <v>0.26200000000000023</v>
      </c>
    </row>
    <row r="2169" spans="1:18">
      <c r="A2169" s="1">
        <v>43573</v>
      </c>
      <c r="B2169">
        <v>3.085</v>
      </c>
      <c r="C2169">
        <v>662.4</v>
      </c>
      <c r="D2169">
        <v>2.3580000000000001</v>
      </c>
      <c r="E2169" s="150">
        <f t="shared" si="200"/>
        <v>2.3148238783143151</v>
      </c>
      <c r="F2169">
        <v>2.7463799999999998</v>
      </c>
      <c r="G2169" s="3">
        <f t="shared" si="198"/>
        <v>2.7976055114464611</v>
      </c>
      <c r="H2169" s="150">
        <f t="shared" si="199"/>
        <v>0.25500000000000012</v>
      </c>
      <c r="J2169" s="2">
        <f t="shared" si="201"/>
        <v>1.6468867748395939E-3</v>
      </c>
      <c r="K2169">
        <v>28496</v>
      </c>
      <c r="L2169">
        <v>27783.5</v>
      </c>
      <c r="N2169">
        <v>0.7</v>
      </c>
      <c r="O2169">
        <v>3.53</v>
      </c>
      <c r="P2169">
        <v>3.085</v>
      </c>
      <c r="Q2169">
        <f t="shared" si="202"/>
        <v>0.44499999999999984</v>
      </c>
      <c r="R2169">
        <f t="shared" si="203"/>
        <v>0.25500000000000012</v>
      </c>
    </row>
    <row r="2170" spans="1:18">
      <c r="A2170" s="1">
        <v>43574</v>
      </c>
      <c r="B2170">
        <v>3.085</v>
      </c>
      <c r="C2170">
        <v>662.2</v>
      </c>
      <c r="D2170">
        <v>2.3580000000000001</v>
      </c>
      <c r="E2170" s="150">
        <f t="shared" si="200"/>
        <v>2.3148238783143151</v>
      </c>
      <c r="F2170">
        <v>2.7463799999999998</v>
      </c>
      <c r="G2170" s="3">
        <f t="shared" si="198"/>
        <v>2.7976055114464611</v>
      </c>
      <c r="H2170" s="150">
        <f t="shared" si="199"/>
        <v>0.25500000000000012</v>
      </c>
      <c r="J2170" s="2">
        <f t="shared" si="201"/>
        <v>-3.0197795790398442E-4</v>
      </c>
      <c r="K2170">
        <v>28496</v>
      </c>
      <c r="L2170">
        <v>27783.5</v>
      </c>
      <c r="N2170">
        <v>0.7</v>
      </c>
      <c r="O2170">
        <v>3.53</v>
      </c>
      <c r="P2170">
        <v>3.085</v>
      </c>
      <c r="Q2170">
        <f t="shared" si="202"/>
        <v>0.44499999999999984</v>
      </c>
      <c r="R2170">
        <f t="shared" si="203"/>
        <v>0.25500000000000012</v>
      </c>
    </row>
    <row r="2171" spans="1:18">
      <c r="A2171" s="1">
        <v>43577</v>
      </c>
      <c r="B2171">
        <v>3.085</v>
      </c>
      <c r="C2171">
        <v>664.05</v>
      </c>
      <c r="D2171">
        <v>2.3439999999999999</v>
      </c>
      <c r="E2171" s="150">
        <f t="shared" si="200"/>
        <v>2.3123979620631911</v>
      </c>
      <c r="F2171">
        <v>2.7463799999999998</v>
      </c>
      <c r="G2171" s="3">
        <f t="shared" si="198"/>
        <v>2.7839129879946158</v>
      </c>
      <c r="H2171" s="150">
        <f t="shared" si="199"/>
        <v>0.25500000000000012</v>
      </c>
      <c r="J2171" s="2">
        <f t="shared" si="201"/>
        <v>2.7898227331136748E-3</v>
      </c>
      <c r="K2171">
        <v>28492</v>
      </c>
      <c r="L2171">
        <v>27783</v>
      </c>
      <c r="N2171">
        <v>0.7</v>
      </c>
      <c r="O2171">
        <v>3.53</v>
      </c>
      <c r="P2171">
        <v>3.085</v>
      </c>
      <c r="Q2171">
        <f t="shared" si="202"/>
        <v>0.44499999999999984</v>
      </c>
      <c r="R2171">
        <f t="shared" si="203"/>
        <v>0.25500000000000012</v>
      </c>
    </row>
    <row r="2172" spans="1:18">
      <c r="A2172" s="1">
        <v>43578</v>
      </c>
      <c r="B2172">
        <v>3.085</v>
      </c>
      <c r="C2172">
        <v>667.88</v>
      </c>
      <c r="D2172">
        <v>2.3285999999999998</v>
      </c>
      <c r="E2172" s="150">
        <f t="shared" si="200"/>
        <v>2.2815307718476729</v>
      </c>
      <c r="F2172">
        <v>2.73563</v>
      </c>
      <c r="G2172" s="3">
        <f t="shared" si="198"/>
        <v>2.7920675436874216</v>
      </c>
      <c r="H2172" s="150">
        <f t="shared" si="199"/>
        <v>0.24500000000000011</v>
      </c>
      <c r="J2172" s="2">
        <f t="shared" si="201"/>
        <v>5.7510688344966357E-3</v>
      </c>
      <c r="K2172">
        <v>28491</v>
      </c>
      <c r="L2172">
        <v>27780</v>
      </c>
      <c r="N2172">
        <v>0.69</v>
      </c>
      <c r="O2172">
        <v>3.53</v>
      </c>
      <c r="P2172">
        <v>3.085</v>
      </c>
      <c r="Q2172">
        <f t="shared" si="202"/>
        <v>0.44499999999999984</v>
      </c>
      <c r="R2172">
        <f t="shared" si="203"/>
        <v>0.24500000000000011</v>
      </c>
    </row>
    <row r="2173" spans="1:18">
      <c r="A2173" s="1">
        <v>43579</v>
      </c>
      <c r="B2173">
        <v>3.08</v>
      </c>
      <c r="C2173">
        <v>672.8</v>
      </c>
      <c r="D2173">
        <v>2.2999999999999998</v>
      </c>
      <c r="E2173" s="150">
        <f t="shared" si="200"/>
        <v>2.2417871772108988</v>
      </c>
      <c r="F2173">
        <v>2.7251300000000001</v>
      </c>
      <c r="G2173" s="3">
        <f t="shared" si="198"/>
        <v>2.7958938581306501</v>
      </c>
      <c r="H2173" s="150">
        <f t="shared" si="199"/>
        <v>0.24000000000000021</v>
      </c>
      <c r="J2173" s="2">
        <f t="shared" si="201"/>
        <v>7.3395919779819458E-3</v>
      </c>
      <c r="K2173">
        <v>28493</v>
      </c>
      <c r="L2173">
        <v>27781</v>
      </c>
      <c r="N2173">
        <v>0.69</v>
      </c>
      <c r="O2173">
        <v>3.53</v>
      </c>
      <c r="P2173">
        <v>3.08</v>
      </c>
      <c r="Q2173">
        <f t="shared" si="202"/>
        <v>0.44999999999999973</v>
      </c>
      <c r="R2173">
        <f t="shared" si="203"/>
        <v>0.24000000000000021</v>
      </c>
    </row>
    <row r="2174" spans="1:18">
      <c r="A2174" s="1">
        <v>43580</v>
      </c>
      <c r="B2174">
        <v>3.085</v>
      </c>
      <c r="C2174">
        <v>675.47</v>
      </c>
      <c r="D2174">
        <v>2.3149999999999999</v>
      </c>
      <c r="E2174" s="150">
        <f t="shared" si="200"/>
        <v>2.2333711028954517</v>
      </c>
      <c r="F2174">
        <v>2.7162500000000001</v>
      </c>
      <c r="G2174" s="3">
        <f t="shared" si="198"/>
        <v>2.8155279442130214</v>
      </c>
      <c r="H2174" s="150">
        <f t="shared" si="199"/>
        <v>0.24500000000000011</v>
      </c>
      <c r="J2174" s="2">
        <f t="shared" si="201"/>
        <v>3.9606362082911274E-3</v>
      </c>
      <c r="K2174">
        <v>28498</v>
      </c>
      <c r="L2174">
        <v>27781</v>
      </c>
      <c r="N2174">
        <v>0.69</v>
      </c>
      <c r="O2174">
        <v>3.53</v>
      </c>
      <c r="P2174">
        <v>3.085</v>
      </c>
      <c r="Q2174">
        <f t="shared" si="202"/>
        <v>0.44499999999999984</v>
      </c>
      <c r="R2174">
        <f t="shared" si="203"/>
        <v>0.24500000000000011</v>
      </c>
    </row>
    <row r="2175" spans="1:18">
      <c r="A2175" s="1">
        <v>43581</v>
      </c>
      <c r="B2175">
        <v>3.085</v>
      </c>
      <c r="C2175">
        <v>674.65</v>
      </c>
      <c r="D2175">
        <v>2.286</v>
      </c>
      <c r="E2175" s="150">
        <f t="shared" si="200"/>
        <v>2.2061703107740649</v>
      </c>
      <c r="F2175">
        <v>2.7174999999999998</v>
      </c>
      <c r="G2175" s="3">
        <f t="shared" si="198"/>
        <v>2.8158320187983872</v>
      </c>
      <c r="H2175" s="150">
        <f t="shared" si="199"/>
        <v>0.26500000000000012</v>
      </c>
      <c r="J2175" s="2">
        <f t="shared" si="201"/>
        <v>-1.214706990233077E-3</v>
      </c>
      <c r="K2175">
        <v>28495</v>
      </c>
      <c r="L2175">
        <v>27778</v>
      </c>
      <c r="N2175">
        <v>0.71</v>
      </c>
      <c r="O2175">
        <v>3.53</v>
      </c>
      <c r="P2175">
        <v>3.085</v>
      </c>
      <c r="Q2175">
        <f t="shared" si="202"/>
        <v>0.44499999999999984</v>
      </c>
      <c r="R2175">
        <f t="shared" si="203"/>
        <v>0.26500000000000012</v>
      </c>
    </row>
    <row r="2176" spans="1:18">
      <c r="A2176" s="1">
        <v>43584</v>
      </c>
      <c r="B2176">
        <v>3.09</v>
      </c>
      <c r="C2176">
        <v>679.61</v>
      </c>
      <c r="D2176">
        <v>2.2930000000000001</v>
      </c>
      <c r="E2176" s="150">
        <f t="shared" si="200"/>
        <v>2.2154411564359031</v>
      </c>
      <c r="F2176">
        <v>2.7130000000000001</v>
      </c>
      <c r="G2176" s="3">
        <f t="shared" si="198"/>
        <v>2.8079775361797035</v>
      </c>
      <c r="H2176" s="150">
        <f t="shared" si="199"/>
        <v>0.27</v>
      </c>
      <c r="J2176" s="2">
        <f t="shared" si="201"/>
        <v>7.3250663506865031E-3</v>
      </c>
      <c r="K2176">
        <v>28493</v>
      </c>
      <c r="L2176">
        <v>27778</v>
      </c>
      <c r="N2176">
        <v>0.71</v>
      </c>
      <c r="O2176">
        <v>3.53</v>
      </c>
      <c r="P2176">
        <v>3.09</v>
      </c>
      <c r="Q2176">
        <f t="shared" si="202"/>
        <v>0.43999999999999995</v>
      </c>
      <c r="R2176">
        <f t="shared" si="203"/>
        <v>0.27</v>
      </c>
    </row>
    <row r="2177" spans="1:18">
      <c r="A2177" s="1">
        <v>43585</v>
      </c>
      <c r="B2177">
        <v>3.085</v>
      </c>
      <c r="C2177">
        <v>676.76</v>
      </c>
      <c r="D2177">
        <v>2.2816000000000001</v>
      </c>
      <c r="E2177" s="150">
        <f t="shared" si="200"/>
        <v>2.1533687340628229</v>
      </c>
      <c r="F2177">
        <v>2.7168800000000002</v>
      </c>
      <c r="G2177" s="3">
        <f t="shared" si="198"/>
        <v>2.8786678797478786</v>
      </c>
      <c r="H2177" s="150">
        <f t="shared" si="199"/>
        <v>0.28499999999999992</v>
      </c>
      <c r="J2177" s="2">
        <f t="shared" si="201"/>
        <v>-4.2023993368872289E-3</v>
      </c>
      <c r="K2177">
        <v>28511</v>
      </c>
      <c r="L2177">
        <v>27778</v>
      </c>
      <c r="N2177">
        <v>0.72</v>
      </c>
      <c r="O2177">
        <v>3.52</v>
      </c>
      <c r="P2177">
        <v>3.085</v>
      </c>
      <c r="Q2177">
        <f t="shared" si="202"/>
        <v>0.43500000000000005</v>
      </c>
      <c r="R2177">
        <f t="shared" si="203"/>
        <v>0.28499999999999992</v>
      </c>
    </row>
    <row r="2178" spans="1:18">
      <c r="A2178" s="1">
        <v>43586</v>
      </c>
      <c r="B2178">
        <v>3.085</v>
      </c>
      <c r="C2178">
        <v>678.5</v>
      </c>
      <c r="D2178">
        <v>2.306</v>
      </c>
      <c r="E2178" s="150">
        <f t="shared" si="200"/>
        <v>2.1711904745841686</v>
      </c>
      <c r="F2178">
        <v>2.7103799999999998</v>
      </c>
      <c r="G2178" s="3">
        <f t="shared" si="198"/>
        <v>2.8786678797478786</v>
      </c>
      <c r="H2178" s="150">
        <f t="shared" si="199"/>
        <v>0.28499999999999992</v>
      </c>
      <c r="J2178" s="2">
        <f t="shared" si="201"/>
        <v>2.5677743843282794E-3</v>
      </c>
      <c r="K2178">
        <v>28511</v>
      </c>
      <c r="L2178">
        <v>27778</v>
      </c>
      <c r="N2178">
        <v>0.72</v>
      </c>
      <c r="O2178">
        <v>3.52</v>
      </c>
      <c r="P2178">
        <v>3.085</v>
      </c>
      <c r="Q2178">
        <f t="shared" si="202"/>
        <v>0.43500000000000005</v>
      </c>
      <c r="R2178">
        <f t="shared" si="203"/>
        <v>0.28499999999999992</v>
      </c>
    </row>
    <row r="2179" spans="1:18">
      <c r="A2179" s="1">
        <v>43587</v>
      </c>
      <c r="B2179">
        <v>3.09</v>
      </c>
      <c r="C2179">
        <v>681.64</v>
      </c>
      <c r="D2179">
        <v>2.3266</v>
      </c>
      <c r="E2179" s="150">
        <f t="shared" si="200"/>
        <v>2.1721185845133961</v>
      </c>
      <c r="F2179">
        <v>2.7368800000000002</v>
      </c>
      <c r="G2179" s="3">
        <f t="shared" si="198"/>
        <v>2.9315273362142396</v>
      </c>
      <c r="H2179" s="150">
        <f t="shared" si="199"/>
        <v>0.28000000000000003</v>
      </c>
      <c r="J2179" s="2">
        <f t="shared" si="201"/>
        <v>4.6171799642681279E-3</v>
      </c>
      <c r="K2179">
        <v>28526</v>
      </c>
      <c r="L2179">
        <v>27779.5</v>
      </c>
      <c r="N2179">
        <v>0.72</v>
      </c>
      <c r="O2179">
        <v>3.53</v>
      </c>
      <c r="P2179">
        <v>3.09</v>
      </c>
      <c r="Q2179">
        <f t="shared" si="202"/>
        <v>0.43999999999999995</v>
      </c>
      <c r="R2179">
        <f t="shared" si="203"/>
        <v>0.28000000000000003</v>
      </c>
    </row>
    <row r="2180" spans="1:18">
      <c r="A2180" s="1">
        <v>43588</v>
      </c>
      <c r="B2180">
        <v>3.0880000000000001</v>
      </c>
      <c r="C2180">
        <v>677.99</v>
      </c>
      <c r="D2180">
        <v>2.3250000000000002</v>
      </c>
      <c r="E2180" s="150">
        <f t="shared" si="200"/>
        <v>2.1906275584989836</v>
      </c>
      <c r="F2180">
        <v>2.7454999999999998</v>
      </c>
      <c r="G2180" s="3">
        <f t="shared" si="198"/>
        <v>2.9139081516776972</v>
      </c>
      <c r="H2180" s="150">
        <f t="shared" si="199"/>
        <v>0.27800000000000002</v>
      </c>
      <c r="J2180" s="2">
        <f t="shared" si="201"/>
        <v>-5.3691206701047085E-3</v>
      </c>
      <c r="K2180">
        <v>28521</v>
      </c>
      <c r="L2180">
        <v>27779</v>
      </c>
      <c r="N2180">
        <v>0.71</v>
      </c>
      <c r="O2180">
        <v>3.52</v>
      </c>
      <c r="P2180">
        <v>3.0880000000000001</v>
      </c>
      <c r="Q2180">
        <f t="shared" si="202"/>
        <v>0.43199999999999994</v>
      </c>
      <c r="R2180">
        <f t="shared" si="203"/>
        <v>0.27800000000000002</v>
      </c>
    </row>
    <row r="2181" spans="1:18">
      <c r="A2181" s="1">
        <v>43591</v>
      </c>
      <c r="B2181">
        <v>3.085</v>
      </c>
      <c r="C2181">
        <v>678.41</v>
      </c>
      <c r="D2181">
        <v>2.2989999999999999</v>
      </c>
      <c r="E2181" s="150">
        <f t="shared" si="200"/>
        <v>2.1841033400798242</v>
      </c>
      <c r="F2181">
        <v>2.7454999999999998</v>
      </c>
      <c r="G2181" s="3">
        <f t="shared" si="198"/>
        <v>2.8899294205416641</v>
      </c>
      <c r="H2181" s="150">
        <f t="shared" si="199"/>
        <v>0.27500000000000013</v>
      </c>
      <c r="J2181" s="2">
        <f t="shared" si="201"/>
        <v>6.1928636600256401E-4</v>
      </c>
      <c r="K2181">
        <v>28519</v>
      </c>
      <c r="L2181">
        <v>27783</v>
      </c>
      <c r="N2181">
        <v>0.72</v>
      </c>
      <c r="O2181">
        <v>3.53</v>
      </c>
      <c r="P2181">
        <v>3.085</v>
      </c>
      <c r="Q2181">
        <f t="shared" si="202"/>
        <v>0.44499999999999984</v>
      </c>
      <c r="R2181">
        <f t="shared" si="203"/>
        <v>0.27500000000000013</v>
      </c>
    </row>
    <row r="2182" spans="1:18">
      <c r="A2182" s="1">
        <v>43592</v>
      </c>
      <c r="B2182">
        <v>3.08</v>
      </c>
      <c r="C2182">
        <v>684.9</v>
      </c>
      <c r="D2182">
        <v>2.2892000000000001</v>
      </c>
      <c r="E2182" s="150">
        <f t="shared" si="200"/>
        <v>2.1341720288724679</v>
      </c>
      <c r="F2182">
        <v>2.7213799999999999</v>
      </c>
      <c r="G2182" s="3">
        <f t="shared" ref="G2182:G2245" si="204">+(K2182/L2182-1)*36000/330</f>
        <v>2.9190632300111896</v>
      </c>
      <c r="H2182" s="150">
        <f t="shared" ref="H2182:H2245" si="205">+R2182</f>
        <v>0.28000000000000025</v>
      </c>
      <c r="J2182" s="2">
        <f t="shared" si="201"/>
        <v>9.5210172687695757E-3</v>
      </c>
      <c r="K2182">
        <v>28529.5</v>
      </c>
      <c r="L2182">
        <v>27786</v>
      </c>
      <c r="N2182">
        <v>0.73</v>
      </c>
      <c r="O2182">
        <v>3.53</v>
      </c>
      <c r="P2182">
        <v>3.08</v>
      </c>
      <c r="Q2182">
        <f t="shared" si="202"/>
        <v>0.44999999999999973</v>
      </c>
      <c r="R2182">
        <f t="shared" si="203"/>
        <v>0.28000000000000025</v>
      </c>
    </row>
    <row r="2183" spans="1:18">
      <c r="A2183" s="1">
        <v>43593</v>
      </c>
      <c r="B2183">
        <v>3.0649999999999999</v>
      </c>
      <c r="C2183">
        <v>684.26</v>
      </c>
      <c r="D2183">
        <v>2.2909999999999999</v>
      </c>
      <c r="E2183" s="150">
        <f t="shared" ref="E2183:E2246" si="206">+D2183*F2183/G2183</f>
        <v>2.4022313953675685</v>
      </c>
      <c r="F2183">
        <v>2.7137500000000001</v>
      </c>
      <c r="G2183" s="3">
        <f t="shared" si="204"/>
        <v>2.5880942452043421</v>
      </c>
      <c r="H2183" s="150">
        <f t="shared" si="205"/>
        <v>0.25500000000000012</v>
      </c>
      <c r="J2183" s="2">
        <f t="shared" ref="J2183:J2240" si="207">+LN(C2183/C2182)</f>
        <v>-9.3487984839368745E-4</v>
      </c>
      <c r="K2183">
        <v>28566</v>
      </c>
      <c r="L2183">
        <v>27904</v>
      </c>
      <c r="N2183">
        <v>0.72</v>
      </c>
      <c r="O2183">
        <v>3.53</v>
      </c>
      <c r="P2183">
        <v>3.0649999999999999</v>
      </c>
      <c r="Q2183">
        <f t="shared" ref="Q2183:Q2246" si="208">+O2183-P2183</f>
        <v>0.46499999999999986</v>
      </c>
      <c r="R2183">
        <f t="shared" ref="R2183:R2246" si="209">+N2183-Q2183</f>
        <v>0.25500000000000012</v>
      </c>
    </row>
    <row r="2184" spans="1:18">
      <c r="A2184" s="1">
        <v>43594</v>
      </c>
      <c r="B2184">
        <v>3.0670000000000002</v>
      </c>
      <c r="C2184">
        <v>684.68</v>
      </c>
      <c r="D2184">
        <v>2.2677</v>
      </c>
      <c r="E2184" s="150">
        <f t="shared" si="206"/>
        <v>2.3711155460836166</v>
      </c>
      <c r="F2184">
        <v>2.7021299999999999</v>
      </c>
      <c r="G2184" s="3">
        <f t="shared" si="204"/>
        <v>2.5842773504315386</v>
      </c>
      <c r="H2184" s="150">
        <f t="shared" si="205"/>
        <v>0.26700000000000013</v>
      </c>
      <c r="J2184" s="2">
        <f t="shared" si="207"/>
        <v>6.1361347199761281E-4</v>
      </c>
      <c r="K2184">
        <v>28564</v>
      </c>
      <c r="L2184">
        <v>27903</v>
      </c>
      <c r="N2184">
        <v>0.72</v>
      </c>
      <c r="O2184">
        <v>3.52</v>
      </c>
      <c r="P2184">
        <v>3.0670000000000002</v>
      </c>
      <c r="Q2184">
        <f t="shared" si="208"/>
        <v>0.45299999999999985</v>
      </c>
      <c r="R2184">
        <f t="shared" si="209"/>
        <v>0.26700000000000013</v>
      </c>
    </row>
    <row r="2185" spans="1:18">
      <c r="A2185" s="1">
        <v>43595</v>
      </c>
      <c r="B2185">
        <v>3.0649999999999999</v>
      </c>
      <c r="C2185">
        <v>686.53</v>
      </c>
      <c r="D2185">
        <v>2.266</v>
      </c>
      <c r="E2185" s="150">
        <f t="shared" si="206"/>
        <v>2.374917978125068</v>
      </c>
      <c r="F2185">
        <v>2.6933799999999999</v>
      </c>
      <c r="G2185" s="3">
        <f t="shared" si="204"/>
        <v>2.5698567850407645</v>
      </c>
      <c r="H2185" s="150">
        <f t="shared" si="205"/>
        <v>0.26500000000000012</v>
      </c>
      <c r="J2185" s="2">
        <f t="shared" si="207"/>
        <v>2.6983483529150619E-3</v>
      </c>
      <c r="K2185">
        <v>28568.5</v>
      </c>
      <c r="L2185">
        <v>27911</v>
      </c>
      <c r="N2185">
        <v>0.73</v>
      </c>
      <c r="O2185">
        <v>3.53</v>
      </c>
      <c r="P2185">
        <v>3.0649999999999999</v>
      </c>
      <c r="Q2185">
        <f t="shared" si="208"/>
        <v>0.46499999999999986</v>
      </c>
      <c r="R2185">
        <f t="shared" si="209"/>
        <v>0.26500000000000012</v>
      </c>
    </row>
    <row r="2186" spans="1:18">
      <c r="A2186" s="1">
        <v>43598</v>
      </c>
      <c r="B2186">
        <v>3.0449999999999999</v>
      </c>
      <c r="C2186">
        <v>693.56</v>
      </c>
      <c r="D2186">
        <v>2.1970000000000001</v>
      </c>
      <c r="E2186" s="150">
        <f t="shared" si="206"/>
        <v>2.2575193949535182</v>
      </c>
      <c r="F2186">
        <v>2.67225</v>
      </c>
      <c r="G2186" s="3">
        <f t="shared" si="204"/>
        <v>2.6006125409703871</v>
      </c>
      <c r="H2186" s="150">
        <f t="shared" si="205"/>
        <v>0.2649999999999999</v>
      </c>
      <c r="J2186" s="2">
        <f t="shared" si="207"/>
        <v>1.0187829496093483E-2</v>
      </c>
      <c r="K2186">
        <v>28582</v>
      </c>
      <c r="L2186">
        <v>27916.5</v>
      </c>
      <c r="N2186">
        <v>0.7</v>
      </c>
      <c r="O2186">
        <v>3.48</v>
      </c>
      <c r="P2186">
        <v>3.0449999999999999</v>
      </c>
      <c r="Q2186">
        <f t="shared" si="208"/>
        <v>0.43500000000000005</v>
      </c>
      <c r="R2186">
        <f t="shared" si="209"/>
        <v>0.2649999999999999</v>
      </c>
    </row>
    <row r="2187" spans="1:18">
      <c r="A2187" s="1">
        <v>43599</v>
      </c>
      <c r="B2187">
        <v>3.05</v>
      </c>
      <c r="C2187">
        <v>691.05</v>
      </c>
      <c r="D2187">
        <v>2.2050000000000001</v>
      </c>
      <c r="E2187" s="150">
        <f t="shared" si="206"/>
        <v>2.2530345427051919</v>
      </c>
      <c r="F2187">
        <v>2.6392500000000001</v>
      </c>
      <c r="G2187" s="3">
        <f t="shared" si="204"/>
        <v>2.5829813701003181</v>
      </c>
      <c r="H2187" s="150">
        <f t="shared" si="205"/>
        <v>0.22999999999999998</v>
      </c>
      <c r="J2187" s="2">
        <f t="shared" si="207"/>
        <v>-3.6255736264363798E-3</v>
      </c>
      <c r="K2187">
        <v>28578</v>
      </c>
      <c r="L2187">
        <v>27917</v>
      </c>
      <c r="N2187">
        <v>0.69</v>
      </c>
      <c r="O2187">
        <v>3.51</v>
      </c>
      <c r="P2187">
        <v>3.05</v>
      </c>
      <c r="Q2187">
        <f t="shared" si="208"/>
        <v>0.45999999999999996</v>
      </c>
      <c r="R2187">
        <f t="shared" si="209"/>
        <v>0.22999999999999998</v>
      </c>
    </row>
    <row r="2188" spans="1:18">
      <c r="A2188" s="1">
        <v>43600</v>
      </c>
      <c r="B2188">
        <v>3.04</v>
      </c>
      <c r="C2188">
        <v>690.85</v>
      </c>
      <c r="D2188">
        <v>2.1867000000000001</v>
      </c>
      <c r="E2188" s="150">
        <f t="shared" si="206"/>
        <v>2.2416277322774043</v>
      </c>
      <c r="F2188">
        <v>2.6324999999999998</v>
      </c>
      <c r="G2188" s="3">
        <f t="shared" si="204"/>
        <v>2.5679945278655336</v>
      </c>
      <c r="H2188" s="150">
        <f t="shared" si="205"/>
        <v>0.27</v>
      </c>
      <c r="J2188" s="2">
        <f t="shared" si="207"/>
        <v>-2.8945654735702185E-4</v>
      </c>
      <c r="K2188">
        <v>28567</v>
      </c>
      <c r="L2188">
        <v>27910</v>
      </c>
      <c r="N2188">
        <v>0.75</v>
      </c>
      <c r="O2188">
        <v>3.52</v>
      </c>
      <c r="P2188">
        <v>3.04</v>
      </c>
      <c r="Q2188">
        <f t="shared" si="208"/>
        <v>0.48</v>
      </c>
      <c r="R2188">
        <f t="shared" si="209"/>
        <v>0.27</v>
      </c>
    </row>
    <row r="2189" spans="1:18">
      <c r="A2189" s="1">
        <v>43601</v>
      </c>
      <c r="B2189">
        <v>3.0449999999999999</v>
      </c>
      <c r="C2189">
        <v>693.85</v>
      </c>
      <c r="D2189">
        <v>2.2050000000000001</v>
      </c>
      <c r="E2189" s="150">
        <f t="shared" si="206"/>
        <v>2.2831852346023642</v>
      </c>
      <c r="F2189">
        <v>2.6142500000000002</v>
      </c>
      <c r="G2189" s="3">
        <f t="shared" si="204"/>
        <v>2.5247278068544108</v>
      </c>
      <c r="H2189" s="150">
        <f t="shared" si="205"/>
        <v>0.2350000000000001</v>
      </c>
      <c r="J2189" s="2">
        <f t="shared" si="207"/>
        <v>4.3330753143409513E-3</v>
      </c>
      <c r="K2189">
        <v>28559</v>
      </c>
      <c r="L2189">
        <v>27913</v>
      </c>
      <c r="N2189">
        <v>0.7</v>
      </c>
      <c r="O2189">
        <v>3.51</v>
      </c>
      <c r="P2189">
        <v>3.0449999999999999</v>
      </c>
      <c r="Q2189">
        <f t="shared" si="208"/>
        <v>0.46499999999999986</v>
      </c>
      <c r="R2189">
        <f t="shared" si="209"/>
        <v>0.2350000000000001</v>
      </c>
    </row>
    <row r="2190" spans="1:18">
      <c r="A2190" s="1">
        <v>43602</v>
      </c>
      <c r="B2190">
        <v>3.0470000000000002</v>
      </c>
      <c r="C2190">
        <v>695.89</v>
      </c>
      <c r="D2190">
        <v>2.2059000000000002</v>
      </c>
      <c r="E2190" s="150">
        <f t="shared" si="206"/>
        <v>2.3046925900678437</v>
      </c>
      <c r="F2190">
        <v>2.6353800000000001</v>
      </c>
      <c r="G2190" s="3">
        <f t="shared" si="204"/>
        <v>2.5224122154308097</v>
      </c>
      <c r="H2190" s="150">
        <f t="shared" si="205"/>
        <v>0.25700000000000012</v>
      </c>
      <c r="J2190" s="2">
        <f t="shared" si="207"/>
        <v>2.9358030498070186E-3</v>
      </c>
      <c r="K2190">
        <v>28562.5</v>
      </c>
      <c r="L2190">
        <v>27917</v>
      </c>
      <c r="N2190">
        <v>0.71</v>
      </c>
      <c r="O2190">
        <v>3.5</v>
      </c>
      <c r="P2190">
        <v>3.0470000000000002</v>
      </c>
      <c r="Q2190">
        <f t="shared" si="208"/>
        <v>0.45299999999999985</v>
      </c>
      <c r="R2190">
        <f t="shared" si="209"/>
        <v>0.25700000000000012</v>
      </c>
    </row>
    <row r="2191" spans="1:18">
      <c r="A2191" s="1">
        <v>43605</v>
      </c>
      <c r="B2191">
        <v>3.0350000000000001</v>
      </c>
      <c r="C2191">
        <v>696.3</v>
      </c>
      <c r="D2191">
        <v>2.2200000000000002</v>
      </c>
      <c r="E2191" s="150">
        <f t="shared" si="206"/>
        <v>2.3272419927058894</v>
      </c>
      <c r="F2191">
        <v>2.6468799999999999</v>
      </c>
      <c r="G2191" s="3">
        <f t="shared" si="204"/>
        <v>2.5249087195989777</v>
      </c>
      <c r="H2191" s="150">
        <f t="shared" si="205"/>
        <v>0.20500000000000007</v>
      </c>
      <c r="J2191" s="2">
        <f t="shared" si="207"/>
        <v>5.8900008167430545E-4</v>
      </c>
      <c r="K2191">
        <v>28557</v>
      </c>
      <c r="L2191">
        <v>27911</v>
      </c>
      <c r="N2191">
        <v>0.69</v>
      </c>
      <c r="O2191">
        <v>3.52</v>
      </c>
      <c r="P2191">
        <v>3.0350000000000001</v>
      </c>
      <c r="Q2191">
        <f t="shared" si="208"/>
        <v>0.48499999999999988</v>
      </c>
      <c r="R2191">
        <f t="shared" si="209"/>
        <v>0.20500000000000007</v>
      </c>
    </row>
    <row r="2192" spans="1:18">
      <c r="A2192" s="1">
        <v>43606</v>
      </c>
      <c r="B2192">
        <v>3.0350000000000001</v>
      </c>
      <c r="C2192">
        <v>694.76</v>
      </c>
      <c r="D2192">
        <v>2.2423000000000002</v>
      </c>
      <c r="E2192" s="150">
        <f t="shared" si="206"/>
        <v>2.3566137273845906</v>
      </c>
      <c r="F2192">
        <v>2.6536300000000002</v>
      </c>
      <c r="G2192" s="3">
        <f t="shared" si="204"/>
        <v>2.5249087195989777</v>
      </c>
      <c r="H2192" s="150">
        <f t="shared" si="205"/>
        <v>0.20500000000000007</v>
      </c>
      <c r="J2192" s="2">
        <f t="shared" si="207"/>
        <v>-2.2141397626891475E-3</v>
      </c>
      <c r="K2192">
        <v>28557</v>
      </c>
      <c r="L2192">
        <v>27911</v>
      </c>
      <c r="N2192">
        <v>0.69</v>
      </c>
      <c r="O2192">
        <v>3.52</v>
      </c>
      <c r="P2192">
        <v>3.0350000000000001</v>
      </c>
      <c r="Q2192">
        <f t="shared" si="208"/>
        <v>0.48499999999999988</v>
      </c>
      <c r="R2192">
        <f t="shared" si="209"/>
        <v>0.20500000000000007</v>
      </c>
    </row>
    <row r="2193" spans="1:18">
      <c r="A2193" s="1">
        <v>43607</v>
      </c>
      <c r="B2193">
        <v>2.9950000000000001</v>
      </c>
      <c r="C2193">
        <v>697.1</v>
      </c>
      <c r="D2193">
        <v>2.23</v>
      </c>
      <c r="E2193" s="150">
        <f t="shared" si="206"/>
        <v>2.3580196042077506</v>
      </c>
      <c r="F2193">
        <v>2.6656300000000002</v>
      </c>
      <c r="G2193" s="3">
        <f t="shared" si="204"/>
        <v>2.5209098725865724</v>
      </c>
      <c r="H2193" s="150">
        <f t="shared" si="205"/>
        <v>0.19500000000000006</v>
      </c>
      <c r="J2193" s="2">
        <f t="shared" si="207"/>
        <v>3.3624103065411897E-3</v>
      </c>
      <c r="K2193">
        <v>28557</v>
      </c>
      <c r="L2193">
        <v>27912</v>
      </c>
      <c r="N2193">
        <v>0.7</v>
      </c>
      <c r="O2193">
        <v>3.5</v>
      </c>
      <c r="P2193">
        <v>2.9950000000000001</v>
      </c>
      <c r="Q2193">
        <f t="shared" si="208"/>
        <v>0.50499999999999989</v>
      </c>
      <c r="R2193">
        <f t="shared" si="209"/>
        <v>0.19500000000000006</v>
      </c>
    </row>
    <row r="2194" spans="1:18">
      <c r="A2194" s="1">
        <v>43608</v>
      </c>
      <c r="B2194">
        <v>2.98</v>
      </c>
      <c r="C2194">
        <v>696.83</v>
      </c>
      <c r="D2194">
        <v>2.1739999999999999</v>
      </c>
      <c r="E2194" s="150">
        <f t="shared" si="206"/>
        <v>2.2772674735139216</v>
      </c>
      <c r="F2194">
        <v>2.6447500000000002</v>
      </c>
      <c r="G2194" s="3">
        <f t="shared" si="204"/>
        <v>2.5248182599859414</v>
      </c>
      <c r="H2194" s="150">
        <f t="shared" si="205"/>
        <v>0.19999999999999973</v>
      </c>
      <c r="J2194" s="2">
        <f t="shared" si="207"/>
        <v>-3.8739391989072667E-4</v>
      </c>
      <c r="K2194">
        <v>28558</v>
      </c>
      <c r="L2194">
        <v>27912</v>
      </c>
      <c r="N2194">
        <v>0.69</v>
      </c>
      <c r="O2194">
        <v>3.47</v>
      </c>
      <c r="P2194">
        <v>2.98</v>
      </c>
      <c r="Q2194">
        <f t="shared" si="208"/>
        <v>0.49000000000000021</v>
      </c>
      <c r="R2194">
        <f t="shared" si="209"/>
        <v>0.19999999999999973</v>
      </c>
    </row>
    <row r="2195" spans="1:18">
      <c r="A2195" s="1">
        <v>43609</v>
      </c>
      <c r="B2195">
        <v>2.9950000000000001</v>
      </c>
      <c r="C2195">
        <v>694.63</v>
      </c>
      <c r="D2195">
        <v>2.181</v>
      </c>
      <c r="E2195" s="150">
        <f t="shared" si="206"/>
        <v>2.2748028623754872</v>
      </c>
      <c r="F2195">
        <v>2.6190000000000002</v>
      </c>
      <c r="G2195" s="3">
        <f t="shared" si="204"/>
        <v>2.511003961914811</v>
      </c>
      <c r="H2195" s="150">
        <f t="shared" si="205"/>
        <v>0.29499999999999993</v>
      </c>
      <c r="J2195" s="2">
        <f t="shared" si="207"/>
        <v>-3.1621488697968158E-3</v>
      </c>
      <c r="K2195">
        <v>28556</v>
      </c>
      <c r="L2195">
        <v>27913.5</v>
      </c>
      <c r="N2195">
        <v>0.69</v>
      </c>
      <c r="O2195">
        <v>3.39</v>
      </c>
      <c r="P2195">
        <v>2.9950000000000001</v>
      </c>
      <c r="Q2195">
        <f t="shared" si="208"/>
        <v>0.39500000000000002</v>
      </c>
      <c r="R2195">
        <f t="shared" si="209"/>
        <v>0.29499999999999993</v>
      </c>
    </row>
    <row r="2196" spans="1:18">
      <c r="A2196" s="1">
        <v>43612</v>
      </c>
      <c r="B2196">
        <v>2.91</v>
      </c>
      <c r="C2196">
        <v>698.61</v>
      </c>
      <c r="D2196">
        <v>2.1920000000000002</v>
      </c>
      <c r="E2196" s="150">
        <f t="shared" si="206"/>
        <v>2.2812367880124214</v>
      </c>
      <c r="F2196">
        <v>2.6190000000000002</v>
      </c>
      <c r="G2196" s="3">
        <f t="shared" si="204"/>
        <v>2.5165506843337568</v>
      </c>
      <c r="H2196" s="150">
        <f t="shared" si="205"/>
        <v>0.17000000000000015</v>
      </c>
      <c r="J2196" s="2">
        <f t="shared" si="207"/>
        <v>5.7133169105886335E-3</v>
      </c>
      <c r="K2196">
        <v>28561</v>
      </c>
      <c r="L2196">
        <v>27917</v>
      </c>
      <c r="N2196">
        <v>0.7</v>
      </c>
      <c r="O2196">
        <v>3.44</v>
      </c>
      <c r="P2196">
        <v>2.91</v>
      </c>
      <c r="Q2196">
        <f t="shared" si="208"/>
        <v>0.5299999999999998</v>
      </c>
      <c r="R2196">
        <f t="shared" si="209"/>
        <v>0.17000000000000015</v>
      </c>
    </row>
    <row r="2197" spans="1:18">
      <c r="A2197" s="1">
        <v>43613</v>
      </c>
      <c r="B2197">
        <v>2.84</v>
      </c>
      <c r="C2197">
        <v>707.22</v>
      </c>
      <c r="D2197">
        <v>2.1589999999999998</v>
      </c>
      <c r="E2197" s="150">
        <f t="shared" si="206"/>
        <v>2.2123743565009981</v>
      </c>
      <c r="F2197">
        <v>2.5998800000000002</v>
      </c>
      <c r="G2197" s="3">
        <f t="shared" si="204"/>
        <v>2.5371569253214075</v>
      </c>
      <c r="H2197" s="150">
        <f t="shared" si="205"/>
        <v>5.999999999999972E-2</v>
      </c>
      <c r="J2197" s="2">
        <f t="shared" si="207"/>
        <v>1.224914485327909E-2</v>
      </c>
      <c r="K2197">
        <v>28565.25</v>
      </c>
      <c r="L2197">
        <v>27916</v>
      </c>
      <c r="N2197">
        <v>0.65</v>
      </c>
      <c r="O2197">
        <v>3.43</v>
      </c>
      <c r="P2197">
        <v>2.84</v>
      </c>
      <c r="Q2197">
        <f t="shared" si="208"/>
        <v>0.5900000000000003</v>
      </c>
      <c r="R2197">
        <f t="shared" si="209"/>
        <v>5.999999999999972E-2</v>
      </c>
    </row>
    <row r="2198" spans="1:18">
      <c r="A2198" s="1">
        <v>43614</v>
      </c>
      <c r="B2198">
        <v>2.82</v>
      </c>
      <c r="C2198">
        <v>705.86</v>
      </c>
      <c r="D2198">
        <v>2.1549999999999998</v>
      </c>
      <c r="E2198" s="150">
        <f t="shared" si="206"/>
        <v>2.1384785005923233</v>
      </c>
      <c r="F2198">
        <v>2.5707499999999999</v>
      </c>
      <c r="G2198" s="3">
        <f t="shared" si="204"/>
        <v>2.5906111510896741</v>
      </c>
      <c r="H2198" s="150">
        <f t="shared" si="205"/>
        <v>0.10999999999999976</v>
      </c>
      <c r="J2198" s="2">
        <f t="shared" si="207"/>
        <v>-1.9248739206779773E-3</v>
      </c>
      <c r="K2198">
        <v>28582</v>
      </c>
      <c r="L2198">
        <v>27919</v>
      </c>
      <c r="N2198">
        <v>0.66</v>
      </c>
      <c r="O2198">
        <v>3.37</v>
      </c>
      <c r="P2198">
        <v>2.82</v>
      </c>
      <c r="Q2198">
        <f t="shared" si="208"/>
        <v>0.55000000000000027</v>
      </c>
      <c r="R2198">
        <f t="shared" si="209"/>
        <v>0.10999999999999976</v>
      </c>
    </row>
    <row r="2199" spans="1:18">
      <c r="A2199" s="1">
        <v>43615</v>
      </c>
      <c r="B2199">
        <v>2.827</v>
      </c>
      <c r="C2199">
        <v>709.3</v>
      </c>
      <c r="D2199">
        <v>2.1179999999999999</v>
      </c>
      <c r="E2199" s="150">
        <f t="shared" si="206"/>
        <v>2.1173767040758245</v>
      </c>
      <c r="F2199">
        <v>2.5781299999999998</v>
      </c>
      <c r="G2199" s="3">
        <f t="shared" si="204"/>
        <v>2.5788889286865682</v>
      </c>
      <c r="H2199" s="150">
        <f t="shared" si="205"/>
        <v>2.6999999999999802E-2</v>
      </c>
      <c r="J2199" s="2">
        <f t="shared" si="207"/>
        <v>4.8616506621859436E-3</v>
      </c>
      <c r="K2199">
        <v>28579</v>
      </c>
      <c r="L2199">
        <v>27919</v>
      </c>
      <c r="N2199">
        <v>0.56999999999999995</v>
      </c>
      <c r="O2199">
        <v>3.37</v>
      </c>
      <c r="P2199">
        <v>2.827</v>
      </c>
      <c r="Q2199">
        <f t="shared" si="208"/>
        <v>0.54300000000000015</v>
      </c>
      <c r="R2199">
        <f t="shared" si="209"/>
        <v>2.6999999999999802E-2</v>
      </c>
    </row>
    <row r="2200" spans="1:18">
      <c r="A2200" s="1">
        <v>43616</v>
      </c>
      <c r="B2200">
        <v>2.7949999999999999</v>
      </c>
      <c r="C2200">
        <v>710.21</v>
      </c>
      <c r="D2200">
        <v>2.008</v>
      </c>
      <c r="E2200" s="150">
        <f t="shared" si="206"/>
        <v>1.9546956947499954</v>
      </c>
      <c r="F2200">
        <v>2.5102500000000001</v>
      </c>
      <c r="G2200" s="3">
        <f t="shared" si="204"/>
        <v>2.5787042011389341</v>
      </c>
      <c r="H2200" s="150">
        <f t="shared" si="205"/>
        <v>-4.5000000000000262E-2</v>
      </c>
      <c r="J2200" s="2">
        <f t="shared" si="207"/>
        <v>1.2821327425095014E-3</v>
      </c>
      <c r="K2200">
        <v>28581</v>
      </c>
      <c r="L2200">
        <v>27921</v>
      </c>
      <c r="N2200">
        <v>0.56999999999999995</v>
      </c>
      <c r="O2200">
        <v>3.41</v>
      </c>
      <c r="P2200">
        <v>2.7949999999999999</v>
      </c>
      <c r="Q2200">
        <f t="shared" si="208"/>
        <v>0.61500000000000021</v>
      </c>
      <c r="R2200">
        <f t="shared" si="209"/>
        <v>-4.5000000000000262E-2</v>
      </c>
    </row>
    <row r="2201" spans="1:18">
      <c r="A2201" s="1">
        <v>43619</v>
      </c>
      <c r="B2201">
        <v>2.76</v>
      </c>
      <c r="C2201">
        <v>701.74</v>
      </c>
      <c r="D2201">
        <v>1.89</v>
      </c>
      <c r="E2201" s="150">
        <f t="shared" si="206"/>
        <v>1.7946618065003765</v>
      </c>
      <c r="F2201">
        <v>2.4133800000000001</v>
      </c>
      <c r="G2201" s="3">
        <f t="shared" si="204"/>
        <v>2.5415864891528481</v>
      </c>
      <c r="H2201" s="150">
        <f t="shared" si="205"/>
        <v>-6.0000000000000053E-2</v>
      </c>
      <c r="J2201" s="2">
        <f t="shared" si="207"/>
        <v>-1.1997735899155074E-2</v>
      </c>
      <c r="K2201">
        <v>28571.5</v>
      </c>
      <c r="L2201">
        <v>27921</v>
      </c>
      <c r="N2201">
        <v>0.54</v>
      </c>
      <c r="O2201">
        <v>3.36</v>
      </c>
      <c r="P2201">
        <v>2.76</v>
      </c>
      <c r="Q2201">
        <f t="shared" si="208"/>
        <v>0.60000000000000009</v>
      </c>
      <c r="R2201">
        <f t="shared" si="209"/>
        <v>-6.0000000000000053E-2</v>
      </c>
    </row>
    <row r="2202" spans="1:18">
      <c r="A2202" s="1">
        <v>43620</v>
      </c>
      <c r="B2202">
        <v>2.77</v>
      </c>
      <c r="C2202">
        <v>694.14</v>
      </c>
      <c r="D2202">
        <v>1.9219999999999999</v>
      </c>
      <c r="E2202" s="150">
        <f t="shared" si="206"/>
        <v>1.8692520194194273</v>
      </c>
      <c r="F2202">
        <v>2.4052500000000001</v>
      </c>
      <c r="G2202" s="3">
        <f t="shared" si="204"/>
        <v>2.4731231808088823</v>
      </c>
      <c r="H2202" s="150">
        <f t="shared" si="205"/>
        <v>-2.9999999999999805E-2</v>
      </c>
      <c r="J2202" s="2">
        <f t="shared" si="207"/>
        <v>-1.0889295782542817E-2</v>
      </c>
      <c r="K2202">
        <v>28555</v>
      </c>
      <c r="L2202">
        <v>27922</v>
      </c>
      <c r="N2202">
        <v>0.56000000000000005</v>
      </c>
      <c r="O2202">
        <v>3.36</v>
      </c>
      <c r="P2202">
        <v>2.77</v>
      </c>
      <c r="Q2202">
        <f t="shared" si="208"/>
        <v>0.58999999999999986</v>
      </c>
      <c r="R2202">
        <f t="shared" si="209"/>
        <v>-2.9999999999999805E-2</v>
      </c>
    </row>
    <row r="2203" spans="1:18">
      <c r="A2203" s="1">
        <v>43621</v>
      </c>
      <c r="B2203">
        <v>2.76</v>
      </c>
      <c r="C2203">
        <v>694.05</v>
      </c>
      <c r="D2203">
        <v>1.8979999999999999</v>
      </c>
      <c r="E2203" s="150">
        <f t="shared" si="206"/>
        <v>1.8491415559705451</v>
      </c>
      <c r="F2203">
        <v>2.3824999999999998</v>
      </c>
      <c r="G2203" s="3">
        <f t="shared" si="204"/>
        <v>2.4454509636643689</v>
      </c>
      <c r="H2203" s="150">
        <f t="shared" si="205"/>
        <v>-1.000000000000012E-2</v>
      </c>
      <c r="J2203" s="2">
        <f t="shared" si="207"/>
        <v>-1.2966524773431275E-4</v>
      </c>
      <c r="K2203">
        <v>28544.85</v>
      </c>
      <c r="L2203">
        <v>27919</v>
      </c>
      <c r="N2203">
        <v>0.56999999999999995</v>
      </c>
      <c r="O2203">
        <v>3.34</v>
      </c>
      <c r="P2203">
        <v>2.76</v>
      </c>
      <c r="Q2203">
        <f t="shared" si="208"/>
        <v>0.58000000000000007</v>
      </c>
      <c r="R2203">
        <f t="shared" si="209"/>
        <v>-1.000000000000012E-2</v>
      </c>
    </row>
    <row r="2204" spans="1:18">
      <c r="A2204" s="1">
        <v>43622</v>
      </c>
      <c r="B2204">
        <v>2.7850000000000001</v>
      </c>
      <c r="C2204">
        <v>692.4</v>
      </c>
      <c r="D2204">
        <v>1.9079999999999999</v>
      </c>
      <c r="E2204" s="150">
        <f t="shared" si="206"/>
        <v>1.8569781053358771</v>
      </c>
      <c r="F2204">
        <v>2.3476300000000001</v>
      </c>
      <c r="G2204" s="3">
        <f t="shared" si="204"/>
        <v>2.4121329309856452</v>
      </c>
      <c r="H2204" s="150">
        <f t="shared" si="205"/>
        <v>1.5000000000000013E-2</v>
      </c>
      <c r="J2204" s="2">
        <f t="shared" si="207"/>
        <v>-2.3801807190640292E-3</v>
      </c>
      <c r="K2204">
        <v>28544.5</v>
      </c>
      <c r="L2204">
        <v>27927</v>
      </c>
      <c r="N2204">
        <v>0.57999999999999996</v>
      </c>
      <c r="O2204">
        <v>3.35</v>
      </c>
      <c r="P2204">
        <v>2.7850000000000001</v>
      </c>
      <c r="Q2204">
        <f t="shared" si="208"/>
        <v>0.56499999999999995</v>
      </c>
      <c r="R2204">
        <f t="shared" si="209"/>
        <v>1.5000000000000013E-2</v>
      </c>
    </row>
    <row r="2205" spans="1:18">
      <c r="A2205" s="1">
        <v>43623</v>
      </c>
      <c r="B2205">
        <v>2.7450000000000001</v>
      </c>
      <c r="C2205">
        <v>692.05</v>
      </c>
      <c r="D2205">
        <v>1.865</v>
      </c>
      <c r="E2205" s="150">
        <f t="shared" si="206"/>
        <v>1.734460386376844</v>
      </c>
      <c r="F2205">
        <v>2.34613</v>
      </c>
      <c r="G2205" s="3">
        <f t="shared" si="204"/>
        <v>2.5227053234350048</v>
      </c>
      <c r="H2205" s="150">
        <f t="shared" si="205"/>
        <v>-7.4999999999999734E-2</v>
      </c>
      <c r="J2205" s="2">
        <f t="shared" si="207"/>
        <v>-5.0561595934334419E-4</v>
      </c>
      <c r="K2205">
        <v>28603.5</v>
      </c>
      <c r="L2205">
        <v>27957</v>
      </c>
      <c r="N2205">
        <v>0.52</v>
      </c>
      <c r="O2205">
        <v>3.34</v>
      </c>
      <c r="P2205">
        <v>2.7450000000000001</v>
      </c>
      <c r="Q2205">
        <f t="shared" si="208"/>
        <v>0.59499999999999975</v>
      </c>
      <c r="R2205">
        <f t="shared" si="209"/>
        <v>-7.4999999999999734E-2</v>
      </c>
    </row>
    <row r="2206" spans="1:18">
      <c r="A2206" s="1">
        <v>43626</v>
      </c>
      <c r="B2206">
        <v>2.33</v>
      </c>
      <c r="C2206">
        <v>697.67</v>
      </c>
      <c r="D2206">
        <v>1.9079999999999999</v>
      </c>
      <c r="E2206" s="150">
        <f t="shared" si="206"/>
        <v>1.7940685658750382</v>
      </c>
      <c r="F2206">
        <v>2.3376299999999999</v>
      </c>
      <c r="G2206" s="3">
        <f t="shared" si="204"/>
        <v>2.4860800333038471</v>
      </c>
      <c r="H2206" s="150">
        <f t="shared" si="205"/>
        <v>-0.45999999999999996</v>
      </c>
      <c r="J2206" s="2">
        <f t="shared" si="207"/>
        <v>8.0880042546300646E-3</v>
      </c>
      <c r="K2206">
        <v>28589</v>
      </c>
      <c r="L2206">
        <v>27952</v>
      </c>
      <c r="N2206">
        <v>0.25</v>
      </c>
      <c r="O2206">
        <v>3.04</v>
      </c>
      <c r="P2206">
        <v>2.33</v>
      </c>
      <c r="Q2206">
        <f t="shared" si="208"/>
        <v>0.71</v>
      </c>
      <c r="R2206">
        <f t="shared" si="209"/>
        <v>-0.45999999999999996</v>
      </c>
    </row>
    <row r="2207" spans="1:18">
      <c r="A2207" s="1">
        <v>43627</v>
      </c>
      <c r="B2207">
        <v>2.27</v>
      </c>
      <c r="C2207">
        <v>692.72</v>
      </c>
      <c r="D2207">
        <v>1.93</v>
      </c>
      <c r="E2207" s="150">
        <f t="shared" si="206"/>
        <v>1.8189225836309533</v>
      </c>
      <c r="F2207">
        <v>2.3432499999999998</v>
      </c>
      <c r="G2207" s="3">
        <f t="shared" si="204"/>
        <v>2.4863468850731349</v>
      </c>
      <c r="H2207" s="150">
        <f t="shared" si="205"/>
        <v>-0.35999999999999993</v>
      </c>
      <c r="J2207" s="2">
        <f t="shared" si="207"/>
        <v>-7.1203344577951307E-3</v>
      </c>
      <c r="K2207">
        <v>28586</v>
      </c>
      <c r="L2207">
        <v>27949</v>
      </c>
      <c r="N2207">
        <v>0.33</v>
      </c>
      <c r="O2207">
        <v>2.96</v>
      </c>
      <c r="P2207">
        <v>2.27</v>
      </c>
      <c r="Q2207">
        <f t="shared" si="208"/>
        <v>0.69</v>
      </c>
      <c r="R2207">
        <f t="shared" si="209"/>
        <v>-0.35999999999999993</v>
      </c>
    </row>
    <row r="2208" spans="1:18">
      <c r="A2208" s="1">
        <v>43628</v>
      </c>
      <c r="B2208">
        <v>2.2799999999999998</v>
      </c>
      <c r="C2208">
        <v>695.61</v>
      </c>
      <c r="D2208">
        <v>1.89</v>
      </c>
      <c r="E2208" s="150">
        <f t="shared" si="206"/>
        <v>1.7270875269495369</v>
      </c>
      <c r="F2208">
        <v>2.3330000000000002</v>
      </c>
      <c r="G2208" s="3">
        <f t="shared" si="204"/>
        <v>2.5530669008929943</v>
      </c>
      <c r="H2208" s="150">
        <f t="shared" si="205"/>
        <v>-0.41000000000000036</v>
      </c>
      <c r="J2208" s="2">
        <f t="shared" si="207"/>
        <v>4.1632813154531476E-3</v>
      </c>
      <c r="K2208">
        <v>28599</v>
      </c>
      <c r="L2208">
        <v>27945</v>
      </c>
      <c r="N2208">
        <v>0.28000000000000003</v>
      </c>
      <c r="O2208">
        <v>2.97</v>
      </c>
      <c r="P2208">
        <v>2.2799999999999998</v>
      </c>
      <c r="Q2208">
        <f t="shared" si="208"/>
        <v>0.69000000000000039</v>
      </c>
      <c r="R2208">
        <f t="shared" si="209"/>
        <v>-0.41000000000000036</v>
      </c>
    </row>
    <row r="2209" spans="1:18">
      <c r="A2209" s="1">
        <v>43629</v>
      </c>
      <c r="B2209">
        <v>2.29</v>
      </c>
      <c r="C2209">
        <v>696.11</v>
      </c>
      <c r="D2209">
        <v>1.829</v>
      </c>
      <c r="E2209" s="150">
        <f t="shared" si="206"/>
        <v>1.6802795362095659</v>
      </c>
      <c r="F2209">
        <v>2.3056299999999998</v>
      </c>
      <c r="G2209" s="3">
        <f t="shared" si="204"/>
        <v>2.5096998321558157</v>
      </c>
      <c r="H2209" s="150">
        <f t="shared" si="205"/>
        <v>-0.35999999999999993</v>
      </c>
      <c r="J2209" s="2">
        <f t="shared" si="207"/>
        <v>7.1853536848253807E-4</v>
      </c>
      <c r="K2209">
        <v>28590.959999999999</v>
      </c>
      <c r="L2209">
        <v>27948</v>
      </c>
      <c r="N2209">
        <v>0.28999999999999998</v>
      </c>
      <c r="O2209">
        <v>2.94</v>
      </c>
      <c r="P2209">
        <v>2.29</v>
      </c>
      <c r="Q2209">
        <f t="shared" si="208"/>
        <v>0.64999999999999991</v>
      </c>
      <c r="R2209">
        <f t="shared" si="209"/>
        <v>-0.35999999999999993</v>
      </c>
    </row>
    <row r="2210" spans="1:18">
      <c r="A2210" s="1">
        <v>43630</v>
      </c>
      <c r="B2210">
        <v>2.2949999999999999</v>
      </c>
      <c r="C2210">
        <v>699.93</v>
      </c>
      <c r="D2210">
        <v>1.84</v>
      </c>
      <c r="E2210" s="150">
        <f t="shared" si="206"/>
        <v>1.611952082699138</v>
      </c>
      <c r="F2210">
        <v>2.2465000000000002</v>
      </c>
      <c r="G2210" s="3">
        <f t="shared" si="204"/>
        <v>2.564319401528703</v>
      </c>
      <c r="H2210" s="150">
        <f t="shared" si="205"/>
        <v>-0.36500000000000027</v>
      </c>
      <c r="J2210" s="2">
        <f t="shared" si="207"/>
        <v>5.4726362195896992E-3</v>
      </c>
      <c r="K2210">
        <v>28607</v>
      </c>
      <c r="L2210">
        <v>27950</v>
      </c>
      <c r="N2210">
        <v>0.31</v>
      </c>
      <c r="O2210">
        <v>2.97</v>
      </c>
      <c r="P2210">
        <v>2.2949999999999999</v>
      </c>
      <c r="Q2210">
        <f t="shared" si="208"/>
        <v>0.67500000000000027</v>
      </c>
      <c r="R2210">
        <f t="shared" si="209"/>
        <v>-0.36500000000000027</v>
      </c>
    </row>
    <row r="2211" spans="1:18">
      <c r="A2211" s="1">
        <v>43633</v>
      </c>
      <c r="B2211">
        <v>2.3149999999999999</v>
      </c>
      <c r="C2211">
        <v>700.41</v>
      </c>
      <c r="D2211">
        <v>1.8740000000000001</v>
      </c>
      <c r="E2211" s="150">
        <f t="shared" si="206"/>
        <v>1.6608616182318388</v>
      </c>
      <c r="F2211">
        <v>2.2867500000000001</v>
      </c>
      <c r="G2211" s="3">
        <f t="shared" si="204"/>
        <v>2.5802086416821561</v>
      </c>
      <c r="H2211" s="150">
        <f t="shared" si="205"/>
        <v>-0.33500000000000002</v>
      </c>
      <c r="J2211" s="2">
        <f t="shared" si="207"/>
        <v>6.8554782238470786E-4</v>
      </c>
      <c r="K2211">
        <v>28608</v>
      </c>
      <c r="L2211">
        <v>27947</v>
      </c>
      <c r="N2211">
        <v>0.33</v>
      </c>
      <c r="O2211">
        <v>2.98</v>
      </c>
      <c r="P2211">
        <v>2.3149999999999999</v>
      </c>
      <c r="Q2211">
        <f t="shared" si="208"/>
        <v>0.66500000000000004</v>
      </c>
      <c r="R2211">
        <f t="shared" si="209"/>
        <v>-0.33500000000000002</v>
      </c>
    </row>
    <row r="2212" spans="1:18">
      <c r="A2212" s="1">
        <v>43634</v>
      </c>
      <c r="B2212">
        <v>2.2949999999999999</v>
      </c>
      <c r="C2212">
        <v>696.35</v>
      </c>
      <c r="D2212">
        <v>1.8779999999999999</v>
      </c>
      <c r="E2212" s="150">
        <f t="shared" si="206"/>
        <v>1.6708749058434025</v>
      </c>
      <c r="F2212">
        <v>2.2643800000000001</v>
      </c>
      <c r="G2212" s="3">
        <f t="shared" si="204"/>
        <v>2.545077207831711</v>
      </c>
      <c r="H2212" s="150">
        <f t="shared" si="205"/>
        <v>-0.32500000000000007</v>
      </c>
      <c r="J2212" s="2">
        <f t="shared" si="207"/>
        <v>-5.8134703663549414E-3</v>
      </c>
      <c r="K2212">
        <v>28599</v>
      </c>
      <c r="L2212">
        <v>27947</v>
      </c>
      <c r="N2212">
        <v>0.36</v>
      </c>
      <c r="O2212">
        <v>2.98</v>
      </c>
      <c r="P2212">
        <v>2.2949999999999999</v>
      </c>
      <c r="Q2212">
        <f t="shared" si="208"/>
        <v>0.68500000000000005</v>
      </c>
      <c r="R2212">
        <f t="shared" si="209"/>
        <v>-0.32500000000000007</v>
      </c>
    </row>
    <row r="2213" spans="1:18">
      <c r="A2213" s="1">
        <v>43635</v>
      </c>
      <c r="B2213">
        <v>2.2949999999999999</v>
      </c>
      <c r="C2213">
        <v>692.3</v>
      </c>
      <c r="D2213">
        <v>1.7515000000000001</v>
      </c>
      <c r="E2213" s="150">
        <f t="shared" si="206"/>
        <v>1.5764558125383843</v>
      </c>
      <c r="F2213">
        <v>2.2977500000000002</v>
      </c>
      <c r="G2213" s="3">
        <f t="shared" si="204"/>
        <v>2.5528841931318071</v>
      </c>
      <c r="H2213" s="150">
        <f t="shared" si="205"/>
        <v>-0.245</v>
      </c>
      <c r="J2213" s="2">
        <f t="shared" si="207"/>
        <v>-5.8330198151213567E-3</v>
      </c>
      <c r="K2213">
        <v>28601</v>
      </c>
      <c r="L2213">
        <v>27947</v>
      </c>
      <c r="N2213">
        <v>0.36</v>
      </c>
      <c r="O2213">
        <v>2.9</v>
      </c>
      <c r="P2213">
        <v>2.2949999999999999</v>
      </c>
      <c r="Q2213">
        <f t="shared" si="208"/>
        <v>0.60499999999999998</v>
      </c>
      <c r="R2213">
        <f t="shared" si="209"/>
        <v>-0.245</v>
      </c>
    </row>
    <row r="2214" spans="1:18">
      <c r="A2214" s="1">
        <v>43636</v>
      </c>
      <c r="B2214">
        <v>2.2349999999999999</v>
      </c>
      <c r="C2214">
        <v>683.54</v>
      </c>
      <c r="D2214">
        <v>1.77</v>
      </c>
      <c r="E2214" s="150">
        <f t="shared" si="206"/>
        <v>1.563038199450578</v>
      </c>
      <c r="F2214">
        <v>2.1615000000000002</v>
      </c>
      <c r="G2214" s="3">
        <f t="shared" si="204"/>
        <v>2.4477040940808887</v>
      </c>
      <c r="H2214" s="150">
        <f t="shared" si="205"/>
        <v>-0.22500000000000026</v>
      </c>
      <c r="J2214" s="2">
        <f t="shared" si="207"/>
        <v>-1.273421092070782E-2</v>
      </c>
      <c r="K2214">
        <v>28572.01</v>
      </c>
      <c r="L2214">
        <v>27945</v>
      </c>
      <c r="N2214">
        <v>0.41</v>
      </c>
      <c r="O2214">
        <v>2.87</v>
      </c>
      <c r="P2214">
        <v>2.2349999999999999</v>
      </c>
      <c r="Q2214">
        <f t="shared" si="208"/>
        <v>0.63500000000000023</v>
      </c>
      <c r="R2214">
        <f t="shared" si="209"/>
        <v>-0.22500000000000026</v>
      </c>
    </row>
    <row r="2215" spans="1:18">
      <c r="A2215" s="1">
        <v>43637</v>
      </c>
      <c r="B2215">
        <v>2.27</v>
      </c>
      <c r="C2215">
        <v>684.16</v>
      </c>
      <c r="D2215">
        <v>1.756</v>
      </c>
      <c r="E2215" s="150">
        <f t="shared" si="206"/>
        <v>1.4963754326707916</v>
      </c>
      <c r="F2215">
        <v>2.2021299999999999</v>
      </c>
      <c r="G2215" s="3">
        <f t="shared" si="204"/>
        <v>2.5842046023825236</v>
      </c>
      <c r="H2215" s="150">
        <f t="shared" si="205"/>
        <v>-0.21000000000000008</v>
      </c>
      <c r="J2215" s="2">
        <f t="shared" si="207"/>
        <v>9.0663163335376459E-4</v>
      </c>
      <c r="K2215">
        <v>28608</v>
      </c>
      <c r="L2215">
        <v>27946</v>
      </c>
      <c r="N2215">
        <v>0.39</v>
      </c>
      <c r="O2215">
        <v>2.87</v>
      </c>
      <c r="P2215">
        <v>2.27</v>
      </c>
      <c r="Q2215">
        <f t="shared" si="208"/>
        <v>0.60000000000000009</v>
      </c>
      <c r="R2215">
        <f t="shared" si="209"/>
        <v>-0.21000000000000008</v>
      </c>
    </row>
    <row r="2216" spans="1:18">
      <c r="A2216" s="1">
        <v>43640</v>
      </c>
      <c r="B2216">
        <v>2.2850000000000001</v>
      </c>
      <c r="C2216">
        <v>680.82</v>
      </c>
      <c r="D2216">
        <v>1.7219</v>
      </c>
      <c r="E2216" s="150">
        <f t="shared" si="206"/>
        <v>1.4550875949389706</v>
      </c>
      <c r="F2216">
        <v>2.17875</v>
      </c>
      <c r="G2216" s="3">
        <f t="shared" si="204"/>
        <v>2.5782568953571139</v>
      </c>
      <c r="H2216" s="150">
        <f t="shared" si="205"/>
        <v>-0.185</v>
      </c>
      <c r="J2216" s="2">
        <f t="shared" si="207"/>
        <v>-4.8938543656725127E-3</v>
      </c>
      <c r="K2216">
        <v>28607.5</v>
      </c>
      <c r="L2216">
        <v>27947</v>
      </c>
      <c r="N2216">
        <v>0.42</v>
      </c>
      <c r="O2216">
        <v>2.89</v>
      </c>
      <c r="P2216">
        <v>2.2850000000000001</v>
      </c>
      <c r="Q2216">
        <f t="shared" si="208"/>
        <v>0.60499999999999998</v>
      </c>
      <c r="R2216">
        <f t="shared" si="209"/>
        <v>-0.185</v>
      </c>
    </row>
    <row r="2217" spans="1:18">
      <c r="A2217" s="1">
        <v>43641</v>
      </c>
      <c r="B2217">
        <v>2.2949999999999999</v>
      </c>
      <c r="C2217">
        <v>681.02</v>
      </c>
      <c r="D2217">
        <v>1.7310000000000001</v>
      </c>
      <c r="E2217" s="150">
        <f t="shared" si="206"/>
        <v>1.533254977905951</v>
      </c>
      <c r="F2217">
        <v>2.1473800000000001</v>
      </c>
      <c r="G2217" s="3">
        <f t="shared" si="204"/>
        <v>2.4243291778362033</v>
      </c>
      <c r="H2217" s="150">
        <f t="shared" si="205"/>
        <v>-6.5000000000000169E-2</v>
      </c>
      <c r="J2217" s="2">
        <f t="shared" si="207"/>
        <v>2.9372026293514639E-4</v>
      </c>
      <c r="K2217">
        <v>28565</v>
      </c>
      <c r="L2217">
        <v>27944</v>
      </c>
      <c r="N2217">
        <v>0.53</v>
      </c>
      <c r="O2217">
        <v>2.89</v>
      </c>
      <c r="P2217">
        <v>2.2949999999999999</v>
      </c>
      <c r="Q2217">
        <f t="shared" si="208"/>
        <v>0.5950000000000002</v>
      </c>
      <c r="R2217">
        <f t="shared" si="209"/>
        <v>-6.5000000000000169E-2</v>
      </c>
    </row>
    <row r="2218" spans="1:18">
      <c r="A2218" s="1">
        <v>43642</v>
      </c>
      <c r="B2218">
        <v>2.3450000000000002</v>
      </c>
      <c r="C2218">
        <v>679.86</v>
      </c>
      <c r="D2218">
        <v>1.7789999999999999</v>
      </c>
      <c r="E2218" s="150">
        <f t="shared" si="206"/>
        <v>1.511627312293879</v>
      </c>
      <c r="F2218">
        <v>2.1832500000000001</v>
      </c>
      <c r="G2218" s="3">
        <f t="shared" si="204"/>
        <v>2.5694175531309149</v>
      </c>
      <c r="H2218" s="150">
        <f t="shared" si="205"/>
        <v>3.5000000000000031E-2</v>
      </c>
      <c r="J2218" s="2">
        <f t="shared" si="207"/>
        <v>-1.7047796733580297E-3</v>
      </c>
      <c r="K2218">
        <v>28595</v>
      </c>
      <c r="L2218">
        <v>27937</v>
      </c>
      <c r="N2218">
        <v>0.57999999999999996</v>
      </c>
      <c r="O2218">
        <v>2.89</v>
      </c>
      <c r="P2218">
        <v>2.3450000000000002</v>
      </c>
      <c r="Q2218">
        <f t="shared" si="208"/>
        <v>0.54499999999999993</v>
      </c>
      <c r="R2218">
        <f t="shared" si="209"/>
        <v>3.5000000000000031E-2</v>
      </c>
    </row>
    <row r="2219" spans="1:18">
      <c r="A2219" s="1">
        <v>43643</v>
      </c>
      <c r="B2219">
        <v>2.3250000000000002</v>
      </c>
      <c r="C2219">
        <v>680.09</v>
      </c>
      <c r="D2219">
        <v>1.7599</v>
      </c>
      <c r="E2219" s="150">
        <f t="shared" si="206"/>
        <v>1.4782632152215256</v>
      </c>
      <c r="F2219">
        <v>2.1846299999999998</v>
      </c>
      <c r="G2219" s="3">
        <f t="shared" si="204"/>
        <v>2.6008428657435316</v>
      </c>
      <c r="H2219" s="150">
        <f t="shared" si="205"/>
        <v>6.5000000000000058E-2</v>
      </c>
      <c r="J2219" s="2">
        <f t="shared" si="207"/>
        <v>3.382477329208937E-4</v>
      </c>
      <c r="K2219">
        <v>28601</v>
      </c>
      <c r="L2219">
        <v>27935</v>
      </c>
      <c r="N2219">
        <v>0.63</v>
      </c>
      <c r="O2219">
        <v>2.89</v>
      </c>
      <c r="P2219">
        <v>2.3250000000000002</v>
      </c>
      <c r="Q2219">
        <f t="shared" si="208"/>
        <v>0.56499999999999995</v>
      </c>
      <c r="R2219">
        <f t="shared" si="209"/>
        <v>6.5000000000000058E-2</v>
      </c>
    </row>
    <row r="2220" spans="1:18">
      <c r="A2220" s="1">
        <v>43644</v>
      </c>
      <c r="B2220">
        <v>2.3250000000000002</v>
      </c>
      <c r="C2220">
        <v>678.73</v>
      </c>
      <c r="D2220">
        <v>1.7669999999999999</v>
      </c>
      <c r="E2220" s="150">
        <f t="shared" si="206"/>
        <v>1.470765613303618</v>
      </c>
      <c r="F2220">
        <v>2.1781299999999999</v>
      </c>
      <c r="G2220" s="3">
        <f t="shared" si="204"/>
        <v>2.6168382474995222</v>
      </c>
      <c r="H2220" s="150">
        <f t="shared" si="205"/>
        <v>0.10500000000000032</v>
      </c>
      <c r="J2220" s="2">
        <f t="shared" si="207"/>
        <v>-2.0017374694533898E-3</v>
      </c>
      <c r="K2220">
        <v>28601</v>
      </c>
      <c r="L2220">
        <v>27931</v>
      </c>
      <c r="N2220">
        <v>0.68</v>
      </c>
      <c r="O2220">
        <v>2.9</v>
      </c>
      <c r="P2220">
        <v>2.3250000000000002</v>
      </c>
      <c r="Q2220">
        <f t="shared" si="208"/>
        <v>0.57499999999999973</v>
      </c>
      <c r="R2220">
        <f t="shared" si="209"/>
        <v>0.10500000000000032</v>
      </c>
    </row>
    <row r="2221" spans="1:18">
      <c r="A2221" s="1">
        <v>43647</v>
      </c>
      <c r="B2221">
        <v>2.34</v>
      </c>
      <c r="C2221">
        <v>679.64</v>
      </c>
      <c r="D2221">
        <v>1.8125</v>
      </c>
      <c r="E2221" s="150">
        <f t="shared" si="206"/>
        <v>1.5285916993034834</v>
      </c>
      <c r="F2221">
        <v>2.2018800000000001</v>
      </c>
      <c r="G2221" s="3">
        <f t="shared" si="204"/>
        <v>2.6108394424871553</v>
      </c>
      <c r="H2221" s="150">
        <f t="shared" si="205"/>
        <v>0.11999999999999988</v>
      </c>
      <c r="J2221" s="2">
        <f t="shared" si="207"/>
        <v>1.3398413335601049E-3</v>
      </c>
      <c r="K2221">
        <v>28601</v>
      </c>
      <c r="L2221">
        <v>27932.5</v>
      </c>
      <c r="N2221">
        <v>0.7</v>
      </c>
      <c r="O2221">
        <v>2.92</v>
      </c>
      <c r="P2221">
        <v>2.34</v>
      </c>
      <c r="Q2221">
        <f t="shared" si="208"/>
        <v>0.58000000000000007</v>
      </c>
      <c r="R2221">
        <f t="shared" si="209"/>
        <v>0.11999999999999988</v>
      </c>
    </row>
    <row r="2222" spans="1:18">
      <c r="A2222" s="1">
        <v>43648</v>
      </c>
      <c r="B2222">
        <v>2.3220000000000001</v>
      </c>
      <c r="C2222">
        <v>680.44</v>
      </c>
      <c r="D2222">
        <v>1.776</v>
      </c>
      <c r="E2222" s="150">
        <f t="shared" si="206"/>
        <v>1.4734989617505934</v>
      </c>
      <c r="F2222">
        <v>2.2031299999999998</v>
      </c>
      <c r="G2222" s="3">
        <f t="shared" si="204"/>
        <v>2.6554201811933678</v>
      </c>
      <c r="H2222" s="150">
        <f t="shared" si="205"/>
        <v>0.10199999999999998</v>
      </c>
      <c r="J2222" s="2">
        <f t="shared" si="207"/>
        <v>1.1764015238242894E-3</v>
      </c>
      <c r="K2222">
        <v>28616</v>
      </c>
      <c r="L2222">
        <v>27936</v>
      </c>
      <c r="N2222">
        <v>0.63</v>
      </c>
      <c r="O2222">
        <v>2.85</v>
      </c>
      <c r="P2222">
        <v>2.3220000000000001</v>
      </c>
      <c r="Q2222">
        <f t="shared" si="208"/>
        <v>0.52800000000000002</v>
      </c>
      <c r="R2222">
        <f t="shared" si="209"/>
        <v>0.10199999999999998</v>
      </c>
    </row>
    <row r="2223" spans="1:18">
      <c r="A2223" s="1">
        <v>43649</v>
      </c>
      <c r="B2223">
        <v>2.31</v>
      </c>
      <c r="C2223">
        <v>679.2</v>
      </c>
      <c r="D2223">
        <v>1.7629999999999999</v>
      </c>
      <c r="E2223" s="150">
        <f t="shared" si="206"/>
        <v>1.4692150230376169</v>
      </c>
      <c r="F2223">
        <v>2.18038</v>
      </c>
      <c r="G2223" s="3">
        <f t="shared" si="204"/>
        <v>2.6163698844111125</v>
      </c>
      <c r="H2223" s="150">
        <f t="shared" si="205"/>
        <v>0.11000000000000021</v>
      </c>
      <c r="J2223" s="2">
        <f t="shared" si="207"/>
        <v>-1.8240127442445476E-3</v>
      </c>
      <c r="K2223">
        <v>28606</v>
      </c>
      <c r="L2223">
        <v>27936</v>
      </c>
      <c r="N2223">
        <v>0.66</v>
      </c>
      <c r="O2223">
        <v>2.86</v>
      </c>
      <c r="P2223">
        <v>2.31</v>
      </c>
      <c r="Q2223">
        <f t="shared" si="208"/>
        <v>0.54999999999999982</v>
      </c>
      <c r="R2223">
        <f t="shared" si="209"/>
        <v>0.11000000000000021</v>
      </c>
    </row>
    <row r="2224" spans="1:18">
      <c r="A2224" s="1">
        <v>43650</v>
      </c>
      <c r="B2224">
        <v>2.3119999999999998</v>
      </c>
      <c r="C2224">
        <v>678.99</v>
      </c>
      <c r="D2224">
        <v>1.766</v>
      </c>
      <c r="E2224" s="150">
        <f t="shared" si="206"/>
        <v>1.472138735304551</v>
      </c>
      <c r="F2224">
        <v>2.1793800000000001</v>
      </c>
      <c r="G2224" s="3">
        <f t="shared" si="204"/>
        <v>2.6144173695720174</v>
      </c>
      <c r="H2224" s="150">
        <f t="shared" si="205"/>
        <v>9.1999999999999749E-2</v>
      </c>
      <c r="J2224" s="2">
        <f t="shared" si="207"/>
        <v>-3.0923508739348323E-4</v>
      </c>
      <c r="K2224">
        <v>28605.5</v>
      </c>
      <c r="L2224">
        <v>27936</v>
      </c>
      <c r="N2224">
        <v>0.63</v>
      </c>
      <c r="O2224">
        <v>2.85</v>
      </c>
      <c r="P2224">
        <v>2.3119999999999998</v>
      </c>
      <c r="Q2224">
        <f t="shared" si="208"/>
        <v>0.53800000000000026</v>
      </c>
      <c r="R2224">
        <f t="shared" si="209"/>
        <v>9.1999999999999749E-2</v>
      </c>
    </row>
    <row r="2225" spans="1:18">
      <c r="A2225" s="1">
        <v>43651</v>
      </c>
      <c r="B2225">
        <v>2.3450000000000002</v>
      </c>
      <c r="C2225">
        <v>683.49</v>
      </c>
      <c r="D2225">
        <v>1.85</v>
      </c>
      <c r="E2225" s="150">
        <f t="shared" si="206"/>
        <v>1.549783077648011</v>
      </c>
      <c r="F2225">
        <v>2.19163</v>
      </c>
      <c r="G2225" s="3">
        <f t="shared" si="204"/>
        <v>2.6161825861160084</v>
      </c>
      <c r="H2225" s="150">
        <f t="shared" si="205"/>
        <v>0.12500000000000033</v>
      </c>
      <c r="J2225" s="2">
        <f t="shared" si="207"/>
        <v>6.6056255693243632E-3</v>
      </c>
      <c r="K2225">
        <v>28608</v>
      </c>
      <c r="L2225">
        <v>27938</v>
      </c>
      <c r="N2225">
        <v>0.64</v>
      </c>
      <c r="O2225">
        <v>2.86</v>
      </c>
      <c r="P2225">
        <v>2.3450000000000002</v>
      </c>
      <c r="Q2225">
        <f t="shared" si="208"/>
        <v>0.51499999999999968</v>
      </c>
      <c r="R2225">
        <f t="shared" si="209"/>
        <v>0.12500000000000033</v>
      </c>
    </row>
    <row r="2226" spans="1:18">
      <c r="A2226" s="1">
        <v>43654</v>
      </c>
      <c r="B2226">
        <v>2.3250000000000002</v>
      </c>
      <c r="C2226">
        <v>686.93</v>
      </c>
      <c r="D2226">
        <v>1.855</v>
      </c>
      <c r="E2226" s="150">
        <f t="shared" si="206"/>
        <v>1.6488607299181031</v>
      </c>
      <c r="F2226">
        <v>2.2614999999999998</v>
      </c>
      <c r="G2226" s="3">
        <f t="shared" si="204"/>
        <v>2.5442309492132575</v>
      </c>
      <c r="H2226" s="150">
        <f t="shared" si="205"/>
        <v>6.500000000000028E-2</v>
      </c>
      <c r="J2226" s="2">
        <f t="shared" si="207"/>
        <v>5.0203692666108794E-3</v>
      </c>
      <c r="K2226">
        <v>28657</v>
      </c>
      <c r="L2226">
        <v>28003.89</v>
      </c>
      <c r="N2226">
        <v>0.6</v>
      </c>
      <c r="O2226">
        <v>2.86</v>
      </c>
      <c r="P2226">
        <v>2.3250000000000002</v>
      </c>
      <c r="Q2226">
        <f t="shared" si="208"/>
        <v>0.5349999999999997</v>
      </c>
      <c r="R2226">
        <f t="shared" si="209"/>
        <v>6.500000000000028E-2</v>
      </c>
    </row>
    <row r="2227" spans="1:18">
      <c r="A2227" s="1">
        <v>43655</v>
      </c>
      <c r="B2227">
        <v>2.3149999999999999</v>
      </c>
      <c r="C2227">
        <v>689.53</v>
      </c>
      <c r="D2227">
        <v>1.865</v>
      </c>
      <c r="E2227" s="150">
        <f t="shared" si="206"/>
        <v>1.6412233617270002</v>
      </c>
      <c r="F2227">
        <v>2.2734999999999999</v>
      </c>
      <c r="G2227" s="3">
        <f t="shared" si="204"/>
        <v>2.5834859525386715</v>
      </c>
      <c r="H2227" s="150">
        <f t="shared" si="205"/>
        <v>6.4999999999999836E-2</v>
      </c>
      <c r="J2227" s="2">
        <f t="shared" si="207"/>
        <v>3.7778113308562828E-3</v>
      </c>
      <c r="K2227">
        <v>28659</v>
      </c>
      <c r="L2227">
        <v>27996</v>
      </c>
      <c r="N2227">
        <v>0.57999999999999996</v>
      </c>
      <c r="O2227">
        <v>2.83</v>
      </c>
      <c r="P2227">
        <v>2.3149999999999999</v>
      </c>
      <c r="Q2227">
        <f t="shared" si="208"/>
        <v>0.51500000000000012</v>
      </c>
      <c r="R2227">
        <f t="shared" si="209"/>
        <v>6.4999999999999836E-2</v>
      </c>
    </row>
    <row r="2228" spans="1:18">
      <c r="A2228" s="1">
        <v>43656</v>
      </c>
      <c r="B2228">
        <v>2.2999999999999998</v>
      </c>
      <c r="C2228">
        <v>686.2</v>
      </c>
      <c r="D2228">
        <v>1.798</v>
      </c>
      <c r="E2228" s="150">
        <f t="shared" si="206"/>
        <v>1.5765771740277819</v>
      </c>
      <c r="F2228">
        <v>2.2857500000000002</v>
      </c>
      <c r="G2228" s="3">
        <f t="shared" si="204"/>
        <v>2.6067728035795974</v>
      </c>
      <c r="H2228" s="150">
        <f t="shared" si="205"/>
        <v>6.9999999999999951E-2</v>
      </c>
      <c r="J2228" s="2">
        <f t="shared" si="207"/>
        <v>-4.8410756521863269E-3</v>
      </c>
      <c r="K2228">
        <v>28666</v>
      </c>
      <c r="L2228">
        <v>27997</v>
      </c>
      <c r="N2228">
        <v>0.59</v>
      </c>
      <c r="O2228">
        <v>2.82</v>
      </c>
      <c r="P2228">
        <v>2.2999999999999998</v>
      </c>
      <c r="Q2228">
        <f t="shared" si="208"/>
        <v>0.52</v>
      </c>
      <c r="R2228">
        <f t="shared" si="209"/>
        <v>6.9999999999999951E-2</v>
      </c>
    </row>
    <row r="2229" spans="1:18">
      <c r="A2229" s="1">
        <v>43657</v>
      </c>
      <c r="B2229">
        <v>2.2930000000000001</v>
      </c>
      <c r="C2229">
        <v>681.39</v>
      </c>
      <c r="D2229">
        <v>1.8220000000000001</v>
      </c>
      <c r="E2229" s="150">
        <f t="shared" si="206"/>
        <v>1.5137360278603895</v>
      </c>
      <c r="F2229">
        <v>2.1932499999999999</v>
      </c>
      <c r="G2229" s="3">
        <f t="shared" si="204"/>
        <v>2.6398932353141804</v>
      </c>
      <c r="H2229" s="150">
        <f t="shared" si="205"/>
        <v>5.3000000000000047E-2</v>
      </c>
      <c r="J2229" s="2">
        <f t="shared" si="207"/>
        <v>-7.0343009729147794E-3</v>
      </c>
      <c r="K2229">
        <v>28674.5</v>
      </c>
      <c r="L2229">
        <v>27997</v>
      </c>
      <c r="N2229">
        <v>0.59</v>
      </c>
      <c r="O2229">
        <v>2.83</v>
      </c>
      <c r="P2229">
        <v>2.2930000000000001</v>
      </c>
      <c r="Q2229">
        <f t="shared" si="208"/>
        <v>0.53699999999999992</v>
      </c>
      <c r="R2229">
        <f t="shared" si="209"/>
        <v>5.3000000000000047E-2</v>
      </c>
    </row>
    <row r="2230" spans="1:18">
      <c r="A2230" s="1">
        <v>43658</v>
      </c>
      <c r="B2230">
        <v>2.2749999999999999</v>
      </c>
      <c r="C2230">
        <v>679.43</v>
      </c>
      <c r="D2230">
        <v>1.792</v>
      </c>
      <c r="E2230" s="150">
        <f t="shared" si="206"/>
        <v>1.508849347435296</v>
      </c>
      <c r="F2230">
        <v>2.2311299999999998</v>
      </c>
      <c r="G2230" s="3">
        <f t="shared" si="204"/>
        <v>2.6498238321778205</v>
      </c>
      <c r="H2230" s="150">
        <f t="shared" si="205"/>
        <v>3.4999999999999809E-2</v>
      </c>
      <c r="J2230" s="2">
        <f t="shared" si="207"/>
        <v>-2.8806180910530134E-3</v>
      </c>
      <c r="K2230">
        <v>28675</v>
      </c>
      <c r="L2230">
        <v>27995</v>
      </c>
      <c r="N2230">
        <v>0.59</v>
      </c>
      <c r="O2230">
        <v>2.83</v>
      </c>
      <c r="P2230">
        <v>2.2749999999999999</v>
      </c>
      <c r="Q2230">
        <f t="shared" si="208"/>
        <v>0.55500000000000016</v>
      </c>
      <c r="R2230">
        <f t="shared" si="209"/>
        <v>3.4999999999999809E-2</v>
      </c>
    </row>
    <row r="2231" spans="1:18">
      <c r="A2231" s="1">
        <v>43661</v>
      </c>
      <c r="B2231">
        <v>2.23</v>
      </c>
      <c r="C2231">
        <v>680.7</v>
      </c>
      <c r="D2231">
        <v>1.7729999999999999</v>
      </c>
      <c r="E2231" s="150">
        <f t="shared" si="206"/>
        <v>1.4746578857661305</v>
      </c>
      <c r="F2231">
        <v>2.2105000000000001</v>
      </c>
      <c r="G2231" s="3">
        <f t="shared" si="204"/>
        <v>2.6577123669357694</v>
      </c>
      <c r="H2231" s="150">
        <f t="shared" si="205"/>
        <v>-9.9999999999998979E-3</v>
      </c>
      <c r="J2231" s="2">
        <f t="shared" si="207"/>
        <v>1.8674690935242392E-3</v>
      </c>
      <c r="K2231">
        <v>28676</v>
      </c>
      <c r="L2231">
        <v>27994</v>
      </c>
      <c r="N2231">
        <v>0.57999999999999996</v>
      </c>
      <c r="O2231">
        <v>2.82</v>
      </c>
      <c r="P2231">
        <v>2.23</v>
      </c>
      <c r="Q2231">
        <f t="shared" si="208"/>
        <v>0.58999999999999986</v>
      </c>
      <c r="R2231">
        <f t="shared" si="209"/>
        <v>-9.9999999999998979E-3</v>
      </c>
    </row>
    <row r="2232" spans="1:18">
      <c r="A2232" s="1">
        <v>43662</v>
      </c>
      <c r="B2232">
        <v>2.23</v>
      </c>
      <c r="C2232">
        <v>681.52</v>
      </c>
      <c r="D2232">
        <v>1.7789999999999999</v>
      </c>
      <c r="E2232" s="150">
        <f t="shared" si="206"/>
        <v>1.4799026293935498</v>
      </c>
      <c r="F2232">
        <v>2.21088</v>
      </c>
      <c r="G2232" s="3">
        <f t="shared" si="204"/>
        <v>2.6577123669357694</v>
      </c>
      <c r="H2232" s="150">
        <f t="shared" si="205"/>
        <v>-9.9999999999998979E-3</v>
      </c>
      <c r="J2232" s="2">
        <f t="shared" si="207"/>
        <v>1.2039172806792568E-3</v>
      </c>
      <c r="K2232">
        <v>28676</v>
      </c>
      <c r="L2232">
        <v>27994</v>
      </c>
      <c r="N2232">
        <v>0.57999999999999996</v>
      </c>
      <c r="O2232">
        <v>2.82</v>
      </c>
      <c r="P2232">
        <v>2.23</v>
      </c>
      <c r="Q2232">
        <f t="shared" si="208"/>
        <v>0.58999999999999986</v>
      </c>
      <c r="R2232">
        <f t="shared" si="209"/>
        <v>-9.9999999999998979E-3</v>
      </c>
    </row>
    <row r="2233" spans="1:18">
      <c r="A2233" s="1">
        <v>43663</v>
      </c>
      <c r="B2233">
        <v>2.1850000000000001</v>
      </c>
      <c r="C2233">
        <v>682.16</v>
      </c>
      <c r="D2233">
        <v>1.74</v>
      </c>
      <c r="E2233" s="150">
        <f t="shared" si="206"/>
        <v>1.4599252371681386</v>
      </c>
      <c r="F2233">
        <v>2.2170000000000001</v>
      </c>
      <c r="G2233" s="3">
        <f t="shared" si="204"/>
        <v>2.6423133882408014</v>
      </c>
      <c r="H2233" s="150">
        <f t="shared" si="205"/>
        <v>-6.4999999999999836E-2</v>
      </c>
      <c r="J2233" s="2">
        <f t="shared" si="207"/>
        <v>9.3863669920909748E-4</v>
      </c>
      <c r="K2233">
        <v>28670</v>
      </c>
      <c r="L2233">
        <v>27992</v>
      </c>
      <c r="N2233">
        <v>0.56999999999999995</v>
      </c>
      <c r="O2233">
        <v>2.82</v>
      </c>
      <c r="P2233">
        <v>2.1850000000000001</v>
      </c>
      <c r="Q2233">
        <f t="shared" si="208"/>
        <v>0.63499999999999979</v>
      </c>
      <c r="R2233">
        <f t="shared" si="209"/>
        <v>-6.4999999999999836E-2</v>
      </c>
    </row>
    <row r="2234" spans="1:18">
      <c r="A2234" s="1">
        <v>43664</v>
      </c>
      <c r="B2234">
        <v>2.17</v>
      </c>
      <c r="C2234">
        <v>684.25</v>
      </c>
      <c r="D2234">
        <v>1.6559999999999999</v>
      </c>
      <c r="E2234" s="150">
        <f t="shared" si="206"/>
        <v>1.3717380999499316</v>
      </c>
      <c r="F2234">
        <v>2.1921300000000001</v>
      </c>
      <c r="G2234" s="3">
        <f t="shared" si="204"/>
        <v>2.6463996882003213</v>
      </c>
      <c r="H2234" s="150">
        <f t="shared" si="205"/>
        <v>-8.9999999999999858E-2</v>
      </c>
      <c r="J2234" s="2">
        <f t="shared" si="207"/>
        <v>3.0591134869944066E-3</v>
      </c>
      <c r="K2234">
        <v>28669</v>
      </c>
      <c r="L2234">
        <v>27990</v>
      </c>
      <c r="N2234">
        <v>0.56000000000000005</v>
      </c>
      <c r="O2234">
        <v>2.82</v>
      </c>
      <c r="P2234">
        <v>2.17</v>
      </c>
      <c r="Q2234">
        <f t="shared" si="208"/>
        <v>0.64999999999999991</v>
      </c>
      <c r="R2234">
        <f t="shared" si="209"/>
        <v>-8.9999999999999858E-2</v>
      </c>
    </row>
    <row r="2235" spans="1:18">
      <c r="A2235" s="1">
        <v>43665</v>
      </c>
      <c r="B2235">
        <v>2.0430000000000001</v>
      </c>
      <c r="C2235">
        <v>686.8</v>
      </c>
      <c r="D2235">
        <v>1.746</v>
      </c>
      <c r="E2235" s="150">
        <f t="shared" si="206"/>
        <v>1.4258589107356157</v>
      </c>
      <c r="F2235">
        <v>2.1577500000000001</v>
      </c>
      <c r="G2235" s="3">
        <f t="shared" si="204"/>
        <v>2.6422189963075255</v>
      </c>
      <c r="H2235" s="150">
        <f t="shared" si="205"/>
        <v>-0.16699999999999982</v>
      </c>
      <c r="J2235" s="2">
        <f t="shared" si="207"/>
        <v>3.7197811025318607E-3</v>
      </c>
      <c r="K2235">
        <v>28671</v>
      </c>
      <c r="L2235">
        <v>27993</v>
      </c>
      <c r="N2235">
        <v>0.54</v>
      </c>
      <c r="O2235">
        <v>2.75</v>
      </c>
      <c r="P2235">
        <v>2.0430000000000001</v>
      </c>
      <c r="Q2235">
        <f t="shared" si="208"/>
        <v>0.70699999999999985</v>
      </c>
      <c r="R2235">
        <f t="shared" si="209"/>
        <v>-0.16699999999999982</v>
      </c>
    </row>
    <row r="2236" spans="1:18">
      <c r="A2236" s="1">
        <v>43668</v>
      </c>
      <c r="B2236">
        <v>2.0270000000000001</v>
      </c>
      <c r="C2236">
        <v>688.73</v>
      </c>
      <c r="D2236">
        <v>1.734</v>
      </c>
      <c r="E2236" s="150">
        <f t="shared" si="206"/>
        <v>1.4457047192267225</v>
      </c>
      <c r="F2236">
        <v>2.18838</v>
      </c>
      <c r="G2236" s="3">
        <f t="shared" si="204"/>
        <v>2.6247759100002663</v>
      </c>
      <c r="H2236" s="150">
        <f t="shared" si="205"/>
        <v>-0.25299999999999995</v>
      </c>
      <c r="J2236" s="2">
        <f t="shared" si="207"/>
        <v>2.806192909667092E-3</v>
      </c>
      <c r="K2236">
        <v>28665.5</v>
      </c>
      <c r="L2236">
        <v>27992</v>
      </c>
      <c r="N2236">
        <v>0.34</v>
      </c>
      <c r="O2236">
        <v>2.62</v>
      </c>
      <c r="P2236">
        <v>2.0270000000000001</v>
      </c>
      <c r="Q2236">
        <f t="shared" si="208"/>
        <v>0.59299999999999997</v>
      </c>
      <c r="R2236">
        <f t="shared" si="209"/>
        <v>-0.25299999999999995</v>
      </c>
    </row>
    <row r="2237" spans="1:18">
      <c r="A2237" s="1">
        <v>43669</v>
      </c>
      <c r="B2237">
        <v>2.0499999999999998</v>
      </c>
      <c r="C2237">
        <v>693.06</v>
      </c>
      <c r="D2237">
        <v>1.762</v>
      </c>
      <c r="E2237" s="150">
        <f t="shared" si="206"/>
        <v>1.4763774681181627</v>
      </c>
      <c r="F2237">
        <v>2.1912500000000001</v>
      </c>
      <c r="G2237" s="3">
        <f t="shared" si="204"/>
        <v>2.6151730051267514</v>
      </c>
      <c r="H2237" s="150">
        <f t="shared" si="205"/>
        <v>-0.30000000000000032</v>
      </c>
      <c r="J2237" s="2">
        <f t="shared" si="207"/>
        <v>6.2672535956564577E-3</v>
      </c>
      <c r="K2237">
        <v>28661.5</v>
      </c>
      <c r="L2237">
        <v>27990.5</v>
      </c>
      <c r="N2237">
        <v>0.28999999999999998</v>
      </c>
      <c r="O2237">
        <v>2.64</v>
      </c>
      <c r="P2237">
        <v>2.0499999999999998</v>
      </c>
      <c r="Q2237">
        <f t="shared" si="208"/>
        <v>0.5900000000000003</v>
      </c>
      <c r="R2237">
        <f t="shared" si="209"/>
        <v>-0.30000000000000032</v>
      </c>
    </row>
    <row r="2238" spans="1:18">
      <c r="A2238" s="1">
        <v>43670</v>
      </c>
      <c r="B2238">
        <v>2.0249999999999999</v>
      </c>
      <c r="C2238">
        <v>690.34</v>
      </c>
      <c r="D2238">
        <v>1.748</v>
      </c>
      <c r="E2238" s="150">
        <f t="shared" si="206"/>
        <v>1.498070055862073</v>
      </c>
      <c r="F2238">
        <v>2.1795</v>
      </c>
      <c r="G2238" s="3">
        <f t="shared" si="204"/>
        <v>2.5431160479391921</v>
      </c>
      <c r="H2238" s="150">
        <f t="shared" si="205"/>
        <v>-0.27499999999999997</v>
      </c>
      <c r="J2238" s="2">
        <f t="shared" si="207"/>
        <v>-3.9323456773504338E-3</v>
      </c>
      <c r="K2238">
        <v>28642.5</v>
      </c>
      <c r="L2238">
        <v>27990</v>
      </c>
      <c r="N2238">
        <v>0.31</v>
      </c>
      <c r="O2238">
        <v>2.61</v>
      </c>
      <c r="P2238">
        <v>2.0249999999999999</v>
      </c>
      <c r="Q2238">
        <f t="shared" si="208"/>
        <v>0.58499999999999996</v>
      </c>
      <c r="R2238">
        <f t="shared" si="209"/>
        <v>-0.27499999999999997</v>
      </c>
    </row>
    <row r="2239" spans="1:18">
      <c r="A2239" s="1">
        <v>43671</v>
      </c>
      <c r="B2239">
        <v>2.04</v>
      </c>
      <c r="C2239">
        <v>696.16</v>
      </c>
      <c r="D2239">
        <v>1.7669999999999999</v>
      </c>
      <c r="E2239" s="150">
        <f t="shared" si="206"/>
        <v>1.4722351933245958</v>
      </c>
      <c r="F2239">
        <v>2.1788799999999999</v>
      </c>
      <c r="G2239" s="3">
        <f t="shared" si="204"/>
        <v>2.6151262905933947</v>
      </c>
      <c r="H2239" s="150">
        <f t="shared" si="205"/>
        <v>-0.25999999999999984</v>
      </c>
      <c r="J2239" s="2">
        <f t="shared" si="207"/>
        <v>8.3952891210764286E-3</v>
      </c>
      <c r="K2239">
        <v>28662</v>
      </c>
      <c r="L2239">
        <v>27991</v>
      </c>
      <c r="N2239">
        <v>0.31</v>
      </c>
      <c r="O2239">
        <v>2.61</v>
      </c>
      <c r="P2239">
        <v>2.04</v>
      </c>
      <c r="Q2239">
        <f t="shared" si="208"/>
        <v>0.56999999999999984</v>
      </c>
      <c r="R2239">
        <f t="shared" si="209"/>
        <v>-0.25999999999999984</v>
      </c>
    </row>
    <row r="2240" spans="1:18">
      <c r="A2240" s="1">
        <v>43672</v>
      </c>
      <c r="B2240">
        <v>2.0550000000000002</v>
      </c>
      <c r="C2240">
        <v>694.98</v>
      </c>
      <c r="D2240">
        <v>1.766</v>
      </c>
      <c r="E2240" s="150">
        <f t="shared" si="206"/>
        <v>1.5050414251751751</v>
      </c>
      <c r="F2240">
        <v>2.1966299999999999</v>
      </c>
      <c r="G2240" s="3">
        <f t="shared" si="204"/>
        <v>2.577502861456777</v>
      </c>
      <c r="H2240" s="150">
        <f t="shared" si="205"/>
        <v>-0.32499999999999996</v>
      </c>
      <c r="J2240" s="2">
        <f t="shared" si="207"/>
        <v>-1.6964508000602721E-3</v>
      </c>
      <c r="K2240">
        <v>28659</v>
      </c>
      <c r="L2240">
        <v>27997.5</v>
      </c>
      <c r="N2240">
        <v>0.24</v>
      </c>
      <c r="O2240">
        <v>2.62</v>
      </c>
      <c r="P2240">
        <v>2.0550000000000002</v>
      </c>
      <c r="Q2240">
        <f t="shared" si="208"/>
        <v>0.56499999999999995</v>
      </c>
      <c r="R2240">
        <f t="shared" si="209"/>
        <v>-0.32499999999999996</v>
      </c>
    </row>
    <row r="2241" spans="1:18">
      <c r="A2241" s="1">
        <v>43675</v>
      </c>
      <c r="B2241">
        <v>2.0649999999999999</v>
      </c>
      <c r="C2241">
        <v>697.32</v>
      </c>
      <c r="D2241">
        <v>1.7585999999999999</v>
      </c>
      <c r="E2241" s="150">
        <f t="shared" si="206"/>
        <v>1.4525915841874106</v>
      </c>
      <c r="F2241">
        <v>2.198</v>
      </c>
      <c r="G2241" s="3">
        <f t="shared" si="204"/>
        <v>2.6610389610389569</v>
      </c>
      <c r="H2241" s="150">
        <f t="shared" si="205"/>
        <v>-0.27499999999999991</v>
      </c>
      <c r="J2241" s="2">
        <f t="shared" ref="J2241:J2304" si="210">+LN(C2241/C2240)</f>
        <v>3.3613477027049274E-3</v>
      </c>
      <c r="K2241">
        <v>28683</v>
      </c>
      <c r="L2241">
        <v>28000</v>
      </c>
      <c r="N2241">
        <v>0.27</v>
      </c>
      <c r="O2241">
        <v>2.61</v>
      </c>
      <c r="P2241">
        <v>2.0649999999999999</v>
      </c>
      <c r="Q2241">
        <f t="shared" si="208"/>
        <v>0.54499999999999993</v>
      </c>
      <c r="R2241">
        <f t="shared" si="209"/>
        <v>-0.27499999999999991</v>
      </c>
    </row>
    <row r="2242" spans="1:18">
      <c r="A2242" s="1">
        <v>43676</v>
      </c>
      <c r="B2242">
        <v>2.0619999999999998</v>
      </c>
      <c r="C2242">
        <v>701.31</v>
      </c>
      <c r="D2242">
        <v>1.7669999999999999</v>
      </c>
      <c r="E2242" s="150">
        <f t="shared" si="206"/>
        <v>1.4090951727618148</v>
      </c>
      <c r="F2242">
        <v>2.1884999999999999</v>
      </c>
      <c r="G2242" s="3">
        <f t="shared" si="204"/>
        <v>2.7443706959981671</v>
      </c>
      <c r="H2242" s="150">
        <f t="shared" si="205"/>
        <v>-0.33800000000000008</v>
      </c>
      <c r="J2242" s="2">
        <f t="shared" si="210"/>
        <v>5.7055987990415466E-3</v>
      </c>
      <c r="K2242">
        <v>28680</v>
      </c>
      <c r="L2242">
        <v>27976.21</v>
      </c>
      <c r="N2242">
        <v>0.21</v>
      </c>
      <c r="O2242">
        <v>2.61</v>
      </c>
      <c r="P2242">
        <v>2.0619999999999998</v>
      </c>
      <c r="Q2242">
        <f t="shared" si="208"/>
        <v>0.54800000000000004</v>
      </c>
      <c r="R2242">
        <f t="shared" si="209"/>
        <v>-0.33800000000000008</v>
      </c>
    </row>
    <row r="2243" spans="1:18">
      <c r="A2243" s="1">
        <v>43677</v>
      </c>
      <c r="B2243">
        <v>2.0070000000000001</v>
      </c>
      <c r="C2243">
        <v>697.22</v>
      </c>
      <c r="D2243">
        <v>1.8109999999999999</v>
      </c>
      <c r="E2243" s="150">
        <f t="shared" si="206"/>
        <v>1.4171117603157051</v>
      </c>
      <c r="F2243">
        <v>2.1886299999999999</v>
      </c>
      <c r="G2243" s="3">
        <f t="shared" si="204"/>
        <v>2.7969628373678757</v>
      </c>
      <c r="H2243" s="150">
        <f t="shared" si="205"/>
        <v>-0.43299999999999972</v>
      </c>
      <c r="J2243" s="2">
        <f t="shared" si="210"/>
        <v>-5.8490152663660672E-3</v>
      </c>
      <c r="K2243">
        <v>28694</v>
      </c>
      <c r="L2243">
        <v>27976.71</v>
      </c>
      <c r="N2243">
        <v>0.17</v>
      </c>
      <c r="O2243">
        <v>2.61</v>
      </c>
      <c r="P2243">
        <v>2.0070000000000001</v>
      </c>
      <c r="Q2243">
        <f t="shared" si="208"/>
        <v>0.60299999999999976</v>
      </c>
      <c r="R2243">
        <f t="shared" si="209"/>
        <v>-0.43299999999999972</v>
      </c>
    </row>
    <row r="2244" spans="1:18">
      <c r="A2244" s="1">
        <v>43678</v>
      </c>
      <c r="B2244">
        <v>1.9850000000000001</v>
      </c>
      <c r="C2244">
        <v>705.35</v>
      </c>
      <c r="D2244">
        <v>1.6759999999999999</v>
      </c>
      <c r="E2244" s="150">
        <f t="shared" si="206"/>
        <v>1.3815538115734152</v>
      </c>
      <c r="F2244">
        <v>2.2385000000000002</v>
      </c>
      <c r="G2244" s="3">
        <f t="shared" si="204"/>
        <v>2.7155844155844053</v>
      </c>
      <c r="H2244" s="150">
        <f t="shared" si="205"/>
        <v>-0.49499999999999977</v>
      </c>
      <c r="J2244" s="2">
        <f t="shared" si="210"/>
        <v>1.1593134112821327E-2</v>
      </c>
      <c r="K2244">
        <v>28697</v>
      </c>
      <c r="L2244">
        <v>28000</v>
      </c>
      <c r="N2244">
        <v>0.13</v>
      </c>
      <c r="O2244">
        <v>2.61</v>
      </c>
      <c r="P2244">
        <v>1.9850000000000001</v>
      </c>
      <c r="Q2244">
        <f t="shared" si="208"/>
        <v>0.62499999999999978</v>
      </c>
      <c r="R2244">
        <f t="shared" si="209"/>
        <v>-0.49499999999999977</v>
      </c>
    </row>
    <row r="2245" spans="1:18">
      <c r="A2245" s="1">
        <v>43679</v>
      </c>
      <c r="B2245">
        <v>1.9179999999999999</v>
      </c>
      <c r="C2245">
        <v>713.19</v>
      </c>
      <c r="D2245">
        <v>1.645</v>
      </c>
      <c r="E2245" s="150">
        <f t="shared" si="206"/>
        <v>1.2599379256027277</v>
      </c>
      <c r="F2245">
        <v>2.1158800000000002</v>
      </c>
      <c r="G2245" s="3">
        <f t="shared" si="204"/>
        <v>2.7625349862652513</v>
      </c>
      <c r="H2245" s="150">
        <f t="shared" si="205"/>
        <v>-0.57199999999999995</v>
      </c>
      <c r="J2245" s="2">
        <f t="shared" si="210"/>
        <v>1.1053731057779632E-2</v>
      </c>
      <c r="K2245">
        <v>28707</v>
      </c>
      <c r="L2245">
        <v>27998</v>
      </c>
      <c r="N2245">
        <v>0.12</v>
      </c>
      <c r="O2245">
        <v>2.61</v>
      </c>
      <c r="P2245">
        <v>1.9179999999999999</v>
      </c>
      <c r="Q2245">
        <f t="shared" si="208"/>
        <v>0.69199999999999995</v>
      </c>
      <c r="R2245">
        <f t="shared" si="209"/>
        <v>-0.57199999999999995</v>
      </c>
    </row>
    <row r="2246" spans="1:18">
      <c r="A2246" s="1">
        <v>43682</v>
      </c>
      <c r="B2246">
        <v>1.8520000000000001</v>
      </c>
      <c r="C2246">
        <v>720.67</v>
      </c>
      <c r="D2246">
        <v>1.4970000000000001</v>
      </c>
      <c r="E2246" s="150">
        <f t="shared" si="206"/>
        <v>1.0944399355192356</v>
      </c>
      <c r="F2246">
        <v>2.0367500000000001</v>
      </c>
      <c r="G2246" s="3">
        <f t="shared" ref="G2246:G2252" si="211">+(K2246/L2246-1)*36000/330</f>
        <v>2.7859132795199542</v>
      </c>
      <c r="H2246" s="150">
        <f t="shared" ref="H2246:H2309" si="212">+R2246</f>
        <v>-0.58799999999999975</v>
      </c>
      <c r="J2246" s="2">
        <f t="shared" si="210"/>
        <v>1.0433470288956821E-2</v>
      </c>
      <c r="K2246">
        <v>28713</v>
      </c>
      <c r="L2246">
        <v>27998</v>
      </c>
      <c r="N2246">
        <v>0.09</v>
      </c>
      <c r="O2246">
        <v>2.5299999999999998</v>
      </c>
      <c r="P2246">
        <v>1.8520000000000001</v>
      </c>
      <c r="Q2246">
        <f t="shared" si="208"/>
        <v>0.67799999999999971</v>
      </c>
      <c r="R2246">
        <f t="shared" si="209"/>
        <v>-0.58799999999999975</v>
      </c>
    </row>
    <row r="2247" spans="1:18">
      <c r="A2247" s="1">
        <v>43683</v>
      </c>
      <c r="B2247">
        <v>1.875</v>
      </c>
      <c r="C2247">
        <v>716.01</v>
      </c>
      <c r="D2247">
        <v>1.524</v>
      </c>
      <c r="E2247" s="150">
        <f t="shared" ref="E2247:E2310" si="213">+D2247*F2247/G2247</f>
        <v>1.0817866502188618</v>
      </c>
      <c r="F2247">
        <v>1.99413</v>
      </c>
      <c r="G2247" s="3">
        <f t="shared" si="211"/>
        <v>2.809291572774681</v>
      </c>
      <c r="H2247" s="150">
        <f t="shared" si="212"/>
        <v>-0.52500000000000024</v>
      </c>
      <c r="J2247" s="2">
        <f t="shared" si="210"/>
        <v>-6.4872015236858782E-3</v>
      </c>
      <c r="K2247">
        <v>28719</v>
      </c>
      <c r="L2247">
        <v>27998</v>
      </c>
      <c r="N2247">
        <v>0.09</v>
      </c>
      <c r="O2247">
        <v>2.4900000000000002</v>
      </c>
      <c r="P2247">
        <v>1.875</v>
      </c>
      <c r="Q2247">
        <f t="shared" ref="Q2247:Q2310" si="214">+O2247-P2247</f>
        <v>0.61500000000000021</v>
      </c>
      <c r="R2247">
        <f t="shared" ref="R2247:R2310" si="215">+N2247-Q2247</f>
        <v>-0.52500000000000024</v>
      </c>
    </row>
    <row r="2248" spans="1:18">
      <c r="A2248" s="1">
        <v>43684</v>
      </c>
      <c r="B2248">
        <v>1.83</v>
      </c>
      <c r="C2248">
        <v>715.94</v>
      </c>
      <c r="D2248">
        <v>1.5109999999999999</v>
      </c>
      <c r="E2248" s="150">
        <f t="shared" si="213"/>
        <v>1.0648221719513891</v>
      </c>
      <c r="F2248">
        <v>1.9770000000000001</v>
      </c>
      <c r="G2248" s="3">
        <f t="shared" si="211"/>
        <v>2.8053951905655596</v>
      </c>
      <c r="H2248" s="150">
        <f t="shared" si="212"/>
        <v>-0.56000000000000016</v>
      </c>
      <c r="J2248" s="2">
        <f t="shared" si="210"/>
        <v>-9.7768776920560007E-5</v>
      </c>
      <c r="K2248">
        <v>28718</v>
      </c>
      <c r="L2248">
        <v>27998</v>
      </c>
      <c r="N2248">
        <v>0.1</v>
      </c>
      <c r="O2248">
        <v>2.4900000000000002</v>
      </c>
      <c r="P2248">
        <v>1.83</v>
      </c>
      <c r="Q2248">
        <f t="shared" si="214"/>
        <v>0.66000000000000014</v>
      </c>
      <c r="R2248">
        <f t="shared" si="215"/>
        <v>-0.56000000000000016</v>
      </c>
    </row>
    <row r="2249" spans="1:18">
      <c r="A2249" s="1">
        <v>43685</v>
      </c>
      <c r="B2249">
        <v>1.86</v>
      </c>
      <c r="C2249">
        <v>709.21</v>
      </c>
      <c r="D2249">
        <v>1.5316000000000001</v>
      </c>
      <c r="E2249" s="150">
        <f t="shared" si="213"/>
        <v>1.1013076650402021</v>
      </c>
      <c r="F2249">
        <v>1.9930000000000001</v>
      </c>
      <c r="G2249" s="3">
        <f t="shared" si="211"/>
        <v>2.7716857849060488</v>
      </c>
      <c r="H2249" s="150">
        <f t="shared" si="212"/>
        <v>-0.4900000000000001</v>
      </c>
      <c r="J2249" s="2">
        <f t="shared" si="210"/>
        <v>-9.4446900711873047E-3</v>
      </c>
      <c r="K2249">
        <v>28776</v>
      </c>
      <c r="L2249">
        <v>28063</v>
      </c>
      <c r="N2249">
        <v>0.1</v>
      </c>
      <c r="O2249">
        <v>2.4500000000000002</v>
      </c>
      <c r="P2249">
        <v>1.86</v>
      </c>
      <c r="Q2249">
        <f t="shared" si="214"/>
        <v>0.59000000000000008</v>
      </c>
      <c r="R2249">
        <f t="shared" si="215"/>
        <v>-0.4900000000000001</v>
      </c>
    </row>
    <row r="2250" spans="1:18">
      <c r="A2250" s="1">
        <v>43686</v>
      </c>
      <c r="B2250">
        <v>1.86</v>
      </c>
      <c r="C2250">
        <v>711.49</v>
      </c>
      <c r="D2250">
        <v>1.548</v>
      </c>
      <c r="E2250" s="150">
        <f t="shared" si="213"/>
        <v>1.1053524281849172</v>
      </c>
      <c r="F2250">
        <v>1.9878800000000001</v>
      </c>
      <c r="G2250" s="3">
        <f t="shared" si="211"/>
        <v>2.78394307691809</v>
      </c>
      <c r="H2250" s="150">
        <f t="shared" si="212"/>
        <v>-0.41999999999999982</v>
      </c>
      <c r="J2250" s="2">
        <f t="shared" si="210"/>
        <v>3.20968812190928E-3</v>
      </c>
      <c r="K2250">
        <v>28773</v>
      </c>
      <c r="L2250">
        <v>28057</v>
      </c>
      <c r="N2250">
        <v>0.1</v>
      </c>
      <c r="O2250">
        <v>2.38</v>
      </c>
      <c r="P2250">
        <v>1.86</v>
      </c>
      <c r="Q2250">
        <f t="shared" si="214"/>
        <v>0.5199999999999998</v>
      </c>
      <c r="R2250">
        <f t="shared" si="215"/>
        <v>-0.41999999999999982</v>
      </c>
    </row>
    <row r="2251" spans="1:18">
      <c r="A2251" s="1">
        <v>43689</v>
      </c>
      <c r="B2251">
        <v>1.85</v>
      </c>
      <c r="C2251">
        <v>714.03</v>
      </c>
      <c r="D2251">
        <v>1.49</v>
      </c>
      <c r="E2251" s="150">
        <f t="shared" si="213"/>
        <v>1.0652573558683684</v>
      </c>
      <c r="F2251">
        <v>1.9906299999999999</v>
      </c>
      <c r="G2251" s="3">
        <f t="shared" si="211"/>
        <v>2.7843400316932492</v>
      </c>
      <c r="H2251" s="150">
        <f t="shared" si="212"/>
        <v>-0.50000000000000011</v>
      </c>
      <c r="J2251" s="2">
        <f t="shared" si="210"/>
        <v>3.5636156462621896E-3</v>
      </c>
      <c r="K2251">
        <v>28769</v>
      </c>
      <c r="L2251">
        <v>28053</v>
      </c>
      <c r="N2251">
        <v>0.1</v>
      </c>
      <c r="O2251">
        <v>2.4500000000000002</v>
      </c>
      <c r="P2251">
        <v>1.85</v>
      </c>
      <c r="Q2251">
        <f t="shared" si="214"/>
        <v>0.60000000000000009</v>
      </c>
      <c r="R2251">
        <f t="shared" si="215"/>
        <v>-0.50000000000000011</v>
      </c>
    </row>
    <row r="2252" spans="1:18">
      <c r="A2252" s="1">
        <v>43690</v>
      </c>
      <c r="B2252">
        <v>1.9</v>
      </c>
      <c r="C2252">
        <v>705.02</v>
      </c>
      <c r="D2252">
        <v>1.571</v>
      </c>
      <c r="E2252" s="150">
        <f t="shared" si="213"/>
        <v>1.1085042840251711</v>
      </c>
      <c r="F2252">
        <v>1.9701299999999999</v>
      </c>
      <c r="G2252" s="3">
        <f t="shared" si="211"/>
        <v>2.7921175178153117</v>
      </c>
      <c r="H2252" s="150">
        <f t="shared" si="212"/>
        <v>-0.48000000000000009</v>
      </c>
      <c r="J2252" s="2">
        <f t="shared" si="210"/>
        <v>-1.2698807059417547E-2</v>
      </c>
      <c r="K2252">
        <v>28771</v>
      </c>
      <c r="L2252">
        <v>28053</v>
      </c>
      <c r="N2252">
        <v>0.1</v>
      </c>
      <c r="O2252">
        <v>2.48</v>
      </c>
      <c r="P2252">
        <v>1.9</v>
      </c>
      <c r="Q2252">
        <f t="shared" si="214"/>
        <v>0.58000000000000007</v>
      </c>
      <c r="R2252">
        <f t="shared" si="215"/>
        <v>-0.48000000000000009</v>
      </c>
    </row>
    <row r="2253" spans="1:18">
      <c r="A2253" s="1">
        <v>43691</v>
      </c>
      <c r="B2253">
        <v>1.86</v>
      </c>
      <c r="C2253">
        <v>711.33</v>
      </c>
      <c r="D2253">
        <v>1.492</v>
      </c>
      <c r="E2253" s="150">
        <f t="shared" si="213"/>
        <v>1.0687286701972938</v>
      </c>
      <c r="F2253">
        <v>2.0289999999999999</v>
      </c>
      <c r="G2253" s="3">
        <f t="shared" ref="G2253:G2256" si="216">+(K2253/L2253-1)*36000/330</f>
        <v>2.832587993958418</v>
      </c>
      <c r="H2253" s="150">
        <f t="shared" si="212"/>
        <v>-0.51999999999999991</v>
      </c>
      <c r="J2253" s="2">
        <f t="shared" si="210"/>
        <v>8.9102859427874544E-3</v>
      </c>
      <c r="K2253">
        <v>28759</v>
      </c>
      <c r="L2253">
        <v>28031.16</v>
      </c>
      <c r="N2253">
        <v>0.1</v>
      </c>
      <c r="O2253">
        <v>2.48</v>
      </c>
      <c r="P2253">
        <v>1.86</v>
      </c>
      <c r="Q2253">
        <f t="shared" si="214"/>
        <v>0.61999999999999988</v>
      </c>
      <c r="R2253">
        <f t="shared" si="215"/>
        <v>-0.51999999999999991</v>
      </c>
    </row>
    <row r="2254" spans="1:18">
      <c r="A2254" s="1">
        <v>43692</v>
      </c>
      <c r="B2254">
        <v>1.86</v>
      </c>
      <c r="C2254">
        <v>710.7</v>
      </c>
      <c r="D2254">
        <v>1.4261999999999999</v>
      </c>
      <c r="E2254" s="150">
        <f t="shared" si="213"/>
        <v>0.9730082545991543</v>
      </c>
      <c r="F2254">
        <v>1.9325000000000001</v>
      </c>
      <c r="G2254" s="3">
        <f t="shared" si="216"/>
        <v>2.832587993958418</v>
      </c>
      <c r="H2254" s="150">
        <f t="shared" si="212"/>
        <v>-0.51999999999999991</v>
      </c>
      <c r="J2254" s="2">
        <f t="shared" si="210"/>
        <v>-8.8605731414613889E-4</v>
      </c>
      <c r="K2254">
        <v>28759</v>
      </c>
      <c r="L2254">
        <v>28031.16</v>
      </c>
      <c r="N2254">
        <v>0.1</v>
      </c>
      <c r="O2254">
        <v>2.48</v>
      </c>
      <c r="P2254">
        <v>1.86</v>
      </c>
      <c r="Q2254">
        <f t="shared" si="214"/>
        <v>0.61999999999999988</v>
      </c>
      <c r="R2254">
        <f t="shared" si="215"/>
        <v>-0.51999999999999991</v>
      </c>
    </row>
    <row r="2255" spans="1:18">
      <c r="A2255" s="1">
        <v>43693</v>
      </c>
      <c r="B2255">
        <v>1.86</v>
      </c>
      <c r="C2255">
        <v>708.58</v>
      </c>
      <c r="D2255">
        <v>1.4321999999999999</v>
      </c>
      <c r="E2255" s="150">
        <f t="shared" si="213"/>
        <v>1.0011620704716953</v>
      </c>
      <c r="F2255">
        <v>1.9450000000000001</v>
      </c>
      <c r="G2255" s="3">
        <f t="shared" si="216"/>
        <v>2.7823956601627517</v>
      </c>
      <c r="H2255" s="150">
        <f t="shared" si="212"/>
        <v>-0.51999999999999991</v>
      </c>
      <c r="J2255" s="2">
        <f t="shared" si="210"/>
        <v>-2.9874324681615021E-3</v>
      </c>
      <c r="K2255">
        <v>28768.5</v>
      </c>
      <c r="L2255">
        <v>28053</v>
      </c>
      <c r="N2255">
        <v>0.1</v>
      </c>
      <c r="O2255">
        <v>2.48</v>
      </c>
      <c r="P2255">
        <v>1.86</v>
      </c>
      <c r="Q2255">
        <f t="shared" si="214"/>
        <v>0.61999999999999988</v>
      </c>
      <c r="R2255">
        <f t="shared" si="215"/>
        <v>-0.51999999999999991</v>
      </c>
    </row>
    <row r="2256" spans="1:18">
      <c r="A2256" s="1">
        <v>43696</v>
      </c>
      <c r="B2256">
        <v>1.88</v>
      </c>
      <c r="C2256">
        <v>713.1</v>
      </c>
      <c r="D2256">
        <v>1.4850000000000001</v>
      </c>
      <c r="E2256" s="150">
        <f t="shared" si="213"/>
        <v>1.1065834672060471</v>
      </c>
      <c r="F2256">
        <v>1.9532499999999999</v>
      </c>
      <c r="G2256" s="3">
        <f t="shared" si="216"/>
        <v>2.6211996979527528</v>
      </c>
      <c r="H2256" s="150">
        <f t="shared" si="212"/>
        <v>-0.50000000000000011</v>
      </c>
      <c r="J2256" s="2">
        <f t="shared" si="210"/>
        <v>6.3586956695698624E-3</v>
      </c>
      <c r="K2256">
        <v>28725</v>
      </c>
      <c r="L2256">
        <v>28051</v>
      </c>
      <c r="N2256">
        <v>0.1</v>
      </c>
      <c r="O2256">
        <v>2.48</v>
      </c>
      <c r="P2256">
        <v>1.88</v>
      </c>
      <c r="Q2256">
        <f t="shared" si="214"/>
        <v>0.60000000000000009</v>
      </c>
      <c r="R2256">
        <f t="shared" si="215"/>
        <v>-0.50000000000000011</v>
      </c>
    </row>
    <row r="2257" spans="1:18">
      <c r="A2257" s="1">
        <v>43697</v>
      </c>
      <c r="B2257">
        <v>1.87</v>
      </c>
      <c r="C2257">
        <v>710.65</v>
      </c>
      <c r="D2257">
        <v>1.4550000000000001</v>
      </c>
      <c r="E2257" s="150">
        <f t="shared" si="213"/>
        <v>1.0196429304807697</v>
      </c>
      <c r="F2257">
        <v>1.9484999999999999</v>
      </c>
      <c r="G2257" s="3">
        <f t="shared" ref="G2257:G2316" si="217">+(K2257/L2257-1)*36000/330</f>
        <v>2.7804512886322303</v>
      </c>
      <c r="H2257" s="150">
        <f t="shared" si="212"/>
        <v>-0.5099999999999999</v>
      </c>
      <c r="J2257" s="2">
        <f t="shared" si="210"/>
        <v>-3.4416188492372266E-3</v>
      </c>
      <c r="K2257">
        <v>28768</v>
      </c>
      <c r="L2257">
        <v>28053</v>
      </c>
      <c r="N2257">
        <v>0.1</v>
      </c>
      <c r="O2257">
        <v>2.48</v>
      </c>
      <c r="P2257">
        <v>1.87</v>
      </c>
      <c r="Q2257">
        <f t="shared" si="214"/>
        <v>0.60999999999999988</v>
      </c>
      <c r="R2257">
        <f t="shared" si="215"/>
        <v>-0.5099999999999999</v>
      </c>
    </row>
    <row r="2258" spans="1:18">
      <c r="A2258" s="1">
        <v>43698</v>
      </c>
      <c r="B2258">
        <v>1.87</v>
      </c>
      <c r="C2258">
        <v>710.95</v>
      </c>
      <c r="D2258">
        <v>1.504</v>
      </c>
      <c r="E2258" s="150">
        <f t="shared" si="213"/>
        <v>1.0482948277115145</v>
      </c>
      <c r="F2258">
        <v>1.95425</v>
      </c>
      <c r="G2258" s="3">
        <f t="shared" si="217"/>
        <v>2.8037837469983695</v>
      </c>
      <c r="H2258" s="150">
        <f t="shared" si="212"/>
        <v>-0.5099999999999999</v>
      </c>
      <c r="J2258" s="2">
        <f t="shared" si="210"/>
        <v>4.2205965736262963E-4</v>
      </c>
      <c r="K2258">
        <v>28774</v>
      </c>
      <c r="L2258">
        <v>28053</v>
      </c>
      <c r="N2258">
        <v>0.1</v>
      </c>
      <c r="O2258">
        <v>2.48</v>
      </c>
      <c r="P2258">
        <v>1.87</v>
      </c>
      <c r="Q2258">
        <f t="shared" si="214"/>
        <v>0.60999999999999988</v>
      </c>
      <c r="R2258">
        <f t="shared" si="215"/>
        <v>-0.5099999999999999</v>
      </c>
    </row>
    <row r="2259" spans="1:18">
      <c r="A2259" s="1">
        <v>43699</v>
      </c>
      <c r="B2259">
        <v>1.877</v>
      </c>
      <c r="C2259">
        <v>713.51</v>
      </c>
      <c r="D2259">
        <v>1.544</v>
      </c>
      <c r="E2259" s="150">
        <f t="shared" si="213"/>
        <v>1.0853263819529126</v>
      </c>
      <c r="F2259">
        <v>1.9732499999999999</v>
      </c>
      <c r="G2259" s="3">
        <f t="shared" si="217"/>
        <v>2.8071721563773639</v>
      </c>
      <c r="H2259" s="150">
        <f t="shared" si="212"/>
        <v>-0.503</v>
      </c>
      <c r="J2259" s="2">
        <f t="shared" si="210"/>
        <v>3.594348393251093E-3</v>
      </c>
      <c r="K2259">
        <v>28780</v>
      </c>
      <c r="L2259">
        <v>28058</v>
      </c>
      <c r="N2259">
        <v>0.1</v>
      </c>
      <c r="O2259">
        <v>2.48</v>
      </c>
      <c r="P2259">
        <v>1.877</v>
      </c>
      <c r="Q2259">
        <f t="shared" si="214"/>
        <v>0.60299999999999998</v>
      </c>
      <c r="R2259">
        <f t="shared" si="215"/>
        <v>-0.503</v>
      </c>
    </row>
    <row r="2260" spans="1:18">
      <c r="A2260" s="1">
        <v>43700</v>
      </c>
      <c r="B2260">
        <v>1.855</v>
      </c>
      <c r="C2260">
        <v>718.39</v>
      </c>
      <c r="D2260">
        <v>1.466</v>
      </c>
      <c r="E2260" s="150">
        <f t="shared" si="213"/>
        <v>1.0750492611476805</v>
      </c>
      <c r="F2260">
        <v>2.0285000000000002</v>
      </c>
      <c r="G2260" s="3">
        <f t="shared" si="217"/>
        <v>2.7661811485971426</v>
      </c>
      <c r="H2260" s="150">
        <f t="shared" si="212"/>
        <v>-0.52500000000000002</v>
      </c>
      <c r="J2260" s="2">
        <f t="shared" si="210"/>
        <v>6.8161448336472715E-3</v>
      </c>
      <c r="K2260">
        <v>28744.5</v>
      </c>
      <c r="L2260">
        <v>28033.66</v>
      </c>
      <c r="N2260">
        <v>0.1</v>
      </c>
      <c r="O2260">
        <v>2.48</v>
      </c>
      <c r="P2260">
        <v>1.855</v>
      </c>
      <c r="Q2260">
        <f t="shared" si="214"/>
        <v>0.625</v>
      </c>
      <c r="R2260">
        <f t="shared" si="215"/>
        <v>-0.52500000000000002</v>
      </c>
    </row>
    <row r="2261" spans="1:18">
      <c r="A2261" s="1">
        <v>43703</v>
      </c>
      <c r="B2261">
        <v>1.8580000000000001</v>
      </c>
      <c r="C2261">
        <v>719.8</v>
      </c>
      <c r="D2261">
        <v>1.486</v>
      </c>
      <c r="E2261" s="150">
        <f t="shared" si="213"/>
        <v>1.0619221351084509</v>
      </c>
      <c r="F2261">
        <v>2.0285000000000002</v>
      </c>
      <c r="G2261" s="3">
        <f t="shared" si="217"/>
        <v>2.8385800618914061</v>
      </c>
      <c r="H2261" s="150">
        <f t="shared" si="212"/>
        <v>-0.52199999999999991</v>
      </c>
      <c r="J2261" s="2">
        <f t="shared" si="210"/>
        <v>1.9607985756482939E-3</v>
      </c>
      <c r="K2261">
        <v>28785</v>
      </c>
      <c r="L2261">
        <v>28055</v>
      </c>
      <c r="N2261">
        <v>0.1</v>
      </c>
      <c r="O2261">
        <v>2.48</v>
      </c>
      <c r="P2261">
        <v>1.8580000000000001</v>
      </c>
      <c r="Q2261">
        <f t="shared" si="214"/>
        <v>0.62199999999999989</v>
      </c>
      <c r="R2261">
        <f t="shared" si="215"/>
        <v>-0.52199999999999991</v>
      </c>
    </row>
    <row r="2262" spans="1:18">
      <c r="A2262" s="1">
        <v>43704</v>
      </c>
      <c r="B2262">
        <v>1.87</v>
      </c>
      <c r="C2262">
        <v>722.41</v>
      </c>
      <c r="D2262">
        <v>1.4710000000000001</v>
      </c>
      <c r="E2262" s="150">
        <f t="shared" si="213"/>
        <v>1.0572718737370326</v>
      </c>
      <c r="F2262">
        <v>1.9493799999999999</v>
      </c>
      <c r="G2262" s="3">
        <f t="shared" si="217"/>
        <v>2.7122049221496849</v>
      </c>
      <c r="H2262" s="150">
        <f t="shared" si="212"/>
        <v>-0.5099999999999999</v>
      </c>
      <c r="J2262" s="2">
        <f t="shared" si="210"/>
        <v>3.6194491084362433E-3</v>
      </c>
      <c r="K2262">
        <v>28752.5</v>
      </c>
      <c r="L2262">
        <v>28055</v>
      </c>
      <c r="N2262">
        <v>0.1</v>
      </c>
      <c r="O2262">
        <v>2.48</v>
      </c>
      <c r="P2262">
        <v>1.87</v>
      </c>
      <c r="Q2262">
        <f t="shared" si="214"/>
        <v>0.60999999999999988</v>
      </c>
      <c r="R2262">
        <f t="shared" si="215"/>
        <v>-0.5099999999999999</v>
      </c>
    </row>
    <row r="2263" spans="1:18">
      <c r="A2263" s="1">
        <v>43705</v>
      </c>
      <c r="B2263">
        <v>1.875</v>
      </c>
      <c r="C2263">
        <v>722.44</v>
      </c>
      <c r="D2263">
        <v>1.47</v>
      </c>
      <c r="E2263" s="150">
        <f t="shared" si="213"/>
        <v>0.9787145765577665</v>
      </c>
      <c r="F2263">
        <v>1.9493799999999999</v>
      </c>
      <c r="G2263" s="3">
        <f t="shared" si="217"/>
        <v>2.9279104129403599</v>
      </c>
      <c r="H2263" s="150">
        <f t="shared" si="212"/>
        <v>-0.505</v>
      </c>
      <c r="J2263" s="2">
        <f t="shared" si="210"/>
        <v>4.1526802096371162E-5</v>
      </c>
      <c r="K2263">
        <v>28809</v>
      </c>
      <c r="L2263">
        <v>28056</v>
      </c>
      <c r="N2263">
        <v>0.1</v>
      </c>
      <c r="O2263">
        <v>2.48</v>
      </c>
      <c r="P2263">
        <v>1.875</v>
      </c>
      <c r="Q2263">
        <f t="shared" si="214"/>
        <v>0.60499999999999998</v>
      </c>
      <c r="R2263">
        <f t="shared" si="215"/>
        <v>-0.505</v>
      </c>
    </row>
    <row r="2264" spans="1:18">
      <c r="A2264" s="1">
        <v>43706</v>
      </c>
      <c r="B2264">
        <v>1.875</v>
      </c>
      <c r="C2264">
        <v>721.31</v>
      </c>
      <c r="D2264">
        <v>1.482</v>
      </c>
      <c r="E2264" s="150">
        <f t="shared" si="213"/>
        <v>0.98739139030330381</v>
      </c>
      <c r="F2264">
        <v>1.9613799999999999</v>
      </c>
      <c r="G2264" s="3">
        <f t="shared" si="217"/>
        <v>2.9438834372528899</v>
      </c>
      <c r="H2264" s="150">
        <f t="shared" si="212"/>
        <v>-0.505</v>
      </c>
      <c r="J2264" s="2">
        <f t="shared" si="210"/>
        <v>-1.5653682850133707E-3</v>
      </c>
      <c r="K2264">
        <v>28809</v>
      </c>
      <c r="L2264">
        <v>28052</v>
      </c>
      <c r="N2264">
        <v>0.1</v>
      </c>
      <c r="O2264">
        <v>2.48</v>
      </c>
      <c r="P2264">
        <v>1.875</v>
      </c>
      <c r="Q2264">
        <f t="shared" si="214"/>
        <v>0.60499999999999998</v>
      </c>
      <c r="R2264">
        <f t="shared" si="215"/>
        <v>-0.505</v>
      </c>
    </row>
    <row r="2265" spans="1:18">
      <c r="A2265" s="1">
        <v>43707</v>
      </c>
      <c r="B2265">
        <v>1.875</v>
      </c>
      <c r="C2265">
        <v>721.62</v>
      </c>
      <c r="D2265">
        <v>1.4765999999999999</v>
      </c>
      <c r="E2265" s="150">
        <f t="shared" si="213"/>
        <v>0.99878793563824009</v>
      </c>
      <c r="F2265">
        <v>1.974</v>
      </c>
      <c r="G2265" s="3">
        <f t="shared" si="217"/>
        <v>2.9183456227246021</v>
      </c>
      <c r="H2265" s="150">
        <f t="shared" si="212"/>
        <v>-0.505</v>
      </c>
      <c r="J2265" s="2">
        <f t="shared" si="210"/>
        <v>4.2968128013081975E-4</v>
      </c>
      <c r="K2265">
        <v>28805</v>
      </c>
      <c r="L2265">
        <v>28054.5</v>
      </c>
      <c r="N2265">
        <v>0.1</v>
      </c>
      <c r="O2265">
        <v>2.48</v>
      </c>
      <c r="P2265">
        <v>1.875</v>
      </c>
      <c r="Q2265">
        <f t="shared" si="214"/>
        <v>0.60499999999999998</v>
      </c>
      <c r="R2265">
        <f t="shared" si="215"/>
        <v>-0.505</v>
      </c>
    </row>
    <row r="2266" spans="1:18">
      <c r="A2266" s="1">
        <v>43710</v>
      </c>
      <c r="B2266">
        <v>1.865</v>
      </c>
      <c r="C2266">
        <v>724.8</v>
      </c>
      <c r="D2266">
        <v>1.466</v>
      </c>
      <c r="E2266" s="150">
        <f t="shared" si="213"/>
        <v>0.97858098151522099</v>
      </c>
      <c r="F2266">
        <v>1.9493799999999999</v>
      </c>
      <c r="G2266" s="3">
        <f t="shared" si="217"/>
        <v>2.9203419379508442</v>
      </c>
      <c r="H2266" s="150">
        <f t="shared" si="212"/>
        <v>-0.51500000000000001</v>
      </c>
      <c r="J2266" s="2">
        <f t="shared" si="210"/>
        <v>4.3970701781891859E-3</v>
      </c>
      <c r="K2266">
        <v>28805</v>
      </c>
      <c r="L2266">
        <v>28054</v>
      </c>
      <c r="N2266">
        <v>0.1</v>
      </c>
      <c r="O2266">
        <v>2.48</v>
      </c>
      <c r="P2266">
        <v>1.865</v>
      </c>
      <c r="Q2266">
        <f t="shared" si="214"/>
        <v>0.61499999999999999</v>
      </c>
      <c r="R2266">
        <f t="shared" si="215"/>
        <v>-0.51500000000000001</v>
      </c>
    </row>
    <row r="2267" spans="1:18">
      <c r="A2267" s="1">
        <v>43711</v>
      </c>
      <c r="B2267">
        <v>1.8149999999999999</v>
      </c>
      <c r="C2267">
        <v>725.76</v>
      </c>
      <c r="D2267">
        <v>1.397</v>
      </c>
      <c r="E2267" s="150">
        <f t="shared" si="213"/>
        <v>0.91044438787572091</v>
      </c>
      <c r="F2267">
        <v>1.93638</v>
      </c>
      <c r="G2267" s="3">
        <f t="shared" si="217"/>
        <v>2.9712115270562349</v>
      </c>
      <c r="H2267" s="150">
        <f t="shared" si="212"/>
        <v>-0.53500000000000025</v>
      </c>
      <c r="J2267" s="2">
        <f t="shared" si="210"/>
        <v>1.3236269305083458E-3</v>
      </c>
      <c r="K2267">
        <v>28815</v>
      </c>
      <c r="L2267">
        <v>28051</v>
      </c>
      <c r="N2267">
        <v>0.1</v>
      </c>
      <c r="O2267">
        <v>2.4500000000000002</v>
      </c>
      <c r="P2267">
        <v>1.8149999999999999</v>
      </c>
      <c r="Q2267">
        <f t="shared" si="214"/>
        <v>0.63500000000000023</v>
      </c>
      <c r="R2267">
        <f t="shared" si="215"/>
        <v>-0.53500000000000025</v>
      </c>
    </row>
    <row r="2268" spans="1:18">
      <c r="A2268" s="1">
        <v>43712</v>
      </c>
      <c r="B2268">
        <v>1.655</v>
      </c>
      <c r="C2268">
        <v>723.65</v>
      </c>
      <c r="D2268">
        <v>1.375</v>
      </c>
      <c r="E2268" s="150">
        <f t="shared" si="213"/>
        <v>0.88613389219506922</v>
      </c>
      <c r="F2268">
        <v>1.8968799999999999</v>
      </c>
      <c r="G2268" s="3">
        <f t="shared" si="217"/>
        <v>2.9433588117695435</v>
      </c>
      <c r="H2268" s="150">
        <f t="shared" si="212"/>
        <v>-0.5249999999999998</v>
      </c>
      <c r="J2268" s="2">
        <f t="shared" si="210"/>
        <v>-2.9115315756643207E-3</v>
      </c>
      <c r="K2268">
        <v>28814</v>
      </c>
      <c r="L2268">
        <v>28057</v>
      </c>
      <c r="N2268">
        <v>0.1</v>
      </c>
      <c r="O2268">
        <v>2.2799999999999998</v>
      </c>
      <c r="P2268">
        <v>1.655</v>
      </c>
      <c r="Q2268">
        <f t="shared" si="214"/>
        <v>0.62499999999999978</v>
      </c>
      <c r="R2268">
        <f t="shared" si="215"/>
        <v>-0.5249999999999998</v>
      </c>
    </row>
    <row r="2269" spans="1:18">
      <c r="A2269" s="1">
        <v>43713</v>
      </c>
      <c r="B2269">
        <v>1.675</v>
      </c>
      <c r="C2269">
        <v>715.28</v>
      </c>
      <c r="D2269">
        <v>1.4370000000000001</v>
      </c>
      <c r="E2269" s="150">
        <f t="shared" si="213"/>
        <v>0.93052934202729853</v>
      </c>
      <c r="F2269">
        <v>1.891</v>
      </c>
      <c r="G2269" s="3">
        <f t="shared" si="217"/>
        <v>2.9202378444937658</v>
      </c>
      <c r="H2269" s="150">
        <f t="shared" si="212"/>
        <v>-0.34500000000000008</v>
      </c>
      <c r="J2269" s="2">
        <f t="shared" si="210"/>
        <v>-1.1633775656550977E-2</v>
      </c>
      <c r="K2269">
        <v>28806</v>
      </c>
      <c r="L2269">
        <v>28055</v>
      </c>
      <c r="N2269">
        <v>0.1</v>
      </c>
      <c r="O2269">
        <v>2.12</v>
      </c>
      <c r="P2269">
        <v>1.675</v>
      </c>
      <c r="Q2269">
        <f t="shared" si="214"/>
        <v>0.44500000000000006</v>
      </c>
      <c r="R2269">
        <f t="shared" si="215"/>
        <v>-0.34500000000000008</v>
      </c>
    </row>
    <row r="2270" spans="1:18">
      <c r="A2270" s="1">
        <v>43714</v>
      </c>
      <c r="B2270">
        <v>1.655</v>
      </c>
      <c r="C2270">
        <v>712.27</v>
      </c>
      <c r="D2270">
        <v>1.45</v>
      </c>
      <c r="E2270" s="150">
        <f t="shared" si="213"/>
        <v>0.91909020182327694</v>
      </c>
      <c r="F2270">
        <v>1.9490000000000001</v>
      </c>
      <c r="G2270" s="3">
        <f t="shared" si="217"/>
        <v>3.0748342158296604</v>
      </c>
      <c r="H2270" s="150">
        <f t="shared" si="212"/>
        <v>-0.37499999999999989</v>
      </c>
      <c r="J2270" s="2">
        <f t="shared" si="210"/>
        <v>-4.2170214152015316E-3</v>
      </c>
      <c r="K2270">
        <v>28867</v>
      </c>
      <c r="L2270">
        <v>28075.66</v>
      </c>
      <c r="N2270">
        <v>0.1</v>
      </c>
      <c r="O2270">
        <v>2.13</v>
      </c>
      <c r="P2270">
        <v>1.655</v>
      </c>
      <c r="Q2270">
        <f t="shared" si="214"/>
        <v>0.47499999999999987</v>
      </c>
      <c r="R2270">
        <f t="shared" si="215"/>
        <v>-0.37499999999999989</v>
      </c>
    </row>
    <row r="2271" spans="1:18">
      <c r="A2271" s="1">
        <v>43717</v>
      </c>
      <c r="B2271">
        <v>1.675</v>
      </c>
      <c r="C2271">
        <v>714.93</v>
      </c>
      <c r="D2271">
        <v>1.484</v>
      </c>
      <c r="E2271" s="150">
        <f t="shared" si="213"/>
        <v>1.0295893009057944</v>
      </c>
      <c r="F2271">
        <v>1.94875</v>
      </c>
      <c r="G2271" s="3">
        <f t="shared" si="217"/>
        <v>2.8088335780643545</v>
      </c>
      <c r="H2271" s="150">
        <f t="shared" si="212"/>
        <v>-0.34500000000000008</v>
      </c>
      <c r="J2271" s="2">
        <f t="shared" si="210"/>
        <v>3.7275827915211794E-3</v>
      </c>
      <c r="K2271">
        <v>28863</v>
      </c>
      <c r="L2271">
        <v>28138.5</v>
      </c>
      <c r="N2271">
        <v>0.1</v>
      </c>
      <c r="O2271">
        <v>2.12</v>
      </c>
      <c r="P2271">
        <v>1.675</v>
      </c>
      <c r="Q2271">
        <f t="shared" si="214"/>
        <v>0.44500000000000006</v>
      </c>
      <c r="R2271">
        <f t="shared" si="215"/>
        <v>-0.34500000000000008</v>
      </c>
    </row>
    <row r="2272" spans="1:18">
      <c r="A2272" s="1">
        <v>43718</v>
      </c>
      <c r="B2272">
        <v>1.677</v>
      </c>
      <c r="C2272">
        <v>711.66</v>
      </c>
      <c r="D2272">
        <v>1.5323</v>
      </c>
      <c r="E2272" s="150">
        <f t="shared" si="213"/>
        <v>1.0814828936387635</v>
      </c>
      <c r="F2272">
        <v>1.97038</v>
      </c>
      <c r="G2272" s="3">
        <f t="shared" si="217"/>
        <v>2.7917346559607044</v>
      </c>
      <c r="H2272" s="150">
        <f t="shared" si="212"/>
        <v>-0.38300000000000012</v>
      </c>
      <c r="J2272" s="2">
        <f t="shared" si="210"/>
        <v>-4.5843665341428873E-3</v>
      </c>
      <c r="K2272">
        <v>28855</v>
      </c>
      <c r="L2272">
        <v>28135</v>
      </c>
      <c r="N2272">
        <v>0.1</v>
      </c>
      <c r="O2272">
        <v>2.16</v>
      </c>
      <c r="P2272">
        <v>1.677</v>
      </c>
      <c r="Q2272">
        <f t="shared" si="214"/>
        <v>0.4830000000000001</v>
      </c>
      <c r="R2272">
        <f t="shared" si="215"/>
        <v>-0.38300000000000012</v>
      </c>
    </row>
    <row r="2273" spans="1:18">
      <c r="A2273" s="1">
        <v>43719</v>
      </c>
      <c r="B2273">
        <v>1.69</v>
      </c>
      <c r="C2273">
        <v>715.34</v>
      </c>
      <c r="D2273">
        <v>1.5223</v>
      </c>
      <c r="E2273" s="150">
        <f t="shared" si="213"/>
        <v>1.0915117554322245</v>
      </c>
      <c r="F2273">
        <v>2.0086300000000001</v>
      </c>
      <c r="G2273" s="3">
        <f t="shared" si="217"/>
        <v>2.8013783944902877</v>
      </c>
      <c r="H2273" s="150">
        <f t="shared" si="212"/>
        <v>-0.37000000000000022</v>
      </c>
      <c r="J2273" s="2">
        <f t="shared" si="210"/>
        <v>5.1576848743589447E-3</v>
      </c>
      <c r="K2273">
        <v>28858</v>
      </c>
      <c r="L2273">
        <v>28135.5</v>
      </c>
      <c r="N2273">
        <v>0.1</v>
      </c>
      <c r="O2273">
        <v>2.16</v>
      </c>
      <c r="P2273">
        <v>1.69</v>
      </c>
      <c r="Q2273">
        <f t="shared" si="214"/>
        <v>0.4700000000000002</v>
      </c>
      <c r="R2273">
        <f t="shared" si="215"/>
        <v>-0.37000000000000022</v>
      </c>
    </row>
    <row r="2274" spans="1:18">
      <c r="A2274" s="1">
        <v>43720</v>
      </c>
      <c r="B2274">
        <v>1.69</v>
      </c>
      <c r="C2274">
        <v>709.83</v>
      </c>
      <c r="D2274">
        <v>1.5620000000000001</v>
      </c>
      <c r="E2274" s="150">
        <f t="shared" si="213"/>
        <v>1.1361653532725138</v>
      </c>
      <c r="F2274">
        <v>2.00563</v>
      </c>
      <c r="G2274" s="3">
        <f t="shared" si="217"/>
        <v>2.757339898612968</v>
      </c>
      <c r="H2274" s="150">
        <f t="shared" si="212"/>
        <v>-0.38</v>
      </c>
      <c r="J2274" s="2">
        <f t="shared" si="210"/>
        <v>-7.732449397479412E-3</v>
      </c>
      <c r="K2274">
        <v>28848.18</v>
      </c>
      <c r="L2274">
        <v>28137</v>
      </c>
      <c r="N2274">
        <v>0.1</v>
      </c>
      <c r="O2274">
        <v>2.17</v>
      </c>
      <c r="P2274">
        <v>1.69</v>
      </c>
      <c r="Q2274">
        <f t="shared" si="214"/>
        <v>0.48</v>
      </c>
      <c r="R2274">
        <f t="shared" si="215"/>
        <v>-0.38</v>
      </c>
    </row>
    <row r="2275" spans="1:18">
      <c r="A2275" s="1">
        <v>43721</v>
      </c>
      <c r="B2275">
        <v>1.74</v>
      </c>
      <c r="C2275">
        <v>707.07</v>
      </c>
      <c r="D2275">
        <v>1.617</v>
      </c>
      <c r="E2275" s="150">
        <f t="shared" si="213"/>
        <v>1.1917997721658959</v>
      </c>
      <c r="F2275">
        <v>2.0491299999999999</v>
      </c>
      <c r="G2275" s="3">
        <f t="shared" si="217"/>
        <v>2.7802012446926159</v>
      </c>
      <c r="H2275" s="150">
        <f t="shared" si="212"/>
        <v>-0.32000000000000017</v>
      </c>
      <c r="J2275" s="2">
        <f t="shared" si="210"/>
        <v>-3.8958338497127863E-3</v>
      </c>
      <c r="K2275">
        <v>28851</v>
      </c>
      <c r="L2275">
        <v>28134</v>
      </c>
      <c r="N2275">
        <v>0.1</v>
      </c>
      <c r="O2275">
        <v>2.16</v>
      </c>
      <c r="P2275">
        <v>1.74</v>
      </c>
      <c r="Q2275">
        <f t="shared" si="214"/>
        <v>0.42000000000000015</v>
      </c>
      <c r="R2275">
        <f t="shared" si="215"/>
        <v>-0.32000000000000017</v>
      </c>
    </row>
    <row r="2276" spans="1:18">
      <c r="A2276" s="1">
        <v>43724</v>
      </c>
      <c r="B2276">
        <v>1.74</v>
      </c>
      <c r="C2276">
        <v>709.21</v>
      </c>
      <c r="D2276">
        <v>1.5720000000000001</v>
      </c>
      <c r="E2276" s="150">
        <f t="shared" si="213"/>
        <v>1.1509201925705059</v>
      </c>
      <c r="F2276">
        <v>2.0696300000000001</v>
      </c>
      <c r="G2276" s="3">
        <f t="shared" si="217"/>
        <v>2.826832286896984</v>
      </c>
      <c r="H2276" s="150">
        <f t="shared" si="212"/>
        <v>-0.32999999999999996</v>
      </c>
      <c r="J2276" s="2">
        <f t="shared" si="210"/>
        <v>3.0220035990481185E-3</v>
      </c>
      <c r="K2276">
        <v>28862</v>
      </c>
      <c r="L2276">
        <v>28133</v>
      </c>
      <c r="N2276">
        <v>0.1</v>
      </c>
      <c r="O2276">
        <v>2.17</v>
      </c>
      <c r="P2276">
        <v>1.74</v>
      </c>
      <c r="Q2276">
        <f t="shared" si="214"/>
        <v>0.42999999999999994</v>
      </c>
      <c r="R2276">
        <f t="shared" si="215"/>
        <v>-0.32999999999999996</v>
      </c>
    </row>
    <row r="2277" spans="1:18">
      <c r="A2277" s="1">
        <v>43725</v>
      </c>
      <c r="B2277">
        <v>1.7350000000000001</v>
      </c>
      <c r="C2277">
        <v>714.86</v>
      </c>
      <c r="D2277">
        <v>1.581</v>
      </c>
      <c r="E2277" s="150">
        <f t="shared" si="213"/>
        <v>1.1380424869631791</v>
      </c>
      <c r="F2277">
        <v>2.0653800000000002</v>
      </c>
      <c r="G2277" s="3">
        <f t="shared" si="217"/>
        <v>2.8692828408484981</v>
      </c>
      <c r="H2277" s="150">
        <f t="shared" si="212"/>
        <v>-0.32500000000000007</v>
      </c>
      <c r="J2277" s="2">
        <f t="shared" si="210"/>
        <v>7.935044830604851E-3</v>
      </c>
      <c r="K2277">
        <v>28875</v>
      </c>
      <c r="L2277">
        <v>28135</v>
      </c>
      <c r="N2277">
        <v>0.1</v>
      </c>
      <c r="O2277">
        <v>2.16</v>
      </c>
      <c r="P2277">
        <v>1.7350000000000001</v>
      </c>
      <c r="Q2277">
        <f t="shared" si="214"/>
        <v>0.42500000000000004</v>
      </c>
      <c r="R2277">
        <f t="shared" si="215"/>
        <v>-0.32500000000000007</v>
      </c>
    </row>
    <row r="2278" spans="1:18">
      <c r="A2278" s="1">
        <v>43726</v>
      </c>
      <c r="B2278">
        <v>1.7350000000000001</v>
      </c>
      <c r="C2278">
        <v>716.35</v>
      </c>
      <c r="D2278">
        <v>1.5896999999999999</v>
      </c>
      <c r="E2278" s="150">
        <f t="shared" si="213"/>
        <v>1.1438174038741584</v>
      </c>
      <c r="F2278">
        <v>2.0644999999999998</v>
      </c>
      <c r="G2278" s="3">
        <f t="shared" si="217"/>
        <v>2.8692828408484981</v>
      </c>
      <c r="H2278" s="150">
        <f t="shared" si="212"/>
        <v>-0.32500000000000007</v>
      </c>
      <c r="J2278" s="2">
        <f t="shared" si="210"/>
        <v>2.0821550133221494E-3</v>
      </c>
      <c r="K2278">
        <v>28875</v>
      </c>
      <c r="L2278">
        <v>28135</v>
      </c>
      <c r="N2278">
        <v>0.1</v>
      </c>
      <c r="O2278">
        <v>2.16</v>
      </c>
      <c r="P2278">
        <v>1.7350000000000001</v>
      </c>
      <c r="Q2278">
        <f t="shared" si="214"/>
        <v>0.42500000000000004</v>
      </c>
      <c r="R2278">
        <f t="shared" si="215"/>
        <v>-0.32500000000000007</v>
      </c>
    </row>
    <row r="2279" spans="1:18">
      <c r="A2279" s="1">
        <v>43727</v>
      </c>
      <c r="B2279">
        <v>1.7350000000000001</v>
      </c>
      <c r="C2279">
        <v>716.11</v>
      </c>
      <c r="D2279">
        <v>1.5669999999999999</v>
      </c>
      <c r="E2279" s="150">
        <f t="shared" si="213"/>
        <v>1.1327435774992711</v>
      </c>
      <c r="F2279">
        <v>2.0741299999999998</v>
      </c>
      <c r="G2279" s="3">
        <f t="shared" si="217"/>
        <v>2.8692828408484981</v>
      </c>
      <c r="H2279" s="150">
        <f t="shared" si="212"/>
        <v>-0.32500000000000007</v>
      </c>
      <c r="J2279" s="2">
        <f t="shared" si="210"/>
        <v>-3.3508789389682101E-4</v>
      </c>
      <c r="K2279">
        <v>28875</v>
      </c>
      <c r="L2279">
        <v>28135</v>
      </c>
      <c r="N2279">
        <v>0.1</v>
      </c>
      <c r="O2279">
        <v>2.16</v>
      </c>
      <c r="P2279">
        <v>1.7350000000000001</v>
      </c>
      <c r="Q2279">
        <f t="shared" si="214"/>
        <v>0.42500000000000004</v>
      </c>
      <c r="R2279">
        <f t="shared" si="215"/>
        <v>-0.32500000000000007</v>
      </c>
    </row>
    <row r="2280" spans="1:18">
      <c r="A2280" s="1">
        <v>43728</v>
      </c>
      <c r="B2280">
        <v>1.7350000000000001</v>
      </c>
      <c r="C2280">
        <v>717.53</v>
      </c>
      <c r="D2280">
        <v>1.5629999999999999</v>
      </c>
      <c r="E2280" s="150">
        <f t="shared" si="213"/>
        <v>1.1248786470439223</v>
      </c>
      <c r="F2280">
        <v>2.0649999999999999</v>
      </c>
      <c r="G2280" s="3">
        <f t="shared" si="217"/>
        <v>2.8692828408484981</v>
      </c>
      <c r="H2280" s="150">
        <f t="shared" si="212"/>
        <v>-0.32500000000000007</v>
      </c>
      <c r="J2280" s="2">
        <f t="shared" si="210"/>
        <v>1.9809721608906837E-3</v>
      </c>
      <c r="K2280">
        <v>28875</v>
      </c>
      <c r="L2280">
        <v>28135</v>
      </c>
      <c r="N2280">
        <v>0.1</v>
      </c>
      <c r="O2280">
        <v>2.16</v>
      </c>
      <c r="P2280">
        <v>1.7350000000000001</v>
      </c>
      <c r="Q2280">
        <f t="shared" si="214"/>
        <v>0.42500000000000004</v>
      </c>
      <c r="R2280">
        <f t="shared" si="215"/>
        <v>-0.32500000000000007</v>
      </c>
    </row>
    <row r="2281" spans="1:18">
      <c r="A2281" s="1">
        <v>43731</v>
      </c>
      <c r="B2281">
        <v>1.645</v>
      </c>
      <c r="C2281">
        <v>722.43</v>
      </c>
      <c r="D2281">
        <v>1.5429999999999999</v>
      </c>
      <c r="E2281" s="150">
        <f t="shared" si="213"/>
        <v>1.0826054866741921</v>
      </c>
      <c r="F2281">
        <v>2.0333800000000002</v>
      </c>
      <c r="G2281" s="3">
        <f t="shared" si="217"/>
        <v>2.8981058923306806</v>
      </c>
      <c r="H2281" s="150">
        <f t="shared" si="212"/>
        <v>-0.40499999999999992</v>
      </c>
      <c r="J2281" s="2">
        <f t="shared" si="210"/>
        <v>6.8057708733297393E-3</v>
      </c>
      <c r="K2281">
        <v>28885</v>
      </c>
      <c r="L2281">
        <v>28137.5</v>
      </c>
      <c r="N2281">
        <v>0.1</v>
      </c>
      <c r="O2281">
        <v>2.15</v>
      </c>
      <c r="P2281">
        <v>1.645</v>
      </c>
      <c r="Q2281">
        <f t="shared" si="214"/>
        <v>0.50499999999999989</v>
      </c>
      <c r="R2281">
        <f t="shared" si="215"/>
        <v>-0.40499999999999992</v>
      </c>
    </row>
    <row r="2282" spans="1:18">
      <c r="A2282" s="1">
        <v>43732</v>
      </c>
      <c r="B2282">
        <v>1.6</v>
      </c>
      <c r="C2282">
        <v>724.02</v>
      </c>
      <c r="D2282">
        <v>1.48</v>
      </c>
      <c r="E2282" s="150">
        <f t="shared" si="213"/>
        <v>1.0255439776490067</v>
      </c>
      <c r="F2282">
        <v>2.0292500000000002</v>
      </c>
      <c r="G2282" s="3">
        <f t="shared" si="217"/>
        <v>2.9284848484848487</v>
      </c>
      <c r="H2282" s="150">
        <f t="shared" si="212"/>
        <v>-0.46999999999999986</v>
      </c>
      <c r="J2282" s="2">
        <f t="shared" si="210"/>
        <v>2.1984868338596202E-3</v>
      </c>
      <c r="K2282">
        <v>28880</v>
      </c>
      <c r="L2282">
        <v>28125</v>
      </c>
      <c r="N2282">
        <v>0.1</v>
      </c>
      <c r="O2282">
        <v>2.17</v>
      </c>
      <c r="P2282">
        <v>1.6</v>
      </c>
      <c r="Q2282">
        <f t="shared" si="214"/>
        <v>0.56999999999999984</v>
      </c>
      <c r="R2282">
        <f t="shared" si="215"/>
        <v>-0.46999999999999986</v>
      </c>
    </row>
    <row r="2283" spans="1:18">
      <c r="A2283" s="1">
        <v>43733</v>
      </c>
      <c r="B2283">
        <v>1.617</v>
      </c>
      <c r="C2283">
        <v>727.66</v>
      </c>
      <c r="D2283">
        <v>1.536</v>
      </c>
      <c r="E2283" s="150">
        <f t="shared" si="213"/>
        <v>1.1032224920701741</v>
      </c>
      <c r="F2283">
        <v>1.9850000000000001</v>
      </c>
      <c r="G2283" s="3">
        <f t="shared" si="217"/>
        <v>2.7636854958229597</v>
      </c>
      <c r="H2283" s="150">
        <f t="shared" si="212"/>
        <v>-0.45299999999999996</v>
      </c>
      <c r="J2283" s="2">
        <f t="shared" si="210"/>
        <v>5.0148898222240603E-3</v>
      </c>
      <c r="K2283">
        <v>28837</v>
      </c>
      <c r="L2283">
        <v>28124.5</v>
      </c>
      <c r="N2283">
        <v>0.1</v>
      </c>
      <c r="O2283">
        <v>2.17</v>
      </c>
      <c r="P2283">
        <v>1.617</v>
      </c>
      <c r="Q2283">
        <f t="shared" si="214"/>
        <v>0.55299999999999994</v>
      </c>
      <c r="R2283">
        <f t="shared" si="215"/>
        <v>-0.45299999999999996</v>
      </c>
    </row>
    <row r="2284" spans="1:18">
      <c r="A2284" s="1">
        <v>43734</v>
      </c>
      <c r="B2284">
        <v>1.6120000000000001</v>
      </c>
      <c r="C2284">
        <v>727.21</v>
      </c>
      <c r="D2284">
        <v>1.532</v>
      </c>
      <c r="E2284" s="150">
        <f t="shared" si="213"/>
        <v>1.0381579569028281</v>
      </c>
      <c r="F2284">
        <v>2.02013</v>
      </c>
      <c r="G2284" s="3">
        <f t="shared" si="217"/>
        <v>2.9810869718062349</v>
      </c>
      <c r="H2284" s="150">
        <f t="shared" si="212"/>
        <v>-0.45799999999999985</v>
      </c>
      <c r="J2284" s="2">
        <f t="shared" si="210"/>
        <v>-6.1861199193117341E-4</v>
      </c>
      <c r="K2284">
        <v>28891.25</v>
      </c>
      <c r="L2284">
        <v>28122.75</v>
      </c>
      <c r="N2284">
        <v>0.1</v>
      </c>
      <c r="O2284">
        <v>2.17</v>
      </c>
      <c r="P2284">
        <v>1.6120000000000001</v>
      </c>
      <c r="Q2284">
        <f t="shared" si="214"/>
        <v>0.55799999999999983</v>
      </c>
      <c r="R2284">
        <f t="shared" si="215"/>
        <v>-0.45799999999999985</v>
      </c>
    </row>
    <row r="2285" spans="1:18">
      <c r="A2285" s="1">
        <v>43735</v>
      </c>
      <c r="B2285">
        <v>1.61</v>
      </c>
      <c r="C2285">
        <v>726.8</v>
      </c>
      <c r="D2285">
        <v>1.5169999999999999</v>
      </c>
      <c r="E2285" s="150">
        <f t="shared" si="213"/>
        <v>1.0224714541141477</v>
      </c>
      <c r="F2285">
        <v>2.04325</v>
      </c>
      <c r="G2285" s="3">
        <f t="shared" si="217"/>
        <v>3.0314882997740513</v>
      </c>
      <c r="H2285" s="150">
        <f t="shared" si="212"/>
        <v>-0.45999999999999985</v>
      </c>
      <c r="J2285" s="2">
        <f t="shared" si="210"/>
        <v>-5.6395762184133051E-4</v>
      </c>
      <c r="K2285">
        <v>28904.5</v>
      </c>
      <c r="L2285">
        <v>28123</v>
      </c>
      <c r="N2285">
        <v>0.1</v>
      </c>
      <c r="O2285">
        <v>2.17</v>
      </c>
      <c r="P2285">
        <v>1.61</v>
      </c>
      <c r="Q2285">
        <f t="shared" si="214"/>
        <v>0.55999999999999983</v>
      </c>
      <c r="R2285">
        <f t="shared" si="215"/>
        <v>-0.45999999999999985</v>
      </c>
    </row>
    <row r="2286" spans="1:18">
      <c r="A2286" s="1">
        <v>43738</v>
      </c>
      <c r="B2286">
        <v>1.61</v>
      </c>
      <c r="C2286">
        <v>728.66</v>
      </c>
      <c r="D2286">
        <v>1.508</v>
      </c>
      <c r="E2286" s="150">
        <f t="shared" si="213"/>
        <v>1.0129978384533334</v>
      </c>
      <c r="F2286">
        <v>2.03213</v>
      </c>
      <c r="G2286" s="3">
        <f t="shared" si="217"/>
        <v>3.025131864722308</v>
      </c>
      <c r="H2286" s="150">
        <f t="shared" si="212"/>
        <v>-0.47999999999999987</v>
      </c>
      <c r="J2286" s="2">
        <f t="shared" si="210"/>
        <v>2.5558943736718911E-3</v>
      </c>
      <c r="K2286">
        <v>28908</v>
      </c>
      <c r="L2286">
        <v>28128</v>
      </c>
      <c r="N2286">
        <v>0.1</v>
      </c>
      <c r="O2286">
        <v>2.19</v>
      </c>
      <c r="P2286">
        <v>1.61</v>
      </c>
      <c r="Q2286">
        <f t="shared" si="214"/>
        <v>0.57999999999999985</v>
      </c>
      <c r="R2286">
        <f t="shared" si="215"/>
        <v>-0.47999999999999987</v>
      </c>
    </row>
    <row r="2287" spans="1:18">
      <c r="A2287" s="1">
        <v>43739</v>
      </c>
      <c r="B2287">
        <v>1.627</v>
      </c>
      <c r="C2287">
        <v>728.75</v>
      </c>
      <c r="D2287">
        <v>1.4379999999999999</v>
      </c>
      <c r="E2287" s="150">
        <f t="shared" si="213"/>
        <v>1.0213314975981038</v>
      </c>
      <c r="F2287">
        <v>2.0354999999999999</v>
      </c>
      <c r="G2287" s="3">
        <f t="shared" si="217"/>
        <v>2.8659147464693193</v>
      </c>
      <c r="H2287" s="150">
        <f t="shared" si="212"/>
        <v>-0.45300000000000018</v>
      </c>
      <c r="J2287" s="2">
        <f t="shared" si="210"/>
        <v>1.2350676901421527E-4</v>
      </c>
      <c r="K2287">
        <v>28869</v>
      </c>
      <c r="L2287">
        <v>28130</v>
      </c>
      <c r="N2287">
        <v>0.1</v>
      </c>
      <c r="O2287">
        <v>2.1800000000000002</v>
      </c>
      <c r="P2287">
        <v>1.627</v>
      </c>
      <c r="Q2287">
        <f t="shared" si="214"/>
        <v>0.55300000000000016</v>
      </c>
      <c r="R2287">
        <f t="shared" si="215"/>
        <v>-0.45300000000000018</v>
      </c>
    </row>
    <row r="2288" spans="1:18">
      <c r="A2288" s="1">
        <v>43740</v>
      </c>
      <c r="B2288">
        <v>1.605</v>
      </c>
      <c r="C2288">
        <v>725.53</v>
      </c>
      <c r="D2288">
        <v>1.3859999999999999</v>
      </c>
      <c r="E2288" s="150">
        <f t="shared" si="213"/>
        <v>0.90012830717604597</v>
      </c>
      <c r="F2288">
        <v>1.95825</v>
      </c>
      <c r="G2288" s="3">
        <f t="shared" si="217"/>
        <v>3.0152751317364945</v>
      </c>
      <c r="H2288" s="150">
        <f t="shared" si="212"/>
        <v>-0.45499999999999996</v>
      </c>
      <c r="J2288" s="2">
        <f t="shared" si="210"/>
        <v>-4.4283154028232127E-3</v>
      </c>
      <c r="K2288">
        <v>28907</v>
      </c>
      <c r="L2288">
        <v>28129.5</v>
      </c>
      <c r="N2288">
        <v>0.11</v>
      </c>
      <c r="O2288">
        <v>2.17</v>
      </c>
      <c r="P2288">
        <v>1.605</v>
      </c>
      <c r="Q2288">
        <f t="shared" si="214"/>
        <v>0.56499999999999995</v>
      </c>
      <c r="R2288">
        <f t="shared" si="215"/>
        <v>-0.45499999999999996</v>
      </c>
    </row>
    <row r="2289" spans="1:18">
      <c r="A2289" s="1">
        <v>43741</v>
      </c>
      <c r="B2289">
        <v>1.5820000000000001</v>
      </c>
      <c r="C2289">
        <v>717.48</v>
      </c>
      <c r="D2289">
        <v>1.31</v>
      </c>
      <c r="E2289" s="150">
        <f t="shared" si="213"/>
        <v>0.83420390625000007</v>
      </c>
      <c r="F2289">
        <v>1.91425</v>
      </c>
      <c r="G2289" s="3">
        <f t="shared" si="217"/>
        <v>3.0060606060606059</v>
      </c>
      <c r="H2289" s="150">
        <f t="shared" si="212"/>
        <v>-0.47799999999999987</v>
      </c>
      <c r="J2289" s="2">
        <f t="shared" si="210"/>
        <v>-1.1157349581065542E-2</v>
      </c>
      <c r="K2289">
        <v>28900</v>
      </c>
      <c r="L2289">
        <v>28125</v>
      </c>
      <c r="N2289">
        <v>0.11</v>
      </c>
      <c r="O2289">
        <v>2.17</v>
      </c>
      <c r="P2289">
        <v>1.5820000000000001</v>
      </c>
      <c r="Q2289">
        <f t="shared" si="214"/>
        <v>0.58799999999999986</v>
      </c>
      <c r="R2289">
        <f t="shared" si="215"/>
        <v>-0.47799999999999987</v>
      </c>
    </row>
    <row r="2290" spans="1:18">
      <c r="A2290" s="1">
        <v>43742</v>
      </c>
      <c r="B2290">
        <v>1.585</v>
      </c>
      <c r="C2290">
        <v>715.51</v>
      </c>
      <c r="D2290">
        <v>1.3420000000000001</v>
      </c>
      <c r="E2290" s="150">
        <f t="shared" si="213"/>
        <v>0.85265906651442835</v>
      </c>
      <c r="F2290">
        <v>1.8531299999999999</v>
      </c>
      <c r="G2290" s="3">
        <f t="shared" si="217"/>
        <v>2.9166410792606259</v>
      </c>
      <c r="H2290" s="150">
        <f t="shared" si="212"/>
        <v>-0.42500000000000016</v>
      </c>
      <c r="J2290" s="2">
        <f t="shared" si="210"/>
        <v>-2.7494975415832301E-3</v>
      </c>
      <c r="K2290">
        <v>28879</v>
      </c>
      <c r="L2290">
        <v>28127</v>
      </c>
      <c r="N2290">
        <v>0.11</v>
      </c>
      <c r="O2290">
        <v>2.12</v>
      </c>
      <c r="P2290">
        <v>1.585</v>
      </c>
      <c r="Q2290">
        <f t="shared" si="214"/>
        <v>0.53500000000000014</v>
      </c>
      <c r="R2290">
        <f t="shared" si="215"/>
        <v>-0.42500000000000016</v>
      </c>
    </row>
    <row r="2291" spans="1:18">
      <c r="A2291" s="1">
        <v>43745</v>
      </c>
      <c r="B2291">
        <v>1.595</v>
      </c>
      <c r="C2291">
        <v>718.12</v>
      </c>
      <c r="D2291">
        <v>1.369</v>
      </c>
      <c r="E2291" s="150">
        <f t="shared" si="213"/>
        <v>0.7677335885231108</v>
      </c>
      <c r="F2291">
        <v>1.86775</v>
      </c>
      <c r="G2291" s="3">
        <f t="shared" si="217"/>
        <v>3.3305169764928539</v>
      </c>
      <c r="H2291" s="150">
        <f t="shared" si="212"/>
        <v>-0.42499999999999993</v>
      </c>
      <c r="J2291" s="2">
        <f t="shared" si="210"/>
        <v>3.6411108633978458E-3</v>
      </c>
      <c r="K2291">
        <v>28995.5</v>
      </c>
      <c r="L2291">
        <v>28136.5</v>
      </c>
      <c r="N2291">
        <v>0.11</v>
      </c>
      <c r="O2291">
        <v>2.13</v>
      </c>
      <c r="P2291">
        <v>1.595</v>
      </c>
      <c r="Q2291">
        <f t="shared" si="214"/>
        <v>0.53499999999999992</v>
      </c>
      <c r="R2291">
        <f t="shared" si="215"/>
        <v>-0.42499999999999993</v>
      </c>
    </row>
    <row r="2292" spans="1:18">
      <c r="A2292" s="1">
        <v>43746</v>
      </c>
      <c r="B2292">
        <v>1.53</v>
      </c>
      <c r="C2292">
        <v>724.7</v>
      </c>
      <c r="D2292">
        <v>1.331</v>
      </c>
      <c r="E2292" s="150">
        <f t="shared" si="213"/>
        <v>0.94944837289022255</v>
      </c>
      <c r="F2292">
        <v>1.8885000000000001</v>
      </c>
      <c r="G2292" s="3">
        <f t="shared" si="217"/>
        <v>2.6474251489297433</v>
      </c>
      <c r="H2292" s="150">
        <f t="shared" si="212"/>
        <v>-0.48000000000000009</v>
      </c>
      <c r="J2292" s="2">
        <f t="shared" si="210"/>
        <v>9.1210901126076837E-3</v>
      </c>
      <c r="K2292">
        <v>28932.5</v>
      </c>
      <c r="L2292">
        <v>28247</v>
      </c>
      <c r="N2292">
        <v>0.11</v>
      </c>
      <c r="O2292">
        <v>2.12</v>
      </c>
      <c r="P2292">
        <v>1.53</v>
      </c>
      <c r="Q2292">
        <f t="shared" si="214"/>
        <v>0.59000000000000008</v>
      </c>
      <c r="R2292">
        <f t="shared" si="215"/>
        <v>-0.48000000000000009</v>
      </c>
    </row>
    <row r="2293" spans="1:18">
      <c r="A2293" s="1">
        <v>43747</v>
      </c>
      <c r="B2293">
        <v>1.5349999999999999</v>
      </c>
      <c r="C2293">
        <v>724.12</v>
      </c>
      <c r="D2293">
        <v>1.37</v>
      </c>
      <c r="E2293" s="150">
        <f t="shared" si="213"/>
        <v>0.8981281164845194</v>
      </c>
      <c r="F2293">
        <v>1.88188</v>
      </c>
      <c r="G2293" s="3">
        <f t="shared" si="217"/>
        <v>2.8706100529305041</v>
      </c>
      <c r="H2293" s="150">
        <f t="shared" si="212"/>
        <v>-0.46499999999999997</v>
      </c>
      <c r="J2293" s="2">
        <f t="shared" si="210"/>
        <v>-8.0065160749273406E-4</v>
      </c>
      <c r="K2293">
        <v>28979</v>
      </c>
      <c r="L2293">
        <v>28236</v>
      </c>
      <c r="N2293">
        <v>0.11</v>
      </c>
      <c r="O2293">
        <v>2.11</v>
      </c>
      <c r="P2293">
        <v>1.5349999999999999</v>
      </c>
      <c r="Q2293">
        <f t="shared" si="214"/>
        <v>0.57499999999999996</v>
      </c>
      <c r="R2293">
        <f t="shared" si="215"/>
        <v>-0.46499999999999997</v>
      </c>
    </row>
    <row r="2294" spans="1:18">
      <c r="A2294" s="1">
        <v>43748</v>
      </c>
      <c r="B2294">
        <v>1.55</v>
      </c>
      <c r="C2294">
        <v>718.06</v>
      </c>
      <c r="D2294">
        <v>1.4159999999999999</v>
      </c>
      <c r="E2294" s="150">
        <f t="shared" si="213"/>
        <v>0.95667663361321709</v>
      </c>
      <c r="F2294">
        <v>1.8959999999999999</v>
      </c>
      <c r="G2294" s="3">
        <f t="shared" si="217"/>
        <v>2.8063150135277937</v>
      </c>
      <c r="H2294" s="150">
        <f t="shared" si="212"/>
        <v>-0.44999999999999984</v>
      </c>
      <c r="J2294" s="2">
        <f t="shared" si="210"/>
        <v>-8.4039934913075157E-3</v>
      </c>
      <c r="K2294">
        <v>28968</v>
      </c>
      <c r="L2294">
        <v>28241.5</v>
      </c>
      <c r="N2294">
        <v>0.11</v>
      </c>
      <c r="O2294">
        <v>2.11</v>
      </c>
      <c r="P2294">
        <v>1.55</v>
      </c>
      <c r="Q2294">
        <f t="shared" si="214"/>
        <v>0.55999999999999983</v>
      </c>
      <c r="R2294">
        <f t="shared" si="215"/>
        <v>-0.44999999999999984</v>
      </c>
    </row>
    <row r="2295" spans="1:18">
      <c r="A2295" s="1">
        <v>43749</v>
      </c>
      <c r="B2295">
        <v>1.587</v>
      </c>
      <c r="C2295">
        <v>710.2</v>
      </c>
      <c r="D2295">
        <v>1.476</v>
      </c>
      <c r="E2295" s="150">
        <f t="shared" si="213"/>
        <v>1.0372200390457986</v>
      </c>
      <c r="F2295">
        <v>1.9555</v>
      </c>
      <c r="G2295" s="3">
        <f t="shared" si="217"/>
        <v>2.7827441539360329</v>
      </c>
      <c r="H2295" s="150">
        <f t="shared" si="212"/>
        <v>-0.41299999999999992</v>
      </c>
      <c r="J2295" s="2">
        <f t="shared" si="210"/>
        <v>-1.1006510507448029E-2</v>
      </c>
      <c r="K2295">
        <v>28966</v>
      </c>
      <c r="L2295">
        <v>28245.5</v>
      </c>
      <c r="N2295">
        <v>0.11</v>
      </c>
      <c r="O2295">
        <v>2.11</v>
      </c>
      <c r="P2295">
        <v>1.587</v>
      </c>
      <c r="Q2295">
        <f t="shared" si="214"/>
        <v>0.52299999999999991</v>
      </c>
      <c r="R2295">
        <f t="shared" si="215"/>
        <v>-0.41299999999999992</v>
      </c>
    </row>
    <row r="2296" spans="1:18">
      <c r="A2296" s="1">
        <v>43752</v>
      </c>
      <c r="B2296">
        <v>1.585</v>
      </c>
      <c r="C2296">
        <v>712.4</v>
      </c>
      <c r="D2296">
        <v>1.468</v>
      </c>
      <c r="E2296" s="150">
        <f t="shared" si="213"/>
        <v>1.0417875191319452</v>
      </c>
      <c r="F2296">
        <v>1.9731300000000001</v>
      </c>
      <c r="G2296" s="3">
        <f t="shared" si="217"/>
        <v>2.7803700724054683</v>
      </c>
      <c r="H2296" s="150">
        <f t="shared" si="212"/>
        <v>-0.38500000000000012</v>
      </c>
      <c r="J2296" s="2">
        <f t="shared" si="210"/>
        <v>3.0929309065190298E-3</v>
      </c>
      <c r="K2296">
        <v>28970</v>
      </c>
      <c r="L2296">
        <v>28250</v>
      </c>
      <c r="N2296">
        <v>0.11</v>
      </c>
      <c r="O2296">
        <v>2.08</v>
      </c>
      <c r="P2296">
        <v>1.585</v>
      </c>
      <c r="Q2296">
        <f t="shared" si="214"/>
        <v>0.49500000000000011</v>
      </c>
      <c r="R2296">
        <f t="shared" si="215"/>
        <v>-0.38500000000000012</v>
      </c>
    </row>
    <row r="2297" spans="1:18">
      <c r="A2297" s="1">
        <v>43753</v>
      </c>
      <c r="B2297">
        <v>1.585</v>
      </c>
      <c r="C2297">
        <v>716.3</v>
      </c>
      <c r="D2297">
        <v>1.496</v>
      </c>
      <c r="E2297" s="150">
        <f t="shared" si="213"/>
        <v>1.0738267935320216</v>
      </c>
      <c r="F2297">
        <v>1.9741299999999999</v>
      </c>
      <c r="G2297" s="3">
        <f t="shared" si="217"/>
        <v>2.7502559051316244</v>
      </c>
      <c r="H2297" s="150">
        <f t="shared" si="212"/>
        <v>-0.38500000000000012</v>
      </c>
      <c r="J2297" s="2">
        <f t="shared" si="210"/>
        <v>5.4595222048989742E-3</v>
      </c>
      <c r="K2297">
        <v>28954</v>
      </c>
      <c r="L2297">
        <v>28242</v>
      </c>
      <c r="N2297">
        <v>0.11</v>
      </c>
      <c r="O2297">
        <v>2.08</v>
      </c>
      <c r="P2297">
        <v>1.585</v>
      </c>
      <c r="Q2297">
        <f t="shared" si="214"/>
        <v>0.49500000000000011</v>
      </c>
      <c r="R2297">
        <f t="shared" si="215"/>
        <v>-0.38500000000000012</v>
      </c>
    </row>
    <row r="2298" spans="1:18">
      <c r="A2298" s="1">
        <v>43754</v>
      </c>
      <c r="B2298">
        <v>1.57</v>
      </c>
      <c r="C2298">
        <v>717.07</v>
      </c>
      <c r="D2298">
        <v>1.4570000000000001</v>
      </c>
      <c r="E2298" s="150">
        <f t="shared" si="213"/>
        <v>1.0598603908918083</v>
      </c>
      <c r="F2298">
        <v>1.9922500000000001</v>
      </c>
      <c r="G2298" s="3">
        <f t="shared" si="217"/>
        <v>2.738764723113718</v>
      </c>
      <c r="H2298" s="150">
        <f t="shared" si="212"/>
        <v>-0.37999999999999978</v>
      </c>
      <c r="J2298" s="2">
        <f t="shared" si="210"/>
        <v>1.0743912235761505E-3</v>
      </c>
      <c r="K2298">
        <v>28950</v>
      </c>
      <c r="L2298">
        <v>28241</v>
      </c>
      <c r="N2298">
        <v>0.12</v>
      </c>
      <c r="O2298">
        <v>2.0699999999999998</v>
      </c>
      <c r="P2298">
        <v>1.57</v>
      </c>
      <c r="Q2298">
        <f t="shared" si="214"/>
        <v>0.49999999999999978</v>
      </c>
      <c r="R2298">
        <f t="shared" si="215"/>
        <v>-0.37999999999999978</v>
      </c>
    </row>
    <row r="2299" spans="1:18">
      <c r="A2299" s="1">
        <v>43755</v>
      </c>
      <c r="B2299">
        <v>1.597</v>
      </c>
      <c r="C2299">
        <v>712.01</v>
      </c>
      <c r="D2299">
        <v>1.4668000000000001</v>
      </c>
      <c r="E2299" s="150">
        <f t="shared" si="213"/>
        <v>1.0463320800166935</v>
      </c>
      <c r="F2299">
        <v>1.9931300000000001</v>
      </c>
      <c r="G2299" s="3">
        <f t="shared" si="217"/>
        <v>2.7940680973418659</v>
      </c>
      <c r="H2299" s="150">
        <f t="shared" si="212"/>
        <v>-0.3630000000000001</v>
      </c>
      <c r="J2299" s="2">
        <f t="shared" si="210"/>
        <v>-7.0815085868150369E-3</v>
      </c>
      <c r="K2299">
        <v>28920</v>
      </c>
      <c r="L2299">
        <v>28197.79</v>
      </c>
      <c r="N2299">
        <v>0.12</v>
      </c>
      <c r="O2299">
        <v>2.08</v>
      </c>
      <c r="P2299">
        <v>1.597</v>
      </c>
      <c r="Q2299">
        <f t="shared" si="214"/>
        <v>0.4830000000000001</v>
      </c>
      <c r="R2299">
        <f t="shared" si="215"/>
        <v>-0.3630000000000001</v>
      </c>
    </row>
    <row r="2300" spans="1:18">
      <c r="A2300" s="1">
        <v>43756</v>
      </c>
      <c r="B2300">
        <v>1.6</v>
      </c>
      <c r="C2300">
        <v>711.82</v>
      </c>
      <c r="D2300">
        <v>1.4419999999999999</v>
      </c>
      <c r="E2300" s="150">
        <f t="shared" si="213"/>
        <v>1.115585879447369</v>
      </c>
      <c r="F2300">
        <v>1.98725</v>
      </c>
      <c r="G2300" s="3">
        <f t="shared" si="217"/>
        <v>2.5687081136411907</v>
      </c>
      <c r="H2300" s="150">
        <f t="shared" si="212"/>
        <v>-0.38999999999999979</v>
      </c>
      <c r="J2300" s="2">
        <f t="shared" si="210"/>
        <v>-2.6688579553415419E-4</v>
      </c>
      <c r="K2300">
        <v>28907</v>
      </c>
      <c r="L2300">
        <v>28242</v>
      </c>
      <c r="N2300">
        <v>0.12</v>
      </c>
      <c r="O2300">
        <v>2.11</v>
      </c>
      <c r="P2300">
        <v>1.6</v>
      </c>
      <c r="Q2300">
        <f t="shared" si="214"/>
        <v>0.50999999999999979</v>
      </c>
      <c r="R2300">
        <f t="shared" si="215"/>
        <v>-0.38999999999999979</v>
      </c>
    </row>
    <row r="2301" spans="1:18">
      <c r="A2301" s="1">
        <v>43759</v>
      </c>
      <c r="B2301">
        <v>1.58</v>
      </c>
      <c r="C2301">
        <v>725.77</v>
      </c>
      <c r="D2301">
        <v>1.4610000000000001</v>
      </c>
      <c r="E2301" s="150">
        <f t="shared" si="213"/>
        <v>1.1278846311622646</v>
      </c>
      <c r="F2301">
        <v>1.9606300000000001</v>
      </c>
      <c r="G2301" s="3">
        <f t="shared" si="217"/>
        <v>2.539692758334871</v>
      </c>
      <c r="H2301" s="150">
        <f t="shared" si="212"/>
        <v>-0.42000000000000004</v>
      </c>
      <c r="J2301" s="2">
        <f t="shared" si="210"/>
        <v>1.9408089762332565E-2</v>
      </c>
      <c r="K2301">
        <v>28900</v>
      </c>
      <c r="L2301">
        <v>28242.5</v>
      </c>
      <c r="N2301">
        <v>0.12</v>
      </c>
      <c r="O2301">
        <v>2.12</v>
      </c>
      <c r="P2301">
        <v>1.58</v>
      </c>
      <c r="Q2301">
        <f t="shared" si="214"/>
        <v>0.54</v>
      </c>
      <c r="R2301">
        <f t="shared" si="215"/>
        <v>-0.42000000000000004</v>
      </c>
    </row>
    <row r="2302" spans="1:18">
      <c r="A2302" s="1">
        <v>43760</v>
      </c>
      <c r="B2302">
        <v>1.58</v>
      </c>
      <c r="C2302">
        <v>723.77</v>
      </c>
      <c r="D2302">
        <v>1.4259999999999999</v>
      </c>
      <c r="E2302" s="150">
        <f t="shared" si="213"/>
        <v>1.1329146204368172</v>
      </c>
      <c r="F2302">
        <v>1.9672499999999999</v>
      </c>
      <c r="G2302" s="3">
        <f t="shared" si="217"/>
        <v>2.4761782127221221</v>
      </c>
      <c r="H2302" s="150">
        <f t="shared" si="212"/>
        <v>-0.61999999999999977</v>
      </c>
      <c r="J2302" s="2">
        <f t="shared" si="210"/>
        <v>-2.75949786709982E-3</v>
      </c>
      <c r="K2302">
        <v>28881</v>
      </c>
      <c r="L2302">
        <v>28240</v>
      </c>
      <c r="N2302">
        <v>0.12</v>
      </c>
      <c r="O2302">
        <v>2.3199999999999998</v>
      </c>
      <c r="P2302">
        <v>1.58</v>
      </c>
      <c r="Q2302">
        <f t="shared" si="214"/>
        <v>0.73999999999999977</v>
      </c>
      <c r="R2302">
        <f t="shared" si="215"/>
        <v>-0.61999999999999977</v>
      </c>
    </row>
    <row r="2303" spans="1:18">
      <c r="A2303" s="1">
        <v>43761</v>
      </c>
      <c r="B2303">
        <v>1.5249999999999999</v>
      </c>
      <c r="C2303">
        <v>726.25</v>
      </c>
      <c r="D2303">
        <v>1.4276</v>
      </c>
      <c r="E2303" s="150">
        <f t="shared" si="213"/>
        <v>1.2074332699846455</v>
      </c>
      <c r="F2303">
        <v>1.94275</v>
      </c>
      <c r="G2303" s="3">
        <f t="shared" si="217"/>
        <v>2.2969964212061749</v>
      </c>
      <c r="H2303" s="150">
        <f t="shared" si="212"/>
        <v>-0.70499999999999996</v>
      </c>
      <c r="J2303" s="2">
        <f t="shared" si="210"/>
        <v>3.4206458092557426E-3</v>
      </c>
      <c r="K2303">
        <v>28829</v>
      </c>
      <c r="L2303">
        <v>28234.5</v>
      </c>
      <c r="N2303">
        <v>0.13</v>
      </c>
      <c r="O2303">
        <v>2.36</v>
      </c>
      <c r="P2303">
        <v>1.5249999999999999</v>
      </c>
      <c r="Q2303">
        <f t="shared" si="214"/>
        <v>0.83499999999999996</v>
      </c>
      <c r="R2303">
        <f t="shared" si="215"/>
        <v>-0.70499999999999996</v>
      </c>
    </row>
    <row r="2304" spans="1:18">
      <c r="A2304" s="1">
        <v>43762</v>
      </c>
      <c r="B2304">
        <v>1.4650000000000001</v>
      </c>
      <c r="C2304">
        <v>724.24</v>
      </c>
      <c r="D2304">
        <v>1.4204000000000001</v>
      </c>
      <c r="E2304" s="150">
        <f t="shared" si="213"/>
        <v>1.2382685944933376</v>
      </c>
      <c r="F2304">
        <v>1.96088</v>
      </c>
      <c r="G2304" s="3">
        <f t="shared" si="217"/>
        <v>2.2492970946579116</v>
      </c>
      <c r="H2304" s="150">
        <f t="shared" si="212"/>
        <v>-0.71499999999999997</v>
      </c>
      <c r="J2304" s="2">
        <f t="shared" si="210"/>
        <v>-2.7714789989360662E-3</v>
      </c>
      <c r="K2304">
        <v>28809</v>
      </c>
      <c r="L2304">
        <v>28227</v>
      </c>
      <c r="N2304">
        <v>0.13</v>
      </c>
      <c r="O2304">
        <v>2.31</v>
      </c>
      <c r="P2304">
        <v>1.4650000000000001</v>
      </c>
      <c r="Q2304">
        <f t="shared" si="214"/>
        <v>0.84499999999999997</v>
      </c>
      <c r="R2304">
        <f t="shared" si="215"/>
        <v>-0.71499999999999997</v>
      </c>
    </row>
    <row r="2305" spans="1:18">
      <c r="A2305" s="1">
        <v>43763</v>
      </c>
      <c r="B2305">
        <v>1.45</v>
      </c>
      <c r="C2305">
        <v>727.99</v>
      </c>
      <c r="D2305">
        <v>1.4480999999999999</v>
      </c>
      <c r="E2305" s="150">
        <f t="shared" si="213"/>
        <v>1.274352095649453</v>
      </c>
      <c r="F2305">
        <v>1.9557500000000001</v>
      </c>
      <c r="G2305" s="3">
        <f t="shared" si="217"/>
        <v>2.2224011595136548</v>
      </c>
      <c r="H2305" s="150">
        <f t="shared" si="212"/>
        <v>-0.59</v>
      </c>
      <c r="J2305" s="2">
        <f t="shared" ref="J2305:J2358" si="218">+LN(C2305/C2304)</f>
        <v>5.164482671421544E-3</v>
      </c>
      <c r="K2305">
        <v>28800</v>
      </c>
      <c r="L2305">
        <v>28225</v>
      </c>
      <c r="N2305">
        <v>0.13</v>
      </c>
      <c r="O2305">
        <v>2.17</v>
      </c>
      <c r="P2305">
        <v>1.45</v>
      </c>
      <c r="Q2305">
        <f t="shared" si="214"/>
        <v>0.72</v>
      </c>
      <c r="R2305">
        <f t="shared" si="215"/>
        <v>-0.59</v>
      </c>
    </row>
    <row r="2306" spans="1:18">
      <c r="A2306" s="1">
        <v>43766</v>
      </c>
      <c r="B2306">
        <v>1.4830000000000001</v>
      </c>
      <c r="C2306">
        <v>723.85</v>
      </c>
      <c r="D2306">
        <v>1.46</v>
      </c>
      <c r="E2306" s="150">
        <f t="shared" si="213"/>
        <v>1.3331007073717931</v>
      </c>
      <c r="F2306">
        <v>1.99525</v>
      </c>
      <c r="G2306" s="3">
        <f t="shared" si="217"/>
        <v>2.1851799971984902</v>
      </c>
      <c r="H2306" s="150">
        <f t="shared" si="212"/>
        <v>-0.54699999999999982</v>
      </c>
      <c r="J2306" s="2">
        <f t="shared" si="218"/>
        <v>-5.7031232385537384E-3</v>
      </c>
      <c r="K2306">
        <v>28797</v>
      </c>
      <c r="L2306">
        <v>28231.5</v>
      </c>
      <c r="N2306">
        <v>0.14000000000000001</v>
      </c>
      <c r="O2306">
        <v>2.17</v>
      </c>
      <c r="P2306">
        <v>1.4830000000000001</v>
      </c>
      <c r="Q2306">
        <f t="shared" si="214"/>
        <v>0.68699999999999983</v>
      </c>
      <c r="R2306">
        <f t="shared" si="215"/>
        <v>-0.54699999999999982</v>
      </c>
    </row>
    <row r="2307" spans="1:18">
      <c r="A2307" s="1">
        <v>43767</v>
      </c>
      <c r="B2307">
        <v>1.48</v>
      </c>
      <c r="C2307">
        <v>727.08</v>
      </c>
      <c r="D2307">
        <v>1.4579</v>
      </c>
      <c r="E2307" s="150">
        <f t="shared" si="213"/>
        <v>1.3212639505800641</v>
      </c>
      <c r="F2307">
        <v>1.98875</v>
      </c>
      <c r="G2307" s="3">
        <f t="shared" si="217"/>
        <v>2.1944128754342382</v>
      </c>
      <c r="H2307" s="150">
        <f t="shared" si="212"/>
        <v>-0.58000000000000018</v>
      </c>
      <c r="J2307" s="2">
        <f t="shared" si="218"/>
        <v>4.4523241448454218E-3</v>
      </c>
      <c r="K2307">
        <v>28805</v>
      </c>
      <c r="L2307">
        <v>28237</v>
      </c>
      <c r="N2307">
        <v>0.14000000000000001</v>
      </c>
      <c r="O2307">
        <v>2.2000000000000002</v>
      </c>
      <c r="P2307">
        <v>1.48</v>
      </c>
      <c r="Q2307">
        <f t="shared" si="214"/>
        <v>0.7200000000000002</v>
      </c>
      <c r="R2307">
        <f t="shared" si="215"/>
        <v>-0.58000000000000018</v>
      </c>
    </row>
    <row r="2308" spans="1:18">
      <c r="A2308" s="1">
        <v>43768</v>
      </c>
      <c r="B2308">
        <v>1.425</v>
      </c>
      <c r="C2308">
        <v>738.65</v>
      </c>
      <c r="D2308">
        <v>1.4330000000000001</v>
      </c>
      <c r="E2308" s="150">
        <f t="shared" si="213"/>
        <v>1.297588744878359</v>
      </c>
      <c r="F2308">
        <v>1.9798800000000001</v>
      </c>
      <c r="G2308" s="3">
        <f t="shared" si="217"/>
        <v>2.1864924855416863</v>
      </c>
      <c r="H2308" s="150">
        <f t="shared" si="212"/>
        <v>-0.70500000000000018</v>
      </c>
      <c r="J2308" s="2">
        <f t="shared" si="218"/>
        <v>1.5787683022719143E-2</v>
      </c>
      <c r="K2308">
        <v>28805.5</v>
      </c>
      <c r="L2308">
        <v>28239.5</v>
      </c>
      <c r="N2308">
        <v>0.11</v>
      </c>
      <c r="O2308">
        <v>2.2400000000000002</v>
      </c>
      <c r="P2308">
        <v>1.425</v>
      </c>
      <c r="Q2308">
        <f t="shared" si="214"/>
        <v>0.81500000000000017</v>
      </c>
      <c r="R2308">
        <f t="shared" si="215"/>
        <v>-0.70500000000000018</v>
      </c>
    </row>
    <row r="2309" spans="1:18">
      <c r="A2309" s="1">
        <v>43769</v>
      </c>
      <c r="B2309">
        <v>1.425</v>
      </c>
      <c r="C2309">
        <v>741.36</v>
      </c>
      <c r="D2309">
        <v>1.383</v>
      </c>
      <c r="E2309" s="150">
        <f t="shared" si="213"/>
        <v>1.2368167546343216</v>
      </c>
      <c r="F2309">
        <v>1.9553799999999999</v>
      </c>
      <c r="G2309" s="3">
        <f t="shared" si="217"/>
        <v>2.1864924855416863</v>
      </c>
      <c r="H2309" s="150">
        <f t="shared" si="212"/>
        <v>-0.70500000000000018</v>
      </c>
      <c r="J2309" s="2">
        <f t="shared" si="218"/>
        <v>3.6621415108188237E-3</v>
      </c>
      <c r="K2309">
        <v>28805.5</v>
      </c>
      <c r="L2309">
        <v>28239.5</v>
      </c>
      <c r="N2309">
        <v>0.11</v>
      </c>
      <c r="O2309">
        <v>2.2400000000000002</v>
      </c>
      <c r="P2309">
        <v>1.425</v>
      </c>
      <c r="Q2309">
        <f t="shared" si="214"/>
        <v>0.81500000000000017</v>
      </c>
      <c r="R2309">
        <f t="shared" si="215"/>
        <v>-0.70500000000000018</v>
      </c>
    </row>
    <row r="2310" spans="1:18">
      <c r="A2310" s="1">
        <v>43770</v>
      </c>
      <c r="B2310">
        <v>1.425</v>
      </c>
      <c r="C2310">
        <v>740.75</v>
      </c>
      <c r="D2310">
        <v>1.4219999999999999</v>
      </c>
      <c r="E2310" s="150">
        <f t="shared" si="213"/>
        <v>1.2520992036804346</v>
      </c>
      <c r="F2310">
        <v>1.9252499999999999</v>
      </c>
      <c r="G2310" s="3">
        <f t="shared" si="217"/>
        <v>2.1864924855416863</v>
      </c>
      <c r="H2310" s="150">
        <f t="shared" ref="H2310:H2373" si="219">+R2310</f>
        <v>-0.70500000000000018</v>
      </c>
      <c r="J2310" s="2">
        <f t="shared" si="218"/>
        <v>-8.2315082476133164E-4</v>
      </c>
      <c r="K2310">
        <v>28805.5</v>
      </c>
      <c r="L2310">
        <v>28239.5</v>
      </c>
      <c r="N2310">
        <v>0.11</v>
      </c>
      <c r="O2310">
        <v>2.2400000000000002</v>
      </c>
      <c r="P2310">
        <v>1.425</v>
      </c>
      <c r="Q2310">
        <f t="shared" si="214"/>
        <v>0.81500000000000017</v>
      </c>
      <c r="R2310">
        <f t="shared" si="215"/>
        <v>-0.70500000000000018</v>
      </c>
    </row>
    <row r="2311" spans="1:18">
      <c r="A2311" s="1">
        <v>43773</v>
      </c>
      <c r="B2311">
        <v>1.375</v>
      </c>
      <c r="C2311">
        <v>739.97</v>
      </c>
      <c r="D2311">
        <v>1.4450000000000001</v>
      </c>
      <c r="E2311" s="150">
        <f t="shared" ref="E2311:E2374" si="220">+D2311*F2311/G2311</f>
        <v>1.1590164058535446</v>
      </c>
      <c r="F2311">
        <v>1.96</v>
      </c>
      <c r="G2311" s="3">
        <f t="shared" si="217"/>
        <v>2.4436237362095476</v>
      </c>
      <c r="H2311" s="150">
        <f t="shared" si="219"/>
        <v>-0.82500000000000007</v>
      </c>
      <c r="J2311" s="2">
        <f t="shared" si="218"/>
        <v>-1.053541617789647E-3</v>
      </c>
      <c r="K2311">
        <v>28830</v>
      </c>
      <c r="L2311">
        <v>28198.36</v>
      </c>
      <c r="N2311">
        <v>0.11</v>
      </c>
      <c r="O2311">
        <v>2.31</v>
      </c>
      <c r="P2311">
        <v>1.375</v>
      </c>
      <c r="Q2311">
        <f t="shared" ref="Q2311:Q2374" si="221">+O2311-P2311</f>
        <v>0.93500000000000005</v>
      </c>
      <c r="R2311">
        <f t="shared" ref="R2311:R2374" si="222">+N2311-Q2311</f>
        <v>-0.82500000000000007</v>
      </c>
    </row>
    <row r="2312" spans="1:18">
      <c r="A2312" s="1">
        <v>43774</v>
      </c>
      <c r="B2312">
        <v>1.3149999999999999</v>
      </c>
      <c r="C2312">
        <v>748.48</v>
      </c>
      <c r="D2312">
        <v>1.4690000000000001</v>
      </c>
      <c r="E2312" s="150">
        <f t="shared" si="220"/>
        <v>1.2592290234493766</v>
      </c>
      <c r="F2312">
        <v>1.96688</v>
      </c>
      <c r="G2312" s="3">
        <f t="shared" si="217"/>
        <v>2.2945363124535363</v>
      </c>
      <c r="H2312" s="150">
        <f t="shared" si="219"/>
        <v>-0.85500000000000009</v>
      </c>
      <c r="J2312" s="2">
        <f t="shared" si="218"/>
        <v>1.1434838559929281E-2</v>
      </c>
      <c r="K2312">
        <v>28835</v>
      </c>
      <c r="L2312">
        <v>28241</v>
      </c>
      <c r="N2312">
        <v>0.1</v>
      </c>
      <c r="O2312">
        <v>2.27</v>
      </c>
      <c r="P2312">
        <v>1.3149999999999999</v>
      </c>
      <c r="Q2312">
        <f t="shared" si="221"/>
        <v>0.95500000000000007</v>
      </c>
      <c r="R2312">
        <f t="shared" si="222"/>
        <v>-0.85500000000000009</v>
      </c>
    </row>
    <row r="2313" spans="1:18">
      <c r="A2313" s="1">
        <v>43775</v>
      </c>
      <c r="B2313">
        <v>1.2969999999999999</v>
      </c>
      <c r="C2313">
        <v>741</v>
      </c>
      <c r="D2313">
        <v>1.4570000000000001</v>
      </c>
      <c r="E2313" s="150">
        <f t="shared" si="220"/>
        <v>1.2498954445598087</v>
      </c>
      <c r="F2313">
        <v>1.9766300000000001</v>
      </c>
      <c r="G2313" s="3">
        <f t="shared" si="217"/>
        <v>2.3041526573562865</v>
      </c>
      <c r="H2313" s="150">
        <f t="shared" si="219"/>
        <v>-0.8330000000000003</v>
      </c>
      <c r="J2313" s="2">
        <f t="shared" si="218"/>
        <v>-1.0043858099727385E-2</v>
      </c>
      <c r="K2313">
        <v>28838</v>
      </c>
      <c r="L2313">
        <v>28241.5</v>
      </c>
      <c r="N2313">
        <v>0.11</v>
      </c>
      <c r="O2313">
        <v>2.2400000000000002</v>
      </c>
      <c r="P2313">
        <v>1.2969999999999999</v>
      </c>
      <c r="Q2313">
        <f t="shared" si="221"/>
        <v>0.94300000000000028</v>
      </c>
      <c r="R2313">
        <f t="shared" si="222"/>
        <v>-0.8330000000000003</v>
      </c>
    </row>
    <row r="2314" spans="1:18">
      <c r="A2314" s="1">
        <v>43776</v>
      </c>
      <c r="B2314">
        <v>1.31</v>
      </c>
      <c r="C2314">
        <v>741.64</v>
      </c>
      <c r="D2314">
        <v>1.4790000000000001</v>
      </c>
      <c r="E2314" s="150">
        <f t="shared" si="220"/>
        <v>1.1598340371428575</v>
      </c>
      <c r="F2314">
        <v>1.9830000000000001</v>
      </c>
      <c r="G2314" s="3">
        <f t="shared" si="217"/>
        <v>2.5286867828304289</v>
      </c>
      <c r="H2314" s="150">
        <f t="shared" si="219"/>
        <v>-0.82000000000000017</v>
      </c>
      <c r="J2314" s="2">
        <f t="shared" si="218"/>
        <v>8.6332493356570592E-4</v>
      </c>
      <c r="K2314">
        <v>28890.5</v>
      </c>
      <c r="L2314">
        <v>28236</v>
      </c>
      <c r="N2314">
        <v>0.11</v>
      </c>
      <c r="O2314">
        <v>2.2400000000000002</v>
      </c>
      <c r="P2314">
        <v>1.31</v>
      </c>
      <c r="Q2314">
        <f t="shared" si="221"/>
        <v>0.93000000000000016</v>
      </c>
      <c r="R2314">
        <f t="shared" si="222"/>
        <v>-0.82000000000000017</v>
      </c>
    </row>
    <row r="2315" spans="1:18">
      <c r="A2315" s="1">
        <v>43777</v>
      </c>
      <c r="B2315">
        <v>1.32</v>
      </c>
      <c r="C2315">
        <v>747.59</v>
      </c>
      <c r="D2315">
        <v>1.4890000000000001</v>
      </c>
      <c r="E2315" s="150">
        <f t="shared" si="220"/>
        <v>1.1168007273676477</v>
      </c>
      <c r="F2315">
        <v>1.9997499999999999</v>
      </c>
      <c r="G2315" s="3">
        <f t="shared" si="217"/>
        <v>2.6662122230332082</v>
      </c>
      <c r="H2315" s="150">
        <f t="shared" si="219"/>
        <v>-0.82000000000000017</v>
      </c>
      <c r="J2315" s="2">
        <f t="shared" si="218"/>
        <v>7.9907491253223255E-3</v>
      </c>
      <c r="K2315">
        <v>28964</v>
      </c>
      <c r="L2315">
        <v>28273</v>
      </c>
      <c r="N2315">
        <v>0.1</v>
      </c>
      <c r="O2315">
        <v>2.2400000000000002</v>
      </c>
      <c r="P2315">
        <v>1.32</v>
      </c>
      <c r="Q2315">
        <f t="shared" si="221"/>
        <v>0.92000000000000015</v>
      </c>
      <c r="R2315">
        <f t="shared" si="222"/>
        <v>-0.82000000000000017</v>
      </c>
    </row>
    <row r="2316" spans="1:18">
      <c r="A2316" s="1">
        <v>43780</v>
      </c>
      <c r="B2316">
        <v>1.335</v>
      </c>
      <c r="C2316">
        <v>760.43</v>
      </c>
      <c r="D2316">
        <v>1.4870000000000001</v>
      </c>
      <c r="E2316" s="150">
        <f t="shared" si="220"/>
        <v>1.2189926225019203</v>
      </c>
      <c r="F2316">
        <v>1.99413</v>
      </c>
      <c r="G2316" s="3">
        <f t="shared" si="217"/>
        <v>2.4325588648058689</v>
      </c>
      <c r="H2316" s="150">
        <f t="shared" si="219"/>
        <v>-0.80500000000000005</v>
      </c>
      <c r="J2316" s="2">
        <f t="shared" si="218"/>
        <v>1.7029363400569333E-2</v>
      </c>
      <c r="K2316">
        <v>28906</v>
      </c>
      <c r="L2316">
        <v>28275.5</v>
      </c>
      <c r="N2316">
        <v>0.11</v>
      </c>
      <c r="O2316">
        <v>2.25</v>
      </c>
      <c r="P2316">
        <v>1.335</v>
      </c>
      <c r="Q2316">
        <f t="shared" si="221"/>
        <v>0.91500000000000004</v>
      </c>
      <c r="R2316">
        <f t="shared" si="222"/>
        <v>-0.80500000000000005</v>
      </c>
    </row>
    <row r="2317" spans="1:18">
      <c r="A2317" s="1">
        <v>43781</v>
      </c>
      <c r="B2317">
        <v>1.46</v>
      </c>
      <c r="C2317">
        <v>783.82</v>
      </c>
      <c r="D2317">
        <v>1.4770000000000001</v>
      </c>
      <c r="E2317" s="150">
        <f t="shared" si="220"/>
        <v>1.2018476786853112</v>
      </c>
      <c r="F2317">
        <v>2.00563</v>
      </c>
      <c r="G2317" s="3">
        <f t="shared" ref="G2317:G2358" si="223">+(K2317/L2317-1)*36000/330</f>
        <v>2.4648011245821491</v>
      </c>
      <c r="H2317" s="150">
        <f t="shared" si="219"/>
        <v>-0.71999999999999986</v>
      </c>
      <c r="J2317" s="2">
        <f t="shared" si="218"/>
        <v>3.0295339397888549E-2</v>
      </c>
      <c r="K2317">
        <v>28924</v>
      </c>
      <c r="L2317">
        <v>28284.93</v>
      </c>
      <c r="N2317">
        <v>0.1</v>
      </c>
      <c r="O2317">
        <v>2.2799999999999998</v>
      </c>
      <c r="P2317">
        <v>1.46</v>
      </c>
      <c r="Q2317">
        <f t="shared" si="221"/>
        <v>0.81999999999999984</v>
      </c>
      <c r="R2317">
        <f t="shared" si="222"/>
        <v>-0.71999999999999986</v>
      </c>
    </row>
    <row r="2318" spans="1:18">
      <c r="A2318" s="1">
        <v>43782</v>
      </c>
      <c r="B2318">
        <v>1.64</v>
      </c>
      <c r="C2318">
        <v>794.97</v>
      </c>
      <c r="D2318">
        <v>1.4570000000000001</v>
      </c>
      <c r="E2318" s="150">
        <f t="shared" si="220"/>
        <v>1.0357156763850557</v>
      </c>
      <c r="F2318">
        <v>1.9870000000000001</v>
      </c>
      <c r="G2318" s="3">
        <f t="shared" si="223"/>
        <v>2.7952256261144806</v>
      </c>
      <c r="H2318" s="150">
        <f t="shared" si="219"/>
        <v>-0.6</v>
      </c>
      <c r="J2318" s="2">
        <f t="shared" si="218"/>
        <v>1.4124975939827618E-2</v>
      </c>
      <c r="K2318">
        <v>29020</v>
      </c>
      <c r="L2318">
        <v>28295</v>
      </c>
      <c r="N2318">
        <v>0.08</v>
      </c>
      <c r="O2318">
        <v>2.3199999999999998</v>
      </c>
      <c r="P2318">
        <v>1.64</v>
      </c>
      <c r="Q2318">
        <f t="shared" si="221"/>
        <v>0.67999999999999994</v>
      </c>
      <c r="R2318">
        <f t="shared" si="222"/>
        <v>-0.6</v>
      </c>
    </row>
    <row r="2319" spans="1:18">
      <c r="A2319" s="1">
        <v>43783</v>
      </c>
      <c r="B2319">
        <v>1.6950000000000001</v>
      </c>
      <c r="C2319">
        <v>802.63</v>
      </c>
      <c r="D2319">
        <v>1.4339999999999999</v>
      </c>
      <c r="E2319" s="150">
        <f t="shared" si="220"/>
        <v>0.96918642094309726</v>
      </c>
      <c r="F2319">
        <v>1.97113</v>
      </c>
      <c r="G2319" s="3">
        <f t="shared" si="223"/>
        <v>2.9164672130357419</v>
      </c>
      <c r="H2319" s="150">
        <f t="shared" si="219"/>
        <v>-0.76500000000000001</v>
      </c>
      <c r="J2319" s="2">
        <f t="shared" si="218"/>
        <v>9.5894575608071308E-3</v>
      </c>
      <c r="K2319">
        <v>29053.5</v>
      </c>
      <c r="L2319">
        <v>28297</v>
      </c>
      <c r="N2319">
        <v>0.1</v>
      </c>
      <c r="O2319">
        <v>2.56</v>
      </c>
      <c r="P2319">
        <v>1.6950000000000001</v>
      </c>
      <c r="Q2319">
        <f t="shared" si="221"/>
        <v>0.86499999999999999</v>
      </c>
      <c r="R2319">
        <f t="shared" si="222"/>
        <v>-0.76500000000000001</v>
      </c>
    </row>
    <row r="2320" spans="1:18">
      <c r="A2320" s="1">
        <v>43784</v>
      </c>
      <c r="B2320">
        <v>1.5449999999999999</v>
      </c>
      <c r="C2320">
        <v>777.29</v>
      </c>
      <c r="D2320">
        <v>1.4470000000000001</v>
      </c>
      <c r="E2320" s="150">
        <f t="shared" si="220"/>
        <v>1.0896138260412034</v>
      </c>
      <c r="F2320">
        <v>1.9610000000000001</v>
      </c>
      <c r="G2320" s="3">
        <f t="shared" si="223"/>
        <v>2.6041951122348359</v>
      </c>
      <c r="H2320" s="150">
        <f t="shared" si="219"/>
        <v>-0.91500000000000026</v>
      </c>
      <c r="J2320" s="2">
        <f t="shared" si="218"/>
        <v>-3.2080324546319879E-2</v>
      </c>
      <c r="K2320">
        <v>28972.5</v>
      </c>
      <c r="L2320">
        <v>28297</v>
      </c>
      <c r="N2320">
        <v>0.28000000000000003</v>
      </c>
      <c r="O2320">
        <v>2.74</v>
      </c>
      <c r="P2320">
        <v>1.5449999999999999</v>
      </c>
      <c r="Q2320">
        <f t="shared" si="221"/>
        <v>1.1950000000000003</v>
      </c>
      <c r="R2320">
        <f t="shared" si="222"/>
        <v>-0.91500000000000026</v>
      </c>
    </row>
    <row r="2321" spans="1:18">
      <c r="A2321" s="1">
        <v>43787</v>
      </c>
      <c r="B2321">
        <v>1.51</v>
      </c>
      <c r="C2321">
        <v>772.66</v>
      </c>
      <c r="D2321">
        <v>1.4359999999999999</v>
      </c>
      <c r="E2321" s="150">
        <f t="shared" si="220"/>
        <v>0.9766450154502917</v>
      </c>
      <c r="F2321">
        <v>1.9533799999999999</v>
      </c>
      <c r="G2321" s="3">
        <f t="shared" si="223"/>
        <v>2.8721322851442626</v>
      </c>
      <c r="H2321" s="150">
        <f t="shared" si="219"/>
        <v>-0.88000000000000023</v>
      </c>
      <c r="J2321" s="2">
        <f t="shared" si="218"/>
        <v>-5.9744040410790898E-3</v>
      </c>
      <c r="K2321">
        <v>29042</v>
      </c>
      <c r="L2321">
        <v>28297</v>
      </c>
      <c r="N2321">
        <v>0.1</v>
      </c>
      <c r="O2321">
        <v>2.4900000000000002</v>
      </c>
      <c r="P2321">
        <v>1.51</v>
      </c>
      <c r="Q2321">
        <f t="shared" si="221"/>
        <v>0.9800000000000002</v>
      </c>
      <c r="R2321">
        <f t="shared" si="222"/>
        <v>-0.88000000000000023</v>
      </c>
    </row>
    <row r="2322" spans="1:18">
      <c r="A2322" s="1">
        <v>43788</v>
      </c>
      <c r="B2322">
        <v>1.58</v>
      </c>
      <c r="C2322">
        <v>787.14</v>
      </c>
      <c r="D2322">
        <v>1.4245000000000001</v>
      </c>
      <c r="E2322" s="150">
        <f t="shared" si="220"/>
        <v>0.96494736644750656</v>
      </c>
      <c r="F2322">
        <v>1.94163</v>
      </c>
      <c r="G2322" s="3">
        <f t="shared" si="223"/>
        <v>2.8663241448936203</v>
      </c>
      <c r="H2322" s="150">
        <f t="shared" si="219"/>
        <v>-0.87999999999999967</v>
      </c>
      <c r="J2322" s="2">
        <f t="shared" si="218"/>
        <v>1.8567016254325448E-2</v>
      </c>
      <c r="K2322">
        <v>29040.75</v>
      </c>
      <c r="L2322">
        <v>28297.25</v>
      </c>
      <c r="N2322">
        <v>7.0000000000000007E-2</v>
      </c>
      <c r="O2322">
        <v>2.5299999999999998</v>
      </c>
      <c r="P2322">
        <v>1.58</v>
      </c>
      <c r="Q2322">
        <f t="shared" si="221"/>
        <v>0.94999999999999973</v>
      </c>
      <c r="R2322">
        <f t="shared" si="222"/>
        <v>-0.87999999999999967</v>
      </c>
    </row>
    <row r="2323" spans="1:18">
      <c r="A2323" s="1">
        <v>43789</v>
      </c>
      <c r="B2323">
        <v>1.655</v>
      </c>
      <c r="C2323">
        <v>795.35</v>
      </c>
      <c r="D2323">
        <v>1.4119999999999999</v>
      </c>
      <c r="E2323" s="150">
        <f t="shared" si="220"/>
        <v>0.95500477491700386</v>
      </c>
      <c r="F2323">
        <v>1.9092499999999999</v>
      </c>
      <c r="G2323" s="3">
        <f t="shared" si="223"/>
        <v>2.8228769853368405</v>
      </c>
      <c r="H2323" s="150">
        <f t="shared" si="219"/>
        <v>-0.81499999999999984</v>
      </c>
      <c r="J2323" s="2">
        <f t="shared" si="218"/>
        <v>1.0376146023375608E-2</v>
      </c>
      <c r="K2323">
        <v>29060</v>
      </c>
      <c r="L2323">
        <v>28327</v>
      </c>
      <c r="N2323">
        <v>0.08</v>
      </c>
      <c r="O2323">
        <v>2.5499999999999998</v>
      </c>
      <c r="P2323">
        <v>1.655</v>
      </c>
      <c r="Q2323">
        <f t="shared" si="221"/>
        <v>0.8949999999999998</v>
      </c>
      <c r="R2323">
        <f t="shared" si="222"/>
        <v>-0.81499999999999984</v>
      </c>
    </row>
    <row r="2324" spans="1:18">
      <c r="A2324" s="1">
        <v>43790</v>
      </c>
      <c r="B2324">
        <v>1.64</v>
      </c>
      <c r="C2324">
        <v>795.28</v>
      </c>
      <c r="D2324">
        <v>1.4259999999999999</v>
      </c>
      <c r="E2324" s="150">
        <f t="shared" si="220"/>
        <v>0.96878631812755689</v>
      </c>
      <c r="F2324">
        <v>1.90863</v>
      </c>
      <c r="G2324" s="3">
        <f t="shared" si="223"/>
        <v>2.8093980365664515</v>
      </c>
      <c r="H2324" s="150">
        <f t="shared" si="219"/>
        <v>-0.78000000000000014</v>
      </c>
      <c r="J2324" s="2">
        <f t="shared" si="218"/>
        <v>-8.8015440479837043E-5</v>
      </c>
      <c r="K2324">
        <v>29056.5</v>
      </c>
      <c r="L2324">
        <v>28327</v>
      </c>
      <c r="N2324">
        <v>0.14000000000000001</v>
      </c>
      <c r="O2324">
        <v>2.56</v>
      </c>
      <c r="P2324">
        <v>1.64</v>
      </c>
      <c r="Q2324">
        <f t="shared" si="221"/>
        <v>0.92000000000000015</v>
      </c>
      <c r="R2324">
        <f t="shared" si="222"/>
        <v>-0.78000000000000014</v>
      </c>
    </row>
    <row r="2325" spans="1:18">
      <c r="A2325" s="1">
        <v>43791</v>
      </c>
      <c r="B2325">
        <v>1.68</v>
      </c>
      <c r="C2325">
        <v>798.86</v>
      </c>
      <c r="D2325">
        <v>1.4379999999999999</v>
      </c>
      <c r="E2325" s="150">
        <f t="shared" si="220"/>
        <v>0.99583646879257415</v>
      </c>
      <c r="F2325">
        <v>1.9148799999999999</v>
      </c>
      <c r="G2325" s="3">
        <f t="shared" si="223"/>
        <v>2.7651100620352507</v>
      </c>
      <c r="H2325" s="150">
        <f t="shared" si="219"/>
        <v>-0.7400000000000001</v>
      </c>
      <c r="J2325" s="2">
        <f t="shared" si="218"/>
        <v>4.4914574859588295E-3</v>
      </c>
      <c r="K2325">
        <v>29045</v>
      </c>
      <c r="L2325">
        <v>28327</v>
      </c>
      <c r="N2325">
        <v>0.14000000000000001</v>
      </c>
      <c r="O2325">
        <v>2.56</v>
      </c>
      <c r="P2325">
        <v>1.68</v>
      </c>
      <c r="Q2325">
        <f t="shared" si="221"/>
        <v>0.88000000000000012</v>
      </c>
      <c r="R2325">
        <f t="shared" si="222"/>
        <v>-0.7400000000000001</v>
      </c>
    </row>
    <row r="2326" spans="1:18">
      <c r="A2326" s="1">
        <v>43794</v>
      </c>
      <c r="B2326">
        <v>1.65</v>
      </c>
      <c r="C2326">
        <v>795.59</v>
      </c>
      <c r="D2326">
        <v>1.452</v>
      </c>
      <c r="E2326" s="150">
        <f t="shared" si="220"/>
        <v>1.0189139625626289</v>
      </c>
      <c r="F2326">
        <v>1.9417500000000001</v>
      </c>
      <c r="G2326" s="3">
        <f t="shared" si="223"/>
        <v>2.7670844679652733</v>
      </c>
      <c r="H2326" s="150">
        <f t="shared" si="219"/>
        <v>-0.81000000000000016</v>
      </c>
      <c r="J2326" s="2">
        <f t="shared" si="218"/>
        <v>-4.1017336192395986E-3</v>
      </c>
      <c r="K2326">
        <v>29045</v>
      </c>
      <c r="L2326">
        <v>28326.5</v>
      </c>
      <c r="N2326">
        <v>0.14000000000000001</v>
      </c>
      <c r="O2326">
        <v>2.6</v>
      </c>
      <c r="P2326">
        <v>1.65</v>
      </c>
      <c r="Q2326">
        <f t="shared" si="221"/>
        <v>0.95000000000000018</v>
      </c>
      <c r="R2326">
        <f t="shared" si="222"/>
        <v>-0.81000000000000016</v>
      </c>
    </row>
    <row r="2327" spans="1:18">
      <c r="A2327" s="1">
        <v>43795</v>
      </c>
      <c r="B2327">
        <v>1.627</v>
      </c>
      <c r="C2327">
        <v>799.26</v>
      </c>
      <c r="D2327">
        <v>1.4470000000000001</v>
      </c>
      <c r="E2327" s="150">
        <f t="shared" si="220"/>
        <v>1.0103670272515597</v>
      </c>
      <c r="F2327">
        <v>1.94163</v>
      </c>
      <c r="G2327" s="3">
        <f t="shared" si="223"/>
        <v>2.7807109042766549</v>
      </c>
      <c r="H2327" s="150">
        <f t="shared" si="219"/>
        <v>-0.80299999999999983</v>
      </c>
      <c r="J2327" s="2">
        <f t="shared" si="218"/>
        <v>4.6023218208176599E-3</v>
      </c>
      <c r="K2327">
        <v>29047</v>
      </c>
      <c r="L2327">
        <v>28325</v>
      </c>
      <c r="N2327">
        <v>0.14000000000000001</v>
      </c>
      <c r="O2327">
        <v>2.57</v>
      </c>
      <c r="P2327">
        <v>1.627</v>
      </c>
      <c r="Q2327">
        <f t="shared" si="221"/>
        <v>0.94299999999999984</v>
      </c>
      <c r="R2327">
        <f t="shared" si="222"/>
        <v>-0.80299999999999983</v>
      </c>
    </row>
    <row r="2328" spans="1:18">
      <c r="A2328" s="1">
        <v>43796</v>
      </c>
      <c r="B2328">
        <v>1.6220000000000001</v>
      </c>
      <c r="C2328">
        <v>818.8</v>
      </c>
      <c r="D2328">
        <v>1.4674</v>
      </c>
      <c r="E2328" s="150">
        <f t="shared" si="220"/>
        <v>0.96609951476206479</v>
      </c>
      <c r="F2328">
        <v>1.9397500000000001</v>
      </c>
      <c r="G2328" s="3">
        <f t="shared" si="223"/>
        <v>2.9462691022063305</v>
      </c>
      <c r="H2328" s="150">
        <f t="shared" si="219"/>
        <v>-0.80799999999999994</v>
      </c>
      <c r="J2328" s="2">
        <f t="shared" si="218"/>
        <v>2.4153554195707947E-2</v>
      </c>
      <c r="K2328">
        <v>29090.5</v>
      </c>
      <c r="L2328">
        <v>28325.5</v>
      </c>
      <c r="N2328">
        <v>0.11</v>
      </c>
      <c r="O2328">
        <v>2.54</v>
      </c>
      <c r="P2328">
        <v>1.6220000000000001</v>
      </c>
      <c r="Q2328">
        <f t="shared" si="221"/>
        <v>0.91799999999999993</v>
      </c>
      <c r="R2328">
        <f t="shared" si="222"/>
        <v>-0.80799999999999994</v>
      </c>
    </row>
    <row r="2329" spans="1:18">
      <c r="A2329" s="1">
        <v>43797</v>
      </c>
      <c r="B2329">
        <v>1.65</v>
      </c>
      <c r="C2329">
        <v>828.36</v>
      </c>
      <c r="D2329">
        <v>1.4630000000000001</v>
      </c>
      <c r="E2329" s="150">
        <f t="shared" si="220"/>
        <v>0.90914889997188464</v>
      </c>
      <c r="F2329">
        <v>1.95025</v>
      </c>
      <c r="G2329" s="3">
        <f t="shared" si="223"/>
        <v>3.1383371305715002</v>
      </c>
      <c r="H2329" s="150">
        <f t="shared" si="219"/>
        <v>-0.78999999999999992</v>
      </c>
      <c r="J2329" s="2">
        <f t="shared" si="218"/>
        <v>1.160798871625005E-2</v>
      </c>
      <c r="K2329">
        <v>29145</v>
      </c>
      <c r="L2329">
        <v>28330</v>
      </c>
      <c r="N2329">
        <v>0.11</v>
      </c>
      <c r="O2329">
        <v>2.5499999999999998</v>
      </c>
      <c r="P2329">
        <v>1.65</v>
      </c>
      <c r="Q2329">
        <f t="shared" si="221"/>
        <v>0.89999999999999991</v>
      </c>
      <c r="R2329">
        <f t="shared" si="222"/>
        <v>-0.78999999999999992</v>
      </c>
    </row>
    <row r="2330" spans="1:18">
      <c r="A2330" s="1">
        <v>43798</v>
      </c>
      <c r="B2330">
        <v>1.65</v>
      </c>
      <c r="C2330">
        <v>809.46</v>
      </c>
      <c r="D2330">
        <v>1.4565999999999999</v>
      </c>
      <c r="E2330" s="150">
        <f t="shared" si="220"/>
        <v>0.88646593962539022</v>
      </c>
      <c r="F2330">
        <v>1.9521299999999999</v>
      </c>
      <c r="G2330" s="3">
        <f t="shared" si="223"/>
        <v>3.2076500978724765</v>
      </c>
      <c r="H2330" s="150">
        <f t="shared" si="219"/>
        <v>-0.78999999999999992</v>
      </c>
      <c r="J2330" s="2">
        <f t="shared" si="218"/>
        <v>-2.3080483824603783E-2</v>
      </c>
      <c r="K2330">
        <v>29163</v>
      </c>
      <c r="L2330">
        <v>28330</v>
      </c>
      <c r="N2330">
        <v>0.11</v>
      </c>
      <c r="O2330">
        <v>2.5499999999999998</v>
      </c>
      <c r="P2330">
        <v>1.65</v>
      </c>
      <c r="Q2330">
        <f t="shared" si="221"/>
        <v>0.89999999999999991</v>
      </c>
      <c r="R2330">
        <f t="shared" si="222"/>
        <v>-0.78999999999999992</v>
      </c>
    </row>
    <row r="2331" spans="1:18">
      <c r="A2331" s="1">
        <v>43801</v>
      </c>
      <c r="B2331">
        <v>1.83</v>
      </c>
      <c r="C2331">
        <v>803.36</v>
      </c>
      <c r="D2331">
        <v>1.4605999999999999</v>
      </c>
      <c r="E2331" s="150">
        <f t="shared" si="220"/>
        <v>0.88512168234740207</v>
      </c>
      <c r="F2331">
        <v>1.9624999999999999</v>
      </c>
      <c r="G2331" s="3">
        <f t="shared" si="223"/>
        <v>3.2384558611173566</v>
      </c>
      <c r="H2331" s="150">
        <f t="shared" si="219"/>
        <v>-0.48999999999999994</v>
      </c>
      <c r="J2331" s="2">
        <f t="shared" si="218"/>
        <v>-7.5644263923853343E-3</v>
      </c>
      <c r="K2331">
        <v>29171</v>
      </c>
      <c r="L2331">
        <v>28330</v>
      </c>
      <c r="N2331">
        <v>0.2</v>
      </c>
      <c r="O2331">
        <v>2.52</v>
      </c>
      <c r="P2331">
        <v>1.83</v>
      </c>
      <c r="Q2331">
        <f t="shared" si="221"/>
        <v>0.69</v>
      </c>
      <c r="R2331">
        <f t="shared" si="222"/>
        <v>-0.48999999999999994</v>
      </c>
    </row>
    <row r="2332" spans="1:18">
      <c r="A2332" s="1">
        <v>43802</v>
      </c>
      <c r="B2332">
        <v>1.83</v>
      </c>
      <c r="C2332">
        <v>802.92</v>
      </c>
      <c r="D2332">
        <v>1.4179999999999999</v>
      </c>
      <c r="E2332" s="150">
        <f t="shared" si="220"/>
        <v>0.82971196626607602</v>
      </c>
      <c r="F2332">
        <v>1.9366300000000001</v>
      </c>
      <c r="G2332" s="3">
        <f t="shared" si="223"/>
        <v>3.3097526028922597</v>
      </c>
      <c r="H2332" s="150">
        <f t="shared" si="219"/>
        <v>-0.56999999999999973</v>
      </c>
      <c r="J2332" s="2">
        <f t="shared" si="218"/>
        <v>-5.4784970366955057E-4</v>
      </c>
      <c r="K2332">
        <v>29189</v>
      </c>
      <c r="L2332">
        <v>28329.5</v>
      </c>
      <c r="N2332">
        <v>0.15</v>
      </c>
      <c r="O2332">
        <v>2.5499999999999998</v>
      </c>
      <c r="P2332">
        <v>1.83</v>
      </c>
      <c r="Q2332">
        <f t="shared" si="221"/>
        <v>0.71999999999999975</v>
      </c>
      <c r="R2332">
        <f t="shared" si="222"/>
        <v>-0.56999999999999973</v>
      </c>
    </row>
    <row r="2333" spans="1:18">
      <c r="A2333" s="1">
        <v>43803</v>
      </c>
      <c r="B2333">
        <v>1.7949999999999999</v>
      </c>
      <c r="C2333">
        <v>791.14</v>
      </c>
      <c r="D2333">
        <v>1.4350000000000001</v>
      </c>
      <c r="E2333" s="150">
        <f t="shared" si="220"/>
        <v>0.87047836761481012</v>
      </c>
      <c r="F2333">
        <v>1.917</v>
      </c>
      <c r="G2333" s="3">
        <f t="shared" si="223"/>
        <v>3.1602106408889892</v>
      </c>
      <c r="H2333" s="150">
        <f t="shared" si="219"/>
        <v>-0.59499999999999997</v>
      </c>
      <c r="J2333" s="2">
        <f t="shared" si="218"/>
        <v>-1.4780139325715312E-2</v>
      </c>
      <c r="K2333">
        <v>29129</v>
      </c>
      <c r="L2333">
        <v>28308.93</v>
      </c>
      <c r="N2333">
        <v>0.18</v>
      </c>
      <c r="O2333">
        <v>2.57</v>
      </c>
      <c r="P2333">
        <v>1.7949999999999999</v>
      </c>
      <c r="Q2333">
        <f t="shared" si="221"/>
        <v>0.77499999999999991</v>
      </c>
      <c r="R2333">
        <f t="shared" si="222"/>
        <v>-0.59499999999999997</v>
      </c>
    </row>
    <row r="2334" spans="1:18">
      <c r="A2334" s="1">
        <v>43804</v>
      </c>
      <c r="B2334">
        <v>1.93</v>
      </c>
      <c r="C2334">
        <v>783.47</v>
      </c>
      <c r="D2334">
        <v>1.4430000000000001</v>
      </c>
      <c r="E2334" s="150">
        <f t="shared" si="220"/>
        <v>0.82472461087547044</v>
      </c>
      <c r="F2334">
        <v>1.9226300000000001</v>
      </c>
      <c r="G2334" s="3">
        <f t="shared" si="223"/>
        <v>3.363977567075314</v>
      </c>
      <c r="H2334" s="150">
        <f t="shared" si="219"/>
        <v>-0.4300000000000001</v>
      </c>
      <c r="J2334" s="2">
        <f t="shared" si="218"/>
        <v>-9.7421719195955481E-3</v>
      </c>
      <c r="K2334">
        <v>29250.5</v>
      </c>
      <c r="L2334">
        <v>28375.5</v>
      </c>
      <c r="N2334">
        <v>0.18</v>
      </c>
      <c r="O2334">
        <v>2.54</v>
      </c>
      <c r="P2334">
        <v>1.93</v>
      </c>
      <c r="Q2334">
        <f t="shared" si="221"/>
        <v>0.6100000000000001</v>
      </c>
      <c r="R2334">
        <f t="shared" si="222"/>
        <v>-0.4300000000000001</v>
      </c>
    </row>
    <row r="2335" spans="1:18">
      <c r="A2335" s="1">
        <v>43805</v>
      </c>
      <c r="B2335">
        <v>1.86</v>
      </c>
      <c r="C2335">
        <v>778.27</v>
      </c>
      <c r="D2335">
        <v>1.4610000000000001</v>
      </c>
      <c r="E2335" s="150">
        <f t="shared" si="220"/>
        <v>0.83067400770062605</v>
      </c>
      <c r="F2335">
        <v>1.92313</v>
      </c>
      <c r="G2335" s="3">
        <f t="shared" si="223"/>
        <v>3.3824254809386192</v>
      </c>
      <c r="H2335" s="150">
        <f t="shared" si="219"/>
        <v>-0.54</v>
      </c>
      <c r="J2335" s="2">
        <f t="shared" si="218"/>
        <v>-6.6592636629604759E-3</v>
      </c>
      <c r="K2335">
        <v>29262</v>
      </c>
      <c r="L2335">
        <v>28382</v>
      </c>
      <c r="N2335">
        <v>0.18</v>
      </c>
      <c r="O2335">
        <v>2.58</v>
      </c>
      <c r="P2335">
        <v>1.86</v>
      </c>
      <c r="Q2335">
        <f t="shared" si="221"/>
        <v>0.72</v>
      </c>
      <c r="R2335">
        <f t="shared" si="222"/>
        <v>-0.54</v>
      </c>
    </row>
    <row r="2336" spans="1:18">
      <c r="A2336" s="1">
        <v>43808</v>
      </c>
      <c r="B2336">
        <v>1.7849999999999999</v>
      </c>
      <c r="C2336">
        <v>775.6</v>
      </c>
      <c r="D2336">
        <v>1.4561999999999999</v>
      </c>
      <c r="E2336" s="150">
        <f t="shared" si="220"/>
        <v>0.84761069945289225</v>
      </c>
      <c r="F2336">
        <v>1.9352499999999999</v>
      </c>
      <c r="G2336" s="3">
        <f t="shared" si="223"/>
        <v>3.3247705011498883</v>
      </c>
      <c r="H2336" s="150">
        <f t="shared" si="219"/>
        <v>-0.64500000000000013</v>
      </c>
      <c r="J2336" s="2">
        <f t="shared" si="218"/>
        <v>-3.4365843059577317E-3</v>
      </c>
      <c r="K2336">
        <v>29247</v>
      </c>
      <c r="L2336">
        <v>28382</v>
      </c>
      <c r="N2336">
        <v>0.11</v>
      </c>
      <c r="O2336">
        <v>2.54</v>
      </c>
      <c r="P2336">
        <v>1.7849999999999999</v>
      </c>
      <c r="Q2336">
        <f t="shared" si="221"/>
        <v>0.75500000000000012</v>
      </c>
      <c r="R2336">
        <f t="shared" si="222"/>
        <v>-0.64500000000000013</v>
      </c>
    </row>
    <row r="2337" spans="1:18">
      <c r="A2337" s="1">
        <v>43809</v>
      </c>
      <c r="B2337">
        <v>1.7549999999999999</v>
      </c>
      <c r="C2337">
        <v>778.79</v>
      </c>
      <c r="D2337">
        <v>1.4710000000000001</v>
      </c>
      <c r="E2337" s="150">
        <f t="shared" si="220"/>
        <v>0.85327732154936042</v>
      </c>
      <c r="F2337">
        <v>1.9328799999999999</v>
      </c>
      <c r="G2337" s="3">
        <f t="shared" si="223"/>
        <v>3.3321716260280598</v>
      </c>
      <c r="H2337" s="150">
        <f t="shared" si="219"/>
        <v>-0.63500000000000012</v>
      </c>
      <c r="J2337" s="2">
        <f t="shared" si="218"/>
        <v>4.1045097800333861E-3</v>
      </c>
      <c r="K2337">
        <v>29215</v>
      </c>
      <c r="L2337">
        <v>28349.08</v>
      </c>
      <c r="N2337">
        <v>0.11</v>
      </c>
      <c r="O2337">
        <v>2.5</v>
      </c>
      <c r="P2337">
        <v>1.7549999999999999</v>
      </c>
      <c r="Q2337">
        <f t="shared" si="221"/>
        <v>0.74500000000000011</v>
      </c>
      <c r="R2337">
        <f t="shared" si="222"/>
        <v>-0.63500000000000012</v>
      </c>
    </row>
    <row r="2338" spans="1:18">
      <c r="A2338" s="1">
        <v>43810</v>
      </c>
      <c r="B2338">
        <v>1.77</v>
      </c>
      <c r="C2338">
        <v>769.78</v>
      </c>
      <c r="D2338">
        <v>1.4590000000000001</v>
      </c>
      <c r="E2338" s="150">
        <f t="shared" si="220"/>
        <v>0.87028287974962826</v>
      </c>
      <c r="F2338">
        <v>1.9432499999999999</v>
      </c>
      <c r="G2338" s="3">
        <f t="shared" si="223"/>
        <v>3.2577933175195395</v>
      </c>
      <c r="H2338" s="150">
        <f t="shared" si="219"/>
        <v>-0.60999999999999976</v>
      </c>
      <c r="J2338" s="2">
        <f t="shared" si="218"/>
        <v>-1.1636673410617639E-2</v>
      </c>
      <c r="K2338">
        <v>29227</v>
      </c>
      <c r="L2338">
        <v>28379.5</v>
      </c>
      <c r="N2338">
        <v>0.13</v>
      </c>
      <c r="O2338">
        <v>2.5099999999999998</v>
      </c>
      <c r="P2338">
        <v>1.77</v>
      </c>
      <c r="Q2338">
        <f t="shared" si="221"/>
        <v>0.73999999999999977</v>
      </c>
      <c r="R2338">
        <f t="shared" si="222"/>
        <v>-0.60999999999999976</v>
      </c>
    </row>
    <row r="2339" spans="1:18">
      <c r="A2339" s="1">
        <v>43811</v>
      </c>
      <c r="B2339">
        <v>1.7849999999999999</v>
      </c>
      <c r="C2339">
        <v>769.45</v>
      </c>
      <c r="D2339">
        <v>1.496</v>
      </c>
      <c r="E2339" s="150">
        <f t="shared" si="220"/>
        <v>0.8843356437944736</v>
      </c>
      <c r="F2339">
        <v>1.9328799999999999</v>
      </c>
      <c r="G2339" s="3">
        <f t="shared" si="223"/>
        <v>3.2697861951972018</v>
      </c>
      <c r="H2339" s="150">
        <f t="shared" si="219"/>
        <v>-0.56500000000000006</v>
      </c>
      <c r="J2339" s="2">
        <f t="shared" si="218"/>
        <v>-4.2878582805164049E-4</v>
      </c>
      <c r="K2339">
        <v>29226</v>
      </c>
      <c r="L2339">
        <v>28375.5</v>
      </c>
      <c r="N2339">
        <v>0.13</v>
      </c>
      <c r="O2339">
        <v>2.48</v>
      </c>
      <c r="P2339">
        <v>1.7849999999999999</v>
      </c>
      <c r="Q2339">
        <f t="shared" si="221"/>
        <v>0.69500000000000006</v>
      </c>
      <c r="R2339">
        <f t="shared" si="222"/>
        <v>-0.56500000000000006</v>
      </c>
    </row>
    <row r="2340" spans="1:18">
      <c r="A2340" s="1">
        <v>43812</v>
      </c>
      <c r="B2340">
        <v>1.72</v>
      </c>
      <c r="C2340">
        <v>763.63</v>
      </c>
      <c r="D2340">
        <v>1.476</v>
      </c>
      <c r="E2340" s="150">
        <f t="shared" si="220"/>
        <v>0.90047171133333093</v>
      </c>
      <c r="F2340">
        <v>1.9638800000000001</v>
      </c>
      <c r="G2340" s="3">
        <f t="shared" si="223"/>
        <v>3.2190760059612606</v>
      </c>
      <c r="H2340" s="150">
        <f t="shared" si="219"/>
        <v>-0.63</v>
      </c>
      <c r="J2340" s="2">
        <f t="shared" si="218"/>
        <v>-7.5925952448820727E-3</v>
      </c>
      <c r="K2340">
        <v>29202</v>
      </c>
      <c r="L2340">
        <v>28365</v>
      </c>
      <c r="N2340">
        <v>0.13</v>
      </c>
      <c r="O2340">
        <v>2.48</v>
      </c>
      <c r="P2340">
        <v>1.72</v>
      </c>
      <c r="Q2340">
        <f t="shared" si="221"/>
        <v>0.76</v>
      </c>
      <c r="R2340">
        <f t="shared" si="222"/>
        <v>-0.63</v>
      </c>
    </row>
    <row r="2341" spans="1:18">
      <c r="A2341" s="1">
        <v>43815</v>
      </c>
      <c r="B2341">
        <v>1.69</v>
      </c>
      <c r="C2341">
        <v>761.71</v>
      </c>
      <c r="D2341">
        <v>1.4970000000000001</v>
      </c>
      <c r="E2341" s="150">
        <f t="shared" si="220"/>
        <v>0.9257169286396264</v>
      </c>
      <c r="F2341">
        <v>1.95963</v>
      </c>
      <c r="G2341" s="3">
        <f t="shared" si="223"/>
        <v>3.1689666886733709</v>
      </c>
      <c r="H2341" s="150">
        <f t="shared" si="219"/>
        <v>-0.66</v>
      </c>
      <c r="J2341" s="2">
        <f t="shared" si="218"/>
        <v>-2.5174728441226422E-3</v>
      </c>
      <c r="K2341">
        <v>29190</v>
      </c>
      <c r="L2341">
        <v>28366</v>
      </c>
      <c r="N2341">
        <v>0.13</v>
      </c>
      <c r="O2341">
        <v>2.48</v>
      </c>
      <c r="P2341">
        <v>1.69</v>
      </c>
      <c r="Q2341">
        <f t="shared" si="221"/>
        <v>0.79</v>
      </c>
      <c r="R2341">
        <f t="shared" si="222"/>
        <v>-0.66</v>
      </c>
    </row>
    <row r="2342" spans="1:18">
      <c r="A2342" s="1">
        <v>43816</v>
      </c>
      <c r="B2342">
        <v>1.7050000000000001</v>
      </c>
      <c r="C2342">
        <v>756.17</v>
      </c>
      <c r="D2342">
        <v>1.4950000000000001</v>
      </c>
      <c r="E2342" s="150">
        <f t="shared" si="220"/>
        <v>0.94175146474933014</v>
      </c>
      <c r="F2342">
        <v>1.96838</v>
      </c>
      <c r="G2342" s="3">
        <f t="shared" si="223"/>
        <v>3.1247396050329246</v>
      </c>
      <c r="H2342" s="150">
        <f t="shared" si="219"/>
        <v>-0.64499999999999991</v>
      </c>
      <c r="J2342" s="2">
        <f t="shared" si="218"/>
        <v>-7.2996871954127147E-3</v>
      </c>
      <c r="K2342">
        <v>29178.5</v>
      </c>
      <c r="L2342">
        <v>28366</v>
      </c>
      <c r="N2342">
        <v>0.13</v>
      </c>
      <c r="O2342">
        <v>2.48</v>
      </c>
      <c r="P2342">
        <v>1.7050000000000001</v>
      </c>
      <c r="Q2342">
        <f t="shared" si="221"/>
        <v>0.77499999999999991</v>
      </c>
      <c r="R2342">
        <f t="shared" si="222"/>
        <v>-0.64499999999999991</v>
      </c>
    </row>
    <row r="2343" spans="1:18">
      <c r="A2343" s="1">
        <v>43817</v>
      </c>
      <c r="B2343">
        <v>1.71</v>
      </c>
      <c r="C2343">
        <v>752.36</v>
      </c>
      <c r="D2343">
        <v>1.4998</v>
      </c>
      <c r="E2343" s="150">
        <f t="shared" si="220"/>
        <v>0.94645666873217105</v>
      </c>
      <c r="F2343">
        <v>1.96963</v>
      </c>
      <c r="G2343" s="3">
        <f t="shared" si="223"/>
        <v>3.1211688517733287</v>
      </c>
      <c r="H2343" s="150">
        <f t="shared" si="219"/>
        <v>-0.66999999999999982</v>
      </c>
      <c r="J2343" s="2">
        <f t="shared" si="218"/>
        <v>-5.0512858228395933E-3</v>
      </c>
      <c r="K2343">
        <v>29175</v>
      </c>
      <c r="L2343">
        <v>28363.5</v>
      </c>
      <c r="N2343">
        <v>0.13</v>
      </c>
      <c r="O2343">
        <v>2.5099999999999998</v>
      </c>
      <c r="P2343">
        <v>1.71</v>
      </c>
      <c r="Q2343">
        <f t="shared" si="221"/>
        <v>0.79999999999999982</v>
      </c>
      <c r="R2343">
        <f t="shared" si="222"/>
        <v>-0.66999999999999982</v>
      </c>
    </row>
    <row r="2344" spans="1:18">
      <c r="A2344" s="1">
        <v>43818</v>
      </c>
      <c r="B2344">
        <v>1.6919999999999999</v>
      </c>
      <c r="C2344">
        <v>753.34</v>
      </c>
      <c r="D2344">
        <v>1.5029999999999999</v>
      </c>
      <c r="E2344" s="150">
        <f t="shared" si="220"/>
        <v>0.97106143667910094</v>
      </c>
      <c r="F2344">
        <v>1.998</v>
      </c>
      <c r="G2344" s="3">
        <f t="shared" si="223"/>
        <v>3.0924861049676053</v>
      </c>
      <c r="H2344" s="150">
        <f t="shared" si="219"/>
        <v>-0.65800000000000003</v>
      </c>
      <c r="J2344" s="2">
        <f t="shared" si="218"/>
        <v>1.3017203139831879E-3</v>
      </c>
      <c r="K2344">
        <v>29166</v>
      </c>
      <c r="L2344">
        <v>28362</v>
      </c>
      <c r="N2344">
        <v>0.13</v>
      </c>
      <c r="O2344">
        <v>2.48</v>
      </c>
      <c r="P2344">
        <v>1.6919999999999999</v>
      </c>
      <c r="Q2344">
        <f t="shared" si="221"/>
        <v>0.78800000000000003</v>
      </c>
      <c r="R2344">
        <f t="shared" si="222"/>
        <v>-0.65800000000000003</v>
      </c>
    </row>
    <row r="2345" spans="1:18">
      <c r="A2345" s="1">
        <v>43819</v>
      </c>
      <c r="B2345">
        <v>1.6950000000000001</v>
      </c>
      <c r="C2345">
        <v>753.1</v>
      </c>
      <c r="D2345">
        <v>1.5086999999999999</v>
      </c>
      <c r="E2345" s="150">
        <f t="shared" si="220"/>
        <v>0.9822241152790121</v>
      </c>
      <c r="F2345">
        <v>1.99963</v>
      </c>
      <c r="G2345" s="3">
        <f t="shared" si="223"/>
        <v>3.0714393325020644</v>
      </c>
      <c r="H2345" s="150">
        <f t="shared" si="219"/>
        <v>-0.74499999999999977</v>
      </c>
      <c r="J2345" s="2">
        <f t="shared" si="218"/>
        <v>-3.1863200928081804E-4</v>
      </c>
      <c r="K2345">
        <v>29159.5</v>
      </c>
      <c r="L2345">
        <v>28361</v>
      </c>
      <c r="N2345">
        <v>0.13</v>
      </c>
      <c r="O2345">
        <v>2.57</v>
      </c>
      <c r="P2345">
        <v>1.6950000000000001</v>
      </c>
      <c r="Q2345">
        <f t="shared" si="221"/>
        <v>0.87499999999999978</v>
      </c>
      <c r="R2345">
        <f t="shared" si="222"/>
        <v>-0.74499999999999977</v>
      </c>
    </row>
    <row r="2346" spans="1:18">
      <c r="A2346" s="1">
        <v>43822</v>
      </c>
      <c r="B2346">
        <v>1.6950000000000001</v>
      </c>
      <c r="C2346">
        <v>754.33</v>
      </c>
      <c r="D2346">
        <v>1.5169999999999999</v>
      </c>
      <c r="E2346" s="150">
        <f t="shared" si="220"/>
        <v>0.96970322454619617</v>
      </c>
      <c r="F2346">
        <v>2.0015000000000001</v>
      </c>
      <c r="G2346" s="3">
        <f t="shared" si="223"/>
        <v>3.1311389125481384</v>
      </c>
      <c r="H2346" s="150">
        <f t="shared" si="219"/>
        <v>-0.78499999999999981</v>
      </c>
      <c r="J2346" s="2">
        <f t="shared" si="218"/>
        <v>1.631916935410852E-3</v>
      </c>
      <c r="K2346">
        <v>29153.5</v>
      </c>
      <c r="L2346">
        <v>28340.080000000002</v>
      </c>
      <c r="N2346">
        <v>0.13</v>
      </c>
      <c r="O2346">
        <v>2.61</v>
      </c>
      <c r="P2346">
        <v>1.6950000000000001</v>
      </c>
      <c r="Q2346">
        <f t="shared" si="221"/>
        <v>0.91499999999999981</v>
      </c>
      <c r="R2346">
        <f t="shared" si="222"/>
        <v>-0.78499999999999981</v>
      </c>
    </row>
    <row r="2347" spans="1:18">
      <c r="A2347" s="1">
        <v>43823</v>
      </c>
      <c r="B2347">
        <v>1.6950000000000001</v>
      </c>
      <c r="C2347">
        <v>751.48</v>
      </c>
      <c r="D2347">
        <v>1.512</v>
      </c>
      <c r="E2347" s="150">
        <f t="shared" si="220"/>
        <v>0.99859080999999617</v>
      </c>
      <c r="F2347">
        <v>2.012</v>
      </c>
      <c r="G2347" s="3">
        <f t="shared" si="223"/>
        <v>3.0464370085681156</v>
      </c>
      <c r="H2347" s="150">
        <f t="shared" si="219"/>
        <v>-0.80499999999999983</v>
      </c>
      <c r="J2347" s="2">
        <f t="shared" si="218"/>
        <v>-3.7853426436186043E-3</v>
      </c>
      <c r="K2347">
        <v>29153</v>
      </c>
      <c r="L2347">
        <v>28361</v>
      </c>
      <c r="N2347">
        <v>0.13</v>
      </c>
      <c r="O2347">
        <v>2.63</v>
      </c>
      <c r="P2347">
        <v>1.6950000000000001</v>
      </c>
      <c r="Q2347">
        <f t="shared" si="221"/>
        <v>0.93499999999999983</v>
      </c>
      <c r="R2347">
        <f t="shared" si="222"/>
        <v>-0.80499999999999983</v>
      </c>
    </row>
    <row r="2348" spans="1:18">
      <c r="A2348" s="1">
        <v>43824</v>
      </c>
      <c r="B2348">
        <v>1.6950000000000001</v>
      </c>
      <c r="C2348">
        <v>751.49</v>
      </c>
      <c r="D2348">
        <v>1.512</v>
      </c>
      <c r="E2348" s="150">
        <f t="shared" si="220"/>
        <v>0.99859080999999617</v>
      </c>
      <c r="F2348">
        <v>2.012</v>
      </c>
      <c r="G2348" s="3">
        <f t="shared" si="223"/>
        <v>3.0464370085681156</v>
      </c>
      <c r="H2348" s="150">
        <f t="shared" si="219"/>
        <v>-0.80499999999999983</v>
      </c>
      <c r="J2348" s="2">
        <f t="shared" si="218"/>
        <v>1.3306985502134086E-5</v>
      </c>
      <c r="K2348">
        <v>29153</v>
      </c>
      <c r="L2348">
        <v>28361</v>
      </c>
      <c r="N2348">
        <v>0.13</v>
      </c>
      <c r="O2348">
        <v>2.63</v>
      </c>
      <c r="P2348">
        <v>1.6950000000000001</v>
      </c>
      <c r="Q2348">
        <f t="shared" si="221"/>
        <v>0.93499999999999983</v>
      </c>
      <c r="R2348">
        <f t="shared" si="222"/>
        <v>-0.80499999999999983</v>
      </c>
    </row>
    <row r="2349" spans="1:18">
      <c r="A2349" s="1">
        <v>43825</v>
      </c>
      <c r="B2349">
        <v>1.69</v>
      </c>
      <c r="C2349">
        <v>745.89</v>
      </c>
      <c r="D2349">
        <v>1.5123</v>
      </c>
      <c r="E2349" s="150">
        <f t="shared" si="220"/>
        <v>1.0059685290839164</v>
      </c>
      <c r="F2349">
        <v>2.012</v>
      </c>
      <c r="G2349" s="3">
        <f t="shared" si="223"/>
        <v>3.0246946221775675</v>
      </c>
      <c r="H2349" s="150">
        <f t="shared" si="219"/>
        <v>-0.77000000000000013</v>
      </c>
      <c r="J2349" s="2">
        <f t="shared" si="218"/>
        <v>-7.4797661362241558E-3</v>
      </c>
      <c r="K2349">
        <v>29153</v>
      </c>
      <c r="L2349">
        <v>28366.5</v>
      </c>
      <c r="N2349">
        <v>0.12</v>
      </c>
      <c r="O2349">
        <v>2.58</v>
      </c>
      <c r="P2349">
        <v>1.69</v>
      </c>
      <c r="Q2349">
        <f t="shared" si="221"/>
        <v>0.89000000000000012</v>
      </c>
      <c r="R2349">
        <f t="shared" si="222"/>
        <v>-0.77000000000000013</v>
      </c>
    </row>
    <row r="2350" spans="1:18">
      <c r="A2350" s="1">
        <v>43826</v>
      </c>
      <c r="B2350">
        <v>1.6950000000000001</v>
      </c>
      <c r="C2350">
        <v>747.27</v>
      </c>
      <c r="D2350">
        <v>1.5029999999999999</v>
      </c>
      <c r="E2350" s="150">
        <f t="shared" si="220"/>
        <v>0.99915983483418358</v>
      </c>
      <c r="F2350">
        <v>2.0042499999999999</v>
      </c>
      <c r="G2350" s="3">
        <f t="shared" si="223"/>
        <v>3.014920781418243</v>
      </c>
      <c r="H2350" s="150">
        <f t="shared" si="219"/>
        <v>-0.76500000000000001</v>
      </c>
      <c r="J2350" s="2">
        <f t="shared" si="218"/>
        <v>1.8484293617823751E-3</v>
      </c>
      <c r="K2350">
        <v>29152</v>
      </c>
      <c r="L2350">
        <v>28368</v>
      </c>
      <c r="N2350">
        <v>0.12</v>
      </c>
      <c r="O2350">
        <v>2.58</v>
      </c>
      <c r="P2350">
        <v>1.6950000000000001</v>
      </c>
      <c r="Q2350">
        <f t="shared" si="221"/>
        <v>0.88500000000000001</v>
      </c>
      <c r="R2350">
        <f t="shared" si="222"/>
        <v>-0.76500000000000001</v>
      </c>
    </row>
    <row r="2351" spans="1:18">
      <c r="A2351" s="1">
        <v>43829</v>
      </c>
      <c r="B2351">
        <v>1.71</v>
      </c>
      <c r="C2351">
        <v>751.88</v>
      </c>
      <c r="D2351">
        <v>1.506</v>
      </c>
      <c r="E2351" s="150">
        <f t="shared" si="220"/>
        <v>0.99960120899234439</v>
      </c>
      <c r="F2351">
        <v>2.0009999999999999</v>
      </c>
      <c r="G2351" s="3">
        <f t="shared" si="223"/>
        <v>3.0147082385362336</v>
      </c>
      <c r="H2351" s="150">
        <f t="shared" si="219"/>
        <v>-0.75000000000000011</v>
      </c>
      <c r="J2351" s="2">
        <f t="shared" si="218"/>
        <v>6.1501711382359612E-3</v>
      </c>
      <c r="K2351">
        <v>29154</v>
      </c>
      <c r="L2351">
        <v>28370</v>
      </c>
      <c r="N2351">
        <v>0.12</v>
      </c>
      <c r="O2351">
        <v>2.58</v>
      </c>
      <c r="P2351">
        <v>1.71</v>
      </c>
      <c r="Q2351">
        <f t="shared" si="221"/>
        <v>0.87000000000000011</v>
      </c>
      <c r="R2351">
        <f t="shared" si="222"/>
        <v>-0.75000000000000011</v>
      </c>
    </row>
    <row r="2352" spans="1:18">
      <c r="A2352" s="1">
        <v>43830</v>
      </c>
      <c r="B2352">
        <v>1.71</v>
      </c>
      <c r="C2352">
        <v>752.87</v>
      </c>
      <c r="D2352">
        <v>1.516</v>
      </c>
      <c r="E2352" s="150">
        <f t="shared" si="220"/>
        <v>1.003850044696001</v>
      </c>
      <c r="F2352">
        <v>1.9962500000000001</v>
      </c>
      <c r="G2352" s="3">
        <f t="shared" si="223"/>
        <v>3.0147082385362336</v>
      </c>
      <c r="H2352" s="150">
        <f t="shared" si="219"/>
        <v>-0.75000000000000011</v>
      </c>
      <c r="J2352" s="2">
        <f t="shared" si="218"/>
        <v>1.3158333847376213E-3</v>
      </c>
      <c r="K2352">
        <v>29154</v>
      </c>
      <c r="L2352">
        <v>28370</v>
      </c>
      <c r="N2352">
        <v>0.12</v>
      </c>
      <c r="O2352">
        <v>2.58</v>
      </c>
      <c r="P2352">
        <v>1.71</v>
      </c>
      <c r="Q2352">
        <f t="shared" si="221"/>
        <v>0.87000000000000011</v>
      </c>
      <c r="R2352">
        <f t="shared" si="222"/>
        <v>-0.75000000000000011</v>
      </c>
    </row>
    <row r="2353" spans="1:18">
      <c r="A2353" s="1">
        <v>43831</v>
      </c>
      <c r="B2353">
        <v>1.71</v>
      </c>
      <c r="C2353">
        <v>753.05</v>
      </c>
      <c r="D2353">
        <v>1.516</v>
      </c>
      <c r="E2353" s="150">
        <f t="shared" si="220"/>
        <v>1.003850044696001</v>
      </c>
      <c r="F2353">
        <v>1.9962500000000001</v>
      </c>
      <c r="G2353" s="3">
        <f t="shared" si="223"/>
        <v>3.0147082385362336</v>
      </c>
      <c r="H2353" s="150">
        <f t="shared" si="219"/>
        <v>-0.75000000000000011</v>
      </c>
      <c r="J2353" s="2">
        <f t="shared" si="218"/>
        <v>2.3905652472537003E-4</v>
      </c>
      <c r="K2353">
        <v>29154</v>
      </c>
      <c r="L2353">
        <v>28370</v>
      </c>
      <c r="N2353">
        <v>0.12</v>
      </c>
      <c r="O2353">
        <v>2.58</v>
      </c>
      <c r="P2353">
        <v>1.71</v>
      </c>
      <c r="Q2353">
        <f t="shared" si="221"/>
        <v>0.87000000000000011</v>
      </c>
      <c r="R2353">
        <f t="shared" si="222"/>
        <v>-0.75000000000000011</v>
      </c>
    </row>
    <row r="2354" spans="1:18">
      <c r="A2354" s="1">
        <v>43832</v>
      </c>
      <c r="B2354">
        <v>1.732</v>
      </c>
      <c r="C2354">
        <v>750.84</v>
      </c>
      <c r="D2354">
        <v>1.5032000000000001</v>
      </c>
      <c r="E2354" s="150">
        <f t="shared" si="220"/>
        <v>0.9870669472210607</v>
      </c>
      <c r="F2354">
        <v>1.99488</v>
      </c>
      <c r="G2354" s="3">
        <f t="shared" si="223"/>
        <v>3.0379941547454319</v>
      </c>
      <c r="H2354" s="150">
        <f t="shared" si="219"/>
        <v>-0.64800000000000002</v>
      </c>
      <c r="J2354" s="2">
        <f t="shared" si="218"/>
        <v>-2.939046859585064E-3</v>
      </c>
      <c r="K2354">
        <v>29158</v>
      </c>
      <c r="L2354">
        <v>28368</v>
      </c>
      <c r="N2354">
        <v>0.12</v>
      </c>
      <c r="O2354">
        <v>2.5</v>
      </c>
      <c r="P2354">
        <v>1.732</v>
      </c>
      <c r="Q2354">
        <f t="shared" si="221"/>
        <v>0.76800000000000002</v>
      </c>
      <c r="R2354">
        <f t="shared" si="222"/>
        <v>-0.64800000000000002</v>
      </c>
    </row>
    <row r="2355" spans="1:18">
      <c r="A2355" s="1">
        <v>43833</v>
      </c>
      <c r="B2355">
        <v>1.7350000000000001</v>
      </c>
      <c r="C2355">
        <v>756.23</v>
      </c>
      <c r="D2355">
        <v>1.4775</v>
      </c>
      <c r="E2355" s="150">
        <f t="shared" si="220"/>
        <v>0.94268996719569942</v>
      </c>
      <c r="F2355">
        <v>1.9641299999999999</v>
      </c>
      <c r="G2355" s="3">
        <f t="shared" si="223"/>
        <v>3.0784268168598783</v>
      </c>
      <c r="H2355" s="150">
        <f t="shared" si="219"/>
        <v>-0.59500000000000008</v>
      </c>
      <c r="J2355" s="2">
        <f t="shared" si="218"/>
        <v>7.152982916078016E-3</v>
      </c>
      <c r="K2355">
        <v>29168</v>
      </c>
      <c r="L2355">
        <v>28367.5</v>
      </c>
      <c r="N2355">
        <v>0.12</v>
      </c>
      <c r="O2355">
        <v>2.4500000000000002</v>
      </c>
      <c r="P2355">
        <v>1.7350000000000001</v>
      </c>
      <c r="Q2355">
        <f t="shared" si="221"/>
        <v>0.71500000000000008</v>
      </c>
      <c r="R2355">
        <f t="shared" si="222"/>
        <v>-0.59500000000000008</v>
      </c>
    </row>
    <row r="2356" spans="1:18">
      <c r="A2356" s="1">
        <v>43836</v>
      </c>
      <c r="B2356">
        <v>1.76</v>
      </c>
      <c r="C2356">
        <v>772.13</v>
      </c>
      <c r="D2356">
        <v>1.4790000000000001</v>
      </c>
      <c r="E2356" s="150">
        <f t="shared" si="220"/>
        <v>0.92575454368571086</v>
      </c>
      <c r="F2356">
        <v>1.95488</v>
      </c>
      <c r="G2356" s="3">
        <f t="shared" si="223"/>
        <v>3.1231469936825622</v>
      </c>
      <c r="H2356" s="150">
        <f t="shared" si="219"/>
        <v>-0.57000000000000017</v>
      </c>
      <c r="J2356" s="2">
        <f t="shared" si="218"/>
        <v>2.0807366916167573E-2</v>
      </c>
      <c r="K2356">
        <v>29175</v>
      </c>
      <c r="L2356">
        <v>28363</v>
      </c>
      <c r="N2356">
        <v>0.12</v>
      </c>
      <c r="O2356">
        <v>2.4500000000000002</v>
      </c>
      <c r="P2356">
        <v>1.76</v>
      </c>
      <c r="Q2356">
        <f t="shared" si="221"/>
        <v>0.69000000000000017</v>
      </c>
      <c r="R2356">
        <f t="shared" si="222"/>
        <v>-0.57000000000000017</v>
      </c>
    </row>
    <row r="2357" spans="1:18">
      <c r="A2357" s="1">
        <v>43837</v>
      </c>
      <c r="B2357">
        <v>1.74</v>
      </c>
      <c r="C2357">
        <v>769.27</v>
      </c>
      <c r="D2357">
        <v>1.4713000000000001</v>
      </c>
      <c r="E2357" s="150">
        <f t="shared" si="220"/>
        <v>0.91487888005041551</v>
      </c>
      <c r="F2357">
        <v>1.9544999999999999</v>
      </c>
      <c r="G2357" s="3">
        <f t="shared" si="223"/>
        <v>3.1432093501180542</v>
      </c>
      <c r="H2357" s="150">
        <f t="shared" si="219"/>
        <v>-0.51999999999999991</v>
      </c>
      <c r="J2357" s="2">
        <f t="shared" si="218"/>
        <v>-3.7109164163278948E-3</v>
      </c>
      <c r="K2357">
        <v>29172.5</v>
      </c>
      <c r="L2357">
        <v>28355.5</v>
      </c>
      <c r="N2357">
        <v>0.12</v>
      </c>
      <c r="O2357">
        <v>2.38</v>
      </c>
      <c r="P2357">
        <v>1.74</v>
      </c>
      <c r="Q2357">
        <f t="shared" si="221"/>
        <v>0.6399999999999999</v>
      </c>
      <c r="R2357">
        <f t="shared" si="222"/>
        <v>-0.51999999999999991</v>
      </c>
    </row>
    <row r="2358" spans="1:18">
      <c r="A2358" s="1">
        <v>43838</v>
      </c>
      <c r="B2358">
        <v>1.7250000000000001</v>
      </c>
      <c r="C2358">
        <v>762.16</v>
      </c>
      <c r="D2358">
        <v>1.4984</v>
      </c>
      <c r="E2358" s="150">
        <f t="shared" si="220"/>
        <v>1.0271546249777259</v>
      </c>
      <c r="F2358">
        <v>1.95113</v>
      </c>
      <c r="G2358" s="3">
        <f t="shared" si="223"/>
        <v>2.8462834328019486</v>
      </c>
      <c r="H2358" s="150">
        <f t="shared" si="219"/>
        <v>-0.50499999999999978</v>
      </c>
      <c r="J2358" s="2">
        <f t="shared" si="218"/>
        <v>-9.2855058156662649E-3</v>
      </c>
      <c r="K2358">
        <v>29181</v>
      </c>
      <c r="L2358">
        <v>28439</v>
      </c>
      <c r="N2358">
        <v>0.13</v>
      </c>
      <c r="O2358">
        <v>2.36</v>
      </c>
      <c r="P2358">
        <v>1.7250000000000001</v>
      </c>
      <c r="Q2358">
        <f t="shared" si="221"/>
        <v>0.63499999999999979</v>
      </c>
      <c r="R2358">
        <f t="shared" si="222"/>
        <v>-0.50499999999999978</v>
      </c>
    </row>
    <row r="2359" spans="1:18">
      <c r="A2359" s="1">
        <v>43839</v>
      </c>
      <c r="B2359">
        <v>1.74</v>
      </c>
      <c r="C2359">
        <v>767.42</v>
      </c>
      <c r="D2359">
        <v>1.4950000000000001</v>
      </c>
      <c r="E2359" s="150">
        <f t="shared" si="220"/>
        <v>1.0547263530927855</v>
      </c>
      <c r="F2359">
        <v>1.96875</v>
      </c>
      <c r="G2359" s="3">
        <f t="shared" ref="G2359:G2381" si="224">+(K2359/L2359-1)*36000/330</f>
        <v>2.7905638665132284</v>
      </c>
      <c r="H2359" s="150">
        <f t="shared" si="219"/>
        <v>-0.48999999999999988</v>
      </c>
      <c r="J2359" s="2">
        <f t="shared" ref="J2359:J2422" si="225">+LN(C2359/C2358)</f>
        <v>6.8777321023451238E-3</v>
      </c>
      <c r="K2359">
        <v>29167.5</v>
      </c>
      <c r="L2359">
        <v>28440</v>
      </c>
      <c r="N2359">
        <v>0.13</v>
      </c>
      <c r="O2359">
        <v>2.36</v>
      </c>
      <c r="P2359">
        <v>1.74</v>
      </c>
      <c r="Q2359">
        <f t="shared" si="221"/>
        <v>0.61999999999999988</v>
      </c>
      <c r="R2359">
        <f t="shared" si="222"/>
        <v>-0.48999999999999988</v>
      </c>
    </row>
    <row r="2360" spans="1:18">
      <c r="A2360" s="1">
        <v>43840</v>
      </c>
      <c r="B2360">
        <v>1.752</v>
      </c>
      <c r="C2360">
        <v>772.05</v>
      </c>
      <c r="D2360">
        <v>1.4902</v>
      </c>
      <c r="E2360" s="150">
        <f t="shared" si="220"/>
        <v>1.05909030513165</v>
      </c>
      <c r="F2360">
        <v>1.9666300000000001</v>
      </c>
      <c r="G2360" s="3">
        <f t="shared" si="224"/>
        <v>2.7671597141432649</v>
      </c>
      <c r="H2360" s="150">
        <f t="shared" si="219"/>
        <v>-0.45799999999999985</v>
      </c>
      <c r="J2360" s="2">
        <f t="shared" si="225"/>
        <v>6.0150752660042836E-3</v>
      </c>
      <c r="K2360">
        <v>29165.5</v>
      </c>
      <c r="L2360">
        <v>28444</v>
      </c>
      <c r="N2360">
        <v>0.13</v>
      </c>
      <c r="O2360">
        <v>2.34</v>
      </c>
      <c r="P2360">
        <v>1.752</v>
      </c>
      <c r="Q2360">
        <f t="shared" si="221"/>
        <v>0.58799999999999986</v>
      </c>
      <c r="R2360">
        <f t="shared" si="222"/>
        <v>-0.45799999999999985</v>
      </c>
    </row>
    <row r="2361" spans="1:18">
      <c r="A2361" s="1">
        <v>43843</v>
      </c>
      <c r="B2361">
        <v>1.74</v>
      </c>
      <c r="C2361">
        <v>775.25</v>
      </c>
      <c r="D2361">
        <v>1.502</v>
      </c>
      <c r="E2361" s="150">
        <f t="shared" si="220"/>
        <v>1.0679800707227256</v>
      </c>
      <c r="F2361">
        <v>1.962</v>
      </c>
      <c r="G2361" s="3">
        <f t="shared" si="224"/>
        <v>2.7593436252099273</v>
      </c>
      <c r="H2361" s="150">
        <f t="shared" si="219"/>
        <v>-0.48999999999999988</v>
      </c>
      <c r="J2361" s="2">
        <f t="shared" si="225"/>
        <v>4.1362432136851915E-3</v>
      </c>
      <c r="K2361">
        <v>29165</v>
      </c>
      <c r="L2361">
        <v>28445.5</v>
      </c>
      <c r="N2361">
        <v>0.13</v>
      </c>
      <c r="O2361">
        <v>2.36</v>
      </c>
      <c r="P2361">
        <v>1.74</v>
      </c>
      <c r="Q2361">
        <f t="shared" si="221"/>
        <v>0.61999999999999988</v>
      </c>
      <c r="R2361">
        <f t="shared" si="222"/>
        <v>-0.48999999999999988</v>
      </c>
    </row>
    <row r="2362" spans="1:18">
      <c r="A2362" s="1">
        <v>43844</v>
      </c>
      <c r="B2362">
        <v>1.7070000000000001</v>
      </c>
      <c r="C2362">
        <v>771.29</v>
      </c>
      <c r="D2362">
        <v>1.4962</v>
      </c>
      <c r="E2362" s="150">
        <f t="shared" si="220"/>
        <v>1.0607642872713137</v>
      </c>
      <c r="F2362">
        <v>1.96313</v>
      </c>
      <c r="G2362" s="3">
        <f t="shared" si="224"/>
        <v>2.7689800092682968</v>
      </c>
      <c r="H2362" s="150">
        <f t="shared" si="219"/>
        <v>-0.5229999999999998</v>
      </c>
      <c r="J2362" s="2">
        <f t="shared" si="225"/>
        <v>-5.1211202484698114E-3</v>
      </c>
      <c r="K2362">
        <v>29167</v>
      </c>
      <c r="L2362">
        <v>28445</v>
      </c>
      <c r="N2362">
        <v>0.13</v>
      </c>
      <c r="O2362">
        <v>2.36</v>
      </c>
      <c r="P2362">
        <v>1.7070000000000001</v>
      </c>
      <c r="Q2362">
        <f t="shared" si="221"/>
        <v>0.6529999999999998</v>
      </c>
      <c r="R2362">
        <f t="shared" si="222"/>
        <v>-0.5229999999999998</v>
      </c>
    </row>
    <row r="2363" spans="1:18">
      <c r="A2363" s="1">
        <v>43845</v>
      </c>
      <c r="B2363">
        <v>1.7</v>
      </c>
      <c r="C2363">
        <v>775.14</v>
      </c>
      <c r="D2363">
        <v>1.4975000000000001</v>
      </c>
      <c r="E2363" s="150">
        <f t="shared" si="220"/>
        <v>1.0444989184895836</v>
      </c>
      <c r="F2363">
        <v>1.95275</v>
      </c>
      <c r="G2363" s="3">
        <f t="shared" si="224"/>
        <v>2.7996612282075453</v>
      </c>
      <c r="H2363" s="150">
        <f t="shared" si="219"/>
        <v>-0.52999999999999992</v>
      </c>
      <c r="J2363" s="2">
        <f t="shared" si="225"/>
        <v>4.9792204681763262E-3</v>
      </c>
      <c r="K2363">
        <v>29175</v>
      </c>
      <c r="L2363">
        <v>28445</v>
      </c>
      <c r="N2363">
        <v>0.13</v>
      </c>
      <c r="O2363">
        <v>2.36</v>
      </c>
      <c r="P2363">
        <v>1.7</v>
      </c>
      <c r="Q2363">
        <f t="shared" si="221"/>
        <v>0.65999999999999992</v>
      </c>
      <c r="R2363">
        <f t="shared" si="222"/>
        <v>-0.52999999999999992</v>
      </c>
    </row>
    <row r="2364" spans="1:18">
      <c r="A2364" s="1">
        <v>43846</v>
      </c>
      <c r="B2364">
        <v>1.7050000000000001</v>
      </c>
      <c r="C2364">
        <v>775.84</v>
      </c>
      <c r="D2364">
        <v>1.4990000000000001</v>
      </c>
      <c r="E2364" s="150">
        <f t="shared" si="220"/>
        <v>0.9841103753366951</v>
      </c>
      <c r="F2364">
        <v>1.9301299999999999</v>
      </c>
      <c r="G2364" s="3">
        <f t="shared" si="224"/>
        <v>2.9399800495042268</v>
      </c>
      <c r="H2364" s="150">
        <f t="shared" si="219"/>
        <v>-0.5249999999999998</v>
      </c>
      <c r="J2364" s="2">
        <f t="shared" si="225"/>
        <v>9.0265515677726167E-4</v>
      </c>
      <c r="K2364">
        <v>29161</v>
      </c>
      <c r="L2364">
        <v>28395.74</v>
      </c>
      <c r="N2364">
        <v>0.13</v>
      </c>
      <c r="O2364">
        <v>2.36</v>
      </c>
      <c r="P2364">
        <v>1.7050000000000001</v>
      </c>
      <c r="Q2364">
        <f t="shared" si="221"/>
        <v>0.6549999999999998</v>
      </c>
      <c r="R2364">
        <f t="shared" si="222"/>
        <v>-0.5249999999999998</v>
      </c>
    </row>
    <row r="2365" spans="1:18">
      <c r="A2365" s="1">
        <v>43847</v>
      </c>
      <c r="B2365">
        <v>1.71</v>
      </c>
      <c r="C2365">
        <v>772.73</v>
      </c>
      <c r="D2365">
        <v>1.5049999999999999</v>
      </c>
      <c r="E2365" s="150">
        <f t="shared" si="220"/>
        <v>1.037381100902059</v>
      </c>
      <c r="F2365">
        <v>1.923</v>
      </c>
      <c r="G2365" s="3">
        <f t="shared" si="224"/>
        <v>2.7898281523380466</v>
      </c>
      <c r="H2365" s="150">
        <f t="shared" si="219"/>
        <v>-0.51999999999999991</v>
      </c>
      <c r="J2365" s="2">
        <f t="shared" si="225"/>
        <v>-4.0166142714685577E-3</v>
      </c>
      <c r="K2365">
        <v>29175</v>
      </c>
      <c r="L2365">
        <v>28447.5</v>
      </c>
      <c r="N2365">
        <v>0.13</v>
      </c>
      <c r="O2365">
        <v>2.36</v>
      </c>
      <c r="P2365">
        <v>1.71</v>
      </c>
      <c r="Q2365">
        <f t="shared" si="221"/>
        <v>0.64999999999999991</v>
      </c>
      <c r="R2365">
        <f t="shared" si="222"/>
        <v>-0.51999999999999991</v>
      </c>
    </row>
    <row r="2366" spans="1:18">
      <c r="A2366" s="1">
        <v>43850</v>
      </c>
      <c r="B2366">
        <v>1.7050000000000001</v>
      </c>
      <c r="C2366">
        <v>769.51</v>
      </c>
      <c r="D2366">
        <v>1.504</v>
      </c>
      <c r="E2366" s="150">
        <f t="shared" si="220"/>
        <v>1.0453825994810666</v>
      </c>
      <c r="F2366">
        <v>1.9246300000000001</v>
      </c>
      <c r="G2366" s="3">
        <f t="shared" si="224"/>
        <v>2.7689800092682968</v>
      </c>
      <c r="H2366" s="150">
        <f t="shared" si="219"/>
        <v>-0.5249999999999998</v>
      </c>
      <c r="J2366" s="2">
        <f t="shared" si="225"/>
        <v>-4.1757504394879996E-3</v>
      </c>
      <c r="K2366">
        <v>29167</v>
      </c>
      <c r="L2366">
        <v>28445</v>
      </c>
      <c r="N2366">
        <v>0.13</v>
      </c>
      <c r="O2366">
        <v>2.36</v>
      </c>
      <c r="P2366">
        <v>1.7050000000000001</v>
      </c>
      <c r="Q2366">
        <f t="shared" si="221"/>
        <v>0.6549999999999998</v>
      </c>
      <c r="R2366">
        <f t="shared" si="222"/>
        <v>-0.5249999999999998</v>
      </c>
    </row>
    <row r="2367" spans="1:18">
      <c r="A2367" s="1">
        <v>43851</v>
      </c>
      <c r="B2367">
        <v>1.72</v>
      </c>
      <c r="C2367">
        <v>773.29</v>
      </c>
      <c r="D2367">
        <v>1.4862</v>
      </c>
      <c r="E2367" s="150">
        <f t="shared" si="220"/>
        <v>1.0283762592788008</v>
      </c>
      <c r="F2367">
        <v>1.91838</v>
      </c>
      <c r="G2367" s="3">
        <f t="shared" si="224"/>
        <v>2.7724252969428433</v>
      </c>
      <c r="H2367" s="150">
        <f t="shared" si="219"/>
        <v>-0.52000000000000013</v>
      </c>
      <c r="J2367" s="2">
        <f t="shared" si="225"/>
        <v>4.9001912934111989E-3</v>
      </c>
      <c r="K2367">
        <v>29172</v>
      </c>
      <c r="L2367">
        <v>28449</v>
      </c>
      <c r="N2367">
        <v>0.13</v>
      </c>
      <c r="O2367">
        <v>2.37</v>
      </c>
      <c r="P2367">
        <v>1.72</v>
      </c>
      <c r="Q2367">
        <f t="shared" si="221"/>
        <v>0.65000000000000013</v>
      </c>
      <c r="R2367">
        <f t="shared" si="222"/>
        <v>-0.52000000000000013</v>
      </c>
    </row>
    <row r="2368" spans="1:18">
      <c r="A2368" s="1">
        <v>43852</v>
      </c>
      <c r="B2368">
        <v>1.72</v>
      </c>
      <c r="C2368">
        <v>772.03</v>
      </c>
      <c r="D2368">
        <v>1.4830000000000001</v>
      </c>
      <c r="E2368" s="150">
        <f t="shared" si="220"/>
        <v>1.0424989713143706</v>
      </c>
      <c r="F2368">
        <v>1.919</v>
      </c>
      <c r="G2368" s="3">
        <f t="shared" si="224"/>
        <v>2.7298607272599527</v>
      </c>
      <c r="H2368" s="150">
        <f t="shared" si="219"/>
        <v>-0.5099999999999999</v>
      </c>
      <c r="J2368" s="2">
        <f t="shared" si="225"/>
        <v>-1.6307305661282263E-3</v>
      </c>
      <c r="K2368">
        <v>29165</v>
      </c>
      <c r="L2368">
        <v>28453</v>
      </c>
      <c r="N2368">
        <v>0.13</v>
      </c>
      <c r="O2368">
        <v>2.36</v>
      </c>
      <c r="P2368">
        <v>1.72</v>
      </c>
      <c r="Q2368">
        <f t="shared" si="221"/>
        <v>0.6399999999999999</v>
      </c>
      <c r="R2368">
        <f t="shared" si="222"/>
        <v>-0.5099999999999999</v>
      </c>
    </row>
    <row r="2369" spans="1:18">
      <c r="A2369" s="1">
        <v>43853</v>
      </c>
      <c r="B2369">
        <v>1.7250000000000001</v>
      </c>
      <c r="C2369">
        <v>776.45</v>
      </c>
      <c r="D2369">
        <v>1.47</v>
      </c>
      <c r="E2369" s="150">
        <f t="shared" si="220"/>
        <v>1.0144859968313567</v>
      </c>
      <c r="F2369">
        <v>1.8945000000000001</v>
      </c>
      <c r="G2369" s="3">
        <f t="shared" si="224"/>
        <v>2.7451487834217501</v>
      </c>
      <c r="H2369" s="150">
        <f t="shared" si="219"/>
        <v>-0.50499999999999978</v>
      </c>
      <c r="J2369" s="2">
        <f t="shared" si="225"/>
        <v>5.7088396418293217E-3</v>
      </c>
      <c r="K2369">
        <v>29169.5</v>
      </c>
      <c r="L2369">
        <v>28453.5</v>
      </c>
      <c r="N2369">
        <v>0.13</v>
      </c>
      <c r="O2369">
        <v>2.36</v>
      </c>
      <c r="P2369">
        <v>1.7250000000000001</v>
      </c>
      <c r="Q2369">
        <f t="shared" si="221"/>
        <v>0.63499999999999979</v>
      </c>
      <c r="R2369">
        <f t="shared" si="222"/>
        <v>-0.50499999999999978</v>
      </c>
    </row>
    <row r="2370" spans="1:18">
      <c r="A2370" s="1">
        <v>43854</v>
      </c>
      <c r="B2370">
        <v>1.73</v>
      </c>
      <c r="C2370">
        <v>777.53</v>
      </c>
      <c r="D2370">
        <v>1.4630000000000001</v>
      </c>
      <c r="E2370" s="150">
        <f t="shared" si="220"/>
        <v>0.92186414345126377</v>
      </c>
      <c r="F2370">
        <v>1.87988</v>
      </c>
      <c r="G2370" s="3">
        <f t="shared" si="224"/>
        <v>2.9833728316014043</v>
      </c>
      <c r="H2370" s="150">
        <f t="shared" si="219"/>
        <v>-0.51999999999999991</v>
      </c>
      <c r="J2370" s="2">
        <f t="shared" si="225"/>
        <v>1.3899795028041991E-3</v>
      </c>
      <c r="K2370">
        <v>29180</v>
      </c>
      <c r="L2370">
        <v>28403.24</v>
      </c>
      <c r="N2370">
        <v>0.13</v>
      </c>
      <c r="O2370">
        <v>2.38</v>
      </c>
      <c r="P2370">
        <v>1.73</v>
      </c>
      <c r="Q2370">
        <f t="shared" si="221"/>
        <v>0.64999999999999991</v>
      </c>
      <c r="R2370">
        <f t="shared" si="222"/>
        <v>-0.51999999999999991</v>
      </c>
    </row>
    <row r="2371" spans="1:18">
      <c r="A2371" s="1">
        <v>43857</v>
      </c>
      <c r="B2371">
        <v>1.72</v>
      </c>
      <c r="C2371">
        <v>791.24</v>
      </c>
      <c r="D2371">
        <v>1.419</v>
      </c>
      <c r="E2371" s="150">
        <f t="shared" si="220"/>
        <v>0.84447791111252368</v>
      </c>
      <c r="F2371">
        <v>1.83725</v>
      </c>
      <c r="G2371" s="3">
        <f t="shared" si="224"/>
        <v>3.0871828803259471</v>
      </c>
      <c r="H2371" s="150">
        <f t="shared" si="219"/>
        <v>-0.52000000000000013</v>
      </c>
      <c r="J2371" s="2">
        <f t="shared" si="225"/>
        <v>1.7479106629872787E-2</v>
      </c>
      <c r="K2371">
        <v>29206</v>
      </c>
      <c r="L2371">
        <v>28402.240000000002</v>
      </c>
      <c r="N2371">
        <v>0.13</v>
      </c>
      <c r="O2371">
        <v>2.37</v>
      </c>
      <c r="P2371">
        <v>1.72</v>
      </c>
      <c r="Q2371">
        <f t="shared" si="221"/>
        <v>0.65000000000000013</v>
      </c>
      <c r="R2371">
        <f t="shared" si="222"/>
        <v>-0.52000000000000013</v>
      </c>
    </row>
    <row r="2372" spans="1:18">
      <c r="A2372" s="1">
        <v>43858</v>
      </c>
      <c r="B2372">
        <v>1.73</v>
      </c>
      <c r="C2372">
        <v>788.41</v>
      </c>
      <c r="D2372">
        <v>1.446</v>
      </c>
      <c r="E2372" s="150">
        <f t="shared" si="220"/>
        <v>0.9234856406250016</v>
      </c>
      <c r="F2372">
        <v>1.83125</v>
      </c>
      <c r="G2372" s="3">
        <f t="shared" si="224"/>
        <v>2.867383512544798</v>
      </c>
      <c r="H2372" s="150">
        <f t="shared" si="219"/>
        <v>-0.49999999999999989</v>
      </c>
      <c r="J2372" s="2">
        <f t="shared" si="225"/>
        <v>-3.5830760329566848E-3</v>
      </c>
      <c r="K2372">
        <v>29206</v>
      </c>
      <c r="L2372">
        <v>28458</v>
      </c>
      <c r="N2372">
        <v>0.13</v>
      </c>
      <c r="O2372">
        <v>2.36</v>
      </c>
      <c r="P2372">
        <v>1.73</v>
      </c>
      <c r="Q2372">
        <f t="shared" si="221"/>
        <v>0.62999999999999989</v>
      </c>
      <c r="R2372">
        <f t="shared" si="222"/>
        <v>-0.49999999999999989</v>
      </c>
    </row>
    <row r="2373" spans="1:18">
      <c r="A2373" s="1">
        <v>43859</v>
      </c>
      <c r="B2373">
        <v>1.73</v>
      </c>
      <c r="C2373">
        <v>791.68</v>
      </c>
      <c r="D2373">
        <v>1.425</v>
      </c>
      <c r="E2373" s="150">
        <f t="shared" si="220"/>
        <v>0.91556623442625185</v>
      </c>
      <c r="F2373">
        <v>1.8471299999999999</v>
      </c>
      <c r="G2373" s="3">
        <f t="shared" si="224"/>
        <v>2.8748987796054624</v>
      </c>
      <c r="H2373" s="150">
        <f t="shared" si="219"/>
        <v>-0.49999999999999989</v>
      </c>
      <c r="J2373" s="2">
        <f t="shared" si="225"/>
        <v>4.1390106491498357E-3</v>
      </c>
      <c r="K2373">
        <v>29209.5</v>
      </c>
      <c r="L2373">
        <v>28459.5</v>
      </c>
      <c r="N2373">
        <v>0.13</v>
      </c>
      <c r="O2373">
        <v>2.36</v>
      </c>
      <c r="P2373">
        <v>1.73</v>
      </c>
      <c r="Q2373">
        <f t="shared" si="221"/>
        <v>0.62999999999999989</v>
      </c>
      <c r="R2373">
        <f t="shared" si="222"/>
        <v>-0.49999999999999989</v>
      </c>
    </row>
    <row r="2374" spans="1:18">
      <c r="A2374" s="1">
        <v>43860</v>
      </c>
      <c r="B2374">
        <v>1.7450000000000001</v>
      </c>
      <c r="C2374">
        <v>796.19</v>
      </c>
      <c r="D2374">
        <v>1.4159999999999999</v>
      </c>
      <c r="E2374" s="150">
        <f t="shared" si="220"/>
        <v>0.88135949341886388</v>
      </c>
      <c r="F2374">
        <v>1.8216300000000001</v>
      </c>
      <c r="G2374" s="3">
        <f t="shared" si="224"/>
        <v>2.9266469576383551</v>
      </c>
      <c r="H2374" s="150">
        <f t="shared" ref="H2374:H2437" si="226">+R2374</f>
        <v>-0.48499999999999976</v>
      </c>
      <c r="J2374" s="2">
        <f t="shared" si="225"/>
        <v>5.6805810648980727E-3</v>
      </c>
      <c r="K2374">
        <v>29223</v>
      </c>
      <c r="L2374">
        <v>28459.5</v>
      </c>
      <c r="N2374">
        <v>0.13</v>
      </c>
      <c r="O2374">
        <v>2.36</v>
      </c>
      <c r="P2374">
        <v>1.7450000000000001</v>
      </c>
      <c r="Q2374">
        <f t="shared" si="221"/>
        <v>0.61499999999999977</v>
      </c>
      <c r="R2374">
        <f t="shared" si="222"/>
        <v>-0.48499999999999976</v>
      </c>
    </row>
    <row r="2375" spans="1:18">
      <c r="A2375" s="1">
        <v>43861</v>
      </c>
      <c r="B2375">
        <v>1.77</v>
      </c>
      <c r="C2375">
        <v>800.54</v>
      </c>
      <c r="D2375">
        <v>1.333</v>
      </c>
      <c r="E2375" s="150">
        <f t="shared" ref="E2375:E2438" si="227">+D2375*F2375/G2375</f>
        <v>0.77241561051587504</v>
      </c>
      <c r="F2375">
        <v>1.80663</v>
      </c>
      <c r="G2375" s="3">
        <f t="shared" si="224"/>
        <v>3.1178005172521104</v>
      </c>
      <c r="H2375" s="150">
        <f t="shared" si="226"/>
        <v>-0.45999999999999985</v>
      </c>
      <c r="J2375" s="2">
        <f t="shared" si="225"/>
        <v>5.448649128924607E-3</v>
      </c>
      <c r="K2375">
        <v>29215</v>
      </c>
      <c r="L2375">
        <v>28403.24</v>
      </c>
      <c r="N2375">
        <v>0.13</v>
      </c>
      <c r="O2375">
        <v>2.36</v>
      </c>
      <c r="P2375">
        <v>1.77</v>
      </c>
      <c r="Q2375">
        <f t="shared" ref="Q2375:Q2392" si="228">+O2375-P2375</f>
        <v>0.58999999999999986</v>
      </c>
      <c r="R2375">
        <f t="shared" ref="R2375:R2392" si="229">+N2375-Q2375</f>
        <v>-0.45999999999999985</v>
      </c>
    </row>
    <row r="2376" spans="1:18">
      <c r="A2376" s="1">
        <v>43864</v>
      </c>
      <c r="B2376">
        <v>1.74</v>
      </c>
      <c r="C2376">
        <v>788.79</v>
      </c>
      <c r="D2376">
        <v>1.377</v>
      </c>
      <c r="E2376" s="150">
        <f t="shared" si="227"/>
        <v>0.82751791869140345</v>
      </c>
      <c r="F2376">
        <v>1.7689999999999999</v>
      </c>
      <c r="G2376" s="3">
        <f t="shared" si="224"/>
        <v>2.9436377690189888</v>
      </c>
      <c r="H2376" s="150">
        <f t="shared" si="226"/>
        <v>-0.48999999999999988</v>
      </c>
      <c r="J2376" s="2">
        <f t="shared" si="225"/>
        <v>-1.47863742346124E-2</v>
      </c>
      <c r="K2376">
        <v>29230</v>
      </c>
      <c r="L2376">
        <v>28462</v>
      </c>
      <c r="N2376">
        <v>0.13</v>
      </c>
      <c r="O2376">
        <v>2.36</v>
      </c>
      <c r="P2376">
        <v>1.74</v>
      </c>
      <c r="Q2376">
        <f t="shared" si="228"/>
        <v>0.61999999999999988</v>
      </c>
      <c r="R2376">
        <f t="shared" si="229"/>
        <v>-0.48999999999999988</v>
      </c>
    </row>
    <row r="2377" spans="1:18">
      <c r="A2377" s="1">
        <v>43865</v>
      </c>
      <c r="B2377">
        <v>1.73</v>
      </c>
      <c r="C2377">
        <v>781.5</v>
      </c>
      <c r="D2377">
        <v>1.4222999999999999</v>
      </c>
      <c r="E2377" s="150">
        <f t="shared" si="227"/>
        <v>0.82616860157165639</v>
      </c>
      <c r="F2377">
        <v>1.8029999999999999</v>
      </c>
      <c r="G2377" s="3">
        <f t="shared" si="224"/>
        <v>3.1039752601607193</v>
      </c>
      <c r="H2377" s="150">
        <f t="shared" si="226"/>
        <v>-0.49999999999999989</v>
      </c>
      <c r="J2377" s="2">
        <f t="shared" si="225"/>
        <v>-9.284975861747289E-3</v>
      </c>
      <c r="K2377">
        <v>29215</v>
      </c>
      <c r="L2377">
        <v>28406.74</v>
      </c>
      <c r="N2377">
        <v>0.13</v>
      </c>
      <c r="O2377">
        <v>2.36</v>
      </c>
      <c r="P2377">
        <v>1.73</v>
      </c>
      <c r="Q2377">
        <f t="shared" si="228"/>
        <v>0.62999999999999989</v>
      </c>
      <c r="R2377">
        <f t="shared" si="229"/>
        <v>-0.49999999999999989</v>
      </c>
    </row>
    <row r="2378" spans="1:18">
      <c r="A2378" s="1">
        <v>43866</v>
      </c>
      <c r="B2378">
        <v>1.72</v>
      </c>
      <c r="C2378">
        <v>778.17</v>
      </c>
      <c r="D2378">
        <v>1.4459</v>
      </c>
      <c r="E2378" s="150">
        <f t="shared" si="227"/>
        <v>0.91877250746821693</v>
      </c>
      <c r="F2378">
        <v>1.8311299999999999</v>
      </c>
      <c r="G2378" s="3">
        <f t="shared" si="224"/>
        <v>2.8817044975538617</v>
      </c>
      <c r="H2378" s="150">
        <f t="shared" si="226"/>
        <v>-0.48000000000000009</v>
      </c>
      <c r="J2378" s="2">
        <f t="shared" si="225"/>
        <v>-4.2701405553243537E-3</v>
      </c>
      <c r="K2378">
        <v>29220</v>
      </c>
      <c r="L2378">
        <v>28468</v>
      </c>
      <c r="N2378">
        <v>0.13</v>
      </c>
      <c r="O2378">
        <v>2.33</v>
      </c>
      <c r="P2378">
        <v>1.72</v>
      </c>
      <c r="Q2378">
        <f t="shared" si="228"/>
        <v>0.6100000000000001</v>
      </c>
      <c r="R2378">
        <f t="shared" si="229"/>
        <v>-0.48000000000000009</v>
      </c>
    </row>
    <row r="2379" spans="1:18">
      <c r="A2379" s="1">
        <v>43867</v>
      </c>
      <c r="B2379">
        <v>1.72</v>
      </c>
      <c r="C2379">
        <v>783.95</v>
      </c>
      <c r="D2379">
        <v>1.4450000000000001</v>
      </c>
      <c r="E2379" s="150">
        <f t="shared" si="227"/>
        <v>0.92327215159709008</v>
      </c>
      <c r="F2379">
        <v>1.84263</v>
      </c>
      <c r="G2379" s="3">
        <f t="shared" si="224"/>
        <v>2.8838737802220002</v>
      </c>
      <c r="H2379" s="150">
        <f t="shared" si="226"/>
        <v>-0.48000000000000009</v>
      </c>
      <c r="J2379" s="2">
        <f t="shared" si="225"/>
        <v>7.4002335002525087E-3</v>
      </c>
      <c r="K2379">
        <v>29218</v>
      </c>
      <c r="L2379">
        <v>28465.5</v>
      </c>
      <c r="N2379">
        <v>0.13</v>
      </c>
      <c r="O2379">
        <v>2.33</v>
      </c>
      <c r="P2379">
        <v>1.72</v>
      </c>
      <c r="Q2379">
        <f t="shared" si="228"/>
        <v>0.6100000000000001</v>
      </c>
      <c r="R2379">
        <f t="shared" si="229"/>
        <v>-0.48000000000000009</v>
      </c>
    </row>
    <row r="2380" spans="1:18">
      <c r="A2380" s="1">
        <v>43868</v>
      </c>
      <c r="B2380">
        <v>1.74</v>
      </c>
      <c r="C2380">
        <v>790.87</v>
      </c>
      <c r="D2380">
        <v>1.4159999999999999</v>
      </c>
      <c r="E2380" s="150">
        <f t="shared" si="227"/>
        <v>0.89516479823157669</v>
      </c>
      <c r="F2380">
        <v>1.8348800000000001</v>
      </c>
      <c r="G2380" s="3">
        <f t="shared" si="224"/>
        <v>2.9024712378467044</v>
      </c>
      <c r="H2380" s="150">
        <f t="shared" si="226"/>
        <v>-0.46000000000000008</v>
      </c>
      <c r="J2380" s="2">
        <f t="shared" si="225"/>
        <v>8.7883625290190292E-3</v>
      </c>
      <c r="K2380">
        <v>29325</v>
      </c>
      <c r="L2380">
        <v>28565</v>
      </c>
      <c r="N2380">
        <v>0.13</v>
      </c>
      <c r="O2380">
        <v>2.33</v>
      </c>
      <c r="P2380">
        <v>1.74</v>
      </c>
      <c r="Q2380">
        <f t="shared" si="228"/>
        <v>0.59000000000000008</v>
      </c>
      <c r="R2380">
        <f t="shared" si="229"/>
        <v>-0.46000000000000008</v>
      </c>
    </row>
    <row r="2381" spans="1:18">
      <c r="A2381" s="1">
        <v>43871</v>
      </c>
      <c r="B2381">
        <v>1.7450000000000001</v>
      </c>
      <c r="C2381">
        <v>795.77</v>
      </c>
      <c r="D2381">
        <v>1.4039999999999999</v>
      </c>
      <c r="E2381" s="150">
        <f t="shared" si="227"/>
        <v>0.86968188703679494</v>
      </c>
      <c r="F2381">
        <v>1.8005</v>
      </c>
      <c r="G2381" s="3">
        <f t="shared" si="224"/>
        <v>2.9066973081538352</v>
      </c>
      <c r="H2381" s="150">
        <f t="shared" si="226"/>
        <v>-0.45499999999999996</v>
      </c>
      <c r="J2381" s="2">
        <f t="shared" si="225"/>
        <v>6.1765940327167933E-3</v>
      </c>
      <c r="K2381">
        <v>29322</v>
      </c>
      <c r="L2381">
        <v>28561</v>
      </c>
      <c r="N2381">
        <v>0.13</v>
      </c>
      <c r="O2381">
        <v>2.33</v>
      </c>
      <c r="P2381">
        <v>1.7450000000000001</v>
      </c>
      <c r="Q2381">
        <f t="shared" si="228"/>
        <v>0.58499999999999996</v>
      </c>
      <c r="R2381">
        <f t="shared" si="229"/>
        <v>-0.45499999999999996</v>
      </c>
    </row>
    <row r="2382" spans="1:18">
      <c r="A2382" s="1">
        <v>43872</v>
      </c>
      <c r="B2382">
        <v>1.74</v>
      </c>
      <c r="C2382">
        <v>792.65</v>
      </c>
      <c r="D2382">
        <v>1.417</v>
      </c>
      <c r="E2382" s="150">
        <f t="shared" si="227"/>
        <v>0.87503229088016998</v>
      </c>
      <c r="F2382">
        <v>1.8071299999999999</v>
      </c>
      <c r="G2382" s="3">
        <f t="shared" ref="G2382:G2392" si="230">+(K2382/L2382-1)*36000/330</f>
        <v>2.9264099584533749</v>
      </c>
      <c r="H2382" s="150">
        <f t="shared" si="226"/>
        <v>-0.48999999999999988</v>
      </c>
      <c r="J2382" s="2">
        <f t="shared" si="225"/>
        <v>-3.9284370789585037E-3</v>
      </c>
      <c r="K2382">
        <v>29321</v>
      </c>
      <c r="L2382">
        <v>28555</v>
      </c>
      <c r="N2382">
        <v>0.13</v>
      </c>
      <c r="O2382">
        <v>2.36</v>
      </c>
      <c r="P2382">
        <v>1.74</v>
      </c>
      <c r="Q2382">
        <f t="shared" si="228"/>
        <v>0.61999999999999988</v>
      </c>
      <c r="R2382">
        <f t="shared" si="229"/>
        <v>-0.48999999999999988</v>
      </c>
    </row>
    <row r="2383" spans="1:18">
      <c r="A2383" s="1">
        <v>43873</v>
      </c>
      <c r="B2383">
        <v>1.74</v>
      </c>
      <c r="C2383">
        <v>790.1</v>
      </c>
      <c r="D2383">
        <v>1.4362999999999999</v>
      </c>
      <c r="E2383" s="150">
        <f t="shared" si="227"/>
        <v>0.91148807858622205</v>
      </c>
      <c r="F2383">
        <v>1.8127500000000001</v>
      </c>
      <c r="G2383" s="3">
        <f t="shared" si="230"/>
        <v>2.8564858786068128</v>
      </c>
      <c r="H2383" s="150">
        <f t="shared" si="226"/>
        <v>-0.48000000000000009</v>
      </c>
      <c r="J2383" s="2">
        <f t="shared" si="225"/>
        <v>-3.2222425605491377E-3</v>
      </c>
      <c r="K2383">
        <v>29284</v>
      </c>
      <c r="L2383">
        <v>28536.78</v>
      </c>
      <c r="N2383">
        <v>0.11</v>
      </c>
      <c r="O2383">
        <v>2.33</v>
      </c>
      <c r="P2383">
        <v>1.74</v>
      </c>
      <c r="Q2383">
        <f t="shared" si="228"/>
        <v>0.59000000000000008</v>
      </c>
      <c r="R2383">
        <f t="shared" si="229"/>
        <v>-0.48000000000000009</v>
      </c>
    </row>
    <row r="2384" spans="1:18">
      <c r="A2384" s="1">
        <v>43874</v>
      </c>
      <c r="B2384">
        <v>1.7250000000000001</v>
      </c>
      <c r="C2384">
        <v>795.43</v>
      </c>
      <c r="D2384">
        <v>1.42</v>
      </c>
      <c r="E2384" s="150">
        <f t="shared" si="227"/>
        <v>0.87962435180564846</v>
      </c>
      <c r="F2384">
        <v>1.802</v>
      </c>
      <c r="G2384" s="3">
        <f t="shared" si="230"/>
        <v>2.909014506871419</v>
      </c>
      <c r="H2384" s="150">
        <f t="shared" si="226"/>
        <v>-0.5249999999999998</v>
      </c>
      <c r="J2384" s="2">
        <f t="shared" si="225"/>
        <v>6.7233292056532099E-3</v>
      </c>
      <c r="K2384">
        <v>29318.5</v>
      </c>
      <c r="L2384">
        <v>28557</v>
      </c>
      <c r="N2384">
        <v>0.11</v>
      </c>
      <c r="O2384">
        <v>2.36</v>
      </c>
      <c r="P2384">
        <v>1.7250000000000001</v>
      </c>
      <c r="Q2384">
        <f t="shared" si="228"/>
        <v>0.63499999999999979</v>
      </c>
      <c r="R2384">
        <f t="shared" si="229"/>
        <v>-0.5249999999999998</v>
      </c>
    </row>
    <row r="2385" spans="1:18">
      <c r="A2385" s="1">
        <v>43875</v>
      </c>
      <c r="B2385">
        <v>1.7250000000000001</v>
      </c>
      <c r="C2385">
        <v>791.4</v>
      </c>
      <c r="D2385">
        <v>1.4039999999999999</v>
      </c>
      <c r="E2385" s="150">
        <f t="shared" si="227"/>
        <v>0.8747518963032419</v>
      </c>
      <c r="F2385">
        <v>1.7983800000000001</v>
      </c>
      <c r="G2385" s="3">
        <f t="shared" si="230"/>
        <v>2.8864476095113352</v>
      </c>
      <c r="H2385" s="150">
        <f t="shared" si="226"/>
        <v>-0.495</v>
      </c>
      <c r="J2385" s="2">
        <f t="shared" si="225"/>
        <v>-5.079319983017032E-3</v>
      </c>
      <c r="K2385">
        <v>29309</v>
      </c>
      <c r="L2385">
        <v>28553.5</v>
      </c>
      <c r="N2385">
        <v>0.11</v>
      </c>
      <c r="O2385">
        <v>2.33</v>
      </c>
      <c r="P2385">
        <v>1.7250000000000001</v>
      </c>
      <c r="Q2385">
        <f t="shared" si="228"/>
        <v>0.60499999999999998</v>
      </c>
      <c r="R2385">
        <f t="shared" si="229"/>
        <v>-0.495</v>
      </c>
    </row>
    <row r="2386" spans="1:18">
      <c r="A2386" s="1">
        <v>43878</v>
      </c>
      <c r="B2386">
        <v>1.7250000000000001</v>
      </c>
      <c r="C2386">
        <v>793.23</v>
      </c>
      <c r="D2386">
        <v>1.405</v>
      </c>
      <c r="E2386" s="150">
        <f t="shared" si="227"/>
        <v>0.86632767467901117</v>
      </c>
      <c r="F2386">
        <v>1.7927500000000001</v>
      </c>
      <c r="G2386" s="3">
        <f t="shared" si="230"/>
        <v>2.9074607952854126</v>
      </c>
      <c r="H2386" s="150">
        <f t="shared" si="226"/>
        <v>-0.495</v>
      </c>
      <c r="J2386" s="2">
        <f t="shared" si="225"/>
        <v>2.3096884617049944E-3</v>
      </c>
      <c r="K2386">
        <v>29314.5</v>
      </c>
      <c r="L2386">
        <v>28553.5</v>
      </c>
      <c r="N2386">
        <v>0.11</v>
      </c>
      <c r="O2386">
        <v>2.33</v>
      </c>
      <c r="P2386">
        <v>1.7250000000000001</v>
      </c>
      <c r="Q2386">
        <f t="shared" si="228"/>
        <v>0.60499999999999998</v>
      </c>
      <c r="R2386">
        <f t="shared" si="229"/>
        <v>-0.495</v>
      </c>
    </row>
    <row r="2387" spans="1:18">
      <c r="A2387" s="1">
        <v>43879</v>
      </c>
      <c r="B2387">
        <v>1.71</v>
      </c>
      <c r="C2387">
        <v>797.05</v>
      </c>
      <c r="D2387">
        <v>1.3859999999999999</v>
      </c>
      <c r="E2387" s="150">
        <f t="shared" si="227"/>
        <v>0.82790422127211905</v>
      </c>
      <c r="F2387">
        <v>1.7718799999999999</v>
      </c>
      <c r="G2387" s="3">
        <f t="shared" si="230"/>
        <v>2.9663161714847792</v>
      </c>
      <c r="H2387" s="150">
        <f t="shared" si="226"/>
        <v>-0.51000000000000012</v>
      </c>
      <c r="J2387" s="2">
        <f t="shared" si="225"/>
        <v>4.8041946666268608E-3</v>
      </c>
      <c r="K2387">
        <v>29333.5</v>
      </c>
      <c r="L2387">
        <v>28557</v>
      </c>
      <c r="N2387">
        <v>0.11</v>
      </c>
      <c r="O2387">
        <v>2.33</v>
      </c>
      <c r="P2387">
        <v>1.71</v>
      </c>
      <c r="Q2387">
        <f t="shared" si="228"/>
        <v>0.62000000000000011</v>
      </c>
      <c r="R2387">
        <f t="shared" si="229"/>
        <v>-0.51000000000000012</v>
      </c>
    </row>
    <row r="2388" spans="1:18">
      <c r="A2388" s="1">
        <v>43880</v>
      </c>
      <c r="B2388">
        <v>1.6950000000000001</v>
      </c>
      <c r="C2388">
        <v>799.04</v>
      </c>
      <c r="D2388">
        <v>1.4</v>
      </c>
      <c r="E2388" s="150">
        <f t="shared" si="227"/>
        <v>0.83123583146153557</v>
      </c>
      <c r="F2388">
        <v>1.76888</v>
      </c>
      <c r="G2388" s="3">
        <f t="shared" si="230"/>
        <v>2.9792170961227313</v>
      </c>
      <c r="H2388" s="150">
        <f t="shared" si="226"/>
        <v>-0.52500000000000002</v>
      </c>
      <c r="J2388" s="2">
        <f t="shared" si="225"/>
        <v>2.4935950117528746E-3</v>
      </c>
      <c r="K2388">
        <v>29341.5</v>
      </c>
      <c r="L2388">
        <v>28561.5</v>
      </c>
      <c r="N2388">
        <v>0.11</v>
      </c>
      <c r="O2388">
        <v>2.33</v>
      </c>
      <c r="P2388">
        <v>1.6950000000000001</v>
      </c>
      <c r="Q2388">
        <f t="shared" si="228"/>
        <v>0.63500000000000001</v>
      </c>
      <c r="R2388">
        <f t="shared" si="229"/>
        <v>-0.52500000000000002</v>
      </c>
    </row>
    <row r="2389" spans="1:18">
      <c r="A2389" s="1">
        <v>43881</v>
      </c>
      <c r="B2389">
        <v>1.7</v>
      </c>
      <c r="C2389">
        <v>806.74</v>
      </c>
      <c r="D2389">
        <v>1.3740000000000001</v>
      </c>
      <c r="E2389" s="150">
        <f t="shared" si="227"/>
        <v>0.82434906797301555</v>
      </c>
      <c r="F2389">
        <v>1.7617499999999999</v>
      </c>
      <c r="G2389" s="3">
        <f t="shared" si="230"/>
        <v>2.9364314148520858</v>
      </c>
      <c r="H2389" s="150">
        <f t="shared" si="226"/>
        <v>-0.58000000000000018</v>
      </c>
      <c r="J2389" s="2">
        <f t="shared" si="225"/>
        <v>9.5904283501421321E-3</v>
      </c>
      <c r="K2389">
        <v>29338</v>
      </c>
      <c r="L2389">
        <v>28569</v>
      </c>
      <c r="N2389">
        <v>0.11</v>
      </c>
      <c r="O2389">
        <v>2.39</v>
      </c>
      <c r="P2389">
        <v>1.7</v>
      </c>
      <c r="Q2389">
        <f t="shared" si="228"/>
        <v>0.69000000000000017</v>
      </c>
      <c r="R2389">
        <f t="shared" si="229"/>
        <v>-0.58000000000000018</v>
      </c>
    </row>
    <row r="2390" spans="1:18">
      <c r="A2390" s="1">
        <v>43882</v>
      </c>
      <c r="B2390">
        <v>1.69</v>
      </c>
      <c r="C2390">
        <v>802.71</v>
      </c>
      <c r="D2390">
        <v>1.3380000000000001</v>
      </c>
      <c r="E2390" s="150">
        <f t="shared" si="227"/>
        <v>0.7704883504832083</v>
      </c>
      <c r="F2390">
        <v>1.7286300000000001</v>
      </c>
      <c r="G2390" s="3">
        <f t="shared" si="230"/>
        <v>3.001871395653771</v>
      </c>
      <c r="H2390" s="150">
        <f t="shared" si="226"/>
        <v>-0.69000000000000028</v>
      </c>
      <c r="J2390" s="2">
        <f t="shared" si="225"/>
        <v>-5.007932427215072E-3</v>
      </c>
      <c r="K2390">
        <v>29350</v>
      </c>
      <c r="L2390">
        <v>28564</v>
      </c>
      <c r="N2390">
        <v>0.11</v>
      </c>
      <c r="O2390">
        <v>2.4900000000000002</v>
      </c>
      <c r="P2390">
        <v>1.69</v>
      </c>
      <c r="Q2390">
        <f t="shared" si="228"/>
        <v>0.80000000000000027</v>
      </c>
      <c r="R2390">
        <f t="shared" si="229"/>
        <v>-0.69000000000000028</v>
      </c>
    </row>
    <row r="2391" spans="1:18">
      <c r="A2391" s="1">
        <v>43885</v>
      </c>
      <c r="B2391">
        <v>1.665</v>
      </c>
      <c r="C2391">
        <v>807.94</v>
      </c>
      <c r="D2391">
        <v>1.252</v>
      </c>
      <c r="E2391" s="150">
        <f t="shared" si="227"/>
        <v>0.67138123736476651</v>
      </c>
      <c r="F2391">
        <v>1.6347499999999999</v>
      </c>
      <c r="G2391" s="3">
        <f t="shared" si="230"/>
        <v>3.0485019331691698</v>
      </c>
      <c r="H2391" s="150">
        <f t="shared" si="226"/>
        <v>-0.745</v>
      </c>
      <c r="J2391" s="2">
        <f t="shared" si="225"/>
        <v>6.4942953237983247E-3</v>
      </c>
      <c r="K2391">
        <v>29354.5</v>
      </c>
      <c r="L2391">
        <v>28556.5</v>
      </c>
      <c r="N2391">
        <v>0.11</v>
      </c>
      <c r="O2391">
        <v>2.52</v>
      </c>
      <c r="P2391">
        <v>1.665</v>
      </c>
      <c r="Q2391">
        <f t="shared" si="228"/>
        <v>0.85499999999999998</v>
      </c>
      <c r="R2391">
        <f t="shared" si="229"/>
        <v>-0.745</v>
      </c>
    </row>
    <row r="2392" spans="1:18">
      <c r="A2392" s="1">
        <v>43886</v>
      </c>
      <c r="B2392">
        <v>1.67</v>
      </c>
      <c r="C2392">
        <v>811.26</v>
      </c>
      <c r="D2392">
        <v>1.2330000000000001</v>
      </c>
      <c r="E2392" s="150">
        <f t="shared" si="227"/>
        <v>0.65988808741770066</v>
      </c>
      <c r="F2392">
        <v>1.64575</v>
      </c>
      <c r="G2392" s="3">
        <f t="shared" si="230"/>
        <v>3.0750816520128152</v>
      </c>
      <c r="H2392" s="150">
        <f t="shared" si="226"/>
        <v>-0.76999999999999991</v>
      </c>
      <c r="J2392" s="2">
        <f t="shared" si="225"/>
        <v>4.1007962605878615E-3</v>
      </c>
      <c r="K2392">
        <v>29363</v>
      </c>
      <c r="L2392">
        <v>28558</v>
      </c>
      <c r="N2392">
        <v>0.11</v>
      </c>
      <c r="O2392">
        <v>2.5499999999999998</v>
      </c>
      <c r="P2392">
        <v>1.67</v>
      </c>
      <c r="Q2392">
        <f t="shared" si="228"/>
        <v>0.87999999999999989</v>
      </c>
      <c r="R2392">
        <f t="shared" si="229"/>
        <v>-0.76999999999999991</v>
      </c>
    </row>
    <row r="2393" spans="1:18">
      <c r="A2393" s="1">
        <v>43887</v>
      </c>
      <c r="B2393">
        <v>1.68</v>
      </c>
      <c r="C2393">
        <v>810.25</v>
      </c>
      <c r="D2393">
        <v>1.1719999999999999</v>
      </c>
      <c r="E2393" s="150">
        <f t="shared" si="227"/>
        <v>0.61338148883457422</v>
      </c>
      <c r="F2393">
        <v>1.6101300000000001</v>
      </c>
      <c r="G2393" s="3">
        <f t="shared" ref="G2393:G2456" si="231">+(K2393/L2393-1)*36000/330</f>
        <v>3.0765068629401262</v>
      </c>
      <c r="H2393" s="150">
        <f t="shared" si="226"/>
        <v>-0.74999999999999989</v>
      </c>
      <c r="J2393" s="2">
        <f t="shared" si="225"/>
        <v>-1.2457525770648644E-3</v>
      </c>
      <c r="K2393">
        <v>29368</v>
      </c>
      <c r="L2393">
        <v>28562.5</v>
      </c>
      <c r="N2393">
        <v>0.12</v>
      </c>
      <c r="O2393">
        <v>2.5499999999999998</v>
      </c>
      <c r="P2393">
        <v>1.68</v>
      </c>
      <c r="Q2393">
        <f t="shared" ref="Q2393:Q2456" si="232">+O2393-P2393</f>
        <v>0.86999999999999988</v>
      </c>
      <c r="R2393">
        <f t="shared" ref="R2393:R2456" si="233">+N2393-Q2393</f>
        <v>-0.74999999999999989</v>
      </c>
    </row>
    <row r="2394" spans="1:18">
      <c r="A2394" s="1">
        <v>43888</v>
      </c>
      <c r="B2394">
        <v>1.7250000000000001</v>
      </c>
      <c r="C2394">
        <v>814.83</v>
      </c>
      <c r="D2394">
        <v>1.0269999999999999</v>
      </c>
      <c r="E2394" s="150">
        <f t="shared" si="227"/>
        <v>0.50820749208090088</v>
      </c>
      <c r="F2394">
        <v>1.53725</v>
      </c>
      <c r="G2394" s="3">
        <f t="shared" si="231"/>
        <v>3.1065180553235128</v>
      </c>
      <c r="H2394" s="150">
        <f t="shared" si="226"/>
        <v>-0.71499999999999997</v>
      </c>
      <c r="J2394" s="2">
        <f t="shared" si="225"/>
        <v>5.6366605044486824E-3</v>
      </c>
      <c r="K2394">
        <v>29381</v>
      </c>
      <c r="L2394">
        <v>28567.5</v>
      </c>
      <c r="N2394">
        <v>0.12</v>
      </c>
      <c r="O2394">
        <v>2.56</v>
      </c>
      <c r="P2394">
        <v>1.7250000000000001</v>
      </c>
      <c r="Q2394">
        <f t="shared" si="232"/>
        <v>0.83499999999999996</v>
      </c>
      <c r="R2394">
        <f t="shared" si="233"/>
        <v>-0.71499999999999997</v>
      </c>
    </row>
    <row r="2395" spans="1:18">
      <c r="A2395" s="1">
        <v>43889</v>
      </c>
      <c r="B2395">
        <v>1.71</v>
      </c>
      <c r="C2395">
        <v>820.93</v>
      </c>
      <c r="D2395">
        <v>0.90100000000000002</v>
      </c>
      <c r="E2395" s="150">
        <f t="shared" si="227"/>
        <v>0.40621229458333313</v>
      </c>
      <c r="F2395">
        <v>1.3815</v>
      </c>
      <c r="G2395" s="3">
        <f t="shared" si="231"/>
        <v>3.0642388637615379</v>
      </c>
      <c r="H2395" s="150">
        <f t="shared" si="226"/>
        <v>-0.79999999999999993</v>
      </c>
      <c r="J2395" s="2">
        <f t="shared" si="225"/>
        <v>7.4583414155612029E-3</v>
      </c>
      <c r="K2395">
        <v>29344</v>
      </c>
      <c r="L2395">
        <v>28542.28</v>
      </c>
      <c r="N2395">
        <v>0.12</v>
      </c>
      <c r="O2395">
        <v>2.63</v>
      </c>
      <c r="P2395">
        <v>1.71</v>
      </c>
      <c r="Q2395">
        <f t="shared" si="232"/>
        <v>0.91999999999999993</v>
      </c>
      <c r="R2395">
        <f t="shared" si="233"/>
        <v>-0.79999999999999993</v>
      </c>
    </row>
    <row r="2396" spans="1:18">
      <c r="A2396" s="1">
        <v>43892</v>
      </c>
      <c r="B2396">
        <v>1.575</v>
      </c>
      <c r="C2396">
        <v>812.66</v>
      </c>
      <c r="D2396">
        <v>0.82399999999999995</v>
      </c>
      <c r="E2396" s="150">
        <f t="shared" si="227"/>
        <v>0.31300707326008692</v>
      </c>
      <c r="F2396">
        <v>1.15388</v>
      </c>
      <c r="G2396" s="3">
        <f t="shared" si="231"/>
        <v>3.0376218342195553</v>
      </c>
      <c r="H2396" s="150">
        <f t="shared" si="226"/>
        <v>-0.95499999999999996</v>
      </c>
      <c r="J2396" s="2">
        <f t="shared" si="225"/>
        <v>-1.0125026047654955E-2</v>
      </c>
      <c r="K2396">
        <v>29364.5</v>
      </c>
      <c r="L2396">
        <v>28569</v>
      </c>
      <c r="N2396">
        <v>0.12</v>
      </c>
      <c r="O2396">
        <v>2.65</v>
      </c>
      <c r="P2396">
        <v>1.575</v>
      </c>
      <c r="Q2396">
        <f t="shared" si="232"/>
        <v>1.075</v>
      </c>
      <c r="R2396">
        <f t="shared" si="233"/>
        <v>-0.95499999999999996</v>
      </c>
    </row>
    <row r="2397" spans="1:18">
      <c r="A2397" s="1">
        <v>43893</v>
      </c>
      <c r="B2397">
        <v>1.48</v>
      </c>
      <c r="C2397">
        <v>807.19</v>
      </c>
      <c r="D2397">
        <v>0.55900000000000005</v>
      </c>
      <c r="E2397" s="150">
        <f t="shared" si="227"/>
        <v>0.23333418099491429</v>
      </c>
      <c r="F2397">
        <v>1.24563</v>
      </c>
      <c r="G2397" s="3">
        <f t="shared" si="231"/>
        <v>2.984162744742386</v>
      </c>
      <c r="H2397" s="150">
        <f t="shared" si="226"/>
        <v>-1.0899999999999999</v>
      </c>
      <c r="J2397" s="2">
        <f t="shared" si="225"/>
        <v>-6.7537374348192259E-3</v>
      </c>
      <c r="K2397">
        <v>29350.5</v>
      </c>
      <c r="L2397">
        <v>28569</v>
      </c>
      <c r="N2397">
        <v>0.12</v>
      </c>
      <c r="O2397">
        <v>2.69</v>
      </c>
      <c r="P2397">
        <v>1.48</v>
      </c>
      <c r="Q2397">
        <f t="shared" si="232"/>
        <v>1.21</v>
      </c>
      <c r="R2397">
        <f t="shared" si="233"/>
        <v>-1.0899999999999999</v>
      </c>
    </row>
    <row r="2398" spans="1:18">
      <c r="A2398" s="1">
        <v>43894</v>
      </c>
      <c r="B2398">
        <v>1.35</v>
      </c>
      <c r="C2398">
        <v>816.76</v>
      </c>
      <c r="D2398">
        <v>0.55600000000000005</v>
      </c>
      <c r="E2398" s="150">
        <f t="shared" si="227"/>
        <v>0.17945476141719716</v>
      </c>
      <c r="F2398">
        <v>0.96750000000000003</v>
      </c>
      <c r="G2398" s="3">
        <f t="shared" si="231"/>
        <v>2.9975799792206024</v>
      </c>
      <c r="H2398" s="150">
        <f t="shared" si="226"/>
        <v>-1.2000000000000002</v>
      </c>
      <c r="J2398" s="2">
        <f t="shared" si="225"/>
        <v>1.1786213595641521E-2</v>
      </c>
      <c r="K2398">
        <v>29353.5</v>
      </c>
      <c r="L2398">
        <v>28568.5</v>
      </c>
      <c r="N2398">
        <v>0.13</v>
      </c>
      <c r="O2398">
        <v>2.68</v>
      </c>
      <c r="P2398">
        <v>1.35</v>
      </c>
      <c r="Q2398">
        <f t="shared" si="232"/>
        <v>1.33</v>
      </c>
      <c r="R2398">
        <f t="shared" si="233"/>
        <v>-1.2000000000000002</v>
      </c>
    </row>
    <row r="2399" spans="1:18">
      <c r="A2399" s="1">
        <v>43895</v>
      </c>
      <c r="B2399">
        <v>1.3049999999999999</v>
      </c>
      <c r="C2399">
        <v>823.32</v>
      </c>
      <c r="D2399">
        <v>0.4</v>
      </c>
      <c r="E2399" s="150">
        <f t="shared" si="227"/>
        <v>0.1253474920785809</v>
      </c>
      <c r="F2399">
        <v>0.94425000000000003</v>
      </c>
      <c r="G2399" s="3">
        <f t="shared" si="231"/>
        <v>3.0132234298171539</v>
      </c>
      <c r="H2399" s="150">
        <f t="shared" si="226"/>
        <v>-1.1349999999999998</v>
      </c>
      <c r="J2399" s="2">
        <f t="shared" si="225"/>
        <v>7.9996524359658115E-3</v>
      </c>
      <c r="K2399">
        <v>29354</v>
      </c>
      <c r="L2399">
        <v>28565</v>
      </c>
      <c r="N2399">
        <v>0.13</v>
      </c>
      <c r="O2399">
        <v>2.57</v>
      </c>
      <c r="P2399">
        <v>1.3049999999999999</v>
      </c>
      <c r="Q2399">
        <f t="shared" si="232"/>
        <v>1.2649999999999999</v>
      </c>
      <c r="R2399">
        <f t="shared" si="233"/>
        <v>-1.1349999999999998</v>
      </c>
    </row>
    <row r="2400" spans="1:18">
      <c r="A2400" s="1">
        <v>43896</v>
      </c>
      <c r="B2400">
        <v>1.345</v>
      </c>
      <c r="C2400">
        <v>826.47</v>
      </c>
      <c r="D2400">
        <v>0.32700000000000001</v>
      </c>
      <c r="E2400" s="150">
        <f t="shared" si="227"/>
        <v>0.10322210742740823</v>
      </c>
      <c r="F2400">
        <v>0.84562999999999999</v>
      </c>
      <c r="G2400" s="3">
        <f t="shared" si="231"/>
        <v>2.6788932806324035</v>
      </c>
      <c r="H2400" s="150">
        <f t="shared" si="226"/>
        <v>-1.0349999999999997</v>
      </c>
      <c r="J2400" s="2">
        <f t="shared" si="225"/>
        <v>3.8186724708504224E-3</v>
      </c>
      <c r="K2400">
        <v>29456</v>
      </c>
      <c r="L2400">
        <v>28750</v>
      </c>
      <c r="N2400">
        <v>0.13</v>
      </c>
      <c r="O2400">
        <v>2.5099999999999998</v>
      </c>
      <c r="P2400">
        <v>1.345</v>
      </c>
      <c r="Q2400">
        <f t="shared" si="232"/>
        <v>1.1649999999999998</v>
      </c>
      <c r="R2400">
        <f t="shared" si="233"/>
        <v>-1.0349999999999997</v>
      </c>
    </row>
    <row r="2401" spans="1:18">
      <c r="A2401" s="1">
        <v>43899</v>
      </c>
      <c r="B2401">
        <v>1.28</v>
      </c>
      <c r="C2401">
        <v>841.95</v>
      </c>
      <c r="D2401">
        <v>0.155</v>
      </c>
      <c r="E2401" s="150">
        <f t="shared" si="227"/>
        <v>4.3691969169664349E-2</v>
      </c>
      <c r="F2401">
        <v>0.74350000000000005</v>
      </c>
      <c r="G2401" s="3">
        <f t="shared" si="231"/>
        <v>2.6376128654785767</v>
      </c>
      <c r="H2401" s="150">
        <f t="shared" si="226"/>
        <v>-1.0499999999999998</v>
      </c>
      <c r="J2401" s="2">
        <f t="shared" si="225"/>
        <v>1.8557011094667886E-2</v>
      </c>
      <c r="K2401">
        <v>29440</v>
      </c>
      <c r="L2401">
        <v>28745</v>
      </c>
      <c r="N2401">
        <v>0.13</v>
      </c>
      <c r="O2401">
        <v>2.46</v>
      </c>
      <c r="P2401">
        <v>1.28</v>
      </c>
      <c r="Q2401">
        <f t="shared" si="232"/>
        <v>1.18</v>
      </c>
      <c r="R2401">
        <f t="shared" si="233"/>
        <v>-1.0499999999999998</v>
      </c>
    </row>
    <row r="2402" spans="1:18">
      <c r="A2402" s="1">
        <v>43900</v>
      </c>
      <c r="B2402">
        <v>1.2749999999999999</v>
      </c>
      <c r="C2402">
        <v>835.73</v>
      </c>
      <c r="D2402">
        <v>0.27700000000000002</v>
      </c>
      <c r="E2402" s="150">
        <f t="shared" si="227"/>
        <v>8.4712466498107722E-2</v>
      </c>
      <c r="F2402">
        <v>0.79213</v>
      </c>
      <c r="G2402" s="3">
        <f t="shared" si="231"/>
        <v>2.5901737851642102</v>
      </c>
      <c r="H2402" s="150">
        <f t="shared" si="226"/>
        <v>-0.96500000000000019</v>
      </c>
      <c r="J2402" s="2">
        <f t="shared" si="225"/>
        <v>-7.4150356437077706E-3</v>
      </c>
      <c r="K2402">
        <v>29427.5</v>
      </c>
      <c r="L2402">
        <v>28745</v>
      </c>
      <c r="N2402">
        <v>0.13</v>
      </c>
      <c r="O2402">
        <v>2.37</v>
      </c>
      <c r="P2402">
        <v>1.2749999999999999</v>
      </c>
      <c r="Q2402">
        <f t="shared" si="232"/>
        <v>1.0950000000000002</v>
      </c>
      <c r="R2402">
        <f t="shared" si="233"/>
        <v>-0.96500000000000019</v>
      </c>
    </row>
    <row r="2403" spans="1:18">
      <c r="A2403" s="1">
        <v>43901</v>
      </c>
      <c r="B2403">
        <v>1.2749999999999999</v>
      </c>
      <c r="C2403">
        <v>835.8</v>
      </c>
      <c r="D2403">
        <v>0.14799999999999999</v>
      </c>
      <c r="E2403" s="150">
        <f t="shared" si="227"/>
        <v>4.4922881992026653E-2</v>
      </c>
      <c r="F2403">
        <v>0.74650000000000005</v>
      </c>
      <c r="G2403" s="3">
        <f t="shared" si="231"/>
        <v>2.4593702607862382</v>
      </c>
      <c r="H2403" s="150">
        <f t="shared" si="226"/>
        <v>-0.98500000000000021</v>
      </c>
      <c r="J2403" s="2">
        <f t="shared" si="225"/>
        <v>8.3755601204690307E-5</v>
      </c>
      <c r="K2403">
        <v>29391.5</v>
      </c>
      <c r="L2403">
        <v>28743.5</v>
      </c>
      <c r="N2403">
        <v>0.13</v>
      </c>
      <c r="O2403">
        <v>2.39</v>
      </c>
      <c r="P2403">
        <v>1.2749999999999999</v>
      </c>
      <c r="Q2403">
        <f t="shared" si="232"/>
        <v>1.1150000000000002</v>
      </c>
      <c r="R2403">
        <f t="shared" si="233"/>
        <v>-0.98500000000000021</v>
      </c>
    </row>
    <row r="2404" spans="1:18">
      <c r="A2404" s="1">
        <v>43902</v>
      </c>
      <c r="B2404">
        <v>1.615</v>
      </c>
      <c r="C2404">
        <v>853.48</v>
      </c>
      <c r="D2404">
        <v>0.10299999999999999</v>
      </c>
      <c r="E2404" s="150">
        <f t="shared" si="227"/>
        <v>3.273134097073397E-2</v>
      </c>
      <c r="F2404">
        <v>0.75975000000000004</v>
      </c>
      <c r="G2404" s="3">
        <f t="shared" si="231"/>
        <v>2.3908048885002713</v>
      </c>
      <c r="H2404" s="150">
        <f t="shared" si="226"/>
        <v>-0.6349999999999999</v>
      </c>
      <c r="J2404" s="2">
        <f t="shared" si="225"/>
        <v>2.0932759022867894E-2</v>
      </c>
      <c r="K2404">
        <v>29376.5</v>
      </c>
      <c r="L2404">
        <v>28746.5</v>
      </c>
      <c r="N2404">
        <v>0.13</v>
      </c>
      <c r="O2404">
        <v>2.38</v>
      </c>
      <c r="P2404">
        <v>1.615</v>
      </c>
      <c r="Q2404">
        <f t="shared" si="232"/>
        <v>0.7649999999999999</v>
      </c>
      <c r="R2404">
        <f t="shared" si="233"/>
        <v>-0.6349999999999999</v>
      </c>
    </row>
    <row r="2405" spans="1:18">
      <c r="A2405" s="1">
        <v>43903</v>
      </c>
      <c r="B2405">
        <v>1.5349999999999999</v>
      </c>
      <c r="C2405">
        <v>837.63</v>
      </c>
      <c r="D2405">
        <v>0.13</v>
      </c>
      <c r="E2405" s="150">
        <f t="shared" si="227"/>
        <v>4.5174175748528708E-2</v>
      </c>
      <c r="F2405">
        <v>0.82162999999999997</v>
      </c>
      <c r="G2405" s="3">
        <f t="shared" si="231"/>
        <v>2.3644460187738741</v>
      </c>
      <c r="H2405" s="150">
        <f t="shared" si="226"/>
        <v>-0.79500000000000004</v>
      </c>
      <c r="J2405" s="2">
        <f t="shared" si="225"/>
        <v>-1.8745633502844368E-2</v>
      </c>
      <c r="K2405">
        <v>29367</v>
      </c>
      <c r="L2405">
        <v>28744</v>
      </c>
      <c r="N2405">
        <v>0.13</v>
      </c>
      <c r="O2405">
        <v>2.46</v>
      </c>
      <c r="P2405">
        <v>1.5349999999999999</v>
      </c>
      <c r="Q2405">
        <f t="shared" si="232"/>
        <v>0.92500000000000004</v>
      </c>
      <c r="R2405">
        <f t="shared" si="233"/>
        <v>-0.79500000000000004</v>
      </c>
    </row>
    <row r="2406" spans="1:18">
      <c r="A2406" s="1">
        <v>43906</v>
      </c>
      <c r="B2406">
        <v>1</v>
      </c>
      <c r="C2406">
        <v>854.73</v>
      </c>
      <c r="D2406">
        <v>9.8000000000000004E-2</v>
      </c>
      <c r="E2406" s="150">
        <f t="shared" si="227"/>
        <v>3.3371891298843194E-2</v>
      </c>
      <c r="F2406">
        <v>0.81938</v>
      </c>
      <c r="G2406" s="3">
        <f t="shared" si="231"/>
        <v>2.4061938618019982</v>
      </c>
      <c r="H2406" s="150">
        <f t="shared" si="226"/>
        <v>-1.27</v>
      </c>
      <c r="J2406" s="2">
        <f t="shared" si="225"/>
        <v>2.0209154057242086E-2</v>
      </c>
      <c r="K2406">
        <v>29378</v>
      </c>
      <c r="L2406">
        <v>28744</v>
      </c>
      <c r="N2406">
        <v>0.13</v>
      </c>
      <c r="O2406">
        <v>2.4</v>
      </c>
      <c r="P2406">
        <v>1</v>
      </c>
      <c r="Q2406">
        <f t="shared" si="232"/>
        <v>1.4</v>
      </c>
      <c r="R2406">
        <f t="shared" si="233"/>
        <v>-1.27</v>
      </c>
    </row>
    <row r="2407" spans="1:18">
      <c r="A2407" s="1">
        <v>43907</v>
      </c>
      <c r="B2407">
        <v>0.84</v>
      </c>
      <c r="C2407">
        <v>848.43</v>
      </c>
      <c r="D2407">
        <v>0.13100000000000001</v>
      </c>
      <c r="E2407" s="150">
        <f t="shared" si="227"/>
        <v>4.6173134816575957E-2</v>
      </c>
      <c r="F2407">
        <v>0.86175000000000002</v>
      </c>
      <c r="G2407" s="3">
        <f t="shared" si="231"/>
        <v>2.4449119698815265</v>
      </c>
      <c r="H2407" s="150">
        <f t="shared" si="226"/>
        <v>-1.1900000000000004</v>
      </c>
      <c r="J2407" s="2">
        <f t="shared" si="225"/>
        <v>-7.3980468468022838E-3</v>
      </c>
      <c r="K2407">
        <v>29379</v>
      </c>
      <c r="L2407">
        <v>28735</v>
      </c>
      <c r="N2407">
        <v>0.13</v>
      </c>
      <c r="O2407">
        <v>2.16</v>
      </c>
      <c r="P2407">
        <v>0.84</v>
      </c>
      <c r="Q2407">
        <f t="shared" si="232"/>
        <v>1.3200000000000003</v>
      </c>
      <c r="R2407">
        <f t="shared" si="233"/>
        <v>-1.1900000000000004</v>
      </c>
    </row>
    <row r="2408" spans="1:18">
      <c r="A2408" s="1">
        <v>43908</v>
      </c>
      <c r="B2408">
        <v>0.86</v>
      </c>
      <c r="C2408">
        <v>867.95</v>
      </c>
      <c r="D2408">
        <v>0.11899999999999999</v>
      </c>
      <c r="E2408" s="150">
        <f t="shared" si="227"/>
        <v>4.4675803417067395E-2</v>
      </c>
      <c r="F2408">
        <v>0.88937999999999995</v>
      </c>
      <c r="G2408" s="3">
        <f t="shared" si="231"/>
        <v>2.3689830267174923</v>
      </c>
      <c r="H2408" s="150">
        <f t="shared" si="226"/>
        <v>-1.0199999999999998</v>
      </c>
      <c r="J2408" s="2">
        <f t="shared" si="225"/>
        <v>2.2746526570279983E-2</v>
      </c>
      <c r="K2408">
        <v>29359</v>
      </c>
      <c r="L2408">
        <v>28735</v>
      </c>
      <c r="N2408">
        <v>0.11</v>
      </c>
      <c r="O2408">
        <v>1.99</v>
      </c>
      <c r="P2408">
        <v>0.86</v>
      </c>
      <c r="Q2408">
        <f t="shared" si="232"/>
        <v>1.1299999999999999</v>
      </c>
      <c r="R2408">
        <f t="shared" si="233"/>
        <v>-1.0199999999999998</v>
      </c>
    </row>
    <row r="2409" spans="1:18">
      <c r="A2409" s="1">
        <v>43909</v>
      </c>
      <c r="B2409">
        <v>0.877</v>
      </c>
      <c r="C2409">
        <v>862.34</v>
      </c>
      <c r="D2409">
        <v>0.113</v>
      </c>
      <c r="E2409" s="150">
        <f t="shared" si="227"/>
        <v>4.4319024434571946E-2</v>
      </c>
      <c r="F2409">
        <v>0.92200000000000004</v>
      </c>
      <c r="G2409" s="3">
        <f t="shared" si="231"/>
        <v>2.3508188938998309</v>
      </c>
      <c r="H2409" s="150">
        <f t="shared" si="226"/>
        <v>-1.1029999999999998</v>
      </c>
      <c r="J2409" s="2">
        <f t="shared" si="225"/>
        <v>-6.4844848640176313E-3</v>
      </c>
      <c r="K2409">
        <v>29344</v>
      </c>
      <c r="L2409">
        <v>28725</v>
      </c>
      <c r="N2409">
        <v>0.11</v>
      </c>
      <c r="O2409">
        <v>2.09</v>
      </c>
      <c r="P2409">
        <v>0.877</v>
      </c>
      <c r="Q2409">
        <f t="shared" si="232"/>
        <v>1.2129999999999999</v>
      </c>
      <c r="R2409">
        <f t="shared" si="233"/>
        <v>-1.1029999999999998</v>
      </c>
    </row>
    <row r="2410" spans="1:18">
      <c r="A2410" s="1">
        <v>43910</v>
      </c>
      <c r="B2410">
        <v>0.78</v>
      </c>
      <c r="C2410">
        <v>863.22</v>
      </c>
      <c r="D2410">
        <v>9.0999999999999998E-2</v>
      </c>
      <c r="E2410" s="150">
        <f t="shared" si="227"/>
        <v>3.6933014684489583E-2</v>
      </c>
      <c r="F2410">
        <v>0.9335</v>
      </c>
      <c r="G2410" s="3">
        <f t="shared" si="231"/>
        <v>2.3000694832440804</v>
      </c>
      <c r="H2410" s="150">
        <f t="shared" si="226"/>
        <v>-1.44</v>
      </c>
      <c r="J2410" s="2">
        <f t="shared" si="225"/>
        <v>1.0199588264562097E-3</v>
      </c>
      <c r="K2410">
        <v>29324</v>
      </c>
      <c r="L2410">
        <v>28718.5</v>
      </c>
      <c r="N2410">
        <v>0.11</v>
      </c>
      <c r="O2410">
        <v>2.33</v>
      </c>
      <c r="P2410">
        <v>0.78</v>
      </c>
      <c r="Q2410">
        <f t="shared" si="232"/>
        <v>1.55</v>
      </c>
      <c r="R2410">
        <f t="shared" si="233"/>
        <v>-1.44</v>
      </c>
    </row>
    <row r="2411" spans="1:18">
      <c r="A2411" s="1">
        <v>43913</v>
      </c>
      <c r="B2411">
        <v>0.69499999999999995</v>
      </c>
      <c r="C2411">
        <v>860.64</v>
      </c>
      <c r="D2411">
        <v>8.3000000000000004E-2</v>
      </c>
      <c r="E2411" s="150">
        <f t="shared" si="227"/>
        <v>3.3900138186258109E-2</v>
      </c>
      <c r="F2411">
        <v>0.93737999999999999</v>
      </c>
      <c r="G2411" s="3">
        <f t="shared" si="231"/>
        <v>2.2950508216966012</v>
      </c>
      <c r="H2411" s="150">
        <f t="shared" si="226"/>
        <v>-1.655</v>
      </c>
      <c r="J2411" s="2">
        <f t="shared" si="225"/>
        <v>-2.9932847520643051E-3</v>
      </c>
      <c r="K2411">
        <v>29314</v>
      </c>
      <c r="L2411">
        <v>28710</v>
      </c>
      <c r="N2411">
        <v>0.11</v>
      </c>
      <c r="O2411">
        <v>2.46</v>
      </c>
      <c r="P2411">
        <v>0.69499999999999995</v>
      </c>
      <c r="Q2411">
        <f t="shared" si="232"/>
        <v>1.7650000000000001</v>
      </c>
      <c r="R2411">
        <f t="shared" si="233"/>
        <v>-1.655</v>
      </c>
    </row>
    <row r="2412" spans="1:18">
      <c r="A2412" s="1">
        <v>43914</v>
      </c>
      <c r="B2412">
        <v>0.59499999999999997</v>
      </c>
      <c r="C2412">
        <v>845.34</v>
      </c>
      <c r="D2412">
        <v>0.09</v>
      </c>
      <c r="E2412" s="150">
        <f t="shared" si="227"/>
        <v>3.8157050347222138E-2</v>
      </c>
      <c r="F2412">
        <v>0.95674999999999999</v>
      </c>
      <c r="G2412" s="3">
        <f t="shared" si="231"/>
        <v>2.2566602820825401</v>
      </c>
      <c r="H2412" s="150">
        <f t="shared" si="226"/>
        <v>-1.9450000000000005</v>
      </c>
      <c r="J2412" s="2">
        <f t="shared" si="225"/>
        <v>-1.7937385231692079E-2</v>
      </c>
      <c r="K2412">
        <v>29309</v>
      </c>
      <c r="L2412">
        <v>28715</v>
      </c>
      <c r="N2412">
        <v>0.16</v>
      </c>
      <c r="O2412">
        <v>2.7</v>
      </c>
      <c r="P2412">
        <v>0.59499999999999997</v>
      </c>
      <c r="Q2412">
        <f t="shared" si="232"/>
        <v>2.1050000000000004</v>
      </c>
      <c r="R2412">
        <f t="shared" si="233"/>
        <v>-1.9450000000000005</v>
      </c>
    </row>
    <row r="2413" spans="1:18">
      <c r="A2413" s="1">
        <v>43915</v>
      </c>
      <c r="B2413">
        <v>0.55500000000000005</v>
      </c>
      <c r="C2413">
        <v>844.4</v>
      </c>
      <c r="D2413">
        <v>7.3999999999999996E-2</v>
      </c>
      <c r="E2413" s="150">
        <f t="shared" si="227"/>
        <v>3.310416985800356E-2</v>
      </c>
      <c r="F2413">
        <v>0.98750000000000004</v>
      </c>
      <c r="G2413" s="3">
        <f t="shared" si="231"/>
        <v>2.2074258413198886</v>
      </c>
      <c r="H2413" s="150">
        <f t="shared" si="226"/>
        <v>-1.9949999999999999</v>
      </c>
      <c r="J2413" s="2">
        <f t="shared" si="225"/>
        <v>-1.1125973190748862E-3</v>
      </c>
      <c r="K2413">
        <v>29294</v>
      </c>
      <c r="L2413">
        <v>28713</v>
      </c>
      <c r="N2413">
        <v>0.16</v>
      </c>
      <c r="O2413">
        <v>2.71</v>
      </c>
      <c r="P2413">
        <v>0.55500000000000005</v>
      </c>
      <c r="Q2413">
        <f t="shared" si="232"/>
        <v>2.1549999999999998</v>
      </c>
      <c r="R2413">
        <f t="shared" si="233"/>
        <v>-1.9949999999999999</v>
      </c>
    </row>
    <row r="2414" spans="1:18">
      <c r="A2414" s="1">
        <v>43916</v>
      </c>
      <c r="B2414">
        <v>0.55800000000000005</v>
      </c>
      <c r="C2414">
        <v>827.57</v>
      </c>
      <c r="D2414">
        <v>6.9000000000000006E-2</v>
      </c>
      <c r="E2414" s="150">
        <f t="shared" si="227"/>
        <v>3.1186789987864151E-2</v>
      </c>
      <c r="F2414">
        <v>0.97275</v>
      </c>
      <c r="G2414" s="3">
        <f t="shared" si="231"/>
        <v>2.1521852690231538</v>
      </c>
      <c r="H2414" s="150">
        <f t="shared" si="226"/>
        <v>-1.9119999999999995</v>
      </c>
      <c r="J2414" s="2">
        <f t="shared" si="225"/>
        <v>-2.0132620155646111E-2</v>
      </c>
      <c r="K2414">
        <v>29281.5</v>
      </c>
      <c r="L2414">
        <v>28715</v>
      </c>
      <c r="N2414">
        <v>0.14000000000000001</v>
      </c>
      <c r="O2414">
        <v>2.61</v>
      </c>
      <c r="P2414">
        <v>0.55800000000000005</v>
      </c>
      <c r="Q2414">
        <f t="shared" si="232"/>
        <v>2.0519999999999996</v>
      </c>
      <c r="R2414">
        <f t="shared" si="233"/>
        <v>-1.9119999999999995</v>
      </c>
    </row>
    <row r="2415" spans="1:18">
      <c r="A2415" s="1">
        <v>43917</v>
      </c>
      <c r="B2415">
        <v>0.54500000000000004</v>
      </c>
      <c r="C2415">
        <v>834.87</v>
      </c>
      <c r="D2415">
        <v>6.0600000000000001E-2</v>
      </c>
      <c r="E2415" s="150">
        <f t="shared" si="227"/>
        <v>2.7745242852333846E-2</v>
      </c>
      <c r="F2415">
        <v>0.96850000000000003</v>
      </c>
      <c r="G2415" s="3">
        <f t="shared" si="231"/>
        <v>2.1153572276287749</v>
      </c>
      <c r="H2415" s="150">
        <f t="shared" si="226"/>
        <v>-1.835</v>
      </c>
      <c r="J2415" s="2">
        <f t="shared" si="225"/>
        <v>8.7823282888498753E-3</v>
      </c>
      <c r="K2415">
        <v>29282</v>
      </c>
      <c r="L2415">
        <v>28725</v>
      </c>
      <c r="N2415">
        <v>0.13</v>
      </c>
      <c r="O2415">
        <v>2.5099999999999998</v>
      </c>
      <c r="P2415">
        <v>0.54500000000000004</v>
      </c>
      <c r="Q2415">
        <f t="shared" si="232"/>
        <v>1.9649999999999999</v>
      </c>
      <c r="R2415">
        <f t="shared" si="233"/>
        <v>-1.835</v>
      </c>
    </row>
    <row r="2416" spans="1:18">
      <c r="A2416" s="1">
        <v>43920</v>
      </c>
      <c r="B2416">
        <v>0.52500000000000002</v>
      </c>
      <c r="C2416">
        <v>851.89</v>
      </c>
      <c r="D2416">
        <v>7.1900000000000006E-2</v>
      </c>
      <c r="E2416" s="150">
        <f t="shared" si="227"/>
        <v>3.4374613389883589E-2</v>
      </c>
      <c r="F2416">
        <v>1.014</v>
      </c>
      <c r="G2416" s="3">
        <f t="shared" si="231"/>
        <v>2.1209431266347374</v>
      </c>
      <c r="H2416" s="150">
        <f t="shared" si="226"/>
        <v>-1.7250000000000001</v>
      </c>
      <c r="J2416" s="2">
        <f t="shared" si="225"/>
        <v>2.0181386405572876E-2</v>
      </c>
      <c r="K2416">
        <v>29285</v>
      </c>
      <c r="L2416">
        <v>28726.5</v>
      </c>
      <c r="N2416">
        <v>0.1</v>
      </c>
      <c r="O2416">
        <v>2.35</v>
      </c>
      <c r="P2416">
        <v>0.52500000000000002</v>
      </c>
      <c r="Q2416">
        <f t="shared" si="232"/>
        <v>1.8250000000000002</v>
      </c>
      <c r="R2416">
        <f t="shared" si="233"/>
        <v>-1.7250000000000001</v>
      </c>
    </row>
    <row r="2417" spans="1:18">
      <c r="A2417" s="1">
        <v>43921</v>
      </c>
      <c r="B2417">
        <v>0.5</v>
      </c>
      <c r="C2417">
        <v>853.79</v>
      </c>
      <c r="D2417">
        <v>7.3999999999999996E-2</v>
      </c>
      <c r="E2417" s="150">
        <f t="shared" si="227"/>
        <v>3.5279707327586216E-2</v>
      </c>
      <c r="F2417">
        <v>0.99750000000000005</v>
      </c>
      <c r="G2417" s="3">
        <f t="shared" si="231"/>
        <v>2.0922792616899613</v>
      </c>
      <c r="H2417" s="150">
        <f t="shared" si="226"/>
        <v>-1.73</v>
      </c>
      <c r="J2417" s="2">
        <f t="shared" si="225"/>
        <v>2.2278513975180201E-3</v>
      </c>
      <c r="K2417">
        <v>29280</v>
      </c>
      <c r="L2417">
        <v>28729</v>
      </c>
      <c r="N2417">
        <v>0.1</v>
      </c>
      <c r="O2417">
        <v>2.33</v>
      </c>
      <c r="P2417">
        <v>0.5</v>
      </c>
      <c r="Q2417">
        <f t="shared" si="232"/>
        <v>1.83</v>
      </c>
      <c r="R2417">
        <f t="shared" si="233"/>
        <v>-1.73</v>
      </c>
    </row>
    <row r="2418" spans="1:18">
      <c r="A2418" s="1">
        <v>43922</v>
      </c>
      <c r="B2418">
        <v>0.52700000000000002</v>
      </c>
      <c r="C2418">
        <v>861.32</v>
      </c>
      <c r="D2418">
        <v>6.8000000000000005E-2</v>
      </c>
      <c r="E2418" s="150">
        <f t="shared" si="227"/>
        <v>3.3217021748812969E-2</v>
      </c>
      <c r="F2418">
        <v>1.00238</v>
      </c>
      <c r="G2418" s="3">
        <f t="shared" si="231"/>
        <v>2.0520153948610944</v>
      </c>
      <c r="H2418" s="150">
        <f t="shared" si="226"/>
        <v>-1.4529999999999996</v>
      </c>
      <c r="J2418" s="2">
        <f t="shared" si="225"/>
        <v>8.7808343279472192E-3</v>
      </c>
      <c r="K2418">
        <v>29275</v>
      </c>
      <c r="L2418">
        <v>28734.5</v>
      </c>
      <c r="N2418">
        <v>0.09</v>
      </c>
      <c r="O2418">
        <v>2.0699999999999998</v>
      </c>
      <c r="P2418">
        <v>0.52700000000000002</v>
      </c>
      <c r="Q2418">
        <f t="shared" si="232"/>
        <v>1.5429999999999997</v>
      </c>
      <c r="R2418">
        <f t="shared" si="233"/>
        <v>-1.4529999999999996</v>
      </c>
    </row>
    <row r="2419" spans="1:18">
      <c r="A2419" s="1">
        <v>43923</v>
      </c>
      <c r="B2419">
        <v>0.56699999999999995</v>
      </c>
      <c r="C2419">
        <v>858.99</v>
      </c>
      <c r="D2419">
        <v>7.8E-2</v>
      </c>
      <c r="E2419" s="150">
        <f t="shared" si="227"/>
        <v>4.1254627659375001E-2</v>
      </c>
      <c r="F2419">
        <v>1.06013</v>
      </c>
      <c r="G2419" s="3">
        <f t="shared" si="231"/>
        <v>2.0043845912934541</v>
      </c>
      <c r="H2419" s="150">
        <f t="shared" si="226"/>
        <v>-0.92300000000000015</v>
      </c>
      <c r="J2419" s="2">
        <f t="shared" si="225"/>
        <v>-2.7088157654530489E-3</v>
      </c>
      <c r="K2419">
        <v>29265</v>
      </c>
      <c r="L2419">
        <v>28737</v>
      </c>
      <c r="N2419">
        <v>0.09</v>
      </c>
      <c r="O2419">
        <v>1.58</v>
      </c>
      <c r="P2419">
        <v>0.56699999999999995</v>
      </c>
      <c r="Q2419">
        <f t="shared" si="232"/>
        <v>1.0130000000000001</v>
      </c>
      <c r="R2419">
        <f t="shared" si="233"/>
        <v>-0.92300000000000015</v>
      </c>
    </row>
    <row r="2420" spans="1:18">
      <c r="A2420" s="1">
        <v>43924</v>
      </c>
      <c r="B2420">
        <v>0.63</v>
      </c>
      <c r="C2420">
        <v>864.87</v>
      </c>
      <c r="D2420">
        <v>7.5999999999999998E-2</v>
      </c>
      <c r="E2420" s="150">
        <f t="shared" si="227"/>
        <v>4.097500179259262E-2</v>
      </c>
      <c r="F2420">
        <v>1.0498799999999999</v>
      </c>
      <c r="G2420" s="3">
        <f t="shared" si="231"/>
        <v>1.9473063211537047</v>
      </c>
      <c r="H2420" s="150">
        <f t="shared" si="226"/>
        <v>-0.83000000000000007</v>
      </c>
      <c r="J2420" s="2">
        <f t="shared" si="225"/>
        <v>6.8219261470580965E-3</v>
      </c>
      <c r="K2420">
        <v>29252</v>
      </c>
      <c r="L2420">
        <v>28739</v>
      </c>
      <c r="N2420">
        <v>0.09</v>
      </c>
      <c r="O2420">
        <v>1.55</v>
      </c>
      <c r="P2420">
        <v>0.63</v>
      </c>
      <c r="Q2420">
        <f t="shared" si="232"/>
        <v>0.92</v>
      </c>
      <c r="R2420">
        <f t="shared" si="233"/>
        <v>-0.83000000000000007</v>
      </c>
    </row>
    <row r="2421" spans="1:18">
      <c r="A2421" s="1">
        <v>43927</v>
      </c>
      <c r="B2421">
        <v>0.64</v>
      </c>
      <c r="C2421">
        <v>851.39</v>
      </c>
      <c r="D2421">
        <v>7.9000000000000001E-2</v>
      </c>
      <c r="E2421" s="150">
        <f t="shared" si="227"/>
        <v>4.2713890648942036E-2</v>
      </c>
      <c r="F2421">
        <v>1.0426299999999999</v>
      </c>
      <c r="G2421" s="3">
        <f t="shared" si="231"/>
        <v>1.928360276917086</v>
      </c>
      <c r="H2421" s="150">
        <f t="shared" si="226"/>
        <v>-0.72</v>
      </c>
      <c r="J2421" s="2">
        <f t="shared" si="225"/>
        <v>-1.570889865552022E-2</v>
      </c>
      <c r="K2421">
        <v>29246.5</v>
      </c>
      <c r="L2421">
        <v>28738.5</v>
      </c>
      <c r="N2421">
        <v>0.09</v>
      </c>
      <c r="O2421">
        <v>1.45</v>
      </c>
      <c r="P2421">
        <v>0.64</v>
      </c>
      <c r="Q2421">
        <f t="shared" si="232"/>
        <v>0.80999999999999994</v>
      </c>
      <c r="R2421">
        <f t="shared" si="233"/>
        <v>-0.72</v>
      </c>
    </row>
    <row r="2422" spans="1:18">
      <c r="A2422" s="1">
        <v>43928</v>
      </c>
      <c r="B2422">
        <v>0.62</v>
      </c>
      <c r="C2422">
        <v>854.27</v>
      </c>
      <c r="D2422">
        <v>8.2600000000000007E-2</v>
      </c>
      <c r="E2422" s="150">
        <f t="shared" si="227"/>
        <v>4.3560782867576496E-2</v>
      </c>
      <c r="F2422">
        <v>1.0447500000000001</v>
      </c>
      <c r="G2422" s="3">
        <f t="shared" si="231"/>
        <v>1.9810559939278041</v>
      </c>
      <c r="H2422" s="150">
        <f t="shared" si="226"/>
        <v>-0.67999999999999994</v>
      </c>
      <c r="J2422" s="2">
        <f t="shared" si="225"/>
        <v>3.3769951068589304E-3</v>
      </c>
      <c r="K2422">
        <v>29267</v>
      </c>
      <c r="L2422">
        <v>28745</v>
      </c>
      <c r="N2422">
        <v>0.09</v>
      </c>
      <c r="O2422">
        <v>1.39</v>
      </c>
      <c r="P2422">
        <v>0.62</v>
      </c>
      <c r="Q2422">
        <f t="shared" si="232"/>
        <v>0.76999999999999991</v>
      </c>
      <c r="R2422">
        <f t="shared" si="233"/>
        <v>-0.67999999999999994</v>
      </c>
    </row>
    <row r="2423" spans="1:18">
      <c r="A2423" s="1">
        <v>43929</v>
      </c>
      <c r="B2423">
        <v>0.6</v>
      </c>
      <c r="C2423">
        <v>848.4</v>
      </c>
      <c r="D2423">
        <v>7.9000000000000001E-2</v>
      </c>
      <c r="E2423" s="150">
        <f t="shared" si="227"/>
        <v>3.9343819700703227E-2</v>
      </c>
      <c r="F2423">
        <v>1.0531299999999999</v>
      </c>
      <c r="G2423" s="3">
        <f t="shared" si="231"/>
        <v>2.1146210671180188</v>
      </c>
      <c r="H2423" s="150">
        <f t="shared" si="226"/>
        <v>-0.57000000000000006</v>
      </c>
      <c r="J2423" s="2">
        <f t="shared" ref="J2423:J2486" si="234">+LN(C2423/C2422)</f>
        <v>-6.8950803808236413E-3</v>
      </c>
      <c r="K2423">
        <v>29292</v>
      </c>
      <c r="L2423">
        <v>28735</v>
      </c>
      <c r="N2423">
        <v>0.08</v>
      </c>
      <c r="O2423">
        <v>1.25</v>
      </c>
      <c r="P2423">
        <v>0.6</v>
      </c>
      <c r="Q2423">
        <f t="shared" si="232"/>
        <v>0.65</v>
      </c>
      <c r="R2423">
        <f t="shared" si="233"/>
        <v>-0.57000000000000006</v>
      </c>
    </row>
    <row r="2424" spans="1:18">
      <c r="A2424" s="1">
        <v>43930</v>
      </c>
      <c r="B2424">
        <v>0.59</v>
      </c>
      <c r="C2424">
        <v>839.6</v>
      </c>
      <c r="D2424">
        <v>7.2999999999999995E-2</v>
      </c>
      <c r="E2424" s="150">
        <f t="shared" si="227"/>
        <v>3.6587504077294733E-2</v>
      </c>
      <c r="F2424">
        <v>1.05088</v>
      </c>
      <c r="G2424" s="3">
        <f t="shared" si="231"/>
        <v>2.0967333502152417</v>
      </c>
      <c r="H2424" s="150">
        <f t="shared" si="226"/>
        <v>-0.62000000000000011</v>
      </c>
      <c r="J2424" s="2">
        <f t="shared" si="234"/>
        <v>-1.0426634744049409E-2</v>
      </c>
      <c r="K2424">
        <v>29272</v>
      </c>
      <c r="L2424">
        <v>28720</v>
      </c>
      <c r="N2424">
        <v>0.08</v>
      </c>
      <c r="O2424">
        <v>1.29</v>
      </c>
      <c r="P2424">
        <v>0.59</v>
      </c>
      <c r="Q2424">
        <f t="shared" si="232"/>
        <v>0.70000000000000007</v>
      </c>
      <c r="R2424">
        <f t="shared" si="233"/>
        <v>-0.62000000000000011</v>
      </c>
    </row>
    <row r="2425" spans="1:18">
      <c r="A2425" s="1">
        <v>43931</v>
      </c>
      <c r="B2425">
        <v>0.59</v>
      </c>
      <c r="C2425">
        <v>838.51</v>
      </c>
      <c r="D2425">
        <v>7.8E-2</v>
      </c>
      <c r="E2425" s="150">
        <f t="shared" si="227"/>
        <v>3.909349750724643E-2</v>
      </c>
      <c r="F2425">
        <v>1.05088</v>
      </c>
      <c r="G2425" s="3">
        <f t="shared" si="231"/>
        <v>2.0967333502152417</v>
      </c>
      <c r="H2425" s="150">
        <f t="shared" si="226"/>
        <v>-0.62000000000000011</v>
      </c>
      <c r="J2425" s="2">
        <f t="shared" si="234"/>
        <v>-1.2990806958915622E-3</v>
      </c>
      <c r="K2425">
        <v>29272</v>
      </c>
      <c r="L2425">
        <v>28720</v>
      </c>
      <c r="N2425">
        <v>0.08</v>
      </c>
      <c r="O2425">
        <v>1.29</v>
      </c>
      <c r="P2425">
        <v>0.59</v>
      </c>
      <c r="Q2425">
        <f t="shared" si="232"/>
        <v>0.70000000000000007</v>
      </c>
      <c r="R2425">
        <f t="shared" si="233"/>
        <v>-0.62000000000000011</v>
      </c>
    </row>
    <row r="2426" spans="1:18">
      <c r="A2426" s="1">
        <v>43934</v>
      </c>
      <c r="B2426">
        <v>0.59</v>
      </c>
      <c r="C2426">
        <v>850.52</v>
      </c>
      <c r="D2426">
        <v>8.1000000000000003E-2</v>
      </c>
      <c r="E2426" s="150">
        <f t="shared" si="227"/>
        <v>4.1158251264705903E-2</v>
      </c>
      <c r="F2426">
        <v>1.05088</v>
      </c>
      <c r="G2426" s="3">
        <f t="shared" si="231"/>
        <v>2.0681461768759197</v>
      </c>
      <c r="H2426" s="150">
        <f t="shared" si="226"/>
        <v>-0.65000000000000013</v>
      </c>
      <c r="J2426" s="2">
        <f t="shared" si="234"/>
        <v>1.4221419887914272E-2</v>
      </c>
      <c r="K2426">
        <v>29239</v>
      </c>
      <c r="L2426">
        <v>28695</v>
      </c>
      <c r="N2426">
        <v>0.08</v>
      </c>
      <c r="O2426">
        <v>1.32</v>
      </c>
      <c r="P2426">
        <v>0.59</v>
      </c>
      <c r="Q2426">
        <f t="shared" si="232"/>
        <v>0.73000000000000009</v>
      </c>
      <c r="R2426">
        <f t="shared" si="233"/>
        <v>-0.65000000000000013</v>
      </c>
    </row>
    <row r="2427" spans="1:18">
      <c r="A2427" s="1">
        <v>43935</v>
      </c>
      <c r="B2427">
        <v>0.56999999999999995</v>
      </c>
      <c r="C2427">
        <v>850.75</v>
      </c>
      <c r="D2427">
        <v>7.9000000000000001E-2</v>
      </c>
      <c r="E2427" s="150">
        <f t="shared" si="227"/>
        <v>3.9771917778917788E-2</v>
      </c>
      <c r="F2427">
        <v>1.0258799999999999</v>
      </c>
      <c r="G2427" s="3">
        <f t="shared" si="231"/>
        <v>2.0377322625101044</v>
      </c>
      <c r="H2427" s="150">
        <f t="shared" si="226"/>
        <v>-0.70000000000000018</v>
      </c>
      <c r="J2427" s="2">
        <f t="shared" si="234"/>
        <v>2.7038624251442012E-4</v>
      </c>
      <c r="K2427">
        <v>29231</v>
      </c>
      <c r="L2427">
        <v>28695</v>
      </c>
      <c r="N2427">
        <v>0.08</v>
      </c>
      <c r="O2427">
        <v>1.35</v>
      </c>
      <c r="P2427">
        <v>0.56999999999999995</v>
      </c>
      <c r="Q2427">
        <f t="shared" si="232"/>
        <v>0.78000000000000014</v>
      </c>
      <c r="R2427">
        <f t="shared" si="233"/>
        <v>-0.70000000000000018</v>
      </c>
    </row>
    <row r="2428" spans="1:18">
      <c r="A2428" s="1">
        <v>43936</v>
      </c>
      <c r="B2428">
        <v>0.55500000000000005</v>
      </c>
      <c r="C2428">
        <v>853.82</v>
      </c>
      <c r="D2428">
        <v>7.1999999999999995E-2</v>
      </c>
      <c r="E2428" s="150">
        <f t="shared" si="227"/>
        <v>3.5486639411090565E-2</v>
      </c>
      <c r="F2428">
        <v>1.01413</v>
      </c>
      <c r="G2428" s="3">
        <f t="shared" si="231"/>
        <v>2.0576014300520109</v>
      </c>
      <c r="H2428" s="150">
        <f t="shared" si="226"/>
        <v>-0.84499999999999986</v>
      </c>
      <c r="J2428" s="2">
        <f t="shared" si="234"/>
        <v>3.6020853581157416E-3</v>
      </c>
      <c r="K2428">
        <v>29224</v>
      </c>
      <c r="L2428">
        <v>28683</v>
      </c>
      <c r="N2428">
        <v>0.05</v>
      </c>
      <c r="O2428">
        <v>1.45</v>
      </c>
      <c r="P2428">
        <v>0.55500000000000005</v>
      </c>
      <c r="Q2428">
        <f t="shared" si="232"/>
        <v>0.89499999999999991</v>
      </c>
      <c r="R2428">
        <f t="shared" si="233"/>
        <v>-0.84499999999999986</v>
      </c>
    </row>
    <row r="2429" spans="1:18">
      <c r="A2429" s="1">
        <v>43937</v>
      </c>
      <c r="B2429">
        <v>0.56000000000000005</v>
      </c>
      <c r="C2429">
        <v>853.09</v>
      </c>
      <c r="D2429">
        <v>7.0999999999999994E-2</v>
      </c>
      <c r="E2429" s="150">
        <f t="shared" si="227"/>
        <v>3.4175056465718279E-2</v>
      </c>
      <c r="F2429">
        <v>0.98124999999999996</v>
      </c>
      <c r="G2429" s="3">
        <f t="shared" si="231"/>
        <v>2.0385847809757442</v>
      </c>
      <c r="H2429" s="150">
        <f t="shared" si="226"/>
        <v>-0.86999999999999988</v>
      </c>
      <c r="J2429" s="2">
        <f t="shared" si="234"/>
        <v>-8.553468484065825E-4</v>
      </c>
      <c r="K2429">
        <v>29219</v>
      </c>
      <c r="L2429">
        <v>28683</v>
      </c>
      <c r="N2429">
        <v>0.05</v>
      </c>
      <c r="O2429">
        <v>1.48</v>
      </c>
      <c r="P2429">
        <v>0.56000000000000005</v>
      </c>
      <c r="Q2429">
        <f t="shared" si="232"/>
        <v>0.91999999999999993</v>
      </c>
      <c r="R2429">
        <f t="shared" si="233"/>
        <v>-0.86999999999999988</v>
      </c>
    </row>
    <row r="2430" spans="1:18">
      <c r="A2430" s="1">
        <v>43938</v>
      </c>
      <c r="B2430">
        <v>0.55500000000000005</v>
      </c>
      <c r="C2430">
        <v>853.94</v>
      </c>
      <c r="D2430">
        <v>7.1999999999999995E-2</v>
      </c>
      <c r="E2430" s="150">
        <f t="shared" si="227"/>
        <v>3.5683290730134286E-2</v>
      </c>
      <c r="F2430">
        <v>0.98187999999999998</v>
      </c>
      <c r="G2430" s="3">
        <f t="shared" si="231"/>
        <v>1.9811894742179219</v>
      </c>
      <c r="H2430" s="150">
        <f t="shared" si="226"/>
        <v>-0.8849999999999999</v>
      </c>
      <c r="J2430" s="2">
        <f t="shared" si="234"/>
        <v>9.9588181842274917E-4</v>
      </c>
      <c r="K2430">
        <v>29209</v>
      </c>
      <c r="L2430">
        <v>28688</v>
      </c>
      <c r="N2430">
        <v>0.05</v>
      </c>
      <c r="O2430">
        <v>1.49</v>
      </c>
      <c r="P2430">
        <v>0.55500000000000005</v>
      </c>
      <c r="Q2430">
        <f t="shared" si="232"/>
        <v>0.93499999999999994</v>
      </c>
      <c r="R2430">
        <f t="shared" si="233"/>
        <v>-0.8849999999999999</v>
      </c>
    </row>
    <row r="2431" spans="1:18">
      <c r="A2431" s="1">
        <v>43941</v>
      </c>
      <c r="B2431">
        <v>0.55500000000000005</v>
      </c>
      <c r="C2431">
        <v>854.15</v>
      </c>
      <c r="D2431">
        <v>7.0000000000000007E-2</v>
      </c>
      <c r="E2431" s="150">
        <f t="shared" si="227"/>
        <v>3.586138569444456E-2</v>
      </c>
      <c r="F2431">
        <v>0.98212999999999995</v>
      </c>
      <c r="G2431" s="3">
        <f t="shared" si="231"/>
        <v>1.9170787371624132</v>
      </c>
      <c r="H2431" s="150">
        <f t="shared" si="226"/>
        <v>-0.85499999999999987</v>
      </c>
      <c r="J2431" s="2">
        <f t="shared" si="234"/>
        <v>2.4588868391947909E-4</v>
      </c>
      <c r="K2431">
        <v>29184</v>
      </c>
      <c r="L2431">
        <v>28680</v>
      </c>
      <c r="N2431">
        <v>0.05</v>
      </c>
      <c r="O2431">
        <v>1.46</v>
      </c>
      <c r="P2431">
        <v>0.55500000000000005</v>
      </c>
      <c r="Q2431">
        <f t="shared" si="232"/>
        <v>0.90499999999999992</v>
      </c>
      <c r="R2431">
        <f t="shared" si="233"/>
        <v>-0.85499999999999987</v>
      </c>
    </row>
    <row r="2432" spans="1:18">
      <c r="A2432" s="1">
        <v>43942</v>
      </c>
      <c r="B2432">
        <v>0.55500000000000005</v>
      </c>
      <c r="C2432">
        <v>858.58</v>
      </c>
      <c r="D2432">
        <v>7.0000000000000007E-2</v>
      </c>
      <c r="E2432" s="150">
        <f t="shared" si="227"/>
        <v>3.9809160064875879E-2</v>
      </c>
      <c r="F2432">
        <v>0.98650000000000004</v>
      </c>
      <c r="G2432" s="3">
        <f t="shared" si="231"/>
        <v>1.7346510171895864</v>
      </c>
      <c r="H2432" s="150">
        <f t="shared" si="226"/>
        <v>-0.7649999999999999</v>
      </c>
      <c r="J2432" s="2">
        <f t="shared" si="234"/>
        <v>5.1730393921048052E-3</v>
      </c>
      <c r="K2432">
        <v>29133.5</v>
      </c>
      <c r="L2432">
        <v>28677.5</v>
      </c>
      <c r="N2432">
        <v>0.06</v>
      </c>
      <c r="O2432">
        <v>1.38</v>
      </c>
      <c r="P2432">
        <v>0.55500000000000005</v>
      </c>
      <c r="Q2432">
        <f t="shared" si="232"/>
        <v>0.82499999999999984</v>
      </c>
      <c r="R2432">
        <f t="shared" si="233"/>
        <v>-0.7649999999999999</v>
      </c>
    </row>
    <row r="2433" spans="1:18">
      <c r="A2433" s="1">
        <v>43943</v>
      </c>
      <c r="B2433">
        <v>0.56000000000000005</v>
      </c>
      <c r="C2433">
        <v>857.15</v>
      </c>
      <c r="D2433">
        <v>7.3999999999999996E-2</v>
      </c>
      <c r="E2433" s="150">
        <f t="shared" si="227"/>
        <v>4.1114972411764573E-2</v>
      </c>
      <c r="F2433">
        <v>0.97038000000000002</v>
      </c>
      <c r="G2433" s="3">
        <f t="shared" si="231"/>
        <v>1.7465199606811104</v>
      </c>
      <c r="H2433" s="150">
        <f t="shared" si="226"/>
        <v>-0.74999999999999978</v>
      </c>
      <c r="J2433" s="2">
        <f t="shared" si="234"/>
        <v>-1.6669293316814795E-3</v>
      </c>
      <c r="K2433">
        <v>29129</v>
      </c>
      <c r="L2433">
        <v>28670</v>
      </c>
      <c r="N2433">
        <v>7.0000000000000007E-2</v>
      </c>
      <c r="O2433">
        <v>1.38</v>
      </c>
      <c r="P2433">
        <v>0.56000000000000005</v>
      </c>
      <c r="Q2433">
        <f t="shared" si="232"/>
        <v>0.81999999999999984</v>
      </c>
      <c r="R2433">
        <f t="shared" si="233"/>
        <v>-0.74999999999999978</v>
      </c>
    </row>
    <row r="2434" spans="1:18">
      <c r="A2434" s="1">
        <v>43944</v>
      </c>
      <c r="B2434">
        <v>0.56999999999999995</v>
      </c>
      <c r="C2434">
        <v>858.77</v>
      </c>
      <c r="D2434">
        <v>7.0000000000000007E-2</v>
      </c>
      <c r="E2434" s="150">
        <f t="shared" si="227"/>
        <v>4.0009954485183193E-2</v>
      </c>
      <c r="F2434">
        <v>0.96025000000000005</v>
      </c>
      <c r="G2434" s="3">
        <f t="shared" si="231"/>
        <v>1.6800194067926906</v>
      </c>
      <c r="H2434" s="150">
        <f t="shared" si="226"/>
        <v>-0.70000000000000018</v>
      </c>
      <c r="J2434" s="2">
        <f t="shared" si="234"/>
        <v>1.8882004770800203E-3</v>
      </c>
      <c r="K2434">
        <v>29110</v>
      </c>
      <c r="L2434">
        <v>28668.5</v>
      </c>
      <c r="N2434">
        <v>7.0000000000000007E-2</v>
      </c>
      <c r="O2434">
        <v>1.34</v>
      </c>
      <c r="P2434">
        <v>0.56999999999999995</v>
      </c>
      <c r="Q2434">
        <f t="shared" si="232"/>
        <v>0.77000000000000013</v>
      </c>
      <c r="R2434">
        <f t="shared" si="233"/>
        <v>-0.70000000000000018</v>
      </c>
    </row>
    <row r="2435" spans="1:18">
      <c r="A2435" s="1">
        <v>43945</v>
      </c>
      <c r="B2435">
        <v>0.56999999999999995</v>
      </c>
      <c r="C2435">
        <v>858.86</v>
      </c>
      <c r="D2435">
        <v>6.7000000000000004E-2</v>
      </c>
      <c r="E2435" s="150">
        <f t="shared" si="227"/>
        <v>3.793970352064225E-2</v>
      </c>
      <c r="F2435">
        <v>0.9395</v>
      </c>
      <c r="G2435" s="3">
        <f t="shared" si="231"/>
        <v>1.6591194489896854</v>
      </c>
      <c r="H2435" s="150">
        <f t="shared" si="226"/>
        <v>-0.58000000000000007</v>
      </c>
      <c r="J2435" s="2">
        <f t="shared" si="234"/>
        <v>1.0479556142163728E-4</v>
      </c>
      <c r="K2435">
        <v>29104</v>
      </c>
      <c r="L2435">
        <v>28668</v>
      </c>
      <c r="N2435">
        <v>0.12</v>
      </c>
      <c r="O2435">
        <v>1.27</v>
      </c>
      <c r="P2435">
        <v>0.56999999999999995</v>
      </c>
      <c r="Q2435">
        <f t="shared" si="232"/>
        <v>0.70000000000000007</v>
      </c>
      <c r="R2435">
        <f t="shared" si="233"/>
        <v>-0.58000000000000007</v>
      </c>
    </row>
    <row r="2436" spans="1:18">
      <c r="A2436" s="1">
        <v>43948</v>
      </c>
      <c r="B2436">
        <v>0.56000000000000005</v>
      </c>
      <c r="C2436">
        <v>859.61</v>
      </c>
      <c r="D2436">
        <v>6.6500000000000004E-2</v>
      </c>
      <c r="E2436" s="150">
        <f t="shared" si="227"/>
        <v>3.7951036841666522E-2</v>
      </c>
      <c r="F2436">
        <v>0.92513000000000001</v>
      </c>
      <c r="G2436" s="3">
        <f t="shared" si="231"/>
        <v>1.6210662506183708</v>
      </c>
      <c r="H2436" s="150">
        <f t="shared" si="226"/>
        <v>-0.69000000000000006</v>
      </c>
      <c r="J2436" s="2">
        <f t="shared" si="234"/>
        <v>8.7286952651929276E-4</v>
      </c>
      <c r="K2436">
        <v>29094</v>
      </c>
      <c r="L2436">
        <v>28668</v>
      </c>
      <c r="N2436">
        <v>0.09</v>
      </c>
      <c r="O2436">
        <v>1.34</v>
      </c>
      <c r="P2436">
        <v>0.56000000000000005</v>
      </c>
      <c r="Q2436">
        <f t="shared" si="232"/>
        <v>0.78</v>
      </c>
      <c r="R2436">
        <f t="shared" si="233"/>
        <v>-0.69000000000000006</v>
      </c>
    </row>
    <row r="2437" spans="1:18">
      <c r="A2437" s="1">
        <v>43949</v>
      </c>
      <c r="B2437">
        <v>0.56000000000000005</v>
      </c>
      <c r="C2437">
        <v>845.45</v>
      </c>
      <c r="D2437">
        <v>6.6000000000000003E-2</v>
      </c>
      <c r="E2437" s="150">
        <f t="shared" si="227"/>
        <v>3.7479409418052008E-2</v>
      </c>
      <c r="F2437">
        <v>0.90974999999999995</v>
      </c>
      <c r="G2437" s="3">
        <f t="shared" si="231"/>
        <v>1.6020396514327135</v>
      </c>
      <c r="H2437" s="150">
        <f t="shared" si="226"/>
        <v>-0.69000000000000006</v>
      </c>
      <c r="J2437" s="2">
        <f t="shared" si="234"/>
        <v>-1.6609768034072922E-2</v>
      </c>
      <c r="K2437">
        <v>29089</v>
      </c>
      <c r="L2437">
        <v>28668</v>
      </c>
      <c r="N2437">
        <v>0.09</v>
      </c>
      <c r="O2437">
        <v>1.34</v>
      </c>
      <c r="P2437">
        <v>0.56000000000000005</v>
      </c>
      <c r="Q2437">
        <f t="shared" si="232"/>
        <v>0.78</v>
      </c>
      <c r="R2437">
        <f t="shared" si="233"/>
        <v>-0.69000000000000006</v>
      </c>
    </row>
    <row r="2438" spans="1:18">
      <c r="A2438" s="1">
        <v>43950</v>
      </c>
      <c r="B2438">
        <v>0.54500000000000004</v>
      </c>
      <c r="C2438">
        <v>835.02</v>
      </c>
      <c r="D2438">
        <v>4.9000000000000002E-2</v>
      </c>
      <c r="E2438" s="150">
        <f t="shared" si="227"/>
        <v>2.7419417707721341E-2</v>
      </c>
      <c r="F2438">
        <v>0.89863000000000004</v>
      </c>
      <c r="G2438" s="3">
        <f t="shared" si="231"/>
        <v>1.6059009884662974</v>
      </c>
      <c r="H2438" s="150">
        <f t="shared" ref="H2438:H2501" si="235">+R2438</f>
        <v>-0.63500000000000001</v>
      </c>
      <c r="J2438" s="2">
        <f t="shared" si="234"/>
        <v>-1.2413353324621176E-2</v>
      </c>
      <c r="K2438">
        <v>29089</v>
      </c>
      <c r="L2438">
        <v>28667</v>
      </c>
      <c r="N2438">
        <v>7.0000000000000007E-2</v>
      </c>
      <c r="O2438">
        <v>1.25</v>
      </c>
      <c r="P2438">
        <v>0.54500000000000004</v>
      </c>
      <c r="Q2438">
        <f t="shared" si="232"/>
        <v>0.70499999999999996</v>
      </c>
      <c r="R2438">
        <f t="shared" si="233"/>
        <v>-0.63500000000000001</v>
      </c>
    </row>
    <row r="2439" spans="1:18">
      <c r="A2439" s="1">
        <v>43951</v>
      </c>
      <c r="B2439">
        <v>0.54</v>
      </c>
      <c r="C2439">
        <v>835.53</v>
      </c>
      <c r="D2439">
        <v>4.2999999999999997E-2</v>
      </c>
      <c r="E2439" s="150">
        <f t="shared" ref="E2439:E2502" si="236">+D2439*F2439/G2439</f>
        <v>2.3716785160376334E-2</v>
      </c>
      <c r="F2439">
        <v>0.86463000000000001</v>
      </c>
      <c r="G2439" s="3">
        <f t="shared" si="231"/>
        <v>1.5676277264641734</v>
      </c>
      <c r="H2439" s="150">
        <f t="shared" si="235"/>
        <v>-0.68</v>
      </c>
      <c r="J2439" s="2">
        <f t="shared" si="234"/>
        <v>6.1057737373232293E-4</v>
      </c>
      <c r="K2439">
        <v>29083</v>
      </c>
      <c r="L2439">
        <v>28671</v>
      </c>
      <c r="N2439">
        <v>0.08</v>
      </c>
      <c r="O2439">
        <v>1.3</v>
      </c>
      <c r="P2439">
        <v>0.54</v>
      </c>
      <c r="Q2439">
        <f t="shared" si="232"/>
        <v>0.76</v>
      </c>
      <c r="R2439">
        <f t="shared" si="233"/>
        <v>-0.68</v>
      </c>
    </row>
    <row r="2440" spans="1:18">
      <c r="A2440" s="1">
        <v>43952</v>
      </c>
      <c r="B2440">
        <v>0.54</v>
      </c>
      <c r="C2440">
        <v>835.59</v>
      </c>
      <c r="D2440">
        <v>4.2999999999999997E-2</v>
      </c>
      <c r="E2440" s="150">
        <f t="shared" si="236"/>
        <v>2.2917749790655459E-2</v>
      </c>
      <c r="F2440">
        <v>0.83550000000000002</v>
      </c>
      <c r="G2440" s="3">
        <f t="shared" si="231"/>
        <v>1.5676277264641734</v>
      </c>
      <c r="H2440" s="150">
        <f t="shared" si="235"/>
        <v>-0.68</v>
      </c>
      <c r="J2440" s="2">
        <f t="shared" si="234"/>
        <v>7.1808128710984227E-5</v>
      </c>
      <c r="K2440">
        <v>29083</v>
      </c>
      <c r="L2440">
        <v>28671</v>
      </c>
      <c r="N2440">
        <v>0.08</v>
      </c>
      <c r="O2440">
        <v>1.3</v>
      </c>
      <c r="P2440">
        <v>0.54</v>
      </c>
      <c r="Q2440">
        <f t="shared" si="232"/>
        <v>0.76</v>
      </c>
      <c r="R2440">
        <f t="shared" si="233"/>
        <v>-0.68</v>
      </c>
    </row>
    <row r="2441" spans="1:18">
      <c r="A2441" s="1">
        <v>43955</v>
      </c>
      <c r="B2441">
        <v>0.54500000000000004</v>
      </c>
      <c r="C2441">
        <v>836.44</v>
      </c>
      <c r="D2441">
        <v>0.04</v>
      </c>
      <c r="E2441" s="150">
        <f t="shared" si="236"/>
        <v>2.1456006406403775E-2</v>
      </c>
      <c r="F2441">
        <v>0.82862999999999998</v>
      </c>
      <c r="G2441" s="3">
        <f t="shared" si="231"/>
        <v>1.5447981964671422</v>
      </c>
      <c r="H2441" s="150">
        <f t="shared" si="235"/>
        <v>-0.61499999999999999</v>
      </c>
      <c r="J2441" s="2">
        <f t="shared" si="234"/>
        <v>1.0167282563387076E-3</v>
      </c>
      <c r="K2441">
        <v>29077</v>
      </c>
      <c r="L2441">
        <v>28671</v>
      </c>
      <c r="N2441">
        <v>0.1</v>
      </c>
      <c r="O2441">
        <v>1.26</v>
      </c>
      <c r="P2441">
        <v>0.54500000000000004</v>
      </c>
      <c r="Q2441">
        <f t="shared" si="232"/>
        <v>0.71499999999999997</v>
      </c>
      <c r="R2441">
        <f t="shared" si="233"/>
        <v>-0.61499999999999999</v>
      </c>
    </row>
    <row r="2442" spans="1:18">
      <c r="A2442" s="1">
        <v>43956</v>
      </c>
      <c r="B2442">
        <v>0.51500000000000001</v>
      </c>
      <c r="C2442">
        <v>834.1</v>
      </c>
      <c r="D2442">
        <v>3.9E-2</v>
      </c>
      <c r="E2442" s="150">
        <f t="shared" si="236"/>
        <v>2.0580229053442117E-2</v>
      </c>
      <c r="F2442">
        <v>0.83125000000000004</v>
      </c>
      <c r="G2442" s="3">
        <f t="shared" si="231"/>
        <v>1.5752375697965253</v>
      </c>
      <c r="H2442" s="150">
        <f t="shared" si="235"/>
        <v>-0.53499999999999992</v>
      </c>
      <c r="J2442" s="2">
        <f t="shared" si="234"/>
        <v>-2.8014911710328582E-3</v>
      </c>
      <c r="K2442">
        <v>29085</v>
      </c>
      <c r="L2442">
        <v>28671</v>
      </c>
      <c r="N2442">
        <v>0.08</v>
      </c>
      <c r="O2442">
        <v>1.1299999999999999</v>
      </c>
      <c r="P2442">
        <v>0.51500000000000001</v>
      </c>
      <c r="Q2442">
        <f t="shared" si="232"/>
        <v>0.61499999999999988</v>
      </c>
      <c r="R2442">
        <f t="shared" si="233"/>
        <v>-0.53499999999999992</v>
      </c>
    </row>
    <row r="2443" spans="1:18">
      <c r="A2443" s="1">
        <v>43957</v>
      </c>
      <c r="B2443">
        <v>0.5</v>
      </c>
      <c r="C2443">
        <v>839.41</v>
      </c>
      <c r="D2443">
        <v>3.3000000000000002E-2</v>
      </c>
      <c r="E2443" s="150">
        <f t="shared" si="236"/>
        <v>1.6763206511803949E-2</v>
      </c>
      <c r="F2443">
        <v>0.79825000000000002</v>
      </c>
      <c r="G2443" s="3">
        <f t="shared" si="231"/>
        <v>1.5714326481303496</v>
      </c>
      <c r="H2443" s="150">
        <f t="shared" si="235"/>
        <v>-0.60000000000000009</v>
      </c>
      <c r="J2443" s="2">
        <f t="shared" si="234"/>
        <v>6.3459648523462005E-3</v>
      </c>
      <c r="K2443">
        <v>29084</v>
      </c>
      <c r="L2443">
        <v>28671</v>
      </c>
      <c r="N2443">
        <v>0.02</v>
      </c>
      <c r="O2443">
        <v>1.1200000000000001</v>
      </c>
      <c r="P2443">
        <v>0.5</v>
      </c>
      <c r="Q2443">
        <f t="shared" si="232"/>
        <v>0.62000000000000011</v>
      </c>
      <c r="R2443">
        <f t="shared" si="233"/>
        <v>-0.60000000000000009</v>
      </c>
    </row>
    <row r="2444" spans="1:18">
      <c r="A2444" s="1">
        <v>43958</v>
      </c>
      <c r="B2444">
        <v>0.51</v>
      </c>
      <c r="C2444">
        <v>834.89</v>
      </c>
      <c r="D2444">
        <v>1.0999999999999999E-2</v>
      </c>
      <c r="E2444" s="150">
        <f t="shared" si="236"/>
        <v>5.4662413454106273E-3</v>
      </c>
      <c r="F2444">
        <v>0.78288000000000002</v>
      </c>
      <c r="G2444" s="3">
        <f t="shared" si="231"/>
        <v>1.575429889723079</v>
      </c>
      <c r="H2444" s="150">
        <f t="shared" si="235"/>
        <v>-0.57000000000000006</v>
      </c>
      <c r="J2444" s="2">
        <f t="shared" si="234"/>
        <v>-5.3992844540213455E-3</v>
      </c>
      <c r="K2444">
        <v>29081.5</v>
      </c>
      <c r="L2444">
        <v>28667.5</v>
      </c>
      <c r="N2444">
        <v>0.01</v>
      </c>
      <c r="O2444">
        <v>1.0900000000000001</v>
      </c>
      <c r="P2444">
        <v>0.51</v>
      </c>
      <c r="Q2444">
        <f t="shared" si="232"/>
        <v>0.58000000000000007</v>
      </c>
      <c r="R2444">
        <f t="shared" si="233"/>
        <v>-0.57000000000000006</v>
      </c>
    </row>
    <row r="2445" spans="1:18">
      <c r="A2445" s="1">
        <v>43959</v>
      </c>
      <c r="B2445">
        <v>0.5</v>
      </c>
      <c r="C2445">
        <v>826.91</v>
      </c>
      <c r="D2445">
        <v>2.5999999999999999E-2</v>
      </c>
      <c r="E2445" s="150">
        <f t="shared" si="236"/>
        <v>1.2478237333333357E-2</v>
      </c>
      <c r="F2445">
        <v>0.78288000000000002</v>
      </c>
      <c r="G2445" s="3">
        <f t="shared" si="231"/>
        <v>1.6312303938654551</v>
      </c>
      <c r="H2445" s="150">
        <f t="shared" si="235"/>
        <v>-0.47000000000000003</v>
      </c>
      <c r="J2445" s="2">
        <f t="shared" si="234"/>
        <v>-9.6041176301490915E-3</v>
      </c>
      <c r="K2445">
        <v>29119</v>
      </c>
      <c r="L2445">
        <v>28690</v>
      </c>
      <c r="N2445">
        <v>0.04</v>
      </c>
      <c r="O2445">
        <v>1.01</v>
      </c>
      <c r="P2445">
        <v>0.5</v>
      </c>
      <c r="Q2445">
        <f t="shared" si="232"/>
        <v>0.51</v>
      </c>
      <c r="R2445">
        <f t="shared" si="233"/>
        <v>-0.47000000000000003</v>
      </c>
    </row>
    <row r="2446" spans="1:18">
      <c r="A2446" s="1">
        <v>43962</v>
      </c>
      <c r="B2446">
        <v>0.505</v>
      </c>
      <c r="C2446">
        <v>823.96</v>
      </c>
      <c r="D2446">
        <v>2.9000000000000001E-2</v>
      </c>
      <c r="E2446" s="150">
        <f t="shared" si="236"/>
        <v>1.2997618904032246E-2</v>
      </c>
      <c r="F2446">
        <v>0.76563000000000003</v>
      </c>
      <c r="G2446" s="3">
        <f t="shared" si="231"/>
        <v>1.7082567325552136</v>
      </c>
      <c r="H2446" s="150">
        <f t="shared" si="235"/>
        <v>-0.47499999999999998</v>
      </c>
      <c r="J2446" s="2">
        <f t="shared" si="234"/>
        <v>-3.5738769738735154E-3</v>
      </c>
      <c r="K2446">
        <v>29155</v>
      </c>
      <c r="L2446">
        <v>28705.5</v>
      </c>
      <c r="N2446">
        <v>0.01</v>
      </c>
      <c r="O2446">
        <v>0.99</v>
      </c>
      <c r="P2446">
        <v>0.505</v>
      </c>
      <c r="Q2446">
        <f t="shared" si="232"/>
        <v>0.48499999999999999</v>
      </c>
      <c r="R2446">
        <f t="shared" si="233"/>
        <v>-0.47499999999999998</v>
      </c>
    </row>
    <row r="2447" spans="1:18">
      <c r="A2447" s="1">
        <v>43963</v>
      </c>
      <c r="B2447">
        <v>0.51</v>
      </c>
      <c r="C2447">
        <v>822.49</v>
      </c>
      <c r="D2447">
        <v>3.0599999999999999E-2</v>
      </c>
      <c r="E2447" s="150">
        <f t="shared" si="236"/>
        <v>1.3669220115893995E-2</v>
      </c>
      <c r="F2447">
        <v>0.76875000000000004</v>
      </c>
      <c r="G2447" s="3">
        <f t="shared" si="231"/>
        <v>1.7209284656004311</v>
      </c>
      <c r="H2447" s="150">
        <f t="shared" si="235"/>
        <v>-0.47</v>
      </c>
      <c r="J2447" s="2">
        <f t="shared" si="234"/>
        <v>-1.7856605309623794E-3</v>
      </c>
      <c r="K2447">
        <v>29169</v>
      </c>
      <c r="L2447">
        <v>28716</v>
      </c>
      <c r="N2447">
        <v>0.01</v>
      </c>
      <c r="O2447">
        <v>0.99</v>
      </c>
      <c r="P2447">
        <v>0.51</v>
      </c>
      <c r="Q2447">
        <f t="shared" si="232"/>
        <v>0.48</v>
      </c>
      <c r="R2447">
        <f t="shared" si="233"/>
        <v>-0.47</v>
      </c>
    </row>
    <row r="2448" spans="1:18">
      <c r="A2448" s="1">
        <v>43964</v>
      </c>
      <c r="B2448">
        <v>0.505</v>
      </c>
      <c r="C2448">
        <v>817.8</v>
      </c>
      <c r="D2448">
        <v>2.7E-2</v>
      </c>
      <c r="E2448" s="150">
        <f t="shared" si="236"/>
        <v>1.2232987091275252E-2</v>
      </c>
      <c r="F2448">
        <v>0.76937999999999995</v>
      </c>
      <c r="G2448" s="3">
        <f t="shared" si="231"/>
        <v>1.6981347110891498</v>
      </c>
      <c r="H2448" s="150">
        <f t="shared" si="235"/>
        <v>-0.37500000000000006</v>
      </c>
      <c r="J2448" s="2">
        <f t="shared" si="234"/>
        <v>-5.7185165803640492E-3</v>
      </c>
      <c r="K2448">
        <v>29163</v>
      </c>
      <c r="L2448">
        <v>28716</v>
      </c>
      <c r="N2448">
        <v>0.05</v>
      </c>
      <c r="O2448">
        <v>0.93</v>
      </c>
      <c r="P2448">
        <v>0.505</v>
      </c>
      <c r="Q2448">
        <f t="shared" si="232"/>
        <v>0.42500000000000004</v>
      </c>
      <c r="R2448">
        <f t="shared" si="233"/>
        <v>-0.37500000000000006</v>
      </c>
    </row>
    <row r="2449" spans="1:18">
      <c r="A2449" s="1">
        <v>43965</v>
      </c>
      <c r="B2449">
        <v>0.5</v>
      </c>
      <c r="C2449">
        <v>821.18</v>
      </c>
      <c r="D2449">
        <v>2.5000000000000001E-2</v>
      </c>
      <c r="E2449" s="150">
        <f t="shared" si="236"/>
        <v>1.0609283201058224E-2</v>
      </c>
      <c r="F2449">
        <v>0.76175000000000004</v>
      </c>
      <c r="G2449" s="3">
        <f t="shared" si="231"/>
        <v>1.7950081677620295</v>
      </c>
      <c r="H2449" s="150">
        <f t="shared" si="235"/>
        <v>-0.44</v>
      </c>
      <c r="J2449" s="2">
        <f t="shared" si="234"/>
        <v>4.1245223146384952E-3</v>
      </c>
      <c r="K2449">
        <v>29188.5</v>
      </c>
      <c r="L2449">
        <v>28716</v>
      </c>
      <c r="N2449">
        <v>0.05</v>
      </c>
      <c r="O2449">
        <v>0.99</v>
      </c>
      <c r="P2449">
        <v>0.5</v>
      </c>
      <c r="Q2449">
        <f t="shared" si="232"/>
        <v>0.49</v>
      </c>
      <c r="R2449">
        <f t="shared" si="233"/>
        <v>-0.44</v>
      </c>
    </row>
    <row r="2450" spans="1:18">
      <c r="A2450" s="1">
        <v>43966</v>
      </c>
      <c r="B2450">
        <v>0.495</v>
      </c>
      <c r="C2450">
        <v>826.28</v>
      </c>
      <c r="D2450">
        <v>2.9000000000000001E-2</v>
      </c>
      <c r="E2450" s="150">
        <f t="shared" si="236"/>
        <v>1.2482954253968321E-2</v>
      </c>
      <c r="F2450">
        <v>0.75538000000000005</v>
      </c>
      <c r="G2450" s="3">
        <f t="shared" si="231"/>
        <v>1.7548746518105756</v>
      </c>
      <c r="H2450" s="150">
        <f t="shared" si="235"/>
        <v>-0.34500000000000003</v>
      </c>
      <c r="J2450" s="2">
        <f t="shared" si="234"/>
        <v>6.1913688848715858E-3</v>
      </c>
      <c r="K2450">
        <v>29182</v>
      </c>
      <c r="L2450">
        <v>28720</v>
      </c>
      <c r="N2450">
        <v>0.05</v>
      </c>
      <c r="O2450">
        <v>0.89</v>
      </c>
      <c r="P2450">
        <v>0.495</v>
      </c>
      <c r="Q2450">
        <f t="shared" si="232"/>
        <v>0.39500000000000002</v>
      </c>
      <c r="R2450">
        <f t="shared" si="233"/>
        <v>-0.34500000000000003</v>
      </c>
    </row>
    <row r="2451" spans="1:18">
      <c r="A2451" s="1">
        <v>43969</v>
      </c>
      <c r="B2451">
        <v>0.49299999999999999</v>
      </c>
      <c r="C2451">
        <v>820.84</v>
      </c>
      <c r="D2451">
        <v>4.2999999999999997E-2</v>
      </c>
      <c r="E2451" s="150">
        <f t="shared" si="236"/>
        <v>1.7795056311542701E-2</v>
      </c>
      <c r="F2451">
        <v>0.71825000000000006</v>
      </c>
      <c r="G2451" s="3">
        <f t="shared" si="231"/>
        <v>1.7355803465464008</v>
      </c>
      <c r="H2451" s="150">
        <f t="shared" si="235"/>
        <v>-0.34700000000000003</v>
      </c>
      <c r="J2451" s="2">
        <f t="shared" si="234"/>
        <v>-6.6054929574883318E-3</v>
      </c>
      <c r="K2451">
        <v>29182</v>
      </c>
      <c r="L2451">
        <v>28725</v>
      </c>
      <c r="N2451">
        <v>0.05</v>
      </c>
      <c r="O2451">
        <v>0.89</v>
      </c>
      <c r="P2451">
        <v>0.49299999999999999</v>
      </c>
      <c r="Q2451">
        <f t="shared" si="232"/>
        <v>0.39700000000000002</v>
      </c>
      <c r="R2451">
        <f t="shared" si="233"/>
        <v>-0.34700000000000003</v>
      </c>
    </row>
    <row r="2452" spans="1:18">
      <c r="A2452" s="1">
        <v>43970</v>
      </c>
      <c r="B2452">
        <v>0.47</v>
      </c>
      <c r="C2452">
        <v>818.07</v>
      </c>
      <c r="D2452">
        <v>4.2999999999999997E-2</v>
      </c>
      <c r="E2452" s="150">
        <f t="shared" si="236"/>
        <v>1.7768350396739106E-2</v>
      </c>
      <c r="F2452">
        <v>0.72187999999999997</v>
      </c>
      <c r="G2452" s="3">
        <f t="shared" si="231"/>
        <v>1.7469736529788771</v>
      </c>
      <c r="H2452" s="150">
        <f t="shared" si="235"/>
        <v>-0.25000000000000006</v>
      </c>
      <c r="J2452" s="2">
        <f t="shared" si="234"/>
        <v>-3.380298658984187E-3</v>
      </c>
      <c r="K2452">
        <v>29185</v>
      </c>
      <c r="L2452">
        <v>28725</v>
      </c>
      <c r="N2452">
        <v>0.05</v>
      </c>
      <c r="O2452">
        <v>0.77</v>
      </c>
      <c r="P2452">
        <v>0.47</v>
      </c>
      <c r="Q2452">
        <f t="shared" si="232"/>
        <v>0.30000000000000004</v>
      </c>
      <c r="R2452">
        <f t="shared" si="233"/>
        <v>-0.25000000000000006</v>
      </c>
    </row>
    <row r="2453" spans="1:18">
      <c r="A2453" s="1">
        <v>43971</v>
      </c>
      <c r="B2453">
        <v>0.435</v>
      </c>
      <c r="C2453">
        <v>802.89</v>
      </c>
      <c r="D2453">
        <v>3.7999999999999999E-2</v>
      </c>
      <c r="E2453" s="150">
        <f t="shared" si="236"/>
        <v>1.5237423456465466E-2</v>
      </c>
      <c r="F2453">
        <v>0.70638000000000001</v>
      </c>
      <c r="G2453" s="3">
        <f t="shared" si="231"/>
        <v>1.7616127868790279</v>
      </c>
      <c r="H2453" s="150">
        <f t="shared" si="235"/>
        <v>-0.28500000000000003</v>
      </c>
      <c r="J2453" s="2">
        <f t="shared" si="234"/>
        <v>-1.8730189251667972E-2</v>
      </c>
      <c r="K2453">
        <v>29198</v>
      </c>
      <c r="L2453">
        <v>28734</v>
      </c>
      <c r="N2453">
        <v>7.0000000000000007E-2</v>
      </c>
      <c r="O2453">
        <v>0.79</v>
      </c>
      <c r="P2453">
        <v>0.435</v>
      </c>
      <c r="Q2453">
        <f t="shared" si="232"/>
        <v>0.35500000000000004</v>
      </c>
      <c r="R2453">
        <f t="shared" si="233"/>
        <v>-0.28500000000000003</v>
      </c>
    </row>
    <row r="2454" spans="1:18">
      <c r="A2454" s="1">
        <v>43972</v>
      </c>
      <c r="B2454">
        <v>0.435</v>
      </c>
      <c r="C2454">
        <v>802.86</v>
      </c>
      <c r="D2454">
        <v>3.5000000000000003E-2</v>
      </c>
      <c r="E2454" s="150">
        <f t="shared" si="236"/>
        <v>1.3519890505353273E-2</v>
      </c>
      <c r="F2454">
        <v>0.68488000000000004</v>
      </c>
      <c r="G2454" s="3">
        <f t="shared" si="231"/>
        <v>1.773002524725229</v>
      </c>
      <c r="H2454" s="150">
        <f t="shared" si="235"/>
        <v>-0.28500000000000003</v>
      </c>
      <c r="J2454" s="2">
        <f t="shared" si="234"/>
        <v>-3.7365716959013458E-5</v>
      </c>
      <c r="K2454">
        <v>29201</v>
      </c>
      <c r="L2454">
        <v>28734</v>
      </c>
      <c r="N2454">
        <v>7.0000000000000007E-2</v>
      </c>
      <c r="O2454">
        <v>0.79</v>
      </c>
      <c r="P2454">
        <v>0.435</v>
      </c>
      <c r="Q2454">
        <f t="shared" si="232"/>
        <v>0.35500000000000004</v>
      </c>
      <c r="R2454">
        <f t="shared" si="233"/>
        <v>-0.28500000000000003</v>
      </c>
    </row>
    <row r="2455" spans="1:18">
      <c r="A2455" s="1">
        <v>43973</v>
      </c>
      <c r="B2455">
        <v>0.42499999999999999</v>
      </c>
      <c r="C2455">
        <v>805.88</v>
      </c>
      <c r="D2455">
        <v>2.9000000000000001E-2</v>
      </c>
      <c r="E2455" s="150">
        <f t="shared" si="236"/>
        <v>1.1275211651785777E-2</v>
      </c>
      <c r="F2455">
        <v>0.68174999999999997</v>
      </c>
      <c r="G2455" s="3">
        <f t="shared" si="231"/>
        <v>1.7534704101868184</v>
      </c>
      <c r="H2455" s="150">
        <f t="shared" si="235"/>
        <v>-0.29500000000000004</v>
      </c>
      <c r="J2455" s="2">
        <f t="shared" si="234"/>
        <v>3.7544955027561432E-3</v>
      </c>
      <c r="K2455">
        <v>29205</v>
      </c>
      <c r="L2455">
        <v>28743</v>
      </c>
      <c r="N2455">
        <v>7.0000000000000007E-2</v>
      </c>
      <c r="O2455">
        <v>0.79</v>
      </c>
      <c r="P2455">
        <v>0.42499999999999999</v>
      </c>
      <c r="Q2455">
        <f t="shared" si="232"/>
        <v>0.36500000000000005</v>
      </c>
      <c r="R2455">
        <f t="shared" si="233"/>
        <v>-0.29500000000000004</v>
      </c>
    </row>
    <row r="2456" spans="1:18">
      <c r="A2456" s="1">
        <v>43976</v>
      </c>
      <c r="B2456">
        <v>0.45</v>
      </c>
      <c r="C2456">
        <v>804.71</v>
      </c>
      <c r="D2456">
        <v>2.9000000000000001E-2</v>
      </c>
      <c r="E2456" s="150">
        <f t="shared" si="236"/>
        <v>1.1291943552952315E-2</v>
      </c>
      <c r="F2456">
        <v>0.68174999999999997</v>
      </c>
      <c r="G2456" s="3">
        <f t="shared" si="231"/>
        <v>1.7508721954982562</v>
      </c>
      <c r="H2456" s="150">
        <f t="shared" si="235"/>
        <v>-0.25</v>
      </c>
      <c r="J2456" s="2">
        <f t="shared" si="234"/>
        <v>-1.4528839814104868E-3</v>
      </c>
      <c r="K2456">
        <v>29216</v>
      </c>
      <c r="L2456">
        <v>28754.5</v>
      </c>
      <c r="N2456">
        <v>7.0000000000000007E-2</v>
      </c>
      <c r="O2456">
        <v>0.77</v>
      </c>
      <c r="P2456">
        <v>0.45</v>
      </c>
      <c r="Q2456">
        <f t="shared" si="232"/>
        <v>0.32</v>
      </c>
      <c r="R2456">
        <f t="shared" si="233"/>
        <v>-0.25</v>
      </c>
    </row>
    <row r="2457" spans="1:18">
      <c r="A2457" s="1">
        <v>43977</v>
      </c>
      <c r="B2457">
        <v>0.5</v>
      </c>
      <c r="C2457">
        <v>805.78</v>
      </c>
      <c r="D2457">
        <v>3.5999999999999997E-2</v>
      </c>
      <c r="E2457" s="150">
        <f t="shared" si="236"/>
        <v>1.3753675970149279E-2</v>
      </c>
      <c r="F2457">
        <v>0.67974999999999997</v>
      </c>
      <c r="G2457" s="3">
        <f t="shared" ref="G2457:G2520" si="237">+(K2457/L2457-1)*36000/330</f>
        <v>1.7792334248030415</v>
      </c>
      <c r="H2457" s="150">
        <f t="shared" si="235"/>
        <v>-0.16999999999999998</v>
      </c>
      <c r="J2457" s="2">
        <f t="shared" si="234"/>
        <v>1.3287883283219627E-3</v>
      </c>
      <c r="K2457">
        <v>29225</v>
      </c>
      <c r="L2457">
        <v>28756</v>
      </c>
      <c r="N2457">
        <v>7.0000000000000007E-2</v>
      </c>
      <c r="O2457">
        <v>0.74</v>
      </c>
      <c r="P2457">
        <v>0.5</v>
      </c>
      <c r="Q2457">
        <f t="shared" ref="Q2457:Q2520" si="238">+O2457-P2457</f>
        <v>0.24</v>
      </c>
      <c r="R2457">
        <f t="shared" ref="R2457:R2520" si="239">+N2457-Q2457</f>
        <v>-0.16999999999999998</v>
      </c>
    </row>
    <row r="2458" spans="1:18">
      <c r="A2458" s="1">
        <v>43978</v>
      </c>
      <c r="B2458">
        <v>0.5</v>
      </c>
      <c r="C2458">
        <v>821.64</v>
      </c>
      <c r="D2458">
        <v>3.5999999999999997E-2</v>
      </c>
      <c r="E2458" s="150">
        <f t="shared" si="236"/>
        <v>1.3889224516128954E-2</v>
      </c>
      <c r="F2458">
        <v>0.68049999999999999</v>
      </c>
      <c r="G2458" s="3">
        <f t="shared" si="237"/>
        <v>1.7638133771652647</v>
      </c>
      <c r="H2458" s="150">
        <f t="shared" si="235"/>
        <v>-0.2</v>
      </c>
      <c r="J2458" s="2">
        <f t="shared" si="234"/>
        <v>1.9491590526351722E-2</v>
      </c>
      <c r="K2458">
        <v>29225</v>
      </c>
      <c r="L2458">
        <v>28760</v>
      </c>
      <c r="N2458">
        <v>7.0000000000000007E-2</v>
      </c>
      <c r="O2458">
        <v>0.77</v>
      </c>
      <c r="P2458">
        <v>0.5</v>
      </c>
      <c r="Q2458">
        <f t="shared" si="238"/>
        <v>0.27</v>
      </c>
      <c r="R2458">
        <f t="shared" si="239"/>
        <v>-0.2</v>
      </c>
    </row>
    <row r="2459" spans="1:18">
      <c r="A2459" s="1">
        <v>43979</v>
      </c>
      <c r="B2459">
        <v>0.495</v>
      </c>
      <c r="C2459">
        <v>807.96</v>
      </c>
      <c r="D2459">
        <v>3.4000000000000002E-2</v>
      </c>
      <c r="E2459" s="150">
        <f t="shared" si="236"/>
        <v>1.2908789281276655E-2</v>
      </c>
      <c r="F2459">
        <v>0.67688000000000004</v>
      </c>
      <c r="G2459" s="3">
        <f t="shared" si="237"/>
        <v>1.7828101070160136</v>
      </c>
      <c r="H2459" s="150">
        <f t="shared" si="235"/>
        <v>-0.15499999999999997</v>
      </c>
      <c r="J2459" s="2">
        <f t="shared" si="234"/>
        <v>-1.6789790575782004E-2</v>
      </c>
      <c r="K2459">
        <v>29229.5</v>
      </c>
      <c r="L2459">
        <v>28759.5</v>
      </c>
      <c r="N2459">
        <v>7.0000000000000007E-2</v>
      </c>
      <c r="O2459">
        <v>0.72</v>
      </c>
      <c r="P2459">
        <v>0.495</v>
      </c>
      <c r="Q2459">
        <f t="shared" si="238"/>
        <v>0.22499999999999998</v>
      </c>
      <c r="R2459">
        <f t="shared" si="239"/>
        <v>-0.15499999999999997</v>
      </c>
    </row>
    <row r="2460" spans="1:18">
      <c r="A2460" s="1">
        <v>43980</v>
      </c>
      <c r="B2460">
        <v>0.495</v>
      </c>
      <c r="C2460">
        <v>806.47</v>
      </c>
      <c r="D2460">
        <v>2.8000000000000001E-2</v>
      </c>
      <c r="E2460" s="150">
        <f t="shared" si="236"/>
        <v>1.0690863806451581E-2</v>
      </c>
      <c r="F2460">
        <v>0.67349999999999999</v>
      </c>
      <c r="G2460" s="3">
        <f t="shared" si="237"/>
        <v>1.7639360430931526</v>
      </c>
      <c r="H2460" s="150">
        <f t="shared" si="235"/>
        <v>-0.17499999999999999</v>
      </c>
      <c r="J2460" s="2">
        <f t="shared" si="234"/>
        <v>-1.8458532399143798E-3</v>
      </c>
      <c r="K2460">
        <v>29223</v>
      </c>
      <c r="L2460">
        <v>28758</v>
      </c>
      <c r="N2460">
        <v>7.0000000000000007E-2</v>
      </c>
      <c r="O2460">
        <v>0.74</v>
      </c>
      <c r="P2460">
        <v>0.495</v>
      </c>
      <c r="Q2460">
        <f t="shared" si="238"/>
        <v>0.245</v>
      </c>
      <c r="R2460">
        <f t="shared" si="239"/>
        <v>-0.17499999999999999</v>
      </c>
    </row>
    <row r="2461" spans="1:18">
      <c r="A2461" s="1">
        <v>43983</v>
      </c>
      <c r="B2461">
        <v>0.49</v>
      </c>
      <c r="C2461">
        <v>793.72</v>
      </c>
      <c r="D2461">
        <v>2.5999999999999999E-2</v>
      </c>
      <c r="E2461" s="150">
        <f t="shared" si="236"/>
        <v>9.4322603211008781E-3</v>
      </c>
      <c r="F2461">
        <v>0.63749999999999996</v>
      </c>
      <c r="G2461" s="3">
        <f t="shared" si="237"/>
        <v>1.7572670214497921</v>
      </c>
      <c r="H2461" s="150">
        <f t="shared" si="235"/>
        <v>-0.15999999999999998</v>
      </c>
      <c r="J2461" s="2">
        <f t="shared" si="234"/>
        <v>-1.593594488822412E-2</v>
      </c>
      <c r="K2461">
        <v>29221.75</v>
      </c>
      <c r="L2461">
        <v>28758.5</v>
      </c>
      <c r="N2461">
        <v>7.0000000000000007E-2</v>
      </c>
      <c r="O2461">
        <v>0.72</v>
      </c>
      <c r="P2461">
        <v>0.49</v>
      </c>
      <c r="Q2461">
        <f t="shared" si="238"/>
        <v>0.22999999999999998</v>
      </c>
      <c r="R2461">
        <f t="shared" si="239"/>
        <v>-0.15999999999999998</v>
      </c>
    </row>
    <row r="2462" spans="1:18">
      <c r="A2462" s="1">
        <v>43984</v>
      </c>
      <c r="B2462">
        <v>0.5</v>
      </c>
      <c r="C2462">
        <v>780.28</v>
      </c>
      <c r="D2462">
        <v>2.9000000000000001E-2</v>
      </c>
      <c r="E2462" s="150">
        <f t="shared" si="236"/>
        <v>1.0430682307115571E-2</v>
      </c>
      <c r="F2462">
        <v>0.62549999999999994</v>
      </c>
      <c r="G2462" s="3">
        <f t="shared" si="237"/>
        <v>1.7390521028164811</v>
      </c>
      <c r="H2462" s="150">
        <f t="shared" si="235"/>
        <v>-9.0000000000000024E-2</v>
      </c>
      <c r="J2462" s="2">
        <f t="shared" si="234"/>
        <v>-1.7077924590319569E-2</v>
      </c>
      <c r="K2462">
        <v>29220.25</v>
      </c>
      <c r="L2462">
        <v>28761.75</v>
      </c>
      <c r="N2462">
        <v>7.0000000000000007E-2</v>
      </c>
      <c r="O2462">
        <v>0.66</v>
      </c>
      <c r="P2462">
        <v>0.5</v>
      </c>
      <c r="Q2462">
        <f t="shared" si="238"/>
        <v>0.16000000000000003</v>
      </c>
      <c r="R2462">
        <f t="shared" si="239"/>
        <v>-9.0000000000000024E-2</v>
      </c>
    </row>
    <row r="2463" spans="1:18">
      <c r="A2463" s="1">
        <v>43985</v>
      </c>
      <c r="B2463">
        <v>0.52500000000000002</v>
      </c>
      <c r="C2463">
        <v>770.51</v>
      </c>
      <c r="D2463">
        <v>3.7699999999999997E-2</v>
      </c>
      <c r="E2463" s="150">
        <f t="shared" si="236"/>
        <v>1.308883977368986E-2</v>
      </c>
      <c r="F2463">
        <v>0.62250000000000005</v>
      </c>
      <c r="G2463" s="3">
        <f t="shared" si="237"/>
        <v>1.7929969657947835</v>
      </c>
      <c r="H2463" s="150">
        <f t="shared" si="235"/>
        <v>-8.500000000000002E-2</v>
      </c>
      <c r="J2463" s="2">
        <f t="shared" si="234"/>
        <v>-1.2600196365448317E-2</v>
      </c>
      <c r="K2463">
        <v>29205.25</v>
      </c>
      <c r="L2463">
        <v>28733</v>
      </c>
      <c r="N2463">
        <v>7.0000000000000007E-2</v>
      </c>
      <c r="O2463">
        <v>0.68</v>
      </c>
      <c r="P2463">
        <v>0.52500000000000002</v>
      </c>
      <c r="Q2463">
        <f t="shared" si="238"/>
        <v>0.15500000000000003</v>
      </c>
      <c r="R2463">
        <f t="shared" si="239"/>
        <v>-8.500000000000002E-2</v>
      </c>
    </row>
    <row r="2464" spans="1:18">
      <c r="A2464" s="1">
        <v>43986</v>
      </c>
      <c r="B2464">
        <v>0.51</v>
      </c>
      <c r="C2464">
        <v>771.42</v>
      </c>
      <c r="D2464">
        <v>4.4999999999999998E-2</v>
      </c>
      <c r="E2464" s="150">
        <f t="shared" si="236"/>
        <v>1.5229470535714199E-2</v>
      </c>
      <c r="F2464">
        <v>0.62775000000000003</v>
      </c>
      <c r="G2464" s="3">
        <f t="shared" si="237"/>
        <v>1.8548740702281579</v>
      </c>
      <c r="H2464" s="150">
        <f t="shared" si="235"/>
        <v>-0.10000000000000003</v>
      </c>
      <c r="J2464" s="2">
        <f t="shared" si="234"/>
        <v>1.180339062928974E-3</v>
      </c>
      <c r="K2464">
        <v>29203.75</v>
      </c>
      <c r="L2464">
        <v>28715.5</v>
      </c>
      <c r="N2464">
        <v>7.0000000000000007E-2</v>
      </c>
      <c r="O2464">
        <v>0.68</v>
      </c>
      <c r="P2464">
        <v>0.51</v>
      </c>
      <c r="Q2464">
        <f t="shared" si="238"/>
        <v>0.17000000000000004</v>
      </c>
      <c r="R2464">
        <f t="shared" si="239"/>
        <v>-0.10000000000000003</v>
      </c>
    </row>
    <row r="2465" spans="1:18">
      <c r="A2465" s="1">
        <v>43987</v>
      </c>
      <c r="B2465">
        <v>0.502</v>
      </c>
      <c r="C2465">
        <v>769.15</v>
      </c>
      <c r="D2465">
        <v>0.05</v>
      </c>
      <c r="E2465" s="150">
        <f t="shared" si="236"/>
        <v>1.540199091189157E-2</v>
      </c>
      <c r="F2465">
        <v>0.63400000000000001</v>
      </c>
      <c r="G2465" s="3">
        <f t="shared" si="237"/>
        <v>2.0581754775303147</v>
      </c>
      <c r="H2465" s="150">
        <f t="shared" si="235"/>
        <v>-0.11799999999999994</v>
      </c>
      <c r="J2465" s="2">
        <f t="shared" si="234"/>
        <v>-2.9469633224524037E-3</v>
      </c>
      <c r="K2465">
        <v>29216</v>
      </c>
      <c r="L2465">
        <v>28675</v>
      </c>
      <c r="N2465">
        <v>7.0000000000000007E-2</v>
      </c>
      <c r="O2465">
        <v>0.69</v>
      </c>
      <c r="P2465">
        <v>0.502</v>
      </c>
      <c r="Q2465">
        <f t="shared" si="238"/>
        <v>0.18799999999999994</v>
      </c>
      <c r="R2465">
        <f t="shared" si="239"/>
        <v>-0.11799999999999994</v>
      </c>
    </row>
    <row r="2466" spans="1:18">
      <c r="A2466" s="1">
        <v>43990</v>
      </c>
      <c r="B2466">
        <v>0.47</v>
      </c>
      <c r="C2466">
        <v>768.58</v>
      </c>
      <c r="D2466">
        <v>5.5E-2</v>
      </c>
      <c r="E2466" s="150">
        <f t="shared" si="236"/>
        <v>1.6656592150503118E-2</v>
      </c>
      <c r="F2466">
        <v>0.62988</v>
      </c>
      <c r="G2466" s="3">
        <f t="shared" si="237"/>
        <v>2.079861215726146</v>
      </c>
      <c r="H2466" s="150">
        <f t="shared" si="235"/>
        <v>-0.11000000000000004</v>
      </c>
      <c r="J2466" s="2">
        <f t="shared" si="234"/>
        <v>-7.4135254707411607E-4</v>
      </c>
      <c r="K2466">
        <v>29211</v>
      </c>
      <c r="L2466">
        <v>28664.5</v>
      </c>
      <c r="N2466">
        <v>7.0000000000000007E-2</v>
      </c>
      <c r="O2466">
        <v>0.65</v>
      </c>
      <c r="P2466">
        <v>0.47</v>
      </c>
      <c r="Q2466">
        <f t="shared" si="238"/>
        <v>0.18000000000000005</v>
      </c>
      <c r="R2466">
        <f t="shared" si="239"/>
        <v>-0.11000000000000004</v>
      </c>
    </row>
    <row r="2467" spans="1:18">
      <c r="A2467" s="1">
        <v>43991</v>
      </c>
      <c r="B2467">
        <v>0.48</v>
      </c>
      <c r="C2467">
        <v>769.92</v>
      </c>
      <c r="D2467">
        <v>5.1999999999999998E-2</v>
      </c>
      <c r="E2467" s="150">
        <f t="shared" si="236"/>
        <v>1.6341434592785087E-2</v>
      </c>
      <c r="F2467">
        <v>0.63275000000000003</v>
      </c>
      <c r="G2467" s="3">
        <f t="shared" si="237"/>
        <v>2.0134707153879265</v>
      </c>
      <c r="H2467" s="150">
        <f t="shared" si="235"/>
        <v>-0.13000000000000006</v>
      </c>
      <c r="J2467" s="2">
        <f t="shared" si="234"/>
        <v>1.7419568915733369E-3</v>
      </c>
      <c r="K2467">
        <v>29190.5</v>
      </c>
      <c r="L2467">
        <v>28661.5</v>
      </c>
      <c r="N2467">
        <v>7.0000000000000007E-2</v>
      </c>
      <c r="O2467">
        <v>0.68</v>
      </c>
      <c r="P2467">
        <v>0.48</v>
      </c>
      <c r="Q2467">
        <f t="shared" si="238"/>
        <v>0.20000000000000007</v>
      </c>
      <c r="R2467">
        <f t="shared" si="239"/>
        <v>-0.13000000000000006</v>
      </c>
    </row>
    <row r="2468" spans="1:18">
      <c r="A2468" s="1">
        <v>43992</v>
      </c>
      <c r="B2468">
        <v>0.48</v>
      </c>
      <c r="C2468">
        <v>772.3</v>
      </c>
      <c r="D2468">
        <v>4.2000000000000003E-2</v>
      </c>
      <c r="E2468" s="150">
        <f t="shared" si="236"/>
        <v>1.3463752668950823E-2</v>
      </c>
      <c r="F2468">
        <v>0.64549999999999996</v>
      </c>
      <c r="G2468" s="3">
        <f t="shared" si="237"/>
        <v>2.0136287903239278</v>
      </c>
      <c r="H2468" s="150">
        <f t="shared" si="235"/>
        <v>-0.14000000000000007</v>
      </c>
      <c r="J2468" s="2">
        <f t="shared" si="234"/>
        <v>3.0864622289588032E-3</v>
      </c>
      <c r="K2468">
        <v>29188.25</v>
      </c>
      <c r="L2468">
        <v>28659.25</v>
      </c>
      <c r="N2468">
        <v>0.06</v>
      </c>
      <c r="O2468">
        <v>0.68</v>
      </c>
      <c r="P2468">
        <v>0.48</v>
      </c>
      <c r="Q2468">
        <f t="shared" si="238"/>
        <v>0.20000000000000007</v>
      </c>
      <c r="R2468">
        <f t="shared" si="239"/>
        <v>-0.14000000000000007</v>
      </c>
    </row>
    <row r="2469" spans="1:18">
      <c r="A2469" s="1">
        <v>43993</v>
      </c>
      <c r="B2469">
        <v>0.46500000000000002</v>
      </c>
      <c r="C2469">
        <v>787.45</v>
      </c>
      <c r="D2469">
        <v>5.6000000000000001E-2</v>
      </c>
      <c r="E2469" s="150">
        <f t="shared" si="236"/>
        <v>1.7860996835073566E-2</v>
      </c>
      <c r="F2469">
        <v>0.60463</v>
      </c>
      <c r="G2469" s="3">
        <f t="shared" si="237"/>
        <v>1.8957105425107443</v>
      </c>
      <c r="H2469" s="150">
        <f t="shared" si="235"/>
        <v>-0.125</v>
      </c>
      <c r="J2469" s="2">
        <f t="shared" si="234"/>
        <v>1.9426801045371717E-2</v>
      </c>
      <c r="K2469">
        <v>29156</v>
      </c>
      <c r="L2469">
        <v>28658</v>
      </c>
      <c r="N2469">
        <v>0.06</v>
      </c>
      <c r="O2469">
        <v>0.65</v>
      </c>
      <c r="P2469">
        <v>0.46500000000000002</v>
      </c>
      <c r="Q2469">
        <f t="shared" si="238"/>
        <v>0.185</v>
      </c>
      <c r="R2469">
        <f t="shared" si="239"/>
        <v>-0.125</v>
      </c>
    </row>
    <row r="2470" spans="1:18">
      <c r="A2470" s="1">
        <v>43994</v>
      </c>
      <c r="B2470">
        <v>0.47499999999999998</v>
      </c>
      <c r="C2470">
        <v>793.7</v>
      </c>
      <c r="D2470">
        <v>5.5E-2</v>
      </c>
      <c r="E2470" s="150">
        <f t="shared" si="236"/>
        <v>1.7842501032734968E-2</v>
      </c>
      <c r="F2470">
        <v>0.59338000000000002</v>
      </c>
      <c r="G2470" s="3">
        <f t="shared" si="237"/>
        <v>1.8291101645517149</v>
      </c>
      <c r="H2470" s="150">
        <f t="shared" si="235"/>
        <v>-0.11500000000000005</v>
      </c>
      <c r="J2470" s="2">
        <f t="shared" si="234"/>
        <v>7.9056794762402474E-3</v>
      </c>
      <c r="K2470">
        <v>29138.25</v>
      </c>
      <c r="L2470">
        <v>28657.75</v>
      </c>
      <c r="N2470">
        <v>0.06</v>
      </c>
      <c r="O2470">
        <v>0.65</v>
      </c>
      <c r="P2470">
        <v>0.47499999999999998</v>
      </c>
      <c r="Q2470">
        <f t="shared" si="238"/>
        <v>0.17500000000000004</v>
      </c>
      <c r="R2470">
        <f t="shared" si="239"/>
        <v>-0.11500000000000005</v>
      </c>
    </row>
    <row r="2471" spans="1:18">
      <c r="A2471" s="1">
        <v>43997</v>
      </c>
      <c r="B2471">
        <v>0.47499999999999998</v>
      </c>
      <c r="C2471">
        <v>786.54</v>
      </c>
      <c r="D2471">
        <v>5.7500000000000002E-2</v>
      </c>
      <c r="E2471" s="150">
        <f t="shared" si="236"/>
        <v>1.9166754728338675E-2</v>
      </c>
      <c r="F2471">
        <v>0.59075</v>
      </c>
      <c r="G2471" s="3">
        <f t="shared" si="237"/>
        <v>1.7722418573957652</v>
      </c>
      <c r="H2471" s="150">
        <f t="shared" si="235"/>
        <v>-0.11500000000000005</v>
      </c>
      <c r="J2471" s="2">
        <f t="shared" si="234"/>
        <v>-9.0619766590570548E-3</v>
      </c>
      <c r="K2471">
        <v>29119.5</v>
      </c>
      <c r="L2471">
        <v>28654</v>
      </c>
      <c r="N2471">
        <v>0.06</v>
      </c>
      <c r="O2471">
        <v>0.65</v>
      </c>
      <c r="P2471">
        <v>0.47499999999999998</v>
      </c>
      <c r="Q2471">
        <f t="shared" si="238"/>
        <v>0.17500000000000004</v>
      </c>
      <c r="R2471">
        <f t="shared" si="239"/>
        <v>-0.11500000000000005</v>
      </c>
    </row>
    <row r="2472" spans="1:18">
      <c r="A2472" s="1">
        <v>43998</v>
      </c>
      <c r="B2472">
        <v>0.47</v>
      </c>
      <c r="C2472">
        <v>785.4</v>
      </c>
      <c r="D2472">
        <v>5.5E-2</v>
      </c>
      <c r="E2472" s="150">
        <f t="shared" si="236"/>
        <v>1.9899250735294156E-2</v>
      </c>
      <c r="F2472">
        <v>0.58550000000000002</v>
      </c>
      <c r="G2472" s="3">
        <f t="shared" si="237"/>
        <v>1.6182770109471649</v>
      </c>
      <c r="H2472" s="150">
        <f t="shared" si="235"/>
        <v>-0.11000000000000004</v>
      </c>
      <c r="J2472" s="2">
        <f t="shared" si="234"/>
        <v>-1.4504372938635942E-3</v>
      </c>
      <c r="K2472">
        <v>29075</v>
      </c>
      <c r="L2472">
        <v>28650</v>
      </c>
      <c r="N2472">
        <v>0.06</v>
      </c>
      <c r="O2472">
        <v>0.64</v>
      </c>
      <c r="P2472">
        <v>0.47</v>
      </c>
      <c r="Q2472">
        <f t="shared" si="238"/>
        <v>0.17000000000000004</v>
      </c>
      <c r="R2472">
        <f t="shared" si="239"/>
        <v>-0.11000000000000004</v>
      </c>
    </row>
    <row r="2473" spans="1:18">
      <c r="A2473" s="1">
        <v>43999</v>
      </c>
      <c r="B2473">
        <v>0.45200000000000001</v>
      </c>
      <c r="C2473">
        <v>796.79</v>
      </c>
      <c r="D2473">
        <v>0.05</v>
      </c>
      <c r="E2473" s="150">
        <f t="shared" si="236"/>
        <v>1.7914975404984441E-2</v>
      </c>
      <c r="F2473">
        <v>0.58387999999999995</v>
      </c>
      <c r="G2473" s="3">
        <f t="shared" si="237"/>
        <v>1.6295863845773084</v>
      </c>
      <c r="H2473" s="150">
        <f t="shared" si="235"/>
        <v>-0.13800000000000001</v>
      </c>
      <c r="J2473" s="2">
        <f t="shared" si="234"/>
        <v>1.4398013846921659E-2</v>
      </c>
      <c r="K2473">
        <v>29080</v>
      </c>
      <c r="L2473">
        <v>28652</v>
      </c>
      <c r="N2473">
        <v>0.05</v>
      </c>
      <c r="O2473">
        <v>0.64</v>
      </c>
      <c r="P2473">
        <v>0.45200000000000001</v>
      </c>
      <c r="Q2473">
        <f t="shared" si="238"/>
        <v>0.188</v>
      </c>
      <c r="R2473">
        <f t="shared" si="239"/>
        <v>-0.13800000000000001</v>
      </c>
    </row>
    <row r="2474" spans="1:18">
      <c r="A2474" s="1">
        <v>44000</v>
      </c>
      <c r="B2474">
        <v>0.41199999999999998</v>
      </c>
      <c r="C2474">
        <v>815.94</v>
      </c>
      <c r="D2474">
        <v>4.9000000000000002E-2</v>
      </c>
      <c r="E2474" s="150">
        <f t="shared" si="236"/>
        <v>1.754616266136361E-2</v>
      </c>
      <c r="F2474">
        <v>0.57738</v>
      </c>
      <c r="G2474" s="3">
        <f t="shared" si="237"/>
        <v>1.6124106761131154</v>
      </c>
      <c r="H2474" s="150">
        <f t="shared" si="235"/>
        <v>-0.13800000000000001</v>
      </c>
      <c r="J2474" s="2">
        <f t="shared" si="234"/>
        <v>2.3749666858091847E-2</v>
      </c>
      <c r="K2474">
        <v>29076.25</v>
      </c>
      <c r="L2474">
        <v>28652.75</v>
      </c>
      <c r="N2474">
        <v>0.05</v>
      </c>
      <c r="O2474">
        <v>0.6</v>
      </c>
      <c r="P2474">
        <v>0.41199999999999998</v>
      </c>
      <c r="Q2474">
        <f t="shared" si="238"/>
        <v>0.188</v>
      </c>
      <c r="R2474">
        <f t="shared" si="239"/>
        <v>-0.13800000000000001</v>
      </c>
    </row>
    <row r="2475" spans="1:18">
      <c r="A2475" s="1">
        <v>44001</v>
      </c>
      <c r="B2475">
        <v>0.4</v>
      </c>
      <c r="C2475">
        <v>815.7</v>
      </c>
      <c r="D2475">
        <v>4.8000000000000001E-2</v>
      </c>
      <c r="E2475" s="150">
        <f t="shared" si="236"/>
        <v>1.7927006913580106E-2</v>
      </c>
      <c r="F2475">
        <v>0.57574999999999998</v>
      </c>
      <c r="G2475" s="3">
        <f t="shared" si="237"/>
        <v>1.5415847237201161</v>
      </c>
      <c r="H2475" s="150">
        <f t="shared" si="235"/>
        <v>-0.16999999999999998</v>
      </c>
      <c r="J2475" s="2">
        <f t="shared" si="234"/>
        <v>-2.9418254238788003E-4</v>
      </c>
      <c r="K2475">
        <v>29065</v>
      </c>
      <c r="L2475">
        <v>28660</v>
      </c>
      <c r="N2475">
        <v>0.05</v>
      </c>
      <c r="O2475">
        <v>0.62</v>
      </c>
      <c r="P2475">
        <v>0.4</v>
      </c>
      <c r="Q2475">
        <f t="shared" si="238"/>
        <v>0.21999999999999997</v>
      </c>
      <c r="R2475">
        <f t="shared" si="239"/>
        <v>-0.16999999999999998</v>
      </c>
    </row>
    <row r="2476" spans="1:18">
      <c r="A2476" s="1">
        <v>44004</v>
      </c>
      <c r="B2476">
        <v>0.39</v>
      </c>
      <c r="C2476">
        <v>816.68</v>
      </c>
      <c r="D2476">
        <v>4.3999999999999997E-2</v>
      </c>
      <c r="E2476" s="150">
        <f t="shared" si="236"/>
        <v>1.6446929688468594E-2</v>
      </c>
      <c r="F2476">
        <v>0.57374999999999998</v>
      </c>
      <c r="G2476" s="3">
        <f t="shared" si="237"/>
        <v>1.5349369443525971</v>
      </c>
      <c r="H2476" s="150">
        <f t="shared" si="235"/>
        <v>-0.16999999999999998</v>
      </c>
      <c r="J2476" s="2">
        <f t="shared" si="234"/>
        <v>1.2007009614640883E-3</v>
      </c>
      <c r="K2476">
        <v>29063</v>
      </c>
      <c r="L2476">
        <v>28659.75</v>
      </c>
      <c r="N2476">
        <v>0.05</v>
      </c>
      <c r="O2476">
        <v>0.61</v>
      </c>
      <c r="P2476">
        <v>0.39</v>
      </c>
      <c r="Q2476">
        <f t="shared" si="238"/>
        <v>0.21999999999999997</v>
      </c>
      <c r="R2476">
        <f t="shared" si="239"/>
        <v>-0.16999999999999998</v>
      </c>
    </row>
    <row r="2477" spans="1:18">
      <c r="A2477" s="1">
        <v>44005</v>
      </c>
      <c r="B2477">
        <v>0.39300000000000002</v>
      </c>
      <c r="C2477">
        <v>818.49</v>
      </c>
      <c r="D2477">
        <v>4.3999999999999997E-2</v>
      </c>
      <c r="E2477" s="150">
        <f t="shared" si="236"/>
        <v>1.6097361960591212E-2</v>
      </c>
      <c r="F2477">
        <v>0.56537999999999999</v>
      </c>
      <c r="G2477" s="3">
        <f t="shared" si="237"/>
        <v>1.5453911057539733</v>
      </c>
      <c r="H2477" s="150">
        <f t="shared" si="235"/>
        <v>-0.16699999999999998</v>
      </c>
      <c r="J2477" s="2">
        <f t="shared" si="234"/>
        <v>2.2138379975733735E-3</v>
      </c>
      <c r="K2477">
        <v>29066</v>
      </c>
      <c r="L2477">
        <v>28660</v>
      </c>
      <c r="N2477">
        <v>0.05</v>
      </c>
      <c r="O2477">
        <v>0.61</v>
      </c>
      <c r="P2477">
        <v>0.39300000000000002</v>
      </c>
      <c r="Q2477">
        <f t="shared" si="238"/>
        <v>0.21699999999999997</v>
      </c>
      <c r="R2477">
        <f t="shared" si="239"/>
        <v>-0.16699999999999998</v>
      </c>
    </row>
    <row r="2478" spans="1:18">
      <c r="A2478" s="1">
        <v>44006</v>
      </c>
      <c r="B2478">
        <v>0.37</v>
      </c>
      <c r="C2478">
        <v>819.15</v>
      </c>
      <c r="D2478">
        <v>4.2799999999999998E-2</v>
      </c>
      <c r="E2478" s="150">
        <f t="shared" si="236"/>
        <v>1.5508021522171159E-2</v>
      </c>
      <c r="F2478">
        <v>0.56374999999999997</v>
      </c>
      <c r="G2478" s="3">
        <f t="shared" si="237"/>
        <v>1.5558722281565387</v>
      </c>
      <c r="H2478" s="150">
        <f t="shared" si="235"/>
        <v>-0.21</v>
      </c>
      <c r="J2478" s="2">
        <f t="shared" si="234"/>
        <v>8.060380007000685E-4</v>
      </c>
      <c r="K2478">
        <v>29068.5</v>
      </c>
      <c r="L2478">
        <v>28659.75</v>
      </c>
      <c r="N2478">
        <v>0.03</v>
      </c>
      <c r="O2478">
        <v>0.61</v>
      </c>
      <c r="P2478">
        <v>0.37</v>
      </c>
      <c r="Q2478">
        <f t="shared" si="238"/>
        <v>0.24</v>
      </c>
      <c r="R2478">
        <f t="shared" si="239"/>
        <v>-0.21</v>
      </c>
    </row>
    <row r="2479" spans="1:18">
      <c r="A2479" s="1">
        <v>44007</v>
      </c>
      <c r="B2479">
        <v>0.36</v>
      </c>
      <c r="C2479">
        <v>811.77</v>
      </c>
      <c r="D2479">
        <v>3.9600000000000003E-2</v>
      </c>
      <c r="E2479" s="150">
        <f t="shared" si="236"/>
        <v>1.3586587746800183E-2</v>
      </c>
      <c r="F2479">
        <v>0.57038</v>
      </c>
      <c r="G2479" s="3">
        <f t="shared" si="237"/>
        <v>1.6624518547947804</v>
      </c>
      <c r="H2479" s="150">
        <f t="shared" si="235"/>
        <v>-0.23</v>
      </c>
      <c r="J2479" s="2">
        <f t="shared" si="234"/>
        <v>-9.0501684593284008E-3</v>
      </c>
      <c r="K2479">
        <v>29096.5</v>
      </c>
      <c r="L2479">
        <v>28659.75</v>
      </c>
      <c r="N2479">
        <v>0.03</v>
      </c>
      <c r="O2479">
        <v>0.62</v>
      </c>
      <c r="P2479">
        <v>0.36</v>
      </c>
      <c r="Q2479">
        <f t="shared" si="238"/>
        <v>0.26</v>
      </c>
      <c r="R2479">
        <f t="shared" si="239"/>
        <v>-0.23</v>
      </c>
    </row>
    <row r="2480" spans="1:18">
      <c r="A2480" s="1">
        <v>44008</v>
      </c>
      <c r="B2480">
        <v>0.36499999999999999</v>
      </c>
      <c r="C2480">
        <v>818.04</v>
      </c>
      <c r="D2480">
        <v>3.3000000000000002E-2</v>
      </c>
      <c r="E2480" s="150">
        <f t="shared" si="236"/>
        <v>1.1567261958922246E-2</v>
      </c>
      <c r="F2480">
        <v>0.56625000000000003</v>
      </c>
      <c r="G2480" s="3">
        <f t="shared" si="237"/>
        <v>1.6154427959147777</v>
      </c>
      <c r="H2480" s="150">
        <f t="shared" si="235"/>
        <v>-0.22500000000000001</v>
      </c>
      <c r="J2480" s="2">
        <f t="shared" si="234"/>
        <v>7.6941863557501659E-3</v>
      </c>
      <c r="K2480">
        <v>29091</v>
      </c>
      <c r="L2480">
        <v>28666.5</v>
      </c>
      <c r="N2480">
        <v>0.03</v>
      </c>
      <c r="O2480">
        <v>0.62</v>
      </c>
      <c r="P2480">
        <v>0.36499999999999999</v>
      </c>
      <c r="Q2480">
        <f t="shared" si="238"/>
        <v>0.255</v>
      </c>
      <c r="R2480">
        <f t="shared" si="239"/>
        <v>-0.22500000000000001</v>
      </c>
    </row>
    <row r="2481" spans="1:18">
      <c r="A2481" s="1">
        <v>44011</v>
      </c>
      <c r="B2481">
        <v>0.36499999999999999</v>
      </c>
      <c r="C2481">
        <v>819.52</v>
      </c>
      <c r="D2481">
        <v>2.7E-2</v>
      </c>
      <c r="E2481" s="150">
        <f t="shared" si="236"/>
        <v>9.2908025204946881E-3</v>
      </c>
      <c r="F2481">
        <v>0.55588000000000004</v>
      </c>
      <c r="G2481" s="3">
        <f t="shared" si="237"/>
        <v>1.6154427959147777</v>
      </c>
      <c r="H2481" s="150">
        <f t="shared" si="235"/>
        <v>-0.22500000000000001</v>
      </c>
      <c r="J2481" s="2">
        <f t="shared" si="234"/>
        <v>1.8075678484662946E-3</v>
      </c>
      <c r="K2481">
        <v>29091</v>
      </c>
      <c r="L2481">
        <v>28666.5</v>
      </c>
      <c r="N2481">
        <v>0.03</v>
      </c>
      <c r="O2481">
        <v>0.62</v>
      </c>
      <c r="P2481">
        <v>0.36499999999999999</v>
      </c>
      <c r="Q2481">
        <f t="shared" si="238"/>
        <v>0.255</v>
      </c>
      <c r="R2481">
        <f t="shared" si="239"/>
        <v>-0.22500000000000001</v>
      </c>
    </row>
    <row r="2482" spans="1:18">
      <c r="A2482" s="1">
        <v>44012</v>
      </c>
      <c r="B2482">
        <v>0.373</v>
      </c>
      <c r="C2482">
        <v>821.24</v>
      </c>
      <c r="D2482">
        <v>2.7E-2</v>
      </c>
      <c r="E2482" s="150">
        <f t="shared" si="236"/>
        <v>8.9436813633083385E-3</v>
      </c>
      <c r="F2482">
        <v>0.54574999999999996</v>
      </c>
      <c r="G2482" s="3">
        <f t="shared" si="237"/>
        <v>1.6475598136189988</v>
      </c>
      <c r="H2482" s="150">
        <f t="shared" si="235"/>
        <v>-0.217</v>
      </c>
      <c r="J2482" s="2">
        <f t="shared" si="234"/>
        <v>2.0965901534031198E-3</v>
      </c>
      <c r="K2482">
        <v>29103.5</v>
      </c>
      <c r="L2482">
        <v>28670.5</v>
      </c>
      <c r="N2482">
        <v>0.03</v>
      </c>
      <c r="O2482">
        <v>0.62</v>
      </c>
      <c r="P2482">
        <v>0.373</v>
      </c>
      <c r="Q2482">
        <f t="shared" si="238"/>
        <v>0.247</v>
      </c>
      <c r="R2482">
        <f t="shared" si="239"/>
        <v>-0.217</v>
      </c>
    </row>
    <row r="2483" spans="1:18">
      <c r="A2483" s="1">
        <v>44013</v>
      </c>
      <c r="B2483">
        <v>0.39</v>
      </c>
      <c r="C2483">
        <v>813.82</v>
      </c>
      <c r="D2483">
        <v>3.4000000000000002E-2</v>
      </c>
      <c r="E2483" s="150">
        <f t="shared" si="236"/>
        <v>1.0756236306433478E-2</v>
      </c>
      <c r="F2483">
        <v>0.53325</v>
      </c>
      <c r="G2483" s="3">
        <f t="shared" si="237"/>
        <v>1.6855802981156016</v>
      </c>
      <c r="H2483" s="150">
        <f t="shared" si="235"/>
        <v>-0.19999999999999998</v>
      </c>
      <c r="J2483" s="2">
        <f t="shared" si="234"/>
        <v>-9.0761818360457526E-3</v>
      </c>
      <c r="K2483">
        <v>29114</v>
      </c>
      <c r="L2483">
        <v>28671</v>
      </c>
      <c r="N2483">
        <v>0.03</v>
      </c>
      <c r="O2483">
        <v>0.62</v>
      </c>
      <c r="P2483">
        <v>0.39</v>
      </c>
      <c r="Q2483">
        <f t="shared" si="238"/>
        <v>0.22999999999999998</v>
      </c>
      <c r="R2483">
        <f t="shared" si="239"/>
        <v>-0.19999999999999998</v>
      </c>
    </row>
    <row r="2484" spans="1:18">
      <c r="A2484" s="1">
        <v>44014</v>
      </c>
      <c r="B2484">
        <v>0.38</v>
      </c>
      <c r="C2484">
        <v>802.18</v>
      </c>
      <c r="D2484">
        <v>3.4000000000000002E-2</v>
      </c>
      <c r="E2484" s="150">
        <f t="shared" si="236"/>
        <v>1.1284589494910062E-2</v>
      </c>
      <c r="F2484">
        <v>0.53863000000000005</v>
      </c>
      <c r="G2484" s="3">
        <f t="shared" si="237"/>
        <v>1.6228698446018184</v>
      </c>
      <c r="H2484" s="150">
        <f t="shared" si="235"/>
        <v>-0.21</v>
      </c>
      <c r="J2484" s="2">
        <f t="shared" si="234"/>
        <v>-1.4406189741902895E-2</v>
      </c>
      <c r="K2484">
        <v>29096.25</v>
      </c>
      <c r="L2484">
        <v>28669.75</v>
      </c>
      <c r="N2484">
        <v>0.03</v>
      </c>
      <c r="O2484">
        <v>0.62</v>
      </c>
      <c r="P2484">
        <v>0.38</v>
      </c>
      <c r="Q2484">
        <f t="shared" si="238"/>
        <v>0.24</v>
      </c>
      <c r="R2484">
        <f t="shared" si="239"/>
        <v>-0.21</v>
      </c>
    </row>
    <row r="2485" spans="1:18">
      <c r="A2485" s="1">
        <v>44015</v>
      </c>
      <c r="B2485">
        <v>0.375</v>
      </c>
      <c r="C2485">
        <v>802.39</v>
      </c>
      <c r="D2485">
        <v>3.5999999999999997E-2</v>
      </c>
      <c r="E2485" s="150">
        <f t="shared" si="236"/>
        <v>1.1196663027560023E-2</v>
      </c>
      <c r="F2485">
        <v>0.50563000000000002</v>
      </c>
      <c r="G2485" s="3">
        <f t="shared" si="237"/>
        <v>1.6257236602722631</v>
      </c>
      <c r="H2485" s="150">
        <f t="shared" si="235"/>
        <v>-0.18499999999999997</v>
      </c>
      <c r="J2485" s="2">
        <f t="shared" si="234"/>
        <v>2.6175237128829815E-4</v>
      </c>
      <c r="K2485">
        <v>29097</v>
      </c>
      <c r="L2485">
        <v>28669.75</v>
      </c>
      <c r="N2485">
        <v>0.03</v>
      </c>
      <c r="O2485">
        <v>0.59</v>
      </c>
      <c r="P2485">
        <v>0.375</v>
      </c>
      <c r="Q2485">
        <f t="shared" si="238"/>
        <v>0.21499999999999997</v>
      </c>
      <c r="R2485">
        <f t="shared" si="239"/>
        <v>-0.18499999999999997</v>
      </c>
    </row>
    <row r="2486" spans="1:18">
      <c r="A2486" s="1">
        <v>44018</v>
      </c>
      <c r="B2486">
        <v>0.38</v>
      </c>
      <c r="C2486">
        <v>798.28</v>
      </c>
      <c r="D2486">
        <v>3.7999999999999999E-2</v>
      </c>
      <c r="E2486" s="150">
        <f t="shared" si="236"/>
        <v>1.2059603547619075E-2</v>
      </c>
      <c r="F2486">
        <v>0.51563000000000003</v>
      </c>
      <c r="G2486" s="3">
        <f t="shared" si="237"/>
        <v>1.6247582205028976</v>
      </c>
      <c r="H2486" s="150">
        <f t="shared" si="235"/>
        <v>-0.16999999999999996</v>
      </c>
      <c r="J2486" s="2">
        <f t="shared" si="234"/>
        <v>-5.1353608581187812E-3</v>
      </c>
      <c r="K2486">
        <v>29097</v>
      </c>
      <c r="L2486">
        <v>28670</v>
      </c>
      <c r="N2486">
        <v>0.03</v>
      </c>
      <c r="O2486">
        <v>0.57999999999999996</v>
      </c>
      <c r="P2486">
        <v>0.38</v>
      </c>
      <c r="Q2486">
        <f t="shared" si="238"/>
        <v>0.19999999999999996</v>
      </c>
      <c r="R2486">
        <f t="shared" si="239"/>
        <v>-0.16999999999999996</v>
      </c>
    </row>
    <row r="2487" spans="1:18">
      <c r="A2487" s="1">
        <v>44019</v>
      </c>
      <c r="B2487">
        <v>0.377</v>
      </c>
      <c r="C2487">
        <v>792.2</v>
      </c>
      <c r="D2487">
        <v>3.5999999999999997E-2</v>
      </c>
      <c r="E2487" s="150">
        <f t="shared" si="236"/>
        <v>1.0554710646258481E-2</v>
      </c>
      <c r="F2487">
        <v>0.49225000000000002</v>
      </c>
      <c r="G2487" s="3">
        <f t="shared" si="237"/>
        <v>1.6789659701644104</v>
      </c>
      <c r="H2487" s="150">
        <f t="shared" si="235"/>
        <v>-8.299999999999999E-2</v>
      </c>
      <c r="J2487" s="2">
        <f t="shared" ref="J2487:J2550" si="240">+LN(C2487/C2486)</f>
        <v>-7.6455279119682215E-3</v>
      </c>
      <c r="K2487">
        <v>29095</v>
      </c>
      <c r="L2487">
        <v>28654</v>
      </c>
      <c r="N2487">
        <v>0.03</v>
      </c>
      <c r="O2487">
        <v>0.49</v>
      </c>
      <c r="P2487">
        <v>0.377</v>
      </c>
      <c r="Q2487">
        <f t="shared" si="238"/>
        <v>0.11299999999999999</v>
      </c>
      <c r="R2487">
        <f t="shared" si="239"/>
        <v>-8.299999999999999E-2</v>
      </c>
    </row>
    <row r="2488" spans="1:18">
      <c r="A2488" s="1">
        <v>44020</v>
      </c>
      <c r="B2488">
        <v>0.38</v>
      </c>
      <c r="C2488">
        <v>785.51</v>
      </c>
      <c r="D2488">
        <v>3.4000000000000002E-2</v>
      </c>
      <c r="E2488" s="150">
        <f t="shared" si="236"/>
        <v>9.3720994991398406E-3</v>
      </c>
      <c r="F2488">
        <v>0.48813000000000001</v>
      </c>
      <c r="G2488" s="3">
        <f t="shared" si="237"/>
        <v>1.7708326721801448</v>
      </c>
      <c r="H2488" s="150">
        <f t="shared" si="235"/>
        <v>-0.09</v>
      </c>
      <c r="J2488" s="2">
        <f t="shared" si="240"/>
        <v>-8.4806968284271509E-3</v>
      </c>
      <c r="K2488">
        <v>29111</v>
      </c>
      <c r="L2488">
        <v>28646</v>
      </c>
      <c r="N2488">
        <v>0.03</v>
      </c>
      <c r="O2488">
        <v>0.5</v>
      </c>
      <c r="P2488">
        <v>0.38</v>
      </c>
      <c r="Q2488">
        <f t="shared" si="238"/>
        <v>0.12</v>
      </c>
      <c r="R2488">
        <f t="shared" si="239"/>
        <v>-0.09</v>
      </c>
    </row>
    <row r="2489" spans="1:18">
      <c r="A2489" s="1">
        <v>44021</v>
      </c>
      <c r="B2489">
        <v>0.41499999999999998</v>
      </c>
      <c r="C2489">
        <v>788.05</v>
      </c>
      <c r="D2489">
        <v>0.03</v>
      </c>
      <c r="E2489" s="150">
        <f t="shared" si="236"/>
        <v>8.1760761712218258E-3</v>
      </c>
      <c r="F2489">
        <v>0.48413</v>
      </c>
      <c r="G2489" s="3">
        <f t="shared" si="237"/>
        <v>1.7763900061402633</v>
      </c>
      <c r="H2489" s="150">
        <f t="shared" si="235"/>
        <v>-4.5000000000000012E-2</v>
      </c>
      <c r="J2489" s="2">
        <f t="shared" si="240"/>
        <v>3.228351262160908E-3</v>
      </c>
      <c r="K2489">
        <v>29115</v>
      </c>
      <c r="L2489">
        <v>28648.5</v>
      </c>
      <c r="N2489">
        <v>0.03</v>
      </c>
      <c r="O2489">
        <v>0.49</v>
      </c>
      <c r="P2489">
        <v>0.41499999999999998</v>
      </c>
      <c r="Q2489">
        <f t="shared" si="238"/>
        <v>7.5000000000000011E-2</v>
      </c>
      <c r="R2489">
        <f t="shared" si="239"/>
        <v>-4.5000000000000012E-2</v>
      </c>
    </row>
    <row r="2490" spans="1:18">
      <c r="A2490" s="1">
        <v>44022</v>
      </c>
      <c r="B2490">
        <v>0.41</v>
      </c>
      <c r="C2490">
        <v>796.68</v>
      </c>
      <c r="D2490">
        <v>0.03</v>
      </c>
      <c r="E2490" s="150">
        <f t="shared" si="236"/>
        <v>8.2969701718749941E-3</v>
      </c>
      <c r="F2490">
        <v>0.48013</v>
      </c>
      <c r="G2490" s="3">
        <f t="shared" si="237"/>
        <v>1.7360433630129501</v>
      </c>
      <c r="H2490" s="150">
        <f t="shared" si="235"/>
        <v>-5.0000000000000017E-2</v>
      </c>
      <c r="J2490" s="2">
        <f t="shared" si="240"/>
        <v>1.0891552897518215E-2</v>
      </c>
      <c r="K2490">
        <v>29110.5</v>
      </c>
      <c r="L2490">
        <v>28654.5</v>
      </c>
      <c r="N2490">
        <v>0.03</v>
      </c>
      <c r="O2490">
        <v>0.49</v>
      </c>
      <c r="P2490">
        <v>0.41</v>
      </c>
      <c r="Q2490">
        <f t="shared" si="238"/>
        <v>8.0000000000000016E-2</v>
      </c>
      <c r="R2490">
        <f t="shared" si="239"/>
        <v>-5.0000000000000017E-2</v>
      </c>
    </row>
    <row r="2491" spans="1:18">
      <c r="A2491" s="1">
        <v>44025</v>
      </c>
      <c r="B2491">
        <v>0.40500000000000003</v>
      </c>
      <c r="C2491">
        <v>786.51</v>
      </c>
      <c r="D2491">
        <v>3.2000000000000001E-2</v>
      </c>
      <c r="E2491" s="150">
        <f t="shared" si="236"/>
        <v>8.8707461622806964E-3</v>
      </c>
      <c r="F2491">
        <v>0.48125000000000001</v>
      </c>
      <c r="G2491" s="3">
        <f t="shared" si="237"/>
        <v>1.7360433630129501</v>
      </c>
      <c r="H2491" s="150">
        <f t="shared" si="235"/>
        <v>-5.4999999999999966E-2</v>
      </c>
      <c r="J2491" s="2">
        <f t="shared" si="240"/>
        <v>-1.2847655543395902E-2</v>
      </c>
      <c r="K2491">
        <v>29110.5</v>
      </c>
      <c r="L2491">
        <v>28654.5</v>
      </c>
      <c r="N2491">
        <v>0.03</v>
      </c>
      <c r="O2491">
        <v>0.49</v>
      </c>
      <c r="P2491">
        <v>0.40500000000000003</v>
      </c>
      <c r="Q2491">
        <f t="shared" si="238"/>
        <v>8.4999999999999964E-2</v>
      </c>
      <c r="R2491">
        <f t="shared" si="239"/>
        <v>-5.4999999999999966E-2</v>
      </c>
    </row>
    <row r="2492" spans="1:18">
      <c r="A2492" s="1">
        <v>44026</v>
      </c>
      <c r="B2492">
        <v>0.40300000000000002</v>
      </c>
      <c r="C2492">
        <v>787.79</v>
      </c>
      <c r="D2492">
        <v>3.4000000000000002E-2</v>
      </c>
      <c r="E2492" s="150">
        <f t="shared" si="236"/>
        <v>9.2268134989259114E-3</v>
      </c>
      <c r="F2492">
        <v>0.48099999999999998</v>
      </c>
      <c r="G2492" s="3">
        <f t="shared" si="237"/>
        <v>1.7724428917853126</v>
      </c>
      <c r="H2492" s="150">
        <f t="shared" si="235"/>
        <v>-6.6999999999999976E-2</v>
      </c>
      <c r="J2492" s="2">
        <f t="shared" si="240"/>
        <v>1.6261199035190847E-3</v>
      </c>
      <c r="K2492">
        <v>29116.25</v>
      </c>
      <c r="L2492">
        <v>28650.75</v>
      </c>
      <c r="N2492">
        <v>0.03</v>
      </c>
      <c r="O2492">
        <v>0.5</v>
      </c>
      <c r="P2492">
        <v>0.40300000000000002</v>
      </c>
      <c r="Q2492">
        <f t="shared" si="238"/>
        <v>9.6999999999999975E-2</v>
      </c>
      <c r="R2492">
        <f t="shared" si="239"/>
        <v>-6.6999999999999976E-2</v>
      </c>
    </row>
    <row r="2493" spans="1:18">
      <c r="A2493" s="1">
        <v>44027</v>
      </c>
      <c r="B2493">
        <v>0.39500000000000002</v>
      </c>
      <c r="C2493">
        <v>788.63</v>
      </c>
      <c r="D2493">
        <v>3.5000000000000003E-2</v>
      </c>
      <c r="E2493" s="150">
        <f t="shared" si="236"/>
        <v>9.3016898673740234E-3</v>
      </c>
      <c r="F2493">
        <v>0.47688000000000003</v>
      </c>
      <c r="G2493" s="3">
        <f t="shared" si="237"/>
        <v>1.7943836268443567</v>
      </c>
      <c r="H2493" s="150">
        <f t="shared" si="235"/>
        <v>-6.4999999999999974E-2</v>
      </c>
      <c r="J2493" s="2">
        <f t="shared" si="240"/>
        <v>1.065705940677104E-3</v>
      </c>
      <c r="K2493">
        <v>29121.25</v>
      </c>
      <c r="L2493">
        <v>28650</v>
      </c>
      <c r="N2493">
        <v>0.04</v>
      </c>
      <c r="O2493">
        <v>0.5</v>
      </c>
      <c r="P2493">
        <v>0.39500000000000002</v>
      </c>
      <c r="Q2493">
        <f t="shared" si="238"/>
        <v>0.10499999999999998</v>
      </c>
      <c r="R2493">
        <f t="shared" si="239"/>
        <v>-6.4999999999999974E-2</v>
      </c>
    </row>
    <row r="2494" spans="1:18">
      <c r="A2494" s="1">
        <v>44028</v>
      </c>
      <c r="B2494">
        <v>0.4</v>
      </c>
      <c r="C2494">
        <v>787.31</v>
      </c>
      <c r="D2494">
        <v>3.2000000000000001E-2</v>
      </c>
      <c r="E2494" s="150">
        <f t="shared" si="236"/>
        <v>8.4797920424403341E-3</v>
      </c>
      <c r="F2494">
        <v>0.47549999999999998</v>
      </c>
      <c r="G2494" s="3">
        <f t="shared" si="237"/>
        <v>1.7943836268443567</v>
      </c>
      <c r="H2494" s="150">
        <f t="shared" si="235"/>
        <v>-5.9999999999999977E-2</v>
      </c>
      <c r="J2494" s="2">
        <f t="shared" si="240"/>
        <v>-1.6751910716007335E-3</v>
      </c>
      <c r="K2494">
        <v>29121.25</v>
      </c>
      <c r="L2494">
        <v>28650</v>
      </c>
      <c r="N2494">
        <v>0.04</v>
      </c>
      <c r="O2494">
        <v>0.5</v>
      </c>
      <c r="P2494">
        <v>0.4</v>
      </c>
      <c r="Q2494">
        <f t="shared" si="238"/>
        <v>9.9999999999999978E-2</v>
      </c>
      <c r="R2494">
        <f t="shared" si="239"/>
        <v>-5.9999999999999977E-2</v>
      </c>
    </row>
    <row r="2495" spans="1:18">
      <c r="A2495" s="1">
        <v>44029</v>
      </c>
      <c r="B2495">
        <v>0.42</v>
      </c>
      <c r="C2495">
        <v>785.33</v>
      </c>
      <c r="D2495">
        <v>3.3399999999999999E-2</v>
      </c>
      <c r="E2495" s="150">
        <f t="shared" si="236"/>
        <v>8.9410879967114394E-3</v>
      </c>
      <c r="F2495">
        <v>0.47</v>
      </c>
      <c r="G2495" s="3">
        <f t="shared" si="237"/>
        <v>1.7557147414021397</v>
      </c>
      <c r="H2495" s="150">
        <f t="shared" si="235"/>
        <v>-4.0000000000000015E-2</v>
      </c>
      <c r="J2495" s="2">
        <f t="shared" si="240"/>
        <v>-2.5180601360810257E-3</v>
      </c>
      <c r="K2495">
        <v>29117.75</v>
      </c>
      <c r="L2495">
        <v>28656.55</v>
      </c>
      <c r="N2495">
        <v>0.04</v>
      </c>
      <c r="O2495">
        <v>0.5</v>
      </c>
      <c r="P2495">
        <v>0.42</v>
      </c>
      <c r="Q2495">
        <f t="shared" si="238"/>
        <v>8.0000000000000016E-2</v>
      </c>
      <c r="R2495">
        <f t="shared" si="239"/>
        <v>-4.0000000000000015E-2</v>
      </c>
    </row>
    <row r="2496" spans="1:18">
      <c r="A2496" s="1">
        <v>44032</v>
      </c>
      <c r="B2496">
        <v>0.41499999999999998</v>
      </c>
      <c r="C2496">
        <v>787.19</v>
      </c>
      <c r="D2496">
        <v>3.5999999999999997E-2</v>
      </c>
      <c r="E2496" s="150">
        <f t="shared" si="236"/>
        <v>9.3808977713075465E-3</v>
      </c>
      <c r="F2496">
        <v>0.46850000000000003</v>
      </c>
      <c r="G2496" s="3">
        <f t="shared" si="237"/>
        <v>1.7979089433834807</v>
      </c>
      <c r="H2496" s="150">
        <f t="shared" si="235"/>
        <v>-5.5000000000000028E-2</v>
      </c>
      <c r="J2496" s="2">
        <f t="shared" si="240"/>
        <v>2.3656307931376628E-3</v>
      </c>
      <c r="K2496">
        <v>29126.75</v>
      </c>
      <c r="L2496">
        <v>28654.5</v>
      </c>
      <c r="N2496">
        <v>0.04</v>
      </c>
      <c r="O2496">
        <v>0.51</v>
      </c>
      <c r="P2496">
        <v>0.41499999999999998</v>
      </c>
      <c r="Q2496">
        <f t="shared" si="238"/>
        <v>9.5000000000000029E-2</v>
      </c>
      <c r="R2496">
        <f t="shared" si="239"/>
        <v>-5.5000000000000028E-2</v>
      </c>
    </row>
    <row r="2497" spans="1:18">
      <c r="A2497" s="1">
        <v>44033</v>
      </c>
      <c r="B2497">
        <v>0.4</v>
      </c>
      <c r="C2497">
        <v>773.61</v>
      </c>
      <c r="D2497">
        <v>3.5999999999999997E-2</v>
      </c>
      <c r="E2497" s="150">
        <f t="shared" si="236"/>
        <v>9.3504976636508558E-3</v>
      </c>
      <c r="F2497">
        <v>0.46438000000000001</v>
      </c>
      <c r="G2497" s="3">
        <f t="shared" si="237"/>
        <v>1.7878920033302979</v>
      </c>
      <c r="H2497" s="150">
        <f t="shared" si="235"/>
        <v>-0.09</v>
      </c>
      <c r="J2497" s="2">
        <f t="shared" si="240"/>
        <v>-1.7401771772744764E-2</v>
      </c>
      <c r="K2497">
        <v>29132.25</v>
      </c>
      <c r="L2497">
        <v>28662.5</v>
      </c>
      <c r="N2497">
        <v>0.04</v>
      </c>
      <c r="O2497">
        <v>0.53</v>
      </c>
      <c r="P2497">
        <v>0.4</v>
      </c>
      <c r="Q2497">
        <f t="shared" si="238"/>
        <v>0.13</v>
      </c>
      <c r="R2497">
        <f t="shared" si="239"/>
        <v>-0.09</v>
      </c>
    </row>
    <row r="2498" spans="1:18">
      <c r="A2498" s="1">
        <v>44034</v>
      </c>
      <c r="B2498">
        <v>0.41499999999999998</v>
      </c>
      <c r="C2498">
        <v>768.59</v>
      </c>
      <c r="D2498">
        <v>3.6600000000000001E-2</v>
      </c>
      <c r="E2498" s="150">
        <f t="shared" si="236"/>
        <v>9.2962787994914434E-3</v>
      </c>
      <c r="F2498">
        <v>0.46325</v>
      </c>
      <c r="G2498" s="3">
        <f t="shared" si="237"/>
        <v>1.8238426757303714</v>
      </c>
      <c r="H2498" s="150">
        <f t="shared" si="235"/>
        <v>-8.5000000000000048E-2</v>
      </c>
      <c r="J2498" s="2">
        <f t="shared" si="240"/>
        <v>-6.5102032552238134E-3</v>
      </c>
      <c r="K2498">
        <v>29145</v>
      </c>
      <c r="L2498">
        <v>28665.75</v>
      </c>
      <c r="N2498">
        <v>0.04</v>
      </c>
      <c r="O2498">
        <v>0.54</v>
      </c>
      <c r="P2498">
        <v>0.41499999999999998</v>
      </c>
      <c r="Q2498">
        <f t="shared" si="238"/>
        <v>0.12500000000000006</v>
      </c>
      <c r="R2498">
        <f t="shared" si="239"/>
        <v>-8.5000000000000048E-2</v>
      </c>
    </row>
    <row r="2499" spans="1:18">
      <c r="A2499" s="1">
        <v>44035</v>
      </c>
      <c r="B2499">
        <v>0.41499999999999998</v>
      </c>
      <c r="C2499">
        <v>767.43</v>
      </c>
      <c r="D2499">
        <v>3.5000000000000003E-2</v>
      </c>
      <c r="E2499" s="150">
        <f t="shared" si="236"/>
        <v>9.1212660826180368E-3</v>
      </c>
      <c r="F2499">
        <v>0.46212999999999999</v>
      </c>
      <c r="G2499" s="3">
        <f t="shared" si="237"/>
        <v>1.7732790441036546</v>
      </c>
      <c r="H2499" s="150">
        <f t="shared" si="235"/>
        <v>-9.5000000000000057E-2</v>
      </c>
      <c r="J2499" s="2">
        <f t="shared" si="240"/>
        <v>-1.5103972871781796E-3</v>
      </c>
      <c r="K2499">
        <v>29134</v>
      </c>
      <c r="L2499">
        <v>28668</v>
      </c>
      <c r="N2499">
        <v>0.04</v>
      </c>
      <c r="O2499">
        <v>0.55000000000000004</v>
      </c>
      <c r="P2499">
        <v>0.41499999999999998</v>
      </c>
      <c r="Q2499">
        <f t="shared" si="238"/>
        <v>0.13500000000000006</v>
      </c>
      <c r="R2499">
        <f t="shared" si="239"/>
        <v>-9.5000000000000057E-2</v>
      </c>
    </row>
    <row r="2500" spans="1:18">
      <c r="A2500" s="1">
        <v>44036</v>
      </c>
      <c r="B2500">
        <v>0.42</v>
      </c>
      <c r="C2500">
        <v>776</v>
      </c>
      <c r="D2500">
        <v>3.5999999999999997E-2</v>
      </c>
      <c r="E2500" s="150">
        <f t="shared" si="236"/>
        <v>9.0564003750000458E-3</v>
      </c>
      <c r="F2500">
        <v>0.45950000000000002</v>
      </c>
      <c r="G2500" s="3">
        <f t="shared" si="237"/>
        <v>1.8265535218235001</v>
      </c>
      <c r="H2500" s="150">
        <f t="shared" si="235"/>
        <v>-8.0000000000000043E-2</v>
      </c>
      <c r="J2500" s="2">
        <f t="shared" si="240"/>
        <v>1.1105250093041134E-2</v>
      </c>
      <c r="K2500">
        <v>29148</v>
      </c>
      <c r="L2500">
        <v>28668</v>
      </c>
      <c r="N2500">
        <v>0.04</v>
      </c>
      <c r="O2500">
        <v>0.54</v>
      </c>
      <c r="P2500">
        <v>0.42</v>
      </c>
      <c r="Q2500">
        <f t="shared" si="238"/>
        <v>0.12000000000000005</v>
      </c>
      <c r="R2500">
        <f t="shared" si="239"/>
        <v>-8.0000000000000043E-2</v>
      </c>
    </row>
    <row r="2501" spans="1:18">
      <c r="A2501" s="1">
        <v>44039</v>
      </c>
      <c r="B2501">
        <v>0.42</v>
      </c>
      <c r="C2501">
        <v>769.29</v>
      </c>
      <c r="D2501">
        <v>3.6999999999999998E-2</v>
      </c>
      <c r="E2501" s="150">
        <f t="shared" si="236"/>
        <v>9.508762239200998E-3</v>
      </c>
      <c r="F2501">
        <v>0.45688000000000001</v>
      </c>
      <c r="G2501" s="3">
        <f t="shared" si="237"/>
        <v>1.7777876420454546</v>
      </c>
      <c r="H2501" s="150">
        <f t="shared" si="235"/>
        <v>-0.10000000000000006</v>
      </c>
      <c r="J2501" s="2">
        <f t="shared" si="240"/>
        <v>-8.6845086329205949E-3</v>
      </c>
      <c r="K2501">
        <v>29139.25</v>
      </c>
      <c r="L2501">
        <v>28672</v>
      </c>
      <c r="N2501">
        <v>0.04</v>
      </c>
      <c r="O2501">
        <v>0.56000000000000005</v>
      </c>
      <c r="P2501">
        <v>0.42</v>
      </c>
      <c r="Q2501">
        <f t="shared" si="238"/>
        <v>0.14000000000000007</v>
      </c>
      <c r="R2501">
        <f t="shared" si="239"/>
        <v>-0.10000000000000006</v>
      </c>
    </row>
    <row r="2502" spans="1:18">
      <c r="A2502" s="1">
        <v>44040</v>
      </c>
      <c r="B2502">
        <v>0.42499999999999999</v>
      </c>
      <c r="C2502">
        <v>766.98</v>
      </c>
      <c r="D2502">
        <v>3.5999999999999997E-2</v>
      </c>
      <c r="E2502" s="150">
        <f t="shared" si="236"/>
        <v>9.1342274764150723E-3</v>
      </c>
      <c r="F2502">
        <v>0.46050000000000002</v>
      </c>
      <c r="G2502" s="3">
        <f t="shared" si="237"/>
        <v>1.8149318092641149</v>
      </c>
      <c r="H2502" s="150">
        <f t="shared" ref="H2502:H2565" si="241">+R2502</f>
        <v>-0.12499999999999997</v>
      </c>
      <c r="J2502" s="2">
        <f t="shared" si="240"/>
        <v>-3.0072861423127845E-3</v>
      </c>
      <c r="K2502">
        <v>29148.25</v>
      </c>
      <c r="L2502">
        <v>28671.25</v>
      </c>
      <c r="N2502">
        <v>0.04</v>
      </c>
      <c r="O2502">
        <v>0.59</v>
      </c>
      <c r="P2502">
        <v>0.42499999999999999</v>
      </c>
      <c r="Q2502">
        <f t="shared" si="238"/>
        <v>0.16499999999999998</v>
      </c>
      <c r="R2502">
        <f t="shared" si="239"/>
        <v>-0.12499999999999997</v>
      </c>
    </row>
    <row r="2503" spans="1:18">
      <c r="A2503" s="1">
        <v>44041</v>
      </c>
      <c r="B2503">
        <v>0.42</v>
      </c>
      <c r="C2503">
        <v>756.13</v>
      </c>
      <c r="D2503">
        <v>3.9E-2</v>
      </c>
      <c r="E2503" s="150">
        <f t="shared" ref="E2503:E2566" si="242">+D2503*F2503/G2503</f>
        <v>9.5826699598707335E-3</v>
      </c>
      <c r="F2503">
        <v>0.46112999999999998</v>
      </c>
      <c r="G2503" s="3">
        <f t="shared" si="237"/>
        <v>1.8767285188065264</v>
      </c>
      <c r="H2503" s="150">
        <f t="shared" si="241"/>
        <v>-0.16</v>
      </c>
      <c r="J2503" s="2">
        <f t="shared" si="240"/>
        <v>-1.4247406339520558E-2</v>
      </c>
      <c r="K2503">
        <v>29165</v>
      </c>
      <c r="L2503">
        <v>28671.75</v>
      </c>
      <c r="N2503">
        <v>0.04</v>
      </c>
      <c r="O2503">
        <v>0.62</v>
      </c>
      <c r="P2503">
        <v>0.42</v>
      </c>
      <c r="Q2503">
        <f t="shared" si="238"/>
        <v>0.2</v>
      </c>
      <c r="R2503">
        <f t="shared" si="239"/>
        <v>-0.16</v>
      </c>
    </row>
    <row r="2504" spans="1:18">
      <c r="A2504" s="1">
        <v>44042</v>
      </c>
      <c r="B2504">
        <v>0.41799999999999998</v>
      </c>
      <c r="C2504">
        <v>759.47</v>
      </c>
      <c r="D2504">
        <v>3.4000000000000002E-2</v>
      </c>
      <c r="E2504" s="150">
        <f t="shared" si="242"/>
        <v>8.0967010270663244E-3</v>
      </c>
      <c r="F2504">
        <v>0.45650000000000002</v>
      </c>
      <c r="G2504" s="3">
        <f t="shared" si="237"/>
        <v>1.9169535775268365</v>
      </c>
      <c r="H2504" s="150">
        <f t="shared" si="241"/>
        <v>-0.13199999999999998</v>
      </c>
      <c r="J2504" s="2">
        <f t="shared" si="240"/>
        <v>4.4075025163940063E-3</v>
      </c>
      <c r="K2504">
        <v>29168.5</v>
      </c>
      <c r="L2504">
        <v>28664.799999999999</v>
      </c>
      <c r="N2504">
        <v>0.04</v>
      </c>
      <c r="O2504">
        <v>0.59</v>
      </c>
      <c r="P2504">
        <v>0.41799999999999998</v>
      </c>
      <c r="Q2504">
        <f t="shared" si="238"/>
        <v>0.17199999999999999</v>
      </c>
      <c r="R2504">
        <f t="shared" si="239"/>
        <v>-0.13199999999999998</v>
      </c>
    </row>
    <row r="2505" spans="1:18">
      <c r="A2505" s="1">
        <v>44043</v>
      </c>
      <c r="B2505">
        <v>0.41499999999999998</v>
      </c>
      <c r="C2505">
        <v>757.73</v>
      </c>
      <c r="D2505">
        <v>0.03</v>
      </c>
      <c r="E2505" s="150">
        <f t="shared" si="242"/>
        <v>7.0560269081047684E-3</v>
      </c>
      <c r="F2505">
        <v>0.44862999999999997</v>
      </c>
      <c r="G2505" s="3">
        <f t="shared" si="237"/>
        <v>1.9074332021807761</v>
      </c>
      <c r="H2505" s="150">
        <f t="shared" si="241"/>
        <v>-0.16500000000000001</v>
      </c>
      <c r="J2505" s="2">
        <f t="shared" si="240"/>
        <v>-2.2936999246685251E-3</v>
      </c>
      <c r="K2505">
        <v>29169</v>
      </c>
      <c r="L2505">
        <v>28667.75</v>
      </c>
      <c r="N2505">
        <v>0.04</v>
      </c>
      <c r="O2505">
        <v>0.62</v>
      </c>
      <c r="P2505">
        <v>0.41499999999999998</v>
      </c>
      <c r="Q2505">
        <f t="shared" si="238"/>
        <v>0.20500000000000002</v>
      </c>
      <c r="R2505">
        <f t="shared" si="239"/>
        <v>-0.16500000000000001</v>
      </c>
    </row>
    <row r="2506" spans="1:18">
      <c r="A2506" s="1">
        <v>44046</v>
      </c>
      <c r="B2506">
        <v>0.42299999999999999</v>
      </c>
      <c r="C2506">
        <v>761.08</v>
      </c>
      <c r="D2506">
        <v>3.6999999999999998E-2</v>
      </c>
      <c r="E2506" s="150">
        <f t="shared" si="242"/>
        <v>8.6791026636905237E-3</v>
      </c>
      <c r="F2506">
        <v>0.44674999999999998</v>
      </c>
      <c r="G2506" s="3">
        <f t="shared" si="237"/>
        <v>1.9045459698446783</v>
      </c>
      <c r="H2506" s="150">
        <f t="shared" si="241"/>
        <v>-0.157</v>
      </c>
      <c r="J2506" s="2">
        <f t="shared" si="240"/>
        <v>4.411355512009562E-3</v>
      </c>
      <c r="K2506">
        <v>29168.75</v>
      </c>
      <c r="L2506">
        <v>28668.25</v>
      </c>
      <c r="N2506">
        <v>0.04</v>
      </c>
      <c r="O2506">
        <v>0.62</v>
      </c>
      <c r="P2506">
        <v>0.42299999999999999</v>
      </c>
      <c r="Q2506">
        <f t="shared" si="238"/>
        <v>0.19700000000000001</v>
      </c>
      <c r="R2506">
        <f t="shared" si="239"/>
        <v>-0.157</v>
      </c>
    </row>
    <row r="2507" spans="1:18">
      <c r="A2507" s="1">
        <v>44047</v>
      </c>
      <c r="B2507">
        <v>0.43</v>
      </c>
      <c r="C2507">
        <v>771.57</v>
      </c>
      <c r="D2507">
        <v>3.4000000000000002E-2</v>
      </c>
      <c r="E2507" s="150">
        <f t="shared" si="242"/>
        <v>8.1792969732656425E-3</v>
      </c>
      <c r="F2507">
        <v>0.45088</v>
      </c>
      <c r="G2507" s="3">
        <f t="shared" si="237"/>
        <v>1.8742344299401834</v>
      </c>
      <c r="H2507" s="150">
        <f t="shared" si="241"/>
        <v>-0.15</v>
      </c>
      <c r="J2507" s="2">
        <f t="shared" si="240"/>
        <v>1.3688922854684014E-2</v>
      </c>
      <c r="K2507">
        <v>29158.75</v>
      </c>
      <c r="L2507">
        <v>28666.25</v>
      </c>
      <c r="N2507">
        <v>0.04</v>
      </c>
      <c r="O2507">
        <v>0.62</v>
      </c>
      <c r="P2507">
        <v>0.43</v>
      </c>
      <c r="Q2507">
        <f t="shared" si="238"/>
        <v>0.19</v>
      </c>
      <c r="R2507">
        <f t="shared" si="239"/>
        <v>-0.15</v>
      </c>
    </row>
    <row r="2508" spans="1:18">
      <c r="A2508" s="1">
        <v>44048</v>
      </c>
      <c r="B2508">
        <v>0.433</v>
      </c>
      <c r="C2508">
        <v>777.18</v>
      </c>
      <c r="D2508">
        <v>0.04</v>
      </c>
      <c r="E2508" s="150">
        <f t="shared" si="242"/>
        <v>9.6314256628788186E-3</v>
      </c>
      <c r="F2508">
        <v>0.44350000000000001</v>
      </c>
      <c r="G2508" s="3">
        <f t="shared" si="237"/>
        <v>1.8418872367330863</v>
      </c>
      <c r="H2508" s="150">
        <f t="shared" si="241"/>
        <v>-0.13700000000000001</v>
      </c>
      <c r="J2508" s="2">
        <f t="shared" si="240"/>
        <v>7.2445837433354563E-3</v>
      </c>
      <c r="K2508">
        <v>29150.25</v>
      </c>
      <c r="L2508">
        <v>28666.25</v>
      </c>
      <c r="N2508">
        <v>0.05</v>
      </c>
      <c r="O2508">
        <v>0.62</v>
      </c>
      <c r="P2508">
        <v>0.433</v>
      </c>
      <c r="Q2508">
        <f t="shared" si="238"/>
        <v>0.187</v>
      </c>
      <c r="R2508">
        <f t="shared" si="239"/>
        <v>-0.13700000000000001</v>
      </c>
    </row>
    <row r="2509" spans="1:18">
      <c r="A2509" s="1">
        <v>44049</v>
      </c>
      <c r="B2509">
        <v>0.433</v>
      </c>
      <c r="C2509">
        <v>772.23</v>
      </c>
      <c r="D2509">
        <v>4.2000000000000003E-2</v>
      </c>
      <c r="E2509" s="150">
        <f t="shared" si="242"/>
        <v>9.8538965293999935E-3</v>
      </c>
      <c r="F2509">
        <v>0.44638</v>
      </c>
      <c r="G2509" s="3">
        <f t="shared" si="237"/>
        <v>1.9025935521104533</v>
      </c>
      <c r="H2509" s="150">
        <f t="shared" si="241"/>
        <v>-0.13700000000000001</v>
      </c>
      <c r="J2509" s="2">
        <f t="shared" si="240"/>
        <v>-6.3895506558767192E-3</v>
      </c>
      <c r="K2509">
        <v>29169</v>
      </c>
      <c r="L2509">
        <v>28669</v>
      </c>
      <c r="N2509">
        <v>0.05</v>
      </c>
      <c r="O2509">
        <v>0.62</v>
      </c>
      <c r="P2509">
        <v>0.433</v>
      </c>
      <c r="Q2509">
        <f t="shared" si="238"/>
        <v>0.187</v>
      </c>
      <c r="R2509">
        <f t="shared" si="239"/>
        <v>-0.13700000000000001</v>
      </c>
    </row>
    <row r="2510" spans="1:18">
      <c r="A2510" s="1">
        <v>44050</v>
      </c>
      <c r="B2510">
        <v>0.435</v>
      </c>
      <c r="C2510">
        <v>787.65</v>
      </c>
      <c r="D2510">
        <v>4.8000000000000001E-2</v>
      </c>
      <c r="E2510" s="150">
        <f t="shared" si="242"/>
        <v>1.0460200571955718E-2</v>
      </c>
      <c r="F2510">
        <v>0.44900000000000001</v>
      </c>
      <c r="G2510" s="3">
        <f t="shared" si="237"/>
        <v>2.0603811420004612</v>
      </c>
      <c r="H2510" s="150">
        <f t="shared" si="241"/>
        <v>-0.13500000000000001</v>
      </c>
      <c r="J2510" s="2">
        <f t="shared" si="240"/>
        <v>1.9771395637635147E-2</v>
      </c>
      <c r="K2510">
        <v>29239.25</v>
      </c>
      <c r="L2510">
        <v>28697.25</v>
      </c>
      <c r="N2510">
        <v>0.05</v>
      </c>
      <c r="O2510">
        <v>0.62</v>
      </c>
      <c r="P2510">
        <v>0.435</v>
      </c>
      <c r="Q2510">
        <f t="shared" si="238"/>
        <v>0.185</v>
      </c>
      <c r="R2510">
        <f t="shared" si="239"/>
        <v>-0.13500000000000001</v>
      </c>
    </row>
    <row r="2511" spans="1:18">
      <c r="A2511" s="1">
        <v>44053</v>
      </c>
      <c r="B2511">
        <v>0.442</v>
      </c>
      <c r="C2511">
        <v>802.69</v>
      </c>
      <c r="D2511">
        <v>0.05</v>
      </c>
      <c r="E2511" s="150">
        <f t="shared" si="242"/>
        <v>1.0870363789700542E-2</v>
      </c>
      <c r="F2511">
        <v>0.45538000000000001</v>
      </c>
      <c r="G2511" s="3">
        <f t="shared" si="237"/>
        <v>2.094594112993089</v>
      </c>
      <c r="H2511" s="150">
        <f t="shared" si="241"/>
        <v>-0.128</v>
      </c>
      <c r="J2511" s="2">
        <f t="shared" si="240"/>
        <v>1.8914758353548462E-2</v>
      </c>
      <c r="K2511">
        <v>29248.25</v>
      </c>
      <c r="L2511">
        <v>28697.25</v>
      </c>
      <c r="N2511">
        <v>0.05</v>
      </c>
      <c r="O2511">
        <v>0.62</v>
      </c>
      <c r="P2511">
        <v>0.442</v>
      </c>
      <c r="Q2511">
        <f t="shared" si="238"/>
        <v>0.17799999999999999</v>
      </c>
      <c r="R2511">
        <f t="shared" si="239"/>
        <v>-0.128</v>
      </c>
    </row>
    <row r="2512" spans="1:18">
      <c r="A2512" s="1">
        <v>44054</v>
      </c>
      <c r="B2512">
        <v>0.44</v>
      </c>
      <c r="C2512">
        <v>792.6</v>
      </c>
      <c r="D2512">
        <v>0.05</v>
      </c>
      <c r="E2512" s="150">
        <f t="shared" si="242"/>
        <v>1.060453932772649E-2</v>
      </c>
      <c r="F2512">
        <v>0.45812999999999998</v>
      </c>
      <c r="G2512" s="3">
        <f t="shared" si="237"/>
        <v>2.1600655428858624</v>
      </c>
      <c r="H2512" s="150">
        <f t="shared" si="241"/>
        <v>-0.11999999999999998</v>
      </c>
      <c r="J2512" s="2">
        <f t="shared" si="240"/>
        <v>-1.2649906349191687E-2</v>
      </c>
      <c r="K2512">
        <v>29279.75</v>
      </c>
      <c r="L2512">
        <v>28711.25</v>
      </c>
      <c r="N2512">
        <v>0.05</v>
      </c>
      <c r="O2512">
        <v>0.61</v>
      </c>
      <c r="P2512">
        <v>0.44</v>
      </c>
      <c r="Q2512">
        <f t="shared" si="238"/>
        <v>0.16999999999999998</v>
      </c>
      <c r="R2512">
        <f t="shared" si="239"/>
        <v>-0.11999999999999998</v>
      </c>
    </row>
    <row r="2513" spans="1:18">
      <c r="A2513" s="1">
        <v>44055</v>
      </c>
      <c r="B2513">
        <v>0.435</v>
      </c>
      <c r="C2513">
        <v>792.68</v>
      </c>
      <c r="D2513">
        <v>5.2999999999999999E-2</v>
      </c>
      <c r="E2513" s="150">
        <f t="shared" si="242"/>
        <v>1.1253396435154191E-2</v>
      </c>
      <c r="F2513">
        <v>0.45788000000000001</v>
      </c>
      <c r="G2513" s="3">
        <f t="shared" si="237"/>
        <v>2.1564725049755604</v>
      </c>
      <c r="H2513" s="150">
        <f t="shared" si="241"/>
        <v>-9.4999999999999959E-2</v>
      </c>
      <c r="J2513" s="2">
        <f t="shared" si="240"/>
        <v>1.0092854267745017E-4</v>
      </c>
      <c r="K2513">
        <v>29276</v>
      </c>
      <c r="L2513">
        <v>28708.5</v>
      </c>
      <c r="N2513">
        <v>0.05</v>
      </c>
      <c r="O2513">
        <v>0.57999999999999996</v>
      </c>
      <c r="P2513">
        <v>0.435</v>
      </c>
      <c r="Q2513">
        <f t="shared" si="238"/>
        <v>0.14499999999999996</v>
      </c>
      <c r="R2513">
        <f t="shared" si="239"/>
        <v>-9.4999999999999959E-2</v>
      </c>
    </row>
    <row r="2514" spans="1:18">
      <c r="A2514" s="1">
        <v>44056</v>
      </c>
      <c r="B2514">
        <v>0.435</v>
      </c>
      <c r="C2514">
        <v>792.66</v>
      </c>
      <c r="D2514">
        <v>5.2999999999999999E-2</v>
      </c>
      <c r="E2514" s="150">
        <f t="shared" si="242"/>
        <v>1.1252368653174839E-2</v>
      </c>
      <c r="F2514">
        <v>0.45850000000000002</v>
      </c>
      <c r="G2514" s="3">
        <f t="shared" si="237"/>
        <v>2.159589749411885</v>
      </c>
      <c r="H2514" s="150">
        <f t="shared" si="241"/>
        <v>-9.4999999999999959E-2</v>
      </c>
      <c r="J2514" s="2">
        <f t="shared" si="240"/>
        <v>-2.5231180694375176E-5</v>
      </c>
      <c r="K2514">
        <v>29266.5</v>
      </c>
      <c r="L2514">
        <v>28698.38</v>
      </c>
      <c r="N2514">
        <v>0.05</v>
      </c>
      <c r="O2514">
        <v>0.57999999999999996</v>
      </c>
      <c r="P2514">
        <v>0.435</v>
      </c>
      <c r="Q2514">
        <f t="shared" si="238"/>
        <v>0.14499999999999996</v>
      </c>
      <c r="R2514">
        <f t="shared" si="239"/>
        <v>-9.4999999999999959E-2</v>
      </c>
    </row>
    <row r="2515" spans="1:18">
      <c r="A2515" s="1">
        <v>44057</v>
      </c>
      <c r="B2515">
        <v>0.44</v>
      </c>
      <c r="C2515">
        <v>798.27</v>
      </c>
      <c r="D2515">
        <v>5.5E-2</v>
      </c>
      <c r="E2515" s="150">
        <f t="shared" si="242"/>
        <v>1.1698084716644682E-2</v>
      </c>
      <c r="F2515">
        <v>0.46088000000000001</v>
      </c>
      <c r="G2515" s="3">
        <f t="shared" si="237"/>
        <v>2.1668846323136037</v>
      </c>
      <c r="H2515" s="150">
        <f t="shared" si="241"/>
        <v>-8.9999999999999955E-2</v>
      </c>
      <c r="J2515" s="2">
        <f t="shared" si="240"/>
        <v>7.0525079700983675E-3</v>
      </c>
      <c r="K2515">
        <v>29279.25</v>
      </c>
      <c r="L2515">
        <v>28709</v>
      </c>
      <c r="N2515">
        <v>0.05</v>
      </c>
      <c r="O2515">
        <v>0.57999999999999996</v>
      </c>
      <c r="P2515">
        <v>0.44</v>
      </c>
      <c r="Q2515">
        <f t="shared" si="238"/>
        <v>0.13999999999999996</v>
      </c>
      <c r="R2515">
        <f t="shared" si="239"/>
        <v>-8.9999999999999955E-2</v>
      </c>
    </row>
    <row r="2516" spans="1:18">
      <c r="A2516" s="1">
        <v>44060</v>
      </c>
      <c r="B2516">
        <v>0.438</v>
      </c>
      <c r="C2516">
        <v>804.4</v>
      </c>
      <c r="D2516">
        <v>5.5E-2</v>
      </c>
      <c r="E2516" s="150">
        <f t="shared" si="242"/>
        <v>1.1773547451413431E-2</v>
      </c>
      <c r="F2516">
        <v>0.46038000000000001</v>
      </c>
      <c r="G2516" s="3">
        <f t="shared" si="237"/>
        <v>2.1506602070865388</v>
      </c>
      <c r="H2516" s="150">
        <f t="shared" si="241"/>
        <v>-9.1999999999999957E-2</v>
      </c>
      <c r="J2516" s="2">
        <f t="shared" si="240"/>
        <v>7.6497718100807556E-3</v>
      </c>
      <c r="K2516">
        <v>29276</v>
      </c>
      <c r="L2516">
        <v>28710</v>
      </c>
      <c r="N2516">
        <v>0.05</v>
      </c>
      <c r="O2516">
        <v>0.57999999999999996</v>
      </c>
      <c r="P2516">
        <v>0.438</v>
      </c>
      <c r="Q2516">
        <f t="shared" si="238"/>
        <v>0.14199999999999996</v>
      </c>
      <c r="R2516">
        <f t="shared" si="239"/>
        <v>-9.1999999999999957E-2</v>
      </c>
    </row>
    <row r="2517" spans="1:18">
      <c r="A2517" s="1">
        <v>44061</v>
      </c>
      <c r="B2517">
        <v>0.438</v>
      </c>
      <c r="C2517">
        <v>795.04</v>
      </c>
      <c r="D2517">
        <v>5.1999999999999998E-2</v>
      </c>
      <c r="E2517" s="150">
        <f t="shared" si="242"/>
        <v>1.0586537652249144E-2</v>
      </c>
      <c r="F2517">
        <v>0.44713000000000003</v>
      </c>
      <c r="G2517" s="3">
        <f t="shared" si="237"/>
        <v>2.1962572432791849</v>
      </c>
      <c r="H2517" s="150">
        <f t="shared" si="241"/>
        <v>-9.1999999999999957E-2</v>
      </c>
      <c r="J2517" s="2">
        <f t="shared" si="240"/>
        <v>-1.1704230044486596E-2</v>
      </c>
      <c r="K2517">
        <v>29288</v>
      </c>
      <c r="L2517">
        <v>28710</v>
      </c>
      <c r="N2517">
        <v>0.05</v>
      </c>
      <c r="O2517">
        <v>0.57999999999999996</v>
      </c>
      <c r="P2517">
        <v>0.438</v>
      </c>
      <c r="Q2517">
        <f t="shared" si="238"/>
        <v>0.14199999999999996</v>
      </c>
      <c r="R2517">
        <f t="shared" si="239"/>
        <v>-9.1999999999999957E-2</v>
      </c>
    </row>
    <row r="2518" spans="1:18">
      <c r="A2518" s="1">
        <v>44062</v>
      </c>
      <c r="B2518">
        <v>0.44</v>
      </c>
      <c r="C2518">
        <v>783.48</v>
      </c>
      <c r="D2518">
        <v>5.2999999999999999E-2</v>
      </c>
      <c r="E2518" s="150">
        <f t="shared" si="242"/>
        <v>1.0429090053781566E-2</v>
      </c>
      <c r="F2518">
        <v>0.44488</v>
      </c>
      <c r="G2518" s="3">
        <f t="shared" si="237"/>
        <v>2.2608530445520922</v>
      </c>
      <c r="H2518" s="150">
        <f t="shared" si="241"/>
        <v>-7.999999999999996E-2</v>
      </c>
      <c r="J2518" s="2">
        <f t="shared" si="240"/>
        <v>-1.4646892867467971E-2</v>
      </c>
      <c r="K2518">
        <v>29305</v>
      </c>
      <c r="L2518">
        <v>28710</v>
      </c>
      <c r="N2518">
        <v>0.06</v>
      </c>
      <c r="O2518">
        <v>0.57999999999999996</v>
      </c>
      <c r="P2518">
        <v>0.44</v>
      </c>
      <c r="Q2518">
        <f t="shared" si="238"/>
        <v>0.13999999999999996</v>
      </c>
      <c r="R2518">
        <f t="shared" si="239"/>
        <v>-7.999999999999996E-2</v>
      </c>
    </row>
    <row r="2519" spans="1:18">
      <c r="A2519" s="1">
        <v>44063</v>
      </c>
      <c r="B2519">
        <v>0.44</v>
      </c>
      <c r="C2519">
        <v>788.1</v>
      </c>
      <c r="D2519">
        <v>0.05</v>
      </c>
      <c r="E2519" s="150">
        <f t="shared" si="242"/>
        <v>9.4779567020842077E-3</v>
      </c>
      <c r="F2519">
        <v>0.44063000000000002</v>
      </c>
      <c r="G2519" s="3">
        <f t="shared" si="237"/>
        <v>2.3244989075710025</v>
      </c>
      <c r="H2519" s="150">
        <f t="shared" si="241"/>
        <v>-7.999999999999996E-2</v>
      </c>
      <c r="J2519" s="2">
        <f t="shared" si="240"/>
        <v>5.8794503730614537E-3</v>
      </c>
      <c r="K2519">
        <v>29321.75</v>
      </c>
      <c r="L2519">
        <v>28710</v>
      </c>
      <c r="N2519">
        <v>0.06</v>
      </c>
      <c r="O2519">
        <v>0.57999999999999996</v>
      </c>
      <c r="P2519">
        <v>0.44</v>
      </c>
      <c r="Q2519">
        <f t="shared" si="238"/>
        <v>0.13999999999999996</v>
      </c>
      <c r="R2519">
        <f t="shared" si="239"/>
        <v>-7.999999999999996E-2</v>
      </c>
    </row>
    <row r="2520" spans="1:18">
      <c r="A2520" s="1">
        <v>44064</v>
      </c>
      <c r="B2520">
        <v>0.44</v>
      </c>
      <c r="C2520">
        <v>793.85</v>
      </c>
      <c r="D2520">
        <v>4.9000000000000002E-2</v>
      </c>
      <c r="E2520" s="150">
        <f t="shared" si="242"/>
        <v>9.0845823881789429E-3</v>
      </c>
      <c r="F2520">
        <v>0.441</v>
      </c>
      <c r="G2520" s="3">
        <f t="shared" si="237"/>
        <v>2.3786453880497693</v>
      </c>
      <c r="H2520" s="150">
        <f t="shared" si="241"/>
        <v>-7.999999999999996E-2</v>
      </c>
      <c r="J2520" s="2">
        <f t="shared" si="240"/>
        <v>7.2695411639166355E-3</v>
      </c>
      <c r="K2520">
        <v>29336</v>
      </c>
      <c r="L2520">
        <v>28710</v>
      </c>
      <c r="N2520">
        <v>0.06</v>
      </c>
      <c r="O2520">
        <v>0.57999999999999996</v>
      </c>
      <c r="P2520">
        <v>0.44</v>
      </c>
      <c r="Q2520">
        <f t="shared" si="238"/>
        <v>0.13999999999999996</v>
      </c>
      <c r="R2520">
        <f t="shared" si="239"/>
        <v>-7.999999999999996E-2</v>
      </c>
    </row>
    <row r="2521" spans="1:18">
      <c r="A2521" s="1">
        <v>44067</v>
      </c>
      <c r="B2521">
        <v>0.433</v>
      </c>
      <c r="C2521">
        <v>783.69</v>
      </c>
      <c r="D2521">
        <v>0.05</v>
      </c>
      <c r="E2521" s="150">
        <f t="shared" si="242"/>
        <v>9.1249931109356197E-3</v>
      </c>
      <c r="F2521">
        <v>0.43913000000000002</v>
      </c>
      <c r="G2521" s="3">
        <f t="shared" ref="G2521:G2584" si="243">+(K2521/L2521-1)*36000/330</f>
        <v>2.4061935974161761</v>
      </c>
      <c r="H2521" s="150">
        <f t="shared" si="241"/>
        <v>-8.6999999999999966E-2</v>
      </c>
      <c r="J2521" s="2">
        <f t="shared" si="240"/>
        <v>-1.288099253079889E-2</v>
      </c>
      <c r="K2521">
        <v>29343.25</v>
      </c>
      <c r="L2521">
        <v>28710</v>
      </c>
      <c r="N2521">
        <v>0.06</v>
      </c>
      <c r="O2521">
        <v>0.57999999999999996</v>
      </c>
      <c r="P2521">
        <v>0.433</v>
      </c>
      <c r="Q2521">
        <f t="shared" ref="Q2521:Q2584" si="244">+O2521-P2521</f>
        <v>0.14699999999999996</v>
      </c>
      <c r="R2521">
        <f t="shared" ref="R2521:R2584" si="245">+N2521-Q2521</f>
        <v>-8.6999999999999966E-2</v>
      </c>
    </row>
    <row r="2522" spans="1:18">
      <c r="A2522" s="1">
        <v>44068</v>
      </c>
      <c r="B2522">
        <v>0.433</v>
      </c>
      <c r="C2522">
        <v>785.8</v>
      </c>
      <c r="D2522">
        <v>5.5E-2</v>
      </c>
      <c r="E2522" s="150">
        <f t="shared" si="242"/>
        <v>1.0073285883748515E-2</v>
      </c>
      <c r="F2522">
        <v>0.44</v>
      </c>
      <c r="G2522" s="3">
        <f t="shared" si="243"/>
        <v>2.4023938444001143</v>
      </c>
      <c r="H2522" s="150">
        <f t="shared" si="241"/>
        <v>-8.6999999999999966E-2</v>
      </c>
      <c r="J2522" s="2">
        <f t="shared" si="240"/>
        <v>2.6887731316376901E-3</v>
      </c>
      <c r="K2522">
        <v>29342.25</v>
      </c>
      <c r="L2522">
        <v>28710</v>
      </c>
      <c r="N2522">
        <v>0.06</v>
      </c>
      <c r="O2522">
        <v>0.57999999999999996</v>
      </c>
      <c r="P2522">
        <v>0.433</v>
      </c>
      <c r="Q2522">
        <f t="shared" si="244"/>
        <v>0.14699999999999996</v>
      </c>
      <c r="R2522">
        <f t="shared" si="245"/>
        <v>-8.6999999999999966E-2</v>
      </c>
    </row>
    <row r="2523" spans="1:18">
      <c r="A2523" s="1">
        <v>44069</v>
      </c>
      <c r="B2523">
        <v>0.44</v>
      </c>
      <c r="C2523">
        <v>785.92</v>
      </c>
      <c r="D2523">
        <v>5.7000000000000002E-2</v>
      </c>
      <c r="E2523" s="150">
        <f t="shared" si="242"/>
        <v>1.0455622026494703E-2</v>
      </c>
      <c r="F2523">
        <v>0.44588</v>
      </c>
      <c r="G2523" s="3">
        <f t="shared" si="243"/>
        <v>2.4307649928045985</v>
      </c>
      <c r="H2523" s="150">
        <f t="shared" si="241"/>
        <v>-6.9999999999999951E-2</v>
      </c>
      <c r="J2523" s="2">
        <f t="shared" si="240"/>
        <v>1.5269895430885982E-4</v>
      </c>
      <c r="K2523">
        <v>29351.25</v>
      </c>
      <c r="L2523">
        <v>28711.5</v>
      </c>
      <c r="N2523">
        <v>7.0000000000000007E-2</v>
      </c>
      <c r="O2523">
        <v>0.57999999999999996</v>
      </c>
      <c r="P2523">
        <v>0.44</v>
      </c>
      <c r="Q2523">
        <f t="shared" si="244"/>
        <v>0.13999999999999996</v>
      </c>
      <c r="R2523">
        <f t="shared" si="245"/>
        <v>-6.9999999999999951E-2</v>
      </c>
    </row>
    <row r="2524" spans="1:18">
      <c r="A2524" s="1">
        <v>44070</v>
      </c>
      <c r="B2524">
        <v>0.442</v>
      </c>
      <c r="C2524">
        <v>785.1</v>
      </c>
      <c r="D2524">
        <v>5.8999999999999997E-2</v>
      </c>
      <c r="E2524" s="150">
        <f t="shared" si="242"/>
        <v>1.0380833176671656E-2</v>
      </c>
      <c r="F2524">
        <v>0.44238</v>
      </c>
      <c r="G2524" s="3">
        <f t="shared" si="243"/>
        <v>2.5142895137409789</v>
      </c>
      <c r="H2524" s="150">
        <f t="shared" si="241"/>
        <v>-6.7999999999999949E-2</v>
      </c>
      <c r="J2524" s="2">
        <f t="shared" si="240"/>
        <v>-1.0439078744583306E-3</v>
      </c>
      <c r="K2524">
        <v>29374</v>
      </c>
      <c r="L2524">
        <v>28712.25</v>
      </c>
      <c r="N2524">
        <v>7.0000000000000007E-2</v>
      </c>
      <c r="O2524">
        <v>0.57999999999999996</v>
      </c>
      <c r="P2524">
        <v>0.442</v>
      </c>
      <c r="Q2524">
        <f t="shared" si="244"/>
        <v>0.13799999999999996</v>
      </c>
      <c r="R2524">
        <f t="shared" si="245"/>
        <v>-6.7999999999999949E-2</v>
      </c>
    </row>
    <row r="2525" spans="1:18">
      <c r="A2525" s="1">
        <v>44071</v>
      </c>
      <c r="B2525">
        <v>0.44700000000000001</v>
      </c>
      <c r="C2525">
        <v>778.51</v>
      </c>
      <c r="D2525">
        <v>5.2999999999999999E-2</v>
      </c>
      <c r="E2525" s="150">
        <f t="shared" si="242"/>
        <v>9.3644269244723133E-3</v>
      </c>
      <c r="F2525">
        <v>0.44524999999999998</v>
      </c>
      <c r="G2525" s="3">
        <f t="shared" si="243"/>
        <v>2.5199886966206169</v>
      </c>
      <c r="H2525" s="150">
        <f t="shared" si="241"/>
        <v>-2.300000000000002E-2</v>
      </c>
      <c r="J2525" s="2">
        <f t="shared" si="240"/>
        <v>-8.4292617974985884E-3</v>
      </c>
      <c r="K2525">
        <v>29375.5</v>
      </c>
      <c r="L2525">
        <v>28712.25</v>
      </c>
      <c r="N2525">
        <v>7.0000000000000007E-2</v>
      </c>
      <c r="O2525">
        <v>0.54</v>
      </c>
      <c r="P2525">
        <v>0.44700000000000001</v>
      </c>
      <c r="Q2525">
        <f t="shared" si="244"/>
        <v>9.3000000000000027E-2</v>
      </c>
      <c r="R2525">
        <f t="shared" si="245"/>
        <v>-2.300000000000002E-2</v>
      </c>
    </row>
    <row r="2526" spans="1:18">
      <c r="A2526" s="1">
        <v>44074</v>
      </c>
      <c r="B2526">
        <v>0.42499999999999999</v>
      </c>
      <c r="C2526">
        <v>776.66</v>
      </c>
      <c r="D2526">
        <v>5.2400000000000002E-2</v>
      </c>
      <c r="E2526" s="150">
        <f t="shared" si="242"/>
        <v>9.2696221137736293E-3</v>
      </c>
      <c r="F2526">
        <v>0.44524999999999998</v>
      </c>
      <c r="G2526" s="3">
        <f t="shared" si="243"/>
        <v>2.5169418681407278</v>
      </c>
      <c r="H2526" s="150">
        <f t="shared" si="241"/>
        <v>-3.5000000000000031E-2</v>
      </c>
      <c r="J2526" s="2">
        <f t="shared" si="240"/>
        <v>-2.3791622429019861E-3</v>
      </c>
      <c r="K2526">
        <v>29377</v>
      </c>
      <c r="L2526">
        <v>28714.5</v>
      </c>
      <c r="N2526">
        <v>7.0000000000000007E-2</v>
      </c>
      <c r="O2526">
        <v>0.53</v>
      </c>
      <c r="P2526">
        <v>0.42499999999999999</v>
      </c>
      <c r="Q2526">
        <f t="shared" si="244"/>
        <v>0.10500000000000004</v>
      </c>
      <c r="R2526">
        <f t="shared" si="245"/>
        <v>-3.5000000000000031E-2</v>
      </c>
    </row>
    <row r="2527" spans="1:18">
      <c r="A2527" s="1">
        <v>44075</v>
      </c>
      <c r="B2527">
        <v>0.43</v>
      </c>
      <c r="C2527">
        <v>771.22</v>
      </c>
      <c r="D2527">
        <v>5.04E-2</v>
      </c>
      <c r="E2527" s="150">
        <f t="shared" si="242"/>
        <v>8.6777200085714021E-3</v>
      </c>
      <c r="F2527">
        <v>0.43263000000000001</v>
      </c>
      <c r="G2527" s="3">
        <f t="shared" si="243"/>
        <v>2.5127051781415619</v>
      </c>
      <c r="H2527" s="150">
        <f t="shared" si="241"/>
        <v>-4.0000000000000036E-2</v>
      </c>
      <c r="J2527" s="2">
        <f t="shared" si="240"/>
        <v>-7.0289975937851213E-3</v>
      </c>
      <c r="K2527">
        <v>29381</v>
      </c>
      <c r="L2527">
        <v>28719.5</v>
      </c>
      <c r="N2527">
        <v>7.0000000000000007E-2</v>
      </c>
      <c r="O2527">
        <v>0.54</v>
      </c>
      <c r="P2527">
        <v>0.43</v>
      </c>
      <c r="Q2527">
        <f t="shared" si="244"/>
        <v>0.11000000000000004</v>
      </c>
      <c r="R2527">
        <f t="shared" si="245"/>
        <v>-4.0000000000000036E-2</v>
      </c>
    </row>
    <row r="2528" spans="1:18">
      <c r="A2528" s="1">
        <v>44076</v>
      </c>
      <c r="B2528">
        <v>0.505</v>
      </c>
      <c r="C2528">
        <v>770.88</v>
      </c>
      <c r="D2528">
        <v>0.05</v>
      </c>
      <c r="E2528" s="150">
        <f t="shared" si="242"/>
        <v>8.4158937413815003E-3</v>
      </c>
      <c r="F2528">
        <v>0.42499999999999999</v>
      </c>
      <c r="G2528" s="3">
        <f t="shared" si="243"/>
        <v>2.5249843513960211</v>
      </c>
      <c r="H2528" s="150">
        <f t="shared" si="241"/>
        <v>4.4999999999999971E-2</v>
      </c>
      <c r="J2528" s="2">
        <f t="shared" si="240"/>
        <v>-4.4095714351761637E-4</v>
      </c>
      <c r="K2528">
        <v>29385</v>
      </c>
      <c r="L2528">
        <v>28720.25</v>
      </c>
      <c r="N2528">
        <v>0.08</v>
      </c>
      <c r="O2528">
        <v>0.54</v>
      </c>
      <c r="P2528">
        <v>0.505</v>
      </c>
      <c r="Q2528">
        <f t="shared" si="244"/>
        <v>3.5000000000000031E-2</v>
      </c>
      <c r="R2528">
        <f t="shared" si="245"/>
        <v>4.4999999999999971E-2</v>
      </c>
    </row>
    <row r="2529" spans="1:18">
      <c r="A2529" s="1">
        <v>44077</v>
      </c>
      <c r="B2529">
        <v>0.51200000000000001</v>
      </c>
      <c r="C2529">
        <v>775.08</v>
      </c>
      <c r="D2529">
        <v>4.7E-2</v>
      </c>
      <c r="E2529" s="150">
        <f t="shared" si="242"/>
        <v>7.9260248106060374E-3</v>
      </c>
      <c r="F2529">
        <v>0.42625000000000002</v>
      </c>
      <c r="G2529" s="3">
        <f t="shared" si="243"/>
        <v>2.5275911290603421</v>
      </c>
      <c r="H2529" s="150">
        <f t="shared" si="241"/>
        <v>5.1999999999999977E-2</v>
      </c>
      <c r="J2529" s="2">
        <f t="shared" si="240"/>
        <v>5.4335304058750868E-3</v>
      </c>
      <c r="K2529">
        <v>29388.5</v>
      </c>
      <c r="L2529">
        <v>28723</v>
      </c>
      <c r="N2529">
        <v>0.08</v>
      </c>
      <c r="O2529">
        <v>0.54</v>
      </c>
      <c r="P2529">
        <v>0.51200000000000001</v>
      </c>
      <c r="Q2529">
        <f t="shared" si="244"/>
        <v>2.8000000000000025E-2</v>
      </c>
      <c r="R2529">
        <f t="shared" si="245"/>
        <v>5.1999999999999977E-2</v>
      </c>
    </row>
    <row r="2530" spans="1:18">
      <c r="A2530" s="1">
        <v>44078</v>
      </c>
      <c r="B2530">
        <v>0.52500000000000002</v>
      </c>
      <c r="C2530">
        <v>773.16</v>
      </c>
      <c r="D2530">
        <v>5.3999999999999999E-2</v>
      </c>
      <c r="E2530" s="150">
        <f t="shared" si="242"/>
        <v>9.0355353622641535E-3</v>
      </c>
      <c r="F2530">
        <v>0.42099999999999999</v>
      </c>
      <c r="G2530" s="3">
        <f t="shared" si="243"/>
        <v>2.5160656329171003</v>
      </c>
      <c r="H2530" s="150">
        <f t="shared" si="241"/>
        <v>6.4999999999999988E-2</v>
      </c>
      <c r="J2530" s="2">
        <f t="shared" si="240"/>
        <v>-2.4802368938303377E-3</v>
      </c>
      <c r="K2530">
        <v>29387</v>
      </c>
      <c r="L2530">
        <v>28724.5</v>
      </c>
      <c r="N2530">
        <v>0.08</v>
      </c>
      <c r="O2530">
        <v>0.54</v>
      </c>
      <c r="P2530">
        <v>0.52500000000000002</v>
      </c>
      <c r="Q2530">
        <f t="shared" si="244"/>
        <v>1.5000000000000013E-2</v>
      </c>
      <c r="R2530">
        <f t="shared" si="245"/>
        <v>6.4999999999999988E-2</v>
      </c>
    </row>
    <row r="2531" spans="1:18">
      <c r="A2531" s="1">
        <v>44081</v>
      </c>
      <c r="B2531">
        <v>0.52500000000000002</v>
      </c>
      <c r="C2531">
        <v>774.68</v>
      </c>
      <c r="D2531">
        <v>5.3999999999999999E-2</v>
      </c>
      <c r="E2531" s="150">
        <f t="shared" si="242"/>
        <v>8.6069681883536968E-3</v>
      </c>
      <c r="F2531">
        <v>0.42099999999999999</v>
      </c>
      <c r="G2531" s="3">
        <f t="shared" si="243"/>
        <v>2.6413482079278436</v>
      </c>
      <c r="H2531" s="150">
        <f t="shared" si="241"/>
        <v>6.4999999999999988E-2</v>
      </c>
      <c r="J2531" s="2">
        <f t="shared" si="240"/>
        <v>1.964027920979685E-3</v>
      </c>
      <c r="K2531">
        <v>29420.5</v>
      </c>
      <c r="L2531">
        <v>28725</v>
      </c>
      <c r="N2531">
        <v>0.08</v>
      </c>
      <c r="O2531">
        <v>0.54</v>
      </c>
      <c r="P2531">
        <v>0.52500000000000002</v>
      </c>
      <c r="Q2531">
        <f t="shared" si="244"/>
        <v>1.5000000000000013E-2</v>
      </c>
      <c r="R2531">
        <f t="shared" si="245"/>
        <v>6.4999999999999988E-2</v>
      </c>
    </row>
    <row r="2532" spans="1:18">
      <c r="A2532" s="1">
        <v>44082</v>
      </c>
      <c r="B2532">
        <v>0.52500000000000002</v>
      </c>
      <c r="C2532">
        <v>772.6</v>
      </c>
      <c r="D2532">
        <v>5.3999999999999999E-2</v>
      </c>
      <c r="E2532" s="150">
        <f t="shared" si="242"/>
        <v>9.3940000000000152E-3</v>
      </c>
      <c r="F2532">
        <v>0.42699999999999999</v>
      </c>
      <c r="G2532" s="3">
        <f t="shared" si="243"/>
        <v>2.4545454545454506</v>
      </c>
      <c r="H2532" s="150">
        <f t="shared" si="241"/>
        <v>6.4999999999999988E-2</v>
      </c>
      <c r="J2532" s="2">
        <f t="shared" si="240"/>
        <v>-2.6885906273501634E-3</v>
      </c>
      <c r="K2532">
        <v>29448</v>
      </c>
      <c r="L2532">
        <v>28800</v>
      </c>
      <c r="N2532">
        <v>0.08</v>
      </c>
      <c r="O2532">
        <v>0.54</v>
      </c>
      <c r="P2532">
        <v>0.52500000000000002</v>
      </c>
      <c r="Q2532">
        <f t="shared" si="244"/>
        <v>1.5000000000000013E-2</v>
      </c>
      <c r="R2532">
        <f t="shared" si="245"/>
        <v>6.4999999999999988E-2</v>
      </c>
    </row>
    <row r="2533" spans="1:18">
      <c r="A2533" s="1">
        <v>44083</v>
      </c>
      <c r="B2533">
        <v>0.52</v>
      </c>
      <c r="C2533">
        <v>767.44</v>
      </c>
      <c r="D2533">
        <v>5.7500000000000002E-2</v>
      </c>
      <c r="E2533" s="150">
        <f t="shared" si="242"/>
        <v>9.8138380175857333E-3</v>
      </c>
      <c r="F2533">
        <v>0.41475000000000001</v>
      </c>
      <c r="G2533" s="3">
        <f t="shared" si="243"/>
        <v>2.430050807570471</v>
      </c>
      <c r="H2533" s="150">
        <f t="shared" si="241"/>
        <v>7.9999999999999988E-2</v>
      </c>
      <c r="J2533" s="2">
        <f t="shared" si="240"/>
        <v>-6.7011497224887806E-3</v>
      </c>
      <c r="K2533">
        <v>29440</v>
      </c>
      <c r="L2533">
        <v>28798.5</v>
      </c>
      <c r="N2533">
        <v>0.09</v>
      </c>
      <c r="O2533">
        <v>0.53</v>
      </c>
      <c r="P2533">
        <v>0.52</v>
      </c>
      <c r="Q2533">
        <f t="shared" si="244"/>
        <v>1.0000000000000009E-2</v>
      </c>
      <c r="R2533">
        <f t="shared" si="245"/>
        <v>7.9999999999999988E-2</v>
      </c>
    </row>
    <row r="2534" spans="1:18">
      <c r="A2534" s="1">
        <v>44084</v>
      </c>
      <c r="B2534">
        <v>0.52</v>
      </c>
      <c r="C2534">
        <v>770.47</v>
      </c>
      <c r="D2534">
        <v>5.5E-2</v>
      </c>
      <c r="E2534" s="150">
        <f t="shared" si="242"/>
        <v>9.4683222605807024E-3</v>
      </c>
      <c r="F2534">
        <v>0.41413</v>
      </c>
      <c r="G2534" s="3">
        <f t="shared" si="243"/>
        <v>2.4056162615870926</v>
      </c>
      <c r="H2534" s="150">
        <f t="shared" si="241"/>
        <v>7.9999999999999988E-2</v>
      </c>
      <c r="J2534" s="2">
        <f t="shared" si="240"/>
        <v>3.9404177364595304E-3</v>
      </c>
      <c r="K2534">
        <v>29431.25</v>
      </c>
      <c r="L2534">
        <v>28796.25</v>
      </c>
      <c r="N2534">
        <v>0.09</v>
      </c>
      <c r="O2534">
        <v>0.53</v>
      </c>
      <c r="P2534">
        <v>0.52</v>
      </c>
      <c r="Q2534">
        <f t="shared" si="244"/>
        <v>1.0000000000000009E-2</v>
      </c>
      <c r="R2534">
        <f t="shared" si="245"/>
        <v>7.9999999999999988E-2</v>
      </c>
    </row>
    <row r="2535" spans="1:18">
      <c r="A2535" s="1">
        <v>44085</v>
      </c>
      <c r="B2535">
        <v>0.51300000000000001</v>
      </c>
      <c r="C2535">
        <v>768.85</v>
      </c>
      <c r="D2535">
        <v>5.0999999999999997E-2</v>
      </c>
      <c r="E2535" s="150">
        <f t="shared" si="242"/>
        <v>8.9326729244488829E-3</v>
      </c>
      <c r="F2535">
        <v>0.41388000000000003</v>
      </c>
      <c r="G2535" s="3">
        <f t="shared" si="243"/>
        <v>2.3629970758503158</v>
      </c>
      <c r="H2535" s="150">
        <f t="shared" si="241"/>
        <v>8.299999999999999E-2</v>
      </c>
      <c r="J2535" s="2">
        <f t="shared" si="240"/>
        <v>-2.1048262844497981E-3</v>
      </c>
      <c r="K2535">
        <v>29420</v>
      </c>
      <c r="L2535">
        <v>28796.25</v>
      </c>
      <c r="N2535">
        <v>0.09</v>
      </c>
      <c r="O2535">
        <v>0.52</v>
      </c>
      <c r="P2535">
        <v>0.51300000000000001</v>
      </c>
      <c r="Q2535">
        <f t="shared" si="244"/>
        <v>7.0000000000000062E-3</v>
      </c>
      <c r="R2535">
        <f t="shared" si="245"/>
        <v>8.299999999999999E-2</v>
      </c>
    </row>
    <row r="2536" spans="1:18">
      <c r="A2536" s="1">
        <v>44088</v>
      </c>
      <c r="B2536">
        <v>0.51500000000000001</v>
      </c>
      <c r="C2536">
        <v>763.99</v>
      </c>
      <c r="D2536">
        <v>0.05</v>
      </c>
      <c r="E2536" s="150">
        <f t="shared" si="242"/>
        <v>8.6336701538383583E-3</v>
      </c>
      <c r="F2536">
        <v>0.40262999999999999</v>
      </c>
      <c r="G2536" s="3">
        <f t="shared" si="243"/>
        <v>2.3317430063100031</v>
      </c>
      <c r="H2536" s="150">
        <f t="shared" si="241"/>
        <v>8.4999999999999992E-2</v>
      </c>
      <c r="J2536" s="2">
        <f t="shared" si="240"/>
        <v>-6.3411918860787559E-3</v>
      </c>
      <c r="K2536">
        <v>29411.75</v>
      </c>
      <c r="L2536">
        <v>28796.25</v>
      </c>
      <c r="N2536">
        <v>0.09</v>
      </c>
      <c r="O2536">
        <v>0.52</v>
      </c>
      <c r="P2536">
        <v>0.51500000000000001</v>
      </c>
      <c r="Q2536">
        <f t="shared" si="244"/>
        <v>5.0000000000000044E-3</v>
      </c>
      <c r="R2536">
        <f t="shared" si="245"/>
        <v>8.4999999999999992E-2</v>
      </c>
    </row>
    <row r="2537" spans="1:18">
      <c r="A2537" s="1">
        <v>44089</v>
      </c>
      <c r="B2537">
        <v>0.51500000000000001</v>
      </c>
      <c r="C2537">
        <v>761.64</v>
      </c>
      <c r="D2537">
        <v>5.1999999999999998E-2</v>
      </c>
      <c r="E2537" s="150">
        <f t="shared" si="242"/>
        <v>8.5723609874544283E-3</v>
      </c>
      <c r="F2537">
        <v>0.38574999999999998</v>
      </c>
      <c r="G2537" s="3">
        <f t="shared" si="243"/>
        <v>2.3399621212121327</v>
      </c>
      <c r="H2537" s="150">
        <f t="shared" si="241"/>
        <v>8.4999999999999992E-2</v>
      </c>
      <c r="J2537" s="2">
        <f t="shared" si="240"/>
        <v>-3.0806969692440535E-3</v>
      </c>
      <c r="K2537">
        <v>29417.75</v>
      </c>
      <c r="L2537">
        <v>28800</v>
      </c>
      <c r="N2537">
        <v>0.09</v>
      </c>
      <c r="O2537">
        <v>0.52</v>
      </c>
      <c r="P2537">
        <v>0.51500000000000001</v>
      </c>
      <c r="Q2537">
        <f t="shared" si="244"/>
        <v>5.0000000000000044E-3</v>
      </c>
      <c r="R2537">
        <f t="shared" si="245"/>
        <v>8.4999999999999992E-2</v>
      </c>
    </row>
    <row r="2538" spans="1:18">
      <c r="A2538" s="1">
        <v>44090</v>
      </c>
      <c r="B2538">
        <v>0.52</v>
      </c>
      <c r="C2538">
        <v>760.69</v>
      </c>
      <c r="D2538">
        <v>5.4100000000000002E-2</v>
      </c>
      <c r="E2538" s="150">
        <f t="shared" si="242"/>
        <v>8.740510177053868E-3</v>
      </c>
      <c r="F2538">
        <v>0.378</v>
      </c>
      <c r="G2538" s="3">
        <f t="shared" si="243"/>
        <v>2.3396574783112878</v>
      </c>
      <c r="H2538" s="150">
        <f t="shared" si="241"/>
        <v>9.0000000000000011E-2</v>
      </c>
      <c r="J2538" s="2">
        <f t="shared" si="240"/>
        <v>-1.2480869763054022E-3</v>
      </c>
      <c r="K2538">
        <v>29421.5</v>
      </c>
      <c r="L2538">
        <v>28803.75</v>
      </c>
      <c r="N2538">
        <v>0.08</v>
      </c>
      <c r="O2538">
        <v>0.51</v>
      </c>
      <c r="P2538">
        <v>0.52</v>
      </c>
      <c r="Q2538">
        <f t="shared" si="244"/>
        <v>-1.0000000000000009E-2</v>
      </c>
      <c r="R2538">
        <f t="shared" si="245"/>
        <v>9.0000000000000011E-2</v>
      </c>
    </row>
    <row r="2539" spans="1:18">
      <c r="A2539" s="1">
        <v>44091</v>
      </c>
      <c r="B2539">
        <v>0.51500000000000001</v>
      </c>
      <c r="C2539">
        <v>763.23</v>
      </c>
      <c r="D2539">
        <v>5.3999999999999999E-2</v>
      </c>
      <c r="E2539" s="150">
        <f t="shared" si="242"/>
        <v>8.7374556672434704E-3</v>
      </c>
      <c r="F2539">
        <v>0.37624999999999997</v>
      </c>
      <c r="G2539" s="3">
        <f t="shared" si="243"/>
        <v>2.3253336868042558</v>
      </c>
      <c r="H2539" s="150">
        <f t="shared" si="241"/>
        <v>9.5000000000000015E-2</v>
      </c>
      <c r="J2539" s="2">
        <f t="shared" si="240"/>
        <v>3.333511407557731E-3</v>
      </c>
      <c r="K2539">
        <v>29419.25</v>
      </c>
      <c r="L2539">
        <v>28805.25</v>
      </c>
      <c r="N2539">
        <v>0.08</v>
      </c>
      <c r="O2539">
        <v>0.5</v>
      </c>
      <c r="P2539">
        <v>0.51500000000000001</v>
      </c>
      <c r="Q2539">
        <f t="shared" si="244"/>
        <v>-1.5000000000000013E-2</v>
      </c>
      <c r="R2539">
        <f t="shared" si="245"/>
        <v>9.5000000000000015E-2</v>
      </c>
    </row>
    <row r="2540" spans="1:18">
      <c r="A2540" s="1">
        <v>44092</v>
      </c>
      <c r="B2540">
        <v>0.51500000000000001</v>
      </c>
      <c r="C2540">
        <v>763.34</v>
      </c>
      <c r="D2540">
        <v>5.8000000000000003E-2</v>
      </c>
      <c r="E2540" s="150">
        <f t="shared" si="242"/>
        <v>9.3255605090390731E-3</v>
      </c>
      <c r="F2540">
        <v>0.37387999999999999</v>
      </c>
      <c r="G2540" s="3">
        <f t="shared" si="243"/>
        <v>2.3253336868042558</v>
      </c>
      <c r="H2540" s="150">
        <f t="shared" si="241"/>
        <v>9.5000000000000015E-2</v>
      </c>
      <c r="J2540" s="2">
        <f t="shared" si="240"/>
        <v>1.4411392886053311E-4</v>
      </c>
      <c r="K2540">
        <v>29419.25</v>
      </c>
      <c r="L2540">
        <v>28805.25</v>
      </c>
      <c r="N2540">
        <v>0.08</v>
      </c>
      <c r="O2540">
        <v>0.5</v>
      </c>
      <c r="P2540">
        <v>0.51500000000000001</v>
      </c>
      <c r="Q2540">
        <f t="shared" si="244"/>
        <v>-1.5000000000000013E-2</v>
      </c>
      <c r="R2540">
        <f t="shared" si="245"/>
        <v>9.5000000000000015E-2</v>
      </c>
    </row>
    <row r="2541" spans="1:18">
      <c r="A2541" s="1">
        <v>44095</v>
      </c>
      <c r="B2541">
        <v>0.51</v>
      </c>
      <c r="C2541">
        <v>773.52</v>
      </c>
      <c r="D2541">
        <v>5.7000000000000002E-2</v>
      </c>
      <c r="E2541" s="150">
        <f t="shared" si="242"/>
        <v>9.3007449352040823E-3</v>
      </c>
      <c r="F2541">
        <v>0.3785</v>
      </c>
      <c r="G2541" s="3">
        <f t="shared" si="243"/>
        <v>2.319652904181766</v>
      </c>
      <c r="H2541" s="150">
        <f t="shared" si="241"/>
        <v>9.0000000000000011E-2</v>
      </c>
      <c r="J2541" s="2">
        <f t="shared" si="240"/>
        <v>1.3247984708800205E-2</v>
      </c>
      <c r="K2541">
        <v>29417.75</v>
      </c>
      <c r="L2541">
        <v>28805.25</v>
      </c>
      <c r="N2541">
        <v>0.08</v>
      </c>
      <c r="O2541">
        <v>0.5</v>
      </c>
      <c r="P2541">
        <v>0.51</v>
      </c>
      <c r="Q2541">
        <f t="shared" si="244"/>
        <v>-1.0000000000000009E-2</v>
      </c>
      <c r="R2541">
        <f t="shared" si="245"/>
        <v>9.0000000000000011E-2</v>
      </c>
    </row>
    <row r="2542" spans="1:18">
      <c r="A2542" s="1">
        <v>44096</v>
      </c>
      <c r="B2542">
        <v>0.51700000000000002</v>
      </c>
      <c r="C2542">
        <v>776.22</v>
      </c>
      <c r="D2542">
        <v>5.7000000000000002E-2</v>
      </c>
      <c r="E2542" s="150">
        <f t="shared" si="242"/>
        <v>9.2272434584859449E-3</v>
      </c>
      <c r="F2542">
        <v>0.3765</v>
      </c>
      <c r="G2542" s="3">
        <f t="shared" si="243"/>
        <v>2.3257758502365724</v>
      </c>
      <c r="H2542" s="150">
        <f t="shared" si="241"/>
        <v>9.7000000000000017E-2</v>
      </c>
      <c r="J2542" s="2">
        <f t="shared" si="240"/>
        <v>3.4844589825734642E-3</v>
      </c>
      <c r="K2542">
        <v>29425.75</v>
      </c>
      <c r="L2542">
        <v>28811.5</v>
      </c>
      <c r="N2542">
        <v>0.08</v>
      </c>
      <c r="O2542">
        <v>0.5</v>
      </c>
      <c r="P2542">
        <v>0.51700000000000002</v>
      </c>
      <c r="Q2542">
        <f t="shared" si="244"/>
        <v>-1.7000000000000015E-2</v>
      </c>
      <c r="R2542">
        <f t="shared" si="245"/>
        <v>9.7000000000000017E-2</v>
      </c>
    </row>
    <row r="2543" spans="1:18">
      <c r="A2543" s="1">
        <v>44097</v>
      </c>
      <c r="B2543">
        <v>0.52500000000000002</v>
      </c>
      <c r="C2543">
        <v>781.92</v>
      </c>
      <c r="D2543">
        <v>5.8999999999999997E-2</v>
      </c>
      <c r="E2543" s="150">
        <f t="shared" si="242"/>
        <v>9.4547430793553711E-3</v>
      </c>
      <c r="F2543">
        <v>0.37175000000000002</v>
      </c>
      <c r="G2543" s="3">
        <f t="shared" si="243"/>
        <v>2.3198144905588931</v>
      </c>
      <c r="H2543" s="150">
        <f t="shared" si="241"/>
        <v>0.10500000000000002</v>
      </c>
      <c r="J2543" s="2">
        <f t="shared" si="240"/>
        <v>7.3164483639789717E-3</v>
      </c>
      <c r="K2543">
        <v>29427.75</v>
      </c>
      <c r="L2543">
        <v>28815</v>
      </c>
      <c r="N2543">
        <v>0.08</v>
      </c>
      <c r="O2543">
        <v>0.5</v>
      </c>
      <c r="P2543">
        <v>0.52500000000000002</v>
      </c>
      <c r="Q2543">
        <f t="shared" si="244"/>
        <v>-2.5000000000000022E-2</v>
      </c>
      <c r="R2543">
        <f t="shared" si="245"/>
        <v>0.10500000000000002</v>
      </c>
    </row>
    <row r="2544" spans="1:18">
      <c r="A2544" s="1">
        <v>44098</v>
      </c>
      <c r="B2544">
        <v>0.51700000000000002</v>
      </c>
      <c r="C2544">
        <v>784.19</v>
      </c>
      <c r="D2544">
        <v>5.6000000000000001E-2</v>
      </c>
      <c r="E2544" s="150">
        <f t="shared" si="242"/>
        <v>9.2089905552766999E-3</v>
      </c>
      <c r="F2544">
        <v>0.37213000000000002</v>
      </c>
      <c r="G2544" s="3">
        <f t="shared" si="243"/>
        <v>2.2629277199181415</v>
      </c>
      <c r="H2544" s="150">
        <f t="shared" si="241"/>
        <v>9.7000000000000017E-2</v>
      </c>
      <c r="J2544" s="2">
        <f t="shared" si="240"/>
        <v>2.8989044060630355E-3</v>
      </c>
      <c r="K2544">
        <v>29414</v>
      </c>
      <c r="L2544">
        <v>28816.25</v>
      </c>
      <c r="N2544">
        <v>0.08</v>
      </c>
      <c r="O2544">
        <v>0.5</v>
      </c>
      <c r="P2544">
        <v>0.51700000000000002</v>
      </c>
      <c r="Q2544">
        <f t="shared" si="244"/>
        <v>-1.7000000000000015E-2</v>
      </c>
      <c r="R2544">
        <f t="shared" si="245"/>
        <v>9.7000000000000017E-2</v>
      </c>
    </row>
    <row r="2545" spans="1:18">
      <c r="A2545" s="1">
        <v>44099</v>
      </c>
      <c r="B2545">
        <v>0.51</v>
      </c>
      <c r="C2545">
        <v>787.13</v>
      </c>
      <c r="D2545">
        <v>5.6000000000000001E-2</v>
      </c>
      <c r="E2545" s="150">
        <f t="shared" si="242"/>
        <v>9.183811955303392E-3</v>
      </c>
      <c r="F2545">
        <v>0.36925000000000002</v>
      </c>
      <c r="G2545" s="3">
        <f t="shared" si="243"/>
        <v>2.2515704917127621</v>
      </c>
      <c r="H2545" s="150">
        <f t="shared" si="241"/>
        <v>9.0000000000000011E-2</v>
      </c>
      <c r="J2545" s="2">
        <f t="shared" si="240"/>
        <v>3.7420810920449658E-3</v>
      </c>
      <c r="K2545">
        <v>29411</v>
      </c>
      <c r="L2545">
        <v>28816.25</v>
      </c>
      <c r="N2545">
        <v>0.08</v>
      </c>
      <c r="O2545">
        <v>0.5</v>
      </c>
      <c r="P2545">
        <v>0.51</v>
      </c>
      <c r="Q2545">
        <f t="shared" si="244"/>
        <v>-1.0000000000000009E-2</v>
      </c>
      <c r="R2545">
        <f t="shared" si="245"/>
        <v>9.0000000000000011E-2</v>
      </c>
    </row>
    <row r="2546" spans="1:18">
      <c r="A2546" s="1">
        <v>44102</v>
      </c>
      <c r="B2546">
        <v>0.505</v>
      </c>
      <c r="C2546">
        <v>785.37</v>
      </c>
      <c r="D2546">
        <v>5.2999999999999999E-2</v>
      </c>
      <c r="E2546" s="150">
        <f t="shared" si="242"/>
        <v>8.6956008216510679E-3</v>
      </c>
      <c r="F2546">
        <v>0.36549999999999999</v>
      </c>
      <c r="G2546" s="3">
        <f t="shared" si="243"/>
        <v>2.2277356559154766</v>
      </c>
      <c r="H2546" s="150">
        <f t="shared" si="241"/>
        <v>8.5000000000000006E-2</v>
      </c>
      <c r="J2546" s="2">
        <f t="shared" si="240"/>
        <v>-2.2384747025917273E-3</v>
      </c>
      <c r="K2546">
        <v>29407</v>
      </c>
      <c r="L2546">
        <v>28818.5</v>
      </c>
      <c r="N2546">
        <v>0.08</v>
      </c>
      <c r="O2546">
        <v>0.5</v>
      </c>
      <c r="P2546">
        <v>0.505</v>
      </c>
      <c r="Q2546">
        <f t="shared" si="244"/>
        <v>-5.0000000000000044E-3</v>
      </c>
      <c r="R2546">
        <f t="shared" si="245"/>
        <v>8.5000000000000006E-2</v>
      </c>
    </row>
    <row r="2547" spans="1:18">
      <c r="A2547" s="1">
        <v>44103</v>
      </c>
      <c r="B2547">
        <v>0.5</v>
      </c>
      <c r="C2547">
        <v>786.74</v>
      </c>
      <c r="D2547">
        <v>5.5199999999999999E-2</v>
      </c>
      <c r="E2547" s="150">
        <f t="shared" si="242"/>
        <v>8.9201680178799848E-3</v>
      </c>
      <c r="F2547">
        <v>0.35925000000000001</v>
      </c>
      <c r="G2547" s="3">
        <f t="shared" si="243"/>
        <v>2.2231195601081342</v>
      </c>
      <c r="H2547" s="150">
        <f t="shared" si="241"/>
        <v>0.08</v>
      </c>
      <c r="J2547" s="2">
        <f t="shared" si="240"/>
        <v>1.7428810284224169E-3</v>
      </c>
      <c r="K2547">
        <v>29404.25</v>
      </c>
      <c r="L2547">
        <v>28817</v>
      </c>
      <c r="N2547">
        <v>0.08</v>
      </c>
      <c r="O2547">
        <v>0.5</v>
      </c>
      <c r="P2547">
        <v>0.5</v>
      </c>
      <c r="Q2547">
        <f t="shared" si="244"/>
        <v>0</v>
      </c>
      <c r="R2547">
        <f t="shared" si="245"/>
        <v>0.08</v>
      </c>
    </row>
    <row r="2548" spans="1:18">
      <c r="A2548" s="1">
        <v>44104</v>
      </c>
      <c r="B2548">
        <v>0.49</v>
      </c>
      <c r="C2548">
        <v>784.31</v>
      </c>
      <c r="D2548">
        <v>5.7000000000000002E-2</v>
      </c>
      <c r="E2548" s="150">
        <f t="shared" si="242"/>
        <v>9.3044235827327605E-3</v>
      </c>
      <c r="F2548">
        <v>0.36013000000000001</v>
      </c>
      <c r="G2548" s="3">
        <f t="shared" si="243"/>
        <v>2.2061989995914382</v>
      </c>
      <c r="H2548" s="150">
        <f t="shared" si="241"/>
        <v>0.06</v>
      </c>
      <c r="J2548" s="2">
        <f t="shared" si="240"/>
        <v>-3.0934749853171613E-3</v>
      </c>
      <c r="K2548">
        <v>29398.25</v>
      </c>
      <c r="L2548">
        <v>28815.5</v>
      </c>
      <c r="N2548">
        <v>7.0000000000000007E-2</v>
      </c>
      <c r="O2548">
        <v>0.5</v>
      </c>
      <c r="P2548">
        <v>0.49</v>
      </c>
      <c r="Q2548">
        <f t="shared" si="244"/>
        <v>1.0000000000000009E-2</v>
      </c>
      <c r="R2548">
        <f t="shared" si="245"/>
        <v>0.06</v>
      </c>
    </row>
    <row r="2549" spans="1:18">
      <c r="A2549" s="1">
        <v>44105</v>
      </c>
      <c r="B2549">
        <v>0.48</v>
      </c>
      <c r="C2549">
        <v>787.13</v>
      </c>
      <c r="D2549">
        <v>5.8999999999999997E-2</v>
      </c>
      <c r="E2549" s="150">
        <f t="shared" si="242"/>
        <v>9.6110879092973847E-3</v>
      </c>
      <c r="F2549">
        <v>0.35987999999999998</v>
      </c>
      <c r="G2549" s="3">
        <f t="shared" si="243"/>
        <v>2.2092108823039811</v>
      </c>
      <c r="H2549" s="150">
        <f t="shared" si="241"/>
        <v>4.9999999999999989E-2</v>
      </c>
      <c r="J2549" s="2">
        <f t="shared" si="240"/>
        <v>3.589068659486301E-3</v>
      </c>
      <c r="K2549">
        <v>29396.75</v>
      </c>
      <c r="L2549">
        <v>28813.25</v>
      </c>
      <c r="N2549">
        <v>7.0000000000000007E-2</v>
      </c>
      <c r="O2549">
        <v>0.5</v>
      </c>
      <c r="P2549">
        <v>0.48</v>
      </c>
      <c r="Q2549">
        <f t="shared" si="244"/>
        <v>2.0000000000000018E-2</v>
      </c>
      <c r="R2549">
        <f t="shared" si="245"/>
        <v>4.9999999999999989E-2</v>
      </c>
    </row>
    <row r="2550" spans="1:18">
      <c r="A2550" s="1">
        <v>44106</v>
      </c>
      <c r="B2550">
        <v>0.48499999999999999</v>
      </c>
      <c r="C2550">
        <v>789.26</v>
      </c>
      <c r="D2550">
        <v>5.8000000000000003E-2</v>
      </c>
      <c r="E2550" s="150">
        <f t="shared" si="242"/>
        <v>9.4342091964542147E-3</v>
      </c>
      <c r="F2550">
        <v>0.35749999999999998</v>
      </c>
      <c r="G2550" s="3">
        <f t="shared" si="243"/>
        <v>2.1978524715980554</v>
      </c>
      <c r="H2550" s="150">
        <f t="shared" si="241"/>
        <v>5.4999999999999993E-2</v>
      </c>
      <c r="J2550" s="2">
        <f t="shared" si="240"/>
        <v>2.7023785944539605E-3</v>
      </c>
      <c r="K2550">
        <v>29393.75</v>
      </c>
      <c r="L2550">
        <v>28813.25</v>
      </c>
      <c r="N2550">
        <v>7.0000000000000007E-2</v>
      </c>
      <c r="O2550">
        <v>0.5</v>
      </c>
      <c r="P2550">
        <v>0.48499999999999999</v>
      </c>
      <c r="Q2550">
        <f t="shared" si="244"/>
        <v>1.5000000000000013E-2</v>
      </c>
      <c r="R2550">
        <f t="shared" si="245"/>
        <v>5.4999999999999993E-2</v>
      </c>
    </row>
    <row r="2551" spans="1:18">
      <c r="A2551" s="1">
        <v>44109</v>
      </c>
      <c r="B2551">
        <v>0.48</v>
      </c>
      <c r="C2551">
        <v>797.67</v>
      </c>
      <c r="D2551">
        <v>6.2300000000000001E-2</v>
      </c>
      <c r="E2551" s="150">
        <f t="shared" si="242"/>
        <v>1.0068243312911231E-2</v>
      </c>
      <c r="F2551">
        <v>0.34875</v>
      </c>
      <c r="G2551" s="3">
        <f t="shared" si="243"/>
        <v>2.1579856907249897</v>
      </c>
      <c r="H2551" s="150">
        <f t="shared" si="241"/>
        <v>4.9999999999999989E-2</v>
      </c>
      <c r="J2551" s="2">
        <f t="shared" ref="J2551:J2614" si="246">+LN(C2551/C2550)</f>
        <v>1.0599180472119309E-2</v>
      </c>
      <c r="K2551">
        <v>29384.75</v>
      </c>
      <c r="L2551">
        <v>28814.75</v>
      </c>
      <c r="N2551">
        <v>7.0000000000000007E-2</v>
      </c>
      <c r="O2551">
        <v>0.5</v>
      </c>
      <c r="P2551">
        <v>0.48</v>
      </c>
      <c r="Q2551">
        <f t="shared" si="244"/>
        <v>2.0000000000000018E-2</v>
      </c>
      <c r="R2551">
        <f t="shared" si="245"/>
        <v>4.9999999999999989E-2</v>
      </c>
    </row>
    <row r="2552" spans="1:18">
      <c r="A2552" s="1">
        <v>44110</v>
      </c>
      <c r="B2552">
        <v>0.48499999999999999</v>
      </c>
      <c r="C2552">
        <v>798.45</v>
      </c>
      <c r="D2552">
        <v>6.3E-2</v>
      </c>
      <c r="E2552" s="150">
        <f t="shared" si="242"/>
        <v>1.0141499996145272E-2</v>
      </c>
      <c r="F2552">
        <v>0.34388000000000002</v>
      </c>
      <c r="G2552" s="3">
        <f t="shared" si="243"/>
        <v>2.1362165368273462</v>
      </c>
      <c r="H2552" s="150">
        <f t="shared" si="241"/>
        <v>5.4999999999999993E-2</v>
      </c>
      <c r="J2552" s="2">
        <f t="shared" si="246"/>
        <v>9.7737020035024115E-4</v>
      </c>
      <c r="K2552">
        <v>29379</v>
      </c>
      <c r="L2552">
        <v>28814.75</v>
      </c>
      <c r="N2552">
        <v>7.0000000000000007E-2</v>
      </c>
      <c r="O2552">
        <v>0.5</v>
      </c>
      <c r="P2552">
        <v>0.48499999999999999</v>
      </c>
      <c r="Q2552">
        <f t="shared" si="244"/>
        <v>1.5000000000000013E-2</v>
      </c>
      <c r="R2552">
        <f t="shared" si="245"/>
        <v>5.4999999999999993E-2</v>
      </c>
    </row>
    <row r="2553" spans="1:18">
      <c r="A2553" s="1">
        <v>44111</v>
      </c>
      <c r="B2553">
        <v>0.48</v>
      </c>
      <c r="C2553">
        <v>795.4</v>
      </c>
      <c r="D2553">
        <v>6.5000000000000002E-2</v>
      </c>
      <c r="E2553" s="150">
        <f t="shared" si="242"/>
        <v>1.053521067100039E-2</v>
      </c>
      <c r="F2553">
        <v>0.34788000000000002</v>
      </c>
      <c r="G2553" s="3">
        <f t="shared" si="243"/>
        <v>2.1463453087125424</v>
      </c>
      <c r="H2553" s="150">
        <f t="shared" si="241"/>
        <v>4.9999999999999989E-2</v>
      </c>
      <c r="J2553" s="2">
        <f t="shared" si="246"/>
        <v>-3.8272155132859247E-3</v>
      </c>
      <c r="K2553">
        <v>29398.5</v>
      </c>
      <c r="L2553">
        <v>28831.25</v>
      </c>
      <c r="N2553">
        <v>7.0000000000000007E-2</v>
      </c>
      <c r="O2553">
        <v>0.5</v>
      </c>
      <c r="P2553">
        <v>0.48</v>
      </c>
      <c r="Q2553">
        <f t="shared" si="244"/>
        <v>2.0000000000000018E-2</v>
      </c>
      <c r="R2553">
        <f t="shared" si="245"/>
        <v>4.9999999999999989E-2</v>
      </c>
    </row>
    <row r="2554" spans="1:18">
      <c r="A2554" s="1">
        <v>44112</v>
      </c>
      <c r="B2554">
        <v>0.49</v>
      </c>
      <c r="C2554">
        <v>798.76</v>
      </c>
      <c r="D2554">
        <v>6.6000000000000003E-2</v>
      </c>
      <c r="E2554" s="150">
        <f t="shared" si="242"/>
        <v>1.0675378426733516E-2</v>
      </c>
      <c r="F2554">
        <v>0.34949999999999998</v>
      </c>
      <c r="G2554" s="3">
        <f t="shared" si="243"/>
        <v>2.1607664925708971</v>
      </c>
      <c r="H2554" s="150">
        <f t="shared" si="241"/>
        <v>0.06</v>
      </c>
      <c r="J2554" s="2">
        <f t="shared" si="246"/>
        <v>4.2153924016006027E-3</v>
      </c>
      <c r="K2554">
        <v>29515</v>
      </c>
      <c r="L2554">
        <v>28941.75</v>
      </c>
      <c r="N2554">
        <v>7.0000000000000007E-2</v>
      </c>
      <c r="O2554">
        <v>0.5</v>
      </c>
      <c r="P2554">
        <v>0.49</v>
      </c>
      <c r="Q2554">
        <f t="shared" si="244"/>
        <v>1.0000000000000009E-2</v>
      </c>
      <c r="R2554">
        <f t="shared" si="245"/>
        <v>0.06</v>
      </c>
    </row>
    <row r="2555" spans="1:18">
      <c r="A2555" s="1">
        <v>44113</v>
      </c>
      <c r="B2555">
        <v>0.48499999999999999</v>
      </c>
      <c r="C2555">
        <v>797.22</v>
      </c>
      <c r="D2555">
        <v>6.7000000000000004E-2</v>
      </c>
      <c r="E2555" s="150">
        <f t="shared" si="242"/>
        <v>1.0699907933650778E-2</v>
      </c>
      <c r="F2555">
        <v>0.34762999999999999</v>
      </c>
      <c r="G2555" s="3">
        <f t="shared" si="243"/>
        <v>2.1767673277589692</v>
      </c>
      <c r="H2555" s="150">
        <f t="shared" si="241"/>
        <v>4.4999999999999984E-2</v>
      </c>
      <c r="J2555" s="2">
        <f t="shared" si="246"/>
        <v>-1.9298493439192709E-3</v>
      </c>
      <c r="K2555">
        <v>29519.5</v>
      </c>
      <c r="L2555">
        <v>28942</v>
      </c>
      <c r="N2555">
        <v>7.0000000000000007E-2</v>
      </c>
      <c r="O2555">
        <v>0.51</v>
      </c>
      <c r="P2555">
        <v>0.48499999999999999</v>
      </c>
      <c r="Q2555">
        <f t="shared" si="244"/>
        <v>2.5000000000000022E-2</v>
      </c>
      <c r="R2555">
        <f t="shared" si="245"/>
        <v>4.4999999999999984E-2</v>
      </c>
    </row>
    <row r="2556" spans="1:18">
      <c r="A2556" s="1">
        <v>44116</v>
      </c>
      <c r="B2556">
        <v>0.48499999999999999</v>
      </c>
      <c r="C2556">
        <v>797.02</v>
      </c>
      <c r="D2556">
        <v>6.6000000000000003E-2</v>
      </c>
      <c r="E2556" s="150">
        <f t="shared" si="242"/>
        <v>1.0540207815238081E-2</v>
      </c>
      <c r="F2556">
        <v>0.34762999999999999</v>
      </c>
      <c r="G2556" s="3">
        <f t="shared" si="243"/>
        <v>2.1767673277589692</v>
      </c>
      <c r="H2556" s="150">
        <f t="shared" si="241"/>
        <v>4.4999999999999984E-2</v>
      </c>
      <c r="J2556" s="2">
        <f t="shared" si="246"/>
        <v>-2.5090325302247295E-4</v>
      </c>
      <c r="K2556">
        <v>29519.5</v>
      </c>
      <c r="L2556">
        <v>28942</v>
      </c>
      <c r="N2556">
        <v>7.0000000000000007E-2</v>
      </c>
      <c r="O2556">
        <v>0.51</v>
      </c>
      <c r="P2556">
        <v>0.48499999999999999</v>
      </c>
      <c r="Q2556">
        <f t="shared" si="244"/>
        <v>2.5000000000000022E-2</v>
      </c>
      <c r="R2556">
        <f t="shared" si="245"/>
        <v>4.4999999999999984E-2</v>
      </c>
    </row>
    <row r="2557" spans="1:18">
      <c r="A2557" s="1">
        <v>44117</v>
      </c>
      <c r="B2557">
        <v>0.47</v>
      </c>
      <c r="C2557">
        <v>797.54</v>
      </c>
      <c r="D2557">
        <v>6.4000000000000001E-2</v>
      </c>
      <c r="E2557" s="150">
        <f t="shared" si="242"/>
        <v>1.0143250913281486E-2</v>
      </c>
      <c r="F2557">
        <v>0.34549999999999997</v>
      </c>
      <c r="G2557" s="3">
        <f t="shared" si="243"/>
        <v>2.1799717062156803</v>
      </c>
      <c r="H2557" s="150">
        <f t="shared" si="241"/>
        <v>2.9999999999999971E-2</v>
      </c>
      <c r="J2557" s="2">
        <f t="shared" si="246"/>
        <v>6.522175627550758E-4</v>
      </c>
      <c r="K2557">
        <v>29528</v>
      </c>
      <c r="L2557">
        <v>28949.5</v>
      </c>
      <c r="N2557">
        <v>7.0000000000000007E-2</v>
      </c>
      <c r="O2557">
        <v>0.51</v>
      </c>
      <c r="P2557">
        <v>0.47</v>
      </c>
      <c r="Q2557">
        <f t="shared" si="244"/>
        <v>4.0000000000000036E-2</v>
      </c>
      <c r="R2557">
        <f t="shared" si="245"/>
        <v>2.9999999999999971E-2</v>
      </c>
    </row>
    <row r="2558" spans="1:18">
      <c r="A2558" s="1">
        <v>44118</v>
      </c>
      <c r="B2558">
        <v>0.46</v>
      </c>
      <c r="C2558">
        <v>799.04</v>
      </c>
      <c r="D2558">
        <v>6.3E-2</v>
      </c>
      <c r="E2558" s="150">
        <f t="shared" si="242"/>
        <v>9.8807973722628128E-3</v>
      </c>
      <c r="F2558">
        <v>0.34399999999999997</v>
      </c>
      <c r="G2558" s="3">
        <f t="shared" si="243"/>
        <v>2.1933452517544003</v>
      </c>
      <c r="H2558" s="150">
        <f t="shared" si="241"/>
        <v>2.0000000000000018E-2</v>
      </c>
      <c r="J2558" s="2">
        <f t="shared" si="246"/>
        <v>1.879016950404122E-3</v>
      </c>
      <c r="K2558">
        <v>29541.75</v>
      </c>
      <c r="L2558">
        <v>28959.5</v>
      </c>
      <c r="N2558">
        <v>7.0000000000000007E-2</v>
      </c>
      <c r="O2558">
        <v>0.51</v>
      </c>
      <c r="P2558">
        <v>0.46</v>
      </c>
      <c r="Q2558">
        <f t="shared" si="244"/>
        <v>4.9999999999999989E-2</v>
      </c>
      <c r="R2558">
        <f t="shared" si="245"/>
        <v>2.0000000000000018E-2</v>
      </c>
    </row>
    <row r="2559" spans="1:18">
      <c r="A2559" s="1">
        <v>44119</v>
      </c>
      <c r="B2559">
        <v>0.48299999999999998</v>
      </c>
      <c r="C2559">
        <v>802.99</v>
      </c>
      <c r="D2559">
        <v>6.5000000000000002E-2</v>
      </c>
      <c r="E2559" s="150">
        <f t="shared" si="242"/>
        <v>1.0305605094282282E-2</v>
      </c>
      <c r="F2559">
        <v>0.34775</v>
      </c>
      <c r="G2559" s="3">
        <f t="shared" si="243"/>
        <v>2.1933452517544003</v>
      </c>
      <c r="H2559" s="150">
        <f t="shared" si="241"/>
        <v>5.2999999999999992E-2</v>
      </c>
      <c r="J2559" s="2">
        <f t="shared" si="246"/>
        <v>4.931253477685707E-3</v>
      </c>
      <c r="K2559">
        <v>29541.75</v>
      </c>
      <c r="L2559">
        <v>28959.5</v>
      </c>
      <c r="N2559">
        <v>7.0000000000000007E-2</v>
      </c>
      <c r="O2559">
        <v>0.5</v>
      </c>
      <c r="P2559">
        <v>0.48299999999999998</v>
      </c>
      <c r="Q2559">
        <f t="shared" si="244"/>
        <v>1.7000000000000015E-2</v>
      </c>
      <c r="R2559">
        <f t="shared" si="245"/>
        <v>5.2999999999999992E-2</v>
      </c>
    </row>
    <row r="2560" spans="1:18">
      <c r="A2560" s="1">
        <v>44120</v>
      </c>
      <c r="B2560">
        <v>0.47</v>
      </c>
      <c r="C2560">
        <v>795.84</v>
      </c>
      <c r="D2560">
        <v>6.5000000000000002E-2</v>
      </c>
      <c r="E2560" s="150">
        <f t="shared" si="242"/>
        <v>9.9582974153393459E-3</v>
      </c>
      <c r="F2560">
        <v>0.33500000000000002</v>
      </c>
      <c r="G2560" s="3">
        <f t="shared" si="243"/>
        <v>2.1866187654185443</v>
      </c>
      <c r="H2560" s="150">
        <f t="shared" si="241"/>
        <v>3.999999999999998E-2</v>
      </c>
      <c r="J2560" s="2">
        <f t="shared" si="246"/>
        <v>-8.94409995405431E-3</v>
      </c>
      <c r="K2560">
        <v>29554.5</v>
      </c>
      <c r="L2560">
        <v>28973.75</v>
      </c>
      <c r="N2560">
        <v>7.0000000000000007E-2</v>
      </c>
      <c r="O2560">
        <v>0.5</v>
      </c>
      <c r="P2560">
        <v>0.47</v>
      </c>
      <c r="Q2560">
        <f t="shared" si="244"/>
        <v>3.0000000000000027E-2</v>
      </c>
      <c r="R2560">
        <f t="shared" si="245"/>
        <v>3.999999999999998E-2</v>
      </c>
    </row>
    <row r="2561" spans="1:18">
      <c r="A2561" s="1">
        <v>44123</v>
      </c>
      <c r="B2561">
        <v>0.47499999999999998</v>
      </c>
      <c r="C2561">
        <v>786.42</v>
      </c>
      <c r="D2561">
        <v>6.5000000000000002E-2</v>
      </c>
      <c r="E2561" s="150">
        <f t="shared" si="242"/>
        <v>1.0100020015873831E-2</v>
      </c>
      <c r="F2561">
        <v>0.33975</v>
      </c>
      <c r="G2561" s="3">
        <f t="shared" si="243"/>
        <v>2.1865055678396459</v>
      </c>
      <c r="H2561" s="150">
        <f t="shared" si="241"/>
        <v>3.4999999999999976E-2</v>
      </c>
      <c r="J2561" s="2">
        <f t="shared" si="246"/>
        <v>-1.1907159755530711E-2</v>
      </c>
      <c r="K2561">
        <v>29556</v>
      </c>
      <c r="L2561">
        <v>28975.25</v>
      </c>
      <c r="N2561">
        <v>7.0000000000000007E-2</v>
      </c>
      <c r="O2561">
        <v>0.51</v>
      </c>
      <c r="P2561">
        <v>0.47499999999999998</v>
      </c>
      <c r="Q2561">
        <f t="shared" si="244"/>
        <v>3.5000000000000031E-2</v>
      </c>
      <c r="R2561">
        <f t="shared" si="245"/>
        <v>3.4999999999999976E-2</v>
      </c>
    </row>
    <row r="2562" spans="1:18">
      <c r="A2562" s="1">
        <v>44124</v>
      </c>
      <c r="B2562">
        <v>0.47499999999999998</v>
      </c>
      <c r="C2562">
        <v>787.03</v>
      </c>
      <c r="D2562">
        <v>6.5000000000000002E-2</v>
      </c>
      <c r="E2562" s="150">
        <f t="shared" si="242"/>
        <v>1.0157422669102705E-2</v>
      </c>
      <c r="F2562">
        <v>0.33712999999999999</v>
      </c>
      <c r="G2562" s="3">
        <f t="shared" si="243"/>
        <v>2.1573829025208626</v>
      </c>
      <c r="H2562" s="150">
        <f t="shared" si="241"/>
        <v>4.4999999999999984E-2</v>
      </c>
      <c r="J2562" s="2">
        <f t="shared" si="246"/>
        <v>7.7536627228146353E-4</v>
      </c>
      <c r="K2562">
        <v>29547.5</v>
      </c>
      <c r="L2562">
        <v>28974.5</v>
      </c>
      <c r="N2562">
        <v>7.0000000000000007E-2</v>
      </c>
      <c r="O2562">
        <v>0.5</v>
      </c>
      <c r="P2562">
        <v>0.47499999999999998</v>
      </c>
      <c r="Q2562">
        <f t="shared" si="244"/>
        <v>2.5000000000000022E-2</v>
      </c>
      <c r="R2562">
        <f t="shared" si="245"/>
        <v>4.4999999999999984E-2</v>
      </c>
    </row>
    <row r="2563" spans="1:18">
      <c r="A2563" s="1">
        <v>44125</v>
      </c>
      <c r="B2563">
        <v>0.47</v>
      </c>
      <c r="C2563">
        <v>782.01</v>
      </c>
      <c r="D2563">
        <v>6.7000000000000004E-2</v>
      </c>
      <c r="E2563" s="150">
        <f t="shared" si="242"/>
        <v>1.0371764652451407E-2</v>
      </c>
      <c r="F2563">
        <v>0.33488000000000001</v>
      </c>
      <c r="G2563" s="3">
        <f t="shared" si="243"/>
        <v>2.163273150890185</v>
      </c>
      <c r="H2563" s="150">
        <f t="shared" si="241"/>
        <v>4.9999999999999975E-2</v>
      </c>
      <c r="J2563" s="2">
        <f t="shared" si="246"/>
        <v>-6.398838944456647E-3</v>
      </c>
      <c r="K2563">
        <v>29545.75</v>
      </c>
      <c r="L2563">
        <v>28971.25</v>
      </c>
      <c r="N2563">
        <v>0.08</v>
      </c>
      <c r="O2563">
        <v>0.5</v>
      </c>
      <c r="P2563">
        <v>0.47</v>
      </c>
      <c r="Q2563">
        <f t="shared" si="244"/>
        <v>3.0000000000000027E-2</v>
      </c>
      <c r="R2563">
        <f t="shared" si="245"/>
        <v>4.9999999999999975E-2</v>
      </c>
    </row>
    <row r="2564" spans="1:18">
      <c r="A2564" s="1">
        <v>44126</v>
      </c>
      <c r="B2564">
        <v>0.46500000000000002</v>
      </c>
      <c r="C2564">
        <v>778.67</v>
      </c>
      <c r="D2564">
        <v>7.0000000000000007E-2</v>
      </c>
      <c r="E2564" s="150">
        <f t="shared" si="242"/>
        <v>1.0886054094801171E-2</v>
      </c>
      <c r="F2564">
        <v>0.33512999999999998</v>
      </c>
      <c r="G2564" s="3">
        <f t="shared" si="243"/>
        <v>2.1549681634600097</v>
      </c>
      <c r="H2564" s="150">
        <f t="shared" si="241"/>
        <v>4.5000000000000026E-2</v>
      </c>
      <c r="J2564" s="2">
        <f t="shared" si="246"/>
        <v>-4.2801920945709955E-3</v>
      </c>
      <c r="K2564">
        <v>29541.25</v>
      </c>
      <c r="L2564">
        <v>28969</v>
      </c>
      <c r="N2564">
        <v>0.08</v>
      </c>
      <c r="O2564">
        <v>0.5</v>
      </c>
      <c r="P2564">
        <v>0.46500000000000002</v>
      </c>
      <c r="Q2564">
        <f t="shared" si="244"/>
        <v>3.4999999999999976E-2</v>
      </c>
      <c r="R2564">
        <f t="shared" si="245"/>
        <v>4.5000000000000026E-2</v>
      </c>
    </row>
    <row r="2565" spans="1:18">
      <c r="A2565" s="1">
        <v>44127</v>
      </c>
      <c r="B2565">
        <v>0.46500000000000002</v>
      </c>
      <c r="C2565">
        <v>776.73</v>
      </c>
      <c r="D2565">
        <v>7.0999999999999994E-2</v>
      </c>
      <c r="E2565" s="150">
        <f t="shared" si="242"/>
        <v>1.1037945972565178E-2</v>
      </c>
      <c r="F2565">
        <v>0.33662999999999998</v>
      </c>
      <c r="G2565" s="3">
        <f t="shared" si="243"/>
        <v>2.1653240611437381</v>
      </c>
      <c r="H2565" s="150">
        <f t="shared" si="241"/>
        <v>4.5000000000000026E-2</v>
      </c>
      <c r="J2565" s="2">
        <f t="shared" si="246"/>
        <v>-2.4945364613667823E-3</v>
      </c>
      <c r="K2565">
        <v>29544</v>
      </c>
      <c r="L2565">
        <v>28969</v>
      </c>
      <c r="N2565">
        <v>0.08</v>
      </c>
      <c r="O2565">
        <v>0.5</v>
      </c>
      <c r="P2565">
        <v>0.46500000000000002</v>
      </c>
      <c r="Q2565">
        <f t="shared" si="244"/>
        <v>3.4999999999999976E-2</v>
      </c>
      <c r="R2565">
        <f t="shared" si="245"/>
        <v>4.5000000000000026E-2</v>
      </c>
    </row>
    <row r="2566" spans="1:18">
      <c r="A2566" s="1">
        <v>44130</v>
      </c>
      <c r="B2566">
        <v>0.45500000000000002</v>
      </c>
      <c r="C2566">
        <v>775.45</v>
      </c>
      <c r="D2566">
        <v>6.5000000000000002E-2</v>
      </c>
      <c r="E2566" s="150">
        <f t="shared" si="242"/>
        <v>1.0071267164616277E-2</v>
      </c>
      <c r="F2566">
        <v>0.33200000000000002</v>
      </c>
      <c r="G2566" s="3">
        <f t="shared" si="243"/>
        <v>2.1427293752883196</v>
      </c>
      <c r="H2566" s="150">
        <f t="shared" ref="H2566:H2617" si="247">+R2566</f>
        <v>3.5000000000000017E-2</v>
      </c>
      <c r="J2566" s="2">
        <f t="shared" si="246"/>
        <v>-1.6492936259343181E-3</v>
      </c>
      <c r="K2566">
        <v>29538</v>
      </c>
      <c r="L2566">
        <v>28969</v>
      </c>
      <c r="N2566">
        <v>0.08</v>
      </c>
      <c r="O2566">
        <v>0.5</v>
      </c>
      <c r="P2566">
        <v>0.45500000000000002</v>
      </c>
      <c r="Q2566">
        <f t="shared" si="244"/>
        <v>4.4999999999999984E-2</v>
      </c>
      <c r="R2566">
        <f t="shared" si="245"/>
        <v>3.5000000000000017E-2</v>
      </c>
    </row>
    <row r="2567" spans="1:18">
      <c r="A2567" s="1">
        <v>44131</v>
      </c>
      <c r="B2567">
        <v>0.46</v>
      </c>
      <c r="C2567">
        <v>771.03</v>
      </c>
      <c r="D2567">
        <v>6.5000000000000002E-2</v>
      </c>
      <c r="E2567" s="150">
        <f t="shared" ref="E2567:E2630" si="248">+D2567*F2567/G2567</f>
        <v>1.0157402825203254E-2</v>
      </c>
      <c r="F2567">
        <v>0.33174999999999999</v>
      </c>
      <c r="G2567" s="3">
        <f t="shared" si="243"/>
        <v>2.1229590251648309</v>
      </c>
      <c r="H2567" s="150">
        <f t="shared" si="247"/>
        <v>5.0000000000000031E-2</v>
      </c>
      <c r="J2567" s="2">
        <f t="shared" si="246"/>
        <v>-5.7162226932899966E-3</v>
      </c>
      <c r="K2567">
        <v>29532.75</v>
      </c>
      <c r="L2567">
        <v>28969</v>
      </c>
      <c r="N2567">
        <v>0.08</v>
      </c>
      <c r="O2567">
        <v>0.49</v>
      </c>
      <c r="P2567">
        <v>0.46</v>
      </c>
      <c r="Q2567">
        <f t="shared" si="244"/>
        <v>2.9999999999999971E-2</v>
      </c>
      <c r="R2567">
        <f t="shared" si="245"/>
        <v>5.0000000000000031E-2</v>
      </c>
    </row>
    <row r="2568" spans="1:18">
      <c r="A2568" s="1">
        <v>44132</v>
      </c>
      <c r="B2568">
        <v>0.47</v>
      </c>
      <c r="C2568">
        <v>773.74</v>
      </c>
      <c r="D2568">
        <v>6.4000000000000001E-2</v>
      </c>
      <c r="E2568" s="150">
        <f t="shared" si="248"/>
        <v>9.4454960176420678E-3</v>
      </c>
      <c r="F2568">
        <v>0.32762999999999998</v>
      </c>
      <c r="G2568" s="3">
        <f t="shared" si="243"/>
        <v>2.2199278852943118</v>
      </c>
      <c r="H2568" s="150">
        <f t="shared" si="247"/>
        <v>4.9999999999999975E-2</v>
      </c>
      <c r="J2568" s="2">
        <f t="shared" si="246"/>
        <v>3.508616532035067E-3</v>
      </c>
      <c r="K2568">
        <v>29558.5</v>
      </c>
      <c r="L2568">
        <v>28969</v>
      </c>
      <c r="N2568">
        <v>0.08</v>
      </c>
      <c r="O2568">
        <v>0.5</v>
      </c>
      <c r="P2568">
        <v>0.47</v>
      </c>
      <c r="Q2568">
        <f t="shared" si="244"/>
        <v>3.0000000000000027E-2</v>
      </c>
      <c r="R2568">
        <f t="shared" si="245"/>
        <v>4.9999999999999975E-2</v>
      </c>
    </row>
    <row r="2569" spans="1:18">
      <c r="A2569" s="1">
        <v>44133</v>
      </c>
      <c r="B2569">
        <v>0.47</v>
      </c>
      <c r="C2569">
        <v>772.56</v>
      </c>
      <c r="D2569">
        <v>6.3299999999999995E-2</v>
      </c>
      <c r="E2569" s="150">
        <f t="shared" si="248"/>
        <v>9.4583354096897145E-3</v>
      </c>
      <c r="F2569">
        <v>0.33100000000000002</v>
      </c>
      <c r="G2569" s="3">
        <f t="shared" si="243"/>
        <v>2.2152206590744439</v>
      </c>
      <c r="H2569" s="150">
        <f t="shared" si="247"/>
        <v>3.9999999999999966E-2</v>
      </c>
      <c r="J2569" s="2">
        <f t="shared" si="246"/>
        <v>-1.5262241855446509E-3</v>
      </c>
      <c r="K2569">
        <v>29557.25</v>
      </c>
      <c r="L2569">
        <v>28969</v>
      </c>
      <c r="N2569">
        <v>0.08</v>
      </c>
      <c r="O2569">
        <v>0.51</v>
      </c>
      <c r="P2569">
        <v>0.47</v>
      </c>
      <c r="Q2569">
        <f t="shared" si="244"/>
        <v>4.0000000000000036E-2</v>
      </c>
      <c r="R2569">
        <f t="shared" si="245"/>
        <v>3.9999999999999966E-2</v>
      </c>
    </row>
    <row r="2570" spans="1:18">
      <c r="A2570" s="1">
        <v>44134</v>
      </c>
      <c r="B2570">
        <v>0.46500000000000002</v>
      </c>
      <c r="C2570">
        <v>773.83</v>
      </c>
      <c r="D2570">
        <v>6.2E-2</v>
      </c>
      <c r="E2570" s="150">
        <f t="shared" si="248"/>
        <v>9.4198895602830655E-3</v>
      </c>
      <c r="F2570">
        <v>0.33012999999999998</v>
      </c>
      <c r="G2570" s="3">
        <f t="shared" si="243"/>
        <v>2.1728556230955367</v>
      </c>
      <c r="H2570" s="150">
        <f t="shared" si="247"/>
        <v>3.5000000000000017E-2</v>
      </c>
      <c r="J2570" s="2">
        <f t="shared" si="246"/>
        <v>1.6425355641594586E-3</v>
      </c>
      <c r="K2570">
        <v>29546</v>
      </c>
      <c r="L2570">
        <v>28969</v>
      </c>
      <c r="N2570">
        <v>0.08</v>
      </c>
      <c r="O2570">
        <v>0.51</v>
      </c>
      <c r="P2570">
        <v>0.46500000000000002</v>
      </c>
      <c r="Q2570">
        <f t="shared" si="244"/>
        <v>4.4999999999999984E-2</v>
      </c>
      <c r="R2570">
        <f t="shared" si="245"/>
        <v>3.5000000000000017E-2</v>
      </c>
    </row>
    <row r="2571" spans="1:18">
      <c r="A2571" s="1">
        <v>44137</v>
      </c>
      <c r="B2571">
        <v>0.46</v>
      </c>
      <c r="C2571">
        <v>768.01</v>
      </c>
      <c r="D2571">
        <v>6.3E-2</v>
      </c>
      <c r="E2571" s="150">
        <f t="shared" si="248"/>
        <v>8.8172736851962093E-3</v>
      </c>
      <c r="F2571">
        <v>0.33238000000000001</v>
      </c>
      <c r="G2571" s="3">
        <f t="shared" si="243"/>
        <v>2.3748769458247829</v>
      </c>
      <c r="H2571" s="150">
        <f t="shared" si="247"/>
        <v>4.0000000000000022E-2</v>
      </c>
      <c r="J2571" s="2">
        <f t="shared" si="246"/>
        <v>-7.549457326586676E-3</v>
      </c>
      <c r="K2571">
        <v>29604.5</v>
      </c>
      <c r="L2571">
        <v>28973.75</v>
      </c>
      <c r="N2571">
        <v>0.08</v>
      </c>
      <c r="O2571">
        <v>0.5</v>
      </c>
      <c r="P2571">
        <v>0.46</v>
      </c>
      <c r="Q2571">
        <f t="shared" si="244"/>
        <v>3.999999999999998E-2</v>
      </c>
      <c r="R2571">
        <f t="shared" si="245"/>
        <v>4.0000000000000022E-2</v>
      </c>
    </row>
    <row r="2572" spans="1:18">
      <c r="A2572" s="1">
        <v>44138</v>
      </c>
      <c r="B2572">
        <v>0.46</v>
      </c>
      <c r="C2572">
        <v>754.8</v>
      </c>
      <c r="D2572">
        <v>6.7000000000000004E-2</v>
      </c>
      <c r="E2572" s="150">
        <f t="shared" si="248"/>
        <v>9.1658427480082131E-3</v>
      </c>
      <c r="F2572">
        <v>0.33400000000000002</v>
      </c>
      <c r="G2572" s="3">
        <f t="shared" si="243"/>
        <v>2.4414558066537704</v>
      </c>
      <c r="H2572" s="150">
        <f t="shared" si="247"/>
        <v>4.0000000000000022E-2</v>
      </c>
      <c r="J2572" s="2">
        <f t="shared" si="246"/>
        <v>-1.7349940401840104E-2</v>
      </c>
      <c r="K2572">
        <v>29625.25</v>
      </c>
      <c r="L2572">
        <v>28976.75</v>
      </c>
      <c r="N2572">
        <v>0.08</v>
      </c>
      <c r="O2572">
        <v>0.5</v>
      </c>
      <c r="P2572">
        <v>0.46</v>
      </c>
      <c r="Q2572">
        <f t="shared" si="244"/>
        <v>3.999999999999998E-2</v>
      </c>
      <c r="R2572">
        <f t="shared" si="245"/>
        <v>4.0000000000000022E-2</v>
      </c>
    </row>
    <row r="2573" spans="1:18">
      <c r="A2573" s="1">
        <v>44139</v>
      </c>
      <c r="B2573">
        <v>0.44</v>
      </c>
      <c r="C2573">
        <v>757.39</v>
      </c>
      <c r="D2573">
        <v>6.3200000000000006E-2</v>
      </c>
      <c r="E2573" s="150">
        <f t="shared" si="248"/>
        <v>8.5925010655197032E-3</v>
      </c>
      <c r="F2573">
        <v>0.33312999999999998</v>
      </c>
      <c r="G2573" s="3">
        <f t="shared" si="243"/>
        <v>2.450254685970946</v>
      </c>
      <c r="H2573" s="150">
        <f t="shared" si="247"/>
        <v>0.03</v>
      </c>
      <c r="J2573" s="2">
        <f t="shared" si="246"/>
        <v>3.4254988230274425E-3</v>
      </c>
      <c r="K2573">
        <v>29635</v>
      </c>
      <c r="L2573">
        <v>28984</v>
      </c>
      <c r="N2573">
        <v>0.09</v>
      </c>
      <c r="O2573">
        <v>0.5</v>
      </c>
      <c r="P2573">
        <v>0.44</v>
      </c>
      <c r="Q2573">
        <f t="shared" si="244"/>
        <v>0.06</v>
      </c>
      <c r="R2573">
        <f t="shared" si="245"/>
        <v>0.03</v>
      </c>
    </row>
    <row r="2574" spans="1:18">
      <c r="A2574" s="1">
        <v>44140</v>
      </c>
      <c r="B2574">
        <v>0.44</v>
      </c>
      <c r="C2574">
        <v>755.84</v>
      </c>
      <c r="D2574">
        <v>6.7000000000000004E-2</v>
      </c>
      <c r="E2574" s="150">
        <f t="shared" si="248"/>
        <v>8.697132592389285E-3</v>
      </c>
      <c r="F2574">
        <v>0.33374999999999999</v>
      </c>
      <c r="G2574" s="3">
        <f t="shared" si="243"/>
        <v>2.5711060240208314</v>
      </c>
      <c r="H2574" s="150">
        <f t="shared" si="247"/>
        <v>4.0000000000000008E-2</v>
      </c>
      <c r="J2574" s="2">
        <f t="shared" si="246"/>
        <v>-2.0485987484797647E-3</v>
      </c>
      <c r="K2574">
        <v>29673.25</v>
      </c>
      <c r="L2574">
        <v>28990</v>
      </c>
      <c r="N2574">
        <v>0.09</v>
      </c>
      <c r="O2574">
        <v>0.49</v>
      </c>
      <c r="P2574">
        <v>0.44</v>
      </c>
      <c r="Q2574">
        <f t="shared" si="244"/>
        <v>4.9999999999999989E-2</v>
      </c>
      <c r="R2574">
        <f t="shared" si="245"/>
        <v>4.0000000000000008E-2</v>
      </c>
    </row>
    <row r="2575" spans="1:18">
      <c r="A2575" s="1">
        <v>44141</v>
      </c>
      <c r="B2575">
        <v>0.46</v>
      </c>
      <c r="C2575">
        <v>753.83</v>
      </c>
      <c r="D2575">
        <v>6.9000000000000006E-2</v>
      </c>
      <c r="E2575" s="150">
        <f t="shared" si="248"/>
        <v>8.0843260916666927E-3</v>
      </c>
      <c r="F2575">
        <v>0.33338000000000001</v>
      </c>
      <c r="G2575" s="3">
        <f t="shared" si="243"/>
        <v>2.8454097149435467</v>
      </c>
      <c r="H2575" s="150">
        <f t="shared" si="247"/>
        <v>5.0000000000000017E-2</v>
      </c>
      <c r="J2575" s="2">
        <f t="shared" si="246"/>
        <v>-2.6628351728399326E-3</v>
      </c>
      <c r="K2575">
        <v>29858.5</v>
      </c>
      <c r="L2575">
        <v>29099.5</v>
      </c>
      <c r="N2575">
        <v>0.09</v>
      </c>
      <c r="O2575">
        <v>0.5</v>
      </c>
      <c r="P2575">
        <v>0.46</v>
      </c>
      <c r="Q2575">
        <f t="shared" si="244"/>
        <v>3.999999999999998E-2</v>
      </c>
      <c r="R2575">
        <f t="shared" si="245"/>
        <v>5.0000000000000017E-2</v>
      </c>
    </row>
    <row r="2576" spans="1:18">
      <c r="A2576" s="1">
        <v>44144</v>
      </c>
      <c r="B2576">
        <v>0.46500000000000002</v>
      </c>
      <c r="C2576">
        <v>756.13</v>
      </c>
      <c r="D2576">
        <v>7.4999999999999997E-2</v>
      </c>
      <c r="E2576" s="150">
        <f t="shared" si="248"/>
        <v>8.7369191665298881E-3</v>
      </c>
      <c r="F2576">
        <v>0.33250000000000002</v>
      </c>
      <c r="G2576" s="3">
        <f t="shared" si="243"/>
        <v>2.8542669932820983</v>
      </c>
      <c r="H2576" s="150">
        <f t="shared" si="247"/>
        <v>5.5000000000000021E-2</v>
      </c>
      <c r="J2576" s="2">
        <f t="shared" si="246"/>
        <v>3.0464406723620416E-3</v>
      </c>
      <c r="K2576">
        <v>29866.25</v>
      </c>
      <c r="L2576">
        <v>29104.75</v>
      </c>
      <c r="N2576">
        <v>0.09</v>
      </c>
      <c r="O2576">
        <v>0.5</v>
      </c>
      <c r="P2576">
        <v>0.46500000000000002</v>
      </c>
      <c r="Q2576">
        <f t="shared" si="244"/>
        <v>3.4999999999999976E-2</v>
      </c>
      <c r="R2576">
        <f t="shared" si="245"/>
        <v>5.5000000000000021E-2</v>
      </c>
    </row>
    <row r="2577" spans="1:18">
      <c r="A2577" s="1">
        <v>44145</v>
      </c>
      <c r="B2577">
        <v>0.46800000000000003</v>
      </c>
      <c r="C2577">
        <v>756.62</v>
      </c>
      <c r="D2577">
        <v>7.9000000000000001E-2</v>
      </c>
      <c r="E2577" s="150">
        <f t="shared" si="248"/>
        <v>9.3529753246063344E-3</v>
      </c>
      <c r="F2577">
        <v>0.33812999999999999</v>
      </c>
      <c r="G2577" s="3">
        <f t="shared" si="243"/>
        <v>2.8560184404340143</v>
      </c>
      <c r="H2577" s="150">
        <f t="shared" si="247"/>
        <v>5.8000000000000024E-2</v>
      </c>
      <c r="J2577" s="2">
        <f t="shared" si="246"/>
        <v>6.478268281432675E-4</v>
      </c>
      <c r="K2577">
        <v>29868</v>
      </c>
      <c r="L2577">
        <v>29106</v>
      </c>
      <c r="N2577">
        <v>0.09</v>
      </c>
      <c r="O2577">
        <v>0.5</v>
      </c>
      <c r="P2577">
        <v>0.46800000000000003</v>
      </c>
      <c r="Q2577">
        <f t="shared" si="244"/>
        <v>3.1999999999999973E-2</v>
      </c>
      <c r="R2577">
        <f t="shared" si="245"/>
        <v>5.8000000000000024E-2</v>
      </c>
    </row>
    <row r="2578" spans="1:18">
      <c r="A2578" s="1">
        <v>44146</v>
      </c>
      <c r="B2578">
        <v>0.47</v>
      </c>
      <c r="C2578">
        <v>756.36</v>
      </c>
      <c r="D2578">
        <v>7.8E-2</v>
      </c>
      <c r="E2578" s="150">
        <f t="shared" si="248"/>
        <v>9.172878856894353E-3</v>
      </c>
      <c r="F2578">
        <v>0.34188000000000002</v>
      </c>
      <c r="G2578" s="3">
        <f t="shared" si="243"/>
        <v>2.9071178651789675</v>
      </c>
      <c r="H2578" s="150">
        <f t="shared" si="247"/>
        <v>5.9999999999999984E-2</v>
      </c>
      <c r="J2578" s="2">
        <f t="shared" si="246"/>
        <v>-3.4369258358915935E-4</v>
      </c>
      <c r="K2578">
        <v>29895.75</v>
      </c>
      <c r="L2578">
        <v>29119.75</v>
      </c>
      <c r="N2578">
        <v>0.08</v>
      </c>
      <c r="O2578">
        <v>0.49</v>
      </c>
      <c r="P2578">
        <v>0.47</v>
      </c>
      <c r="Q2578">
        <f t="shared" si="244"/>
        <v>2.0000000000000018E-2</v>
      </c>
      <c r="R2578">
        <f t="shared" si="245"/>
        <v>5.9999999999999984E-2</v>
      </c>
    </row>
    <row r="2579" spans="1:18">
      <c r="A2579" s="1">
        <v>44147</v>
      </c>
      <c r="B2579">
        <v>0.48</v>
      </c>
      <c r="C2579">
        <v>756.15</v>
      </c>
      <c r="D2579">
        <v>7.2999999999999995E-2</v>
      </c>
      <c r="E2579" s="150">
        <f t="shared" si="248"/>
        <v>8.4062613592118043E-3</v>
      </c>
      <c r="F2579">
        <v>0.34050000000000002</v>
      </c>
      <c r="G2579" s="3">
        <f t="shared" si="243"/>
        <v>2.9569030675880175</v>
      </c>
      <c r="H2579" s="150">
        <f t="shared" si="247"/>
        <v>6.9999999999999993E-2</v>
      </c>
      <c r="J2579" s="2">
        <f t="shared" si="246"/>
        <v>-2.7768411626955268E-4</v>
      </c>
      <c r="K2579">
        <v>29926.5</v>
      </c>
      <c r="L2579">
        <v>29136.75</v>
      </c>
      <c r="N2579">
        <v>0.08</v>
      </c>
      <c r="O2579">
        <v>0.49</v>
      </c>
      <c r="P2579">
        <v>0.48</v>
      </c>
      <c r="Q2579">
        <f t="shared" si="244"/>
        <v>1.0000000000000009E-2</v>
      </c>
      <c r="R2579">
        <f t="shared" si="245"/>
        <v>6.9999999999999993E-2</v>
      </c>
    </row>
    <row r="2580" spans="1:18">
      <c r="A2580" s="1">
        <v>44148</v>
      </c>
      <c r="B2580">
        <v>0.48799999999999999</v>
      </c>
      <c r="C2580">
        <v>767.25</v>
      </c>
      <c r="D2580">
        <v>7.3999999999999996E-2</v>
      </c>
      <c r="E2580" s="150">
        <f t="shared" si="248"/>
        <v>8.3064044785242774E-3</v>
      </c>
      <c r="F2580">
        <v>0.33938000000000001</v>
      </c>
      <c r="G2580" s="3">
        <f t="shared" si="243"/>
        <v>3.0234646127492453</v>
      </c>
      <c r="H2580" s="150">
        <f t="shared" si="247"/>
        <v>6.7999999999999991E-2</v>
      </c>
      <c r="J2580" s="2">
        <f t="shared" si="246"/>
        <v>1.4572924303095938E-2</v>
      </c>
      <c r="K2580">
        <v>29943.25</v>
      </c>
      <c r="L2580">
        <v>29135.75</v>
      </c>
      <c r="N2580">
        <v>0.08</v>
      </c>
      <c r="O2580">
        <v>0.5</v>
      </c>
      <c r="P2580">
        <v>0.48799999999999999</v>
      </c>
      <c r="Q2580">
        <f t="shared" si="244"/>
        <v>1.2000000000000011E-2</v>
      </c>
      <c r="R2580">
        <f t="shared" si="245"/>
        <v>6.7999999999999991E-2</v>
      </c>
    </row>
    <row r="2581" spans="1:18">
      <c r="A2581" s="1">
        <v>44151</v>
      </c>
      <c r="B2581">
        <v>0.505</v>
      </c>
      <c r="C2581">
        <v>766.41</v>
      </c>
      <c r="D2581">
        <v>7.4999999999999997E-2</v>
      </c>
      <c r="E2581" s="150">
        <f t="shared" si="248"/>
        <v>8.2481745969024238E-3</v>
      </c>
      <c r="F2581">
        <v>0.33962999999999999</v>
      </c>
      <c r="G2581" s="3">
        <f t="shared" si="243"/>
        <v>3.0882287590718587</v>
      </c>
      <c r="H2581" s="150">
        <f t="shared" si="247"/>
        <v>8.5000000000000006E-2</v>
      </c>
      <c r="J2581" s="2">
        <f t="shared" si="246"/>
        <v>-1.0954189116179367E-3</v>
      </c>
      <c r="K2581">
        <v>29977</v>
      </c>
      <c r="L2581">
        <v>29151.75</v>
      </c>
      <c r="N2581">
        <v>0.08</v>
      </c>
      <c r="O2581">
        <v>0.5</v>
      </c>
      <c r="P2581">
        <v>0.505</v>
      </c>
      <c r="Q2581">
        <f t="shared" si="244"/>
        <v>-5.0000000000000044E-3</v>
      </c>
      <c r="R2581">
        <f t="shared" si="245"/>
        <v>8.5000000000000006E-2</v>
      </c>
    </row>
    <row r="2582" spans="1:18">
      <c r="A2582" s="1">
        <v>44152</v>
      </c>
      <c r="B2582">
        <v>0.5</v>
      </c>
      <c r="C2582">
        <v>764.83</v>
      </c>
      <c r="D2582">
        <v>7.2999999999999995E-2</v>
      </c>
      <c r="E2582" s="150">
        <f t="shared" si="248"/>
        <v>8.0797530326480356E-3</v>
      </c>
      <c r="F2582">
        <v>0.33875</v>
      </c>
      <c r="G2582" s="3">
        <f t="shared" si="243"/>
        <v>3.0605824089025981</v>
      </c>
      <c r="H2582" s="150">
        <f t="shared" si="247"/>
        <v>9.0000000000000011E-2</v>
      </c>
      <c r="J2582" s="2">
        <f t="shared" si="246"/>
        <v>-2.0636876789305336E-3</v>
      </c>
      <c r="K2582">
        <v>29965.5</v>
      </c>
      <c r="L2582">
        <v>29147.75</v>
      </c>
      <c r="N2582">
        <v>0.08</v>
      </c>
      <c r="O2582">
        <v>0.49</v>
      </c>
      <c r="P2582">
        <v>0.5</v>
      </c>
      <c r="Q2582">
        <f t="shared" si="244"/>
        <v>-1.0000000000000009E-2</v>
      </c>
      <c r="R2582">
        <f t="shared" si="245"/>
        <v>9.0000000000000011E-2</v>
      </c>
    </row>
    <row r="2583" spans="1:18">
      <c r="A2583" s="1">
        <v>44153</v>
      </c>
      <c r="B2583">
        <v>0.495</v>
      </c>
      <c r="C2583">
        <v>757.66</v>
      </c>
      <c r="D2583">
        <v>7.4300000000000005E-2</v>
      </c>
      <c r="E2583" s="150">
        <f t="shared" si="248"/>
        <v>8.6966571545520725E-3</v>
      </c>
      <c r="F2583">
        <v>0.33875</v>
      </c>
      <c r="G2583" s="3">
        <f t="shared" si="243"/>
        <v>2.8941148941148933</v>
      </c>
      <c r="H2583" s="150">
        <f t="shared" si="247"/>
        <v>0.115</v>
      </c>
      <c r="J2583" s="2">
        <f t="shared" si="246"/>
        <v>-9.4188507077012738E-3</v>
      </c>
      <c r="K2583">
        <v>29910.5</v>
      </c>
      <c r="L2583">
        <v>29137.5</v>
      </c>
      <c r="N2583">
        <v>0.11</v>
      </c>
      <c r="O2583">
        <v>0.49</v>
      </c>
      <c r="P2583">
        <v>0.495</v>
      </c>
      <c r="Q2583">
        <f t="shared" si="244"/>
        <v>-5.0000000000000044E-3</v>
      </c>
      <c r="R2583">
        <f t="shared" si="245"/>
        <v>0.115</v>
      </c>
    </row>
    <row r="2584" spans="1:18">
      <c r="A2584" s="1">
        <v>44154</v>
      </c>
      <c r="B2584">
        <v>0.49</v>
      </c>
      <c r="C2584">
        <v>757.7</v>
      </c>
      <c r="D2584">
        <v>6.9000000000000006E-2</v>
      </c>
      <c r="E2584" s="150">
        <f t="shared" si="248"/>
        <v>7.487299233443297E-3</v>
      </c>
      <c r="F2584">
        <v>0.33862999999999999</v>
      </c>
      <c r="G2584" s="3">
        <f t="shared" si="243"/>
        <v>3.1206806715610016</v>
      </c>
      <c r="H2584" s="150">
        <f t="shared" si="247"/>
        <v>0.12000000000000001</v>
      </c>
      <c r="J2584" s="2">
        <f t="shared" si="246"/>
        <v>5.2792735731936148E-5</v>
      </c>
      <c r="K2584">
        <v>29970.5</v>
      </c>
      <c r="L2584">
        <v>29137</v>
      </c>
      <c r="N2584">
        <v>0.11</v>
      </c>
      <c r="O2584">
        <v>0.48</v>
      </c>
      <c r="P2584">
        <v>0.49</v>
      </c>
      <c r="Q2584">
        <f t="shared" si="244"/>
        <v>-1.0000000000000009E-2</v>
      </c>
      <c r="R2584">
        <f t="shared" si="245"/>
        <v>0.12000000000000001</v>
      </c>
    </row>
    <row r="2585" spans="1:18">
      <c r="A2585" s="1">
        <v>44155</v>
      </c>
      <c r="B2585">
        <v>0.50700000000000001</v>
      </c>
      <c r="C2585">
        <v>760.98</v>
      </c>
      <c r="D2585">
        <v>6.6000000000000003E-2</v>
      </c>
      <c r="E2585" s="150">
        <f t="shared" si="248"/>
        <v>7.0408735778931713E-3</v>
      </c>
      <c r="F2585">
        <v>0.33650000000000002</v>
      </c>
      <c r="G2585" s="3">
        <f t="shared" ref="G2585:G2617" si="249">+(K2585/L2585-1)*36000/330</f>
        <v>3.1542960904356367</v>
      </c>
      <c r="H2585" s="150">
        <f t="shared" si="247"/>
        <v>0.127</v>
      </c>
      <c r="J2585" s="2">
        <f t="shared" si="246"/>
        <v>4.319547370065421E-3</v>
      </c>
      <c r="K2585">
        <v>29980.25</v>
      </c>
      <c r="L2585">
        <v>29137.75</v>
      </c>
      <c r="N2585">
        <v>0.11</v>
      </c>
      <c r="O2585">
        <v>0.49</v>
      </c>
      <c r="P2585">
        <v>0.50700000000000001</v>
      </c>
      <c r="Q2585">
        <f t="shared" ref="Q2585:Q2648" si="250">+O2585-P2585</f>
        <v>-1.7000000000000015E-2</v>
      </c>
      <c r="R2585">
        <f t="shared" ref="R2585:R2648" si="251">+N2585-Q2585</f>
        <v>0.127</v>
      </c>
    </row>
    <row r="2586" spans="1:18">
      <c r="A2586" s="1">
        <v>44158</v>
      </c>
      <c r="B2586">
        <v>0.55000000000000004</v>
      </c>
      <c r="C2586">
        <v>770.9</v>
      </c>
      <c r="D2586">
        <v>6.9000000000000006E-2</v>
      </c>
      <c r="E2586" s="150">
        <f t="shared" si="248"/>
        <v>7.4144868661147664E-3</v>
      </c>
      <c r="F2586">
        <v>0.33562999999999998</v>
      </c>
      <c r="G2586" s="3">
        <f t="shared" si="249"/>
        <v>3.1234083245649029</v>
      </c>
      <c r="H2586" s="150">
        <f t="shared" si="247"/>
        <v>0.17000000000000004</v>
      </c>
      <c r="J2586" s="2">
        <f t="shared" si="246"/>
        <v>1.2951587157823184E-2</v>
      </c>
      <c r="K2586">
        <v>29972</v>
      </c>
      <c r="L2586">
        <v>29137.75</v>
      </c>
      <c r="N2586">
        <v>0.11</v>
      </c>
      <c r="O2586">
        <v>0.49</v>
      </c>
      <c r="P2586">
        <v>0.55000000000000004</v>
      </c>
      <c r="Q2586">
        <f t="shared" si="250"/>
        <v>-6.0000000000000053E-2</v>
      </c>
      <c r="R2586">
        <f t="shared" si="251"/>
        <v>0.17000000000000004</v>
      </c>
    </row>
    <row r="2587" spans="1:18">
      <c r="A2587" s="1">
        <v>44159</v>
      </c>
      <c r="B2587">
        <v>0.54</v>
      </c>
      <c r="C2587">
        <v>772.91</v>
      </c>
      <c r="D2587">
        <v>7.1999999999999995E-2</v>
      </c>
      <c r="E2587" s="150">
        <f t="shared" si="248"/>
        <v>7.7624437780517254E-3</v>
      </c>
      <c r="F2587">
        <v>0.33562999999999998</v>
      </c>
      <c r="G2587" s="3">
        <f t="shared" si="249"/>
        <v>3.1131124026079831</v>
      </c>
      <c r="H2587" s="150">
        <f t="shared" si="247"/>
        <v>0.16000000000000003</v>
      </c>
      <c r="J2587" s="2">
        <f t="shared" si="246"/>
        <v>2.6039488482934247E-3</v>
      </c>
      <c r="K2587">
        <v>29969.25</v>
      </c>
      <c r="L2587">
        <v>29137.75</v>
      </c>
      <c r="N2587">
        <v>0.11</v>
      </c>
      <c r="O2587">
        <v>0.49</v>
      </c>
      <c r="P2587">
        <v>0.54</v>
      </c>
      <c r="Q2587">
        <f t="shared" si="250"/>
        <v>-5.0000000000000044E-2</v>
      </c>
      <c r="R2587">
        <f t="shared" si="251"/>
        <v>0.16000000000000003</v>
      </c>
    </row>
    <row r="2588" spans="1:18">
      <c r="A2588" s="1">
        <v>44160</v>
      </c>
      <c r="B2588">
        <v>0.52300000000000002</v>
      </c>
      <c r="C2588">
        <v>770.01</v>
      </c>
      <c r="D2588">
        <v>7.1999999999999995E-2</v>
      </c>
      <c r="E2588" s="150">
        <f t="shared" si="248"/>
        <v>7.9003057567123263E-3</v>
      </c>
      <c r="F2588">
        <v>0.33738000000000001</v>
      </c>
      <c r="G2588" s="3">
        <f t="shared" si="249"/>
        <v>3.074736693495864</v>
      </c>
      <c r="H2588" s="150">
        <f t="shared" si="247"/>
        <v>0.14300000000000002</v>
      </c>
      <c r="J2588" s="2">
        <f t="shared" si="246"/>
        <v>-3.7591105371238848E-3</v>
      </c>
      <c r="K2588">
        <v>29959</v>
      </c>
      <c r="L2588">
        <v>29137.75</v>
      </c>
      <c r="N2588">
        <v>0.11</v>
      </c>
      <c r="O2588">
        <v>0.49</v>
      </c>
      <c r="P2588">
        <v>0.52300000000000002</v>
      </c>
      <c r="Q2588">
        <f t="shared" si="250"/>
        <v>-3.3000000000000029E-2</v>
      </c>
      <c r="R2588">
        <f t="shared" si="251"/>
        <v>0.14300000000000002</v>
      </c>
    </row>
    <row r="2589" spans="1:18">
      <c r="A2589" s="1">
        <v>44161</v>
      </c>
      <c r="B2589">
        <v>0.51700000000000002</v>
      </c>
      <c r="C2589">
        <v>766.38</v>
      </c>
      <c r="D2589">
        <v>7.1999999999999995E-2</v>
      </c>
      <c r="E2589" s="150">
        <f t="shared" si="248"/>
        <v>7.7931968725281483E-3</v>
      </c>
      <c r="F2589">
        <v>0.33300000000000002</v>
      </c>
      <c r="G2589" s="3">
        <f t="shared" si="249"/>
        <v>3.0765294900373892</v>
      </c>
      <c r="H2589" s="150">
        <f t="shared" si="247"/>
        <v>0.14700000000000002</v>
      </c>
      <c r="J2589" s="2">
        <f t="shared" si="246"/>
        <v>-4.7253714936455306E-3</v>
      </c>
      <c r="K2589">
        <v>29960.25</v>
      </c>
      <c r="L2589">
        <v>29138.5</v>
      </c>
      <c r="N2589">
        <v>0.11</v>
      </c>
      <c r="O2589">
        <v>0.48</v>
      </c>
      <c r="P2589">
        <v>0.51700000000000002</v>
      </c>
      <c r="Q2589">
        <f t="shared" si="250"/>
        <v>-3.7000000000000033E-2</v>
      </c>
      <c r="R2589">
        <f t="shared" si="251"/>
        <v>0.14700000000000002</v>
      </c>
    </row>
    <row r="2590" spans="1:18">
      <c r="A2590" s="1">
        <v>44162</v>
      </c>
      <c r="B2590">
        <v>0.51</v>
      </c>
      <c r="C2590">
        <v>767.37</v>
      </c>
      <c r="D2590">
        <v>7.1999999999999995E-2</v>
      </c>
      <c r="E2590" s="150">
        <f t="shared" si="248"/>
        <v>7.6880555589712539E-3</v>
      </c>
      <c r="F2590">
        <v>0.33038000000000001</v>
      </c>
      <c r="G2590" s="3">
        <f t="shared" si="249"/>
        <v>3.0940671301786229</v>
      </c>
      <c r="H2590" s="150">
        <f t="shared" si="247"/>
        <v>0.13</v>
      </c>
      <c r="J2590" s="2">
        <f t="shared" si="246"/>
        <v>1.2909537245200267E-3</v>
      </c>
      <c r="K2590">
        <v>29958.25</v>
      </c>
      <c r="L2590">
        <v>29132</v>
      </c>
      <c r="N2590">
        <v>0.11</v>
      </c>
      <c r="O2590">
        <v>0.49</v>
      </c>
      <c r="P2590">
        <v>0.51</v>
      </c>
      <c r="Q2590">
        <f t="shared" si="250"/>
        <v>-2.0000000000000018E-2</v>
      </c>
      <c r="R2590">
        <f t="shared" si="251"/>
        <v>0.13</v>
      </c>
    </row>
    <row r="2591" spans="1:18">
      <c r="A2591" s="1">
        <v>44165</v>
      </c>
      <c r="B2591">
        <v>0.53500000000000003</v>
      </c>
      <c r="C2591">
        <v>767.4</v>
      </c>
      <c r="D2591">
        <v>7.3999999999999996E-2</v>
      </c>
      <c r="E2591" s="150">
        <f t="shared" si="248"/>
        <v>7.5207588610390662E-3</v>
      </c>
      <c r="F2591">
        <v>0.33024999999999999</v>
      </c>
      <c r="G2591" s="3">
        <f t="shared" si="249"/>
        <v>3.2494726199243651</v>
      </c>
      <c r="H2591" s="150">
        <f t="shared" si="247"/>
        <v>0.15500000000000003</v>
      </c>
      <c r="J2591" s="2">
        <f t="shared" si="246"/>
        <v>3.9093805591366137E-5</v>
      </c>
      <c r="K2591">
        <v>29999.75</v>
      </c>
      <c r="L2591">
        <v>29132</v>
      </c>
      <c r="N2591">
        <v>0.11</v>
      </c>
      <c r="O2591">
        <v>0.49</v>
      </c>
      <c r="P2591">
        <v>0.53500000000000003</v>
      </c>
      <c r="Q2591">
        <f t="shared" si="250"/>
        <v>-4.500000000000004E-2</v>
      </c>
      <c r="R2591">
        <f t="shared" si="251"/>
        <v>0.15500000000000003</v>
      </c>
    </row>
    <row r="2592" spans="1:18">
      <c r="A2592" s="1">
        <v>44166</v>
      </c>
      <c r="B2592">
        <v>0.55500000000000005</v>
      </c>
      <c r="C2592">
        <v>760.26</v>
      </c>
      <c r="D2592">
        <v>7.5700000000000003E-2</v>
      </c>
      <c r="E2592" s="150">
        <f t="shared" si="248"/>
        <v>7.5411903969130386E-3</v>
      </c>
      <c r="F2592">
        <v>0.33312999999999998</v>
      </c>
      <c r="G2592" s="3">
        <f t="shared" si="249"/>
        <v>3.3440265624804915</v>
      </c>
      <c r="H2592" s="150">
        <f t="shared" si="247"/>
        <v>0.17500000000000004</v>
      </c>
      <c r="J2592" s="2">
        <f t="shared" si="246"/>
        <v>-9.3476977739800279E-3</v>
      </c>
      <c r="K2592">
        <v>30025</v>
      </c>
      <c r="L2592">
        <v>29132</v>
      </c>
      <c r="N2592">
        <v>0.11</v>
      </c>
      <c r="O2592">
        <v>0.49</v>
      </c>
      <c r="P2592">
        <v>0.55500000000000005</v>
      </c>
      <c r="Q2592">
        <f t="shared" si="250"/>
        <v>-6.5000000000000058E-2</v>
      </c>
      <c r="R2592">
        <f t="shared" si="251"/>
        <v>0.17500000000000004</v>
      </c>
    </row>
    <row r="2593" spans="1:18">
      <c r="A2593" s="1">
        <v>44167</v>
      </c>
      <c r="B2593">
        <v>0.55000000000000004</v>
      </c>
      <c r="C2593">
        <v>755.49</v>
      </c>
      <c r="D2593">
        <v>7.6499999999999999E-2</v>
      </c>
      <c r="E2593" s="150">
        <f t="shared" si="248"/>
        <v>7.629893831972369E-3</v>
      </c>
      <c r="F2593">
        <v>0.33438000000000001</v>
      </c>
      <c r="G2593" s="3">
        <f t="shared" si="249"/>
        <v>3.3526115255770752</v>
      </c>
      <c r="H2593" s="150">
        <f t="shared" si="247"/>
        <v>0.17000000000000004</v>
      </c>
      <c r="J2593" s="2">
        <f t="shared" si="246"/>
        <v>-6.293934681050435E-3</v>
      </c>
      <c r="K2593">
        <v>30034.25</v>
      </c>
      <c r="L2593">
        <v>29138.75</v>
      </c>
      <c r="N2593">
        <v>0.11</v>
      </c>
      <c r="O2593">
        <v>0.49</v>
      </c>
      <c r="P2593">
        <v>0.55000000000000004</v>
      </c>
      <c r="Q2593">
        <f t="shared" si="250"/>
        <v>-6.0000000000000053E-2</v>
      </c>
      <c r="R2593">
        <f t="shared" si="251"/>
        <v>0.17000000000000004</v>
      </c>
    </row>
    <row r="2594" spans="1:18">
      <c r="A2594" s="1">
        <v>44168</v>
      </c>
      <c r="B2594">
        <v>0.55500000000000005</v>
      </c>
      <c r="C2594">
        <v>750.8</v>
      </c>
      <c r="D2594">
        <v>7.8E-2</v>
      </c>
      <c r="E2594" s="150">
        <f t="shared" si="248"/>
        <v>7.8914222849788863E-3</v>
      </c>
      <c r="F2594">
        <v>0.33638000000000001</v>
      </c>
      <c r="G2594" s="3">
        <f t="shared" si="249"/>
        <v>3.3248303097329681</v>
      </c>
      <c r="H2594" s="150">
        <f t="shared" si="247"/>
        <v>0.17500000000000004</v>
      </c>
      <c r="J2594" s="2">
        <f t="shared" si="246"/>
        <v>-6.2272406454677827E-3</v>
      </c>
      <c r="K2594">
        <v>30049.5</v>
      </c>
      <c r="L2594">
        <v>29160.75</v>
      </c>
      <c r="N2594">
        <v>0.11</v>
      </c>
      <c r="O2594">
        <v>0.49</v>
      </c>
      <c r="P2594">
        <v>0.55500000000000005</v>
      </c>
      <c r="Q2594">
        <f t="shared" si="250"/>
        <v>-6.5000000000000058E-2</v>
      </c>
      <c r="R2594">
        <f t="shared" si="251"/>
        <v>0.17500000000000004</v>
      </c>
    </row>
    <row r="2595" spans="1:18">
      <c r="A2595" s="1">
        <v>44169</v>
      </c>
      <c r="B2595">
        <v>0.55500000000000005</v>
      </c>
      <c r="C2595">
        <v>745.05</v>
      </c>
      <c r="D2595">
        <v>7.9000000000000001E-2</v>
      </c>
      <c r="E2595" s="150">
        <f t="shared" si="248"/>
        <v>7.7462404411764805E-3</v>
      </c>
      <c r="F2595">
        <v>0.33674999999999999</v>
      </c>
      <c r="G2595" s="3">
        <f t="shared" si="249"/>
        <v>3.4343434343434298</v>
      </c>
      <c r="H2595" s="150">
        <f t="shared" si="247"/>
        <v>0.17500000000000004</v>
      </c>
      <c r="J2595" s="2">
        <f t="shared" si="246"/>
        <v>-7.6879744908845997E-3</v>
      </c>
      <c r="K2595">
        <v>30078</v>
      </c>
      <c r="L2595">
        <v>29160</v>
      </c>
      <c r="N2595">
        <v>0.11</v>
      </c>
      <c r="O2595">
        <v>0.49</v>
      </c>
      <c r="P2595">
        <v>0.55500000000000005</v>
      </c>
      <c r="Q2595">
        <f t="shared" si="250"/>
        <v>-6.5000000000000058E-2</v>
      </c>
      <c r="R2595">
        <f t="shared" si="251"/>
        <v>0.17500000000000004</v>
      </c>
    </row>
    <row r="2596" spans="1:18">
      <c r="A2596" s="1">
        <v>44172</v>
      </c>
      <c r="B2596">
        <v>0.505</v>
      </c>
      <c r="C2596">
        <v>742.54</v>
      </c>
      <c r="D2596">
        <v>7.5999999999999998E-2</v>
      </c>
      <c r="E2596" s="150">
        <f t="shared" si="248"/>
        <v>8.0990885232969882E-3</v>
      </c>
      <c r="F2596">
        <v>0.33825</v>
      </c>
      <c r="G2596" s="3">
        <f t="shared" si="249"/>
        <v>3.174060874387771</v>
      </c>
      <c r="H2596" s="150">
        <f t="shared" si="247"/>
        <v>0.115</v>
      </c>
      <c r="J2596" s="2">
        <f t="shared" si="246"/>
        <v>-3.374588941789416E-3</v>
      </c>
      <c r="K2596">
        <v>29984.5</v>
      </c>
      <c r="L2596">
        <v>29136.75</v>
      </c>
      <c r="N2596">
        <v>0.11</v>
      </c>
      <c r="O2596">
        <v>0.5</v>
      </c>
      <c r="P2596">
        <v>0.505</v>
      </c>
      <c r="Q2596">
        <f t="shared" si="250"/>
        <v>-5.0000000000000044E-3</v>
      </c>
      <c r="R2596">
        <f t="shared" si="251"/>
        <v>0.115</v>
      </c>
    </row>
    <row r="2597" spans="1:18">
      <c r="A2597" s="1">
        <v>44173</v>
      </c>
      <c r="B2597">
        <v>0.505</v>
      </c>
      <c r="C2597">
        <v>744.36</v>
      </c>
      <c r="D2597">
        <v>0.08</v>
      </c>
      <c r="E2597" s="150">
        <f t="shared" si="248"/>
        <v>8.5364163409337602E-3</v>
      </c>
      <c r="F2597">
        <v>0.33724999999999999</v>
      </c>
      <c r="G2597" s="3">
        <f t="shared" si="249"/>
        <v>3.1605768653323181</v>
      </c>
      <c r="H2597" s="150">
        <f t="shared" si="247"/>
        <v>0.115</v>
      </c>
      <c r="J2597" s="2">
        <f t="shared" si="246"/>
        <v>2.4480474933467299E-3</v>
      </c>
      <c r="K2597">
        <v>29984.5</v>
      </c>
      <c r="L2597">
        <v>29140.25</v>
      </c>
      <c r="N2597">
        <v>0.11</v>
      </c>
      <c r="O2597">
        <v>0.5</v>
      </c>
      <c r="P2597">
        <v>0.505</v>
      </c>
      <c r="Q2597">
        <f t="shared" si="250"/>
        <v>-5.0000000000000044E-3</v>
      </c>
      <c r="R2597">
        <f t="shared" si="251"/>
        <v>0.115</v>
      </c>
    </row>
    <row r="2598" spans="1:18">
      <c r="A2598" s="1">
        <v>44174</v>
      </c>
      <c r="B2598">
        <v>0.46500000000000002</v>
      </c>
      <c r="C2598">
        <v>742.48</v>
      </c>
      <c r="D2598">
        <v>8.2400000000000001E-2</v>
      </c>
      <c r="E2598" s="150">
        <f t="shared" si="248"/>
        <v>8.6523678755841896E-3</v>
      </c>
      <c r="F2598">
        <v>0.33588000000000001</v>
      </c>
      <c r="G2598" s="3">
        <f t="shared" si="249"/>
        <v>3.1987211359909198</v>
      </c>
      <c r="H2598" s="150">
        <f t="shared" si="247"/>
        <v>6.5000000000000016E-2</v>
      </c>
      <c r="J2598" s="2">
        <f t="shared" si="246"/>
        <v>-2.5288544858891237E-3</v>
      </c>
      <c r="K2598">
        <v>29970.5</v>
      </c>
      <c r="L2598">
        <v>29116.75</v>
      </c>
      <c r="N2598">
        <v>0.11</v>
      </c>
      <c r="O2598">
        <v>0.51</v>
      </c>
      <c r="P2598">
        <v>0.46500000000000002</v>
      </c>
      <c r="Q2598">
        <f t="shared" si="250"/>
        <v>4.4999999999999984E-2</v>
      </c>
      <c r="R2598">
        <f t="shared" si="251"/>
        <v>6.5000000000000016E-2</v>
      </c>
    </row>
    <row r="2599" spans="1:18">
      <c r="A2599" s="1">
        <v>44175</v>
      </c>
      <c r="B2599">
        <v>0.47799999999999998</v>
      </c>
      <c r="C2599">
        <v>735.76</v>
      </c>
      <c r="D2599">
        <v>8.2000000000000003E-2</v>
      </c>
      <c r="E2599" s="150">
        <f t="shared" si="248"/>
        <v>8.7332488062928544E-3</v>
      </c>
      <c r="F2599">
        <v>0.33450000000000002</v>
      </c>
      <c r="G2599" s="3">
        <f t="shared" si="249"/>
        <v>3.1407555891726897</v>
      </c>
      <c r="H2599" s="150">
        <f t="shared" si="247"/>
        <v>9.7999999999999976E-2</v>
      </c>
      <c r="J2599" s="2">
        <f t="shared" si="246"/>
        <v>-9.0919556926952003E-3</v>
      </c>
      <c r="K2599">
        <v>29954</v>
      </c>
      <c r="L2599">
        <v>29115.75</v>
      </c>
      <c r="N2599">
        <v>0.13</v>
      </c>
      <c r="O2599">
        <v>0.51</v>
      </c>
      <c r="P2599">
        <v>0.47799999999999998</v>
      </c>
      <c r="Q2599">
        <f t="shared" si="250"/>
        <v>3.2000000000000028E-2</v>
      </c>
      <c r="R2599">
        <f t="shared" si="251"/>
        <v>9.7999999999999976E-2</v>
      </c>
    </row>
    <row r="2600" spans="1:18">
      <c r="A2600" s="1">
        <v>44176</v>
      </c>
      <c r="B2600">
        <v>0.48</v>
      </c>
      <c r="C2600">
        <v>733.23</v>
      </c>
      <c r="D2600">
        <v>7.4300000000000005E-2</v>
      </c>
      <c r="E2600" s="150">
        <f t="shared" si="248"/>
        <v>8.0082613899308732E-3</v>
      </c>
      <c r="F2600">
        <v>0.33588000000000001</v>
      </c>
      <c r="G2600" s="3">
        <f t="shared" si="249"/>
        <v>3.1162674124720868</v>
      </c>
      <c r="H2600" s="150">
        <f t="shared" si="247"/>
        <v>9.9999999999999978E-2</v>
      </c>
      <c r="J2600" s="2">
        <f t="shared" si="246"/>
        <v>-3.4445469356722902E-3</v>
      </c>
      <c r="K2600">
        <v>29939.75</v>
      </c>
      <c r="L2600">
        <v>29108.25</v>
      </c>
      <c r="N2600">
        <v>0.13</v>
      </c>
      <c r="O2600">
        <v>0.51</v>
      </c>
      <c r="P2600">
        <v>0.48</v>
      </c>
      <c r="Q2600">
        <f t="shared" si="250"/>
        <v>3.0000000000000027E-2</v>
      </c>
      <c r="R2600">
        <f t="shared" si="251"/>
        <v>9.9999999999999978E-2</v>
      </c>
    </row>
    <row r="2601" spans="1:18">
      <c r="A2601" s="1">
        <v>44179</v>
      </c>
      <c r="B2601">
        <v>0.49</v>
      </c>
      <c r="C2601">
        <v>733.85</v>
      </c>
      <c r="D2601">
        <v>7.6499999999999999E-2</v>
      </c>
      <c r="E2601" s="150">
        <f t="shared" si="248"/>
        <v>8.2060315071428736E-3</v>
      </c>
      <c r="F2601">
        <v>0.33488000000000001</v>
      </c>
      <c r="G2601" s="3">
        <f t="shared" si="249"/>
        <v>3.1218890614422743</v>
      </c>
      <c r="H2601" s="150">
        <f t="shared" si="247"/>
        <v>0.10999999999999999</v>
      </c>
      <c r="J2601" s="2">
        <f t="shared" si="246"/>
        <v>8.4521639843808318E-4</v>
      </c>
      <c r="K2601">
        <v>29941.25</v>
      </c>
      <c r="L2601">
        <v>29108.25</v>
      </c>
      <c r="N2601">
        <v>0.13</v>
      </c>
      <c r="O2601">
        <v>0.51</v>
      </c>
      <c r="P2601">
        <v>0.49</v>
      </c>
      <c r="Q2601">
        <f t="shared" si="250"/>
        <v>2.0000000000000018E-2</v>
      </c>
      <c r="R2601">
        <f t="shared" si="251"/>
        <v>0.10999999999999999</v>
      </c>
    </row>
    <row r="2602" spans="1:18">
      <c r="A2602" s="1">
        <v>44180</v>
      </c>
      <c r="B2602">
        <v>0.5</v>
      </c>
      <c r="C2602">
        <v>734.99</v>
      </c>
      <c r="D2602">
        <v>7.5999999999999998E-2</v>
      </c>
      <c r="E2602" s="150">
        <f t="shared" si="248"/>
        <v>8.0560188661571008E-3</v>
      </c>
      <c r="F2602">
        <v>0.33124999999999999</v>
      </c>
      <c r="G2602" s="3">
        <f t="shared" si="249"/>
        <v>3.1249926816530693</v>
      </c>
      <c r="H2602" s="150">
        <f t="shared" si="247"/>
        <v>0.13</v>
      </c>
      <c r="J2602" s="2">
        <f t="shared" si="246"/>
        <v>1.5522456208971296E-3</v>
      </c>
      <c r="K2602">
        <v>29948.25</v>
      </c>
      <c r="L2602">
        <v>29114.25</v>
      </c>
      <c r="N2602">
        <v>0.13</v>
      </c>
      <c r="O2602">
        <v>0.5</v>
      </c>
      <c r="P2602">
        <v>0.5</v>
      </c>
      <c r="Q2602">
        <f t="shared" si="250"/>
        <v>0</v>
      </c>
      <c r="R2602">
        <f t="shared" si="251"/>
        <v>0.13</v>
      </c>
    </row>
    <row r="2603" spans="1:18">
      <c r="A2603" s="1">
        <v>44181</v>
      </c>
      <c r="B2603">
        <v>0.495</v>
      </c>
      <c r="C2603">
        <v>733.38</v>
      </c>
      <c r="D2603">
        <v>7.6999999999999999E-2</v>
      </c>
      <c r="E2603" s="150">
        <f t="shared" si="248"/>
        <v>8.1962692982639768E-3</v>
      </c>
      <c r="F2603">
        <v>0.33312999999999998</v>
      </c>
      <c r="G2603" s="3">
        <f t="shared" si="249"/>
        <v>3.1295958034752531</v>
      </c>
      <c r="H2603" s="150">
        <f t="shared" si="247"/>
        <v>0.125</v>
      </c>
      <c r="J2603" s="2">
        <f t="shared" si="246"/>
        <v>-2.1929086608785731E-3</v>
      </c>
      <c r="K2603">
        <v>29950.25</v>
      </c>
      <c r="L2603">
        <v>29115</v>
      </c>
      <c r="N2603">
        <v>0.13</v>
      </c>
      <c r="O2603">
        <v>0.5</v>
      </c>
      <c r="P2603">
        <v>0.495</v>
      </c>
      <c r="Q2603">
        <f t="shared" si="250"/>
        <v>5.0000000000000044E-3</v>
      </c>
      <c r="R2603">
        <f t="shared" si="251"/>
        <v>0.125</v>
      </c>
    </row>
    <row r="2604" spans="1:18">
      <c r="A2604" s="1">
        <v>44182</v>
      </c>
      <c r="B2604">
        <v>0.505</v>
      </c>
      <c r="C2604">
        <v>721.73</v>
      </c>
      <c r="D2604">
        <v>7.8E-2</v>
      </c>
      <c r="E2604" s="150">
        <f t="shared" si="248"/>
        <v>8.3205494287937557E-3</v>
      </c>
      <c r="F2604">
        <v>0.33388000000000001</v>
      </c>
      <c r="G2604" s="3">
        <f t="shared" si="249"/>
        <v>3.1299183092258187</v>
      </c>
      <c r="H2604" s="150">
        <f t="shared" si="247"/>
        <v>0.13500000000000001</v>
      </c>
      <c r="J2604" s="2">
        <f t="shared" si="246"/>
        <v>-1.6012877284170616E-2</v>
      </c>
      <c r="K2604">
        <v>29947.25</v>
      </c>
      <c r="L2604">
        <v>29112</v>
      </c>
      <c r="N2604">
        <v>0.13</v>
      </c>
      <c r="O2604">
        <v>0.5</v>
      </c>
      <c r="P2604">
        <v>0.505</v>
      </c>
      <c r="Q2604">
        <f t="shared" si="250"/>
        <v>-5.0000000000000044E-3</v>
      </c>
      <c r="R2604">
        <f t="shared" si="251"/>
        <v>0.13500000000000001</v>
      </c>
    </row>
    <row r="2605" spans="1:18">
      <c r="A2605" s="1">
        <v>44183</v>
      </c>
      <c r="B2605">
        <v>0.51500000000000001</v>
      </c>
      <c r="C2605">
        <v>725.89</v>
      </c>
      <c r="D2605">
        <v>7.6999999999999999E-2</v>
      </c>
      <c r="E2605" s="150">
        <f t="shared" si="248"/>
        <v>8.2164044986531067E-3</v>
      </c>
      <c r="F2605">
        <v>0.33400000000000002</v>
      </c>
      <c r="G2605" s="3">
        <f t="shared" si="249"/>
        <v>3.1300795870281077</v>
      </c>
      <c r="H2605" s="150">
        <f t="shared" si="247"/>
        <v>0.10499999999999998</v>
      </c>
      <c r="J2605" s="2">
        <f t="shared" si="246"/>
        <v>5.7473804606450142E-3</v>
      </c>
      <c r="K2605">
        <v>29945.75</v>
      </c>
      <c r="L2605">
        <v>29110.5</v>
      </c>
      <c r="N2605">
        <v>0.13</v>
      </c>
      <c r="O2605">
        <v>0.54</v>
      </c>
      <c r="P2605">
        <v>0.51500000000000001</v>
      </c>
      <c r="Q2605">
        <f t="shared" si="250"/>
        <v>2.5000000000000022E-2</v>
      </c>
      <c r="R2605">
        <f t="shared" si="251"/>
        <v>0.10499999999999998</v>
      </c>
    </row>
    <row r="2606" spans="1:18">
      <c r="A2606" s="1">
        <v>44186</v>
      </c>
      <c r="B2606">
        <v>0.5</v>
      </c>
      <c r="C2606">
        <v>728.5</v>
      </c>
      <c r="D2606">
        <v>7.6999999999999999E-2</v>
      </c>
      <c r="E2606" s="150">
        <f t="shared" si="248"/>
        <v>8.179504478449574E-3</v>
      </c>
      <c r="F2606">
        <v>0.33250000000000002</v>
      </c>
      <c r="G2606" s="3">
        <f t="shared" si="249"/>
        <v>3.1300795870281077</v>
      </c>
      <c r="H2606" s="150">
        <f t="shared" si="247"/>
        <v>6.0000000000000053E-2</v>
      </c>
      <c r="J2606" s="2">
        <f t="shared" si="246"/>
        <v>3.5891374415587987E-3</v>
      </c>
      <c r="K2606">
        <v>29945.75</v>
      </c>
      <c r="L2606">
        <v>29110.5</v>
      </c>
      <c r="N2606">
        <v>0.13</v>
      </c>
      <c r="O2606">
        <v>0.56999999999999995</v>
      </c>
      <c r="P2606">
        <v>0.5</v>
      </c>
      <c r="Q2606">
        <f t="shared" si="250"/>
        <v>6.9999999999999951E-2</v>
      </c>
      <c r="R2606">
        <f t="shared" si="251"/>
        <v>6.0000000000000053E-2</v>
      </c>
    </row>
    <row r="2607" spans="1:18">
      <c r="A2607" s="1">
        <v>44187</v>
      </c>
      <c r="B2607">
        <v>0.5</v>
      </c>
      <c r="C2607">
        <v>724.23</v>
      </c>
      <c r="D2607">
        <v>7.8E-2</v>
      </c>
      <c r="E2607" s="150">
        <f t="shared" si="248"/>
        <v>8.3331071467794646E-3</v>
      </c>
      <c r="F2607">
        <v>0.33724999999999999</v>
      </c>
      <c r="G2607" s="3">
        <f t="shared" si="249"/>
        <v>3.1567456816112593</v>
      </c>
      <c r="H2607" s="150">
        <f t="shared" si="247"/>
        <v>0.10999999999999999</v>
      </c>
      <c r="J2607" s="2">
        <f t="shared" si="246"/>
        <v>-5.8786041409986355E-3</v>
      </c>
      <c r="K2607">
        <v>29948.75</v>
      </c>
      <c r="L2607">
        <v>29106.5</v>
      </c>
      <c r="N2607">
        <v>0.13</v>
      </c>
      <c r="O2607">
        <v>0.52</v>
      </c>
      <c r="P2607">
        <v>0.5</v>
      </c>
      <c r="Q2607">
        <f t="shared" si="250"/>
        <v>2.0000000000000018E-2</v>
      </c>
      <c r="R2607">
        <f t="shared" si="251"/>
        <v>0.10999999999999999</v>
      </c>
    </row>
    <row r="2608" spans="1:18">
      <c r="A2608" s="1">
        <v>44188</v>
      </c>
      <c r="B2608">
        <v>0.5</v>
      </c>
      <c r="C2608">
        <v>714.24</v>
      </c>
      <c r="D2608">
        <v>7.6600000000000001E-2</v>
      </c>
      <c r="E2608" s="150">
        <f t="shared" si="248"/>
        <v>7.8484178768881141E-3</v>
      </c>
      <c r="F2608">
        <v>0.33862999999999999</v>
      </c>
      <c r="G2608" s="3">
        <f t="shared" si="249"/>
        <v>3.3050047037358823</v>
      </c>
      <c r="H2608" s="150">
        <f t="shared" si="247"/>
        <v>0.13</v>
      </c>
      <c r="J2608" s="2">
        <f t="shared" si="246"/>
        <v>-1.3889981181424151E-2</v>
      </c>
      <c r="K2608">
        <v>29982.29</v>
      </c>
      <c r="L2608">
        <v>29100.66</v>
      </c>
      <c r="N2608">
        <v>0.13</v>
      </c>
      <c r="O2608">
        <v>0.5</v>
      </c>
      <c r="P2608">
        <v>0.5</v>
      </c>
      <c r="Q2608">
        <f t="shared" si="250"/>
        <v>0</v>
      </c>
      <c r="R2608">
        <f t="shared" si="251"/>
        <v>0.13</v>
      </c>
    </row>
    <row r="2609" spans="1:18">
      <c r="A2609" s="1">
        <v>44189</v>
      </c>
      <c r="B2609">
        <v>0.505</v>
      </c>
      <c r="C2609">
        <v>714.08</v>
      </c>
      <c r="D2609">
        <v>7.5999999999999998E-2</v>
      </c>
      <c r="E2609" s="150">
        <f t="shared" si="248"/>
        <v>8.0983607658550779E-3</v>
      </c>
      <c r="F2609">
        <v>0.34038000000000002</v>
      </c>
      <c r="G2609" s="3">
        <f t="shared" si="249"/>
        <v>3.194335341180444</v>
      </c>
      <c r="H2609" s="150">
        <f t="shared" si="247"/>
        <v>0.125</v>
      </c>
      <c r="J2609" s="2">
        <f t="shared" si="246"/>
        <v>-2.2403943187694009E-4</v>
      </c>
      <c r="K2609">
        <v>29957.75</v>
      </c>
      <c r="L2609">
        <v>29105.5</v>
      </c>
      <c r="N2609">
        <v>0.13</v>
      </c>
      <c r="O2609">
        <v>0.51</v>
      </c>
      <c r="P2609">
        <v>0.505</v>
      </c>
      <c r="Q2609">
        <f t="shared" si="250"/>
        <v>5.0000000000000044E-3</v>
      </c>
      <c r="R2609">
        <f t="shared" si="251"/>
        <v>0.125</v>
      </c>
    </row>
    <row r="2610" spans="1:18">
      <c r="A2610" s="1">
        <v>44190</v>
      </c>
      <c r="B2610">
        <v>0.505</v>
      </c>
      <c r="C2610">
        <v>714.75</v>
      </c>
      <c r="D2610">
        <v>7.5999999999999998E-2</v>
      </c>
      <c r="E2610" s="150">
        <f t="shared" si="248"/>
        <v>8.0983607658550779E-3</v>
      </c>
      <c r="F2610">
        <v>0.34038000000000002</v>
      </c>
      <c r="G2610" s="3">
        <f t="shared" si="249"/>
        <v>3.194335341180444</v>
      </c>
      <c r="H2610" s="150">
        <f t="shared" si="247"/>
        <v>0.125</v>
      </c>
      <c r="J2610" s="2">
        <f t="shared" si="246"/>
        <v>9.3783032146143371E-4</v>
      </c>
      <c r="K2610">
        <v>29957.75</v>
      </c>
      <c r="L2610">
        <v>29105.5</v>
      </c>
      <c r="N2610">
        <v>0.13</v>
      </c>
      <c r="O2610">
        <v>0.51</v>
      </c>
      <c r="P2610">
        <v>0.505</v>
      </c>
      <c r="Q2610">
        <f t="shared" si="250"/>
        <v>5.0000000000000044E-3</v>
      </c>
      <c r="R2610">
        <f t="shared" si="251"/>
        <v>0.125</v>
      </c>
    </row>
    <row r="2611" spans="1:18">
      <c r="A2611" s="1">
        <v>44193</v>
      </c>
      <c r="B2611">
        <v>0.505</v>
      </c>
      <c r="C2611">
        <v>712.49</v>
      </c>
      <c r="D2611">
        <v>7.8E-2</v>
      </c>
      <c r="E2611" s="150">
        <f t="shared" si="248"/>
        <v>8.2388291113695764E-3</v>
      </c>
      <c r="F2611">
        <v>0.34038000000000002</v>
      </c>
      <c r="G2611" s="3">
        <f t="shared" si="249"/>
        <v>3.2225016007871221</v>
      </c>
      <c r="H2611" s="150">
        <f t="shared" si="247"/>
        <v>0.14500000000000002</v>
      </c>
      <c r="J2611" s="2">
        <f t="shared" si="246"/>
        <v>-3.1669542458276907E-3</v>
      </c>
      <c r="K2611">
        <v>29964.75</v>
      </c>
      <c r="L2611">
        <v>29105</v>
      </c>
      <c r="N2611">
        <v>0.13</v>
      </c>
      <c r="O2611">
        <v>0.49</v>
      </c>
      <c r="P2611">
        <v>0.505</v>
      </c>
      <c r="Q2611">
        <f t="shared" si="250"/>
        <v>-1.5000000000000013E-2</v>
      </c>
      <c r="R2611">
        <f t="shared" si="251"/>
        <v>0.14500000000000002</v>
      </c>
    </row>
    <row r="2612" spans="1:18">
      <c r="A2612" s="1">
        <v>44194</v>
      </c>
      <c r="B2612">
        <v>0.5</v>
      </c>
      <c r="C2612">
        <v>714.76</v>
      </c>
      <c r="D2612">
        <v>7.6999999999999999E-2</v>
      </c>
      <c r="E2612" s="150">
        <f t="shared" si="248"/>
        <v>7.3804396784539691E-3</v>
      </c>
      <c r="F2612">
        <v>0.34125</v>
      </c>
      <c r="G2612" s="3">
        <f t="shared" si="249"/>
        <v>3.5602553702470292</v>
      </c>
      <c r="H2612" s="150">
        <f t="shared" si="247"/>
        <v>0.10999999999999999</v>
      </c>
      <c r="J2612" s="2">
        <f t="shared" si="246"/>
        <v>3.180945053866951E-3</v>
      </c>
      <c r="K2612">
        <v>30059.25</v>
      </c>
      <c r="L2612">
        <v>29109.25</v>
      </c>
      <c r="N2612">
        <v>0.13</v>
      </c>
      <c r="O2612">
        <v>0.52</v>
      </c>
      <c r="P2612">
        <v>0.5</v>
      </c>
      <c r="Q2612">
        <f t="shared" si="250"/>
        <v>2.0000000000000018E-2</v>
      </c>
      <c r="R2612">
        <f t="shared" si="251"/>
        <v>0.10999999999999999</v>
      </c>
    </row>
    <row r="2613" spans="1:18">
      <c r="A2613" s="1">
        <v>44195</v>
      </c>
      <c r="B2613">
        <v>0.49</v>
      </c>
      <c r="C2613">
        <v>711.9</v>
      </c>
      <c r="D2613">
        <v>7.8E-2</v>
      </c>
      <c r="E2613" s="150">
        <f t="shared" si="248"/>
        <v>7.5071661701343433E-3</v>
      </c>
      <c r="F2613">
        <v>0.34238000000000002</v>
      </c>
      <c r="G2613" s="3">
        <f t="shared" si="249"/>
        <v>3.557352987102202</v>
      </c>
      <c r="H2613" s="150">
        <f t="shared" si="247"/>
        <v>8.9999999999999969E-2</v>
      </c>
      <c r="J2613" s="2">
        <f t="shared" si="246"/>
        <v>-4.0093699006330244E-3</v>
      </c>
      <c r="K2613">
        <v>30059.25</v>
      </c>
      <c r="L2613">
        <v>29110</v>
      </c>
      <c r="N2613">
        <v>0.13</v>
      </c>
      <c r="O2613">
        <v>0.53</v>
      </c>
      <c r="P2613">
        <v>0.49</v>
      </c>
      <c r="Q2613">
        <f t="shared" si="250"/>
        <v>4.0000000000000036E-2</v>
      </c>
      <c r="R2613">
        <f t="shared" si="251"/>
        <v>8.9999999999999969E-2</v>
      </c>
    </row>
    <row r="2614" spans="1:18">
      <c r="A2614" s="1">
        <v>44196</v>
      </c>
      <c r="B2614">
        <v>0.49</v>
      </c>
      <c r="C2614">
        <v>710.5</v>
      </c>
      <c r="D2614">
        <v>7.6399999999999996E-2</v>
      </c>
      <c r="E2614" s="150">
        <f t="shared" si="248"/>
        <v>7.342434696444587E-3</v>
      </c>
      <c r="F2614">
        <v>0.34188000000000002</v>
      </c>
      <c r="G2614" s="3">
        <f t="shared" si="249"/>
        <v>3.557352987102202</v>
      </c>
      <c r="H2614" s="150">
        <f t="shared" si="247"/>
        <v>8.9999999999999969E-2</v>
      </c>
      <c r="J2614" s="2">
        <f t="shared" si="246"/>
        <v>-1.9685045726721981E-3</v>
      </c>
      <c r="K2614">
        <v>30059.25</v>
      </c>
      <c r="L2614">
        <v>29110</v>
      </c>
      <c r="N2614">
        <v>0.13</v>
      </c>
      <c r="O2614">
        <v>0.53</v>
      </c>
      <c r="P2614">
        <v>0.49</v>
      </c>
      <c r="Q2614">
        <f t="shared" si="250"/>
        <v>4.0000000000000036E-2</v>
      </c>
      <c r="R2614">
        <f t="shared" si="251"/>
        <v>8.9999999999999969E-2</v>
      </c>
    </row>
    <row r="2615" spans="1:18">
      <c r="A2615" s="1">
        <v>44197</v>
      </c>
      <c r="B2615">
        <v>0.49</v>
      </c>
      <c r="C2615">
        <v>710.5</v>
      </c>
      <c r="D2615">
        <v>7.5999999999999998E-2</v>
      </c>
      <c r="E2615" s="150">
        <f t="shared" si="248"/>
        <v>7.303992629971055E-3</v>
      </c>
      <c r="F2615">
        <v>0.34188000000000002</v>
      </c>
      <c r="G2615" s="3">
        <f t="shared" si="249"/>
        <v>3.557352987102202</v>
      </c>
      <c r="H2615" s="150">
        <f t="shared" si="247"/>
        <v>8.9999999999999969E-2</v>
      </c>
      <c r="J2615" s="2">
        <f t="shared" ref="J2615:J2617" si="252">+LN(C2615/C2614)</f>
        <v>0</v>
      </c>
      <c r="K2615">
        <v>30059.25</v>
      </c>
      <c r="L2615">
        <v>29110</v>
      </c>
      <c r="N2615">
        <v>0.13</v>
      </c>
      <c r="O2615">
        <v>0.53</v>
      </c>
      <c r="P2615">
        <v>0.49</v>
      </c>
      <c r="Q2615">
        <f t="shared" si="250"/>
        <v>4.0000000000000036E-2</v>
      </c>
      <c r="R2615">
        <f t="shared" si="251"/>
        <v>8.9999999999999969E-2</v>
      </c>
    </row>
    <row r="2616" spans="1:18">
      <c r="A2616" s="1">
        <v>44200</v>
      </c>
      <c r="B2616">
        <v>0.502</v>
      </c>
      <c r="C2616">
        <v>702.57</v>
      </c>
      <c r="D2616">
        <v>7.2999999999999995E-2</v>
      </c>
      <c r="E2616" s="150">
        <f t="shared" si="248"/>
        <v>7.719733869965599E-3</v>
      </c>
      <c r="F2616">
        <v>0.34062999999999999</v>
      </c>
      <c r="G2616" s="3">
        <f t="shared" si="249"/>
        <v>3.2210942007656032</v>
      </c>
      <c r="H2616" s="150">
        <f t="shared" si="247"/>
        <v>0.13200000000000001</v>
      </c>
      <c r="J2616" s="2">
        <f t="shared" si="252"/>
        <v>-1.1223907165286909E-2</v>
      </c>
      <c r="K2616">
        <v>29968.75</v>
      </c>
      <c r="L2616">
        <v>29109.25</v>
      </c>
      <c r="N2616">
        <v>0.13</v>
      </c>
      <c r="O2616">
        <v>0.5</v>
      </c>
      <c r="P2616">
        <v>0.502</v>
      </c>
      <c r="Q2616">
        <f t="shared" si="250"/>
        <v>-2.0000000000000018E-3</v>
      </c>
      <c r="R2616">
        <f t="shared" si="251"/>
        <v>0.13200000000000001</v>
      </c>
    </row>
    <row r="2617" spans="1:18">
      <c r="A2617" s="1">
        <v>44201</v>
      </c>
      <c r="B2617">
        <v>0.502</v>
      </c>
      <c r="C2617">
        <v>698.88</v>
      </c>
      <c r="D2617">
        <v>7.1999999999999995E-2</v>
      </c>
      <c r="E2617" s="150">
        <f t="shared" si="248"/>
        <v>7.5843388016157698E-3</v>
      </c>
      <c r="F2617">
        <v>0.32974999999999999</v>
      </c>
      <c r="G2617" s="3">
        <f t="shared" si="249"/>
        <v>3.130398129754171</v>
      </c>
      <c r="H2617" s="150">
        <f t="shared" si="247"/>
        <v>0.13200000000000001</v>
      </c>
      <c r="J2617" s="2">
        <f t="shared" si="252"/>
        <v>-5.2659866954375733E-3</v>
      </c>
      <c r="K2617">
        <v>29951.75</v>
      </c>
      <c r="L2617">
        <v>29116.25</v>
      </c>
      <c r="N2617">
        <v>0.13</v>
      </c>
      <c r="O2617">
        <v>0.5</v>
      </c>
      <c r="P2617">
        <v>0.502</v>
      </c>
      <c r="Q2617">
        <f t="shared" si="250"/>
        <v>-2.0000000000000018E-3</v>
      </c>
      <c r="R2617">
        <f t="shared" si="251"/>
        <v>0.13200000000000001</v>
      </c>
    </row>
    <row r="2618" spans="1:18">
      <c r="A2618" s="1">
        <v>44202</v>
      </c>
      <c r="B2618">
        <v>0.50700000000000001</v>
      </c>
      <c r="C2618">
        <v>698.31</v>
      </c>
      <c r="D2618">
        <v>7.5999999999999998E-2</v>
      </c>
      <c r="E2618" s="150">
        <f t="shared" si="248"/>
        <v>8.1510678771028362E-3</v>
      </c>
      <c r="F2618">
        <v>0.33238000000000001</v>
      </c>
      <c r="G2618" s="3">
        <f t="shared" ref="G2618:G2681" si="253">+(K2618/L2618-1)*36000/330</f>
        <v>3.0990884115884172</v>
      </c>
      <c r="H2618" s="150">
        <f t="shared" ref="H2618:H2681" si="254">+R2618</f>
        <v>0.14700000000000002</v>
      </c>
      <c r="K2618">
        <v>29947.25</v>
      </c>
      <c r="L2618">
        <v>29120</v>
      </c>
      <c r="N2618">
        <v>0.13</v>
      </c>
      <c r="O2618">
        <v>0.49</v>
      </c>
      <c r="P2618">
        <v>0.50700000000000001</v>
      </c>
      <c r="Q2618">
        <f t="shared" si="250"/>
        <v>-1.7000000000000015E-2</v>
      </c>
      <c r="R2618">
        <f t="shared" si="251"/>
        <v>0.14700000000000002</v>
      </c>
    </row>
    <row r="2619" spans="1:18">
      <c r="A2619" s="1">
        <v>44203</v>
      </c>
      <c r="B2619">
        <v>0.51500000000000001</v>
      </c>
      <c r="C2619">
        <v>709.87</v>
      </c>
      <c r="D2619">
        <v>7.7499999999999999E-2</v>
      </c>
      <c r="E2619" s="150">
        <f t="shared" si="248"/>
        <v>8.5711832620937334E-3</v>
      </c>
      <c r="F2619">
        <v>0.32924999999999999</v>
      </c>
      <c r="G2619" s="3">
        <f t="shared" si="253"/>
        <v>2.9770539515645407</v>
      </c>
      <c r="H2619" s="150">
        <f t="shared" si="254"/>
        <v>0.15500000000000003</v>
      </c>
      <c r="K2619">
        <v>29918.63</v>
      </c>
      <c r="L2619">
        <v>29123.85</v>
      </c>
      <c r="N2619">
        <v>0.13</v>
      </c>
      <c r="O2619">
        <v>0.49</v>
      </c>
      <c r="P2619">
        <v>0.51500000000000001</v>
      </c>
      <c r="Q2619">
        <f t="shared" si="250"/>
        <v>-2.5000000000000022E-2</v>
      </c>
      <c r="R2619">
        <f t="shared" si="251"/>
        <v>0.15500000000000003</v>
      </c>
    </row>
    <row r="2620" spans="1:18">
      <c r="A2620" s="1">
        <v>44204</v>
      </c>
      <c r="B2620">
        <v>0.505</v>
      </c>
      <c r="C2620">
        <v>710.73</v>
      </c>
      <c r="D2620">
        <v>7.2999999999999995E-2</v>
      </c>
      <c r="E2620" s="150">
        <f t="shared" si="248"/>
        <v>9.0164581439240079E-3</v>
      </c>
      <c r="F2620">
        <v>0.32962999999999998</v>
      </c>
      <c r="G2620" s="3">
        <f t="shared" si="253"/>
        <v>2.6687851943521208</v>
      </c>
      <c r="H2620" s="150">
        <f t="shared" si="254"/>
        <v>0.14500000000000002</v>
      </c>
      <c r="K2620">
        <v>29952.25</v>
      </c>
      <c r="L2620">
        <v>29237</v>
      </c>
      <c r="N2620">
        <v>0.13</v>
      </c>
      <c r="O2620">
        <v>0.49</v>
      </c>
      <c r="P2620">
        <v>0.505</v>
      </c>
      <c r="Q2620">
        <f t="shared" si="250"/>
        <v>-1.5000000000000013E-2</v>
      </c>
      <c r="R2620">
        <f t="shared" si="251"/>
        <v>0.14500000000000002</v>
      </c>
    </row>
    <row r="2621" spans="1:18">
      <c r="A2621" s="1">
        <v>44207</v>
      </c>
      <c r="B2621">
        <v>0.498</v>
      </c>
      <c r="C2621">
        <v>721.13</v>
      </c>
      <c r="D2621">
        <v>7.4499999999999997E-2</v>
      </c>
      <c r="E2621" s="150">
        <f t="shared" si="248"/>
        <v>9.0973761977011271E-3</v>
      </c>
      <c r="F2621">
        <v>0.32688</v>
      </c>
      <c r="G2621" s="3">
        <f t="shared" si="253"/>
        <v>2.6768773183364449</v>
      </c>
      <c r="H2621" s="150">
        <f t="shared" si="254"/>
        <v>0.13800000000000001</v>
      </c>
      <c r="K2621">
        <v>29968.25</v>
      </c>
      <c r="L2621">
        <v>29250.5</v>
      </c>
      <c r="N2621">
        <v>0.13</v>
      </c>
      <c r="O2621">
        <v>0.49</v>
      </c>
      <c r="P2621">
        <v>0.498</v>
      </c>
      <c r="Q2621">
        <f t="shared" si="250"/>
        <v>-8.0000000000000071E-3</v>
      </c>
      <c r="R2621">
        <f t="shared" si="251"/>
        <v>0.13800000000000001</v>
      </c>
    </row>
    <row r="2622" spans="1:18">
      <c r="A2622" s="1">
        <v>44208</v>
      </c>
      <c r="B2622">
        <v>0.505</v>
      </c>
      <c r="C2622">
        <v>726.67</v>
      </c>
      <c r="D2622">
        <v>7.8E-2</v>
      </c>
      <c r="E2622" s="150">
        <f t="shared" si="248"/>
        <v>9.5329720640307501E-3</v>
      </c>
      <c r="F2622">
        <v>0.32562999999999998</v>
      </c>
      <c r="G2622" s="3">
        <f t="shared" si="253"/>
        <v>2.6643464209692316</v>
      </c>
      <c r="H2622" s="150">
        <f t="shared" si="254"/>
        <v>0.14500000000000002</v>
      </c>
      <c r="K2622">
        <v>29969.5</v>
      </c>
      <c r="L2622">
        <v>29255</v>
      </c>
      <c r="N2622">
        <v>0.13</v>
      </c>
      <c r="O2622">
        <v>0.49</v>
      </c>
      <c r="P2622">
        <v>0.505</v>
      </c>
      <c r="Q2622">
        <f t="shared" si="250"/>
        <v>-1.5000000000000013E-2</v>
      </c>
      <c r="R2622">
        <f t="shared" si="251"/>
        <v>0.14500000000000002</v>
      </c>
    </row>
    <row r="2623" spans="1:18">
      <c r="A2623" s="1">
        <v>44209</v>
      </c>
      <c r="B2623">
        <v>0.50700000000000001</v>
      </c>
      <c r="C2623">
        <v>741.66</v>
      </c>
      <c r="D2623">
        <v>7.6999999999999999E-2</v>
      </c>
      <c r="E2623" s="150">
        <f t="shared" si="248"/>
        <v>9.3808879894709436E-3</v>
      </c>
      <c r="F2623">
        <v>0.32624999999999998</v>
      </c>
      <c r="G2623" s="3">
        <f t="shared" si="253"/>
        <v>2.6779181276011341</v>
      </c>
      <c r="H2623" s="150">
        <f t="shared" si="254"/>
        <v>0.14700000000000002</v>
      </c>
      <c r="K2623">
        <v>29977.75</v>
      </c>
      <c r="L2623">
        <v>29259.5</v>
      </c>
      <c r="N2623">
        <v>0.13</v>
      </c>
      <c r="O2623">
        <v>0.49</v>
      </c>
      <c r="P2623">
        <v>0.50700000000000001</v>
      </c>
      <c r="Q2623">
        <f t="shared" si="250"/>
        <v>-1.7000000000000015E-2</v>
      </c>
      <c r="R2623">
        <f t="shared" si="251"/>
        <v>0.14700000000000002</v>
      </c>
    </row>
    <row r="2624" spans="1:18">
      <c r="A2624" s="1">
        <v>44210</v>
      </c>
      <c r="B2624">
        <v>0.495</v>
      </c>
      <c r="C2624">
        <v>728.29</v>
      </c>
      <c r="D2624">
        <v>7.3999999999999996E-2</v>
      </c>
      <c r="E2624" s="150">
        <f t="shared" si="248"/>
        <v>9.0879019159055933E-3</v>
      </c>
      <c r="F2624">
        <v>0.32574999999999998</v>
      </c>
      <c r="G2624" s="3">
        <f t="shared" si="253"/>
        <v>2.6524824126689452</v>
      </c>
      <c r="H2624" s="150">
        <f t="shared" si="254"/>
        <v>0.13500000000000001</v>
      </c>
      <c r="K2624">
        <v>29984.5</v>
      </c>
      <c r="L2624">
        <v>29272.75</v>
      </c>
      <c r="N2624">
        <v>0.13</v>
      </c>
      <c r="O2624">
        <v>0.49</v>
      </c>
      <c r="P2624">
        <v>0.495</v>
      </c>
      <c r="Q2624">
        <f t="shared" si="250"/>
        <v>-5.0000000000000044E-3</v>
      </c>
      <c r="R2624">
        <f t="shared" si="251"/>
        <v>0.13500000000000001</v>
      </c>
    </row>
    <row r="2625" spans="1:18">
      <c r="A2625" s="1">
        <v>44211</v>
      </c>
      <c r="B2625">
        <v>0.46800000000000003</v>
      </c>
      <c r="C2625">
        <v>733.73</v>
      </c>
      <c r="D2625">
        <v>7.1999999999999995E-2</v>
      </c>
      <c r="E2625" s="150">
        <f t="shared" si="248"/>
        <v>8.8808181658119704E-3</v>
      </c>
      <c r="F2625">
        <v>0.32262999999999997</v>
      </c>
      <c r="G2625" s="3">
        <f t="shared" si="253"/>
        <v>2.6156779213681989</v>
      </c>
      <c r="H2625" s="150">
        <f t="shared" si="254"/>
        <v>8.8000000000000023E-2</v>
      </c>
      <c r="K2625">
        <v>29980</v>
      </c>
      <c r="L2625">
        <v>29278</v>
      </c>
      <c r="N2625">
        <v>0.13</v>
      </c>
      <c r="O2625">
        <v>0.51</v>
      </c>
      <c r="P2625">
        <v>0.46800000000000003</v>
      </c>
      <c r="Q2625">
        <f t="shared" si="250"/>
        <v>4.1999999999999982E-2</v>
      </c>
      <c r="R2625">
        <f t="shared" si="251"/>
        <v>8.8000000000000023E-2</v>
      </c>
    </row>
    <row r="2626" spans="1:18">
      <c r="A2626" s="1">
        <v>44214</v>
      </c>
      <c r="B2626">
        <v>0.46700000000000003</v>
      </c>
      <c r="C2626">
        <v>733.79</v>
      </c>
      <c r="D2626">
        <v>7.2999999999999995E-2</v>
      </c>
      <c r="E2626" s="150">
        <f t="shared" si="248"/>
        <v>8.7040894686811528E-3</v>
      </c>
      <c r="F2626">
        <v>0.31237999999999999</v>
      </c>
      <c r="G2626" s="3">
        <f t="shared" si="253"/>
        <v>2.619888051708553</v>
      </c>
      <c r="H2626" s="150">
        <f t="shared" si="254"/>
        <v>0.11700000000000005</v>
      </c>
      <c r="K2626">
        <v>29986.25</v>
      </c>
      <c r="L2626">
        <v>29283</v>
      </c>
      <c r="N2626">
        <v>0.13</v>
      </c>
      <c r="O2626">
        <v>0.48</v>
      </c>
      <c r="P2626">
        <v>0.46700000000000003</v>
      </c>
      <c r="Q2626">
        <f t="shared" si="250"/>
        <v>1.2999999999999956E-2</v>
      </c>
      <c r="R2626">
        <f t="shared" si="251"/>
        <v>0.11700000000000005</v>
      </c>
    </row>
    <row r="2627" spans="1:18">
      <c r="A2627" s="1">
        <v>44215</v>
      </c>
      <c r="B2627">
        <v>0.46500000000000002</v>
      </c>
      <c r="C2627">
        <v>736.42</v>
      </c>
      <c r="D2627">
        <v>7.1999999999999995E-2</v>
      </c>
      <c r="E2627" s="150">
        <f t="shared" si="248"/>
        <v>8.5936106249999682E-3</v>
      </c>
      <c r="F2627">
        <v>0.313</v>
      </c>
      <c r="G2627" s="3">
        <f t="shared" si="253"/>
        <v>2.6224134398688888</v>
      </c>
      <c r="H2627" s="150">
        <f t="shared" si="254"/>
        <v>8.500000000000002E-2</v>
      </c>
      <c r="K2627">
        <v>29990</v>
      </c>
      <c r="L2627">
        <v>29286</v>
      </c>
      <c r="N2627">
        <v>0.13</v>
      </c>
      <c r="O2627">
        <v>0.51</v>
      </c>
      <c r="P2627">
        <v>0.46500000000000002</v>
      </c>
      <c r="Q2627">
        <f t="shared" si="250"/>
        <v>4.4999999999999984E-2</v>
      </c>
      <c r="R2627">
        <f t="shared" si="251"/>
        <v>8.500000000000002E-2</v>
      </c>
    </row>
    <row r="2628" spans="1:18">
      <c r="A2628" s="1">
        <v>44216</v>
      </c>
      <c r="B2628">
        <v>0.46500000000000002</v>
      </c>
      <c r="C2628">
        <v>722.4</v>
      </c>
      <c r="D2628">
        <v>7.0000000000000007E-2</v>
      </c>
      <c r="E2628" s="150">
        <f t="shared" si="248"/>
        <v>8.5662665948275929E-3</v>
      </c>
      <c r="F2628">
        <v>0.31724999999999998</v>
      </c>
      <c r="G2628" s="3">
        <f t="shared" si="253"/>
        <v>2.5924362444438906</v>
      </c>
      <c r="H2628" s="150">
        <f t="shared" si="254"/>
        <v>8.500000000000002E-2</v>
      </c>
      <c r="K2628">
        <v>29984</v>
      </c>
      <c r="L2628">
        <v>29288</v>
      </c>
      <c r="N2628">
        <v>0.13</v>
      </c>
      <c r="O2628">
        <v>0.51</v>
      </c>
      <c r="P2628">
        <v>0.46500000000000002</v>
      </c>
      <c r="Q2628">
        <f t="shared" si="250"/>
        <v>4.4999999999999984E-2</v>
      </c>
      <c r="R2628">
        <f t="shared" si="251"/>
        <v>8.500000000000002E-2</v>
      </c>
    </row>
    <row r="2629" spans="1:18">
      <c r="A2629" s="1">
        <v>44217</v>
      </c>
      <c r="B2629">
        <v>0.46</v>
      </c>
      <c r="C2629">
        <v>718.25</v>
      </c>
      <c r="D2629">
        <v>6.9000000000000006E-2</v>
      </c>
      <c r="E2629" s="150">
        <f t="shared" si="248"/>
        <v>8.6169723758112281E-3</v>
      </c>
      <c r="F2629">
        <v>0.31537999999999999</v>
      </c>
      <c r="G2629" s="3">
        <f t="shared" si="253"/>
        <v>2.5253904795013731</v>
      </c>
      <c r="H2629" s="150">
        <f t="shared" si="254"/>
        <v>9.0000000000000024E-2</v>
      </c>
      <c r="K2629">
        <v>29966</v>
      </c>
      <c r="L2629">
        <v>29288</v>
      </c>
      <c r="N2629">
        <v>0.13</v>
      </c>
      <c r="O2629">
        <v>0.5</v>
      </c>
      <c r="P2629">
        <v>0.46</v>
      </c>
      <c r="Q2629">
        <f t="shared" si="250"/>
        <v>3.999999999999998E-2</v>
      </c>
      <c r="R2629">
        <f t="shared" si="251"/>
        <v>9.0000000000000024E-2</v>
      </c>
    </row>
    <row r="2630" spans="1:18">
      <c r="A2630" s="1">
        <v>44218</v>
      </c>
      <c r="B2630">
        <v>0.46500000000000002</v>
      </c>
      <c r="C2630">
        <v>728.02</v>
      </c>
      <c r="D2630">
        <v>6.7799999999999999E-2</v>
      </c>
      <c r="E2630" s="150">
        <f t="shared" si="248"/>
        <v>8.0841336228662727E-3</v>
      </c>
      <c r="F2630">
        <v>0.31225000000000003</v>
      </c>
      <c r="G2630" s="3">
        <f t="shared" si="253"/>
        <v>2.6187778415881593</v>
      </c>
      <c r="H2630" s="150">
        <f t="shared" si="254"/>
        <v>0.10500000000000004</v>
      </c>
      <c r="K2630">
        <v>29988</v>
      </c>
      <c r="L2630">
        <v>29285</v>
      </c>
      <c r="N2630">
        <v>0.13</v>
      </c>
      <c r="O2630">
        <v>0.49</v>
      </c>
      <c r="P2630">
        <v>0.46500000000000002</v>
      </c>
      <c r="Q2630">
        <f t="shared" si="250"/>
        <v>2.4999999999999967E-2</v>
      </c>
      <c r="R2630">
        <f t="shared" si="251"/>
        <v>0.10500000000000004</v>
      </c>
    </row>
    <row r="2631" spans="1:18">
      <c r="A2631" s="1">
        <v>44221</v>
      </c>
      <c r="B2631">
        <v>0.46</v>
      </c>
      <c r="C2631">
        <v>732.71</v>
      </c>
      <c r="D2631">
        <v>6.6699999999999995E-2</v>
      </c>
      <c r="E2631" s="150">
        <f t="shared" ref="E2631:E2694" si="255">+D2631*F2631/G2631</f>
        <v>8.0367401761363907E-3</v>
      </c>
      <c r="F2631">
        <v>0.31225000000000003</v>
      </c>
      <c r="G2631" s="3">
        <f t="shared" si="253"/>
        <v>2.5914829325753415</v>
      </c>
      <c r="H2631" s="150">
        <f t="shared" si="254"/>
        <v>9.0000000000000024E-2</v>
      </c>
      <c r="K2631">
        <v>29984</v>
      </c>
      <c r="L2631">
        <v>29288.25</v>
      </c>
      <c r="N2631">
        <v>0.13</v>
      </c>
      <c r="O2631">
        <v>0.5</v>
      </c>
      <c r="P2631">
        <v>0.46</v>
      </c>
      <c r="Q2631">
        <f t="shared" si="250"/>
        <v>3.999999999999998E-2</v>
      </c>
      <c r="R2631">
        <f t="shared" si="251"/>
        <v>9.0000000000000024E-2</v>
      </c>
    </row>
    <row r="2632" spans="1:18">
      <c r="A2632" s="1">
        <v>44222</v>
      </c>
      <c r="B2632">
        <v>0.45</v>
      </c>
      <c r="C2632">
        <v>732.47</v>
      </c>
      <c r="D2632">
        <v>7.0999999999999994E-2</v>
      </c>
      <c r="E2632" s="150">
        <f t="shared" si="255"/>
        <v>8.5186337763031913E-3</v>
      </c>
      <c r="F2632">
        <v>0.3115</v>
      </c>
      <c r="G2632" s="3">
        <f t="shared" si="253"/>
        <v>2.5962496546714835</v>
      </c>
      <c r="H2632" s="150">
        <f t="shared" si="254"/>
        <v>8.0000000000000016E-2</v>
      </c>
      <c r="K2632">
        <v>29984</v>
      </c>
      <c r="L2632">
        <v>29287</v>
      </c>
      <c r="N2632">
        <v>0.13</v>
      </c>
      <c r="O2632">
        <v>0.5</v>
      </c>
      <c r="P2632">
        <v>0.45</v>
      </c>
      <c r="Q2632">
        <f t="shared" si="250"/>
        <v>4.9999999999999989E-2</v>
      </c>
      <c r="R2632">
        <f t="shared" si="251"/>
        <v>8.0000000000000016E-2</v>
      </c>
    </row>
    <row r="2633" spans="1:18">
      <c r="A2633" s="1">
        <v>44223</v>
      </c>
      <c r="B2633">
        <v>0.44</v>
      </c>
      <c r="C2633">
        <v>739.46</v>
      </c>
      <c r="D2633">
        <v>7.0999999999999994E-2</v>
      </c>
      <c r="E2633" s="150">
        <f t="shared" si="255"/>
        <v>8.5181234443251156E-3</v>
      </c>
      <c r="F2633">
        <v>0.312</v>
      </c>
      <c r="G2633" s="3">
        <f t="shared" si="253"/>
        <v>2.6005727839924591</v>
      </c>
      <c r="H2633" s="150">
        <f t="shared" si="254"/>
        <v>8.0000000000000016E-2</v>
      </c>
      <c r="K2633">
        <v>29989</v>
      </c>
      <c r="L2633">
        <v>29290.75</v>
      </c>
      <c r="N2633">
        <v>0.14000000000000001</v>
      </c>
      <c r="O2633">
        <v>0.5</v>
      </c>
      <c r="P2633">
        <v>0.44</v>
      </c>
      <c r="Q2633">
        <f t="shared" si="250"/>
        <v>0.06</v>
      </c>
      <c r="R2633">
        <f t="shared" si="251"/>
        <v>8.0000000000000016E-2</v>
      </c>
    </row>
    <row r="2634" spans="1:18">
      <c r="A2634" s="1">
        <v>44224</v>
      </c>
      <c r="B2634">
        <v>0.42</v>
      </c>
      <c r="C2634">
        <v>738.49</v>
      </c>
      <c r="D2634">
        <v>7.2999999999999995E-2</v>
      </c>
      <c r="E2634" s="150">
        <f t="shared" si="255"/>
        <v>8.9117574166361624E-3</v>
      </c>
      <c r="F2634">
        <v>0.31075000000000003</v>
      </c>
      <c r="G2634" s="3">
        <f t="shared" si="253"/>
        <v>2.5454855803921332</v>
      </c>
      <c r="H2634" s="150">
        <f t="shared" si="254"/>
        <v>7.0000000000000007E-2</v>
      </c>
      <c r="K2634">
        <v>29976</v>
      </c>
      <c r="L2634">
        <v>29292.5</v>
      </c>
      <c r="N2634">
        <v>0.14000000000000001</v>
      </c>
      <c r="O2634">
        <v>0.49</v>
      </c>
      <c r="P2634">
        <v>0.42</v>
      </c>
      <c r="Q2634">
        <f t="shared" si="250"/>
        <v>7.0000000000000007E-2</v>
      </c>
      <c r="R2634">
        <f t="shared" si="251"/>
        <v>7.0000000000000007E-2</v>
      </c>
    </row>
    <row r="2635" spans="1:18">
      <c r="A2635" s="1">
        <v>44225</v>
      </c>
      <c r="B2635">
        <v>0.44</v>
      </c>
      <c r="C2635">
        <v>732.35</v>
      </c>
      <c r="D2635">
        <v>7.0000000000000007E-2</v>
      </c>
      <c r="E2635" s="150">
        <f t="shared" si="255"/>
        <v>8.2804330935398619E-3</v>
      </c>
      <c r="F2635">
        <v>0.31113000000000002</v>
      </c>
      <c r="G2635" s="3">
        <f t="shared" si="253"/>
        <v>2.6301885123607103</v>
      </c>
      <c r="H2635" s="150">
        <f t="shared" si="254"/>
        <v>8.0000000000000016E-2</v>
      </c>
      <c r="K2635">
        <v>29999</v>
      </c>
      <c r="L2635">
        <v>29292.75</v>
      </c>
      <c r="N2635">
        <v>0.14000000000000001</v>
      </c>
      <c r="O2635">
        <v>0.5</v>
      </c>
      <c r="P2635">
        <v>0.44</v>
      </c>
      <c r="Q2635">
        <f t="shared" si="250"/>
        <v>0.06</v>
      </c>
      <c r="R2635">
        <f t="shared" si="251"/>
        <v>8.0000000000000016E-2</v>
      </c>
    </row>
    <row r="2636" spans="1:18">
      <c r="A2636" s="1">
        <v>44228</v>
      </c>
      <c r="B2636">
        <v>0.45500000000000002</v>
      </c>
      <c r="C2636">
        <v>736.7</v>
      </c>
      <c r="D2636">
        <v>7.1999999999999995E-2</v>
      </c>
      <c r="E2636" s="150">
        <f t="shared" si="255"/>
        <v>8.2048007708333173E-3</v>
      </c>
      <c r="F2636">
        <v>0.30549999999999999</v>
      </c>
      <c r="G2636" s="3">
        <f t="shared" si="253"/>
        <v>2.6808694829242006</v>
      </c>
      <c r="H2636" s="150">
        <f t="shared" si="254"/>
        <v>0.10500000000000004</v>
      </c>
      <c r="K2636">
        <v>30018.5</v>
      </c>
      <c r="L2636">
        <v>29298.5</v>
      </c>
      <c r="N2636">
        <v>0.14000000000000001</v>
      </c>
      <c r="O2636">
        <v>0.49</v>
      </c>
      <c r="P2636">
        <v>0.45500000000000002</v>
      </c>
      <c r="Q2636">
        <f t="shared" si="250"/>
        <v>3.4999999999999976E-2</v>
      </c>
      <c r="R2636">
        <f t="shared" si="251"/>
        <v>0.10500000000000004</v>
      </c>
    </row>
    <row r="2637" spans="1:18">
      <c r="A2637" s="1">
        <v>44229</v>
      </c>
      <c r="B2637">
        <v>0.46</v>
      </c>
      <c r="C2637">
        <v>731.33</v>
      </c>
      <c r="D2637">
        <v>7.3999999999999996E-2</v>
      </c>
      <c r="E2637" s="150">
        <f t="shared" si="255"/>
        <v>8.1000817604187612E-3</v>
      </c>
      <c r="F2637">
        <v>0.30413000000000001</v>
      </c>
      <c r="G2637" s="3">
        <f t="shared" si="253"/>
        <v>2.7784435596655626</v>
      </c>
      <c r="H2637" s="150">
        <f t="shared" si="254"/>
        <v>0.11000000000000004</v>
      </c>
      <c r="K2637">
        <v>30046.5</v>
      </c>
      <c r="L2637">
        <v>29300.25</v>
      </c>
      <c r="N2637">
        <v>0.14000000000000001</v>
      </c>
      <c r="O2637">
        <v>0.49</v>
      </c>
      <c r="P2637">
        <v>0.46</v>
      </c>
      <c r="Q2637">
        <f t="shared" si="250"/>
        <v>2.9999999999999971E-2</v>
      </c>
      <c r="R2637">
        <f t="shared" si="251"/>
        <v>0.11000000000000004</v>
      </c>
    </row>
    <row r="2638" spans="1:18">
      <c r="A2638" s="1">
        <v>44230</v>
      </c>
      <c r="B2638">
        <v>0.46500000000000002</v>
      </c>
      <c r="C2638">
        <v>732.8</v>
      </c>
      <c r="D2638">
        <v>7.1999999999999995E-2</v>
      </c>
      <c r="E2638" s="150">
        <f t="shared" si="255"/>
        <v>7.9384096177062234E-3</v>
      </c>
      <c r="F2638">
        <v>0.30599999999999999</v>
      </c>
      <c r="G2638" s="3">
        <f t="shared" si="253"/>
        <v>2.7753669892340569</v>
      </c>
      <c r="H2638" s="150">
        <f t="shared" si="254"/>
        <v>0.11500000000000005</v>
      </c>
      <c r="K2638">
        <v>30048.75</v>
      </c>
      <c r="L2638">
        <v>29303.25</v>
      </c>
      <c r="N2638">
        <v>0.14000000000000001</v>
      </c>
      <c r="O2638">
        <v>0.49</v>
      </c>
      <c r="P2638">
        <v>0.46500000000000002</v>
      </c>
      <c r="Q2638">
        <f t="shared" si="250"/>
        <v>2.4999999999999967E-2</v>
      </c>
      <c r="R2638">
        <f t="shared" si="251"/>
        <v>0.11500000000000005</v>
      </c>
    </row>
    <row r="2639" spans="1:18">
      <c r="A2639" s="1">
        <v>44231</v>
      </c>
      <c r="B2639">
        <v>0.47</v>
      </c>
      <c r="C2639">
        <v>739.54</v>
      </c>
      <c r="D2639">
        <v>7.0999999999999994E-2</v>
      </c>
      <c r="E2639" s="150">
        <f t="shared" si="255"/>
        <v>7.6456154484804183E-3</v>
      </c>
      <c r="F2639">
        <v>0.30599999999999999</v>
      </c>
      <c r="G2639" s="3">
        <f t="shared" si="253"/>
        <v>2.8416286623882039</v>
      </c>
      <c r="H2639" s="150">
        <f t="shared" si="254"/>
        <v>0.12</v>
      </c>
      <c r="K2639">
        <v>30081.96</v>
      </c>
      <c r="L2639">
        <v>29318.27</v>
      </c>
      <c r="N2639">
        <v>0.14000000000000001</v>
      </c>
      <c r="O2639">
        <v>0.49</v>
      </c>
      <c r="P2639">
        <v>0.47</v>
      </c>
      <c r="Q2639">
        <f t="shared" si="250"/>
        <v>2.0000000000000018E-2</v>
      </c>
      <c r="R2639">
        <f t="shared" si="251"/>
        <v>0.12</v>
      </c>
    </row>
    <row r="2640" spans="1:18">
      <c r="A2640" s="1">
        <v>44232</v>
      </c>
      <c r="B2640">
        <v>0.495</v>
      </c>
      <c r="C2640">
        <v>737.05</v>
      </c>
      <c r="D2640">
        <v>7.2999999999999995E-2</v>
      </c>
      <c r="E2640" s="150">
        <f t="shared" si="255"/>
        <v>7.8293450286782626E-3</v>
      </c>
      <c r="F2640">
        <v>0.30413000000000001</v>
      </c>
      <c r="G2640" s="3">
        <f t="shared" si="253"/>
        <v>2.8356765372681525</v>
      </c>
      <c r="H2640" s="150">
        <f t="shared" si="254"/>
        <v>0.14500000000000002</v>
      </c>
      <c r="K2640">
        <v>30136</v>
      </c>
      <c r="L2640">
        <v>29372.5</v>
      </c>
      <c r="N2640">
        <v>0.14000000000000001</v>
      </c>
      <c r="O2640">
        <v>0.49</v>
      </c>
      <c r="P2640">
        <v>0.495</v>
      </c>
      <c r="Q2640">
        <f t="shared" si="250"/>
        <v>-5.0000000000000044E-3</v>
      </c>
      <c r="R2640">
        <f t="shared" si="251"/>
        <v>0.14500000000000002</v>
      </c>
    </row>
    <row r="2641" spans="1:18">
      <c r="A2641" s="1">
        <v>44235</v>
      </c>
      <c r="B2641">
        <v>0.56000000000000005</v>
      </c>
      <c r="C2641">
        <v>733.99</v>
      </c>
      <c r="D2641">
        <v>7.5999999999999998E-2</v>
      </c>
      <c r="E2641" s="150">
        <f t="shared" si="255"/>
        <v>8.4206376055332745E-3</v>
      </c>
      <c r="F2641">
        <v>0.30637999999999999</v>
      </c>
      <c r="G2641" s="3">
        <f t="shared" si="253"/>
        <v>2.76521578184285</v>
      </c>
      <c r="H2641" s="150">
        <f t="shared" si="254"/>
        <v>0.21000000000000008</v>
      </c>
      <c r="K2641">
        <v>30217</v>
      </c>
      <c r="L2641">
        <v>29470</v>
      </c>
      <c r="N2641">
        <v>0.14000000000000001</v>
      </c>
      <c r="O2641">
        <v>0.49</v>
      </c>
      <c r="P2641">
        <v>0.56000000000000005</v>
      </c>
      <c r="Q2641">
        <f t="shared" si="250"/>
        <v>-7.0000000000000062E-2</v>
      </c>
      <c r="R2641">
        <f t="shared" si="251"/>
        <v>0.21000000000000008</v>
      </c>
    </row>
    <row r="2642" spans="1:18">
      <c r="A2642" s="1">
        <v>44236</v>
      </c>
      <c r="B2642">
        <v>0.54500000000000004</v>
      </c>
      <c r="C2642">
        <v>734.72</v>
      </c>
      <c r="D2642">
        <v>7.6999999999999999E-2</v>
      </c>
      <c r="E2642" s="150">
        <f t="shared" si="255"/>
        <v>8.2764807057137627E-3</v>
      </c>
      <c r="F2642">
        <v>0.30563000000000001</v>
      </c>
      <c r="G2642" s="3">
        <f t="shared" si="253"/>
        <v>2.843419907177863</v>
      </c>
      <c r="H2642" s="150">
        <f t="shared" si="254"/>
        <v>0.19500000000000006</v>
      </c>
      <c r="K2642">
        <v>30243</v>
      </c>
      <c r="L2642">
        <v>29474.75</v>
      </c>
      <c r="N2642">
        <v>0.14000000000000001</v>
      </c>
      <c r="O2642">
        <v>0.49</v>
      </c>
      <c r="P2642">
        <v>0.54500000000000004</v>
      </c>
      <c r="Q2642">
        <f t="shared" si="250"/>
        <v>-5.5000000000000049E-2</v>
      </c>
      <c r="R2642">
        <f t="shared" si="251"/>
        <v>0.19500000000000006</v>
      </c>
    </row>
    <row r="2643" spans="1:18">
      <c r="A2643" s="1">
        <v>44237</v>
      </c>
      <c r="B2643">
        <v>0.54</v>
      </c>
      <c r="C2643">
        <v>726.16</v>
      </c>
      <c r="D2643">
        <v>7.4999999999999997E-2</v>
      </c>
      <c r="E2643" s="150">
        <f t="shared" si="255"/>
        <v>7.7507000268333057E-3</v>
      </c>
      <c r="F2643">
        <v>0.30513000000000001</v>
      </c>
      <c r="G2643" s="3">
        <f t="shared" si="253"/>
        <v>2.9526042706815985</v>
      </c>
      <c r="H2643" s="150">
        <f t="shared" si="254"/>
        <v>0.19000000000000006</v>
      </c>
      <c r="K2643">
        <v>30272.5</v>
      </c>
      <c r="L2643">
        <v>29474.75</v>
      </c>
      <c r="N2643">
        <v>0.14000000000000001</v>
      </c>
      <c r="O2643">
        <v>0.49</v>
      </c>
      <c r="P2643">
        <v>0.54</v>
      </c>
      <c r="Q2643">
        <f t="shared" si="250"/>
        <v>-5.0000000000000044E-2</v>
      </c>
      <c r="R2643">
        <f t="shared" si="251"/>
        <v>0.19000000000000006</v>
      </c>
    </row>
    <row r="2644" spans="1:18">
      <c r="A2644" s="1">
        <v>44238</v>
      </c>
      <c r="B2644">
        <v>0.53300000000000003</v>
      </c>
      <c r="C2644">
        <v>724.34</v>
      </c>
      <c r="D2644">
        <v>7.6999999999999999E-2</v>
      </c>
      <c r="E2644" s="150">
        <f t="shared" si="255"/>
        <v>7.7889659163070243E-3</v>
      </c>
      <c r="F2644">
        <v>0.30363000000000001</v>
      </c>
      <c r="G2644" s="3">
        <f t="shared" si="253"/>
        <v>3.0016192458940565</v>
      </c>
      <c r="H2644" s="150">
        <f t="shared" si="254"/>
        <v>0.18300000000000005</v>
      </c>
      <c r="K2644">
        <v>30286</v>
      </c>
      <c r="L2644">
        <v>29475</v>
      </c>
      <c r="N2644">
        <v>0.14000000000000001</v>
      </c>
      <c r="O2644">
        <v>0.49</v>
      </c>
      <c r="P2644">
        <v>0.53300000000000003</v>
      </c>
      <c r="Q2644">
        <f t="shared" si="250"/>
        <v>-4.3000000000000038E-2</v>
      </c>
      <c r="R2644">
        <f t="shared" si="251"/>
        <v>0.18300000000000005</v>
      </c>
    </row>
    <row r="2645" spans="1:18">
      <c r="A2645" s="1">
        <v>44239</v>
      </c>
      <c r="B2645">
        <v>0.54</v>
      </c>
      <c r="C2645">
        <v>722.15</v>
      </c>
      <c r="D2645">
        <v>7.6999999999999999E-2</v>
      </c>
      <c r="E2645" s="150">
        <f t="shared" si="255"/>
        <v>8.1144716466737005E-3</v>
      </c>
      <c r="F2645">
        <v>0.29975000000000002</v>
      </c>
      <c r="G2645" s="3">
        <f t="shared" si="253"/>
        <v>2.8443934497523702</v>
      </c>
      <c r="H2645" s="150">
        <f t="shared" si="254"/>
        <v>0.20000000000000007</v>
      </c>
      <c r="K2645">
        <v>30242.75</v>
      </c>
      <c r="L2645">
        <v>29474.25</v>
      </c>
      <c r="N2645">
        <v>0.14000000000000001</v>
      </c>
      <c r="O2645">
        <v>0.48</v>
      </c>
      <c r="P2645">
        <v>0.54</v>
      </c>
      <c r="Q2645">
        <f t="shared" si="250"/>
        <v>-6.0000000000000053E-2</v>
      </c>
      <c r="R2645">
        <f t="shared" si="251"/>
        <v>0.20000000000000007</v>
      </c>
    </row>
    <row r="2646" spans="1:18">
      <c r="A2646" s="1">
        <v>44242</v>
      </c>
      <c r="B2646">
        <v>0.56499999999999995</v>
      </c>
      <c r="C2646">
        <v>719.42</v>
      </c>
      <c r="D2646">
        <v>7.6999999999999999E-2</v>
      </c>
      <c r="E2646" s="150">
        <f t="shared" si="255"/>
        <v>7.4137924020407061E-3</v>
      </c>
      <c r="F2646">
        <v>0.30049999999999999</v>
      </c>
      <c r="G2646" s="3">
        <f t="shared" si="253"/>
        <v>3.1210072720178865</v>
      </c>
      <c r="H2646" s="150">
        <f t="shared" si="254"/>
        <v>0.22499999999999998</v>
      </c>
      <c r="K2646">
        <v>30318</v>
      </c>
      <c r="L2646">
        <v>29474.75</v>
      </c>
      <c r="N2646">
        <v>0.14000000000000001</v>
      </c>
      <c r="O2646">
        <v>0.48</v>
      </c>
      <c r="P2646">
        <v>0.56499999999999995</v>
      </c>
      <c r="Q2646">
        <f t="shared" si="250"/>
        <v>-8.4999999999999964E-2</v>
      </c>
      <c r="R2646">
        <f t="shared" si="251"/>
        <v>0.22499999999999998</v>
      </c>
    </row>
    <row r="2647" spans="1:18">
      <c r="A2647" s="1">
        <v>44243</v>
      </c>
      <c r="B2647">
        <v>0.56999999999999995</v>
      </c>
      <c r="C2647">
        <v>718.65</v>
      </c>
      <c r="D2647">
        <v>0.08</v>
      </c>
      <c r="E2647" s="150">
        <f t="shared" si="255"/>
        <v>8.3488091484790767E-3</v>
      </c>
      <c r="F2647">
        <v>0.30263000000000001</v>
      </c>
      <c r="G2647" s="3">
        <f t="shared" si="253"/>
        <v>2.899862671361995</v>
      </c>
      <c r="H2647" s="150">
        <f t="shared" si="254"/>
        <v>0.22999999999999998</v>
      </c>
      <c r="K2647">
        <v>30258.25</v>
      </c>
      <c r="L2647">
        <v>29474.75</v>
      </c>
      <c r="N2647">
        <v>0.14000000000000001</v>
      </c>
      <c r="O2647">
        <v>0.48</v>
      </c>
      <c r="P2647">
        <v>0.56999999999999995</v>
      </c>
      <c r="Q2647">
        <f t="shared" si="250"/>
        <v>-8.9999999999999969E-2</v>
      </c>
      <c r="R2647">
        <f t="shared" si="251"/>
        <v>0.22999999999999998</v>
      </c>
    </row>
    <row r="2648" spans="1:18">
      <c r="A2648" s="1">
        <v>44244</v>
      </c>
      <c r="B2648">
        <v>0.57499999999999996</v>
      </c>
      <c r="C2648">
        <v>715.01</v>
      </c>
      <c r="D2648">
        <v>8.2000000000000003E-2</v>
      </c>
      <c r="E2648" s="150">
        <f t="shared" si="255"/>
        <v>8.0279174683236757E-3</v>
      </c>
      <c r="F2648">
        <v>0.29613</v>
      </c>
      <c r="G2648" s="3">
        <f t="shared" si="253"/>
        <v>3.0247769855400009</v>
      </c>
      <c r="H2648" s="150">
        <f t="shared" si="254"/>
        <v>0.22499999999999998</v>
      </c>
      <c r="K2648">
        <v>30292</v>
      </c>
      <c r="L2648">
        <v>29474.75</v>
      </c>
      <c r="N2648">
        <v>0.14000000000000001</v>
      </c>
      <c r="O2648">
        <v>0.49</v>
      </c>
      <c r="P2648">
        <v>0.57499999999999996</v>
      </c>
      <c r="Q2648">
        <f t="shared" si="250"/>
        <v>-8.4999999999999964E-2</v>
      </c>
      <c r="R2648">
        <f t="shared" si="251"/>
        <v>0.22499999999999998</v>
      </c>
    </row>
    <row r="2649" spans="1:18">
      <c r="A2649" s="1">
        <v>44245</v>
      </c>
      <c r="B2649">
        <v>0.59</v>
      </c>
      <c r="C2649">
        <v>712.44</v>
      </c>
      <c r="D2649">
        <v>8.2000000000000003E-2</v>
      </c>
      <c r="E2649" s="150">
        <f t="shared" si="255"/>
        <v>8.1631292671731689E-3</v>
      </c>
      <c r="F2649">
        <v>0.29099999999999998</v>
      </c>
      <c r="G2649" s="3">
        <f t="shared" si="253"/>
        <v>2.9231437135214238</v>
      </c>
      <c r="H2649" s="150">
        <f t="shared" si="254"/>
        <v>0.25</v>
      </c>
      <c r="K2649">
        <v>30263</v>
      </c>
      <c r="L2649">
        <v>29473.25</v>
      </c>
      <c r="N2649">
        <v>0.14000000000000001</v>
      </c>
      <c r="O2649">
        <v>0.48</v>
      </c>
      <c r="P2649">
        <v>0.59</v>
      </c>
      <c r="Q2649">
        <f t="shared" ref="Q2649:Q2712" si="256">+O2649-P2649</f>
        <v>-0.10999999999999999</v>
      </c>
      <c r="R2649">
        <f t="shared" ref="R2649:R2712" si="257">+N2649-Q2649</f>
        <v>0.25</v>
      </c>
    </row>
    <row r="2650" spans="1:18">
      <c r="A2650" s="1">
        <v>44246</v>
      </c>
      <c r="B2650">
        <v>0.58199999999999996</v>
      </c>
      <c r="C2650">
        <v>707.95</v>
      </c>
      <c r="D2650">
        <v>8.6099999999999996E-2</v>
      </c>
      <c r="E2650" s="150">
        <f t="shared" si="255"/>
        <v>8.7403212775819389E-3</v>
      </c>
      <c r="F2650">
        <v>0.28649999999999998</v>
      </c>
      <c r="G2650" s="3">
        <f t="shared" si="253"/>
        <v>2.8222818379994892</v>
      </c>
      <c r="H2650" s="150">
        <f t="shared" si="254"/>
        <v>0.23199999999999998</v>
      </c>
      <c r="K2650">
        <v>30235.75</v>
      </c>
      <c r="L2650">
        <v>29473.25</v>
      </c>
      <c r="N2650">
        <v>0.14000000000000001</v>
      </c>
      <c r="O2650">
        <v>0.49</v>
      </c>
      <c r="P2650">
        <v>0.58199999999999996</v>
      </c>
      <c r="Q2650">
        <f t="shared" si="256"/>
        <v>-9.1999999999999971E-2</v>
      </c>
      <c r="R2650">
        <f t="shared" si="257"/>
        <v>0.23199999999999998</v>
      </c>
    </row>
    <row r="2651" spans="1:18">
      <c r="A2651" s="1">
        <v>44249</v>
      </c>
      <c r="B2651">
        <v>0.58699999999999997</v>
      </c>
      <c r="C2651">
        <v>708.24</v>
      </c>
      <c r="D2651">
        <v>8.6999999999999994E-2</v>
      </c>
      <c r="E2651" s="150">
        <f t="shared" si="255"/>
        <v>9.1526301559836445E-3</v>
      </c>
      <c r="F2651">
        <v>0.28549999999999998</v>
      </c>
      <c r="G2651" s="3">
        <f t="shared" si="253"/>
        <v>2.713810082641821</v>
      </c>
      <c r="H2651" s="150">
        <f t="shared" si="254"/>
        <v>0.247</v>
      </c>
      <c r="K2651">
        <v>30208.75</v>
      </c>
      <c r="L2651">
        <v>29475.5</v>
      </c>
      <c r="N2651">
        <v>0.14000000000000001</v>
      </c>
      <c r="O2651">
        <v>0.48</v>
      </c>
      <c r="P2651">
        <v>0.58699999999999997</v>
      </c>
      <c r="Q2651">
        <f t="shared" si="256"/>
        <v>-0.10699999999999998</v>
      </c>
      <c r="R2651">
        <f t="shared" si="257"/>
        <v>0.247</v>
      </c>
    </row>
    <row r="2652" spans="1:18">
      <c r="A2652" s="1">
        <v>44250</v>
      </c>
      <c r="B2652">
        <v>0.56699999999999995</v>
      </c>
      <c r="C2652">
        <v>707.04</v>
      </c>
      <c r="D2652">
        <v>8.6900000000000005E-2</v>
      </c>
      <c r="E2652" s="150">
        <f t="shared" si="255"/>
        <v>9.1235832707434582E-3</v>
      </c>
      <c r="F2652">
        <v>0.28462999999999999</v>
      </c>
      <c r="G2652" s="3">
        <f t="shared" si="253"/>
        <v>2.7110342796251432</v>
      </c>
      <c r="H2652" s="150">
        <f t="shared" si="254"/>
        <v>0.23699999999999999</v>
      </c>
      <c r="K2652">
        <v>30208</v>
      </c>
      <c r="L2652">
        <v>29475.5</v>
      </c>
      <c r="N2652">
        <v>0.14000000000000001</v>
      </c>
      <c r="O2652">
        <v>0.47</v>
      </c>
      <c r="P2652">
        <v>0.56699999999999995</v>
      </c>
      <c r="Q2652">
        <f t="shared" si="256"/>
        <v>-9.6999999999999975E-2</v>
      </c>
      <c r="R2652">
        <f t="shared" si="257"/>
        <v>0.23699999999999999</v>
      </c>
    </row>
    <row r="2653" spans="1:18">
      <c r="A2653" s="1">
        <v>44251</v>
      </c>
      <c r="B2653">
        <v>0.59</v>
      </c>
      <c r="C2653">
        <v>703.57</v>
      </c>
      <c r="D2653">
        <v>8.5000000000000006E-2</v>
      </c>
      <c r="E2653" s="150">
        <f t="shared" si="255"/>
        <v>8.2476281546080971E-3</v>
      </c>
      <c r="F2653">
        <v>0.27800000000000002</v>
      </c>
      <c r="G2653" s="3">
        <f t="shared" si="253"/>
        <v>2.8650661204697383</v>
      </c>
      <c r="H2653" s="150">
        <f t="shared" si="254"/>
        <v>0.26</v>
      </c>
      <c r="K2653">
        <v>30245</v>
      </c>
      <c r="L2653">
        <v>29471</v>
      </c>
      <c r="N2653">
        <v>0.14000000000000001</v>
      </c>
      <c r="O2653">
        <v>0.47</v>
      </c>
      <c r="P2653">
        <v>0.59</v>
      </c>
      <c r="Q2653">
        <f t="shared" si="256"/>
        <v>-0.12</v>
      </c>
      <c r="R2653">
        <f t="shared" si="257"/>
        <v>0.26</v>
      </c>
    </row>
    <row r="2654" spans="1:18">
      <c r="A2654" s="1">
        <v>44252</v>
      </c>
      <c r="B2654">
        <v>0.60499999999999998</v>
      </c>
      <c r="C2654">
        <v>714</v>
      </c>
      <c r="D2654">
        <v>8.8999999999999996E-2</v>
      </c>
      <c r="E2654" s="150">
        <f t="shared" si="255"/>
        <v>8.5736075503605094E-3</v>
      </c>
      <c r="F2654">
        <v>0.28025</v>
      </c>
      <c r="G2654" s="3">
        <f t="shared" si="253"/>
        <v>2.9091896093320959</v>
      </c>
      <c r="H2654" s="150">
        <f t="shared" si="254"/>
        <v>0.27500000000000002</v>
      </c>
      <c r="K2654">
        <v>30260</v>
      </c>
      <c r="L2654">
        <v>29474</v>
      </c>
      <c r="N2654">
        <v>0.14000000000000001</v>
      </c>
      <c r="O2654">
        <v>0.47</v>
      </c>
      <c r="P2654">
        <v>0.60499999999999998</v>
      </c>
      <c r="Q2654">
        <f t="shared" si="256"/>
        <v>-0.13500000000000001</v>
      </c>
      <c r="R2654">
        <f t="shared" si="257"/>
        <v>0.27500000000000002</v>
      </c>
    </row>
    <row r="2655" spans="1:18">
      <c r="A2655" s="1">
        <v>44253</v>
      </c>
      <c r="B2655">
        <v>0.61499999999999999</v>
      </c>
      <c r="C2655">
        <v>725.39</v>
      </c>
      <c r="D2655">
        <v>8.6999999999999994E-2</v>
      </c>
      <c r="E2655" s="150">
        <f t="shared" si="255"/>
        <v>8.498149840764347E-3</v>
      </c>
      <c r="F2655">
        <v>0.28375</v>
      </c>
      <c r="G2655" s="3">
        <f t="shared" si="253"/>
        <v>2.9048970025903484</v>
      </c>
      <c r="H2655" s="150">
        <f t="shared" si="254"/>
        <v>0.28500000000000003</v>
      </c>
      <c r="K2655">
        <v>30265</v>
      </c>
      <c r="L2655">
        <v>29480</v>
      </c>
      <c r="N2655">
        <v>0.14000000000000001</v>
      </c>
      <c r="O2655">
        <v>0.47</v>
      </c>
      <c r="P2655">
        <v>0.61499999999999999</v>
      </c>
      <c r="Q2655">
        <f t="shared" si="256"/>
        <v>-0.14500000000000002</v>
      </c>
      <c r="R2655">
        <f t="shared" si="257"/>
        <v>0.28500000000000003</v>
      </c>
    </row>
    <row r="2656" spans="1:18">
      <c r="A2656" s="1">
        <v>44256</v>
      </c>
      <c r="B2656">
        <v>0.57699999999999996</v>
      </c>
      <c r="C2656">
        <v>722.16</v>
      </c>
      <c r="D2656">
        <v>8.5999999999999993E-2</v>
      </c>
      <c r="E2656" s="150">
        <f t="shared" si="255"/>
        <v>8.2818626772718056E-3</v>
      </c>
      <c r="F2656">
        <v>0.28362999999999999</v>
      </c>
      <c r="G2656" s="3">
        <f t="shared" si="253"/>
        <v>2.9452528918331713</v>
      </c>
      <c r="H2656" s="150">
        <f t="shared" si="254"/>
        <v>0.23699999999999999</v>
      </c>
      <c r="K2656">
        <v>30279.5</v>
      </c>
      <c r="L2656">
        <v>29483.5</v>
      </c>
      <c r="N2656">
        <v>0.14000000000000001</v>
      </c>
      <c r="O2656">
        <v>0.48</v>
      </c>
      <c r="P2656">
        <v>0.57699999999999996</v>
      </c>
      <c r="Q2656">
        <f t="shared" si="256"/>
        <v>-9.6999999999999975E-2</v>
      </c>
      <c r="R2656">
        <f t="shared" si="257"/>
        <v>0.23699999999999999</v>
      </c>
    </row>
    <row r="2657" spans="1:18">
      <c r="A2657" s="1">
        <v>44257</v>
      </c>
      <c r="B2657">
        <v>0.57699999999999996</v>
      </c>
      <c r="C2657">
        <v>731.72</v>
      </c>
      <c r="D2657">
        <v>8.5000000000000006E-2</v>
      </c>
      <c r="E2657" s="150">
        <f t="shared" si="255"/>
        <v>7.8472429292929489E-3</v>
      </c>
      <c r="F2657">
        <v>0.27900000000000003</v>
      </c>
      <c r="G2657" s="3">
        <f t="shared" si="253"/>
        <v>3.0220805209781836</v>
      </c>
      <c r="H2657" s="150">
        <f t="shared" si="254"/>
        <v>0.23699999999999999</v>
      </c>
      <c r="K2657">
        <v>30299.75</v>
      </c>
      <c r="L2657">
        <v>29483</v>
      </c>
      <c r="N2657">
        <v>0.14000000000000001</v>
      </c>
      <c r="O2657">
        <v>0.48</v>
      </c>
      <c r="P2657">
        <v>0.57699999999999996</v>
      </c>
      <c r="Q2657">
        <f t="shared" si="256"/>
        <v>-9.6999999999999975E-2</v>
      </c>
      <c r="R2657">
        <f t="shared" si="257"/>
        <v>0.23699999999999999</v>
      </c>
    </row>
    <row r="2658" spans="1:18">
      <c r="A2658" s="1">
        <v>44258</v>
      </c>
      <c r="B2658">
        <v>0.63</v>
      </c>
      <c r="C2658">
        <v>728.3</v>
      </c>
      <c r="D2658">
        <v>8.3000000000000004E-2</v>
      </c>
      <c r="E2658" s="150">
        <f t="shared" si="255"/>
        <v>8.1484603107890158E-3</v>
      </c>
      <c r="F2658">
        <v>0.28199999999999997</v>
      </c>
      <c r="G2658" s="3">
        <f t="shared" si="253"/>
        <v>2.8724444996079996</v>
      </c>
      <c r="H2658" s="150">
        <f t="shared" si="254"/>
        <v>0.28000000000000003</v>
      </c>
      <c r="K2658">
        <v>30257</v>
      </c>
      <c r="L2658">
        <v>29480.75</v>
      </c>
      <c r="N2658">
        <v>0.14000000000000001</v>
      </c>
      <c r="O2658">
        <v>0.49</v>
      </c>
      <c r="P2658">
        <v>0.63</v>
      </c>
      <c r="Q2658">
        <f t="shared" si="256"/>
        <v>-0.14000000000000001</v>
      </c>
      <c r="R2658">
        <f t="shared" si="257"/>
        <v>0.28000000000000003</v>
      </c>
    </row>
    <row r="2659" spans="1:18">
      <c r="A2659" s="1">
        <v>44259</v>
      </c>
      <c r="B2659">
        <v>0.62</v>
      </c>
      <c r="C2659">
        <v>725.89</v>
      </c>
      <c r="D2659">
        <v>8.2000000000000003E-2</v>
      </c>
      <c r="E2659" s="150">
        <f t="shared" si="255"/>
        <v>7.575486847389571E-3</v>
      </c>
      <c r="F2659">
        <v>0.28375</v>
      </c>
      <c r="G2659" s="3">
        <f t="shared" si="253"/>
        <v>3.0714197607006239</v>
      </c>
      <c r="H2659" s="150">
        <f t="shared" si="254"/>
        <v>0.27</v>
      </c>
      <c r="K2659">
        <v>30310</v>
      </c>
      <c r="L2659">
        <v>29480</v>
      </c>
      <c r="N2659">
        <v>0.14000000000000001</v>
      </c>
      <c r="O2659">
        <v>0.49</v>
      </c>
      <c r="P2659">
        <v>0.62</v>
      </c>
      <c r="Q2659">
        <f t="shared" si="256"/>
        <v>-0.13</v>
      </c>
      <c r="R2659">
        <f t="shared" si="257"/>
        <v>0.27</v>
      </c>
    </row>
    <row r="2660" spans="1:18">
      <c r="A2660" s="1">
        <v>44260</v>
      </c>
      <c r="B2660">
        <v>0.64800000000000002</v>
      </c>
      <c r="C2660">
        <v>736.98</v>
      </c>
      <c r="D2660">
        <v>8.1000000000000003E-2</v>
      </c>
      <c r="E2660" s="150">
        <f t="shared" si="255"/>
        <v>7.2443212952412609E-3</v>
      </c>
      <c r="F2660">
        <v>0.27775</v>
      </c>
      <c r="G2660" s="3">
        <f t="shared" si="253"/>
        <v>3.1055704300109661</v>
      </c>
      <c r="H2660" s="150">
        <f t="shared" si="254"/>
        <v>0.29800000000000004</v>
      </c>
      <c r="K2660">
        <v>30320</v>
      </c>
      <c r="L2660">
        <v>29480.75</v>
      </c>
      <c r="N2660">
        <v>0.14000000000000001</v>
      </c>
      <c r="O2660">
        <v>0.49</v>
      </c>
      <c r="P2660">
        <v>0.64800000000000002</v>
      </c>
      <c r="Q2660">
        <f t="shared" si="256"/>
        <v>-0.15800000000000003</v>
      </c>
      <c r="R2660">
        <f t="shared" si="257"/>
        <v>0.29800000000000004</v>
      </c>
    </row>
    <row r="2661" spans="1:18">
      <c r="A2661" s="1">
        <v>44263</v>
      </c>
      <c r="B2661">
        <v>0.66500000000000004</v>
      </c>
      <c r="C2661">
        <v>734.72</v>
      </c>
      <c r="D2661">
        <v>0.08</v>
      </c>
      <c r="E2661" s="150">
        <f t="shared" si="255"/>
        <v>7.6597895826763683E-3</v>
      </c>
      <c r="F2661">
        <v>0.28025</v>
      </c>
      <c r="G2661" s="3">
        <f t="shared" si="253"/>
        <v>2.9269733532505655</v>
      </c>
      <c r="H2661" s="150">
        <f t="shared" si="254"/>
        <v>0.31500000000000006</v>
      </c>
      <c r="K2661">
        <v>30339.25</v>
      </c>
      <c r="L2661">
        <v>29546.5</v>
      </c>
      <c r="N2661">
        <v>0.14000000000000001</v>
      </c>
      <c r="O2661">
        <v>0.49</v>
      </c>
      <c r="P2661">
        <v>0.66500000000000004</v>
      </c>
      <c r="Q2661">
        <f t="shared" si="256"/>
        <v>-0.17500000000000004</v>
      </c>
      <c r="R2661">
        <f t="shared" si="257"/>
        <v>0.31500000000000006</v>
      </c>
    </row>
    <row r="2662" spans="1:18">
      <c r="A2662" s="1">
        <v>44264</v>
      </c>
      <c r="B2662">
        <v>0.63500000000000001</v>
      </c>
      <c r="C2662">
        <v>735.03</v>
      </c>
      <c r="D2662">
        <v>7.9699999999999993E-2</v>
      </c>
      <c r="E2662" s="150">
        <f t="shared" si="255"/>
        <v>7.6160694706987678E-3</v>
      </c>
      <c r="F2662">
        <v>0.27962999999999999</v>
      </c>
      <c r="G2662" s="3">
        <f t="shared" si="253"/>
        <v>2.9262483864863209</v>
      </c>
      <c r="H2662" s="150">
        <f t="shared" si="254"/>
        <v>0.315</v>
      </c>
      <c r="K2662">
        <v>30337</v>
      </c>
      <c r="L2662">
        <v>29544.5</v>
      </c>
      <c r="N2662">
        <v>0.14000000000000001</v>
      </c>
      <c r="O2662">
        <v>0.46</v>
      </c>
      <c r="P2662">
        <v>0.63500000000000001</v>
      </c>
      <c r="Q2662">
        <f t="shared" si="256"/>
        <v>-0.17499999999999999</v>
      </c>
      <c r="R2662">
        <f t="shared" si="257"/>
        <v>0.315</v>
      </c>
    </row>
    <row r="2663" spans="1:18">
      <c r="A2663" s="1">
        <v>44265</v>
      </c>
      <c r="B2663">
        <v>0.6</v>
      </c>
      <c r="C2663">
        <v>726.25</v>
      </c>
      <c r="D2663">
        <v>8.3299999999999999E-2</v>
      </c>
      <c r="E2663" s="150">
        <f t="shared" si="255"/>
        <v>8.1056250006501379E-3</v>
      </c>
      <c r="F2663">
        <v>0.27862999999999999</v>
      </c>
      <c r="G2663" s="3">
        <f t="shared" si="253"/>
        <v>2.863428668133349</v>
      </c>
      <c r="H2663" s="150">
        <f t="shared" si="254"/>
        <v>0.26999999999999996</v>
      </c>
      <c r="K2663">
        <v>30320.5</v>
      </c>
      <c r="L2663">
        <v>29545</v>
      </c>
      <c r="N2663">
        <v>0.13</v>
      </c>
      <c r="O2663">
        <v>0.46</v>
      </c>
      <c r="P2663">
        <v>0.6</v>
      </c>
      <c r="Q2663">
        <f t="shared" si="256"/>
        <v>-0.13999999999999996</v>
      </c>
      <c r="R2663">
        <f t="shared" si="257"/>
        <v>0.26999999999999996</v>
      </c>
    </row>
    <row r="2664" spans="1:18">
      <c r="A2664" s="1">
        <v>44266</v>
      </c>
      <c r="B2664">
        <v>0.58499999999999996</v>
      </c>
      <c r="C2664">
        <v>715.56</v>
      </c>
      <c r="D2664">
        <v>8.0399999999999999E-2</v>
      </c>
      <c r="E2664" s="150">
        <f t="shared" si="255"/>
        <v>8.3498253176003106E-3</v>
      </c>
      <c r="F2664">
        <v>0.27725</v>
      </c>
      <c r="G2664" s="3">
        <f t="shared" si="253"/>
        <v>2.6696247109521889</v>
      </c>
      <c r="H2664" s="150">
        <f t="shared" si="254"/>
        <v>0.22499999999999998</v>
      </c>
      <c r="K2664">
        <v>30267.5</v>
      </c>
      <c r="L2664">
        <v>29544.5</v>
      </c>
      <c r="N2664">
        <v>0.13</v>
      </c>
      <c r="O2664">
        <v>0.49</v>
      </c>
      <c r="P2664">
        <v>0.58499999999999996</v>
      </c>
      <c r="Q2664">
        <f t="shared" si="256"/>
        <v>-9.4999999999999973E-2</v>
      </c>
      <c r="R2664">
        <f t="shared" si="257"/>
        <v>0.22499999999999998</v>
      </c>
    </row>
    <row r="2665" spans="1:18">
      <c r="A2665" s="1">
        <v>44267</v>
      </c>
      <c r="B2665">
        <v>0.61799999999999999</v>
      </c>
      <c r="C2665">
        <v>721.7</v>
      </c>
      <c r="D2665">
        <v>0.08</v>
      </c>
      <c r="E2665" s="150">
        <f t="shared" si="255"/>
        <v>7.9601761268163988E-3</v>
      </c>
      <c r="F2665">
        <v>0.27812999999999999</v>
      </c>
      <c r="G2665" s="3">
        <f t="shared" si="253"/>
        <v>2.795214533638573</v>
      </c>
      <c r="H2665" s="150">
        <f t="shared" si="254"/>
        <v>0.25800000000000001</v>
      </c>
      <c r="K2665">
        <v>30301</v>
      </c>
      <c r="L2665">
        <v>29544</v>
      </c>
      <c r="N2665">
        <v>0.13</v>
      </c>
      <c r="O2665">
        <v>0.49</v>
      </c>
      <c r="P2665">
        <v>0.61799999999999999</v>
      </c>
      <c r="Q2665">
        <f t="shared" si="256"/>
        <v>-0.128</v>
      </c>
      <c r="R2665">
        <f t="shared" si="257"/>
        <v>0.25800000000000001</v>
      </c>
    </row>
    <row r="2666" spans="1:18">
      <c r="A2666" s="1">
        <v>44270</v>
      </c>
      <c r="B2666">
        <v>0.64500000000000002</v>
      </c>
      <c r="C2666">
        <v>723.47</v>
      </c>
      <c r="D2666">
        <v>0.08</v>
      </c>
      <c r="E2666" s="150">
        <f t="shared" si="255"/>
        <v>8.0265479674796469E-3</v>
      </c>
      <c r="F2666">
        <v>0.28100000000000003</v>
      </c>
      <c r="G2666" s="3">
        <f t="shared" si="253"/>
        <v>2.8007058689588535</v>
      </c>
      <c r="H2666" s="150">
        <f t="shared" si="254"/>
        <v>0.28500000000000003</v>
      </c>
      <c r="K2666">
        <v>30303</v>
      </c>
      <c r="L2666">
        <v>29544.5</v>
      </c>
      <c r="N2666">
        <v>0.13</v>
      </c>
      <c r="O2666">
        <v>0.49</v>
      </c>
      <c r="P2666">
        <v>0.64500000000000002</v>
      </c>
      <c r="Q2666">
        <f t="shared" si="256"/>
        <v>-0.15500000000000003</v>
      </c>
      <c r="R2666">
        <f t="shared" si="257"/>
        <v>0.28500000000000003</v>
      </c>
    </row>
    <row r="2667" spans="1:18">
      <c r="A2667" s="1">
        <v>44271</v>
      </c>
      <c r="B2667">
        <v>0.66300000000000003</v>
      </c>
      <c r="C2667">
        <v>728.65</v>
      </c>
      <c r="D2667">
        <v>8.2000000000000003E-2</v>
      </c>
      <c r="E2667" s="150">
        <f t="shared" si="255"/>
        <v>8.1526705021786466E-3</v>
      </c>
      <c r="F2667">
        <v>0.28075</v>
      </c>
      <c r="G2667" s="3">
        <f t="shared" si="253"/>
        <v>2.8237986551582011</v>
      </c>
      <c r="H2667" s="150">
        <f t="shared" si="254"/>
        <v>0.30300000000000005</v>
      </c>
      <c r="K2667">
        <v>30319</v>
      </c>
      <c r="L2667">
        <v>29554</v>
      </c>
      <c r="N2667">
        <v>0.13</v>
      </c>
      <c r="O2667">
        <v>0.49</v>
      </c>
      <c r="P2667">
        <v>0.66300000000000003</v>
      </c>
      <c r="Q2667">
        <f t="shared" si="256"/>
        <v>-0.17300000000000004</v>
      </c>
      <c r="R2667">
        <f t="shared" si="257"/>
        <v>0.30300000000000005</v>
      </c>
    </row>
    <row r="2668" spans="1:18">
      <c r="A2668" s="1">
        <v>44272</v>
      </c>
      <c r="B2668">
        <v>0.69499999999999995</v>
      </c>
      <c r="C2668">
        <v>729.36</v>
      </c>
      <c r="D2668">
        <v>7.4999999999999997E-2</v>
      </c>
      <c r="E2668" s="150">
        <f t="shared" si="255"/>
        <v>7.2172306923806691E-3</v>
      </c>
      <c r="F2668">
        <v>0.28088000000000002</v>
      </c>
      <c r="G2668" s="3">
        <f t="shared" si="253"/>
        <v>2.9188480870148257</v>
      </c>
      <c r="H2668" s="150">
        <f t="shared" si="254"/>
        <v>0.33499999999999996</v>
      </c>
      <c r="K2668">
        <v>30344.75</v>
      </c>
      <c r="L2668">
        <v>29554</v>
      </c>
      <c r="N2668">
        <v>0.13</v>
      </c>
      <c r="O2668">
        <v>0.49</v>
      </c>
      <c r="P2668">
        <v>0.69499999999999995</v>
      </c>
      <c r="Q2668">
        <f t="shared" si="256"/>
        <v>-0.20499999999999996</v>
      </c>
      <c r="R2668">
        <f t="shared" si="257"/>
        <v>0.33499999999999996</v>
      </c>
    </row>
    <row r="2669" spans="1:18">
      <c r="A2669" s="1">
        <v>44273</v>
      </c>
      <c r="B2669">
        <v>0.745</v>
      </c>
      <c r="C2669">
        <v>718.74</v>
      </c>
      <c r="D2669">
        <v>7.7899999999999997E-2</v>
      </c>
      <c r="E2669" s="150">
        <f t="shared" si="255"/>
        <v>7.4861131041112109E-3</v>
      </c>
      <c r="F2669">
        <v>0.27588000000000001</v>
      </c>
      <c r="G2669" s="3">
        <f t="shared" si="253"/>
        <v>2.8707891132712891</v>
      </c>
      <c r="H2669" s="150">
        <f t="shared" si="254"/>
        <v>0.38500000000000001</v>
      </c>
      <c r="K2669">
        <v>30332.5</v>
      </c>
      <c r="L2669">
        <v>29554.75</v>
      </c>
      <c r="N2669">
        <v>0.13</v>
      </c>
      <c r="O2669">
        <v>0.49</v>
      </c>
      <c r="P2669">
        <v>0.745</v>
      </c>
      <c r="Q2669">
        <f t="shared" si="256"/>
        <v>-0.255</v>
      </c>
      <c r="R2669">
        <f t="shared" si="257"/>
        <v>0.38500000000000001</v>
      </c>
    </row>
    <row r="2670" spans="1:18">
      <c r="A2670" s="1">
        <v>44274</v>
      </c>
      <c r="B2670">
        <v>0.72499999999999998</v>
      </c>
      <c r="C2670">
        <v>716.28</v>
      </c>
      <c r="D2670">
        <v>7.2999999999999995E-2</v>
      </c>
      <c r="E2670" s="150">
        <f t="shared" si="255"/>
        <v>6.5915704861111181E-3</v>
      </c>
      <c r="F2670">
        <v>0.27625</v>
      </c>
      <c r="G2670" s="3">
        <f t="shared" si="253"/>
        <v>3.0593998869452497</v>
      </c>
      <c r="H2670" s="150">
        <f t="shared" si="254"/>
        <v>0.35499999999999998</v>
      </c>
      <c r="K2670">
        <v>30380</v>
      </c>
      <c r="L2670">
        <v>29551.25</v>
      </c>
      <c r="N2670">
        <v>0.13</v>
      </c>
      <c r="O2670">
        <v>0.5</v>
      </c>
      <c r="P2670">
        <v>0.72499999999999998</v>
      </c>
      <c r="Q2670">
        <f t="shared" si="256"/>
        <v>-0.22499999999999998</v>
      </c>
      <c r="R2670">
        <f t="shared" si="257"/>
        <v>0.35499999999999998</v>
      </c>
    </row>
    <row r="2671" spans="1:18">
      <c r="A2671" s="1">
        <v>44277</v>
      </c>
      <c r="B2671">
        <v>0.71499999999999997</v>
      </c>
      <c r="C2671">
        <v>716.84</v>
      </c>
      <c r="D2671">
        <v>7.5300000000000006E-2</v>
      </c>
      <c r="E2671" s="150">
        <f t="shared" si="255"/>
        <v>6.8072914680232539E-3</v>
      </c>
      <c r="F2671">
        <v>0.27625</v>
      </c>
      <c r="G2671" s="3">
        <f t="shared" si="253"/>
        <v>3.055785858107309</v>
      </c>
      <c r="H2671" s="150">
        <f t="shared" si="254"/>
        <v>0.34499999999999997</v>
      </c>
      <c r="K2671">
        <v>30378.25</v>
      </c>
      <c r="L2671">
        <v>29550.5</v>
      </c>
      <c r="N2671">
        <v>0.13</v>
      </c>
      <c r="O2671">
        <v>0.5</v>
      </c>
      <c r="P2671">
        <v>0.71499999999999997</v>
      </c>
      <c r="Q2671">
        <f t="shared" si="256"/>
        <v>-0.21499999999999997</v>
      </c>
      <c r="R2671">
        <f t="shared" si="257"/>
        <v>0.34499999999999997</v>
      </c>
    </row>
    <row r="2672" spans="1:18">
      <c r="A2672" s="1">
        <v>44278</v>
      </c>
      <c r="B2672">
        <v>0.73</v>
      </c>
      <c r="C2672">
        <v>723.16</v>
      </c>
      <c r="D2672">
        <v>7.6999999999999999E-2</v>
      </c>
      <c r="E2672" s="150">
        <f t="shared" si="255"/>
        <v>7.0341866173908429E-3</v>
      </c>
      <c r="F2672">
        <v>0.27938000000000002</v>
      </c>
      <c r="G2672" s="3">
        <f t="shared" si="253"/>
        <v>3.058244139672746</v>
      </c>
      <c r="H2672" s="150">
        <f t="shared" si="254"/>
        <v>0.36</v>
      </c>
      <c r="K2672">
        <v>30382</v>
      </c>
      <c r="L2672">
        <v>29553.5</v>
      </c>
      <c r="N2672">
        <v>0.13</v>
      </c>
      <c r="O2672">
        <v>0.5</v>
      </c>
      <c r="P2672">
        <v>0.73</v>
      </c>
      <c r="Q2672">
        <f t="shared" si="256"/>
        <v>-0.22999999999999998</v>
      </c>
      <c r="R2672">
        <f t="shared" si="257"/>
        <v>0.36</v>
      </c>
    </row>
    <row r="2673" spans="1:18">
      <c r="A2673" s="1">
        <v>44279</v>
      </c>
      <c r="B2673">
        <v>0.76500000000000001</v>
      </c>
      <c r="C2673">
        <v>726.41</v>
      </c>
      <c r="D2673">
        <v>7.8E-2</v>
      </c>
      <c r="E2673" s="150">
        <f t="shared" si="255"/>
        <v>7.5992422607578554E-3</v>
      </c>
      <c r="F2673">
        <v>0.28000000000000003</v>
      </c>
      <c r="G2673" s="3">
        <f t="shared" si="253"/>
        <v>2.8739707526868536</v>
      </c>
      <c r="H2673" s="150">
        <f t="shared" si="254"/>
        <v>0.39500000000000002</v>
      </c>
      <c r="K2673">
        <v>30329</v>
      </c>
      <c r="L2673">
        <v>29550.5</v>
      </c>
      <c r="N2673">
        <v>0.13</v>
      </c>
      <c r="O2673">
        <v>0.5</v>
      </c>
      <c r="P2673">
        <v>0.76500000000000001</v>
      </c>
      <c r="Q2673">
        <f t="shared" si="256"/>
        <v>-0.26500000000000001</v>
      </c>
      <c r="R2673">
        <f t="shared" si="257"/>
        <v>0.39500000000000002</v>
      </c>
    </row>
    <row r="2674" spans="1:18">
      <c r="A2674" s="1">
        <v>44280</v>
      </c>
      <c r="B2674">
        <v>0.745</v>
      </c>
      <c r="C2674">
        <v>727.2</v>
      </c>
      <c r="D2674">
        <v>7.4999999999999997E-2</v>
      </c>
      <c r="E2674" s="150">
        <f t="shared" si="255"/>
        <v>7.2599790556394954E-3</v>
      </c>
      <c r="F2674">
        <v>0.28075</v>
      </c>
      <c r="G2674" s="3">
        <f t="shared" si="253"/>
        <v>2.9003182844781992</v>
      </c>
      <c r="H2674" s="150">
        <f t="shared" si="254"/>
        <v>0.36499999999999999</v>
      </c>
      <c r="K2674">
        <v>30340.5</v>
      </c>
      <c r="L2674">
        <v>29554.75</v>
      </c>
      <c r="N2674">
        <v>0.13</v>
      </c>
      <c r="O2674">
        <v>0.51</v>
      </c>
      <c r="P2674">
        <v>0.745</v>
      </c>
      <c r="Q2674">
        <f t="shared" si="256"/>
        <v>-0.23499999999999999</v>
      </c>
      <c r="R2674">
        <f t="shared" si="257"/>
        <v>0.36499999999999999</v>
      </c>
    </row>
    <row r="2675" spans="1:18">
      <c r="A2675" s="1">
        <v>44281</v>
      </c>
      <c r="B2675">
        <v>0.755</v>
      </c>
      <c r="C2675">
        <v>729.68</v>
      </c>
      <c r="D2675">
        <v>7.4999999999999997E-2</v>
      </c>
      <c r="E2675" s="150">
        <f t="shared" si="255"/>
        <v>6.809920718628769E-3</v>
      </c>
      <c r="F2675">
        <v>0.28075</v>
      </c>
      <c r="G2675" s="3">
        <f t="shared" si="253"/>
        <v>3.0919963491498383</v>
      </c>
      <c r="H2675" s="150">
        <f t="shared" si="254"/>
        <v>0.375</v>
      </c>
      <c r="K2675">
        <v>30395</v>
      </c>
      <c r="L2675">
        <v>29557.25</v>
      </c>
      <c r="N2675">
        <v>0.13</v>
      </c>
      <c r="O2675">
        <v>0.51</v>
      </c>
      <c r="P2675">
        <v>0.755</v>
      </c>
      <c r="Q2675">
        <f t="shared" si="256"/>
        <v>-0.245</v>
      </c>
      <c r="R2675">
        <f t="shared" si="257"/>
        <v>0.375</v>
      </c>
    </row>
    <row r="2676" spans="1:18">
      <c r="A2676" s="1">
        <v>44284</v>
      </c>
      <c r="B2676">
        <v>0.73</v>
      </c>
      <c r="C2676">
        <v>731.29</v>
      </c>
      <c r="D2676">
        <v>7.9000000000000001E-2</v>
      </c>
      <c r="E2676" s="150">
        <f t="shared" si="255"/>
        <v>7.5465149864329109E-3</v>
      </c>
      <c r="F2676">
        <v>0.28149999999999997</v>
      </c>
      <c r="G2676" s="3">
        <f t="shared" si="253"/>
        <v>2.9468569319719458</v>
      </c>
      <c r="H2676" s="150">
        <f t="shared" si="254"/>
        <v>0.35</v>
      </c>
      <c r="K2676">
        <v>30358.5</v>
      </c>
      <c r="L2676">
        <v>29560</v>
      </c>
      <c r="N2676">
        <v>0.13</v>
      </c>
      <c r="O2676">
        <v>0.51</v>
      </c>
      <c r="P2676">
        <v>0.73</v>
      </c>
      <c r="Q2676">
        <f t="shared" si="256"/>
        <v>-0.21999999999999997</v>
      </c>
      <c r="R2676">
        <f t="shared" si="257"/>
        <v>0.35</v>
      </c>
    </row>
    <row r="2677" spans="1:18">
      <c r="A2677" s="1">
        <v>44285</v>
      </c>
      <c r="B2677">
        <v>0.748</v>
      </c>
      <c r="C2677">
        <v>730.2</v>
      </c>
      <c r="D2677">
        <v>7.9000000000000001E-2</v>
      </c>
      <c r="E2677" s="150">
        <f t="shared" si="255"/>
        <v>7.687032765954155E-3</v>
      </c>
      <c r="F2677">
        <v>0.28663</v>
      </c>
      <c r="G2677" s="3">
        <f t="shared" si="253"/>
        <v>2.9457100924935808</v>
      </c>
      <c r="H2677" s="150">
        <f t="shared" si="254"/>
        <v>0.36799999999999999</v>
      </c>
      <c r="K2677">
        <v>30360.5</v>
      </c>
      <c r="L2677">
        <v>29562.25</v>
      </c>
      <c r="N2677">
        <v>0.13</v>
      </c>
      <c r="O2677">
        <v>0.51</v>
      </c>
      <c r="P2677">
        <v>0.748</v>
      </c>
      <c r="Q2677">
        <f t="shared" si="256"/>
        <v>-0.23799999999999999</v>
      </c>
      <c r="R2677">
        <f t="shared" si="257"/>
        <v>0.36799999999999999</v>
      </c>
    </row>
    <row r="2678" spans="1:18">
      <c r="A2678" s="1">
        <v>44286</v>
      </c>
      <c r="B2678">
        <v>0.81299999999999994</v>
      </c>
      <c r="C2678">
        <v>719</v>
      </c>
      <c r="D2678">
        <v>8.1000000000000003E-2</v>
      </c>
      <c r="E2678" s="150">
        <f t="shared" si="255"/>
        <v>7.3367440129869961E-3</v>
      </c>
      <c r="F2678">
        <v>0.28312999999999999</v>
      </c>
      <c r="G2678" s="3">
        <f t="shared" si="253"/>
        <v>3.1258457374830924</v>
      </c>
      <c r="H2678" s="150">
        <f t="shared" si="254"/>
        <v>0.43299999999999994</v>
      </c>
      <c r="K2678">
        <v>30407</v>
      </c>
      <c r="L2678">
        <v>29560</v>
      </c>
      <c r="N2678">
        <v>0.14000000000000001</v>
      </c>
      <c r="O2678">
        <v>0.52</v>
      </c>
      <c r="P2678">
        <v>0.81299999999999994</v>
      </c>
      <c r="Q2678">
        <f t="shared" si="256"/>
        <v>-0.29299999999999993</v>
      </c>
      <c r="R2678">
        <f t="shared" si="257"/>
        <v>0.43299999999999994</v>
      </c>
    </row>
    <row r="2679" spans="1:18">
      <c r="A2679" s="1">
        <v>44287</v>
      </c>
      <c r="B2679">
        <v>0.77500000000000002</v>
      </c>
      <c r="C2679">
        <v>717.5</v>
      </c>
      <c r="D2679">
        <v>0.08</v>
      </c>
      <c r="E2679" s="150">
        <f t="shared" si="255"/>
        <v>7.146306935057284E-3</v>
      </c>
      <c r="F2679">
        <v>0.28050000000000003</v>
      </c>
      <c r="G2679" s="3">
        <f t="shared" si="253"/>
        <v>3.1400834310540464</v>
      </c>
      <c r="H2679" s="150">
        <f t="shared" si="254"/>
        <v>0.36499999999999999</v>
      </c>
      <c r="K2679">
        <v>30407</v>
      </c>
      <c r="L2679">
        <v>29556.25</v>
      </c>
      <c r="N2679">
        <v>0.14000000000000001</v>
      </c>
      <c r="O2679">
        <v>0.55000000000000004</v>
      </c>
      <c r="P2679">
        <v>0.77500000000000002</v>
      </c>
      <c r="Q2679">
        <f t="shared" si="256"/>
        <v>-0.22499999999999998</v>
      </c>
      <c r="R2679">
        <f t="shared" si="257"/>
        <v>0.36499999999999999</v>
      </c>
    </row>
    <row r="2680" spans="1:18">
      <c r="A2680" s="1">
        <v>44288</v>
      </c>
      <c r="B2680">
        <v>0.77500000000000002</v>
      </c>
      <c r="C2680">
        <v>717.19</v>
      </c>
      <c r="D2680">
        <v>8.4000000000000005E-2</v>
      </c>
      <c r="E2680" s="150">
        <f t="shared" si="255"/>
        <v>7.5036222818101479E-3</v>
      </c>
      <c r="F2680">
        <v>0.28050000000000003</v>
      </c>
      <c r="G2680" s="3">
        <f t="shared" si="253"/>
        <v>3.1400834310540464</v>
      </c>
      <c r="H2680" s="150">
        <f t="shared" si="254"/>
        <v>0.36499999999999999</v>
      </c>
      <c r="K2680">
        <v>30407</v>
      </c>
      <c r="L2680">
        <v>29556.25</v>
      </c>
      <c r="N2680">
        <v>0.14000000000000001</v>
      </c>
      <c r="O2680">
        <v>0.55000000000000004</v>
      </c>
      <c r="P2680">
        <v>0.77500000000000002</v>
      </c>
      <c r="Q2680">
        <f t="shared" si="256"/>
        <v>-0.22499999999999998</v>
      </c>
      <c r="R2680">
        <f t="shared" si="257"/>
        <v>0.36499999999999999</v>
      </c>
    </row>
    <row r="2681" spans="1:18">
      <c r="A2681" s="1">
        <v>44291</v>
      </c>
      <c r="B2681">
        <v>0.73</v>
      </c>
      <c r="C2681">
        <v>720.55</v>
      </c>
      <c r="D2681">
        <v>8.0699999999999994E-2</v>
      </c>
      <c r="E2681" s="150">
        <f t="shared" si="255"/>
        <v>7.2933460375780501E-3</v>
      </c>
      <c r="F2681">
        <v>0.28050000000000003</v>
      </c>
      <c r="G2681" s="3">
        <f t="shared" si="253"/>
        <v>3.1036988898331503</v>
      </c>
      <c r="H2681" s="150">
        <f t="shared" si="254"/>
        <v>0.30999999999999994</v>
      </c>
      <c r="K2681">
        <v>30392</v>
      </c>
      <c r="L2681">
        <v>29551.25</v>
      </c>
      <c r="N2681">
        <v>0.14000000000000001</v>
      </c>
      <c r="O2681">
        <v>0.56000000000000005</v>
      </c>
      <c r="P2681">
        <v>0.73</v>
      </c>
      <c r="Q2681">
        <f t="shared" si="256"/>
        <v>-0.16999999999999993</v>
      </c>
      <c r="R2681">
        <f t="shared" si="257"/>
        <v>0.30999999999999994</v>
      </c>
    </row>
    <row r="2682" spans="1:18">
      <c r="A2682" s="1">
        <v>44292</v>
      </c>
      <c r="B2682">
        <v>0.71</v>
      </c>
      <c r="C2682">
        <v>717.2</v>
      </c>
      <c r="D2682">
        <v>7.8E-2</v>
      </c>
      <c r="E2682" s="150">
        <f t="shared" si="255"/>
        <v>7.7127562260918122E-3</v>
      </c>
      <c r="F2682">
        <v>0.28625</v>
      </c>
      <c r="G2682" s="3">
        <f t="shared" ref="G2682:G2745" si="258">+(K2682/L2682-1)*36000/330</f>
        <v>2.8948795145978226</v>
      </c>
      <c r="H2682" s="150">
        <f t="shared" ref="H2682:H2745" si="259">+R2682</f>
        <v>0.28999999999999992</v>
      </c>
      <c r="K2682">
        <v>30338</v>
      </c>
      <c r="L2682">
        <v>29553.75</v>
      </c>
      <c r="N2682">
        <v>0.14000000000000001</v>
      </c>
      <c r="O2682">
        <v>0.56000000000000005</v>
      </c>
      <c r="P2682">
        <v>0.71</v>
      </c>
      <c r="Q2682">
        <f t="shared" si="256"/>
        <v>-0.14999999999999991</v>
      </c>
      <c r="R2682">
        <f t="shared" si="257"/>
        <v>0.28999999999999992</v>
      </c>
    </row>
    <row r="2683" spans="1:18">
      <c r="A2683" s="1">
        <v>44293</v>
      </c>
      <c r="B2683">
        <v>0.69199999999999995</v>
      </c>
      <c r="C2683">
        <v>713.18</v>
      </c>
      <c r="D2683">
        <v>8.4000000000000005E-2</v>
      </c>
      <c r="E2683" s="150">
        <f t="shared" si="255"/>
        <v>7.923211208053664E-3</v>
      </c>
      <c r="F2683">
        <v>0.28525</v>
      </c>
      <c r="G2683" s="3">
        <f t="shared" si="258"/>
        <v>3.0241526283742748</v>
      </c>
      <c r="H2683" s="150">
        <f t="shared" si="259"/>
        <v>0.27199999999999991</v>
      </c>
      <c r="K2683">
        <v>30381.5</v>
      </c>
      <c r="L2683">
        <v>29562</v>
      </c>
      <c r="N2683">
        <v>0.14000000000000001</v>
      </c>
      <c r="O2683">
        <v>0.56000000000000005</v>
      </c>
      <c r="P2683">
        <v>0.69199999999999995</v>
      </c>
      <c r="Q2683">
        <f t="shared" si="256"/>
        <v>-0.1319999999999999</v>
      </c>
      <c r="R2683">
        <f t="shared" si="257"/>
        <v>0.27199999999999991</v>
      </c>
    </row>
    <row r="2684" spans="1:18">
      <c r="A2684" s="1">
        <v>44294</v>
      </c>
      <c r="B2684">
        <v>0.67500000000000004</v>
      </c>
      <c r="C2684">
        <v>708.35</v>
      </c>
      <c r="D2684">
        <v>8.2000000000000003E-2</v>
      </c>
      <c r="E2684" s="150">
        <f t="shared" si="255"/>
        <v>7.5738383196133977E-3</v>
      </c>
      <c r="F2684">
        <v>0.28675</v>
      </c>
      <c r="G2684" s="3">
        <f t="shared" si="258"/>
        <v>3.1045685170105708</v>
      </c>
      <c r="H2684" s="150">
        <f t="shared" si="259"/>
        <v>0.26500000000000001</v>
      </c>
      <c r="K2684">
        <v>30456</v>
      </c>
      <c r="L2684">
        <v>29613.25</v>
      </c>
      <c r="N2684">
        <v>0.14000000000000001</v>
      </c>
      <c r="O2684">
        <v>0.55000000000000004</v>
      </c>
      <c r="P2684">
        <v>0.67500000000000004</v>
      </c>
      <c r="Q2684">
        <f t="shared" si="256"/>
        <v>-0.125</v>
      </c>
      <c r="R2684">
        <f t="shared" si="257"/>
        <v>0.26500000000000001</v>
      </c>
    </row>
    <row r="2685" spans="1:18">
      <c r="A2685" s="1">
        <v>44295</v>
      </c>
      <c r="B2685">
        <v>0.69</v>
      </c>
      <c r="C2685">
        <v>711.71</v>
      </c>
      <c r="D2685">
        <v>8.2000000000000003E-2</v>
      </c>
      <c r="E2685" s="150">
        <f t="shared" si="255"/>
        <v>8.1796528601286375E-3</v>
      </c>
      <c r="F2685">
        <v>0.28575</v>
      </c>
      <c r="G2685" s="3">
        <f t="shared" si="258"/>
        <v>2.8646081197670172</v>
      </c>
      <c r="H2685" s="150">
        <f t="shared" si="259"/>
        <v>0.27999999999999992</v>
      </c>
      <c r="K2685">
        <v>30386.5</v>
      </c>
      <c r="L2685">
        <v>29609</v>
      </c>
      <c r="N2685">
        <v>0.14000000000000001</v>
      </c>
      <c r="O2685">
        <v>0.55000000000000004</v>
      </c>
      <c r="P2685">
        <v>0.69</v>
      </c>
      <c r="Q2685">
        <f t="shared" si="256"/>
        <v>-0.1399999999999999</v>
      </c>
      <c r="R2685">
        <f t="shared" si="257"/>
        <v>0.27999999999999992</v>
      </c>
    </row>
    <row r="2686" spans="1:18">
      <c r="A2686" s="1">
        <v>44298</v>
      </c>
      <c r="B2686">
        <v>0.69499999999999995</v>
      </c>
      <c r="C2686">
        <v>712.1</v>
      </c>
      <c r="D2686">
        <v>8.3000000000000004E-2</v>
      </c>
      <c r="E2686" s="150">
        <f t="shared" si="255"/>
        <v>7.7271816215419989E-3</v>
      </c>
      <c r="F2686">
        <v>0.28438000000000002</v>
      </c>
      <c r="G2686" s="3">
        <f t="shared" si="258"/>
        <v>3.0546117790472995</v>
      </c>
      <c r="H2686" s="150">
        <f t="shared" si="259"/>
        <v>0.28499999999999992</v>
      </c>
      <c r="K2686">
        <v>30435.5</v>
      </c>
      <c r="L2686">
        <v>29606.5</v>
      </c>
      <c r="N2686">
        <v>0.14000000000000001</v>
      </c>
      <c r="O2686">
        <v>0.55000000000000004</v>
      </c>
      <c r="P2686">
        <v>0.69499999999999995</v>
      </c>
      <c r="Q2686">
        <f t="shared" si="256"/>
        <v>-0.14499999999999991</v>
      </c>
      <c r="R2686">
        <f t="shared" si="257"/>
        <v>0.28499999999999992</v>
      </c>
    </row>
    <row r="2687" spans="1:18">
      <c r="A2687" s="1">
        <v>44299</v>
      </c>
      <c r="B2687">
        <v>0.68500000000000005</v>
      </c>
      <c r="C2687">
        <v>708.41</v>
      </c>
      <c r="D2687">
        <v>8.2400000000000001E-2</v>
      </c>
      <c r="E2687" s="150">
        <f t="shared" si="255"/>
        <v>7.7295962641641819E-3</v>
      </c>
      <c r="F2687">
        <v>0.28775000000000001</v>
      </c>
      <c r="G2687" s="3">
        <f t="shared" si="258"/>
        <v>3.0675082099600295</v>
      </c>
      <c r="H2687" s="150">
        <f t="shared" si="259"/>
        <v>0.27500000000000002</v>
      </c>
      <c r="K2687">
        <v>30439</v>
      </c>
      <c r="L2687">
        <v>29606.5</v>
      </c>
      <c r="N2687">
        <v>0.14000000000000001</v>
      </c>
      <c r="O2687">
        <v>0.55000000000000004</v>
      </c>
      <c r="P2687">
        <v>0.68500000000000005</v>
      </c>
      <c r="Q2687">
        <f t="shared" si="256"/>
        <v>-0.13500000000000001</v>
      </c>
      <c r="R2687">
        <f t="shared" si="257"/>
        <v>0.27500000000000002</v>
      </c>
    </row>
    <row r="2688" spans="1:18">
      <c r="A2688" s="1">
        <v>44300</v>
      </c>
      <c r="B2688">
        <v>0.67800000000000005</v>
      </c>
      <c r="C2688">
        <v>708.28</v>
      </c>
      <c r="D2688">
        <v>8.3500000000000005E-2</v>
      </c>
      <c r="E2688" s="150">
        <f t="shared" si="255"/>
        <v>8.4663332131514352E-3</v>
      </c>
      <c r="F2688">
        <v>0.28675</v>
      </c>
      <c r="G2688" s="3">
        <f t="shared" si="258"/>
        <v>2.8280985873325242</v>
      </c>
      <c r="H2688" s="150">
        <f t="shared" si="259"/>
        <v>0.25800000000000001</v>
      </c>
      <c r="K2688">
        <v>30373</v>
      </c>
      <c r="L2688">
        <v>29605.5</v>
      </c>
      <c r="N2688">
        <v>0.12</v>
      </c>
      <c r="O2688">
        <v>0.54</v>
      </c>
      <c r="P2688">
        <v>0.67800000000000005</v>
      </c>
      <c r="Q2688">
        <f t="shared" si="256"/>
        <v>-0.13800000000000001</v>
      </c>
      <c r="R2688">
        <f t="shared" si="257"/>
        <v>0.25800000000000001</v>
      </c>
    </row>
    <row r="2689" spans="1:18">
      <c r="A2689" s="1">
        <v>44301</v>
      </c>
      <c r="B2689">
        <v>0.65</v>
      </c>
      <c r="C2689">
        <v>700.56</v>
      </c>
      <c r="D2689">
        <v>9.0200000000000002E-2</v>
      </c>
      <c r="E2689" s="150">
        <f t="shared" si="255"/>
        <v>8.4007355059382127E-3</v>
      </c>
      <c r="F2689">
        <v>0.28775000000000001</v>
      </c>
      <c r="G2689" s="3">
        <f t="shared" si="258"/>
        <v>3.0896163772390168</v>
      </c>
      <c r="H2689" s="150">
        <f t="shared" si="259"/>
        <v>0.21999999999999997</v>
      </c>
      <c r="K2689">
        <v>30445</v>
      </c>
      <c r="L2689">
        <v>29606.5</v>
      </c>
      <c r="N2689">
        <v>0.12</v>
      </c>
      <c r="O2689">
        <v>0.55000000000000004</v>
      </c>
      <c r="P2689">
        <v>0.65</v>
      </c>
      <c r="Q2689">
        <f t="shared" si="256"/>
        <v>-9.9999999999999978E-2</v>
      </c>
      <c r="R2689">
        <f t="shared" si="257"/>
        <v>0.21999999999999997</v>
      </c>
    </row>
    <row r="2690" spans="1:18">
      <c r="A2690" s="1">
        <v>44302</v>
      </c>
      <c r="B2690">
        <v>0.66</v>
      </c>
      <c r="C2690">
        <v>704.03</v>
      </c>
      <c r="D2690">
        <v>9.3100000000000002E-2</v>
      </c>
      <c r="E2690" s="150">
        <f t="shared" si="255"/>
        <v>8.8098959735539908E-3</v>
      </c>
      <c r="F2690">
        <v>0.29237999999999997</v>
      </c>
      <c r="G2690" s="3">
        <f t="shared" si="258"/>
        <v>3.0897729191936159</v>
      </c>
      <c r="H2690" s="150">
        <f t="shared" si="259"/>
        <v>0.22999999999999998</v>
      </c>
      <c r="K2690">
        <v>30443.5</v>
      </c>
      <c r="L2690">
        <v>29605</v>
      </c>
      <c r="N2690">
        <v>0.12</v>
      </c>
      <c r="O2690">
        <v>0.55000000000000004</v>
      </c>
      <c r="P2690">
        <v>0.66</v>
      </c>
      <c r="Q2690">
        <f t="shared" si="256"/>
        <v>-0.10999999999999999</v>
      </c>
      <c r="R2690">
        <f t="shared" si="257"/>
        <v>0.22999999999999998</v>
      </c>
    </row>
    <row r="2691" spans="1:18">
      <c r="A2691" s="1">
        <v>44305</v>
      </c>
      <c r="B2691">
        <v>0.69499999999999995</v>
      </c>
      <c r="C2691">
        <v>701.62</v>
      </c>
      <c r="D2691">
        <v>9.2700000000000005E-2</v>
      </c>
      <c r="E2691" s="150">
        <f t="shared" si="255"/>
        <v>8.5460481947158308E-3</v>
      </c>
      <c r="F2691">
        <v>0.28675</v>
      </c>
      <c r="G2691" s="3">
        <f t="shared" si="258"/>
        <v>3.1104113146045607</v>
      </c>
      <c r="H2691" s="150">
        <f t="shared" si="259"/>
        <v>0.25499999999999989</v>
      </c>
      <c r="K2691">
        <v>30463.5</v>
      </c>
      <c r="L2691">
        <v>29619</v>
      </c>
      <c r="N2691">
        <v>0.12</v>
      </c>
      <c r="O2691">
        <v>0.56000000000000005</v>
      </c>
      <c r="P2691">
        <v>0.69499999999999995</v>
      </c>
      <c r="Q2691">
        <f t="shared" si="256"/>
        <v>-0.1349999999999999</v>
      </c>
      <c r="R2691">
        <f t="shared" si="257"/>
        <v>0.25499999999999989</v>
      </c>
    </row>
    <row r="2692" spans="1:18">
      <c r="A2692" s="1">
        <v>44306</v>
      </c>
      <c r="B2692">
        <v>0.71</v>
      </c>
      <c r="C2692">
        <v>696.85</v>
      </c>
      <c r="D2692">
        <v>9.2200000000000004E-2</v>
      </c>
      <c r="E2692" s="150">
        <f t="shared" si="255"/>
        <v>8.414430840163958E-3</v>
      </c>
      <c r="F2692">
        <v>0.28699999999999998</v>
      </c>
      <c r="G2692" s="3">
        <f t="shared" si="258"/>
        <v>3.1447640966628216</v>
      </c>
      <c r="H2692" s="150">
        <f t="shared" si="259"/>
        <v>0.26999999999999991</v>
      </c>
      <c r="K2692">
        <v>30479</v>
      </c>
      <c r="L2692">
        <v>29625</v>
      </c>
      <c r="N2692">
        <v>0.12</v>
      </c>
      <c r="O2692">
        <v>0.56000000000000005</v>
      </c>
      <c r="P2692">
        <v>0.71</v>
      </c>
      <c r="Q2692">
        <f t="shared" si="256"/>
        <v>-0.14999999999999991</v>
      </c>
      <c r="R2692">
        <f t="shared" si="257"/>
        <v>0.26999999999999991</v>
      </c>
    </row>
    <row r="2693" spans="1:18">
      <c r="A2693" s="1">
        <v>44307</v>
      </c>
      <c r="B2693">
        <v>0.72199999999999998</v>
      </c>
      <c r="C2693">
        <v>696.8</v>
      </c>
      <c r="D2693">
        <v>9.1700000000000004E-2</v>
      </c>
      <c r="E2693" s="150">
        <f t="shared" si="255"/>
        <v>8.1312889231612666E-3</v>
      </c>
      <c r="F2693">
        <v>0.28225</v>
      </c>
      <c r="G2693" s="3">
        <f t="shared" si="258"/>
        <v>3.183053172084005</v>
      </c>
      <c r="H2693" s="150">
        <f t="shared" si="259"/>
        <v>0.28199999999999992</v>
      </c>
      <c r="K2693">
        <v>30493</v>
      </c>
      <c r="L2693">
        <v>29628.5</v>
      </c>
      <c r="N2693">
        <v>0.12</v>
      </c>
      <c r="O2693">
        <v>0.56000000000000005</v>
      </c>
      <c r="P2693">
        <v>0.72199999999999998</v>
      </c>
      <c r="Q2693">
        <f t="shared" si="256"/>
        <v>-0.16199999999999992</v>
      </c>
      <c r="R2693">
        <f t="shared" si="257"/>
        <v>0.28199999999999992</v>
      </c>
    </row>
    <row r="2694" spans="1:18">
      <c r="A2694" s="1">
        <v>44308</v>
      </c>
      <c r="B2694">
        <v>0.72699999999999998</v>
      </c>
      <c r="C2694">
        <v>706.76</v>
      </c>
      <c r="D2694">
        <v>9.2100000000000001E-2</v>
      </c>
      <c r="E2694" s="150">
        <f t="shared" si="255"/>
        <v>8.0702956771222176E-3</v>
      </c>
      <c r="F2694">
        <v>0.28075</v>
      </c>
      <c r="G2694" s="3">
        <f t="shared" si="258"/>
        <v>3.203981122191097</v>
      </c>
      <c r="H2694" s="150">
        <f t="shared" si="259"/>
        <v>0.27700000000000002</v>
      </c>
      <c r="K2694">
        <v>30501</v>
      </c>
      <c r="L2694">
        <v>29630.75</v>
      </c>
      <c r="N2694">
        <v>0.12</v>
      </c>
      <c r="O2694">
        <v>0.56999999999999995</v>
      </c>
      <c r="P2694">
        <v>0.72699999999999998</v>
      </c>
      <c r="Q2694">
        <f t="shared" si="256"/>
        <v>-0.15700000000000003</v>
      </c>
      <c r="R2694">
        <f t="shared" si="257"/>
        <v>0.27700000000000002</v>
      </c>
    </row>
    <row r="2695" spans="1:18">
      <c r="A2695" s="1">
        <v>44309</v>
      </c>
      <c r="B2695">
        <v>0.72499999999999998</v>
      </c>
      <c r="C2695">
        <v>712.05</v>
      </c>
      <c r="D2695">
        <v>9.2799999999999994E-2</v>
      </c>
      <c r="E2695" s="150">
        <f t="shared" ref="E2695:E2758" si="260">+D2695*F2695/G2695</f>
        <v>8.1682500809999101E-3</v>
      </c>
      <c r="F2695">
        <v>0.28088000000000002</v>
      </c>
      <c r="G2695" s="3">
        <f t="shared" si="258"/>
        <v>3.1910952458019244</v>
      </c>
      <c r="H2695" s="150">
        <f t="shared" si="259"/>
        <v>0.27500000000000002</v>
      </c>
      <c r="K2695">
        <v>30497.5</v>
      </c>
      <c r="L2695">
        <v>29630.75</v>
      </c>
      <c r="N2695">
        <v>0.12</v>
      </c>
      <c r="O2695">
        <v>0.56999999999999995</v>
      </c>
      <c r="P2695">
        <v>0.72499999999999998</v>
      </c>
      <c r="Q2695">
        <f t="shared" si="256"/>
        <v>-0.15500000000000003</v>
      </c>
      <c r="R2695">
        <f t="shared" si="257"/>
        <v>0.27500000000000002</v>
      </c>
    </row>
    <row r="2696" spans="1:18">
      <c r="A2696" s="1">
        <v>44312</v>
      </c>
      <c r="B2696">
        <v>0.745</v>
      </c>
      <c r="C2696">
        <v>705.48</v>
      </c>
      <c r="D2696">
        <v>9.2200000000000004E-2</v>
      </c>
      <c r="E2696" s="150">
        <f t="shared" si="260"/>
        <v>8.0027272682830185E-3</v>
      </c>
      <c r="F2696">
        <v>0.28199999999999997</v>
      </c>
      <c r="G2696" s="3">
        <f t="shared" si="258"/>
        <v>3.2489424078022306</v>
      </c>
      <c r="H2696" s="150">
        <f t="shared" si="259"/>
        <v>0.29500000000000004</v>
      </c>
      <c r="K2696">
        <v>30463</v>
      </c>
      <c r="L2696">
        <v>29581.99</v>
      </c>
      <c r="N2696">
        <v>0.12</v>
      </c>
      <c r="O2696">
        <v>0.56999999999999995</v>
      </c>
      <c r="P2696">
        <v>0.745</v>
      </c>
      <c r="Q2696">
        <f t="shared" si="256"/>
        <v>-0.17500000000000004</v>
      </c>
      <c r="R2696">
        <f t="shared" si="257"/>
        <v>0.29500000000000004</v>
      </c>
    </row>
    <row r="2697" spans="1:18">
      <c r="A2697" s="1">
        <v>44313</v>
      </c>
      <c r="B2697">
        <v>0.748</v>
      </c>
      <c r="C2697">
        <v>702.33</v>
      </c>
      <c r="D2697">
        <v>9.4E-2</v>
      </c>
      <c r="E2697" s="150">
        <f t="shared" si="260"/>
        <v>8.7616393636570818E-3</v>
      </c>
      <c r="F2697">
        <v>0.28262999999999999</v>
      </c>
      <c r="G2697" s="3">
        <f t="shared" si="258"/>
        <v>3.0322202155683025</v>
      </c>
      <c r="H2697" s="150">
        <f t="shared" si="259"/>
        <v>0.29800000000000004</v>
      </c>
      <c r="K2697">
        <v>30460</v>
      </c>
      <c r="L2697">
        <v>29636.25</v>
      </c>
      <c r="N2697">
        <v>0.12</v>
      </c>
      <c r="O2697">
        <v>0.56999999999999995</v>
      </c>
      <c r="P2697">
        <v>0.748</v>
      </c>
      <c r="Q2697">
        <f t="shared" si="256"/>
        <v>-0.17800000000000005</v>
      </c>
      <c r="R2697">
        <f t="shared" si="257"/>
        <v>0.29800000000000004</v>
      </c>
    </row>
    <row r="2698" spans="1:18">
      <c r="A2698" s="1">
        <v>44314</v>
      </c>
      <c r="B2698">
        <v>0.75</v>
      </c>
      <c r="C2698">
        <v>697.79</v>
      </c>
      <c r="D2698">
        <v>8.8900000000000007E-2</v>
      </c>
      <c r="E2698" s="150">
        <f t="shared" si="260"/>
        <v>7.7422107097059783E-3</v>
      </c>
      <c r="F2698">
        <v>0.28375</v>
      </c>
      <c r="G2698" s="3">
        <f t="shared" si="258"/>
        <v>3.2581617765034934</v>
      </c>
      <c r="H2698" s="150">
        <f t="shared" si="259"/>
        <v>0.31000000000000005</v>
      </c>
      <c r="K2698">
        <v>30465.5</v>
      </c>
      <c r="L2698">
        <v>29581.99</v>
      </c>
      <c r="N2698">
        <v>0.13</v>
      </c>
      <c r="O2698">
        <v>0.56999999999999995</v>
      </c>
      <c r="P2698">
        <v>0.75</v>
      </c>
      <c r="Q2698">
        <f t="shared" si="256"/>
        <v>-0.18000000000000005</v>
      </c>
      <c r="R2698">
        <f t="shared" si="257"/>
        <v>0.31000000000000005</v>
      </c>
    </row>
    <row r="2699" spans="1:18">
      <c r="A2699" s="1">
        <v>44315</v>
      </c>
      <c r="B2699">
        <v>0.72</v>
      </c>
      <c r="C2699">
        <v>705.73</v>
      </c>
      <c r="D2699">
        <v>9.2299999999999993E-2</v>
      </c>
      <c r="E2699" s="150">
        <f t="shared" si="260"/>
        <v>9.0819670910623623E-3</v>
      </c>
      <c r="F2699">
        <v>0.28138000000000002</v>
      </c>
      <c r="G2699" s="3">
        <f t="shared" si="258"/>
        <v>2.859663962618697</v>
      </c>
      <c r="H2699" s="150">
        <f t="shared" si="259"/>
        <v>0.27</v>
      </c>
      <c r="K2699">
        <v>30350</v>
      </c>
      <c r="L2699">
        <v>29574.74</v>
      </c>
      <c r="N2699">
        <v>0.13</v>
      </c>
      <c r="O2699">
        <v>0.57999999999999996</v>
      </c>
      <c r="P2699">
        <v>0.72</v>
      </c>
      <c r="Q2699">
        <f t="shared" si="256"/>
        <v>-0.14000000000000001</v>
      </c>
      <c r="R2699">
        <f t="shared" si="257"/>
        <v>0.27</v>
      </c>
    </row>
    <row r="2700" spans="1:18">
      <c r="A2700" s="1">
        <v>44316</v>
      </c>
      <c r="B2700">
        <v>0.70699999999999996</v>
      </c>
      <c r="C2700">
        <v>710.45</v>
      </c>
      <c r="D2700">
        <v>9.1600000000000001E-2</v>
      </c>
      <c r="E2700" s="150">
        <f t="shared" si="260"/>
        <v>1.30752007738195E-2</v>
      </c>
      <c r="F2700">
        <v>0.28112999999999999</v>
      </c>
      <c r="G2700" s="3">
        <f t="shared" si="258"/>
        <v>1.9694923577435457</v>
      </c>
      <c r="H2700" s="150">
        <f t="shared" si="259"/>
        <v>0.25700000000000001</v>
      </c>
      <c r="K2700">
        <v>30154.75</v>
      </c>
      <c r="L2700">
        <v>29620</v>
      </c>
      <c r="N2700">
        <v>0.13</v>
      </c>
      <c r="O2700">
        <v>0.57999999999999996</v>
      </c>
      <c r="P2700">
        <v>0.70699999999999996</v>
      </c>
      <c r="Q2700">
        <f t="shared" si="256"/>
        <v>-0.127</v>
      </c>
      <c r="R2700">
        <f t="shared" si="257"/>
        <v>0.25700000000000001</v>
      </c>
    </row>
    <row r="2701" spans="1:18">
      <c r="A2701" s="1">
        <v>44319</v>
      </c>
      <c r="B2701">
        <v>0.71</v>
      </c>
      <c r="C2701">
        <v>703.7</v>
      </c>
      <c r="D2701">
        <v>9.3899999999999997E-2</v>
      </c>
      <c r="E2701" s="150">
        <f t="shared" si="260"/>
        <v>1.1716429945157324E-2</v>
      </c>
      <c r="F2701">
        <v>0.28112999999999999</v>
      </c>
      <c r="G2701" s="3">
        <f t="shared" si="258"/>
        <v>2.2530845251979641</v>
      </c>
      <c r="H2701" s="150">
        <f t="shared" si="259"/>
        <v>0.26</v>
      </c>
      <c r="K2701">
        <v>30231.75</v>
      </c>
      <c r="L2701">
        <v>29620</v>
      </c>
      <c r="N2701">
        <v>0.13</v>
      </c>
      <c r="O2701">
        <v>0.57999999999999996</v>
      </c>
      <c r="P2701">
        <v>0.71</v>
      </c>
      <c r="Q2701">
        <f t="shared" si="256"/>
        <v>-0.13</v>
      </c>
      <c r="R2701">
        <f t="shared" si="257"/>
        <v>0.26</v>
      </c>
    </row>
    <row r="2702" spans="1:18">
      <c r="A2702" s="1">
        <v>44320</v>
      </c>
      <c r="B2702">
        <v>0.70499999999999996</v>
      </c>
      <c r="C2702">
        <v>701.9</v>
      </c>
      <c r="D2702">
        <v>9.01E-2</v>
      </c>
      <c r="E2702" s="150">
        <f t="shared" si="260"/>
        <v>9.5362318712504113E-3</v>
      </c>
      <c r="F2702">
        <v>0.28288000000000002</v>
      </c>
      <c r="G2702" s="3">
        <f t="shared" si="258"/>
        <v>2.6727001130120409</v>
      </c>
      <c r="H2702" s="150">
        <f t="shared" si="259"/>
        <v>0.245</v>
      </c>
      <c r="K2702">
        <v>30348.5</v>
      </c>
      <c r="L2702">
        <v>29622.75</v>
      </c>
      <c r="N2702">
        <v>0.13</v>
      </c>
      <c r="O2702">
        <v>0.59</v>
      </c>
      <c r="P2702">
        <v>0.70499999999999996</v>
      </c>
      <c r="Q2702">
        <f t="shared" si="256"/>
        <v>-0.11499999999999999</v>
      </c>
      <c r="R2702">
        <f t="shared" si="257"/>
        <v>0.245</v>
      </c>
    </row>
    <row r="2703" spans="1:18">
      <c r="A2703" s="1">
        <v>44321</v>
      </c>
      <c r="B2703">
        <v>0.70299999999999996</v>
      </c>
      <c r="C2703">
        <v>704.7</v>
      </c>
      <c r="D2703">
        <v>8.6499999999999994E-2</v>
      </c>
      <c r="E2703" s="150">
        <f t="shared" si="260"/>
        <v>9.9385419852105108E-3</v>
      </c>
      <c r="F2703">
        <v>0.27900000000000003</v>
      </c>
      <c r="G2703" s="3">
        <f t="shared" si="258"/>
        <v>2.4282736880231455</v>
      </c>
      <c r="H2703" s="150">
        <f t="shared" si="259"/>
        <v>0.20299999999999999</v>
      </c>
      <c r="K2703">
        <v>30276.25</v>
      </c>
      <c r="L2703">
        <v>29617</v>
      </c>
      <c r="N2703">
        <v>0.09</v>
      </c>
      <c r="O2703">
        <v>0.59</v>
      </c>
      <c r="P2703">
        <v>0.70299999999999996</v>
      </c>
      <c r="Q2703">
        <f t="shared" si="256"/>
        <v>-0.11299999999999999</v>
      </c>
      <c r="R2703">
        <f t="shared" si="257"/>
        <v>0.20299999999999999</v>
      </c>
    </row>
    <row r="2704" spans="1:18">
      <c r="A2704" s="1">
        <v>44322</v>
      </c>
      <c r="B2704">
        <v>0.67500000000000004</v>
      </c>
      <c r="C2704">
        <v>699.32</v>
      </c>
      <c r="D2704">
        <v>8.6099999999999996E-2</v>
      </c>
      <c r="E2704" s="150">
        <f t="shared" si="260"/>
        <v>8.5923255351142147E-3</v>
      </c>
      <c r="F2704">
        <v>0.27350000000000002</v>
      </c>
      <c r="G2704" s="3">
        <f t="shared" si="258"/>
        <v>2.7406259113164499</v>
      </c>
      <c r="H2704" s="150">
        <f t="shared" si="259"/>
        <v>0.15500000000000005</v>
      </c>
      <c r="K2704">
        <v>30359</v>
      </c>
      <c r="L2704">
        <v>29615</v>
      </c>
      <c r="N2704">
        <v>0.09</v>
      </c>
      <c r="O2704">
        <v>0.61</v>
      </c>
      <c r="P2704">
        <v>0.67500000000000004</v>
      </c>
      <c r="Q2704">
        <f t="shared" si="256"/>
        <v>-6.5000000000000058E-2</v>
      </c>
      <c r="R2704">
        <f t="shared" si="257"/>
        <v>0.15500000000000005</v>
      </c>
    </row>
    <row r="2705" spans="1:18">
      <c r="A2705" s="1">
        <v>44323</v>
      </c>
      <c r="B2705">
        <v>0.68300000000000005</v>
      </c>
      <c r="C2705">
        <v>694.93</v>
      </c>
      <c r="D2705">
        <v>8.2799999999999999E-2</v>
      </c>
      <c r="E2705" s="150">
        <f t="shared" si="260"/>
        <v>9.3164741195735177E-3</v>
      </c>
      <c r="F2705">
        <v>0.27100000000000002</v>
      </c>
      <c r="G2705" s="3">
        <f t="shared" si="258"/>
        <v>2.4085077371553076</v>
      </c>
      <c r="H2705" s="150">
        <f t="shared" si="259"/>
        <v>0.18300000000000008</v>
      </c>
      <c r="K2705">
        <v>30392</v>
      </c>
      <c r="L2705">
        <v>29735.5</v>
      </c>
      <c r="N2705">
        <v>0.09</v>
      </c>
      <c r="O2705">
        <v>0.59</v>
      </c>
      <c r="P2705">
        <v>0.68300000000000005</v>
      </c>
      <c r="Q2705">
        <f t="shared" si="256"/>
        <v>-9.3000000000000083E-2</v>
      </c>
      <c r="R2705">
        <f t="shared" si="257"/>
        <v>0.18300000000000008</v>
      </c>
    </row>
    <row r="2706" spans="1:18">
      <c r="A2706" s="1">
        <v>44326</v>
      </c>
      <c r="B2706">
        <v>0.68</v>
      </c>
      <c r="C2706">
        <v>694.81</v>
      </c>
      <c r="D2706">
        <v>8.2100000000000006E-2</v>
      </c>
      <c r="E2706" s="150">
        <f t="shared" si="260"/>
        <v>8.1258641098265662E-3</v>
      </c>
      <c r="F2706">
        <v>0.26700000000000002</v>
      </c>
      <c r="G2706" s="3">
        <f t="shared" si="258"/>
        <v>2.6976454077654841</v>
      </c>
      <c r="H2706" s="150">
        <f t="shared" si="259"/>
        <v>0.18000000000000008</v>
      </c>
      <c r="K2706">
        <v>30468.25</v>
      </c>
      <c r="L2706">
        <v>29733</v>
      </c>
      <c r="N2706">
        <v>0.09</v>
      </c>
      <c r="O2706">
        <v>0.59</v>
      </c>
      <c r="P2706">
        <v>0.68</v>
      </c>
      <c r="Q2706">
        <f t="shared" si="256"/>
        <v>-9.000000000000008E-2</v>
      </c>
      <c r="R2706">
        <f t="shared" si="257"/>
        <v>0.18000000000000008</v>
      </c>
    </row>
    <row r="2707" spans="1:18">
      <c r="A2707" s="1">
        <v>44327</v>
      </c>
      <c r="B2707">
        <v>0.71499999999999997</v>
      </c>
      <c r="C2707">
        <v>702.91</v>
      </c>
      <c r="D2707">
        <v>8.3199999999999996E-2</v>
      </c>
      <c r="E2707" s="150">
        <f t="shared" si="260"/>
        <v>7.9814575412354705E-3</v>
      </c>
      <c r="F2707">
        <v>0.26512999999999998</v>
      </c>
      <c r="G2707" s="3">
        <f t="shared" si="258"/>
        <v>2.7637578582652531</v>
      </c>
      <c r="H2707" s="150">
        <f t="shared" si="259"/>
        <v>0.215</v>
      </c>
      <c r="K2707">
        <v>30443</v>
      </c>
      <c r="L2707">
        <v>29690.799999999999</v>
      </c>
      <c r="N2707">
        <v>0.09</v>
      </c>
      <c r="O2707">
        <v>0.59</v>
      </c>
      <c r="P2707">
        <v>0.71499999999999997</v>
      </c>
      <c r="Q2707">
        <f t="shared" si="256"/>
        <v>-0.125</v>
      </c>
      <c r="R2707">
        <f t="shared" si="257"/>
        <v>0.215</v>
      </c>
    </row>
    <row r="2708" spans="1:18">
      <c r="A2708" s="1">
        <v>44328</v>
      </c>
      <c r="B2708">
        <v>0.73699999999999999</v>
      </c>
      <c r="C2708">
        <v>707.34</v>
      </c>
      <c r="D2708">
        <v>8.2500000000000004E-2</v>
      </c>
      <c r="E2708" s="150">
        <f t="shared" si="260"/>
        <v>7.2566612921198693E-3</v>
      </c>
      <c r="F2708">
        <v>0.26438</v>
      </c>
      <c r="G2708" s="3">
        <f t="shared" si="258"/>
        <v>3.0057004346730793</v>
      </c>
      <c r="H2708" s="150">
        <f t="shared" si="259"/>
        <v>0.26700000000000002</v>
      </c>
      <c r="K2708">
        <v>30514.5</v>
      </c>
      <c r="L2708">
        <v>29696.3</v>
      </c>
      <c r="N2708">
        <v>0.12</v>
      </c>
      <c r="O2708">
        <v>0.59</v>
      </c>
      <c r="P2708">
        <v>0.73699999999999999</v>
      </c>
      <c r="Q2708">
        <f t="shared" si="256"/>
        <v>-0.14700000000000002</v>
      </c>
      <c r="R2708">
        <f t="shared" si="257"/>
        <v>0.26700000000000002</v>
      </c>
    </row>
    <row r="2709" spans="1:18">
      <c r="A2709" s="1">
        <v>44329</v>
      </c>
      <c r="B2709">
        <v>0.752</v>
      </c>
      <c r="C2709">
        <v>707.96</v>
      </c>
      <c r="D2709">
        <v>8.1299999999999997E-2</v>
      </c>
      <c r="E2709" s="150">
        <f t="shared" si="260"/>
        <v>8.079859580000022E-3</v>
      </c>
      <c r="F2709">
        <v>0.26462999999999998</v>
      </c>
      <c r="G2709" s="3">
        <f t="shared" si="258"/>
        <v>2.6627218934911165</v>
      </c>
      <c r="H2709" s="150">
        <f t="shared" si="259"/>
        <v>0.28200000000000003</v>
      </c>
      <c r="K2709">
        <v>30470</v>
      </c>
      <c r="L2709">
        <v>29744</v>
      </c>
      <c r="N2709">
        <v>0.12</v>
      </c>
      <c r="O2709">
        <v>0.59</v>
      </c>
      <c r="P2709">
        <v>0.752</v>
      </c>
      <c r="Q2709">
        <f t="shared" si="256"/>
        <v>-0.16200000000000003</v>
      </c>
      <c r="R2709">
        <f t="shared" si="257"/>
        <v>0.28200000000000003</v>
      </c>
    </row>
    <row r="2710" spans="1:18">
      <c r="A2710" s="1">
        <v>44330</v>
      </c>
      <c r="B2710">
        <v>0.877</v>
      </c>
      <c r="C2710">
        <v>700.41</v>
      </c>
      <c r="D2710">
        <v>7.9200000000000007E-2</v>
      </c>
      <c r="E2710" s="150">
        <f t="shared" si="260"/>
        <v>7.8784919474717188E-3</v>
      </c>
      <c r="F2710">
        <v>0.26588000000000001</v>
      </c>
      <c r="G2710" s="3">
        <f t="shared" si="258"/>
        <v>2.6728079612694926</v>
      </c>
      <c r="H2710" s="150">
        <f t="shared" si="259"/>
        <v>0.40700000000000003</v>
      </c>
      <c r="K2710">
        <v>30472.75</v>
      </c>
      <c r="L2710">
        <v>29744</v>
      </c>
      <c r="N2710">
        <v>0.12</v>
      </c>
      <c r="O2710">
        <v>0.59</v>
      </c>
      <c r="P2710">
        <v>0.877</v>
      </c>
      <c r="Q2710">
        <f t="shared" si="256"/>
        <v>-0.28700000000000003</v>
      </c>
      <c r="R2710">
        <f t="shared" si="257"/>
        <v>0.40700000000000003</v>
      </c>
    </row>
    <row r="2711" spans="1:18">
      <c r="A2711" s="1">
        <v>44333</v>
      </c>
      <c r="B2711">
        <v>0.94499999999999995</v>
      </c>
      <c r="C2711">
        <v>716.79</v>
      </c>
      <c r="D2711">
        <v>7.9399999999999998E-2</v>
      </c>
      <c r="E2711" s="150">
        <f t="shared" si="260"/>
        <v>7.6656853564256965E-3</v>
      </c>
      <c r="F2711">
        <v>0.26450000000000001</v>
      </c>
      <c r="G2711" s="3">
        <f t="shared" si="258"/>
        <v>2.7396506670334229</v>
      </c>
      <c r="H2711" s="150">
        <f t="shared" si="259"/>
        <v>0.47499999999999998</v>
      </c>
      <c r="K2711">
        <v>30492</v>
      </c>
      <c r="L2711">
        <v>29745</v>
      </c>
      <c r="N2711">
        <v>0.12</v>
      </c>
      <c r="O2711">
        <v>0.59</v>
      </c>
      <c r="P2711">
        <v>0.94499999999999995</v>
      </c>
      <c r="Q2711">
        <f t="shared" si="256"/>
        <v>-0.35499999999999998</v>
      </c>
      <c r="R2711">
        <f t="shared" si="257"/>
        <v>0.47499999999999998</v>
      </c>
    </row>
    <row r="2712" spans="1:18">
      <c r="A2712" s="1">
        <v>44334</v>
      </c>
      <c r="B2712">
        <v>0.89</v>
      </c>
      <c r="C2712">
        <v>712.57</v>
      </c>
      <c r="D2712">
        <v>7.9500000000000001E-2</v>
      </c>
      <c r="E2712" s="150">
        <f t="shared" si="260"/>
        <v>8.1364924486607374E-3</v>
      </c>
      <c r="F2712">
        <v>0.26274999999999998</v>
      </c>
      <c r="G2712" s="3">
        <f t="shared" si="258"/>
        <v>2.5672763948104267</v>
      </c>
      <c r="H2712" s="150">
        <f t="shared" si="259"/>
        <v>0.38</v>
      </c>
      <c r="K2712">
        <v>30445</v>
      </c>
      <c r="L2712">
        <v>29745</v>
      </c>
      <c r="N2712">
        <v>0.12</v>
      </c>
      <c r="O2712">
        <v>0.63</v>
      </c>
      <c r="P2712">
        <v>0.89</v>
      </c>
      <c r="Q2712">
        <f t="shared" si="256"/>
        <v>-0.26</v>
      </c>
      <c r="R2712">
        <f t="shared" si="257"/>
        <v>0.38</v>
      </c>
    </row>
    <row r="2713" spans="1:18">
      <c r="A2713" s="1">
        <v>44335</v>
      </c>
      <c r="B2713">
        <v>0.91</v>
      </c>
      <c r="C2713">
        <v>712.16</v>
      </c>
      <c r="D2713">
        <v>8.4500000000000006E-2</v>
      </c>
      <c r="E2713" s="150">
        <f t="shared" si="260"/>
        <v>1.0691620647934091E-2</v>
      </c>
      <c r="F2713">
        <v>0.26350000000000001</v>
      </c>
      <c r="G2713" s="3">
        <f t="shared" si="258"/>
        <v>2.0825420890987507</v>
      </c>
      <c r="H2713" s="150">
        <f t="shared" si="259"/>
        <v>0.41000000000000003</v>
      </c>
      <c r="K2713">
        <v>30308.5</v>
      </c>
      <c r="L2713">
        <v>29740.75</v>
      </c>
      <c r="N2713">
        <v>0.13</v>
      </c>
      <c r="O2713">
        <v>0.63</v>
      </c>
      <c r="P2713">
        <v>0.91</v>
      </c>
      <c r="Q2713">
        <f t="shared" ref="Q2713:Q2776" si="261">+O2713-P2713</f>
        <v>-0.28000000000000003</v>
      </c>
      <c r="R2713">
        <f t="shared" ref="R2713:R2776" si="262">+N2713-Q2713</f>
        <v>0.41000000000000003</v>
      </c>
    </row>
    <row r="2714" spans="1:18">
      <c r="A2714" s="1">
        <v>44336</v>
      </c>
      <c r="B2714">
        <v>0.97199999999999998</v>
      </c>
      <c r="C2714">
        <v>718.5</v>
      </c>
      <c r="D2714">
        <v>7.9699999999999993E-2</v>
      </c>
      <c r="E2714" s="150">
        <f t="shared" si="260"/>
        <v>9.4033979672131316E-3</v>
      </c>
      <c r="F2714">
        <v>0.26400000000000001</v>
      </c>
      <c r="G2714" s="3">
        <f t="shared" si="258"/>
        <v>2.2375741272849501</v>
      </c>
      <c r="H2714" s="150">
        <f t="shared" si="259"/>
        <v>0.46199999999999997</v>
      </c>
      <c r="K2714">
        <v>30350</v>
      </c>
      <c r="L2714">
        <v>29740</v>
      </c>
      <c r="N2714">
        <v>0.13</v>
      </c>
      <c r="O2714">
        <v>0.64</v>
      </c>
      <c r="P2714">
        <v>0.97199999999999998</v>
      </c>
      <c r="Q2714">
        <f t="shared" si="261"/>
        <v>-0.33199999999999996</v>
      </c>
      <c r="R2714">
        <f t="shared" si="262"/>
        <v>0.46199999999999997</v>
      </c>
    </row>
    <row r="2715" spans="1:18">
      <c r="A2715" s="1">
        <v>44337</v>
      </c>
      <c r="B2715">
        <v>0.98499999999999999</v>
      </c>
      <c r="C2715">
        <v>718.49</v>
      </c>
      <c r="D2715">
        <v>8.1100000000000005E-2</v>
      </c>
      <c r="E2715" s="150">
        <f t="shared" si="260"/>
        <v>9.4101879098634073E-3</v>
      </c>
      <c r="F2715">
        <v>0.25963000000000003</v>
      </c>
      <c r="G2715" s="3">
        <f t="shared" si="258"/>
        <v>2.2375741272849501</v>
      </c>
      <c r="H2715" s="150">
        <f t="shared" si="259"/>
        <v>0.47499999999999998</v>
      </c>
      <c r="K2715">
        <v>30350</v>
      </c>
      <c r="L2715">
        <v>29740</v>
      </c>
      <c r="N2715">
        <v>0.13</v>
      </c>
      <c r="O2715">
        <v>0.64</v>
      </c>
      <c r="P2715">
        <v>0.98499999999999999</v>
      </c>
      <c r="Q2715">
        <f t="shared" si="261"/>
        <v>-0.34499999999999997</v>
      </c>
      <c r="R2715">
        <f t="shared" si="262"/>
        <v>0.47499999999999998</v>
      </c>
    </row>
    <row r="2716" spans="1:18">
      <c r="A2716" s="1">
        <v>44340</v>
      </c>
      <c r="B2716">
        <v>0.96</v>
      </c>
      <c r="C2716">
        <v>729.51</v>
      </c>
      <c r="D2716">
        <v>8.0399999999999999E-2</v>
      </c>
      <c r="E2716" s="150">
        <f t="shared" si="260"/>
        <v>8.8411682270352152E-3</v>
      </c>
      <c r="F2716">
        <v>0.25824999999999998</v>
      </c>
      <c r="G2716" s="3">
        <f t="shared" si="258"/>
        <v>2.3484792356408688</v>
      </c>
      <c r="H2716" s="150">
        <f t="shared" si="259"/>
        <v>0.48</v>
      </c>
      <c r="K2716">
        <v>30333.040000000001</v>
      </c>
      <c r="L2716">
        <v>29693.8</v>
      </c>
      <c r="N2716">
        <v>0.13</v>
      </c>
      <c r="O2716">
        <v>0.61</v>
      </c>
      <c r="P2716">
        <v>0.96</v>
      </c>
      <c r="Q2716">
        <f t="shared" si="261"/>
        <v>-0.35</v>
      </c>
      <c r="R2716">
        <f t="shared" si="262"/>
        <v>0.48</v>
      </c>
    </row>
    <row r="2717" spans="1:18">
      <c r="A2717" s="1">
        <v>44341</v>
      </c>
      <c r="B2717">
        <v>0.92</v>
      </c>
      <c r="C2717">
        <v>734.4</v>
      </c>
      <c r="D2717">
        <v>7.9200000000000007E-2</v>
      </c>
      <c r="E2717" s="150">
        <f t="shared" si="260"/>
        <v>8.4430710307480828E-3</v>
      </c>
      <c r="F2717">
        <v>0.25600000000000001</v>
      </c>
      <c r="G2717" s="3">
        <f t="shared" si="258"/>
        <v>2.4014010928205534</v>
      </c>
      <c r="H2717" s="150">
        <f t="shared" si="259"/>
        <v>0.41000000000000003</v>
      </c>
      <c r="K2717">
        <v>30350</v>
      </c>
      <c r="L2717">
        <v>29696.3</v>
      </c>
      <c r="N2717">
        <v>0.13</v>
      </c>
      <c r="O2717">
        <v>0.64</v>
      </c>
      <c r="P2717">
        <v>0.92</v>
      </c>
      <c r="Q2717">
        <f t="shared" si="261"/>
        <v>-0.28000000000000003</v>
      </c>
      <c r="R2717">
        <f t="shared" si="262"/>
        <v>0.41000000000000003</v>
      </c>
    </row>
    <row r="2718" spans="1:18">
      <c r="A2718" s="1">
        <v>44342</v>
      </c>
      <c r="B2718">
        <v>0.91</v>
      </c>
      <c r="C2718">
        <v>729.74</v>
      </c>
      <c r="D2718">
        <v>7.8399999999999997E-2</v>
      </c>
      <c r="E2718" s="150">
        <f t="shared" si="260"/>
        <v>8.9887859137228882E-3</v>
      </c>
      <c r="F2718">
        <v>0.25187999999999999</v>
      </c>
      <c r="G2718" s="3">
        <f t="shared" si="258"/>
        <v>2.1968920151777445</v>
      </c>
      <c r="H2718" s="150">
        <f t="shared" si="259"/>
        <v>0.35</v>
      </c>
      <c r="K2718">
        <v>30343.5</v>
      </c>
      <c r="L2718">
        <v>29744.5</v>
      </c>
      <c r="N2718">
        <v>0.09</v>
      </c>
      <c r="O2718">
        <v>0.65</v>
      </c>
      <c r="P2718">
        <v>0.91</v>
      </c>
      <c r="Q2718">
        <f t="shared" si="261"/>
        <v>-0.26</v>
      </c>
      <c r="R2718">
        <f t="shared" si="262"/>
        <v>0.35</v>
      </c>
    </row>
    <row r="2719" spans="1:18">
      <c r="A2719" s="1">
        <v>44343</v>
      </c>
      <c r="B2719">
        <v>0.94499999999999995</v>
      </c>
      <c r="C2719">
        <v>728.85</v>
      </c>
      <c r="D2719">
        <v>8.2799999999999999E-2</v>
      </c>
      <c r="E2719" s="150">
        <f t="shared" si="260"/>
        <v>7.6278837991363103E-3</v>
      </c>
      <c r="F2719">
        <v>0.24875</v>
      </c>
      <c r="G2719" s="3">
        <f t="shared" si="258"/>
        <v>2.7001591191428611</v>
      </c>
      <c r="H2719" s="150">
        <f t="shared" si="259"/>
        <v>0.37499999999999989</v>
      </c>
      <c r="K2719">
        <v>30438.5</v>
      </c>
      <c r="L2719">
        <v>29703.3</v>
      </c>
      <c r="N2719">
        <v>0.09</v>
      </c>
      <c r="O2719">
        <v>0.66</v>
      </c>
      <c r="P2719">
        <v>0.94499999999999995</v>
      </c>
      <c r="Q2719">
        <f t="shared" si="261"/>
        <v>-0.28499999999999992</v>
      </c>
      <c r="R2719">
        <f t="shared" si="262"/>
        <v>0.37499999999999989</v>
      </c>
    </row>
    <row r="2720" spans="1:18">
      <c r="A2720" s="1">
        <v>44344</v>
      </c>
      <c r="B2720">
        <v>0.95</v>
      </c>
      <c r="C2720">
        <v>723.5</v>
      </c>
      <c r="D2720">
        <v>8.2600000000000007E-2</v>
      </c>
      <c r="E2720" s="150">
        <f t="shared" si="260"/>
        <v>7.7455965284361269E-3</v>
      </c>
      <c r="F2720">
        <v>0.24812999999999999</v>
      </c>
      <c r="G2720" s="3">
        <f t="shared" si="258"/>
        <v>2.6460890293930852</v>
      </c>
      <c r="H2720" s="150">
        <f t="shared" si="259"/>
        <v>0.36999999999999988</v>
      </c>
      <c r="K2720">
        <v>30477.5</v>
      </c>
      <c r="L2720">
        <v>29755.75</v>
      </c>
      <c r="N2720">
        <v>0.09</v>
      </c>
      <c r="O2720">
        <v>0.67</v>
      </c>
      <c r="P2720">
        <v>0.95</v>
      </c>
      <c r="Q2720">
        <f t="shared" si="261"/>
        <v>-0.27999999999999992</v>
      </c>
      <c r="R2720">
        <f t="shared" si="262"/>
        <v>0.36999999999999988</v>
      </c>
    </row>
    <row r="2721" spans="1:18">
      <c r="A2721" s="1">
        <v>44347</v>
      </c>
      <c r="B2721">
        <v>0.95</v>
      </c>
      <c r="C2721">
        <v>722.12</v>
      </c>
      <c r="D2721">
        <v>8.77E-2</v>
      </c>
      <c r="E2721" s="150">
        <f t="shared" si="260"/>
        <v>8.1807406310449356E-3</v>
      </c>
      <c r="F2721">
        <v>0.24812999999999999</v>
      </c>
      <c r="G2721" s="3">
        <f t="shared" si="258"/>
        <v>2.6600282274467415</v>
      </c>
      <c r="H2721" s="150">
        <f t="shared" si="259"/>
        <v>0.31999999999999995</v>
      </c>
      <c r="K2721">
        <v>30424.5</v>
      </c>
      <c r="L2721">
        <v>29700.3</v>
      </c>
      <c r="N2721">
        <v>0.09</v>
      </c>
      <c r="O2721">
        <v>0.72</v>
      </c>
      <c r="P2721">
        <v>0.95</v>
      </c>
      <c r="Q2721">
        <f t="shared" si="261"/>
        <v>-0.22999999999999998</v>
      </c>
      <c r="R2721">
        <f t="shared" si="262"/>
        <v>0.31999999999999995</v>
      </c>
    </row>
    <row r="2722" spans="1:18">
      <c r="A2722" s="1">
        <v>44348</v>
      </c>
      <c r="B2722">
        <v>1.04</v>
      </c>
      <c r="C2722">
        <v>725</v>
      </c>
      <c r="D2722">
        <v>8.1799999999999998E-2</v>
      </c>
      <c r="E2722" s="150">
        <f t="shared" si="260"/>
        <v>7.9365040384053748E-3</v>
      </c>
      <c r="F2722">
        <v>0.24687999999999999</v>
      </c>
      <c r="G2722" s="3">
        <f t="shared" si="258"/>
        <v>2.5445440337805953</v>
      </c>
      <c r="H2722" s="150">
        <f t="shared" si="259"/>
        <v>0.42000000000000004</v>
      </c>
      <c r="K2722">
        <v>30447.5</v>
      </c>
      <c r="L2722">
        <v>29753.5</v>
      </c>
      <c r="N2722">
        <v>0.09</v>
      </c>
      <c r="O2722">
        <v>0.71</v>
      </c>
      <c r="P2722">
        <v>1.04</v>
      </c>
      <c r="Q2722">
        <f t="shared" si="261"/>
        <v>-0.33000000000000007</v>
      </c>
      <c r="R2722">
        <f t="shared" si="262"/>
        <v>0.42000000000000004</v>
      </c>
    </row>
    <row r="2723" spans="1:18">
      <c r="A2723" s="1">
        <v>44349</v>
      </c>
      <c r="B2723">
        <v>1.0580000000000001</v>
      </c>
      <c r="C2723">
        <v>716.69</v>
      </c>
      <c r="D2723">
        <v>8.2400000000000001E-2</v>
      </c>
      <c r="E2723" s="150">
        <f t="shared" si="260"/>
        <v>6.9221499690398473E-3</v>
      </c>
      <c r="F2723">
        <v>0.24487999999999999</v>
      </c>
      <c r="G2723" s="3">
        <f t="shared" si="258"/>
        <v>2.9150064777921663</v>
      </c>
      <c r="H2723" s="150">
        <f t="shared" si="259"/>
        <v>0.44800000000000006</v>
      </c>
      <c r="K2723">
        <v>30547</v>
      </c>
      <c r="L2723">
        <v>29752</v>
      </c>
      <c r="N2723">
        <v>0.11</v>
      </c>
      <c r="O2723">
        <v>0.72</v>
      </c>
      <c r="P2723">
        <v>1.0580000000000001</v>
      </c>
      <c r="Q2723">
        <f t="shared" si="261"/>
        <v>-0.33800000000000008</v>
      </c>
      <c r="R2723">
        <f t="shared" si="262"/>
        <v>0.44800000000000006</v>
      </c>
    </row>
    <row r="2724" spans="1:18">
      <c r="A2724" s="1">
        <v>44350</v>
      </c>
      <c r="B2724">
        <v>1.1200000000000001</v>
      </c>
      <c r="C2724">
        <v>719.94</v>
      </c>
      <c r="D2724">
        <v>8.2500000000000004E-2</v>
      </c>
      <c r="E2724" s="150">
        <f t="shared" si="260"/>
        <v>6.4616563374794893E-3</v>
      </c>
      <c r="F2724">
        <v>0.24562999999999999</v>
      </c>
      <c r="G2724" s="3">
        <f t="shared" si="258"/>
        <v>3.1361115388418512</v>
      </c>
      <c r="H2724" s="150">
        <f t="shared" si="259"/>
        <v>0.47000000000000008</v>
      </c>
      <c r="K2724">
        <v>30550</v>
      </c>
      <c r="L2724">
        <v>29696.3</v>
      </c>
      <c r="N2724">
        <v>0.11</v>
      </c>
      <c r="O2724">
        <v>0.76</v>
      </c>
      <c r="P2724">
        <v>1.1200000000000001</v>
      </c>
      <c r="Q2724">
        <f t="shared" si="261"/>
        <v>-0.3600000000000001</v>
      </c>
      <c r="R2724">
        <f t="shared" si="262"/>
        <v>0.47000000000000008</v>
      </c>
    </row>
    <row r="2725" spans="1:18">
      <c r="A2725" s="1">
        <v>44351</v>
      </c>
      <c r="B2725">
        <v>1.1830000000000001</v>
      </c>
      <c r="C2725">
        <v>717.81</v>
      </c>
      <c r="D2725">
        <v>8.1699999999999995E-2</v>
      </c>
      <c r="E2725" s="150">
        <f t="shared" si="260"/>
        <v>6.6119442698048024E-3</v>
      </c>
      <c r="F2725">
        <v>0.246</v>
      </c>
      <c r="G2725" s="3">
        <f t="shared" si="258"/>
        <v>3.039680792801561</v>
      </c>
      <c r="H2725" s="150">
        <f t="shared" si="259"/>
        <v>0.503</v>
      </c>
      <c r="K2725">
        <v>30523.75</v>
      </c>
      <c r="L2725">
        <v>29696.3</v>
      </c>
      <c r="N2725">
        <v>0.11</v>
      </c>
      <c r="O2725">
        <v>0.79</v>
      </c>
      <c r="P2725">
        <v>1.1830000000000001</v>
      </c>
      <c r="Q2725">
        <f t="shared" si="261"/>
        <v>-0.39300000000000002</v>
      </c>
      <c r="R2725">
        <f t="shared" si="262"/>
        <v>0.503</v>
      </c>
    </row>
    <row r="2726" spans="1:18">
      <c r="A2726" s="1">
        <v>44354</v>
      </c>
      <c r="B2726">
        <v>1.2250000000000001</v>
      </c>
      <c r="C2726">
        <v>715.54</v>
      </c>
      <c r="D2726">
        <v>8.2199999999999995E-2</v>
      </c>
      <c r="E2726" s="150">
        <f t="shared" si="260"/>
        <v>6.6818245005860833E-3</v>
      </c>
      <c r="F2726">
        <v>0.24163000000000001</v>
      </c>
      <c r="G2726" s="3">
        <f t="shared" si="258"/>
        <v>2.972539311419784</v>
      </c>
      <c r="H2726" s="150">
        <f t="shared" si="259"/>
        <v>0.52500000000000002</v>
      </c>
      <c r="K2726">
        <v>30555.5</v>
      </c>
      <c r="L2726">
        <v>29745</v>
      </c>
      <c r="N2726">
        <v>0.11</v>
      </c>
      <c r="O2726">
        <v>0.81</v>
      </c>
      <c r="P2726">
        <v>1.2250000000000001</v>
      </c>
      <c r="Q2726">
        <f t="shared" si="261"/>
        <v>-0.41500000000000004</v>
      </c>
      <c r="R2726">
        <f t="shared" si="262"/>
        <v>0.52500000000000002</v>
      </c>
    </row>
    <row r="2727" spans="1:18">
      <c r="A2727" s="1">
        <v>44355</v>
      </c>
      <c r="B2727">
        <v>1.19</v>
      </c>
      <c r="C2727">
        <v>717.76</v>
      </c>
      <c r="D2727">
        <v>8.1799999999999998E-2</v>
      </c>
      <c r="E2727" s="150">
        <f t="shared" si="260"/>
        <v>7.0712007481527062E-3</v>
      </c>
      <c r="F2727">
        <v>0.24074999999999999</v>
      </c>
      <c r="G2727" s="3">
        <f t="shared" si="258"/>
        <v>2.7850079076237124</v>
      </c>
      <c r="H2727" s="150">
        <f t="shared" si="259"/>
        <v>0.47</v>
      </c>
      <c r="K2727">
        <v>30580</v>
      </c>
      <c r="L2727">
        <v>29818.75</v>
      </c>
      <c r="N2727">
        <v>0.11</v>
      </c>
      <c r="O2727">
        <v>0.83</v>
      </c>
      <c r="P2727">
        <v>1.19</v>
      </c>
      <c r="Q2727">
        <f t="shared" si="261"/>
        <v>-0.36</v>
      </c>
      <c r="R2727">
        <f t="shared" si="262"/>
        <v>0.47</v>
      </c>
    </row>
    <row r="2728" spans="1:18">
      <c r="A2728" s="1">
        <v>44356</v>
      </c>
      <c r="B2728">
        <v>1.44</v>
      </c>
      <c r="C2728">
        <v>719.72</v>
      </c>
      <c r="D2728">
        <v>7.9100000000000004E-2</v>
      </c>
      <c r="E2728" s="150">
        <f t="shared" si="260"/>
        <v>6.6634523211655432E-3</v>
      </c>
      <c r="F2728">
        <v>0.24088000000000001</v>
      </c>
      <c r="G2728" s="3">
        <f t="shared" si="258"/>
        <v>2.8594198745114192</v>
      </c>
      <c r="H2728" s="150">
        <f t="shared" si="259"/>
        <v>0.75</v>
      </c>
      <c r="K2728">
        <v>30599.57</v>
      </c>
      <c r="L2728">
        <v>29818</v>
      </c>
      <c r="N2728">
        <v>0.13</v>
      </c>
      <c r="O2728">
        <v>0.82</v>
      </c>
      <c r="P2728">
        <v>1.44</v>
      </c>
      <c r="Q2728">
        <f t="shared" si="261"/>
        <v>-0.62</v>
      </c>
      <c r="R2728">
        <f t="shared" si="262"/>
        <v>0.75</v>
      </c>
    </row>
    <row r="2729" spans="1:18">
      <c r="A2729" s="1">
        <v>44357</v>
      </c>
      <c r="B2729">
        <v>1.48</v>
      </c>
      <c r="C2729">
        <v>720.73</v>
      </c>
      <c r="D2729">
        <v>7.9899999999999999E-2</v>
      </c>
      <c r="E2729" s="150">
        <f t="shared" si="260"/>
        <v>5.9272842798864115E-3</v>
      </c>
      <c r="F2729">
        <v>0.23924999999999999</v>
      </c>
      <c r="G2729" s="3">
        <f t="shared" si="258"/>
        <v>3.2250983920019327</v>
      </c>
      <c r="H2729" s="150">
        <f t="shared" si="259"/>
        <v>0.69</v>
      </c>
      <c r="K2729">
        <v>30663.25</v>
      </c>
      <c r="L2729">
        <v>29782.77</v>
      </c>
      <c r="N2729">
        <v>0.13</v>
      </c>
      <c r="O2729">
        <v>0.92</v>
      </c>
      <c r="P2729">
        <v>1.48</v>
      </c>
      <c r="Q2729">
        <f t="shared" si="261"/>
        <v>-0.55999999999999994</v>
      </c>
      <c r="R2729">
        <f t="shared" si="262"/>
        <v>0.69</v>
      </c>
    </row>
    <row r="2730" spans="1:18">
      <c r="A2730" s="1">
        <v>44358</v>
      </c>
      <c r="B2730">
        <v>1.5069999999999999</v>
      </c>
      <c r="C2730">
        <v>722.56</v>
      </c>
      <c r="D2730">
        <v>8.0699999999999994E-2</v>
      </c>
      <c r="E2730" s="150">
        <f t="shared" si="260"/>
        <v>5.5813007297808408E-3</v>
      </c>
      <c r="F2730">
        <v>0.23938000000000001</v>
      </c>
      <c r="G2730" s="3">
        <f t="shared" si="258"/>
        <v>3.4611942511756668</v>
      </c>
      <c r="H2730" s="150">
        <f t="shared" si="259"/>
        <v>0.70699999999999985</v>
      </c>
      <c r="K2730">
        <v>30721</v>
      </c>
      <c r="L2730">
        <v>29776.27</v>
      </c>
      <c r="N2730">
        <v>0.13</v>
      </c>
      <c r="O2730">
        <v>0.93</v>
      </c>
      <c r="P2730">
        <v>1.5069999999999999</v>
      </c>
      <c r="Q2730">
        <f t="shared" si="261"/>
        <v>-0.57699999999999985</v>
      </c>
      <c r="R2730">
        <f t="shared" si="262"/>
        <v>0.70699999999999985</v>
      </c>
    </row>
    <row r="2731" spans="1:18">
      <c r="A2731" s="1">
        <v>44361</v>
      </c>
      <c r="B2731">
        <v>1.5549999999999999</v>
      </c>
      <c r="C2731">
        <v>718.25</v>
      </c>
      <c r="D2731">
        <v>8.6300000000000002E-2</v>
      </c>
      <c r="E2731" s="150">
        <f t="shared" si="260"/>
        <v>6.2907337544450565E-3</v>
      </c>
      <c r="F2731">
        <v>0.23749999999999999</v>
      </c>
      <c r="G2731" s="3">
        <f t="shared" si="258"/>
        <v>3.2581652316023186</v>
      </c>
      <c r="H2731" s="150">
        <f t="shared" si="259"/>
        <v>0.6349999999999999</v>
      </c>
      <c r="K2731">
        <v>30706.5</v>
      </c>
      <c r="L2731">
        <v>29816</v>
      </c>
      <c r="N2731">
        <v>0.13</v>
      </c>
      <c r="O2731">
        <v>1.05</v>
      </c>
      <c r="P2731">
        <v>1.5549999999999999</v>
      </c>
      <c r="Q2731">
        <f t="shared" si="261"/>
        <v>-0.50499999999999989</v>
      </c>
      <c r="R2731">
        <f t="shared" si="262"/>
        <v>0.6349999999999999</v>
      </c>
    </row>
    <row r="2732" spans="1:18">
      <c r="A2732" s="1">
        <v>44362</v>
      </c>
      <c r="B2732">
        <v>1.5429999999999999</v>
      </c>
      <c r="C2732">
        <v>726.75</v>
      </c>
      <c r="D2732">
        <v>8.7499999999999994E-2</v>
      </c>
      <c r="E2732" s="150">
        <f t="shared" si="260"/>
        <v>6.2111281232600148E-3</v>
      </c>
      <c r="F2732">
        <v>0.23325000000000001</v>
      </c>
      <c r="G2732" s="3">
        <f t="shared" si="258"/>
        <v>3.2859368853733768</v>
      </c>
      <c r="H2732" s="150">
        <f t="shared" si="259"/>
        <v>0.57299999999999984</v>
      </c>
      <c r="K2732">
        <v>30711</v>
      </c>
      <c r="L2732">
        <v>29813</v>
      </c>
      <c r="N2732">
        <v>0.13</v>
      </c>
      <c r="O2732">
        <v>1.1000000000000001</v>
      </c>
      <c r="P2732">
        <v>1.5429999999999999</v>
      </c>
      <c r="Q2732">
        <f t="shared" si="261"/>
        <v>-0.44299999999999984</v>
      </c>
      <c r="R2732">
        <f t="shared" si="262"/>
        <v>0.57299999999999984</v>
      </c>
    </row>
    <row r="2733" spans="1:18">
      <c r="A2733" s="1">
        <v>44363</v>
      </c>
      <c r="B2733">
        <v>1.49</v>
      </c>
      <c r="C2733">
        <v>726.84</v>
      </c>
      <c r="D2733">
        <v>9.9500000000000005E-2</v>
      </c>
      <c r="E2733" s="150">
        <f t="shared" si="260"/>
        <v>7.1089452745262205E-3</v>
      </c>
      <c r="F2733">
        <v>0.23449999999999999</v>
      </c>
      <c r="G2733" s="3">
        <f t="shared" si="258"/>
        <v>3.282167621068798</v>
      </c>
      <c r="H2733" s="150">
        <f t="shared" si="259"/>
        <v>0.48000000000000009</v>
      </c>
      <c r="K2733">
        <v>30711</v>
      </c>
      <c r="L2733">
        <v>29814</v>
      </c>
      <c r="N2733">
        <v>0.13</v>
      </c>
      <c r="O2733">
        <v>1.1399999999999999</v>
      </c>
      <c r="P2733">
        <v>1.49</v>
      </c>
      <c r="Q2733">
        <f t="shared" si="261"/>
        <v>-0.35000000000000009</v>
      </c>
      <c r="R2733">
        <f t="shared" si="262"/>
        <v>0.48000000000000009</v>
      </c>
    </row>
    <row r="2734" spans="1:18">
      <c r="A2734" s="1">
        <v>44364</v>
      </c>
      <c r="B2734">
        <v>1.5349999999999999</v>
      </c>
      <c r="C2734">
        <v>737.55</v>
      </c>
      <c r="D2734">
        <v>9.98E-2</v>
      </c>
      <c r="E2734" s="150">
        <f t="shared" si="260"/>
        <v>7.1870705623897808E-3</v>
      </c>
      <c r="F2734">
        <v>0.24512999999999999</v>
      </c>
      <c r="G2734" s="3">
        <f t="shared" si="258"/>
        <v>3.4038867140140412</v>
      </c>
      <c r="H2734" s="150">
        <f t="shared" si="259"/>
        <v>0.505</v>
      </c>
      <c r="K2734">
        <v>30735.5</v>
      </c>
      <c r="L2734">
        <v>29805.5</v>
      </c>
      <c r="N2734">
        <v>0.13</v>
      </c>
      <c r="O2734">
        <v>1.1599999999999999</v>
      </c>
      <c r="P2734">
        <v>1.5349999999999999</v>
      </c>
      <c r="Q2734">
        <f t="shared" si="261"/>
        <v>-0.375</v>
      </c>
      <c r="R2734">
        <f t="shared" si="262"/>
        <v>0.505</v>
      </c>
    </row>
    <row r="2735" spans="1:18">
      <c r="A2735" s="1">
        <v>44365</v>
      </c>
      <c r="B2735">
        <v>1.54</v>
      </c>
      <c r="C2735">
        <v>748.45</v>
      </c>
      <c r="D2735">
        <v>0.1042</v>
      </c>
      <c r="E2735" s="150">
        <f t="shared" si="260"/>
        <v>7.6875899270783905E-3</v>
      </c>
      <c r="F2735">
        <v>0.24013000000000001</v>
      </c>
      <c r="G2735" s="3">
        <f t="shared" si="258"/>
        <v>3.2547971779641021</v>
      </c>
      <c r="H2735" s="150">
        <f t="shared" si="259"/>
        <v>0.47000000000000008</v>
      </c>
      <c r="K2735">
        <v>30659</v>
      </c>
      <c r="L2735">
        <v>29770.77</v>
      </c>
      <c r="N2735">
        <v>0.13</v>
      </c>
      <c r="O2735">
        <v>1.2</v>
      </c>
      <c r="P2735">
        <v>1.54</v>
      </c>
      <c r="Q2735">
        <f t="shared" si="261"/>
        <v>-0.34000000000000008</v>
      </c>
      <c r="R2735">
        <f t="shared" si="262"/>
        <v>0.47000000000000008</v>
      </c>
    </row>
    <row r="2736" spans="1:18">
      <c r="A2736" s="1">
        <v>44368</v>
      </c>
      <c r="B2736">
        <v>1.54</v>
      </c>
      <c r="C2736">
        <v>747.42</v>
      </c>
      <c r="D2736">
        <v>0.1077</v>
      </c>
      <c r="E2736" s="150">
        <f t="shared" si="260"/>
        <v>8.3015237271715503E-3</v>
      </c>
      <c r="F2736">
        <v>0.25087999999999999</v>
      </c>
      <c r="G2736" s="3">
        <f t="shared" si="258"/>
        <v>3.2547971779641021</v>
      </c>
      <c r="H2736" s="150">
        <f t="shared" si="259"/>
        <v>0.47000000000000008</v>
      </c>
      <c r="K2736">
        <v>30659</v>
      </c>
      <c r="L2736">
        <v>29770.77</v>
      </c>
      <c r="N2736">
        <v>0.13</v>
      </c>
      <c r="O2736">
        <v>1.2</v>
      </c>
      <c r="P2736">
        <v>1.54</v>
      </c>
      <c r="Q2736">
        <f t="shared" si="261"/>
        <v>-0.34000000000000008</v>
      </c>
      <c r="R2736">
        <f t="shared" si="262"/>
        <v>0.47000000000000008</v>
      </c>
    </row>
    <row r="2737" spans="1:18">
      <c r="A2737" s="1">
        <v>44369</v>
      </c>
      <c r="B2737">
        <v>1.58</v>
      </c>
      <c r="C2737">
        <v>742.35</v>
      </c>
      <c r="D2737">
        <v>0.1012</v>
      </c>
      <c r="E2737" s="150">
        <f t="shared" si="260"/>
        <v>7.0098580376356063E-3</v>
      </c>
      <c r="F2737">
        <v>0.24562999999999999</v>
      </c>
      <c r="G2737" s="3">
        <f t="shared" si="258"/>
        <v>3.5461140391916421</v>
      </c>
      <c r="H2737" s="150">
        <f t="shared" si="259"/>
        <v>0.45000000000000007</v>
      </c>
      <c r="K2737">
        <v>30738.5</v>
      </c>
      <c r="L2737">
        <v>29770.77</v>
      </c>
      <c r="N2737">
        <v>0.13</v>
      </c>
      <c r="O2737">
        <v>1.26</v>
      </c>
      <c r="P2737">
        <v>1.58</v>
      </c>
      <c r="Q2737">
        <f t="shared" si="261"/>
        <v>-0.32000000000000006</v>
      </c>
      <c r="R2737">
        <f t="shared" si="262"/>
        <v>0.45000000000000007</v>
      </c>
    </row>
    <row r="2738" spans="1:18">
      <c r="A2738" s="1">
        <v>44370</v>
      </c>
      <c r="B2738">
        <v>1.64</v>
      </c>
      <c r="C2738">
        <v>734.99</v>
      </c>
      <c r="D2738">
        <v>0.104</v>
      </c>
      <c r="E2738" s="150">
        <f t="shared" si="260"/>
        <v>7.8080666967474998E-3</v>
      </c>
      <c r="F2738">
        <v>0.24349999999999999</v>
      </c>
      <c r="G2738" s="3">
        <f t="shared" si="258"/>
        <v>3.2433124592223161</v>
      </c>
      <c r="H2738" s="150">
        <f t="shared" si="259"/>
        <v>0.5099999999999999</v>
      </c>
      <c r="K2738">
        <v>30704.5</v>
      </c>
      <c r="L2738">
        <v>29818</v>
      </c>
      <c r="N2738">
        <v>0.13</v>
      </c>
      <c r="O2738">
        <v>1.26</v>
      </c>
      <c r="P2738">
        <v>1.64</v>
      </c>
      <c r="Q2738">
        <f t="shared" si="261"/>
        <v>-0.37999999999999989</v>
      </c>
      <c r="R2738">
        <f t="shared" si="262"/>
        <v>0.5099999999999999</v>
      </c>
    </row>
    <row r="2739" spans="1:18">
      <c r="A2739" s="1">
        <v>44371</v>
      </c>
      <c r="B2739">
        <v>1.7050000000000001</v>
      </c>
      <c r="C2739">
        <v>734.57</v>
      </c>
      <c r="D2739">
        <v>0.1057</v>
      </c>
      <c r="E2739" s="150">
        <f t="shared" si="260"/>
        <v>8.2139118819537244E-3</v>
      </c>
      <c r="F2739">
        <v>0.24762999999999999</v>
      </c>
      <c r="G2739" s="3">
        <f t="shared" si="258"/>
        <v>3.1866047963706974</v>
      </c>
      <c r="H2739" s="150">
        <f t="shared" si="259"/>
        <v>0.56500000000000006</v>
      </c>
      <c r="K2739">
        <v>30689</v>
      </c>
      <c r="L2739">
        <v>29818</v>
      </c>
      <c r="N2739">
        <v>0.13</v>
      </c>
      <c r="O2739">
        <v>1.27</v>
      </c>
      <c r="P2739">
        <v>1.7050000000000001</v>
      </c>
      <c r="Q2739">
        <f t="shared" si="261"/>
        <v>-0.43500000000000005</v>
      </c>
      <c r="R2739">
        <f t="shared" si="262"/>
        <v>0.56500000000000006</v>
      </c>
    </row>
    <row r="2740" spans="1:18">
      <c r="A2740" s="1">
        <v>44372</v>
      </c>
      <c r="B2740">
        <v>1.8049999999999999</v>
      </c>
      <c r="C2740">
        <v>733.84</v>
      </c>
      <c r="D2740">
        <v>0.1036</v>
      </c>
      <c r="E2740" s="150">
        <f t="shared" si="260"/>
        <v>7.5679096545527395E-3</v>
      </c>
      <c r="F2740">
        <v>0.24925</v>
      </c>
      <c r="G2740" s="3">
        <f t="shared" si="258"/>
        <v>3.4120782592146428</v>
      </c>
      <c r="H2740" s="150">
        <f t="shared" si="259"/>
        <v>0.70499999999999996</v>
      </c>
      <c r="K2740">
        <v>30704.5</v>
      </c>
      <c r="L2740">
        <v>29773.27</v>
      </c>
      <c r="N2740">
        <v>0.13</v>
      </c>
      <c r="O2740">
        <v>1.23</v>
      </c>
      <c r="P2740">
        <v>1.8049999999999999</v>
      </c>
      <c r="Q2740">
        <f t="shared" si="261"/>
        <v>-0.57499999999999996</v>
      </c>
      <c r="R2740">
        <f t="shared" si="262"/>
        <v>0.70499999999999996</v>
      </c>
    </row>
    <row r="2741" spans="1:18">
      <c r="A2741" s="1">
        <v>44375</v>
      </c>
      <c r="B2741">
        <v>1.8049999999999999</v>
      </c>
      <c r="C2741">
        <v>733.59</v>
      </c>
      <c r="D2741">
        <v>0.1036</v>
      </c>
      <c r="E2741" s="150">
        <f t="shared" si="260"/>
        <v>7.5147748826551774E-3</v>
      </c>
      <c r="F2741">
        <v>0.2475</v>
      </c>
      <c r="G2741" s="3">
        <f t="shared" si="258"/>
        <v>3.4120782592146428</v>
      </c>
      <c r="H2741" s="150">
        <f t="shared" si="259"/>
        <v>0.70499999999999996</v>
      </c>
      <c r="K2741">
        <v>30704.5</v>
      </c>
      <c r="L2741">
        <v>29773.27</v>
      </c>
      <c r="N2741">
        <v>0.13</v>
      </c>
      <c r="O2741">
        <v>1.23</v>
      </c>
      <c r="P2741">
        <v>1.8049999999999999</v>
      </c>
      <c r="Q2741">
        <f t="shared" si="261"/>
        <v>-0.57499999999999996</v>
      </c>
      <c r="R2741">
        <f t="shared" si="262"/>
        <v>0.70499999999999996</v>
      </c>
    </row>
    <row r="2742" spans="1:18">
      <c r="A2742" s="1">
        <v>44376</v>
      </c>
      <c r="B2742">
        <v>1.8049999999999999</v>
      </c>
      <c r="C2742">
        <v>728.47</v>
      </c>
      <c r="D2742">
        <v>0.10349999999999999</v>
      </c>
      <c r="E2742" s="150">
        <f t="shared" si="260"/>
        <v>7.9885286546773279E-3</v>
      </c>
      <c r="F2742">
        <v>0.24987999999999999</v>
      </c>
      <c r="G2742" s="3">
        <f t="shared" si="258"/>
        <v>3.2374647595283159</v>
      </c>
      <c r="H2742" s="150">
        <f t="shared" si="259"/>
        <v>0.61499999999999988</v>
      </c>
      <c r="K2742">
        <v>30662.25</v>
      </c>
      <c r="L2742">
        <v>29778.52</v>
      </c>
      <c r="N2742">
        <v>0.13</v>
      </c>
      <c r="O2742">
        <v>1.32</v>
      </c>
      <c r="P2742">
        <v>1.8049999999999999</v>
      </c>
      <c r="Q2742">
        <f t="shared" si="261"/>
        <v>-0.48499999999999988</v>
      </c>
      <c r="R2742">
        <f t="shared" si="262"/>
        <v>0.61499999999999988</v>
      </c>
    </row>
    <row r="2743" spans="1:18">
      <c r="A2743" s="1">
        <v>44377</v>
      </c>
      <c r="B2743">
        <v>1.7949999999999999</v>
      </c>
      <c r="C2743">
        <v>734.42</v>
      </c>
      <c r="D2743">
        <v>0.10440000000000001</v>
      </c>
      <c r="E2743" s="150">
        <f t="shared" si="260"/>
        <v>8.2793709474381673E-3</v>
      </c>
      <c r="F2743">
        <v>0.24625</v>
      </c>
      <c r="G2743" s="3">
        <f t="shared" si="258"/>
        <v>3.1051272087228825</v>
      </c>
      <c r="H2743" s="150">
        <f t="shared" si="259"/>
        <v>0.45499999999999996</v>
      </c>
      <c r="K2743">
        <v>30676.5</v>
      </c>
      <c r="L2743">
        <v>29827.5</v>
      </c>
      <c r="N2743">
        <v>0.13</v>
      </c>
      <c r="O2743">
        <v>1.47</v>
      </c>
      <c r="P2743">
        <v>1.7949999999999999</v>
      </c>
      <c r="Q2743">
        <f t="shared" si="261"/>
        <v>-0.32499999999999996</v>
      </c>
      <c r="R2743">
        <f t="shared" si="262"/>
        <v>0.45499999999999996</v>
      </c>
    </row>
    <row r="2744" spans="1:18">
      <c r="A2744" s="1">
        <v>44378</v>
      </c>
      <c r="B2744">
        <v>1.8049999999999999</v>
      </c>
      <c r="C2744">
        <v>741.44</v>
      </c>
      <c r="D2744">
        <v>0.1055</v>
      </c>
      <c r="E2744" s="150">
        <f t="shared" si="260"/>
        <v>7.5350229881402473E-3</v>
      </c>
      <c r="F2744">
        <v>0.24437999999999999</v>
      </c>
      <c r="G2744" s="3">
        <f t="shared" si="258"/>
        <v>3.4216338875912826</v>
      </c>
      <c r="H2744" s="150">
        <f t="shared" si="259"/>
        <v>0.52500000000000002</v>
      </c>
      <c r="K2744">
        <v>30720</v>
      </c>
      <c r="L2744">
        <v>29785.77</v>
      </c>
      <c r="N2744">
        <v>0.13</v>
      </c>
      <c r="O2744">
        <v>1.41</v>
      </c>
      <c r="P2744">
        <v>1.8049999999999999</v>
      </c>
      <c r="Q2744">
        <f t="shared" si="261"/>
        <v>-0.39500000000000002</v>
      </c>
      <c r="R2744">
        <f t="shared" si="262"/>
        <v>0.52500000000000002</v>
      </c>
    </row>
    <row r="2745" spans="1:18">
      <c r="A2745" s="1">
        <v>44379</v>
      </c>
      <c r="B2745">
        <v>1.8320000000000001</v>
      </c>
      <c r="C2745">
        <v>735.5</v>
      </c>
      <c r="D2745">
        <v>0.1031</v>
      </c>
      <c r="E2745" s="150">
        <f t="shared" si="260"/>
        <v>7.0908091747203172E-3</v>
      </c>
      <c r="F2745">
        <v>0.2445</v>
      </c>
      <c r="G2745" s="3">
        <f t="shared" si="258"/>
        <v>3.5550174005344428</v>
      </c>
      <c r="H2745" s="150">
        <f t="shared" si="259"/>
        <v>0.45200000000000007</v>
      </c>
      <c r="K2745">
        <v>30759</v>
      </c>
      <c r="L2745">
        <v>29788.27</v>
      </c>
      <c r="N2745">
        <v>0.13</v>
      </c>
      <c r="O2745">
        <v>1.51</v>
      </c>
      <c r="P2745">
        <v>1.8320000000000001</v>
      </c>
      <c r="Q2745">
        <f t="shared" si="261"/>
        <v>-0.32200000000000006</v>
      </c>
      <c r="R2745">
        <f t="shared" si="262"/>
        <v>0.45200000000000007</v>
      </c>
    </row>
    <row r="2746" spans="1:18">
      <c r="A2746" s="1">
        <v>44382</v>
      </c>
      <c r="B2746">
        <v>1.8779999999999999</v>
      </c>
      <c r="C2746">
        <v>736.32</v>
      </c>
      <c r="D2746">
        <v>0.10299999999999999</v>
      </c>
      <c r="E2746" s="150">
        <f t="shared" si="260"/>
        <v>7.3321515335648315E-3</v>
      </c>
      <c r="F2746">
        <v>0.24124999999999999</v>
      </c>
      <c r="G2746" s="3">
        <f t="shared" ref="G2746:G2809" si="263">+(K2746/L2746-1)*36000/330</f>
        <v>3.3890120636825878</v>
      </c>
      <c r="H2746" s="150">
        <f t="shared" ref="H2746:H2809" si="264">+R2746</f>
        <v>0.40799999999999981</v>
      </c>
      <c r="K2746">
        <v>30766.75</v>
      </c>
      <c r="L2746">
        <v>29839.75</v>
      </c>
      <c r="N2746">
        <v>0.13</v>
      </c>
      <c r="O2746">
        <v>1.6</v>
      </c>
      <c r="P2746">
        <v>1.8779999999999999</v>
      </c>
      <c r="Q2746">
        <f t="shared" si="261"/>
        <v>-0.2779999999999998</v>
      </c>
      <c r="R2746">
        <f t="shared" si="262"/>
        <v>0.40799999999999981</v>
      </c>
    </row>
    <row r="2747" spans="1:18">
      <c r="A2747" s="1">
        <v>44383</v>
      </c>
      <c r="B2747">
        <v>1.885</v>
      </c>
      <c r="C2747">
        <v>748.18</v>
      </c>
      <c r="D2747">
        <v>0.1003</v>
      </c>
      <c r="E2747" s="150">
        <f t="shared" si="260"/>
        <v>7.1822027778978507E-3</v>
      </c>
      <c r="F2747">
        <v>0.24224999999999999</v>
      </c>
      <c r="G2747" s="3">
        <f t="shared" si="263"/>
        <v>3.3830394032834104</v>
      </c>
      <c r="H2747" s="150">
        <f t="shared" si="264"/>
        <v>0.38500000000000012</v>
      </c>
      <c r="K2747">
        <v>30761.25</v>
      </c>
      <c r="L2747">
        <v>29836</v>
      </c>
      <c r="N2747">
        <v>0.13</v>
      </c>
      <c r="O2747">
        <v>1.63</v>
      </c>
      <c r="P2747">
        <v>1.885</v>
      </c>
      <c r="Q2747">
        <f t="shared" si="261"/>
        <v>-0.25500000000000012</v>
      </c>
      <c r="R2747">
        <f t="shared" si="262"/>
        <v>0.38500000000000012</v>
      </c>
    </row>
    <row r="2748" spans="1:18">
      <c r="A2748" s="1">
        <v>44384</v>
      </c>
      <c r="B2748">
        <v>1.855</v>
      </c>
      <c r="C2748">
        <v>748.92</v>
      </c>
      <c r="D2748">
        <v>9.9299999999999999E-2</v>
      </c>
      <c r="E2748" s="150">
        <f t="shared" si="260"/>
        <v>6.9240167834217293E-3</v>
      </c>
      <c r="F2748">
        <v>0.24038000000000001</v>
      </c>
      <c r="G2748" s="3">
        <f t="shared" si="263"/>
        <v>3.4473824582793675</v>
      </c>
      <c r="H2748" s="150">
        <f t="shared" si="264"/>
        <v>0.3650000000000001</v>
      </c>
      <c r="K2748">
        <v>30767.5</v>
      </c>
      <c r="L2748">
        <v>29825</v>
      </c>
      <c r="N2748">
        <v>0.15</v>
      </c>
      <c r="O2748">
        <v>1.64</v>
      </c>
      <c r="P2748">
        <v>1.855</v>
      </c>
      <c r="Q2748">
        <f t="shared" si="261"/>
        <v>-0.21500000000000008</v>
      </c>
      <c r="R2748">
        <f t="shared" si="262"/>
        <v>0.3650000000000001</v>
      </c>
    </row>
    <row r="2749" spans="1:18">
      <c r="A2749" s="1">
        <v>44385</v>
      </c>
      <c r="B2749">
        <v>1.7649999999999999</v>
      </c>
      <c r="C2749">
        <v>752.73</v>
      </c>
      <c r="D2749">
        <v>9.8599999999999993E-2</v>
      </c>
      <c r="E2749" s="150">
        <f t="shared" si="260"/>
        <v>7.177534126104437E-3</v>
      </c>
      <c r="F2749">
        <v>0.23888000000000001</v>
      </c>
      <c r="G2749" s="3">
        <f t="shared" si="263"/>
        <v>3.2815682358564495</v>
      </c>
      <c r="H2749" s="150">
        <f t="shared" si="264"/>
        <v>0.24499999999999997</v>
      </c>
      <c r="K2749">
        <v>30759.25</v>
      </c>
      <c r="L2749">
        <v>29861</v>
      </c>
      <c r="N2749">
        <v>0.15</v>
      </c>
      <c r="O2749">
        <v>1.67</v>
      </c>
      <c r="P2749">
        <v>1.7649999999999999</v>
      </c>
      <c r="Q2749">
        <f t="shared" si="261"/>
        <v>-9.4999999999999973E-2</v>
      </c>
      <c r="R2749">
        <f t="shared" si="262"/>
        <v>0.24499999999999997</v>
      </c>
    </row>
    <row r="2750" spans="1:18">
      <c r="A2750" s="1">
        <v>44386</v>
      </c>
      <c r="B2750">
        <v>1.712</v>
      </c>
      <c r="C2750">
        <v>748.5</v>
      </c>
      <c r="D2750">
        <v>9.98E-2</v>
      </c>
      <c r="E2750" s="150">
        <f t="shared" si="260"/>
        <v>7.4334388642368771E-3</v>
      </c>
      <c r="F2750">
        <v>0.23888000000000001</v>
      </c>
      <c r="G2750" s="3">
        <f t="shared" si="263"/>
        <v>3.2071594904342375</v>
      </c>
      <c r="H2750" s="150">
        <f t="shared" si="264"/>
        <v>0.152</v>
      </c>
      <c r="K2750">
        <v>30743</v>
      </c>
      <c r="L2750">
        <v>29865</v>
      </c>
      <c r="N2750">
        <v>0.15</v>
      </c>
      <c r="O2750">
        <v>1.71</v>
      </c>
      <c r="P2750">
        <v>1.712</v>
      </c>
      <c r="Q2750">
        <f t="shared" si="261"/>
        <v>-2.0000000000000018E-3</v>
      </c>
      <c r="R2750">
        <f t="shared" si="262"/>
        <v>0.152</v>
      </c>
    </row>
    <row r="2751" spans="1:18">
      <c r="A2751" s="1">
        <v>44389</v>
      </c>
      <c r="B2751">
        <v>1.7050000000000001</v>
      </c>
      <c r="C2751">
        <v>743.91</v>
      </c>
      <c r="D2751">
        <v>0.1003</v>
      </c>
      <c r="E2751" s="150">
        <f t="shared" si="260"/>
        <v>7.7434528308823669E-3</v>
      </c>
      <c r="F2751">
        <v>0.2445</v>
      </c>
      <c r="G2751" s="3">
        <f t="shared" si="263"/>
        <v>3.1669786767727444</v>
      </c>
      <c r="H2751" s="150">
        <f t="shared" si="264"/>
        <v>0.11500000000000007</v>
      </c>
      <c r="K2751">
        <v>30732</v>
      </c>
      <c r="L2751">
        <v>29865</v>
      </c>
      <c r="N2751">
        <v>0.15</v>
      </c>
      <c r="O2751">
        <v>1.74</v>
      </c>
      <c r="P2751">
        <v>1.7050000000000001</v>
      </c>
      <c r="Q2751">
        <f t="shared" si="261"/>
        <v>3.499999999999992E-2</v>
      </c>
      <c r="R2751">
        <f t="shared" si="262"/>
        <v>0.11500000000000007</v>
      </c>
    </row>
    <row r="2752" spans="1:18">
      <c r="A2752" s="1">
        <v>44390</v>
      </c>
      <c r="B2752">
        <v>1.76</v>
      </c>
      <c r="C2752">
        <v>750.09</v>
      </c>
      <c r="D2752">
        <v>0.10340000000000001</v>
      </c>
      <c r="E2752" s="150">
        <f t="shared" si="260"/>
        <v>7.8437823353264772E-3</v>
      </c>
      <c r="F2752">
        <v>0.24324999999999999</v>
      </c>
      <c r="G2752" s="3">
        <f t="shared" si="263"/>
        <v>3.2066226374897377</v>
      </c>
      <c r="H2752" s="150">
        <f t="shared" si="264"/>
        <v>0.10999999999999996</v>
      </c>
      <c r="K2752">
        <v>30748</v>
      </c>
      <c r="L2752">
        <v>29870</v>
      </c>
      <c r="N2752">
        <v>0.15</v>
      </c>
      <c r="O2752">
        <v>1.8</v>
      </c>
      <c r="P2752">
        <v>1.76</v>
      </c>
      <c r="Q2752">
        <f t="shared" si="261"/>
        <v>4.0000000000000036E-2</v>
      </c>
      <c r="R2752">
        <f t="shared" si="262"/>
        <v>0.10999999999999996</v>
      </c>
    </row>
    <row r="2753" spans="1:18">
      <c r="A2753" s="1">
        <v>44391</v>
      </c>
      <c r="B2753">
        <v>1.86</v>
      </c>
      <c r="C2753">
        <v>745.86</v>
      </c>
      <c r="D2753">
        <v>9.9199999999999997E-2</v>
      </c>
      <c r="E2753" s="150">
        <f t="shared" si="260"/>
        <v>7.630420994219643E-3</v>
      </c>
      <c r="F2753">
        <v>0.24299999999999999</v>
      </c>
      <c r="G2753" s="3">
        <f t="shared" si="263"/>
        <v>3.1591441701920484</v>
      </c>
      <c r="H2753" s="150">
        <f t="shared" si="264"/>
        <v>0.16000000000000003</v>
      </c>
      <c r="K2753">
        <v>30735</v>
      </c>
      <c r="L2753">
        <v>29870</v>
      </c>
      <c r="N2753">
        <v>0.12</v>
      </c>
      <c r="O2753">
        <v>1.82</v>
      </c>
      <c r="P2753">
        <v>1.86</v>
      </c>
      <c r="Q2753">
        <f t="shared" si="261"/>
        <v>-4.0000000000000036E-2</v>
      </c>
      <c r="R2753">
        <f t="shared" si="262"/>
        <v>0.16000000000000003</v>
      </c>
    </row>
    <row r="2754" spans="1:18">
      <c r="A2754" s="1">
        <v>44392</v>
      </c>
      <c r="B2754">
        <v>1.77</v>
      </c>
      <c r="C2754">
        <v>757.82</v>
      </c>
      <c r="D2754">
        <v>9.7799999999999998E-2</v>
      </c>
      <c r="E2754" s="150">
        <f t="shared" si="260"/>
        <v>7.042309260061639E-3</v>
      </c>
      <c r="F2754">
        <v>0.24099999999999999</v>
      </c>
      <c r="G2754" s="3">
        <f t="shared" si="263"/>
        <v>3.3468851096428134</v>
      </c>
      <c r="H2754" s="150">
        <f t="shared" si="264"/>
        <v>6.9999999999999951E-2</v>
      </c>
      <c r="K2754">
        <v>30734.5</v>
      </c>
      <c r="L2754">
        <v>29819.64</v>
      </c>
      <c r="N2754">
        <v>0.12</v>
      </c>
      <c r="O2754">
        <v>1.82</v>
      </c>
      <c r="P2754">
        <v>1.77</v>
      </c>
      <c r="Q2754">
        <f t="shared" si="261"/>
        <v>5.0000000000000044E-2</v>
      </c>
      <c r="R2754">
        <f t="shared" si="262"/>
        <v>6.9999999999999951E-2</v>
      </c>
    </row>
    <row r="2755" spans="1:18">
      <c r="A2755" s="1">
        <v>44393</v>
      </c>
      <c r="B2755">
        <v>1.77</v>
      </c>
      <c r="C2755">
        <v>757.84</v>
      </c>
      <c r="D2755">
        <v>9.9400000000000002E-2</v>
      </c>
      <c r="E2755" s="150">
        <f t="shared" si="260"/>
        <v>7.1910810235635966E-3</v>
      </c>
      <c r="F2755">
        <v>0.24213000000000001</v>
      </c>
      <c r="G2755" s="3">
        <f t="shared" si="263"/>
        <v>3.3468851096428134</v>
      </c>
      <c r="H2755" s="150">
        <f t="shared" si="264"/>
        <v>6.9999999999999951E-2</v>
      </c>
      <c r="K2755">
        <v>30734.5</v>
      </c>
      <c r="L2755">
        <v>29819.64</v>
      </c>
      <c r="N2755">
        <v>0.12</v>
      </c>
      <c r="O2755">
        <v>1.82</v>
      </c>
      <c r="P2755">
        <v>1.77</v>
      </c>
      <c r="Q2755">
        <f t="shared" si="261"/>
        <v>5.0000000000000044E-2</v>
      </c>
      <c r="R2755">
        <f t="shared" si="262"/>
        <v>6.9999999999999951E-2</v>
      </c>
    </row>
    <row r="2756" spans="1:18">
      <c r="A2756" s="1">
        <v>44396</v>
      </c>
      <c r="B2756">
        <v>1.7250000000000001</v>
      </c>
      <c r="C2756">
        <v>760.47</v>
      </c>
      <c r="D2756">
        <v>9.8199999999999996E-2</v>
      </c>
      <c r="E2756" s="150">
        <f t="shared" si="260"/>
        <v>7.0263536221230622E-3</v>
      </c>
      <c r="F2756">
        <v>0.24163000000000001</v>
      </c>
      <c r="G2756" s="3">
        <f t="shared" si="263"/>
        <v>3.3770099366035602</v>
      </c>
      <c r="H2756" s="150">
        <f t="shared" si="264"/>
        <v>2.5000000000000022E-2</v>
      </c>
      <c r="K2756">
        <v>30743.25</v>
      </c>
      <c r="L2756">
        <v>29820.14</v>
      </c>
      <c r="N2756">
        <v>0.12</v>
      </c>
      <c r="O2756">
        <v>1.82</v>
      </c>
      <c r="P2756">
        <v>1.7250000000000001</v>
      </c>
      <c r="Q2756">
        <f t="shared" si="261"/>
        <v>9.4999999999999973E-2</v>
      </c>
      <c r="R2756">
        <f t="shared" si="262"/>
        <v>2.5000000000000022E-2</v>
      </c>
    </row>
    <row r="2757" spans="1:18">
      <c r="A2757" s="1">
        <v>44397</v>
      </c>
      <c r="B2757">
        <v>1.6919999999999999</v>
      </c>
      <c r="C2757">
        <v>758.45</v>
      </c>
      <c r="D2757">
        <v>9.6600000000000005E-2</v>
      </c>
      <c r="E2757" s="150">
        <f t="shared" si="260"/>
        <v>6.7294105978721484E-3</v>
      </c>
      <c r="F2757">
        <v>0.24174999999999999</v>
      </c>
      <c r="G2757" s="3">
        <f t="shared" si="263"/>
        <v>3.4702964933339446</v>
      </c>
      <c r="H2757" s="150">
        <f t="shared" si="264"/>
        <v>-1.8000000000000127E-2</v>
      </c>
      <c r="K2757">
        <v>30768.75</v>
      </c>
      <c r="L2757">
        <v>29820.14</v>
      </c>
      <c r="N2757">
        <v>0.12</v>
      </c>
      <c r="O2757">
        <v>1.83</v>
      </c>
      <c r="P2757">
        <v>1.6919999999999999</v>
      </c>
      <c r="Q2757">
        <f t="shared" si="261"/>
        <v>0.13800000000000012</v>
      </c>
      <c r="R2757">
        <f t="shared" si="262"/>
        <v>-1.8000000000000127E-2</v>
      </c>
    </row>
    <row r="2758" spans="1:18">
      <c r="A2758" s="1">
        <v>44398</v>
      </c>
      <c r="B2758">
        <v>1.71</v>
      </c>
      <c r="C2758">
        <v>752.4</v>
      </c>
      <c r="D2758">
        <v>9.74E-2</v>
      </c>
      <c r="E2758" s="150">
        <f t="shared" si="260"/>
        <v>6.9620141648764977E-3</v>
      </c>
      <c r="F2758">
        <v>0.24299999999999999</v>
      </c>
      <c r="G2758" s="3">
        <f t="shared" si="263"/>
        <v>3.3996196272346797</v>
      </c>
      <c r="H2758" s="150">
        <f t="shared" si="264"/>
        <v>-1.1102230246251565E-16</v>
      </c>
      <c r="K2758">
        <v>30806</v>
      </c>
      <c r="L2758">
        <v>29875</v>
      </c>
      <c r="N2758">
        <v>0.12</v>
      </c>
      <c r="O2758">
        <v>1.83</v>
      </c>
      <c r="P2758">
        <v>1.71</v>
      </c>
      <c r="Q2758">
        <f t="shared" si="261"/>
        <v>0.12000000000000011</v>
      </c>
      <c r="R2758">
        <f t="shared" si="262"/>
        <v>-1.1102230246251565E-16</v>
      </c>
    </row>
    <row r="2759" spans="1:18">
      <c r="A2759" s="1">
        <v>44399</v>
      </c>
      <c r="B2759">
        <v>1.712</v>
      </c>
      <c r="C2759">
        <v>754.35</v>
      </c>
      <c r="D2759">
        <v>9.7000000000000003E-2</v>
      </c>
      <c r="E2759" s="150">
        <f t="shared" ref="E2759:E2822" si="265">+D2759*F2759/G2759</f>
        <v>7.0921567687819249E-3</v>
      </c>
      <c r="F2759">
        <v>0.24399999999999999</v>
      </c>
      <c r="G2759" s="3">
        <f t="shared" si="263"/>
        <v>3.3372076748474035</v>
      </c>
      <c r="H2759" s="150">
        <f t="shared" si="264"/>
        <v>-8.0000000000001181E-3</v>
      </c>
      <c r="K2759">
        <v>30792</v>
      </c>
      <c r="L2759">
        <v>29878</v>
      </c>
      <c r="N2759">
        <v>0.12</v>
      </c>
      <c r="O2759">
        <v>1.84</v>
      </c>
      <c r="P2759">
        <v>1.712</v>
      </c>
      <c r="Q2759">
        <f t="shared" si="261"/>
        <v>0.12800000000000011</v>
      </c>
      <c r="R2759">
        <f t="shared" si="262"/>
        <v>-8.0000000000001181E-3</v>
      </c>
    </row>
    <row r="2760" spans="1:18">
      <c r="A2760" s="1">
        <v>44400</v>
      </c>
      <c r="B2760">
        <v>1.7150000000000001</v>
      </c>
      <c r="C2760">
        <v>762.58</v>
      </c>
      <c r="D2760">
        <v>9.5299999999999996E-2</v>
      </c>
      <c r="E2760" s="150">
        <f t="shared" si="265"/>
        <v>6.5146498642905011E-3</v>
      </c>
      <c r="F2760">
        <v>0.24138000000000001</v>
      </c>
      <c r="G2760" s="3">
        <f t="shared" si="263"/>
        <v>3.5310437980852667</v>
      </c>
      <c r="H2760" s="150">
        <f t="shared" si="264"/>
        <v>-3.5000000000000031E-2</v>
      </c>
      <c r="K2760">
        <v>30850.25</v>
      </c>
      <c r="L2760">
        <v>29883</v>
      </c>
      <c r="N2760">
        <v>0.12</v>
      </c>
      <c r="O2760">
        <v>1.87</v>
      </c>
      <c r="P2760">
        <v>1.7150000000000001</v>
      </c>
      <c r="Q2760">
        <f t="shared" si="261"/>
        <v>0.15500000000000003</v>
      </c>
      <c r="R2760">
        <f t="shared" si="262"/>
        <v>-3.5000000000000031E-2</v>
      </c>
    </row>
    <row r="2761" spans="1:18">
      <c r="A2761" s="1">
        <v>44403</v>
      </c>
      <c r="B2761">
        <v>1.7350000000000001</v>
      </c>
      <c r="C2761">
        <v>760.21</v>
      </c>
      <c r="D2761">
        <v>9.5799999999999996E-2</v>
      </c>
      <c r="E2761" s="150">
        <f t="shared" si="265"/>
        <v>6.4096102265455493E-3</v>
      </c>
      <c r="F2761">
        <v>0.23863000000000001</v>
      </c>
      <c r="G2761" s="3">
        <f t="shared" si="263"/>
        <v>3.5666371576420759</v>
      </c>
      <c r="H2761" s="150">
        <f t="shared" si="264"/>
        <v>-0.10499999999999987</v>
      </c>
      <c r="K2761">
        <v>30860</v>
      </c>
      <c r="L2761">
        <v>29883</v>
      </c>
      <c r="N2761">
        <v>0.12</v>
      </c>
      <c r="O2761">
        <v>1.96</v>
      </c>
      <c r="P2761">
        <v>1.7350000000000001</v>
      </c>
      <c r="Q2761">
        <f t="shared" si="261"/>
        <v>0.22499999999999987</v>
      </c>
      <c r="R2761">
        <f t="shared" si="262"/>
        <v>-0.10499999999999987</v>
      </c>
    </row>
    <row r="2762" spans="1:18">
      <c r="A2762" s="1">
        <v>44404</v>
      </c>
      <c r="B2762">
        <v>1.82</v>
      </c>
      <c r="C2762">
        <v>767.73</v>
      </c>
      <c r="D2762">
        <v>9.3899999999999997E-2</v>
      </c>
      <c r="E2762" s="150">
        <f t="shared" si="265"/>
        <v>6.1363616629528227E-3</v>
      </c>
      <c r="F2762">
        <v>0.23899999999999999</v>
      </c>
      <c r="G2762" s="3">
        <f t="shared" si="263"/>
        <v>3.6572322872509506</v>
      </c>
      <c r="H2762" s="150">
        <f t="shared" si="264"/>
        <v>-1.9999999999999907E-2</v>
      </c>
      <c r="K2762">
        <v>30824.5</v>
      </c>
      <c r="L2762">
        <v>29824.639999999999</v>
      </c>
      <c r="N2762">
        <v>0.12</v>
      </c>
      <c r="O2762">
        <v>1.96</v>
      </c>
      <c r="P2762">
        <v>1.82</v>
      </c>
      <c r="Q2762">
        <f t="shared" si="261"/>
        <v>0.1399999999999999</v>
      </c>
      <c r="R2762">
        <f t="shared" si="262"/>
        <v>-1.9999999999999907E-2</v>
      </c>
    </row>
    <row r="2763" spans="1:18">
      <c r="A2763" s="1">
        <v>44405</v>
      </c>
      <c r="B2763">
        <v>1.88</v>
      </c>
      <c r="C2763">
        <v>762.08</v>
      </c>
      <c r="D2763">
        <v>9.2299999999999993E-2</v>
      </c>
      <c r="E2763" s="150">
        <f t="shared" si="265"/>
        <v>6.4011002725920876E-3</v>
      </c>
      <c r="F2763">
        <v>0.23713000000000001</v>
      </c>
      <c r="G2763" s="3">
        <f t="shared" si="263"/>
        <v>3.4192713858451946</v>
      </c>
      <c r="H2763" s="150">
        <f t="shared" si="264"/>
        <v>6.9999999999999951E-2</v>
      </c>
      <c r="K2763">
        <v>30823.5</v>
      </c>
      <c r="L2763">
        <v>29886.75</v>
      </c>
      <c r="N2763">
        <v>0.14000000000000001</v>
      </c>
      <c r="O2763">
        <v>1.95</v>
      </c>
      <c r="P2763">
        <v>1.88</v>
      </c>
      <c r="Q2763">
        <f t="shared" si="261"/>
        <v>7.0000000000000062E-2</v>
      </c>
      <c r="R2763">
        <f t="shared" si="262"/>
        <v>6.9999999999999951E-2</v>
      </c>
    </row>
    <row r="2764" spans="1:18">
      <c r="A2764" s="1">
        <v>44406</v>
      </c>
      <c r="B2764">
        <v>1.89</v>
      </c>
      <c r="C2764">
        <v>760.05</v>
      </c>
      <c r="D2764">
        <v>9.1399999999999995E-2</v>
      </c>
      <c r="E2764" s="150">
        <f t="shared" si="265"/>
        <v>6.5574118256905914E-3</v>
      </c>
      <c r="F2764">
        <v>0.23699999999999999</v>
      </c>
      <c r="G2764" s="3">
        <f t="shared" si="263"/>
        <v>3.3034069806525679</v>
      </c>
      <c r="H2764" s="150">
        <f t="shared" si="264"/>
        <v>4.9999999999999933E-2</v>
      </c>
      <c r="K2764">
        <v>30791.5</v>
      </c>
      <c r="L2764">
        <v>29886.5</v>
      </c>
      <c r="N2764">
        <v>0.14000000000000001</v>
      </c>
      <c r="O2764">
        <v>1.98</v>
      </c>
      <c r="P2764">
        <v>1.89</v>
      </c>
      <c r="Q2764">
        <f t="shared" si="261"/>
        <v>9.000000000000008E-2</v>
      </c>
      <c r="R2764">
        <f t="shared" si="262"/>
        <v>4.9999999999999933E-2</v>
      </c>
    </row>
    <row r="2765" spans="1:18">
      <c r="A2765" s="1">
        <v>44407</v>
      </c>
      <c r="B2765">
        <v>1.84</v>
      </c>
      <c r="C2765">
        <v>758.71</v>
      </c>
      <c r="D2765">
        <v>8.9499999999999996E-2</v>
      </c>
      <c r="E2765" s="150">
        <f t="shared" si="265"/>
        <v>6.1857262385568209E-3</v>
      </c>
      <c r="F2765">
        <v>0.23513000000000001</v>
      </c>
      <c r="G2765" s="3">
        <f t="shared" si="263"/>
        <v>3.402047583164586</v>
      </c>
      <c r="H2765" s="150">
        <f t="shared" si="264"/>
        <v>2.0000000000000129E-2</v>
      </c>
      <c r="K2765">
        <v>30755.25</v>
      </c>
      <c r="L2765">
        <v>29825.14</v>
      </c>
      <c r="N2765">
        <v>0.14000000000000001</v>
      </c>
      <c r="O2765">
        <v>1.96</v>
      </c>
      <c r="P2765">
        <v>1.84</v>
      </c>
      <c r="Q2765">
        <f t="shared" si="261"/>
        <v>0.11999999999999988</v>
      </c>
      <c r="R2765">
        <f t="shared" si="262"/>
        <v>2.0000000000000129E-2</v>
      </c>
    </row>
    <row r="2766" spans="1:18">
      <c r="A2766" s="1">
        <v>44410</v>
      </c>
      <c r="B2766">
        <v>1.905</v>
      </c>
      <c r="C2766">
        <v>768.05</v>
      </c>
      <c r="D2766">
        <v>8.7999999999999995E-2</v>
      </c>
      <c r="E2766" s="150">
        <f t="shared" si="265"/>
        <v>6.0288471144410083E-3</v>
      </c>
      <c r="F2766">
        <v>0.23238</v>
      </c>
      <c r="G2766" s="3">
        <f t="shared" si="263"/>
        <v>3.391932091131832</v>
      </c>
      <c r="H2766" s="150">
        <f t="shared" si="264"/>
        <v>7.5000000000000067E-2</v>
      </c>
      <c r="K2766">
        <v>30753</v>
      </c>
      <c r="L2766">
        <v>29825.64</v>
      </c>
      <c r="N2766">
        <v>0.14000000000000001</v>
      </c>
      <c r="O2766">
        <v>1.97</v>
      </c>
      <c r="P2766">
        <v>1.905</v>
      </c>
      <c r="Q2766">
        <f t="shared" si="261"/>
        <v>6.4999999999999947E-2</v>
      </c>
      <c r="R2766">
        <f t="shared" si="262"/>
        <v>7.5000000000000067E-2</v>
      </c>
    </row>
    <row r="2767" spans="1:18">
      <c r="A2767" s="1">
        <v>44411</v>
      </c>
      <c r="B2767">
        <v>1.94</v>
      </c>
      <c r="C2767">
        <v>777.83</v>
      </c>
      <c r="D2767">
        <v>8.7499999999999994E-2</v>
      </c>
      <c r="E2767" s="150">
        <f t="shared" si="265"/>
        <v>5.9472610506437528E-3</v>
      </c>
      <c r="F2767">
        <v>0.23213</v>
      </c>
      <c r="G2767" s="3">
        <f t="shared" si="263"/>
        <v>3.4152486038596579</v>
      </c>
      <c r="H2767" s="150">
        <f t="shared" si="264"/>
        <v>5.9999999999999942E-2</v>
      </c>
      <c r="K2767">
        <v>30763.5</v>
      </c>
      <c r="L2767">
        <v>29829.64</v>
      </c>
      <c r="N2767">
        <v>0.14000000000000001</v>
      </c>
      <c r="O2767">
        <v>2.02</v>
      </c>
      <c r="P2767">
        <v>1.94</v>
      </c>
      <c r="Q2767">
        <f t="shared" si="261"/>
        <v>8.0000000000000071E-2</v>
      </c>
      <c r="R2767">
        <f t="shared" si="262"/>
        <v>5.9999999999999942E-2</v>
      </c>
    </row>
    <row r="2768" spans="1:18">
      <c r="A2768" s="1">
        <v>44412</v>
      </c>
      <c r="B2768">
        <v>1.9730000000000001</v>
      </c>
      <c r="C2768">
        <v>774.17</v>
      </c>
      <c r="D2768">
        <v>8.7800000000000003E-2</v>
      </c>
      <c r="E2768" s="150">
        <f t="shared" si="265"/>
        <v>6.3386486769512699E-3</v>
      </c>
      <c r="F2768">
        <v>0.22988</v>
      </c>
      <c r="G2768" s="3">
        <f t="shared" si="263"/>
        <v>3.1841903580161408</v>
      </c>
      <c r="H2768" s="150">
        <f t="shared" si="264"/>
        <v>3.3000000000000251E-2</v>
      </c>
      <c r="K2768">
        <v>30764.5</v>
      </c>
      <c r="L2768">
        <v>29892</v>
      </c>
      <c r="N2768">
        <v>0.13</v>
      </c>
      <c r="O2768">
        <v>2.0699999999999998</v>
      </c>
      <c r="P2768">
        <v>1.9730000000000001</v>
      </c>
      <c r="Q2768">
        <f t="shared" si="261"/>
        <v>9.6999999999999753E-2</v>
      </c>
      <c r="R2768">
        <f t="shared" si="262"/>
        <v>3.3000000000000251E-2</v>
      </c>
    </row>
    <row r="2769" spans="1:18">
      <c r="A2769" s="1">
        <v>44413</v>
      </c>
      <c r="B2769">
        <v>2.0350000000000001</v>
      </c>
      <c r="C2769">
        <v>779.71</v>
      </c>
      <c r="D2769">
        <v>9.1999999999999998E-2</v>
      </c>
      <c r="E2769" s="150">
        <f t="shared" si="265"/>
        <v>6.4506865361778501E-3</v>
      </c>
      <c r="F2769">
        <v>0.23163</v>
      </c>
      <c r="G2769" s="3">
        <f t="shared" si="263"/>
        <v>3.3035181419040929</v>
      </c>
      <c r="H2769" s="150">
        <f t="shared" si="264"/>
        <v>0.11500000000000032</v>
      </c>
      <c r="K2769">
        <v>30799</v>
      </c>
      <c r="L2769">
        <v>29893.75</v>
      </c>
      <c r="N2769">
        <v>0.13</v>
      </c>
      <c r="O2769">
        <v>2.0499999999999998</v>
      </c>
      <c r="P2769">
        <v>2.0350000000000001</v>
      </c>
      <c r="Q2769">
        <f t="shared" si="261"/>
        <v>1.499999999999968E-2</v>
      </c>
      <c r="R2769">
        <f t="shared" si="262"/>
        <v>0.11500000000000032</v>
      </c>
    </row>
    <row r="2770" spans="1:18">
      <c r="A2770" s="1">
        <v>44414</v>
      </c>
      <c r="B2770">
        <v>2.2250000000000001</v>
      </c>
      <c r="C2770">
        <v>789.46</v>
      </c>
      <c r="D2770">
        <v>9.4E-2</v>
      </c>
      <c r="E2770" s="150">
        <f t="shared" si="265"/>
        <v>6.8082763484513505E-3</v>
      </c>
      <c r="F2770">
        <v>0.23738000000000001</v>
      </c>
      <c r="G2770" s="3">
        <f t="shared" si="263"/>
        <v>3.277440406054553</v>
      </c>
      <c r="H2770" s="150">
        <f t="shared" si="264"/>
        <v>0.255</v>
      </c>
      <c r="K2770">
        <v>30994</v>
      </c>
      <c r="L2770">
        <v>30090</v>
      </c>
      <c r="N2770">
        <v>0.13</v>
      </c>
      <c r="O2770">
        <v>2.1</v>
      </c>
      <c r="P2770">
        <v>2.2250000000000001</v>
      </c>
      <c r="Q2770">
        <f t="shared" si="261"/>
        <v>-0.125</v>
      </c>
      <c r="R2770">
        <f t="shared" si="262"/>
        <v>0.255</v>
      </c>
    </row>
    <row r="2771" spans="1:18">
      <c r="A2771" s="1">
        <v>44417</v>
      </c>
      <c r="B2771">
        <v>2.19</v>
      </c>
      <c r="C2771">
        <v>784.7</v>
      </c>
      <c r="D2771">
        <v>9.5200000000000007E-2</v>
      </c>
      <c r="E2771" s="150">
        <f t="shared" si="265"/>
        <v>6.8703110327592706E-3</v>
      </c>
      <c r="F2771">
        <v>0.23774999999999999</v>
      </c>
      <c r="G2771" s="3">
        <f t="shared" si="263"/>
        <v>3.2944360003610722</v>
      </c>
      <c r="H2771" s="150">
        <f t="shared" si="264"/>
        <v>0.19999999999999984</v>
      </c>
      <c r="K2771">
        <v>30980</v>
      </c>
      <c r="L2771">
        <v>30071.86</v>
      </c>
      <c r="N2771">
        <v>0.13</v>
      </c>
      <c r="O2771">
        <v>2.12</v>
      </c>
      <c r="P2771">
        <v>2.19</v>
      </c>
      <c r="Q2771">
        <f t="shared" si="261"/>
        <v>-6.999999999999984E-2</v>
      </c>
      <c r="R2771">
        <f t="shared" si="262"/>
        <v>0.19999999999999984</v>
      </c>
    </row>
    <row r="2772" spans="1:18">
      <c r="A2772" s="1">
        <v>44418</v>
      </c>
      <c r="B2772">
        <v>2.15</v>
      </c>
      <c r="C2772">
        <v>779.38</v>
      </c>
      <c r="D2772">
        <v>9.9500000000000005E-2</v>
      </c>
      <c r="E2772" s="150">
        <f t="shared" si="265"/>
        <v>7.392303192781528E-3</v>
      </c>
      <c r="F2772">
        <v>0.23963000000000001</v>
      </c>
      <c r="G2772" s="3">
        <f t="shared" si="263"/>
        <v>3.2254068019399571</v>
      </c>
      <c r="H2772" s="150">
        <f t="shared" si="264"/>
        <v>0.13999999999999979</v>
      </c>
      <c r="K2772">
        <v>30974.5</v>
      </c>
      <c r="L2772">
        <v>30085</v>
      </c>
      <c r="N2772">
        <v>0.13</v>
      </c>
      <c r="O2772">
        <v>2.14</v>
      </c>
      <c r="P2772">
        <v>2.15</v>
      </c>
      <c r="Q2772">
        <f t="shared" si="261"/>
        <v>-9.9999999999997868E-3</v>
      </c>
      <c r="R2772">
        <f t="shared" si="262"/>
        <v>0.13999999999999979</v>
      </c>
    </row>
    <row r="2773" spans="1:18">
      <c r="A2773" s="1">
        <v>44419</v>
      </c>
      <c r="B2773">
        <v>2.2069999999999999</v>
      </c>
      <c r="C2773">
        <v>773.33</v>
      </c>
      <c r="D2773">
        <v>9.6699999999999994E-2</v>
      </c>
      <c r="E2773" s="150">
        <f t="shared" si="265"/>
        <v>7.0676670818985267E-3</v>
      </c>
      <c r="F2773">
        <v>0.24288000000000001</v>
      </c>
      <c r="G2773" s="3">
        <f t="shared" si="263"/>
        <v>3.3230903108258776</v>
      </c>
      <c r="H2773" s="150">
        <f t="shared" si="264"/>
        <v>0.11699999999999966</v>
      </c>
      <c r="K2773">
        <v>31003.5</v>
      </c>
      <c r="L2773">
        <v>30087</v>
      </c>
      <c r="N2773">
        <v>0.13</v>
      </c>
      <c r="O2773">
        <v>2.2200000000000002</v>
      </c>
      <c r="P2773">
        <v>2.2069999999999999</v>
      </c>
      <c r="Q2773">
        <f t="shared" si="261"/>
        <v>1.3000000000000345E-2</v>
      </c>
      <c r="R2773">
        <f t="shared" si="262"/>
        <v>0.11699999999999966</v>
      </c>
    </row>
    <row r="2774" spans="1:18">
      <c r="A2774" s="1">
        <v>44420</v>
      </c>
      <c r="B2774">
        <v>2.2349999999999999</v>
      </c>
      <c r="C2774">
        <v>774.81</v>
      </c>
      <c r="D2774">
        <v>9.7500000000000003E-2</v>
      </c>
      <c r="E2774" s="150">
        <f t="shared" si="265"/>
        <v>6.2851476729364406E-3</v>
      </c>
      <c r="F2774">
        <v>0.23988000000000001</v>
      </c>
      <c r="G2774" s="3">
        <f t="shared" si="263"/>
        <v>3.7212013491280334</v>
      </c>
      <c r="H2774" s="150">
        <f t="shared" si="264"/>
        <v>9.4999999999999862E-2</v>
      </c>
      <c r="K2774">
        <v>31127</v>
      </c>
      <c r="L2774">
        <v>30100.25</v>
      </c>
      <c r="N2774">
        <v>0.13</v>
      </c>
      <c r="O2774">
        <v>2.27</v>
      </c>
      <c r="P2774">
        <v>2.2349999999999999</v>
      </c>
      <c r="Q2774">
        <f t="shared" si="261"/>
        <v>3.5000000000000142E-2</v>
      </c>
      <c r="R2774">
        <f t="shared" si="262"/>
        <v>9.4999999999999862E-2</v>
      </c>
    </row>
    <row r="2775" spans="1:18">
      <c r="A2775" s="1">
        <v>44421</v>
      </c>
      <c r="B2775">
        <v>2.2749999999999999</v>
      </c>
      <c r="C2775">
        <v>775.84</v>
      </c>
      <c r="D2775">
        <v>9.7799999999999998E-2</v>
      </c>
      <c r="E2775" s="150">
        <f t="shared" si="265"/>
        <v>6.0077623751972923E-3</v>
      </c>
      <c r="F2775">
        <v>0.23874999999999999</v>
      </c>
      <c r="G2775" s="3">
        <f t="shared" si="263"/>
        <v>3.8865967962378343</v>
      </c>
      <c r="H2775" s="150">
        <f t="shared" si="264"/>
        <v>6.5000000000000058E-2</v>
      </c>
      <c r="K2775">
        <v>31126.25</v>
      </c>
      <c r="L2775">
        <v>30055.46</v>
      </c>
      <c r="N2775">
        <v>0.13</v>
      </c>
      <c r="O2775">
        <v>2.34</v>
      </c>
      <c r="P2775">
        <v>2.2749999999999999</v>
      </c>
      <c r="Q2775">
        <f t="shared" si="261"/>
        <v>6.4999999999999947E-2</v>
      </c>
      <c r="R2775">
        <f t="shared" si="262"/>
        <v>6.5000000000000058E-2</v>
      </c>
    </row>
    <row r="2776" spans="1:18">
      <c r="A2776" s="1">
        <v>44424</v>
      </c>
      <c r="B2776">
        <v>2.25</v>
      </c>
      <c r="C2776">
        <v>787.68</v>
      </c>
      <c r="D2776">
        <v>9.8400000000000001E-2</v>
      </c>
      <c r="E2776" s="150">
        <f t="shared" si="265"/>
        <v>5.6718231784916046E-3</v>
      </c>
      <c r="F2776">
        <v>0.23674999999999999</v>
      </c>
      <c r="G2776" s="3">
        <f t="shared" si="263"/>
        <v>4.107356535433377</v>
      </c>
      <c r="H2776" s="150">
        <f t="shared" si="264"/>
        <v>6.0000000000000164E-2</v>
      </c>
      <c r="K2776">
        <v>31192</v>
      </c>
      <c r="L2776">
        <v>30060.21</v>
      </c>
      <c r="N2776">
        <v>0.13</v>
      </c>
      <c r="O2776">
        <v>2.3199999999999998</v>
      </c>
      <c r="P2776">
        <v>2.25</v>
      </c>
      <c r="Q2776">
        <f t="shared" si="261"/>
        <v>6.999999999999984E-2</v>
      </c>
      <c r="R2776">
        <f t="shared" si="262"/>
        <v>6.0000000000000164E-2</v>
      </c>
    </row>
    <row r="2777" spans="1:18">
      <c r="A2777" s="1">
        <v>44425</v>
      </c>
      <c r="B2777">
        <v>2.2549999999999999</v>
      </c>
      <c r="C2777">
        <v>790.11</v>
      </c>
      <c r="D2777">
        <v>9.9000000000000005E-2</v>
      </c>
      <c r="E2777" s="150">
        <f t="shared" si="265"/>
        <v>5.7686363745689424E-3</v>
      </c>
      <c r="F2777">
        <v>0.23549999999999999</v>
      </c>
      <c r="G2777" s="3">
        <f t="shared" si="263"/>
        <v>4.0415963992429944</v>
      </c>
      <c r="H2777" s="150">
        <f t="shared" si="264"/>
        <v>7.4999999999999845E-2</v>
      </c>
      <c r="K2777">
        <v>31170.25</v>
      </c>
      <c r="L2777">
        <v>30056.71</v>
      </c>
      <c r="N2777">
        <v>0.13</v>
      </c>
      <c r="O2777">
        <v>2.31</v>
      </c>
      <c r="P2777">
        <v>2.2549999999999999</v>
      </c>
      <c r="Q2777">
        <f t="shared" ref="Q2777:Q2840" si="266">+O2777-P2777</f>
        <v>5.500000000000016E-2</v>
      </c>
      <c r="R2777">
        <f t="shared" ref="R2777:R2840" si="267">+N2777-Q2777</f>
        <v>7.4999999999999845E-2</v>
      </c>
    </row>
    <row r="2778" spans="1:18">
      <c r="A2778" s="1">
        <v>44426</v>
      </c>
      <c r="B2778">
        <v>2.3050000000000002</v>
      </c>
      <c r="C2778">
        <v>788.79</v>
      </c>
      <c r="D2778">
        <v>9.74E-2</v>
      </c>
      <c r="E2778" s="150">
        <f t="shared" si="265"/>
        <v>6.0958513701826209E-3</v>
      </c>
      <c r="F2778">
        <v>0.23499999999999999</v>
      </c>
      <c r="G2778" s="3">
        <f t="shared" si="263"/>
        <v>3.7548487668120893</v>
      </c>
      <c r="H2778" s="150">
        <f t="shared" si="264"/>
        <v>0.1450000000000003</v>
      </c>
      <c r="K2778">
        <v>31127.75</v>
      </c>
      <c r="L2778">
        <v>30092</v>
      </c>
      <c r="N2778">
        <v>0.18</v>
      </c>
      <c r="O2778">
        <v>2.34</v>
      </c>
      <c r="P2778">
        <v>2.3050000000000002</v>
      </c>
      <c r="Q2778">
        <f t="shared" si="266"/>
        <v>3.4999999999999698E-2</v>
      </c>
      <c r="R2778">
        <f t="shared" si="267"/>
        <v>0.1450000000000003</v>
      </c>
    </row>
    <row r="2779" spans="1:18">
      <c r="A2779" s="1">
        <v>44427</v>
      </c>
      <c r="B2779">
        <v>2.355</v>
      </c>
      <c r="C2779">
        <v>787.14</v>
      </c>
      <c r="D2779">
        <v>9.6100000000000005E-2</v>
      </c>
      <c r="E2779" s="150">
        <f t="shared" si="265"/>
        <v>5.9171282196691169E-3</v>
      </c>
      <c r="F2779">
        <v>0.23524999999999999</v>
      </c>
      <c r="G2779" s="3">
        <f t="shared" si="263"/>
        <v>3.8206920926354715</v>
      </c>
      <c r="H2779" s="150">
        <f t="shared" si="264"/>
        <v>0.15500000000000008</v>
      </c>
      <c r="K2779">
        <v>31148.5</v>
      </c>
      <c r="L2779">
        <v>30094.5</v>
      </c>
      <c r="N2779">
        <v>0.18</v>
      </c>
      <c r="O2779">
        <v>2.38</v>
      </c>
      <c r="P2779">
        <v>2.355</v>
      </c>
      <c r="Q2779">
        <f t="shared" si="266"/>
        <v>2.4999999999999911E-2</v>
      </c>
      <c r="R2779">
        <f t="shared" si="267"/>
        <v>0.15500000000000008</v>
      </c>
    </row>
    <row r="2780" spans="1:18">
      <c r="A2780" s="1">
        <v>44428</v>
      </c>
      <c r="B2780">
        <v>2.4</v>
      </c>
      <c r="C2780">
        <v>786.67</v>
      </c>
      <c r="D2780">
        <v>9.5699999999999993E-2</v>
      </c>
      <c r="E2780" s="150">
        <f t="shared" si="265"/>
        <v>5.4896452570306984E-3</v>
      </c>
      <c r="F2780">
        <v>0.23663000000000001</v>
      </c>
      <c r="G2780" s="3">
        <f t="shared" si="263"/>
        <v>4.1251282987725784</v>
      </c>
      <c r="H2780" s="150">
        <f t="shared" si="264"/>
        <v>0.18999999999999978</v>
      </c>
      <c r="K2780">
        <v>31186</v>
      </c>
      <c r="L2780">
        <v>30049.71</v>
      </c>
      <c r="N2780">
        <v>0.18</v>
      </c>
      <c r="O2780">
        <v>2.39</v>
      </c>
      <c r="P2780">
        <v>2.4</v>
      </c>
      <c r="Q2780">
        <f t="shared" si="266"/>
        <v>-9.9999999999997868E-3</v>
      </c>
      <c r="R2780">
        <f t="shared" si="267"/>
        <v>0.18999999999999978</v>
      </c>
    </row>
    <row r="2781" spans="1:18">
      <c r="A2781" s="1">
        <v>44431</v>
      </c>
      <c r="B2781">
        <v>2.3849999999999998</v>
      </c>
      <c r="C2781">
        <v>784.88</v>
      </c>
      <c r="D2781">
        <v>9.7199999999999995E-2</v>
      </c>
      <c r="E2781" s="150">
        <f t="shared" si="265"/>
        <v>5.7886298114754164E-3</v>
      </c>
      <c r="F2781">
        <v>0.23699999999999999</v>
      </c>
      <c r="G2781" s="3">
        <f t="shared" si="263"/>
        <v>3.9795946105125766</v>
      </c>
      <c r="H2781" s="150">
        <f t="shared" si="264"/>
        <v>0.14499999999999985</v>
      </c>
      <c r="K2781">
        <v>31197</v>
      </c>
      <c r="L2781">
        <v>30099</v>
      </c>
      <c r="N2781">
        <v>0.18</v>
      </c>
      <c r="O2781">
        <v>2.42</v>
      </c>
      <c r="P2781">
        <v>2.3849999999999998</v>
      </c>
      <c r="Q2781">
        <f t="shared" si="266"/>
        <v>3.5000000000000142E-2</v>
      </c>
      <c r="R2781">
        <f t="shared" si="267"/>
        <v>0.14499999999999985</v>
      </c>
    </row>
    <row r="2782" spans="1:18">
      <c r="A2782" s="1">
        <v>44432</v>
      </c>
      <c r="B2782">
        <v>2.3780000000000001</v>
      </c>
      <c r="C2782">
        <v>782.65</v>
      </c>
      <c r="D2782">
        <v>9.8199999999999996E-2</v>
      </c>
      <c r="E2782" s="150">
        <f t="shared" si="265"/>
        <v>5.9206766234816835E-3</v>
      </c>
      <c r="F2782">
        <v>0.23688000000000001</v>
      </c>
      <c r="G2782" s="3">
        <f t="shared" si="263"/>
        <v>3.9288779778553233</v>
      </c>
      <c r="H2782" s="150">
        <f t="shared" si="264"/>
        <v>0.12799999999999995</v>
      </c>
      <c r="K2782">
        <v>31190</v>
      </c>
      <c r="L2782">
        <v>30105.75</v>
      </c>
      <c r="N2782">
        <v>0.18</v>
      </c>
      <c r="O2782">
        <v>2.4300000000000002</v>
      </c>
      <c r="P2782">
        <v>2.3780000000000001</v>
      </c>
      <c r="Q2782">
        <f t="shared" si="266"/>
        <v>5.2000000000000046E-2</v>
      </c>
      <c r="R2782">
        <f t="shared" si="267"/>
        <v>0.12799999999999995</v>
      </c>
    </row>
    <row r="2783" spans="1:18">
      <c r="A2783" s="1">
        <v>44433</v>
      </c>
      <c r="B2783">
        <v>2.36</v>
      </c>
      <c r="C2783">
        <v>784.07</v>
      </c>
      <c r="D2783">
        <v>9.8000000000000004E-2</v>
      </c>
      <c r="E2783" s="150">
        <f t="shared" si="265"/>
        <v>5.7678898148147972E-3</v>
      </c>
      <c r="F2783">
        <v>0.23749999999999999</v>
      </c>
      <c r="G2783" s="3">
        <f t="shared" si="263"/>
        <v>4.0352712599013723</v>
      </c>
      <c r="H2783" s="150">
        <f t="shared" si="264"/>
        <v>8.9999999999999941E-2</v>
      </c>
      <c r="K2783">
        <v>31223.25</v>
      </c>
      <c r="L2783">
        <v>30109.5</v>
      </c>
      <c r="N2783">
        <v>0.17</v>
      </c>
      <c r="O2783">
        <v>2.44</v>
      </c>
      <c r="P2783">
        <v>2.36</v>
      </c>
      <c r="Q2783">
        <f t="shared" si="266"/>
        <v>8.0000000000000071E-2</v>
      </c>
      <c r="R2783">
        <f t="shared" si="267"/>
        <v>8.9999999999999941E-2</v>
      </c>
    </row>
    <row r="2784" spans="1:18">
      <c r="A2784" s="1">
        <v>44434</v>
      </c>
      <c r="B2784">
        <v>2.38</v>
      </c>
      <c r="C2784">
        <v>786.93</v>
      </c>
      <c r="D2784">
        <v>9.6000000000000002E-2</v>
      </c>
      <c r="E2784" s="150">
        <f t="shared" si="265"/>
        <v>5.8669893222953852E-3</v>
      </c>
      <c r="F2784">
        <v>0.23538000000000001</v>
      </c>
      <c r="G2784" s="3">
        <f t="shared" si="263"/>
        <v>3.8514609041694001</v>
      </c>
      <c r="H2784" s="150">
        <f t="shared" si="264"/>
        <v>5.9999999999999692E-2</v>
      </c>
      <c r="K2784">
        <v>31172</v>
      </c>
      <c r="L2784">
        <v>30109</v>
      </c>
      <c r="N2784">
        <v>0.17</v>
      </c>
      <c r="O2784">
        <v>2.4900000000000002</v>
      </c>
      <c r="P2784">
        <v>2.38</v>
      </c>
      <c r="Q2784">
        <f t="shared" si="266"/>
        <v>0.11000000000000032</v>
      </c>
      <c r="R2784">
        <f t="shared" si="267"/>
        <v>5.9999999999999692E-2</v>
      </c>
    </row>
    <row r="2785" spans="1:18">
      <c r="A2785" s="1">
        <v>44435</v>
      </c>
      <c r="B2785">
        <v>2.39</v>
      </c>
      <c r="C2785">
        <v>783.34</v>
      </c>
      <c r="D2785">
        <v>0.09</v>
      </c>
      <c r="E2785" s="150">
        <f t="shared" si="265"/>
        <v>4.9992413760921424E-3</v>
      </c>
      <c r="F2785">
        <v>0.23513000000000001</v>
      </c>
      <c r="G2785" s="3">
        <f t="shared" si="263"/>
        <v>4.2329822483070201</v>
      </c>
      <c r="H2785" s="150">
        <f t="shared" si="264"/>
        <v>5.000000000000035E-2</v>
      </c>
      <c r="K2785">
        <v>31223.5</v>
      </c>
      <c r="L2785">
        <v>30057.21</v>
      </c>
      <c r="N2785">
        <v>0.17</v>
      </c>
      <c r="O2785">
        <v>2.5099999999999998</v>
      </c>
      <c r="P2785">
        <v>2.39</v>
      </c>
      <c r="Q2785">
        <f t="shared" si="266"/>
        <v>0.11999999999999966</v>
      </c>
      <c r="R2785">
        <f t="shared" si="267"/>
        <v>5.000000000000035E-2</v>
      </c>
    </row>
    <row r="2786" spans="1:18">
      <c r="A2786" s="1">
        <v>44438</v>
      </c>
      <c r="B2786">
        <v>2.415</v>
      </c>
      <c r="C2786">
        <v>782.25</v>
      </c>
      <c r="D2786">
        <v>8.6499999999999994E-2</v>
      </c>
      <c r="E2786" s="150">
        <f t="shared" si="265"/>
        <v>4.5846139640336736E-3</v>
      </c>
      <c r="F2786">
        <v>0.23513000000000001</v>
      </c>
      <c r="G2786" s="3">
        <f t="shared" si="263"/>
        <v>4.436304814223746</v>
      </c>
      <c r="H2786" s="150">
        <f t="shared" si="264"/>
        <v>5.5000000000000243E-2</v>
      </c>
      <c r="K2786">
        <v>31279</v>
      </c>
      <c r="L2786">
        <v>30056.71</v>
      </c>
      <c r="N2786">
        <v>0.17</v>
      </c>
      <c r="O2786">
        <v>2.5299999999999998</v>
      </c>
      <c r="P2786">
        <v>2.415</v>
      </c>
      <c r="Q2786">
        <f t="shared" si="266"/>
        <v>0.11499999999999977</v>
      </c>
      <c r="R2786">
        <f t="shared" si="267"/>
        <v>5.5000000000000243E-2</v>
      </c>
    </row>
    <row r="2787" spans="1:18">
      <c r="A2787" s="1">
        <v>44439</v>
      </c>
      <c r="B2787">
        <v>2.4300000000000002</v>
      </c>
      <c r="C2787">
        <v>774.14</v>
      </c>
      <c r="D2787">
        <v>8.7300000000000003E-2</v>
      </c>
      <c r="E2787" s="150">
        <f t="shared" si="265"/>
        <v>4.5067186657048218E-3</v>
      </c>
      <c r="F2787">
        <v>0.22788</v>
      </c>
      <c r="G2787" s="3">
        <f t="shared" si="263"/>
        <v>4.414281315447659</v>
      </c>
      <c r="H2787" s="150">
        <f t="shared" si="264"/>
        <v>7.0000000000000367E-2</v>
      </c>
      <c r="K2787">
        <v>31268.25</v>
      </c>
      <c r="L2787">
        <v>30052.21</v>
      </c>
      <c r="N2787">
        <v>0.17</v>
      </c>
      <c r="O2787">
        <v>2.5299999999999998</v>
      </c>
      <c r="P2787">
        <v>2.4300000000000002</v>
      </c>
      <c r="Q2787">
        <f t="shared" si="266"/>
        <v>9.9999999999999645E-2</v>
      </c>
      <c r="R2787">
        <f t="shared" si="267"/>
        <v>7.0000000000000367E-2</v>
      </c>
    </row>
    <row r="2788" spans="1:18">
      <c r="A2788" s="1">
        <v>44440</v>
      </c>
      <c r="B2788">
        <v>3.145</v>
      </c>
      <c r="C2788">
        <v>771.42</v>
      </c>
      <c r="D2788">
        <v>8.7499999999999994E-2</v>
      </c>
      <c r="E2788" s="150">
        <f t="shared" si="265"/>
        <v>4.3346119992185286E-3</v>
      </c>
      <c r="F2788">
        <v>0.22763</v>
      </c>
      <c r="G2788" s="3">
        <f t="shared" si="263"/>
        <v>4.5950191167262195</v>
      </c>
      <c r="H2788" s="150">
        <f t="shared" si="264"/>
        <v>0.60499999999999976</v>
      </c>
      <c r="K2788">
        <v>31323.25</v>
      </c>
      <c r="L2788">
        <v>30057.21</v>
      </c>
      <c r="N2788">
        <v>0.18</v>
      </c>
      <c r="O2788">
        <v>2.72</v>
      </c>
      <c r="P2788">
        <v>3.145</v>
      </c>
      <c r="Q2788">
        <f t="shared" si="266"/>
        <v>-0.42499999999999982</v>
      </c>
      <c r="R2788">
        <f t="shared" si="267"/>
        <v>0.60499999999999976</v>
      </c>
    </row>
    <row r="2789" spans="1:18">
      <c r="A2789" s="1">
        <v>44441</v>
      </c>
      <c r="B2789">
        <v>3.17</v>
      </c>
      <c r="C2789">
        <v>768.2</v>
      </c>
      <c r="D2789">
        <v>8.77E-2</v>
      </c>
      <c r="E2789" s="150">
        <f t="shared" si="265"/>
        <v>4.4413389927756642E-3</v>
      </c>
      <c r="F2789">
        <v>0.22275</v>
      </c>
      <c r="G2789" s="3">
        <f t="shared" si="263"/>
        <v>4.3984877154786322</v>
      </c>
      <c r="H2789" s="150">
        <f t="shared" si="264"/>
        <v>9.0000000000000135E-2</v>
      </c>
      <c r="K2789">
        <v>31266.5</v>
      </c>
      <c r="L2789">
        <v>30054.71</v>
      </c>
      <c r="N2789">
        <v>0.18</v>
      </c>
      <c r="O2789">
        <v>3.26</v>
      </c>
      <c r="P2789">
        <v>3.17</v>
      </c>
      <c r="Q2789">
        <f t="shared" si="266"/>
        <v>8.9999999999999858E-2</v>
      </c>
      <c r="R2789">
        <f t="shared" si="267"/>
        <v>9.0000000000000135E-2</v>
      </c>
    </row>
    <row r="2790" spans="1:18">
      <c r="A2790" s="1">
        <v>44442</v>
      </c>
      <c r="B2790">
        <v>3.202</v>
      </c>
      <c r="C2790">
        <v>767.75</v>
      </c>
      <c r="D2790">
        <v>8.4500000000000006E-2</v>
      </c>
      <c r="E2790" s="150">
        <f t="shared" si="265"/>
        <v>4.435482359154936E-3</v>
      </c>
      <c r="F2790">
        <v>0.22275</v>
      </c>
      <c r="G2790" s="3">
        <f t="shared" si="263"/>
        <v>4.24359144640722</v>
      </c>
      <c r="H2790" s="150">
        <f t="shared" si="264"/>
        <v>9.1999999999999915E-2</v>
      </c>
      <c r="K2790">
        <v>31287.5</v>
      </c>
      <c r="L2790">
        <v>30116</v>
      </c>
      <c r="N2790">
        <v>0.18</v>
      </c>
      <c r="O2790">
        <v>3.29</v>
      </c>
      <c r="P2790">
        <v>3.202</v>
      </c>
      <c r="Q2790">
        <f t="shared" si="266"/>
        <v>8.8000000000000078E-2</v>
      </c>
      <c r="R2790">
        <f t="shared" si="267"/>
        <v>9.1999999999999915E-2</v>
      </c>
    </row>
    <row r="2791" spans="1:18">
      <c r="A2791" s="1">
        <v>44445</v>
      </c>
      <c r="B2791">
        <v>3.2269999999999999</v>
      </c>
      <c r="C2791">
        <v>772.8</v>
      </c>
      <c r="D2791">
        <v>8.2900000000000001E-2</v>
      </c>
      <c r="E2791" s="150">
        <f t="shared" si="265"/>
        <v>3.5968978523858767E-3</v>
      </c>
      <c r="F2791">
        <v>0.2195</v>
      </c>
      <c r="G2791" s="3">
        <f t="shared" si="263"/>
        <v>5.0589565638985139</v>
      </c>
      <c r="H2791" s="150">
        <f t="shared" si="264"/>
        <v>-1.3000000000000067E-2</v>
      </c>
      <c r="K2791">
        <v>31455</v>
      </c>
      <c r="L2791">
        <v>30060.959999999999</v>
      </c>
      <c r="N2791">
        <v>0.18</v>
      </c>
      <c r="O2791">
        <v>3.42</v>
      </c>
      <c r="P2791">
        <v>3.2269999999999999</v>
      </c>
      <c r="Q2791">
        <f t="shared" si="266"/>
        <v>0.19300000000000006</v>
      </c>
      <c r="R2791">
        <f t="shared" si="267"/>
        <v>-1.3000000000000067E-2</v>
      </c>
    </row>
    <row r="2792" spans="1:18">
      <c r="A2792" s="1">
        <v>44446</v>
      </c>
      <c r="B2792">
        <v>3.24</v>
      </c>
      <c r="C2792">
        <v>780.7</v>
      </c>
      <c r="D2792">
        <v>8.5599999999999996E-2</v>
      </c>
      <c r="E2792" s="150">
        <f t="shared" si="265"/>
        <v>3.8792654219566795E-3</v>
      </c>
      <c r="F2792">
        <v>0.22</v>
      </c>
      <c r="G2792" s="3">
        <f t="shared" si="263"/>
        <v>4.8545273271095857</v>
      </c>
      <c r="H2792" s="150">
        <f t="shared" si="264"/>
        <v>-2.9999999999999971E-2</v>
      </c>
      <c r="K2792">
        <v>31429</v>
      </c>
      <c r="L2792">
        <v>30090</v>
      </c>
      <c r="N2792">
        <v>0.18</v>
      </c>
      <c r="O2792">
        <v>3.45</v>
      </c>
      <c r="P2792">
        <v>3.24</v>
      </c>
      <c r="Q2792">
        <f t="shared" si="266"/>
        <v>0.20999999999999996</v>
      </c>
      <c r="R2792">
        <f t="shared" si="267"/>
        <v>-2.9999999999999971E-2</v>
      </c>
    </row>
    <row r="2793" spans="1:18">
      <c r="A2793" s="1">
        <v>44447</v>
      </c>
      <c r="B2793">
        <v>3.3</v>
      </c>
      <c r="C2793">
        <v>786.99</v>
      </c>
      <c r="D2793">
        <v>8.4400000000000003E-2</v>
      </c>
      <c r="E2793" s="150">
        <f t="shared" si="265"/>
        <v>4.840480014278354E-3</v>
      </c>
      <c r="F2793">
        <v>0.22313</v>
      </c>
      <c r="G2793" s="3">
        <f t="shared" si="263"/>
        <v>3.890558776081964</v>
      </c>
      <c r="H2793" s="150">
        <f t="shared" si="264"/>
        <v>2.9999999999999832E-2</v>
      </c>
      <c r="K2793">
        <v>31472</v>
      </c>
      <c r="L2793">
        <v>30388.25</v>
      </c>
      <c r="N2793">
        <v>0.23</v>
      </c>
      <c r="O2793">
        <v>3.5</v>
      </c>
      <c r="P2793">
        <v>3.3</v>
      </c>
      <c r="Q2793">
        <f t="shared" si="266"/>
        <v>0.20000000000000018</v>
      </c>
      <c r="R2793">
        <f t="shared" si="267"/>
        <v>2.9999999999999832E-2</v>
      </c>
    </row>
    <row r="2794" spans="1:18">
      <c r="A2794" s="1">
        <v>44448</v>
      </c>
      <c r="B2794">
        <v>3.42</v>
      </c>
      <c r="C2794">
        <v>794.28</v>
      </c>
      <c r="D2794">
        <v>8.4599999999999995E-2</v>
      </c>
      <c r="E2794" s="150">
        <f t="shared" si="265"/>
        <v>4.724768233263156E-3</v>
      </c>
      <c r="F2794">
        <v>0.22388</v>
      </c>
      <c r="G2794" s="3">
        <f t="shared" si="263"/>
        <v>4.0087147273505392</v>
      </c>
      <c r="H2794" s="150">
        <f t="shared" si="264"/>
        <v>0.15999999999999973</v>
      </c>
      <c r="K2794">
        <v>31493.25</v>
      </c>
      <c r="L2794">
        <v>30377</v>
      </c>
      <c r="N2794">
        <v>0.23</v>
      </c>
      <c r="O2794">
        <v>3.49</v>
      </c>
      <c r="P2794">
        <v>3.42</v>
      </c>
      <c r="Q2794">
        <f t="shared" si="266"/>
        <v>7.0000000000000284E-2</v>
      </c>
      <c r="R2794">
        <f t="shared" si="267"/>
        <v>0.15999999999999973</v>
      </c>
    </row>
    <row r="2795" spans="1:18">
      <c r="A2795" s="1">
        <v>44449</v>
      </c>
      <c r="B2795">
        <v>3.3620000000000001</v>
      </c>
      <c r="C2795">
        <v>788.64</v>
      </c>
      <c r="D2795">
        <v>8.5900000000000004E-2</v>
      </c>
      <c r="E2795" s="150">
        <f t="shared" si="265"/>
        <v>4.8525705297849603E-3</v>
      </c>
      <c r="F2795">
        <v>0.2225</v>
      </c>
      <c r="G2795" s="3">
        <f t="shared" si="263"/>
        <v>3.9386856682837279</v>
      </c>
      <c r="H2795" s="150">
        <f t="shared" si="264"/>
        <v>-1.7999999999999766E-2</v>
      </c>
      <c r="K2795">
        <v>31473.75</v>
      </c>
      <c r="L2795">
        <v>30377</v>
      </c>
      <c r="N2795">
        <v>0.23</v>
      </c>
      <c r="O2795">
        <v>3.61</v>
      </c>
      <c r="P2795">
        <v>3.3620000000000001</v>
      </c>
      <c r="Q2795">
        <f t="shared" si="266"/>
        <v>0.24799999999999978</v>
      </c>
      <c r="R2795">
        <f t="shared" si="267"/>
        <v>-1.7999999999999766E-2</v>
      </c>
    </row>
    <row r="2796" spans="1:18">
      <c r="A2796" s="1">
        <v>44452</v>
      </c>
      <c r="B2796">
        <v>3.3450000000000002</v>
      </c>
      <c r="C2796">
        <v>785.13</v>
      </c>
      <c r="D2796">
        <v>8.5500000000000007E-2</v>
      </c>
      <c r="E2796" s="150">
        <f t="shared" si="265"/>
        <v>4.8347397330962636E-3</v>
      </c>
      <c r="F2796">
        <v>0.22313</v>
      </c>
      <c r="G2796" s="3">
        <f t="shared" si="263"/>
        <v>3.9459445705844267</v>
      </c>
      <c r="H2796" s="150">
        <f t="shared" si="264"/>
        <v>-0.10499999999999995</v>
      </c>
      <c r="K2796">
        <v>31468</v>
      </c>
      <c r="L2796">
        <v>30369.5</v>
      </c>
      <c r="N2796">
        <v>0.23</v>
      </c>
      <c r="O2796">
        <v>3.68</v>
      </c>
      <c r="P2796">
        <v>3.3450000000000002</v>
      </c>
      <c r="Q2796">
        <f t="shared" si="266"/>
        <v>0.33499999999999996</v>
      </c>
      <c r="R2796">
        <f t="shared" si="267"/>
        <v>-0.10499999999999995</v>
      </c>
    </row>
    <row r="2797" spans="1:18">
      <c r="A2797" s="1">
        <v>44453</v>
      </c>
      <c r="B2797">
        <v>3.36</v>
      </c>
      <c r="C2797">
        <v>784.26</v>
      </c>
      <c r="D2797">
        <v>8.6599999999999996E-2</v>
      </c>
      <c r="E2797" s="150">
        <f t="shared" si="265"/>
        <v>4.906474662244577E-3</v>
      </c>
      <c r="F2797">
        <v>0.2225</v>
      </c>
      <c r="G2797" s="3">
        <f t="shared" si="263"/>
        <v>3.9271577510165301</v>
      </c>
      <c r="H2797" s="150">
        <f t="shared" si="264"/>
        <v>-8.0000000000000043E-2</v>
      </c>
      <c r="K2797">
        <v>31455</v>
      </c>
      <c r="L2797">
        <v>30362</v>
      </c>
      <c r="N2797">
        <v>0.23</v>
      </c>
      <c r="O2797">
        <v>3.67</v>
      </c>
      <c r="P2797">
        <v>3.36</v>
      </c>
      <c r="Q2797">
        <f t="shared" si="266"/>
        <v>0.31000000000000005</v>
      </c>
      <c r="R2797">
        <f t="shared" si="267"/>
        <v>-8.0000000000000043E-2</v>
      </c>
    </row>
    <row r="2798" spans="1:18">
      <c r="A2798" s="1">
        <v>44454</v>
      </c>
      <c r="B2798">
        <v>3.36</v>
      </c>
      <c r="C2798">
        <v>779.65</v>
      </c>
      <c r="D2798">
        <v>8.7099999999999997E-2</v>
      </c>
      <c r="E2798" s="150">
        <f t="shared" si="265"/>
        <v>5.0228948274892733E-3</v>
      </c>
      <c r="F2798">
        <v>0.22162999999999999</v>
      </c>
      <c r="G2798" s="3">
        <f t="shared" si="263"/>
        <v>3.8431967347501113</v>
      </c>
      <c r="H2798" s="150">
        <f t="shared" si="264"/>
        <v>-0.13000000000000031</v>
      </c>
      <c r="K2798">
        <v>31427.75</v>
      </c>
      <c r="L2798">
        <v>30358.25</v>
      </c>
      <c r="N2798">
        <v>0.23</v>
      </c>
      <c r="O2798">
        <v>3.72</v>
      </c>
      <c r="P2798">
        <v>3.36</v>
      </c>
      <c r="Q2798">
        <f t="shared" si="266"/>
        <v>0.36000000000000032</v>
      </c>
      <c r="R2798">
        <f t="shared" si="267"/>
        <v>-0.13000000000000031</v>
      </c>
    </row>
    <row r="2799" spans="1:18">
      <c r="A2799" s="1">
        <v>44455</v>
      </c>
      <c r="B2799">
        <v>3.39</v>
      </c>
      <c r="C2799">
        <v>783.04</v>
      </c>
      <c r="D2799">
        <v>8.77E-2</v>
      </c>
      <c r="E2799" s="150">
        <f t="shared" si="265"/>
        <v>5.2564722567843246E-3</v>
      </c>
      <c r="F2799">
        <v>0.22425</v>
      </c>
      <c r="G2799" s="3">
        <f t="shared" si="263"/>
        <v>3.7414303813012464</v>
      </c>
      <c r="H2799" s="150">
        <f t="shared" si="264"/>
        <v>-6.9999999999999812E-2</v>
      </c>
      <c r="K2799">
        <v>31394</v>
      </c>
      <c r="L2799">
        <v>30353</v>
      </c>
      <c r="N2799">
        <v>0.23</v>
      </c>
      <c r="O2799">
        <v>3.69</v>
      </c>
      <c r="P2799">
        <v>3.39</v>
      </c>
      <c r="Q2799">
        <f t="shared" si="266"/>
        <v>0.29999999999999982</v>
      </c>
      <c r="R2799">
        <f t="shared" si="267"/>
        <v>-6.9999999999999812E-2</v>
      </c>
    </row>
    <row r="2800" spans="1:18">
      <c r="A2800" s="1">
        <v>44456</v>
      </c>
      <c r="B2800">
        <v>3.403</v>
      </c>
      <c r="C2800">
        <v>784.54</v>
      </c>
      <c r="D2800">
        <v>8.7800000000000003E-2</v>
      </c>
      <c r="E2800" s="150">
        <f t="shared" si="265"/>
        <v>5.2655166586711329E-3</v>
      </c>
      <c r="F2800">
        <v>0.22438</v>
      </c>
      <c r="G2800" s="3">
        <f t="shared" si="263"/>
        <v>3.7414303813012464</v>
      </c>
      <c r="H2800" s="150">
        <f t="shared" si="264"/>
        <v>-5.6999999999999912E-2</v>
      </c>
      <c r="K2800">
        <v>31394</v>
      </c>
      <c r="L2800">
        <v>30353</v>
      </c>
      <c r="N2800">
        <v>0.23</v>
      </c>
      <c r="O2800">
        <v>3.69</v>
      </c>
      <c r="P2800">
        <v>3.403</v>
      </c>
      <c r="Q2800">
        <f t="shared" si="266"/>
        <v>0.28699999999999992</v>
      </c>
      <c r="R2800">
        <f t="shared" si="267"/>
        <v>-5.6999999999999912E-2</v>
      </c>
    </row>
    <row r="2801" spans="1:18">
      <c r="A2801" s="1">
        <v>44459</v>
      </c>
      <c r="B2801">
        <v>3.3420000000000001</v>
      </c>
      <c r="C2801">
        <v>788.35</v>
      </c>
      <c r="D2801">
        <v>8.48E-2</v>
      </c>
      <c r="E2801" s="150">
        <f t="shared" si="265"/>
        <v>5.2316741627656468E-3</v>
      </c>
      <c r="F2801">
        <v>0.22613</v>
      </c>
      <c r="G2801" s="3">
        <f t="shared" si="263"/>
        <v>3.6653322442128133</v>
      </c>
      <c r="H2801" s="150">
        <f t="shared" si="264"/>
        <v>-0.17799999999999991</v>
      </c>
      <c r="K2801">
        <v>31346.47</v>
      </c>
      <c r="L2801">
        <v>30327.5</v>
      </c>
      <c r="N2801">
        <v>0.23</v>
      </c>
      <c r="O2801">
        <v>3.75</v>
      </c>
      <c r="P2801">
        <v>3.3420000000000001</v>
      </c>
      <c r="Q2801">
        <f t="shared" si="266"/>
        <v>0.40799999999999992</v>
      </c>
      <c r="R2801">
        <f t="shared" si="267"/>
        <v>-0.17799999999999991</v>
      </c>
    </row>
    <row r="2802" spans="1:18">
      <c r="A2802" s="1">
        <v>44460</v>
      </c>
      <c r="B2802">
        <v>3.355</v>
      </c>
      <c r="C2802">
        <v>786.34</v>
      </c>
      <c r="D2802">
        <v>8.4400000000000003E-2</v>
      </c>
      <c r="E2802" s="150">
        <f t="shared" si="265"/>
        <v>5.2627783290145102E-3</v>
      </c>
      <c r="F2802">
        <v>0.22413</v>
      </c>
      <c r="G2802" s="3">
        <f t="shared" si="263"/>
        <v>3.5944078996658502</v>
      </c>
      <c r="H2802" s="150">
        <f t="shared" si="264"/>
        <v>-0.19499999999999981</v>
      </c>
      <c r="K2802">
        <v>31334.5</v>
      </c>
      <c r="L2802">
        <v>30335</v>
      </c>
      <c r="N2802">
        <v>0.23</v>
      </c>
      <c r="O2802">
        <v>3.78</v>
      </c>
      <c r="P2802">
        <v>3.355</v>
      </c>
      <c r="Q2802">
        <f t="shared" si="266"/>
        <v>0.42499999999999982</v>
      </c>
      <c r="R2802">
        <f t="shared" si="267"/>
        <v>-0.19499999999999981</v>
      </c>
    </row>
    <row r="2803" spans="1:18">
      <c r="A2803" s="1">
        <v>44461</v>
      </c>
      <c r="B2803">
        <v>3.3919999999999999</v>
      </c>
      <c r="C2803">
        <v>787.85</v>
      </c>
      <c r="D2803">
        <v>8.8999999999999996E-2</v>
      </c>
      <c r="E2803" s="150">
        <f t="shared" si="265"/>
        <v>5.6450526421221482E-3</v>
      </c>
      <c r="F2803">
        <v>0.22525000000000001</v>
      </c>
      <c r="G2803" s="3">
        <f t="shared" si="263"/>
        <v>3.5512954919874091</v>
      </c>
      <c r="H2803" s="150">
        <f t="shared" si="264"/>
        <v>-0.21800000000000017</v>
      </c>
      <c r="K2803">
        <v>31338</v>
      </c>
      <c r="L2803">
        <v>30350</v>
      </c>
      <c r="N2803">
        <v>0.22</v>
      </c>
      <c r="O2803">
        <v>3.83</v>
      </c>
      <c r="P2803">
        <v>3.3919999999999999</v>
      </c>
      <c r="Q2803">
        <f t="shared" si="266"/>
        <v>0.43800000000000017</v>
      </c>
      <c r="R2803">
        <f t="shared" si="267"/>
        <v>-0.21800000000000017</v>
      </c>
    </row>
    <row r="2804" spans="1:18">
      <c r="A2804" s="1">
        <v>44462</v>
      </c>
      <c r="B2804">
        <v>3.4670000000000001</v>
      </c>
      <c r="C2804">
        <v>785.63</v>
      </c>
      <c r="D2804">
        <v>9.1600000000000001E-2</v>
      </c>
      <c r="E2804" s="150">
        <f t="shared" si="265"/>
        <v>5.4245080870508099E-3</v>
      </c>
      <c r="F2804">
        <v>0.22900000000000001</v>
      </c>
      <c r="G2804" s="3">
        <f t="shared" si="263"/>
        <v>3.8669681496233932</v>
      </c>
      <c r="H2804" s="150">
        <f t="shared" si="264"/>
        <v>-0.19299999999999981</v>
      </c>
      <c r="K2804">
        <v>31431</v>
      </c>
      <c r="L2804">
        <v>30355</v>
      </c>
      <c r="N2804">
        <v>0.22</v>
      </c>
      <c r="O2804">
        <v>3.88</v>
      </c>
      <c r="P2804">
        <v>3.4670000000000001</v>
      </c>
      <c r="Q2804">
        <f t="shared" si="266"/>
        <v>0.41299999999999981</v>
      </c>
      <c r="R2804">
        <f t="shared" si="267"/>
        <v>-0.19299999999999981</v>
      </c>
    </row>
    <row r="2805" spans="1:18">
      <c r="A2805" s="1">
        <v>44463</v>
      </c>
      <c r="B2805">
        <v>3.5649999999999999</v>
      </c>
      <c r="C2805">
        <v>793.04</v>
      </c>
      <c r="D2805">
        <v>9.4100000000000003E-2</v>
      </c>
      <c r="E2805" s="150">
        <f t="shared" si="265"/>
        <v>5.3635744458928186E-3</v>
      </c>
      <c r="F2805">
        <v>0.22963</v>
      </c>
      <c r="G2805" s="3">
        <f t="shared" si="263"/>
        <v>4.0286907952860735</v>
      </c>
      <c r="H2805" s="150">
        <f t="shared" si="264"/>
        <v>-0.20500000000000027</v>
      </c>
      <c r="K2805">
        <v>31476</v>
      </c>
      <c r="L2805">
        <v>30355</v>
      </c>
      <c r="N2805">
        <v>0.22</v>
      </c>
      <c r="O2805">
        <v>3.99</v>
      </c>
      <c r="P2805">
        <v>3.5649999999999999</v>
      </c>
      <c r="Q2805">
        <f t="shared" si="266"/>
        <v>0.42500000000000027</v>
      </c>
      <c r="R2805">
        <f t="shared" si="267"/>
        <v>-0.20500000000000027</v>
      </c>
    </row>
    <row r="2806" spans="1:18">
      <c r="A2806" s="1">
        <v>44466</v>
      </c>
      <c r="B2806">
        <v>3.5950000000000002</v>
      </c>
      <c r="C2806">
        <v>794.25</v>
      </c>
      <c r="D2806">
        <v>9.64E-2</v>
      </c>
      <c r="E2806" s="150">
        <f t="shared" si="265"/>
        <v>5.5578521451565546E-3</v>
      </c>
      <c r="F2806">
        <v>0.23599999999999999</v>
      </c>
      <c r="G2806" s="3">
        <f t="shared" si="263"/>
        <v>4.0933798535511707</v>
      </c>
      <c r="H2806" s="150">
        <f t="shared" si="264"/>
        <v>-0.11499999999999996</v>
      </c>
      <c r="K2806">
        <v>31494</v>
      </c>
      <c r="L2806">
        <v>30355</v>
      </c>
      <c r="N2806">
        <v>0.22</v>
      </c>
      <c r="O2806">
        <v>3.93</v>
      </c>
      <c r="P2806">
        <v>3.5950000000000002</v>
      </c>
      <c r="Q2806">
        <f t="shared" si="266"/>
        <v>0.33499999999999996</v>
      </c>
      <c r="R2806">
        <f t="shared" si="267"/>
        <v>-0.11499999999999996</v>
      </c>
    </row>
    <row r="2807" spans="1:18">
      <c r="A2807" s="1">
        <v>44467</v>
      </c>
      <c r="B2807">
        <v>3.65</v>
      </c>
      <c r="C2807">
        <v>801.75</v>
      </c>
      <c r="D2807">
        <v>9.8500000000000004E-2</v>
      </c>
      <c r="E2807" s="150">
        <f t="shared" si="265"/>
        <v>5.679343283829269E-3</v>
      </c>
      <c r="F2807">
        <v>0.23849999999999999</v>
      </c>
      <c r="G2807" s="3">
        <f t="shared" si="263"/>
        <v>4.1364377580219918</v>
      </c>
      <c r="H2807" s="150">
        <f t="shared" si="264"/>
        <v>-4.000000000000023E-2</v>
      </c>
      <c r="K2807">
        <v>31506.5</v>
      </c>
      <c r="L2807">
        <v>30355.5</v>
      </c>
      <c r="N2807">
        <v>0.22</v>
      </c>
      <c r="O2807">
        <v>3.91</v>
      </c>
      <c r="P2807">
        <v>3.65</v>
      </c>
      <c r="Q2807">
        <f t="shared" si="266"/>
        <v>0.26000000000000023</v>
      </c>
      <c r="R2807">
        <f t="shared" si="267"/>
        <v>-4.000000000000023E-2</v>
      </c>
    </row>
    <row r="2808" spans="1:18">
      <c r="A2808" s="1">
        <v>44468</v>
      </c>
      <c r="B2808">
        <v>3.7429999999999999</v>
      </c>
      <c r="C2808">
        <v>809.8</v>
      </c>
      <c r="D2808">
        <v>9.6699999999999994E-2</v>
      </c>
      <c r="E2808" s="150">
        <f t="shared" si="265"/>
        <v>5.4616456105514681E-3</v>
      </c>
      <c r="F2808">
        <v>0.24063000000000001</v>
      </c>
      <c r="G2808" s="3">
        <f t="shared" si="263"/>
        <v>4.2604230774413994</v>
      </c>
      <c r="H2808" s="150">
        <f t="shared" si="264"/>
        <v>6.2999999999999945E-2</v>
      </c>
      <c r="K2808">
        <v>31541</v>
      </c>
      <c r="L2808">
        <v>30355.5</v>
      </c>
      <c r="N2808">
        <v>0.24</v>
      </c>
      <c r="O2808">
        <v>3.92</v>
      </c>
      <c r="P2808">
        <v>3.7429999999999999</v>
      </c>
      <c r="Q2808">
        <f t="shared" si="266"/>
        <v>0.17700000000000005</v>
      </c>
      <c r="R2808">
        <f t="shared" si="267"/>
        <v>6.2999999999999945E-2</v>
      </c>
    </row>
    <row r="2809" spans="1:18">
      <c r="A2809" s="1">
        <v>44469</v>
      </c>
      <c r="B2809">
        <v>3.78</v>
      </c>
      <c r="C2809">
        <v>810.13</v>
      </c>
      <c r="D2809">
        <v>9.7199999999999995E-2</v>
      </c>
      <c r="E2809" s="150">
        <f t="shared" si="265"/>
        <v>5.4031849479231888E-3</v>
      </c>
      <c r="F2809">
        <v>0.23663000000000001</v>
      </c>
      <c r="G2809" s="3">
        <f t="shared" si="263"/>
        <v>4.2568293000669222</v>
      </c>
      <c r="H2809" s="150">
        <f t="shared" si="264"/>
        <v>1.9999999999999796E-2</v>
      </c>
      <c r="K2809">
        <v>31540</v>
      </c>
      <c r="L2809">
        <v>30355.5</v>
      </c>
      <c r="N2809">
        <v>0.24</v>
      </c>
      <c r="O2809">
        <v>4</v>
      </c>
      <c r="P2809">
        <v>3.78</v>
      </c>
      <c r="Q2809">
        <f t="shared" si="266"/>
        <v>0.2200000000000002</v>
      </c>
      <c r="R2809">
        <f t="shared" si="267"/>
        <v>1.9999999999999796E-2</v>
      </c>
    </row>
    <row r="2810" spans="1:18">
      <c r="A2810" s="1">
        <v>44470</v>
      </c>
      <c r="B2810">
        <v>3.8220000000000001</v>
      </c>
      <c r="C2810">
        <v>803.29</v>
      </c>
      <c r="D2810">
        <v>9.3799999999999994E-2</v>
      </c>
      <c r="E2810" s="150">
        <f t="shared" si="265"/>
        <v>5.0627860454759421E-3</v>
      </c>
      <c r="F2810">
        <v>0.23488000000000001</v>
      </c>
      <c r="G2810" s="3">
        <f t="shared" ref="G2810:G2873" si="268">+(K2810/L2810-1)*36000/330</f>
        <v>4.3517035486197084</v>
      </c>
      <c r="H2810" s="150">
        <f t="shared" ref="H2810:H2873" si="269">+R2810</f>
        <v>1.2000000000000233E-2</v>
      </c>
      <c r="K2810">
        <v>31562.5</v>
      </c>
      <c r="L2810">
        <v>30351.75</v>
      </c>
      <c r="N2810">
        <v>0.24</v>
      </c>
      <c r="O2810">
        <v>4.05</v>
      </c>
      <c r="P2810">
        <v>3.8220000000000001</v>
      </c>
      <c r="Q2810">
        <f t="shared" si="266"/>
        <v>0.22799999999999976</v>
      </c>
      <c r="R2810">
        <f t="shared" si="267"/>
        <v>1.2000000000000233E-2</v>
      </c>
    </row>
    <row r="2811" spans="1:18">
      <c r="A2811" s="1">
        <v>44473</v>
      </c>
      <c r="B2811">
        <v>3.89</v>
      </c>
      <c r="C2811">
        <v>806.09</v>
      </c>
      <c r="D2811">
        <v>9.5500000000000002E-2</v>
      </c>
      <c r="E2811" s="150">
        <f t="shared" si="265"/>
        <v>5.022380283890235E-3</v>
      </c>
      <c r="F2811">
        <v>0.23200000000000001</v>
      </c>
      <c r="G2811" s="3">
        <f t="shared" si="268"/>
        <v>4.4114540810594312</v>
      </c>
      <c r="H2811" s="150">
        <f t="shared" si="269"/>
        <v>5.9999999999999831E-2</v>
      </c>
      <c r="K2811">
        <v>31569.5</v>
      </c>
      <c r="L2811">
        <v>30342.5</v>
      </c>
      <c r="N2811">
        <v>0.24</v>
      </c>
      <c r="O2811">
        <v>4.07</v>
      </c>
      <c r="P2811">
        <v>3.89</v>
      </c>
      <c r="Q2811">
        <f t="shared" si="266"/>
        <v>0.18000000000000016</v>
      </c>
      <c r="R2811">
        <f t="shared" si="267"/>
        <v>5.9999999999999831E-2</v>
      </c>
    </row>
    <row r="2812" spans="1:18">
      <c r="A2812" s="1">
        <v>44474</v>
      </c>
      <c r="B2812">
        <v>3.99</v>
      </c>
      <c r="C2812">
        <v>811.44</v>
      </c>
      <c r="D2812">
        <v>9.8000000000000004E-2</v>
      </c>
      <c r="E2812" s="150">
        <f t="shared" si="265"/>
        <v>5.2335000063234698E-3</v>
      </c>
      <c r="F2812">
        <v>0.23688000000000001</v>
      </c>
      <c r="G2812" s="3">
        <f t="shared" si="268"/>
        <v>4.4357007685011904</v>
      </c>
      <c r="H2812" s="150">
        <f t="shared" si="269"/>
        <v>0.10000000000000031</v>
      </c>
      <c r="K2812">
        <v>31570</v>
      </c>
      <c r="L2812">
        <v>30336.5</v>
      </c>
      <c r="N2812">
        <v>0.24</v>
      </c>
      <c r="O2812">
        <v>4.13</v>
      </c>
      <c r="P2812">
        <v>3.99</v>
      </c>
      <c r="Q2812">
        <f t="shared" si="266"/>
        <v>0.13999999999999968</v>
      </c>
      <c r="R2812">
        <f t="shared" si="267"/>
        <v>0.10000000000000031</v>
      </c>
    </row>
    <row r="2813" spans="1:18">
      <c r="A2813" s="1">
        <v>44475</v>
      </c>
      <c r="B2813">
        <v>4.0199999999999996</v>
      </c>
      <c r="C2813">
        <v>814.5</v>
      </c>
      <c r="D2813">
        <v>0.1022</v>
      </c>
      <c r="E2813" s="150">
        <f t="shared" si="265"/>
        <v>5.7357352475742194E-3</v>
      </c>
      <c r="F2813">
        <v>0.24113000000000001</v>
      </c>
      <c r="G2813" s="3">
        <f t="shared" si="268"/>
        <v>4.296482479804542</v>
      </c>
      <c r="H2813" s="150">
        <f t="shared" si="269"/>
        <v>9.9999999999999423E-2</v>
      </c>
      <c r="K2813">
        <v>31540.639999999999</v>
      </c>
      <c r="L2813">
        <v>30345.5</v>
      </c>
      <c r="N2813">
        <v>0.24</v>
      </c>
      <c r="O2813">
        <v>4.16</v>
      </c>
      <c r="P2813">
        <v>4.0199999999999996</v>
      </c>
      <c r="Q2813">
        <f t="shared" si="266"/>
        <v>0.14000000000000057</v>
      </c>
      <c r="R2813">
        <f t="shared" si="267"/>
        <v>9.9999999999999423E-2</v>
      </c>
    </row>
    <row r="2814" spans="1:18">
      <c r="A2814" s="1">
        <v>44476</v>
      </c>
      <c r="B2814">
        <v>4.0330000000000004</v>
      </c>
      <c r="C2814">
        <v>813.68</v>
      </c>
      <c r="D2814">
        <v>0.1048</v>
      </c>
      <c r="E2814" s="150">
        <f t="shared" si="265"/>
        <v>5.3841913228712401E-3</v>
      </c>
      <c r="F2814">
        <v>0.24313000000000001</v>
      </c>
      <c r="G2814" s="3">
        <f t="shared" si="268"/>
        <v>4.732377152305987</v>
      </c>
      <c r="H2814" s="150">
        <f t="shared" si="269"/>
        <v>6.3000000000000389E-2</v>
      </c>
      <c r="K2814">
        <v>31664.5</v>
      </c>
      <c r="L2814">
        <v>30348</v>
      </c>
      <c r="N2814">
        <v>0.24</v>
      </c>
      <c r="O2814">
        <v>4.21</v>
      </c>
      <c r="P2814">
        <v>4.0330000000000004</v>
      </c>
      <c r="Q2814">
        <f t="shared" si="266"/>
        <v>0.1769999999999996</v>
      </c>
      <c r="R2814">
        <f t="shared" si="267"/>
        <v>6.3000000000000389E-2</v>
      </c>
    </row>
    <row r="2815" spans="1:18">
      <c r="A2815" s="1">
        <v>44477</v>
      </c>
      <c r="B2815">
        <v>4.375</v>
      </c>
      <c r="C2815">
        <v>824.99</v>
      </c>
      <c r="D2815">
        <v>0.1118</v>
      </c>
      <c r="E2815" s="150">
        <f t="shared" si="265"/>
        <v>6.5573513468297632E-3</v>
      </c>
      <c r="F2815">
        <v>0.247</v>
      </c>
      <c r="G2815" s="3">
        <f t="shared" si="268"/>
        <v>4.2112430064237198</v>
      </c>
      <c r="H2815" s="150">
        <f t="shared" si="269"/>
        <v>0.27499999999999963</v>
      </c>
      <c r="K2815">
        <v>31895.5</v>
      </c>
      <c r="L2815">
        <v>30710</v>
      </c>
      <c r="N2815">
        <v>0.3</v>
      </c>
      <c r="O2815">
        <v>4.4000000000000004</v>
      </c>
      <c r="P2815">
        <v>4.375</v>
      </c>
      <c r="Q2815">
        <f t="shared" si="266"/>
        <v>2.5000000000000355E-2</v>
      </c>
      <c r="R2815">
        <f t="shared" si="267"/>
        <v>0.27499999999999963</v>
      </c>
    </row>
    <row r="2816" spans="1:18">
      <c r="A2816" s="1">
        <v>44480</v>
      </c>
      <c r="B2816">
        <v>4.375</v>
      </c>
      <c r="C2816">
        <v>824.99</v>
      </c>
      <c r="D2816">
        <v>0.1197</v>
      </c>
      <c r="E2816" s="150">
        <f t="shared" si="265"/>
        <v>7.2944284984605822E-3</v>
      </c>
      <c r="F2816">
        <v>0.25663000000000002</v>
      </c>
      <c r="G2816" s="3">
        <f t="shared" si="268"/>
        <v>4.2112430064237198</v>
      </c>
      <c r="H2816" s="150">
        <f t="shared" si="269"/>
        <v>0.27499999999999963</v>
      </c>
      <c r="K2816">
        <v>31895.5</v>
      </c>
      <c r="L2816">
        <v>30710</v>
      </c>
      <c r="N2816">
        <v>0.3</v>
      </c>
      <c r="O2816">
        <v>4.4000000000000004</v>
      </c>
      <c r="P2816">
        <v>4.375</v>
      </c>
      <c r="Q2816">
        <f t="shared" si="266"/>
        <v>2.5000000000000355E-2</v>
      </c>
      <c r="R2816">
        <f t="shared" si="267"/>
        <v>0.27499999999999963</v>
      </c>
    </row>
    <row r="2817" spans="1:18">
      <c r="A2817" s="1">
        <v>44481</v>
      </c>
      <c r="B2817">
        <v>4.5170000000000003</v>
      </c>
      <c r="C2817">
        <v>822.83</v>
      </c>
      <c r="D2817">
        <v>0.1195</v>
      </c>
      <c r="E2817" s="150">
        <f t="shared" si="265"/>
        <v>6.6721563411495386E-3</v>
      </c>
      <c r="F2817">
        <v>0.26138</v>
      </c>
      <c r="G2817" s="3">
        <f t="shared" si="268"/>
        <v>4.681381610823971</v>
      </c>
      <c r="H2817" s="150">
        <f t="shared" si="269"/>
        <v>0.25700000000000045</v>
      </c>
      <c r="K2817">
        <v>31911</v>
      </c>
      <c r="L2817">
        <v>30597.96</v>
      </c>
      <c r="N2817">
        <v>0.37</v>
      </c>
      <c r="O2817">
        <v>4.63</v>
      </c>
      <c r="P2817">
        <v>4.5170000000000003</v>
      </c>
      <c r="Q2817">
        <f t="shared" si="266"/>
        <v>0.11299999999999955</v>
      </c>
      <c r="R2817">
        <f t="shared" si="267"/>
        <v>0.25700000000000045</v>
      </c>
    </row>
    <row r="2818" spans="1:18">
      <c r="A2818" s="1">
        <v>44482</v>
      </c>
      <c r="B2818">
        <v>4.5430000000000001</v>
      </c>
      <c r="C2818">
        <v>816.01</v>
      </c>
      <c r="D2818">
        <v>0.1303</v>
      </c>
      <c r="E2818" s="150">
        <f t="shared" si="265"/>
        <v>7.660802722369243E-3</v>
      </c>
      <c r="F2818">
        <v>0.26574999999999999</v>
      </c>
      <c r="G2818" s="3">
        <f t="shared" si="268"/>
        <v>4.5200517824182915</v>
      </c>
      <c r="H2818" s="150">
        <f t="shared" si="269"/>
        <v>0.29300000000000059</v>
      </c>
      <c r="K2818">
        <v>31865.75</v>
      </c>
      <c r="L2818">
        <v>30597.96</v>
      </c>
      <c r="N2818">
        <v>0.52</v>
      </c>
      <c r="O2818">
        <v>4.7699999999999996</v>
      </c>
      <c r="P2818">
        <v>4.5430000000000001</v>
      </c>
      <c r="Q2818">
        <f t="shared" si="266"/>
        <v>0.22699999999999942</v>
      </c>
      <c r="R2818">
        <f t="shared" si="267"/>
        <v>0.29300000000000059</v>
      </c>
    </row>
    <row r="2819" spans="1:18">
      <c r="A2819" s="1">
        <v>44483</v>
      </c>
      <c r="B2819">
        <v>4.9029999999999996</v>
      </c>
      <c r="C2819">
        <v>825.3</v>
      </c>
      <c r="D2819">
        <v>0.13450000000000001</v>
      </c>
      <c r="E2819" s="150">
        <f t="shared" si="265"/>
        <v>8.1672168143600669E-3</v>
      </c>
      <c r="F2819">
        <v>0.27262999999999998</v>
      </c>
      <c r="G2819" s="3">
        <f t="shared" si="268"/>
        <v>4.4897467317785589</v>
      </c>
      <c r="H2819" s="150">
        <f t="shared" si="269"/>
        <v>0.5529999999999996</v>
      </c>
      <c r="K2819">
        <v>31857.25</v>
      </c>
      <c r="L2819">
        <v>30597.96</v>
      </c>
      <c r="N2819">
        <v>0.56999999999999995</v>
      </c>
      <c r="O2819">
        <v>4.92</v>
      </c>
      <c r="P2819">
        <v>4.9029999999999996</v>
      </c>
      <c r="Q2819">
        <f t="shared" si="266"/>
        <v>1.7000000000000348E-2</v>
      </c>
      <c r="R2819">
        <f t="shared" si="267"/>
        <v>0.5529999999999996</v>
      </c>
    </row>
    <row r="2820" spans="1:18">
      <c r="A2820" s="1">
        <v>44484</v>
      </c>
      <c r="B2820">
        <v>5.07</v>
      </c>
      <c r="C2820">
        <v>823.72</v>
      </c>
      <c r="D2820">
        <v>0.14610000000000001</v>
      </c>
      <c r="E2820" s="150">
        <f t="shared" si="265"/>
        <v>8.4971651139498349E-3</v>
      </c>
      <c r="F2820">
        <v>0.27962999999999999</v>
      </c>
      <c r="G2820" s="3">
        <f t="shared" si="268"/>
        <v>4.8079497634958157</v>
      </c>
      <c r="H2820" s="150">
        <f t="shared" si="269"/>
        <v>0.55000000000000027</v>
      </c>
      <c r="K2820">
        <v>31946.5</v>
      </c>
      <c r="L2820">
        <v>30597.96</v>
      </c>
      <c r="N2820">
        <v>0.56000000000000005</v>
      </c>
      <c r="O2820">
        <v>5.08</v>
      </c>
      <c r="P2820">
        <v>5.07</v>
      </c>
      <c r="Q2820">
        <f t="shared" si="266"/>
        <v>9.9999999999997868E-3</v>
      </c>
      <c r="R2820">
        <f t="shared" si="267"/>
        <v>0.55000000000000027</v>
      </c>
    </row>
    <row r="2821" spans="1:18">
      <c r="A2821" s="1">
        <v>44487</v>
      </c>
      <c r="B2821">
        <v>5.01</v>
      </c>
      <c r="C2821">
        <v>817.8</v>
      </c>
      <c r="D2821">
        <v>0.156</v>
      </c>
      <c r="E2821" s="150">
        <f t="shared" si="265"/>
        <v>1.0220582586848702E-2</v>
      </c>
      <c r="F2821">
        <v>0.30213000000000001</v>
      </c>
      <c r="G2821" s="3">
        <f t="shared" si="268"/>
        <v>4.611506203242004</v>
      </c>
      <c r="H2821" s="150">
        <f t="shared" si="269"/>
        <v>0.22999999999999998</v>
      </c>
      <c r="K2821">
        <v>31900</v>
      </c>
      <c r="L2821">
        <v>30606.21</v>
      </c>
      <c r="N2821">
        <v>0.56000000000000005</v>
      </c>
      <c r="O2821">
        <v>5.34</v>
      </c>
      <c r="P2821">
        <v>5.01</v>
      </c>
      <c r="Q2821">
        <f t="shared" si="266"/>
        <v>0.33000000000000007</v>
      </c>
      <c r="R2821">
        <f t="shared" si="267"/>
        <v>0.22999999999999998</v>
      </c>
    </row>
    <row r="2822" spans="1:18">
      <c r="A2822" s="1">
        <v>44488</v>
      </c>
      <c r="B2822">
        <v>4.9450000000000003</v>
      </c>
      <c r="C2822">
        <v>811.51</v>
      </c>
      <c r="D2822">
        <v>0.15210000000000001</v>
      </c>
      <c r="E2822" s="150">
        <f t="shared" si="265"/>
        <v>9.0704594322909161E-3</v>
      </c>
      <c r="F2822">
        <v>0.29213</v>
      </c>
      <c r="G2822" s="3">
        <f t="shared" si="268"/>
        <v>4.8986463510126317</v>
      </c>
      <c r="H2822" s="150">
        <f t="shared" si="269"/>
        <v>0.12500000000000044</v>
      </c>
      <c r="K2822">
        <v>31985</v>
      </c>
      <c r="L2822">
        <v>30610.46</v>
      </c>
      <c r="N2822">
        <v>0.69</v>
      </c>
      <c r="O2822">
        <v>5.51</v>
      </c>
      <c r="P2822">
        <v>4.9450000000000003</v>
      </c>
      <c r="Q2822">
        <f t="shared" si="266"/>
        <v>0.5649999999999995</v>
      </c>
      <c r="R2822">
        <f t="shared" si="267"/>
        <v>0.12500000000000044</v>
      </c>
    </row>
    <row r="2823" spans="1:18">
      <c r="A2823" s="1">
        <v>44489</v>
      </c>
      <c r="B2823">
        <v>4.9630000000000001</v>
      </c>
      <c r="C2823">
        <v>813.31</v>
      </c>
      <c r="D2823">
        <v>0.1517</v>
      </c>
      <c r="E2823" s="150">
        <f t="shared" ref="E2823:E2886" si="270">+D2823*F2823/G2823</f>
        <v>9.0368208851970382E-3</v>
      </c>
      <c r="F2823">
        <v>0.29675000000000001</v>
      </c>
      <c r="G2823" s="3">
        <f t="shared" si="268"/>
        <v>4.9815057277212436</v>
      </c>
      <c r="H2823" s="150">
        <f t="shared" si="269"/>
        <v>0.11300000000000021</v>
      </c>
      <c r="K2823">
        <v>32008.25</v>
      </c>
      <c r="L2823">
        <v>30610.46</v>
      </c>
      <c r="N2823">
        <v>0.7</v>
      </c>
      <c r="O2823">
        <v>5.55</v>
      </c>
      <c r="P2823">
        <v>4.9630000000000001</v>
      </c>
      <c r="Q2823">
        <f t="shared" si="266"/>
        <v>0.58699999999999974</v>
      </c>
      <c r="R2823">
        <f t="shared" si="267"/>
        <v>0.11300000000000021</v>
      </c>
    </row>
    <row r="2824" spans="1:18">
      <c r="A2824" s="1">
        <v>44490</v>
      </c>
      <c r="B2824">
        <v>5.0449999999999999</v>
      </c>
      <c r="C2824">
        <v>817.63</v>
      </c>
      <c r="D2824">
        <v>0.17760000000000001</v>
      </c>
      <c r="E2824" s="150">
        <f t="shared" si="270"/>
        <v>1.0993270628301924E-2</v>
      </c>
      <c r="F2824">
        <v>0.29649999999999999</v>
      </c>
      <c r="G2824" s="3">
        <f t="shared" si="268"/>
        <v>4.7900576434852935</v>
      </c>
      <c r="H2824" s="150">
        <f t="shared" si="269"/>
        <v>0.24499999999999988</v>
      </c>
      <c r="K2824">
        <v>31959.75</v>
      </c>
      <c r="L2824">
        <v>30615.46</v>
      </c>
      <c r="N2824">
        <v>0.95</v>
      </c>
      <c r="O2824">
        <v>5.75</v>
      </c>
      <c r="P2824">
        <v>5.0449999999999999</v>
      </c>
      <c r="Q2824">
        <f t="shared" si="266"/>
        <v>0.70500000000000007</v>
      </c>
      <c r="R2824">
        <f t="shared" si="267"/>
        <v>0.24499999999999988</v>
      </c>
    </row>
    <row r="2825" spans="1:18">
      <c r="A2825" s="1">
        <v>44491</v>
      </c>
      <c r="B2825">
        <v>5.0149999999999997</v>
      </c>
      <c r="C2825">
        <v>816.05</v>
      </c>
      <c r="D2825">
        <v>0.18759999999999999</v>
      </c>
      <c r="E2825" s="150">
        <f t="shared" si="270"/>
        <v>1.3150073634133326E-2</v>
      </c>
      <c r="F2825">
        <v>0.31688</v>
      </c>
      <c r="G2825" s="3">
        <f t="shared" si="268"/>
        <v>4.5206353708693827</v>
      </c>
      <c r="H2825" s="150">
        <f t="shared" si="269"/>
        <v>0.18500000000000005</v>
      </c>
      <c r="K2825">
        <v>32043</v>
      </c>
      <c r="L2825">
        <v>30768</v>
      </c>
      <c r="N2825">
        <v>0.98</v>
      </c>
      <c r="O2825">
        <v>5.81</v>
      </c>
      <c r="P2825">
        <v>5.0149999999999997</v>
      </c>
      <c r="Q2825">
        <f t="shared" si="266"/>
        <v>0.79499999999999993</v>
      </c>
      <c r="R2825">
        <f t="shared" si="267"/>
        <v>0.18500000000000005</v>
      </c>
    </row>
    <row r="2826" spans="1:18">
      <c r="A2826" s="1">
        <v>44494</v>
      </c>
      <c r="B2826">
        <v>4.8600000000000003</v>
      </c>
      <c r="C2826">
        <v>808.18</v>
      </c>
      <c r="D2826">
        <v>0.17680000000000001</v>
      </c>
      <c r="E2826" s="150">
        <f t="shared" si="270"/>
        <v>1.3246883821576903E-2</v>
      </c>
      <c r="F2826">
        <v>0.32938000000000001</v>
      </c>
      <c r="G2826" s="3">
        <f t="shared" si="268"/>
        <v>4.396081733965703</v>
      </c>
      <c r="H2826" s="150">
        <f t="shared" si="269"/>
        <v>-1.9999999999999352E-2</v>
      </c>
      <c r="K2826">
        <v>32004.75</v>
      </c>
      <c r="L2826">
        <v>30765</v>
      </c>
      <c r="N2826">
        <v>0.97</v>
      </c>
      <c r="O2826">
        <v>5.85</v>
      </c>
      <c r="P2826">
        <v>4.8600000000000003</v>
      </c>
      <c r="Q2826">
        <f t="shared" si="266"/>
        <v>0.98999999999999932</v>
      </c>
      <c r="R2826">
        <f t="shared" si="267"/>
        <v>-1.9999999999999352E-2</v>
      </c>
    </row>
    <row r="2827" spans="1:18">
      <c r="A2827" s="1">
        <v>44495</v>
      </c>
      <c r="B2827">
        <v>4.875</v>
      </c>
      <c r="C2827">
        <v>804.28</v>
      </c>
      <c r="D2827">
        <v>0.1792</v>
      </c>
      <c r="E2827" s="150">
        <f t="shared" si="270"/>
        <v>1.211658417817372E-2</v>
      </c>
      <c r="F2827">
        <v>0.32274999999999998</v>
      </c>
      <c r="G2827" s="3">
        <f t="shared" si="268"/>
        <v>4.7733584935748352</v>
      </c>
      <c r="H2827" s="150">
        <f t="shared" si="269"/>
        <v>-9.5000000000000084E-2</v>
      </c>
      <c r="K2827">
        <v>32131.5</v>
      </c>
      <c r="L2827">
        <v>30784.5</v>
      </c>
      <c r="N2827">
        <v>0.9</v>
      </c>
      <c r="O2827">
        <v>5.87</v>
      </c>
      <c r="P2827">
        <v>4.875</v>
      </c>
      <c r="Q2827">
        <f t="shared" si="266"/>
        <v>0.99500000000000011</v>
      </c>
      <c r="R2827">
        <f t="shared" si="267"/>
        <v>-9.5000000000000084E-2</v>
      </c>
    </row>
    <row r="2828" spans="1:18">
      <c r="A2828" s="1">
        <v>44496</v>
      </c>
      <c r="B2828">
        <v>4.8899999999999997</v>
      </c>
      <c r="C2828">
        <v>805</v>
      </c>
      <c r="D2828">
        <v>0.19969999999999999</v>
      </c>
      <c r="E2828" s="150">
        <f t="shared" si="270"/>
        <v>1.3816335473625969E-2</v>
      </c>
      <c r="F2828">
        <v>0.33224999999999999</v>
      </c>
      <c r="G2828" s="3">
        <f t="shared" si="268"/>
        <v>4.8023099270176424</v>
      </c>
      <c r="H2828" s="150">
        <f t="shared" si="269"/>
        <v>-0.13000000000000023</v>
      </c>
      <c r="K2828">
        <v>32147.5</v>
      </c>
      <c r="L2828">
        <v>30792</v>
      </c>
      <c r="N2828">
        <v>0.86</v>
      </c>
      <c r="O2828">
        <v>5.88</v>
      </c>
      <c r="P2828">
        <v>4.8899999999999997</v>
      </c>
      <c r="Q2828">
        <f t="shared" si="266"/>
        <v>0.99000000000000021</v>
      </c>
      <c r="R2828">
        <f t="shared" si="267"/>
        <v>-0.13000000000000023</v>
      </c>
    </row>
    <row r="2829" spans="1:18">
      <c r="A2829" s="1">
        <v>44497</v>
      </c>
      <c r="B2829">
        <v>5.0250000000000004</v>
      </c>
      <c r="C2829">
        <v>806.03</v>
      </c>
      <c r="D2829">
        <v>0.19420000000000001</v>
      </c>
      <c r="E2829" s="150">
        <f t="shared" si="270"/>
        <v>1.5316768096410988E-2</v>
      </c>
      <c r="F2829">
        <v>0.37063000000000001</v>
      </c>
      <c r="G2829" s="3">
        <f t="shared" si="268"/>
        <v>4.6991862478394149</v>
      </c>
      <c r="H2829" s="150">
        <f t="shared" si="269"/>
        <v>-1.5000000000000013E-2</v>
      </c>
      <c r="K2829">
        <v>32121</v>
      </c>
      <c r="L2829">
        <v>30794.5</v>
      </c>
      <c r="N2829">
        <v>0.86</v>
      </c>
      <c r="O2829">
        <v>5.9</v>
      </c>
      <c r="P2829">
        <v>5.0250000000000004</v>
      </c>
      <c r="Q2829">
        <f t="shared" si="266"/>
        <v>0.875</v>
      </c>
      <c r="R2829">
        <f t="shared" si="267"/>
        <v>-1.5000000000000013E-2</v>
      </c>
    </row>
    <row r="2830" spans="1:18">
      <c r="A2830" s="1">
        <v>44498</v>
      </c>
      <c r="B2830">
        <v>5.1100000000000003</v>
      </c>
      <c r="C2830">
        <v>814.5</v>
      </c>
      <c r="D2830">
        <v>0.2084</v>
      </c>
      <c r="E2830" s="150">
        <f t="shared" si="270"/>
        <v>1.4712236086296179E-2</v>
      </c>
      <c r="F2830">
        <v>0.36113000000000001</v>
      </c>
      <c r="G2830" s="3">
        <f t="shared" si="268"/>
        <v>5.1154353123860625</v>
      </c>
      <c r="H2830" s="150">
        <f t="shared" si="269"/>
        <v>-0.14999999999999958</v>
      </c>
      <c r="K2830">
        <v>32238.5</v>
      </c>
      <c r="L2830">
        <v>30794.5</v>
      </c>
      <c r="N2830">
        <v>0.66</v>
      </c>
      <c r="O2830">
        <v>5.92</v>
      </c>
      <c r="P2830">
        <v>5.1100000000000003</v>
      </c>
      <c r="Q2830">
        <f t="shared" si="266"/>
        <v>0.80999999999999961</v>
      </c>
      <c r="R2830">
        <f t="shared" si="267"/>
        <v>-0.14999999999999958</v>
      </c>
    </row>
    <row r="2831" spans="1:18">
      <c r="A2831" s="1">
        <v>44501</v>
      </c>
      <c r="B2831">
        <v>5.1050000000000004</v>
      </c>
      <c r="C2831">
        <v>811.58</v>
      </c>
      <c r="D2831">
        <v>0.20039999999999999</v>
      </c>
      <c r="E2831" s="150">
        <f t="shared" si="270"/>
        <v>1.4387221322454999E-2</v>
      </c>
      <c r="F2831">
        <v>0.36725000000000002</v>
      </c>
      <c r="G2831" s="3">
        <f t="shared" si="268"/>
        <v>5.1154353123860625</v>
      </c>
      <c r="H2831" s="150">
        <f t="shared" si="269"/>
        <v>-0.15499999999999947</v>
      </c>
      <c r="K2831">
        <v>32238.5</v>
      </c>
      <c r="L2831">
        <v>30794.5</v>
      </c>
      <c r="N2831">
        <v>0.66</v>
      </c>
      <c r="O2831">
        <v>5.92</v>
      </c>
      <c r="P2831">
        <v>5.1050000000000004</v>
      </c>
      <c r="Q2831">
        <f t="shared" si="266"/>
        <v>0.8149999999999995</v>
      </c>
      <c r="R2831">
        <f t="shared" si="267"/>
        <v>-0.15499999999999947</v>
      </c>
    </row>
    <row r="2832" spans="1:18">
      <c r="A2832" s="1">
        <v>44502</v>
      </c>
      <c r="B2832">
        <v>5.09</v>
      </c>
      <c r="C2832">
        <v>812.76</v>
      </c>
      <c r="D2832">
        <v>0.1797</v>
      </c>
      <c r="E2832" s="150">
        <f t="shared" si="270"/>
        <v>1.2633266112576459E-2</v>
      </c>
      <c r="F2832">
        <v>0.35837999999999998</v>
      </c>
      <c r="G2832" s="3">
        <f t="shared" si="268"/>
        <v>5.0977225862351379</v>
      </c>
      <c r="H2832" s="150">
        <f t="shared" si="269"/>
        <v>-0.21999999999999986</v>
      </c>
      <c r="K2832">
        <v>32233.5</v>
      </c>
      <c r="L2832">
        <v>30794.5</v>
      </c>
      <c r="N2832">
        <v>0.62</v>
      </c>
      <c r="O2832">
        <v>5.93</v>
      </c>
      <c r="P2832">
        <v>5.09</v>
      </c>
      <c r="Q2832">
        <f t="shared" si="266"/>
        <v>0.83999999999999986</v>
      </c>
      <c r="R2832">
        <f t="shared" si="267"/>
        <v>-0.21999999999999986</v>
      </c>
    </row>
    <row r="2833" spans="1:18">
      <c r="A2833" s="1">
        <v>44503</v>
      </c>
      <c r="B2833">
        <v>5.1100000000000003</v>
      </c>
      <c r="C2833">
        <v>813.29</v>
      </c>
      <c r="D2833">
        <v>0.19500000000000001</v>
      </c>
      <c r="E2833" s="150">
        <f t="shared" si="270"/>
        <v>1.2883460050245073E-2</v>
      </c>
      <c r="F2833">
        <v>0.35763</v>
      </c>
      <c r="G2833" s="3">
        <f t="shared" si="268"/>
        <v>5.4129752200126884</v>
      </c>
      <c r="H2833" s="150">
        <f t="shared" si="269"/>
        <v>-0.20999999999999985</v>
      </c>
      <c r="K2833">
        <v>32365</v>
      </c>
      <c r="L2833">
        <v>30835</v>
      </c>
      <c r="N2833">
        <v>0.67</v>
      </c>
      <c r="O2833">
        <v>5.99</v>
      </c>
      <c r="P2833">
        <v>5.1100000000000003</v>
      </c>
      <c r="Q2833">
        <f t="shared" si="266"/>
        <v>0.87999999999999989</v>
      </c>
      <c r="R2833">
        <f t="shared" si="267"/>
        <v>-0.20999999999999985</v>
      </c>
    </row>
    <row r="2834" spans="1:18">
      <c r="A2834" s="1">
        <v>44504</v>
      </c>
      <c r="B2834">
        <v>5.13</v>
      </c>
      <c r="C2834">
        <v>814.32</v>
      </c>
      <c r="D2834">
        <v>0.1862</v>
      </c>
      <c r="E2834" s="150">
        <f t="shared" si="270"/>
        <v>1.2503599437776533E-2</v>
      </c>
      <c r="F2834">
        <v>0.36249999999999999</v>
      </c>
      <c r="G2834" s="3">
        <f t="shared" si="268"/>
        <v>5.3982455480837785</v>
      </c>
      <c r="H2834" s="150">
        <f t="shared" si="269"/>
        <v>-0.20000000000000029</v>
      </c>
      <c r="K2834">
        <v>32359</v>
      </c>
      <c r="L2834">
        <v>30833.25</v>
      </c>
      <c r="N2834">
        <v>0.66</v>
      </c>
      <c r="O2834">
        <v>5.99</v>
      </c>
      <c r="P2834">
        <v>5.13</v>
      </c>
      <c r="Q2834">
        <f t="shared" si="266"/>
        <v>0.86000000000000032</v>
      </c>
      <c r="R2834">
        <f t="shared" si="267"/>
        <v>-0.20000000000000029</v>
      </c>
    </row>
    <row r="2835" spans="1:18">
      <c r="A2835" s="1">
        <v>44505</v>
      </c>
      <c r="B2835">
        <v>5.07</v>
      </c>
      <c r="C2835">
        <v>811.53</v>
      </c>
      <c r="D2835">
        <v>0.17169999999999999</v>
      </c>
      <c r="E2835" s="150">
        <f t="shared" si="270"/>
        <v>1.0809426156352777E-2</v>
      </c>
      <c r="F2835">
        <v>0.35749999999999998</v>
      </c>
      <c r="G2835" s="3">
        <f t="shared" si="268"/>
        <v>5.6786316971992923</v>
      </c>
      <c r="H2835" s="150">
        <f t="shared" si="269"/>
        <v>-0.37999999999999956</v>
      </c>
      <c r="K2835">
        <v>32449.61</v>
      </c>
      <c r="L2835">
        <v>30844.05</v>
      </c>
      <c r="N2835">
        <v>0.6</v>
      </c>
      <c r="O2835">
        <v>6.05</v>
      </c>
      <c r="P2835">
        <v>5.07</v>
      </c>
      <c r="Q2835">
        <f t="shared" si="266"/>
        <v>0.97999999999999954</v>
      </c>
      <c r="R2835">
        <f t="shared" si="267"/>
        <v>-0.37999999999999956</v>
      </c>
    </row>
    <row r="2836" spans="1:18">
      <c r="A2836" s="1">
        <v>44508</v>
      </c>
      <c r="B2836">
        <v>5.133</v>
      </c>
      <c r="C2836">
        <v>803.06</v>
      </c>
      <c r="D2836">
        <v>0.1905</v>
      </c>
      <c r="E2836" s="150">
        <f t="shared" si="270"/>
        <v>1.2848209848963536E-2</v>
      </c>
      <c r="F2836">
        <v>0.35288000000000003</v>
      </c>
      <c r="G2836" s="3">
        <f t="shared" si="268"/>
        <v>5.2321405697948595</v>
      </c>
      <c r="H2836" s="150">
        <f t="shared" si="269"/>
        <v>-0.2769999999999998</v>
      </c>
      <c r="K2836">
        <v>32539.46</v>
      </c>
      <c r="L2836">
        <v>31050.25</v>
      </c>
      <c r="N2836">
        <v>0.64</v>
      </c>
      <c r="O2836">
        <v>6.05</v>
      </c>
      <c r="P2836">
        <v>5.133</v>
      </c>
      <c r="Q2836">
        <f t="shared" si="266"/>
        <v>0.91699999999999982</v>
      </c>
      <c r="R2836">
        <f t="shared" si="267"/>
        <v>-0.2769999999999998</v>
      </c>
    </row>
    <row r="2837" spans="1:18">
      <c r="A2837" s="1">
        <v>44509</v>
      </c>
      <c r="B2837">
        <v>4.9119999999999999</v>
      </c>
      <c r="C2837">
        <v>792.23</v>
      </c>
      <c r="D2837">
        <v>0.1787</v>
      </c>
      <c r="E2837" s="150">
        <f t="shared" si="270"/>
        <v>1.270233236351211E-2</v>
      </c>
      <c r="F2837">
        <v>0.34975000000000001</v>
      </c>
      <c r="G2837" s="3">
        <f t="shared" si="268"/>
        <v>4.9203818016551315</v>
      </c>
      <c r="H2837" s="150">
        <f t="shared" si="269"/>
        <v>-0.48799999999999988</v>
      </c>
      <c r="K2837">
        <v>32423.5</v>
      </c>
      <c r="L2837">
        <v>31024.2</v>
      </c>
      <c r="N2837">
        <v>0.65</v>
      </c>
      <c r="O2837">
        <v>6.05</v>
      </c>
      <c r="P2837">
        <v>4.9119999999999999</v>
      </c>
      <c r="Q2837">
        <f t="shared" si="266"/>
        <v>1.1379999999999999</v>
      </c>
      <c r="R2837">
        <f t="shared" si="267"/>
        <v>-0.48799999999999988</v>
      </c>
    </row>
    <row r="2838" spans="1:18">
      <c r="A2838" s="1">
        <v>44510</v>
      </c>
      <c r="B2838">
        <v>4.93</v>
      </c>
      <c r="C2838">
        <v>795.34</v>
      </c>
      <c r="D2838">
        <v>0.2177</v>
      </c>
      <c r="E2838" s="150">
        <f t="shared" si="270"/>
        <v>1.5639291258593715E-2</v>
      </c>
      <c r="F2838">
        <v>0.35375000000000001</v>
      </c>
      <c r="G2838" s="3">
        <f t="shared" si="268"/>
        <v>4.9242241049563313</v>
      </c>
      <c r="H2838" s="150">
        <f t="shared" si="269"/>
        <v>-0.38000000000000045</v>
      </c>
      <c r="K2838">
        <v>32415.5</v>
      </c>
      <c r="L2838">
        <v>31015.5</v>
      </c>
      <c r="N2838">
        <v>0.68</v>
      </c>
      <c r="O2838">
        <v>5.99</v>
      </c>
      <c r="P2838">
        <v>4.93</v>
      </c>
      <c r="Q2838">
        <f t="shared" si="266"/>
        <v>1.0600000000000005</v>
      </c>
      <c r="R2838">
        <f t="shared" si="267"/>
        <v>-0.38000000000000045</v>
      </c>
    </row>
    <row r="2839" spans="1:18">
      <c r="A2839" s="1">
        <v>44511</v>
      </c>
      <c r="B2839">
        <v>5.0229999999999997</v>
      </c>
      <c r="C2839">
        <v>794.4</v>
      </c>
      <c r="D2839">
        <v>0.23330000000000001</v>
      </c>
      <c r="E2839" s="150">
        <f t="shared" si="270"/>
        <v>1.8205542386133224E-2</v>
      </c>
      <c r="F2839">
        <v>0.38788</v>
      </c>
      <c r="G2839" s="3">
        <f t="shared" si="268"/>
        <v>4.9705964305093238</v>
      </c>
      <c r="H2839" s="150">
        <f t="shared" si="269"/>
        <v>-0.21699999999999986</v>
      </c>
      <c r="K2839">
        <v>32407.25</v>
      </c>
      <c r="L2839">
        <v>30995</v>
      </c>
      <c r="N2839">
        <v>0.78</v>
      </c>
      <c r="O2839">
        <v>6.02</v>
      </c>
      <c r="P2839">
        <v>5.0229999999999997</v>
      </c>
      <c r="Q2839">
        <f t="shared" si="266"/>
        <v>0.99699999999999989</v>
      </c>
      <c r="R2839">
        <f t="shared" si="267"/>
        <v>-0.21699999999999986</v>
      </c>
    </row>
    <row r="2840" spans="1:18">
      <c r="A2840" s="1">
        <v>44512</v>
      </c>
      <c r="B2840">
        <v>5.1580000000000004</v>
      </c>
      <c r="C2840">
        <v>801.12</v>
      </c>
      <c r="D2840">
        <v>0.22939999999999999</v>
      </c>
      <c r="E2840" s="150">
        <f t="shared" si="270"/>
        <v>1.8020330211195899E-2</v>
      </c>
      <c r="F2840">
        <v>0.39850000000000002</v>
      </c>
      <c r="G2840" s="3">
        <f t="shared" si="268"/>
        <v>5.0729314573383331</v>
      </c>
      <c r="H2840" s="150">
        <f t="shared" si="269"/>
        <v>-0.10199999999999942</v>
      </c>
      <c r="K2840">
        <v>32429</v>
      </c>
      <c r="L2840">
        <v>30988</v>
      </c>
      <c r="N2840">
        <v>0.79</v>
      </c>
      <c r="O2840">
        <v>6.05</v>
      </c>
      <c r="P2840">
        <v>5.1580000000000004</v>
      </c>
      <c r="Q2840">
        <f t="shared" si="266"/>
        <v>0.89199999999999946</v>
      </c>
      <c r="R2840">
        <f t="shared" si="267"/>
        <v>-0.10199999999999942</v>
      </c>
    </row>
    <row r="2841" spans="1:18">
      <c r="A2841" s="1">
        <v>44515</v>
      </c>
      <c r="B2841">
        <v>5.22</v>
      </c>
      <c r="C2841">
        <v>797.72</v>
      </c>
      <c r="D2841">
        <v>0.2334</v>
      </c>
      <c r="E2841" s="150">
        <f t="shared" si="270"/>
        <v>1.8124191061361011E-2</v>
      </c>
      <c r="F2841">
        <v>0.39424999999999999</v>
      </c>
      <c r="G2841" s="3">
        <f t="shared" si="268"/>
        <v>5.0770790094004914</v>
      </c>
      <c r="H2841" s="150">
        <f t="shared" si="269"/>
        <v>-0.11000000000000032</v>
      </c>
      <c r="K2841">
        <v>32378.5</v>
      </c>
      <c r="L2841">
        <v>30938.62</v>
      </c>
      <c r="N2841">
        <v>0.79</v>
      </c>
      <c r="O2841">
        <v>6.12</v>
      </c>
      <c r="P2841">
        <v>5.22</v>
      </c>
      <c r="Q2841">
        <f t="shared" ref="Q2841:Q2904" si="271">+O2841-P2841</f>
        <v>0.90000000000000036</v>
      </c>
      <c r="R2841">
        <f t="shared" ref="R2841:R2904" si="272">+N2841-Q2841</f>
        <v>-0.11000000000000032</v>
      </c>
    </row>
    <row r="2842" spans="1:18">
      <c r="A2842" s="1">
        <v>44516</v>
      </c>
      <c r="B2842">
        <v>5.21</v>
      </c>
      <c r="C2842">
        <v>811.86</v>
      </c>
      <c r="D2842">
        <v>0.23219999999999999</v>
      </c>
      <c r="E2842" s="150">
        <f t="shared" si="270"/>
        <v>1.7844971498084176E-2</v>
      </c>
      <c r="F2842">
        <v>0.39912999999999998</v>
      </c>
      <c r="G2842" s="3">
        <f t="shared" si="268"/>
        <v>5.1935070902158538</v>
      </c>
      <c r="H2842" s="150">
        <f t="shared" si="269"/>
        <v>-0.10999999999999988</v>
      </c>
      <c r="K2842">
        <v>32490.75</v>
      </c>
      <c r="L2842">
        <v>31014.25</v>
      </c>
      <c r="N2842">
        <v>0.81</v>
      </c>
      <c r="O2842">
        <v>6.13</v>
      </c>
      <c r="P2842">
        <v>5.21</v>
      </c>
      <c r="Q2842">
        <f t="shared" si="271"/>
        <v>0.91999999999999993</v>
      </c>
      <c r="R2842">
        <f t="shared" si="272"/>
        <v>-0.10999999999999988</v>
      </c>
    </row>
    <row r="2843" spans="1:18">
      <c r="A2843" s="1">
        <v>44517</v>
      </c>
      <c r="B2843">
        <v>5.1980000000000004</v>
      </c>
      <c r="C2843">
        <v>829.21</v>
      </c>
      <c r="D2843">
        <v>0.22420000000000001</v>
      </c>
      <c r="E2843" s="150">
        <f t="shared" si="270"/>
        <v>1.6715443160892494E-2</v>
      </c>
      <c r="F2843">
        <v>0.39862999999999998</v>
      </c>
      <c r="G2843" s="3">
        <f t="shared" si="268"/>
        <v>5.3467230955082909</v>
      </c>
      <c r="H2843" s="150">
        <f t="shared" si="269"/>
        <v>-0.21199999999999974</v>
      </c>
      <c r="K2843">
        <v>32543.75</v>
      </c>
      <c r="L2843">
        <v>31023.25</v>
      </c>
      <c r="N2843">
        <v>0.75</v>
      </c>
      <c r="O2843">
        <v>6.16</v>
      </c>
      <c r="P2843">
        <v>5.1980000000000004</v>
      </c>
      <c r="Q2843">
        <f t="shared" si="271"/>
        <v>0.96199999999999974</v>
      </c>
      <c r="R2843">
        <f t="shared" si="272"/>
        <v>-0.21199999999999974</v>
      </c>
    </row>
    <row r="2844" spans="1:18">
      <c r="A2844" s="1">
        <v>44518</v>
      </c>
      <c r="B2844">
        <v>5.3280000000000003</v>
      </c>
      <c r="C2844">
        <v>832.29</v>
      </c>
      <c r="D2844">
        <v>0.22259999999999999</v>
      </c>
      <c r="E2844" s="150">
        <f t="shared" si="270"/>
        <v>1.5758916051797689E-2</v>
      </c>
      <c r="F2844">
        <v>0.38974999999999999</v>
      </c>
      <c r="G2844" s="3">
        <f t="shared" si="268"/>
        <v>5.5053500960875468</v>
      </c>
      <c r="H2844" s="150">
        <f t="shared" si="269"/>
        <v>-0.15199999999999947</v>
      </c>
      <c r="K2844">
        <v>32548.68</v>
      </c>
      <c r="L2844">
        <v>30985</v>
      </c>
      <c r="N2844">
        <v>0.7</v>
      </c>
      <c r="O2844">
        <v>6.18</v>
      </c>
      <c r="P2844">
        <v>5.3280000000000003</v>
      </c>
      <c r="Q2844">
        <f t="shared" si="271"/>
        <v>0.85199999999999942</v>
      </c>
      <c r="R2844">
        <f t="shared" si="272"/>
        <v>-0.15199999999999947</v>
      </c>
    </row>
    <row r="2845" spans="1:18">
      <c r="A2845" s="1">
        <v>44519</v>
      </c>
      <c r="B2845">
        <v>5.3470000000000004</v>
      </c>
      <c r="C2845">
        <v>829.8</v>
      </c>
      <c r="D2845">
        <v>0.24399999999999999</v>
      </c>
      <c r="E2845" s="150">
        <f t="shared" si="270"/>
        <v>1.7010962377297382E-2</v>
      </c>
      <c r="F2845">
        <v>0.39174999999999999</v>
      </c>
      <c r="G2845" s="3">
        <f t="shared" si="268"/>
        <v>5.6191412266932774</v>
      </c>
      <c r="H2845" s="150">
        <f t="shared" si="269"/>
        <v>-9.2999999999999527E-2</v>
      </c>
      <c r="K2845">
        <v>32581</v>
      </c>
      <c r="L2845">
        <v>30985</v>
      </c>
      <c r="N2845">
        <v>0.73</v>
      </c>
      <c r="O2845">
        <v>6.17</v>
      </c>
      <c r="P2845">
        <v>5.3470000000000004</v>
      </c>
      <c r="Q2845">
        <f t="shared" si="271"/>
        <v>0.82299999999999951</v>
      </c>
      <c r="R2845">
        <f t="shared" si="272"/>
        <v>-9.2999999999999527E-2</v>
      </c>
    </row>
    <row r="2846" spans="1:18">
      <c r="A2846" s="1">
        <v>44522</v>
      </c>
      <c r="B2846">
        <v>5.1820000000000004</v>
      </c>
      <c r="C2846">
        <v>811.95</v>
      </c>
      <c r="D2846">
        <v>0.2782</v>
      </c>
      <c r="E2846" s="150">
        <f t="shared" si="270"/>
        <v>2.4499901722395103E-2</v>
      </c>
      <c r="F2846">
        <v>0.42563000000000001</v>
      </c>
      <c r="G2846" s="3">
        <f t="shared" si="268"/>
        <v>4.8330914687613795</v>
      </c>
      <c r="H2846" s="150">
        <f t="shared" si="269"/>
        <v>-0.27799999999999936</v>
      </c>
      <c r="K2846">
        <v>32399.25</v>
      </c>
      <c r="L2846">
        <v>31024.75</v>
      </c>
      <c r="N2846">
        <v>0.72</v>
      </c>
      <c r="O2846">
        <v>6.18</v>
      </c>
      <c r="P2846">
        <v>5.1820000000000004</v>
      </c>
      <c r="Q2846">
        <f t="shared" si="271"/>
        <v>0.99799999999999933</v>
      </c>
      <c r="R2846">
        <f t="shared" si="272"/>
        <v>-0.27799999999999936</v>
      </c>
    </row>
    <row r="2847" spans="1:18">
      <c r="A2847" s="1">
        <v>44523</v>
      </c>
      <c r="B2847">
        <v>5.2779999999999996</v>
      </c>
      <c r="C2847">
        <v>812.82</v>
      </c>
      <c r="D2847">
        <v>0.27360000000000001</v>
      </c>
      <c r="E2847" s="150">
        <f t="shared" si="270"/>
        <v>2.3357154307240776E-2</v>
      </c>
      <c r="F2847">
        <v>0.44900000000000001</v>
      </c>
      <c r="G2847" s="3">
        <f t="shared" si="268"/>
        <v>5.2594763207912409</v>
      </c>
      <c r="H2847" s="150">
        <f t="shared" si="269"/>
        <v>-9.2000000000000526E-2</v>
      </c>
      <c r="K2847">
        <v>32447</v>
      </c>
      <c r="L2847">
        <v>30954.62</v>
      </c>
      <c r="N2847">
        <v>0.79</v>
      </c>
      <c r="O2847">
        <v>6.16</v>
      </c>
      <c r="P2847">
        <v>5.2779999999999996</v>
      </c>
      <c r="Q2847">
        <f t="shared" si="271"/>
        <v>0.88200000000000056</v>
      </c>
      <c r="R2847">
        <f t="shared" si="272"/>
        <v>-9.2000000000000526E-2</v>
      </c>
    </row>
    <row r="2848" spans="1:18">
      <c r="A2848" s="1">
        <v>44524</v>
      </c>
      <c r="B2848">
        <v>5.4029999999999996</v>
      </c>
      <c r="C2848">
        <v>814.21</v>
      </c>
      <c r="D2848">
        <v>0.29849999999999999</v>
      </c>
      <c r="E2848" s="150">
        <f t="shared" si="270"/>
        <v>2.7789034163638086E-2</v>
      </c>
      <c r="F2848">
        <v>0.44588</v>
      </c>
      <c r="G2848" s="3">
        <f t="shared" si="268"/>
        <v>4.7894856372574068</v>
      </c>
      <c r="H2848" s="150">
        <f t="shared" si="269"/>
        <v>7.2999999999999399E-2</v>
      </c>
      <c r="K2848">
        <v>32384.5</v>
      </c>
      <c r="L2848">
        <v>31022.5</v>
      </c>
      <c r="N2848">
        <v>0.83</v>
      </c>
      <c r="O2848">
        <v>6.16</v>
      </c>
      <c r="P2848">
        <v>5.4029999999999996</v>
      </c>
      <c r="Q2848">
        <f t="shared" si="271"/>
        <v>0.75700000000000056</v>
      </c>
      <c r="R2848">
        <f t="shared" si="272"/>
        <v>7.2999999999999399E-2</v>
      </c>
    </row>
    <row r="2849" spans="1:18">
      <c r="A2849" s="1">
        <v>44525</v>
      </c>
      <c r="B2849">
        <v>5.4130000000000003</v>
      </c>
      <c r="C2849">
        <v>821.14</v>
      </c>
      <c r="D2849">
        <v>0.29830000000000001</v>
      </c>
      <c r="E2849" s="150">
        <f t="shared" si="270"/>
        <v>2.7928542861068974E-2</v>
      </c>
      <c r="F2849">
        <v>0.47162999999999999</v>
      </c>
      <c r="G2849" s="3">
        <f t="shared" si="268"/>
        <v>5.0373995413885746</v>
      </c>
      <c r="H2849" s="150">
        <f t="shared" si="269"/>
        <v>9.3000000000000527E-2</v>
      </c>
      <c r="K2849">
        <v>32455</v>
      </c>
      <c r="L2849">
        <v>31022.5</v>
      </c>
      <c r="N2849">
        <v>0.86</v>
      </c>
      <c r="O2849">
        <v>6.18</v>
      </c>
      <c r="P2849">
        <v>5.4130000000000003</v>
      </c>
      <c r="Q2849">
        <f t="shared" si="271"/>
        <v>0.76699999999999946</v>
      </c>
      <c r="R2849">
        <f t="shared" si="272"/>
        <v>9.3000000000000527E-2</v>
      </c>
    </row>
    <row r="2850" spans="1:18">
      <c r="A2850" s="1">
        <v>44526</v>
      </c>
      <c r="B2850">
        <v>5.2</v>
      </c>
      <c r="C2850">
        <v>831.94</v>
      </c>
      <c r="D2850">
        <v>0.22370000000000001</v>
      </c>
      <c r="E2850" s="150">
        <f t="shared" si="270"/>
        <v>1.7267768983084967E-2</v>
      </c>
      <c r="F2850">
        <v>0.41038000000000002</v>
      </c>
      <c r="G2850" s="3">
        <f t="shared" si="268"/>
        <v>5.316379092743639</v>
      </c>
      <c r="H2850" s="150">
        <f t="shared" si="269"/>
        <v>-0.12000000000000022</v>
      </c>
      <c r="K2850">
        <v>32460</v>
      </c>
      <c r="L2850">
        <v>30951.62</v>
      </c>
      <c r="N2850">
        <v>0.87</v>
      </c>
      <c r="O2850">
        <v>6.19</v>
      </c>
      <c r="P2850">
        <v>5.2</v>
      </c>
      <c r="Q2850">
        <f t="shared" si="271"/>
        <v>0.99000000000000021</v>
      </c>
      <c r="R2850">
        <f t="shared" si="272"/>
        <v>-0.12000000000000022</v>
      </c>
    </row>
    <row r="2851" spans="1:18">
      <c r="A2851" s="1">
        <v>44529</v>
      </c>
      <c r="B2851">
        <v>5.18</v>
      </c>
      <c r="C2851">
        <v>842.5</v>
      </c>
      <c r="D2851">
        <v>0.21060000000000001</v>
      </c>
      <c r="E2851" s="150">
        <f t="shared" si="270"/>
        <v>1.7173410655728191E-2</v>
      </c>
      <c r="F2851">
        <v>0.41987999999999998</v>
      </c>
      <c r="G2851" s="3">
        <f t="shared" si="268"/>
        <v>5.1490487109795664</v>
      </c>
      <c r="H2851" s="150">
        <f t="shared" si="269"/>
        <v>-0.10000000000000042</v>
      </c>
      <c r="K2851">
        <v>32486.75</v>
      </c>
      <c r="L2851">
        <v>31022.5</v>
      </c>
      <c r="N2851">
        <v>0.92</v>
      </c>
      <c r="O2851">
        <v>6.2</v>
      </c>
      <c r="P2851">
        <v>5.18</v>
      </c>
      <c r="Q2851">
        <f t="shared" si="271"/>
        <v>1.0200000000000005</v>
      </c>
      <c r="R2851">
        <f t="shared" si="272"/>
        <v>-0.10000000000000042</v>
      </c>
    </row>
    <row r="2852" spans="1:18">
      <c r="A2852" s="1">
        <v>44530</v>
      </c>
      <c r="B2852">
        <v>5.1550000000000002</v>
      </c>
      <c r="C2852">
        <v>829.61</v>
      </c>
      <c r="D2852">
        <v>0.26100000000000001</v>
      </c>
      <c r="E2852" s="150">
        <f t="shared" si="270"/>
        <v>1.8771627657301178E-2</v>
      </c>
      <c r="F2852">
        <v>0.38238</v>
      </c>
      <c r="G2852" s="3">
        <f t="shared" si="268"/>
        <v>5.3165970379336063</v>
      </c>
      <c r="H2852" s="150">
        <f t="shared" si="269"/>
        <v>-0.13499999999999945</v>
      </c>
      <c r="K2852">
        <v>32531.25</v>
      </c>
      <c r="L2852">
        <v>31019.5</v>
      </c>
      <c r="N2852">
        <v>0.89</v>
      </c>
      <c r="O2852">
        <v>6.18</v>
      </c>
      <c r="P2852">
        <v>5.1550000000000002</v>
      </c>
      <c r="Q2852">
        <f t="shared" si="271"/>
        <v>1.0249999999999995</v>
      </c>
      <c r="R2852">
        <f t="shared" si="272"/>
        <v>-0.13499999999999945</v>
      </c>
    </row>
    <row r="2853" spans="1:18">
      <c r="A2853" s="1">
        <v>44531</v>
      </c>
      <c r="B2853">
        <v>5.19</v>
      </c>
      <c r="C2853">
        <v>838.74</v>
      </c>
      <c r="D2853">
        <v>0.25819999999999999</v>
      </c>
      <c r="E2853" s="150">
        <f t="shared" si="270"/>
        <v>2.1241490850168899E-2</v>
      </c>
      <c r="F2853">
        <v>0.45824999999999999</v>
      </c>
      <c r="G2853" s="3">
        <f t="shared" si="268"/>
        <v>5.5702375522789245</v>
      </c>
      <c r="H2853" s="150">
        <f t="shared" si="269"/>
        <v>-7.9999999999999294E-2</v>
      </c>
      <c r="K2853">
        <v>32531.5</v>
      </c>
      <c r="L2853">
        <v>30951.119999999999</v>
      </c>
      <c r="N2853">
        <v>0.91</v>
      </c>
      <c r="O2853">
        <v>6.18</v>
      </c>
      <c r="P2853">
        <v>5.19</v>
      </c>
      <c r="Q2853">
        <f t="shared" si="271"/>
        <v>0.98999999999999932</v>
      </c>
      <c r="R2853">
        <f t="shared" si="272"/>
        <v>-7.9999999999999294E-2</v>
      </c>
    </row>
    <row r="2854" spans="1:18">
      <c r="A2854" s="1">
        <v>44532</v>
      </c>
      <c r="B2854">
        <v>5.17</v>
      </c>
      <c r="C2854">
        <v>838.12</v>
      </c>
      <c r="D2854">
        <v>0.2848</v>
      </c>
      <c r="E2854" s="150">
        <f t="shared" si="270"/>
        <v>2.3426845086713406E-2</v>
      </c>
      <c r="F2854">
        <v>0.45588000000000001</v>
      </c>
      <c r="G2854" s="3">
        <f t="shared" si="268"/>
        <v>5.5421301297474344</v>
      </c>
      <c r="H2854" s="150">
        <f t="shared" si="269"/>
        <v>-8.9999999999999747E-2</v>
      </c>
      <c r="K2854">
        <v>32523</v>
      </c>
      <c r="L2854">
        <v>30950.62</v>
      </c>
      <c r="N2854">
        <v>0.92</v>
      </c>
      <c r="O2854">
        <v>6.18</v>
      </c>
      <c r="P2854">
        <v>5.17</v>
      </c>
      <c r="Q2854">
        <f t="shared" si="271"/>
        <v>1.0099999999999998</v>
      </c>
      <c r="R2854">
        <f t="shared" si="272"/>
        <v>-8.9999999999999747E-2</v>
      </c>
    </row>
    <row r="2855" spans="1:18">
      <c r="A2855" s="1">
        <v>44533</v>
      </c>
      <c r="B2855">
        <v>5.17</v>
      </c>
      <c r="C2855">
        <v>841.25</v>
      </c>
      <c r="D2855">
        <v>0.26679999999999998</v>
      </c>
      <c r="E2855" s="150">
        <f t="shared" si="270"/>
        <v>2.4000643929677205E-2</v>
      </c>
      <c r="F2855">
        <v>0.46150000000000002</v>
      </c>
      <c r="G2855" s="3">
        <f t="shared" si="268"/>
        <v>5.1302040212241922</v>
      </c>
      <c r="H2855" s="150">
        <f t="shared" si="269"/>
        <v>-3.9999999999999702E-2</v>
      </c>
      <c r="K2855">
        <v>32478.25</v>
      </c>
      <c r="L2855">
        <v>31019.5</v>
      </c>
      <c r="N2855">
        <v>0.93</v>
      </c>
      <c r="O2855">
        <v>6.14</v>
      </c>
      <c r="P2855">
        <v>5.17</v>
      </c>
      <c r="Q2855">
        <f t="shared" si="271"/>
        <v>0.96999999999999975</v>
      </c>
      <c r="R2855">
        <f t="shared" si="272"/>
        <v>-3.9999999999999702E-2</v>
      </c>
    </row>
    <row r="2856" spans="1:18">
      <c r="A2856" s="1">
        <v>44536</v>
      </c>
      <c r="B2856">
        <v>5.2</v>
      </c>
      <c r="C2856">
        <v>846.48</v>
      </c>
      <c r="D2856">
        <v>0.29730000000000001</v>
      </c>
      <c r="E2856" s="150">
        <f t="shared" si="270"/>
        <v>2.6706113268111679E-2</v>
      </c>
      <c r="F2856">
        <v>0.46550000000000002</v>
      </c>
      <c r="G2856" s="3">
        <f t="shared" si="268"/>
        <v>5.1820775494593505</v>
      </c>
      <c r="H2856" s="150">
        <f t="shared" si="269"/>
        <v>8.0000000000000071E-2</v>
      </c>
      <c r="K2856">
        <v>32493</v>
      </c>
      <c r="L2856">
        <v>31019.5</v>
      </c>
      <c r="N2856">
        <v>1</v>
      </c>
      <c r="O2856">
        <v>6.12</v>
      </c>
      <c r="P2856">
        <v>5.2</v>
      </c>
      <c r="Q2856">
        <f t="shared" si="271"/>
        <v>0.91999999999999993</v>
      </c>
      <c r="R2856">
        <f t="shared" si="272"/>
        <v>8.0000000000000071E-2</v>
      </c>
    </row>
    <row r="2857" spans="1:18">
      <c r="A2857" s="1">
        <v>44537</v>
      </c>
      <c r="B2857">
        <v>5.2380000000000004</v>
      </c>
      <c r="C2857">
        <v>839.31</v>
      </c>
      <c r="D2857">
        <v>0.32500000000000001</v>
      </c>
      <c r="E2857" s="150">
        <f t="shared" si="270"/>
        <v>3.2474237831808216E-2</v>
      </c>
      <c r="F2857">
        <v>0.48249999999999998</v>
      </c>
      <c r="G2857" s="3">
        <f t="shared" si="268"/>
        <v>4.8288277252931735</v>
      </c>
      <c r="H2857" s="150">
        <f t="shared" si="269"/>
        <v>0.11800000000000077</v>
      </c>
      <c r="K2857">
        <v>32550.5</v>
      </c>
      <c r="L2857">
        <v>31170.75</v>
      </c>
      <c r="N2857">
        <v>0.98</v>
      </c>
      <c r="O2857">
        <v>6.1</v>
      </c>
      <c r="P2857">
        <v>5.2380000000000004</v>
      </c>
      <c r="Q2857">
        <f t="shared" si="271"/>
        <v>0.86199999999999921</v>
      </c>
      <c r="R2857">
        <f t="shared" si="272"/>
        <v>0.11800000000000077</v>
      </c>
    </row>
    <row r="2858" spans="1:18">
      <c r="A2858" s="1">
        <v>44538</v>
      </c>
      <c r="B2858">
        <v>5.2450000000000001</v>
      </c>
      <c r="C2858">
        <v>839.31</v>
      </c>
      <c r="D2858">
        <v>0.31169999999999998</v>
      </c>
      <c r="E2858" s="150">
        <f t="shared" si="270"/>
        <v>3.154872852515167E-2</v>
      </c>
      <c r="F2858">
        <v>0.48875000000000002</v>
      </c>
      <c r="G2858" s="3">
        <f t="shared" si="268"/>
        <v>4.8288277252931735</v>
      </c>
      <c r="H2858" s="150">
        <f t="shared" si="269"/>
        <v>0.12500000000000044</v>
      </c>
      <c r="K2858">
        <v>32550.5</v>
      </c>
      <c r="L2858">
        <v>31170.75</v>
      </c>
      <c r="N2858">
        <v>0.98</v>
      </c>
      <c r="O2858">
        <v>6.1</v>
      </c>
      <c r="P2858">
        <v>5.2450000000000001</v>
      </c>
      <c r="Q2858">
        <f t="shared" si="271"/>
        <v>0.85499999999999954</v>
      </c>
      <c r="R2858">
        <f t="shared" si="272"/>
        <v>0.12500000000000044</v>
      </c>
    </row>
    <row r="2859" spans="1:18">
      <c r="A2859" s="1">
        <v>44539</v>
      </c>
      <c r="B2859">
        <v>5.34</v>
      </c>
      <c r="C2859">
        <v>848.22</v>
      </c>
      <c r="D2859">
        <v>0.32429999999999998</v>
      </c>
      <c r="E2859" s="150">
        <f t="shared" si="270"/>
        <v>3.382499268479857E-2</v>
      </c>
      <c r="F2859">
        <v>0.49825000000000003</v>
      </c>
      <c r="G2859" s="3">
        <f t="shared" si="268"/>
        <v>4.7770143368757463</v>
      </c>
      <c r="H2859" s="150">
        <f t="shared" si="269"/>
        <v>0.22999999999999954</v>
      </c>
      <c r="K2859">
        <v>32537</v>
      </c>
      <c r="L2859">
        <v>31172</v>
      </c>
      <c r="N2859">
        <v>1</v>
      </c>
      <c r="O2859">
        <v>6.11</v>
      </c>
      <c r="P2859">
        <v>5.34</v>
      </c>
      <c r="Q2859">
        <f t="shared" si="271"/>
        <v>0.77000000000000046</v>
      </c>
      <c r="R2859">
        <f t="shared" si="272"/>
        <v>0.22999999999999954</v>
      </c>
    </row>
    <row r="2860" spans="1:18">
      <c r="A2860" s="1">
        <v>44540</v>
      </c>
      <c r="B2860">
        <v>5.42</v>
      </c>
      <c r="C2860">
        <v>842.25</v>
      </c>
      <c r="D2860">
        <v>0.31619999999999998</v>
      </c>
      <c r="E2860" s="150">
        <f t="shared" si="270"/>
        <v>3.3308792251101622E-2</v>
      </c>
      <c r="F2860">
        <v>0.50938000000000005</v>
      </c>
      <c r="G2860" s="3">
        <f t="shared" si="268"/>
        <v>4.8355387606307785</v>
      </c>
      <c r="H2860" s="150">
        <f t="shared" si="269"/>
        <v>0.27</v>
      </c>
      <c r="K2860">
        <v>32560.25</v>
      </c>
      <c r="L2860">
        <v>31178.25</v>
      </c>
      <c r="N2860">
        <v>0.98</v>
      </c>
      <c r="O2860">
        <v>6.13</v>
      </c>
      <c r="P2860">
        <v>5.42</v>
      </c>
      <c r="Q2860">
        <f t="shared" si="271"/>
        <v>0.71</v>
      </c>
      <c r="R2860">
        <f t="shared" si="272"/>
        <v>0.27</v>
      </c>
    </row>
    <row r="2861" spans="1:18">
      <c r="A2861" s="1">
        <v>44543</v>
      </c>
      <c r="B2861">
        <v>5.53</v>
      </c>
      <c r="C2861">
        <v>841.67</v>
      </c>
      <c r="D2861">
        <v>0.30690000000000001</v>
      </c>
      <c r="E2861" s="150">
        <f t="shared" si="270"/>
        <v>3.2049244008176749E-2</v>
      </c>
      <c r="F2861">
        <v>0.505</v>
      </c>
      <c r="G2861" s="3">
        <f t="shared" si="268"/>
        <v>4.8358238952675041</v>
      </c>
      <c r="H2861" s="150">
        <f t="shared" si="269"/>
        <v>0.38000000000000034</v>
      </c>
      <c r="K2861">
        <v>32593.75</v>
      </c>
      <c r="L2861">
        <v>31210.25</v>
      </c>
      <c r="N2861">
        <v>1.02</v>
      </c>
      <c r="O2861">
        <v>6.17</v>
      </c>
      <c r="P2861">
        <v>5.53</v>
      </c>
      <c r="Q2861">
        <f t="shared" si="271"/>
        <v>0.63999999999999968</v>
      </c>
      <c r="R2861">
        <f t="shared" si="272"/>
        <v>0.38000000000000034</v>
      </c>
    </row>
    <row r="2862" spans="1:18">
      <c r="A2862" s="1">
        <v>44544</v>
      </c>
      <c r="B2862">
        <v>5.72</v>
      </c>
      <c r="C2862">
        <v>843.71</v>
      </c>
      <c r="D2862">
        <v>0.32219999999999999</v>
      </c>
      <c r="E2862" s="150">
        <f t="shared" si="270"/>
        <v>3.3157659460938606E-2</v>
      </c>
      <c r="F2862">
        <v>0.49787999999999999</v>
      </c>
      <c r="G2862" s="3">
        <f t="shared" si="268"/>
        <v>4.838005414374293</v>
      </c>
      <c r="H2862" s="150">
        <f t="shared" si="269"/>
        <v>0.45999999999999941</v>
      </c>
      <c r="K2862">
        <v>32615</v>
      </c>
      <c r="L2862">
        <v>31230</v>
      </c>
      <c r="N2862">
        <v>0.93</v>
      </c>
      <c r="O2862">
        <v>6.19</v>
      </c>
      <c r="P2862">
        <v>5.72</v>
      </c>
      <c r="Q2862">
        <f t="shared" si="271"/>
        <v>0.47000000000000064</v>
      </c>
      <c r="R2862">
        <f t="shared" si="272"/>
        <v>0.45999999999999941</v>
      </c>
    </row>
    <row r="2863" spans="1:18">
      <c r="A2863" s="1">
        <v>44545</v>
      </c>
      <c r="B2863">
        <v>5.7750000000000004</v>
      </c>
      <c r="C2863">
        <v>851.57</v>
      </c>
      <c r="D2863">
        <v>0.34989999999999999</v>
      </c>
      <c r="E2863" s="150">
        <f t="shared" si="270"/>
        <v>3.9366361925892164E-2</v>
      </c>
      <c r="F2863">
        <v>0.51688000000000001</v>
      </c>
      <c r="G2863" s="3">
        <f t="shared" si="268"/>
        <v>4.5941840483117291</v>
      </c>
      <c r="H2863" s="150">
        <f t="shared" si="269"/>
        <v>0.50500000000000078</v>
      </c>
      <c r="K2863">
        <v>32540.25</v>
      </c>
      <c r="L2863">
        <v>31225.25</v>
      </c>
      <c r="N2863">
        <v>1.04</v>
      </c>
      <c r="O2863">
        <v>6.31</v>
      </c>
      <c r="P2863">
        <v>5.7750000000000004</v>
      </c>
      <c r="Q2863">
        <f t="shared" si="271"/>
        <v>0.53499999999999925</v>
      </c>
      <c r="R2863">
        <f t="shared" si="272"/>
        <v>0.50500000000000078</v>
      </c>
    </row>
    <row r="2864" spans="1:18">
      <c r="A2864" s="1">
        <v>44546</v>
      </c>
      <c r="B2864">
        <v>5.7350000000000003</v>
      </c>
      <c r="C2864">
        <v>846.97</v>
      </c>
      <c r="D2864">
        <v>0.34549999999999997</v>
      </c>
      <c r="E2864" s="150">
        <f t="shared" si="270"/>
        <v>3.6009150338339881E-2</v>
      </c>
      <c r="F2864">
        <v>0.52463000000000004</v>
      </c>
      <c r="G2864" s="3">
        <f t="shared" si="268"/>
        <v>5.0337112455277264</v>
      </c>
      <c r="H2864" s="150">
        <f t="shared" si="269"/>
        <v>0.55499999999999994</v>
      </c>
      <c r="K2864">
        <v>32572.5</v>
      </c>
      <c r="L2864">
        <v>31135.82</v>
      </c>
      <c r="N2864">
        <v>1.1399999999999999</v>
      </c>
      <c r="O2864">
        <v>6.32</v>
      </c>
      <c r="P2864">
        <v>5.7350000000000003</v>
      </c>
      <c r="Q2864">
        <f t="shared" si="271"/>
        <v>0.58499999999999996</v>
      </c>
      <c r="R2864">
        <f t="shared" si="272"/>
        <v>0.55499999999999994</v>
      </c>
    </row>
    <row r="2865" spans="1:18">
      <c r="A2865" s="1">
        <v>44547</v>
      </c>
      <c r="B2865">
        <v>5.6749999999999998</v>
      </c>
      <c r="C2865">
        <v>844.8</v>
      </c>
      <c r="D2865">
        <v>0.36330000000000001</v>
      </c>
      <c r="E2865" s="150">
        <f t="shared" si="270"/>
        <v>4.1063270395339399E-2</v>
      </c>
      <c r="F2865">
        <v>0.52963000000000005</v>
      </c>
      <c r="G2865" s="3">
        <f t="shared" si="268"/>
        <v>4.6858074660765139</v>
      </c>
      <c r="H2865" s="150">
        <f t="shared" si="269"/>
        <v>0.40499999999999936</v>
      </c>
      <c r="K2865">
        <v>32561</v>
      </c>
      <c r="L2865">
        <v>31220</v>
      </c>
      <c r="N2865">
        <v>1.1299999999999999</v>
      </c>
      <c r="O2865">
        <v>6.4</v>
      </c>
      <c r="P2865">
        <v>5.6749999999999998</v>
      </c>
      <c r="Q2865">
        <f t="shared" si="271"/>
        <v>0.72500000000000053</v>
      </c>
      <c r="R2865">
        <f t="shared" si="272"/>
        <v>0.40499999999999936</v>
      </c>
    </row>
    <row r="2866" spans="1:18">
      <c r="A2866" s="1">
        <v>44550</v>
      </c>
      <c r="B2866">
        <v>5.75</v>
      </c>
      <c r="C2866">
        <v>875.21</v>
      </c>
      <c r="D2866">
        <v>0.35959999999999998</v>
      </c>
      <c r="E2866" s="150">
        <f t="shared" si="270"/>
        <v>3.7987132594373293E-2</v>
      </c>
      <c r="F2866">
        <v>0.53188000000000002</v>
      </c>
      <c r="G2866" s="3">
        <f t="shared" si="268"/>
        <v>5.0349693419168542</v>
      </c>
      <c r="H2866" s="150">
        <f t="shared" si="269"/>
        <v>0.49000000000000021</v>
      </c>
      <c r="K2866">
        <v>32613</v>
      </c>
      <c r="L2866">
        <v>31174.19</v>
      </c>
      <c r="N2866">
        <v>1.17</v>
      </c>
      <c r="O2866">
        <v>6.43</v>
      </c>
      <c r="P2866">
        <v>5.75</v>
      </c>
      <c r="Q2866">
        <f t="shared" si="271"/>
        <v>0.67999999999999972</v>
      </c>
      <c r="R2866">
        <f t="shared" si="272"/>
        <v>0.49000000000000021</v>
      </c>
    </row>
    <row r="2867" spans="1:18">
      <c r="A2867" s="1">
        <v>44551</v>
      </c>
      <c r="B2867">
        <v>5.71</v>
      </c>
      <c r="C2867">
        <v>870.65</v>
      </c>
      <c r="D2867">
        <v>0.37559999999999999</v>
      </c>
      <c r="E2867" s="150">
        <f t="shared" si="270"/>
        <v>4.0074009455454467E-2</v>
      </c>
      <c r="F2867">
        <v>0.54200000000000004</v>
      </c>
      <c r="G2867" s="3">
        <f t="shared" si="268"/>
        <v>5.0799808346177704</v>
      </c>
      <c r="H2867" s="150">
        <f t="shared" si="269"/>
        <v>0.48000000000000043</v>
      </c>
      <c r="K2867">
        <v>32633.22</v>
      </c>
      <c r="L2867">
        <v>31181.22</v>
      </c>
      <c r="N2867">
        <v>1.29</v>
      </c>
      <c r="O2867">
        <v>6.52</v>
      </c>
      <c r="P2867">
        <v>5.71</v>
      </c>
      <c r="Q2867">
        <f t="shared" si="271"/>
        <v>0.80999999999999961</v>
      </c>
      <c r="R2867">
        <f t="shared" si="272"/>
        <v>0.48000000000000043</v>
      </c>
    </row>
    <row r="2868" spans="1:18">
      <c r="A2868" s="1">
        <v>44552</v>
      </c>
      <c r="B2868">
        <v>5.66</v>
      </c>
      <c r="C2868">
        <v>861.07</v>
      </c>
      <c r="D2868">
        <v>0.38540000000000002</v>
      </c>
      <c r="E2868" s="150">
        <f t="shared" si="270"/>
        <v>4.3690334374115125E-2</v>
      </c>
      <c r="F2868">
        <v>0.55337999999999998</v>
      </c>
      <c r="G2868" s="3">
        <f t="shared" si="268"/>
        <v>4.8814607408076052</v>
      </c>
      <c r="H2868" s="150">
        <f t="shared" si="269"/>
        <v>0.37000000000000055</v>
      </c>
      <c r="K2868">
        <v>32623</v>
      </c>
      <c r="L2868">
        <v>31225.75</v>
      </c>
      <c r="N2868">
        <v>1.31</v>
      </c>
      <c r="O2868">
        <v>6.6</v>
      </c>
      <c r="P2868">
        <v>5.66</v>
      </c>
      <c r="Q2868">
        <f t="shared" si="271"/>
        <v>0.9399999999999995</v>
      </c>
      <c r="R2868">
        <f t="shared" si="272"/>
        <v>0.37000000000000055</v>
      </c>
    </row>
    <row r="2869" spans="1:18">
      <c r="A2869" s="1">
        <v>44553</v>
      </c>
      <c r="B2869">
        <v>5.64</v>
      </c>
      <c r="C2869">
        <v>859.23</v>
      </c>
      <c r="D2869">
        <v>0.40129999999999999</v>
      </c>
      <c r="E2869" s="150">
        <f t="shared" si="270"/>
        <v>4.4273555090020504E-2</v>
      </c>
      <c r="F2869">
        <v>0.56113000000000002</v>
      </c>
      <c r="G2869" s="3">
        <f t="shared" si="268"/>
        <v>5.0861393114274014</v>
      </c>
      <c r="H2869" s="150">
        <f t="shared" si="269"/>
        <v>0.3299999999999994</v>
      </c>
      <c r="K2869">
        <v>32623.75</v>
      </c>
      <c r="L2869">
        <v>31170.49</v>
      </c>
      <c r="N2869">
        <v>1.3</v>
      </c>
      <c r="O2869">
        <v>6.61</v>
      </c>
      <c r="P2869">
        <v>5.64</v>
      </c>
      <c r="Q2869">
        <f t="shared" si="271"/>
        <v>0.97000000000000064</v>
      </c>
      <c r="R2869">
        <f t="shared" si="272"/>
        <v>0.3299999999999994</v>
      </c>
    </row>
    <row r="2870" spans="1:18">
      <c r="A2870" s="1">
        <v>44554</v>
      </c>
      <c r="B2870">
        <v>5.67</v>
      </c>
      <c r="C2870">
        <v>862.76</v>
      </c>
      <c r="D2870">
        <v>0.40150000000000002</v>
      </c>
      <c r="E2870" s="150">
        <f t="shared" si="270"/>
        <v>4.4815517229762535E-2</v>
      </c>
      <c r="F2870">
        <v>0.56713000000000002</v>
      </c>
      <c r="G2870" s="3">
        <f t="shared" si="268"/>
        <v>5.0808895908219007</v>
      </c>
      <c r="H2870" s="150">
        <f t="shared" si="269"/>
        <v>0.38999999999999968</v>
      </c>
      <c r="K2870">
        <v>32622.25</v>
      </c>
      <c r="L2870">
        <v>31170.49</v>
      </c>
      <c r="N2870">
        <v>1.33</v>
      </c>
      <c r="O2870">
        <v>6.61</v>
      </c>
      <c r="P2870">
        <v>5.67</v>
      </c>
      <c r="Q2870">
        <f t="shared" si="271"/>
        <v>0.94000000000000039</v>
      </c>
      <c r="R2870">
        <f t="shared" si="272"/>
        <v>0.38999999999999968</v>
      </c>
    </row>
    <row r="2871" spans="1:18">
      <c r="A2871" s="1">
        <v>44557</v>
      </c>
      <c r="B2871">
        <v>5.6950000000000003</v>
      </c>
      <c r="C2871">
        <v>857.54</v>
      </c>
      <c r="D2871">
        <v>0.4148</v>
      </c>
      <c r="E2871" s="150">
        <f t="shared" si="270"/>
        <v>4.4824715773970271E-2</v>
      </c>
      <c r="F2871">
        <v>0.56713000000000002</v>
      </c>
      <c r="G2871" s="3">
        <f t="shared" si="268"/>
        <v>5.2481208176808378</v>
      </c>
      <c r="H2871" s="150">
        <f t="shared" si="269"/>
        <v>0.43500000000000005</v>
      </c>
      <c r="K2871">
        <v>32624</v>
      </c>
      <c r="L2871">
        <v>31126.57</v>
      </c>
      <c r="N2871">
        <v>1.35</v>
      </c>
      <c r="O2871">
        <v>6.61</v>
      </c>
      <c r="P2871">
        <v>5.6950000000000003</v>
      </c>
      <c r="Q2871">
        <f t="shared" si="271"/>
        <v>0.91500000000000004</v>
      </c>
      <c r="R2871">
        <f t="shared" si="272"/>
        <v>0.43500000000000005</v>
      </c>
    </row>
    <row r="2872" spans="1:18">
      <c r="A2872" s="1">
        <v>44558</v>
      </c>
      <c r="B2872">
        <v>5.73</v>
      </c>
      <c r="C2872">
        <v>856.21</v>
      </c>
      <c r="D2872">
        <v>0.42459999999999998</v>
      </c>
      <c r="E2872" s="150">
        <f t="shared" si="270"/>
        <v>4.6577743600412051E-2</v>
      </c>
      <c r="F2872">
        <v>0.56713000000000002</v>
      </c>
      <c r="G2872" s="3">
        <f t="shared" si="268"/>
        <v>5.1699240750225979</v>
      </c>
      <c r="H2872" s="150">
        <f t="shared" si="269"/>
        <v>0.53</v>
      </c>
      <c r="K2872">
        <v>32592</v>
      </c>
      <c r="L2872">
        <v>31117.32</v>
      </c>
      <c r="N2872">
        <v>1.41</v>
      </c>
      <c r="O2872">
        <v>6.61</v>
      </c>
      <c r="P2872">
        <v>5.73</v>
      </c>
      <c r="Q2872">
        <f t="shared" si="271"/>
        <v>0.87999999999999989</v>
      </c>
      <c r="R2872">
        <f t="shared" si="272"/>
        <v>0.53</v>
      </c>
    </row>
    <row r="2873" spans="1:18">
      <c r="A2873" s="1">
        <v>44559</v>
      </c>
      <c r="B2873">
        <v>5.9450000000000003</v>
      </c>
      <c r="C2873">
        <v>849.23</v>
      </c>
      <c r="D2873">
        <v>0.42530000000000001</v>
      </c>
      <c r="E2873" s="150">
        <f t="shared" si="270"/>
        <v>4.8429696234530896E-2</v>
      </c>
      <c r="F2873">
        <v>0.58599999999999997</v>
      </c>
      <c r="G2873" s="3">
        <f t="shared" si="268"/>
        <v>5.1461359326532241</v>
      </c>
      <c r="H2873" s="150">
        <f t="shared" si="269"/>
        <v>0.84499999999999997</v>
      </c>
      <c r="K2873">
        <v>32586</v>
      </c>
      <c r="L2873">
        <v>31118.07</v>
      </c>
      <c r="N2873">
        <v>1.51</v>
      </c>
      <c r="O2873">
        <v>6.61</v>
      </c>
      <c r="P2873">
        <v>5.9450000000000003</v>
      </c>
      <c r="Q2873">
        <f t="shared" si="271"/>
        <v>0.66500000000000004</v>
      </c>
      <c r="R2873">
        <f t="shared" si="272"/>
        <v>0.84499999999999997</v>
      </c>
    </row>
    <row r="2874" spans="1:18">
      <c r="A2874" s="1">
        <v>44560</v>
      </c>
      <c r="B2874">
        <v>5.95</v>
      </c>
      <c r="C2874">
        <v>850.93</v>
      </c>
      <c r="D2874">
        <v>0.4168</v>
      </c>
      <c r="E2874" s="150">
        <f t="shared" si="270"/>
        <v>4.7903642371986979E-2</v>
      </c>
      <c r="F2874">
        <v>0.58875</v>
      </c>
      <c r="G2874" s="3">
        <f t="shared" ref="G2874:G2937" si="273">+(K2874/L2874-1)*36000/330</f>
        <v>5.1225958580448028</v>
      </c>
      <c r="H2874" s="150">
        <f t="shared" ref="H2874:H2937" si="274">+R2874</f>
        <v>0.84999999999999987</v>
      </c>
      <c r="K2874">
        <v>32578.5</v>
      </c>
      <c r="L2874">
        <v>31117.32</v>
      </c>
      <c r="N2874">
        <v>1.51</v>
      </c>
      <c r="O2874">
        <v>6.61</v>
      </c>
      <c r="P2874">
        <v>5.95</v>
      </c>
      <c r="Q2874">
        <f t="shared" si="271"/>
        <v>0.66000000000000014</v>
      </c>
      <c r="R2874">
        <f t="shared" si="272"/>
        <v>0.84999999999999987</v>
      </c>
    </row>
    <row r="2875" spans="1:18">
      <c r="A2875" s="1">
        <v>44561</v>
      </c>
      <c r="B2875">
        <v>5.95</v>
      </c>
      <c r="C2875">
        <v>851.81</v>
      </c>
      <c r="D2875">
        <v>0.42499999999999999</v>
      </c>
      <c r="E2875" s="150">
        <f t="shared" si="270"/>
        <v>4.8379816965414893E-2</v>
      </c>
      <c r="F2875">
        <v>0.58313000000000004</v>
      </c>
      <c r="G2875" s="3">
        <f t="shared" si="273"/>
        <v>5.1225958580448028</v>
      </c>
      <c r="H2875" s="150">
        <f t="shared" si="274"/>
        <v>0.84999999999999987</v>
      </c>
      <c r="K2875">
        <v>32578.5</v>
      </c>
      <c r="L2875">
        <v>31117.32</v>
      </c>
      <c r="N2875">
        <v>1.51</v>
      </c>
      <c r="O2875">
        <v>6.61</v>
      </c>
      <c r="P2875">
        <v>5.95</v>
      </c>
      <c r="Q2875">
        <f t="shared" si="271"/>
        <v>0.66000000000000014</v>
      </c>
      <c r="R2875">
        <f t="shared" si="272"/>
        <v>0.84999999999999987</v>
      </c>
    </row>
    <row r="2876" spans="1:18">
      <c r="A2876" s="1">
        <v>44564</v>
      </c>
      <c r="B2876">
        <v>6.0730000000000004</v>
      </c>
      <c r="C2876">
        <v>852.1</v>
      </c>
      <c r="D2876">
        <v>0.43630000000000002</v>
      </c>
      <c r="E2876" s="150">
        <f t="shared" si="270"/>
        <v>4.9137694772020735E-2</v>
      </c>
      <c r="F2876">
        <v>0.58313000000000004</v>
      </c>
      <c r="G2876" s="3">
        <f t="shared" si="273"/>
        <v>5.1776873168431159</v>
      </c>
      <c r="H2876" s="150">
        <f t="shared" si="274"/>
        <v>1.0030000000000001</v>
      </c>
      <c r="K2876">
        <v>32595</v>
      </c>
      <c r="L2876">
        <v>31118.07</v>
      </c>
      <c r="N2876">
        <v>1.58</v>
      </c>
      <c r="O2876">
        <v>6.65</v>
      </c>
      <c r="P2876">
        <v>6.0730000000000004</v>
      </c>
      <c r="Q2876">
        <f t="shared" si="271"/>
        <v>0.57699999999999996</v>
      </c>
      <c r="R2876">
        <f t="shared" si="272"/>
        <v>1.0030000000000001</v>
      </c>
    </row>
    <row r="2877" spans="1:18">
      <c r="A2877" s="1">
        <v>44565</v>
      </c>
      <c r="B2877">
        <v>6.21</v>
      </c>
      <c r="C2877">
        <v>847.55</v>
      </c>
      <c r="D2877">
        <v>0.42830000000000001</v>
      </c>
      <c r="E2877" s="150">
        <f t="shared" si="270"/>
        <v>5.2948932903225866E-2</v>
      </c>
      <c r="F2877">
        <v>0.60299999999999998</v>
      </c>
      <c r="G2877" s="3">
        <f t="shared" si="273"/>
        <v>4.8776223776223722</v>
      </c>
      <c r="H2877" s="150">
        <f t="shared" si="274"/>
        <v>1.0999999999999996</v>
      </c>
      <c r="K2877">
        <v>32595</v>
      </c>
      <c r="L2877">
        <v>31200</v>
      </c>
      <c r="N2877">
        <v>1.58</v>
      </c>
      <c r="O2877">
        <v>6.69</v>
      </c>
      <c r="P2877">
        <v>6.21</v>
      </c>
      <c r="Q2877">
        <f t="shared" si="271"/>
        <v>0.48000000000000043</v>
      </c>
      <c r="R2877">
        <f t="shared" si="272"/>
        <v>1.0999999999999996</v>
      </c>
    </row>
    <row r="2878" spans="1:18">
      <c r="A2878" s="1">
        <v>44566</v>
      </c>
      <c r="B2878">
        <v>6.22</v>
      </c>
      <c r="C2878">
        <v>837.58</v>
      </c>
      <c r="D2878">
        <v>0.47310000000000002</v>
      </c>
      <c r="E2878" s="150">
        <f t="shared" si="270"/>
        <v>5.9095567703509627E-2</v>
      </c>
      <c r="F2878">
        <v>0.59628999999999999</v>
      </c>
      <c r="G2878" s="3">
        <f t="shared" si="273"/>
        <v>4.7737048642185407</v>
      </c>
      <c r="H2878" s="150">
        <f t="shared" si="274"/>
        <v>1.0399999999999998</v>
      </c>
      <c r="K2878">
        <v>32576.5</v>
      </c>
      <c r="L2878">
        <v>31210.75</v>
      </c>
      <c r="N2878">
        <v>1.57</v>
      </c>
      <c r="O2878">
        <v>6.75</v>
      </c>
      <c r="P2878">
        <v>6.22</v>
      </c>
      <c r="Q2878">
        <f t="shared" si="271"/>
        <v>0.53000000000000025</v>
      </c>
      <c r="R2878">
        <f t="shared" si="272"/>
        <v>1.0399999999999998</v>
      </c>
    </row>
    <row r="2879" spans="1:18">
      <c r="A2879" s="1">
        <v>44567</v>
      </c>
      <c r="B2879">
        <v>6.19</v>
      </c>
      <c r="C2879">
        <v>837.13</v>
      </c>
      <c r="D2879">
        <v>0.49359999999999998</v>
      </c>
      <c r="E2879" s="150">
        <f t="shared" si="270"/>
        <v>6.5720329322411716E-2</v>
      </c>
      <c r="F2879">
        <v>0.64771000000000001</v>
      </c>
      <c r="G2879" s="3">
        <f t="shared" si="273"/>
        <v>4.8646995426873758</v>
      </c>
      <c r="H2879" s="150">
        <f t="shared" si="274"/>
        <v>1.0600000000000005</v>
      </c>
      <c r="K2879">
        <v>32601.75</v>
      </c>
      <c r="L2879">
        <v>31210</v>
      </c>
      <c r="N2879">
        <v>1.67</v>
      </c>
      <c r="O2879">
        <v>6.8</v>
      </c>
      <c r="P2879">
        <v>6.19</v>
      </c>
      <c r="Q2879">
        <f t="shared" si="271"/>
        <v>0.60999999999999943</v>
      </c>
      <c r="R2879">
        <f t="shared" si="272"/>
        <v>1.0600000000000005</v>
      </c>
    </row>
    <row r="2880" spans="1:18">
      <c r="A2880" s="1">
        <v>44568</v>
      </c>
      <c r="B2880">
        <v>6.32</v>
      </c>
      <c r="C2880">
        <v>828.76</v>
      </c>
      <c r="D2880">
        <v>0.4995</v>
      </c>
      <c r="E2880" s="150">
        <f t="shared" si="270"/>
        <v>7.3717590249900558E-2</v>
      </c>
      <c r="F2880">
        <v>0.66171000000000002</v>
      </c>
      <c r="G2880" s="3">
        <f t="shared" si="273"/>
        <v>4.483653682649317</v>
      </c>
      <c r="H2880" s="150">
        <f t="shared" si="274"/>
        <v>1.23</v>
      </c>
      <c r="K2880">
        <v>32677.5</v>
      </c>
      <c r="L2880">
        <v>31387.47</v>
      </c>
      <c r="N2880">
        <v>1.77</v>
      </c>
      <c r="O2880">
        <v>6.86</v>
      </c>
      <c r="P2880">
        <v>6.32</v>
      </c>
      <c r="Q2880">
        <f t="shared" si="271"/>
        <v>0.54</v>
      </c>
      <c r="R2880">
        <f t="shared" si="272"/>
        <v>1.23</v>
      </c>
    </row>
    <row r="2881" spans="1:18">
      <c r="A2881" s="1">
        <v>44571</v>
      </c>
      <c r="B2881">
        <v>6.44</v>
      </c>
      <c r="C2881">
        <v>835.9</v>
      </c>
      <c r="D2881">
        <v>0.52280000000000004</v>
      </c>
      <c r="E2881" s="150">
        <f t="shared" si="270"/>
        <v>7.6254922316759538E-2</v>
      </c>
      <c r="F2881">
        <v>0.67686000000000002</v>
      </c>
      <c r="G2881" s="3">
        <f t="shared" si="273"/>
        <v>4.6405188969975129</v>
      </c>
      <c r="H2881" s="150">
        <f t="shared" si="274"/>
        <v>1.3100000000000007</v>
      </c>
      <c r="K2881">
        <v>32725.5</v>
      </c>
      <c r="L2881">
        <v>31390.22</v>
      </c>
      <c r="N2881">
        <v>1.72</v>
      </c>
      <c r="O2881">
        <v>6.85</v>
      </c>
      <c r="P2881">
        <v>6.44</v>
      </c>
      <c r="Q2881">
        <f t="shared" si="271"/>
        <v>0.40999999999999925</v>
      </c>
      <c r="R2881">
        <f t="shared" si="272"/>
        <v>1.3100000000000007</v>
      </c>
    </row>
    <row r="2882" spans="1:18">
      <c r="A2882" s="1">
        <v>44572</v>
      </c>
      <c r="B2882">
        <v>6.5</v>
      </c>
      <c r="C2882">
        <v>828.91</v>
      </c>
      <c r="D2882">
        <v>0.51070000000000004</v>
      </c>
      <c r="E2882" s="150">
        <f t="shared" si="270"/>
        <v>7.5204716112124606E-2</v>
      </c>
      <c r="F2882">
        <v>0.69557000000000002</v>
      </c>
      <c r="G2882" s="3">
        <f t="shared" si="273"/>
        <v>4.7234750340707663</v>
      </c>
      <c r="H2882" s="150">
        <f t="shared" si="274"/>
        <v>1.2899999999999998</v>
      </c>
      <c r="K2882">
        <v>32752.5</v>
      </c>
      <c r="L2882">
        <v>31393.22</v>
      </c>
      <c r="N2882">
        <v>1.66</v>
      </c>
      <c r="O2882">
        <v>6.87</v>
      </c>
      <c r="P2882">
        <v>6.5</v>
      </c>
      <c r="Q2882">
        <f t="shared" si="271"/>
        <v>0.37000000000000011</v>
      </c>
      <c r="R2882">
        <f t="shared" si="272"/>
        <v>1.2899999999999998</v>
      </c>
    </row>
    <row r="2883" spans="1:18">
      <c r="A2883" s="1">
        <v>44573</v>
      </c>
      <c r="B2883">
        <v>6.5049999999999999</v>
      </c>
      <c r="C2883">
        <v>823.53</v>
      </c>
      <c r="D2883">
        <v>0.54069999999999996</v>
      </c>
      <c r="E2883" s="150">
        <f t="shared" si="270"/>
        <v>7.7305699757724514E-2</v>
      </c>
      <c r="F2883">
        <v>0.69913999999999998</v>
      </c>
      <c r="G2883" s="3">
        <f t="shared" si="273"/>
        <v>4.8900016322823214</v>
      </c>
      <c r="H2883" s="150">
        <f t="shared" si="274"/>
        <v>1.2450000000000001</v>
      </c>
      <c r="K2883">
        <v>32802.25</v>
      </c>
      <c r="L2883">
        <v>31394.97</v>
      </c>
      <c r="N2883">
        <v>1.63</v>
      </c>
      <c r="O2883">
        <v>6.89</v>
      </c>
      <c r="P2883">
        <v>6.5049999999999999</v>
      </c>
      <c r="Q2883">
        <f t="shared" si="271"/>
        <v>0.38499999999999979</v>
      </c>
      <c r="R2883">
        <f t="shared" si="272"/>
        <v>1.2450000000000001</v>
      </c>
    </row>
    <row r="2884" spans="1:18">
      <c r="A2884" s="1">
        <v>44574</v>
      </c>
      <c r="B2884">
        <v>6.5880000000000001</v>
      </c>
      <c r="C2884">
        <v>817.91</v>
      </c>
      <c r="D2884">
        <v>0.53920000000000001</v>
      </c>
      <c r="E2884" s="150">
        <f t="shared" si="270"/>
        <v>7.7974669368896188E-2</v>
      </c>
      <c r="F2884">
        <v>0.71357000000000004</v>
      </c>
      <c r="G2884" s="3">
        <f t="shared" si="273"/>
        <v>4.9343837827605874</v>
      </c>
      <c r="H2884" s="150">
        <f t="shared" si="274"/>
        <v>1.3380000000000003</v>
      </c>
      <c r="K2884">
        <v>32814.5</v>
      </c>
      <c r="L2884">
        <v>31394.47</v>
      </c>
      <c r="N2884">
        <v>1.64</v>
      </c>
      <c r="O2884">
        <v>6.89</v>
      </c>
      <c r="P2884">
        <v>6.5880000000000001</v>
      </c>
      <c r="Q2884">
        <f t="shared" si="271"/>
        <v>0.3019999999999996</v>
      </c>
      <c r="R2884">
        <f t="shared" si="272"/>
        <v>1.3380000000000003</v>
      </c>
    </row>
    <row r="2885" spans="1:18">
      <c r="A2885" s="1">
        <v>44575</v>
      </c>
      <c r="B2885">
        <v>6.5949999999999998</v>
      </c>
      <c r="C2885">
        <v>819.75</v>
      </c>
      <c r="D2885">
        <v>0.58069999999999999</v>
      </c>
      <c r="E2885" s="150">
        <f t="shared" si="270"/>
        <v>8.5907571875838667E-2</v>
      </c>
      <c r="F2885">
        <v>0.72570999999999997</v>
      </c>
      <c r="G2885" s="3">
        <f t="shared" si="273"/>
        <v>4.9055023649029881</v>
      </c>
      <c r="H2885" s="150">
        <f t="shared" si="274"/>
        <v>1.2749999999999999</v>
      </c>
      <c r="K2885">
        <v>32796</v>
      </c>
      <c r="L2885">
        <v>31384.720000000001</v>
      </c>
      <c r="N2885">
        <v>1.6</v>
      </c>
      <c r="O2885">
        <v>6.92</v>
      </c>
      <c r="P2885">
        <v>6.5949999999999998</v>
      </c>
      <c r="Q2885">
        <f t="shared" si="271"/>
        <v>0.32500000000000018</v>
      </c>
      <c r="R2885">
        <f t="shared" si="272"/>
        <v>1.2749999999999999</v>
      </c>
    </row>
    <row r="2886" spans="1:18">
      <c r="A2886" s="1">
        <v>44578</v>
      </c>
      <c r="B2886">
        <v>6.6050000000000004</v>
      </c>
      <c r="C2886">
        <v>822.8</v>
      </c>
      <c r="D2886">
        <v>0.60599999999999998</v>
      </c>
      <c r="E2886" s="150">
        <f t="shared" si="270"/>
        <v>0.10040328404199446</v>
      </c>
      <c r="F2886">
        <v>0.76671</v>
      </c>
      <c r="G2886" s="3">
        <f t="shared" si="273"/>
        <v>4.6276002267581848</v>
      </c>
      <c r="H2886" s="150">
        <f t="shared" si="274"/>
        <v>1.335</v>
      </c>
      <c r="K2886">
        <v>32806.25</v>
      </c>
      <c r="L2886">
        <v>31471.25</v>
      </c>
      <c r="N2886">
        <v>1.67</v>
      </c>
      <c r="O2886">
        <v>6.94</v>
      </c>
      <c r="P2886">
        <v>6.6050000000000004</v>
      </c>
      <c r="Q2886">
        <f t="shared" si="271"/>
        <v>0.33499999999999996</v>
      </c>
      <c r="R2886">
        <f t="shared" si="272"/>
        <v>1.335</v>
      </c>
    </row>
    <row r="2887" spans="1:18">
      <c r="A2887" s="1">
        <v>44579</v>
      </c>
      <c r="B2887">
        <v>6.6680000000000001</v>
      </c>
      <c r="C2887">
        <v>819.16</v>
      </c>
      <c r="D2887">
        <v>0.64410000000000001</v>
      </c>
      <c r="E2887" s="150">
        <f t="shared" ref="E2887:E2950" si="275">+D2887*F2887/G2887</f>
        <v>0.10395060960493559</v>
      </c>
      <c r="F2887">
        <v>0.78700000000000003</v>
      </c>
      <c r="G2887" s="3">
        <f t="shared" si="273"/>
        <v>4.8764187331512492</v>
      </c>
      <c r="H2887" s="150">
        <f t="shared" si="274"/>
        <v>1.448</v>
      </c>
      <c r="K2887">
        <v>32767</v>
      </c>
      <c r="L2887">
        <v>31364.97</v>
      </c>
      <c r="N2887">
        <v>1.73</v>
      </c>
      <c r="O2887">
        <v>6.95</v>
      </c>
      <c r="P2887">
        <v>6.6680000000000001</v>
      </c>
      <c r="Q2887">
        <f t="shared" si="271"/>
        <v>0.28200000000000003</v>
      </c>
      <c r="R2887">
        <f t="shared" si="272"/>
        <v>1.448</v>
      </c>
    </row>
    <row r="2888" spans="1:18">
      <c r="A2888" s="1">
        <v>44580</v>
      </c>
      <c r="B2888">
        <v>6.6150000000000002</v>
      </c>
      <c r="C2888">
        <v>809.61</v>
      </c>
      <c r="D2888">
        <v>0.64680000000000004</v>
      </c>
      <c r="E2888" s="150">
        <f t="shared" si="275"/>
        <v>0.11500535530129193</v>
      </c>
      <c r="F2888">
        <v>0.80357000000000001</v>
      </c>
      <c r="G2888" s="3">
        <f t="shared" si="273"/>
        <v>4.5193467264055434</v>
      </c>
      <c r="H2888" s="150">
        <f t="shared" si="274"/>
        <v>1.4150000000000005</v>
      </c>
      <c r="K2888">
        <v>32752.89</v>
      </c>
      <c r="L2888">
        <v>31450</v>
      </c>
      <c r="N2888">
        <v>1.77</v>
      </c>
      <c r="O2888">
        <v>6.97</v>
      </c>
      <c r="P2888">
        <v>6.6150000000000002</v>
      </c>
      <c r="Q2888">
        <f t="shared" si="271"/>
        <v>0.35499999999999954</v>
      </c>
      <c r="R2888">
        <f t="shared" si="272"/>
        <v>1.4150000000000005</v>
      </c>
    </row>
    <row r="2889" spans="1:18">
      <c r="A2889" s="1">
        <v>44581</v>
      </c>
      <c r="B2889">
        <v>6.585</v>
      </c>
      <c r="C2889">
        <v>802.28</v>
      </c>
      <c r="D2889">
        <v>0.63580000000000003</v>
      </c>
      <c r="E2889" s="150">
        <f t="shared" si="275"/>
        <v>0.1041076832510405</v>
      </c>
      <c r="F2889">
        <v>0.79842999999999997</v>
      </c>
      <c r="G2889" s="3">
        <f t="shared" si="273"/>
        <v>4.8761222817329992</v>
      </c>
      <c r="H2889" s="150">
        <f t="shared" si="274"/>
        <v>1.4350000000000003</v>
      </c>
      <c r="K2889">
        <v>32774.75</v>
      </c>
      <c r="L2889">
        <v>31372.47</v>
      </c>
      <c r="N2889">
        <v>1.86</v>
      </c>
      <c r="O2889">
        <v>7.01</v>
      </c>
      <c r="P2889">
        <v>6.585</v>
      </c>
      <c r="Q2889">
        <f t="shared" si="271"/>
        <v>0.42499999999999982</v>
      </c>
      <c r="R2889">
        <f t="shared" si="272"/>
        <v>1.4350000000000003</v>
      </c>
    </row>
    <row r="2890" spans="1:18">
      <c r="A2890" s="1">
        <v>44582</v>
      </c>
      <c r="B2890">
        <v>6.4850000000000003</v>
      </c>
      <c r="C2890">
        <v>798.16</v>
      </c>
      <c r="D2890">
        <v>0.62549999999999994</v>
      </c>
      <c r="E2890" s="150">
        <f t="shared" si="275"/>
        <v>0.10306587929180502</v>
      </c>
      <c r="F2890">
        <v>0.79857</v>
      </c>
      <c r="G2890" s="3">
        <f t="shared" si="273"/>
        <v>4.8464684765922978</v>
      </c>
      <c r="H2890" s="150">
        <f t="shared" si="274"/>
        <v>1.2649999999999999</v>
      </c>
      <c r="K2890">
        <v>32761</v>
      </c>
      <c r="L2890">
        <v>31367.47</v>
      </c>
      <c r="N2890">
        <v>1.89</v>
      </c>
      <c r="O2890">
        <v>7.11</v>
      </c>
      <c r="P2890">
        <v>6.4850000000000003</v>
      </c>
      <c r="Q2890">
        <f t="shared" si="271"/>
        <v>0.625</v>
      </c>
      <c r="R2890">
        <f t="shared" si="272"/>
        <v>1.2649999999999999</v>
      </c>
    </row>
    <row r="2891" spans="1:18">
      <c r="A2891" s="1">
        <v>44585</v>
      </c>
      <c r="B2891">
        <v>6.47</v>
      </c>
      <c r="C2891">
        <v>807.41</v>
      </c>
      <c r="D2891">
        <v>0.61109999999999998</v>
      </c>
      <c r="E2891" s="150">
        <f t="shared" si="275"/>
        <v>0.10056785445376885</v>
      </c>
      <c r="F2891">
        <v>0.79357</v>
      </c>
      <c r="G2891" s="3">
        <f t="shared" si="273"/>
        <v>4.8221236262222567</v>
      </c>
      <c r="H2891" s="150">
        <f t="shared" si="274"/>
        <v>1.2800000000000002</v>
      </c>
      <c r="K2891">
        <v>32754</v>
      </c>
      <c r="L2891">
        <v>31367.47</v>
      </c>
      <c r="N2891">
        <v>1.83</v>
      </c>
      <c r="O2891">
        <v>7.02</v>
      </c>
      <c r="P2891">
        <v>6.47</v>
      </c>
      <c r="Q2891">
        <f t="shared" si="271"/>
        <v>0.54999999999999982</v>
      </c>
      <c r="R2891">
        <f t="shared" si="272"/>
        <v>1.2800000000000002</v>
      </c>
    </row>
    <row r="2892" spans="1:18">
      <c r="A2892" s="1">
        <v>44586</v>
      </c>
      <c r="B2892">
        <v>6.52</v>
      </c>
      <c r="C2892">
        <v>799.92</v>
      </c>
      <c r="D2892">
        <v>0.63549999999999995</v>
      </c>
      <c r="E2892" s="150">
        <f t="shared" si="275"/>
        <v>0.11003957240457407</v>
      </c>
      <c r="F2892">
        <v>0.78986000000000001</v>
      </c>
      <c r="G2892" s="3">
        <f t="shared" si="273"/>
        <v>4.5615956063014922</v>
      </c>
      <c r="H2892" s="150">
        <f t="shared" si="274"/>
        <v>1.3599999999999997</v>
      </c>
      <c r="K2892">
        <v>32765.07</v>
      </c>
      <c r="L2892">
        <v>31450</v>
      </c>
      <c r="N2892">
        <v>1.84</v>
      </c>
      <c r="O2892">
        <v>7</v>
      </c>
      <c r="P2892">
        <v>6.52</v>
      </c>
      <c r="Q2892">
        <f t="shared" si="271"/>
        <v>0.48000000000000043</v>
      </c>
      <c r="R2892">
        <f t="shared" si="272"/>
        <v>1.3599999999999997</v>
      </c>
    </row>
    <row r="2893" spans="1:18">
      <c r="A2893" s="1">
        <v>44587</v>
      </c>
      <c r="B2893">
        <v>6.585</v>
      </c>
      <c r="C2893">
        <v>801.84</v>
      </c>
      <c r="D2893">
        <v>0.73709999999999998</v>
      </c>
      <c r="E2893" s="150">
        <f t="shared" si="275"/>
        <v>0.12849770911275477</v>
      </c>
      <c r="F2893">
        <v>0.80871000000000004</v>
      </c>
      <c r="G2893" s="3">
        <f t="shared" si="273"/>
        <v>4.6389943067150812</v>
      </c>
      <c r="H2893" s="150">
        <f t="shared" si="274"/>
        <v>1.4849999999999997</v>
      </c>
      <c r="K2893">
        <v>32802.5</v>
      </c>
      <c r="L2893">
        <v>31464.5</v>
      </c>
      <c r="N2893">
        <v>1.89</v>
      </c>
      <c r="O2893">
        <v>6.99</v>
      </c>
      <c r="P2893">
        <v>6.585</v>
      </c>
      <c r="Q2893">
        <f t="shared" si="271"/>
        <v>0.40500000000000025</v>
      </c>
      <c r="R2893">
        <f t="shared" si="272"/>
        <v>1.4849999999999997</v>
      </c>
    </row>
    <row r="2894" spans="1:18">
      <c r="A2894" s="1">
        <v>44588</v>
      </c>
      <c r="B2894">
        <v>6.9450000000000003</v>
      </c>
      <c r="C2894">
        <v>806.08</v>
      </c>
      <c r="D2894">
        <v>0.77159999999999995</v>
      </c>
      <c r="E2894" s="150">
        <f t="shared" si="275"/>
        <v>0.15771693331349987</v>
      </c>
      <c r="F2894">
        <v>0.92157</v>
      </c>
      <c r="G2894" s="3">
        <f t="shared" si="273"/>
        <v>4.5086053669744688</v>
      </c>
      <c r="H2894" s="150">
        <f t="shared" si="274"/>
        <v>1.7750000000000006</v>
      </c>
      <c r="K2894">
        <v>32755</v>
      </c>
      <c r="L2894">
        <v>31455</v>
      </c>
      <c r="N2894">
        <v>1.93</v>
      </c>
      <c r="O2894">
        <v>7.1</v>
      </c>
      <c r="P2894">
        <v>6.9450000000000003</v>
      </c>
      <c r="Q2894">
        <f t="shared" si="271"/>
        <v>0.15499999999999936</v>
      </c>
      <c r="R2894">
        <f t="shared" si="272"/>
        <v>1.7750000000000006</v>
      </c>
    </row>
    <row r="2895" spans="1:18">
      <c r="A2895" s="1">
        <v>44589</v>
      </c>
      <c r="B2895">
        <v>6.9050000000000002</v>
      </c>
      <c r="C2895">
        <v>813.23</v>
      </c>
      <c r="D2895">
        <v>0.76580000000000004</v>
      </c>
      <c r="E2895" s="150">
        <f t="shared" si="275"/>
        <v>0.15166253191312118</v>
      </c>
      <c r="F2895">
        <v>0.94786000000000004</v>
      </c>
      <c r="G2895" s="3">
        <f t="shared" si="273"/>
        <v>4.7860943559600484</v>
      </c>
      <c r="H2895" s="150">
        <f t="shared" si="274"/>
        <v>1.8049999999999997</v>
      </c>
      <c r="K2895">
        <v>32746.25</v>
      </c>
      <c r="L2895">
        <v>31369.97</v>
      </c>
      <c r="N2895">
        <v>2.0499999999999998</v>
      </c>
      <c r="O2895">
        <v>7.15</v>
      </c>
      <c r="P2895">
        <v>6.9050000000000002</v>
      </c>
      <c r="Q2895">
        <f t="shared" si="271"/>
        <v>0.24500000000000011</v>
      </c>
      <c r="R2895">
        <f t="shared" si="272"/>
        <v>1.8049999999999997</v>
      </c>
    </row>
    <row r="2896" spans="1:18">
      <c r="A2896" s="1">
        <v>44592</v>
      </c>
      <c r="B2896">
        <v>6.875</v>
      </c>
      <c r="C2896">
        <v>800.6</v>
      </c>
      <c r="D2896">
        <v>0.80720000000000003</v>
      </c>
      <c r="E2896" s="150">
        <f t="shared" si="275"/>
        <v>0.1652088325492552</v>
      </c>
      <c r="F2896">
        <v>0.96228999999999998</v>
      </c>
      <c r="G2896" s="3">
        <f t="shared" si="273"/>
        <v>4.7016886204823063</v>
      </c>
      <c r="H2896" s="150">
        <f t="shared" si="274"/>
        <v>1.665</v>
      </c>
      <c r="K2896">
        <v>32722.5</v>
      </c>
      <c r="L2896">
        <v>31370.47</v>
      </c>
      <c r="N2896">
        <v>2.21</v>
      </c>
      <c r="O2896">
        <v>7.42</v>
      </c>
      <c r="P2896">
        <v>6.875</v>
      </c>
      <c r="Q2896">
        <f t="shared" si="271"/>
        <v>0.54499999999999993</v>
      </c>
      <c r="R2896">
        <f t="shared" si="272"/>
        <v>1.665</v>
      </c>
    </row>
    <row r="2897" spans="1:18">
      <c r="A2897" s="1">
        <v>44593</v>
      </c>
      <c r="B2897">
        <v>6.9050000000000002</v>
      </c>
      <c r="C2897">
        <v>803.16</v>
      </c>
      <c r="D2897">
        <v>0.77790000000000004</v>
      </c>
      <c r="E2897" s="150">
        <f t="shared" si="275"/>
        <v>0.16505664570079703</v>
      </c>
      <c r="F2897">
        <v>0.93457000000000001</v>
      </c>
      <c r="G2897" s="3">
        <f t="shared" si="273"/>
        <v>4.4045606277365996</v>
      </c>
      <c r="H2897" s="150">
        <f t="shared" si="274"/>
        <v>1.835</v>
      </c>
      <c r="K2897">
        <v>32725</v>
      </c>
      <c r="L2897">
        <v>31455</v>
      </c>
      <c r="N2897">
        <v>2.33</v>
      </c>
      <c r="O2897">
        <v>7.4</v>
      </c>
      <c r="P2897">
        <v>6.9050000000000002</v>
      </c>
      <c r="Q2897">
        <f t="shared" si="271"/>
        <v>0.49500000000000011</v>
      </c>
      <c r="R2897">
        <f t="shared" si="272"/>
        <v>1.835</v>
      </c>
    </row>
    <row r="2898" spans="1:18">
      <c r="A2898" s="1">
        <v>44594</v>
      </c>
      <c r="B2898">
        <v>6.8719999999999999</v>
      </c>
      <c r="C2898">
        <v>811.38</v>
      </c>
      <c r="D2898">
        <v>0.77100000000000002</v>
      </c>
      <c r="E2898" s="150">
        <f t="shared" si="275"/>
        <v>0.16182067223025051</v>
      </c>
      <c r="F2898">
        <v>0.92971000000000004</v>
      </c>
      <c r="G2898" s="3">
        <f t="shared" si="273"/>
        <v>4.4296343608069702</v>
      </c>
      <c r="H2898" s="150">
        <f t="shared" si="274"/>
        <v>1.8419999999999996</v>
      </c>
      <c r="K2898">
        <v>32732.75</v>
      </c>
      <c r="L2898">
        <v>31455.5</v>
      </c>
      <c r="N2898">
        <v>2.46</v>
      </c>
      <c r="O2898">
        <v>7.49</v>
      </c>
      <c r="P2898">
        <v>6.8719999999999999</v>
      </c>
      <c r="Q2898">
        <f t="shared" si="271"/>
        <v>0.61800000000000033</v>
      </c>
      <c r="R2898">
        <f t="shared" si="272"/>
        <v>1.8419999999999996</v>
      </c>
    </row>
    <row r="2899" spans="1:18">
      <c r="A2899" s="1">
        <v>44595</v>
      </c>
      <c r="B2899">
        <v>6.8719999999999999</v>
      </c>
      <c r="C2899">
        <v>818.02</v>
      </c>
      <c r="D2899">
        <v>0.8145</v>
      </c>
      <c r="E2899" s="150">
        <f t="shared" si="275"/>
        <v>0.16451403775749812</v>
      </c>
      <c r="F2899">
        <v>0.94386000000000003</v>
      </c>
      <c r="G2899" s="3">
        <f t="shared" si="273"/>
        <v>4.6729992192715564</v>
      </c>
      <c r="H2899" s="150">
        <f t="shared" si="274"/>
        <v>1.9219999999999997</v>
      </c>
      <c r="K2899">
        <v>32714.25</v>
      </c>
      <c r="L2899">
        <v>31370.47</v>
      </c>
      <c r="N2899">
        <v>2.54</v>
      </c>
      <c r="O2899">
        <v>7.49</v>
      </c>
      <c r="P2899">
        <v>6.8719999999999999</v>
      </c>
      <c r="Q2899">
        <f t="shared" si="271"/>
        <v>0.61800000000000033</v>
      </c>
      <c r="R2899">
        <f t="shared" si="272"/>
        <v>1.9219999999999997</v>
      </c>
    </row>
    <row r="2900" spans="1:18">
      <c r="A2900" s="1">
        <v>44596</v>
      </c>
      <c r="B2900">
        <v>7.03</v>
      </c>
      <c r="C2900">
        <v>827.59</v>
      </c>
      <c r="D2900">
        <v>0.91790000000000005</v>
      </c>
      <c r="E2900" s="150">
        <f t="shared" si="275"/>
        <v>0.19576891856569459</v>
      </c>
      <c r="F2900">
        <v>0.999</v>
      </c>
      <c r="G2900" s="3">
        <f t="shared" si="273"/>
        <v>4.6840024796494264</v>
      </c>
      <c r="H2900" s="150">
        <f t="shared" si="274"/>
        <v>2.23</v>
      </c>
      <c r="K2900">
        <v>32719.5</v>
      </c>
      <c r="L2900">
        <v>31372.47</v>
      </c>
      <c r="N2900">
        <v>2.6</v>
      </c>
      <c r="O2900">
        <v>7.4</v>
      </c>
      <c r="P2900">
        <v>7.03</v>
      </c>
      <c r="Q2900">
        <f t="shared" si="271"/>
        <v>0.37000000000000011</v>
      </c>
      <c r="R2900">
        <f t="shared" si="272"/>
        <v>2.23</v>
      </c>
    </row>
    <row r="2901" spans="1:18">
      <c r="A2901" s="1">
        <v>44599</v>
      </c>
      <c r="B2901">
        <v>7.12</v>
      </c>
      <c r="C2901">
        <v>824.95</v>
      </c>
      <c r="D2901">
        <v>0.89100000000000001</v>
      </c>
      <c r="E2901" s="150">
        <f t="shared" si="275"/>
        <v>0.22053937774823998</v>
      </c>
      <c r="F2901">
        <v>1.09171</v>
      </c>
      <c r="G2901" s="3">
        <f t="shared" si="273"/>
        <v>4.4106119275915239</v>
      </c>
      <c r="H2901" s="150">
        <f t="shared" si="274"/>
        <v>2.3100000000000005</v>
      </c>
      <c r="K2901">
        <v>32799.19</v>
      </c>
      <c r="L2901">
        <v>31524.63</v>
      </c>
      <c r="N2901">
        <v>2.62</v>
      </c>
      <c r="O2901">
        <v>7.43</v>
      </c>
      <c r="P2901">
        <v>7.12</v>
      </c>
      <c r="Q2901">
        <f t="shared" si="271"/>
        <v>0.30999999999999961</v>
      </c>
      <c r="R2901">
        <f t="shared" si="272"/>
        <v>2.3100000000000005</v>
      </c>
    </row>
    <row r="2902" spans="1:18">
      <c r="A2902" s="1">
        <v>44600</v>
      </c>
      <c r="B2902">
        <v>7.75</v>
      </c>
      <c r="C2902">
        <v>827.67</v>
      </c>
      <c r="D2902">
        <v>0.92759999999999998</v>
      </c>
      <c r="E2902" s="150">
        <f t="shared" si="275"/>
        <v>0.2422280823676646</v>
      </c>
      <c r="F2902">
        <v>1.09171</v>
      </c>
      <c r="G2902" s="3">
        <f t="shared" si="273"/>
        <v>4.1806473721033051</v>
      </c>
      <c r="H2902" s="150">
        <f t="shared" si="274"/>
        <v>2.66</v>
      </c>
      <c r="K2902">
        <v>33055</v>
      </c>
      <c r="L2902">
        <v>31835</v>
      </c>
      <c r="N2902">
        <v>2.5099999999999998</v>
      </c>
      <c r="O2902">
        <v>7.6</v>
      </c>
      <c r="P2902">
        <v>7.75</v>
      </c>
      <c r="Q2902">
        <f t="shared" si="271"/>
        <v>-0.15000000000000036</v>
      </c>
      <c r="R2902">
        <f t="shared" si="272"/>
        <v>2.66</v>
      </c>
    </row>
    <row r="2903" spans="1:18">
      <c r="A2903" s="1">
        <v>44601</v>
      </c>
      <c r="B2903">
        <v>7.9050000000000002</v>
      </c>
      <c r="C2903">
        <v>812.96</v>
      </c>
      <c r="D2903">
        <v>0.94799999999999995</v>
      </c>
      <c r="E2903" s="150">
        <f t="shared" si="275"/>
        <v>0.21563383769004341</v>
      </c>
      <c r="F2903">
        <v>1.09371</v>
      </c>
      <c r="G2903" s="3">
        <f t="shared" si="273"/>
        <v>4.8083227155209807</v>
      </c>
      <c r="H2903" s="150">
        <f t="shared" si="274"/>
        <v>2.4650000000000007</v>
      </c>
      <c r="K2903">
        <v>33147</v>
      </c>
      <c r="L2903">
        <v>31747.68</v>
      </c>
      <c r="N2903">
        <v>2.41</v>
      </c>
      <c r="O2903">
        <v>7.85</v>
      </c>
      <c r="P2903">
        <v>7.9050000000000002</v>
      </c>
      <c r="Q2903">
        <f t="shared" si="271"/>
        <v>-5.5000000000000604E-2</v>
      </c>
      <c r="R2903">
        <f t="shared" si="272"/>
        <v>2.4650000000000007</v>
      </c>
    </row>
    <row r="2904" spans="1:18">
      <c r="A2904" s="1">
        <v>44602</v>
      </c>
      <c r="B2904">
        <v>8.1050000000000004</v>
      </c>
      <c r="C2904">
        <v>805.63</v>
      </c>
      <c r="D2904">
        <v>1.1651</v>
      </c>
      <c r="E2904" s="150">
        <f t="shared" si="275"/>
        <v>0.27737312811170678</v>
      </c>
      <c r="F2904">
        <v>1.1245700000000001</v>
      </c>
      <c r="G2904" s="3">
        <f t="shared" si="273"/>
        <v>4.7237326698508699</v>
      </c>
      <c r="H2904" s="150">
        <f t="shared" si="274"/>
        <v>2.5950000000000002</v>
      </c>
      <c r="K2904">
        <v>33170.75</v>
      </c>
      <c r="L2904">
        <v>31794.04</v>
      </c>
      <c r="N2904">
        <v>2.4300000000000002</v>
      </c>
      <c r="O2904">
        <v>7.94</v>
      </c>
      <c r="P2904">
        <v>8.1050000000000004</v>
      </c>
      <c r="Q2904">
        <f t="shared" si="271"/>
        <v>-0.16500000000000004</v>
      </c>
      <c r="R2904">
        <f t="shared" si="272"/>
        <v>2.5950000000000002</v>
      </c>
    </row>
    <row r="2905" spans="1:18">
      <c r="A2905" s="1">
        <v>44603</v>
      </c>
      <c r="B2905">
        <v>8.16</v>
      </c>
      <c r="C2905">
        <v>808.65</v>
      </c>
      <c r="D2905">
        <v>1.1140000000000001</v>
      </c>
      <c r="E2905" s="150">
        <f t="shared" si="275"/>
        <v>0.31747593302060284</v>
      </c>
      <c r="F2905">
        <v>1.39229</v>
      </c>
      <c r="G2905" s="3">
        <f t="shared" si="273"/>
        <v>4.8854445287962855</v>
      </c>
      <c r="H2905" s="150">
        <f t="shared" si="274"/>
        <v>2.3999999999999995</v>
      </c>
      <c r="K2905">
        <v>33170.75</v>
      </c>
      <c r="L2905">
        <v>31748.93</v>
      </c>
      <c r="N2905">
        <v>2.46</v>
      </c>
      <c r="O2905">
        <v>8.2200000000000006</v>
      </c>
      <c r="P2905">
        <v>8.16</v>
      </c>
      <c r="Q2905">
        <f t="shared" ref="Q2905:Q2968" si="276">+O2905-P2905</f>
        <v>6.0000000000000497E-2</v>
      </c>
      <c r="R2905">
        <f t="shared" ref="R2905:R2968" si="277">+N2905-Q2905</f>
        <v>2.3999999999999995</v>
      </c>
    </row>
    <row r="2906" spans="1:18">
      <c r="A2906" s="1">
        <v>44606</v>
      </c>
      <c r="B2906">
        <v>8.17</v>
      </c>
      <c r="C2906">
        <v>813.51</v>
      </c>
      <c r="D2906">
        <v>1.1368</v>
      </c>
      <c r="E2906" s="150">
        <f t="shared" si="275"/>
        <v>0.3061551855104972</v>
      </c>
      <c r="F2906">
        <v>1.3221400000000001</v>
      </c>
      <c r="G2906" s="3">
        <f t="shared" si="273"/>
        <v>4.9093035922086852</v>
      </c>
      <c r="H2906" s="150">
        <f t="shared" si="274"/>
        <v>2.3299999999999996</v>
      </c>
      <c r="K2906">
        <v>33179</v>
      </c>
      <c r="L2906">
        <v>31750.18</v>
      </c>
      <c r="N2906">
        <v>2.48</v>
      </c>
      <c r="O2906">
        <v>8.32</v>
      </c>
      <c r="P2906">
        <v>8.17</v>
      </c>
      <c r="Q2906">
        <f t="shared" si="276"/>
        <v>0.15000000000000036</v>
      </c>
      <c r="R2906">
        <f t="shared" si="277"/>
        <v>2.3299999999999996</v>
      </c>
    </row>
    <row r="2907" spans="1:18">
      <c r="A2907" s="1">
        <v>44607</v>
      </c>
      <c r="B2907">
        <v>8.2569999999999997</v>
      </c>
      <c r="C2907">
        <v>801.54</v>
      </c>
      <c r="D2907">
        <v>1.1220000000000001</v>
      </c>
      <c r="E2907" s="150">
        <f t="shared" si="275"/>
        <v>0.31793431064642119</v>
      </c>
      <c r="F2907">
        <v>1.3427100000000001</v>
      </c>
      <c r="G2907" s="3">
        <f t="shared" si="273"/>
        <v>4.7384650525353997</v>
      </c>
      <c r="H2907" s="150">
        <f t="shared" si="274"/>
        <v>2.2870000000000004</v>
      </c>
      <c r="K2907">
        <v>33223</v>
      </c>
      <c r="L2907">
        <v>31840</v>
      </c>
      <c r="N2907">
        <v>2.48</v>
      </c>
      <c r="O2907">
        <v>8.4499999999999993</v>
      </c>
      <c r="P2907">
        <v>8.2569999999999997</v>
      </c>
      <c r="Q2907">
        <f t="shared" si="276"/>
        <v>0.19299999999999962</v>
      </c>
      <c r="R2907">
        <f t="shared" si="277"/>
        <v>2.2870000000000004</v>
      </c>
    </row>
    <row r="2908" spans="1:18">
      <c r="A2908" s="1">
        <v>44608</v>
      </c>
      <c r="B2908">
        <v>8.14</v>
      </c>
      <c r="C2908">
        <v>799.57</v>
      </c>
      <c r="D2908">
        <v>1.081</v>
      </c>
      <c r="E2908" s="150">
        <f t="shared" si="275"/>
        <v>0.31084631917751682</v>
      </c>
      <c r="F2908">
        <v>1.32986</v>
      </c>
      <c r="G2908" s="3">
        <f t="shared" si="273"/>
        <v>4.6247247315128526</v>
      </c>
      <c r="H2908" s="150">
        <f t="shared" si="274"/>
        <v>2.17</v>
      </c>
      <c r="K2908">
        <v>33188.5</v>
      </c>
      <c r="L2908">
        <v>31838.75</v>
      </c>
      <c r="N2908">
        <v>2.59</v>
      </c>
      <c r="O2908">
        <v>8.56</v>
      </c>
      <c r="P2908">
        <v>8.14</v>
      </c>
      <c r="Q2908">
        <f t="shared" si="276"/>
        <v>0.41999999999999993</v>
      </c>
      <c r="R2908">
        <f t="shared" si="277"/>
        <v>2.17</v>
      </c>
    </row>
    <row r="2909" spans="1:18">
      <c r="A2909" s="1">
        <v>44609</v>
      </c>
      <c r="B2909">
        <v>8.18</v>
      </c>
      <c r="C2909">
        <v>795.6</v>
      </c>
      <c r="D2909">
        <v>1.0549999999999999</v>
      </c>
      <c r="E2909" s="150">
        <f t="shared" si="275"/>
        <v>0.291981302581862</v>
      </c>
      <c r="F2909">
        <v>1.2888599999999999</v>
      </c>
      <c r="G2909" s="3">
        <f t="shared" si="273"/>
        <v>4.6569670317118037</v>
      </c>
      <c r="H2909" s="150">
        <f t="shared" si="274"/>
        <v>2.2400000000000002</v>
      </c>
      <c r="K2909">
        <v>33194</v>
      </c>
      <c r="L2909">
        <v>31835</v>
      </c>
      <c r="N2909">
        <v>2.58</v>
      </c>
      <c r="O2909">
        <v>8.52</v>
      </c>
      <c r="P2909">
        <v>8.18</v>
      </c>
      <c r="Q2909">
        <f t="shared" si="276"/>
        <v>0.33999999999999986</v>
      </c>
      <c r="R2909">
        <f t="shared" si="277"/>
        <v>2.2400000000000002</v>
      </c>
    </row>
    <row r="2910" spans="1:18">
      <c r="A2910" s="1">
        <v>44610</v>
      </c>
      <c r="B2910">
        <v>8.2149999999999999</v>
      </c>
      <c r="C2910">
        <v>801.68</v>
      </c>
      <c r="D2910">
        <v>1.0330999999999999</v>
      </c>
      <c r="E2910" s="150">
        <f t="shared" si="275"/>
        <v>0.27162967108012892</v>
      </c>
      <c r="F2910">
        <v>1.28586</v>
      </c>
      <c r="G2910" s="3">
        <f t="shared" si="273"/>
        <v>4.8905628045624088</v>
      </c>
      <c r="H2910" s="150">
        <f t="shared" si="274"/>
        <v>2.3150000000000008</v>
      </c>
      <c r="K2910">
        <v>33258.25</v>
      </c>
      <c r="L2910">
        <v>31831.25</v>
      </c>
      <c r="N2910">
        <v>2.64</v>
      </c>
      <c r="O2910">
        <v>8.5399999999999991</v>
      </c>
      <c r="P2910">
        <v>8.2149999999999999</v>
      </c>
      <c r="Q2910">
        <f t="shared" si="276"/>
        <v>0.32499999999999929</v>
      </c>
      <c r="R2910">
        <f t="shared" si="277"/>
        <v>2.3150000000000008</v>
      </c>
    </row>
    <row r="2911" spans="1:18">
      <c r="A2911" s="1">
        <v>44613</v>
      </c>
      <c r="B2911">
        <v>8.2149999999999999</v>
      </c>
      <c r="C2911">
        <v>798.75</v>
      </c>
      <c r="D2911">
        <v>1.0243</v>
      </c>
      <c r="E2911" s="150">
        <f t="shared" si="275"/>
        <v>0.26267342124149179</v>
      </c>
      <c r="F2911">
        <v>1.2577100000000001</v>
      </c>
      <c r="G2911" s="3">
        <f t="shared" si="273"/>
        <v>4.904464056207698</v>
      </c>
      <c r="H2911" s="150">
        <f t="shared" si="274"/>
        <v>2.3849999999999993</v>
      </c>
      <c r="K2911">
        <v>33261</v>
      </c>
      <c r="L2911">
        <v>31830</v>
      </c>
      <c r="N2911">
        <v>2.72</v>
      </c>
      <c r="O2911">
        <v>8.5500000000000007</v>
      </c>
      <c r="P2911">
        <v>8.2149999999999999</v>
      </c>
      <c r="Q2911">
        <f t="shared" si="276"/>
        <v>0.33500000000000085</v>
      </c>
      <c r="R2911">
        <f t="shared" si="277"/>
        <v>2.3849999999999993</v>
      </c>
    </row>
    <row r="2912" spans="1:18">
      <c r="A2912" s="1">
        <v>44614</v>
      </c>
      <c r="B2912">
        <v>8.2550000000000008</v>
      </c>
      <c r="C2912">
        <v>792.99</v>
      </c>
      <c r="D2912">
        <v>1.1181000000000001</v>
      </c>
      <c r="E2912" s="150">
        <f t="shared" si="275"/>
        <v>0.30532332028008502</v>
      </c>
      <c r="F2912">
        <v>1.28857</v>
      </c>
      <c r="G2912" s="3">
        <f t="shared" si="273"/>
        <v>4.7187686668622089</v>
      </c>
      <c r="H2912" s="150">
        <f t="shared" si="274"/>
        <v>2.5650000000000004</v>
      </c>
      <c r="K2912">
        <v>33223.25</v>
      </c>
      <c r="L2912">
        <v>31845.75</v>
      </c>
      <c r="N2912">
        <v>2.88</v>
      </c>
      <c r="O2912">
        <v>8.57</v>
      </c>
      <c r="P2912">
        <v>8.2550000000000008</v>
      </c>
      <c r="Q2912">
        <f t="shared" si="276"/>
        <v>0.3149999999999995</v>
      </c>
      <c r="R2912">
        <f t="shared" si="277"/>
        <v>2.5650000000000004</v>
      </c>
    </row>
    <row r="2913" spans="1:18">
      <c r="A2913" s="1">
        <v>44615</v>
      </c>
      <c r="B2913">
        <v>8.35</v>
      </c>
      <c r="C2913">
        <v>789.85</v>
      </c>
      <c r="D2913">
        <v>1.1391</v>
      </c>
      <c r="E2913" s="150">
        <f t="shared" si="275"/>
        <v>0.28180712638973765</v>
      </c>
      <c r="F2913">
        <v>1.3368599999999999</v>
      </c>
      <c r="G2913" s="3">
        <f t="shared" si="273"/>
        <v>5.4037569791402378</v>
      </c>
      <c r="H2913" s="150">
        <f t="shared" si="274"/>
        <v>2.5499999999999994</v>
      </c>
      <c r="K2913">
        <v>33477</v>
      </c>
      <c r="L2913">
        <v>31897</v>
      </c>
      <c r="N2913">
        <v>2.86</v>
      </c>
      <c r="O2913">
        <v>8.66</v>
      </c>
      <c r="P2913">
        <v>8.35</v>
      </c>
      <c r="Q2913">
        <f t="shared" si="276"/>
        <v>0.3100000000000005</v>
      </c>
      <c r="R2913">
        <f t="shared" si="277"/>
        <v>2.5499999999999994</v>
      </c>
    </row>
    <row r="2914" spans="1:18">
      <c r="A2914" s="1">
        <v>44616</v>
      </c>
      <c r="B2914">
        <v>8.4350000000000005</v>
      </c>
      <c r="C2914">
        <v>819.4</v>
      </c>
      <c r="D2914">
        <v>1.0879000000000001</v>
      </c>
      <c r="E2914" s="150">
        <f t="shared" si="275"/>
        <v>0.24330729728466741</v>
      </c>
      <c r="F2914">
        <v>1.2862899999999999</v>
      </c>
      <c r="G2914" s="3">
        <f t="shared" si="273"/>
        <v>5.7513889086637917</v>
      </c>
      <c r="H2914" s="150">
        <f t="shared" si="274"/>
        <v>2.4450000000000003</v>
      </c>
      <c r="K2914">
        <v>33608.120000000003</v>
      </c>
      <c r="L2914">
        <v>31925</v>
      </c>
      <c r="N2914">
        <v>2.75</v>
      </c>
      <c r="O2914">
        <v>8.74</v>
      </c>
      <c r="P2914">
        <v>8.4350000000000005</v>
      </c>
      <c r="Q2914">
        <f t="shared" si="276"/>
        <v>0.30499999999999972</v>
      </c>
      <c r="R2914">
        <f t="shared" si="277"/>
        <v>2.4450000000000003</v>
      </c>
    </row>
    <row r="2915" spans="1:18">
      <c r="A2915" s="1">
        <v>44617</v>
      </c>
      <c r="B2915">
        <v>8.4350000000000005</v>
      </c>
      <c r="C2915">
        <v>802.14</v>
      </c>
      <c r="D2915">
        <v>1.0886</v>
      </c>
      <c r="E2915" s="150">
        <f t="shared" si="275"/>
        <v>0.25420326559445727</v>
      </c>
      <c r="F2915">
        <v>1.3307100000000001</v>
      </c>
      <c r="G2915" s="3">
        <f t="shared" si="273"/>
        <v>5.698632165925984</v>
      </c>
      <c r="H2915" s="150">
        <f t="shared" si="274"/>
        <v>2.2550000000000003</v>
      </c>
      <c r="K2915">
        <v>33584</v>
      </c>
      <c r="L2915">
        <v>31916.75</v>
      </c>
      <c r="N2915">
        <v>2.56</v>
      </c>
      <c r="O2915">
        <v>8.74</v>
      </c>
      <c r="P2915">
        <v>8.4350000000000005</v>
      </c>
      <c r="Q2915">
        <f t="shared" si="276"/>
        <v>0.30499999999999972</v>
      </c>
      <c r="R2915">
        <f t="shared" si="277"/>
        <v>2.2550000000000003</v>
      </c>
    </row>
    <row r="2916" spans="1:18">
      <c r="A2916" s="1">
        <v>44620</v>
      </c>
      <c r="B2916">
        <v>8.3919999999999995</v>
      </c>
      <c r="C2916">
        <v>798.9</v>
      </c>
      <c r="D2916">
        <v>0.96319999999999995</v>
      </c>
      <c r="E2916" s="150">
        <f t="shared" si="275"/>
        <v>0.20739609557333344</v>
      </c>
      <c r="F2916">
        <v>1.288</v>
      </c>
      <c r="G2916" s="3">
        <f t="shared" si="273"/>
        <v>5.9817982424907035</v>
      </c>
      <c r="H2916" s="150">
        <f t="shared" si="274"/>
        <v>2.2120000000000002</v>
      </c>
      <c r="K2916">
        <v>33665</v>
      </c>
      <c r="L2916">
        <v>31915</v>
      </c>
      <c r="N2916">
        <v>2.6</v>
      </c>
      <c r="O2916">
        <v>8.7799999999999994</v>
      </c>
      <c r="P2916">
        <v>8.3919999999999995</v>
      </c>
      <c r="Q2916">
        <f t="shared" si="276"/>
        <v>0.3879999999999999</v>
      </c>
      <c r="R2916">
        <f t="shared" si="277"/>
        <v>2.2120000000000002</v>
      </c>
    </row>
    <row r="2917" spans="1:18">
      <c r="A2917" s="1">
        <v>44621</v>
      </c>
      <c r="B2917">
        <v>8.3000000000000007</v>
      </c>
      <c r="C2917">
        <v>807.22</v>
      </c>
      <c r="D2917">
        <v>0.88859999999999995</v>
      </c>
      <c r="E2917" s="150">
        <f t="shared" si="275"/>
        <v>0.17888994502869868</v>
      </c>
      <c r="F2917">
        <v>1.1767099999999999</v>
      </c>
      <c r="G2917" s="3">
        <f t="shared" si="273"/>
        <v>5.8450714255194942</v>
      </c>
      <c r="H2917" s="150">
        <f t="shared" si="274"/>
        <v>1.79</v>
      </c>
      <c r="K2917">
        <v>33625</v>
      </c>
      <c r="L2917">
        <v>31915</v>
      </c>
      <c r="N2917">
        <v>2.29</v>
      </c>
      <c r="O2917">
        <v>8.8000000000000007</v>
      </c>
      <c r="P2917">
        <v>8.3000000000000007</v>
      </c>
      <c r="Q2917">
        <f t="shared" si="276"/>
        <v>0.5</v>
      </c>
      <c r="R2917">
        <f t="shared" si="277"/>
        <v>1.79</v>
      </c>
    </row>
    <row r="2918" spans="1:18">
      <c r="A2918" s="1">
        <v>44622</v>
      </c>
      <c r="B2918">
        <v>8.34</v>
      </c>
      <c r="C2918">
        <v>805.09</v>
      </c>
      <c r="D2918">
        <v>1.0419</v>
      </c>
      <c r="E2918" s="150">
        <f t="shared" si="275"/>
        <v>0.21430152633362065</v>
      </c>
      <c r="F2918">
        <v>1.2182900000000001</v>
      </c>
      <c r="G2918" s="3">
        <f t="shared" si="273"/>
        <v>5.9231325726720252</v>
      </c>
      <c r="H2918" s="150">
        <f t="shared" si="274"/>
        <v>1.819999999999999</v>
      </c>
      <c r="K2918">
        <v>33651</v>
      </c>
      <c r="L2918">
        <v>31918</v>
      </c>
      <c r="N2918">
        <v>2.2799999999999998</v>
      </c>
      <c r="O2918">
        <v>8.8000000000000007</v>
      </c>
      <c r="P2918">
        <v>8.34</v>
      </c>
      <c r="Q2918">
        <f t="shared" si="276"/>
        <v>0.46000000000000085</v>
      </c>
      <c r="R2918">
        <f t="shared" si="277"/>
        <v>1.819999999999999</v>
      </c>
    </row>
    <row r="2919" spans="1:18">
      <c r="A2919" s="1">
        <v>44623</v>
      </c>
      <c r="B2919">
        <v>8.34</v>
      </c>
      <c r="C2919">
        <v>796.32</v>
      </c>
      <c r="D2919">
        <v>1.0629999999999999</v>
      </c>
      <c r="E2919" s="150">
        <f t="shared" si="275"/>
        <v>0.22780117959018695</v>
      </c>
      <c r="F2919">
        <v>1.33186</v>
      </c>
      <c r="G2919" s="3">
        <f t="shared" si="273"/>
        <v>6.2149247099903402</v>
      </c>
      <c r="H2919" s="150">
        <f t="shared" si="274"/>
        <v>1.7899999999999991</v>
      </c>
      <c r="K2919">
        <v>33737.43</v>
      </c>
      <c r="L2919">
        <v>31919</v>
      </c>
      <c r="N2919">
        <v>2.2599999999999998</v>
      </c>
      <c r="O2919">
        <v>8.81</v>
      </c>
      <c r="P2919">
        <v>8.34</v>
      </c>
      <c r="Q2919">
        <f t="shared" si="276"/>
        <v>0.47000000000000064</v>
      </c>
      <c r="R2919">
        <f t="shared" si="277"/>
        <v>1.7899999999999991</v>
      </c>
    </row>
    <row r="2920" spans="1:18">
      <c r="A2920" s="1">
        <v>44624</v>
      </c>
      <c r="B2920">
        <v>8.3149999999999995</v>
      </c>
      <c r="C2920">
        <v>805.83</v>
      </c>
      <c r="D2920">
        <v>1.0289999999999999</v>
      </c>
      <c r="E2920" s="150">
        <f t="shared" si="275"/>
        <v>0.22980154052601953</v>
      </c>
      <c r="F2920">
        <v>1.35286</v>
      </c>
      <c r="G2920" s="3">
        <f t="shared" si="273"/>
        <v>6.0578050817826377</v>
      </c>
      <c r="H2920" s="150">
        <f t="shared" si="274"/>
        <v>1.7249999999999988</v>
      </c>
      <c r="K2920">
        <v>33687.5</v>
      </c>
      <c r="L2920">
        <v>31915.25</v>
      </c>
      <c r="N2920">
        <v>2.29</v>
      </c>
      <c r="O2920">
        <v>8.8800000000000008</v>
      </c>
      <c r="P2920">
        <v>8.3149999999999995</v>
      </c>
      <c r="Q2920">
        <f t="shared" si="276"/>
        <v>0.56500000000000128</v>
      </c>
      <c r="R2920">
        <f t="shared" si="277"/>
        <v>1.7249999999999988</v>
      </c>
    </row>
    <row r="2921" spans="1:18">
      <c r="A2921" s="1">
        <v>44627</v>
      </c>
      <c r="B2921">
        <v>8.51</v>
      </c>
      <c r="C2921">
        <v>813.86</v>
      </c>
      <c r="D2921">
        <v>1.069</v>
      </c>
      <c r="E2921" s="150">
        <f t="shared" si="275"/>
        <v>0.1994797842542308</v>
      </c>
      <c r="F2921">
        <v>1.38229</v>
      </c>
      <c r="G2921" s="3">
        <f t="shared" si="273"/>
        <v>7.4076078211351879</v>
      </c>
      <c r="H2921" s="150">
        <f t="shared" si="274"/>
        <v>1.9499999999999997</v>
      </c>
      <c r="K2921">
        <v>34088</v>
      </c>
      <c r="L2921">
        <v>31920.5</v>
      </c>
      <c r="N2921">
        <v>2.2799999999999998</v>
      </c>
      <c r="O2921">
        <v>8.84</v>
      </c>
      <c r="P2921">
        <v>8.51</v>
      </c>
      <c r="Q2921">
        <f t="shared" si="276"/>
        <v>0.33000000000000007</v>
      </c>
      <c r="R2921">
        <f t="shared" si="277"/>
        <v>1.9499999999999997</v>
      </c>
    </row>
    <row r="2922" spans="1:18">
      <c r="A2922" s="1">
        <v>44628</v>
      </c>
      <c r="B2922">
        <v>8.5850000000000009</v>
      </c>
      <c r="C2922">
        <v>810.39</v>
      </c>
      <c r="D2922">
        <v>1.0988</v>
      </c>
      <c r="E2922" s="150">
        <f t="shared" si="275"/>
        <v>0.21004926695096901</v>
      </c>
      <c r="F2922">
        <v>1.44686</v>
      </c>
      <c r="G2922" s="3">
        <f t="shared" si="273"/>
        <v>7.568747042431256</v>
      </c>
      <c r="H2922" s="150">
        <f t="shared" si="274"/>
        <v>1.695000000000001</v>
      </c>
      <c r="K2922">
        <v>34168.75</v>
      </c>
      <c r="L2922">
        <v>31951.919999999998</v>
      </c>
      <c r="N2922">
        <v>1.95</v>
      </c>
      <c r="O2922">
        <v>8.84</v>
      </c>
      <c r="P2922">
        <v>8.5850000000000009</v>
      </c>
      <c r="Q2922">
        <f t="shared" si="276"/>
        <v>0.25499999999999901</v>
      </c>
      <c r="R2922">
        <f t="shared" si="277"/>
        <v>1.695000000000001</v>
      </c>
    </row>
    <row r="2923" spans="1:18">
      <c r="A2923" s="1">
        <v>44629</v>
      </c>
      <c r="B2923">
        <v>8.5350000000000001</v>
      </c>
      <c r="C2923">
        <v>804.58</v>
      </c>
      <c r="D2923">
        <v>1.165</v>
      </c>
      <c r="E2923" s="150">
        <f t="shared" si="275"/>
        <v>0.24617422962842703</v>
      </c>
      <c r="F2923">
        <v>1.4865699999999999</v>
      </c>
      <c r="G2923" s="3">
        <f t="shared" si="273"/>
        <v>7.0350745186205863</v>
      </c>
      <c r="H2923" s="150">
        <f t="shared" si="274"/>
        <v>1.4549999999999996</v>
      </c>
      <c r="K2923">
        <v>34159</v>
      </c>
      <c r="L2923">
        <v>32089.599999999999</v>
      </c>
      <c r="N2923">
        <v>1.81</v>
      </c>
      <c r="O2923">
        <v>8.89</v>
      </c>
      <c r="P2923">
        <v>8.5350000000000001</v>
      </c>
      <c r="Q2923">
        <f t="shared" si="276"/>
        <v>0.35500000000000043</v>
      </c>
      <c r="R2923">
        <f t="shared" si="277"/>
        <v>1.4549999999999996</v>
      </c>
    </row>
    <row r="2924" spans="1:18">
      <c r="A2924" s="1">
        <v>44630</v>
      </c>
      <c r="B2924">
        <v>8.59</v>
      </c>
      <c r="C2924">
        <v>803.25</v>
      </c>
      <c r="D2924">
        <v>1.1823999999999999</v>
      </c>
      <c r="E2924" s="150">
        <f t="shared" si="275"/>
        <v>0.28005986469312705</v>
      </c>
      <c r="F2924">
        <v>1.5348599999999999</v>
      </c>
      <c r="G2924" s="3">
        <f t="shared" si="273"/>
        <v>6.4801090509294141</v>
      </c>
      <c r="H2924" s="150">
        <f t="shared" si="274"/>
        <v>1.1899999999999995</v>
      </c>
      <c r="K2924">
        <v>33966.25</v>
      </c>
      <c r="L2924">
        <v>32061.75</v>
      </c>
      <c r="N2924">
        <v>1.5</v>
      </c>
      <c r="O2924">
        <v>8.9</v>
      </c>
      <c r="P2924">
        <v>8.59</v>
      </c>
      <c r="Q2924">
        <f t="shared" si="276"/>
        <v>0.3100000000000005</v>
      </c>
      <c r="R2924">
        <f t="shared" si="277"/>
        <v>1.1899999999999995</v>
      </c>
    </row>
    <row r="2925" spans="1:18">
      <c r="A2925" s="1">
        <v>44631</v>
      </c>
      <c r="B2925">
        <v>8.58</v>
      </c>
      <c r="C2925">
        <v>804.65</v>
      </c>
      <c r="D2925">
        <v>1.2336</v>
      </c>
      <c r="E2925" s="150">
        <f t="shared" si="275"/>
        <v>0.29657206618116622</v>
      </c>
      <c r="F2925">
        <v>1.5960000000000001</v>
      </c>
      <c r="G2925" s="3">
        <f t="shared" si="273"/>
        <v>6.6386076927329656</v>
      </c>
      <c r="H2925" s="150">
        <f t="shared" si="274"/>
        <v>1.5999999999999999</v>
      </c>
      <c r="K2925">
        <v>34015.75</v>
      </c>
      <c r="L2925">
        <v>32064.5</v>
      </c>
      <c r="N2925">
        <v>1.93</v>
      </c>
      <c r="O2925">
        <v>8.91</v>
      </c>
      <c r="P2925">
        <v>8.58</v>
      </c>
      <c r="Q2925">
        <f t="shared" si="276"/>
        <v>0.33000000000000007</v>
      </c>
      <c r="R2925">
        <f t="shared" si="277"/>
        <v>1.5999999999999999</v>
      </c>
    </row>
    <row r="2926" spans="1:18">
      <c r="A2926" s="1">
        <v>44634</v>
      </c>
      <c r="B2926">
        <v>8.6349999999999998</v>
      </c>
      <c r="C2926">
        <v>813.2</v>
      </c>
      <c r="D2926">
        <v>1.2949999999999999</v>
      </c>
      <c r="E2926" s="150">
        <f t="shared" si="275"/>
        <v>0.32567733517550934</v>
      </c>
      <c r="F2926">
        <v>1.65686</v>
      </c>
      <c r="G2926" s="3">
        <f t="shared" si="273"/>
        <v>6.5882192841073994</v>
      </c>
      <c r="H2926" s="150">
        <f t="shared" si="274"/>
        <v>1.5650000000000004</v>
      </c>
      <c r="K2926">
        <v>34002</v>
      </c>
      <c r="L2926">
        <v>32065.5</v>
      </c>
      <c r="N2926">
        <v>1.88</v>
      </c>
      <c r="O2926">
        <v>8.9499999999999993</v>
      </c>
      <c r="P2926">
        <v>8.6349999999999998</v>
      </c>
      <c r="Q2926">
        <f t="shared" si="276"/>
        <v>0.3149999999999995</v>
      </c>
      <c r="R2926">
        <f t="shared" si="277"/>
        <v>1.5650000000000004</v>
      </c>
    </row>
    <row r="2927" spans="1:18">
      <c r="A2927" s="1">
        <v>44635</v>
      </c>
      <c r="B2927">
        <v>8.5</v>
      </c>
      <c r="C2927">
        <v>811.28</v>
      </c>
      <c r="D2927">
        <v>1.2969999999999999</v>
      </c>
      <c r="E2927" s="150">
        <f t="shared" si="275"/>
        <v>0.34832886764409771</v>
      </c>
      <c r="F2927">
        <v>1.6851400000000001</v>
      </c>
      <c r="G2927" s="3">
        <f t="shared" si="273"/>
        <v>6.2746065084480653</v>
      </c>
      <c r="H2927" s="150">
        <f t="shared" si="274"/>
        <v>1.5</v>
      </c>
      <c r="K2927">
        <v>33917.75</v>
      </c>
      <c r="L2927">
        <v>32073</v>
      </c>
      <c r="N2927">
        <v>2</v>
      </c>
      <c r="O2927">
        <v>9</v>
      </c>
      <c r="P2927">
        <v>8.5</v>
      </c>
      <c r="Q2927">
        <f t="shared" si="276"/>
        <v>0.5</v>
      </c>
      <c r="R2927">
        <f t="shared" si="277"/>
        <v>1.5</v>
      </c>
    </row>
    <row r="2928" spans="1:18">
      <c r="A2928" s="1">
        <v>44636</v>
      </c>
      <c r="B2928">
        <v>8.5380000000000003</v>
      </c>
      <c r="C2928">
        <v>798.96</v>
      </c>
      <c r="D2928">
        <v>1.3382000000000001</v>
      </c>
      <c r="E2928" s="150">
        <f t="shared" si="275"/>
        <v>0.36833676787125402</v>
      </c>
      <c r="F2928">
        <v>1.71529</v>
      </c>
      <c r="G2928" s="3">
        <f t="shared" si="273"/>
        <v>6.2318000216647373</v>
      </c>
      <c r="H2928" s="150">
        <f t="shared" si="274"/>
        <v>1.6279999999999997</v>
      </c>
      <c r="K2928">
        <v>33934.5</v>
      </c>
      <c r="L2928">
        <v>32100.75</v>
      </c>
      <c r="N2928">
        <v>2.0699999999999998</v>
      </c>
      <c r="O2928">
        <v>8.98</v>
      </c>
      <c r="P2928">
        <v>8.5380000000000003</v>
      </c>
      <c r="Q2928">
        <f t="shared" si="276"/>
        <v>0.44200000000000017</v>
      </c>
      <c r="R2928">
        <f t="shared" si="277"/>
        <v>1.6279999999999997</v>
      </c>
    </row>
    <row r="2929" spans="1:18">
      <c r="A2929" s="1">
        <v>44637</v>
      </c>
      <c r="B2929">
        <v>8.5250000000000004</v>
      </c>
      <c r="C2929">
        <v>799.93</v>
      </c>
      <c r="D2929">
        <v>1.3515999999999999</v>
      </c>
      <c r="E2929" s="150">
        <f t="shared" si="275"/>
        <v>0.38436634482143689</v>
      </c>
      <c r="F2929">
        <v>1.7757099999999999</v>
      </c>
      <c r="G2929" s="3">
        <f t="shared" si="273"/>
        <v>6.2441721767158844</v>
      </c>
      <c r="H2929" s="150">
        <f t="shared" si="274"/>
        <v>1.6150000000000002</v>
      </c>
      <c r="K2929">
        <v>33963.25</v>
      </c>
      <c r="L2929">
        <v>32124.5</v>
      </c>
      <c r="N2929">
        <v>2.09</v>
      </c>
      <c r="O2929">
        <v>9</v>
      </c>
      <c r="P2929">
        <v>8.5250000000000004</v>
      </c>
      <c r="Q2929">
        <f t="shared" si="276"/>
        <v>0.47499999999999964</v>
      </c>
      <c r="R2929">
        <f t="shared" si="277"/>
        <v>1.6150000000000002</v>
      </c>
    </row>
    <row r="2930" spans="1:18">
      <c r="A2930" s="1">
        <v>44638</v>
      </c>
      <c r="B2930">
        <v>8.65</v>
      </c>
      <c r="C2930">
        <v>804</v>
      </c>
      <c r="D2930">
        <v>1.4043000000000001</v>
      </c>
      <c r="E2930" s="150">
        <f t="shared" si="275"/>
        <v>0.39131102766503795</v>
      </c>
      <c r="F2930">
        <v>1.78643</v>
      </c>
      <c r="G2930" s="3">
        <f t="shared" si="273"/>
        <v>6.4109709965736821</v>
      </c>
      <c r="H2930" s="150">
        <f t="shared" si="274"/>
        <v>1.7300000000000004</v>
      </c>
      <c r="K2930">
        <v>34019.25</v>
      </c>
      <c r="L2930">
        <v>32131</v>
      </c>
      <c r="N2930">
        <v>2.08</v>
      </c>
      <c r="O2930">
        <v>9</v>
      </c>
      <c r="P2930">
        <v>8.65</v>
      </c>
      <c r="Q2930">
        <f t="shared" si="276"/>
        <v>0.34999999999999964</v>
      </c>
      <c r="R2930">
        <f t="shared" si="277"/>
        <v>1.7300000000000004</v>
      </c>
    </row>
    <row r="2931" spans="1:18">
      <c r="A2931" s="1">
        <v>44641</v>
      </c>
      <c r="B2931">
        <v>8.7899999999999991</v>
      </c>
      <c r="C2931">
        <v>793.9</v>
      </c>
      <c r="D2931">
        <v>1.5359</v>
      </c>
      <c r="E2931" s="150">
        <f t="shared" si="275"/>
        <v>0.4276821265998923</v>
      </c>
      <c r="F2931">
        <v>1.8681399999999999</v>
      </c>
      <c r="G2931" s="3">
        <f t="shared" si="273"/>
        <v>6.7088990807518174</v>
      </c>
      <c r="H2931" s="150">
        <f t="shared" si="274"/>
        <v>1.79</v>
      </c>
      <c r="K2931">
        <v>34107</v>
      </c>
      <c r="L2931">
        <v>32131</v>
      </c>
      <c r="N2931">
        <v>2.04</v>
      </c>
      <c r="O2931">
        <v>9.0399999999999991</v>
      </c>
      <c r="P2931">
        <v>8.7899999999999991</v>
      </c>
      <c r="Q2931">
        <f t="shared" si="276"/>
        <v>0.25</v>
      </c>
      <c r="R2931">
        <f t="shared" si="277"/>
        <v>1.79</v>
      </c>
    </row>
    <row r="2932" spans="1:18">
      <c r="A2932" s="1">
        <v>44642</v>
      </c>
      <c r="B2932">
        <v>8.7650000000000006</v>
      </c>
      <c r="C2932">
        <v>792.85</v>
      </c>
      <c r="D2932">
        <v>1.5786</v>
      </c>
      <c r="E2932" s="150">
        <f t="shared" si="275"/>
        <v>0.4497029634085204</v>
      </c>
      <c r="F2932">
        <v>2.0125700000000002</v>
      </c>
      <c r="G2932" s="3">
        <f t="shared" si="273"/>
        <v>7.0647588753243378</v>
      </c>
      <c r="H2932" s="150">
        <f t="shared" si="274"/>
        <v>1.6049999999999998</v>
      </c>
      <c r="K2932">
        <v>34219</v>
      </c>
      <c r="L2932">
        <v>32137.75</v>
      </c>
      <c r="N2932">
        <v>1.97</v>
      </c>
      <c r="O2932">
        <v>9.1300000000000008</v>
      </c>
      <c r="P2932">
        <v>8.7650000000000006</v>
      </c>
      <c r="Q2932">
        <f t="shared" si="276"/>
        <v>0.36500000000000021</v>
      </c>
      <c r="R2932">
        <f t="shared" si="277"/>
        <v>1.6049999999999998</v>
      </c>
    </row>
    <row r="2933" spans="1:18">
      <c r="A2933" s="1">
        <v>44643</v>
      </c>
      <c r="B2933">
        <v>8.9250000000000007</v>
      </c>
      <c r="C2933">
        <v>793.04</v>
      </c>
      <c r="D2933">
        <v>1.554</v>
      </c>
      <c r="E2933" s="150">
        <f t="shared" si="275"/>
        <v>0.43692517360156702</v>
      </c>
      <c r="F2933">
        <v>2.0108600000000001</v>
      </c>
      <c r="G2933" s="3">
        <f t="shared" si="273"/>
        <v>7.1519716161961906</v>
      </c>
      <c r="H2933" s="150">
        <f t="shared" si="274"/>
        <v>1.6750000000000014</v>
      </c>
      <c r="K2933">
        <v>34237.5</v>
      </c>
      <c r="L2933">
        <v>32131</v>
      </c>
      <c r="N2933">
        <v>1.95</v>
      </c>
      <c r="O2933">
        <v>9.1999999999999993</v>
      </c>
      <c r="P2933">
        <v>8.9250000000000007</v>
      </c>
      <c r="Q2933">
        <f t="shared" si="276"/>
        <v>0.27499999999999858</v>
      </c>
      <c r="R2933">
        <f t="shared" si="277"/>
        <v>1.6750000000000014</v>
      </c>
    </row>
    <row r="2934" spans="1:18">
      <c r="A2934" s="1">
        <v>44644</v>
      </c>
      <c r="B2934">
        <v>9.02</v>
      </c>
      <c r="C2934">
        <v>788.39</v>
      </c>
      <c r="D2934">
        <v>1.6308</v>
      </c>
      <c r="E2934" s="150">
        <f t="shared" si="275"/>
        <v>0.46625038114085599</v>
      </c>
      <c r="F2934">
        <v>2.0578599999999998</v>
      </c>
      <c r="G2934" s="3">
        <f t="shared" si="273"/>
        <v>7.1977594523105655</v>
      </c>
      <c r="H2934" s="150">
        <f t="shared" si="274"/>
        <v>1.6799999999999997</v>
      </c>
      <c r="K2934">
        <v>34255.25</v>
      </c>
      <c r="L2934">
        <v>32135</v>
      </c>
      <c r="N2934">
        <v>1.92</v>
      </c>
      <c r="O2934">
        <v>9.26</v>
      </c>
      <c r="P2934">
        <v>9.02</v>
      </c>
      <c r="Q2934">
        <f t="shared" si="276"/>
        <v>0.24000000000000021</v>
      </c>
      <c r="R2934">
        <f t="shared" si="277"/>
        <v>1.6799999999999997</v>
      </c>
    </row>
    <row r="2935" spans="1:18">
      <c r="A2935" s="1">
        <v>44645</v>
      </c>
      <c r="B2935">
        <v>8.9600000000000009</v>
      </c>
      <c r="C2935">
        <v>778.1</v>
      </c>
      <c r="D2935">
        <v>1.7090000000000001</v>
      </c>
      <c r="E2935" s="150">
        <f t="shared" si="275"/>
        <v>0.50273827079435862</v>
      </c>
      <c r="F2935">
        <v>2.0887099999999998</v>
      </c>
      <c r="G2935" s="3">
        <f t="shared" si="273"/>
        <v>7.1003255518220145</v>
      </c>
      <c r="H2935" s="150">
        <f t="shared" si="274"/>
        <v>1.6100000000000017</v>
      </c>
      <c r="K2935">
        <v>34225.75</v>
      </c>
      <c r="L2935">
        <v>32134.25</v>
      </c>
      <c r="N2935">
        <v>1.94</v>
      </c>
      <c r="O2935">
        <v>9.2899999999999991</v>
      </c>
      <c r="P2935">
        <v>8.9600000000000009</v>
      </c>
      <c r="Q2935">
        <f t="shared" si="276"/>
        <v>0.32999999999999829</v>
      </c>
      <c r="R2935">
        <f t="shared" si="277"/>
        <v>1.6100000000000017</v>
      </c>
    </row>
    <row r="2936" spans="1:18">
      <c r="A2936" s="1">
        <v>44648</v>
      </c>
      <c r="B2936">
        <v>8.89</v>
      </c>
      <c r="C2936">
        <v>778.93</v>
      </c>
      <c r="D2936">
        <v>1.7466999999999999</v>
      </c>
      <c r="E2936" s="150">
        <f t="shared" si="275"/>
        <v>0.55982399034234298</v>
      </c>
      <c r="F2936">
        <v>2.1988599999999998</v>
      </c>
      <c r="G2936" s="3">
        <f t="shared" si="273"/>
        <v>6.8606362504245473</v>
      </c>
      <c r="H2936" s="150">
        <f t="shared" si="274"/>
        <v>1.5900000000000007</v>
      </c>
      <c r="K2936">
        <v>34140</v>
      </c>
      <c r="L2936">
        <v>32120</v>
      </c>
      <c r="N2936">
        <v>2.04</v>
      </c>
      <c r="O2936">
        <v>9.34</v>
      </c>
      <c r="P2936">
        <v>8.89</v>
      </c>
      <c r="Q2936">
        <f t="shared" si="276"/>
        <v>0.44999999999999929</v>
      </c>
      <c r="R2936">
        <f t="shared" si="277"/>
        <v>1.5900000000000007</v>
      </c>
    </row>
    <row r="2937" spans="1:18">
      <c r="A2937" s="1">
        <v>44649</v>
      </c>
      <c r="B2937">
        <v>8.84</v>
      </c>
      <c r="C2937">
        <v>779.97</v>
      </c>
      <c r="D2937">
        <v>1.738</v>
      </c>
      <c r="E2937" s="150">
        <f t="shared" si="275"/>
        <v>0.53382375052951436</v>
      </c>
      <c r="F2937">
        <v>2.2029999999999998</v>
      </c>
      <c r="G2937" s="3">
        <f t="shared" si="273"/>
        <v>7.1724309684649556</v>
      </c>
      <c r="H2937" s="150">
        <f t="shared" si="274"/>
        <v>1.5799999999999996</v>
      </c>
      <c r="K2937">
        <v>34235</v>
      </c>
      <c r="L2937">
        <v>32123</v>
      </c>
      <c r="N2937">
        <v>2.06</v>
      </c>
      <c r="O2937">
        <v>9.32</v>
      </c>
      <c r="P2937">
        <v>8.84</v>
      </c>
      <c r="Q2937">
        <f t="shared" si="276"/>
        <v>0.48000000000000043</v>
      </c>
      <c r="R2937">
        <f t="shared" si="277"/>
        <v>1.5799999999999996</v>
      </c>
    </row>
    <row r="2938" spans="1:18">
      <c r="A2938" s="1">
        <v>44650</v>
      </c>
      <c r="B2938">
        <v>7.91</v>
      </c>
      <c r="C2938">
        <v>789.04</v>
      </c>
      <c r="D2938">
        <v>1.7078</v>
      </c>
      <c r="E2938" s="150">
        <f t="shared" si="275"/>
        <v>0.54571697004791997</v>
      </c>
      <c r="F2938">
        <v>2.1258599999999999</v>
      </c>
      <c r="G2938" s="3">
        <f t="shared" ref="G2938:G3001" si="278">+(K2938/L2938-1)*36000/330</f>
        <v>6.6527960596152944</v>
      </c>
      <c r="H2938" s="150">
        <f t="shared" ref="H2938:H3001" si="279">+R2938</f>
        <v>0.56000000000000028</v>
      </c>
      <c r="K2938">
        <v>34073.5</v>
      </c>
      <c r="L2938">
        <v>32115</v>
      </c>
      <c r="N2938">
        <v>1.74</v>
      </c>
      <c r="O2938">
        <v>9.09</v>
      </c>
      <c r="P2938">
        <v>7.91</v>
      </c>
      <c r="Q2938">
        <f t="shared" si="276"/>
        <v>1.1799999999999997</v>
      </c>
      <c r="R2938">
        <f t="shared" si="277"/>
        <v>0.56000000000000028</v>
      </c>
    </row>
    <row r="2939" spans="1:18">
      <c r="A2939" s="1">
        <v>44651</v>
      </c>
      <c r="B2939">
        <v>7.91</v>
      </c>
      <c r="C2939">
        <v>786</v>
      </c>
      <c r="D2939">
        <v>1.7406999999999999</v>
      </c>
      <c r="E2939" s="150">
        <f t="shared" si="275"/>
        <v>0.55205365066771306</v>
      </c>
      <c r="F2939">
        <v>2.1014300000000001</v>
      </c>
      <c r="G2939" s="3">
        <f t="shared" si="278"/>
        <v>6.6260936714677472</v>
      </c>
      <c r="H2939" s="150">
        <f t="shared" si="279"/>
        <v>0.62999999999999989</v>
      </c>
      <c r="K2939">
        <v>33971</v>
      </c>
      <c r="L2939">
        <v>32025.78</v>
      </c>
      <c r="N2939">
        <v>1.37</v>
      </c>
      <c r="O2939">
        <v>8.65</v>
      </c>
      <c r="P2939">
        <v>7.91</v>
      </c>
      <c r="Q2939">
        <f t="shared" si="276"/>
        <v>0.74000000000000021</v>
      </c>
      <c r="R2939">
        <f t="shared" si="277"/>
        <v>0.62999999999999989</v>
      </c>
    </row>
    <row r="2940" spans="1:18">
      <c r="A2940" s="1">
        <v>44652</v>
      </c>
      <c r="B2940">
        <v>7.96</v>
      </c>
      <c r="C2940">
        <v>782.88</v>
      </c>
      <c r="D2940">
        <v>1.8158000000000001</v>
      </c>
      <c r="E2940" s="150">
        <f t="shared" si="275"/>
        <v>0.65157090339062651</v>
      </c>
      <c r="F2940">
        <v>2.17157</v>
      </c>
      <c r="G2940" s="3">
        <f t="shared" si="278"/>
        <v>6.0517386296423226</v>
      </c>
      <c r="H2940" s="150">
        <f t="shared" si="279"/>
        <v>0.90000000000000058</v>
      </c>
      <c r="K2940">
        <v>33905</v>
      </c>
      <c r="L2940">
        <v>32123</v>
      </c>
      <c r="N2940">
        <v>1.39</v>
      </c>
      <c r="O2940">
        <v>8.4499999999999993</v>
      </c>
      <c r="P2940">
        <v>7.96</v>
      </c>
      <c r="Q2940">
        <f t="shared" si="276"/>
        <v>0.48999999999999932</v>
      </c>
      <c r="R2940">
        <f t="shared" si="277"/>
        <v>0.90000000000000058</v>
      </c>
    </row>
    <row r="2941" spans="1:18">
      <c r="A2941" s="1">
        <v>44655</v>
      </c>
      <c r="B2941">
        <v>8.0050000000000008</v>
      </c>
      <c r="C2941">
        <v>779.6</v>
      </c>
      <c r="D2941">
        <v>1.8027</v>
      </c>
      <c r="E2941" s="150">
        <f t="shared" si="275"/>
        <v>0.67471677513202688</v>
      </c>
      <c r="F2941">
        <v>2.2014300000000002</v>
      </c>
      <c r="G2941" s="3">
        <f t="shared" si="278"/>
        <v>5.8817536591163764</v>
      </c>
      <c r="H2941" s="150">
        <f t="shared" si="279"/>
        <v>0.96500000000000075</v>
      </c>
      <c r="K2941">
        <v>33856</v>
      </c>
      <c r="L2941">
        <v>32124</v>
      </c>
      <c r="N2941">
        <v>1.46</v>
      </c>
      <c r="O2941">
        <v>8.5</v>
      </c>
      <c r="P2941">
        <v>8.0050000000000008</v>
      </c>
      <c r="Q2941">
        <f t="shared" si="276"/>
        <v>0.49499999999999922</v>
      </c>
      <c r="R2941">
        <f t="shared" si="277"/>
        <v>0.96500000000000075</v>
      </c>
    </row>
    <row r="2942" spans="1:18">
      <c r="A2942" s="1">
        <v>44656</v>
      </c>
      <c r="B2942">
        <v>8.1199999999999992</v>
      </c>
      <c r="C2942">
        <v>786.68</v>
      </c>
      <c r="D2942">
        <v>1.8582000000000001</v>
      </c>
      <c r="E2942" s="150">
        <f t="shared" si="275"/>
        <v>0.66088880551153517</v>
      </c>
      <c r="F2942">
        <v>2.2278600000000002</v>
      </c>
      <c r="G2942" s="3">
        <f t="shared" si="278"/>
        <v>6.2640029873039582</v>
      </c>
      <c r="H2942" s="150">
        <f t="shared" si="279"/>
        <v>1.1699999999999986</v>
      </c>
      <c r="K2942">
        <v>33981.25</v>
      </c>
      <c r="L2942">
        <v>32136</v>
      </c>
      <c r="N2942">
        <v>1.52</v>
      </c>
      <c r="O2942">
        <v>8.4700000000000006</v>
      </c>
      <c r="P2942">
        <v>8.1199999999999992</v>
      </c>
      <c r="Q2942">
        <f t="shared" si="276"/>
        <v>0.35000000000000142</v>
      </c>
      <c r="R2942">
        <f t="shared" si="277"/>
        <v>1.1699999999999986</v>
      </c>
    </row>
    <row r="2943" spans="1:18">
      <c r="A2943" s="1">
        <v>44657</v>
      </c>
      <c r="B2943">
        <v>8.1999999999999993</v>
      </c>
      <c r="C2943">
        <v>800.11</v>
      </c>
      <c r="D2943">
        <v>1.8625</v>
      </c>
      <c r="E2943" s="150">
        <f t="shared" si="275"/>
        <v>0.63429001118407102</v>
      </c>
      <c r="F2943">
        <v>2.24343</v>
      </c>
      <c r="G2943" s="3">
        <f t="shared" si="278"/>
        <v>6.5875046135440893</v>
      </c>
      <c r="H2943" s="150">
        <f t="shared" si="279"/>
        <v>1.3899999999999995</v>
      </c>
      <c r="K2943">
        <v>34084.5</v>
      </c>
      <c r="L2943">
        <v>32143.5</v>
      </c>
      <c r="N2943">
        <v>1.61</v>
      </c>
      <c r="O2943">
        <v>8.42</v>
      </c>
      <c r="P2943">
        <v>8.1999999999999993</v>
      </c>
      <c r="Q2943">
        <f t="shared" si="276"/>
        <v>0.22000000000000064</v>
      </c>
      <c r="R2943">
        <f t="shared" si="277"/>
        <v>1.3899999999999995</v>
      </c>
    </row>
    <row r="2944" spans="1:18">
      <c r="A2944" s="1">
        <v>44658</v>
      </c>
      <c r="B2944">
        <v>8.25</v>
      </c>
      <c r="C2944">
        <v>805.85</v>
      </c>
      <c r="D2944">
        <v>1.8697999999999999</v>
      </c>
      <c r="E2944" s="150">
        <f t="shared" si="275"/>
        <v>0.61085316820155988</v>
      </c>
      <c r="F2944">
        <v>2.2148599999999998</v>
      </c>
      <c r="G2944" s="3">
        <f t="shared" si="278"/>
        <v>6.7796083307429162</v>
      </c>
      <c r="H2944" s="150">
        <f t="shared" si="279"/>
        <v>1.31</v>
      </c>
      <c r="K2944">
        <v>34169.25</v>
      </c>
      <c r="L2944">
        <v>32170</v>
      </c>
      <c r="N2944">
        <v>1.56</v>
      </c>
      <c r="O2944">
        <v>8.5</v>
      </c>
      <c r="P2944">
        <v>8.25</v>
      </c>
      <c r="Q2944">
        <f t="shared" si="276"/>
        <v>0.25</v>
      </c>
      <c r="R2944">
        <f t="shared" si="277"/>
        <v>1.31</v>
      </c>
    </row>
    <row r="2945" spans="1:18">
      <c r="A2945" s="1">
        <v>44659</v>
      </c>
      <c r="B2945">
        <v>8.6300000000000008</v>
      </c>
      <c r="C2945">
        <v>815.65</v>
      </c>
      <c r="D2945">
        <v>1.903</v>
      </c>
      <c r="E2945" s="150">
        <f t="shared" si="275"/>
        <v>0.69973509663151312</v>
      </c>
      <c r="F2945">
        <v>2.2715700000000001</v>
      </c>
      <c r="G2945" s="3">
        <f t="shared" si="278"/>
        <v>6.1777631718198993</v>
      </c>
      <c r="H2945" s="150">
        <f t="shared" si="279"/>
        <v>0.88000000000000134</v>
      </c>
      <c r="K2945">
        <v>34490.5</v>
      </c>
      <c r="L2945">
        <v>32642</v>
      </c>
      <c r="N2945">
        <v>0.86</v>
      </c>
      <c r="O2945">
        <v>8.61</v>
      </c>
      <c r="P2945">
        <v>8.6300000000000008</v>
      </c>
      <c r="Q2945">
        <f t="shared" si="276"/>
        <v>-2.000000000000135E-2</v>
      </c>
      <c r="R2945">
        <f t="shared" si="277"/>
        <v>0.88000000000000134</v>
      </c>
    </row>
    <row r="2946" spans="1:18">
      <c r="A2946" s="1">
        <v>44662</v>
      </c>
      <c r="B2946">
        <v>8.625</v>
      </c>
      <c r="C2946">
        <v>817.11</v>
      </c>
      <c r="D2946">
        <v>1.9120999999999999</v>
      </c>
      <c r="E2946" s="150">
        <f t="shared" si="275"/>
        <v>0.67039813068383403</v>
      </c>
      <c r="F2946">
        <v>2.28043</v>
      </c>
      <c r="G2946" s="3">
        <f t="shared" si="278"/>
        <v>6.5042099663258304</v>
      </c>
      <c r="H2946" s="150">
        <f t="shared" si="279"/>
        <v>0.78500000000000059</v>
      </c>
      <c r="K2946">
        <v>34585</v>
      </c>
      <c r="L2946">
        <v>32639</v>
      </c>
      <c r="N2946">
        <v>0.94</v>
      </c>
      <c r="O2946">
        <v>8.7799999999999994</v>
      </c>
      <c r="P2946">
        <v>8.625</v>
      </c>
      <c r="Q2946">
        <f t="shared" si="276"/>
        <v>0.15499999999999936</v>
      </c>
      <c r="R2946">
        <f t="shared" si="277"/>
        <v>0.78500000000000059</v>
      </c>
    </row>
    <row r="2947" spans="1:18">
      <c r="A2947" s="1">
        <v>44663</v>
      </c>
      <c r="B2947">
        <v>8.4749999999999996</v>
      </c>
      <c r="C2947">
        <v>805.72</v>
      </c>
      <c r="D2947">
        <v>1.8495999999999999</v>
      </c>
      <c r="E2947" s="150">
        <f t="shared" si="275"/>
        <v>0.64740551611223451</v>
      </c>
      <c r="F2947">
        <v>2.3077100000000002</v>
      </c>
      <c r="G2947" s="3">
        <f t="shared" si="278"/>
        <v>6.5929935871291505</v>
      </c>
      <c r="H2947" s="150">
        <f t="shared" si="279"/>
        <v>0.39499999999999902</v>
      </c>
      <c r="K2947">
        <v>34628</v>
      </c>
      <c r="L2947">
        <v>32654.5</v>
      </c>
      <c r="N2947">
        <v>0.89</v>
      </c>
      <c r="O2947">
        <v>8.9700000000000006</v>
      </c>
      <c r="P2947">
        <v>8.4749999999999996</v>
      </c>
      <c r="Q2947">
        <f t="shared" si="276"/>
        <v>0.49500000000000099</v>
      </c>
      <c r="R2947">
        <f t="shared" si="277"/>
        <v>0.39499999999999902</v>
      </c>
    </row>
    <row r="2948" spans="1:18">
      <c r="A2948" s="1">
        <v>44664</v>
      </c>
      <c r="B2948">
        <v>8.4149999999999991</v>
      </c>
      <c r="C2948">
        <v>805.59</v>
      </c>
      <c r="D2948">
        <v>1.8413999999999999</v>
      </c>
      <c r="E2948" s="150">
        <f t="shared" si="275"/>
        <v>0.57672407959924188</v>
      </c>
      <c r="F2948">
        <v>2.25143</v>
      </c>
      <c r="G2948" s="3">
        <f t="shared" si="278"/>
        <v>7.1885037380108194</v>
      </c>
      <c r="H2948" s="150">
        <f t="shared" si="279"/>
        <v>0.2149999999999983</v>
      </c>
      <c r="K2948">
        <v>34814.25</v>
      </c>
      <c r="L2948">
        <v>32662</v>
      </c>
      <c r="N2948">
        <v>0.76</v>
      </c>
      <c r="O2948">
        <v>8.9600000000000009</v>
      </c>
      <c r="P2948">
        <v>8.4149999999999991</v>
      </c>
      <c r="Q2948">
        <f t="shared" si="276"/>
        <v>0.54500000000000171</v>
      </c>
      <c r="R2948">
        <f t="shared" si="277"/>
        <v>0.2149999999999983</v>
      </c>
    </row>
    <row r="2949" spans="1:18">
      <c r="A2949" s="1">
        <v>44665</v>
      </c>
      <c r="B2949">
        <v>8.49</v>
      </c>
      <c r="C2949">
        <v>816.55</v>
      </c>
      <c r="D2949">
        <v>1.9039999999999999</v>
      </c>
      <c r="E2949" s="150">
        <f t="shared" si="275"/>
        <v>0.56186106863508245</v>
      </c>
      <c r="F2949">
        <v>2.2215699999999998</v>
      </c>
      <c r="G2949" s="3">
        <f t="shared" si="278"/>
        <v>7.5283188605246023</v>
      </c>
      <c r="H2949" s="150">
        <f t="shared" si="279"/>
        <v>0.19000000000000072</v>
      </c>
      <c r="K2949">
        <v>34920</v>
      </c>
      <c r="L2949">
        <v>32665.75</v>
      </c>
      <c r="N2949">
        <v>0.64</v>
      </c>
      <c r="O2949">
        <v>8.94</v>
      </c>
      <c r="P2949">
        <v>8.49</v>
      </c>
      <c r="Q2949">
        <f t="shared" si="276"/>
        <v>0.44999999999999929</v>
      </c>
      <c r="R2949">
        <f t="shared" si="277"/>
        <v>0.19000000000000072</v>
      </c>
    </row>
    <row r="2950" spans="1:18">
      <c r="A2950" s="1">
        <v>44666</v>
      </c>
      <c r="B2950">
        <v>8.49</v>
      </c>
      <c r="C2950">
        <v>814.75</v>
      </c>
      <c r="D2950">
        <v>1.9039999999999999</v>
      </c>
      <c r="E2950" s="150">
        <f t="shared" si="275"/>
        <v>0.56186106863508245</v>
      </c>
      <c r="F2950">
        <v>2.2215699999999998</v>
      </c>
      <c r="G2950" s="3">
        <f t="shared" si="278"/>
        <v>7.5283188605246023</v>
      </c>
      <c r="H2950" s="150">
        <f t="shared" si="279"/>
        <v>0.19000000000000072</v>
      </c>
      <c r="K2950">
        <v>34920</v>
      </c>
      <c r="L2950">
        <v>32665.75</v>
      </c>
      <c r="N2950">
        <v>0.64</v>
      </c>
      <c r="O2950">
        <v>8.94</v>
      </c>
      <c r="P2950">
        <v>8.49</v>
      </c>
      <c r="Q2950">
        <f t="shared" si="276"/>
        <v>0.44999999999999929</v>
      </c>
      <c r="R2950">
        <f t="shared" si="277"/>
        <v>0.19000000000000072</v>
      </c>
    </row>
    <row r="2951" spans="1:18">
      <c r="A2951" s="1">
        <v>44669</v>
      </c>
      <c r="B2951">
        <v>8.4849999999999994</v>
      </c>
      <c r="C2951">
        <v>816.97</v>
      </c>
      <c r="D2951">
        <v>1.9155</v>
      </c>
      <c r="E2951" s="150">
        <f t="shared" ref="E2951:E3014" si="280">+D2951*F2951/G2951</f>
        <v>0.5436663534813444</v>
      </c>
      <c r="F2951">
        <v>2.2215699999999998</v>
      </c>
      <c r="G2951" s="3">
        <f t="shared" si="278"/>
        <v>7.8272589571721989</v>
      </c>
      <c r="H2951" s="150">
        <f t="shared" si="279"/>
        <v>0.1150000000000001</v>
      </c>
      <c r="K2951">
        <v>35024.25</v>
      </c>
      <c r="L2951">
        <v>32679.5</v>
      </c>
      <c r="N2951">
        <v>0.57999999999999996</v>
      </c>
      <c r="O2951">
        <v>8.9499999999999993</v>
      </c>
      <c r="P2951">
        <v>8.4849999999999994</v>
      </c>
      <c r="Q2951">
        <f t="shared" si="276"/>
        <v>0.46499999999999986</v>
      </c>
      <c r="R2951">
        <f t="shared" si="277"/>
        <v>0.1150000000000001</v>
      </c>
    </row>
    <row r="2952" spans="1:18">
      <c r="A2952" s="1">
        <v>44670</v>
      </c>
      <c r="B2952">
        <v>8.4700000000000006</v>
      </c>
      <c r="C2952">
        <v>819.97</v>
      </c>
      <c r="D2952">
        <v>2.0110000000000001</v>
      </c>
      <c r="E2952" s="150">
        <f t="shared" si="280"/>
        <v>0.59189789706426033</v>
      </c>
      <c r="F2952">
        <v>2.3025699999999998</v>
      </c>
      <c r="G2952" s="3">
        <f t="shared" si="278"/>
        <v>7.8230861994383565</v>
      </c>
      <c r="H2952" s="150">
        <f t="shared" si="279"/>
        <v>1.0000000000000009E-2</v>
      </c>
      <c r="K2952">
        <v>35023</v>
      </c>
      <c r="L2952">
        <v>32679.5</v>
      </c>
      <c r="N2952">
        <v>0.51</v>
      </c>
      <c r="O2952">
        <v>8.9700000000000006</v>
      </c>
      <c r="P2952">
        <v>8.4700000000000006</v>
      </c>
      <c r="Q2952">
        <f t="shared" si="276"/>
        <v>0.5</v>
      </c>
      <c r="R2952">
        <f t="shared" si="277"/>
        <v>1.0000000000000009E-2</v>
      </c>
    </row>
    <row r="2953" spans="1:18">
      <c r="A2953" s="1">
        <v>44671</v>
      </c>
      <c r="B2953">
        <v>8.5449999999999999</v>
      </c>
      <c r="C2953">
        <v>814.6</v>
      </c>
      <c r="D2953">
        <v>2.0282</v>
      </c>
      <c r="E2953" s="150">
        <f t="shared" si="280"/>
        <v>0.62484942839429869</v>
      </c>
      <c r="F2953">
        <v>2.3688600000000002</v>
      </c>
      <c r="G2953" s="3">
        <f t="shared" si="278"/>
        <v>7.6890873763722221</v>
      </c>
      <c r="H2953" s="150">
        <f t="shared" si="279"/>
        <v>6.4999999999999503E-2</v>
      </c>
      <c r="K2953">
        <v>34985</v>
      </c>
      <c r="L2953">
        <v>32681.5</v>
      </c>
      <c r="N2953">
        <v>0.5</v>
      </c>
      <c r="O2953">
        <v>8.98</v>
      </c>
      <c r="P2953">
        <v>8.5449999999999999</v>
      </c>
      <c r="Q2953">
        <f t="shared" si="276"/>
        <v>0.4350000000000005</v>
      </c>
      <c r="R2953">
        <f t="shared" si="277"/>
        <v>6.4999999999999503E-2</v>
      </c>
    </row>
    <row r="2954" spans="1:18">
      <c r="A2954" s="1">
        <v>44672</v>
      </c>
      <c r="B2954">
        <v>8.64</v>
      </c>
      <c r="C2954">
        <v>825.74</v>
      </c>
      <c r="D2954">
        <v>2.1356999999999999</v>
      </c>
      <c r="E2954" s="150">
        <f t="shared" si="280"/>
        <v>0.71571832259791124</v>
      </c>
      <c r="F2954">
        <v>2.4404300000000001</v>
      </c>
      <c r="G2954" s="3">
        <f t="shared" si="278"/>
        <v>7.2822312723270937</v>
      </c>
      <c r="H2954" s="150">
        <f t="shared" si="279"/>
        <v>0.14000000000000012</v>
      </c>
      <c r="K2954">
        <v>34897.25</v>
      </c>
      <c r="L2954">
        <v>32713.5</v>
      </c>
      <c r="N2954">
        <v>0.48</v>
      </c>
      <c r="O2954">
        <v>8.98</v>
      </c>
      <c r="P2954">
        <v>8.64</v>
      </c>
      <c r="Q2954">
        <f t="shared" si="276"/>
        <v>0.33999999999999986</v>
      </c>
      <c r="R2954">
        <f t="shared" si="277"/>
        <v>0.14000000000000012</v>
      </c>
    </row>
    <row r="2955" spans="1:18">
      <c r="A2955" s="1">
        <v>44673</v>
      </c>
      <c r="B2955">
        <v>8.7799999999999994</v>
      </c>
      <c r="C2955">
        <v>836.25</v>
      </c>
      <c r="D2955">
        <v>2.1840000000000002</v>
      </c>
      <c r="E2955" s="150">
        <f t="shared" si="280"/>
        <v>0.79494530163108068</v>
      </c>
      <c r="F2955">
        <v>2.6067100000000001</v>
      </c>
      <c r="G2955" s="3">
        <f t="shared" si="278"/>
        <v>7.1615677560693873</v>
      </c>
      <c r="H2955" s="150">
        <f t="shared" si="279"/>
        <v>0.24</v>
      </c>
      <c r="K2955">
        <v>34857.07</v>
      </c>
      <c r="L2955">
        <v>32709.75</v>
      </c>
      <c r="N2955">
        <v>0.49</v>
      </c>
      <c r="O2955">
        <v>9.0299999999999994</v>
      </c>
      <c r="P2955">
        <v>8.7799999999999994</v>
      </c>
      <c r="Q2955">
        <f t="shared" si="276"/>
        <v>0.25</v>
      </c>
      <c r="R2955">
        <f t="shared" si="277"/>
        <v>0.24</v>
      </c>
    </row>
    <row r="2956" spans="1:18">
      <c r="A2956" s="1">
        <v>44676</v>
      </c>
      <c r="B2956">
        <v>8.77</v>
      </c>
      <c r="C2956">
        <v>844.92</v>
      </c>
      <c r="D2956">
        <v>2.1720000000000002</v>
      </c>
      <c r="E2956" s="150">
        <f t="shared" si="280"/>
        <v>0.78946161659429848</v>
      </c>
      <c r="F2956">
        <v>2.5517099999999999</v>
      </c>
      <c r="G2956" s="3">
        <f t="shared" si="278"/>
        <v>7.0203718629276644</v>
      </c>
      <c r="H2956" s="150">
        <f t="shared" si="279"/>
        <v>0.19999999999999973</v>
      </c>
      <c r="K2956">
        <v>34815</v>
      </c>
      <c r="L2956">
        <v>32710</v>
      </c>
      <c r="N2956">
        <v>0.52</v>
      </c>
      <c r="O2956">
        <v>9.09</v>
      </c>
      <c r="P2956">
        <v>8.77</v>
      </c>
      <c r="Q2956">
        <f t="shared" si="276"/>
        <v>0.32000000000000028</v>
      </c>
      <c r="R2956">
        <f t="shared" si="277"/>
        <v>0.19999999999999973</v>
      </c>
    </row>
    <row r="2957" spans="1:18">
      <c r="A2957" s="1">
        <v>44677</v>
      </c>
      <c r="B2957">
        <v>8.69</v>
      </c>
      <c r="C2957">
        <v>843.47</v>
      </c>
      <c r="D2957">
        <v>2.0985</v>
      </c>
      <c r="E2957" s="150">
        <f t="shared" si="280"/>
        <v>0.83284372681820884</v>
      </c>
      <c r="F2957">
        <v>2.5462899999999999</v>
      </c>
      <c r="G2957" s="3">
        <f t="shared" si="278"/>
        <v>6.4158369606911165</v>
      </c>
      <c r="H2957" s="150">
        <f t="shared" si="279"/>
        <v>0.13000000000000012</v>
      </c>
      <c r="K2957">
        <v>34629.5</v>
      </c>
      <c r="L2957">
        <v>32706</v>
      </c>
      <c r="N2957">
        <v>0.55000000000000004</v>
      </c>
      <c r="O2957">
        <v>9.11</v>
      </c>
      <c r="P2957">
        <v>8.69</v>
      </c>
      <c r="Q2957">
        <f t="shared" si="276"/>
        <v>0.41999999999999993</v>
      </c>
      <c r="R2957">
        <f t="shared" si="277"/>
        <v>0.13000000000000012</v>
      </c>
    </row>
    <row r="2958" spans="1:18">
      <c r="A2958" s="1">
        <v>44678</v>
      </c>
      <c r="B2958">
        <v>8.6950000000000003</v>
      </c>
      <c r="C2958">
        <v>847.8</v>
      </c>
      <c r="D2958">
        <v>2.1566999999999998</v>
      </c>
      <c r="E2958" s="150">
        <f t="shared" si="280"/>
        <v>0.85203385409703636</v>
      </c>
      <c r="F2958">
        <v>2.5441400000000001</v>
      </c>
      <c r="G2958" s="3">
        <f t="shared" si="278"/>
        <v>6.4398224455704582</v>
      </c>
      <c r="H2958" s="150">
        <f t="shared" si="279"/>
        <v>0.3250000000000004</v>
      </c>
      <c r="K2958">
        <v>34637.75</v>
      </c>
      <c r="L2958">
        <v>32707</v>
      </c>
      <c r="N2958">
        <v>0.72</v>
      </c>
      <c r="O2958">
        <v>9.09</v>
      </c>
      <c r="P2958">
        <v>8.6950000000000003</v>
      </c>
      <c r="Q2958">
        <f t="shared" si="276"/>
        <v>0.39499999999999957</v>
      </c>
      <c r="R2958">
        <f t="shared" si="277"/>
        <v>0.3250000000000004</v>
      </c>
    </row>
    <row r="2959" spans="1:18">
      <c r="A2959" s="1">
        <v>44679</v>
      </c>
      <c r="B2959">
        <v>8.7200000000000006</v>
      </c>
      <c r="C2959">
        <v>857.31</v>
      </c>
      <c r="D2959">
        <v>2.2010999999999998</v>
      </c>
      <c r="E2959" s="150">
        <f t="shared" si="280"/>
        <v>0.88593811712626735</v>
      </c>
      <c r="F2959">
        <v>2.54914</v>
      </c>
      <c r="G2959" s="3">
        <f t="shared" si="278"/>
        <v>6.3333001995672245</v>
      </c>
      <c r="H2959" s="150">
        <f t="shared" si="279"/>
        <v>0.51000000000000123</v>
      </c>
      <c r="K2959">
        <v>34593.910000000003</v>
      </c>
      <c r="L2959">
        <v>32695.75</v>
      </c>
      <c r="N2959">
        <v>0.9</v>
      </c>
      <c r="O2959">
        <v>9.11</v>
      </c>
      <c r="P2959">
        <v>8.7200000000000006</v>
      </c>
      <c r="Q2959">
        <f t="shared" si="276"/>
        <v>0.38999999999999879</v>
      </c>
      <c r="R2959">
        <f t="shared" si="277"/>
        <v>0.51000000000000123</v>
      </c>
    </row>
    <row r="2960" spans="1:18">
      <c r="A2960" s="1">
        <v>44680</v>
      </c>
      <c r="B2960">
        <v>8.7669999999999995</v>
      </c>
      <c r="C2960">
        <v>851.62</v>
      </c>
      <c r="D2960">
        <v>2.3106</v>
      </c>
      <c r="E2960" s="150">
        <f t="shared" si="280"/>
        <v>0.9822110599956837</v>
      </c>
      <c r="F2960">
        <v>2.6285699999999999</v>
      </c>
      <c r="G2960" s="3">
        <f t="shared" si="278"/>
        <v>6.1835730520349568</v>
      </c>
      <c r="H2960" s="150">
        <f t="shared" si="279"/>
        <v>0.71699999999999986</v>
      </c>
      <c r="K2960">
        <v>34541.11</v>
      </c>
      <c r="L2960">
        <v>32688.25</v>
      </c>
      <c r="N2960">
        <v>1.05</v>
      </c>
      <c r="O2960">
        <v>9.1</v>
      </c>
      <c r="P2960">
        <v>8.7669999999999995</v>
      </c>
      <c r="Q2960">
        <f t="shared" si="276"/>
        <v>0.33300000000000018</v>
      </c>
      <c r="R2960">
        <f t="shared" si="277"/>
        <v>0.71699999999999986</v>
      </c>
    </row>
    <row r="2961" spans="1:18">
      <c r="A2961" s="1">
        <v>44683</v>
      </c>
      <c r="B2961">
        <v>8.9030000000000005</v>
      </c>
      <c r="C2961">
        <v>860.82</v>
      </c>
      <c r="D2961">
        <v>2.2881</v>
      </c>
      <c r="E2961" s="150">
        <f t="shared" si="280"/>
        <v>0.97499800475809917</v>
      </c>
      <c r="F2961">
        <v>2.6285699999999999</v>
      </c>
      <c r="G2961" s="3">
        <f t="shared" si="278"/>
        <v>6.1686598204805598</v>
      </c>
      <c r="H2961" s="150">
        <f t="shared" si="279"/>
        <v>1.0230000000000001</v>
      </c>
      <c r="K2961">
        <v>34534</v>
      </c>
      <c r="L2961">
        <v>32685.75</v>
      </c>
      <c r="N2961">
        <v>1.19</v>
      </c>
      <c r="O2961">
        <v>9.07</v>
      </c>
      <c r="P2961">
        <v>8.9030000000000005</v>
      </c>
      <c r="Q2961">
        <f t="shared" si="276"/>
        <v>0.16699999999999982</v>
      </c>
      <c r="R2961">
        <f t="shared" si="277"/>
        <v>1.0230000000000001</v>
      </c>
    </row>
    <row r="2962" spans="1:18">
      <c r="A2962" s="1">
        <v>44684</v>
      </c>
      <c r="B2962">
        <v>8.92</v>
      </c>
      <c r="C2962">
        <v>855.76</v>
      </c>
      <c r="D2962">
        <v>2.3397999999999999</v>
      </c>
      <c r="E2962" s="150">
        <f t="shared" si="280"/>
        <v>1.013217121529544</v>
      </c>
      <c r="F2962">
        <v>2.6948599999999998</v>
      </c>
      <c r="G2962" s="3">
        <f t="shared" si="278"/>
        <v>6.2231808898781438</v>
      </c>
      <c r="H2962" s="150">
        <f t="shared" si="279"/>
        <v>1.2200000000000006</v>
      </c>
      <c r="K2962">
        <v>34548.75</v>
      </c>
      <c r="L2962">
        <v>32684.25</v>
      </c>
      <c r="N2962">
        <v>1.42</v>
      </c>
      <c r="O2962">
        <v>9.1199999999999992</v>
      </c>
      <c r="P2962">
        <v>8.92</v>
      </c>
      <c r="Q2962">
        <f t="shared" si="276"/>
        <v>0.19999999999999929</v>
      </c>
      <c r="R2962">
        <f t="shared" si="277"/>
        <v>1.2200000000000006</v>
      </c>
    </row>
    <row r="2963" spans="1:18">
      <c r="A2963" s="1">
        <v>44685</v>
      </c>
      <c r="B2963">
        <v>8.9649999999999999</v>
      </c>
      <c r="C2963">
        <v>854.35</v>
      </c>
      <c r="D2963">
        <v>2.2608000000000001</v>
      </c>
      <c r="E2963" s="150">
        <f t="shared" si="280"/>
        <v>0.98186328226982622</v>
      </c>
      <c r="F2963">
        <v>2.7484299999999999</v>
      </c>
      <c r="G2963" s="3">
        <f t="shared" si="278"/>
        <v>6.3284274462688632</v>
      </c>
      <c r="H2963" s="150">
        <f t="shared" si="279"/>
        <v>1.3350000000000006</v>
      </c>
      <c r="K2963">
        <v>34584.25</v>
      </c>
      <c r="L2963">
        <v>32688</v>
      </c>
      <c r="N2963">
        <v>1.49</v>
      </c>
      <c r="O2963">
        <v>9.1199999999999992</v>
      </c>
      <c r="P2963">
        <v>8.9649999999999999</v>
      </c>
      <c r="Q2963">
        <f t="shared" si="276"/>
        <v>0.15499999999999936</v>
      </c>
      <c r="R2963">
        <f t="shared" si="277"/>
        <v>1.3350000000000006</v>
      </c>
    </row>
    <row r="2964" spans="1:18">
      <c r="A2964" s="1">
        <v>44686</v>
      </c>
      <c r="B2964">
        <v>8.9700000000000006</v>
      </c>
      <c r="C2964">
        <v>860.95</v>
      </c>
      <c r="D2964">
        <v>2.3068</v>
      </c>
      <c r="E2964" s="150">
        <f t="shared" si="280"/>
        <v>0.94119411391279895</v>
      </c>
      <c r="F2964">
        <v>2.6721400000000002</v>
      </c>
      <c r="G2964" s="3">
        <f t="shared" si="278"/>
        <v>6.5492255645057078</v>
      </c>
      <c r="H2964" s="150">
        <f t="shared" si="279"/>
        <v>1.6300000000000012</v>
      </c>
      <c r="K2964">
        <v>34652</v>
      </c>
      <c r="L2964">
        <v>32689.5</v>
      </c>
      <c r="N2964">
        <v>1.85</v>
      </c>
      <c r="O2964">
        <v>9.19</v>
      </c>
      <c r="P2964">
        <v>8.9700000000000006</v>
      </c>
      <c r="Q2964">
        <f t="shared" si="276"/>
        <v>0.21999999999999886</v>
      </c>
      <c r="R2964">
        <f t="shared" si="277"/>
        <v>1.6300000000000012</v>
      </c>
    </row>
    <row r="2965" spans="1:18">
      <c r="A2965" s="1">
        <v>44687</v>
      </c>
      <c r="B2965">
        <v>9.4870000000000001</v>
      </c>
      <c r="C2965">
        <v>858.5</v>
      </c>
      <c r="D2965">
        <v>2.3199999999999998</v>
      </c>
      <c r="E2965" s="150">
        <f t="shared" si="280"/>
        <v>1.1340721850894711</v>
      </c>
      <c r="F2965">
        <v>2.6947100000000002</v>
      </c>
      <c r="G2965" s="3">
        <f t="shared" si="278"/>
        <v>5.5126360404534385</v>
      </c>
      <c r="H2965" s="150">
        <f t="shared" si="279"/>
        <v>1.9169999999999994</v>
      </c>
      <c r="K2965">
        <v>34796</v>
      </c>
      <c r="L2965">
        <v>33122.25</v>
      </c>
      <c r="N2965">
        <v>1.81</v>
      </c>
      <c r="O2965">
        <v>9.3800000000000008</v>
      </c>
      <c r="P2965">
        <v>9.4870000000000001</v>
      </c>
      <c r="Q2965">
        <f t="shared" si="276"/>
        <v>-0.10699999999999932</v>
      </c>
      <c r="R2965">
        <f t="shared" si="277"/>
        <v>1.9169999999999994</v>
      </c>
    </row>
    <row r="2966" spans="1:18">
      <c r="A2966" s="1">
        <v>44690</v>
      </c>
      <c r="B2966">
        <v>9.5749999999999993</v>
      </c>
      <c r="C2966">
        <v>868.57</v>
      </c>
      <c r="D2966">
        <v>2.2105000000000001</v>
      </c>
      <c r="E2966" s="150">
        <f t="shared" si="280"/>
        <v>1.0805850883797372</v>
      </c>
      <c r="F2966">
        <v>2.6748599999999998</v>
      </c>
      <c r="G2966" s="3">
        <f t="shared" si="278"/>
        <v>5.4718301164657035</v>
      </c>
      <c r="H2966" s="150">
        <f t="shared" si="279"/>
        <v>1.8149999999999993</v>
      </c>
      <c r="K2966">
        <v>34797</v>
      </c>
      <c r="L2966">
        <v>33135</v>
      </c>
      <c r="N2966">
        <v>1.74</v>
      </c>
      <c r="O2966">
        <v>9.5</v>
      </c>
      <c r="P2966">
        <v>9.5749999999999993</v>
      </c>
      <c r="Q2966">
        <f t="shared" si="276"/>
        <v>-7.4999999999999289E-2</v>
      </c>
      <c r="R2966">
        <f t="shared" si="277"/>
        <v>1.8149999999999993</v>
      </c>
    </row>
    <row r="2967" spans="1:18">
      <c r="A2967" s="1">
        <v>44691</v>
      </c>
      <c r="B2967">
        <v>9.49</v>
      </c>
      <c r="C2967">
        <v>867.01</v>
      </c>
      <c r="D2967">
        <v>2.2498</v>
      </c>
      <c r="E2967" s="150">
        <f t="shared" si="280"/>
        <v>1.0968949691063521</v>
      </c>
      <c r="F2967">
        <v>2.5882900000000002</v>
      </c>
      <c r="G2967" s="3">
        <f t="shared" si="278"/>
        <v>5.3087442335013613</v>
      </c>
      <c r="H2967" s="150">
        <f t="shared" si="279"/>
        <v>1.5700000000000007</v>
      </c>
      <c r="K2967">
        <v>34759</v>
      </c>
      <c r="L2967">
        <v>33146</v>
      </c>
      <c r="N2967">
        <v>1.69</v>
      </c>
      <c r="O2967">
        <v>9.61</v>
      </c>
      <c r="P2967">
        <v>9.49</v>
      </c>
      <c r="Q2967">
        <f t="shared" si="276"/>
        <v>0.11999999999999922</v>
      </c>
      <c r="R2967">
        <f t="shared" si="277"/>
        <v>1.5700000000000007</v>
      </c>
    </row>
    <row r="2968" spans="1:18">
      <c r="A2968" s="1">
        <v>44692</v>
      </c>
      <c r="B2968">
        <v>9.3849999999999998</v>
      </c>
      <c r="C2968">
        <v>862.22</v>
      </c>
      <c r="D2968">
        <v>2.2875000000000001</v>
      </c>
      <c r="E2968" s="150">
        <f t="shared" si="280"/>
        <v>1.0994966148603906</v>
      </c>
      <c r="F2968">
        <v>2.6167099999999999</v>
      </c>
      <c r="G2968" s="3">
        <f t="shared" si="278"/>
        <v>5.4440587120498245</v>
      </c>
      <c r="H2968" s="150">
        <f t="shared" si="279"/>
        <v>1.8550000000000004</v>
      </c>
      <c r="K2968">
        <v>34813.5</v>
      </c>
      <c r="L2968">
        <v>33158.75</v>
      </c>
      <c r="N2968">
        <v>2.09</v>
      </c>
      <c r="O2968">
        <v>9.6199999999999992</v>
      </c>
      <c r="P2968">
        <v>9.3849999999999998</v>
      </c>
      <c r="Q2968">
        <f t="shared" si="276"/>
        <v>0.23499999999999943</v>
      </c>
      <c r="R2968">
        <f t="shared" si="277"/>
        <v>1.8550000000000004</v>
      </c>
    </row>
    <row r="2969" spans="1:18">
      <c r="A2969" s="1">
        <v>44693</v>
      </c>
      <c r="B2969">
        <v>9.27</v>
      </c>
      <c r="C2969">
        <v>862.5</v>
      </c>
      <c r="D2969">
        <v>2.2582</v>
      </c>
      <c r="E2969" s="150">
        <f t="shared" si="280"/>
        <v>1.1539227777460721</v>
      </c>
      <c r="F2969">
        <v>2.6298599999999999</v>
      </c>
      <c r="G2969" s="3">
        <f t="shared" si="278"/>
        <v>5.146574767854057</v>
      </c>
      <c r="H2969" s="150">
        <f t="shared" si="279"/>
        <v>1.8199999999999994</v>
      </c>
      <c r="K2969">
        <v>34723.339999999997</v>
      </c>
      <c r="L2969">
        <v>33159</v>
      </c>
      <c r="N2969">
        <v>2.21</v>
      </c>
      <c r="O2969">
        <v>9.66</v>
      </c>
      <c r="P2969">
        <v>9.27</v>
      </c>
      <c r="Q2969">
        <f t="shared" ref="Q2969:Q3025" si="281">+O2969-P2969</f>
        <v>0.39000000000000057</v>
      </c>
      <c r="R2969">
        <f t="shared" ref="R2969:R3025" si="282">+N2969-Q2969</f>
        <v>1.8199999999999994</v>
      </c>
    </row>
    <row r="2970" spans="1:18">
      <c r="A2970" s="1">
        <v>44694</v>
      </c>
      <c r="B2970">
        <v>9.34</v>
      </c>
      <c r="C2970">
        <v>860.63</v>
      </c>
      <c r="D2970">
        <v>2.2759999999999998</v>
      </c>
      <c r="E2970" s="150">
        <f t="shared" si="280"/>
        <v>1.0977351697800963</v>
      </c>
      <c r="F2970">
        <v>2.6521400000000002</v>
      </c>
      <c r="G2970" s="3">
        <f t="shared" si="278"/>
        <v>5.4988405274554655</v>
      </c>
      <c r="H2970" s="150">
        <f t="shared" si="279"/>
        <v>1.8899999999999997</v>
      </c>
      <c r="K2970">
        <v>34827</v>
      </c>
      <c r="L2970">
        <v>33155.75</v>
      </c>
      <c r="N2970">
        <v>2.2000000000000002</v>
      </c>
      <c r="O2970">
        <v>9.65</v>
      </c>
      <c r="P2970">
        <v>9.34</v>
      </c>
      <c r="Q2970">
        <f t="shared" si="281"/>
        <v>0.3100000000000005</v>
      </c>
      <c r="R2970">
        <f t="shared" si="282"/>
        <v>1.8899999999999997</v>
      </c>
    </row>
    <row r="2971" spans="1:18">
      <c r="A2971" s="1">
        <v>44697</v>
      </c>
      <c r="B2971">
        <v>9.31</v>
      </c>
      <c r="C2971">
        <v>857.75</v>
      </c>
      <c r="D2971">
        <v>2.2862</v>
      </c>
      <c r="E2971" s="150">
        <f t="shared" si="280"/>
        <v>1.0770686608519999</v>
      </c>
      <c r="F2971">
        <v>2.65686</v>
      </c>
      <c r="G2971" s="3">
        <f t="shared" si="278"/>
        <v>5.6394857196895494</v>
      </c>
      <c r="H2971" s="150">
        <f t="shared" si="279"/>
        <v>1.8200000000000012</v>
      </c>
      <c r="K2971">
        <v>34880</v>
      </c>
      <c r="L2971">
        <v>33165.5</v>
      </c>
      <c r="N2971">
        <v>2.2000000000000002</v>
      </c>
      <c r="O2971">
        <v>9.69</v>
      </c>
      <c r="P2971">
        <v>9.31</v>
      </c>
      <c r="Q2971">
        <f t="shared" si="281"/>
        <v>0.37999999999999901</v>
      </c>
      <c r="R2971">
        <f t="shared" si="282"/>
        <v>1.8200000000000012</v>
      </c>
    </row>
    <row r="2972" spans="1:18">
      <c r="A2972" s="1">
        <v>44698</v>
      </c>
      <c r="B2972">
        <v>9.4049999999999994</v>
      </c>
      <c r="C2972">
        <v>851.32</v>
      </c>
      <c r="D2972">
        <v>2.3679000000000001</v>
      </c>
      <c r="E2972" s="150">
        <f t="shared" si="280"/>
        <v>1.009414816507564</v>
      </c>
      <c r="F2972">
        <v>2.6777099999999998</v>
      </c>
      <c r="G2972" s="3">
        <f t="shared" si="278"/>
        <v>6.2814111753752799</v>
      </c>
      <c r="H2972" s="150">
        <f t="shared" si="279"/>
        <v>1.9149999999999987</v>
      </c>
      <c r="K2972">
        <v>35008</v>
      </c>
      <c r="L2972">
        <v>33102</v>
      </c>
      <c r="N2972">
        <v>2.23</v>
      </c>
      <c r="O2972">
        <v>9.7200000000000006</v>
      </c>
      <c r="P2972">
        <v>9.4049999999999994</v>
      </c>
      <c r="Q2972">
        <f t="shared" si="281"/>
        <v>0.31500000000000128</v>
      </c>
      <c r="R2972">
        <f t="shared" si="282"/>
        <v>1.9149999999999987</v>
      </c>
    </row>
    <row r="2973" spans="1:18">
      <c r="A2973" s="1">
        <v>44699</v>
      </c>
      <c r="B2973">
        <v>9.31</v>
      </c>
      <c r="C2973">
        <v>853.84</v>
      </c>
      <c r="D2973">
        <v>2.3614999999999999</v>
      </c>
      <c r="E2973" s="150">
        <f t="shared" si="280"/>
        <v>0.98017426658368967</v>
      </c>
      <c r="F2973">
        <v>2.7410000000000001</v>
      </c>
      <c r="G2973" s="3">
        <f t="shared" si="278"/>
        <v>6.603796611148157</v>
      </c>
      <c r="H2973" s="150">
        <f t="shared" si="279"/>
        <v>1.890000000000001</v>
      </c>
      <c r="K2973">
        <v>34997.5</v>
      </c>
      <c r="L2973">
        <v>32999.86</v>
      </c>
      <c r="N2973">
        <v>2.2799999999999998</v>
      </c>
      <c r="O2973">
        <v>9.6999999999999993</v>
      </c>
      <c r="P2973">
        <v>9.31</v>
      </c>
      <c r="Q2973">
        <f t="shared" si="281"/>
        <v>0.38999999999999879</v>
      </c>
      <c r="R2973">
        <f t="shared" si="282"/>
        <v>1.890000000000001</v>
      </c>
    </row>
    <row r="2974" spans="1:18">
      <c r="A2974" s="1">
        <v>44700</v>
      </c>
      <c r="B2974">
        <v>9.2550000000000008</v>
      </c>
      <c r="C2974">
        <v>837.34</v>
      </c>
      <c r="D2974">
        <v>2.3458000000000001</v>
      </c>
      <c r="E2974" s="150">
        <f t="shared" si="280"/>
        <v>1.0103208285476999</v>
      </c>
      <c r="F2974">
        <v>2.706</v>
      </c>
      <c r="G2974" s="3">
        <f t="shared" si="278"/>
        <v>6.2828901677941671</v>
      </c>
      <c r="H2974" s="150">
        <f t="shared" si="279"/>
        <v>1.7250000000000005</v>
      </c>
      <c r="K2974">
        <v>35128.75</v>
      </c>
      <c r="L2974">
        <v>33215.75</v>
      </c>
      <c r="N2974">
        <v>2.2000000000000002</v>
      </c>
      <c r="O2974">
        <v>9.73</v>
      </c>
      <c r="P2974">
        <v>9.2550000000000008</v>
      </c>
      <c r="Q2974">
        <f t="shared" si="281"/>
        <v>0.47499999999999964</v>
      </c>
      <c r="R2974">
        <f t="shared" si="282"/>
        <v>1.7250000000000005</v>
      </c>
    </row>
    <row r="2975" spans="1:18">
      <c r="A2975" s="1">
        <v>44701</v>
      </c>
      <c r="B2975">
        <v>9.19</v>
      </c>
      <c r="C2975">
        <v>836.18</v>
      </c>
      <c r="D2975">
        <v>2.3315000000000001</v>
      </c>
      <c r="E2975" s="150">
        <f t="shared" si="280"/>
        <v>1.064229727945619</v>
      </c>
      <c r="F2975">
        <v>2.73</v>
      </c>
      <c r="G2975" s="3">
        <f t="shared" si="278"/>
        <v>5.9808468349093555</v>
      </c>
      <c r="H2975" s="150">
        <f t="shared" si="279"/>
        <v>1.4999999999999996</v>
      </c>
      <c r="K2975">
        <v>35026.5</v>
      </c>
      <c r="L2975">
        <v>33206</v>
      </c>
      <c r="N2975">
        <v>2.0699999999999998</v>
      </c>
      <c r="O2975">
        <v>9.76</v>
      </c>
      <c r="P2975">
        <v>9.19</v>
      </c>
      <c r="Q2975">
        <f t="shared" si="281"/>
        <v>0.57000000000000028</v>
      </c>
      <c r="R2975">
        <f t="shared" si="282"/>
        <v>1.4999999999999996</v>
      </c>
    </row>
    <row r="2976" spans="1:18">
      <c r="A2976" s="1">
        <v>44704</v>
      </c>
      <c r="B2976">
        <v>9.1549999999999994</v>
      </c>
      <c r="C2976">
        <v>830.48</v>
      </c>
      <c r="D2976">
        <v>2.3654999999999999</v>
      </c>
      <c r="E2976" s="150">
        <f t="shared" si="280"/>
        <v>1.0954772287699341</v>
      </c>
      <c r="F2976">
        <v>2.718</v>
      </c>
      <c r="G2976" s="3">
        <f t="shared" si="278"/>
        <v>5.8690667693926768</v>
      </c>
      <c r="H2976" s="150">
        <f t="shared" si="279"/>
        <v>1.4749999999999996</v>
      </c>
      <c r="K2976">
        <v>35002.75</v>
      </c>
      <c r="L2976">
        <v>33215.75</v>
      </c>
      <c r="N2976">
        <v>2.08</v>
      </c>
      <c r="O2976">
        <v>9.76</v>
      </c>
      <c r="P2976">
        <v>9.1549999999999994</v>
      </c>
      <c r="Q2976">
        <f t="shared" si="281"/>
        <v>0.60500000000000043</v>
      </c>
      <c r="R2976">
        <f t="shared" si="282"/>
        <v>1.4749999999999996</v>
      </c>
    </row>
    <row r="2977" spans="1:18">
      <c r="A2977" s="1">
        <v>44705</v>
      </c>
      <c r="B2977">
        <v>9.1549999999999994</v>
      </c>
      <c r="C2977">
        <v>830.58</v>
      </c>
      <c r="D2977">
        <v>2.2869999999999999</v>
      </c>
      <c r="E2977" s="150">
        <f t="shared" si="280"/>
        <v>1.0480616668381195</v>
      </c>
      <c r="F2977">
        <v>2.68886</v>
      </c>
      <c r="G2977" s="3">
        <f t="shared" si="278"/>
        <v>5.8674246130498178</v>
      </c>
      <c r="H2977" s="150">
        <f t="shared" si="279"/>
        <v>1.4849999999999994</v>
      </c>
      <c r="K2977">
        <v>35002.25</v>
      </c>
      <c r="L2977">
        <v>33215.75</v>
      </c>
      <c r="N2977">
        <v>2.09</v>
      </c>
      <c r="O2977">
        <v>9.76</v>
      </c>
      <c r="P2977">
        <v>9.1549999999999994</v>
      </c>
      <c r="Q2977">
        <f t="shared" si="281"/>
        <v>0.60500000000000043</v>
      </c>
      <c r="R2977">
        <f t="shared" si="282"/>
        <v>1.4849999999999994</v>
      </c>
    </row>
    <row r="2978" spans="1:18">
      <c r="A2978" s="1">
        <v>44706</v>
      </c>
      <c r="B2978">
        <v>9.16</v>
      </c>
      <c r="C2978">
        <v>831.81</v>
      </c>
      <c r="D2978">
        <v>2.2808999999999999</v>
      </c>
      <c r="E2978" s="150">
        <f t="shared" si="280"/>
        <v>1.0815160557309249</v>
      </c>
      <c r="F2978">
        <v>2.6840000000000002</v>
      </c>
      <c r="G2978" s="3">
        <f t="shared" si="278"/>
        <v>5.6605129138490602</v>
      </c>
      <c r="H2978" s="150">
        <f t="shared" si="279"/>
        <v>1.6</v>
      </c>
      <c r="K2978">
        <v>34939.25</v>
      </c>
      <c r="L2978">
        <v>33215.75</v>
      </c>
      <c r="N2978">
        <v>2.1800000000000002</v>
      </c>
      <c r="O2978">
        <v>9.74</v>
      </c>
      <c r="P2978">
        <v>9.16</v>
      </c>
      <c r="Q2978">
        <f t="shared" si="281"/>
        <v>0.58000000000000007</v>
      </c>
      <c r="R2978">
        <f t="shared" si="282"/>
        <v>1.6</v>
      </c>
    </row>
    <row r="2979" spans="1:18">
      <c r="A2979" s="1">
        <v>44707</v>
      </c>
      <c r="B2979">
        <v>9.2219999999999995</v>
      </c>
      <c r="C2979">
        <v>823.06</v>
      </c>
      <c r="D2979">
        <v>2.2970999999999999</v>
      </c>
      <c r="E2979" s="150">
        <f t="shared" si="280"/>
        <v>1.0924542926292353</v>
      </c>
      <c r="F2979">
        <v>2.6815699999999998</v>
      </c>
      <c r="G2979" s="3">
        <f t="shared" si="278"/>
        <v>5.6385283014220962</v>
      </c>
      <c r="H2979" s="150">
        <f t="shared" si="279"/>
        <v>1.7620000000000005</v>
      </c>
      <c r="K2979">
        <v>34936.5</v>
      </c>
      <c r="L2979">
        <v>33219.5</v>
      </c>
      <c r="N2979">
        <v>2.2400000000000002</v>
      </c>
      <c r="O2979">
        <v>9.6999999999999993</v>
      </c>
      <c r="P2979">
        <v>9.2219999999999995</v>
      </c>
      <c r="Q2979">
        <f t="shared" si="281"/>
        <v>0.47799999999999976</v>
      </c>
      <c r="R2979">
        <f t="shared" si="282"/>
        <v>1.7620000000000005</v>
      </c>
    </row>
    <row r="2980" spans="1:18">
      <c r="A2980" s="1">
        <v>44708</v>
      </c>
      <c r="B2980">
        <v>9.24</v>
      </c>
      <c r="C2980">
        <v>826.5</v>
      </c>
      <c r="D2980">
        <v>2.3029999999999999</v>
      </c>
      <c r="E2980" s="150">
        <f t="shared" si="280"/>
        <v>0.98356502107188537</v>
      </c>
      <c r="F2980">
        <v>2.6957100000000001</v>
      </c>
      <c r="G2980" s="3">
        <f t="shared" si="278"/>
        <v>6.3119570104621099</v>
      </c>
      <c r="H2980" s="150">
        <f t="shared" si="279"/>
        <v>1.7999999999999994</v>
      </c>
      <c r="K2980">
        <v>34923.5</v>
      </c>
      <c r="L2980">
        <v>33013.360000000001</v>
      </c>
      <c r="N2980">
        <v>2.27</v>
      </c>
      <c r="O2980">
        <v>9.7100000000000009</v>
      </c>
      <c r="P2980">
        <v>9.24</v>
      </c>
      <c r="Q2980">
        <f t="shared" si="281"/>
        <v>0.47000000000000064</v>
      </c>
      <c r="R2980">
        <f t="shared" si="282"/>
        <v>1.7999999999999994</v>
      </c>
    </row>
    <row r="2981" spans="1:18">
      <c r="A2981" s="1">
        <v>44711</v>
      </c>
      <c r="B2981">
        <v>9.2370000000000001</v>
      </c>
      <c r="C2981">
        <v>830.34</v>
      </c>
      <c r="D2981">
        <v>2.3029999999999999</v>
      </c>
      <c r="E2981" s="150">
        <f t="shared" si="280"/>
        <v>0.9569403030051411</v>
      </c>
      <c r="F2981">
        <v>2.6975699999999998</v>
      </c>
      <c r="G2981" s="3">
        <f t="shared" si="278"/>
        <v>6.4920493895914664</v>
      </c>
      <c r="H2981" s="150">
        <f t="shared" si="279"/>
        <v>1.7769999999999992</v>
      </c>
      <c r="K2981">
        <v>34978</v>
      </c>
      <c r="L2981">
        <v>33013.360000000001</v>
      </c>
      <c r="N2981">
        <v>2.25</v>
      </c>
      <c r="O2981">
        <v>9.7100000000000009</v>
      </c>
      <c r="P2981">
        <v>9.2370000000000001</v>
      </c>
      <c r="Q2981">
        <f t="shared" si="281"/>
        <v>0.47300000000000075</v>
      </c>
      <c r="R2981">
        <f t="shared" si="282"/>
        <v>1.7769999999999992</v>
      </c>
    </row>
    <row r="2982" spans="1:18">
      <c r="A2982" s="1">
        <v>44712</v>
      </c>
      <c r="B2982">
        <v>9.36</v>
      </c>
      <c r="C2982">
        <v>823.75</v>
      </c>
      <c r="D2982">
        <v>2.3769999999999998</v>
      </c>
      <c r="E2982" s="150">
        <f t="shared" si="280"/>
        <v>0.96868203342512493</v>
      </c>
      <c r="F2982">
        <v>2.74</v>
      </c>
      <c r="G2982" s="3">
        <f t="shared" si="278"/>
        <v>6.7235478467284135</v>
      </c>
      <c r="H2982" s="150">
        <f t="shared" si="279"/>
        <v>1.9499999999999997</v>
      </c>
      <c r="K2982">
        <v>35060</v>
      </c>
      <c r="L2982">
        <v>33024.61</v>
      </c>
      <c r="N2982">
        <v>2.27</v>
      </c>
      <c r="O2982">
        <v>9.68</v>
      </c>
      <c r="P2982">
        <v>9.36</v>
      </c>
      <c r="Q2982">
        <f t="shared" si="281"/>
        <v>0.32000000000000028</v>
      </c>
      <c r="R2982">
        <f t="shared" si="282"/>
        <v>1.9499999999999997</v>
      </c>
    </row>
    <row r="2983" spans="1:18">
      <c r="A2983" s="1">
        <v>44713</v>
      </c>
      <c r="B2983">
        <v>9.4350000000000005</v>
      </c>
      <c r="C2983">
        <v>824.28</v>
      </c>
      <c r="D2983">
        <v>2.4424999999999999</v>
      </c>
      <c r="E2983" s="150">
        <f t="shared" si="280"/>
        <v>1.0837156831288302</v>
      </c>
      <c r="F2983">
        <v>2.7754300000000001</v>
      </c>
      <c r="G2983" s="3">
        <f t="shared" si="278"/>
        <v>6.2553194352859851</v>
      </c>
      <c r="H2983" s="150">
        <f t="shared" si="279"/>
        <v>2.0350000000000001</v>
      </c>
      <c r="K2983">
        <v>35139.25</v>
      </c>
      <c r="L2983">
        <v>33233.620000000003</v>
      </c>
      <c r="N2983">
        <v>2.2400000000000002</v>
      </c>
      <c r="O2983">
        <v>9.64</v>
      </c>
      <c r="P2983">
        <v>9.4350000000000005</v>
      </c>
      <c r="Q2983">
        <f t="shared" si="281"/>
        <v>0.20500000000000007</v>
      </c>
      <c r="R2983">
        <f t="shared" si="282"/>
        <v>2.0350000000000001</v>
      </c>
    </row>
    <row r="2984" spans="1:18">
      <c r="A2984" s="1">
        <v>44714</v>
      </c>
      <c r="B2984">
        <v>9.5350000000000001</v>
      </c>
      <c r="C2984">
        <v>813.09</v>
      </c>
      <c r="D2984">
        <v>2.4563000000000001</v>
      </c>
      <c r="E2984" s="150">
        <f t="shared" si="280"/>
        <v>1.070544850910746</v>
      </c>
      <c r="F2984">
        <v>2.7754300000000001</v>
      </c>
      <c r="G2984" s="3">
        <f t="shared" si="278"/>
        <v>6.3680552040396243</v>
      </c>
      <c r="H2984" s="150">
        <f t="shared" si="279"/>
        <v>2.1549999999999994</v>
      </c>
      <c r="K2984">
        <v>35165</v>
      </c>
      <c r="L2984">
        <v>33225.5</v>
      </c>
      <c r="N2984">
        <v>2.2599999999999998</v>
      </c>
      <c r="O2984">
        <v>9.64</v>
      </c>
      <c r="P2984">
        <v>9.5350000000000001</v>
      </c>
      <c r="Q2984">
        <f t="shared" si="281"/>
        <v>0.10500000000000043</v>
      </c>
      <c r="R2984">
        <f t="shared" si="282"/>
        <v>2.1549999999999994</v>
      </c>
    </row>
    <row r="2985" spans="1:18">
      <c r="A2985" s="1">
        <v>44715</v>
      </c>
      <c r="B2985">
        <v>9.56</v>
      </c>
      <c r="C2985">
        <v>811.7</v>
      </c>
      <c r="D2985">
        <v>2.4807999999999999</v>
      </c>
      <c r="E2985" s="150">
        <f t="shared" si="280"/>
        <v>1.0749634072757284</v>
      </c>
      <c r="F2985">
        <v>2.7754300000000001</v>
      </c>
      <c r="G2985" s="3">
        <f t="shared" si="278"/>
        <v>6.4051359305795623</v>
      </c>
      <c r="H2985" s="150">
        <f t="shared" si="279"/>
        <v>2.1199999999999997</v>
      </c>
      <c r="K2985">
        <v>35171</v>
      </c>
      <c r="L2985">
        <v>33220.5</v>
      </c>
      <c r="N2985">
        <v>2.27</v>
      </c>
      <c r="O2985">
        <v>9.7100000000000009</v>
      </c>
      <c r="P2985">
        <v>9.56</v>
      </c>
      <c r="Q2985">
        <f t="shared" si="281"/>
        <v>0.15000000000000036</v>
      </c>
      <c r="R2985">
        <f t="shared" si="282"/>
        <v>2.1199999999999997</v>
      </c>
    </row>
    <row r="2986" spans="1:18">
      <c r="A2986" s="1">
        <v>44718</v>
      </c>
      <c r="B2986">
        <v>9.625</v>
      </c>
      <c r="C2986">
        <v>821.72</v>
      </c>
      <c r="D2986">
        <v>2.5167000000000002</v>
      </c>
      <c r="E2986" s="150">
        <f t="shared" si="280"/>
        <v>1.1295348723975829</v>
      </c>
      <c r="F2986">
        <v>2.85229</v>
      </c>
      <c r="G2986" s="3">
        <f t="shared" si="278"/>
        <v>6.3551453066367163</v>
      </c>
      <c r="H2986" s="150">
        <f t="shared" si="279"/>
        <v>2.2049999999999992</v>
      </c>
      <c r="K2986">
        <v>35123.5</v>
      </c>
      <c r="L2986">
        <v>33190</v>
      </c>
      <c r="N2986">
        <v>2.29</v>
      </c>
      <c r="O2986">
        <v>9.7100000000000009</v>
      </c>
      <c r="P2986">
        <v>9.625</v>
      </c>
      <c r="Q2986">
        <f t="shared" si="281"/>
        <v>8.5000000000000853E-2</v>
      </c>
      <c r="R2986">
        <f t="shared" si="282"/>
        <v>2.2049999999999992</v>
      </c>
    </row>
    <row r="2987" spans="1:18">
      <c r="A2987" s="1">
        <v>44719</v>
      </c>
      <c r="B2987">
        <v>9.7050000000000001</v>
      </c>
      <c r="C2987">
        <v>827.45</v>
      </c>
      <c r="D2987">
        <v>2.5114999999999998</v>
      </c>
      <c r="E2987" s="150">
        <f t="shared" si="280"/>
        <v>1.0920708984767069</v>
      </c>
      <c r="F2987">
        <v>2.88957</v>
      </c>
      <c r="G2987" s="3">
        <f t="shared" si="278"/>
        <v>6.6453149379978544</v>
      </c>
      <c r="H2987" s="150">
        <f t="shared" si="279"/>
        <v>2.4249999999999998</v>
      </c>
      <c r="K2987">
        <v>35233</v>
      </c>
      <c r="L2987">
        <v>33210</v>
      </c>
      <c r="N2987">
        <v>2.46</v>
      </c>
      <c r="O2987">
        <v>9.74</v>
      </c>
      <c r="P2987">
        <v>9.7050000000000001</v>
      </c>
      <c r="Q2987">
        <f t="shared" si="281"/>
        <v>3.5000000000000142E-2</v>
      </c>
      <c r="R2987">
        <f t="shared" si="282"/>
        <v>2.4249999999999998</v>
      </c>
    </row>
    <row r="2988" spans="1:18">
      <c r="A2988" s="1">
        <v>44720</v>
      </c>
      <c r="B2988">
        <v>9.7850000000000001</v>
      </c>
      <c r="C2988">
        <v>821.93</v>
      </c>
      <c r="D2988">
        <v>2.5482</v>
      </c>
      <c r="E2988" s="150">
        <f t="shared" si="280"/>
        <v>1.1964883490003766</v>
      </c>
      <c r="F2988">
        <v>2.91214</v>
      </c>
      <c r="G2988" s="3">
        <f t="shared" si="278"/>
        <v>6.2020789038186148</v>
      </c>
      <c r="H2988" s="150">
        <f t="shared" si="279"/>
        <v>2.5049999999999994</v>
      </c>
      <c r="K2988">
        <v>35371</v>
      </c>
      <c r="L2988">
        <v>33468.25</v>
      </c>
      <c r="N2988">
        <v>2.5299999999999998</v>
      </c>
      <c r="O2988">
        <v>9.81</v>
      </c>
      <c r="P2988">
        <v>9.7850000000000001</v>
      </c>
      <c r="Q2988">
        <f t="shared" si="281"/>
        <v>2.5000000000000355E-2</v>
      </c>
      <c r="R2988">
        <f t="shared" si="282"/>
        <v>2.5049999999999994</v>
      </c>
    </row>
    <row r="2989" spans="1:18">
      <c r="A2989" s="1">
        <v>44721</v>
      </c>
      <c r="B2989">
        <v>9.85</v>
      </c>
      <c r="C2989">
        <v>824.9</v>
      </c>
      <c r="D2989">
        <v>2.601</v>
      </c>
      <c r="E2989" s="150">
        <f t="shared" si="280"/>
        <v>1.2360136208577335</v>
      </c>
      <c r="F2989">
        <v>2.9585699999999999</v>
      </c>
      <c r="G2989" s="3">
        <f t="shared" si="278"/>
        <v>6.2258541816552766</v>
      </c>
      <c r="H2989" s="150">
        <f t="shared" si="279"/>
        <v>2.7599999999999993</v>
      </c>
      <c r="K2989">
        <v>35396</v>
      </c>
      <c r="L2989">
        <v>33485</v>
      </c>
      <c r="N2989">
        <v>2.72</v>
      </c>
      <c r="O2989">
        <v>9.81</v>
      </c>
      <c r="P2989">
        <v>9.85</v>
      </c>
      <c r="Q2989">
        <f t="shared" si="281"/>
        <v>-3.9999999999999147E-2</v>
      </c>
      <c r="R2989">
        <f t="shared" si="282"/>
        <v>2.7599999999999993</v>
      </c>
    </row>
    <row r="2990" spans="1:18">
      <c r="A2990" s="1">
        <v>44722</v>
      </c>
      <c r="B2990">
        <v>9.9550000000000001</v>
      </c>
      <c r="C2990">
        <v>845.13</v>
      </c>
      <c r="D2990">
        <v>2.8574999999999999</v>
      </c>
      <c r="E2990" s="150">
        <f t="shared" si="280"/>
        <v>1.3737452628974145</v>
      </c>
      <c r="F2990">
        <v>3.00543</v>
      </c>
      <c r="G2990" s="3">
        <f t="shared" si="278"/>
        <v>6.2515347327835098</v>
      </c>
      <c r="H2990" s="150">
        <f t="shared" si="279"/>
        <v>2.8550000000000004</v>
      </c>
      <c r="K2990">
        <v>35424.5</v>
      </c>
      <c r="L2990">
        <v>33504.5</v>
      </c>
      <c r="N2990">
        <v>2.76</v>
      </c>
      <c r="O2990">
        <v>9.86</v>
      </c>
      <c r="P2990">
        <v>9.9550000000000001</v>
      </c>
      <c r="Q2990">
        <f t="shared" si="281"/>
        <v>-9.5000000000000639E-2</v>
      </c>
      <c r="R2990">
        <f t="shared" si="282"/>
        <v>2.8550000000000004</v>
      </c>
    </row>
    <row r="2991" spans="1:18">
      <c r="A2991" s="1">
        <v>44725</v>
      </c>
      <c r="B2991">
        <v>10.01</v>
      </c>
      <c r="C2991">
        <v>861.64</v>
      </c>
      <c r="D2991">
        <v>3.2223999999999999</v>
      </c>
      <c r="E2991" s="150">
        <f t="shared" si="280"/>
        <v>1.8079266388613566</v>
      </c>
      <c r="F2991">
        <v>3.3698600000000001</v>
      </c>
      <c r="G2991" s="3">
        <f t="shared" si="278"/>
        <v>6.0063481728656249</v>
      </c>
      <c r="H2991" s="150">
        <f t="shared" si="279"/>
        <v>2.63</v>
      </c>
      <c r="K2991">
        <v>35355</v>
      </c>
      <c r="L2991">
        <v>33510</v>
      </c>
      <c r="N2991">
        <v>2.62</v>
      </c>
      <c r="O2991">
        <v>10</v>
      </c>
      <c r="P2991">
        <v>10.01</v>
      </c>
      <c r="Q2991">
        <f t="shared" si="281"/>
        <v>-9.9999999999997868E-3</v>
      </c>
      <c r="R2991">
        <f t="shared" si="282"/>
        <v>2.63</v>
      </c>
    </row>
    <row r="2992" spans="1:18">
      <c r="A2992" s="1">
        <v>44726</v>
      </c>
      <c r="B2992">
        <v>10.039999999999999</v>
      </c>
      <c r="C2992">
        <v>868.47</v>
      </c>
      <c r="D2992">
        <v>3.2873000000000001</v>
      </c>
      <c r="E2992" s="150">
        <f t="shared" si="280"/>
        <v>1.9059852440664227</v>
      </c>
      <c r="F2992">
        <v>3.5812900000000001</v>
      </c>
      <c r="G2992" s="3">
        <f t="shared" si="278"/>
        <v>6.176739643525659</v>
      </c>
      <c r="H2992" s="150">
        <f t="shared" si="279"/>
        <v>2.6199999999999983</v>
      </c>
      <c r="K2992">
        <v>35407.339999999997</v>
      </c>
      <c r="L2992">
        <v>33510</v>
      </c>
      <c r="N2992">
        <v>2.63</v>
      </c>
      <c r="O2992">
        <v>10.050000000000001</v>
      </c>
      <c r="P2992">
        <v>10.039999999999999</v>
      </c>
      <c r="Q2992">
        <f t="shared" si="281"/>
        <v>1.0000000000001563E-2</v>
      </c>
      <c r="R2992">
        <f t="shared" si="282"/>
        <v>2.6199999999999983</v>
      </c>
    </row>
    <row r="2993" spans="1:18">
      <c r="A2993" s="1">
        <v>44727</v>
      </c>
      <c r="B2993">
        <v>9.9649999999999999</v>
      </c>
      <c r="C2993">
        <v>857</v>
      </c>
      <c r="D2993">
        <v>3.1581999999999999</v>
      </c>
      <c r="E2993" s="150">
        <f t="shared" si="280"/>
        <v>1.8113214904650592</v>
      </c>
      <c r="F2993">
        <v>3.6125699999999998</v>
      </c>
      <c r="G2993" s="3">
        <f t="shared" si="278"/>
        <v>6.298836862511175</v>
      </c>
      <c r="H2993" s="150">
        <f t="shared" si="279"/>
        <v>2.4649999999999994</v>
      </c>
      <c r="K2993">
        <v>35466</v>
      </c>
      <c r="L2993">
        <v>33530</v>
      </c>
      <c r="N2993">
        <v>2.57</v>
      </c>
      <c r="O2993">
        <v>10.07</v>
      </c>
      <c r="P2993">
        <v>9.9649999999999999</v>
      </c>
      <c r="Q2993">
        <f t="shared" si="281"/>
        <v>0.10500000000000043</v>
      </c>
      <c r="R2993">
        <f t="shared" si="282"/>
        <v>2.4649999999999994</v>
      </c>
    </row>
    <row r="2994" spans="1:18">
      <c r="A2994" s="1">
        <v>44728</v>
      </c>
      <c r="B2994">
        <v>9.75</v>
      </c>
      <c r="C2994">
        <v>866.48</v>
      </c>
      <c r="D2994">
        <v>3.1627999999999998</v>
      </c>
      <c r="E2994" s="150">
        <f t="shared" si="280"/>
        <v>1.8895508708637367</v>
      </c>
      <c r="F2994">
        <v>3.6739999999999999</v>
      </c>
      <c r="G2994" s="3">
        <f t="shared" si="278"/>
        <v>6.1496768248892382</v>
      </c>
      <c r="H2994" s="150">
        <f t="shared" si="279"/>
        <v>2.0900000000000003</v>
      </c>
      <c r="K2994">
        <v>35436</v>
      </c>
      <c r="L2994">
        <v>33545</v>
      </c>
      <c r="N2994">
        <v>2.52</v>
      </c>
      <c r="O2994">
        <v>10.18</v>
      </c>
      <c r="P2994">
        <v>9.75</v>
      </c>
      <c r="Q2994">
        <f t="shared" si="281"/>
        <v>0.42999999999999972</v>
      </c>
      <c r="R2994">
        <f t="shared" si="282"/>
        <v>2.0900000000000003</v>
      </c>
    </row>
    <row r="2995" spans="1:18">
      <c r="A2995" s="1">
        <v>44729</v>
      </c>
      <c r="B2995">
        <v>9.6999999999999993</v>
      </c>
      <c r="C2995">
        <v>875.69</v>
      </c>
      <c r="D2995">
        <v>3.1838000000000002</v>
      </c>
      <c r="E2995" s="150">
        <f t="shared" si="280"/>
        <v>1.7748763750774921</v>
      </c>
      <c r="F2995">
        <v>3.5858599999999998</v>
      </c>
      <c r="G2995" s="3">
        <f t="shared" si="278"/>
        <v>6.4323697291320032</v>
      </c>
      <c r="H2995" s="150">
        <f t="shared" si="279"/>
        <v>2.0999999999999996</v>
      </c>
      <c r="K2995">
        <v>35519.75</v>
      </c>
      <c r="L2995">
        <v>33542</v>
      </c>
      <c r="N2995">
        <v>2.4900000000000002</v>
      </c>
      <c r="O2995">
        <v>10.09</v>
      </c>
      <c r="P2995">
        <v>9.6999999999999993</v>
      </c>
      <c r="Q2995">
        <f t="shared" si="281"/>
        <v>0.39000000000000057</v>
      </c>
      <c r="R2995">
        <f t="shared" si="282"/>
        <v>2.0999999999999996</v>
      </c>
    </row>
    <row r="2996" spans="1:18">
      <c r="A2996" s="1">
        <v>44732</v>
      </c>
      <c r="B2996">
        <v>9.6999999999999993</v>
      </c>
      <c r="C2996">
        <v>882.43</v>
      </c>
      <c r="D2996">
        <v>3.1838000000000002</v>
      </c>
      <c r="E2996" s="150">
        <f t="shared" si="280"/>
        <v>1.7919903845636025</v>
      </c>
      <c r="F2996">
        <v>3.6205699999999998</v>
      </c>
      <c r="G2996" s="3">
        <f t="shared" si="278"/>
        <v>6.4326074879063446</v>
      </c>
      <c r="H2996" s="150">
        <f t="shared" si="279"/>
        <v>2.0799999999999992</v>
      </c>
      <c r="K2996">
        <v>35523</v>
      </c>
      <c r="L2996">
        <v>33545</v>
      </c>
      <c r="N2996">
        <v>2.4500000000000002</v>
      </c>
      <c r="O2996">
        <v>10.07</v>
      </c>
      <c r="P2996">
        <v>9.6999999999999993</v>
      </c>
      <c r="Q2996">
        <f t="shared" si="281"/>
        <v>0.37000000000000099</v>
      </c>
      <c r="R2996">
        <f t="shared" si="282"/>
        <v>2.0799999999999992</v>
      </c>
    </row>
    <row r="2997" spans="1:18">
      <c r="A2997" s="1">
        <v>44733</v>
      </c>
      <c r="B2997">
        <v>9.6999999999999993</v>
      </c>
      <c r="C2997">
        <v>874.22</v>
      </c>
      <c r="D2997">
        <v>3.2229000000000001</v>
      </c>
      <c r="E2997" s="150">
        <f t="shared" si="280"/>
        <v>1.8164326626437741</v>
      </c>
      <c r="F2997">
        <v>3.6254300000000002</v>
      </c>
      <c r="G2997" s="3">
        <f t="shared" si="278"/>
        <v>6.4326074879063446</v>
      </c>
      <c r="H2997" s="150">
        <f t="shared" si="279"/>
        <v>2.0799999999999992</v>
      </c>
      <c r="K2997">
        <v>35523</v>
      </c>
      <c r="L2997">
        <v>33545</v>
      </c>
      <c r="N2997">
        <v>2.4500000000000002</v>
      </c>
      <c r="O2997">
        <v>10.07</v>
      </c>
      <c r="P2997">
        <v>9.6999999999999993</v>
      </c>
      <c r="Q2997">
        <f t="shared" si="281"/>
        <v>0.37000000000000099</v>
      </c>
      <c r="R2997">
        <f t="shared" si="282"/>
        <v>2.0799999999999992</v>
      </c>
    </row>
    <row r="2998" spans="1:18">
      <c r="A2998" s="1">
        <v>44734</v>
      </c>
      <c r="B2998">
        <v>9.57</v>
      </c>
      <c r="C2998">
        <v>888.46</v>
      </c>
      <c r="D2998">
        <v>3.1408</v>
      </c>
      <c r="E2998" s="150">
        <f t="shared" si="280"/>
        <v>1.7160242745129621</v>
      </c>
      <c r="F2998">
        <v>3.57986</v>
      </c>
      <c r="G2998" s="3">
        <f t="shared" si="278"/>
        <v>6.5521359196338516</v>
      </c>
      <c r="H2998" s="150">
        <f t="shared" si="279"/>
        <v>2.0100000000000011</v>
      </c>
      <c r="K2998">
        <v>35568.5</v>
      </c>
      <c r="L2998">
        <v>33553.25</v>
      </c>
      <c r="N2998">
        <v>2.4700000000000002</v>
      </c>
      <c r="O2998">
        <v>10.029999999999999</v>
      </c>
      <c r="P2998">
        <v>9.57</v>
      </c>
      <c r="Q2998">
        <f t="shared" si="281"/>
        <v>0.45999999999999908</v>
      </c>
      <c r="R2998">
        <f t="shared" si="282"/>
        <v>2.0100000000000011</v>
      </c>
    </row>
    <row r="2999" spans="1:18">
      <c r="A2999" s="1">
        <v>44735</v>
      </c>
      <c r="B2999">
        <v>9.5500000000000007</v>
      </c>
      <c r="C2999">
        <v>904.43</v>
      </c>
      <c r="D2999">
        <v>3.0977999999999999</v>
      </c>
      <c r="E2999" s="150">
        <f t="shared" si="280"/>
        <v>1.6801219439416077</v>
      </c>
      <c r="F2999">
        <v>3.53329</v>
      </c>
      <c r="G2999" s="3">
        <f t="shared" si="278"/>
        <v>6.514661511010182</v>
      </c>
      <c r="H2999" s="150">
        <f t="shared" si="279"/>
        <v>1.9400000000000013</v>
      </c>
      <c r="K2999">
        <v>35553</v>
      </c>
      <c r="L2999">
        <v>33549.5</v>
      </c>
      <c r="N2999">
        <v>2.41</v>
      </c>
      <c r="O2999">
        <v>10.02</v>
      </c>
      <c r="P2999">
        <v>9.5500000000000007</v>
      </c>
      <c r="Q2999">
        <f t="shared" si="281"/>
        <v>0.46999999999999886</v>
      </c>
      <c r="R2999">
        <f t="shared" si="282"/>
        <v>1.9400000000000013</v>
      </c>
    </row>
    <row r="3000" spans="1:18">
      <c r="A3000" s="1">
        <v>44736</v>
      </c>
      <c r="B3000">
        <v>9.6999999999999993</v>
      </c>
      <c r="C3000">
        <v>917.84</v>
      </c>
      <c r="D3000">
        <v>3.0811000000000002</v>
      </c>
      <c r="E3000" s="150">
        <f t="shared" si="280"/>
        <v>1.6222162997887621</v>
      </c>
      <c r="F3000">
        <v>3.5447099999999998</v>
      </c>
      <c r="G3000" s="3">
        <f t="shared" si="278"/>
        <v>6.7325214167939036</v>
      </c>
      <c r="H3000" s="150">
        <f t="shared" si="279"/>
        <v>2.1099999999999994</v>
      </c>
      <c r="K3000">
        <v>35620</v>
      </c>
      <c r="L3000">
        <v>33549.5</v>
      </c>
      <c r="N3000">
        <v>2.34</v>
      </c>
      <c r="O3000">
        <v>9.93</v>
      </c>
      <c r="P3000">
        <v>9.6999999999999993</v>
      </c>
      <c r="Q3000">
        <f t="shared" si="281"/>
        <v>0.23000000000000043</v>
      </c>
      <c r="R3000">
        <f t="shared" si="282"/>
        <v>2.1099999999999994</v>
      </c>
    </row>
    <row r="3001" spans="1:18">
      <c r="A3001" s="1">
        <v>44739</v>
      </c>
      <c r="B3001">
        <v>9.6999999999999993</v>
      </c>
      <c r="C3001">
        <v>920.6</v>
      </c>
      <c r="D3001">
        <v>3.1269999999999998</v>
      </c>
      <c r="E3001" s="150">
        <f t="shared" si="280"/>
        <v>1.6590580717853995</v>
      </c>
      <c r="F3001">
        <v>3.5720000000000001</v>
      </c>
      <c r="G3001" s="3">
        <f t="shared" si="278"/>
        <v>6.7325214167939036</v>
      </c>
      <c r="H3001" s="150">
        <f t="shared" si="279"/>
        <v>2.1099999999999994</v>
      </c>
      <c r="K3001">
        <v>35620</v>
      </c>
      <c r="L3001">
        <v>33549.5</v>
      </c>
      <c r="N3001">
        <v>2.34</v>
      </c>
      <c r="O3001">
        <v>9.93</v>
      </c>
      <c r="P3001">
        <v>9.6999999999999993</v>
      </c>
      <c r="Q3001">
        <f t="shared" si="281"/>
        <v>0.23000000000000043</v>
      </c>
      <c r="R3001">
        <f t="shared" si="282"/>
        <v>2.1099999999999994</v>
      </c>
    </row>
    <row r="3002" spans="1:18">
      <c r="A3002" s="1">
        <v>44740</v>
      </c>
      <c r="B3002">
        <v>9.7530000000000001</v>
      </c>
      <c r="C3002">
        <v>911.7</v>
      </c>
      <c r="D3002">
        <v>3.1303000000000001</v>
      </c>
      <c r="E3002" s="150">
        <f t="shared" si="280"/>
        <v>1.7204458305370274</v>
      </c>
      <c r="F3002">
        <v>3.6072899999999999</v>
      </c>
      <c r="G3002" s="3">
        <f t="shared" ref="G3002:G3025" si="283">+(K3002/L3002-1)*36000/330</f>
        <v>6.5633568268030258</v>
      </c>
      <c r="H3002" s="150">
        <f t="shared" ref="H3002:H3025" si="284">+R3002</f>
        <v>2.0630000000000006</v>
      </c>
      <c r="K3002">
        <v>35564</v>
      </c>
      <c r="L3002">
        <v>33545.75</v>
      </c>
      <c r="N3002">
        <v>2.2400000000000002</v>
      </c>
      <c r="O3002">
        <v>9.93</v>
      </c>
      <c r="P3002">
        <v>9.7530000000000001</v>
      </c>
      <c r="Q3002">
        <f t="shared" si="281"/>
        <v>0.1769999999999996</v>
      </c>
      <c r="R3002">
        <f t="shared" si="282"/>
        <v>2.0630000000000006</v>
      </c>
    </row>
    <row r="3003" spans="1:18">
      <c r="A3003" s="1">
        <v>44741</v>
      </c>
      <c r="B3003">
        <v>9.76</v>
      </c>
      <c r="C3003">
        <v>924.84</v>
      </c>
      <c r="D3003">
        <v>3.1284000000000001</v>
      </c>
      <c r="E3003" s="150">
        <f t="shared" si="280"/>
        <v>1.7303561971604804</v>
      </c>
      <c r="F3003">
        <v>3.6135700000000002</v>
      </c>
      <c r="G3003" s="3">
        <f t="shared" si="283"/>
        <v>6.5331591302132095</v>
      </c>
      <c r="H3003" s="150">
        <f t="shared" si="284"/>
        <v>2.1199999999999988</v>
      </c>
      <c r="K3003">
        <v>35546.5</v>
      </c>
      <c r="L3003">
        <v>33538</v>
      </c>
      <c r="N3003">
        <v>2.3199999999999998</v>
      </c>
      <c r="O3003">
        <v>9.9600000000000009</v>
      </c>
      <c r="P3003">
        <v>9.76</v>
      </c>
      <c r="Q3003">
        <f t="shared" si="281"/>
        <v>0.20000000000000107</v>
      </c>
      <c r="R3003">
        <f t="shared" si="282"/>
        <v>2.1199999999999988</v>
      </c>
    </row>
    <row r="3004" spans="1:18">
      <c r="A3004" s="1">
        <v>44742</v>
      </c>
      <c r="B3004">
        <v>9.7899999999999991</v>
      </c>
      <c r="C3004">
        <v>918.15</v>
      </c>
      <c r="D3004">
        <v>3.0798000000000001</v>
      </c>
      <c r="E3004" s="150">
        <f t="shared" si="280"/>
        <v>1.6659922313920879</v>
      </c>
      <c r="F3004">
        <v>3.6190000000000002</v>
      </c>
      <c r="G3004" s="3">
        <f t="shared" si="283"/>
        <v>6.6901849780455915</v>
      </c>
      <c r="H3004" s="150">
        <f t="shared" si="284"/>
        <v>2.17</v>
      </c>
      <c r="K3004">
        <v>35603</v>
      </c>
      <c r="L3004">
        <v>33545.75</v>
      </c>
      <c r="N3004">
        <v>2.42</v>
      </c>
      <c r="O3004">
        <v>10.039999999999999</v>
      </c>
      <c r="P3004">
        <v>9.7899999999999991</v>
      </c>
      <c r="Q3004">
        <f t="shared" si="281"/>
        <v>0.25</v>
      </c>
      <c r="R3004">
        <f t="shared" si="282"/>
        <v>2.17</v>
      </c>
    </row>
    <row r="3005" spans="1:18">
      <c r="A3005" s="1">
        <v>44743</v>
      </c>
      <c r="B3005">
        <v>9.7650000000000006</v>
      </c>
      <c r="C3005">
        <v>931.4</v>
      </c>
      <c r="D3005">
        <v>3.0055000000000001</v>
      </c>
      <c r="E3005" s="150">
        <f t="shared" si="280"/>
        <v>1.5749549147434863</v>
      </c>
      <c r="F3005">
        <v>3.5642900000000002</v>
      </c>
      <c r="G3005" s="3">
        <f t="shared" si="283"/>
        <v>6.801765240844845</v>
      </c>
      <c r="H3005" s="150">
        <f t="shared" si="284"/>
        <v>2.0850000000000004</v>
      </c>
      <c r="K3005">
        <v>35654.839999999997</v>
      </c>
      <c r="L3005">
        <v>33562.25</v>
      </c>
      <c r="N3005">
        <v>2.39</v>
      </c>
      <c r="O3005">
        <v>10.07</v>
      </c>
      <c r="P3005">
        <v>9.7650000000000006</v>
      </c>
      <c r="Q3005">
        <f t="shared" si="281"/>
        <v>0.30499999999999972</v>
      </c>
      <c r="R3005">
        <f t="shared" si="282"/>
        <v>2.0850000000000004</v>
      </c>
    </row>
    <row r="3006" spans="1:18">
      <c r="A3006" s="1">
        <v>44746</v>
      </c>
      <c r="B3006">
        <v>9.77</v>
      </c>
      <c r="C3006">
        <v>927.45</v>
      </c>
      <c r="D3006">
        <v>3.0055000000000001</v>
      </c>
      <c r="E3006" s="150">
        <f t="shared" si="280"/>
        <v>1.5215450715902836</v>
      </c>
      <c r="F3006">
        <v>3.5512899999999998</v>
      </c>
      <c r="G3006" s="3">
        <f t="shared" si="283"/>
        <v>7.0148445118647773</v>
      </c>
      <c r="H3006" s="150">
        <f t="shared" si="284"/>
        <v>2.0299999999999994</v>
      </c>
      <c r="K3006">
        <v>35718</v>
      </c>
      <c r="L3006">
        <v>33560</v>
      </c>
      <c r="N3006">
        <v>2.33</v>
      </c>
      <c r="O3006">
        <v>10.07</v>
      </c>
      <c r="P3006">
        <v>9.77</v>
      </c>
      <c r="Q3006">
        <f t="shared" si="281"/>
        <v>0.30000000000000071</v>
      </c>
      <c r="R3006">
        <f t="shared" si="282"/>
        <v>2.0299999999999994</v>
      </c>
    </row>
    <row r="3007" spans="1:18">
      <c r="A3007" s="1">
        <v>44747</v>
      </c>
      <c r="B3007">
        <v>9.86</v>
      </c>
      <c r="C3007">
        <v>951.07</v>
      </c>
      <c r="D3007">
        <v>2.9813000000000001</v>
      </c>
      <c r="E3007" s="150">
        <f t="shared" si="280"/>
        <v>1.4958055211605727</v>
      </c>
      <c r="F3007">
        <v>3.5922900000000002</v>
      </c>
      <c r="G3007" s="3">
        <f t="shared" si="283"/>
        <v>7.159817252640245</v>
      </c>
      <c r="H3007" s="150">
        <f t="shared" si="284"/>
        <v>2.06</v>
      </c>
      <c r="K3007">
        <v>35761</v>
      </c>
      <c r="L3007">
        <v>33558.5</v>
      </c>
      <c r="N3007">
        <v>2.3199999999999998</v>
      </c>
      <c r="O3007">
        <v>10.119999999999999</v>
      </c>
      <c r="P3007">
        <v>9.86</v>
      </c>
      <c r="Q3007">
        <f t="shared" si="281"/>
        <v>0.25999999999999979</v>
      </c>
      <c r="R3007">
        <f t="shared" si="282"/>
        <v>2.06</v>
      </c>
    </row>
    <row r="3008" spans="1:18">
      <c r="A3008" s="1">
        <v>44748</v>
      </c>
      <c r="B3008">
        <v>10.07</v>
      </c>
      <c r="C3008">
        <v>970.09</v>
      </c>
      <c r="D3008">
        <v>3.0827</v>
      </c>
      <c r="E3008" s="150">
        <f t="shared" si="280"/>
        <v>1.4451989874858495</v>
      </c>
      <c r="F3008">
        <v>3.5539999999999998</v>
      </c>
      <c r="G3008" s="3">
        <f t="shared" si="283"/>
        <v>7.5809047023064524</v>
      </c>
      <c r="H3008" s="150">
        <f t="shared" si="284"/>
        <v>2.23</v>
      </c>
      <c r="K3008">
        <v>35890</v>
      </c>
      <c r="L3008">
        <v>33558</v>
      </c>
      <c r="N3008">
        <v>2.31</v>
      </c>
      <c r="O3008">
        <v>10.15</v>
      </c>
      <c r="P3008">
        <v>10.07</v>
      </c>
      <c r="Q3008">
        <f t="shared" si="281"/>
        <v>8.0000000000000071E-2</v>
      </c>
      <c r="R3008">
        <f t="shared" si="282"/>
        <v>2.23</v>
      </c>
    </row>
    <row r="3009" spans="1:18">
      <c r="A3009" s="1">
        <v>44749</v>
      </c>
      <c r="B3009">
        <v>10.39</v>
      </c>
      <c r="C3009">
        <v>951.19</v>
      </c>
      <c r="D3009">
        <v>3.1065</v>
      </c>
      <c r="E3009" s="150">
        <f t="shared" si="280"/>
        <v>1.4434164568617138</v>
      </c>
      <c r="F3009">
        <v>3.6574300000000002</v>
      </c>
      <c r="G3009" s="3">
        <f t="shared" si="283"/>
        <v>7.871467892019826</v>
      </c>
      <c r="H3009" s="150">
        <f t="shared" si="284"/>
        <v>2.430000000000001</v>
      </c>
      <c r="K3009">
        <v>35996</v>
      </c>
      <c r="L3009">
        <v>33573.5</v>
      </c>
      <c r="N3009">
        <v>2.2200000000000002</v>
      </c>
      <c r="O3009">
        <v>10.18</v>
      </c>
      <c r="P3009">
        <v>10.39</v>
      </c>
      <c r="Q3009">
        <f t="shared" si="281"/>
        <v>-0.21000000000000085</v>
      </c>
      <c r="R3009">
        <f t="shared" si="282"/>
        <v>2.430000000000001</v>
      </c>
    </row>
    <row r="3010" spans="1:18">
      <c r="A3010" s="1">
        <v>44750</v>
      </c>
      <c r="B3010">
        <v>10.535</v>
      </c>
      <c r="C3010">
        <v>970.44</v>
      </c>
      <c r="D3010">
        <v>3.2048000000000001</v>
      </c>
      <c r="E3010" s="150">
        <f t="shared" si="280"/>
        <v>1.6545521912782231</v>
      </c>
      <c r="F3010">
        <v>3.64486</v>
      </c>
      <c r="G3010" s="3">
        <f t="shared" si="283"/>
        <v>7.0599449141436965</v>
      </c>
      <c r="H3010" s="150">
        <f t="shared" si="284"/>
        <v>2.3250000000000006</v>
      </c>
      <c r="K3010">
        <v>36100</v>
      </c>
      <c r="L3010">
        <v>33905.75</v>
      </c>
      <c r="N3010">
        <v>2.0699999999999998</v>
      </c>
      <c r="O3010">
        <v>10.28</v>
      </c>
      <c r="P3010">
        <v>10.535</v>
      </c>
      <c r="Q3010">
        <f t="shared" si="281"/>
        <v>-0.25500000000000078</v>
      </c>
      <c r="R3010">
        <f t="shared" si="282"/>
        <v>2.3250000000000006</v>
      </c>
    </row>
    <row r="3011" spans="1:18">
      <c r="A3011" s="1">
        <v>44753</v>
      </c>
      <c r="B3011">
        <v>10.815</v>
      </c>
      <c r="C3011">
        <v>992.25</v>
      </c>
      <c r="D3011">
        <v>3.1678000000000002</v>
      </c>
      <c r="E3011" s="150">
        <f t="shared" si="280"/>
        <v>1.5705712504120479</v>
      </c>
      <c r="F3011">
        <v>3.722</v>
      </c>
      <c r="G3011" s="3">
        <f t="shared" si="283"/>
        <v>7.5071739641908541</v>
      </c>
      <c r="H3011" s="150">
        <f t="shared" si="284"/>
        <v>2.605</v>
      </c>
      <c r="K3011">
        <v>36239</v>
      </c>
      <c r="L3011">
        <v>33905.75</v>
      </c>
      <c r="N3011">
        <v>2.14</v>
      </c>
      <c r="O3011">
        <v>10.35</v>
      </c>
      <c r="P3011">
        <v>10.815</v>
      </c>
      <c r="Q3011">
        <f t="shared" si="281"/>
        <v>-0.46499999999999986</v>
      </c>
      <c r="R3011">
        <f t="shared" si="282"/>
        <v>2.605</v>
      </c>
    </row>
    <row r="3012" spans="1:18">
      <c r="A3012" s="1">
        <v>44754</v>
      </c>
      <c r="B3012">
        <v>11.005000000000001</v>
      </c>
      <c r="C3012">
        <v>1016.12</v>
      </c>
      <c r="D3012">
        <v>3.1328</v>
      </c>
      <c r="E3012" s="150">
        <f t="shared" si="280"/>
        <v>1.4862584982324183</v>
      </c>
      <c r="F3012">
        <v>3.6867100000000002</v>
      </c>
      <c r="G3012" s="3">
        <f t="shared" si="283"/>
        <v>7.7710069289668589</v>
      </c>
      <c r="H3012" s="150">
        <f t="shared" si="284"/>
        <v>2.5250000000000004</v>
      </c>
      <c r="K3012">
        <v>36321</v>
      </c>
      <c r="L3012">
        <v>33905.75</v>
      </c>
      <c r="N3012">
        <v>2.17</v>
      </c>
      <c r="O3012">
        <v>10.65</v>
      </c>
      <c r="P3012">
        <v>11.005000000000001</v>
      </c>
      <c r="Q3012">
        <f t="shared" si="281"/>
        <v>-0.35500000000000043</v>
      </c>
      <c r="R3012">
        <f t="shared" si="282"/>
        <v>2.5250000000000004</v>
      </c>
    </row>
    <row r="3013" spans="1:18">
      <c r="A3013" s="1">
        <v>44755</v>
      </c>
      <c r="B3013">
        <v>11.11</v>
      </c>
      <c r="C3013">
        <v>1008</v>
      </c>
      <c r="D3013">
        <v>3.3407</v>
      </c>
      <c r="E3013" s="150">
        <f t="shared" si="280"/>
        <v>1.4630763634210535</v>
      </c>
      <c r="F3013">
        <v>3.73414</v>
      </c>
      <c r="G3013" s="3">
        <f t="shared" si="283"/>
        <v>8.5263092275177215</v>
      </c>
      <c r="H3013" s="150">
        <f t="shared" si="284"/>
        <v>2.2999999999999998</v>
      </c>
      <c r="K3013">
        <v>36555.75</v>
      </c>
      <c r="L3013">
        <v>33905.75</v>
      </c>
      <c r="N3013">
        <v>1.88</v>
      </c>
      <c r="O3013">
        <v>10.69</v>
      </c>
      <c r="P3013">
        <v>11.11</v>
      </c>
      <c r="Q3013">
        <f t="shared" si="281"/>
        <v>-0.41999999999999993</v>
      </c>
      <c r="R3013">
        <f t="shared" si="282"/>
        <v>2.2999999999999998</v>
      </c>
    </row>
    <row r="3014" spans="1:18">
      <c r="A3014" s="1">
        <v>44756</v>
      </c>
      <c r="B3014">
        <v>11.48</v>
      </c>
      <c r="C3014">
        <v>1048.5</v>
      </c>
      <c r="D3014">
        <v>3.2847</v>
      </c>
      <c r="E3014" s="150">
        <f t="shared" si="280"/>
        <v>1.4457729979001972</v>
      </c>
      <c r="F3014">
        <v>3.9782899999999999</v>
      </c>
      <c r="G3014" s="3">
        <f t="shared" si="283"/>
        <v>9.0384100283923399</v>
      </c>
      <c r="H3014" s="150">
        <f t="shared" si="284"/>
        <v>2.2199999999999998</v>
      </c>
      <c r="K3014">
        <v>36752</v>
      </c>
      <c r="L3014">
        <v>33940</v>
      </c>
      <c r="N3014">
        <v>1.55</v>
      </c>
      <c r="O3014">
        <v>10.81</v>
      </c>
      <c r="P3014">
        <v>11.48</v>
      </c>
      <c r="Q3014">
        <f t="shared" si="281"/>
        <v>-0.66999999999999993</v>
      </c>
      <c r="R3014">
        <f t="shared" si="282"/>
        <v>2.2199999999999998</v>
      </c>
    </row>
    <row r="3015" spans="1:18">
      <c r="A3015" s="1">
        <v>44757</v>
      </c>
      <c r="B3015">
        <v>11.205</v>
      </c>
      <c r="C3015">
        <v>976.4</v>
      </c>
      <c r="D3015">
        <v>3.2372000000000001</v>
      </c>
      <c r="E3015" s="150">
        <f t="shared" ref="E3015:E3025" si="285">+D3015*F3015/G3015</f>
        <v>1.5229994642754565</v>
      </c>
      <c r="F3015">
        <v>3.8964300000000001</v>
      </c>
      <c r="G3015" s="3">
        <f t="shared" si="283"/>
        <v>8.2820273361032921</v>
      </c>
      <c r="H3015" s="150">
        <f t="shared" si="284"/>
        <v>1.3750000000000004</v>
      </c>
      <c r="K3015">
        <v>36500</v>
      </c>
      <c r="L3015">
        <v>33924.5</v>
      </c>
      <c r="N3015">
        <v>1.27</v>
      </c>
      <c r="O3015">
        <v>11.1</v>
      </c>
      <c r="P3015">
        <v>11.205</v>
      </c>
      <c r="Q3015">
        <f t="shared" si="281"/>
        <v>-0.10500000000000043</v>
      </c>
      <c r="R3015">
        <f t="shared" si="282"/>
        <v>1.3750000000000004</v>
      </c>
    </row>
    <row r="3016" spans="1:18">
      <c r="A3016" s="1">
        <v>44760</v>
      </c>
      <c r="B3016">
        <v>10.955</v>
      </c>
      <c r="C3016">
        <v>946.57</v>
      </c>
      <c r="D3016">
        <v>3.2467000000000001</v>
      </c>
      <c r="E3016" s="150">
        <f t="shared" si="285"/>
        <v>1.6090352150947138</v>
      </c>
      <c r="F3016">
        <v>3.863</v>
      </c>
      <c r="G3016" s="3">
        <f t="shared" si="283"/>
        <v>7.7947343739532338</v>
      </c>
      <c r="H3016" s="150">
        <f t="shared" si="284"/>
        <v>1.205000000000001</v>
      </c>
      <c r="K3016">
        <v>36349</v>
      </c>
      <c r="L3016">
        <v>33925</v>
      </c>
      <c r="N3016">
        <v>1.37</v>
      </c>
      <c r="O3016">
        <v>11.12</v>
      </c>
      <c r="P3016">
        <v>10.955</v>
      </c>
      <c r="Q3016">
        <f t="shared" si="281"/>
        <v>0.16499999999999915</v>
      </c>
      <c r="R3016">
        <f t="shared" si="282"/>
        <v>1.205000000000001</v>
      </c>
    </row>
    <row r="3017" spans="1:18">
      <c r="A3017" s="1">
        <v>44761</v>
      </c>
      <c r="B3017">
        <v>10.904999999999999</v>
      </c>
      <c r="C3017">
        <v>926.49</v>
      </c>
      <c r="D3017">
        <v>3.3014000000000001</v>
      </c>
      <c r="E3017" s="150">
        <f t="shared" si="285"/>
        <v>1.642799464034755</v>
      </c>
      <c r="F3017">
        <v>3.86957</v>
      </c>
      <c r="G3017" s="3">
        <f t="shared" si="283"/>
        <v>7.7763590004006318</v>
      </c>
      <c r="H3017" s="150">
        <f t="shared" si="284"/>
        <v>1.3949999999999996</v>
      </c>
      <c r="K3017">
        <v>36342.75</v>
      </c>
      <c r="L3017">
        <v>33924.5</v>
      </c>
      <c r="N3017">
        <v>1.5</v>
      </c>
      <c r="O3017">
        <v>11.01</v>
      </c>
      <c r="P3017">
        <v>10.904999999999999</v>
      </c>
      <c r="Q3017">
        <f t="shared" si="281"/>
        <v>0.10500000000000043</v>
      </c>
      <c r="R3017">
        <f t="shared" si="282"/>
        <v>1.3949999999999996</v>
      </c>
    </row>
    <row r="3018" spans="1:18">
      <c r="A3018" s="1">
        <v>44762</v>
      </c>
      <c r="B3018">
        <v>10.925000000000001</v>
      </c>
      <c r="C3018">
        <v>926.47</v>
      </c>
      <c r="D3018">
        <v>3.2867999999999999</v>
      </c>
      <c r="E3018" s="150">
        <f t="shared" si="285"/>
        <v>1.6447573161626527</v>
      </c>
      <c r="F3018">
        <v>3.8929999999999998</v>
      </c>
      <c r="G3018" s="3">
        <f t="shared" si="283"/>
        <v>7.7795746972890383</v>
      </c>
      <c r="H3018" s="150">
        <f t="shared" si="284"/>
        <v>1.5750000000000002</v>
      </c>
      <c r="K3018">
        <v>36343.75</v>
      </c>
      <c r="L3018">
        <v>33924.5</v>
      </c>
      <c r="N3018">
        <v>1.71</v>
      </c>
      <c r="O3018">
        <v>11.06</v>
      </c>
      <c r="P3018">
        <v>10.925000000000001</v>
      </c>
      <c r="Q3018">
        <f t="shared" si="281"/>
        <v>0.13499999999999979</v>
      </c>
      <c r="R3018">
        <f t="shared" si="282"/>
        <v>1.5750000000000002</v>
      </c>
    </row>
    <row r="3019" spans="1:18">
      <c r="A3019" s="1">
        <v>44763</v>
      </c>
      <c r="B3019">
        <v>10.96</v>
      </c>
      <c r="C3019">
        <v>927.03</v>
      </c>
      <c r="D3019">
        <v>3.2065000000000001</v>
      </c>
      <c r="E3019" s="150">
        <f t="shared" si="285"/>
        <v>1.568963057665042</v>
      </c>
      <c r="F3019">
        <v>3.9187099999999999</v>
      </c>
      <c r="G3019" s="3">
        <f t="shared" si="283"/>
        <v>8.0086931005883351</v>
      </c>
      <c r="H3019" s="150">
        <f t="shared" si="284"/>
        <v>1.6600000000000015</v>
      </c>
      <c r="K3019">
        <v>36415</v>
      </c>
      <c r="L3019">
        <v>33924.5</v>
      </c>
      <c r="N3019">
        <v>1.81</v>
      </c>
      <c r="O3019">
        <v>11.11</v>
      </c>
      <c r="P3019">
        <v>10.96</v>
      </c>
      <c r="Q3019">
        <f t="shared" si="281"/>
        <v>0.14999999999999858</v>
      </c>
      <c r="R3019">
        <f t="shared" si="282"/>
        <v>1.6600000000000015</v>
      </c>
    </row>
    <row r="3020" spans="1:18">
      <c r="A3020" s="1">
        <v>44764</v>
      </c>
      <c r="B3020">
        <v>10.925000000000001</v>
      </c>
      <c r="C3020">
        <v>953.9</v>
      </c>
      <c r="D3020">
        <v>3.1059999999999999</v>
      </c>
      <c r="E3020" s="150">
        <f t="shared" si="285"/>
        <v>1.382169701067165</v>
      </c>
      <c r="F3020">
        <v>3.8142900000000002</v>
      </c>
      <c r="G3020" s="3">
        <f t="shared" si="283"/>
        <v>8.5714400560603075</v>
      </c>
      <c r="H3020" s="150">
        <f t="shared" si="284"/>
        <v>1.7650000000000015</v>
      </c>
      <c r="K3020">
        <v>36590</v>
      </c>
      <c r="L3020">
        <v>33924.5</v>
      </c>
      <c r="N3020">
        <v>1.88</v>
      </c>
      <c r="O3020">
        <v>11.04</v>
      </c>
      <c r="P3020">
        <v>10.925000000000001</v>
      </c>
      <c r="Q3020">
        <f t="shared" si="281"/>
        <v>0.11499999999999844</v>
      </c>
      <c r="R3020">
        <f t="shared" si="282"/>
        <v>1.7650000000000015</v>
      </c>
    </row>
    <row r="3021" spans="1:18">
      <c r="A3021" s="1">
        <v>44767</v>
      </c>
      <c r="B3021">
        <v>10.913</v>
      </c>
      <c r="C3021">
        <v>936.54</v>
      </c>
      <c r="D3021">
        <v>3.1511999999999998</v>
      </c>
      <c r="E3021" s="150">
        <f t="shared" si="285"/>
        <v>1.3882443167709584</v>
      </c>
      <c r="F3021">
        <v>3.77529</v>
      </c>
      <c r="G3021" s="3">
        <f t="shared" si="283"/>
        <v>8.5695966511655417</v>
      </c>
      <c r="H3021" s="150">
        <f t="shared" si="284"/>
        <v>1.5029999999999999</v>
      </c>
      <c r="K3021">
        <v>36587</v>
      </c>
      <c r="L3021">
        <v>33922.25</v>
      </c>
      <c r="N3021">
        <v>1.74</v>
      </c>
      <c r="O3021">
        <v>11.15</v>
      </c>
      <c r="P3021">
        <v>10.913</v>
      </c>
      <c r="Q3021">
        <f t="shared" si="281"/>
        <v>0.2370000000000001</v>
      </c>
      <c r="R3021">
        <f t="shared" si="282"/>
        <v>1.5029999999999999</v>
      </c>
    </row>
    <row r="3022" spans="1:18">
      <c r="A3022" s="1">
        <v>44768</v>
      </c>
      <c r="B3022">
        <v>10.923</v>
      </c>
      <c r="C3022">
        <v>924.41</v>
      </c>
      <c r="D3022">
        <v>3.1655000000000002</v>
      </c>
      <c r="E3022" s="150">
        <f t="shared" si="285"/>
        <v>1.3988700618750001</v>
      </c>
      <c r="F3022">
        <v>3.8069999999999999</v>
      </c>
      <c r="G3022" s="3">
        <f t="shared" si="283"/>
        <v>8.6148519640538677</v>
      </c>
      <c r="H3022" s="150">
        <f t="shared" si="284"/>
        <v>1.4930000000000001</v>
      </c>
      <c r="K3022">
        <v>36603.5</v>
      </c>
      <c r="L3022">
        <v>33924.5</v>
      </c>
      <c r="N3022">
        <v>1.74</v>
      </c>
      <c r="O3022">
        <v>11.17</v>
      </c>
      <c r="P3022">
        <v>10.923</v>
      </c>
      <c r="Q3022">
        <f t="shared" si="281"/>
        <v>0.24699999999999989</v>
      </c>
      <c r="R3022">
        <f t="shared" si="282"/>
        <v>1.4930000000000001</v>
      </c>
    </row>
    <row r="3023" spans="1:18">
      <c r="A3023" s="1">
        <v>44769</v>
      </c>
      <c r="B3023">
        <v>10.88</v>
      </c>
      <c r="C3023">
        <v>912.44</v>
      </c>
      <c r="D3023">
        <v>3.1143000000000001</v>
      </c>
      <c r="E3023" s="150">
        <f t="shared" si="285"/>
        <v>1.3660686654073997</v>
      </c>
      <c r="F3023">
        <v>3.8119999999999998</v>
      </c>
      <c r="G3023" s="3">
        <f t="shared" si="283"/>
        <v>8.6904208409315391</v>
      </c>
      <c r="H3023" s="150">
        <f t="shared" si="284"/>
        <v>1.5300000000000005</v>
      </c>
      <c r="K3023">
        <v>36627</v>
      </c>
      <c r="L3023">
        <v>33924.5</v>
      </c>
      <c r="N3023">
        <v>1.8</v>
      </c>
      <c r="O3023">
        <v>11.15</v>
      </c>
      <c r="P3023">
        <v>10.88</v>
      </c>
      <c r="Q3023">
        <f t="shared" si="281"/>
        <v>0.26999999999999957</v>
      </c>
      <c r="R3023">
        <f t="shared" si="282"/>
        <v>1.5300000000000005</v>
      </c>
    </row>
    <row r="3024" spans="1:18">
      <c r="A3024" s="1">
        <v>44770</v>
      </c>
      <c r="B3024">
        <v>10.855</v>
      </c>
      <c r="C3024">
        <v>910.78</v>
      </c>
      <c r="D3024">
        <v>3.0503</v>
      </c>
      <c r="E3024" s="150">
        <f t="shared" si="285"/>
        <v>1.2886656068422018</v>
      </c>
      <c r="F3024">
        <v>3.76214</v>
      </c>
      <c r="G3024" s="3">
        <f t="shared" si="283"/>
        <v>8.905068608232984</v>
      </c>
      <c r="H3024" s="150">
        <f t="shared" si="284"/>
        <v>1.3650000000000009</v>
      </c>
      <c r="K3024">
        <v>36693.75</v>
      </c>
      <c r="L3024">
        <v>33924.5</v>
      </c>
      <c r="N3024">
        <v>1.7</v>
      </c>
      <c r="O3024">
        <v>11.19</v>
      </c>
      <c r="P3024">
        <v>10.855</v>
      </c>
      <c r="Q3024">
        <f t="shared" si="281"/>
        <v>0.33499999999999908</v>
      </c>
      <c r="R3024">
        <f t="shared" si="282"/>
        <v>1.3650000000000009</v>
      </c>
    </row>
    <row r="3025" spans="1:18">
      <c r="A3025" s="1">
        <v>44771</v>
      </c>
      <c r="B3025">
        <v>10.88</v>
      </c>
      <c r="C3025">
        <v>901.1</v>
      </c>
      <c r="D3025">
        <v>3.0933000000000002</v>
      </c>
      <c r="E3025" s="150">
        <f t="shared" si="285"/>
        <v>1.1969771200467039</v>
      </c>
      <c r="F3025">
        <v>3.70729</v>
      </c>
      <c r="G3025" s="3">
        <f t="shared" si="283"/>
        <v>9.5806009696764711</v>
      </c>
      <c r="H3025" s="150">
        <f t="shared" si="284"/>
        <v>1.4300000000000006</v>
      </c>
      <c r="K3025">
        <v>36675</v>
      </c>
      <c r="L3025">
        <v>33714.15</v>
      </c>
      <c r="N3025">
        <v>1.79</v>
      </c>
      <c r="O3025">
        <v>11.24</v>
      </c>
      <c r="P3025">
        <v>10.88</v>
      </c>
      <c r="Q3025">
        <f t="shared" si="281"/>
        <v>0.35999999999999943</v>
      </c>
      <c r="R3025">
        <f t="shared" si="282"/>
        <v>1.4300000000000006</v>
      </c>
    </row>
    <row r="3026" spans="1:18">
      <c r="A3026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C68"/>
  <sheetViews>
    <sheetView workbookViewId="0">
      <selection activeCell="C2" sqref="C2"/>
    </sheetView>
  </sheetViews>
  <sheetFormatPr baseColWidth="10" defaultRowHeight="15"/>
  <sheetData>
    <row r="1" spans="1:3">
      <c r="A1" t="s">
        <v>16</v>
      </c>
      <c r="B1" t="s">
        <v>143</v>
      </c>
      <c r="C1" t="s">
        <v>17</v>
      </c>
    </row>
    <row r="2" spans="1:3">
      <c r="A2" s="3">
        <v>1.9178082191780823E-2</v>
      </c>
      <c r="B2" s="3">
        <v>0.624</v>
      </c>
      <c r="C2" s="3">
        <f t="shared" ref="C2:C8" si="0">1/(1+B2/100*A2)</f>
        <v>0.99988034308661355</v>
      </c>
    </row>
    <row r="3" spans="1:3">
      <c r="A3" s="3">
        <v>4.1095890410958902E-2</v>
      </c>
      <c r="B3" s="3">
        <v>0.624</v>
      </c>
      <c r="C3" s="3">
        <f t="shared" si="0"/>
        <v>0.99974362738760703</v>
      </c>
    </row>
    <row r="4" spans="1:3">
      <c r="A4" s="3">
        <v>8.2191780821917804E-2</v>
      </c>
      <c r="B4" s="3">
        <v>0.624</v>
      </c>
      <c r="C4" s="3">
        <f t="shared" si="0"/>
        <v>0.99948738619535404</v>
      </c>
    </row>
    <row r="5" spans="1:3">
      <c r="A5" s="3">
        <v>0.16438356164383561</v>
      </c>
      <c r="B5" s="3">
        <v>0.74399999999999999</v>
      </c>
      <c r="C5" s="3">
        <f t="shared" si="0"/>
        <v>0.9987784802367734</v>
      </c>
    </row>
    <row r="6" spans="1:3">
      <c r="A6" s="3">
        <v>0.24657534246575341</v>
      </c>
      <c r="B6" s="3">
        <v>0.74399999999999999</v>
      </c>
      <c r="C6" s="3">
        <f t="shared" si="0"/>
        <v>0.9981688387549853</v>
      </c>
    </row>
    <row r="7" spans="1:3">
      <c r="A7" s="3">
        <v>0.32876712328767121</v>
      </c>
      <c r="B7" s="3">
        <v>0.996</v>
      </c>
      <c r="C7" s="3">
        <f t="shared" si="0"/>
        <v>0.99673616694047329</v>
      </c>
    </row>
    <row r="8" spans="1:3">
      <c r="A8" s="3">
        <v>0.41095890410958902</v>
      </c>
      <c r="B8" s="3">
        <v>0.996</v>
      </c>
      <c r="C8" s="3">
        <f t="shared" si="0"/>
        <v>0.99592353490098062</v>
      </c>
    </row>
    <row r="9" spans="1:3">
      <c r="A9" s="3">
        <v>0.5</v>
      </c>
      <c r="B9" s="3">
        <v>0.996</v>
      </c>
      <c r="C9" s="3">
        <f>1/(1+B9/100*A9)</f>
        <v>0.99504467750601999</v>
      </c>
    </row>
    <row r="10" spans="1:3">
      <c r="A10" s="3">
        <v>1</v>
      </c>
      <c r="B10" s="3">
        <v>1.3800000000000001</v>
      </c>
      <c r="C10" s="3">
        <f t="shared" ref="C10:C68" si="1">1/(1+B10/100*A10)</f>
        <v>0.98638784770171628</v>
      </c>
    </row>
    <row r="11" spans="1:3">
      <c r="A11" s="3">
        <v>1.5</v>
      </c>
      <c r="B11" s="3">
        <v>1.7050000000000001</v>
      </c>
      <c r="C11" s="3">
        <f t="shared" si="1"/>
        <v>0.9750627696657973</v>
      </c>
    </row>
    <row r="12" spans="1:3">
      <c r="A12" s="3">
        <v>2</v>
      </c>
      <c r="B12" s="3">
        <v>2.04271580210149</v>
      </c>
      <c r="C12" s="3">
        <f t="shared" si="1"/>
        <v>0.96074924664060279</v>
      </c>
    </row>
    <row r="13" spans="1:3">
      <c r="A13" s="3">
        <v>2.5</v>
      </c>
      <c r="B13" s="3">
        <v>2.2092633240221762</v>
      </c>
      <c r="C13" s="3">
        <f t="shared" si="1"/>
        <v>0.94765927784470871</v>
      </c>
    </row>
    <row r="14" spans="1:3">
      <c r="A14" s="3">
        <v>3</v>
      </c>
      <c r="B14" s="3">
        <v>2.3817649864294537</v>
      </c>
      <c r="C14" s="3">
        <f t="shared" si="1"/>
        <v>0.93331209772670531</v>
      </c>
    </row>
    <row r="15" spans="1:3">
      <c r="A15" s="3">
        <v>3.5</v>
      </c>
      <c r="B15" s="3">
        <v>2.6113521480543787</v>
      </c>
      <c r="C15" s="3">
        <f t="shared" si="1"/>
        <v>0.91625659778241608</v>
      </c>
    </row>
    <row r="16" spans="1:3">
      <c r="A16" s="3">
        <v>4</v>
      </c>
      <c r="B16" s="3">
        <v>2.8495855860079193</v>
      </c>
      <c r="C16" s="3">
        <f t="shared" si="1"/>
        <v>0.897679425885619</v>
      </c>
    </row>
    <row r="17" spans="1:3">
      <c r="A17" s="3">
        <v>4.5</v>
      </c>
      <c r="B17" s="3">
        <v>3.031059494452125</v>
      </c>
      <c r="C17" s="3">
        <f t="shared" si="1"/>
        <v>0.87997363952698615</v>
      </c>
    </row>
    <row r="18" spans="1:3">
      <c r="A18" s="3">
        <v>5</v>
      </c>
      <c r="B18" s="3">
        <v>3.2201299261049128</v>
      </c>
      <c r="C18" s="3">
        <f t="shared" si="1"/>
        <v>0.86132162324876882</v>
      </c>
    </row>
    <row r="19" spans="1:3">
      <c r="A19" s="3">
        <v>5.5</v>
      </c>
      <c r="B19" s="3">
        <v>3.4464693767233525</v>
      </c>
      <c r="C19" s="3">
        <f t="shared" si="1"/>
        <v>0.84064991889002982</v>
      </c>
    </row>
    <row r="20" spans="1:3">
      <c r="A20" s="3">
        <v>6</v>
      </c>
      <c r="B20" s="3">
        <v>3.6832319016985999</v>
      </c>
      <c r="C20" s="3">
        <f t="shared" si="1"/>
        <v>0.81900490121241531</v>
      </c>
    </row>
    <row r="21" spans="1:3">
      <c r="A21" s="3">
        <v>6.5</v>
      </c>
      <c r="B21" s="3">
        <v>3.9314840540335414</v>
      </c>
      <c r="C21" s="3">
        <f t="shared" si="1"/>
        <v>0.79646594455984376</v>
      </c>
    </row>
    <row r="22" spans="1:3">
      <c r="A22" s="3">
        <v>7</v>
      </c>
      <c r="B22" s="3">
        <v>4.1924128170308421</v>
      </c>
      <c r="C22" s="3">
        <f t="shared" si="1"/>
        <v>0.77311484038834155</v>
      </c>
    </row>
    <row r="23" spans="1:3">
      <c r="A23" s="3">
        <v>7.5</v>
      </c>
      <c r="B23" s="3">
        <v>4.3719148896500224</v>
      </c>
      <c r="C23" s="3">
        <f t="shared" si="1"/>
        <v>0.75307237523082016</v>
      </c>
    </row>
    <row r="24" spans="1:3">
      <c r="A24" s="3">
        <v>8</v>
      </c>
      <c r="B24" s="3">
        <v>4.5604936278942629</v>
      </c>
      <c r="C24" s="3">
        <f t="shared" si="1"/>
        <v>0.73268688893985101</v>
      </c>
    </row>
    <row r="25" spans="1:3">
      <c r="A25" s="3">
        <v>8.5</v>
      </c>
      <c r="B25" s="3">
        <v>4.7587588334917728</v>
      </c>
      <c r="C25" s="3">
        <f t="shared" si="1"/>
        <v>0.71199993976272458</v>
      </c>
    </row>
    <row r="26" spans="1:3">
      <c r="A26" s="3">
        <v>9</v>
      </c>
      <c r="B26" s="3">
        <v>4.9674089575438467</v>
      </c>
      <c r="C26" s="3">
        <f t="shared" si="1"/>
        <v>0.69105309839878859</v>
      </c>
    </row>
    <row r="27" spans="1:3">
      <c r="A27" s="3">
        <v>9.5</v>
      </c>
      <c r="B27" s="3">
        <v>5.1872350547333674</v>
      </c>
      <c r="C27" s="3">
        <f t="shared" si="1"/>
        <v>0.66988778627042844</v>
      </c>
    </row>
    <row r="28" spans="1:3">
      <c r="A28" s="3">
        <v>10</v>
      </c>
      <c r="B28" s="3">
        <v>5.4191276815088809</v>
      </c>
      <c r="C28" s="3">
        <f t="shared" si="1"/>
        <v>0.64854511918935109</v>
      </c>
    </row>
    <row r="29" spans="1:3">
      <c r="A29" s="3">
        <v>10.5</v>
      </c>
      <c r="B29" s="3">
        <v>5.5447724073247775</v>
      </c>
      <c r="C29" s="3">
        <f t="shared" si="1"/>
        <v>0.6320309082390615</v>
      </c>
    </row>
    <row r="30" spans="1:3">
      <c r="A30" s="3">
        <v>11</v>
      </c>
      <c r="B30" s="3">
        <v>5.6762927275777892</v>
      </c>
      <c r="C30" s="3">
        <f t="shared" si="1"/>
        <v>0.61561487427687844</v>
      </c>
    </row>
    <row r="31" spans="1:3">
      <c r="A31" s="3">
        <v>11.5</v>
      </c>
      <c r="B31" s="3">
        <v>5.8138931109809073</v>
      </c>
      <c r="C31" s="3">
        <f t="shared" si="1"/>
        <v>0.59930562971991841</v>
      </c>
    </row>
    <row r="32" spans="1:3">
      <c r="A32" s="3">
        <v>12</v>
      </c>
      <c r="B32" s="3">
        <v>5.9578146689388101</v>
      </c>
      <c r="C32" s="3">
        <f t="shared" si="1"/>
        <v>0.58311154093487938</v>
      </c>
    </row>
    <row r="33" spans="1:3">
      <c r="A33" s="3">
        <v>12.5</v>
      </c>
      <c r="B33" s="3">
        <v>6.1083342599941286</v>
      </c>
      <c r="C33" s="3">
        <f t="shared" si="1"/>
        <v>0.56704071881008367</v>
      </c>
    </row>
    <row r="34" spans="1:3">
      <c r="A34" s="3">
        <v>13</v>
      </c>
      <c r="B34" s="3">
        <v>6.2657645137953173</v>
      </c>
      <c r="C34" s="3">
        <f t="shared" si="1"/>
        <v>0.55110101013407264</v>
      </c>
    </row>
    <row r="35" spans="1:3">
      <c r="A35" s="3">
        <v>13.5</v>
      </c>
      <c r="B35" s="3">
        <v>6.430454630438927</v>
      </c>
      <c r="C35" s="3">
        <f t="shared" si="1"/>
        <v>0.53529998977791982</v>
      </c>
    </row>
    <row r="36" spans="1:3">
      <c r="A36" s="3">
        <v>14</v>
      </c>
      <c r="B36" s="3">
        <v>6.6027918667631189</v>
      </c>
      <c r="C36" s="3">
        <f t="shared" si="1"/>
        <v>0.51964495367647046</v>
      </c>
    </row>
    <row r="37" spans="1:3">
      <c r="A37" s="3">
        <v>14.5</v>
      </c>
      <c r="B37" s="3">
        <v>6.7832036621800302</v>
      </c>
      <c r="C37" s="3">
        <f t="shared" si="1"/>
        <v>0.50414291260175847</v>
      </c>
    </row>
    <row r="38" spans="1:3">
      <c r="A38" s="3">
        <v>15</v>
      </c>
      <c r="B38" s="3">
        <v>6.9721603883556984</v>
      </c>
      <c r="C38" s="3">
        <f t="shared" si="1"/>
        <v>0.48880058671993587</v>
      </c>
    </row>
    <row r="39" spans="1:3">
      <c r="A39" s="3">
        <v>15.5</v>
      </c>
      <c r="B39" s="3">
        <v>7.0933239360196518</v>
      </c>
      <c r="C39" s="3">
        <f t="shared" si="1"/>
        <v>0.47631177463542929</v>
      </c>
    </row>
    <row r="40" spans="1:3">
      <c r="A40" s="3">
        <v>16</v>
      </c>
      <c r="B40" s="3">
        <v>7.2189068498496782</v>
      </c>
      <c r="C40" s="3">
        <f t="shared" si="1"/>
        <v>0.46403171910493646</v>
      </c>
    </row>
    <row r="41" spans="1:3">
      <c r="A41" s="3">
        <v>16.5</v>
      </c>
      <c r="B41" s="3">
        <v>7.3490396130247184</v>
      </c>
      <c r="C41" s="3">
        <f t="shared" si="1"/>
        <v>0.45195870257212384</v>
      </c>
    </row>
    <row r="42" spans="1:3">
      <c r="A42" s="3">
        <v>17</v>
      </c>
      <c r="B42" s="3">
        <v>7.4838672496044891</v>
      </c>
      <c r="C42" s="3">
        <f t="shared" si="1"/>
        <v>0.44009097988926499</v>
      </c>
    </row>
    <row r="43" spans="1:3">
      <c r="A43" s="3">
        <v>17.5</v>
      </c>
      <c r="B43" s="3">
        <v>7.6235493408315342</v>
      </c>
      <c r="C43" s="3">
        <f t="shared" si="1"/>
        <v>0.42842677920907024</v>
      </c>
    </row>
    <row r="44" spans="1:3">
      <c r="A44" s="3">
        <v>18</v>
      </c>
      <c r="B44" s="3">
        <v>7.7682602169400736</v>
      </c>
      <c r="C44" s="3">
        <f t="shared" si="1"/>
        <v>0.41696430290066733</v>
      </c>
    </row>
    <row r="45" spans="1:3">
      <c r="A45" s="3">
        <v>18.5</v>
      </c>
      <c r="B45" s="3">
        <v>7.9181893092582696</v>
      </c>
      <c r="C45" s="3">
        <f t="shared" si="1"/>
        <v>0.4057017284874575</v>
      </c>
    </row>
    <row r="46" spans="1:3">
      <c r="A46" s="3">
        <v>19</v>
      </c>
      <c r="B46" s="3">
        <v>8.0735416526997277</v>
      </c>
      <c r="C46" s="3">
        <f t="shared" si="1"/>
        <v>0.39463720960471566</v>
      </c>
    </row>
    <row r="47" spans="1:3">
      <c r="A47" s="3">
        <v>19.5</v>
      </c>
      <c r="B47" s="3">
        <v>8.2345385331079406</v>
      </c>
      <c r="C47" s="3">
        <f t="shared" si="1"/>
        <v>0.38376887697486617</v>
      </c>
    </row>
    <row r="48" spans="1:3">
      <c r="A48" s="3">
        <v>20</v>
      </c>
      <c r="B48" s="3">
        <v>8.4014182776252682</v>
      </c>
      <c r="C48" s="3">
        <f t="shared" si="1"/>
        <v>0.37309483939829691</v>
      </c>
    </row>
    <row r="49" spans="1:3">
      <c r="A49" s="3">
        <v>20.5</v>
      </c>
      <c r="B49" s="3">
        <v>8.5157485705347735</v>
      </c>
      <c r="C49" s="3">
        <f t="shared" si="1"/>
        <v>0.36420207448602165</v>
      </c>
    </row>
    <row r="50" spans="1:3">
      <c r="A50" s="3">
        <v>21</v>
      </c>
      <c r="B50" s="3">
        <v>8.635787985976382</v>
      </c>
      <c r="C50" s="3">
        <f t="shared" si="1"/>
        <v>0.35542722553163947</v>
      </c>
    </row>
    <row r="51" spans="1:3">
      <c r="A51" s="3">
        <v>21.5</v>
      </c>
      <c r="B51" s="3">
        <v>8.7617837288616442</v>
      </c>
      <c r="C51" s="3">
        <f t="shared" si="1"/>
        <v>0.34676666934555761</v>
      </c>
    </row>
    <row r="52" spans="1:3">
      <c r="A52" s="3">
        <v>22</v>
      </c>
      <c r="B52" s="3">
        <v>8.8940092507342339</v>
      </c>
      <c r="C52" s="3">
        <f t="shared" si="1"/>
        <v>0.33821695674670926</v>
      </c>
    </row>
    <row r="53" spans="1:3">
      <c r="A53" s="3">
        <v>22.5</v>
      </c>
      <c r="B53" s="3">
        <v>9.0327661269274593</v>
      </c>
      <c r="C53" s="3">
        <f t="shared" si="1"/>
        <v>0.3297748017594434</v>
      </c>
    </row>
    <row r="54" spans="1:3">
      <c r="A54" s="3">
        <v>23</v>
      </c>
      <c r="B54" s="3">
        <v>9.1783862603477768</v>
      </c>
      <c r="C54" s="3">
        <f t="shared" si="1"/>
        <v>0.32143707161473184</v>
      </c>
    </row>
    <row r="55" spans="1:3">
      <c r="A55" s="3">
        <v>23.5</v>
      </c>
      <c r="B55" s="3">
        <v>9.3312344448779108</v>
      </c>
      <c r="C55" s="3">
        <f t="shared" si="1"/>
        <v>0.31320077748588171</v>
      </c>
    </row>
    <row r="56" spans="1:3">
      <c r="A56" s="3">
        <v>24</v>
      </c>
      <c r="B56" s="3">
        <v>9.4917113294692435</v>
      </c>
      <c r="C56" s="3">
        <f t="shared" si="1"/>
        <v>0.30506306589592541</v>
      </c>
    </row>
    <row r="57" spans="1:3">
      <c r="A57" s="3">
        <v>24.5</v>
      </c>
      <c r="B57" s="3">
        <v>9.66025683319174</v>
      </c>
      <c r="C57" s="3">
        <f t="shared" si="1"/>
        <v>0.29702121073993393</v>
      </c>
    </row>
    <row r="58" spans="1:3">
      <c r="A58" s="3">
        <v>25</v>
      </c>
      <c r="B58" s="3">
        <v>9.8373540721579076</v>
      </c>
      <c r="C58" s="3">
        <f t="shared" si="1"/>
        <v>0.28907260587111711</v>
      </c>
    </row>
    <row r="59" spans="1:3">
      <c r="A59" s="3">
        <v>25.5</v>
      </c>
      <c r="B59" s="3">
        <v>10.023533871765416</v>
      </c>
      <c r="C59" s="3">
        <f t="shared" si="1"/>
        <v>0.28121475820427572</v>
      </c>
    </row>
    <row r="60" spans="1:3">
      <c r="A60" s="3">
        <v>26</v>
      </c>
      <c r="B60" s="3">
        <v>10.219379952576496</v>
      </c>
      <c r="C60" s="3">
        <f t="shared" si="1"/>
        <v>0.27344528129469414</v>
      </c>
    </row>
    <row r="61" spans="1:3">
      <c r="A61" s="3">
        <v>26.5</v>
      </c>
      <c r="B61" s="3">
        <v>10.425534896011458</v>
      </c>
      <c r="C61" s="3">
        <f t="shared" si="1"/>
        <v>0.26576188935430117</v>
      </c>
    </row>
    <row r="62" spans="1:3">
      <c r="A62" s="3">
        <v>27</v>
      </c>
      <c r="B62" s="3">
        <v>10.642707017614033</v>
      </c>
      <c r="C62" s="3">
        <f t="shared" si="1"/>
        <v>0.2581623916705707</v>
      </c>
    </row>
    <row r="63" spans="1:3">
      <c r="A63" s="3">
        <v>27.5</v>
      </c>
      <c r="B63" s="3">
        <v>10.871678301940847</v>
      </c>
      <c r="C63" s="3">
        <f t="shared" si="1"/>
        <v>0.25064468739663764</v>
      </c>
    </row>
    <row r="64" spans="1:3">
      <c r="A64" s="3">
        <v>28</v>
      </c>
      <c r="B64" s="3">
        <v>11.113313585345471</v>
      </c>
      <c r="C64" s="3">
        <f t="shared" si="1"/>
        <v>0.24320676068398506</v>
      </c>
    </row>
    <row r="65" spans="1:3">
      <c r="A65" s="3">
        <v>28.5</v>
      </c>
      <c r="B65" s="3">
        <v>11.368571212665293</v>
      </c>
      <c r="C65" s="3">
        <f t="shared" si="1"/>
        <v>0.2358466761315379</v>
      </c>
    </row>
    <row r="66" spans="1:3">
      <c r="A66" s="3">
        <v>29</v>
      </c>
      <c r="B66" s="3">
        <v>11.638515443112254</v>
      </c>
      <c r="C66" s="3">
        <f t="shared" si="1"/>
        <v>0.22856257452734383</v>
      </c>
    </row>
    <row r="67" spans="1:3">
      <c r="A67" s="3">
        <v>29.5</v>
      </c>
      <c r="B67" s="3">
        <v>11.924330942196844</v>
      </c>
      <c r="C67" s="3">
        <f t="shared" si="1"/>
        <v>0.22135266886101396</v>
      </c>
    </row>
    <row r="68" spans="1:3">
      <c r="A68" s="3">
        <v>30</v>
      </c>
      <c r="B68" s="3">
        <v>12.227339773772341</v>
      </c>
      <c r="C68" s="3">
        <f t="shared" si="1"/>
        <v>0.21421524058693769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2:AA5142"/>
  <sheetViews>
    <sheetView zoomScale="80" zoomScaleNormal="80" workbookViewId="0">
      <selection activeCell="W12" sqref="W12"/>
    </sheetView>
  </sheetViews>
  <sheetFormatPr baseColWidth="10" defaultRowHeight="15" outlineLevelCol="1"/>
  <cols>
    <col min="1" max="8" width="11.42578125" customWidth="1" outlineLevel="1"/>
    <col min="9" max="9" width="12.7109375" customWidth="1" outlineLevel="1"/>
    <col min="10" max="10" width="11.42578125" customWidth="1" outlineLevel="1"/>
    <col min="11" max="11" width="13" bestFit="1" customWidth="1"/>
    <col min="12" max="12" width="11.42578125" style="153"/>
    <col min="13" max="14" width="11.42578125" style="195"/>
    <col min="15" max="15" width="11.42578125" style="153"/>
    <col min="16" max="16" width="11.42578125" style="195"/>
    <col min="17" max="17" width="15.5703125" bestFit="1" customWidth="1"/>
    <col min="18" max="18" width="12.7109375" bestFit="1" customWidth="1"/>
    <col min="20" max="20" width="14" customWidth="1"/>
    <col min="21" max="21" width="13" bestFit="1" customWidth="1"/>
    <col min="22" max="22" width="12.7109375" bestFit="1" customWidth="1"/>
    <col min="27" max="27" width="18" bestFit="1" customWidth="1"/>
  </cols>
  <sheetData>
    <row r="2" spans="1:27">
      <c r="A2" s="155" t="s">
        <v>139</v>
      </c>
      <c r="B2" s="155" t="s">
        <v>119</v>
      </c>
      <c r="C2" s="155" t="s">
        <v>138</v>
      </c>
      <c r="D2" s="155" t="s">
        <v>140</v>
      </c>
      <c r="E2" s="155" t="s">
        <v>181</v>
      </c>
      <c r="F2" s="155" t="s">
        <v>144</v>
      </c>
      <c r="G2" s="155" t="s">
        <v>145</v>
      </c>
      <c r="H2" s="155" t="s">
        <v>152</v>
      </c>
      <c r="I2" s="155" t="s">
        <v>153</v>
      </c>
      <c r="J2" s="155" t="s">
        <v>151</v>
      </c>
      <c r="K2" s="155" t="s">
        <v>198</v>
      </c>
      <c r="L2" s="196" t="s">
        <v>199</v>
      </c>
      <c r="M2" s="194" t="s">
        <v>200</v>
      </c>
      <c r="N2" s="194" t="s">
        <v>201</v>
      </c>
      <c r="O2" s="196" t="s">
        <v>203</v>
      </c>
      <c r="P2"/>
    </row>
    <row r="3" spans="1:27">
      <c r="A3">
        <v>0</v>
      </c>
      <c r="B3">
        <f>+A3/250</f>
        <v>0</v>
      </c>
      <c r="C3" s="151" t="e">
        <f ca="1">+_xll.BInterpol(Boost!$R$6:$R$66,Boost!$AZ$6:$AZ$66,params!B3,"cubic")</f>
        <v>#NAME?</v>
      </c>
      <c r="D3" s="151" t="e">
        <f ca="1">+_xll.BInterpol(Boost!$R$6:$R$66,Boost!$AX$6:$AX$66,params!B3,"cubic")</f>
        <v>#NAME?</v>
      </c>
      <c r="E3" s="198" t="e">
        <f ca="1">+F3-C3</f>
        <v>#NAME?</v>
      </c>
      <c r="F3" s="151" t="e">
        <f ca="1">+_xll.BInterpol(Boost!$R$6:$R$66,Boost!$AY$6:$AY$66,params!B3,"cubic")</f>
        <v>#NAME?</v>
      </c>
      <c r="G3" s="151" t="e">
        <f ca="1">_xll.BInterpol(cf!$A$2:$A$68,cf!$B$2:$B$68,params!B3,"cubic")/100</f>
        <v>#NAME?</v>
      </c>
      <c r="H3" s="199" t="e">
        <f t="shared" ref="H3" ca="1" si="0">+G3-F3</f>
        <v>#NAME?</v>
      </c>
      <c r="I3" s="152">
        <f t="shared" ref="I3:I34" si="1">1-EXP($R$5*-1*B3/(1-$R$6))</f>
        <v>0</v>
      </c>
      <c r="J3" s="152">
        <v>0</v>
      </c>
      <c r="K3" s="3" t="e">
        <f ca="1">+EXP(H3*-B3)</f>
        <v>#NAME?</v>
      </c>
      <c r="L3" s="153" t="e">
        <f ca="1">+K4-K3</f>
        <v>#NAME?</v>
      </c>
      <c r="M3" s="195" t="e">
        <f ca="1">_xll.BInterpol(cf!$A$2:$A$68,cf!$C$2:$C$68,params!B3,"cubic")</f>
        <v>#NAME?</v>
      </c>
      <c r="N3" s="195" t="e">
        <f ca="1">+_xll.BInterpol(#REF!,#REF!,params!B3,"cubic")</f>
        <v>#NAME?</v>
      </c>
      <c r="O3" s="153" t="e">
        <f ca="1">+EXP(-B4*E4)-EXP(-B3*E3)</f>
        <v>#NAME?</v>
      </c>
      <c r="U3" s="155">
        <v>2</v>
      </c>
      <c r="V3" s="155">
        <v>5</v>
      </c>
      <c r="W3" s="155">
        <v>10</v>
      </c>
      <c r="X3" s="155">
        <v>20</v>
      </c>
    </row>
    <row r="4" spans="1:27">
      <c r="A4">
        <v>1</v>
      </c>
      <c r="B4">
        <f t="shared" ref="B4:B67" si="2">+A4/250</f>
        <v>4.0000000000000001E-3</v>
      </c>
      <c r="C4" s="151" t="e">
        <f ca="1">+_xll.BInterpol(Boost!$R$6:$R$66,Boost!$AZ$6:$AZ$66,params!B4,"cubic")</f>
        <v>#NAME?</v>
      </c>
      <c r="D4" s="151" t="e">
        <f ca="1">+_xll.BInterpol(Boost!$R$6:$R$66,Boost!$AX$6:$AX$66,params!B4,"cubic")</f>
        <v>#NAME?</v>
      </c>
      <c r="E4" s="198" t="e">
        <f ca="1">-((1+C4*B4)/(1+C3*B3)-1)/(B4-B3)+((1+F4*B4)/(1+F3*B3)-1)/(B4-B3)</f>
        <v>#NAME?</v>
      </c>
      <c r="F4" s="151" t="e">
        <f ca="1">+_xll.BInterpol(Boost!$R$6:$R$66,Boost!$AY$6:$AY$66,params!B4,"cubic")</f>
        <v>#NAME?</v>
      </c>
      <c r="G4" s="151" t="e">
        <f ca="1">_xll.BInterpol(cf!$A$2:$A$68,cf!$B$2:$B$68,params!B4,"cubic")/100</f>
        <v>#NAME?</v>
      </c>
      <c r="H4" s="199" t="e">
        <f ca="1">-((1+F4*B4)/(1+F3*B3)-1)/(B4-B3)+((1+G4*B4)/(1+G3*B3)-1)/(B4-B3)</f>
        <v>#NAME?</v>
      </c>
      <c r="I4" s="152">
        <f t="shared" si="1"/>
        <v>6.6664444493880204E-5</v>
      </c>
      <c r="J4" s="152">
        <f>+I4-I3</f>
        <v>6.6664444493880204E-5</v>
      </c>
      <c r="K4" s="3" t="e">
        <f t="shared" ref="K4:K67" ca="1" si="3">+EXP(H4*-B4)</f>
        <v>#NAME?</v>
      </c>
      <c r="L4" s="153" t="e">
        <f ca="1">+K5-K4</f>
        <v>#NAME?</v>
      </c>
      <c r="M4" s="195" t="e">
        <f ca="1">_xll.BInterpol(cf!$A$2:$A$68,cf!$C$2:$C$68,params!B4,"cubic")</f>
        <v>#NAME?</v>
      </c>
      <c r="N4" s="195" t="e">
        <f ca="1">+_xll.BInterpol(#REF!,#REF!,params!B4,"cubic")</f>
        <v>#NAME?</v>
      </c>
      <c r="O4" s="153" t="e">
        <f t="shared" ref="O4:O67" ca="1" si="4">+EXP(-B5*E5)-EXP(-B4*E4)</f>
        <v>#NAME?</v>
      </c>
      <c r="Q4" s="342" t="s">
        <v>157</v>
      </c>
      <c r="R4" s="342"/>
      <c r="T4" s="163" t="s">
        <v>159</v>
      </c>
      <c r="U4" s="163">
        <v>1.99</v>
      </c>
      <c r="V4" s="163">
        <v>4.8099999999999996</v>
      </c>
      <c r="W4" s="163">
        <v>9.02</v>
      </c>
      <c r="X4" s="163">
        <v>15.72</v>
      </c>
    </row>
    <row r="5" spans="1:27">
      <c r="A5">
        <v>2</v>
      </c>
      <c r="B5">
        <f t="shared" si="2"/>
        <v>8.0000000000000002E-3</v>
      </c>
      <c r="C5" s="151" t="e">
        <f ca="1">+_xll.BInterpol(Boost!$R$6:$R$66,Boost!$AZ$6:$AZ$66,params!B5,"cubic")</f>
        <v>#NAME?</v>
      </c>
      <c r="D5" s="151" t="e">
        <f ca="1">+_xll.BInterpol(Boost!$R$6:$R$66,Boost!$AX$6:$AX$66,params!B5,"cubic")</f>
        <v>#NAME?</v>
      </c>
      <c r="E5" s="198" t="e">
        <f t="shared" ref="E5:E68" ca="1" si="5">-((1+C5*B5)/(1+C4*B4)-1)/(B5-B4)+((1+F5*B5)/(1+F4*B4)-1)/(B5-B4)</f>
        <v>#NAME?</v>
      </c>
      <c r="F5" s="151" t="e">
        <f ca="1">+_xll.BInterpol(Boost!$R$6:$R$66,Boost!$AY$6:$AY$66,params!B5,"cubic")</f>
        <v>#NAME?</v>
      </c>
      <c r="G5" s="151" t="e">
        <f ca="1">_xll.BInterpol(cf!$A$2:$A$68,cf!$B$2:$B$68,params!B5,"cubic")/100</f>
        <v>#NAME?</v>
      </c>
      <c r="H5" s="199" t="e">
        <f t="shared" ref="H5:H68" ca="1" si="6">-((1+F5*B5)/(1+F4*B4)-1)/(B5-B4)+((1+G5*B5)/(1+G4*B4)-1)/(B5-B4)</f>
        <v>#NAME?</v>
      </c>
      <c r="I5" s="152">
        <f t="shared" si="1"/>
        <v>1.333244448394888E-4</v>
      </c>
      <c r="J5" s="152">
        <f t="shared" ref="J5:J68" si="7">+I5-I4</f>
        <v>6.6660000345608594E-5</v>
      </c>
      <c r="K5" s="3" t="e">
        <f t="shared" ca="1" si="3"/>
        <v>#NAME?</v>
      </c>
      <c r="L5" s="153" t="e">
        <f t="shared" ref="L5:L68" ca="1" si="8">+K6-K5</f>
        <v>#NAME?</v>
      </c>
      <c r="M5" s="195" t="e">
        <f ca="1">_xll.BInterpol(cf!$A$2:$A$68,cf!$C$2:$C$68,params!B5,"cubic")</f>
        <v>#NAME?</v>
      </c>
      <c r="N5" s="195" t="e">
        <f ca="1">+_xll.BInterpol(#REF!,#REF!,params!B5,"cubic")</f>
        <v>#NAME?</v>
      </c>
      <c r="O5" s="153" t="e">
        <f t="shared" ca="1" si="4"/>
        <v>#NAME?</v>
      </c>
      <c r="Q5" s="156" t="s">
        <v>146</v>
      </c>
      <c r="R5" s="157">
        <v>0.01</v>
      </c>
      <c r="T5" s="163" t="s">
        <v>160</v>
      </c>
      <c r="U5" s="163">
        <v>2.0499999999999998</v>
      </c>
      <c r="V5" s="163">
        <v>5.17</v>
      </c>
      <c r="W5" s="163">
        <v>10.36</v>
      </c>
      <c r="X5" s="163">
        <v>17.5</v>
      </c>
    </row>
    <row r="6" spans="1:27">
      <c r="A6">
        <v>3</v>
      </c>
      <c r="B6">
        <f t="shared" si="2"/>
        <v>1.2E-2</v>
      </c>
      <c r="C6" s="151" t="e">
        <f ca="1">+_xll.BInterpol(Boost!$R$6:$R$66,Boost!$AZ$6:$AZ$66,params!B6,"cubic")</f>
        <v>#NAME?</v>
      </c>
      <c r="D6" s="151" t="e">
        <f ca="1">+_xll.BInterpol(Boost!$R$6:$R$66,Boost!$AX$6:$AX$66,params!B6,"cubic")</f>
        <v>#NAME?</v>
      </c>
      <c r="E6" s="198" t="e">
        <f t="shared" ca="1" si="5"/>
        <v>#NAME?</v>
      </c>
      <c r="F6" s="151" t="e">
        <f ca="1">+_xll.BInterpol(Boost!$R$6:$R$66,Boost!$AY$6:$AY$66,params!B6,"cubic")</f>
        <v>#NAME?</v>
      </c>
      <c r="G6" s="151" t="e">
        <f ca="1">_xll.BInterpol(cf!$A$2:$A$68,cf!$B$2:$B$68,params!B6,"cubic")/100</f>
        <v>#NAME?</v>
      </c>
      <c r="H6" s="199" t="e">
        <f t="shared" ca="1" si="6"/>
        <v>#NAME?</v>
      </c>
      <c r="I6" s="152">
        <f t="shared" si="1"/>
        <v>1.9998000133325533E-4</v>
      </c>
      <c r="J6" s="152">
        <f t="shared" si="7"/>
        <v>6.6655556493766532E-5</v>
      </c>
      <c r="K6" s="3" t="e">
        <f t="shared" ca="1" si="3"/>
        <v>#NAME?</v>
      </c>
      <c r="L6" s="153" t="e">
        <f t="shared" ca="1" si="8"/>
        <v>#NAME?</v>
      </c>
      <c r="M6" s="195" t="e">
        <f ca="1">_xll.BInterpol(cf!$A$2:$A$68,cf!$C$2:$C$68,params!B6,"cubic")</f>
        <v>#NAME?</v>
      </c>
      <c r="N6" s="195" t="e">
        <f ca="1">+_xll.BInterpol(#REF!,#REF!,params!B6,"cubic")</f>
        <v>#NAME?</v>
      </c>
      <c r="O6" s="153" t="e">
        <f t="shared" ca="1" si="4"/>
        <v>#NAME?</v>
      </c>
      <c r="Q6" s="156" t="s">
        <v>158</v>
      </c>
      <c r="R6" s="158">
        <v>0.4</v>
      </c>
      <c r="T6" s="163" t="s">
        <v>161</v>
      </c>
      <c r="U6" s="163">
        <v>1.97</v>
      </c>
      <c r="V6" s="163">
        <v>4.83</v>
      </c>
      <c r="W6" s="163">
        <v>9.33</v>
      </c>
      <c r="X6" s="163">
        <v>17.82</v>
      </c>
    </row>
    <row r="7" spans="1:27">
      <c r="A7">
        <v>4</v>
      </c>
      <c r="B7">
        <f t="shared" si="2"/>
        <v>1.6E-2</v>
      </c>
      <c r="C7" s="151" t="e">
        <f ca="1">+_xll.BInterpol(Boost!$R$6:$R$66,Boost!$AZ$6:$AZ$66,params!B7,"cubic")</f>
        <v>#NAME?</v>
      </c>
      <c r="D7" s="151" t="e">
        <f ca="1">+_xll.BInterpol(Boost!$R$6:$R$66,Boost!$AX$6:$AX$66,params!B7,"cubic")</f>
        <v>#NAME?</v>
      </c>
      <c r="E7" s="198" t="e">
        <f t="shared" ca="1" si="5"/>
        <v>#NAME?</v>
      </c>
      <c r="F7" s="151" t="e">
        <f ca="1">+_xll.BInterpol(Boost!$R$6:$R$66,Boost!$AY$6:$AY$66,params!B7,"cubic")</f>
        <v>#NAME?</v>
      </c>
      <c r="G7" s="151" t="e">
        <f ca="1">_xll.BInterpol(cf!$A$2:$A$68,cf!$B$2:$B$68,params!B7,"cubic")/100</f>
        <v>#NAME?</v>
      </c>
      <c r="H7" s="199" t="e">
        <f t="shared" ca="1" si="6"/>
        <v>#NAME?</v>
      </c>
      <c r="I7" s="152">
        <f t="shared" si="1"/>
        <v>2.666311142713873E-4</v>
      </c>
      <c r="J7" s="152">
        <f t="shared" si="7"/>
        <v>6.6651112938131973E-5</v>
      </c>
      <c r="K7" s="3" t="e">
        <f t="shared" ca="1" si="3"/>
        <v>#NAME?</v>
      </c>
      <c r="L7" s="153" t="e">
        <f t="shared" ca="1" si="8"/>
        <v>#NAME?</v>
      </c>
      <c r="M7" s="195" t="e">
        <f ca="1">_xll.BInterpol(cf!$A$2:$A$68,cf!$C$2:$C$68,params!B7,"cubic")</f>
        <v>#NAME?</v>
      </c>
      <c r="N7" s="195" t="e">
        <f ca="1">+_xll.BInterpol(#REF!,#REF!,params!B7,"cubic")</f>
        <v>#NAME?</v>
      </c>
      <c r="O7" s="153" t="e">
        <f t="shared" ca="1" si="4"/>
        <v>#NAME?</v>
      </c>
      <c r="Q7" s="156" t="s">
        <v>147</v>
      </c>
      <c r="R7" s="158">
        <v>1</v>
      </c>
      <c r="T7" s="177" t="s">
        <v>180</v>
      </c>
      <c r="U7" s="163">
        <f>+dur_2_cross</f>
        <v>2.0499999999999998</v>
      </c>
      <c r="V7" s="163">
        <f>+dur_5_cross</f>
        <v>5.17</v>
      </c>
      <c r="W7" s="163">
        <f>+dur_10_cross</f>
        <v>10.36</v>
      </c>
      <c r="X7" s="163">
        <v>17.5</v>
      </c>
    </row>
    <row r="8" spans="1:27">
      <c r="A8">
        <v>5</v>
      </c>
      <c r="B8">
        <f t="shared" si="2"/>
        <v>0.02</v>
      </c>
      <c r="C8" s="151" t="e">
        <f ca="1">+_xll.BInterpol(Boost!$R$6:$R$66,Boost!$AZ$6:$AZ$66,params!B8,"cubic")</f>
        <v>#NAME?</v>
      </c>
      <c r="D8" s="151" t="e">
        <f ca="1">+_xll.BInterpol(Boost!$R$6:$R$66,Boost!$AX$6:$AX$66,params!B8,"cubic")</f>
        <v>#NAME?</v>
      </c>
      <c r="E8" s="198" t="e">
        <f t="shared" ca="1" si="5"/>
        <v>#NAME?</v>
      </c>
      <c r="F8" s="151" t="e">
        <f ca="1">+_xll.BInterpol(Boost!$R$6:$R$66,Boost!$AY$6:$AY$66,params!B8,"cubic")</f>
        <v>#NAME?</v>
      </c>
      <c r="G8" s="151" t="e">
        <f ca="1">_xll.BInterpol(cf!$A$2:$A$68,cf!$B$2:$B$68,params!B8,"cubic")/100</f>
        <v>#NAME?</v>
      </c>
      <c r="H8" s="199" t="e">
        <f t="shared" ca="1" si="6"/>
        <v>#NAME?</v>
      </c>
      <c r="I8" s="152">
        <f t="shared" si="1"/>
        <v>3.3327778395009222E-4</v>
      </c>
      <c r="J8" s="152">
        <f t="shared" si="7"/>
        <v>6.6646669678704917E-5</v>
      </c>
      <c r="K8" s="3" t="e">
        <f t="shared" ca="1" si="3"/>
        <v>#NAME?</v>
      </c>
      <c r="L8" s="153" t="e">
        <f t="shared" ca="1" si="8"/>
        <v>#NAME?</v>
      </c>
      <c r="M8" s="195" t="e">
        <f ca="1">_xll.BInterpol(cf!$A$2:$A$68,cf!$C$2:$C$68,params!B8,"cubic")</f>
        <v>#NAME?</v>
      </c>
      <c r="N8" s="195" t="e">
        <f ca="1">+_xll.BInterpol(#REF!,#REF!,params!B8,"cubic")</f>
        <v>#NAME?</v>
      </c>
      <c r="O8" s="153" t="e">
        <f t="shared" ca="1" si="4"/>
        <v>#NAME?</v>
      </c>
      <c r="Q8" s="156" t="s">
        <v>156</v>
      </c>
      <c r="R8" s="159">
        <v>0.12</v>
      </c>
    </row>
    <row r="9" spans="1:27">
      <c r="A9">
        <v>6</v>
      </c>
      <c r="B9">
        <f t="shared" si="2"/>
        <v>2.4E-2</v>
      </c>
      <c r="C9" s="151" t="e">
        <f ca="1">+_xll.BInterpol(Boost!$R$6:$R$66,Boost!$AZ$6:$AZ$66,params!B9,"cubic")</f>
        <v>#NAME?</v>
      </c>
      <c r="D9" s="151" t="e">
        <f ca="1">+_xll.BInterpol(Boost!$R$6:$R$66,Boost!$AX$6:$AX$66,params!B9,"cubic")</f>
        <v>#NAME?</v>
      </c>
      <c r="E9" s="198" t="e">
        <f t="shared" ca="1" si="5"/>
        <v>#NAME?</v>
      </c>
      <c r="F9" s="151" t="e">
        <f ca="1">+_xll.BInterpol(Boost!$R$6:$R$66,Boost!$AY$6:$AY$66,params!B9,"cubic")</f>
        <v>#NAME?</v>
      </c>
      <c r="G9" s="151" t="e">
        <f ca="1">_xll.BInterpol(cf!$A$2:$A$68,cf!$B$2:$B$68,params!B9,"cubic")/100</f>
        <v>#NAME?</v>
      </c>
      <c r="H9" s="199" t="e">
        <f t="shared" ca="1" si="6"/>
        <v>#NAME?</v>
      </c>
      <c r="I9" s="152">
        <f t="shared" si="1"/>
        <v>3.9992001066557759E-4</v>
      </c>
      <c r="J9" s="152">
        <f t="shared" si="7"/>
        <v>6.6642226715485364E-5</v>
      </c>
      <c r="K9" s="3" t="e">
        <f t="shared" ca="1" si="3"/>
        <v>#NAME?</v>
      </c>
      <c r="L9" s="153" t="e">
        <f t="shared" ca="1" si="8"/>
        <v>#NAME?</v>
      </c>
      <c r="M9" s="195" t="e">
        <f ca="1">_xll.BInterpol(cf!$A$2:$A$68,cf!$C$2:$C$68,params!B9,"cubic")</f>
        <v>#NAME?</v>
      </c>
      <c r="N9" s="195" t="e">
        <f ca="1">+_xll.BInterpol(#REF!,#REF!,params!B9,"cubic")</f>
        <v>#NAME?</v>
      </c>
      <c r="O9" s="153" t="e">
        <f t="shared" ca="1" si="4"/>
        <v>#NAME?</v>
      </c>
      <c r="Q9" s="160" t="s">
        <v>149</v>
      </c>
      <c r="R9" s="161">
        <v>9.6000000000000002E-2</v>
      </c>
      <c r="T9" s="156" t="s">
        <v>163</v>
      </c>
      <c r="U9" s="163">
        <f>1/250</f>
        <v>4.0000000000000001E-3</v>
      </c>
    </row>
    <row r="10" spans="1:27">
      <c r="A10">
        <v>7</v>
      </c>
      <c r="B10">
        <f t="shared" si="2"/>
        <v>2.8000000000000001E-2</v>
      </c>
      <c r="C10" s="151" t="e">
        <f ca="1">+_xll.BInterpol(Boost!$R$6:$R$66,Boost!$AZ$6:$AZ$66,params!B10,"cubic")</f>
        <v>#NAME?</v>
      </c>
      <c r="D10" s="151" t="e">
        <f ca="1">+_xll.BInterpol(Boost!$R$6:$R$66,Boost!$AX$6:$AX$66,params!B10,"cubic")</f>
        <v>#NAME?</v>
      </c>
      <c r="E10" s="198" t="e">
        <f t="shared" ca="1" si="5"/>
        <v>#NAME?</v>
      </c>
      <c r="F10" s="151" t="e">
        <f ca="1">+_xll.BInterpol(Boost!$R$6:$R$66,Boost!$AY$6:$AY$66,params!B10,"cubic")</f>
        <v>#NAME?</v>
      </c>
      <c r="G10" s="151" t="e">
        <f ca="1">_xll.BInterpol(cf!$A$2:$A$68,cf!$B$2:$B$68,params!B10,"cubic")/100</f>
        <v>#NAME?</v>
      </c>
      <c r="H10" s="199" t="e">
        <f t="shared" ca="1" si="6"/>
        <v>#NAME?</v>
      </c>
      <c r="I10" s="152">
        <f t="shared" si="1"/>
        <v>4.665577947140509E-4</v>
      </c>
      <c r="J10" s="152">
        <f t="shared" si="7"/>
        <v>6.6637784048473314E-5</v>
      </c>
      <c r="K10" s="3" t="e">
        <f t="shared" ca="1" si="3"/>
        <v>#NAME?</v>
      </c>
      <c r="L10" s="153" t="e">
        <f t="shared" ca="1" si="8"/>
        <v>#NAME?</v>
      </c>
      <c r="M10" s="195" t="e">
        <f ca="1">_xll.BInterpol(cf!$A$2:$A$68,cf!$C$2:$C$68,params!B10,"cubic")</f>
        <v>#NAME?</v>
      </c>
      <c r="N10" s="195" t="e">
        <f ca="1">+_xll.BInterpol(#REF!,#REF!,params!B10,"cubic")</f>
        <v>#NAME?</v>
      </c>
      <c r="O10" s="153" t="e">
        <f t="shared" ca="1" si="4"/>
        <v>#NAME?</v>
      </c>
      <c r="Q10" s="160" t="s">
        <v>150</v>
      </c>
      <c r="R10" s="158">
        <v>0.27</v>
      </c>
      <c r="T10" s="160" t="s">
        <v>164</v>
      </c>
      <c r="U10" s="160"/>
    </row>
    <row r="11" spans="1:27">
      <c r="A11">
        <v>8</v>
      </c>
      <c r="B11">
        <f t="shared" si="2"/>
        <v>3.2000000000000001E-2</v>
      </c>
      <c r="C11" s="151" t="e">
        <f ca="1">+_xll.BInterpol(Boost!$R$6:$R$66,Boost!$AZ$6:$AZ$66,params!B11,"cubic")</f>
        <v>#NAME?</v>
      </c>
      <c r="D11" s="151" t="e">
        <f ca="1">+_xll.BInterpol(Boost!$R$6:$R$66,Boost!$AX$6:$AX$66,params!B11,"cubic")</f>
        <v>#NAME?</v>
      </c>
      <c r="E11" s="198" t="e">
        <f t="shared" ca="1" si="5"/>
        <v>#NAME?</v>
      </c>
      <c r="F11" s="151" t="e">
        <f ca="1">+_xll.BInterpol(Boost!$R$6:$R$66,Boost!$AY$6:$AY$66,params!B11,"cubic")</f>
        <v>#NAME?</v>
      </c>
      <c r="G11" s="151" t="e">
        <f ca="1">_xll.BInterpol(cf!$A$2:$A$68,cf!$B$2:$B$68,params!B11,"cubic")/100</f>
        <v>#NAME?</v>
      </c>
      <c r="H11" s="199" t="e">
        <f t="shared" ca="1" si="6"/>
        <v>#NAME?</v>
      </c>
      <c r="I11" s="152">
        <f t="shared" si="1"/>
        <v>5.3319113639171967E-4</v>
      </c>
      <c r="J11" s="152">
        <f t="shared" si="7"/>
        <v>6.6633341677668767E-5</v>
      </c>
      <c r="K11" s="3" t="e">
        <f t="shared" ca="1" si="3"/>
        <v>#NAME?</v>
      </c>
      <c r="L11" s="153" t="e">
        <f t="shared" ca="1" si="8"/>
        <v>#NAME?</v>
      </c>
      <c r="M11" s="195" t="e">
        <f ca="1">_xll.BInterpol(cf!$A$2:$A$68,cf!$C$2:$C$68,params!B11,"cubic")</f>
        <v>#NAME?</v>
      </c>
      <c r="N11" s="195" t="e">
        <f ca="1">+_xll.BInterpol(#REF!,#REF!,params!B11,"cubic")</f>
        <v>#NAME?</v>
      </c>
      <c r="O11" s="153" t="e">
        <f t="shared" ca="1" si="4"/>
        <v>#NAME?</v>
      </c>
      <c r="Q11" s="160" t="s">
        <v>148</v>
      </c>
      <c r="R11" s="162">
        <f>+R8*R9*R7/(1-R10)</f>
        <v>1.5780821917808219E-2</v>
      </c>
      <c r="T11" s="163" t="s">
        <v>166</v>
      </c>
      <c r="U11" s="159">
        <v>5.0000000000000001E-3</v>
      </c>
      <c r="AA11" s="149"/>
    </row>
    <row r="12" spans="1:27">
      <c r="A12">
        <v>9</v>
      </c>
      <c r="B12">
        <f t="shared" si="2"/>
        <v>3.5999999999999997E-2</v>
      </c>
      <c r="C12" s="151" t="e">
        <f ca="1">+_xll.BInterpol(Boost!$R$6:$R$66,Boost!$AZ$6:$AZ$66,params!B12,"cubic")</f>
        <v>#NAME?</v>
      </c>
      <c r="D12" s="151" t="e">
        <f ca="1">+_xll.BInterpol(Boost!$R$6:$R$66,Boost!$AX$6:$AX$66,params!B12,"cubic")</f>
        <v>#NAME?</v>
      </c>
      <c r="E12" s="198" t="e">
        <f t="shared" ca="1" si="5"/>
        <v>#NAME?</v>
      </c>
      <c r="F12" s="151" t="e">
        <f ca="1">+_xll.BInterpol(Boost!$R$6:$R$66,Boost!$AY$6:$AY$66,params!B12,"cubic")</f>
        <v>#NAME?</v>
      </c>
      <c r="G12" s="151" t="e">
        <f ca="1">_xll.BInterpol(cf!$A$2:$A$68,cf!$B$2:$B$68,params!B12,"cubic")/100</f>
        <v>#NAME?</v>
      </c>
      <c r="H12" s="199" t="e">
        <f t="shared" ca="1" si="6"/>
        <v>#NAME?</v>
      </c>
      <c r="I12" s="152">
        <f t="shared" si="1"/>
        <v>5.9982003599456934E-4</v>
      </c>
      <c r="J12" s="152">
        <f t="shared" si="7"/>
        <v>6.6628899602849678E-5</v>
      </c>
      <c r="K12" s="3" t="e">
        <f t="shared" ca="1" si="3"/>
        <v>#NAME?</v>
      </c>
      <c r="L12" s="153" t="e">
        <f t="shared" ca="1" si="8"/>
        <v>#NAME?</v>
      </c>
      <c r="M12" s="195" t="e">
        <f ca="1">_xll.BInterpol(cf!$A$2:$A$68,cf!$C$2:$C$68,params!B12,"cubic")</f>
        <v>#NAME?</v>
      </c>
      <c r="N12" s="195" t="e">
        <f ca="1">+_xll.BInterpol(#REF!,#REF!,params!B12,"cubic")</f>
        <v>#NAME?</v>
      </c>
      <c r="O12" s="153" t="e">
        <f t="shared" ca="1" si="4"/>
        <v>#NAME?</v>
      </c>
      <c r="T12" s="163" t="s">
        <v>165</v>
      </c>
      <c r="U12" s="159">
        <v>1.4999999999999999E-2</v>
      </c>
    </row>
    <row r="13" spans="1:27">
      <c r="A13">
        <v>10</v>
      </c>
      <c r="B13">
        <f t="shared" si="2"/>
        <v>0.04</v>
      </c>
      <c r="C13" s="151" t="e">
        <f ca="1">+_xll.BInterpol(Boost!$R$6:$R$66,Boost!$AZ$6:$AZ$66,params!B13,"cubic")</f>
        <v>#NAME?</v>
      </c>
      <c r="D13" s="151" t="e">
        <f ca="1">+_xll.BInterpol(Boost!$R$6:$R$66,Boost!$AX$6:$AX$66,params!B13,"cubic")</f>
        <v>#NAME?</v>
      </c>
      <c r="E13" s="198" t="e">
        <f t="shared" ca="1" si="5"/>
        <v>#NAME?</v>
      </c>
      <c r="F13" s="151" t="e">
        <f ca="1">+_xll.BInterpol(Boost!$R$6:$R$66,Boost!$AY$6:$AY$66,params!B13,"cubic")</f>
        <v>#NAME?</v>
      </c>
      <c r="G13" s="151" t="e">
        <f ca="1">_xll.BInterpol(cf!$A$2:$A$68,cf!$B$2:$B$68,params!B13,"cubic")/100</f>
        <v>#NAME?</v>
      </c>
      <c r="H13" s="199" t="e">
        <f t="shared" ca="1" si="6"/>
        <v>#NAME?</v>
      </c>
      <c r="I13" s="152">
        <f t="shared" si="1"/>
        <v>6.6644449381891846E-4</v>
      </c>
      <c r="J13" s="152">
        <f t="shared" si="7"/>
        <v>6.6624457824349115E-5</v>
      </c>
      <c r="K13" s="3" t="e">
        <f t="shared" ca="1" si="3"/>
        <v>#NAME?</v>
      </c>
      <c r="L13" s="153" t="e">
        <f t="shared" ca="1" si="8"/>
        <v>#NAME?</v>
      </c>
      <c r="M13" s="195" t="e">
        <f ca="1">_xll.BInterpol(cf!$A$2:$A$68,cf!$C$2:$C$68,params!B13,"cubic")</f>
        <v>#NAME?</v>
      </c>
      <c r="N13" s="195" t="e">
        <f ca="1">+_xll.BInterpol(#REF!,#REF!,params!B13,"cubic")</f>
        <v>#NAME?</v>
      </c>
      <c r="O13" s="153" t="e">
        <f t="shared" ca="1" si="4"/>
        <v>#NAME?</v>
      </c>
    </row>
    <row r="14" spans="1:27">
      <c r="A14">
        <v>11</v>
      </c>
      <c r="B14">
        <f t="shared" si="2"/>
        <v>4.3999999999999997E-2</v>
      </c>
      <c r="C14" s="151" t="e">
        <f ca="1">+_xll.BInterpol(Boost!$R$6:$R$66,Boost!$AZ$6:$AZ$66,params!B14,"cubic")</f>
        <v>#NAME?</v>
      </c>
      <c r="D14" s="151" t="e">
        <f ca="1">+_xll.BInterpol(Boost!$R$6:$R$66,Boost!$AX$6:$AX$66,params!B14,"cubic")</f>
        <v>#NAME?</v>
      </c>
      <c r="E14" s="198" t="e">
        <f t="shared" ca="1" si="5"/>
        <v>#NAME?</v>
      </c>
      <c r="F14" s="151" t="e">
        <f ca="1">+_xll.BInterpol(Boost!$R$6:$R$66,Boost!$AY$6:$AY$66,params!B14,"cubic")</f>
        <v>#NAME?</v>
      </c>
      <c r="G14" s="151" t="e">
        <f ca="1">_xll.BInterpol(cf!$A$2:$A$68,cf!$B$2:$B$68,params!B14,"cubic")/100</f>
        <v>#NAME?</v>
      </c>
      <c r="H14" s="199" t="e">
        <f t="shared" ca="1" si="6"/>
        <v>#NAME?</v>
      </c>
      <c r="I14" s="152">
        <f t="shared" si="1"/>
        <v>7.3306451016075247E-4</v>
      </c>
      <c r="J14" s="152">
        <f t="shared" si="7"/>
        <v>6.662001634183401E-5</v>
      </c>
      <c r="K14" s="3" t="e">
        <f t="shared" ca="1" si="3"/>
        <v>#NAME?</v>
      </c>
      <c r="L14" s="153" t="e">
        <f t="shared" ca="1" si="8"/>
        <v>#NAME?</v>
      </c>
      <c r="M14" s="195" t="e">
        <f ca="1">_xll.BInterpol(cf!$A$2:$A$68,cf!$C$2:$C$68,params!B14,"cubic")</f>
        <v>#NAME?</v>
      </c>
      <c r="N14" s="195" t="e">
        <f ca="1">+_xll.BInterpol(#REF!,#REF!,params!B14,"cubic")</f>
        <v>#NAME?</v>
      </c>
      <c r="O14" s="153" t="e">
        <f t="shared" ca="1" si="4"/>
        <v>#NAME?</v>
      </c>
    </row>
    <row r="15" spans="1:27">
      <c r="A15">
        <v>12</v>
      </c>
      <c r="B15">
        <f t="shared" si="2"/>
        <v>4.8000000000000001E-2</v>
      </c>
      <c r="C15" s="151" t="e">
        <f ca="1">+_xll.BInterpol(Boost!$R$6:$R$66,Boost!$AZ$6:$AZ$66,params!B15,"cubic")</f>
        <v>#NAME?</v>
      </c>
      <c r="D15" s="151" t="e">
        <f ca="1">+_xll.BInterpol(Boost!$R$6:$R$66,Boost!$AX$6:$AX$66,params!B15,"cubic")</f>
        <v>#NAME?</v>
      </c>
      <c r="E15" s="198" t="e">
        <f t="shared" ca="1" si="5"/>
        <v>#NAME?</v>
      </c>
      <c r="F15" s="151" t="e">
        <f ca="1">+_xll.BInterpol(Boost!$R$6:$R$66,Boost!$AY$6:$AY$66,params!B15,"cubic")</f>
        <v>#NAME?</v>
      </c>
      <c r="G15" s="151" t="e">
        <f ca="1">_xll.BInterpol(cf!$A$2:$A$68,cf!$B$2:$B$68,params!B15,"cubic")/100</f>
        <v>#NAME?</v>
      </c>
      <c r="H15" s="199" t="e">
        <f t="shared" ca="1" si="6"/>
        <v>#NAME?</v>
      </c>
      <c r="I15" s="152">
        <f t="shared" si="1"/>
        <v>7.9968008531627888E-4</v>
      </c>
      <c r="J15" s="152">
        <f t="shared" si="7"/>
        <v>6.6615575155526408E-5</v>
      </c>
      <c r="K15" s="3" t="e">
        <f t="shared" ca="1" si="3"/>
        <v>#NAME?</v>
      </c>
      <c r="L15" s="153" t="e">
        <f t="shared" ca="1" si="8"/>
        <v>#NAME?</v>
      </c>
      <c r="M15" s="195" t="e">
        <f ca="1">_xll.BInterpol(cf!$A$2:$A$68,cf!$C$2:$C$68,params!B15,"cubic")</f>
        <v>#NAME?</v>
      </c>
      <c r="N15" s="195" t="e">
        <f ca="1">+_xll.BInterpol(#REF!,#REF!,params!B15,"cubic")</f>
        <v>#NAME?</v>
      </c>
      <c r="O15" s="153" t="e">
        <f t="shared" ca="1" si="4"/>
        <v>#NAME?</v>
      </c>
    </row>
    <row r="16" spans="1:27">
      <c r="A16">
        <v>13</v>
      </c>
      <c r="B16">
        <f t="shared" si="2"/>
        <v>5.1999999999999998E-2</v>
      </c>
      <c r="C16" s="151" t="e">
        <f ca="1">+_xll.BInterpol(Boost!$R$6:$R$66,Boost!$AZ$6:$AZ$66,params!B16,"cubic")</f>
        <v>#NAME?</v>
      </c>
      <c r="D16" s="151" t="e">
        <f ca="1">+_xll.BInterpol(Boost!$R$6:$R$66,Boost!$AX$6:$AX$66,params!B16,"cubic")</f>
        <v>#NAME?</v>
      </c>
      <c r="E16" s="198" t="e">
        <f t="shared" ca="1" si="5"/>
        <v>#NAME?</v>
      </c>
      <c r="F16" s="151" t="e">
        <f ca="1">+_xll.BInterpol(Boost!$R$6:$R$66,Boost!$AY$6:$AY$66,params!B16,"cubic")</f>
        <v>#NAME?</v>
      </c>
      <c r="G16" s="151" t="e">
        <f ca="1">_xll.BInterpol(cf!$A$2:$A$68,cf!$B$2:$B$68,params!B16,"cubic")/100</f>
        <v>#NAME?</v>
      </c>
      <c r="H16" s="199" t="e">
        <f t="shared" ca="1" si="6"/>
        <v>#NAME?</v>
      </c>
      <c r="I16" s="152">
        <f t="shared" si="1"/>
        <v>8.6629121958148314E-4</v>
      </c>
      <c r="J16" s="152">
        <f t="shared" si="7"/>
        <v>6.6611134265204264E-5</v>
      </c>
      <c r="K16" s="3" t="e">
        <f t="shared" ca="1" si="3"/>
        <v>#NAME?</v>
      </c>
      <c r="L16" s="153" t="e">
        <f t="shared" ca="1" si="8"/>
        <v>#NAME?</v>
      </c>
      <c r="M16" s="195" t="e">
        <f ca="1">_xll.BInterpol(cf!$A$2:$A$68,cf!$C$2:$C$68,params!B16,"cubic")</f>
        <v>#NAME?</v>
      </c>
      <c r="N16" s="195" t="e">
        <f ca="1">+_xll.BInterpol(#REF!,#REF!,params!B16,"cubic")</f>
        <v>#NAME?</v>
      </c>
      <c r="O16" s="153" t="e">
        <f t="shared" ca="1" si="4"/>
        <v>#NAME?</v>
      </c>
    </row>
    <row r="17" spans="1:15">
      <c r="A17">
        <v>14</v>
      </c>
      <c r="B17">
        <f t="shared" si="2"/>
        <v>5.6000000000000001E-2</v>
      </c>
      <c r="C17" s="151" t="e">
        <f ca="1">+_xll.BInterpol(Boost!$R$6:$R$66,Boost!$AZ$6:$AZ$66,params!B17,"cubic")</f>
        <v>#NAME?</v>
      </c>
      <c r="D17" s="151" t="e">
        <f ca="1">+_xll.BInterpol(Boost!$R$6:$R$66,Boost!$AX$6:$AX$66,params!B17,"cubic")</f>
        <v>#NAME?</v>
      </c>
      <c r="E17" s="198" t="e">
        <f t="shared" ca="1" si="5"/>
        <v>#NAME?</v>
      </c>
      <c r="F17" s="151" t="e">
        <f ca="1">+_xll.BInterpol(Boost!$R$6:$R$66,Boost!$AY$6:$AY$66,params!B17,"cubic")</f>
        <v>#NAME?</v>
      </c>
      <c r="G17" s="151" t="e">
        <f ca="1">_xll.BInterpol(cf!$A$2:$A$68,cf!$B$2:$B$68,params!B17,"cubic")/100</f>
        <v>#NAME?</v>
      </c>
      <c r="H17" s="199" t="e">
        <f t="shared" ca="1" si="6"/>
        <v>#NAME?</v>
      </c>
      <c r="I17" s="152">
        <f t="shared" si="1"/>
        <v>9.3289791325235072E-4</v>
      </c>
      <c r="J17" s="152">
        <f t="shared" si="7"/>
        <v>6.6606693670867578E-5</v>
      </c>
      <c r="K17" s="3" t="e">
        <f t="shared" ca="1" si="3"/>
        <v>#NAME?</v>
      </c>
      <c r="L17" s="153" t="e">
        <f t="shared" ca="1" si="8"/>
        <v>#NAME?</v>
      </c>
      <c r="M17" s="195" t="e">
        <f ca="1">_xll.BInterpol(cf!$A$2:$A$68,cf!$C$2:$C$68,params!B17,"cubic")</f>
        <v>#NAME?</v>
      </c>
      <c r="N17" s="195" t="e">
        <f ca="1">+_xll.BInterpol(#REF!,#REF!,params!B17,"cubic")</f>
        <v>#NAME?</v>
      </c>
      <c r="O17" s="153" t="e">
        <f t="shared" ca="1" si="4"/>
        <v>#NAME?</v>
      </c>
    </row>
    <row r="18" spans="1:15">
      <c r="A18">
        <v>15</v>
      </c>
      <c r="B18">
        <f t="shared" si="2"/>
        <v>0.06</v>
      </c>
      <c r="C18" s="151" t="e">
        <f ca="1">+_xll.BInterpol(Boost!$R$6:$R$66,Boost!$AZ$6:$AZ$66,params!B18,"cubic")</f>
        <v>#NAME?</v>
      </c>
      <c r="D18" s="151" t="e">
        <f ca="1">+_xll.BInterpol(Boost!$R$6:$R$66,Boost!$AX$6:$AX$66,params!B18,"cubic")</f>
        <v>#NAME?</v>
      </c>
      <c r="E18" s="198" t="e">
        <f t="shared" ca="1" si="5"/>
        <v>#NAME?</v>
      </c>
      <c r="F18" s="151" t="e">
        <f ca="1">+_xll.BInterpol(Boost!$R$6:$R$66,Boost!$AY$6:$AY$66,params!B18,"cubic")</f>
        <v>#NAME?</v>
      </c>
      <c r="G18" s="151" t="e">
        <f ca="1">_xll.BInterpol(cf!$A$2:$A$68,cf!$B$2:$B$68,params!B18,"cubic")/100</f>
        <v>#NAME?</v>
      </c>
      <c r="H18" s="199" t="e">
        <f t="shared" ca="1" si="6"/>
        <v>#NAME?</v>
      </c>
      <c r="I18" s="152">
        <f t="shared" si="1"/>
        <v>9.9950016662497809E-4</v>
      </c>
      <c r="J18" s="152">
        <f t="shared" si="7"/>
        <v>6.6602253372627374E-5</v>
      </c>
      <c r="K18" s="3" t="e">
        <f t="shared" ca="1" si="3"/>
        <v>#NAME?</v>
      </c>
      <c r="L18" s="153" t="e">
        <f t="shared" ca="1" si="8"/>
        <v>#NAME?</v>
      </c>
      <c r="M18" s="195" t="e">
        <f ca="1">_xll.BInterpol(cf!$A$2:$A$68,cf!$C$2:$C$68,params!B18,"cubic")</f>
        <v>#NAME?</v>
      </c>
      <c r="N18" s="195" t="e">
        <f ca="1">+_xll.BInterpol(#REF!,#REF!,params!B18,"cubic")</f>
        <v>#NAME?</v>
      </c>
      <c r="O18" s="153" t="e">
        <f t="shared" ca="1" si="4"/>
        <v>#NAME?</v>
      </c>
    </row>
    <row r="19" spans="1:15">
      <c r="A19">
        <v>16</v>
      </c>
      <c r="B19">
        <f t="shared" si="2"/>
        <v>6.4000000000000001E-2</v>
      </c>
      <c r="C19" s="151" t="e">
        <f ca="1">+_xll.BInterpol(Boost!$R$6:$R$66,Boost!$AZ$6:$AZ$66,params!B19,"cubic")</f>
        <v>#NAME?</v>
      </c>
      <c r="D19" s="151" t="e">
        <f ca="1">+_xll.BInterpol(Boost!$R$6:$R$66,Boost!$AX$6:$AX$66,params!B19,"cubic")</f>
        <v>#NAME?</v>
      </c>
      <c r="E19" s="198" t="e">
        <f t="shared" ca="1" si="5"/>
        <v>#NAME?</v>
      </c>
      <c r="F19" s="151" t="e">
        <f ca="1">+_xll.BInterpol(Boost!$R$6:$R$66,Boost!$AY$6:$AY$66,params!B19,"cubic")</f>
        <v>#NAME?</v>
      </c>
      <c r="G19" s="151" t="e">
        <f ca="1">_xll.BInterpol(cf!$A$2:$A$68,cf!$B$2:$B$68,params!B19,"cubic")/100</f>
        <v>#NAME?</v>
      </c>
      <c r="H19" s="199" t="e">
        <f t="shared" ca="1" si="6"/>
        <v>#NAME?</v>
      </c>
      <c r="I19" s="152">
        <f t="shared" si="1"/>
        <v>1.0660979799954617E-3</v>
      </c>
      <c r="J19" s="152">
        <f t="shared" si="7"/>
        <v>6.6597813370483649E-5</v>
      </c>
      <c r="K19" s="3" t="e">
        <f t="shared" ca="1" si="3"/>
        <v>#NAME?</v>
      </c>
      <c r="L19" s="153" t="e">
        <f t="shared" ca="1" si="8"/>
        <v>#NAME?</v>
      </c>
      <c r="M19" s="195" t="e">
        <f ca="1">_xll.BInterpol(cf!$A$2:$A$68,cf!$C$2:$C$68,params!B19,"cubic")</f>
        <v>#NAME?</v>
      </c>
      <c r="N19" s="195" t="e">
        <f ca="1">+_xll.BInterpol(#REF!,#REF!,params!B19,"cubic")</f>
        <v>#NAME?</v>
      </c>
      <c r="O19" s="153" t="e">
        <f t="shared" ca="1" si="4"/>
        <v>#NAME?</v>
      </c>
    </row>
    <row r="20" spans="1:15">
      <c r="A20">
        <v>17</v>
      </c>
      <c r="B20">
        <f t="shared" si="2"/>
        <v>6.8000000000000005E-2</v>
      </c>
      <c r="C20" s="151" t="e">
        <f ca="1">+_xll.BInterpol(Boost!$R$6:$R$66,Boost!$AZ$6:$AZ$66,params!B20,"cubic")</f>
        <v>#NAME?</v>
      </c>
      <c r="D20" s="151" t="e">
        <f ca="1">+_xll.BInterpol(Boost!$R$6:$R$66,Boost!$AX$6:$AX$66,params!B20,"cubic")</f>
        <v>#NAME?</v>
      </c>
      <c r="E20" s="198" t="e">
        <f t="shared" ca="1" si="5"/>
        <v>#NAME?</v>
      </c>
      <c r="F20" s="151" t="e">
        <f ca="1">+_xll.BInterpol(Boost!$R$6:$R$66,Boost!$AY$6:$AY$66,params!B20,"cubic")</f>
        <v>#NAME?</v>
      </c>
      <c r="G20" s="151" t="e">
        <f ca="1">_xll.BInterpol(cf!$A$2:$A$68,cf!$B$2:$B$68,params!B20,"cubic")/100</f>
        <v>#NAME?</v>
      </c>
      <c r="H20" s="199" t="e">
        <f t="shared" ca="1" si="6"/>
        <v>#NAME?</v>
      </c>
      <c r="I20" s="152">
        <f t="shared" si="1"/>
        <v>1.1326913536596761E-3</v>
      </c>
      <c r="J20" s="152">
        <f t="shared" si="7"/>
        <v>6.6593373664214361E-5</v>
      </c>
      <c r="K20" s="3" t="e">
        <f t="shared" ca="1" si="3"/>
        <v>#NAME?</v>
      </c>
      <c r="L20" s="153" t="e">
        <f t="shared" ca="1" si="8"/>
        <v>#NAME?</v>
      </c>
      <c r="M20" s="195" t="e">
        <f ca="1">_xll.BInterpol(cf!$A$2:$A$68,cf!$C$2:$C$68,params!B20,"cubic")</f>
        <v>#NAME?</v>
      </c>
      <c r="N20" s="195" t="e">
        <f ca="1">+_xll.BInterpol(#REF!,#REF!,params!B20,"cubic")</f>
        <v>#NAME?</v>
      </c>
      <c r="O20" s="153" t="e">
        <f t="shared" ca="1" si="4"/>
        <v>#NAME?</v>
      </c>
    </row>
    <row r="21" spans="1:15">
      <c r="A21">
        <v>18</v>
      </c>
      <c r="B21">
        <f t="shared" si="2"/>
        <v>7.1999999999999995E-2</v>
      </c>
      <c r="C21" s="151" t="e">
        <f ca="1">+_xll.BInterpol(Boost!$R$6:$R$66,Boost!$AZ$6:$AZ$66,params!B21,"cubic")</f>
        <v>#NAME?</v>
      </c>
      <c r="D21" s="151" t="e">
        <f ca="1">+_xll.BInterpol(Boost!$R$6:$R$66,Boost!$AX$6:$AX$66,params!B21,"cubic")</f>
        <v>#NAME?</v>
      </c>
      <c r="E21" s="198" t="e">
        <f t="shared" ca="1" si="5"/>
        <v>#NAME?</v>
      </c>
      <c r="F21" s="151" t="e">
        <f ca="1">+_xll.BInterpol(Boost!$R$6:$R$66,Boost!$AY$6:$AY$66,params!B21,"cubic")</f>
        <v>#NAME?</v>
      </c>
      <c r="G21" s="151" t="e">
        <f ca="1">_xll.BInterpol(cf!$A$2:$A$68,cf!$B$2:$B$68,params!B21,"cubic")/100</f>
        <v>#NAME?</v>
      </c>
      <c r="H21" s="199" t="e">
        <f t="shared" ca="1" si="6"/>
        <v>#NAME?</v>
      </c>
      <c r="I21" s="152">
        <f t="shared" si="1"/>
        <v>1.1992802879136066E-3</v>
      </c>
      <c r="J21" s="152">
        <f t="shared" si="7"/>
        <v>6.6588934253930532E-5</v>
      </c>
      <c r="K21" s="3" t="e">
        <f t="shared" ca="1" si="3"/>
        <v>#NAME?</v>
      </c>
      <c r="L21" s="153" t="e">
        <f t="shared" ca="1" si="8"/>
        <v>#NAME?</v>
      </c>
      <c r="M21" s="195" t="e">
        <f ca="1">_xll.BInterpol(cf!$A$2:$A$68,cf!$C$2:$C$68,params!B21,"cubic")</f>
        <v>#NAME?</v>
      </c>
      <c r="N21" s="195" t="e">
        <f ca="1">+_xll.BInterpol(#REF!,#REF!,params!B21,"cubic")</f>
        <v>#NAME?</v>
      </c>
      <c r="O21" s="153" t="e">
        <f t="shared" ca="1" si="4"/>
        <v>#NAME?</v>
      </c>
    </row>
    <row r="22" spans="1:15">
      <c r="A22">
        <v>19</v>
      </c>
      <c r="B22">
        <f t="shared" si="2"/>
        <v>7.5999999999999998E-2</v>
      </c>
      <c r="C22" s="151" t="e">
        <f ca="1">+_xll.BInterpol(Boost!$R$6:$R$66,Boost!$AZ$6:$AZ$66,params!B22,"cubic")</f>
        <v>#NAME?</v>
      </c>
      <c r="D22" s="151" t="e">
        <f ca="1">+_xll.BInterpol(Boost!$R$6:$R$66,Boost!$AX$6:$AX$66,params!B22,"cubic")</f>
        <v>#NAME?</v>
      </c>
      <c r="E22" s="198" t="e">
        <f t="shared" ca="1" si="5"/>
        <v>#NAME?</v>
      </c>
      <c r="F22" s="151" t="e">
        <f ca="1">+_xll.BInterpol(Boost!$R$6:$R$66,Boost!$AY$6:$AY$66,params!B22,"cubic")</f>
        <v>#NAME?</v>
      </c>
      <c r="G22" s="151" t="e">
        <f ca="1">_xll.BInterpol(cf!$A$2:$A$68,cf!$B$2:$B$68,params!B22,"cubic")/100</f>
        <v>#NAME?</v>
      </c>
      <c r="H22" s="199" t="e">
        <f t="shared" ca="1" si="6"/>
        <v>#NAME?</v>
      </c>
      <c r="I22" s="152">
        <f t="shared" si="1"/>
        <v>1.2658647830532388E-3</v>
      </c>
      <c r="J22" s="152">
        <f t="shared" si="7"/>
        <v>6.658449513963216E-5</v>
      </c>
      <c r="K22" s="3" t="e">
        <f t="shared" ca="1" si="3"/>
        <v>#NAME?</v>
      </c>
      <c r="L22" s="153" t="e">
        <f t="shared" ca="1" si="8"/>
        <v>#NAME?</v>
      </c>
      <c r="M22" s="195" t="e">
        <f ca="1">_xll.BInterpol(cf!$A$2:$A$68,cf!$C$2:$C$68,params!B22,"cubic")</f>
        <v>#NAME?</v>
      </c>
      <c r="N22" s="195" t="e">
        <f ca="1">+_xll.BInterpol(#REF!,#REF!,params!B22,"cubic")</f>
        <v>#NAME?</v>
      </c>
      <c r="O22" s="153" t="e">
        <f t="shared" ca="1" si="4"/>
        <v>#NAME?</v>
      </c>
    </row>
    <row r="23" spans="1:15">
      <c r="A23">
        <v>20</v>
      </c>
      <c r="B23">
        <f t="shared" si="2"/>
        <v>0.08</v>
      </c>
      <c r="C23" s="151" t="e">
        <f ca="1">+_xll.BInterpol(Boost!$R$6:$R$66,Boost!$AZ$6:$AZ$66,params!B23,"cubic")</f>
        <v>#NAME?</v>
      </c>
      <c r="D23" s="151" t="e">
        <f ca="1">+_xll.BInterpol(Boost!$R$6:$R$66,Boost!$AX$6:$AX$66,params!B23,"cubic")</f>
        <v>#NAME?</v>
      </c>
      <c r="E23" s="198" t="e">
        <f t="shared" ca="1" si="5"/>
        <v>#NAME?</v>
      </c>
      <c r="F23" s="151" t="e">
        <f ca="1">+_xll.BInterpol(Boost!$R$6:$R$66,Boost!$AY$6:$AY$66,params!B23,"cubic")</f>
        <v>#NAME?</v>
      </c>
      <c r="G23" s="151" t="e">
        <f ca="1">_xll.BInterpol(cf!$A$2:$A$68,cf!$B$2:$B$68,params!B23,"cubic")/100</f>
        <v>#NAME?</v>
      </c>
      <c r="H23" s="199" t="e">
        <f t="shared" ca="1" si="6"/>
        <v>#NAME?</v>
      </c>
      <c r="I23" s="152">
        <f t="shared" si="1"/>
        <v>1.332444839374558E-3</v>
      </c>
      <c r="J23" s="152">
        <f t="shared" si="7"/>
        <v>6.6580056321319248E-5</v>
      </c>
      <c r="K23" s="3" t="e">
        <f t="shared" ca="1" si="3"/>
        <v>#NAME?</v>
      </c>
      <c r="L23" s="153" t="e">
        <f t="shared" ca="1" si="8"/>
        <v>#NAME?</v>
      </c>
      <c r="M23" s="195" t="e">
        <f ca="1">_xll.BInterpol(cf!$A$2:$A$68,cf!$C$2:$C$68,params!B23,"cubic")</f>
        <v>#NAME?</v>
      </c>
      <c r="N23" s="195" t="e">
        <f ca="1">+_xll.BInterpol(#REF!,#REF!,params!B23,"cubic")</f>
        <v>#NAME?</v>
      </c>
      <c r="O23" s="153" t="e">
        <f t="shared" ca="1" si="4"/>
        <v>#NAME?</v>
      </c>
    </row>
    <row r="24" spans="1:15">
      <c r="A24">
        <v>21</v>
      </c>
      <c r="B24">
        <f t="shared" si="2"/>
        <v>8.4000000000000005E-2</v>
      </c>
      <c r="C24" s="151" t="e">
        <f ca="1">+_xll.BInterpol(Boost!$R$6:$R$66,Boost!$AZ$6:$AZ$66,params!B24,"cubic")</f>
        <v>#NAME?</v>
      </c>
      <c r="D24" s="151" t="e">
        <f ca="1">+_xll.BInterpol(Boost!$R$6:$R$66,Boost!$AX$6:$AX$66,params!B24,"cubic")</f>
        <v>#NAME?</v>
      </c>
      <c r="E24" s="198" t="e">
        <f t="shared" ca="1" si="5"/>
        <v>#NAME?</v>
      </c>
      <c r="F24" s="151" t="e">
        <f ca="1">+_xll.BInterpol(Boost!$R$6:$R$66,Boost!$AY$6:$AY$66,params!B24,"cubic")</f>
        <v>#NAME?</v>
      </c>
      <c r="G24" s="151" t="e">
        <f ca="1">_xll.BInterpol(cf!$A$2:$A$68,cf!$B$2:$B$68,params!B24,"cubic")/100</f>
        <v>#NAME?</v>
      </c>
      <c r="H24" s="199" t="e">
        <f t="shared" ca="1" si="6"/>
        <v>#NAME?</v>
      </c>
      <c r="I24" s="152">
        <f t="shared" si="1"/>
        <v>1.3990204571733278E-3</v>
      </c>
      <c r="J24" s="152">
        <f t="shared" si="7"/>
        <v>6.6575617798769748E-5</v>
      </c>
      <c r="K24" s="3" t="e">
        <f t="shared" ca="1" si="3"/>
        <v>#NAME?</v>
      </c>
      <c r="L24" s="153" t="e">
        <f t="shared" ca="1" si="8"/>
        <v>#NAME?</v>
      </c>
      <c r="M24" s="195" t="e">
        <f ca="1">_xll.BInterpol(cf!$A$2:$A$68,cf!$C$2:$C$68,params!B24,"cubic")</f>
        <v>#NAME?</v>
      </c>
      <c r="N24" s="195" t="e">
        <f ca="1">+_xll.BInterpol(#REF!,#REF!,params!B24,"cubic")</f>
        <v>#NAME?</v>
      </c>
      <c r="O24" s="153" t="e">
        <f t="shared" ca="1" si="4"/>
        <v>#NAME?</v>
      </c>
    </row>
    <row r="25" spans="1:15">
      <c r="A25">
        <v>22</v>
      </c>
      <c r="B25">
        <f t="shared" si="2"/>
        <v>8.7999999999999995E-2</v>
      </c>
      <c r="C25" s="151" t="e">
        <f ca="1">+_xll.BInterpol(Boost!$R$6:$R$66,Boost!$AZ$6:$AZ$66,params!B25,"cubic")</f>
        <v>#NAME?</v>
      </c>
      <c r="D25" s="151" t="e">
        <f ca="1">+_xll.BInterpol(Boost!$R$6:$R$66,Boost!$AX$6:$AX$66,params!B25,"cubic")</f>
        <v>#NAME?</v>
      </c>
      <c r="E25" s="198" t="e">
        <f t="shared" ca="1" si="5"/>
        <v>#NAME?</v>
      </c>
      <c r="F25" s="151" t="e">
        <f ca="1">+_xll.BInterpol(Boost!$R$6:$R$66,Boost!$AY$6:$AY$66,params!B25,"cubic")</f>
        <v>#NAME?</v>
      </c>
      <c r="G25" s="151" t="e">
        <f ca="1">_xll.BInterpol(cf!$A$2:$A$68,cf!$B$2:$B$68,params!B25,"cubic")/100</f>
        <v>#NAME?</v>
      </c>
      <c r="H25" s="199" t="e">
        <f t="shared" ca="1" si="6"/>
        <v>#NAME?</v>
      </c>
      <c r="I25" s="152">
        <f t="shared" si="1"/>
        <v>1.4655916367455335E-3</v>
      </c>
      <c r="J25" s="152">
        <f t="shared" si="7"/>
        <v>6.6571179572205708E-5</v>
      </c>
      <c r="K25" s="3" t="e">
        <f t="shared" ca="1" si="3"/>
        <v>#NAME?</v>
      </c>
      <c r="L25" s="153" t="e">
        <f t="shared" ca="1" si="8"/>
        <v>#NAME?</v>
      </c>
      <c r="M25" s="195" t="e">
        <f ca="1">_xll.BInterpol(cf!$A$2:$A$68,cf!$C$2:$C$68,params!B25,"cubic")</f>
        <v>#NAME?</v>
      </c>
      <c r="N25" s="195" t="e">
        <f ca="1">+_xll.BInterpol(#REF!,#REF!,params!B25,"cubic")</f>
        <v>#NAME?</v>
      </c>
      <c r="O25" s="153" t="e">
        <f t="shared" ca="1" si="4"/>
        <v>#NAME?</v>
      </c>
    </row>
    <row r="26" spans="1:15">
      <c r="A26">
        <v>23</v>
      </c>
      <c r="B26">
        <f t="shared" si="2"/>
        <v>9.1999999999999998E-2</v>
      </c>
      <c r="C26" s="151" t="e">
        <f ca="1">+_xll.BInterpol(Boost!$R$6:$R$66,Boost!$AZ$6:$AZ$66,params!B26,"cubic")</f>
        <v>#NAME?</v>
      </c>
      <c r="D26" s="151" t="e">
        <f ca="1">+_xll.BInterpol(Boost!$R$6:$R$66,Boost!$AX$6:$AX$66,params!B26,"cubic")</f>
        <v>#NAME?</v>
      </c>
      <c r="E26" s="198" t="e">
        <f t="shared" ca="1" si="5"/>
        <v>#NAME?</v>
      </c>
      <c r="F26" s="151" t="e">
        <f ca="1">+_xll.BInterpol(Boost!$R$6:$R$66,Boost!$AY$6:$AY$66,params!B26,"cubic")</f>
        <v>#NAME?</v>
      </c>
      <c r="G26" s="151" t="e">
        <f ca="1">_xll.BInterpol(cf!$A$2:$A$68,cf!$B$2:$B$68,params!B26,"cubic")/100</f>
        <v>#NAME?</v>
      </c>
      <c r="H26" s="199" t="e">
        <f t="shared" ca="1" si="6"/>
        <v>#NAME?</v>
      </c>
      <c r="I26" s="152">
        <f t="shared" si="1"/>
        <v>1.5321583783870496E-3</v>
      </c>
      <c r="J26" s="152">
        <f t="shared" si="7"/>
        <v>6.6566741641516103E-5</v>
      </c>
      <c r="K26" s="3" t="e">
        <f t="shared" ca="1" si="3"/>
        <v>#NAME?</v>
      </c>
      <c r="L26" s="153" t="e">
        <f t="shared" ca="1" si="8"/>
        <v>#NAME?</v>
      </c>
      <c r="M26" s="195" t="e">
        <f ca="1">_xll.BInterpol(cf!$A$2:$A$68,cf!$C$2:$C$68,params!B26,"cubic")</f>
        <v>#NAME?</v>
      </c>
      <c r="N26" s="195" t="e">
        <f ca="1">+_xll.BInterpol(#REF!,#REF!,params!B26,"cubic")</f>
        <v>#NAME?</v>
      </c>
      <c r="O26" s="153" t="e">
        <f t="shared" ca="1" si="4"/>
        <v>#NAME?</v>
      </c>
    </row>
    <row r="27" spans="1:15">
      <c r="A27">
        <v>24</v>
      </c>
      <c r="B27">
        <f t="shared" si="2"/>
        <v>9.6000000000000002E-2</v>
      </c>
      <c r="C27" s="151" t="e">
        <f ca="1">+_xll.BInterpol(Boost!$R$6:$R$66,Boost!$AZ$6:$AZ$66,params!B27,"cubic")</f>
        <v>#NAME?</v>
      </c>
      <c r="D27" s="151" t="e">
        <f ca="1">+_xll.BInterpol(Boost!$R$6:$R$66,Boost!$AX$6:$AX$66,params!B27,"cubic")</f>
        <v>#NAME?</v>
      </c>
      <c r="E27" s="198" t="e">
        <f t="shared" ca="1" si="5"/>
        <v>#NAME?</v>
      </c>
      <c r="F27" s="151" t="e">
        <f ca="1">+_xll.BInterpol(Boost!$R$6:$R$66,Boost!$AY$6:$AY$66,params!B27,"cubic")</f>
        <v>#NAME?</v>
      </c>
      <c r="G27" s="151" t="e">
        <f ca="1">_xll.BInterpol(cf!$A$2:$A$68,cf!$B$2:$B$68,params!B27,"cubic")/100</f>
        <v>#NAME?</v>
      </c>
      <c r="H27" s="199" t="e">
        <f t="shared" ca="1" si="6"/>
        <v>#NAME?</v>
      </c>
      <c r="I27" s="152">
        <f t="shared" si="1"/>
        <v>1.5987206823936395E-3</v>
      </c>
      <c r="J27" s="152">
        <f t="shared" si="7"/>
        <v>6.6562304006589912E-5</v>
      </c>
      <c r="K27" s="3" t="e">
        <f t="shared" ca="1" si="3"/>
        <v>#NAME?</v>
      </c>
      <c r="L27" s="153" t="e">
        <f t="shared" ca="1" si="8"/>
        <v>#NAME?</v>
      </c>
      <c r="M27" s="195" t="e">
        <f ca="1">_xll.BInterpol(cf!$A$2:$A$68,cf!$C$2:$C$68,params!B27,"cubic")</f>
        <v>#NAME?</v>
      </c>
      <c r="N27" s="195" t="e">
        <f ca="1">+_xll.BInterpol(#REF!,#REF!,params!B27,"cubic")</f>
        <v>#NAME?</v>
      </c>
      <c r="O27" s="153" t="e">
        <f t="shared" ca="1" si="4"/>
        <v>#NAME?</v>
      </c>
    </row>
    <row r="28" spans="1:15">
      <c r="A28">
        <v>25</v>
      </c>
      <c r="B28">
        <f t="shared" si="2"/>
        <v>0.1</v>
      </c>
      <c r="C28" s="151" t="e">
        <f ca="1">+_xll.BInterpol(Boost!$R$6:$R$66,Boost!$AZ$6:$AZ$66,params!B28,"cubic")</f>
        <v>#NAME?</v>
      </c>
      <c r="D28" s="151" t="e">
        <f ca="1">+_xll.BInterpol(Boost!$R$6:$R$66,Boost!$AX$6:$AX$66,params!B28,"cubic")</f>
        <v>#NAME?</v>
      </c>
      <c r="E28" s="198" t="e">
        <f t="shared" ca="1" si="5"/>
        <v>#NAME?</v>
      </c>
      <c r="F28" s="151" t="e">
        <f ca="1">+_xll.BInterpol(Boost!$R$6:$R$66,Boost!$AY$6:$AY$66,params!B28,"cubic")</f>
        <v>#NAME?</v>
      </c>
      <c r="G28" s="151" t="e">
        <f ca="1">_xll.BInterpol(cf!$A$2:$A$68,cf!$B$2:$B$68,params!B28,"cubic")/100</f>
        <v>#NAME?</v>
      </c>
      <c r="H28" s="199" t="e">
        <f t="shared" ca="1" si="6"/>
        <v>#NAME?</v>
      </c>
      <c r="I28" s="152">
        <f t="shared" si="1"/>
        <v>1.6652785490612887E-3</v>
      </c>
      <c r="J28" s="152">
        <f t="shared" si="7"/>
        <v>6.6557866667649179E-5</v>
      </c>
      <c r="K28" s="3" t="e">
        <f t="shared" ca="1" si="3"/>
        <v>#NAME?</v>
      </c>
      <c r="L28" s="153" t="e">
        <f t="shared" ca="1" si="8"/>
        <v>#NAME?</v>
      </c>
      <c r="M28" s="195" t="e">
        <f ca="1">_xll.BInterpol(cf!$A$2:$A$68,cf!$C$2:$C$68,params!B28,"cubic")</f>
        <v>#NAME?</v>
      </c>
      <c r="N28" s="195" t="e">
        <f ca="1">+_xll.BInterpol(#REF!,#REF!,params!B28,"cubic")</f>
        <v>#NAME?</v>
      </c>
      <c r="O28" s="153" t="e">
        <f t="shared" ca="1" si="4"/>
        <v>#NAME?</v>
      </c>
    </row>
    <row r="29" spans="1:15">
      <c r="A29">
        <v>26</v>
      </c>
      <c r="B29">
        <f t="shared" si="2"/>
        <v>0.104</v>
      </c>
      <c r="C29" s="151" t="e">
        <f ca="1">+_xll.BInterpol(Boost!$R$6:$R$66,Boost!$AZ$6:$AZ$66,params!B29,"cubic")</f>
        <v>#NAME?</v>
      </c>
      <c r="D29" s="151" t="e">
        <f ca="1">+_xll.BInterpol(Boost!$R$6:$R$66,Boost!$AX$6:$AX$66,params!B29,"cubic")</f>
        <v>#NAME?</v>
      </c>
      <c r="E29" s="198" t="e">
        <f t="shared" ca="1" si="5"/>
        <v>#NAME?</v>
      </c>
      <c r="F29" s="151" t="e">
        <f ca="1">+_xll.BInterpol(Boost!$R$6:$R$66,Boost!$AY$6:$AY$66,params!B29,"cubic")</f>
        <v>#NAME?</v>
      </c>
      <c r="G29" s="151" t="e">
        <f ca="1">_xll.BInterpol(cf!$A$2:$A$68,cf!$B$2:$B$68,params!B29,"cubic")/100</f>
        <v>#NAME?</v>
      </c>
      <c r="H29" s="199" t="e">
        <f t="shared" ca="1" si="6"/>
        <v>#NAME?</v>
      </c>
      <c r="I29" s="152">
        <f t="shared" si="1"/>
        <v>1.7318319786857606E-3</v>
      </c>
      <c r="J29" s="152">
        <f t="shared" si="7"/>
        <v>6.655342962447186E-5</v>
      </c>
      <c r="K29" s="3" t="e">
        <f t="shared" ca="1" si="3"/>
        <v>#NAME?</v>
      </c>
      <c r="L29" s="153" t="e">
        <f t="shared" ca="1" si="8"/>
        <v>#NAME?</v>
      </c>
      <c r="M29" s="195" t="e">
        <f ca="1">_xll.BInterpol(cf!$A$2:$A$68,cf!$C$2:$C$68,params!B29,"cubic")</f>
        <v>#NAME?</v>
      </c>
      <c r="N29" s="195" t="e">
        <f ca="1">+_xll.BInterpol(#REF!,#REF!,params!B29,"cubic")</f>
        <v>#NAME?</v>
      </c>
      <c r="O29" s="153" t="e">
        <f t="shared" ca="1" si="4"/>
        <v>#NAME?</v>
      </c>
    </row>
    <row r="30" spans="1:15">
      <c r="A30">
        <v>27</v>
      </c>
      <c r="B30">
        <f t="shared" si="2"/>
        <v>0.108</v>
      </c>
      <c r="C30" s="151" t="e">
        <f ca="1">+_xll.BInterpol(Boost!$R$6:$R$66,Boost!$AZ$6:$AZ$66,params!B30,"cubic")</f>
        <v>#NAME?</v>
      </c>
      <c r="D30" s="151" t="e">
        <f ca="1">+_xll.BInterpol(Boost!$R$6:$R$66,Boost!$AX$6:$AX$66,params!B30,"cubic")</f>
        <v>#NAME?</v>
      </c>
      <c r="E30" s="198" t="e">
        <f t="shared" ca="1" si="5"/>
        <v>#NAME?</v>
      </c>
      <c r="F30" s="151" t="e">
        <f ca="1">+_xll.BInterpol(Boost!$R$6:$R$66,Boost!$AY$6:$AY$66,params!B30,"cubic")</f>
        <v>#NAME?</v>
      </c>
      <c r="G30" s="151" t="e">
        <f ca="1">_xll.BInterpol(cf!$A$2:$A$68,cf!$B$2:$B$68,params!B30,"cubic")/100</f>
        <v>#NAME?</v>
      </c>
      <c r="H30" s="199" t="e">
        <f t="shared" ca="1" si="6"/>
        <v>#NAME?</v>
      </c>
      <c r="I30" s="152">
        <f t="shared" si="1"/>
        <v>1.7983809715627075E-3</v>
      </c>
      <c r="J30" s="152">
        <f t="shared" si="7"/>
        <v>6.6548992876946933E-5</v>
      </c>
      <c r="K30" s="3" t="e">
        <f t="shared" ca="1" si="3"/>
        <v>#NAME?</v>
      </c>
      <c r="L30" s="153" t="e">
        <f t="shared" ca="1" si="8"/>
        <v>#NAME?</v>
      </c>
      <c r="M30" s="195" t="e">
        <f ca="1">_xll.BInterpol(cf!$A$2:$A$68,cf!$C$2:$C$68,params!B30,"cubic")</f>
        <v>#NAME?</v>
      </c>
      <c r="N30" s="195" t="e">
        <f ca="1">+_xll.BInterpol(#REF!,#REF!,params!B30,"cubic")</f>
        <v>#NAME?</v>
      </c>
      <c r="O30" s="153" t="e">
        <f t="shared" ca="1" si="4"/>
        <v>#NAME?</v>
      </c>
    </row>
    <row r="31" spans="1:15">
      <c r="A31">
        <v>28</v>
      </c>
      <c r="B31">
        <f t="shared" si="2"/>
        <v>0.112</v>
      </c>
      <c r="C31" s="151" t="e">
        <f ca="1">+_xll.BInterpol(Boost!$R$6:$R$66,Boost!$AZ$6:$AZ$66,params!B31,"cubic")</f>
        <v>#NAME?</v>
      </c>
      <c r="D31" s="151" t="e">
        <f ca="1">+_xll.BInterpol(Boost!$R$6:$R$66,Boost!$AX$6:$AX$66,params!B31,"cubic")</f>
        <v>#NAME?</v>
      </c>
      <c r="E31" s="198" t="e">
        <f t="shared" ca="1" si="5"/>
        <v>#NAME?</v>
      </c>
      <c r="F31" s="151" t="e">
        <f ca="1">+_xll.BInterpol(Boost!$R$6:$R$66,Boost!$AY$6:$AY$66,params!B31,"cubic")</f>
        <v>#NAME?</v>
      </c>
      <c r="G31" s="151" t="e">
        <f ca="1">_xll.BInterpol(cf!$A$2:$A$68,cf!$B$2:$B$68,params!B31,"cubic")/100</f>
        <v>#NAME?</v>
      </c>
      <c r="H31" s="199" t="e">
        <f t="shared" ca="1" si="6"/>
        <v>#NAME?</v>
      </c>
      <c r="I31" s="152">
        <f t="shared" si="1"/>
        <v>1.864925527988115E-3</v>
      </c>
      <c r="J31" s="152">
        <f t="shared" si="7"/>
        <v>6.6544556425407464E-5</v>
      </c>
      <c r="K31" s="3" t="e">
        <f t="shared" ca="1" si="3"/>
        <v>#NAME?</v>
      </c>
      <c r="L31" s="153" t="e">
        <f t="shared" ca="1" si="8"/>
        <v>#NAME?</v>
      </c>
      <c r="M31" s="195" t="e">
        <f ca="1">_xll.BInterpol(cf!$A$2:$A$68,cf!$C$2:$C$68,params!B31,"cubic")</f>
        <v>#NAME?</v>
      </c>
      <c r="N31" s="195" t="e">
        <f ca="1">+_xll.BInterpol(#REF!,#REF!,params!B31,"cubic")</f>
        <v>#NAME?</v>
      </c>
      <c r="O31" s="153" t="e">
        <f t="shared" ca="1" si="4"/>
        <v>#NAME?</v>
      </c>
    </row>
    <row r="32" spans="1:15">
      <c r="A32">
        <v>29</v>
      </c>
      <c r="B32">
        <f t="shared" si="2"/>
        <v>0.11600000000000001</v>
      </c>
      <c r="C32" s="151" t="e">
        <f ca="1">+_xll.BInterpol(Boost!$R$6:$R$66,Boost!$AZ$6:$AZ$66,params!B32,"cubic")</f>
        <v>#NAME?</v>
      </c>
      <c r="D32" s="151" t="e">
        <f ca="1">+_xll.BInterpol(Boost!$R$6:$R$66,Boost!$AX$6:$AX$66,params!B32,"cubic")</f>
        <v>#NAME?</v>
      </c>
      <c r="E32" s="198" t="e">
        <f t="shared" ca="1" si="5"/>
        <v>#NAME?</v>
      </c>
      <c r="F32" s="151" t="e">
        <f ca="1">+_xll.BInterpol(Boost!$R$6:$R$66,Boost!$AY$6:$AY$66,params!B32,"cubic")</f>
        <v>#NAME?</v>
      </c>
      <c r="G32" s="151" t="e">
        <f ca="1">_xll.BInterpol(cf!$A$2:$A$68,cf!$B$2:$B$68,params!B32,"cubic")/100</f>
        <v>#NAME?</v>
      </c>
      <c r="H32" s="199" t="e">
        <f t="shared" ca="1" si="6"/>
        <v>#NAME?</v>
      </c>
      <c r="I32" s="152">
        <f t="shared" si="1"/>
        <v>1.9314656482576353E-3</v>
      </c>
      <c r="J32" s="152">
        <f t="shared" si="7"/>
        <v>6.6540120269520386E-5</v>
      </c>
      <c r="K32" s="3" t="e">
        <f t="shared" ca="1" si="3"/>
        <v>#NAME?</v>
      </c>
      <c r="L32" s="153" t="e">
        <f t="shared" ca="1" si="8"/>
        <v>#NAME?</v>
      </c>
      <c r="M32" s="195" t="e">
        <f ca="1">_xll.BInterpol(cf!$A$2:$A$68,cf!$C$2:$C$68,params!B32,"cubic")</f>
        <v>#NAME?</v>
      </c>
      <c r="N32" s="195" t="e">
        <f ca="1">+_xll.BInterpol(#REF!,#REF!,params!B32,"cubic")</f>
        <v>#NAME?</v>
      </c>
      <c r="O32" s="153" t="e">
        <f t="shared" ca="1" si="4"/>
        <v>#NAME?</v>
      </c>
    </row>
    <row r="33" spans="1:25">
      <c r="A33">
        <v>30</v>
      </c>
      <c r="B33">
        <f t="shared" si="2"/>
        <v>0.12</v>
      </c>
      <c r="C33" s="151" t="e">
        <f ca="1">+_xll.BInterpol(Boost!$R$6:$R$66,Boost!$AZ$6:$AZ$66,params!B33,"cubic")</f>
        <v>#NAME?</v>
      </c>
      <c r="D33" s="151" t="e">
        <f ca="1">+_xll.BInterpol(Boost!$R$6:$R$66,Boost!$AX$6:$AX$66,params!B33,"cubic")</f>
        <v>#NAME?</v>
      </c>
      <c r="E33" s="198" t="e">
        <f t="shared" ca="1" si="5"/>
        <v>#NAME?</v>
      </c>
      <c r="F33" s="151" t="e">
        <f ca="1">+_xll.BInterpol(Boost!$R$6:$R$66,Boost!$AY$6:$AY$66,params!B33,"cubic")</f>
        <v>#NAME?</v>
      </c>
      <c r="G33" s="151" t="e">
        <f ca="1">_xll.BInterpol(cf!$A$2:$A$68,cf!$B$2:$B$68,params!B33,"cubic")/100</f>
        <v>#NAME?</v>
      </c>
      <c r="H33" s="199" t="e">
        <f t="shared" ca="1" si="6"/>
        <v>#NAME?</v>
      </c>
      <c r="I33" s="152">
        <f t="shared" si="1"/>
        <v>1.998001332666921E-3</v>
      </c>
      <c r="J33" s="152">
        <f t="shared" si="7"/>
        <v>6.65356844092857E-5</v>
      </c>
      <c r="K33" s="3" t="e">
        <f t="shared" ca="1" si="3"/>
        <v>#NAME?</v>
      </c>
      <c r="L33" s="153" t="e">
        <f t="shared" ca="1" si="8"/>
        <v>#NAME?</v>
      </c>
      <c r="M33" s="195" t="e">
        <f ca="1">_xll.BInterpol(cf!$A$2:$A$68,cf!$C$2:$C$68,params!B33,"cubic")</f>
        <v>#NAME?</v>
      </c>
      <c r="N33" s="195" t="e">
        <f ca="1">+_xll.BInterpol(#REF!,#REF!,params!B33,"cubic")</f>
        <v>#NAME?</v>
      </c>
      <c r="O33" s="153" t="e">
        <f t="shared" ca="1" si="4"/>
        <v>#NAME?</v>
      </c>
    </row>
    <row r="34" spans="1:25">
      <c r="A34">
        <v>31</v>
      </c>
      <c r="B34">
        <f t="shared" si="2"/>
        <v>0.124</v>
      </c>
      <c r="C34" s="151" t="e">
        <f ca="1">+_xll.BInterpol(Boost!$R$6:$R$66,Boost!$AZ$6:$AZ$66,params!B34,"cubic")</f>
        <v>#NAME?</v>
      </c>
      <c r="D34" s="151" t="e">
        <f ca="1">+_xll.BInterpol(Boost!$R$6:$R$66,Boost!$AX$6:$AX$66,params!B34,"cubic")</f>
        <v>#NAME?</v>
      </c>
      <c r="E34" s="198" t="e">
        <f t="shared" ca="1" si="5"/>
        <v>#NAME?</v>
      </c>
      <c r="F34" s="151" t="e">
        <f ca="1">+_xll.BInterpol(Boost!$R$6:$R$66,Boost!$AY$6:$AY$66,params!B34,"cubic")</f>
        <v>#NAME?</v>
      </c>
      <c r="G34" s="151" t="e">
        <f ca="1">_xll.BInterpol(cf!$A$2:$A$68,cf!$B$2:$B$68,params!B34,"cubic")/100</f>
        <v>#NAME?</v>
      </c>
      <c r="H34" s="199" t="e">
        <f t="shared" ca="1" si="6"/>
        <v>#NAME?</v>
      </c>
      <c r="I34" s="152">
        <f t="shared" si="1"/>
        <v>2.0645325815118465E-3</v>
      </c>
      <c r="J34" s="152">
        <f t="shared" si="7"/>
        <v>6.653124884492545E-5</v>
      </c>
      <c r="K34" s="3" t="e">
        <f t="shared" ca="1" si="3"/>
        <v>#NAME?</v>
      </c>
      <c r="L34" s="153" t="e">
        <f t="shared" ca="1" si="8"/>
        <v>#NAME?</v>
      </c>
      <c r="M34" s="195" t="e">
        <f ca="1">_xll.BInterpol(cf!$A$2:$A$68,cf!$C$2:$C$68,params!B34,"cubic")</f>
        <v>#NAME?</v>
      </c>
      <c r="N34" s="195" t="e">
        <f ca="1">+_xll.BInterpol(#REF!,#REF!,params!B34,"cubic")</f>
        <v>#NAME?</v>
      </c>
      <c r="O34" s="153" t="e">
        <f t="shared" ca="1" si="4"/>
        <v>#NAME?</v>
      </c>
    </row>
    <row r="35" spans="1:25">
      <c r="A35">
        <v>32</v>
      </c>
      <c r="B35">
        <f t="shared" si="2"/>
        <v>0.128</v>
      </c>
      <c r="C35" s="151" t="e">
        <f ca="1">+_xll.BInterpol(Boost!$R$6:$R$66,Boost!$AZ$6:$AZ$66,params!B35,"cubic")</f>
        <v>#NAME?</v>
      </c>
      <c r="D35" s="151" t="e">
        <f ca="1">+_xll.BInterpol(Boost!$R$6:$R$66,Boost!$AX$6:$AX$66,params!B35,"cubic")</f>
        <v>#NAME?</v>
      </c>
      <c r="E35" s="198" t="e">
        <f t="shared" ca="1" si="5"/>
        <v>#NAME?</v>
      </c>
      <c r="F35" s="151" t="e">
        <f ca="1">+_xll.BInterpol(Boost!$R$6:$R$66,Boost!$AY$6:$AY$66,params!B35,"cubic")</f>
        <v>#NAME?</v>
      </c>
      <c r="G35" s="151" t="e">
        <f ca="1">_xll.BInterpol(cf!$A$2:$A$68,cf!$B$2:$B$68,params!B35,"cubic")/100</f>
        <v>#NAME?</v>
      </c>
      <c r="H35" s="199" t="e">
        <f t="shared" ca="1" si="6"/>
        <v>#NAME?</v>
      </c>
      <c r="I35" s="152">
        <f t="shared" ref="I35:I66" si="9">1-EXP($R$5*-1*B35/(1-$R$6))</f>
        <v>2.1310593950879531E-3</v>
      </c>
      <c r="J35" s="152">
        <f t="shared" si="7"/>
        <v>6.6526813576106569E-5</v>
      </c>
      <c r="K35" s="3" t="e">
        <f t="shared" ca="1" si="3"/>
        <v>#NAME?</v>
      </c>
      <c r="L35" s="153" t="e">
        <f t="shared" ca="1" si="8"/>
        <v>#NAME?</v>
      </c>
      <c r="M35" s="195" t="e">
        <f ca="1">_xll.BInterpol(cf!$A$2:$A$68,cf!$C$2:$C$68,params!B35,"cubic")</f>
        <v>#NAME?</v>
      </c>
      <c r="N35" s="195" t="e">
        <f ca="1">+_xll.BInterpol(#REF!,#REF!,params!B35,"cubic")</f>
        <v>#NAME?</v>
      </c>
      <c r="O35" s="153" t="e">
        <f t="shared" ca="1" si="4"/>
        <v>#NAME?</v>
      </c>
    </row>
    <row r="36" spans="1:25">
      <c r="A36">
        <v>33</v>
      </c>
      <c r="B36">
        <f t="shared" si="2"/>
        <v>0.13200000000000001</v>
      </c>
      <c r="C36" s="151" t="e">
        <f ca="1">+_xll.BInterpol(Boost!$R$6:$R$66,Boost!$AZ$6:$AZ$66,params!B36,"cubic")</f>
        <v>#NAME?</v>
      </c>
      <c r="D36" s="151" t="e">
        <f ca="1">+_xll.BInterpol(Boost!$R$6:$R$66,Boost!$AX$6:$AX$66,params!B36,"cubic")</f>
        <v>#NAME?</v>
      </c>
      <c r="E36" s="198" t="e">
        <f t="shared" ca="1" si="5"/>
        <v>#NAME?</v>
      </c>
      <c r="F36" s="151" t="e">
        <f ca="1">+_xll.BInterpol(Boost!$R$6:$R$66,Boost!$AY$6:$AY$66,params!B36,"cubic")</f>
        <v>#NAME?</v>
      </c>
      <c r="G36" s="151" t="e">
        <f ca="1">_xll.BInterpol(cf!$A$2:$A$68,cf!$B$2:$B$68,params!B36,"cubic")/100</f>
        <v>#NAME?</v>
      </c>
      <c r="H36" s="199" t="e">
        <f t="shared" ca="1" si="6"/>
        <v>#NAME?</v>
      </c>
      <c r="I36" s="152">
        <f t="shared" si="9"/>
        <v>2.1975817736910042E-3</v>
      </c>
      <c r="J36" s="152">
        <f t="shared" si="7"/>
        <v>6.6522378603051102E-5</v>
      </c>
      <c r="K36" s="3" t="e">
        <f t="shared" ca="1" si="3"/>
        <v>#NAME?</v>
      </c>
      <c r="L36" s="153" t="e">
        <f t="shared" ca="1" si="8"/>
        <v>#NAME?</v>
      </c>
      <c r="M36" s="195" t="e">
        <f ca="1">_xll.BInterpol(cf!$A$2:$A$68,cf!$C$2:$C$68,params!B36,"cubic")</f>
        <v>#NAME?</v>
      </c>
      <c r="N36" s="195" t="e">
        <f ca="1">+_xll.BInterpol(#REF!,#REF!,params!B36,"cubic")</f>
        <v>#NAME?</v>
      </c>
      <c r="O36" s="153" t="e">
        <f t="shared" ca="1" si="4"/>
        <v>#NAME?</v>
      </c>
    </row>
    <row r="37" spans="1:25">
      <c r="A37">
        <v>34</v>
      </c>
      <c r="B37">
        <f t="shared" si="2"/>
        <v>0.13600000000000001</v>
      </c>
      <c r="C37" s="151" t="e">
        <f ca="1">+_xll.BInterpol(Boost!$R$6:$R$66,Boost!$AZ$6:$AZ$66,params!B37,"cubic")</f>
        <v>#NAME?</v>
      </c>
      <c r="D37" s="151" t="e">
        <f ca="1">+_xll.BInterpol(Boost!$R$6:$R$66,Boost!$AX$6:$AX$66,params!B37,"cubic")</f>
        <v>#NAME?</v>
      </c>
      <c r="E37" s="198" t="e">
        <f t="shared" ca="1" si="5"/>
        <v>#NAME?</v>
      </c>
      <c r="F37" s="151" t="e">
        <f ca="1">+_xll.BInterpol(Boost!$R$6:$R$66,Boost!$AY$6:$AY$66,params!B37,"cubic")</f>
        <v>#NAME?</v>
      </c>
      <c r="G37" s="151" t="e">
        <f ca="1">_xll.BInterpol(cf!$A$2:$A$68,cf!$B$2:$B$68,params!B37,"cubic")/100</f>
        <v>#NAME?</v>
      </c>
      <c r="H37" s="199" t="e">
        <f t="shared" ca="1" si="6"/>
        <v>#NAME?</v>
      </c>
      <c r="I37" s="152">
        <f t="shared" si="9"/>
        <v>2.2640997176166522E-3</v>
      </c>
      <c r="J37" s="152">
        <f t="shared" si="7"/>
        <v>6.6517943925648026E-5</v>
      </c>
      <c r="K37" s="3" t="e">
        <f t="shared" ca="1" si="3"/>
        <v>#NAME?</v>
      </c>
      <c r="L37" s="153" t="e">
        <f t="shared" ca="1" si="8"/>
        <v>#NAME?</v>
      </c>
      <c r="M37" s="195" t="e">
        <f ca="1">_xll.BInterpol(cf!$A$2:$A$68,cf!$C$2:$C$68,params!B37,"cubic")</f>
        <v>#NAME?</v>
      </c>
      <c r="N37" s="195" t="e">
        <f ca="1">+_xll.BInterpol(#REF!,#REF!,params!B37,"cubic")</f>
        <v>#NAME?</v>
      </c>
      <c r="O37" s="153" t="e">
        <f t="shared" ca="1" si="4"/>
        <v>#NAME?</v>
      </c>
    </row>
    <row r="38" spans="1:25">
      <c r="A38">
        <v>35</v>
      </c>
      <c r="B38">
        <f t="shared" si="2"/>
        <v>0.14000000000000001</v>
      </c>
      <c r="C38" s="151" t="e">
        <f ca="1">+_xll.BInterpol(Boost!$R$6:$R$66,Boost!$AZ$6:$AZ$66,params!B38,"cubic")</f>
        <v>#NAME?</v>
      </c>
      <c r="D38" s="151" t="e">
        <f ca="1">+_xll.BInterpol(Boost!$R$6:$R$66,Boost!$AX$6:$AX$66,params!B38,"cubic")</f>
        <v>#NAME?</v>
      </c>
      <c r="E38" s="198" t="e">
        <f t="shared" ca="1" si="5"/>
        <v>#NAME?</v>
      </c>
      <c r="F38" s="151" t="e">
        <f ca="1">+_xll.BInterpol(Boost!$R$6:$R$66,Boost!$AY$6:$AY$66,params!B38,"cubic")</f>
        <v>#NAME?</v>
      </c>
      <c r="G38" s="151" t="e">
        <f ca="1">_xll.BInterpol(cf!$A$2:$A$68,cf!$B$2:$B$68,params!B38,"cubic")/100</f>
        <v>#NAME?</v>
      </c>
      <c r="H38" s="199" t="e">
        <f t="shared" ca="1" si="6"/>
        <v>#NAME?</v>
      </c>
      <c r="I38" s="152">
        <f t="shared" si="9"/>
        <v>2.3306132271605495E-3</v>
      </c>
      <c r="J38" s="152">
        <f t="shared" si="7"/>
        <v>6.6513509543897342E-5</v>
      </c>
      <c r="K38" s="3" t="e">
        <f t="shared" ca="1" si="3"/>
        <v>#NAME?</v>
      </c>
      <c r="L38" s="153" t="e">
        <f t="shared" ca="1" si="8"/>
        <v>#NAME?</v>
      </c>
      <c r="M38" s="195" t="e">
        <f ca="1">_xll.BInterpol(cf!$A$2:$A$68,cf!$C$2:$C$68,params!B38,"cubic")</f>
        <v>#NAME?</v>
      </c>
      <c r="N38" s="195" t="e">
        <f ca="1">+_xll.BInterpol(#REF!,#REF!,params!B38,"cubic")</f>
        <v>#NAME?</v>
      </c>
      <c r="O38" s="153" t="e">
        <f t="shared" ca="1" si="4"/>
        <v>#NAME?</v>
      </c>
    </row>
    <row r="39" spans="1:25">
      <c r="A39">
        <v>36</v>
      </c>
      <c r="B39">
        <f t="shared" si="2"/>
        <v>0.14399999999999999</v>
      </c>
      <c r="C39" s="151" t="e">
        <f ca="1">+_xll.BInterpol(Boost!$R$6:$R$66,Boost!$AZ$6:$AZ$66,params!B39,"cubic")</f>
        <v>#NAME?</v>
      </c>
      <c r="D39" s="151" t="e">
        <f ca="1">+_xll.BInterpol(Boost!$R$6:$R$66,Boost!$AX$6:$AX$66,params!B39,"cubic")</f>
        <v>#NAME?</v>
      </c>
      <c r="E39" s="198" t="e">
        <f t="shared" ca="1" si="5"/>
        <v>#NAME?</v>
      </c>
      <c r="F39" s="151" t="e">
        <f ca="1">+_xll.BInterpol(Boost!$R$6:$R$66,Boost!$AY$6:$AY$66,params!B39,"cubic")</f>
        <v>#NAME?</v>
      </c>
      <c r="G39" s="151" t="e">
        <f ca="1">_xll.BInterpol(cf!$A$2:$A$68,cf!$B$2:$B$68,params!B39,"cubic")/100</f>
        <v>#NAME?</v>
      </c>
      <c r="H39" s="199" t="e">
        <f t="shared" ca="1" si="6"/>
        <v>#NAME?</v>
      </c>
      <c r="I39" s="152">
        <f t="shared" si="9"/>
        <v>2.3971223026182376E-3</v>
      </c>
      <c r="J39" s="152">
        <f t="shared" si="7"/>
        <v>6.6509075457688027E-5</v>
      </c>
      <c r="K39" s="3" t="e">
        <f t="shared" ca="1" si="3"/>
        <v>#NAME?</v>
      </c>
      <c r="L39" s="153" t="e">
        <f t="shared" ca="1" si="8"/>
        <v>#NAME?</v>
      </c>
      <c r="M39" s="195" t="e">
        <f ca="1">_xll.BInterpol(cf!$A$2:$A$68,cf!$C$2:$C$68,params!B39,"cubic")</f>
        <v>#NAME?</v>
      </c>
      <c r="N39" s="195" t="e">
        <f ca="1">+_xll.BInterpol(#REF!,#REF!,params!B39,"cubic")</f>
        <v>#NAME?</v>
      </c>
      <c r="O39" s="153" t="e">
        <f t="shared" ca="1" si="4"/>
        <v>#NAME?</v>
      </c>
    </row>
    <row r="40" spans="1:25">
      <c r="A40">
        <v>37</v>
      </c>
      <c r="B40">
        <f t="shared" si="2"/>
        <v>0.14799999999999999</v>
      </c>
      <c r="C40" s="151" t="e">
        <f ca="1">+_xll.BInterpol(Boost!$R$6:$R$66,Boost!$AZ$6:$AZ$66,params!B40,"cubic")</f>
        <v>#NAME?</v>
      </c>
      <c r="D40" s="151" t="e">
        <f ca="1">+_xll.BInterpol(Boost!$R$6:$R$66,Boost!$AX$6:$AX$66,params!B40,"cubic")</f>
        <v>#NAME?</v>
      </c>
      <c r="E40" s="198" t="e">
        <f t="shared" ca="1" si="5"/>
        <v>#NAME?</v>
      </c>
      <c r="F40" s="151" t="e">
        <f ca="1">+_xll.BInterpol(Boost!$R$6:$R$66,Boost!$AY$6:$AY$66,params!B40,"cubic")</f>
        <v>#NAME?</v>
      </c>
      <c r="G40" s="151" t="e">
        <f ca="1">_xll.BInterpol(cf!$A$2:$A$68,cf!$B$2:$B$68,params!B40,"cubic")/100</f>
        <v>#NAME?</v>
      </c>
      <c r="H40" s="199" t="e">
        <f t="shared" ca="1" si="6"/>
        <v>#NAME?</v>
      </c>
      <c r="I40" s="152">
        <f t="shared" si="9"/>
        <v>2.4636269442853687E-3</v>
      </c>
      <c r="J40" s="152">
        <f t="shared" si="7"/>
        <v>6.6504641667131104E-5</v>
      </c>
      <c r="K40" s="3" t="e">
        <f t="shared" ca="1" si="3"/>
        <v>#NAME?</v>
      </c>
      <c r="L40" s="153" t="e">
        <f t="shared" ca="1" si="8"/>
        <v>#NAME?</v>
      </c>
      <c r="M40" s="195" t="e">
        <f ca="1">_xll.BInterpol(cf!$A$2:$A$68,cf!$C$2:$C$68,params!B40,"cubic")</f>
        <v>#NAME?</v>
      </c>
      <c r="N40" s="195" t="e">
        <f ca="1">+_xll.BInterpol(#REF!,#REF!,params!B40,"cubic")</f>
        <v>#NAME?</v>
      </c>
      <c r="O40" s="153" t="e">
        <f t="shared" ca="1" si="4"/>
        <v>#NAME?</v>
      </c>
    </row>
    <row r="41" spans="1:25">
      <c r="A41">
        <v>38</v>
      </c>
      <c r="B41">
        <f t="shared" si="2"/>
        <v>0.152</v>
      </c>
      <c r="C41" s="151" t="e">
        <f ca="1">+_xll.BInterpol(Boost!$R$6:$R$66,Boost!$AZ$6:$AZ$66,params!B41,"cubic")</f>
        <v>#NAME?</v>
      </c>
      <c r="D41" s="151" t="e">
        <f ca="1">+_xll.BInterpol(Boost!$R$6:$R$66,Boost!$AX$6:$AX$66,params!B41,"cubic")</f>
        <v>#NAME?</v>
      </c>
      <c r="E41" s="198" t="e">
        <f t="shared" ca="1" si="5"/>
        <v>#NAME?</v>
      </c>
      <c r="F41" s="151" t="e">
        <f ca="1">+_xll.BInterpol(Boost!$R$6:$R$66,Boost!$AY$6:$AY$66,params!B41,"cubic")</f>
        <v>#NAME?</v>
      </c>
      <c r="G41" s="151" t="e">
        <f ca="1">_xll.BInterpol(cf!$A$2:$A$68,cf!$B$2:$B$68,params!B41,"cubic")/100</f>
        <v>#NAME?</v>
      </c>
      <c r="H41" s="199" t="e">
        <f t="shared" ca="1" si="6"/>
        <v>#NAME?</v>
      </c>
      <c r="I41" s="152">
        <f t="shared" si="9"/>
        <v>2.5301271524575952E-3</v>
      </c>
      <c r="J41" s="152">
        <f t="shared" si="7"/>
        <v>6.6500208172226571E-5</v>
      </c>
      <c r="K41" s="3" t="e">
        <f t="shared" ca="1" si="3"/>
        <v>#NAME?</v>
      </c>
      <c r="L41" s="153" t="e">
        <f t="shared" ca="1" si="8"/>
        <v>#NAME?</v>
      </c>
      <c r="M41" s="195" t="e">
        <f ca="1">_xll.BInterpol(cf!$A$2:$A$68,cf!$C$2:$C$68,params!B41,"cubic")</f>
        <v>#NAME?</v>
      </c>
      <c r="N41" s="195" t="e">
        <f ca="1">+_xll.BInterpol(#REF!,#REF!,params!B41,"cubic")</f>
        <v>#NAME?</v>
      </c>
      <c r="O41" s="153" t="e">
        <f t="shared" ca="1" si="4"/>
        <v>#NAME?</v>
      </c>
    </row>
    <row r="42" spans="1:25">
      <c r="A42">
        <v>39</v>
      </c>
      <c r="B42">
        <f t="shared" si="2"/>
        <v>0.156</v>
      </c>
      <c r="C42" s="151" t="e">
        <f ca="1">+_xll.BInterpol(Boost!$R$6:$R$66,Boost!$AZ$6:$AZ$66,params!B42,"cubic")</f>
        <v>#NAME?</v>
      </c>
      <c r="D42" s="151" t="e">
        <f ca="1">+_xll.BInterpol(Boost!$R$6:$R$66,Boost!$AX$6:$AX$66,params!B42,"cubic")</f>
        <v>#NAME?</v>
      </c>
      <c r="E42" s="198" t="e">
        <f t="shared" ca="1" si="5"/>
        <v>#NAME?</v>
      </c>
      <c r="F42" s="151" t="e">
        <f ca="1">+_xll.BInterpol(Boost!$R$6:$R$66,Boost!$AY$6:$AY$66,params!B42,"cubic")</f>
        <v>#NAME?</v>
      </c>
      <c r="G42" s="151" t="e">
        <f ca="1">_xll.BInterpol(cf!$A$2:$A$68,cf!$B$2:$B$68,params!B42,"cubic")/100</f>
        <v>#NAME?</v>
      </c>
      <c r="H42" s="199" t="e">
        <f t="shared" ca="1" si="6"/>
        <v>#NAME?</v>
      </c>
      <c r="I42" s="152">
        <f t="shared" si="9"/>
        <v>2.5966229274302366E-3</v>
      </c>
      <c r="J42" s="152">
        <f t="shared" si="7"/>
        <v>6.6495774972641364E-5</v>
      </c>
      <c r="K42" s="3" t="e">
        <f t="shared" ca="1" si="3"/>
        <v>#NAME?</v>
      </c>
      <c r="L42" s="153" t="e">
        <f t="shared" ca="1" si="8"/>
        <v>#NAME?</v>
      </c>
      <c r="M42" s="195" t="e">
        <f ca="1">_xll.BInterpol(cf!$A$2:$A$68,cf!$C$2:$C$68,params!B42,"cubic")</f>
        <v>#NAME?</v>
      </c>
      <c r="N42" s="195" t="e">
        <f ca="1">+_xll.BInterpol(#REF!,#REF!,params!B42,"cubic")</f>
        <v>#NAME?</v>
      </c>
      <c r="O42" s="153" t="e">
        <f t="shared" ca="1" si="4"/>
        <v>#NAME?</v>
      </c>
    </row>
    <row r="43" spans="1:25">
      <c r="A43">
        <v>40</v>
      </c>
      <c r="B43">
        <f t="shared" si="2"/>
        <v>0.16</v>
      </c>
      <c r="C43" s="151" t="e">
        <f ca="1">+_xll.BInterpol(Boost!$R$6:$R$66,Boost!$AZ$6:$AZ$66,params!B43,"cubic")</f>
        <v>#NAME?</v>
      </c>
      <c r="D43" s="151" t="e">
        <f ca="1">+_xll.BInterpol(Boost!$R$6:$R$66,Boost!$AX$6:$AX$66,params!B43,"cubic")</f>
        <v>#NAME?</v>
      </c>
      <c r="E43" s="198" t="e">
        <f t="shared" ca="1" si="5"/>
        <v>#NAME?</v>
      </c>
      <c r="F43" s="151" t="e">
        <f ca="1">+_xll.BInterpol(Boost!$R$6:$R$66,Boost!$AY$6:$AY$66,params!B43,"cubic")</f>
        <v>#NAME?</v>
      </c>
      <c r="G43" s="151" t="e">
        <f ca="1">_xll.BInterpol(cf!$A$2:$A$68,cf!$B$2:$B$68,params!B43,"cubic")/100</f>
        <v>#NAME?</v>
      </c>
      <c r="H43" s="199" t="e">
        <f t="shared" ca="1" si="6"/>
        <v>#NAME?</v>
      </c>
      <c r="I43" s="152">
        <f t="shared" si="9"/>
        <v>2.6631142694990562E-3</v>
      </c>
      <c r="J43" s="152">
        <f t="shared" si="7"/>
        <v>6.649134206881957E-5</v>
      </c>
      <c r="K43" s="3" t="e">
        <f t="shared" ca="1" si="3"/>
        <v>#NAME?</v>
      </c>
      <c r="L43" s="153" t="e">
        <f t="shared" ca="1" si="8"/>
        <v>#NAME?</v>
      </c>
      <c r="M43" s="195" t="e">
        <f ca="1">_xll.BInterpol(cf!$A$2:$A$68,cf!$C$2:$C$68,params!B43,"cubic")</f>
        <v>#NAME?</v>
      </c>
      <c r="N43" s="195" t="e">
        <f ca="1">+_xll.BInterpol(#REF!,#REF!,params!B43,"cubic")</f>
        <v>#NAME?</v>
      </c>
      <c r="O43" s="153" t="e">
        <f t="shared" ca="1" si="4"/>
        <v>#NAME?</v>
      </c>
    </row>
    <row r="44" spans="1:25">
      <c r="A44">
        <v>41</v>
      </c>
      <c r="B44">
        <f t="shared" si="2"/>
        <v>0.16400000000000001</v>
      </c>
      <c r="C44" s="151" t="e">
        <f ca="1">+_xll.BInterpol(Boost!$R$6:$R$66,Boost!$AZ$6:$AZ$66,params!B44,"cubic")</f>
        <v>#NAME?</v>
      </c>
      <c r="D44" s="151" t="e">
        <f ca="1">+_xll.BInterpol(Boost!$R$6:$R$66,Boost!$AX$6:$AX$66,params!B44,"cubic")</f>
        <v>#NAME?</v>
      </c>
      <c r="E44" s="198" t="e">
        <f t="shared" ca="1" si="5"/>
        <v>#NAME?</v>
      </c>
      <c r="F44" s="151" t="e">
        <f ca="1">+_xll.BInterpol(Boost!$R$6:$R$66,Boost!$AY$6:$AY$66,params!B44,"cubic")</f>
        <v>#NAME?</v>
      </c>
      <c r="G44" s="151" t="e">
        <f ca="1">_xll.BInterpol(cf!$A$2:$A$68,cf!$B$2:$B$68,params!B44,"cubic")/100</f>
        <v>#NAME?</v>
      </c>
      <c r="H44" s="199" t="e">
        <f t="shared" ca="1" si="6"/>
        <v>#NAME?</v>
      </c>
      <c r="I44" s="152">
        <f t="shared" si="9"/>
        <v>2.7296011789594843E-3</v>
      </c>
      <c r="J44" s="152">
        <f t="shared" si="7"/>
        <v>6.6486909460428123E-5</v>
      </c>
      <c r="K44" s="3" t="e">
        <f t="shared" ca="1" si="3"/>
        <v>#NAME?</v>
      </c>
      <c r="L44" s="153" t="e">
        <f t="shared" ca="1" si="8"/>
        <v>#NAME?</v>
      </c>
      <c r="M44" s="195" t="e">
        <f ca="1">_xll.BInterpol(cf!$A$2:$A$68,cf!$C$2:$C$68,params!B44,"cubic")</f>
        <v>#NAME?</v>
      </c>
      <c r="N44" s="195" t="e">
        <f ca="1">+_xll.BInterpol(#REF!,#REF!,params!B44,"cubic")</f>
        <v>#NAME?</v>
      </c>
      <c r="O44" s="153" t="e">
        <f t="shared" ca="1" si="4"/>
        <v>#NAME?</v>
      </c>
    </row>
    <row r="45" spans="1:25">
      <c r="A45">
        <v>42</v>
      </c>
      <c r="B45">
        <f t="shared" si="2"/>
        <v>0.16800000000000001</v>
      </c>
      <c r="C45" s="151" t="e">
        <f ca="1">+_xll.BInterpol(Boost!$R$6:$R$66,Boost!$AZ$6:$AZ$66,params!B45,"cubic")</f>
        <v>#NAME?</v>
      </c>
      <c r="D45" s="151" t="e">
        <f ca="1">+_xll.BInterpol(Boost!$R$6:$R$66,Boost!$AX$6:$AX$66,params!B45,"cubic")</f>
        <v>#NAME?</v>
      </c>
      <c r="E45" s="198" t="e">
        <f t="shared" ca="1" si="5"/>
        <v>#NAME?</v>
      </c>
      <c r="F45" s="151" t="e">
        <f ca="1">+_xll.BInterpol(Boost!$R$6:$R$66,Boost!$AY$6:$AY$66,params!B45,"cubic")</f>
        <v>#NAME?</v>
      </c>
      <c r="G45" s="151" t="e">
        <f ca="1">_xll.BInterpol(cf!$A$2:$A$68,cf!$B$2:$B$68,params!B45,"cubic")/100</f>
        <v>#NAME?</v>
      </c>
      <c r="H45" s="199" t="e">
        <f t="shared" ca="1" si="6"/>
        <v>#NAME?</v>
      </c>
      <c r="I45" s="152">
        <f t="shared" si="9"/>
        <v>2.7960836561070623E-3</v>
      </c>
      <c r="J45" s="152">
        <f t="shared" si="7"/>
        <v>6.6482477147578045E-5</v>
      </c>
      <c r="K45" s="3" t="e">
        <f t="shared" ca="1" si="3"/>
        <v>#NAME?</v>
      </c>
      <c r="L45" s="153" t="e">
        <f t="shared" ca="1" si="8"/>
        <v>#NAME?</v>
      </c>
      <c r="M45" s="195" t="e">
        <f ca="1">_xll.BInterpol(cf!$A$2:$A$68,cf!$C$2:$C$68,params!B45,"cubic")</f>
        <v>#NAME?</v>
      </c>
      <c r="N45" s="195" t="e">
        <f ca="1">+_xll.BInterpol(#REF!,#REF!,params!B45,"cubic")</f>
        <v>#NAME?</v>
      </c>
      <c r="O45" s="153" t="e">
        <f t="shared" ca="1" si="4"/>
        <v>#NAME?</v>
      </c>
    </row>
    <row r="46" spans="1:25">
      <c r="A46">
        <v>43</v>
      </c>
      <c r="B46">
        <f t="shared" si="2"/>
        <v>0.17199999999999999</v>
      </c>
      <c r="C46" s="151" t="e">
        <f ca="1">+_xll.BInterpol(Boost!$R$6:$R$66,Boost!$AZ$6:$AZ$66,params!B46,"cubic")</f>
        <v>#NAME?</v>
      </c>
      <c r="D46" s="151" t="e">
        <f ca="1">+_xll.BInterpol(Boost!$R$6:$R$66,Boost!$AX$6:$AX$66,params!B46,"cubic")</f>
        <v>#NAME?</v>
      </c>
      <c r="E46" s="198" t="e">
        <f t="shared" ca="1" si="5"/>
        <v>#NAME?</v>
      </c>
      <c r="F46" s="151" t="e">
        <f ca="1">+_xll.BInterpol(Boost!$R$6:$R$66,Boost!$AY$6:$AY$66,params!B46,"cubic")</f>
        <v>#NAME?</v>
      </c>
      <c r="G46" s="151" t="e">
        <f ca="1">_xll.BInterpol(cf!$A$2:$A$68,cf!$B$2:$B$68,params!B46,"cubic")/100</f>
        <v>#NAME?</v>
      </c>
      <c r="H46" s="199" t="e">
        <f t="shared" ca="1" si="6"/>
        <v>#NAME?</v>
      </c>
      <c r="I46" s="152">
        <f t="shared" si="9"/>
        <v>2.8625617012372206E-3</v>
      </c>
      <c r="J46" s="152">
        <f t="shared" si="7"/>
        <v>6.6478045130158314E-5</v>
      </c>
      <c r="K46" s="3" t="e">
        <f t="shared" ca="1" si="3"/>
        <v>#NAME?</v>
      </c>
      <c r="L46" s="153" t="e">
        <f t="shared" ca="1" si="8"/>
        <v>#NAME?</v>
      </c>
      <c r="M46" s="195" t="e">
        <f ca="1">_xll.BInterpol(cf!$A$2:$A$68,cf!$C$2:$C$68,params!B46,"cubic")</f>
        <v>#NAME?</v>
      </c>
      <c r="N46" s="195" t="e">
        <f ca="1">+_xll.BInterpol(#REF!,#REF!,params!B46,"cubic")</f>
        <v>#NAME?</v>
      </c>
      <c r="O46" s="153" t="e">
        <f t="shared" ca="1" si="4"/>
        <v>#NAME?</v>
      </c>
      <c r="Q46" s="152"/>
      <c r="R46" s="151"/>
      <c r="T46" s="153"/>
      <c r="U46" s="153"/>
      <c r="V46" s="153"/>
      <c r="W46" s="152"/>
      <c r="Y46" s="152"/>
    </row>
    <row r="47" spans="1:25">
      <c r="A47">
        <v>44</v>
      </c>
      <c r="B47">
        <f t="shared" si="2"/>
        <v>0.17599999999999999</v>
      </c>
      <c r="C47" s="151" t="e">
        <f ca="1">+_xll.BInterpol(Boost!$R$6:$R$66,Boost!$AZ$6:$AZ$66,params!B47,"cubic")</f>
        <v>#NAME?</v>
      </c>
      <c r="D47" s="151" t="e">
        <f ca="1">+_xll.BInterpol(Boost!$R$6:$R$66,Boost!$AX$6:$AX$66,params!B47,"cubic")</f>
        <v>#NAME?</v>
      </c>
      <c r="E47" s="198" t="e">
        <f t="shared" ca="1" si="5"/>
        <v>#NAME?</v>
      </c>
      <c r="F47" s="151" t="e">
        <f ca="1">+_xll.BInterpol(Boost!$R$6:$R$66,Boost!$AY$6:$AY$66,params!B47,"cubic")</f>
        <v>#NAME?</v>
      </c>
      <c r="G47" s="151" t="e">
        <f ca="1">_xll.BInterpol(cf!$A$2:$A$68,cf!$B$2:$B$68,params!B47,"cubic")/100</f>
        <v>#NAME?</v>
      </c>
      <c r="H47" s="199" t="e">
        <f t="shared" ca="1" si="6"/>
        <v>#NAME?</v>
      </c>
      <c r="I47" s="152">
        <f t="shared" si="9"/>
        <v>2.9290353146453896E-3</v>
      </c>
      <c r="J47" s="152">
        <f t="shared" si="7"/>
        <v>6.647361340816893E-5</v>
      </c>
      <c r="K47" s="3" t="e">
        <f t="shared" ca="1" si="3"/>
        <v>#NAME?</v>
      </c>
      <c r="L47" s="153" t="e">
        <f t="shared" ca="1" si="8"/>
        <v>#NAME?</v>
      </c>
      <c r="M47" s="195" t="e">
        <f ca="1">_xll.BInterpol(cf!$A$2:$A$68,cf!$C$2:$C$68,params!B47,"cubic")</f>
        <v>#NAME?</v>
      </c>
      <c r="N47" s="195" t="e">
        <f ca="1">+_xll.BInterpol(#REF!,#REF!,params!B47,"cubic")</f>
        <v>#NAME?</v>
      </c>
      <c r="O47" s="153" t="e">
        <f t="shared" ca="1" si="4"/>
        <v>#NAME?</v>
      </c>
    </row>
    <row r="48" spans="1:25">
      <c r="A48">
        <v>45</v>
      </c>
      <c r="B48">
        <f t="shared" si="2"/>
        <v>0.18</v>
      </c>
      <c r="C48" s="151" t="e">
        <f ca="1">+_xll.BInterpol(Boost!$R$6:$R$66,Boost!$AZ$6:$AZ$66,params!B48,"cubic")</f>
        <v>#NAME?</v>
      </c>
      <c r="D48" s="151" t="e">
        <f ca="1">+_xll.BInterpol(Boost!$R$6:$R$66,Boost!$AX$6:$AX$66,params!B48,"cubic")</f>
        <v>#NAME?</v>
      </c>
      <c r="E48" s="198" t="e">
        <f t="shared" ca="1" si="5"/>
        <v>#NAME?</v>
      </c>
      <c r="F48" s="151" t="e">
        <f ca="1">+_xll.BInterpol(Boost!$R$6:$R$66,Boost!$AY$6:$AY$66,params!B48,"cubic")</f>
        <v>#NAME?</v>
      </c>
      <c r="G48" s="151" t="e">
        <f ca="1">_xll.BInterpol(cf!$A$2:$A$68,cf!$B$2:$B$68,params!B48,"cubic")/100</f>
        <v>#NAME?</v>
      </c>
      <c r="H48" s="199" t="e">
        <f t="shared" ca="1" si="6"/>
        <v>#NAME?</v>
      </c>
      <c r="I48" s="152">
        <f t="shared" si="9"/>
        <v>2.9955044966269995E-3</v>
      </c>
      <c r="J48" s="152">
        <f t="shared" si="7"/>
        <v>6.6469181981609893E-5</v>
      </c>
      <c r="K48" s="3" t="e">
        <f t="shared" ca="1" si="3"/>
        <v>#NAME?</v>
      </c>
      <c r="L48" s="153" t="e">
        <f t="shared" ca="1" si="8"/>
        <v>#NAME?</v>
      </c>
      <c r="M48" s="195" t="e">
        <f ca="1">_xll.BInterpol(cf!$A$2:$A$68,cf!$C$2:$C$68,params!B48,"cubic")</f>
        <v>#NAME?</v>
      </c>
      <c r="N48" s="195" t="e">
        <f ca="1">+_xll.BInterpol(#REF!,#REF!,params!B48,"cubic")</f>
        <v>#NAME?</v>
      </c>
      <c r="O48" s="153" t="e">
        <f t="shared" ca="1" si="4"/>
        <v>#NAME?</v>
      </c>
    </row>
    <row r="49" spans="1:25">
      <c r="A49">
        <v>46</v>
      </c>
      <c r="B49">
        <f t="shared" si="2"/>
        <v>0.184</v>
      </c>
      <c r="C49" s="151" t="e">
        <f ca="1">+_xll.BInterpol(Boost!$R$6:$R$66,Boost!$AZ$6:$AZ$66,params!B49,"cubic")</f>
        <v>#NAME?</v>
      </c>
      <c r="D49" s="151" t="e">
        <f ca="1">+_xll.BInterpol(Boost!$R$6:$R$66,Boost!$AX$6:$AX$66,params!B49,"cubic")</f>
        <v>#NAME?</v>
      </c>
      <c r="E49" s="198" t="e">
        <f t="shared" ca="1" si="5"/>
        <v>#NAME?</v>
      </c>
      <c r="F49" s="151" t="e">
        <f ca="1">+_xll.BInterpol(Boost!$R$6:$R$66,Boost!$AY$6:$AY$66,params!B49,"cubic")</f>
        <v>#NAME?</v>
      </c>
      <c r="G49" s="151" t="e">
        <f ca="1">_xll.BInterpol(cf!$A$2:$A$68,cf!$B$2:$B$68,params!B49,"cubic")/100</f>
        <v>#NAME?</v>
      </c>
      <c r="H49" s="199" t="e">
        <f t="shared" ca="1" si="6"/>
        <v>#NAME?</v>
      </c>
      <c r="I49" s="152">
        <f t="shared" si="9"/>
        <v>3.0619692474775917E-3</v>
      </c>
      <c r="J49" s="152">
        <f t="shared" si="7"/>
        <v>6.6464750850592225E-5</v>
      </c>
      <c r="K49" s="3" t="e">
        <f t="shared" ca="1" si="3"/>
        <v>#NAME?</v>
      </c>
      <c r="L49" s="153" t="e">
        <f t="shared" ca="1" si="8"/>
        <v>#NAME?</v>
      </c>
      <c r="M49" s="195" t="e">
        <f ca="1">_xll.BInterpol(cf!$A$2:$A$68,cf!$C$2:$C$68,params!B49,"cubic")</f>
        <v>#NAME?</v>
      </c>
      <c r="N49" s="195" t="e">
        <f ca="1">+_xll.BInterpol(#REF!,#REF!,params!B49,"cubic")</f>
        <v>#NAME?</v>
      </c>
      <c r="O49" s="153" t="e">
        <f t="shared" ca="1" si="4"/>
        <v>#NAME?</v>
      </c>
    </row>
    <row r="50" spans="1:25">
      <c r="A50">
        <v>47</v>
      </c>
      <c r="B50">
        <f t="shared" si="2"/>
        <v>0.188</v>
      </c>
      <c r="C50" s="151" t="e">
        <f ca="1">+_xll.BInterpol(Boost!$R$6:$R$66,Boost!$AZ$6:$AZ$66,params!B50,"cubic")</f>
        <v>#NAME?</v>
      </c>
      <c r="D50" s="151" t="e">
        <f ca="1">+_xll.BInterpol(Boost!$R$6:$R$66,Boost!$AX$6:$AX$66,params!B50,"cubic")</f>
        <v>#NAME?</v>
      </c>
      <c r="E50" s="198" t="e">
        <f t="shared" ca="1" si="5"/>
        <v>#NAME?</v>
      </c>
      <c r="F50" s="151" t="e">
        <f ca="1">+_xll.BInterpol(Boost!$R$6:$R$66,Boost!$AY$6:$AY$66,params!B50,"cubic")</f>
        <v>#NAME?</v>
      </c>
      <c r="G50" s="151" t="e">
        <f ca="1">_xll.BInterpol(cf!$A$2:$A$68,cf!$B$2:$B$68,params!B50,"cubic")/100</f>
        <v>#NAME?</v>
      </c>
      <c r="H50" s="199" t="e">
        <f t="shared" ca="1" si="6"/>
        <v>#NAME?</v>
      </c>
      <c r="I50" s="152">
        <f t="shared" si="9"/>
        <v>3.1284295674924856E-3</v>
      </c>
      <c r="J50" s="152">
        <f t="shared" si="7"/>
        <v>6.6460320014893881E-5</v>
      </c>
      <c r="K50" s="3" t="e">
        <f t="shared" ca="1" si="3"/>
        <v>#NAME?</v>
      </c>
      <c r="L50" s="153" t="e">
        <f t="shared" ca="1" si="8"/>
        <v>#NAME?</v>
      </c>
      <c r="M50" s="195" t="e">
        <f ca="1">_xll.BInterpol(cf!$A$2:$A$68,cf!$C$2:$C$68,params!B50,"cubic")</f>
        <v>#NAME?</v>
      </c>
      <c r="N50" s="195" t="e">
        <f ca="1">+_xll.BInterpol(#REF!,#REF!,params!B50,"cubic")</f>
        <v>#NAME?</v>
      </c>
      <c r="O50" s="153" t="e">
        <f t="shared" ca="1" si="4"/>
        <v>#NAME?</v>
      </c>
      <c r="Q50" s="152"/>
      <c r="R50" s="153"/>
      <c r="T50" s="153"/>
      <c r="U50" s="153"/>
      <c r="V50" s="151"/>
      <c r="W50" s="152"/>
      <c r="Y50" s="152"/>
    </row>
    <row r="51" spans="1:25">
      <c r="A51">
        <v>48</v>
      </c>
      <c r="B51">
        <f t="shared" si="2"/>
        <v>0.192</v>
      </c>
      <c r="C51" s="151" t="e">
        <f ca="1">+_xll.BInterpol(Boost!$R$6:$R$66,Boost!$AZ$6:$AZ$66,params!B51,"cubic")</f>
        <v>#NAME?</v>
      </c>
      <c r="D51" s="151" t="e">
        <f ca="1">+_xll.BInterpol(Boost!$R$6:$R$66,Boost!$AX$6:$AX$66,params!B51,"cubic")</f>
        <v>#NAME?</v>
      </c>
      <c r="E51" s="198" t="e">
        <f t="shared" ca="1" si="5"/>
        <v>#NAME?</v>
      </c>
      <c r="F51" s="151" t="e">
        <f ca="1">+_xll.BInterpol(Boost!$R$6:$R$66,Boost!$AY$6:$AY$66,params!B51,"cubic")</f>
        <v>#NAME?</v>
      </c>
      <c r="G51" s="151" t="e">
        <f ca="1">_xll.BInterpol(cf!$A$2:$A$68,cf!$B$2:$B$68,params!B51,"cubic")/100</f>
        <v>#NAME?</v>
      </c>
      <c r="H51" s="199" t="e">
        <f t="shared" ca="1" si="6"/>
        <v>#NAME?</v>
      </c>
      <c r="I51" s="152">
        <f t="shared" si="9"/>
        <v>3.1948854569671115E-3</v>
      </c>
      <c r="J51" s="152">
        <f t="shared" si="7"/>
        <v>6.6455889474625884E-5</v>
      </c>
      <c r="K51" s="3" t="e">
        <f t="shared" ca="1" si="3"/>
        <v>#NAME?</v>
      </c>
      <c r="L51" s="153" t="e">
        <f t="shared" ca="1" si="8"/>
        <v>#NAME?</v>
      </c>
      <c r="M51" s="195" t="e">
        <f ca="1">_xll.BInterpol(cf!$A$2:$A$68,cf!$C$2:$C$68,params!B51,"cubic")</f>
        <v>#NAME?</v>
      </c>
      <c r="N51" s="195" t="e">
        <f ca="1">+_xll.BInterpol(#REF!,#REF!,params!B51,"cubic")</f>
        <v>#NAME?</v>
      </c>
      <c r="O51" s="153" t="e">
        <f t="shared" ca="1" si="4"/>
        <v>#NAME?</v>
      </c>
    </row>
    <row r="52" spans="1:25">
      <c r="A52">
        <v>49</v>
      </c>
      <c r="B52">
        <f t="shared" si="2"/>
        <v>0.19600000000000001</v>
      </c>
      <c r="C52" s="151" t="e">
        <f ca="1">+_xll.BInterpol(Boost!$R$6:$R$66,Boost!$AZ$6:$AZ$66,params!B52,"cubic")</f>
        <v>#NAME?</v>
      </c>
      <c r="D52" s="151" t="e">
        <f ca="1">+_xll.BInterpol(Boost!$R$6:$R$66,Boost!$AX$6:$AX$66,params!B52,"cubic")</f>
        <v>#NAME?</v>
      </c>
      <c r="E52" s="198" t="e">
        <f t="shared" ca="1" si="5"/>
        <v>#NAME?</v>
      </c>
      <c r="F52" s="151" t="e">
        <f ca="1">+_xll.BInterpol(Boost!$R$6:$R$66,Boost!$AY$6:$AY$66,params!B52,"cubic")</f>
        <v>#NAME?</v>
      </c>
      <c r="G52" s="151" t="e">
        <f ca="1">_xll.BInterpol(cf!$A$2:$A$68,cf!$B$2:$B$68,params!B52,"cubic")/100</f>
        <v>#NAME?</v>
      </c>
      <c r="H52" s="199" t="e">
        <f t="shared" ca="1" si="6"/>
        <v>#NAME?</v>
      </c>
      <c r="I52" s="152">
        <f t="shared" si="9"/>
        <v>3.2613369161966776E-3</v>
      </c>
      <c r="J52" s="152">
        <f t="shared" si="7"/>
        <v>6.645145922956619E-5</v>
      </c>
      <c r="K52" s="3" t="e">
        <f t="shared" ca="1" si="3"/>
        <v>#NAME?</v>
      </c>
      <c r="L52" s="153" t="e">
        <f t="shared" ca="1" si="8"/>
        <v>#NAME?</v>
      </c>
      <c r="M52" s="195" t="e">
        <f ca="1">_xll.BInterpol(cf!$A$2:$A$68,cf!$C$2:$C$68,params!B52,"cubic")</f>
        <v>#NAME?</v>
      </c>
      <c r="N52" s="195" t="e">
        <f ca="1">+_xll.BInterpol(#REF!,#REF!,params!B52,"cubic")</f>
        <v>#NAME?</v>
      </c>
      <c r="O52" s="153" t="e">
        <f t="shared" ca="1" si="4"/>
        <v>#NAME?</v>
      </c>
    </row>
    <row r="53" spans="1:25">
      <c r="A53">
        <v>50</v>
      </c>
      <c r="B53">
        <f t="shared" si="2"/>
        <v>0.2</v>
      </c>
      <c r="C53" s="151" t="e">
        <f ca="1">+_xll.BInterpol(Boost!$R$6:$R$66,Boost!$AZ$6:$AZ$66,params!B53,"cubic")</f>
        <v>#NAME?</v>
      </c>
      <c r="D53" s="151" t="e">
        <f ca="1">+_xll.BInterpol(Boost!$R$6:$R$66,Boost!$AX$6:$AX$66,params!B53,"cubic")</f>
        <v>#NAME?</v>
      </c>
      <c r="E53" s="198" t="e">
        <f t="shared" ca="1" si="5"/>
        <v>#NAME?</v>
      </c>
      <c r="F53" s="151" t="e">
        <f ca="1">+_xll.BInterpol(Boost!$R$6:$R$66,Boost!$AY$6:$AY$66,params!B53,"cubic")</f>
        <v>#NAME?</v>
      </c>
      <c r="G53" s="151" t="e">
        <f ca="1">_xll.BInterpol(cf!$A$2:$A$68,cf!$B$2:$B$68,params!B53,"cubic")/100</f>
        <v>#NAME?</v>
      </c>
      <c r="H53" s="199" t="e">
        <f t="shared" ca="1" si="6"/>
        <v>#NAME?</v>
      </c>
      <c r="I53" s="152">
        <f t="shared" si="9"/>
        <v>3.3277839454767255E-3</v>
      </c>
      <c r="J53" s="152">
        <f t="shared" si="7"/>
        <v>6.6447029280047865E-5</v>
      </c>
      <c r="K53" s="3" t="e">
        <f t="shared" ca="1" si="3"/>
        <v>#NAME?</v>
      </c>
      <c r="L53" s="153" t="e">
        <f t="shared" ca="1" si="8"/>
        <v>#NAME?</v>
      </c>
      <c r="M53" s="195" t="e">
        <f ca="1">_xll.BInterpol(cf!$A$2:$A$68,cf!$C$2:$C$68,params!B53,"cubic")</f>
        <v>#NAME?</v>
      </c>
      <c r="N53" s="195" t="e">
        <f ca="1">+_xll.BInterpol(#REF!,#REF!,params!B53,"cubic")</f>
        <v>#NAME?</v>
      </c>
      <c r="O53" s="153" t="e">
        <f t="shared" ca="1" si="4"/>
        <v>#NAME?</v>
      </c>
    </row>
    <row r="54" spans="1:25">
      <c r="A54">
        <v>51</v>
      </c>
      <c r="B54">
        <f t="shared" si="2"/>
        <v>0.20399999999999999</v>
      </c>
      <c r="C54" s="151" t="e">
        <f ca="1">+_xll.BInterpol(Boost!$R$6:$R$66,Boost!$AZ$6:$AZ$66,params!B54,"cubic")</f>
        <v>#NAME?</v>
      </c>
      <c r="D54" s="151" t="e">
        <f ca="1">+_xll.BInterpol(Boost!$R$6:$R$66,Boost!$AX$6:$AX$66,params!B54,"cubic")</f>
        <v>#NAME?</v>
      </c>
      <c r="E54" s="198" t="e">
        <f t="shared" ca="1" si="5"/>
        <v>#NAME?</v>
      </c>
      <c r="F54" s="151" t="e">
        <f ca="1">+_xll.BInterpol(Boost!$R$6:$R$66,Boost!$AY$6:$AY$66,params!B54,"cubic")</f>
        <v>#NAME?</v>
      </c>
      <c r="G54" s="151" t="e">
        <f ca="1">_xll.BInterpol(cf!$A$2:$A$68,cf!$B$2:$B$68,params!B54,"cubic")/100</f>
        <v>#NAME?</v>
      </c>
      <c r="H54" s="199" t="e">
        <f t="shared" ca="1" si="6"/>
        <v>#NAME?</v>
      </c>
      <c r="I54" s="152">
        <f t="shared" si="9"/>
        <v>3.3942265451023523E-3</v>
      </c>
      <c r="J54" s="152">
        <f t="shared" si="7"/>
        <v>6.6442599625626819E-5</v>
      </c>
      <c r="K54" s="3" t="e">
        <f t="shared" ca="1" si="3"/>
        <v>#NAME?</v>
      </c>
      <c r="L54" s="153" t="e">
        <f t="shared" ca="1" si="8"/>
        <v>#NAME?</v>
      </c>
      <c r="M54" s="195" t="e">
        <f ca="1">_xll.BInterpol(cf!$A$2:$A$68,cf!$C$2:$C$68,params!B54,"cubic")</f>
        <v>#NAME?</v>
      </c>
      <c r="N54" s="195" t="e">
        <f ca="1">+_xll.BInterpol(#REF!,#REF!,params!B54,"cubic")</f>
        <v>#NAME?</v>
      </c>
      <c r="O54" s="153" t="e">
        <f t="shared" ca="1" si="4"/>
        <v>#NAME?</v>
      </c>
    </row>
    <row r="55" spans="1:25">
      <c r="A55">
        <v>52</v>
      </c>
      <c r="B55">
        <f t="shared" si="2"/>
        <v>0.20799999999999999</v>
      </c>
      <c r="C55" s="151" t="e">
        <f ca="1">+_xll.BInterpol(Boost!$R$6:$R$66,Boost!$AZ$6:$AZ$66,params!B55,"cubic")</f>
        <v>#NAME?</v>
      </c>
      <c r="D55" s="151" t="e">
        <f ca="1">+_xll.BInterpol(Boost!$R$6:$R$66,Boost!$AX$6:$AX$66,params!B55,"cubic")</f>
        <v>#NAME?</v>
      </c>
      <c r="E55" s="198" t="e">
        <f t="shared" ca="1" si="5"/>
        <v>#NAME?</v>
      </c>
      <c r="F55" s="151" t="e">
        <f ca="1">+_xll.BInterpol(Boost!$R$6:$R$66,Boost!$AY$6:$AY$66,params!B55,"cubic")</f>
        <v>#NAME?</v>
      </c>
      <c r="G55" s="151" t="e">
        <f ca="1">_xll.BInterpol(cf!$A$2:$A$68,cf!$B$2:$B$68,params!B55,"cubic")/100</f>
        <v>#NAME?</v>
      </c>
      <c r="H55" s="199" t="e">
        <f t="shared" ca="1" si="6"/>
        <v>#NAME?</v>
      </c>
      <c r="I55" s="152">
        <f t="shared" si="9"/>
        <v>3.4606647153690995E-3</v>
      </c>
      <c r="J55" s="152">
        <f t="shared" si="7"/>
        <v>6.6438170266747143E-5</v>
      </c>
      <c r="K55" s="3" t="e">
        <f t="shared" ca="1" si="3"/>
        <v>#NAME?</v>
      </c>
      <c r="L55" s="153" t="e">
        <f t="shared" ca="1" si="8"/>
        <v>#NAME?</v>
      </c>
      <c r="M55" s="195" t="e">
        <f ca="1">_xll.BInterpol(cf!$A$2:$A$68,cf!$C$2:$C$68,params!B55,"cubic")</f>
        <v>#NAME?</v>
      </c>
      <c r="N55" s="195" t="e">
        <f ca="1">+_xll.BInterpol(#REF!,#REF!,params!B55,"cubic")</f>
        <v>#NAME?</v>
      </c>
      <c r="O55" s="153" t="e">
        <f t="shared" ca="1" si="4"/>
        <v>#NAME?</v>
      </c>
      <c r="Q55" s="152"/>
      <c r="R55" s="151"/>
      <c r="T55" s="153"/>
      <c r="U55" s="153"/>
      <c r="V55" s="153"/>
      <c r="W55" s="152"/>
    </row>
    <row r="56" spans="1:25">
      <c r="A56">
        <v>53</v>
      </c>
      <c r="B56">
        <f t="shared" si="2"/>
        <v>0.21199999999999999</v>
      </c>
      <c r="C56" s="151" t="e">
        <f ca="1">+_xll.BInterpol(Boost!$R$6:$R$66,Boost!$AZ$6:$AZ$66,params!B56,"cubic")</f>
        <v>#NAME?</v>
      </c>
      <c r="D56" s="151" t="e">
        <f ca="1">+_xll.BInterpol(Boost!$R$6:$R$66,Boost!$AX$6:$AX$66,params!B56,"cubic")</f>
        <v>#NAME?</v>
      </c>
      <c r="E56" s="198" t="e">
        <f t="shared" ca="1" si="5"/>
        <v>#NAME?</v>
      </c>
      <c r="F56" s="151" t="e">
        <f ca="1">+_xll.BInterpol(Boost!$R$6:$R$66,Boost!$AY$6:$AY$66,params!B56,"cubic")</f>
        <v>#NAME?</v>
      </c>
      <c r="G56" s="151" t="e">
        <f ca="1">_xll.BInterpol(cf!$A$2:$A$68,cf!$B$2:$B$68,params!B56,"cubic")/100</f>
        <v>#NAME?</v>
      </c>
      <c r="H56" s="199" t="e">
        <f t="shared" ca="1" si="6"/>
        <v>#NAME?</v>
      </c>
      <c r="I56" s="152">
        <f t="shared" si="9"/>
        <v>3.5270984565720642E-3</v>
      </c>
      <c r="J56" s="152">
        <f t="shared" si="7"/>
        <v>6.6433741202964747E-5</v>
      </c>
      <c r="K56" s="3" t="e">
        <f t="shared" ca="1" si="3"/>
        <v>#NAME?</v>
      </c>
      <c r="L56" s="153" t="e">
        <f t="shared" ca="1" si="8"/>
        <v>#NAME?</v>
      </c>
      <c r="M56" s="195" t="e">
        <f ca="1">_xll.BInterpol(cf!$A$2:$A$68,cf!$C$2:$C$68,params!B56,"cubic")</f>
        <v>#NAME?</v>
      </c>
      <c r="N56" s="195" t="e">
        <f ca="1">+_xll.BInterpol(#REF!,#REF!,params!B56,"cubic")</f>
        <v>#NAME?</v>
      </c>
      <c r="O56" s="153" t="e">
        <f t="shared" ca="1" si="4"/>
        <v>#NAME?</v>
      </c>
    </row>
    <row r="57" spans="1:25">
      <c r="A57">
        <v>54</v>
      </c>
      <c r="B57">
        <f t="shared" si="2"/>
        <v>0.216</v>
      </c>
      <c r="C57" s="151" t="e">
        <f ca="1">+_xll.BInterpol(Boost!$R$6:$R$66,Boost!$AZ$6:$AZ$66,params!B57,"cubic")</f>
        <v>#NAME?</v>
      </c>
      <c r="D57" s="151" t="e">
        <f ca="1">+_xll.BInterpol(Boost!$R$6:$R$66,Boost!$AX$6:$AX$66,params!B57,"cubic")</f>
        <v>#NAME?</v>
      </c>
      <c r="E57" s="198" t="e">
        <f t="shared" ca="1" si="5"/>
        <v>#NAME?</v>
      </c>
      <c r="F57" s="151" t="e">
        <f ca="1">+_xll.BInterpol(Boost!$R$6:$R$66,Boost!$AY$6:$AY$66,params!B57,"cubic")</f>
        <v>#NAME?</v>
      </c>
      <c r="G57" s="151" t="e">
        <f ca="1">_xll.BInterpol(cf!$A$2:$A$68,cf!$B$2:$B$68,params!B57,"cubic")/100</f>
        <v>#NAME?</v>
      </c>
      <c r="H57" s="199" t="e">
        <f t="shared" ca="1" si="6"/>
        <v>#NAME?</v>
      </c>
      <c r="I57" s="152">
        <f t="shared" si="9"/>
        <v>3.5935277690066769E-3</v>
      </c>
      <c r="J57" s="152">
        <f t="shared" si="7"/>
        <v>6.6429312434612697E-5</v>
      </c>
      <c r="K57" s="3" t="e">
        <f t="shared" ca="1" si="3"/>
        <v>#NAME?</v>
      </c>
      <c r="L57" s="153" t="e">
        <f t="shared" ca="1" si="8"/>
        <v>#NAME?</v>
      </c>
      <c r="M57" s="195" t="e">
        <f ca="1">_xll.BInterpol(cf!$A$2:$A$68,cf!$C$2:$C$68,params!B57,"cubic")</f>
        <v>#NAME?</v>
      </c>
      <c r="N57" s="195" t="e">
        <f ca="1">+_xll.BInterpol(#REF!,#REF!,params!B57,"cubic")</f>
        <v>#NAME?</v>
      </c>
      <c r="O57" s="153" t="e">
        <f t="shared" ca="1" si="4"/>
        <v>#NAME?</v>
      </c>
    </row>
    <row r="58" spans="1:25">
      <c r="A58">
        <v>55</v>
      </c>
      <c r="B58">
        <f t="shared" si="2"/>
        <v>0.22</v>
      </c>
      <c r="C58" s="151" t="e">
        <f ca="1">+_xll.BInterpol(Boost!$R$6:$R$66,Boost!$AZ$6:$AZ$66,params!B58,"cubic")</f>
        <v>#NAME?</v>
      </c>
      <c r="D58" s="151" t="e">
        <f ca="1">+_xll.BInterpol(Boost!$R$6:$R$66,Boost!$AX$6:$AX$66,params!B58,"cubic")</f>
        <v>#NAME?</v>
      </c>
      <c r="E58" s="198" t="e">
        <f t="shared" ca="1" si="5"/>
        <v>#NAME?</v>
      </c>
      <c r="F58" s="151" t="e">
        <f ca="1">+_xll.BInterpol(Boost!$R$6:$R$66,Boost!$AY$6:$AY$66,params!B58,"cubic")</f>
        <v>#NAME?</v>
      </c>
      <c r="G58" s="151" t="e">
        <f ca="1">_xll.BInterpol(cf!$A$2:$A$68,cf!$B$2:$B$68,params!B58,"cubic")/100</f>
        <v>#NAME?</v>
      </c>
      <c r="H58" s="199" t="e">
        <f t="shared" ca="1" si="6"/>
        <v>#NAME?</v>
      </c>
      <c r="I58" s="152">
        <f t="shared" si="9"/>
        <v>3.6599526529679238E-3</v>
      </c>
      <c r="J58" s="152">
        <f t="shared" si="7"/>
        <v>6.6424883961246906E-5</v>
      </c>
      <c r="K58" s="3" t="e">
        <f t="shared" ca="1" si="3"/>
        <v>#NAME?</v>
      </c>
      <c r="L58" s="153" t="e">
        <f t="shared" ca="1" si="8"/>
        <v>#NAME?</v>
      </c>
      <c r="M58" s="195" t="e">
        <f ca="1">_xll.BInterpol(cf!$A$2:$A$68,cf!$C$2:$C$68,params!B58,"cubic")</f>
        <v>#NAME?</v>
      </c>
      <c r="N58" s="195" t="e">
        <f ca="1">+_xll.BInterpol(#REF!,#REF!,params!B58,"cubic")</f>
        <v>#NAME?</v>
      </c>
      <c r="O58" s="153" t="e">
        <f t="shared" ca="1" si="4"/>
        <v>#NAME?</v>
      </c>
    </row>
    <row r="59" spans="1:25">
      <c r="A59">
        <v>56</v>
      </c>
      <c r="B59">
        <f t="shared" si="2"/>
        <v>0.224</v>
      </c>
      <c r="C59" s="151" t="e">
        <f ca="1">+_xll.BInterpol(Boost!$R$6:$R$66,Boost!$AZ$6:$AZ$66,params!B59,"cubic")</f>
        <v>#NAME?</v>
      </c>
      <c r="D59" s="151" t="e">
        <f ca="1">+_xll.BInterpol(Boost!$R$6:$R$66,Boost!$AX$6:$AX$66,params!B59,"cubic")</f>
        <v>#NAME?</v>
      </c>
      <c r="E59" s="198" t="e">
        <f t="shared" ca="1" si="5"/>
        <v>#NAME?</v>
      </c>
      <c r="F59" s="151" t="e">
        <f ca="1">+_xll.BInterpol(Boost!$R$6:$R$66,Boost!$AY$6:$AY$66,params!B59,"cubic")</f>
        <v>#NAME?</v>
      </c>
      <c r="G59" s="151" t="e">
        <f ca="1">_xll.BInterpol(cf!$A$2:$A$68,cf!$B$2:$B$68,params!B59,"cubic")/100</f>
        <v>#NAME?</v>
      </c>
      <c r="H59" s="199" t="e">
        <f t="shared" ca="1" si="6"/>
        <v>#NAME?</v>
      </c>
      <c r="I59" s="152">
        <f t="shared" si="9"/>
        <v>3.7263731087513463E-3</v>
      </c>
      <c r="J59" s="152">
        <f t="shared" si="7"/>
        <v>6.6420455783422483E-5</v>
      </c>
      <c r="K59" s="3" t="e">
        <f t="shared" ca="1" si="3"/>
        <v>#NAME?</v>
      </c>
      <c r="L59" s="153" t="e">
        <f t="shared" ca="1" si="8"/>
        <v>#NAME?</v>
      </c>
      <c r="M59" s="195" t="e">
        <f ca="1">_xll.BInterpol(cf!$A$2:$A$68,cf!$C$2:$C$68,params!B59,"cubic")</f>
        <v>#NAME?</v>
      </c>
      <c r="N59" s="195" t="e">
        <f ca="1">+_xll.BInterpol(#REF!,#REF!,params!B59,"cubic")</f>
        <v>#NAME?</v>
      </c>
      <c r="O59" s="153" t="e">
        <f t="shared" ca="1" si="4"/>
        <v>#NAME?</v>
      </c>
    </row>
    <row r="60" spans="1:25">
      <c r="A60">
        <v>57</v>
      </c>
      <c r="B60">
        <f t="shared" si="2"/>
        <v>0.22800000000000001</v>
      </c>
      <c r="C60" s="151" t="e">
        <f ca="1">+_xll.BInterpol(Boost!$R$6:$R$66,Boost!$AZ$6:$AZ$66,params!B60,"cubic")</f>
        <v>#NAME?</v>
      </c>
      <c r="D60" s="151" t="e">
        <f ca="1">+_xll.BInterpol(Boost!$R$6:$R$66,Boost!$AX$6:$AX$66,params!B60,"cubic")</f>
        <v>#NAME?</v>
      </c>
      <c r="E60" s="198" t="e">
        <f t="shared" ca="1" si="5"/>
        <v>#NAME?</v>
      </c>
      <c r="F60" s="151" t="e">
        <f ca="1">+_xll.BInterpol(Boost!$R$6:$R$66,Boost!$AY$6:$AY$66,params!B60,"cubic")</f>
        <v>#NAME?</v>
      </c>
      <c r="G60" s="151" t="e">
        <f ca="1">_xll.BInterpol(cf!$A$2:$A$68,cf!$B$2:$B$68,params!B60,"cubic")/100</f>
        <v>#NAME?</v>
      </c>
      <c r="H60" s="199" t="e">
        <f t="shared" ca="1" si="6"/>
        <v>#NAME?</v>
      </c>
      <c r="I60" s="152">
        <f t="shared" si="9"/>
        <v>3.7927891366518196E-3</v>
      </c>
      <c r="J60" s="152">
        <f t="shared" si="7"/>
        <v>6.6416027900473296E-5</v>
      </c>
      <c r="K60" s="3" t="e">
        <f t="shared" ca="1" si="3"/>
        <v>#NAME?</v>
      </c>
      <c r="L60" s="153" t="e">
        <f t="shared" ca="1" si="8"/>
        <v>#NAME?</v>
      </c>
      <c r="M60" s="195" t="e">
        <f ca="1">_xll.BInterpol(cf!$A$2:$A$68,cf!$C$2:$C$68,params!B60,"cubic")</f>
        <v>#NAME?</v>
      </c>
      <c r="N60" s="195" t="e">
        <f ca="1">+_xll.BInterpol(#REF!,#REF!,params!B60,"cubic")</f>
        <v>#NAME?</v>
      </c>
      <c r="O60" s="153" t="e">
        <f t="shared" ca="1" si="4"/>
        <v>#NAME?</v>
      </c>
    </row>
    <row r="61" spans="1:25">
      <c r="A61">
        <v>58</v>
      </c>
      <c r="B61">
        <f t="shared" si="2"/>
        <v>0.23200000000000001</v>
      </c>
      <c r="C61" s="151" t="e">
        <f ca="1">+_xll.BInterpol(Boost!$R$6:$R$66,Boost!$AZ$6:$AZ$66,params!B61,"cubic")</f>
        <v>#NAME?</v>
      </c>
      <c r="D61" s="151" t="e">
        <f ca="1">+_xll.BInterpol(Boost!$R$6:$R$66,Boost!$AX$6:$AX$66,params!B61,"cubic")</f>
        <v>#NAME?</v>
      </c>
      <c r="E61" s="198" t="e">
        <f t="shared" ca="1" si="5"/>
        <v>#NAME?</v>
      </c>
      <c r="F61" s="151" t="e">
        <f ca="1">+_xll.BInterpol(Boost!$R$6:$R$66,Boost!$AY$6:$AY$66,params!B61,"cubic")</f>
        <v>#NAME?</v>
      </c>
      <c r="G61" s="151" t="e">
        <f ca="1">_xll.BInterpol(cf!$A$2:$A$68,cf!$B$2:$B$68,params!B61,"cubic")/100</f>
        <v>#NAME?</v>
      </c>
      <c r="H61" s="199" t="e">
        <f t="shared" ca="1" si="6"/>
        <v>#NAME?</v>
      </c>
      <c r="I61" s="152">
        <f t="shared" si="9"/>
        <v>3.8592007369647741E-3</v>
      </c>
      <c r="J61" s="152">
        <f t="shared" si="7"/>
        <v>6.6411600312954455E-5</v>
      </c>
      <c r="K61" s="3" t="e">
        <f t="shared" ca="1" si="3"/>
        <v>#NAME?</v>
      </c>
      <c r="L61" s="153" t="e">
        <f t="shared" ca="1" si="8"/>
        <v>#NAME?</v>
      </c>
      <c r="M61" s="195" t="e">
        <f ca="1">_xll.BInterpol(cf!$A$2:$A$68,cf!$C$2:$C$68,params!B61,"cubic")</f>
        <v>#NAME?</v>
      </c>
      <c r="N61" s="195" t="e">
        <f ca="1">+_xll.BInterpol(#REF!,#REF!,params!B61,"cubic")</f>
        <v>#NAME?</v>
      </c>
      <c r="O61" s="153" t="e">
        <f t="shared" ca="1" si="4"/>
        <v>#NAME?</v>
      </c>
    </row>
    <row r="62" spans="1:25">
      <c r="A62">
        <v>59</v>
      </c>
      <c r="B62">
        <f t="shared" si="2"/>
        <v>0.23599999999999999</v>
      </c>
      <c r="C62" s="151" t="e">
        <f ca="1">+_xll.BInterpol(Boost!$R$6:$R$66,Boost!$AZ$6:$AZ$66,params!B62,"cubic")</f>
        <v>#NAME?</v>
      </c>
      <c r="D62" s="151" t="e">
        <f ca="1">+_xll.BInterpol(Boost!$R$6:$R$66,Boost!$AX$6:$AX$66,params!B62,"cubic")</f>
        <v>#NAME?</v>
      </c>
      <c r="E62" s="198" t="e">
        <f t="shared" ca="1" si="5"/>
        <v>#NAME?</v>
      </c>
      <c r="F62" s="151" t="e">
        <f ca="1">+_xll.BInterpol(Boost!$R$6:$R$66,Boost!$AY$6:$AY$66,params!B62,"cubic")</f>
        <v>#NAME?</v>
      </c>
      <c r="G62" s="151" t="e">
        <f ca="1">_xll.BInterpol(cf!$A$2:$A$68,cf!$B$2:$B$68,params!B62,"cubic")/100</f>
        <v>#NAME?</v>
      </c>
      <c r="H62" s="199" t="e">
        <f t="shared" ca="1" si="6"/>
        <v>#NAME?</v>
      </c>
      <c r="I62" s="152">
        <f t="shared" si="9"/>
        <v>3.925607909985307E-3</v>
      </c>
      <c r="J62" s="152">
        <f t="shared" si="7"/>
        <v>6.6407173020532895E-5</v>
      </c>
      <c r="K62" s="3" t="e">
        <f t="shared" ca="1" si="3"/>
        <v>#NAME?</v>
      </c>
      <c r="L62" s="153" t="e">
        <f t="shared" ca="1" si="8"/>
        <v>#NAME?</v>
      </c>
      <c r="M62" s="195" t="e">
        <f ca="1">_xll.BInterpol(cf!$A$2:$A$68,cf!$C$2:$C$68,params!B62,"cubic")</f>
        <v>#NAME?</v>
      </c>
      <c r="N62" s="195" t="e">
        <f ca="1">+_xll.BInterpol(#REF!,#REF!,params!B62,"cubic")</f>
        <v>#NAME?</v>
      </c>
      <c r="O62" s="153" t="e">
        <f t="shared" ca="1" si="4"/>
        <v>#NAME?</v>
      </c>
    </row>
    <row r="63" spans="1:25">
      <c r="A63">
        <v>60</v>
      </c>
      <c r="B63">
        <f t="shared" si="2"/>
        <v>0.24</v>
      </c>
      <c r="C63" s="151" t="e">
        <f ca="1">+_xll.BInterpol(Boost!$R$6:$R$66,Boost!$AZ$6:$AZ$66,params!B63,"cubic")</f>
        <v>#NAME?</v>
      </c>
      <c r="D63" s="151" t="e">
        <f ca="1">+_xll.BInterpol(Boost!$R$6:$R$66,Boost!$AX$6:$AX$66,params!B63,"cubic")</f>
        <v>#NAME?</v>
      </c>
      <c r="E63" s="198" t="e">
        <f t="shared" ca="1" si="5"/>
        <v>#NAME?</v>
      </c>
      <c r="F63" s="151" t="e">
        <f ca="1">+_xll.BInterpol(Boost!$R$6:$R$66,Boost!$AY$6:$AY$66,params!B63,"cubic")</f>
        <v>#NAME?</v>
      </c>
      <c r="G63" s="151" t="e">
        <f ca="1">_xll.BInterpol(cf!$A$2:$A$68,cf!$B$2:$B$68,params!B63,"cubic")/100</f>
        <v>#NAME?</v>
      </c>
      <c r="H63" s="199" t="e">
        <f t="shared" ca="1" si="6"/>
        <v>#NAME?</v>
      </c>
      <c r="I63" s="152">
        <f t="shared" si="9"/>
        <v>3.9920106560085156E-3</v>
      </c>
      <c r="J63" s="152">
        <f t="shared" si="7"/>
        <v>6.6402746023208614E-5</v>
      </c>
      <c r="K63" s="3" t="e">
        <f t="shared" ca="1" si="3"/>
        <v>#NAME?</v>
      </c>
      <c r="L63" s="153" t="e">
        <f t="shared" ca="1" si="8"/>
        <v>#NAME?</v>
      </c>
      <c r="M63" s="195" t="e">
        <f ca="1">_xll.BInterpol(cf!$A$2:$A$68,cf!$C$2:$C$68,params!B63,"cubic")</f>
        <v>#NAME?</v>
      </c>
      <c r="N63" s="195" t="e">
        <f ca="1">+_xll.BInterpol(#REF!,#REF!,params!B63,"cubic")</f>
        <v>#NAME?</v>
      </c>
      <c r="O63" s="153" t="e">
        <f t="shared" ca="1" si="4"/>
        <v>#NAME?</v>
      </c>
    </row>
    <row r="64" spans="1:25">
      <c r="A64">
        <v>61</v>
      </c>
      <c r="B64">
        <f t="shared" si="2"/>
        <v>0.24399999999999999</v>
      </c>
      <c r="C64" s="151" t="e">
        <f ca="1">+_xll.BInterpol(Boost!$R$6:$R$66,Boost!$AZ$6:$AZ$66,params!B64,"cubic")</f>
        <v>#NAME?</v>
      </c>
      <c r="D64" s="151" t="e">
        <f ca="1">+_xll.BInterpol(Boost!$R$6:$R$66,Boost!$AX$6:$AX$66,params!B64,"cubic")</f>
        <v>#NAME?</v>
      </c>
      <c r="E64" s="198" t="e">
        <f t="shared" ca="1" si="5"/>
        <v>#NAME?</v>
      </c>
      <c r="F64" s="151" t="e">
        <f ca="1">+_xll.BInterpol(Boost!$R$6:$R$66,Boost!$AY$6:$AY$66,params!B64,"cubic")</f>
        <v>#NAME?</v>
      </c>
      <c r="G64" s="151" t="e">
        <f ca="1">_xll.BInterpol(cf!$A$2:$A$68,cf!$B$2:$B$68,params!B64,"cubic")/100</f>
        <v>#NAME?</v>
      </c>
      <c r="H64" s="199" t="e">
        <f t="shared" ca="1" si="6"/>
        <v>#NAME?</v>
      </c>
      <c r="I64" s="152">
        <f t="shared" si="9"/>
        <v>4.0584089753296082E-3</v>
      </c>
      <c r="J64" s="152">
        <f t="shared" si="7"/>
        <v>6.6398319321092636E-5</v>
      </c>
      <c r="K64" s="3" t="e">
        <f t="shared" ca="1" si="3"/>
        <v>#NAME?</v>
      </c>
      <c r="L64" s="153" t="e">
        <f t="shared" ca="1" si="8"/>
        <v>#NAME?</v>
      </c>
      <c r="M64" s="195" t="e">
        <f ca="1">_xll.BInterpol(cf!$A$2:$A$68,cf!$C$2:$C$68,params!B64,"cubic")</f>
        <v>#NAME?</v>
      </c>
      <c r="N64" s="195" t="e">
        <f ca="1">+_xll.BInterpol(#REF!,#REF!,params!B64,"cubic")</f>
        <v>#NAME?</v>
      </c>
      <c r="O64" s="153" t="e">
        <f t="shared" ca="1" si="4"/>
        <v>#NAME?</v>
      </c>
    </row>
    <row r="65" spans="1:15">
      <c r="A65">
        <v>62</v>
      </c>
      <c r="B65">
        <f t="shared" si="2"/>
        <v>0.248</v>
      </c>
      <c r="C65" s="151" t="e">
        <f ca="1">+_xll.BInterpol(Boost!$R$6:$R$66,Boost!$AZ$6:$AZ$66,params!B65,"cubic")</f>
        <v>#NAME?</v>
      </c>
      <c r="D65" s="151" t="e">
        <f ca="1">+_xll.BInterpol(Boost!$R$6:$R$66,Boost!$AX$6:$AX$66,params!B65,"cubic")</f>
        <v>#NAME?</v>
      </c>
      <c r="E65" s="198" t="e">
        <f t="shared" ca="1" si="5"/>
        <v>#NAME?</v>
      </c>
      <c r="F65" s="151" t="e">
        <f ca="1">+_xll.BInterpol(Boost!$R$6:$R$66,Boost!$AY$6:$AY$66,params!B65,"cubic")</f>
        <v>#NAME?</v>
      </c>
      <c r="G65" s="151" t="e">
        <f ca="1">_xll.BInterpol(cf!$A$2:$A$68,cf!$B$2:$B$68,params!B65,"cubic")/100</f>
        <v>#NAME?</v>
      </c>
      <c r="H65" s="199" t="e">
        <f t="shared" ca="1" si="6"/>
        <v>#NAME?</v>
      </c>
      <c r="I65" s="152">
        <f t="shared" si="9"/>
        <v>4.1248028682434601E-3</v>
      </c>
      <c r="J65" s="152">
        <f t="shared" si="7"/>
        <v>6.6393892913851893E-5</v>
      </c>
      <c r="K65" s="3" t="e">
        <f t="shared" ca="1" si="3"/>
        <v>#NAME?</v>
      </c>
      <c r="L65" s="153" t="e">
        <f t="shared" ca="1" si="8"/>
        <v>#NAME?</v>
      </c>
      <c r="M65" s="195" t="e">
        <f ca="1">_xll.BInterpol(cf!$A$2:$A$68,cf!$C$2:$C$68,params!B65,"cubic")</f>
        <v>#NAME?</v>
      </c>
      <c r="N65" s="195" t="e">
        <f ca="1">+_xll.BInterpol(#REF!,#REF!,params!B65,"cubic")</f>
        <v>#NAME?</v>
      </c>
      <c r="O65" s="153" t="e">
        <f t="shared" ca="1" si="4"/>
        <v>#NAME?</v>
      </c>
    </row>
    <row r="66" spans="1:15">
      <c r="A66">
        <v>63</v>
      </c>
      <c r="B66">
        <f t="shared" si="2"/>
        <v>0.252</v>
      </c>
      <c r="C66" s="151" t="e">
        <f ca="1">+_xll.BInterpol(Boost!$R$6:$R$66,Boost!$AZ$6:$AZ$66,params!B66,"cubic")</f>
        <v>#NAME?</v>
      </c>
      <c r="D66" s="151" t="e">
        <f ca="1">+_xll.BInterpol(Boost!$R$6:$R$66,Boost!$AX$6:$AX$66,params!B66,"cubic")</f>
        <v>#NAME?</v>
      </c>
      <c r="E66" s="198" t="e">
        <f t="shared" ca="1" si="5"/>
        <v>#NAME?</v>
      </c>
      <c r="F66" s="151" t="e">
        <f ca="1">+_xll.BInterpol(Boost!$R$6:$R$66,Boost!$AY$6:$AY$66,params!B66,"cubic")</f>
        <v>#NAME?</v>
      </c>
      <c r="G66" s="151" t="e">
        <f ca="1">_xll.BInterpol(cf!$A$2:$A$68,cf!$B$2:$B$68,params!B66,"cubic")/100</f>
        <v>#NAME?</v>
      </c>
      <c r="H66" s="199" t="e">
        <f t="shared" ca="1" si="6"/>
        <v>#NAME?</v>
      </c>
      <c r="I66" s="152">
        <f t="shared" si="9"/>
        <v>4.1911923350455016E-3</v>
      </c>
      <c r="J66" s="152">
        <f t="shared" si="7"/>
        <v>6.6389466802041497E-5</v>
      </c>
      <c r="K66" s="3" t="e">
        <f t="shared" ca="1" si="3"/>
        <v>#NAME?</v>
      </c>
      <c r="L66" s="153" t="e">
        <f t="shared" ca="1" si="8"/>
        <v>#NAME?</v>
      </c>
      <c r="M66" s="195" t="e">
        <f ca="1">_xll.BInterpol(cf!$A$2:$A$68,cf!$C$2:$C$68,params!B66,"cubic")</f>
        <v>#NAME?</v>
      </c>
      <c r="N66" s="195" t="e">
        <f ca="1">+_xll.BInterpol(#REF!,#REF!,params!B66,"cubic")</f>
        <v>#NAME?</v>
      </c>
      <c r="O66" s="153" t="e">
        <f t="shared" ca="1" si="4"/>
        <v>#NAME?</v>
      </c>
    </row>
    <row r="67" spans="1:15">
      <c r="A67">
        <v>64</v>
      </c>
      <c r="B67">
        <f t="shared" si="2"/>
        <v>0.25600000000000001</v>
      </c>
      <c r="C67" s="151" t="e">
        <f ca="1">+_xll.BInterpol(Boost!$R$6:$R$66,Boost!$AZ$6:$AZ$66,params!B67,"cubic")</f>
        <v>#NAME?</v>
      </c>
      <c r="D67" s="151" t="e">
        <f ca="1">+_xll.BInterpol(Boost!$R$6:$R$66,Boost!$AX$6:$AX$66,params!B67,"cubic")</f>
        <v>#NAME?</v>
      </c>
      <c r="E67" s="198" t="e">
        <f t="shared" ca="1" si="5"/>
        <v>#NAME?</v>
      </c>
      <c r="F67" s="151" t="e">
        <f ca="1">+_xll.BInterpol(Boost!$R$6:$R$66,Boost!$AY$6:$AY$66,params!B67,"cubic")</f>
        <v>#NAME?</v>
      </c>
      <c r="G67" s="151" t="e">
        <f ca="1">_xll.BInterpol(cf!$A$2:$A$68,cf!$B$2:$B$68,params!B67,"cubic")/100</f>
        <v>#NAME?</v>
      </c>
      <c r="H67" s="199" t="e">
        <f t="shared" ca="1" si="6"/>
        <v>#NAME?</v>
      </c>
      <c r="I67" s="152">
        <f t="shared" ref="I67:I94" si="10">1-EXP($R$5*-1*B67/(1-$R$6))</f>
        <v>4.2575773760304969E-3</v>
      </c>
      <c r="J67" s="152">
        <f t="shared" si="7"/>
        <v>6.6385040984995314E-5</v>
      </c>
      <c r="K67" s="3" t="e">
        <f t="shared" ca="1" si="3"/>
        <v>#NAME?</v>
      </c>
      <c r="L67" s="153" t="e">
        <f t="shared" ca="1" si="8"/>
        <v>#NAME?</v>
      </c>
      <c r="M67" s="195" t="e">
        <f ca="1">_xll.BInterpol(cf!$A$2:$A$68,cf!$C$2:$C$68,params!B67,"cubic")</f>
        <v>#NAME?</v>
      </c>
      <c r="N67" s="195" t="e">
        <f ca="1">+_xll.BInterpol(#REF!,#REF!,params!B67,"cubic")</f>
        <v>#NAME?</v>
      </c>
      <c r="O67" s="153" t="e">
        <f t="shared" ca="1" si="4"/>
        <v>#NAME?</v>
      </c>
    </row>
    <row r="68" spans="1:15">
      <c r="A68">
        <v>65</v>
      </c>
      <c r="B68">
        <f t="shared" ref="B68:B131" si="11">+A68/250</f>
        <v>0.26</v>
      </c>
      <c r="C68" s="151" t="e">
        <f ca="1">+_xll.BInterpol(Boost!$R$6:$R$66,Boost!$AZ$6:$AZ$66,params!B68,"cubic")</f>
        <v>#NAME?</v>
      </c>
      <c r="D68" s="151" t="e">
        <f ca="1">+_xll.BInterpol(Boost!$R$6:$R$66,Boost!$AX$6:$AX$66,params!B68,"cubic")</f>
        <v>#NAME?</v>
      </c>
      <c r="E68" s="198" t="e">
        <f t="shared" ca="1" si="5"/>
        <v>#NAME?</v>
      </c>
      <c r="F68" s="151" t="e">
        <f ca="1">+_xll.BInterpol(Boost!$R$6:$R$66,Boost!$AY$6:$AY$66,params!B68,"cubic")</f>
        <v>#NAME?</v>
      </c>
      <c r="G68" s="151" t="e">
        <f ca="1">_xll.BInterpol(cf!$A$2:$A$68,cf!$B$2:$B$68,params!B68,"cubic")/100</f>
        <v>#NAME?</v>
      </c>
      <c r="H68" s="199" t="e">
        <f t="shared" ca="1" si="6"/>
        <v>#NAME?</v>
      </c>
      <c r="I68" s="152">
        <f t="shared" si="10"/>
        <v>4.3239579914936543E-3</v>
      </c>
      <c r="J68" s="152">
        <f t="shared" si="7"/>
        <v>6.6380615463157433E-5</v>
      </c>
      <c r="K68" s="3" t="e">
        <f t="shared" ref="K68:K131" ca="1" si="12">+EXP(H68*-B68)</f>
        <v>#NAME?</v>
      </c>
      <c r="L68" s="153" t="e">
        <f t="shared" ca="1" si="8"/>
        <v>#NAME?</v>
      </c>
      <c r="M68" s="195" t="e">
        <f ca="1">_xll.BInterpol(cf!$A$2:$A$68,cf!$C$2:$C$68,params!B68,"cubic")</f>
        <v>#NAME?</v>
      </c>
      <c r="N68" s="195" t="e">
        <f ca="1">+_xll.BInterpol(#REF!,#REF!,params!B68,"cubic")</f>
        <v>#NAME?</v>
      </c>
      <c r="O68" s="153" t="e">
        <f t="shared" ref="O68:O131" ca="1" si="13">+EXP(-B69*E69)-EXP(-B68*E68)</f>
        <v>#NAME?</v>
      </c>
    </row>
    <row r="69" spans="1:15">
      <c r="A69">
        <v>66</v>
      </c>
      <c r="B69">
        <f t="shared" si="11"/>
        <v>0.26400000000000001</v>
      </c>
      <c r="C69" s="151" t="e">
        <f ca="1">+_xll.BInterpol(Boost!$R$6:$R$66,Boost!$AZ$6:$AZ$66,params!B69,"cubic")</f>
        <v>#NAME?</v>
      </c>
      <c r="D69" s="151" t="e">
        <f ca="1">+_xll.BInterpol(Boost!$R$6:$R$66,Boost!$AX$6:$AX$66,params!B69,"cubic")</f>
        <v>#NAME?</v>
      </c>
      <c r="E69" s="198" t="e">
        <f t="shared" ref="E69:E132" ca="1" si="14">-((1+C69*B69)/(1+C68*B68)-1)/(B69-B68)+((1+F69*B69)/(1+F68*B68)-1)/(B69-B68)</f>
        <v>#NAME?</v>
      </c>
      <c r="F69" s="151" t="e">
        <f ca="1">+_xll.BInterpol(Boost!$R$6:$R$66,Boost!$AY$6:$AY$66,params!B69,"cubic")</f>
        <v>#NAME?</v>
      </c>
      <c r="G69" s="151" t="e">
        <f ca="1">_xll.BInterpol(cf!$A$2:$A$68,cf!$B$2:$B$68,params!B69,"cubic")/100</f>
        <v>#NAME?</v>
      </c>
      <c r="H69" s="199" t="e">
        <f t="shared" ref="H69:H132" ca="1" si="15">-((1+F69*B69)/(1+F68*B68)-1)/(B69-B68)+((1+G69*B69)/(1+G68*B68)-1)/(B69-B68)</f>
        <v>#NAME?</v>
      </c>
      <c r="I69" s="152">
        <f t="shared" si="10"/>
        <v>4.3903341817299602E-3</v>
      </c>
      <c r="J69" s="152">
        <f t="shared" ref="J69:J132" si="16">+I69-I68</f>
        <v>6.637619023630581E-5</v>
      </c>
      <c r="K69" s="3" t="e">
        <f t="shared" ca="1" si="12"/>
        <v>#NAME?</v>
      </c>
      <c r="L69" s="153" t="e">
        <f t="shared" ref="L69:L132" ca="1" si="17">+K70-K69</f>
        <v>#NAME?</v>
      </c>
      <c r="M69" s="195" t="e">
        <f ca="1">_xll.BInterpol(cf!$A$2:$A$68,cf!$C$2:$C$68,params!B69,"cubic")</f>
        <v>#NAME?</v>
      </c>
      <c r="N69" s="195" t="e">
        <f ca="1">+_xll.BInterpol(#REF!,#REF!,params!B69,"cubic")</f>
        <v>#NAME?</v>
      </c>
      <c r="O69" s="153" t="e">
        <f t="shared" ca="1" si="13"/>
        <v>#NAME?</v>
      </c>
    </row>
    <row r="70" spans="1:15">
      <c r="A70">
        <v>67</v>
      </c>
      <c r="B70">
        <f t="shared" si="11"/>
        <v>0.26800000000000002</v>
      </c>
      <c r="C70" s="151" t="e">
        <f ca="1">+_xll.BInterpol(Boost!$R$6:$R$66,Boost!$AZ$6:$AZ$66,params!B70,"cubic")</f>
        <v>#NAME?</v>
      </c>
      <c r="D70" s="151" t="e">
        <f ca="1">+_xll.BInterpol(Boost!$R$6:$R$66,Boost!$AX$6:$AX$66,params!B70,"cubic")</f>
        <v>#NAME?</v>
      </c>
      <c r="E70" s="198" t="e">
        <f t="shared" ca="1" si="14"/>
        <v>#NAME?</v>
      </c>
      <c r="F70" s="151" t="e">
        <f ca="1">+_xll.BInterpol(Boost!$R$6:$R$66,Boost!$AY$6:$AY$66,params!B70,"cubic")</f>
        <v>#NAME?</v>
      </c>
      <c r="G70" s="151" t="e">
        <f ca="1">_xll.BInterpol(cf!$A$2:$A$68,cf!$B$2:$B$68,params!B70,"cubic")/100</f>
        <v>#NAME?</v>
      </c>
      <c r="H70" s="199" t="e">
        <f t="shared" ca="1" si="15"/>
        <v>#NAME?</v>
      </c>
      <c r="I70" s="152">
        <f t="shared" si="10"/>
        <v>4.4567059470345116E-3</v>
      </c>
      <c r="J70" s="152">
        <f t="shared" si="16"/>
        <v>6.6371765304551467E-5</v>
      </c>
      <c r="K70" s="3" t="e">
        <f t="shared" ca="1" si="12"/>
        <v>#NAME?</v>
      </c>
      <c r="L70" s="153" t="e">
        <f t="shared" ca="1" si="17"/>
        <v>#NAME?</v>
      </c>
      <c r="M70" s="195" t="e">
        <f ca="1">_xll.BInterpol(cf!$A$2:$A$68,cf!$C$2:$C$68,params!B70,"cubic")</f>
        <v>#NAME?</v>
      </c>
      <c r="N70" s="195" t="e">
        <f ca="1">+_xll.BInterpol(#REF!,#REF!,params!B70,"cubic")</f>
        <v>#NAME?</v>
      </c>
      <c r="O70" s="153" t="e">
        <f t="shared" ca="1" si="13"/>
        <v>#NAME?</v>
      </c>
    </row>
    <row r="71" spans="1:15">
      <c r="A71">
        <v>68</v>
      </c>
      <c r="B71">
        <f t="shared" si="11"/>
        <v>0.27200000000000002</v>
      </c>
      <c r="C71" s="151" t="e">
        <f ca="1">+_xll.BInterpol(Boost!$R$6:$R$66,Boost!$AZ$6:$AZ$66,params!B71,"cubic")</f>
        <v>#NAME?</v>
      </c>
      <c r="D71" s="151" t="e">
        <f ca="1">+_xll.BInterpol(Boost!$R$6:$R$66,Boost!$AX$6:$AX$66,params!B71,"cubic")</f>
        <v>#NAME?</v>
      </c>
      <c r="E71" s="198" t="e">
        <f t="shared" ca="1" si="14"/>
        <v>#NAME?</v>
      </c>
      <c r="F71" s="151" t="e">
        <f ca="1">+_xll.BInterpol(Boost!$R$6:$R$66,Boost!$AY$6:$AY$66,params!B71,"cubic")</f>
        <v>#NAME?</v>
      </c>
      <c r="G71" s="151" t="e">
        <f ca="1">_xll.BInterpol(cf!$A$2:$A$68,cf!$B$2:$B$68,params!B71,"cubic")/100</f>
        <v>#NAME?</v>
      </c>
      <c r="H71" s="199" t="e">
        <f t="shared" ca="1" si="15"/>
        <v>#NAME?</v>
      </c>
      <c r="I71" s="152">
        <f t="shared" si="10"/>
        <v>4.523073287702073E-3</v>
      </c>
      <c r="J71" s="152">
        <f t="shared" si="16"/>
        <v>6.6367340667561336E-5</v>
      </c>
      <c r="K71" s="3" t="e">
        <f t="shared" ca="1" si="12"/>
        <v>#NAME?</v>
      </c>
      <c r="L71" s="153" t="e">
        <f t="shared" ca="1" si="17"/>
        <v>#NAME?</v>
      </c>
      <c r="M71" s="195" t="e">
        <f ca="1">_xll.BInterpol(cf!$A$2:$A$68,cf!$C$2:$C$68,params!B71,"cubic")</f>
        <v>#NAME?</v>
      </c>
      <c r="N71" s="195" t="e">
        <f ca="1">+_xll.BInterpol(#REF!,#REF!,params!B71,"cubic")</f>
        <v>#NAME?</v>
      </c>
      <c r="O71" s="153" t="e">
        <f t="shared" ca="1" si="13"/>
        <v>#NAME?</v>
      </c>
    </row>
    <row r="72" spans="1:15">
      <c r="A72">
        <v>69</v>
      </c>
      <c r="B72">
        <f t="shared" si="11"/>
        <v>0.27600000000000002</v>
      </c>
      <c r="C72" s="151" t="e">
        <f ca="1">+_xll.BInterpol(Boost!$R$6:$R$66,Boost!$AZ$6:$AZ$66,params!B72,"cubic")</f>
        <v>#NAME?</v>
      </c>
      <c r="D72" s="151" t="e">
        <f ca="1">+_xll.BInterpol(Boost!$R$6:$R$66,Boost!$AX$6:$AX$66,params!B72,"cubic")</f>
        <v>#NAME?</v>
      </c>
      <c r="E72" s="198" t="e">
        <f t="shared" ca="1" si="14"/>
        <v>#NAME?</v>
      </c>
      <c r="F72" s="151" t="e">
        <f ca="1">+_xll.BInterpol(Boost!$R$6:$R$66,Boost!$AY$6:$AY$66,params!B72,"cubic")</f>
        <v>#NAME?</v>
      </c>
      <c r="G72" s="151" t="e">
        <f ca="1">_xll.BInterpol(cf!$A$2:$A$68,cf!$B$2:$B$68,params!B72,"cubic")/100</f>
        <v>#NAME?</v>
      </c>
      <c r="H72" s="199" t="e">
        <f t="shared" ca="1" si="15"/>
        <v>#NAME?</v>
      </c>
      <c r="I72" s="152">
        <f t="shared" si="10"/>
        <v>4.5894362040277414E-3</v>
      </c>
      <c r="J72" s="152">
        <f t="shared" si="16"/>
        <v>6.6362916325668486E-5</v>
      </c>
      <c r="K72" s="3" t="e">
        <f t="shared" ca="1" si="12"/>
        <v>#NAME?</v>
      </c>
      <c r="L72" s="153" t="e">
        <f t="shared" ca="1" si="17"/>
        <v>#NAME?</v>
      </c>
      <c r="M72" s="195" t="e">
        <f ca="1">_xll.BInterpol(cf!$A$2:$A$68,cf!$C$2:$C$68,params!B72,"cubic")</f>
        <v>#NAME?</v>
      </c>
      <c r="N72" s="195" t="e">
        <f ca="1">+_xll.BInterpol(#REF!,#REF!,params!B72,"cubic")</f>
        <v>#NAME?</v>
      </c>
      <c r="O72" s="153" t="e">
        <f t="shared" ca="1" si="13"/>
        <v>#NAME?</v>
      </c>
    </row>
    <row r="73" spans="1:15">
      <c r="A73">
        <v>70</v>
      </c>
      <c r="B73">
        <f t="shared" si="11"/>
        <v>0.28000000000000003</v>
      </c>
      <c r="C73" s="151" t="e">
        <f ca="1">+_xll.BInterpol(Boost!$R$6:$R$66,Boost!$AZ$6:$AZ$66,params!B73,"cubic")</f>
        <v>#NAME?</v>
      </c>
      <c r="D73" s="151" t="e">
        <f ca="1">+_xll.BInterpol(Boost!$R$6:$R$66,Boost!$AX$6:$AX$66,params!B73,"cubic")</f>
        <v>#NAME?</v>
      </c>
      <c r="E73" s="198" t="e">
        <f t="shared" ca="1" si="14"/>
        <v>#NAME?</v>
      </c>
      <c r="F73" s="151" t="e">
        <f ca="1">+_xll.BInterpol(Boost!$R$6:$R$66,Boost!$AY$6:$AY$66,params!B73,"cubic")</f>
        <v>#NAME?</v>
      </c>
      <c r="G73" s="151" t="e">
        <f ca="1">_xll.BInterpol(cf!$A$2:$A$68,cf!$B$2:$B$68,params!B73,"cubic")/100</f>
        <v>#NAME?</v>
      </c>
      <c r="H73" s="199" t="e">
        <f t="shared" ca="1" si="15"/>
        <v>#NAME?</v>
      </c>
      <c r="I73" s="152">
        <f t="shared" si="10"/>
        <v>4.6557946963065033E-3</v>
      </c>
      <c r="J73" s="152">
        <f t="shared" si="16"/>
        <v>6.6358492278761894E-5</v>
      </c>
      <c r="K73" s="3" t="e">
        <f t="shared" ca="1" si="12"/>
        <v>#NAME?</v>
      </c>
      <c r="L73" s="153" t="e">
        <f t="shared" ca="1" si="17"/>
        <v>#NAME?</v>
      </c>
      <c r="M73" s="195" t="e">
        <f ca="1">_xll.BInterpol(cf!$A$2:$A$68,cf!$C$2:$C$68,params!B73,"cubic")</f>
        <v>#NAME?</v>
      </c>
      <c r="N73" s="195" t="e">
        <f ca="1">+_xll.BInterpol(#REF!,#REF!,params!B73,"cubic")</f>
        <v>#NAME?</v>
      </c>
      <c r="O73" s="153" t="e">
        <f t="shared" ca="1" si="13"/>
        <v>#NAME?</v>
      </c>
    </row>
    <row r="74" spans="1:15">
      <c r="A74">
        <v>71</v>
      </c>
      <c r="B74">
        <f t="shared" si="11"/>
        <v>0.28399999999999997</v>
      </c>
      <c r="C74" s="151" t="e">
        <f ca="1">+_xll.BInterpol(Boost!$R$6:$R$66,Boost!$AZ$6:$AZ$66,params!B74,"cubic")</f>
        <v>#NAME?</v>
      </c>
      <c r="D74" s="151" t="e">
        <f ca="1">+_xll.BInterpol(Boost!$R$6:$R$66,Boost!$AX$6:$AX$66,params!B74,"cubic")</f>
        <v>#NAME?</v>
      </c>
      <c r="E74" s="198" t="e">
        <f t="shared" ca="1" si="14"/>
        <v>#NAME?</v>
      </c>
      <c r="F74" s="151" t="e">
        <f ca="1">+_xll.BInterpol(Boost!$R$6:$R$66,Boost!$AY$6:$AY$66,params!B74,"cubic")</f>
        <v>#NAME?</v>
      </c>
      <c r="G74" s="151" t="e">
        <f ca="1">_xll.BInterpol(cf!$A$2:$A$68,cf!$B$2:$B$68,params!B74,"cubic")/100</f>
        <v>#NAME?</v>
      </c>
      <c r="H74" s="199" t="e">
        <f t="shared" ca="1" si="15"/>
        <v>#NAME?</v>
      </c>
      <c r="I74" s="152">
        <f t="shared" si="10"/>
        <v>4.7221487648332339E-3</v>
      </c>
      <c r="J74" s="152">
        <f t="shared" si="16"/>
        <v>6.6354068526730536E-5</v>
      </c>
      <c r="K74" s="3" t="e">
        <f t="shared" ca="1" si="12"/>
        <v>#NAME?</v>
      </c>
      <c r="L74" s="153" t="e">
        <f t="shared" ca="1" si="17"/>
        <v>#NAME?</v>
      </c>
      <c r="M74" s="195" t="e">
        <f ca="1">_xll.BInterpol(cf!$A$2:$A$68,cf!$C$2:$C$68,params!B74,"cubic")</f>
        <v>#NAME?</v>
      </c>
      <c r="N74" s="195" t="e">
        <f ca="1">+_xll.BInterpol(#REF!,#REF!,params!B74,"cubic")</f>
        <v>#NAME?</v>
      </c>
      <c r="O74" s="153" t="e">
        <f t="shared" ca="1" si="13"/>
        <v>#NAME?</v>
      </c>
    </row>
    <row r="75" spans="1:15">
      <c r="A75">
        <v>72</v>
      </c>
      <c r="B75">
        <f t="shared" si="11"/>
        <v>0.28799999999999998</v>
      </c>
      <c r="C75" s="151" t="e">
        <f ca="1">+_xll.BInterpol(Boost!$R$6:$R$66,Boost!$AZ$6:$AZ$66,params!B75,"cubic")</f>
        <v>#NAME?</v>
      </c>
      <c r="D75" s="151" t="e">
        <f ca="1">+_xll.BInterpol(Boost!$R$6:$R$66,Boost!$AX$6:$AX$66,params!B75,"cubic")</f>
        <v>#NAME?</v>
      </c>
      <c r="E75" s="198" t="e">
        <f t="shared" ca="1" si="14"/>
        <v>#NAME?</v>
      </c>
      <c r="F75" s="151" t="e">
        <f ca="1">+_xll.BInterpol(Boost!$R$6:$R$66,Boost!$AY$6:$AY$66,params!B75,"cubic")</f>
        <v>#NAME?</v>
      </c>
      <c r="G75" s="151" t="e">
        <f ca="1">_xll.BInterpol(cf!$A$2:$A$68,cf!$B$2:$B$68,params!B75,"cubic")/100</f>
        <v>#NAME?</v>
      </c>
      <c r="H75" s="199" t="e">
        <f t="shared" ca="1" si="15"/>
        <v>#NAME?</v>
      </c>
      <c r="I75" s="152">
        <f t="shared" si="10"/>
        <v>4.7884984099028083E-3</v>
      </c>
      <c r="J75" s="152">
        <f t="shared" si="16"/>
        <v>6.6349645069574414E-5</v>
      </c>
      <c r="K75" s="3" t="e">
        <f t="shared" ca="1" si="12"/>
        <v>#NAME?</v>
      </c>
      <c r="L75" s="153" t="e">
        <f t="shared" ca="1" si="17"/>
        <v>#NAME?</v>
      </c>
      <c r="M75" s="195" t="e">
        <f ca="1">_xll.BInterpol(cf!$A$2:$A$68,cf!$C$2:$C$68,params!B75,"cubic")</f>
        <v>#NAME?</v>
      </c>
      <c r="N75" s="195" t="e">
        <f ca="1">+_xll.BInterpol(#REF!,#REF!,params!B75,"cubic")</f>
        <v>#NAME?</v>
      </c>
      <c r="O75" s="153" t="e">
        <f t="shared" ca="1" si="13"/>
        <v>#NAME?</v>
      </c>
    </row>
    <row r="76" spans="1:15">
      <c r="A76">
        <v>73</v>
      </c>
      <c r="B76">
        <f t="shared" si="11"/>
        <v>0.29199999999999998</v>
      </c>
      <c r="C76" s="151" t="e">
        <f ca="1">+_xll.BInterpol(Boost!$R$6:$R$66,Boost!$AZ$6:$AZ$66,params!B76,"cubic")</f>
        <v>#NAME?</v>
      </c>
      <c r="D76" s="151" t="e">
        <f ca="1">+_xll.BInterpol(Boost!$R$6:$R$66,Boost!$AX$6:$AX$66,params!B76,"cubic")</f>
        <v>#NAME?</v>
      </c>
      <c r="E76" s="198" t="e">
        <f t="shared" ca="1" si="14"/>
        <v>#NAME?</v>
      </c>
      <c r="F76" s="151" t="e">
        <f ca="1">+_xll.BInterpol(Boost!$R$6:$R$66,Boost!$AY$6:$AY$66,params!B76,"cubic")</f>
        <v>#NAME?</v>
      </c>
      <c r="G76" s="151" t="e">
        <f ca="1">_xll.BInterpol(cf!$A$2:$A$68,cf!$B$2:$B$68,params!B76,"cubic")/100</f>
        <v>#NAME?</v>
      </c>
      <c r="H76" s="199" t="e">
        <f t="shared" ca="1" si="15"/>
        <v>#NAME?</v>
      </c>
      <c r="I76" s="152">
        <f t="shared" si="10"/>
        <v>4.8548436318102128E-3</v>
      </c>
      <c r="J76" s="152">
        <f t="shared" si="16"/>
        <v>6.634522190740455E-5</v>
      </c>
      <c r="K76" s="3" t="e">
        <f t="shared" ca="1" si="12"/>
        <v>#NAME?</v>
      </c>
      <c r="L76" s="153" t="e">
        <f t="shared" ca="1" si="17"/>
        <v>#NAME?</v>
      </c>
      <c r="M76" s="195" t="e">
        <f ca="1">_xll.BInterpol(cf!$A$2:$A$68,cf!$C$2:$C$68,params!B76,"cubic")</f>
        <v>#NAME?</v>
      </c>
      <c r="N76" s="195" t="e">
        <f ca="1">+_xll.BInterpol(#REF!,#REF!,params!B76,"cubic")</f>
        <v>#NAME?</v>
      </c>
      <c r="O76" s="153" t="e">
        <f t="shared" ca="1" si="13"/>
        <v>#NAME?</v>
      </c>
    </row>
    <row r="77" spans="1:15">
      <c r="A77">
        <v>74</v>
      </c>
      <c r="B77">
        <f t="shared" si="11"/>
        <v>0.29599999999999999</v>
      </c>
      <c r="C77" s="151" t="e">
        <f ca="1">+_xll.BInterpol(Boost!$R$6:$R$66,Boost!$AZ$6:$AZ$66,params!B77,"cubic")</f>
        <v>#NAME?</v>
      </c>
      <c r="D77" s="151" t="e">
        <f ca="1">+_xll.BInterpol(Boost!$R$6:$R$66,Boost!$AX$6:$AX$66,params!B77,"cubic")</f>
        <v>#NAME?</v>
      </c>
      <c r="E77" s="198" t="e">
        <f t="shared" ca="1" si="14"/>
        <v>#NAME?</v>
      </c>
      <c r="F77" s="151" t="e">
        <f ca="1">+_xll.BInterpol(Boost!$R$6:$R$66,Boost!$AY$6:$AY$66,params!B77,"cubic")</f>
        <v>#NAME?</v>
      </c>
      <c r="G77" s="151" t="e">
        <f ca="1">_xll.BInterpol(cf!$A$2:$A$68,cf!$B$2:$B$68,params!B77,"cubic")/100</f>
        <v>#NAME?</v>
      </c>
      <c r="H77" s="199" t="e">
        <f t="shared" ca="1" si="15"/>
        <v>#NAME?</v>
      </c>
      <c r="I77" s="152">
        <f t="shared" si="10"/>
        <v>4.9211844308502117E-3</v>
      </c>
      <c r="J77" s="152">
        <f t="shared" si="16"/>
        <v>6.6340799039998899E-5</v>
      </c>
      <c r="K77" s="3" t="e">
        <f t="shared" ca="1" si="12"/>
        <v>#NAME?</v>
      </c>
      <c r="L77" s="153" t="e">
        <f t="shared" ca="1" si="17"/>
        <v>#NAME?</v>
      </c>
      <c r="M77" s="195" t="e">
        <f ca="1">_xll.BInterpol(cf!$A$2:$A$68,cf!$C$2:$C$68,params!B77,"cubic")</f>
        <v>#NAME?</v>
      </c>
      <c r="N77" s="195" t="e">
        <f ca="1">+_xll.BInterpol(#REF!,#REF!,params!B77,"cubic")</f>
        <v>#NAME?</v>
      </c>
      <c r="O77" s="153" t="e">
        <f t="shared" ca="1" si="13"/>
        <v>#NAME?</v>
      </c>
    </row>
    <row r="78" spans="1:15">
      <c r="A78">
        <v>75</v>
      </c>
      <c r="B78">
        <f t="shared" si="11"/>
        <v>0.3</v>
      </c>
      <c r="C78" s="151" t="e">
        <f ca="1">+_xll.BInterpol(Boost!$R$6:$R$66,Boost!$AZ$6:$AZ$66,params!B78,"cubic")</f>
        <v>#NAME?</v>
      </c>
      <c r="D78" s="151" t="e">
        <f ca="1">+_xll.BInterpol(Boost!$R$6:$R$66,Boost!$AX$6:$AX$66,params!B78,"cubic")</f>
        <v>#NAME?</v>
      </c>
      <c r="E78" s="198" t="e">
        <f t="shared" ca="1" si="14"/>
        <v>#NAME?</v>
      </c>
      <c r="F78" s="151" t="e">
        <f ca="1">+_xll.BInterpol(Boost!$R$6:$R$66,Boost!$AY$6:$AY$66,params!B78,"cubic")</f>
        <v>#NAME?</v>
      </c>
      <c r="G78" s="151" t="e">
        <f ca="1">_xll.BInterpol(cf!$A$2:$A$68,cf!$B$2:$B$68,params!B78,"cubic")/100</f>
        <v>#NAME?</v>
      </c>
      <c r="H78" s="199" t="e">
        <f t="shared" ca="1" si="15"/>
        <v>#NAME?</v>
      </c>
      <c r="I78" s="152">
        <f t="shared" si="10"/>
        <v>4.9875208073176802E-3</v>
      </c>
      <c r="J78" s="152">
        <f t="shared" si="16"/>
        <v>6.6336376467468483E-5</v>
      </c>
      <c r="K78" s="3" t="e">
        <f t="shared" ca="1" si="12"/>
        <v>#NAME?</v>
      </c>
      <c r="L78" s="153" t="e">
        <f t="shared" ca="1" si="17"/>
        <v>#NAME?</v>
      </c>
      <c r="M78" s="195" t="e">
        <f ca="1">_xll.BInterpol(cf!$A$2:$A$68,cf!$C$2:$C$68,params!B78,"cubic")</f>
        <v>#NAME?</v>
      </c>
      <c r="N78" s="195" t="e">
        <f ca="1">+_xll.BInterpol(#REF!,#REF!,params!B78,"cubic")</f>
        <v>#NAME?</v>
      </c>
      <c r="O78" s="153" t="e">
        <f t="shared" ca="1" si="13"/>
        <v>#NAME?</v>
      </c>
    </row>
    <row r="79" spans="1:15">
      <c r="A79">
        <v>76</v>
      </c>
      <c r="B79">
        <f t="shared" si="11"/>
        <v>0.30399999999999999</v>
      </c>
      <c r="C79" s="151" t="e">
        <f ca="1">+_xll.BInterpol(Boost!$R$6:$R$66,Boost!$AZ$6:$AZ$66,params!B79,"cubic")</f>
        <v>#NAME?</v>
      </c>
      <c r="D79" s="151" t="e">
        <f ca="1">+_xll.BInterpol(Boost!$R$6:$R$66,Boost!$AX$6:$AX$66,params!B79,"cubic")</f>
        <v>#NAME?</v>
      </c>
      <c r="E79" s="198" t="e">
        <f t="shared" ca="1" si="14"/>
        <v>#NAME?</v>
      </c>
      <c r="F79" s="151" t="e">
        <f ca="1">+_xll.BInterpol(Boost!$R$6:$R$66,Boost!$AY$6:$AY$66,params!B79,"cubic")</f>
        <v>#NAME?</v>
      </c>
      <c r="G79" s="151" t="e">
        <f ca="1">_xll.BInterpol(cf!$A$2:$A$68,cf!$B$2:$B$68,params!B79,"cubic")/100</f>
        <v>#NAME?</v>
      </c>
      <c r="H79" s="199" t="e">
        <f t="shared" ca="1" si="15"/>
        <v>#NAME?</v>
      </c>
      <c r="I79" s="152">
        <f t="shared" si="10"/>
        <v>5.0538527615074935E-3</v>
      </c>
      <c r="J79" s="152">
        <f t="shared" si="16"/>
        <v>6.6331954189813302E-5</v>
      </c>
      <c r="K79" s="3" t="e">
        <f t="shared" ca="1" si="12"/>
        <v>#NAME?</v>
      </c>
      <c r="L79" s="153" t="e">
        <f t="shared" ca="1" si="17"/>
        <v>#NAME?</v>
      </c>
      <c r="M79" s="195" t="e">
        <f ca="1">_xll.BInterpol(cf!$A$2:$A$68,cf!$C$2:$C$68,params!B79,"cubic")</f>
        <v>#NAME?</v>
      </c>
      <c r="N79" s="195" t="e">
        <f ca="1">+_xll.BInterpol(#REF!,#REF!,params!B79,"cubic")</f>
        <v>#NAME?</v>
      </c>
      <c r="O79" s="153" t="e">
        <f t="shared" ca="1" si="13"/>
        <v>#NAME?</v>
      </c>
    </row>
    <row r="80" spans="1:15">
      <c r="A80">
        <v>77</v>
      </c>
      <c r="B80">
        <f t="shared" si="11"/>
        <v>0.308</v>
      </c>
      <c r="C80" s="151" t="e">
        <f ca="1">+_xll.BInterpol(Boost!$R$6:$R$66,Boost!$AZ$6:$AZ$66,params!B80,"cubic")</f>
        <v>#NAME?</v>
      </c>
      <c r="D80" s="151" t="e">
        <f ca="1">+_xll.BInterpol(Boost!$R$6:$R$66,Boost!$AX$6:$AX$66,params!B80,"cubic")</f>
        <v>#NAME?</v>
      </c>
      <c r="E80" s="198" t="e">
        <f t="shared" ca="1" si="14"/>
        <v>#NAME?</v>
      </c>
      <c r="F80" s="151" t="e">
        <f ca="1">+_xll.BInterpol(Boost!$R$6:$R$66,Boost!$AY$6:$AY$66,params!B80,"cubic")</f>
        <v>#NAME?</v>
      </c>
      <c r="G80" s="151" t="e">
        <f ca="1">_xll.BInterpol(cf!$A$2:$A$68,cf!$B$2:$B$68,params!B80,"cubic")/100</f>
        <v>#NAME?</v>
      </c>
      <c r="H80" s="199" t="e">
        <f t="shared" ca="1" si="15"/>
        <v>#NAME?</v>
      </c>
      <c r="I80" s="152">
        <f t="shared" si="10"/>
        <v>5.1201802937144159E-3</v>
      </c>
      <c r="J80" s="152">
        <f t="shared" si="16"/>
        <v>6.6327532206922335E-5</v>
      </c>
      <c r="K80" s="3" t="e">
        <f t="shared" ca="1" si="12"/>
        <v>#NAME?</v>
      </c>
      <c r="L80" s="153" t="e">
        <f t="shared" ca="1" si="17"/>
        <v>#NAME?</v>
      </c>
      <c r="M80" s="195" t="e">
        <f ca="1">_xll.BInterpol(cf!$A$2:$A$68,cf!$C$2:$C$68,params!B80,"cubic")</f>
        <v>#NAME?</v>
      </c>
      <c r="N80" s="195" t="e">
        <f ca="1">+_xll.BInterpol(#REF!,#REF!,params!B80,"cubic")</f>
        <v>#NAME?</v>
      </c>
      <c r="O80" s="153" t="e">
        <f t="shared" ca="1" si="13"/>
        <v>#NAME?</v>
      </c>
    </row>
    <row r="81" spans="1:15">
      <c r="A81">
        <v>78</v>
      </c>
      <c r="B81">
        <f t="shared" si="11"/>
        <v>0.312</v>
      </c>
      <c r="C81" s="151" t="e">
        <f ca="1">+_xll.BInterpol(Boost!$R$6:$R$66,Boost!$AZ$6:$AZ$66,params!B81,"cubic")</f>
        <v>#NAME?</v>
      </c>
      <c r="D81" s="151" t="e">
        <f ca="1">+_xll.BInterpol(Boost!$R$6:$R$66,Boost!$AX$6:$AX$66,params!B81,"cubic")</f>
        <v>#NAME?</v>
      </c>
      <c r="E81" s="198" t="e">
        <f t="shared" ca="1" si="14"/>
        <v>#NAME?</v>
      </c>
      <c r="F81" s="151" t="e">
        <f ca="1">+_xll.BInterpol(Boost!$R$6:$R$66,Boost!$AY$6:$AY$66,params!B81,"cubic")</f>
        <v>#NAME?</v>
      </c>
      <c r="G81" s="151" t="e">
        <f ca="1">_xll.BInterpol(cf!$A$2:$A$68,cf!$B$2:$B$68,params!B81,"cubic")/100</f>
        <v>#NAME?</v>
      </c>
      <c r="H81" s="199" t="e">
        <f t="shared" ca="1" si="15"/>
        <v>#NAME?</v>
      </c>
      <c r="I81" s="152">
        <f t="shared" si="10"/>
        <v>5.1865034042332114E-3</v>
      </c>
      <c r="J81" s="152">
        <f t="shared" si="16"/>
        <v>6.6323110518795581E-5</v>
      </c>
      <c r="K81" s="3" t="e">
        <f t="shared" ca="1" si="12"/>
        <v>#NAME?</v>
      </c>
      <c r="L81" s="153" t="e">
        <f t="shared" ca="1" si="17"/>
        <v>#NAME?</v>
      </c>
      <c r="M81" s="195" t="e">
        <f ca="1">_xll.BInterpol(cf!$A$2:$A$68,cf!$C$2:$C$68,params!B81,"cubic")</f>
        <v>#NAME?</v>
      </c>
      <c r="N81" s="195" t="e">
        <f ca="1">+_xll.BInterpol(#REF!,#REF!,params!B81,"cubic")</f>
        <v>#NAME?</v>
      </c>
      <c r="O81" s="153" t="e">
        <f t="shared" ca="1" si="13"/>
        <v>#NAME?</v>
      </c>
    </row>
    <row r="82" spans="1:15">
      <c r="A82">
        <v>79</v>
      </c>
      <c r="B82">
        <f t="shared" si="11"/>
        <v>0.316</v>
      </c>
      <c r="C82" s="151" t="e">
        <f ca="1">+_xll.BInterpol(Boost!$R$6:$R$66,Boost!$AZ$6:$AZ$66,params!B82,"cubic")</f>
        <v>#NAME?</v>
      </c>
      <c r="D82" s="151" t="e">
        <f ca="1">+_xll.BInterpol(Boost!$R$6:$R$66,Boost!$AX$6:$AX$66,params!B82,"cubic")</f>
        <v>#NAME?</v>
      </c>
      <c r="E82" s="198" t="e">
        <f t="shared" ca="1" si="14"/>
        <v>#NAME?</v>
      </c>
      <c r="F82" s="151" t="e">
        <f ca="1">+_xll.BInterpol(Boost!$R$6:$R$66,Boost!$AY$6:$AY$66,params!B82,"cubic")</f>
        <v>#NAME?</v>
      </c>
      <c r="G82" s="151" t="e">
        <f ca="1">_xll.BInterpol(cf!$A$2:$A$68,cf!$B$2:$B$68,params!B82,"cubic")/100</f>
        <v>#NAME?</v>
      </c>
      <c r="H82" s="199" t="e">
        <f t="shared" ca="1" si="15"/>
        <v>#NAME?</v>
      </c>
      <c r="I82" s="152">
        <f t="shared" si="10"/>
        <v>5.2528220933587555E-3</v>
      </c>
      <c r="J82" s="152">
        <f t="shared" si="16"/>
        <v>6.6318689125544061E-5</v>
      </c>
      <c r="K82" s="3" t="e">
        <f t="shared" ca="1" si="12"/>
        <v>#NAME?</v>
      </c>
      <c r="L82" s="153" t="e">
        <f t="shared" ca="1" si="17"/>
        <v>#NAME?</v>
      </c>
      <c r="M82" s="195" t="e">
        <f ca="1">_xll.BInterpol(cf!$A$2:$A$68,cf!$C$2:$C$68,params!B82,"cubic")</f>
        <v>#NAME?</v>
      </c>
      <c r="N82" s="195" t="e">
        <f ca="1">+_xll.BInterpol(#REF!,#REF!,params!B82,"cubic")</f>
        <v>#NAME?</v>
      </c>
      <c r="O82" s="153" t="e">
        <f t="shared" ca="1" si="13"/>
        <v>#NAME?</v>
      </c>
    </row>
    <row r="83" spans="1:15">
      <c r="A83">
        <v>80</v>
      </c>
      <c r="B83">
        <f t="shared" si="11"/>
        <v>0.32</v>
      </c>
      <c r="C83" s="151" t="e">
        <f ca="1">+_xll.BInterpol(Boost!$R$6:$R$66,Boost!$AZ$6:$AZ$66,params!B83,"cubic")</f>
        <v>#NAME?</v>
      </c>
      <c r="D83" s="151" t="e">
        <f ca="1">+_xll.BInterpol(Boost!$R$6:$R$66,Boost!$AX$6:$AX$66,params!B83,"cubic")</f>
        <v>#NAME?</v>
      </c>
      <c r="E83" s="198" t="e">
        <f t="shared" ca="1" si="14"/>
        <v>#NAME?</v>
      </c>
      <c r="F83" s="151" t="e">
        <f ca="1">+_xll.BInterpol(Boost!$R$6:$R$66,Boost!$AY$6:$AY$66,params!B83,"cubic")</f>
        <v>#NAME?</v>
      </c>
      <c r="G83" s="151" t="e">
        <f ca="1">_xll.BInterpol(cf!$A$2:$A$68,cf!$B$2:$B$68,params!B83,"cubic")/100</f>
        <v>#NAME?</v>
      </c>
      <c r="H83" s="199" t="e">
        <f t="shared" ca="1" si="15"/>
        <v>#NAME?</v>
      </c>
      <c r="I83" s="152">
        <f t="shared" si="10"/>
        <v>5.3191363613857012E-3</v>
      </c>
      <c r="J83" s="152">
        <f t="shared" si="16"/>
        <v>6.6314268026945733E-5</v>
      </c>
      <c r="K83" s="3" t="e">
        <f t="shared" ca="1" si="12"/>
        <v>#NAME?</v>
      </c>
      <c r="L83" s="153" t="e">
        <f t="shared" ca="1" si="17"/>
        <v>#NAME?</v>
      </c>
      <c r="M83" s="195" t="e">
        <f ca="1">_xll.BInterpol(cf!$A$2:$A$68,cf!$C$2:$C$68,params!B83,"cubic")</f>
        <v>#NAME?</v>
      </c>
      <c r="N83" s="195" t="e">
        <f ca="1">+_xll.BInterpol(#REF!,#REF!,params!B83,"cubic")</f>
        <v>#NAME?</v>
      </c>
      <c r="O83" s="153" t="e">
        <f t="shared" ca="1" si="13"/>
        <v>#NAME?</v>
      </c>
    </row>
    <row r="84" spans="1:15">
      <c r="A84">
        <v>81</v>
      </c>
      <c r="B84">
        <f t="shared" si="11"/>
        <v>0.32400000000000001</v>
      </c>
      <c r="C84" s="151" t="e">
        <f ca="1">+_xll.BInterpol(Boost!$R$6:$R$66,Boost!$AZ$6:$AZ$66,params!B84,"cubic")</f>
        <v>#NAME?</v>
      </c>
      <c r="D84" s="151" t="e">
        <f ca="1">+_xll.BInterpol(Boost!$R$6:$R$66,Boost!$AX$6:$AX$66,params!B84,"cubic")</f>
        <v>#NAME?</v>
      </c>
      <c r="E84" s="198" t="e">
        <f t="shared" ca="1" si="14"/>
        <v>#NAME?</v>
      </c>
      <c r="F84" s="151" t="e">
        <f ca="1">+_xll.BInterpol(Boost!$R$6:$R$66,Boost!$AY$6:$AY$66,params!B84,"cubic")</f>
        <v>#NAME?</v>
      </c>
      <c r="G84" s="151" t="e">
        <f ca="1">_xll.BInterpol(cf!$A$2:$A$68,cf!$B$2:$B$68,params!B84,"cubic")/100</f>
        <v>#NAME?</v>
      </c>
      <c r="H84" s="199" t="e">
        <f t="shared" ca="1" si="15"/>
        <v>#NAME?</v>
      </c>
      <c r="I84" s="152">
        <f t="shared" si="10"/>
        <v>5.3854462086088128E-3</v>
      </c>
      <c r="J84" s="152">
        <f t="shared" si="16"/>
        <v>6.6309847223111618E-5</v>
      </c>
      <c r="K84" s="3" t="e">
        <f t="shared" ca="1" si="12"/>
        <v>#NAME?</v>
      </c>
      <c r="L84" s="153" t="e">
        <f t="shared" ca="1" si="17"/>
        <v>#NAME?</v>
      </c>
      <c r="M84" s="195" t="e">
        <f ca="1">_xll.BInterpol(cf!$A$2:$A$68,cf!$C$2:$C$68,params!B84,"cubic")</f>
        <v>#NAME?</v>
      </c>
      <c r="N84" s="195" t="e">
        <f ca="1">+_xll.BInterpol(#REF!,#REF!,params!B84,"cubic")</f>
        <v>#NAME?</v>
      </c>
      <c r="O84" s="153" t="e">
        <f t="shared" ca="1" si="13"/>
        <v>#NAME?</v>
      </c>
    </row>
    <row r="85" spans="1:15">
      <c r="A85">
        <v>82</v>
      </c>
      <c r="B85">
        <f t="shared" si="11"/>
        <v>0.32800000000000001</v>
      </c>
      <c r="C85" s="151" t="e">
        <f ca="1">+_xll.BInterpol(Boost!$R$6:$R$66,Boost!$AZ$6:$AZ$66,params!B85,"cubic")</f>
        <v>#NAME?</v>
      </c>
      <c r="D85" s="151" t="e">
        <f ca="1">+_xll.BInterpol(Boost!$R$6:$R$66,Boost!$AX$6:$AX$66,params!B85,"cubic")</f>
        <v>#NAME?</v>
      </c>
      <c r="E85" s="198" t="e">
        <f t="shared" ca="1" si="14"/>
        <v>#NAME?</v>
      </c>
      <c r="F85" s="151" t="e">
        <f ca="1">+_xll.BInterpol(Boost!$R$6:$R$66,Boost!$AY$6:$AY$66,params!B85,"cubic")</f>
        <v>#NAME?</v>
      </c>
      <c r="G85" s="151" t="e">
        <f ca="1">_xll.BInterpol(cf!$A$2:$A$68,cf!$B$2:$B$68,params!B85,"cubic")/100</f>
        <v>#NAME?</v>
      </c>
      <c r="H85" s="199" t="e">
        <f t="shared" ca="1" si="15"/>
        <v>#NAME?</v>
      </c>
      <c r="I85" s="152">
        <f t="shared" si="10"/>
        <v>5.4517516353228546E-3</v>
      </c>
      <c r="J85" s="152">
        <f t="shared" si="16"/>
        <v>6.6305426714041715E-5</v>
      </c>
      <c r="K85" s="3" t="e">
        <f t="shared" ca="1" si="12"/>
        <v>#NAME?</v>
      </c>
      <c r="L85" s="153" t="e">
        <f t="shared" ca="1" si="17"/>
        <v>#NAME?</v>
      </c>
      <c r="M85" s="195" t="e">
        <f ca="1">_xll.BInterpol(cf!$A$2:$A$68,cf!$C$2:$C$68,params!B85,"cubic")</f>
        <v>#NAME?</v>
      </c>
      <c r="N85" s="195" t="e">
        <f ca="1">+_xll.BInterpol(#REF!,#REF!,params!B85,"cubic")</f>
        <v>#NAME?</v>
      </c>
      <c r="O85" s="153" t="e">
        <f t="shared" ca="1" si="13"/>
        <v>#NAME?</v>
      </c>
    </row>
    <row r="86" spans="1:15">
      <c r="A86">
        <v>83</v>
      </c>
      <c r="B86">
        <f t="shared" si="11"/>
        <v>0.33200000000000002</v>
      </c>
      <c r="C86" s="151" t="e">
        <f ca="1">+_xll.BInterpol(Boost!$R$6:$R$66,Boost!$AZ$6:$AZ$66,params!B86,"cubic")</f>
        <v>#NAME?</v>
      </c>
      <c r="D86" s="151" t="e">
        <f ca="1">+_xll.BInterpol(Boost!$R$6:$R$66,Boost!$AX$6:$AX$66,params!B86,"cubic")</f>
        <v>#NAME?</v>
      </c>
      <c r="E86" s="198" t="e">
        <f t="shared" ca="1" si="14"/>
        <v>#NAME?</v>
      </c>
      <c r="F86" s="151" t="e">
        <f ca="1">+_xll.BInterpol(Boost!$R$6:$R$66,Boost!$AY$6:$AY$66,params!B86,"cubic")</f>
        <v>#NAME?</v>
      </c>
      <c r="G86" s="151" t="e">
        <f ca="1">_xll.BInterpol(cf!$A$2:$A$68,cf!$B$2:$B$68,params!B86,"cubic")/100</f>
        <v>#NAME?</v>
      </c>
      <c r="H86" s="199" t="e">
        <f t="shared" ca="1" si="15"/>
        <v>#NAME?</v>
      </c>
      <c r="I86" s="152">
        <f t="shared" si="10"/>
        <v>5.5180526418223685E-3</v>
      </c>
      <c r="J86" s="152">
        <f t="shared" si="16"/>
        <v>6.6301006499513981E-5</v>
      </c>
      <c r="K86" s="3" t="e">
        <f t="shared" ca="1" si="12"/>
        <v>#NAME?</v>
      </c>
      <c r="L86" s="153" t="e">
        <f t="shared" ca="1" si="17"/>
        <v>#NAME?</v>
      </c>
      <c r="M86" s="195" t="e">
        <f ca="1">_xll.BInterpol(cf!$A$2:$A$68,cf!$C$2:$C$68,params!B86,"cubic")</f>
        <v>#NAME?</v>
      </c>
      <c r="N86" s="195" t="e">
        <f ca="1">+_xll.BInterpol(#REF!,#REF!,params!B86,"cubic")</f>
        <v>#NAME?</v>
      </c>
      <c r="O86" s="153" t="e">
        <f t="shared" ca="1" si="13"/>
        <v>#NAME?</v>
      </c>
    </row>
    <row r="87" spans="1:15">
      <c r="A87">
        <v>84</v>
      </c>
      <c r="B87">
        <f t="shared" si="11"/>
        <v>0.33600000000000002</v>
      </c>
      <c r="C87" s="151" t="e">
        <f ca="1">+_xll.BInterpol(Boost!$R$6:$R$66,Boost!$AZ$6:$AZ$66,params!B87,"cubic")</f>
        <v>#NAME?</v>
      </c>
      <c r="D87" s="151" t="e">
        <f ca="1">+_xll.BInterpol(Boost!$R$6:$R$66,Boost!$AX$6:$AX$66,params!B87,"cubic")</f>
        <v>#NAME?</v>
      </c>
      <c r="E87" s="198" t="e">
        <f t="shared" ca="1" si="14"/>
        <v>#NAME?</v>
      </c>
      <c r="F87" s="151" t="e">
        <f ca="1">+_xll.BInterpol(Boost!$R$6:$R$66,Boost!$AY$6:$AY$66,params!B87,"cubic")</f>
        <v>#NAME?</v>
      </c>
      <c r="G87" s="151" t="e">
        <f ca="1">_xll.BInterpol(cf!$A$2:$A$68,cf!$B$2:$B$68,params!B87,"cubic")/100</f>
        <v>#NAME?</v>
      </c>
      <c r="H87" s="199" t="e">
        <f t="shared" ca="1" si="15"/>
        <v>#NAME?</v>
      </c>
      <c r="I87" s="152">
        <f t="shared" si="10"/>
        <v>5.584349228402119E-3</v>
      </c>
      <c r="J87" s="152">
        <f t="shared" si="16"/>
        <v>6.6296586579750461E-5</v>
      </c>
      <c r="K87" s="3" t="e">
        <f t="shared" ca="1" si="12"/>
        <v>#NAME?</v>
      </c>
      <c r="L87" s="153" t="e">
        <f t="shared" ca="1" si="17"/>
        <v>#NAME?</v>
      </c>
      <c r="M87" s="195" t="e">
        <f ca="1">_xll.BInterpol(cf!$A$2:$A$68,cf!$C$2:$C$68,params!B87,"cubic")</f>
        <v>#NAME?</v>
      </c>
      <c r="N87" s="195" t="e">
        <f ca="1">+_xll.BInterpol(#REF!,#REF!,params!B87,"cubic")</f>
        <v>#NAME?</v>
      </c>
      <c r="O87" s="153" t="e">
        <f t="shared" ca="1" si="13"/>
        <v>#NAME?</v>
      </c>
    </row>
    <row r="88" spans="1:15">
      <c r="A88">
        <v>85</v>
      </c>
      <c r="B88">
        <f t="shared" si="11"/>
        <v>0.34</v>
      </c>
      <c r="C88" s="151" t="e">
        <f ca="1">+_xll.BInterpol(Boost!$R$6:$R$66,Boost!$AZ$6:$AZ$66,params!B88,"cubic")</f>
        <v>#NAME?</v>
      </c>
      <c r="D88" s="151" t="e">
        <f ca="1">+_xll.BInterpol(Boost!$R$6:$R$66,Boost!$AX$6:$AX$66,params!B88,"cubic")</f>
        <v>#NAME?</v>
      </c>
      <c r="E88" s="198" t="e">
        <f t="shared" ca="1" si="14"/>
        <v>#NAME?</v>
      </c>
      <c r="F88" s="151" t="e">
        <f ca="1">+_xll.BInterpol(Boost!$R$6:$R$66,Boost!$AY$6:$AY$66,params!B88,"cubic")</f>
        <v>#NAME?</v>
      </c>
      <c r="G88" s="151" t="e">
        <f ca="1">_xll.BInterpol(cf!$A$2:$A$68,cf!$B$2:$B$68,params!B88,"cubic")/100</f>
        <v>#NAME?</v>
      </c>
      <c r="H88" s="199" t="e">
        <f t="shared" ca="1" si="15"/>
        <v>#NAME?</v>
      </c>
      <c r="I88" s="152">
        <f t="shared" si="10"/>
        <v>5.6506413953567591E-3</v>
      </c>
      <c r="J88" s="152">
        <f t="shared" si="16"/>
        <v>6.629216695464013E-5</v>
      </c>
      <c r="K88" s="3" t="e">
        <f t="shared" ca="1" si="12"/>
        <v>#NAME?</v>
      </c>
      <c r="L88" s="153" t="e">
        <f t="shared" ca="1" si="17"/>
        <v>#NAME?</v>
      </c>
      <c r="M88" s="195" t="e">
        <f ca="1">_xll.BInterpol(cf!$A$2:$A$68,cf!$C$2:$C$68,params!B88,"cubic")</f>
        <v>#NAME?</v>
      </c>
      <c r="N88" s="195" t="e">
        <f ca="1">+_xll.BInterpol(#REF!,#REF!,params!B88,"cubic")</f>
        <v>#NAME?</v>
      </c>
      <c r="O88" s="153" t="e">
        <f t="shared" ca="1" si="13"/>
        <v>#NAME?</v>
      </c>
    </row>
    <row r="89" spans="1:15">
      <c r="A89">
        <v>86</v>
      </c>
      <c r="B89">
        <f t="shared" si="11"/>
        <v>0.34399999999999997</v>
      </c>
      <c r="C89" s="151" t="e">
        <f ca="1">+_xll.BInterpol(Boost!$R$6:$R$66,Boost!$AZ$6:$AZ$66,params!B89,"cubic")</f>
        <v>#NAME?</v>
      </c>
      <c r="D89" s="151" t="e">
        <f ca="1">+_xll.BInterpol(Boost!$R$6:$R$66,Boost!$AX$6:$AX$66,params!B89,"cubic")</f>
        <v>#NAME?</v>
      </c>
      <c r="E89" s="198" t="e">
        <f t="shared" ca="1" si="14"/>
        <v>#NAME?</v>
      </c>
      <c r="F89" s="151" t="e">
        <f ca="1">+_xll.BInterpol(Boost!$R$6:$R$66,Boost!$AY$6:$AY$66,params!B89,"cubic")</f>
        <v>#NAME?</v>
      </c>
      <c r="G89" s="151" t="e">
        <f ca="1">_xll.BInterpol(cf!$A$2:$A$68,cf!$B$2:$B$68,params!B89,"cubic")/100</f>
        <v>#NAME?</v>
      </c>
      <c r="H89" s="199" t="e">
        <f t="shared" ca="1" si="15"/>
        <v>#NAME?</v>
      </c>
      <c r="I89" s="152">
        <f t="shared" si="10"/>
        <v>5.7169291429809421E-3</v>
      </c>
      <c r="J89" s="152">
        <f t="shared" si="16"/>
        <v>6.6287747624182991E-5</v>
      </c>
      <c r="K89" s="3" t="e">
        <f t="shared" ca="1" si="12"/>
        <v>#NAME?</v>
      </c>
      <c r="L89" s="153" t="e">
        <f t="shared" ca="1" si="17"/>
        <v>#NAME?</v>
      </c>
      <c r="M89" s="195" t="e">
        <f ca="1">_xll.BInterpol(cf!$A$2:$A$68,cf!$C$2:$C$68,params!B89,"cubic")</f>
        <v>#NAME?</v>
      </c>
      <c r="N89" s="195" t="e">
        <f ca="1">+_xll.BInterpol(#REF!,#REF!,params!B89,"cubic")</f>
        <v>#NAME?</v>
      </c>
      <c r="O89" s="153" t="e">
        <f t="shared" ca="1" si="13"/>
        <v>#NAME?</v>
      </c>
    </row>
    <row r="90" spans="1:15">
      <c r="A90">
        <v>87</v>
      </c>
      <c r="B90">
        <f t="shared" si="11"/>
        <v>0.34799999999999998</v>
      </c>
      <c r="C90" s="151" t="e">
        <f ca="1">+_xll.BInterpol(Boost!$R$6:$R$66,Boost!$AZ$6:$AZ$66,params!B90,"cubic")</f>
        <v>#NAME?</v>
      </c>
      <c r="D90" s="151" t="e">
        <f ca="1">+_xll.BInterpol(Boost!$R$6:$R$66,Boost!$AX$6:$AX$66,params!B90,"cubic")</f>
        <v>#NAME?</v>
      </c>
      <c r="E90" s="198" t="e">
        <f t="shared" ca="1" si="14"/>
        <v>#NAME?</v>
      </c>
      <c r="F90" s="151" t="e">
        <f ca="1">+_xll.BInterpol(Boost!$R$6:$R$66,Boost!$AY$6:$AY$66,params!B90,"cubic")</f>
        <v>#NAME?</v>
      </c>
      <c r="G90" s="151" t="e">
        <f ca="1">_xll.BInterpol(cf!$A$2:$A$68,cf!$B$2:$B$68,params!B90,"cubic")/100</f>
        <v>#NAME?</v>
      </c>
      <c r="H90" s="199" t="e">
        <f t="shared" ca="1" si="15"/>
        <v>#NAME?</v>
      </c>
      <c r="I90" s="152">
        <f t="shared" si="10"/>
        <v>5.7832124715692101E-3</v>
      </c>
      <c r="J90" s="152">
        <f t="shared" si="16"/>
        <v>6.628332858826802E-5</v>
      </c>
      <c r="K90" s="3" t="e">
        <f t="shared" ca="1" si="12"/>
        <v>#NAME?</v>
      </c>
      <c r="L90" s="153" t="e">
        <f t="shared" ca="1" si="17"/>
        <v>#NAME?</v>
      </c>
      <c r="M90" s="195" t="e">
        <f ca="1">_xll.BInterpol(cf!$A$2:$A$68,cf!$C$2:$C$68,params!B90,"cubic")</f>
        <v>#NAME?</v>
      </c>
      <c r="N90" s="195" t="e">
        <f ca="1">+_xll.BInterpol(#REF!,#REF!,params!B90,"cubic")</f>
        <v>#NAME?</v>
      </c>
      <c r="O90" s="153" t="e">
        <f t="shared" ca="1" si="13"/>
        <v>#NAME?</v>
      </c>
    </row>
    <row r="91" spans="1:15">
      <c r="A91">
        <v>88</v>
      </c>
      <c r="B91">
        <f t="shared" si="11"/>
        <v>0.35199999999999998</v>
      </c>
      <c r="C91" s="151" t="e">
        <f ca="1">+_xll.BInterpol(Boost!$R$6:$R$66,Boost!$AZ$6:$AZ$66,params!B91,"cubic")</f>
        <v>#NAME?</v>
      </c>
      <c r="D91" s="151" t="e">
        <f ca="1">+_xll.BInterpol(Boost!$R$6:$R$66,Boost!$AX$6:$AX$66,params!B91,"cubic")</f>
        <v>#NAME?</v>
      </c>
      <c r="E91" s="198" t="e">
        <f t="shared" ca="1" si="14"/>
        <v>#NAME?</v>
      </c>
      <c r="F91" s="151" t="e">
        <f ca="1">+_xll.BInterpol(Boost!$R$6:$R$66,Boost!$AY$6:$AY$66,params!B91,"cubic")</f>
        <v>#NAME?</v>
      </c>
      <c r="G91" s="151" t="e">
        <f ca="1">_xll.BInterpol(cf!$A$2:$A$68,cf!$B$2:$B$68,params!B91,"cubic")/100</f>
        <v>#NAME?</v>
      </c>
      <c r="H91" s="199" t="e">
        <f t="shared" ca="1" si="15"/>
        <v>#NAME?</v>
      </c>
      <c r="I91" s="152">
        <f t="shared" si="10"/>
        <v>5.8494913814162164E-3</v>
      </c>
      <c r="J91" s="152">
        <f t="shared" si="16"/>
        <v>6.627890984700624E-5</v>
      </c>
      <c r="K91" s="3" t="e">
        <f t="shared" ca="1" si="12"/>
        <v>#NAME?</v>
      </c>
      <c r="L91" s="153" t="e">
        <f t="shared" ca="1" si="17"/>
        <v>#NAME?</v>
      </c>
      <c r="M91" s="195" t="e">
        <f ca="1">_xll.BInterpol(cf!$A$2:$A$68,cf!$C$2:$C$68,params!B91,"cubic")</f>
        <v>#NAME?</v>
      </c>
      <c r="N91" s="195" t="e">
        <f ca="1">+_xll.BInterpol(#REF!,#REF!,params!B91,"cubic")</f>
        <v>#NAME?</v>
      </c>
      <c r="O91" s="153" t="e">
        <f t="shared" ca="1" si="13"/>
        <v>#NAME?</v>
      </c>
    </row>
    <row r="92" spans="1:15">
      <c r="A92">
        <v>89</v>
      </c>
      <c r="B92">
        <f t="shared" si="11"/>
        <v>0.35599999999999998</v>
      </c>
      <c r="C92" s="151" t="e">
        <f ca="1">+_xll.BInterpol(Boost!$R$6:$R$66,Boost!$AZ$6:$AZ$66,params!B92,"cubic")</f>
        <v>#NAME?</v>
      </c>
      <c r="D92" s="151" t="e">
        <f ca="1">+_xll.BInterpol(Boost!$R$6:$R$66,Boost!$AX$6:$AX$66,params!B92,"cubic")</f>
        <v>#NAME?</v>
      </c>
      <c r="E92" s="198" t="e">
        <f t="shared" ca="1" si="14"/>
        <v>#NAME?</v>
      </c>
      <c r="F92" s="151" t="e">
        <f ca="1">+_xll.BInterpol(Boost!$R$6:$R$66,Boost!$AY$6:$AY$66,params!B92,"cubic")</f>
        <v>#NAME?</v>
      </c>
      <c r="G92" s="151" t="e">
        <f ca="1">_xll.BInterpol(cf!$A$2:$A$68,cf!$B$2:$B$68,params!B92,"cubic")/100</f>
        <v>#NAME?</v>
      </c>
      <c r="H92" s="199" t="e">
        <f t="shared" ca="1" si="15"/>
        <v>#NAME?</v>
      </c>
      <c r="I92" s="152">
        <f t="shared" si="10"/>
        <v>5.915765872816614E-3</v>
      </c>
      <c r="J92" s="152">
        <f t="shared" si="16"/>
        <v>6.627449140039765E-5</v>
      </c>
      <c r="K92" s="3" t="e">
        <f t="shared" ca="1" si="12"/>
        <v>#NAME?</v>
      </c>
      <c r="L92" s="153" t="e">
        <f t="shared" ca="1" si="17"/>
        <v>#NAME?</v>
      </c>
      <c r="M92" s="195" t="e">
        <f ca="1">_xll.BInterpol(cf!$A$2:$A$68,cf!$C$2:$C$68,params!B92,"cubic")</f>
        <v>#NAME?</v>
      </c>
      <c r="N92" s="195" t="e">
        <f ca="1">+_xll.BInterpol(#REF!,#REF!,params!B92,"cubic")</f>
        <v>#NAME?</v>
      </c>
      <c r="O92" s="153" t="e">
        <f t="shared" ca="1" si="13"/>
        <v>#NAME?</v>
      </c>
    </row>
    <row r="93" spans="1:15">
      <c r="A93">
        <v>90</v>
      </c>
      <c r="B93">
        <f t="shared" si="11"/>
        <v>0.36</v>
      </c>
      <c r="C93" s="151" t="e">
        <f ca="1">+_xll.BInterpol(Boost!$R$6:$R$66,Boost!$AZ$6:$AZ$66,params!B93,"cubic")</f>
        <v>#NAME?</v>
      </c>
      <c r="D93" s="151" t="e">
        <f ca="1">+_xll.BInterpol(Boost!$R$6:$R$66,Boost!$AX$6:$AX$66,params!B93,"cubic")</f>
        <v>#NAME?</v>
      </c>
      <c r="E93" s="198" t="e">
        <f t="shared" ca="1" si="14"/>
        <v>#NAME?</v>
      </c>
      <c r="F93" s="151" t="e">
        <f ca="1">+_xll.BInterpol(Boost!$R$6:$R$66,Boost!$AY$6:$AY$66,params!B93,"cubic")</f>
        <v>#NAME?</v>
      </c>
      <c r="G93" s="151" t="e">
        <f ca="1">_xll.BInterpol(cf!$A$2:$A$68,cf!$B$2:$B$68,params!B93,"cubic")/100</f>
        <v>#NAME?</v>
      </c>
      <c r="H93" s="199" t="e">
        <f t="shared" ca="1" si="15"/>
        <v>#NAME?</v>
      </c>
      <c r="I93" s="152">
        <f t="shared" si="10"/>
        <v>5.9820359460647232E-3</v>
      </c>
      <c r="J93" s="152">
        <f t="shared" si="16"/>
        <v>6.6270073248109185E-5</v>
      </c>
      <c r="K93" s="3" t="e">
        <f t="shared" ca="1" si="12"/>
        <v>#NAME?</v>
      </c>
      <c r="L93" s="153" t="e">
        <f t="shared" ca="1" si="17"/>
        <v>#NAME?</v>
      </c>
      <c r="M93" s="195" t="e">
        <f ca="1">_xll.BInterpol(cf!$A$2:$A$68,cf!$C$2:$C$68,params!B93,"cubic")</f>
        <v>#NAME?</v>
      </c>
      <c r="N93" s="195" t="e">
        <f ca="1">+_xll.BInterpol(#REF!,#REF!,params!B93,"cubic")</f>
        <v>#NAME?</v>
      </c>
      <c r="O93" s="153" t="e">
        <f t="shared" ca="1" si="13"/>
        <v>#NAME?</v>
      </c>
    </row>
    <row r="94" spans="1:15">
      <c r="A94">
        <v>91</v>
      </c>
      <c r="B94">
        <f t="shared" si="11"/>
        <v>0.36399999999999999</v>
      </c>
      <c r="C94" s="151" t="e">
        <f ca="1">+_xll.BInterpol(Boost!$R$6:$R$66,Boost!$AZ$6:$AZ$66,params!B94,"cubic")</f>
        <v>#NAME?</v>
      </c>
      <c r="D94" s="151" t="e">
        <f ca="1">+_xll.BInterpol(Boost!$R$6:$R$66,Boost!$AX$6:$AX$66,params!B94,"cubic")</f>
        <v>#NAME?</v>
      </c>
      <c r="E94" s="198" t="e">
        <f t="shared" ca="1" si="14"/>
        <v>#NAME?</v>
      </c>
      <c r="F94" s="151" t="e">
        <f ca="1">+_xll.BInterpol(Boost!$R$6:$R$66,Boost!$AY$6:$AY$66,params!B94,"cubic")</f>
        <v>#NAME?</v>
      </c>
      <c r="G94" s="151" t="e">
        <f ca="1">_xll.BInterpol(cf!$A$2:$A$68,cf!$B$2:$B$68,params!B94,"cubic")/100</f>
        <v>#NAME?</v>
      </c>
      <c r="H94" s="199" t="e">
        <f t="shared" ca="1" si="15"/>
        <v>#NAME?</v>
      </c>
      <c r="I94" s="152">
        <f t="shared" si="10"/>
        <v>6.0483016014553082E-3</v>
      </c>
      <c r="J94" s="152">
        <f t="shared" si="16"/>
        <v>6.6265655390584932E-5</v>
      </c>
      <c r="K94" s="3" t="e">
        <f t="shared" ca="1" si="12"/>
        <v>#NAME?</v>
      </c>
      <c r="L94" s="153" t="e">
        <f t="shared" ca="1" si="17"/>
        <v>#NAME?</v>
      </c>
      <c r="M94" s="195" t="e">
        <f ca="1">_xll.BInterpol(cf!$A$2:$A$68,cf!$C$2:$C$68,params!B94,"cubic")</f>
        <v>#NAME?</v>
      </c>
      <c r="N94" s="195" t="e">
        <f ca="1">+_xll.BInterpol(#REF!,#REF!,params!B94,"cubic")</f>
        <v>#NAME?</v>
      </c>
      <c r="O94" s="153" t="e">
        <f t="shared" ca="1" si="13"/>
        <v>#NAME?</v>
      </c>
    </row>
    <row r="95" spans="1:15">
      <c r="A95">
        <v>92</v>
      </c>
      <c r="B95">
        <f t="shared" si="11"/>
        <v>0.36799999999999999</v>
      </c>
      <c r="C95" s="151" t="e">
        <f ca="1">+_xll.BInterpol(Boost!$R$6:$R$66,Boost!$AZ$6:$AZ$66,params!B95,"cubic")</f>
        <v>#NAME?</v>
      </c>
      <c r="D95" s="151" t="e">
        <f ca="1">+_xll.BInterpol(Boost!$R$6:$R$66,Boost!$AX$6:$AX$66,params!B95,"cubic")</f>
        <v>#NAME?</v>
      </c>
      <c r="E95" s="198" t="e">
        <f t="shared" ca="1" si="14"/>
        <v>#NAME?</v>
      </c>
      <c r="F95" s="151" t="e">
        <f ca="1">+_xll.BInterpol(Boost!$R$6:$R$66,Boost!$AY$6:$AY$66,params!B95,"cubic")</f>
        <v>#NAME?</v>
      </c>
      <c r="G95" s="151" t="e">
        <f ca="1">_xll.BInterpol(cf!$A$2:$A$68,cf!$B$2:$B$68,params!B95,"cubic")/100</f>
        <v>#NAME?</v>
      </c>
      <c r="H95" s="199" t="e">
        <f t="shared" ca="1" si="15"/>
        <v>#NAME?</v>
      </c>
      <c r="I95" s="152">
        <f t="shared" ref="I95:I158" si="18">1-EXP($R$5*-1*B95/(1-$R$6))</f>
        <v>6.114562839282689E-3</v>
      </c>
      <c r="J95" s="152">
        <f t="shared" si="16"/>
        <v>6.6261237827380803E-5</v>
      </c>
      <c r="K95" s="3" t="e">
        <f t="shared" ca="1" si="12"/>
        <v>#NAME?</v>
      </c>
      <c r="L95" s="153" t="e">
        <f t="shared" ca="1" si="17"/>
        <v>#NAME?</v>
      </c>
      <c r="M95" s="195" t="e">
        <f ca="1">_xll.BInterpol(cf!$A$2:$A$68,cf!$C$2:$C$68,params!B95,"cubic")</f>
        <v>#NAME?</v>
      </c>
      <c r="N95" s="195" t="e">
        <f ca="1">+_xll.BInterpol(#REF!,#REF!,params!B95,"cubic")</f>
        <v>#NAME?</v>
      </c>
      <c r="O95" s="153" t="e">
        <f t="shared" ca="1" si="13"/>
        <v>#NAME?</v>
      </c>
    </row>
    <row r="96" spans="1:15">
      <c r="A96">
        <v>93</v>
      </c>
      <c r="B96">
        <f t="shared" si="11"/>
        <v>0.372</v>
      </c>
      <c r="C96" s="151" t="e">
        <f ca="1">+_xll.BInterpol(Boost!$R$6:$R$66,Boost!$AZ$6:$AZ$66,params!B96,"cubic")</f>
        <v>#NAME?</v>
      </c>
      <c r="D96" s="151" t="e">
        <f ca="1">+_xll.BInterpol(Boost!$R$6:$R$66,Boost!$AX$6:$AX$66,params!B96,"cubic")</f>
        <v>#NAME?</v>
      </c>
      <c r="E96" s="198" t="e">
        <f t="shared" ca="1" si="14"/>
        <v>#NAME?</v>
      </c>
      <c r="F96" s="151" t="e">
        <f ca="1">+_xll.BInterpol(Boost!$R$6:$R$66,Boost!$AY$6:$AY$66,params!B96,"cubic")</f>
        <v>#NAME?</v>
      </c>
      <c r="G96" s="151" t="e">
        <f ca="1">_xll.BInterpol(cf!$A$2:$A$68,cf!$B$2:$B$68,params!B96,"cubic")/100</f>
        <v>#NAME?</v>
      </c>
      <c r="H96" s="199" t="e">
        <f t="shared" ca="1" si="15"/>
        <v>#NAME?</v>
      </c>
      <c r="I96" s="152">
        <f t="shared" si="18"/>
        <v>6.1808196598415188E-3</v>
      </c>
      <c r="J96" s="152">
        <f t="shared" si="16"/>
        <v>6.6256820558829865E-5</v>
      </c>
      <c r="K96" s="3" t="e">
        <f t="shared" ca="1" si="12"/>
        <v>#NAME?</v>
      </c>
      <c r="L96" s="153" t="e">
        <f t="shared" ca="1" si="17"/>
        <v>#NAME?</v>
      </c>
      <c r="M96" s="195" t="e">
        <f ca="1">_xll.BInterpol(cf!$A$2:$A$68,cf!$C$2:$C$68,params!B96,"cubic")</f>
        <v>#NAME?</v>
      </c>
      <c r="N96" s="195" t="e">
        <f ca="1">+_xll.BInterpol(#REF!,#REF!,params!B96,"cubic")</f>
        <v>#NAME?</v>
      </c>
      <c r="O96" s="153" t="e">
        <f t="shared" ca="1" si="13"/>
        <v>#NAME?</v>
      </c>
    </row>
    <row r="97" spans="1:15">
      <c r="A97">
        <v>94</v>
      </c>
      <c r="B97">
        <f t="shared" si="11"/>
        <v>0.376</v>
      </c>
      <c r="C97" s="151" t="e">
        <f ca="1">+_xll.BInterpol(Boost!$R$6:$R$66,Boost!$AZ$6:$AZ$66,params!B97,"cubic")</f>
        <v>#NAME?</v>
      </c>
      <c r="D97" s="151" t="e">
        <f ca="1">+_xll.BInterpol(Boost!$R$6:$R$66,Boost!$AX$6:$AX$66,params!B97,"cubic")</f>
        <v>#NAME?</v>
      </c>
      <c r="E97" s="198" t="e">
        <f t="shared" ca="1" si="14"/>
        <v>#NAME?</v>
      </c>
      <c r="F97" s="151" t="e">
        <f ca="1">+_xll.BInterpol(Boost!$R$6:$R$66,Boost!$AY$6:$AY$66,params!B97,"cubic")</f>
        <v>#NAME?</v>
      </c>
      <c r="G97" s="151" t="e">
        <f ca="1">_xll.BInterpol(cf!$A$2:$A$68,cf!$B$2:$B$68,params!B97,"cubic")/100</f>
        <v>#NAME?</v>
      </c>
      <c r="H97" s="199" t="e">
        <f t="shared" ca="1" si="15"/>
        <v>#NAME?</v>
      </c>
      <c r="I97" s="152">
        <f t="shared" si="18"/>
        <v>6.2470720634262289E-3</v>
      </c>
      <c r="J97" s="152">
        <f t="shared" si="16"/>
        <v>6.6252403584710073E-5</v>
      </c>
      <c r="K97" s="3" t="e">
        <f t="shared" ca="1" si="12"/>
        <v>#NAME?</v>
      </c>
      <c r="L97" s="153" t="e">
        <f t="shared" ca="1" si="17"/>
        <v>#NAME?</v>
      </c>
      <c r="M97" s="195" t="e">
        <f ca="1">_xll.BInterpol(cf!$A$2:$A$68,cf!$C$2:$C$68,params!B97,"cubic")</f>
        <v>#NAME?</v>
      </c>
      <c r="N97" s="195" t="e">
        <f ca="1">+_xll.BInterpol(#REF!,#REF!,params!B97,"cubic")</f>
        <v>#NAME?</v>
      </c>
      <c r="O97" s="153" t="e">
        <f t="shared" ca="1" si="13"/>
        <v>#NAME?</v>
      </c>
    </row>
    <row r="98" spans="1:15">
      <c r="A98">
        <v>95</v>
      </c>
      <c r="B98">
        <f t="shared" si="11"/>
        <v>0.38</v>
      </c>
      <c r="C98" s="151" t="e">
        <f ca="1">+_xll.BInterpol(Boost!$R$6:$R$66,Boost!$AZ$6:$AZ$66,params!B98,"cubic")</f>
        <v>#NAME?</v>
      </c>
      <c r="D98" s="151" t="e">
        <f ca="1">+_xll.BInterpol(Boost!$R$6:$R$66,Boost!$AX$6:$AX$66,params!B98,"cubic")</f>
        <v>#NAME?</v>
      </c>
      <c r="E98" s="198" t="e">
        <f t="shared" ca="1" si="14"/>
        <v>#NAME?</v>
      </c>
      <c r="F98" s="151" t="e">
        <f ca="1">+_xll.BInterpol(Boost!$R$6:$R$66,Boost!$AY$6:$AY$66,params!B98,"cubic")</f>
        <v>#NAME?</v>
      </c>
      <c r="G98" s="151" t="e">
        <f ca="1">_xll.BInterpol(cf!$A$2:$A$68,cf!$B$2:$B$68,params!B98,"cubic")/100</f>
        <v>#NAME?</v>
      </c>
      <c r="H98" s="199" t="e">
        <f t="shared" ca="1" si="15"/>
        <v>#NAME?</v>
      </c>
      <c r="I98" s="152">
        <f t="shared" si="18"/>
        <v>6.3133200503312503E-3</v>
      </c>
      <c r="J98" s="152">
        <f t="shared" si="16"/>
        <v>6.6247986905021428E-5</v>
      </c>
      <c r="K98" s="3" t="e">
        <f t="shared" ca="1" si="12"/>
        <v>#NAME?</v>
      </c>
      <c r="L98" s="153" t="e">
        <f t="shared" ca="1" si="17"/>
        <v>#NAME?</v>
      </c>
      <c r="M98" s="195" t="e">
        <f ca="1">_xll.BInterpol(cf!$A$2:$A$68,cf!$C$2:$C$68,params!B98,"cubic")</f>
        <v>#NAME?</v>
      </c>
      <c r="N98" s="195" t="e">
        <f ca="1">+_xll.BInterpol(#REF!,#REF!,params!B98,"cubic")</f>
        <v>#NAME?</v>
      </c>
      <c r="O98" s="153" t="e">
        <f t="shared" ca="1" si="13"/>
        <v>#NAME?</v>
      </c>
    </row>
    <row r="99" spans="1:15">
      <c r="A99">
        <v>96</v>
      </c>
      <c r="B99">
        <f t="shared" si="11"/>
        <v>0.38400000000000001</v>
      </c>
      <c r="C99" s="151" t="e">
        <f ca="1">+_xll.BInterpol(Boost!$R$6:$R$66,Boost!$AZ$6:$AZ$66,params!B99,"cubic")</f>
        <v>#NAME?</v>
      </c>
      <c r="D99" s="151" t="e">
        <f ca="1">+_xll.BInterpol(Boost!$R$6:$R$66,Boost!$AX$6:$AX$66,params!B99,"cubic")</f>
        <v>#NAME?</v>
      </c>
      <c r="E99" s="198" t="e">
        <f t="shared" ca="1" si="14"/>
        <v>#NAME?</v>
      </c>
      <c r="F99" s="151" t="e">
        <f ca="1">+_xll.BInterpol(Boost!$R$6:$R$66,Boost!$AY$6:$AY$66,params!B99,"cubic")</f>
        <v>#NAME?</v>
      </c>
      <c r="G99" s="151" t="e">
        <f ca="1">_xll.BInterpol(cf!$A$2:$A$68,cf!$B$2:$B$68,params!B99,"cubic")/100</f>
        <v>#NAME?</v>
      </c>
      <c r="H99" s="199" t="e">
        <f t="shared" ca="1" si="15"/>
        <v>#NAME?</v>
      </c>
      <c r="I99" s="152">
        <f t="shared" si="18"/>
        <v>6.3795636208510142E-3</v>
      </c>
      <c r="J99" s="152">
        <f t="shared" si="16"/>
        <v>6.6243570519763928E-5</v>
      </c>
      <c r="K99" s="3" t="e">
        <f t="shared" ca="1" si="12"/>
        <v>#NAME?</v>
      </c>
      <c r="L99" s="153" t="e">
        <f t="shared" ca="1" si="17"/>
        <v>#NAME?</v>
      </c>
      <c r="M99" s="195" t="e">
        <f ca="1">_xll.BInterpol(cf!$A$2:$A$68,cf!$C$2:$C$68,params!B99,"cubic")</f>
        <v>#NAME?</v>
      </c>
      <c r="N99" s="195" t="e">
        <f ca="1">+_xll.BInterpol(#REF!,#REF!,params!B99,"cubic")</f>
        <v>#NAME?</v>
      </c>
      <c r="O99" s="153" t="e">
        <f t="shared" ca="1" si="13"/>
        <v>#NAME?</v>
      </c>
    </row>
    <row r="100" spans="1:15">
      <c r="A100">
        <v>97</v>
      </c>
      <c r="B100">
        <f t="shared" si="11"/>
        <v>0.38800000000000001</v>
      </c>
      <c r="C100" s="151" t="e">
        <f ca="1">+_xll.BInterpol(Boost!$R$6:$R$66,Boost!$AZ$6:$AZ$66,params!B100,"cubic")</f>
        <v>#NAME?</v>
      </c>
      <c r="D100" s="151" t="e">
        <f ca="1">+_xll.BInterpol(Boost!$R$6:$R$66,Boost!$AX$6:$AX$66,params!B100,"cubic")</f>
        <v>#NAME?</v>
      </c>
      <c r="E100" s="198" t="e">
        <f t="shared" ca="1" si="14"/>
        <v>#NAME?</v>
      </c>
      <c r="F100" s="151" t="e">
        <f ca="1">+_xll.BInterpol(Boost!$R$6:$R$66,Boost!$AY$6:$AY$66,params!B100,"cubic")</f>
        <v>#NAME?</v>
      </c>
      <c r="G100" s="151" t="e">
        <f ca="1">_xll.BInterpol(cf!$A$2:$A$68,cf!$B$2:$B$68,params!B100,"cubic")/100</f>
        <v>#NAME?</v>
      </c>
      <c r="H100" s="199" t="e">
        <f t="shared" ca="1" si="15"/>
        <v>#NAME?</v>
      </c>
      <c r="I100" s="152">
        <f t="shared" si="18"/>
        <v>6.4458027752799518E-3</v>
      </c>
      <c r="J100" s="152">
        <f t="shared" si="16"/>
        <v>6.6239154428937574E-5</v>
      </c>
      <c r="K100" s="3" t="e">
        <f t="shared" ca="1" si="12"/>
        <v>#NAME?</v>
      </c>
      <c r="L100" s="153" t="e">
        <f t="shared" ca="1" si="17"/>
        <v>#NAME?</v>
      </c>
      <c r="M100" s="195" t="e">
        <f ca="1">_xll.BInterpol(cf!$A$2:$A$68,cf!$C$2:$C$68,params!B100,"cubic")</f>
        <v>#NAME?</v>
      </c>
      <c r="N100" s="195" t="e">
        <f ca="1">+_xll.BInterpol(#REF!,#REF!,params!B100,"cubic")</f>
        <v>#NAME?</v>
      </c>
      <c r="O100" s="153" t="e">
        <f t="shared" ca="1" si="13"/>
        <v>#NAME?</v>
      </c>
    </row>
    <row r="101" spans="1:15">
      <c r="A101">
        <v>98</v>
      </c>
      <c r="B101">
        <f t="shared" si="11"/>
        <v>0.39200000000000002</v>
      </c>
      <c r="C101" s="151" t="e">
        <f ca="1">+_xll.BInterpol(Boost!$R$6:$R$66,Boost!$AZ$6:$AZ$66,params!B101,"cubic")</f>
        <v>#NAME?</v>
      </c>
      <c r="D101" s="151" t="e">
        <f ca="1">+_xll.BInterpol(Boost!$R$6:$R$66,Boost!$AX$6:$AX$66,params!B101,"cubic")</f>
        <v>#NAME?</v>
      </c>
      <c r="E101" s="198" t="e">
        <f t="shared" ca="1" si="14"/>
        <v>#NAME?</v>
      </c>
      <c r="F101" s="151" t="e">
        <f ca="1">+_xll.BInterpol(Boost!$R$6:$R$66,Boost!$AY$6:$AY$66,params!B101,"cubic")</f>
        <v>#NAME?</v>
      </c>
      <c r="G101" s="151" t="e">
        <f ca="1">_xll.BInterpol(cf!$A$2:$A$68,cf!$B$2:$B$68,params!B101,"cubic")/100</f>
        <v>#NAME?</v>
      </c>
      <c r="H101" s="199" t="e">
        <f t="shared" ca="1" si="15"/>
        <v>#NAME?</v>
      </c>
      <c r="I101" s="152">
        <f t="shared" si="18"/>
        <v>6.5120375139123832E-3</v>
      </c>
      <c r="J101" s="152">
        <f t="shared" si="16"/>
        <v>6.6234738632431345E-5</v>
      </c>
      <c r="K101" s="3" t="e">
        <f t="shared" ca="1" si="12"/>
        <v>#NAME?</v>
      </c>
      <c r="L101" s="153" t="e">
        <f t="shared" ca="1" si="17"/>
        <v>#NAME?</v>
      </c>
      <c r="M101" s="195" t="e">
        <f ca="1">_xll.BInterpol(cf!$A$2:$A$68,cf!$C$2:$C$68,params!B101,"cubic")</f>
        <v>#NAME?</v>
      </c>
      <c r="N101" s="195" t="e">
        <f ca="1">+_xll.BInterpol(#REF!,#REF!,params!B101,"cubic")</f>
        <v>#NAME?</v>
      </c>
      <c r="O101" s="153" t="e">
        <f t="shared" ca="1" si="13"/>
        <v>#NAME?</v>
      </c>
    </row>
    <row r="102" spans="1:15">
      <c r="A102">
        <v>99</v>
      </c>
      <c r="B102">
        <f t="shared" si="11"/>
        <v>0.39600000000000002</v>
      </c>
      <c r="C102" s="151" t="e">
        <f ca="1">+_xll.BInterpol(Boost!$R$6:$R$66,Boost!$AZ$6:$AZ$66,params!B102,"cubic")</f>
        <v>#NAME?</v>
      </c>
      <c r="D102" s="151" t="e">
        <f ca="1">+_xll.BInterpol(Boost!$R$6:$R$66,Boost!$AX$6:$AX$66,params!B102,"cubic")</f>
        <v>#NAME?</v>
      </c>
      <c r="E102" s="198" t="e">
        <f t="shared" ca="1" si="14"/>
        <v>#NAME?</v>
      </c>
      <c r="F102" s="151" t="e">
        <f ca="1">+_xll.BInterpol(Boost!$R$6:$R$66,Boost!$AY$6:$AY$66,params!B102,"cubic")</f>
        <v>#NAME?</v>
      </c>
      <c r="G102" s="151" t="e">
        <f ca="1">_xll.BInterpol(cf!$A$2:$A$68,cf!$B$2:$B$68,params!B102,"cubic")/100</f>
        <v>#NAME?</v>
      </c>
      <c r="H102" s="199" t="e">
        <f t="shared" ca="1" si="15"/>
        <v>#NAME?</v>
      </c>
      <c r="I102" s="152">
        <f t="shared" si="18"/>
        <v>6.5782678370428505E-3</v>
      </c>
      <c r="J102" s="152">
        <f t="shared" si="16"/>
        <v>6.6230323130467283E-5</v>
      </c>
      <c r="K102" s="3" t="e">
        <f t="shared" ca="1" si="12"/>
        <v>#NAME?</v>
      </c>
      <c r="L102" s="153" t="e">
        <f t="shared" ca="1" si="17"/>
        <v>#NAME?</v>
      </c>
      <c r="M102" s="195" t="e">
        <f ca="1">_xll.BInterpol(cf!$A$2:$A$68,cf!$C$2:$C$68,params!B102,"cubic")</f>
        <v>#NAME?</v>
      </c>
      <c r="N102" s="195" t="e">
        <f ca="1">+_xll.BInterpol(#REF!,#REF!,params!B102,"cubic")</f>
        <v>#NAME?</v>
      </c>
      <c r="O102" s="153" t="e">
        <f t="shared" ca="1" si="13"/>
        <v>#NAME?</v>
      </c>
    </row>
    <row r="103" spans="1:15">
      <c r="A103">
        <v>100</v>
      </c>
      <c r="B103">
        <f t="shared" si="11"/>
        <v>0.4</v>
      </c>
      <c r="C103" s="151" t="e">
        <f ca="1">+_xll.BInterpol(Boost!$R$6:$R$66,Boost!$AZ$6:$AZ$66,params!B103,"cubic")</f>
        <v>#NAME?</v>
      </c>
      <c r="D103" s="151" t="e">
        <f ca="1">+_xll.BInterpol(Boost!$R$6:$R$66,Boost!$AX$6:$AX$66,params!B103,"cubic")</f>
        <v>#NAME?</v>
      </c>
      <c r="E103" s="198" t="e">
        <f t="shared" ca="1" si="14"/>
        <v>#NAME?</v>
      </c>
      <c r="F103" s="151" t="e">
        <f ca="1">+_xll.BInterpol(Boost!$R$6:$R$66,Boost!$AY$6:$AY$66,params!B103,"cubic")</f>
        <v>#NAME?</v>
      </c>
      <c r="G103" s="151" t="e">
        <f ca="1">_xll.BInterpol(cf!$A$2:$A$68,cf!$B$2:$B$68,params!B103,"cubic")/100</f>
        <v>#NAME?</v>
      </c>
      <c r="H103" s="199" t="e">
        <f t="shared" ca="1" si="15"/>
        <v>#NAME?</v>
      </c>
      <c r="I103" s="152">
        <f t="shared" si="18"/>
        <v>6.6444937449655628E-3</v>
      </c>
      <c r="J103" s="152">
        <f t="shared" si="16"/>
        <v>6.6225907922712324E-5</v>
      </c>
      <c r="K103" s="3" t="e">
        <f t="shared" ca="1" si="12"/>
        <v>#NAME?</v>
      </c>
      <c r="L103" s="153" t="e">
        <f t="shared" ca="1" si="17"/>
        <v>#NAME?</v>
      </c>
      <c r="M103" s="195" t="e">
        <f ca="1">_xll.BInterpol(cf!$A$2:$A$68,cf!$C$2:$C$68,params!B103,"cubic")</f>
        <v>#NAME?</v>
      </c>
      <c r="N103" s="195" t="e">
        <f ca="1">+_xll.BInterpol(#REF!,#REF!,params!B103,"cubic")</f>
        <v>#NAME?</v>
      </c>
      <c r="O103" s="153" t="e">
        <f t="shared" ca="1" si="13"/>
        <v>#NAME?</v>
      </c>
    </row>
    <row r="104" spans="1:15">
      <c r="A104">
        <v>101</v>
      </c>
      <c r="B104">
        <f t="shared" si="11"/>
        <v>0.40400000000000003</v>
      </c>
      <c r="C104" s="151" t="e">
        <f ca="1">+_xll.BInterpol(Boost!$R$6:$R$66,Boost!$AZ$6:$AZ$66,params!B104,"cubic")</f>
        <v>#NAME?</v>
      </c>
      <c r="D104" s="151" t="e">
        <f ca="1">+_xll.BInterpol(Boost!$R$6:$R$66,Boost!$AX$6:$AX$66,params!B104,"cubic")</f>
        <v>#NAME?</v>
      </c>
      <c r="E104" s="198" t="e">
        <f t="shared" ca="1" si="14"/>
        <v>#NAME?</v>
      </c>
      <c r="F104" s="151" t="e">
        <f ca="1">+_xll.BInterpol(Boost!$R$6:$R$66,Boost!$AY$6:$AY$66,params!B104,"cubic")</f>
        <v>#NAME?</v>
      </c>
      <c r="G104" s="151" t="e">
        <f ca="1">_xll.BInterpol(cf!$A$2:$A$68,cf!$B$2:$B$68,params!B104,"cubic")/100</f>
        <v>#NAME?</v>
      </c>
      <c r="H104" s="199" t="e">
        <f t="shared" ca="1" si="15"/>
        <v>#NAME?</v>
      </c>
      <c r="I104" s="152">
        <f t="shared" si="18"/>
        <v>6.7107152379749513E-3</v>
      </c>
      <c r="J104" s="152">
        <f t="shared" si="16"/>
        <v>6.622149300938851E-5</v>
      </c>
      <c r="K104" s="3" t="e">
        <f t="shared" ca="1" si="12"/>
        <v>#NAME?</v>
      </c>
      <c r="L104" s="153" t="e">
        <f t="shared" ca="1" si="17"/>
        <v>#NAME?</v>
      </c>
      <c r="M104" s="195" t="e">
        <f ca="1">_xll.BInterpol(cf!$A$2:$A$68,cf!$C$2:$C$68,params!B104,"cubic")</f>
        <v>#NAME?</v>
      </c>
      <c r="N104" s="195" t="e">
        <f ca="1">+_xll.BInterpol(#REF!,#REF!,params!B104,"cubic")</f>
        <v>#NAME?</v>
      </c>
      <c r="O104" s="153" t="e">
        <f t="shared" ca="1" si="13"/>
        <v>#NAME?</v>
      </c>
    </row>
    <row r="105" spans="1:15">
      <c r="A105">
        <v>102</v>
      </c>
      <c r="B105">
        <f t="shared" si="11"/>
        <v>0.40799999999999997</v>
      </c>
      <c r="C105" s="151" t="e">
        <f ca="1">+_xll.BInterpol(Boost!$R$6:$R$66,Boost!$AZ$6:$AZ$66,params!B105,"cubic")</f>
        <v>#NAME?</v>
      </c>
      <c r="D105" s="151" t="e">
        <f ca="1">+_xll.BInterpol(Boost!$R$6:$R$66,Boost!$AX$6:$AX$66,params!B105,"cubic")</f>
        <v>#NAME?</v>
      </c>
      <c r="E105" s="198" t="e">
        <f t="shared" ca="1" si="14"/>
        <v>#NAME?</v>
      </c>
      <c r="F105" s="151" t="e">
        <f ca="1">+_xll.BInterpol(Boost!$R$6:$R$66,Boost!$AY$6:$AY$66,params!B105,"cubic")</f>
        <v>#NAME?</v>
      </c>
      <c r="G105" s="151" t="e">
        <f ca="1">_xll.BInterpol(cf!$A$2:$A$68,cf!$B$2:$B$68,params!B105,"cubic")/100</f>
        <v>#NAME?</v>
      </c>
      <c r="H105" s="199" t="e">
        <f t="shared" ca="1" si="15"/>
        <v>#NAME?</v>
      </c>
      <c r="I105" s="152">
        <f t="shared" si="18"/>
        <v>6.7769323163653361E-3</v>
      </c>
      <c r="J105" s="152">
        <f t="shared" si="16"/>
        <v>6.621707839038482E-5</v>
      </c>
      <c r="K105" s="3" t="e">
        <f t="shared" ca="1" si="12"/>
        <v>#NAME?</v>
      </c>
      <c r="L105" s="153" t="e">
        <f t="shared" ca="1" si="17"/>
        <v>#NAME?</v>
      </c>
      <c r="M105" s="195" t="e">
        <f ca="1">_xll.BInterpol(cf!$A$2:$A$68,cf!$C$2:$C$68,params!B105,"cubic")</f>
        <v>#NAME?</v>
      </c>
      <c r="N105" s="195" t="e">
        <f ca="1">+_xll.BInterpol(#REF!,#REF!,params!B105,"cubic")</f>
        <v>#NAME?</v>
      </c>
      <c r="O105" s="153" t="e">
        <f t="shared" ca="1" si="13"/>
        <v>#NAME?</v>
      </c>
    </row>
    <row r="106" spans="1:15">
      <c r="A106">
        <v>103</v>
      </c>
      <c r="B106">
        <f t="shared" si="11"/>
        <v>0.41199999999999998</v>
      </c>
      <c r="C106" s="151" t="e">
        <f ca="1">+_xll.BInterpol(Boost!$R$6:$R$66,Boost!$AZ$6:$AZ$66,params!B106,"cubic")</f>
        <v>#NAME?</v>
      </c>
      <c r="D106" s="151" t="e">
        <f ca="1">+_xll.BInterpol(Boost!$R$6:$R$66,Boost!$AX$6:$AX$66,params!B106,"cubic")</f>
        <v>#NAME?</v>
      </c>
      <c r="E106" s="198" t="e">
        <f t="shared" ca="1" si="14"/>
        <v>#NAME?</v>
      </c>
      <c r="F106" s="151" t="e">
        <f ca="1">+_xll.BInterpol(Boost!$R$6:$R$66,Boost!$AY$6:$AY$66,params!B106,"cubic")</f>
        <v>#NAME?</v>
      </c>
      <c r="G106" s="151" t="e">
        <f ca="1">_xll.BInterpol(cf!$A$2:$A$68,cf!$B$2:$B$68,params!B106,"cubic")/100</f>
        <v>#NAME?</v>
      </c>
      <c r="H106" s="199" t="e">
        <f t="shared" ca="1" si="15"/>
        <v>#NAME?</v>
      </c>
      <c r="I106" s="152">
        <f t="shared" si="18"/>
        <v>6.8431449804309263E-3</v>
      </c>
      <c r="J106" s="152">
        <f t="shared" si="16"/>
        <v>6.6212664065590232E-5</v>
      </c>
      <c r="K106" s="3" t="e">
        <f t="shared" ca="1" si="12"/>
        <v>#NAME?</v>
      </c>
      <c r="L106" s="153" t="e">
        <f t="shared" ca="1" si="17"/>
        <v>#NAME?</v>
      </c>
      <c r="M106" s="195" t="e">
        <f ca="1">_xll.BInterpol(cf!$A$2:$A$68,cf!$C$2:$C$68,params!B106,"cubic")</f>
        <v>#NAME?</v>
      </c>
      <c r="N106" s="195" t="e">
        <f ca="1">+_xll.BInterpol(#REF!,#REF!,params!B106,"cubic")</f>
        <v>#NAME?</v>
      </c>
      <c r="O106" s="153" t="e">
        <f t="shared" ca="1" si="13"/>
        <v>#NAME?</v>
      </c>
    </row>
    <row r="107" spans="1:15">
      <c r="A107">
        <v>104</v>
      </c>
      <c r="B107">
        <f t="shared" si="11"/>
        <v>0.41599999999999998</v>
      </c>
      <c r="C107" s="151" t="e">
        <f ca="1">+_xll.BInterpol(Boost!$R$6:$R$66,Boost!$AZ$6:$AZ$66,params!B107,"cubic")</f>
        <v>#NAME?</v>
      </c>
      <c r="D107" s="151" t="e">
        <f ca="1">+_xll.BInterpol(Boost!$R$6:$R$66,Boost!$AX$6:$AX$66,params!B107,"cubic")</f>
        <v>#NAME?</v>
      </c>
      <c r="E107" s="198" t="e">
        <f t="shared" ca="1" si="14"/>
        <v>#NAME?</v>
      </c>
      <c r="F107" s="151" t="e">
        <f ca="1">+_xll.BInterpol(Boost!$R$6:$R$66,Boost!$AY$6:$AY$66,params!B107,"cubic")</f>
        <v>#NAME?</v>
      </c>
      <c r="G107" s="151" t="e">
        <f ca="1">_xll.BInterpol(cf!$A$2:$A$68,cf!$B$2:$B$68,params!B107,"cubic")/100</f>
        <v>#NAME?</v>
      </c>
      <c r="H107" s="199" t="e">
        <f t="shared" ca="1" si="15"/>
        <v>#NAME?</v>
      </c>
      <c r="I107" s="152">
        <f t="shared" si="18"/>
        <v>6.9093532304660421E-3</v>
      </c>
      <c r="J107" s="152">
        <f t="shared" si="16"/>
        <v>6.6208250035115768E-5</v>
      </c>
      <c r="K107" s="3" t="e">
        <f t="shared" ca="1" si="12"/>
        <v>#NAME?</v>
      </c>
      <c r="L107" s="153" t="e">
        <f t="shared" ca="1" si="17"/>
        <v>#NAME?</v>
      </c>
      <c r="M107" s="195" t="e">
        <f ca="1">_xll.BInterpol(cf!$A$2:$A$68,cf!$C$2:$C$68,params!B107,"cubic")</f>
        <v>#NAME?</v>
      </c>
      <c r="N107" s="195" t="e">
        <f ca="1">+_xll.BInterpol(#REF!,#REF!,params!B107,"cubic")</f>
        <v>#NAME?</v>
      </c>
      <c r="O107" s="153" t="e">
        <f t="shared" ca="1" si="13"/>
        <v>#NAME?</v>
      </c>
    </row>
    <row r="108" spans="1:15">
      <c r="A108">
        <v>105</v>
      </c>
      <c r="B108">
        <f t="shared" si="11"/>
        <v>0.42</v>
      </c>
      <c r="C108" s="151" t="e">
        <f ca="1">+_xll.BInterpol(Boost!$R$6:$R$66,Boost!$AZ$6:$AZ$66,params!B108,"cubic")</f>
        <v>#NAME?</v>
      </c>
      <c r="D108" s="151" t="e">
        <f ca="1">+_xll.BInterpol(Boost!$R$6:$R$66,Boost!$AX$6:$AX$66,params!B108,"cubic")</f>
        <v>#NAME?</v>
      </c>
      <c r="E108" s="198" t="e">
        <f t="shared" ca="1" si="14"/>
        <v>#NAME?</v>
      </c>
      <c r="F108" s="151" t="e">
        <f ca="1">+_xll.BInterpol(Boost!$R$6:$R$66,Boost!$AY$6:$AY$66,params!B108,"cubic")</f>
        <v>#NAME?</v>
      </c>
      <c r="G108" s="151" t="e">
        <f ca="1">_xll.BInterpol(cf!$A$2:$A$68,cf!$B$2:$B$68,params!B108,"cubic")/100</f>
        <v>#NAME?</v>
      </c>
      <c r="H108" s="199" t="e">
        <f t="shared" ca="1" si="15"/>
        <v>#NAME?</v>
      </c>
      <c r="I108" s="152">
        <f t="shared" si="18"/>
        <v>6.9755570667648925E-3</v>
      </c>
      <c r="J108" s="152">
        <f t="shared" si="16"/>
        <v>6.6203836298850405E-5</v>
      </c>
      <c r="K108" s="3" t="e">
        <f t="shared" ca="1" si="12"/>
        <v>#NAME?</v>
      </c>
      <c r="L108" s="153" t="e">
        <f t="shared" ca="1" si="17"/>
        <v>#NAME?</v>
      </c>
      <c r="M108" s="195" t="e">
        <f ca="1">_xll.BInterpol(cf!$A$2:$A$68,cf!$C$2:$C$68,params!B108,"cubic")</f>
        <v>#NAME?</v>
      </c>
      <c r="N108" s="195" t="e">
        <f ca="1">+_xll.BInterpol(#REF!,#REF!,params!B108,"cubic")</f>
        <v>#NAME?</v>
      </c>
      <c r="O108" s="153" t="e">
        <f t="shared" ca="1" si="13"/>
        <v>#NAME?</v>
      </c>
    </row>
    <row r="109" spans="1:15">
      <c r="A109">
        <v>106</v>
      </c>
      <c r="B109">
        <f t="shared" si="11"/>
        <v>0.42399999999999999</v>
      </c>
      <c r="C109" s="151" t="e">
        <f ca="1">+_xll.BInterpol(Boost!$R$6:$R$66,Boost!$AZ$6:$AZ$66,params!B109,"cubic")</f>
        <v>#NAME?</v>
      </c>
      <c r="D109" s="151" t="e">
        <f ca="1">+_xll.BInterpol(Boost!$R$6:$R$66,Boost!$AX$6:$AX$66,params!B109,"cubic")</f>
        <v>#NAME?</v>
      </c>
      <c r="E109" s="198" t="e">
        <f t="shared" ca="1" si="14"/>
        <v>#NAME?</v>
      </c>
      <c r="F109" s="151" t="e">
        <f ca="1">+_xll.BInterpol(Boost!$R$6:$R$66,Boost!$AY$6:$AY$66,params!B109,"cubic")</f>
        <v>#NAME?</v>
      </c>
      <c r="G109" s="151" t="e">
        <f ca="1">_xll.BInterpol(cf!$A$2:$A$68,cf!$B$2:$B$68,params!B109,"cubic")/100</f>
        <v>#NAME?</v>
      </c>
      <c r="H109" s="199" t="e">
        <f t="shared" ca="1" si="15"/>
        <v>#NAME?</v>
      </c>
      <c r="I109" s="152">
        <f t="shared" si="18"/>
        <v>7.0417564896217977E-3</v>
      </c>
      <c r="J109" s="152">
        <f t="shared" si="16"/>
        <v>6.6199422856905166E-5</v>
      </c>
      <c r="K109" s="3" t="e">
        <f t="shared" ca="1" si="12"/>
        <v>#NAME?</v>
      </c>
      <c r="L109" s="153" t="e">
        <f t="shared" ca="1" si="17"/>
        <v>#NAME?</v>
      </c>
      <c r="M109" s="195" t="e">
        <f ca="1">_xll.BInterpol(cf!$A$2:$A$68,cf!$C$2:$C$68,params!B109,"cubic")</f>
        <v>#NAME?</v>
      </c>
      <c r="N109" s="195" t="e">
        <f ca="1">+_xll.BInterpol(#REF!,#REF!,params!B109,"cubic")</f>
        <v>#NAME?</v>
      </c>
      <c r="O109" s="153" t="e">
        <f t="shared" ca="1" si="13"/>
        <v>#NAME?</v>
      </c>
    </row>
    <row r="110" spans="1:15">
      <c r="A110">
        <v>107</v>
      </c>
      <c r="B110">
        <f t="shared" si="11"/>
        <v>0.42799999999999999</v>
      </c>
      <c r="C110" s="151" t="e">
        <f ca="1">+_xll.BInterpol(Boost!$R$6:$R$66,Boost!$AZ$6:$AZ$66,params!B110,"cubic")</f>
        <v>#NAME?</v>
      </c>
      <c r="D110" s="151" t="e">
        <f ca="1">+_xll.BInterpol(Boost!$R$6:$R$66,Boost!$AX$6:$AX$66,params!B110,"cubic")</f>
        <v>#NAME?</v>
      </c>
      <c r="E110" s="198" t="e">
        <f t="shared" ca="1" si="14"/>
        <v>#NAME?</v>
      </c>
      <c r="F110" s="151" t="e">
        <f ca="1">+_xll.BInterpol(Boost!$R$6:$R$66,Boost!$AY$6:$AY$66,params!B110,"cubic")</f>
        <v>#NAME?</v>
      </c>
      <c r="G110" s="151" t="e">
        <f ca="1">_xll.BInterpol(cf!$A$2:$A$68,cf!$B$2:$B$68,params!B110,"cubic")/100</f>
        <v>#NAME?</v>
      </c>
      <c r="H110" s="199" t="e">
        <f t="shared" ca="1" si="15"/>
        <v>#NAME?</v>
      </c>
      <c r="I110" s="152">
        <f t="shared" si="18"/>
        <v>7.1079514993309667E-3</v>
      </c>
      <c r="J110" s="152">
        <f t="shared" si="16"/>
        <v>6.6195009709169028E-5</v>
      </c>
      <c r="K110" s="3" t="e">
        <f t="shared" ca="1" si="12"/>
        <v>#NAME?</v>
      </c>
      <c r="L110" s="153" t="e">
        <f t="shared" ca="1" si="17"/>
        <v>#NAME?</v>
      </c>
      <c r="M110" s="195" t="e">
        <f ca="1">_xll.BInterpol(cf!$A$2:$A$68,cf!$C$2:$C$68,params!B110,"cubic")</f>
        <v>#NAME?</v>
      </c>
      <c r="N110" s="195" t="e">
        <f ca="1">+_xll.BInterpol(#REF!,#REF!,params!B110,"cubic")</f>
        <v>#NAME?</v>
      </c>
      <c r="O110" s="153" t="e">
        <f t="shared" ca="1" si="13"/>
        <v>#NAME?</v>
      </c>
    </row>
    <row r="111" spans="1:15">
      <c r="A111">
        <v>108</v>
      </c>
      <c r="B111">
        <f t="shared" si="11"/>
        <v>0.432</v>
      </c>
      <c r="C111" s="151" t="e">
        <f ca="1">+_xll.BInterpol(Boost!$R$6:$R$66,Boost!$AZ$6:$AZ$66,params!B111,"cubic")</f>
        <v>#NAME?</v>
      </c>
      <c r="D111" s="151" t="e">
        <f ca="1">+_xll.BInterpol(Boost!$R$6:$R$66,Boost!$AX$6:$AX$66,params!B111,"cubic")</f>
        <v>#NAME?</v>
      </c>
      <c r="E111" s="198" t="e">
        <f t="shared" ca="1" si="14"/>
        <v>#NAME?</v>
      </c>
      <c r="F111" s="151" t="e">
        <f ca="1">+_xll.BInterpol(Boost!$R$6:$R$66,Boost!$AY$6:$AY$66,params!B111,"cubic")</f>
        <v>#NAME?</v>
      </c>
      <c r="G111" s="151" t="e">
        <f ca="1">_xll.BInterpol(cf!$A$2:$A$68,cf!$B$2:$B$68,params!B111,"cubic")/100</f>
        <v>#NAME?</v>
      </c>
      <c r="H111" s="199" t="e">
        <f t="shared" ca="1" si="15"/>
        <v>#NAME?</v>
      </c>
      <c r="I111" s="152">
        <f t="shared" si="18"/>
        <v>7.1741420961866087E-3</v>
      </c>
      <c r="J111" s="152">
        <f t="shared" si="16"/>
        <v>6.6190596855641992E-5</v>
      </c>
      <c r="K111" s="3" t="e">
        <f t="shared" ca="1" si="12"/>
        <v>#NAME?</v>
      </c>
      <c r="L111" s="153" t="e">
        <f t="shared" ca="1" si="17"/>
        <v>#NAME?</v>
      </c>
      <c r="M111" s="195" t="e">
        <f ca="1">_xll.BInterpol(cf!$A$2:$A$68,cf!$C$2:$C$68,params!B111,"cubic")</f>
        <v>#NAME?</v>
      </c>
      <c r="N111" s="195" t="e">
        <f ca="1">+_xll.BInterpol(#REF!,#REF!,params!B111,"cubic")</f>
        <v>#NAME?</v>
      </c>
      <c r="O111" s="153" t="e">
        <f t="shared" ca="1" si="13"/>
        <v>#NAME?</v>
      </c>
    </row>
    <row r="112" spans="1:15">
      <c r="A112">
        <v>109</v>
      </c>
      <c r="B112">
        <f t="shared" si="11"/>
        <v>0.436</v>
      </c>
      <c r="C112" s="151" t="e">
        <f ca="1">+_xll.BInterpol(Boost!$R$6:$R$66,Boost!$AZ$6:$AZ$66,params!B112,"cubic")</f>
        <v>#NAME?</v>
      </c>
      <c r="D112" s="151" t="e">
        <f ca="1">+_xll.BInterpol(Boost!$R$6:$R$66,Boost!$AX$6:$AX$66,params!B112,"cubic")</f>
        <v>#NAME?</v>
      </c>
      <c r="E112" s="198" t="e">
        <f t="shared" ca="1" si="14"/>
        <v>#NAME?</v>
      </c>
      <c r="F112" s="151" t="e">
        <f ca="1">+_xll.BInterpol(Boost!$R$6:$R$66,Boost!$AY$6:$AY$66,params!B112,"cubic")</f>
        <v>#NAME?</v>
      </c>
      <c r="G112" s="151" t="e">
        <f ca="1">_xll.BInterpol(cf!$A$2:$A$68,cf!$B$2:$B$68,params!B112,"cubic")/100</f>
        <v>#NAME?</v>
      </c>
      <c r="H112" s="199" t="e">
        <f t="shared" ca="1" si="15"/>
        <v>#NAME?</v>
      </c>
      <c r="I112" s="152">
        <f t="shared" si="18"/>
        <v>7.2403282804829328E-3</v>
      </c>
      <c r="J112" s="152">
        <f t="shared" si="16"/>
        <v>6.6186184296324058E-5</v>
      </c>
      <c r="K112" s="3" t="e">
        <f t="shared" ca="1" si="12"/>
        <v>#NAME?</v>
      </c>
      <c r="L112" s="153" t="e">
        <f t="shared" ca="1" si="17"/>
        <v>#NAME?</v>
      </c>
      <c r="M112" s="195" t="e">
        <f ca="1">_xll.BInterpol(cf!$A$2:$A$68,cf!$C$2:$C$68,params!B112,"cubic")</f>
        <v>#NAME?</v>
      </c>
      <c r="N112" s="195" t="e">
        <f ca="1">+_xll.BInterpol(#REF!,#REF!,params!B112,"cubic")</f>
        <v>#NAME?</v>
      </c>
      <c r="O112" s="153" t="e">
        <f t="shared" ca="1" si="13"/>
        <v>#NAME?</v>
      </c>
    </row>
    <row r="113" spans="1:15">
      <c r="A113">
        <v>110</v>
      </c>
      <c r="B113">
        <f t="shared" si="11"/>
        <v>0.44</v>
      </c>
      <c r="C113" s="151" t="e">
        <f ca="1">+_xll.BInterpol(Boost!$R$6:$R$66,Boost!$AZ$6:$AZ$66,params!B113,"cubic")</f>
        <v>#NAME?</v>
      </c>
      <c r="D113" s="151" t="e">
        <f ca="1">+_xll.BInterpol(Boost!$R$6:$R$66,Boost!$AX$6:$AX$66,params!B113,"cubic")</f>
        <v>#NAME?</v>
      </c>
      <c r="E113" s="198" t="e">
        <f t="shared" ca="1" si="14"/>
        <v>#NAME?</v>
      </c>
      <c r="F113" s="151" t="e">
        <f ca="1">+_xll.BInterpol(Boost!$R$6:$R$66,Boost!$AY$6:$AY$66,params!B113,"cubic")</f>
        <v>#NAME?</v>
      </c>
      <c r="G113" s="151" t="e">
        <f ca="1">_xll.BInterpol(cf!$A$2:$A$68,cf!$B$2:$B$68,params!B113,"cubic")/100</f>
        <v>#NAME?</v>
      </c>
      <c r="H113" s="199" t="e">
        <f t="shared" ca="1" si="15"/>
        <v>#NAME?</v>
      </c>
      <c r="I113" s="152">
        <f t="shared" si="18"/>
        <v>7.3065100525139259E-3</v>
      </c>
      <c r="J113" s="152">
        <f t="shared" si="16"/>
        <v>6.618177203099318E-5</v>
      </c>
      <c r="K113" s="3" t="e">
        <f t="shared" ca="1" si="12"/>
        <v>#NAME?</v>
      </c>
      <c r="L113" s="153" t="e">
        <f t="shared" ca="1" si="17"/>
        <v>#NAME?</v>
      </c>
      <c r="M113" s="195" t="e">
        <f ca="1">_xll.BInterpol(cf!$A$2:$A$68,cf!$C$2:$C$68,params!B113,"cubic")</f>
        <v>#NAME?</v>
      </c>
      <c r="N113" s="195" t="e">
        <f ca="1">+_xll.BInterpol(#REF!,#REF!,params!B113,"cubic")</f>
        <v>#NAME?</v>
      </c>
      <c r="O113" s="153" t="e">
        <f t="shared" ca="1" si="13"/>
        <v>#NAME?</v>
      </c>
    </row>
    <row r="114" spans="1:15">
      <c r="A114">
        <v>111</v>
      </c>
      <c r="B114">
        <f t="shared" si="11"/>
        <v>0.44400000000000001</v>
      </c>
      <c r="C114" s="151" t="e">
        <f ca="1">+_xll.BInterpol(Boost!$R$6:$R$66,Boost!$AZ$6:$AZ$66,params!B114,"cubic")</f>
        <v>#NAME?</v>
      </c>
      <c r="D114" s="151" t="e">
        <f ca="1">+_xll.BInterpol(Boost!$R$6:$R$66,Boost!$AX$6:$AX$66,params!B114,"cubic")</f>
        <v>#NAME?</v>
      </c>
      <c r="E114" s="198" t="e">
        <f t="shared" ca="1" si="14"/>
        <v>#NAME?</v>
      </c>
      <c r="F114" s="151" t="e">
        <f ca="1">+_xll.BInterpol(Boost!$R$6:$R$66,Boost!$AY$6:$AY$66,params!B114,"cubic")</f>
        <v>#NAME?</v>
      </c>
      <c r="G114" s="151" t="e">
        <f ca="1">_xll.BInterpol(cf!$A$2:$A$68,cf!$B$2:$B$68,params!B114,"cubic")/100</f>
        <v>#NAME?</v>
      </c>
      <c r="H114" s="199" t="e">
        <f t="shared" ca="1" si="15"/>
        <v>#NAME?</v>
      </c>
      <c r="I114" s="152">
        <f t="shared" si="18"/>
        <v>7.3726874125739084E-3</v>
      </c>
      <c r="J114" s="152">
        <f t="shared" si="16"/>
        <v>6.6177360059982426E-5</v>
      </c>
      <c r="K114" s="3" t="e">
        <f t="shared" ca="1" si="12"/>
        <v>#NAME?</v>
      </c>
      <c r="L114" s="153" t="e">
        <f t="shared" ca="1" si="17"/>
        <v>#NAME?</v>
      </c>
      <c r="M114" s="195" t="e">
        <f ca="1">_xll.BInterpol(cf!$A$2:$A$68,cf!$C$2:$C$68,params!B114,"cubic")</f>
        <v>#NAME?</v>
      </c>
      <c r="N114" s="195" t="e">
        <f ca="1">+_xll.BInterpol(#REF!,#REF!,params!B114,"cubic")</f>
        <v>#NAME?</v>
      </c>
      <c r="O114" s="153" t="e">
        <f t="shared" ca="1" si="13"/>
        <v>#NAME?</v>
      </c>
    </row>
    <row r="115" spans="1:15">
      <c r="A115">
        <v>112</v>
      </c>
      <c r="B115">
        <f t="shared" si="11"/>
        <v>0.44800000000000001</v>
      </c>
      <c r="C115" s="151" t="e">
        <f ca="1">+_xll.BInterpol(Boost!$R$6:$R$66,Boost!$AZ$6:$AZ$66,params!B115,"cubic")</f>
        <v>#NAME?</v>
      </c>
      <c r="D115" s="151" t="e">
        <f ca="1">+_xll.BInterpol(Boost!$R$6:$R$66,Boost!$AX$6:$AX$66,params!B115,"cubic")</f>
        <v>#NAME?</v>
      </c>
      <c r="E115" s="198" t="e">
        <f t="shared" ca="1" si="14"/>
        <v>#NAME?</v>
      </c>
      <c r="F115" s="151" t="e">
        <f ca="1">+_xll.BInterpol(Boost!$R$6:$R$66,Boost!$AY$6:$AY$66,params!B115,"cubic")</f>
        <v>#NAME?</v>
      </c>
      <c r="G115" s="151" t="e">
        <f ca="1">_xll.BInterpol(cf!$A$2:$A$68,cf!$B$2:$B$68,params!B115,"cubic")/100</f>
        <v>#NAME?</v>
      </c>
      <c r="H115" s="199" t="e">
        <f t="shared" ca="1" si="15"/>
        <v>#NAME?</v>
      </c>
      <c r="I115" s="152">
        <f t="shared" si="18"/>
        <v>7.4388603609569781E-3</v>
      </c>
      <c r="J115" s="152">
        <f t="shared" si="16"/>
        <v>6.6172948383069752E-5</v>
      </c>
      <c r="K115" s="3" t="e">
        <f t="shared" ca="1" si="12"/>
        <v>#NAME?</v>
      </c>
      <c r="L115" s="153" t="e">
        <f t="shared" ca="1" si="17"/>
        <v>#NAME?</v>
      </c>
      <c r="M115" s="195" t="e">
        <f ca="1">_xll.BInterpol(cf!$A$2:$A$68,cf!$C$2:$C$68,params!B115,"cubic")</f>
        <v>#NAME?</v>
      </c>
      <c r="N115" s="195" t="e">
        <f ca="1">+_xll.BInterpol(#REF!,#REF!,params!B115,"cubic")</f>
        <v>#NAME?</v>
      </c>
      <c r="O115" s="153" t="e">
        <f t="shared" ca="1" si="13"/>
        <v>#NAME?</v>
      </c>
    </row>
    <row r="116" spans="1:15">
      <c r="A116">
        <v>113</v>
      </c>
      <c r="B116">
        <f t="shared" si="11"/>
        <v>0.45200000000000001</v>
      </c>
      <c r="C116" s="151" t="e">
        <f ca="1">+_xll.BInterpol(Boost!$R$6:$R$66,Boost!$AZ$6:$AZ$66,params!B116,"cubic")</f>
        <v>#NAME?</v>
      </c>
      <c r="D116" s="151" t="e">
        <f ca="1">+_xll.BInterpol(Boost!$R$6:$R$66,Boost!$AX$6:$AX$66,params!B116,"cubic")</f>
        <v>#NAME?</v>
      </c>
      <c r="E116" s="198" t="e">
        <f t="shared" ca="1" si="14"/>
        <v>#NAME?</v>
      </c>
      <c r="F116" s="151" t="e">
        <f ca="1">+_xll.BInterpol(Boost!$R$6:$R$66,Boost!$AY$6:$AY$66,params!B116,"cubic")</f>
        <v>#NAME?</v>
      </c>
      <c r="G116" s="151" t="e">
        <f ca="1">_xll.BInterpol(cf!$A$2:$A$68,cf!$B$2:$B$68,params!B116,"cubic")/100</f>
        <v>#NAME?</v>
      </c>
      <c r="H116" s="199" t="e">
        <f t="shared" ca="1" si="15"/>
        <v>#NAME?</v>
      </c>
      <c r="I116" s="152">
        <f t="shared" si="18"/>
        <v>7.5050288979572333E-3</v>
      </c>
      <c r="J116" s="152">
        <f t="shared" si="16"/>
        <v>6.6168537000255156E-5</v>
      </c>
      <c r="K116" s="3" t="e">
        <f t="shared" ca="1" si="12"/>
        <v>#NAME?</v>
      </c>
      <c r="L116" s="153" t="e">
        <f t="shared" ca="1" si="17"/>
        <v>#NAME?</v>
      </c>
      <c r="M116" s="195" t="e">
        <f ca="1">_xll.BInterpol(cf!$A$2:$A$68,cf!$C$2:$C$68,params!B116,"cubic")</f>
        <v>#NAME?</v>
      </c>
      <c r="N116" s="195" t="e">
        <f ca="1">+_xll.BInterpol(#REF!,#REF!,params!B116,"cubic")</f>
        <v>#NAME?</v>
      </c>
      <c r="O116" s="153" t="e">
        <f t="shared" ca="1" si="13"/>
        <v>#NAME?</v>
      </c>
    </row>
    <row r="117" spans="1:15">
      <c r="A117">
        <v>114</v>
      </c>
      <c r="B117">
        <f t="shared" si="11"/>
        <v>0.45600000000000002</v>
      </c>
      <c r="C117" s="151" t="e">
        <f ca="1">+_xll.BInterpol(Boost!$R$6:$R$66,Boost!$AZ$6:$AZ$66,params!B117,"cubic")</f>
        <v>#NAME?</v>
      </c>
      <c r="D117" s="151" t="e">
        <f ca="1">+_xll.BInterpol(Boost!$R$6:$R$66,Boost!$AX$6:$AX$66,params!B117,"cubic")</f>
        <v>#NAME?</v>
      </c>
      <c r="E117" s="198" t="e">
        <f t="shared" ca="1" si="14"/>
        <v>#NAME?</v>
      </c>
      <c r="F117" s="151" t="e">
        <f ca="1">+_xll.BInterpol(Boost!$R$6:$R$66,Boost!$AY$6:$AY$66,params!B117,"cubic")</f>
        <v>#NAME?</v>
      </c>
      <c r="G117" s="151" t="e">
        <f ca="1">_xll.BInterpol(cf!$A$2:$A$68,cf!$B$2:$B$68,params!B117,"cubic")/100</f>
        <v>#NAME?</v>
      </c>
      <c r="H117" s="199" t="e">
        <f t="shared" ca="1" si="15"/>
        <v>#NAME?</v>
      </c>
      <c r="I117" s="152">
        <f t="shared" si="18"/>
        <v>7.5711930238686609E-3</v>
      </c>
      <c r="J117" s="152">
        <f t="shared" si="16"/>
        <v>6.6164125911427618E-5</v>
      </c>
      <c r="K117" s="3" t="e">
        <f t="shared" ca="1" si="12"/>
        <v>#NAME?</v>
      </c>
      <c r="L117" s="153" t="e">
        <f t="shared" ca="1" si="17"/>
        <v>#NAME?</v>
      </c>
      <c r="M117" s="195" t="e">
        <f ca="1">_xll.BInterpol(cf!$A$2:$A$68,cf!$C$2:$C$68,params!B117,"cubic")</f>
        <v>#NAME?</v>
      </c>
      <c r="N117" s="195" t="e">
        <f ca="1">+_xll.BInterpol(#REF!,#REF!,params!B117,"cubic")</f>
        <v>#NAME?</v>
      </c>
      <c r="O117" s="153" t="e">
        <f t="shared" ca="1" si="13"/>
        <v>#NAME?</v>
      </c>
    </row>
    <row r="118" spans="1:15">
      <c r="A118">
        <v>115</v>
      </c>
      <c r="B118">
        <f t="shared" si="11"/>
        <v>0.46</v>
      </c>
      <c r="C118" s="151" t="e">
        <f ca="1">+_xll.BInterpol(Boost!$R$6:$R$66,Boost!$AZ$6:$AZ$66,params!B118,"cubic")</f>
        <v>#NAME?</v>
      </c>
      <c r="D118" s="151" t="e">
        <f ca="1">+_xll.BInterpol(Boost!$R$6:$R$66,Boost!$AX$6:$AX$66,params!B118,"cubic")</f>
        <v>#NAME?</v>
      </c>
      <c r="E118" s="198" t="e">
        <f t="shared" ca="1" si="14"/>
        <v>#NAME?</v>
      </c>
      <c r="F118" s="151" t="e">
        <f ca="1">+_xll.BInterpol(Boost!$R$6:$R$66,Boost!$AY$6:$AY$66,params!B118,"cubic")</f>
        <v>#NAME?</v>
      </c>
      <c r="G118" s="151" t="e">
        <f ca="1">_xll.BInterpol(cf!$A$2:$A$68,cf!$B$2:$B$68,params!B118,"cubic")/100</f>
        <v>#NAME?</v>
      </c>
      <c r="H118" s="199" t="e">
        <f t="shared" ca="1" si="15"/>
        <v>#NAME?</v>
      </c>
      <c r="I118" s="152">
        <f t="shared" si="18"/>
        <v>7.637352738985359E-3</v>
      </c>
      <c r="J118" s="152">
        <f t="shared" si="16"/>
        <v>6.6159715116698159E-5</v>
      </c>
      <c r="K118" s="3" t="e">
        <f t="shared" ca="1" si="12"/>
        <v>#NAME?</v>
      </c>
      <c r="L118" s="153" t="e">
        <f t="shared" ca="1" si="17"/>
        <v>#NAME?</v>
      </c>
      <c r="M118" s="195" t="e">
        <f ca="1">_xll.BInterpol(cf!$A$2:$A$68,cf!$C$2:$C$68,params!B118,"cubic")</f>
        <v>#NAME?</v>
      </c>
      <c r="N118" s="195" t="e">
        <f ca="1">+_xll.BInterpol(#REF!,#REF!,params!B118,"cubic")</f>
        <v>#NAME?</v>
      </c>
      <c r="O118" s="153" t="e">
        <f t="shared" ca="1" si="13"/>
        <v>#NAME?</v>
      </c>
    </row>
    <row r="119" spans="1:15">
      <c r="A119">
        <v>116</v>
      </c>
      <c r="B119">
        <f t="shared" si="11"/>
        <v>0.46400000000000002</v>
      </c>
      <c r="C119" s="151" t="e">
        <f ca="1">+_xll.BInterpol(Boost!$R$6:$R$66,Boost!$AZ$6:$AZ$66,params!B119,"cubic")</f>
        <v>#NAME?</v>
      </c>
      <c r="D119" s="151" t="e">
        <f ca="1">+_xll.BInterpol(Boost!$R$6:$R$66,Boost!$AX$6:$AX$66,params!B119,"cubic")</f>
        <v>#NAME?</v>
      </c>
      <c r="E119" s="198" t="e">
        <f t="shared" ca="1" si="14"/>
        <v>#NAME?</v>
      </c>
      <c r="F119" s="151" t="e">
        <f ca="1">+_xll.BInterpol(Boost!$R$6:$R$66,Boost!$AY$6:$AY$66,params!B119,"cubic")</f>
        <v>#NAME?</v>
      </c>
      <c r="G119" s="151" t="e">
        <f ca="1">_xll.BInterpol(cf!$A$2:$A$68,cf!$B$2:$B$68,params!B119,"cubic")/100</f>
        <v>#NAME?</v>
      </c>
      <c r="H119" s="199" t="e">
        <f t="shared" ca="1" si="15"/>
        <v>#NAME?</v>
      </c>
      <c r="I119" s="152">
        <f t="shared" si="18"/>
        <v>7.7035080436014258E-3</v>
      </c>
      <c r="J119" s="152">
        <f t="shared" si="16"/>
        <v>6.6155304616066779E-5</v>
      </c>
      <c r="K119" s="3" t="e">
        <f t="shared" ca="1" si="12"/>
        <v>#NAME?</v>
      </c>
      <c r="L119" s="153" t="e">
        <f t="shared" ca="1" si="17"/>
        <v>#NAME?</v>
      </c>
      <c r="M119" s="195" t="e">
        <f ca="1">_xll.BInterpol(cf!$A$2:$A$68,cf!$C$2:$C$68,params!B119,"cubic")</f>
        <v>#NAME?</v>
      </c>
      <c r="N119" s="195" t="e">
        <f ca="1">+_xll.BInterpol(#REF!,#REF!,params!B119,"cubic")</f>
        <v>#NAME?</v>
      </c>
      <c r="O119" s="153" t="e">
        <f t="shared" ca="1" si="13"/>
        <v>#NAME?</v>
      </c>
    </row>
    <row r="120" spans="1:15">
      <c r="A120">
        <v>117</v>
      </c>
      <c r="B120">
        <f t="shared" si="11"/>
        <v>0.46800000000000003</v>
      </c>
      <c r="C120" s="151" t="e">
        <f ca="1">+_xll.BInterpol(Boost!$R$6:$R$66,Boost!$AZ$6:$AZ$66,params!B120,"cubic")</f>
        <v>#NAME?</v>
      </c>
      <c r="D120" s="151" t="e">
        <f ca="1">+_xll.BInterpol(Boost!$R$6:$R$66,Boost!$AX$6:$AX$66,params!B120,"cubic")</f>
        <v>#NAME?</v>
      </c>
      <c r="E120" s="198" t="e">
        <f t="shared" ca="1" si="14"/>
        <v>#NAME?</v>
      </c>
      <c r="F120" s="151" t="e">
        <f ca="1">+_xll.BInterpol(Boost!$R$6:$R$66,Boost!$AY$6:$AY$66,params!B120,"cubic")</f>
        <v>#NAME?</v>
      </c>
      <c r="G120" s="151" t="e">
        <f ca="1">_xll.BInterpol(cf!$A$2:$A$68,cf!$B$2:$B$68,params!B120,"cubic")/100</f>
        <v>#NAME?</v>
      </c>
      <c r="H120" s="199" t="e">
        <f t="shared" ca="1" si="15"/>
        <v>#NAME?</v>
      </c>
      <c r="I120" s="152">
        <f t="shared" si="18"/>
        <v>7.7696589380108483E-3</v>
      </c>
      <c r="J120" s="152">
        <f t="shared" si="16"/>
        <v>6.6150894409422456E-5</v>
      </c>
      <c r="K120" s="3" t="e">
        <f t="shared" ca="1" si="12"/>
        <v>#NAME?</v>
      </c>
      <c r="L120" s="153" t="e">
        <f t="shared" ca="1" si="17"/>
        <v>#NAME?</v>
      </c>
      <c r="M120" s="195" t="e">
        <f ca="1">_xll.BInterpol(cf!$A$2:$A$68,cf!$C$2:$C$68,params!B120,"cubic")</f>
        <v>#NAME?</v>
      </c>
      <c r="N120" s="195" t="e">
        <f ca="1">+_xll.BInterpol(#REF!,#REF!,params!B120,"cubic")</f>
        <v>#NAME?</v>
      </c>
      <c r="O120" s="153" t="e">
        <f t="shared" ca="1" si="13"/>
        <v>#NAME?</v>
      </c>
    </row>
    <row r="121" spans="1:15">
      <c r="A121">
        <v>118</v>
      </c>
      <c r="B121">
        <f t="shared" si="11"/>
        <v>0.47199999999999998</v>
      </c>
      <c r="C121" s="151" t="e">
        <f ca="1">+_xll.BInterpol(Boost!$R$6:$R$66,Boost!$AZ$6:$AZ$66,params!B121,"cubic")</f>
        <v>#NAME?</v>
      </c>
      <c r="D121" s="151" t="e">
        <f ca="1">+_xll.BInterpol(Boost!$R$6:$R$66,Boost!$AX$6:$AX$66,params!B121,"cubic")</f>
        <v>#NAME?</v>
      </c>
      <c r="E121" s="198" t="e">
        <f t="shared" ca="1" si="14"/>
        <v>#NAME?</v>
      </c>
      <c r="F121" s="151" t="e">
        <f ca="1">+_xll.BInterpol(Boost!$R$6:$R$66,Boost!$AY$6:$AY$66,params!B121,"cubic")</f>
        <v>#NAME?</v>
      </c>
      <c r="G121" s="151" t="e">
        <f ca="1">_xll.BInterpol(cf!$A$2:$A$68,cf!$B$2:$B$68,params!B121,"cubic")/100</f>
        <v>#NAME?</v>
      </c>
      <c r="H121" s="199" t="e">
        <f t="shared" ca="1" si="15"/>
        <v>#NAME?</v>
      </c>
      <c r="I121" s="152">
        <f t="shared" si="18"/>
        <v>7.8358054225077245E-3</v>
      </c>
      <c r="J121" s="152">
        <f t="shared" si="16"/>
        <v>6.6146484496876212E-5</v>
      </c>
      <c r="K121" s="3" t="e">
        <f t="shared" ca="1" si="12"/>
        <v>#NAME?</v>
      </c>
      <c r="L121" s="153" t="e">
        <f t="shared" ca="1" si="17"/>
        <v>#NAME?</v>
      </c>
      <c r="M121" s="195" t="e">
        <f ca="1">_xll.BInterpol(cf!$A$2:$A$68,cf!$C$2:$C$68,params!B121,"cubic")</f>
        <v>#NAME?</v>
      </c>
      <c r="N121" s="195" t="e">
        <f ca="1">+_xll.BInterpol(#REF!,#REF!,params!B121,"cubic")</f>
        <v>#NAME?</v>
      </c>
      <c r="O121" s="153" t="e">
        <f t="shared" ca="1" si="13"/>
        <v>#NAME?</v>
      </c>
    </row>
    <row r="122" spans="1:15">
      <c r="A122">
        <v>119</v>
      </c>
      <c r="B122">
        <f t="shared" si="11"/>
        <v>0.47599999999999998</v>
      </c>
      <c r="C122" s="151" t="e">
        <f ca="1">+_xll.BInterpol(Boost!$R$6:$R$66,Boost!$AZ$6:$AZ$66,params!B122,"cubic")</f>
        <v>#NAME?</v>
      </c>
      <c r="D122" s="151" t="e">
        <f ca="1">+_xll.BInterpol(Boost!$R$6:$R$66,Boost!$AX$6:$AX$66,params!B122,"cubic")</f>
        <v>#NAME?</v>
      </c>
      <c r="E122" s="198" t="e">
        <f t="shared" ca="1" si="14"/>
        <v>#NAME?</v>
      </c>
      <c r="F122" s="151" t="e">
        <f ca="1">+_xll.BInterpol(Boost!$R$6:$R$66,Boost!$AY$6:$AY$66,params!B122,"cubic")</f>
        <v>#NAME?</v>
      </c>
      <c r="G122" s="151" t="e">
        <f ca="1">_xll.BInterpol(cf!$A$2:$A$68,cf!$B$2:$B$68,params!B122,"cubic")/100</f>
        <v>#NAME?</v>
      </c>
      <c r="H122" s="199" t="e">
        <f t="shared" ca="1" si="15"/>
        <v>#NAME?</v>
      </c>
      <c r="I122" s="152">
        <f t="shared" si="18"/>
        <v>7.9019474973858195E-3</v>
      </c>
      <c r="J122" s="152">
        <f t="shared" si="16"/>
        <v>6.6142074878094981E-5</v>
      </c>
      <c r="K122" s="3" t="e">
        <f t="shared" ca="1" si="12"/>
        <v>#NAME?</v>
      </c>
      <c r="L122" s="153" t="e">
        <f t="shared" ca="1" si="17"/>
        <v>#NAME?</v>
      </c>
      <c r="M122" s="195" t="e">
        <f ca="1">_xll.BInterpol(cf!$A$2:$A$68,cf!$C$2:$C$68,params!B122,"cubic")</f>
        <v>#NAME?</v>
      </c>
      <c r="N122" s="195" t="e">
        <f ca="1">+_xll.BInterpol(#REF!,#REF!,params!B122,"cubic")</f>
        <v>#NAME?</v>
      </c>
      <c r="O122" s="153" t="e">
        <f t="shared" ca="1" si="13"/>
        <v>#NAME?</v>
      </c>
    </row>
    <row r="123" spans="1:15">
      <c r="A123">
        <v>120</v>
      </c>
      <c r="B123">
        <f t="shared" si="11"/>
        <v>0.48</v>
      </c>
      <c r="C123" s="151" t="e">
        <f ca="1">+_xll.BInterpol(Boost!$R$6:$R$66,Boost!$AZ$6:$AZ$66,params!B123,"cubic")</f>
        <v>#NAME?</v>
      </c>
      <c r="D123" s="151" t="e">
        <f ca="1">+_xll.BInterpol(Boost!$R$6:$R$66,Boost!$AX$6:$AX$66,params!B123,"cubic")</f>
        <v>#NAME?</v>
      </c>
      <c r="E123" s="198" t="e">
        <f t="shared" ca="1" si="14"/>
        <v>#NAME?</v>
      </c>
      <c r="F123" s="151" t="e">
        <f ca="1">+_xll.BInterpol(Boost!$R$6:$R$66,Boost!$AY$6:$AY$66,params!B123,"cubic")</f>
        <v>#NAME?</v>
      </c>
      <c r="G123" s="151" t="e">
        <f ca="1">_xll.BInterpol(cf!$A$2:$A$68,cf!$B$2:$B$68,params!B123,"cubic")/100</f>
        <v>#NAME?</v>
      </c>
      <c r="H123" s="199" t="e">
        <f t="shared" ca="1" si="15"/>
        <v>#NAME?</v>
      </c>
      <c r="I123" s="152">
        <f t="shared" si="18"/>
        <v>7.9680851629393423E-3</v>
      </c>
      <c r="J123" s="152">
        <f t="shared" si="16"/>
        <v>6.6137665553522851E-5</v>
      </c>
      <c r="K123" s="3" t="e">
        <f t="shared" ca="1" si="12"/>
        <v>#NAME?</v>
      </c>
      <c r="L123" s="153" t="e">
        <f t="shared" ca="1" si="17"/>
        <v>#NAME?</v>
      </c>
      <c r="M123" s="195" t="e">
        <f ca="1">_xll.BInterpol(cf!$A$2:$A$68,cf!$C$2:$C$68,params!B123,"cubic")</f>
        <v>#NAME?</v>
      </c>
      <c r="N123" s="195" t="e">
        <f ca="1">+_xll.BInterpol(#REF!,#REF!,params!B123,"cubic")</f>
        <v>#NAME?</v>
      </c>
      <c r="O123" s="153" t="e">
        <f t="shared" ca="1" si="13"/>
        <v>#NAME?</v>
      </c>
    </row>
    <row r="124" spans="1:15">
      <c r="A124">
        <v>121</v>
      </c>
      <c r="B124">
        <f t="shared" si="11"/>
        <v>0.48399999999999999</v>
      </c>
      <c r="C124" s="151" t="e">
        <f ca="1">+_xll.BInterpol(Boost!$R$6:$R$66,Boost!$AZ$6:$AZ$66,params!B124,"cubic")</f>
        <v>#NAME?</v>
      </c>
      <c r="D124" s="151" t="e">
        <f ca="1">+_xll.BInterpol(Boost!$R$6:$R$66,Boost!$AX$6:$AX$66,params!B124,"cubic")</f>
        <v>#NAME?</v>
      </c>
      <c r="E124" s="198" t="e">
        <f t="shared" ca="1" si="14"/>
        <v>#NAME?</v>
      </c>
      <c r="F124" s="151" t="e">
        <f ca="1">+_xll.BInterpol(Boost!$R$6:$R$66,Boost!$AY$6:$AY$66,params!B124,"cubic")</f>
        <v>#NAME?</v>
      </c>
      <c r="G124" s="151" t="e">
        <f ca="1">_xll.BInterpol(cf!$A$2:$A$68,cf!$B$2:$B$68,params!B124,"cubic")/100</f>
        <v>#NAME?</v>
      </c>
      <c r="H124" s="199" t="e">
        <f t="shared" ca="1" si="15"/>
        <v>#NAME?</v>
      </c>
      <c r="I124" s="152">
        <f t="shared" si="18"/>
        <v>8.0342184194621691E-3</v>
      </c>
      <c r="J124" s="152">
        <f t="shared" si="16"/>
        <v>6.6133256522826755E-5</v>
      </c>
      <c r="K124" s="3" t="e">
        <f t="shared" ca="1" si="12"/>
        <v>#NAME?</v>
      </c>
      <c r="L124" s="153" t="e">
        <f t="shared" ca="1" si="17"/>
        <v>#NAME?</v>
      </c>
      <c r="M124" s="195" t="e">
        <f ca="1">_xll.BInterpol(cf!$A$2:$A$68,cf!$C$2:$C$68,params!B124,"cubic")</f>
        <v>#NAME?</v>
      </c>
      <c r="N124" s="195" t="e">
        <f ca="1">+_xll.BInterpol(#REF!,#REF!,params!B124,"cubic")</f>
        <v>#NAME?</v>
      </c>
      <c r="O124" s="153" t="e">
        <f t="shared" ca="1" si="13"/>
        <v>#NAME?</v>
      </c>
    </row>
    <row r="125" spans="1:15">
      <c r="A125">
        <v>122</v>
      </c>
      <c r="B125">
        <f t="shared" si="11"/>
        <v>0.48799999999999999</v>
      </c>
      <c r="C125" s="151" t="e">
        <f ca="1">+_xll.BInterpol(Boost!$R$6:$R$66,Boost!$AZ$6:$AZ$66,params!B125,"cubic")</f>
        <v>#NAME?</v>
      </c>
      <c r="D125" s="151" t="e">
        <f ca="1">+_xll.BInterpol(Boost!$R$6:$R$66,Boost!$AX$6:$AX$66,params!B125,"cubic")</f>
        <v>#NAME?</v>
      </c>
      <c r="E125" s="198" t="e">
        <f t="shared" ca="1" si="14"/>
        <v>#NAME?</v>
      </c>
      <c r="F125" s="151" t="e">
        <f ca="1">+_xll.BInterpol(Boost!$R$6:$R$66,Boost!$AY$6:$AY$66,params!B125,"cubic")</f>
        <v>#NAME?</v>
      </c>
      <c r="G125" s="151" t="e">
        <f ca="1">_xll.BInterpol(cf!$A$2:$A$68,cf!$B$2:$B$68,params!B125,"cubic")/100</f>
        <v>#NAME?</v>
      </c>
      <c r="H125" s="199" t="e">
        <f t="shared" ca="1" si="15"/>
        <v>#NAME?</v>
      </c>
      <c r="I125" s="152">
        <f t="shared" si="18"/>
        <v>8.1003472672480648E-3</v>
      </c>
      <c r="J125" s="152">
        <f t="shared" si="16"/>
        <v>6.6128847785895672E-5</v>
      </c>
      <c r="K125" s="3" t="e">
        <f t="shared" ca="1" si="12"/>
        <v>#NAME?</v>
      </c>
      <c r="L125" s="153" t="e">
        <f t="shared" ca="1" si="17"/>
        <v>#NAME?</v>
      </c>
      <c r="M125" s="195" t="e">
        <f ca="1">_xll.BInterpol(cf!$A$2:$A$68,cf!$C$2:$C$68,params!B125,"cubic")</f>
        <v>#NAME?</v>
      </c>
      <c r="N125" s="195" t="e">
        <f ca="1">+_xll.BInterpol(#REF!,#REF!,params!B125,"cubic")</f>
        <v>#NAME?</v>
      </c>
      <c r="O125" s="153" t="e">
        <f t="shared" ca="1" si="13"/>
        <v>#NAME?</v>
      </c>
    </row>
    <row r="126" spans="1:15">
      <c r="A126">
        <v>123</v>
      </c>
      <c r="B126">
        <f t="shared" si="11"/>
        <v>0.49199999999999999</v>
      </c>
      <c r="C126" s="151" t="e">
        <f ca="1">+_xll.BInterpol(Boost!$R$6:$R$66,Boost!$AZ$6:$AZ$66,params!B126,"cubic")</f>
        <v>#NAME?</v>
      </c>
      <c r="D126" s="151" t="e">
        <f ca="1">+_xll.BInterpol(Boost!$R$6:$R$66,Boost!$AX$6:$AX$66,params!B126,"cubic")</f>
        <v>#NAME?</v>
      </c>
      <c r="E126" s="198" t="e">
        <f t="shared" ca="1" si="14"/>
        <v>#NAME?</v>
      </c>
      <c r="F126" s="151" t="e">
        <f ca="1">+_xll.BInterpol(Boost!$R$6:$R$66,Boost!$AY$6:$AY$66,params!B126,"cubic")</f>
        <v>#NAME?</v>
      </c>
      <c r="G126" s="151" t="e">
        <f ca="1">_xll.BInterpol(cf!$A$2:$A$68,cf!$B$2:$B$68,params!B126,"cubic")/100</f>
        <v>#NAME?</v>
      </c>
      <c r="H126" s="199" t="e">
        <f t="shared" ca="1" si="15"/>
        <v>#NAME?</v>
      </c>
      <c r="I126" s="152">
        <f t="shared" si="18"/>
        <v>8.1664717065911274E-3</v>
      </c>
      <c r="J126" s="152">
        <f t="shared" si="16"/>
        <v>6.6124439343062669E-5</v>
      </c>
      <c r="K126" s="3" t="e">
        <f t="shared" ca="1" si="12"/>
        <v>#NAME?</v>
      </c>
      <c r="L126" s="153" t="e">
        <f t="shared" ca="1" si="17"/>
        <v>#NAME?</v>
      </c>
      <c r="M126" s="195" t="e">
        <f ca="1">_xll.BInterpol(cf!$A$2:$A$68,cf!$C$2:$C$68,params!B126,"cubic")</f>
        <v>#NAME?</v>
      </c>
      <c r="N126" s="195" t="e">
        <f ca="1">+_xll.BInterpol(#REF!,#REF!,params!B126,"cubic")</f>
        <v>#NAME?</v>
      </c>
      <c r="O126" s="153" t="e">
        <f t="shared" ca="1" si="13"/>
        <v>#NAME?</v>
      </c>
    </row>
    <row r="127" spans="1:15">
      <c r="A127">
        <v>124</v>
      </c>
      <c r="B127">
        <f t="shared" si="11"/>
        <v>0.496</v>
      </c>
      <c r="C127" s="151" t="e">
        <f ca="1">+_xll.BInterpol(Boost!$R$6:$R$66,Boost!$AZ$6:$AZ$66,params!B127,"cubic")</f>
        <v>#NAME?</v>
      </c>
      <c r="D127" s="151" t="e">
        <f ca="1">+_xll.BInterpol(Boost!$R$6:$R$66,Boost!$AX$6:$AX$66,params!B127,"cubic")</f>
        <v>#NAME?</v>
      </c>
      <c r="E127" s="198" t="e">
        <f t="shared" ca="1" si="14"/>
        <v>#NAME?</v>
      </c>
      <c r="F127" s="151" t="e">
        <f ca="1">+_xll.BInterpol(Boost!$R$6:$R$66,Boost!$AY$6:$AY$66,params!B127,"cubic")</f>
        <v>#NAME?</v>
      </c>
      <c r="G127" s="151" t="e">
        <f ca="1">_xll.BInterpol(cf!$A$2:$A$68,cf!$B$2:$B$68,params!B127,"cubic")/100</f>
        <v>#NAME?</v>
      </c>
      <c r="H127" s="199" t="e">
        <f t="shared" ca="1" si="15"/>
        <v>#NAME?</v>
      </c>
      <c r="I127" s="152">
        <f t="shared" si="18"/>
        <v>8.2325917377851221E-3</v>
      </c>
      <c r="J127" s="152">
        <f t="shared" si="16"/>
        <v>6.6120031193994677E-5</v>
      </c>
      <c r="K127" s="3" t="e">
        <f t="shared" ca="1" si="12"/>
        <v>#NAME?</v>
      </c>
      <c r="L127" s="153" t="e">
        <f t="shared" ca="1" si="17"/>
        <v>#NAME?</v>
      </c>
      <c r="M127" s="195" t="e">
        <f ca="1">_xll.BInterpol(cf!$A$2:$A$68,cf!$C$2:$C$68,params!B127,"cubic")</f>
        <v>#NAME?</v>
      </c>
      <c r="N127" s="195" t="e">
        <f ca="1">+_xll.BInterpol(#REF!,#REF!,params!B127,"cubic")</f>
        <v>#NAME?</v>
      </c>
      <c r="O127" s="153" t="e">
        <f t="shared" ca="1" si="13"/>
        <v>#NAME?</v>
      </c>
    </row>
    <row r="128" spans="1:15">
      <c r="A128">
        <v>125</v>
      </c>
      <c r="B128">
        <f t="shared" si="11"/>
        <v>0.5</v>
      </c>
      <c r="C128" s="151" t="e">
        <f ca="1">+_xll.BInterpol(Boost!$R$6:$R$66,Boost!$AZ$6:$AZ$66,params!B128,"cubic")</f>
        <v>#NAME?</v>
      </c>
      <c r="D128" s="151" t="e">
        <f ca="1">+_xll.BInterpol(Boost!$R$6:$R$66,Boost!$AX$6:$AX$66,params!B128,"cubic")</f>
        <v>#NAME?</v>
      </c>
      <c r="E128" s="198" t="e">
        <f t="shared" ca="1" si="14"/>
        <v>#NAME?</v>
      </c>
      <c r="F128" s="151" t="e">
        <f ca="1">+_xll.BInterpol(Boost!$R$6:$R$66,Boost!$AY$6:$AY$66,params!B128,"cubic")</f>
        <v>#NAME?</v>
      </c>
      <c r="G128" s="151" t="e">
        <f ca="1">_xll.BInterpol(cf!$A$2:$A$68,cf!$B$2:$B$68,params!B128,"cubic")/100</f>
        <v>#NAME?</v>
      </c>
      <c r="H128" s="199" t="e">
        <f t="shared" ca="1" si="15"/>
        <v>#NAME?</v>
      </c>
      <c r="I128" s="152">
        <f t="shared" si="18"/>
        <v>8.2987073611240358E-3</v>
      </c>
      <c r="J128" s="152">
        <f t="shared" si="16"/>
        <v>6.6115623338913743E-5</v>
      </c>
      <c r="K128" s="3" t="e">
        <f t="shared" ca="1" si="12"/>
        <v>#NAME?</v>
      </c>
      <c r="L128" s="153" t="e">
        <f t="shared" ca="1" si="17"/>
        <v>#NAME?</v>
      </c>
      <c r="M128" s="195" t="e">
        <f ca="1">_xll.BInterpol(cf!$A$2:$A$68,cf!$C$2:$C$68,params!B128,"cubic")</f>
        <v>#NAME?</v>
      </c>
      <c r="N128" s="195" t="e">
        <f ca="1">+_xll.BInterpol(#REF!,#REF!,params!B128,"cubic")</f>
        <v>#NAME?</v>
      </c>
      <c r="O128" s="153" t="e">
        <f t="shared" ca="1" si="13"/>
        <v>#NAME?</v>
      </c>
    </row>
    <row r="129" spans="1:15">
      <c r="A129">
        <v>126</v>
      </c>
      <c r="B129">
        <f t="shared" si="11"/>
        <v>0.504</v>
      </c>
      <c r="C129" s="151" t="e">
        <f ca="1">+_xll.BInterpol(Boost!$R$6:$R$66,Boost!$AZ$6:$AZ$66,params!B129,"cubic")</f>
        <v>#NAME?</v>
      </c>
      <c r="D129" s="151" t="e">
        <f ca="1">+_xll.BInterpol(Boost!$R$6:$R$66,Boost!$AX$6:$AX$66,params!B129,"cubic")</f>
        <v>#NAME?</v>
      </c>
      <c r="E129" s="198" t="e">
        <f t="shared" ca="1" si="14"/>
        <v>#NAME?</v>
      </c>
      <c r="F129" s="151" t="e">
        <f ca="1">+_xll.BInterpol(Boost!$R$6:$R$66,Boost!$AY$6:$AY$66,params!B129,"cubic")</f>
        <v>#NAME?</v>
      </c>
      <c r="G129" s="151" t="e">
        <f ca="1">_xll.BInterpol(cf!$A$2:$A$68,cf!$B$2:$B$68,params!B129,"cubic")/100</f>
        <v>#NAME?</v>
      </c>
      <c r="H129" s="199" t="e">
        <f t="shared" ca="1" si="15"/>
        <v>#NAME?</v>
      </c>
      <c r="I129" s="152">
        <f t="shared" si="18"/>
        <v>8.3648185769016337E-3</v>
      </c>
      <c r="J129" s="152">
        <f t="shared" si="16"/>
        <v>6.611121577759782E-5</v>
      </c>
      <c r="K129" s="3" t="e">
        <f t="shared" ca="1" si="12"/>
        <v>#NAME?</v>
      </c>
      <c r="L129" s="153" t="e">
        <f t="shared" ca="1" si="17"/>
        <v>#NAME?</v>
      </c>
      <c r="M129" s="195" t="e">
        <f ca="1">_xll.BInterpol(cf!$A$2:$A$68,cf!$C$2:$C$68,params!B129,"cubic")</f>
        <v>#NAME?</v>
      </c>
      <c r="N129" s="195" t="e">
        <f ca="1">+_xll.BInterpol(#REF!,#REF!,params!B129,"cubic")</f>
        <v>#NAME?</v>
      </c>
      <c r="O129" s="153" t="e">
        <f t="shared" ca="1" si="13"/>
        <v>#NAME?</v>
      </c>
    </row>
    <row r="130" spans="1:15">
      <c r="A130">
        <v>127</v>
      </c>
      <c r="B130">
        <f t="shared" si="11"/>
        <v>0.50800000000000001</v>
      </c>
      <c r="C130" s="151" t="e">
        <f ca="1">+_xll.BInterpol(Boost!$R$6:$R$66,Boost!$AZ$6:$AZ$66,params!B130,"cubic")</f>
        <v>#NAME?</v>
      </c>
      <c r="D130" s="151" t="e">
        <f ca="1">+_xll.BInterpol(Boost!$R$6:$R$66,Boost!$AX$6:$AX$66,params!B130,"cubic")</f>
        <v>#NAME?</v>
      </c>
      <c r="E130" s="198" t="e">
        <f t="shared" ca="1" si="14"/>
        <v>#NAME?</v>
      </c>
      <c r="F130" s="151" t="e">
        <f ca="1">+_xll.BInterpol(Boost!$R$6:$R$66,Boost!$AY$6:$AY$66,params!B130,"cubic")</f>
        <v>#NAME?</v>
      </c>
      <c r="G130" s="151" t="e">
        <f ca="1">_xll.BInterpol(cf!$A$2:$A$68,cf!$B$2:$B$68,params!B130,"cubic")/100</f>
        <v>#NAME?</v>
      </c>
      <c r="H130" s="199" t="e">
        <f t="shared" ca="1" si="15"/>
        <v>#NAME?</v>
      </c>
      <c r="I130" s="152">
        <f t="shared" si="18"/>
        <v>8.4309253854116806E-3</v>
      </c>
      <c r="J130" s="152">
        <f t="shared" si="16"/>
        <v>6.610680851004691E-5</v>
      </c>
      <c r="K130" s="3" t="e">
        <f t="shared" ca="1" si="12"/>
        <v>#NAME?</v>
      </c>
      <c r="L130" s="153" t="e">
        <f t="shared" ca="1" si="17"/>
        <v>#NAME?</v>
      </c>
      <c r="M130" s="195" t="e">
        <f ca="1">_xll.BInterpol(cf!$A$2:$A$68,cf!$C$2:$C$68,params!B130,"cubic")</f>
        <v>#NAME?</v>
      </c>
      <c r="N130" s="195" t="e">
        <f ca="1">+_xll.BInterpol(#REF!,#REF!,params!B130,"cubic")</f>
        <v>#NAME?</v>
      </c>
      <c r="O130" s="153" t="e">
        <f t="shared" ca="1" si="13"/>
        <v>#NAME?</v>
      </c>
    </row>
    <row r="131" spans="1:15">
      <c r="A131">
        <v>128</v>
      </c>
      <c r="B131">
        <f t="shared" si="11"/>
        <v>0.51200000000000001</v>
      </c>
      <c r="C131" s="151" t="e">
        <f ca="1">+_xll.BInterpol(Boost!$R$6:$R$66,Boost!$AZ$6:$AZ$66,params!B131,"cubic")</f>
        <v>#NAME?</v>
      </c>
      <c r="D131" s="151" t="e">
        <f ca="1">+_xll.BInterpol(Boost!$R$6:$R$66,Boost!$AX$6:$AX$66,params!B131,"cubic")</f>
        <v>#NAME?</v>
      </c>
      <c r="E131" s="198" t="e">
        <f t="shared" ca="1" si="14"/>
        <v>#NAME?</v>
      </c>
      <c r="F131" s="151" t="e">
        <f ca="1">+_xll.BInterpol(Boost!$R$6:$R$66,Boost!$AY$6:$AY$66,params!B131,"cubic")</f>
        <v>#NAME?</v>
      </c>
      <c r="G131" s="151" t="e">
        <f ca="1">_xll.BInterpol(cf!$A$2:$A$68,cf!$B$2:$B$68,params!B131,"cubic")/100</f>
        <v>#NAME?</v>
      </c>
      <c r="H131" s="199" t="e">
        <f t="shared" ca="1" si="15"/>
        <v>#NAME?</v>
      </c>
      <c r="I131" s="152">
        <f t="shared" si="18"/>
        <v>8.4970277869481636E-3</v>
      </c>
      <c r="J131" s="152">
        <f t="shared" si="16"/>
        <v>6.6102401536483057E-5</v>
      </c>
      <c r="K131" s="3" t="e">
        <f t="shared" ca="1" si="12"/>
        <v>#NAME?</v>
      </c>
      <c r="L131" s="153" t="e">
        <f t="shared" ca="1" si="17"/>
        <v>#NAME?</v>
      </c>
      <c r="M131" s="195" t="e">
        <f ca="1">_xll.BInterpol(cf!$A$2:$A$68,cf!$C$2:$C$68,params!B131,"cubic")</f>
        <v>#NAME?</v>
      </c>
      <c r="N131" s="195" t="e">
        <f ca="1">+_xll.BInterpol(#REF!,#REF!,params!B131,"cubic")</f>
        <v>#NAME?</v>
      </c>
      <c r="O131" s="153" t="e">
        <f t="shared" ca="1" si="13"/>
        <v>#NAME?</v>
      </c>
    </row>
    <row r="132" spans="1:15">
      <c r="A132">
        <v>129</v>
      </c>
      <c r="B132">
        <f t="shared" ref="B132:B195" si="19">+A132/250</f>
        <v>0.51600000000000001</v>
      </c>
      <c r="C132" s="151" t="e">
        <f ca="1">+_xll.BInterpol(Boost!$R$6:$R$66,Boost!$AZ$6:$AZ$66,params!B132,"cubic")</f>
        <v>#NAME?</v>
      </c>
      <c r="D132" s="151" t="e">
        <f ca="1">+_xll.BInterpol(Boost!$R$6:$R$66,Boost!$AX$6:$AX$66,params!B132,"cubic")</f>
        <v>#NAME?</v>
      </c>
      <c r="E132" s="198" t="e">
        <f t="shared" ca="1" si="14"/>
        <v>#NAME?</v>
      </c>
      <c r="F132" s="151" t="e">
        <f ca="1">+_xll.BInterpol(Boost!$R$6:$R$66,Boost!$AY$6:$AY$66,params!B132,"cubic")</f>
        <v>#NAME?</v>
      </c>
      <c r="G132" s="151" t="e">
        <f ca="1">_xll.BInterpol(cf!$A$2:$A$68,cf!$B$2:$B$68,params!B132,"cubic")/100</f>
        <v>#NAME?</v>
      </c>
      <c r="H132" s="199" t="e">
        <f t="shared" ca="1" si="15"/>
        <v>#NAME?</v>
      </c>
      <c r="I132" s="152">
        <f t="shared" si="18"/>
        <v>8.5631257818047368E-3</v>
      </c>
      <c r="J132" s="152">
        <f t="shared" si="16"/>
        <v>6.6097994856573195E-5</v>
      </c>
      <c r="K132" s="3" t="e">
        <f t="shared" ref="K132:K195" ca="1" si="20">+EXP(H132*-B132)</f>
        <v>#NAME?</v>
      </c>
      <c r="L132" s="153" t="e">
        <f t="shared" ca="1" si="17"/>
        <v>#NAME?</v>
      </c>
      <c r="M132" s="195" t="e">
        <f ca="1">_xll.BInterpol(cf!$A$2:$A$68,cf!$C$2:$C$68,params!B132,"cubic")</f>
        <v>#NAME?</v>
      </c>
      <c r="N132" s="195" t="e">
        <f ca="1">+_xll.BInterpol(#REF!,#REF!,params!B132,"cubic")</f>
        <v>#NAME?</v>
      </c>
      <c r="O132" s="153" t="e">
        <f t="shared" ref="O132:O195" ca="1" si="21">+EXP(-B133*E133)-EXP(-B132*E132)</f>
        <v>#NAME?</v>
      </c>
    </row>
    <row r="133" spans="1:15">
      <c r="A133">
        <v>130</v>
      </c>
      <c r="B133">
        <f t="shared" si="19"/>
        <v>0.52</v>
      </c>
      <c r="C133" s="151" t="e">
        <f ca="1">+_xll.BInterpol(Boost!$R$6:$R$66,Boost!$AZ$6:$AZ$66,params!B133,"cubic")</f>
        <v>#NAME?</v>
      </c>
      <c r="D133" s="151" t="e">
        <f ca="1">+_xll.BInterpol(Boost!$R$6:$R$66,Boost!$AX$6:$AX$66,params!B133,"cubic")</f>
        <v>#NAME?</v>
      </c>
      <c r="E133" s="198" t="e">
        <f t="shared" ref="E133:E196" ca="1" si="22">-((1+C133*B133)/(1+C132*B132)-1)/(B133-B132)+((1+F133*B133)/(1+F132*B132)-1)/(B133-B132)</f>
        <v>#NAME?</v>
      </c>
      <c r="F133" s="151" t="e">
        <f ca="1">+_xll.BInterpol(Boost!$R$6:$R$66,Boost!$AY$6:$AY$66,params!B133,"cubic")</f>
        <v>#NAME?</v>
      </c>
      <c r="G133" s="151" t="e">
        <f ca="1">_xll.BInterpol(cf!$A$2:$A$68,cf!$B$2:$B$68,params!B133,"cubic")/100</f>
        <v>#NAME?</v>
      </c>
      <c r="H133" s="199" t="e">
        <f t="shared" ref="H133:H196" ca="1" si="23">-((1+F133*B133)/(1+F132*B132)-1)/(B133-B132)+((1+G133*B133)/(1+G132*B132)-1)/(B133-B132)</f>
        <v>#NAME?</v>
      </c>
      <c r="I133" s="152">
        <f t="shared" si="18"/>
        <v>8.6292193702751652E-3</v>
      </c>
      <c r="J133" s="152">
        <f t="shared" ref="J133:J196" si="24">+I133-I132</f>
        <v>6.6093588470428344E-5</v>
      </c>
      <c r="K133" s="3" t="e">
        <f t="shared" ca="1" si="20"/>
        <v>#NAME?</v>
      </c>
      <c r="L133" s="153" t="e">
        <f t="shared" ref="L133:L196" ca="1" si="25">+K134-K133</f>
        <v>#NAME?</v>
      </c>
      <c r="M133" s="195" t="e">
        <f ca="1">_xll.BInterpol(cf!$A$2:$A$68,cf!$C$2:$C$68,params!B133,"cubic")</f>
        <v>#NAME?</v>
      </c>
      <c r="N133" s="195" t="e">
        <f ca="1">+_xll.BInterpol(#REF!,#REF!,params!B133,"cubic")</f>
        <v>#NAME?</v>
      </c>
      <c r="O133" s="153" t="e">
        <f t="shared" ca="1" si="21"/>
        <v>#NAME?</v>
      </c>
    </row>
    <row r="134" spans="1:15">
      <c r="A134">
        <v>131</v>
      </c>
      <c r="B134">
        <f t="shared" si="19"/>
        <v>0.52400000000000002</v>
      </c>
      <c r="C134" s="151" t="e">
        <f ca="1">+_xll.BInterpol(Boost!$R$6:$R$66,Boost!$AZ$6:$AZ$66,params!B134,"cubic")</f>
        <v>#NAME?</v>
      </c>
      <c r="D134" s="151" t="e">
        <f ca="1">+_xll.BInterpol(Boost!$R$6:$R$66,Boost!$AX$6:$AX$66,params!B134,"cubic")</f>
        <v>#NAME?</v>
      </c>
      <c r="E134" s="198" t="e">
        <f t="shared" ca="1" si="22"/>
        <v>#NAME?</v>
      </c>
      <c r="F134" s="151" t="e">
        <f ca="1">+_xll.BInterpol(Boost!$R$6:$R$66,Boost!$AY$6:$AY$66,params!B134,"cubic")</f>
        <v>#NAME?</v>
      </c>
      <c r="G134" s="151" t="e">
        <f ca="1">_xll.BInterpol(cf!$A$2:$A$68,cf!$B$2:$B$68,params!B134,"cubic")/100</f>
        <v>#NAME?</v>
      </c>
      <c r="H134" s="199" t="e">
        <f t="shared" ca="1" si="23"/>
        <v>#NAME?</v>
      </c>
      <c r="I134" s="152">
        <f t="shared" si="18"/>
        <v>8.6953085526533247E-3</v>
      </c>
      <c r="J134" s="152">
        <f t="shared" si="24"/>
        <v>6.6089182378159528E-5</v>
      </c>
      <c r="K134" s="3" t="e">
        <f t="shared" ca="1" si="20"/>
        <v>#NAME?</v>
      </c>
      <c r="L134" s="153" t="e">
        <f t="shared" ca="1" si="25"/>
        <v>#NAME?</v>
      </c>
      <c r="M134" s="195" t="e">
        <f ca="1">_xll.BInterpol(cf!$A$2:$A$68,cf!$C$2:$C$68,params!B134,"cubic")</f>
        <v>#NAME?</v>
      </c>
      <c r="N134" s="195" t="e">
        <f ca="1">+_xll.BInterpol(#REF!,#REF!,params!B134,"cubic")</f>
        <v>#NAME?</v>
      </c>
      <c r="O134" s="153" t="e">
        <f t="shared" ca="1" si="21"/>
        <v>#NAME?</v>
      </c>
    </row>
    <row r="135" spans="1:15">
      <c r="A135">
        <v>132</v>
      </c>
      <c r="B135">
        <f t="shared" si="19"/>
        <v>0.52800000000000002</v>
      </c>
      <c r="C135" s="151" t="e">
        <f ca="1">+_xll.BInterpol(Boost!$R$6:$R$66,Boost!$AZ$6:$AZ$66,params!B135,"cubic")</f>
        <v>#NAME?</v>
      </c>
      <c r="D135" s="151" t="e">
        <f ca="1">+_xll.BInterpol(Boost!$R$6:$R$66,Boost!$AX$6:$AX$66,params!B135,"cubic")</f>
        <v>#NAME?</v>
      </c>
      <c r="E135" s="198" t="e">
        <f t="shared" ca="1" si="22"/>
        <v>#NAME?</v>
      </c>
      <c r="F135" s="151" t="e">
        <f ca="1">+_xll.BInterpol(Boost!$R$6:$R$66,Boost!$AY$6:$AY$66,params!B135,"cubic")</f>
        <v>#NAME?</v>
      </c>
      <c r="G135" s="151" t="e">
        <f ca="1">_xll.BInterpol(cf!$A$2:$A$68,cf!$B$2:$B$68,params!B135,"cubic")/100</f>
        <v>#NAME?</v>
      </c>
      <c r="H135" s="199" t="e">
        <f t="shared" ca="1" si="23"/>
        <v>#NAME?</v>
      </c>
      <c r="I135" s="152">
        <f t="shared" si="18"/>
        <v>8.7613933292327584E-3</v>
      </c>
      <c r="J135" s="152">
        <f t="shared" si="24"/>
        <v>6.6084776579433679E-5</v>
      </c>
      <c r="K135" s="3" t="e">
        <f t="shared" ca="1" si="20"/>
        <v>#NAME?</v>
      </c>
      <c r="L135" s="153" t="e">
        <f t="shared" ca="1" si="25"/>
        <v>#NAME?</v>
      </c>
      <c r="M135" s="195" t="e">
        <f ca="1">_xll.BInterpol(cf!$A$2:$A$68,cf!$C$2:$C$68,params!B135,"cubic")</f>
        <v>#NAME?</v>
      </c>
      <c r="N135" s="195" t="e">
        <f ca="1">+_xll.BInterpol(#REF!,#REF!,params!B135,"cubic")</f>
        <v>#NAME?</v>
      </c>
      <c r="O135" s="153" t="e">
        <f t="shared" ca="1" si="21"/>
        <v>#NAME?</v>
      </c>
    </row>
    <row r="136" spans="1:15">
      <c r="A136">
        <v>133</v>
      </c>
      <c r="B136">
        <f t="shared" si="19"/>
        <v>0.53200000000000003</v>
      </c>
      <c r="C136" s="151" t="e">
        <f ca="1">+_xll.BInterpol(Boost!$R$6:$R$66,Boost!$AZ$6:$AZ$66,params!B136,"cubic")</f>
        <v>#NAME?</v>
      </c>
      <c r="D136" s="151" t="e">
        <f ca="1">+_xll.BInterpol(Boost!$R$6:$R$66,Boost!$AX$6:$AX$66,params!B136,"cubic")</f>
        <v>#NAME?</v>
      </c>
      <c r="E136" s="198" t="e">
        <f t="shared" ca="1" si="22"/>
        <v>#NAME?</v>
      </c>
      <c r="F136" s="151" t="e">
        <f ca="1">+_xll.BInterpol(Boost!$R$6:$R$66,Boost!$AY$6:$AY$66,params!B136,"cubic")</f>
        <v>#NAME?</v>
      </c>
      <c r="G136" s="151" t="e">
        <f ca="1">_xll.BInterpol(cf!$A$2:$A$68,cf!$B$2:$B$68,params!B136,"cubic")/100</f>
        <v>#NAME?</v>
      </c>
      <c r="H136" s="199" t="e">
        <f t="shared" ca="1" si="23"/>
        <v>#NAME?</v>
      </c>
      <c r="I136" s="152">
        <f t="shared" si="18"/>
        <v>8.8274737003072312E-3</v>
      </c>
      <c r="J136" s="152">
        <f t="shared" si="24"/>
        <v>6.6080371074472843E-5</v>
      </c>
      <c r="K136" s="3" t="e">
        <f t="shared" ca="1" si="20"/>
        <v>#NAME?</v>
      </c>
      <c r="L136" s="153" t="e">
        <f t="shared" ca="1" si="25"/>
        <v>#NAME?</v>
      </c>
      <c r="M136" s="195" t="e">
        <f ca="1">_xll.BInterpol(cf!$A$2:$A$68,cf!$C$2:$C$68,params!B136,"cubic")</f>
        <v>#NAME?</v>
      </c>
      <c r="N136" s="195" t="e">
        <f ca="1">+_xll.BInterpol(#REF!,#REF!,params!B136,"cubic")</f>
        <v>#NAME?</v>
      </c>
      <c r="O136" s="153" t="e">
        <f t="shared" ca="1" si="21"/>
        <v>#NAME?</v>
      </c>
    </row>
    <row r="137" spans="1:15">
      <c r="A137">
        <v>134</v>
      </c>
      <c r="B137">
        <f t="shared" si="19"/>
        <v>0.53600000000000003</v>
      </c>
      <c r="C137" s="151" t="e">
        <f ca="1">+_xll.BInterpol(Boost!$R$6:$R$66,Boost!$AZ$6:$AZ$66,params!B137,"cubic")</f>
        <v>#NAME?</v>
      </c>
      <c r="D137" s="151" t="e">
        <f ca="1">+_xll.BInterpol(Boost!$R$6:$R$66,Boost!$AX$6:$AX$66,params!B137,"cubic")</f>
        <v>#NAME?</v>
      </c>
      <c r="E137" s="198" t="e">
        <f t="shared" ca="1" si="22"/>
        <v>#NAME?</v>
      </c>
      <c r="F137" s="151" t="e">
        <f ca="1">+_xll.BInterpol(Boost!$R$6:$R$66,Boost!$AY$6:$AY$66,params!B137,"cubic")</f>
        <v>#NAME?</v>
      </c>
      <c r="G137" s="151" t="e">
        <f ca="1">_xll.BInterpol(cf!$A$2:$A$68,cf!$B$2:$B$68,params!B137,"cubic")/100</f>
        <v>#NAME?</v>
      </c>
      <c r="H137" s="199" t="e">
        <f t="shared" ca="1" si="23"/>
        <v>#NAME?</v>
      </c>
      <c r="I137" s="152">
        <f t="shared" si="18"/>
        <v>8.8935496661706193E-3</v>
      </c>
      <c r="J137" s="152">
        <f t="shared" si="24"/>
        <v>6.6075965863388042E-5</v>
      </c>
      <c r="K137" s="3" t="e">
        <f t="shared" ca="1" si="20"/>
        <v>#NAME?</v>
      </c>
      <c r="L137" s="153" t="e">
        <f t="shared" ca="1" si="25"/>
        <v>#NAME?</v>
      </c>
      <c r="M137" s="195" t="e">
        <f ca="1">_xll.BInterpol(cf!$A$2:$A$68,cf!$C$2:$C$68,params!B137,"cubic")</f>
        <v>#NAME?</v>
      </c>
      <c r="N137" s="195" t="e">
        <f ca="1">+_xll.BInterpol(#REF!,#REF!,params!B137,"cubic")</f>
        <v>#NAME?</v>
      </c>
      <c r="O137" s="153" t="e">
        <f t="shared" ca="1" si="21"/>
        <v>#NAME?</v>
      </c>
    </row>
    <row r="138" spans="1:15">
      <c r="A138">
        <v>135</v>
      </c>
      <c r="B138">
        <f t="shared" si="19"/>
        <v>0.54</v>
      </c>
      <c r="C138" s="151" t="e">
        <f ca="1">+_xll.BInterpol(Boost!$R$6:$R$66,Boost!$AZ$6:$AZ$66,params!B138,"cubic")</f>
        <v>#NAME?</v>
      </c>
      <c r="D138" s="151" t="e">
        <f ca="1">+_xll.BInterpol(Boost!$R$6:$R$66,Boost!$AX$6:$AX$66,params!B138,"cubic")</f>
        <v>#NAME?</v>
      </c>
      <c r="E138" s="198" t="e">
        <f t="shared" ca="1" si="22"/>
        <v>#NAME?</v>
      </c>
      <c r="F138" s="151" t="e">
        <f ca="1">+_xll.BInterpol(Boost!$R$6:$R$66,Boost!$AY$6:$AY$66,params!B138,"cubic")</f>
        <v>#NAME?</v>
      </c>
      <c r="G138" s="151" t="e">
        <f ca="1">_xll.BInterpol(cf!$A$2:$A$68,cf!$B$2:$B$68,params!B138,"cubic")/100</f>
        <v>#NAME?</v>
      </c>
      <c r="H138" s="199" t="e">
        <f t="shared" ca="1" si="23"/>
        <v>#NAME?</v>
      </c>
      <c r="I138" s="152">
        <f t="shared" si="18"/>
        <v>8.9596212271163544E-3</v>
      </c>
      <c r="J138" s="152">
        <f t="shared" si="24"/>
        <v>6.6071560945735186E-5</v>
      </c>
      <c r="K138" s="3" t="e">
        <f t="shared" ca="1" si="20"/>
        <v>#NAME?</v>
      </c>
      <c r="L138" s="153" t="e">
        <f t="shared" ca="1" si="25"/>
        <v>#NAME?</v>
      </c>
      <c r="M138" s="195" t="e">
        <f ca="1">_xll.BInterpol(cf!$A$2:$A$68,cf!$C$2:$C$68,params!B138,"cubic")</f>
        <v>#NAME?</v>
      </c>
      <c r="N138" s="195" t="e">
        <f ca="1">+_xll.BInterpol(#REF!,#REF!,params!B138,"cubic")</f>
        <v>#NAME?</v>
      </c>
      <c r="O138" s="153" t="e">
        <f t="shared" ca="1" si="21"/>
        <v>#NAME?</v>
      </c>
    </row>
    <row r="139" spans="1:15">
      <c r="A139">
        <v>136</v>
      </c>
      <c r="B139">
        <f t="shared" si="19"/>
        <v>0.54400000000000004</v>
      </c>
      <c r="C139" s="151" t="e">
        <f ca="1">+_xll.BInterpol(Boost!$R$6:$R$66,Boost!$AZ$6:$AZ$66,params!B139,"cubic")</f>
        <v>#NAME?</v>
      </c>
      <c r="D139" s="151" t="e">
        <f ca="1">+_xll.BInterpol(Boost!$R$6:$R$66,Boost!$AX$6:$AX$66,params!B139,"cubic")</f>
        <v>#NAME?</v>
      </c>
      <c r="E139" s="198" t="e">
        <f t="shared" ca="1" si="22"/>
        <v>#NAME?</v>
      </c>
      <c r="F139" s="151" t="e">
        <f ca="1">+_xll.BInterpol(Boost!$R$6:$R$66,Boost!$AY$6:$AY$66,params!B139,"cubic")</f>
        <v>#NAME?</v>
      </c>
      <c r="G139" s="151" t="e">
        <f ca="1">_xll.BInterpol(cf!$A$2:$A$68,cf!$B$2:$B$68,params!B139,"cubic")/100</f>
        <v>#NAME?</v>
      </c>
      <c r="H139" s="199" t="e">
        <f t="shared" ca="1" si="23"/>
        <v>#NAME?</v>
      </c>
      <c r="I139" s="152">
        <f t="shared" si="18"/>
        <v>9.0256883834382018E-3</v>
      </c>
      <c r="J139" s="152">
        <f t="shared" si="24"/>
        <v>6.6067156321847342E-5</v>
      </c>
      <c r="K139" s="3" t="e">
        <f t="shared" ca="1" si="20"/>
        <v>#NAME?</v>
      </c>
      <c r="L139" s="153" t="e">
        <f t="shared" ca="1" si="25"/>
        <v>#NAME?</v>
      </c>
      <c r="M139" s="195" t="e">
        <f ca="1">_xll.BInterpol(cf!$A$2:$A$68,cf!$C$2:$C$68,params!B139,"cubic")</f>
        <v>#NAME?</v>
      </c>
      <c r="N139" s="195" t="e">
        <f ca="1">+_xll.BInterpol(#REF!,#REF!,params!B139,"cubic")</f>
        <v>#NAME?</v>
      </c>
      <c r="O139" s="153" t="e">
        <f t="shared" ca="1" si="21"/>
        <v>#NAME?</v>
      </c>
    </row>
    <row r="140" spans="1:15">
      <c r="A140">
        <v>137</v>
      </c>
      <c r="B140">
        <f t="shared" si="19"/>
        <v>0.54800000000000004</v>
      </c>
      <c r="C140" s="151" t="e">
        <f ca="1">+_xll.BInterpol(Boost!$R$6:$R$66,Boost!$AZ$6:$AZ$66,params!B140,"cubic")</f>
        <v>#NAME?</v>
      </c>
      <c r="D140" s="151" t="e">
        <f ca="1">+_xll.BInterpol(Boost!$R$6:$R$66,Boost!$AX$6:$AX$66,params!B140,"cubic")</f>
        <v>#NAME?</v>
      </c>
      <c r="E140" s="198" t="e">
        <f t="shared" ca="1" si="22"/>
        <v>#NAME?</v>
      </c>
      <c r="F140" s="151" t="e">
        <f ca="1">+_xll.BInterpol(Boost!$R$6:$R$66,Boost!$AY$6:$AY$66,params!B140,"cubic")</f>
        <v>#NAME?</v>
      </c>
      <c r="G140" s="151" t="e">
        <f ca="1">_xll.BInterpol(cf!$A$2:$A$68,cf!$B$2:$B$68,params!B140,"cubic")/100</f>
        <v>#NAME?</v>
      </c>
      <c r="H140" s="199" t="e">
        <f t="shared" ca="1" si="23"/>
        <v>#NAME?</v>
      </c>
      <c r="I140" s="152">
        <f t="shared" si="18"/>
        <v>9.0917511354297043E-3</v>
      </c>
      <c r="J140" s="152">
        <f t="shared" si="24"/>
        <v>6.6062751991502466E-5</v>
      </c>
      <c r="K140" s="3" t="e">
        <f t="shared" ca="1" si="20"/>
        <v>#NAME?</v>
      </c>
      <c r="L140" s="153" t="e">
        <f t="shared" ca="1" si="25"/>
        <v>#NAME?</v>
      </c>
      <c r="M140" s="195" t="e">
        <f ca="1">_xll.BInterpol(cf!$A$2:$A$68,cf!$C$2:$C$68,params!B140,"cubic")</f>
        <v>#NAME?</v>
      </c>
      <c r="N140" s="195" t="e">
        <f ca="1">+_xll.BInterpol(#REF!,#REF!,params!B140,"cubic")</f>
        <v>#NAME?</v>
      </c>
      <c r="O140" s="153" t="e">
        <f t="shared" ca="1" si="21"/>
        <v>#NAME?</v>
      </c>
    </row>
    <row r="141" spans="1:15">
      <c r="A141">
        <v>138</v>
      </c>
      <c r="B141">
        <f t="shared" si="19"/>
        <v>0.55200000000000005</v>
      </c>
      <c r="C141" s="151" t="e">
        <f ca="1">+_xll.BInterpol(Boost!$R$6:$R$66,Boost!$AZ$6:$AZ$66,params!B141,"cubic")</f>
        <v>#NAME?</v>
      </c>
      <c r="D141" s="151" t="e">
        <f ca="1">+_xll.BInterpol(Boost!$R$6:$R$66,Boost!$AX$6:$AX$66,params!B141,"cubic")</f>
        <v>#NAME?</v>
      </c>
      <c r="E141" s="198" t="e">
        <f t="shared" ca="1" si="22"/>
        <v>#NAME?</v>
      </c>
      <c r="F141" s="151" t="e">
        <f ca="1">+_xll.BInterpol(Boost!$R$6:$R$66,Boost!$AY$6:$AY$66,params!B141,"cubic")</f>
        <v>#NAME?</v>
      </c>
      <c r="G141" s="151" t="e">
        <f ca="1">_xll.BInterpol(cf!$A$2:$A$68,cf!$B$2:$B$68,params!B141,"cubic")/100</f>
        <v>#NAME?</v>
      </c>
      <c r="H141" s="199" t="e">
        <f t="shared" ca="1" si="23"/>
        <v>#NAME?</v>
      </c>
      <c r="I141" s="152">
        <f t="shared" si="18"/>
        <v>9.1578094833846269E-3</v>
      </c>
      <c r="J141" s="152">
        <f t="shared" si="24"/>
        <v>6.6058347954922603E-5</v>
      </c>
      <c r="K141" s="3" t="e">
        <f t="shared" ca="1" si="20"/>
        <v>#NAME?</v>
      </c>
      <c r="L141" s="153" t="e">
        <f t="shared" ca="1" si="25"/>
        <v>#NAME?</v>
      </c>
      <c r="M141" s="195" t="e">
        <f ca="1">_xll.BInterpol(cf!$A$2:$A$68,cf!$C$2:$C$68,params!B141,"cubic")</f>
        <v>#NAME?</v>
      </c>
      <c r="N141" s="195" t="e">
        <f ca="1">+_xll.BInterpol(#REF!,#REF!,params!B141,"cubic")</f>
        <v>#NAME?</v>
      </c>
      <c r="O141" s="153" t="e">
        <f t="shared" ca="1" si="21"/>
        <v>#NAME?</v>
      </c>
    </row>
    <row r="142" spans="1:15">
      <c r="A142">
        <v>139</v>
      </c>
      <c r="B142">
        <f t="shared" si="19"/>
        <v>0.55600000000000005</v>
      </c>
      <c r="C142" s="151" t="e">
        <f ca="1">+_xll.BInterpol(Boost!$R$6:$R$66,Boost!$AZ$6:$AZ$66,params!B142,"cubic")</f>
        <v>#NAME?</v>
      </c>
      <c r="D142" s="151" t="e">
        <f ca="1">+_xll.BInterpol(Boost!$R$6:$R$66,Boost!$AX$6:$AX$66,params!B142,"cubic")</f>
        <v>#NAME?</v>
      </c>
      <c r="E142" s="198" t="e">
        <f t="shared" ca="1" si="22"/>
        <v>#NAME?</v>
      </c>
      <c r="F142" s="151" t="e">
        <f ca="1">+_xll.BInterpol(Boost!$R$6:$R$66,Boost!$AY$6:$AY$66,params!B142,"cubic")</f>
        <v>#NAME?</v>
      </c>
      <c r="G142" s="151" t="e">
        <f ca="1">_xll.BInterpol(cf!$A$2:$A$68,cf!$B$2:$B$68,params!B142,"cubic")/100</f>
        <v>#NAME?</v>
      </c>
      <c r="H142" s="199" t="e">
        <f t="shared" ca="1" si="23"/>
        <v>#NAME?</v>
      </c>
      <c r="I142" s="152">
        <f t="shared" si="18"/>
        <v>9.2238634275965126E-3</v>
      </c>
      <c r="J142" s="152">
        <f t="shared" si="24"/>
        <v>6.6053944211885707E-5</v>
      </c>
      <c r="K142" s="3" t="e">
        <f t="shared" ca="1" si="20"/>
        <v>#NAME?</v>
      </c>
      <c r="L142" s="153" t="e">
        <f t="shared" ca="1" si="25"/>
        <v>#NAME?</v>
      </c>
      <c r="M142" s="195" t="e">
        <f ca="1">_xll.BInterpol(cf!$A$2:$A$68,cf!$C$2:$C$68,params!B142,"cubic")</f>
        <v>#NAME?</v>
      </c>
      <c r="N142" s="195" t="e">
        <f ca="1">+_xll.BInterpol(#REF!,#REF!,params!B142,"cubic")</f>
        <v>#NAME?</v>
      </c>
      <c r="O142" s="153" t="e">
        <f t="shared" ca="1" si="21"/>
        <v>#NAME?</v>
      </c>
    </row>
    <row r="143" spans="1:15">
      <c r="A143">
        <v>140</v>
      </c>
      <c r="B143">
        <f t="shared" si="19"/>
        <v>0.56000000000000005</v>
      </c>
      <c r="C143" s="151" t="e">
        <f ca="1">+_xll.BInterpol(Boost!$R$6:$R$66,Boost!$AZ$6:$AZ$66,params!B143,"cubic")</f>
        <v>#NAME?</v>
      </c>
      <c r="D143" s="151" t="e">
        <f ca="1">+_xll.BInterpol(Boost!$R$6:$R$66,Boost!$AX$6:$AX$66,params!B143,"cubic")</f>
        <v>#NAME?</v>
      </c>
      <c r="E143" s="198" t="e">
        <f t="shared" ca="1" si="22"/>
        <v>#NAME?</v>
      </c>
      <c r="F143" s="151" t="e">
        <f ca="1">+_xll.BInterpol(Boost!$R$6:$R$66,Boost!$AY$6:$AY$66,params!B143,"cubic")</f>
        <v>#NAME?</v>
      </c>
      <c r="G143" s="151" t="e">
        <f ca="1">_xll.BInterpol(cf!$A$2:$A$68,cf!$B$2:$B$68,params!B143,"cubic")/100</f>
        <v>#NAME?</v>
      </c>
      <c r="H143" s="199" t="e">
        <f t="shared" ca="1" si="23"/>
        <v>#NAME?</v>
      </c>
      <c r="I143" s="152">
        <f t="shared" si="18"/>
        <v>9.2899129683587933E-3</v>
      </c>
      <c r="J143" s="152">
        <f t="shared" si="24"/>
        <v>6.6049540762280756E-5</v>
      </c>
      <c r="K143" s="3" t="e">
        <f t="shared" ca="1" si="20"/>
        <v>#NAME?</v>
      </c>
      <c r="L143" s="153" t="e">
        <f t="shared" ca="1" si="25"/>
        <v>#NAME?</v>
      </c>
      <c r="M143" s="195" t="e">
        <f ca="1">_xll.BInterpol(cf!$A$2:$A$68,cf!$C$2:$C$68,params!B143,"cubic")</f>
        <v>#NAME?</v>
      </c>
      <c r="N143" s="195" t="e">
        <f ca="1">+_xll.BInterpol(#REF!,#REF!,params!B143,"cubic")</f>
        <v>#NAME?</v>
      </c>
      <c r="O143" s="153" t="e">
        <f t="shared" ca="1" si="21"/>
        <v>#NAME?</v>
      </c>
    </row>
    <row r="144" spans="1:15">
      <c r="A144">
        <v>141</v>
      </c>
      <c r="B144">
        <f t="shared" si="19"/>
        <v>0.56399999999999995</v>
      </c>
      <c r="C144" s="151" t="e">
        <f ca="1">+_xll.BInterpol(Boost!$R$6:$R$66,Boost!$AZ$6:$AZ$66,params!B144,"cubic")</f>
        <v>#NAME?</v>
      </c>
      <c r="D144" s="151" t="e">
        <f ca="1">+_xll.BInterpol(Boost!$R$6:$R$66,Boost!$AX$6:$AX$66,params!B144,"cubic")</f>
        <v>#NAME?</v>
      </c>
      <c r="E144" s="198" t="e">
        <f t="shared" ca="1" si="22"/>
        <v>#NAME?</v>
      </c>
      <c r="F144" s="151" t="e">
        <f ca="1">+_xll.BInterpol(Boost!$R$6:$R$66,Boost!$AY$6:$AY$66,params!B144,"cubic")</f>
        <v>#NAME?</v>
      </c>
      <c r="G144" s="151" t="e">
        <f ca="1">_xll.BInterpol(cf!$A$2:$A$68,cf!$B$2:$B$68,params!B144,"cubic")/100</f>
        <v>#NAME?</v>
      </c>
      <c r="H144" s="199" t="e">
        <f t="shared" ca="1" si="23"/>
        <v>#NAME?</v>
      </c>
      <c r="I144" s="152">
        <f t="shared" si="18"/>
        <v>9.3559581059652341E-3</v>
      </c>
      <c r="J144" s="152">
        <f t="shared" si="24"/>
        <v>6.6045137606440818E-5</v>
      </c>
      <c r="K144" s="3" t="e">
        <f t="shared" ca="1" si="20"/>
        <v>#NAME?</v>
      </c>
      <c r="L144" s="153" t="e">
        <f t="shared" ca="1" si="25"/>
        <v>#NAME?</v>
      </c>
      <c r="M144" s="195" t="e">
        <f ca="1">_xll.BInterpol(cf!$A$2:$A$68,cf!$C$2:$C$68,params!B144,"cubic")</f>
        <v>#NAME?</v>
      </c>
      <c r="N144" s="195" t="e">
        <f ca="1">+_xll.BInterpol(#REF!,#REF!,params!B144,"cubic")</f>
        <v>#NAME?</v>
      </c>
      <c r="O144" s="153" t="e">
        <f t="shared" ca="1" si="21"/>
        <v>#NAME?</v>
      </c>
    </row>
    <row r="145" spans="1:15">
      <c r="A145">
        <v>142</v>
      </c>
      <c r="B145">
        <f t="shared" si="19"/>
        <v>0.56799999999999995</v>
      </c>
      <c r="C145" s="151" t="e">
        <f ca="1">+_xll.BInterpol(Boost!$R$6:$R$66,Boost!$AZ$6:$AZ$66,params!B145,"cubic")</f>
        <v>#NAME?</v>
      </c>
      <c r="D145" s="151" t="e">
        <f ca="1">+_xll.BInterpol(Boost!$R$6:$R$66,Boost!$AX$6:$AX$66,params!B145,"cubic")</f>
        <v>#NAME?</v>
      </c>
      <c r="E145" s="198" t="e">
        <f t="shared" ca="1" si="22"/>
        <v>#NAME?</v>
      </c>
      <c r="F145" s="151" t="e">
        <f ca="1">+_xll.BInterpol(Boost!$R$6:$R$66,Boost!$AY$6:$AY$66,params!B145,"cubic")</f>
        <v>#NAME?</v>
      </c>
      <c r="G145" s="151" t="e">
        <f ca="1">_xll.BInterpol(cf!$A$2:$A$68,cf!$B$2:$B$68,params!B145,"cubic")/100</f>
        <v>#NAME?</v>
      </c>
      <c r="H145" s="199" t="e">
        <f t="shared" ca="1" si="23"/>
        <v>#NAME?</v>
      </c>
      <c r="I145" s="152">
        <f t="shared" si="18"/>
        <v>9.421998840709267E-3</v>
      </c>
      <c r="J145" s="152">
        <f t="shared" si="24"/>
        <v>6.6040734744032825E-5</v>
      </c>
      <c r="K145" s="3" t="e">
        <f t="shared" ca="1" si="20"/>
        <v>#NAME?</v>
      </c>
      <c r="L145" s="153" t="e">
        <f t="shared" ca="1" si="25"/>
        <v>#NAME?</v>
      </c>
      <c r="M145" s="195" t="e">
        <f ca="1">_xll.BInterpol(cf!$A$2:$A$68,cf!$C$2:$C$68,params!B145,"cubic")</f>
        <v>#NAME?</v>
      </c>
      <c r="N145" s="195" t="e">
        <f ca="1">+_xll.BInterpol(#REF!,#REF!,params!B145,"cubic")</f>
        <v>#NAME?</v>
      </c>
      <c r="O145" s="153" t="e">
        <f t="shared" ca="1" si="21"/>
        <v>#NAME?</v>
      </c>
    </row>
    <row r="146" spans="1:15">
      <c r="A146">
        <v>143</v>
      </c>
      <c r="B146">
        <f t="shared" si="19"/>
        <v>0.57199999999999995</v>
      </c>
      <c r="C146" s="151" t="e">
        <f ca="1">+_xll.BInterpol(Boost!$R$6:$R$66,Boost!$AZ$6:$AZ$66,params!B146,"cubic")</f>
        <v>#NAME?</v>
      </c>
      <c r="D146" s="151" t="e">
        <f ca="1">+_xll.BInterpol(Boost!$R$6:$R$66,Boost!$AX$6:$AX$66,params!B146,"cubic")</f>
        <v>#NAME?</v>
      </c>
      <c r="E146" s="198" t="e">
        <f t="shared" ca="1" si="22"/>
        <v>#NAME?</v>
      </c>
      <c r="F146" s="151" t="e">
        <f ca="1">+_xll.BInterpol(Boost!$R$6:$R$66,Boost!$AY$6:$AY$66,params!B146,"cubic")</f>
        <v>#NAME?</v>
      </c>
      <c r="G146" s="151" t="e">
        <f ca="1">_xll.BInterpol(cf!$A$2:$A$68,cf!$B$2:$B$68,params!B146,"cubic")/100</f>
        <v>#NAME?</v>
      </c>
      <c r="H146" s="199" t="e">
        <f t="shared" ca="1" si="23"/>
        <v>#NAME?</v>
      </c>
      <c r="I146" s="152">
        <f t="shared" si="18"/>
        <v>9.4880351728843237E-3</v>
      </c>
      <c r="J146" s="152">
        <f t="shared" si="24"/>
        <v>6.6036332175056778E-5</v>
      </c>
      <c r="K146" s="3" t="e">
        <f t="shared" ca="1" si="20"/>
        <v>#NAME?</v>
      </c>
      <c r="L146" s="153" t="e">
        <f t="shared" ca="1" si="25"/>
        <v>#NAME?</v>
      </c>
      <c r="M146" s="195" t="e">
        <f ca="1">_xll.BInterpol(cf!$A$2:$A$68,cf!$C$2:$C$68,params!B146,"cubic")</f>
        <v>#NAME?</v>
      </c>
      <c r="N146" s="195" t="e">
        <f ca="1">+_xll.BInterpol(#REF!,#REF!,params!B146,"cubic")</f>
        <v>#NAME?</v>
      </c>
      <c r="O146" s="153" t="e">
        <f t="shared" ca="1" si="21"/>
        <v>#NAME?</v>
      </c>
    </row>
    <row r="147" spans="1:15">
      <c r="A147">
        <v>144</v>
      </c>
      <c r="B147">
        <f t="shared" si="19"/>
        <v>0.57599999999999996</v>
      </c>
      <c r="C147" s="151" t="e">
        <f ca="1">+_xll.BInterpol(Boost!$R$6:$R$66,Boost!$AZ$6:$AZ$66,params!B147,"cubic")</f>
        <v>#NAME?</v>
      </c>
      <c r="D147" s="151" t="e">
        <f ca="1">+_xll.BInterpol(Boost!$R$6:$R$66,Boost!$AX$6:$AX$66,params!B147,"cubic")</f>
        <v>#NAME?</v>
      </c>
      <c r="E147" s="198" t="e">
        <f t="shared" ca="1" si="22"/>
        <v>#NAME?</v>
      </c>
      <c r="F147" s="151" t="e">
        <f ca="1">+_xll.BInterpol(Boost!$R$6:$R$66,Boost!$AY$6:$AY$66,params!B147,"cubic")</f>
        <v>#NAME?</v>
      </c>
      <c r="G147" s="151" t="e">
        <f ca="1">_xll.BInterpol(cf!$A$2:$A$68,cf!$B$2:$B$68,params!B147,"cubic")/100</f>
        <v>#NAME?</v>
      </c>
      <c r="H147" s="199" t="e">
        <f t="shared" ca="1" si="23"/>
        <v>#NAME?</v>
      </c>
      <c r="I147" s="152">
        <f t="shared" si="18"/>
        <v>9.5540671027839474E-3</v>
      </c>
      <c r="J147" s="152">
        <f t="shared" si="24"/>
        <v>6.6031929899623698E-5</v>
      </c>
      <c r="K147" s="3" t="e">
        <f t="shared" ca="1" si="20"/>
        <v>#NAME?</v>
      </c>
      <c r="L147" s="153" t="e">
        <f t="shared" ca="1" si="25"/>
        <v>#NAME?</v>
      </c>
      <c r="M147" s="195" t="e">
        <f ca="1">_xll.BInterpol(cf!$A$2:$A$68,cf!$C$2:$C$68,params!B147,"cubic")</f>
        <v>#NAME?</v>
      </c>
      <c r="N147" s="195" t="e">
        <f ca="1">+_xll.BInterpol(#REF!,#REF!,params!B147,"cubic")</f>
        <v>#NAME?</v>
      </c>
      <c r="O147" s="153" t="e">
        <f t="shared" ca="1" si="21"/>
        <v>#NAME?</v>
      </c>
    </row>
    <row r="148" spans="1:15">
      <c r="A148">
        <v>145</v>
      </c>
      <c r="B148">
        <f t="shared" si="19"/>
        <v>0.57999999999999996</v>
      </c>
      <c r="C148" s="151" t="e">
        <f ca="1">+_xll.BInterpol(Boost!$R$6:$R$66,Boost!$AZ$6:$AZ$66,params!B148,"cubic")</f>
        <v>#NAME?</v>
      </c>
      <c r="D148" s="151" t="e">
        <f ca="1">+_xll.BInterpol(Boost!$R$6:$R$66,Boost!$AX$6:$AX$66,params!B148,"cubic")</f>
        <v>#NAME?</v>
      </c>
      <c r="E148" s="198" t="e">
        <f t="shared" ca="1" si="22"/>
        <v>#NAME?</v>
      </c>
      <c r="F148" s="151" t="e">
        <f ca="1">+_xll.BInterpol(Boost!$R$6:$R$66,Boost!$AY$6:$AY$66,params!B148,"cubic")</f>
        <v>#NAME?</v>
      </c>
      <c r="G148" s="151" t="e">
        <f ca="1">_xll.BInterpol(cf!$A$2:$A$68,cf!$B$2:$B$68,params!B148,"cubic")/100</f>
        <v>#NAME?</v>
      </c>
      <c r="H148" s="199" t="e">
        <f t="shared" ca="1" si="23"/>
        <v>#NAME?</v>
      </c>
      <c r="I148" s="152">
        <f t="shared" si="18"/>
        <v>9.620094630701792E-3</v>
      </c>
      <c r="J148" s="152">
        <f t="shared" si="24"/>
        <v>6.6027527917844608E-5</v>
      </c>
      <c r="K148" s="3" t="e">
        <f t="shared" ca="1" si="20"/>
        <v>#NAME?</v>
      </c>
      <c r="L148" s="153" t="e">
        <f t="shared" ca="1" si="25"/>
        <v>#NAME?</v>
      </c>
      <c r="M148" s="195" t="e">
        <f ca="1">_xll.BInterpol(cf!$A$2:$A$68,cf!$C$2:$C$68,params!B148,"cubic")</f>
        <v>#NAME?</v>
      </c>
      <c r="N148" s="195" t="e">
        <f ca="1">+_xll.BInterpol(#REF!,#REF!,params!B148,"cubic")</f>
        <v>#NAME?</v>
      </c>
      <c r="O148" s="153" t="e">
        <f t="shared" ca="1" si="21"/>
        <v>#NAME?</v>
      </c>
    </row>
    <row r="149" spans="1:15">
      <c r="A149">
        <v>146</v>
      </c>
      <c r="B149">
        <f t="shared" si="19"/>
        <v>0.58399999999999996</v>
      </c>
      <c r="C149" s="151" t="e">
        <f ca="1">+_xll.BInterpol(Boost!$R$6:$R$66,Boost!$AZ$6:$AZ$66,params!B149,"cubic")</f>
        <v>#NAME?</v>
      </c>
      <c r="D149" s="151" t="e">
        <f ca="1">+_xll.BInterpol(Boost!$R$6:$R$66,Boost!$AX$6:$AX$66,params!B149,"cubic")</f>
        <v>#NAME?</v>
      </c>
      <c r="E149" s="198" t="e">
        <f t="shared" ca="1" si="22"/>
        <v>#NAME?</v>
      </c>
      <c r="F149" s="151" t="e">
        <f ca="1">+_xll.BInterpol(Boost!$R$6:$R$66,Boost!$AY$6:$AY$66,params!B149,"cubic")</f>
        <v>#NAME?</v>
      </c>
      <c r="G149" s="151" t="e">
        <f ca="1">_xll.BInterpol(cf!$A$2:$A$68,cf!$B$2:$B$68,params!B149,"cubic")/100</f>
        <v>#NAME?</v>
      </c>
      <c r="H149" s="199" t="e">
        <f t="shared" ca="1" si="23"/>
        <v>#NAME?</v>
      </c>
      <c r="I149" s="152">
        <f t="shared" si="18"/>
        <v>9.6861177569310675E-3</v>
      </c>
      <c r="J149" s="152">
        <f t="shared" si="24"/>
        <v>6.602312622927542E-5</v>
      </c>
      <c r="K149" s="3" t="e">
        <f t="shared" ca="1" si="20"/>
        <v>#NAME?</v>
      </c>
      <c r="L149" s="153" t="e">
        <f t="shared" ca="1" si="25"/>
        <v>#NAME?</v>
      </c>
      <c r="M149" s="195" t="e">
        <f ca="1">_xll.BInterpol(cf!$A$2:$A$68,cf!$C$2:$C$68,params!B149,"cubic")</f>
        <v>#NAME?</v>
      </c>
      <c r="N149" s="195" t="e">
        <f ca="1">+_xll.BInterpol(#REF!,#REF!,params!B149,"cubic")</f>
        <v>#NAME?</v>
      </c>
      <c r="O149" s="153" t="e">
        <f t="shared" ca="1" si="21"/>
        <v>#NAME?</v>
      </c>
    </row>
    <row r="150" spans="1:15">
      <c r="A150">
        <v>147</v>
      </c>
      <c r="B150">
        <f t="shared" si="19"/>
        <v>0.58799999999999997</v>
      </c>
      <c r="C150" s="151" t="e">
        <f ca="1">+_xll.BInterpol(Boost!$R$6:$R$66,Boost!$AZ$6:$AZ$66,params!B150,"cubic")</f>
        <v>#NAME?</v>
      </c>
      <c r="D150" s="151" t="e">
        <f ca="1">+_xll.BInterpol(Boost!$R$6:$R$66,Boost!$AX$6:$AX$66,params!B150,"cubic")</f>
        <v>#NAME?</v>
      </c>
      <c r="E150" s="198" t="e">
        <f t="shared" ca="1" si="22"/>
        <v>#NAME?</v>
      </c>
      <c r="F150" s="151" t="e">
        <f ca="1">+_xll.BInterpol(Boost!$R$6:$R$66,Boost!$AY$6:$AY$66,params!B150,"cubic")</f>
        <v>#NAME?</v>
      </c>
      <c r="G150" s="151" t="e">
        <f ca="1">_xll.BInterpol(cf!$A$2:$A$68,cf!$B$2:$B$68,params!B150,"cubic")/100</f>
        <v>#NAME?</v>
      </c>
      <c r="H150" s="199" t="e">
        <f t="shared" ca="1" si="23"/>
        <v>#NAME?</v>
      </c>
      <c r="I150" s="152">
        <f t="shared" si="18"/>
        <v>9.7521364817653167E-3</v>
      </c>
      <c r="J150" s="152">
        <f t="shared" si="24"/>
        <v>6.6018724834249198E-5</v>
      </c>
      <c r="K150" s="3" t="e">
        <f t="shared" ca="1" si="20"/>
        <v>#NAME?</v>
      </c>
      <c r="L150" s="153" t="e">
        <f t="shared" ca="1" si="25"/>
        <v>#NAME?</v>
      </c>
      <c r="M150" s="195" t="e">
        <f ca="1">_xll.BInterpol(cf!$A$2:$A$68,cf!$C$2:$C$68,params!B150,"cubic")</f>
        <v>#NAME?</v>
      </c>
      <c r="N150" s="195" t="e">
        <f ca="1">+_xll.BInterpol(#REF!,#REF!,params!B150,"cubic")</f>
        <v>#NAME?</v>
      </c>
      <c r="O150" s="153" t="e">
        <f t="shared" ca="1" si="21"/>
        <v>#NAME?</v>
      </c>
    </row>
    <row r="151" spans="1:15">
      <c r="A151">
        <v>148</v>
      </c>
      <c r="B151">
        <f t="shared" si="19"/>
        <v>0.59199999999999997</v>
      </c>
      <c r="C151" s="151" t="e">
        <f ca="1">+_xll.BInterpol(Boost!$R$6:$R$66,Boost!$AZ$6:$AZ$66,params!B151,"cubic")</f>
        <v>#NAME?</v>
      </c>
      <c r="D151" s="151" t="e">
        <f ca="1">+_xll.BInterpol(Boost!$R$6:$R$66,Boost!$AX$6:$AX$66,params!B151,"cubic")</f>
        <v>#NAME?</v>
      </c>
      <c r="E151" s="198" t="e">
        <f t="shared" ca="1" si="22"/>
        <v>#NAME?</v>
      </c>
      <c r="F151" s="151" t="e">
        <f ca="1">+_xll.BInterpol(Boost!$R$6:$R$66,Boost!$AY$6:$AY$66,params!B151,"cubic")</f>
        <v>#NAME?</v>
      </c>
      <c r="G151" s="151" t="e">
        <f ca="1">_xll.BInterpol(cf!$A$2:$A$68,cf!$B$2:$B$68,params!B151,"cubic")/100</f>
        <v>#NAME?</v>
      </c>
      <c r="H151" s="199" t="e">
        <f t="shared" ca="1" si="23"/>
        <v>#NAME?</v>
      </c>
      <c r="I151" s="152">
        <f t="shared" si="18"/>
        <v>9.8181508054979716E-3</v>
      </c>
      <c r="J151" s="152">
        <f t="shared" si="24"/>
        <v>6.6014323732654923E-5</v>
      </c>
      <c r="K151" s="3" t="e">
        <f t="shared" ca="1" si="20"/>
        <v>#NAME?</v>
      </c>
      <c r="L151" s="153" t="e">
        <f t="shared" ca="1" si="25"/>
        <v>#NAME?</v>
      </c>
      <c r="M151" s="195" t="e">
        <f ca="1">_xll.BInterpol(cf!$A$2:$A$68,cf!$C$2:$C$68,params!B151,"cubic")</f>
        <v>#NAME?</v>
      </c>
      <c r="N151" s="195" t="e">
        <f ca="1">+_xll.BInterpol(#REF!,#REF!,params!B151,"cubic")</f>
        <v>#NAME?</v>
      </c>
      <c r="O151" s="153" t="e">
        <f t="shared" ca="1" si="21"/>
        <v>#NAME?</v>
      </c>
    </row>
    <row r="152" spans="1:15">
      <c r="A152">
        <v>149</v>
      </c>
      <c r="B152">
        <f t="shared" si="19"/>
        <v>0.59599999999999997</v>
      </c>
      <c r="C152" s="151" t="e">
        <f ca="1">+_xll.BInterpol(Boost!$R$6:$R$66,Boost!$AZ$6:$AZ$66,params!B152,"cubic")</f>
        <v>#NAME?</v>
      </c>
      <c r="D152" s="151" t="e">
        <f ca="1">+_xll.BInterpol(Boost!$R$6:$R$66,Boost!$AX$6:$AX$66,params!B152,"cubic")</f>
        <v>#NAME?</v>
      </c>
      <c r="E152" s="198" t="e">
        <f t="shared" ca="1" si="22"/>
        <v>#NAME?</v>
      </c>
      <c r="F152" s="151" t="e">
        <f ca="1">+_xll.BInterpol(Boost!$R$6:$R$66,Boost!$AY$6:$AY$66,params!B152,"cubic")</f>
        <v>#NAME?</v>
      </c>
      <c r="G152" s="151" t="e">
        <f ca="1">_xll.BInterpol(cf!$A$2:$A$68,cf!$B$2:$B$68,params!B152,"cubic")/100</f>
        <v>#NAME?</v>
      </c>
      <c r="H152" s="199" t="e">
        <f t="shared" ca="1" si="23"/>
        <v>#NAME?</v>
      </c>
      <c r="I152" s="152">
        <f t="shared" si="18"/>
        <v>9.8841607284223532E-3</v>
      </c>
      <c r="J152" s="152">
        <f t="shared" si="24"/>
        <v>6.600992292438157E-5</v>
      </c>
      <c r="K152" s="3" t="e">
        <f t="shared" ca="1" si="20"/>
        <v>#NAME?</v>
      </c>
      <c r="L152" s="153" t="e">
        <f t="shared" ca="1" si="25"/>
        <v>#NAME?</v>
      </c>
      <c r="M152" s="195" t="e">
        <f ca="1">_xll.BInterpol(cf!$A$2:$A$68,cf!$C$2:$C$68,params!B152,"cubic")</f>
        <v>#NAME?</v>
      </c>
      <c r="N152" s="195" t="e">
        <f ca="1">+_xll.BInterpol(#REF!,#REF!,params!B152,"cubic")</f>
        <v>#NAME?</v>
      </c>
      <c r="O152" s="153" t="e">
        <f t="shared" ca="1" si="21"/>
        <v>#NAME?</v>
      </c>
    </row>
    <row r="153" spans="1:15">
      <c r="A153">
        <v>150</v>
      </c>
      <c r="B153">
        <f t="shared" si="19"/>
        <v>0.6</v>
      </c>
      <c r="C153" s="151" t="e">
        <f ca="1">+_xll.BInterpol(Boost!$R$6:$R$66,Boost!$AZ$6:$AZ$66,params!B153,"cubic")</f>
        <v>#NAME?</v>
      </c>
      <c r="D153" s="151" t="e">
        <f ca="1">+_xll.BInterpol(Boost!$R$6:$R$66,Boost!$AX$6:$AX$66,params!B153,"cubic")</f>
        <v>#NAME?</v>
      </c>
      <c r="E153" s="198" t="e">
        <f t="shared" ca="1" si="22"/>
        <v>#NAME?</v>
      </c>
      <c r="F153" s="151" t="e">
        <f ca="1">+_xll.BInterpol(Boost!$R$6:$R$66,Boost!$AY$6:$AY$66,params!B153,"cubic")</f>
        <v>#NAME?</v>
      </c>
      <c r="G153" s="151" t="e">
        <f ca="1">_xll.BInterpol(cf!$A$2:$A$68,cf!$B$2:$B$68,params!B153,"cubic")/100</f>
        <v>#NAME?</v>
      </c>
      <c r="H153" s="199" t="e">
        <f t="shared" ca="1" si="23"/>
        <v>#NAME?</v>
      </c>
      <c r="I153" s="152">
        <f t="shared" si="18"/>
        <v>9.9501662508318933E-3</v>
      </c>
      <c r="J153" s="152">
        <f t="shared" si="24"/>
        <v>6.6005522409540163E-5</v>
      </c>
      <c r="K153" s="3" t="e">
        <f t="shared" ca="1" si="20"/>
        <v>#NAME?</v>
      </c>
      <c r="L153" s="153" t="e">
        <f t="shared" ca="1" si="25"/>
        <v>#NAME?</v>
      </c>
      <c r="M153" s="195" t="e">
        <f ca="1">_xll.BInterpol(cf!$A$2:$A$68,cf!$C$2:$C$68,params!B153,"cubic")</f>
        <v>#NAME?</v>
      </c>
      <c r="N153" s="195" t="e">
        <f ca="1">+_xll.BInterpol(#REF!,#REF!,params!B153,"cubic")</f>
        <v>#NAME?</v>
      </c>
      <c r="O153" s="153" t="e">
        <f t="shared" ca="1" si="21"/>
        <v>#NAME?</v>
      </c>
    </row>
    <row r="154" spans="1:15">
      <c r="A154">
        <v>151</v>
      </c>
      <c r="B154">
        <f t="shared" si="19"/>
        <v>0.60399999999999998</v>
      </c>
      <c r="C154" s="151" t="e">
        <f ca="1">+_xll.BInterpol(Boost!$R$6:$R$66,Boost!$AZ$6:$AZ$66,params!B154,"cubic")</f>
        <v>#NAME?</v>
      </c>
      <c r="D154" s="151" t="e">
        <f ca="1">+_xll.BInterpol(Boost!$R$6:$R$66,Boost!$AX$6:$AX$66,params!B154,"cubic")</f>
        <v>#NAME?</v>
      </c>
      <c r="E154" s="198" t="e">
        <f t="shared" ca="1" si="22"/>
        <v>#NAME?</v>
      </c>
      <c r="F154" s="151" t="e">
        <f ca="1">+_xll.BInterpol(Boost!$R$6:$R$66,Boost!$AY$6:$AY$66,params!B154,"cubic")</f>
        <v>#NAME?</v>
      </c>
      <c r="G154" s="151" t="e">
        <f ca="1">_xll.BInterpol(cf!$A$2:$A$68,cf!$B$2:$B$68,params!B154,"cubic")/100</f>
        <v>#NAME?</v>
      </c>
      <c r="H154" s="199" t="e">
        <f t="shared" ca="1" si="23"/>
        <v>#NAME?</v>
      </c>
      <c r="I154" s="152">
        <f t="shared" si="18"/>
        <v>1.0016167373020024E-2</v>
      </c>
      <c r="J154" s="152">
        <f t="shared" si="24"/>
        <v>6.6001122188130701E-5</v>
      </c>
      <c r="K154" s="3" t="e">
        <f t="shared" ca="1" si="20"/>
        <v>#NAME?</v>
      </c>
      <c r="L154" s="153" t="e">
        <f t="shared" ca="1" si="25"/>
        <v>#NAME?</v>
      </c>
      <c r="M154" s="195" t="e">
        <f ca="1">_xll.BInterpol(cf!$A$2:$A$68,cf!$C$2:$C$68,params!B154,"cubic")</f>
        <v>#NAME?</v>
      </c>
      <c r="N154" s="195" t="e">
        <f ca="1">+_xll.BInterpol(#REF!,#REF!,params!B154,"cubic")</f>
        <v>#NAME?</v>
      </c>
      <c r="O154" s="153" t="e">
        <f t="shared" ca="1" si="21"/>
        <v>#NAME?</v>
      </c>
    </row>
    <row r="155" spans="1:15">
      <c r="A155">
        <v>152</v>
      </c>
      <c r="B155">
        <f t="shared" si="19"/>
        <v>0.60799999999999998</v>
      </c>
      <c r="C155" s="151" t="e">
        <f ca="1">+_xll.BInterpol(Boost!$R$6:$R$66,Boost!$AZ$6:$AZ$66,params!B155,"cubic")</f>
        <v>#NAME?</v>
      </c>
      <c r="D155" s="151" t="e">
        <f ca="1">+_xll.BInterpol(Boost!$R$6:$R$66,Boost!$AX$6:$AX$66,params!B155,"cubic")</f>
        <v>#NAME?</v>
      </c>
      <c r="E155" s="198" t="e">
        <f t="shared" ca="1" si="22"/>
        <v>#NAME?</v>
      </c>
      <c r="F155" s="151" t="e">
        <f ca="1">+_xll.BInterpol(Boost!$R$6:$R$66,Boost!$AY$6:$AY$66,params!B155,"cubic")</f>
        <v>#NAME?</v>
      </c>
      <c r="G155" s="151" t="e">
        <f ca="1">_xll.BInterpol(cf!$A$2:$A$68,cf!$B$2:$B$68,params!B155,"cubic")/100</f>
        <v>#NAME?</v>
      </c>
      <c r="H155" s="199" t="e">
        <f t="shared" ca="1" si="23"/>
        <v>#NAME?</v>
      </c>
      <c r="I155" s="152">
        <f t="shared" si="18"/>
        <v>1.0082164095279955E-2</v>
      </c>
      <c r="J155" s="152">
        <f t="shared" si="24"/>
        <v>6.599672225993114E-5</v>
      </c>
      <c r="K155" s="3" t="e">
        <f t="shared" ca="1" si="20"/>
        <v>#NAME?</v>
      </c>
      <c r="L155" s="153" t="e">
        <f t="shared" ca="1" si="25"/>
        <v>#NAME?</v>
      </c>
      <c r="M155" s="195" t="e">
        <f ca="1">_xll.BInterpol(cf!$A$2:$A$68,cf!$C$2:$C$68,params!B155,"cubic")</f>
        <v>#NAME?</v>
      </c>
      <c r="N155" s="195" t="e">
        <f ca="1">+_xll.BInterpol(#REF!,#REF!,params!B155,"cubic")</f>
        <v>#NAME?</v>
      </c>
      <c r="O155" s="153" t="e">
        <f t="shared" ca="1" si="21"/>
        <v>#NAME?</v>
      </c>
    </row>
    <row r="156" spans="1:15">
      <c r="A156">
        <v>153</v>
      </c>
      <c r="B156">
        <f t="shared" si="19"/>
        <v>0.61199999999999999</v>
      </c>
      <c r="C156" s="151" t="e">
        <f ca="1">+_xll.BInterpol(Boost!$R$6:$R$66,Boost!$AZ$6:$AZ$66,params!B156,"cubic")</f>
        <v>#NAME?</v>
      </c>
      <c r="D156" s="151" t="e">
        <f ca="1">+_xll.BInterpol(Boost!$R$6:$R$66,Boost!$AX$6:$AX$66,params!B156,"cubic")</f>
        <v>#NAME?</v>
      </c>
      <c r="E156" s="198" t="e">
        <f t="shared" ca="1" si="22"/>
        <v>#NAME?</v>
      </c>
      <c r="F156" s="151" t="e">
        <f ca="1">+_xll.BInterpol(Boost!$R$6:$R$66,Boost!$AY$6:$AY$66,params!B156,"cubic")</f>
        <v>#NAME?</v>
      </c>
      <c r="G156" s="151" t="e">
        <f ca="1">_xll.BInterpol(cf!$A$2:$A$68,cf!$B$2:$B$68,params!B156,"cubic")/100</f>
        <v>#NAME?</v>
      </c>
      <c r="H156" s="199" t="e">
        <f t="shared" ca="1" si="23"/>
        <v>#NAME?</v>
      </c>
      <c r="I156" s="152">
        <f t="shared" si="18"/>
        <v>1.0148156417905119E-2</v>
      </c>
      <c r="J156" s="152">
        <f t="shared" si="24"/>
        <v>6.5992322625163524E-5</v>
      </c>
      <c r="K156" s="3" t="e">
        <f t="shared" ca="1" si="20"/>
        <v>#NAME?</v>
      </c>
      <c r="L156" s="153" t="e">
        <f t="shared" ca="1" si="25"/>
        <v>#NAME?</v>
      </c>
      <c r="M156" s="195" t="e">
        <f ca="1">_xll.BInterpol(cf!$A$2:$A$68,cf!$C$2:$C$68,params!B156,"cubic")</f>
        <v>#NAME?</v>
      </c>
      <c r="N156" s="195" t="e">
        <f ca="1">+_xll.BInterpol(#REF!,#REF!,params!B156,"cubic")</f>
        <v>#NAME?</v>
      </c>
      <c r="O156" s="153" t="e">
        <f t="shared" ca="1" si="21"/>
        <v>#NAME?</v>
      </c>
    </row>
    <row r="157" spans="1:15">
      <c r="A157">
        <v>154</v>
      </c>
      <c r="B157">
        <f t="shared" si="19"/>
        <v>0.61599999999999999</v>
      </c>
      <c r="C157" s="151" t="e">
        <f ca="1">+_xll.BInterpol(Boost!$R$6:$R$66,Boost!$AZ$6:$AZ$66,params!B157,"cubic")</f>
        <v>#NAME?</v>
      </c>
      <c r="D157" s="151" t="e">
        <f ca="1">+_xll.BInterpol(Boost!$R$6:$R$66,Boost!$AX$6:$AX$66,params!B157,"cubic")</f>
        <v>#NAME?</v>
      </c>
      <c r="E157" s="198" t="e">
        <f t="shared" ca="1" si="22"/>
        <v>#NAME?</v>
      </c>
      <c r="F157" s="151" t="e">
        <f ca="1">+_xll.BInterpol(Boost!$R$6:$R$66,Boost!$AY$6:$AY$66,params!B157,"cubic")</f>
        <v>#NAME?</v>
      </c>
      <c r="G157" s="151" t="e">
        <f ca="1">_xll.BInterpol(cf!$A$2:$A$68,cf!$B$2:$B$68,params!B157,"cubic")/100</f>
        <v>#NAME?</v>
      </c>
      <c r="H157" s="199" t="e">
        <f t="shared" ca="1" si="23"/>
        <v>#NAME?</v>
      </c>
      <c r="I157" s="152">
        <f t="shared" si="18"/>
        <v>1.0214144341188724E-2</v>
      </c>
      <c r="J157" s="152">
        <f t="shared" si="24"/>
        <v>6.5987923283605809E-5</v>
      </c>
      <c r="K157" s="3" t="e">
        <f t="shared" ca="1" si="20"/>
        <v>#NAME?</v>
      </c>
      <c r="L157" s="153" t="e">
        <f t="shared" ca="1" si="25"/>
        <v>#NAME?</v>
      </c>
      <c r="M157" s="195" t="e">
        <f ca="1">_xll.BInterpol(cf!$A$2:$A$68,cf!$C$2:$C$68,params!B157,"cubic")</f>
        <v>#NAME?</v>
      </c>
      <c r="N157" s="195" t="e">
        <f ca="1">+_xll.BInterpol(#REF!,#REF!,params!B157,"cubic")</f>
        <v>#NAME?</v>
      </c>
      <c r="O157" s="153" t="e">
        <f t="shared" ca="1" si="21"/>
        <v>#NAME?</v>
      </c>
    </row>
    <row r="158" spans="1:15">
      <c r="A158">
        <v>155</v>
      </c>
      <c r="B158">
        <f t="shared" si="19"/>
        <v>0.62</v>
      </c>
      <c r="C158" s="151" t="e">
        <f ca="1">+_xll.BInterpol(Boost!$R$6:$R$66,Boost!$AZ$6:$AZ$66,params!B158,"cubic")</f>
        <v>#NAME?</v>
      </c>
      <c r="D158" s="151" t="e">
        <f ca="1">+_xll.BInterpol(Boost!$R$6:$R$66,Boost!$AX$6:$AX$66,params!B158,"cubic")</f>
        <v>#NAME?</v>
      </c>
      <c r="E158" s="198" t="e">
        <f t="shared" ca="1" si="22"/>
        <v>#NAME?</v>
      </c>
      <c r="F158" s="151" t="e">
        <f ca="1">+_xll.BInterpol(Boost!$R$6:$R$66,Boost!$AY$6:$AY$66,params!B158,"cubic")</f>
        <v>#NAME?</v>
      </c>
      <c r="G158" s="151" t="e">
        <f ca="1">_xll.BInterpol(cf!$A$2:$A$68,cf!$B$2:$B$68,params!B158,"cubic")/100</f>
        <v>#NAME?</v>
      </c>
      <c r="H158" s="199" t="e">
        <f t="shared" ca="1" si="23"/>
        <v>#NAME?</v>
      </c>
      <c r="I158" s="152">
        <f t="shared" si="18"/>
        <v>1.0280127865423982E-2</v>
      </c>
      <c r="J158" s="152">
        <f t="shared" si="24"/>
        <v>6.5983524235257995E-5</v>
      </c>
      <c r="K158" s="3" t="e">
        <f t="shared" ca="1" si="20"/>
        <v>#NAME?</v>
      </c>
      <c r="L158" s="153" t="e">
        <f t="shared" ca="1" si="25"/>
        <v>#NAME?</v>
      </c>
      <c r="M158" s="195" t="e">
        <f ca="1">_xll.BInterpol(cf!$A$2:$A$68,cf!$C$2:$C$68,params!B158,"cubic")</f>
        <v>#NAME?</v>
      </c>
      <c r="N158" s="195" t="e">
        <f ca="1">+_xll.BInterpol(#REF!,#REF!,params!B158,"cubic")</f>
        <v>#NAME?</v>
      </c>
      <c r="O158" s="153" t="e">
        <f t="shared" ca="1" si="21"/>
        <v>#NAME?</v>
      </c>
    </row>
    <row r="159" spans="1:15">
      <c r="A159">
        <v>156</v>
      </c>
      <c r="B159">
        <f t="shared" si="19"/>
        <v>0.624</v>
      </c>
      <c r="C159" s="151" t="e">
        <f ca="1">+_xll.BInterpol(Boost!$R$6:$R$66,Boost!$AZ$6:$AZ$66,params!B159,"cubic")</f>
        <v>#NAME?</v>
      </c>
      <c r="D159" s="151" t="e">
        <f ca="1">+_xll.BInterpol(Boost!$R$6:$R$66,Boost!$AX$6:$AX$66,params!B159,"cubic")</f>
        <v>#NAME?</v>
      </c>
      <c r="E159" s="198" t="e">
        <f t="shared" ca="1" si="22"/>
        <v>#NAME?</v>
      </c>
      <c r="F159" s="151" t="e">
        <f ca="1">+_xll.BInterpol(Boost!$R$6:$R$66,Boost!$AY$6:$AY$66,params!B159,"cubic")</f>
        <v>#NAME?</v>
      </c>
      <c r="G159" s="151" t="e">
        <f ca="1">_xll.BInterpol(cf!$A$2:$A$68,cf!$B$2:$B$68,params!B159,"cubic")/100</f>
        <v>#NAME?</v>
      </c>
      <c r="H159" s="199" t="e">
        <f t="shared" ca="1" si="23"/>
        <v>#NAME?</v>
      </c>
      <c r="I159" s="152">
        <f t="shared" ref="I159:I222" si="26">1-EXP($R$5*-1*B159/(1-$R$6))</f>
        <v>1.0346106990904436E-2</v>
      </c>
      <c r="J159" s="152">
        <f t="shared" si="24"/>
        <v>6.5979125480453149E-5</v>
      </c>
      <c r="K159" s="3" t="e">
        <f t="shared" ca="1" si="20"/>
        <v>#NAME?</v>
      </c>
      <c r="L159" s="153" t="e">
        <f t="shared" ca="1" si="25"/>
        <v>#NAME?</v>
      </c>
      <c r="M159" s="195" t="e">
        <f ca="1">_xll.BInterpol(cf!$A$2:$A$68,cf!$C$2:$C$68,params!B159,"cubic")</f>
        <v>#NAME?</v>
      </c>
      <c r="N159" s="195" t="e">
        <f ca="1">+_xll.BInterpol(#REF!,#REF!,params!B159,"cubic")</f>
        <v>#NAME?</v>
      </c>
      <c r="O159" s="153" t="e">
        <f t="shared" ca="1" si="21"/>
        <v>#NAME?</v>
      </c>
    </row>
    <row r="160" spans="1:15">
      <c r="A160">
        <v>157</v>
      </c>
      <c r="B160">
        <f t="shared" si="19"/>
        <v>0.628</v>
      </c>
      <c r="C160" s="151" t="e">
        <f ca="1">+_xll.BInterpol(Boost!$R$6:$R$66,Boost!$AZ$6:$AZ$66,params!B160,"cubic")</f>
        <v>#NAME?</v>
      </c>
      <c r="D160" s="151" t="e">
        <f ca="1">+_xll.BInterpol(Boost!$R$6:$R$66,Boost!$AX$6:$AX$66,params!B160,"cubic")</f>
        <v>#NAME?</v>
      </c>
      <c r="E160" s="198" t="e">
        <f t="shared" ca="1" si="22"/>
        <v>#NAME?</v>
      </c>
      <c r="F160" s="151" t="e">
        <f ca="1">+_xll.BInterpol(Boost!$R$6:$R$66,Boost!$AY$6:$AY$66,params!B160,"cubic")</f>
        <v>#NAME?</v>
      </c>
      <c r="G160" s="151" t="e">
        <f ca="1">_xll.BInterpol(cf!$A$2:$A$68,cf!$B$2:$B$68,params!B160,"cubic")/100</f>
        <v>#NAME?</v>
      </c>
      <c r="H160" s="199" t="e">
        <f t="shared" ca="1" si="23"/>
        <v>#NAME?</v>
      </c>
      <c r="I160" s="152">
        <f t="shared" si="26"/>
        <v>1.0412081717922961E-2</v>
      </c>
      <c r="J160" s="152">
        <f t="shared" si="24"/>
        <v>6.5974727018525137E-5</v>
      </c>
      <c r="K160" s="3" t="e">
        <f t="shared" ca="1" si="20"/>
        <v>#NAME?</v>
      </c>
      <c r="L160" s="153" t="e">
        <f t="shared" ca="1" si="25"/>
        <v>#NAME?</v>
      </c>
      <c r="M160" s="195" t="e">
        <f ca="1">_xll.BInterpol(cf!$A$2:$A$68,cf!$C$2:$C$68,params!B160,"cubic")</f>
        <v>#NAME?</v>
      </c>
      <c r="N160" s="195" t="e">
        <f ca="1">+_xll.BInterpol(#REF!,#REF!,params!B160,"cubic")</f>
        <v>#NAME?</v>
      </c>
      <c r="O160" s="153" t="e">
        <f t="shared" ca="1" si="21"/>
        <v>#NAME?</v>
      </c>
    </row>
    <row r="161" spans="1:15">
      <c r="A161">
        <v>158</v>
      </c>
      <c r="B161">
        <f t="shared" si="19"/>
        <v>0.63200000000000001</v>
      </c>
      <c r="C161" s="151" t="e">
        <f ca="1">+_xll.BInterpol(Boost!$R$6:$R$66,Boost!$AZ$6:$AZ$66,params!B161,"cubic")</f>
        <v>#NAME?</v>
      </c>
      <c r="D161" s="151" t="e">
        <f ca="1">+_xll.BInterpol(Boost!$R$6:$R$66,Boost!$AX$6:$AX$66,params!B161,"cubic")</f>
        <v>#NAME?</v>
      </c>
      <c r="E161" s="198" t="e">
        <f t="shared" ca="1" si="22"/>
        <v>#NAME?</v>
      </c>
      <c r="F161" s="151" t="e">
        <f ca="1">+_xll.BInterpol(Boost!$R$6:$R$66,Boost!$AY$6:$AY$66,params!B161,"cubic")</f>
        <v>#NAME?</v>
      </c>
      <c r="G161" s="151" t="e">
        <f ca="1">_xll.BInterpol(cf!$A$2:$A$68,cf!$B$2:$B$68,params!B161,"cubic")/100</f>
        <v>#NAME?</v>
      </c>
      <c r="H161" s="199" t="e">
        <f t="shared" ca="1" si="23"/>
        <v>#NAME?</v>
      </c>
      <c r="I161" s="152">
        <f t="shared" si="26"/>
        <v>1.0478052046773101E-2</v>
      </c>
      <c r="J161" s="152">
        <f t="shared" si="24"/>
        <v>6.5970328850140092E-5</v>
      </c>
      <c r="K161" s="3" t="e">
        <f t="shared" ca="1" si="20"/>
        <v>#NAME?</v>
      </c>
      <c r="L161" s="153" t="e">
        <f t="shared" ca="1" si="25"/>
        <v>#NAME?</v>
      </c>
      <c r="M161" s="195" t="e">
        <f ca="1">_xll.BInterpol(cf!$A$2:$A$68,cf!$C$2:$C$68,params!B161,"cubic")</f>
        <v>#NAME?</v>
      </c>
      <c r="N161" s="195" t="e">
        <f ca="1">+_xll.BInterpol(#REF!,#REF!,params!B161,"cubic")</f>
        <v>#NAME?</v>
      </c>
      <c r="O161" s="153" t="e">
        <f t="shared" ca="1" si="21"/>
        <v>#NAME?</v>
      </c>
    </row>
    <row r="162" spans="1:15">
      <c r="A162">
        <v>159</v>
      </c>
      <c r="B162">
        <f t="shared" si="19"/>
        <v>0.63600000000000001</v>
      </c>
      <c r="C162" s="151" t="e">
        <f ca="1">+_xll.BInterpol(Boost!$R$6:$R$66,Boost!$AZ$6:$AZ$66,params!B162,"cubic")</f>
        <v>#NAME?</v>
      </c>
      <c r="D162" s="151" t="e">
        <f ca="1">+_xll.BInterpol(Boost!$R$6:$R$66,Boost!$AX$6:$AX$66,params!B162,"cubic")</f>
        <v>#NAME?</v>
      </c>
      <c r="E162" s="198" t="e">
        <f t="shared" ca="1" si="22"/>
        <v>#NAME?</v>
      </c>
      <c r="F162" s="151" t="e">
        <f ca="1">+_xll.BInterpol(Boost!$R$6:$R$66,Boost!$AY$6:$AY$66,params!B162,"cubic")</f>
        <v>#NAME?</v>
      </c>
      <c r="G162" s="151" t="e">
        <f ca="1">_xll.BInterpol(cf!$A$2:$A$68,cf!$B$2:$B$68,params!B162,"cubic")/100</f>
        <v>#NAME?</v>
      </c>
      <c r="H162" s="199" t="e">
        <f t="shared" ca="1" si="23"/>
        <v>#NAME?</v>
      </c>
      <c r="I162" s="152">
        <f t="shared" si="26"/>
        <v>1.0544017977747844E-2</v>
      </c>
      <c r="J162" s="152">
        <f t="shared" si="24"/>
        <v>6.5965930974742903E-5</v>
      </c>
      <c r="K162" s="3" t="e">
        <f t="shared" ca="1" si="20"/>
        <v>#NAME?</v>
      </c>
      <c r="L162" s="153" t="e">
        <f t="shared" ca="1" si="25"/>
        <v>#NAME?</v>
      </c>
      <c r="M162" s="195" t="e">
        <f ca="1">_xll.BInterpol(cf!$A$2:$A$68,cf!$C$2:$C$68,params!B162,"cubic")</f>
        <v>#NAME?</v>
      </c>
      <c r="N162" s="195" t="e">
        <f ca="1">+_xll.BInterpol(#REF!,#REF!,params!B162,"cubic")</f>
        <v>#NAME?</v>
      </c>
      <c r="O162" s="153" t="e">
        <f t="shared" ca="1" si="21"/>
        <v>#NAME?</v>
      </c>
    </row>
    <row r="163" spans="1:15">
      <c r="A163">
        <v>160</v>
      </c>
      <c r="B163">
        <f t="shared" si="19"/>
        <v>0.64</v>
      </c>
      <c r="C163" s="151" t="e">
        <f ca="1">+_xll.BInterpol(Boost!$R$6:$R$66,Boost!$AZ$6:$AZ$66,params!B163,"cubic")</f>
        <v>#NAME?</v>
      </c>
      <c r="D163" s="151" t="e">
        <f ca="1">+_xll.BInterpol(Boost!$R$6:$R$66,Boost!$AX$6:$AX$66,params!B163,"cubic")</f>
        <v>#NAME?</v>
      </c>
      <c r="E163" s="198" t="e">
        <f t="shared" ca="1" si="22"/>
        <v>#NAME?</v>
      </c>
      <c r="F163" s="151" t="e">
        <f ca="1">+_xll.BInterpol(Boost!$R$6:$R$66,Boost!$AY$6:$AY$66,params!B163,"cubic")</f>
        <v>#NAME?</v>
      </c>
      <c r="G163" s="151" t="e">
        <f ca="1">_xll.BInterpol(cf!$A$2:$A$68,cf!$B$2:$B$68,params!B163,"cubic")/100</f>
        <v>#NAME?</v>
      </c>
      <c r="H163" s="199" t="e">
        <f t="shared" ca="1" si="23"/>
        <v>#NAME?</v>
      </c>
      <c r="I163" s="152">
        <f t="shared" si="26"/>
        <v>1.0609979511140399E-2</v>
      </c>
      <c r="J163" s="152">
        <f t="shared" si="24"/>
        <v>6.5961533392555616E-5</v>
      </c>
      <c r="K163" s="3" t="e">
        <f t="shared" ca="1" si="20"/>
        <v>#NAME?</v>
      </c>
      <c r="L163" s="153" t="e">
        <f t="shared" ca="1" si="25"/>
        <v>#NAME?</v>
      </c>
      <c r="M163" s="195" t="e">
        <f ca="1">_xll.BInterpol(cf!$A$2:$A$68,cf!$C$2:$C$68,params!B163,"cubic")</f>
        <v>#NAME?</v>
      </c>
      <c r="N163" s="195" t="e">
        <f ca="1">+_xll.BInterpol(#REF!,#REF!,params!B163,"cubic")</f>
        <v>#NAME?</v>
      </c>
      <c r="O163" s="153" t="e">
        <f t="shared" ca="1" si="21"/>
        <v>#NAME?</v>
      </c>
    </row>
    <row r="164" spans="1:15">
      <c r="A164">
        <v>161</v>
      </c>
      <c r="B164">
        <f t="shared" si="19"/>
        <v>0.64400000000000002</v>
      </c>
      <c r="C164" s="151" t="e">
        <f ca="1">+_xll.BInterpol(Boost!$R$6:$R$66,Boost!$AZ$6:$AZ$66,params!B164,"cubic")</f>
        <v>#NAME?</v>
      </c>
      <c r="D164" s="151" t="e">
        <f ca="1">+_xll.BInterpol(Boost!$R$6:$R$66,Boost!$AX$6:$AX$66,params!B164,"cubic")</f>
        <v>#NAME?</v>
      </c>
      <c r="E164" s="198" t="e">
        <f t="shared" ca="1" si="22"/>
        <v>#NAME?</v>
      </c>
      <c r="F164" s="151" t="e">
        <f ca="1">+_xll.BInterpol(Boost!$R$6:$R$66,Boost!$AY$6:$AY$66,params!B164,"cubic")</f>
        <v>#NAME?</v>
      </c>
      <c r="G164" s="151" t="e">
        <f ca="1">_xll.BInterpol(cf!$A$2:$A$68,cf!$B$2:$B$68,params!B164,"cubic")/100</f>
        <v>#NAME?</v>
      </c>
      <c r="H164" s="199" t="e">
        <f t="shared" ca="1" si="23"/>
        <v>#NAME?</v>
      </c>
      <c r="I164" s="152">
        <f t="shared" si="26"/>
        <v>1.0675936647244089E-2</v>
      </c>
      <c r="J164" s="152">
        <f t="shared" si="24"/>
        <v>6.5957136103689251E-5</v>
      </c>
      <c r="K164" s="3" t="e">
        <f t="shared" ca="1" si="20"/>
        <v>#NAME?</v>
      </c>
      <c r="L164" s="153" t="e">
        <f t="shared" ca="1" si="25"/>
        <v>#NAME?</v>
      </c>
      <c r="M164" s="195" t="e">
        <f ca="1">_xll.BInterpol(cf!$A$2:$A$68,cf!$C$2:$C$68,params!B164,"cubic")</f>
        <v>#NAME?</v>
      </c>
      <c r="N164" s="195" t="e">
        <f ca="1">+_xll.BInterpol(#REF!,#REF!,params!B164,"cubic")</f>
        <v>#NAME?</v>
      </c>
      <c r="O164" s="153" t="e">
        <f t="shared" ca="1" si="21"/>
        <v>#NAME?</v>
      </c>
    </row>
    <row r="165" spans="1:15">
      <c r="A165">
        <v>162</v>
      </c>
      <c r="B165">
        <f t="shared" si="19"/>
        <v>0.64800000000000002</v>
      </c>
      <c r="C165" s="151" t="e">
        <f ca="1">+_xll.BInterpol(Boost!$R$6:$R$66,Boost!$AZ$6:$AZ$66,params!B165,"cubic")</f>
        <v>#NAME?</v>
      </c>
      <c r="D165" s="151" t="e">
        <f ca="1">+_xll.BInterpol(Boost!$R$6:$R$66,Boost!$AX$6:$AX$66,params!B165,"cubic")</f>
        <v>#NAME?</v>
      </c>
      <c r="E165" s="198" t="e">
        <f t="shared" ca="1" si="22"/>
        <v>#NAME?</v>
      </c>
      <c r="F165" s="151" t="e">
        <f ca="1">+_xll.BInterpol(Boost!$R$6:$R$66,Boost!$AY$6:$AY$66,params!B165,"cubic")</f>
        <v>#NAME?</v>
      </c>
      <c r="G165" s="151" t="e">
        <f ca="1">_xll.BInterpol(cf!$A$2:$A$68,cf!$B$2:$B$68,params!B165,"cubic")/100</f>
        <v>#NAME?</v>
      </c>
      <c r="H165" s="199" t="e">
        <f t="shared" ca="1" si="23"/>
        <v>#NAME?</v>
      </c>
      <c r="I165" s="152">
        <f t="shared" si="26"/>
        <v>1.0741889386351788E-2</v>
      </c>
      <c r="J165" s="152">
        <f t="shared" si="24"/>
        <v>6.595273910769972E-5</v>
      </c>
      <c r="K165" s="3" t="e">
        <f t="shared" ca="1" si="20"/>
        <v>#NAME?</v>
      </c>
      <c r="L165" s="153" t="e">
        <f t="shared" ca="1" si="25"/>
        <v>#NAME?</v>
      </c>
      <c r="M165" s="195" t="e">
        <f ca="1">_xll.BInterpol(cf!$A$2:$A$68,cf!$C$2:$C$68,params!B165,"cubic")</f>
        <v>#NAME?</v>
      </c>
      <c r="N165" s="195" t="e">
        <f ca="1">+_xll.BInterpol(#REF!,#REF!,params!B165,"cubic")</f>
        <v>#NAME?</v>
      </c>
      <c r="O165" s="153" t="e">
        <f t="shared" ca="1" si="21"/>
        <v>#NAME?</v>
      </c>
    </row>
    <row r="166" spans="1:15">
      <c r="A166">
        <v>163</v>
      </c>
      <c r="B166">
        <f t="shared" si="19"/>
        <v>0.65200000000000002</v>
      </c>
      <c r="C166" s="151" t="e">
        <f ca="1">+_xll.BInterpol(Boost!$R$6:$R$66,Boost!$AZ$6:$AZ$66,params!B166,"cubic")</f>
        <v>#NAME?</v>
      </c>
      <c r="D166" s="151" t="e">
        <f ca="1">+_xll.BInterpol(Boost!$R$6:$R$66,Boost!$AX$6:$AX$66,params!B166,"cubic")</f>
        <v>#NAME?</v>
      </c>
      <c r="E166" s="198" t="e">
        <f t="shared" ca="1" si="22"/>
        <v>#NAME?</v>
      </c>
      <c r="F166" s="151" t="e">
        <f ca="1">+_xll.BInterpol(Boost!$R$6:$R$66,Boost!$AY$6:$AY$66,params!B166,"cubic")</f>
        <v>#NAME?</v>
      </c>
      <c r="G166" s="151" t="e">
        <f ca="1">_xll.BInterpol(cf!$A$2:$A$68,cf!$B$2:$B$68,params!B166,"cubic")/100</f>
        <v>#NAME?</v>
      </c>
      <c r="H166" s="199" t="e">
        <f t="shared" ca="1" si="23"/>
        <v>#NAME?</v>
      </c>
      <c r="I166" s="152">
        <f t="shared" si="26"/>
        <v>1.080783772875693E-2</v>
      </c>
      <c r="J166" s="152">
        <f t="shared" si="24"/>
        <v>6.5948342405142135E-5</v>
      </c>
      <c r="K166" s="3" t="e">
        <f t="shared" ca="1" si="20"/>
        <v>#NAME?</v>
      </c>
      <c r="L166" s="153" t="e">
        <f t="shared" ca="1" si="25"/>
        <v>#NAME?</v>
      </c>
      <c r="M166" s="195" t="e">
        <f ca="1">_xll.BInterpol(cf!$A$2:$A$68,cf!$C$2:$C$68,params!B166,"cubic")</f>
        <v>#NAME?</v>
      </c>
      <c r="N166" s="195" t="e">
        <f ca="1">+_xll.BInterpol(#REF!,#REF!,params!B166,"cubic")</f>
        <v>#NAME?</v>
      </c>
      <c r="O166" s="153" t="e">
        <f t="shared" ca="1" si="21"/>
        <v>#NAME?</v>
      </c>
    </row>
    <row r="167" spans="1:15">
      <c r="A167">
        <v>164</v>
      </c>
      <c r="B167">
        <f t="shared" si="19"/>
        <v>0.65600000000000003</v>
      </c>
      <c r="C167" s="151" t="e">
        <f ca="1">+_xll.BInterpol(Boost!$R$6:$R$66,Boost!$AZ$6:$AZ$66,params!B167,"cubic")</f>
        <v>#NAME?</v>
      </c>
      <c r="D167" s="151" t="e">
        <f ca="1">+_xll.BInterpol(Boost!$R$6:$R$66,Boost!$AX$6:$AX$66,params!B167,"cubic")</f>
        <v>#NAME?</v>
      </c>
      <c r="E167" s="198" t="e">
        <f t="shared" ca="1" si="22"/>
        <v>#NAME?</v>
      </c>
      <c r="F167" s="151" t="e">
        <f ca="1">+_xll.BInterpol(Boost!$R$6:$R$66,Boost!$AY$6:$AY$66,params!B167,"cubic")</f>
        <v>#NAME?</v>
      </c>
      <c r="G167" s="151" t="e">
        <f ca="1">_xll.BInterpol(cf!$A$2:$A$68,cf!$B$2:$B$68,params!B167,"cubic")/100</f>
        <v>#NAME?</v>
      </c>
      <c r="H167" s="199" t="e">
        <f t="shared" ca="1" si="23"/>
        <v>#NAME?</v>
      </c>
      <c r="I167" s="152">
        <f t="shared" si="26"/>
        <v>1.0873781674752392E-2</v>
      </c>
      <c r="J167" s="152">
        <f t="shared" si="24"/>
        <v>6.5943945995461384E-5</v>
      </c>
      <c r="K167" s="3" t="e">
        <f t="shared" ca="1" si="20"/>
        <v>#NAME?</v>
      </c>
      <c r="L167" s="153" t="e">
        <f t="shared" ca="1" si="25"/>
        <v>#NAME?</v>
      </c>
      <c r="M167" s="195" t="e">
        <f ca="1">_xll.BInterpol(cf!$A$2:$A$68,cf!$C$2:$C$68,params!B167,"cubic")</f>
        <v>#NAME?</v>
      </c>
      <c r="N167" s="195" t="e">
        <f ca="1">+_xll.BInterpol(#REF!,#REF!,params!B167,"cubic")</f>
        <v>#NAME?</v>
      </c>
      <c r="O167" s="153" t="e">
        <f t="shared" ca="1" si="21"/>
        <v>#NAME?</v>
      </c>
    </row>
    <row r="168" spans="1:15">
      <c r="A168">
        <v>165</v>
      </c>
      <c r="B168">
        <f t="shared" si="19"/>
        <v>0.66</v>
      </c>
      <c r="C168" s="151" t="e">
        <f ca="1">+_xll.BInterpol(Boost!$R$6:$R$66,Boost!$AZ$6:$AZ$66,params!B168,"cubic")</f>
        <v>#NAME?</v>
      </c>
      <c r="D168" s="151" t="e">
        <f ca="1">+_xll.BInterpol(Boost!$R$6:$R$66,Boost!$AX$6:$AX$66,params!B168,"cubic")</f>
        <v>#NAME?</v>
      </c>
      <c r="E168" s="198" t="e">
        <f t="shared" ca="1" si="22"/>
        <v>#NAME?</v>
      </c>
      <c r="F168" s="151" t="e">
        <f ca="1">+_xll.BInterpol(Boost!$R$6:$R$66,Boost!$AY$6:$AY$66,params!B168,"cubic")</f>
        <v>#NAME?</v>
      </c>
      <c r="G168" s="151" t="e">
        <f ca="1">_xll.BInterpol(cf!$A$2:$A$68,cf!$B$2:$B$68,params!B168,"cubic")/100</f>
        <v>#NAME?</v>
      </c>
      <c r="H168" s="199" t="e">
        <f t="shared" ca="1" si="23"/>
        <v>#NAME?</v>
      </c>
      <c r="I168" s="152">
        <f t="shared" si="26"/>
        <v>1.0939721224631271E-2</v>
      </c>
      <c r="J168" s="152">
        <f t="shared" si="24"/>
        <v>6.5939549878879511E-5</v>
      </c>
      <c r="K168" s="3" t="e">
        <f t="shared" ca="1" si="20"/>
        <v>#NAME?</v>
      </c>
      <c r="L168" s="153" t="e">
        <f t="shared" ca="1" si="25"/>
        <v>#NAME?</v>
      </c>
      <c r="M168" s="195" t="e">
        <f ca="1">_xll.BInterpol(cf!$A$2:$A$68,cf!$C$2:$C$68,params!B168,"cubic")</f>
        <v>#NAME?</v>
      </c>
      <c r="N168" s="195" t="e">
        <f ca="1">+_xll.BInterpol(#REF!,#REF!,params!B168,"cubic")</f>
        <v>#NAME?</v>
      </c>
      <c r="O168" s="153" t="e">
        <f t="shared" ca="1" si="21"/>
        <v>#NAME?</v>
      </c>
    </row>
    <row r="169" spans="1:15">
      <c r="A169">
        <v>166</v>
      </c>
      <c r="B169">
        <f t="shared" si="19"/>
        <v>0.66400000000000003</v>
      </c>
      <c r="C169" s="151" t="e">
        <f ca="1">+_xll.BInterpol(Boost!$R$6:$R$66,Boost!$AZ$6:$AZ$66,params!B169,"cubic")</f>
        <v>#NAME?</v>
      </c>
      <c r="D169" s="151" t="e">
        <f ca="1">+_xll.BInterpol(Boost!$R$6:$R$66,Boost!$AX$6:$AX$66,params!B169,"cubic")</f>
        <v>#NAME?</v>
      </c>
      <c r="E169" s="198" t="e">
        <f t="shared" ca="1" si="22"/>
        <v>#NAME?</v>
      </c>
      <c r="F169" s="151" t="e">
        <f ca="1">+_xll.BInterpol(Boost!$R$6:$R$66,Boost!$AY$6:$AY$66,params!B169,"cubic")</f>
        <v>#NAME?</v>
      </c>
      <c r="G169" s="151" t="e">
        <f ca="1">_xll.BInterpol(cf!$A$2:$A$68,cf!$B$2:$B$68,params!B169,"cubic")/100</f>
        <v>#NAME?</v>
      </c>
      <c r="H169" s="199" t="e">
        <f t="shared" ca="1" si="23"/>
        <v>#NAME?</v>
      </c>
      <c r="I169" s="152">
        <f t="shared" si="26"/>
        <v>1.1005656378686779E-2</v>
      </c>
      <c r="J169" s="152">
        <f t="shared" si="24"/>
        <v>6.5935154055507539E-5</v>
      </c>
      <c r="K169" s="3" t="e">
        <f t="shared" ca="1" si="20"/>
        <v>#NAME?</v>
      </c>
      <c r="L169" s="153" t="e">
        <f t="shared" ca="1" si="25"/>
        <v>#NAME?</v>
      </c>
      <c r="M169" s="195" t="e">
        <f ca="1">_xll.BInterpol(cf!$A$2:$A$68,cf!$C$2:$C$68,params!B169,"cubic")</f>
        <v>#NAME?</v>
      </c>
      <c r="N169" s="195" t="e">
        <f ca="1">+_xll.BInterpol(#REF!,#REF!,params!B169,"cubic")</f>
        <v>#NAME?</v>
      </c>
      <c r="O169" s="153" t="e">
        <f t="shared" ca="1" si="21"/>
        <v>#NAME?</v>
      </c>
    </row>
    <row r="170" spans="1:15">
      <c r="A170">
        <v>167</v>
      </c>
      <c r="B170">
        <f t="shared" si="19"/>
        <v>0.66800000000000004</v>
      </c>
      <c r="C170" s="151" t="e">
        <f ca="1">+_xll.BInterpol(Boost!$R$6:$R$66,Boost!$AZ$6:$AZ$66,params!B170,"cubic")</f>
        <v>#NAME?</v>
      </c>
      <c r="D170" s="151" t="e">
        <f ca="1">+_xll.BInterpol(Boost!$R$6:$R$66,Boost!$AX$6:$AX$66,params!B170,"cubic")</f>
        <v>#NAME?</v>
      </c>
      <c r="E170" s="198" t="e">
        <f t="shared" ca="1" si="22"/>
        <v>#NAME?</v>
      </c>
      <c r="F170" s="151" t="e">
        <f ca="1">+_xll.BInterpol(Boost!$R$6:$R$66,Boost!$AY$6:$AY$66,params!B170,"cubic")</f>
        <v>#NAME?</v>
      </c>
      <c r="G170" s="151" t="e">
        <f ca="1">_xll.BInterpol(cf!$A$2:$A$68,cf!$B$2:$B$68,params!B170,"cubic")/100</f>
        <v>#NAME?</v>
      </c>
      <c r="H170" s="199" t="e">
        <f t="shared" ca="1" si="23"/>
        <v>#NAME?</v>
      </c>
      <c r="I170" s="152">
        <f t="shared" si="26"/>
        <v>1.1071587137211791E-2</v>
      </c>
      <c r="J170" s="152">
        <f t="shared" si="24"/>
        <v>6.5930758525012401E-5</v>
      </c>
      <c r="K170" s="3" t="e">
        <f t="shared" ca="1" si="20"/>
        <v>#NAME?</v>
      </c>
      <c r="L170" s="153" t="e">
        <f t="shared" ca="1" si="25"/>
        <v>#NAME?</v>
      </c>
      <c r="M170" s="195" t="e">
        <f ca="1">_xll.BInterpol(cf!$A$2:$A$68,cf!$C$2:$C$68,params!B170,"cubic")</f>
        <v>#NAME?</v>
      </c>
      <c r="N170" s="195" t="e">
        <f ca="1">+_xll.BInterpol(#REF!,#REF!,params!B170,"cubic")</f>
        <v>#NAME?</v>
      </c>
      <c r="O170" s="153" t="e">
        <f t="shared" ca="1" si="21"/>
        <v>#NAME?</v>
      </c>
    </row>
    <row r="171" spans="1:15">
      <c r="A171">
        <v>168</v>
      </c>
      <c r="B171">
        <f t="shared" si="19"/>
        <v>0.67200000000000004</v>
      </c>
      <c r="C171" s="151" t="e">
        <f ca="1">+_xll.BInterpol(Boost!$R$6:$R$66,Boost!$AZ$6:$AZ$66,params!B171,"cubic")</f>
        <v>#NAME?</v>
      </c>
      <c r="D171" s="151" t="e">
        <f ca="1">+_xll.BInterpol(Boost!$R$6:$R$66,Boost!$AX$6:$AX$66,params!B171,"cubic")</f>
        <v>#NAME?</v>
      </c>
      <c r="E171" s="198" t="e">
        <f t="shared" ca="1" si="22"/>
        <v>#NAME?</v>
      </c>
      <c r="F171" s="151" t="e">
        <f ca="1">+_xll.BInterpol(Boost!$R$6:$R$66,Boost!$AY$6:$AY$66,params!B171,"cubic")</f>
        <v>#NAME?</v>
      </c>
      <c r="G171" s="151" t="e">
        <f ca="1">_xll.BInterpol(cf!$A$2:$A$68,cf!$B$2:$B$68,params!B171,"cubic")/100</f>
        <v>#NAME?</v>
      </c>
      <c r="H171" s="199" t="e">
        <f t="shared" ca="1" si="23"/>
        <v>#NAME?</v>
      </c>
      <c r="I171" s="152">
        <f t="shared" si="26"/>
        <v>1.1137513500499518E-2</v>
      </c>
      <c r="J171" s="152">
        <f t="shared" si="24"/>
        <v>6.5926363287727163E-5</v>
      </c>
      <c r="K171" s="3" t="e">
        <f t="shared" ca="1" si="20"/>
        <v>#NAME?</v>
      </c>
      <c r="L171" s="153" t="e">
        <f t="shared" ca="1" si="25"/>
        <v>#NAME?</v>
      </c>
      <c r="M171" s="195" t="e">
        <f ca="1">_xll.BInterpol(cf!$A$2:$A$68,cf!$C$2:$C$68,params!B171,"cubic")</f>
        <v>#NAME?</v>
      </c>
      <c r="N171" s="195" t="e">
        <f ca="1">+_xll.BInterpol(#REF!,#REF!,params!B171,"cubic")</f>
        <v>#NAME?</v>
      </c>
      <c r="O171" s="153" t="e">
        <f t="shared" ca="1" si="21"/>
        <v>#NAME?</v>
      </c>
    </row>
    <row r="172" spans="1:15">
      <c r="A172">
        <v>169</v>
      </c>
      <c r="B172">
        <f t="shared" si="19"/>
        <v>0.67600000000000005</v>
      </c>
      <c r="C172" s="151" t="e">
        <f ca="1">+_xll.BInterpol(Boost!$R$6:$R$66,Boost!$AZ$6:$AZ$66,params!B172,"cubic")</f>
        <v>#NAME?</v>
      </c>
      <c r="D172" s="151" t="e">
        <f ca="1">+_xll.BInterpol(Boost!$R$6:$R$66,Boost!$AX$6:$AX$66,params!B172,"cubic")</f>
        <v>#NAME?</v>
      </c>
      <c r="E172" s="198" t="e">
        <f t="shared" ca="1" si="22"/>
        <v>#NAME?</v>
      </c>
      <c r="F172" s="151" t="e">
        <f ca="1">+_xll.BInterpol(Boost!$R$6:$R$66,Boost!$AY$6:$AY$66,params!B172,"cubic")</f>
        <v>#NAME?</v>
      </c>
      <c r="G172" s="151" t="e">
        <f ca="1">_xll.BInterpol(cf!$A$2:$A$68,cf!$B$2:$B$68,params!B172,"cubic")/100</f>
        <v>#NAME?</v>
      </c>
      <c r="H172" s="199" t="e">
        <f t="shared" ca="1" si="23"/>
        <v>#NAME?</v>
      </c>
      <c r="I172" s="152">
        <f t="shared" si="26"/>
        <v>1.1203435468842726E-2</v>
      </c>
      <c r="J172" s="152">
        <f t="shared" si="24"/>
        <v>6.5921968343207737E-5</v>
      </c>
      <c r="K172" s="3" t="e">
        <f t="shared" ca="1" si="20"/>
        <v>#NAME?</v>
      </c>
      <c r="L172" s="153" t="e">
        <f t="shared" ca="1" si="25"/>
        <v>#NAME?</v>
      </c>
      <c r="M172" s="195" t="e">
        <f ca="1">_xll.BInterpol(cf!$A$2:$A$68,cf!$C$2:$C$68,params!B172,"cubic")</f>
        <v>#NAME?</v>
      </c>
      <c r="N172" s="195" t="e">
        <f ca="1">+_xll.BInterpol(#REF!,#REF!,params!B172,"cubic")</f>
        <v>#NAME?</v>
      </c>
      <c r="O172" s="153" t="e">
        <f t="shared" ca="1" si="21"/>
        <v>#NAME?</v>
      </c>
    </row>
    <row r="173" spans="1:15">
      <c r="A173">
        <v>170</v>
      </c>
      <c r="B173">
        <f t="shared" si="19"/>
        <v>0.68</v>
      </c>
      <c r="C173" s="151" t="e">
        <f ca="1">+_xll.BInterpol(Boost!$R$6:$R$66,Boost!$AZ$6:$AZ$66,params!B173,"cubic")</f>
        <v>#NAME?</v>
      </c>
      <c r="D173" s="151" t="e">
        <f ca="1">+_xll.BInterpol(Boost!$R$6:$R$66,Boost!$AX$6:$AX$66,params!B173,"cubic")</f>
        <v>#NAME?</v>
      </c>
      <c r="E173" s="198" t="e">
        <f t="shared" ca="1" si="22"/>
        <v>#NAME?</v>
      </c>
      <c r="F173" s="151" t="e">
        <f ca="1">+_xll.BInterpol(Boost!$R$6:$R$66,Boost!$AY$6:$AY$66,params!B173,"cubic")</f>
        <v>#NAME?</v>
      </c>
      <c r="G173" s="151" t="e">
        <f ca="1">_xll.BInterpol(cf!$A$2:$A$68,cf!$B$2:$B$68,params!B173,"cubic")/100</f>
        <v>#NAME?</v>
      </c>
      <c r="H173" s="199" t="e">
        <f t="shared" ca="1" si="23"/>
        <v>#NAME?</v>
      </c>
      <c r="I173" s="152">
        <f t="shared" si="26"/>
        <v>1.1269353042534624E-2</v>
      </c>
      <c r="J173" s="152">
        <f t="shared" si="24"/>
        <v>6.5917573691898212E-5</v>
      </c>
      <c r="K173" s="3" t="e">
        <f t="shared" ca="1" si="20"/>
        <v>#NAME?</v>
      </c>
      <c r="L173" s="153" t="e">
        <f t="shared" ca="1" si="25"/>
        <v>#NAME?</v>
      </c>
      <c r="M173" s="195" t="e">
        <f ca="1">_xll.BInterpol(cf!$A$2:$A$68,cf!$C$2:$C$68,params!B173,"cubic")</f>
        <v>#NAME?</v>
      </c>
      <c r="N173" s="195" t="e">
        <f ca="1">+_xll.BInterpol(#REF!,#REF!,params!B173,"cubic")</f>
        <v>#NAME?</v>
      </c>
      <c r="O173" s="153" t="e">
        <f t="shared" ca="1" si="21"/>
        <v>#NAME?</v>
      </c>
    </row>
    <row r="174" spans="1:15">
      <c r="A174">
        <v>171</v>
      </c>
      <c r="B174">
        <f t="shared" si="19"/>
        <v>0.68400000000000005</v>
      </c>
      <c r="C174" s="151" t="e">
        <f ca="1">+_xll.BInterpol(Boost!$R$6:$R$66,Boost!$AZ$6:$AZ$66,params!B174,"cubic")</f>
        <v>#NAME?</v>
      </c>
      <c r="D174" s="151" t="e">
        <f ca="1">+_xll.BInterpol(Boost!$R$6:$R$66,Boost!$AX$6:$AX$66,params!B174,"cubic")</f>
        <v>#NAME?</v>
      </c>
      <c r="E174" s="198" t="e">
        <f t="shared" ca="1" si="22"/>
        <v>#NAME?</v>
      </c>
      <c r="F174" s="151" t="e">
        <f ca="1">+_xll.BInterpol(Boost!$R$6:$R$66,Boost!$AY$6:$AY$66,params!B174,"cubic")</f>
        <v>#NAME?</v>
      </c>
      <c r="G174" s="151" t="e">
        <f ca="1">_xll.BInterpol(cf!$A$2:$A$68,cf!$B$2:$B$68,params!B174,"cubic")/100</f>
        <v>#NAME?</v>
      </c>
      <c r="H174" s="199" t="e">
        <f t="shared" ca="1" si="23"/>
        <v>#NAME?</v>
      </c>
      <c r="I174" s="152">
        <f t="shared" si="26"/>
        <v>1.133526622186809E-2</v>
      </c>
      <c r="J174" s="152">
        <f t="shared" si="24"/>
        <v>6.5913179333465521E-5</v>
      </c>
      <c r="K174" s="3" t="e">
        <f t="shared" ca="1" si="20"/>
        <v>#NAME?</v>
      </c>
      <c r="L174" s="153" t="e">
        <f t="shared" ca="1" si="25"/>
        <v>#NAME?</v>
      </c>
      <c r="M174" s="195" t="e">
        <f ca="1">_xll.BInterpol(cf!$A$2:$A$68,cf!$C$2:$C$68,params!B174,"cubic")</f>
        <v>#NAME?</v>
      </c>
      <c r="N174" s="195" t="e">
        <f ca="1">+_xll.BInterpol(#REF!,#REF!,params!B174,"cubic")</f>
        <v>#NAME?</v>
      </c>
      <c r="O174" s="153" t="e">
        <f t="shared" ca="1" si="21"/>
        <v>#NAME?</v>
      </c>
    </row>
    <row r="175" spans="1:15">
      <c r="A175">
        <v>172</v>
      </c>
      <c r="B175">
        <f t="shared" si="19"/>
        <v>0.68799999999999994</v>
      </c>
      <c r="C175" s="151" t="e">
        <f ca="1">+_xll.BInterpol(Boost!$R$6:$R$66,Boost!$AZ$6:$AZ$66,params!B175,"cubic")</f>
        <v>#NAME?</v>
      </c>
      <c r="D175" s="151" t="e">
        <f ca="1">+_xll.BInterpol(Boost!$R$6:$R$66,Boost!$AX$6:$AX$66,params!B175,"cubic")</f>
        <v>#NAME?</v>
      </c>
      <c r="E175" s="198" t="e">
        <f t="shared" ca="1" si="22"/>
        <v>#NAME?</v>
      </c>
      <c r="F175" s="151" t="e">
        <f ca="1">+_xll.BInterpol(Boost!$R$6:$R$66,Boost!$AY$6:$AY$66,params!B175,"cubic")</f>
        <v>#NAME?</v>
      </c>
      <c r="G175" s="151" t="e">
        <f ca="1">_xll.BInterpol(cf!$A$2:$A$68,cf!$B$2:$B$68,params!B175,"cubic")/100</f>
        <v>#NAME?</v>
      </c>
      <c r="H175" s="199" t="e">
        <f t="shared" ca="1" si="23"/>
        <v>#NAME?</v>
      </c>
      <c r="I175" s="152">
        <f t="shared" si="26"/>
        <v>1.1401175007136E-2</v>
      </c>
      <c r="J175" s="152">
        <f t="shared" si="24"/>
        <v>6.5908785267909664E-5</v>
      </c>
      <c r="K175" s="3" t="e">
        <f t="shared" ca="1" si="20"/>
        <v>#NAME?</v>
      </c>
      <c r="L175" s="153" t="e">
        <f t="shared" ca="1" si="25"/>
        <v>#NAME?</v>
      </c>
      <c r="M175" s="195" t="e">
        <f ca="1">_xll.BInterpol(cf!$A$2:$A$68,cf!$C$2:$C$68,params!B175,"cubic")</f>
        <v>#NAME?</v>
      </c>
      <c r="N175" s="195" t="e">
        <f ca="1">+_xll.BInterpol(#REF!,#REF!,params!B175,"cubic")</f>
        <v>#NAME?</v>
      </c>
      <c r="O175" s="153" t="e">
        <f t="shared" ca="1" si="21"/>
        <v>#NAME?</v>
      </c>
    </row>
    <row r="176" spans="1:15">
      <c r="A176">
        <v>173</v>
      </c>
      <c r="B176">
        <f t="shared" si="19"/>
        <v>0.69199999999999995</v>
      </c>
      <c r="C176" s="151" t="e">
        <f ca="1">+_xll.BInterpol(Boost!$R$6:$R$66,Boost!$AZ$6:$AZ$66,params!B176,"cubic")</f>
        <v>#NAME?</v>
      </c>
      <c r="D176" s="151" t="e">
        <f ca="1">+_xll.BInterpol(Boost!$R$6:$R$66,Boost!$AX$6:$AX$66,params!B176,"cubic")</f>
        <v>#NAME?</v>
      </c>
      <c r="E176" s="198" t="e">
        <f t="shared" ca="1" si="22"/>
        <v>#NAME?</v>
      </c>
      <c r="F176" s="151" t="e">
        <f ca="1">+_xll.BInterpol(Boost!$R$6:$R$66,Boost!$AY$6:$AY$66,params!B176,"cubic")</f>
        <v>#NAME?</v>
      </c>
      <c r="G176" s="151" t="e">
        <f ca="1">_xll.BInterpol(cf!$A$2:$A$68,cf!$B$2:$B$68,params!B176,"cubic")/100</f>
        <v>#NAME?</v>
      </c>
      <c r="H176" s="199" t="e">
        <f t="shared" ca="1" si="23"/>
        <v>#NAME?</v>
      </c>
      <c r="I176" s="152">
        <f t="shared" si="26"/>
        <v>1.1467079398631452E-2</v>
      </c>
      <c r="J176" s="152">
        <f t="shared" si="24"/>
        <v>6.5904391495452685E-5</v>
      </c>
      <c r="K176" s="3" t="e">
        <f t="shared" ca="1" si="20"/>
        <v>#NAME?</v>
      </c>
      <c r="L176" s="153" t="e">
        <f t="shared" ca="1" si="25"/>
        <v>#NAME?</v>
      </c>
      <c r="M176" s="195" t="e">
        <f ca="1">_xll.BInterpol(cf!$A$2:$A$68,cf!$C$2:$C$68,params!B176,"cubic")</f>
        <v>#NAME?</v>
      </c>
      <c r="N176" s="195" t="e">
        <f ca="1">+_xll.BInterpol(#REF!,#REF!,params!B176,"cubic")</f>
        <v>#NAME?</v>
      </c>
      <c r="O176" s="153" t="e">
        <f t="shared" ca="1" si="21"/>
        <v>#NAME?</v>
      </c>
    </row>
    <row r="177" spans="1:15">
      <c r="A177">
        <v>174</v>
      </c>
      <c r="B177">
        <f t="shared" si="19"/>
        <v>0.69599999999999995</v>
      </c>
      <c r="C177" s="151" t="e">
        <f ca="1">+_xll.BInterpol(Boost!$R$6:$R$66,Boost!$AZ$6:$AZ$66,params!B177,"cubic")</f>
        <v>#NAME?</v>
      </c>
      <c r="D177" s="151" t="e">
        <f ca="1">+_xll.BInterpol(Boost!$R$6:$R$66,Boost!$AX$6:$AX$66,params!B177,"cubic")</f>
        <v>#NAME?</v>
      </c>
      <c r="E177" s="198" t="e">
        <f t="shared" ca="1" si="22"/>
        <v>#NAME?</v>
      </c>
      <c r="F177" s="151" t="e">
        <f ca="1">+_xll.BInterpol(Boost!$R$6:$R$66,Boost!$AY$6:$AY$66,params!B177,"cubic")</f>
        <v>#NAME?</v>
      </c>
      <c r="G177" s="151" t="e">
        <f ca="1">_xll.BInterpol(cf!$A$2:$A$68,cf!$B$2:$B$68,params!B177,"cubic")/100</f>
        <v>#NAME?</v>
      </c>
      <c r="H177" s="199" t="e">
        <f t="shared" ca="1" si="23"/>
        <v>#NAME?</v>
      </c>
      <c r="I177" s="152">
        <f t="shared" si="26"/>
        <v>1.1532979396647214E-2</v>
      </c>
      <c r="J177" s="152">
        <f t="shared" si="24"/>
        <v>6.5899998015761518E-5</v>
      </c>
      <c r="K177" s="3" t="e">
        <f t="shared" ca="1" si="20"/>
        <v>#NAME?</v>
      </c>
      <c r="L177" s="153" t="e">
        <f t="shared" ca="1" si="25"/>
        <v>#NAME?</v>
      </c>
      <c r="M177" s="195" t="e">
        <f ca="1">_xll.BInterpol(cf!$A$2:$A$68,cf!$C$2:$C$68,params!B177,"cubic")</f>
        <v>#NAME?</v>
      </c>
      <c r="N177" s="195" t="e">
        <f ca="1">+_xll.BInterpol(#REF!,#REF!,params!B177,"cubic")</f>
        <v>#NAME?</v>
      </c>
      <c r="O177" s="153" t="e">
        <f t="shared" ca="1" si="21"/>
        <v>#NAME?</v>
      </c>
    </row>
    <row r="178" spans="1:15">
      <c r="A178">
        <v>175</v>
      </c>
      <c r="B178">
        <f t="shared" si="19"/>
        <v>0.7</v>
      </c>
      <c r="C178" s="151" t="e">
        <f ca="1">+_xll.BInterpol(Boost!$R$6:$R$66,Boost!$AZ$6:$AZ$66,params!B178,"cubic")</f>
        <v>#NAME?</v>
      </c>
      <c r="D178" s="151" t="e">
        <f ca="1">+_xll.BInterpol(Boost!$R$6:$R$66,Boost!$AX$6:$AX$66,params!B178,"cubic")</f>
        <v>#NAME?</v>
      </c>
      <c r="E178" s="198" t="e">
        <f t="shared" ca="1" si="22"/>
        <v>#NAME?</v>
      </c>
      <c r="F178" s="151" t="e">
        <f ca="1">+_xll.BInterpol(Boost!$R$6:$R$66,Boost!$AY$6:$AY$66,params!B178,"cubic")</f>
        <v>#NAME?</v>
      </c>
      <c r="G178" s="151" t="e">
        <f ca="1">_xll.BInterpol(cf!$A$2:$A$68,cf!$B$2:$B$68,params!B178,"cubic")/100</f>
        <v>#NAME?</v>
      </c>
      <c r="H178" s="199" t="e">
        <f t="shared" ca="1" si="23"/>
        <v>#NAME?</v>
      </c>
      <c r="I178" s="152">
        <f t="shared" si="26"/>
        <v>1.1598875001476161E-2</v>
      </c>
      <c r="J178" s="152">
        <f t="shared" si="24"/>
        <v>6.5895604828947185E-5</v>
      </c>
      <c r="K178" s="3" t="e">
        <f t="shared" ca="1" si="20"/>
        <v>#NAME?</v>
      </c>
      <c r="L178" s="153" t="e">
        <f t="shared" ca="1" si="25"/>
        <v>#NAME?</v>
      </c>
      <c r="M178" s="195" t="e">
        <f ca="1">_xll.BInterpol(cf!$A$2:$A$68,cf!$C$2:$C$68,params!B178,"cubic")</f>
        <v>#NAME?</v>
      </c>
      <c r="N178" s="195" t="e">
        <f ca="1">+_xll.BInterpol(#REF!,#REF!,params!B178,"cubic")</f>
        <v>#NAME?</v>
      </c>
      <c r="O178" s="153" t="e">
        <f t="shared" ca="1" si="21"/>
        <v>#NAME?</v>
      </c>
    </row>
    <row r="179" spans="1:15">
      <c r="A179">
        <v>176</v>
      </c>
      <c r="B179">
        <f t="shared" si="19"/>
        <v>0.70399999999999996</v>
      </c>
      <c r="C179" s="151" t="e">
        <f ca="1">+_xll.BInterpol(Boost!$R$6:$R$66,Boost!$AZ$6:$AZ$66,params!B179,"cubic")</f>
        <v>#NAME?</v>
      </c>
      <c r="D179" s="151" t="e">
        <f ca="1">+_xll.BInterpol(Boost!$R$6:$R$66,Boost!$AX$6:$AX$66,params!B179,"cubic")</f>
        <v>#NAME?</v>
      </c>
      <c r="E179" s="198" t="e">
        <f t="shared" ca="1" si="22"/>
        <v>#NAME?</v>
      </c>
      <c r="F179" s="151" t="e">
        <f ca="1">+_xll.BInterpol(Boost!$R$6:$R$66,Boost!$AY$6:$AY$66,params!B179,"cubic")</f>
        <v>#NAME?</v>
      </c>
      <c r="G179" s="151" t="e">
        <f ca="1">_xll.BInterpol(cf!$A$2:$A$68,cf!$B$2:$B$68,params!B179,"cubic")/100</f>
        <v>#NAME?</v>
      </c>
      <c r="H179" s="199" t="e">
        <f t="shared" ca="1" si="23"/>
        <v>#NAME?</v>
      </c>
      <c r="I179" s="152">
        <f t="shared" si="26"/>
        <v>1.1664766213411282E-2</v>
      </c>
      <c r="J179" s="152">
        <f t="shared" si="24"/>
        <v>6.5891211935120708E-5</v>
      </c>
      <c r="K179" s="3" t="e">
        <f t="shared" ca="1" si="20"/>
        <v>#NAME?</v>
      </c>
      <c r="L179" s="153" t="e">
        <f t="shared" ca="1" si="25"/>
        <v>#NAME?</v>
      </c>
      <c r="M179" s="195" t="e">
        <f ca="1">_xll.BInterpol(cf!$A$2:$A$68,cf!$C$2:$C$68,params!B179,"cubic")</f>
        <v>#NAME?</v>
      </c>
      <c r="N179" s="195" t="e">
        <f ca="1">+_xll.BInterpol(#REF!,#REF!,params!B179,"cubic")</f>
        <v>#NAME?</v>
      </c>
      <c r="O179" s="153" t="e">
        <f t="shared" ca="1" si="21"/>
        <v>#NAME?</v>
      </c>
    </row>
    <row r="180" spans="1:15">
      <c r="A180">
        <v>177</v>
      </c>
      <c r="B180">
        <f t="shared" si="19"/>
        <v>0.70799999999999996</v>
      </c>
      <c r="C180" s="151" t="e">
        <f ca="1">+_xll.BInterpol(Boost!$R$6:$R$66,Boost!$AZ$6:$AZ$66,params!B180,"cubic")</f>
        <v>#NAME?</v>
      </c>
      <c r="D180" s="151" t="e">
        <f ca="1">+_xll.BInterpol(Boost!$R$6:$R$66,Boost!$AX$6:$AX$66,params!B180,"cubic")</f>
        <v>#NAME?</v>
      </c>
      <c r="E180" s="198" t="e">
        <f t="shared" ca="1" si="22"/>
        <v>#NAME?</v>
      </c>
      <c r="F180" s="151" t="e">
        <f ca="1">+_xll.BInterpol(Boost!$R$6:$R$66,Boost!$AY$6:$AY$66,params!B180,"cubic")</f>
        <v>#NAME?</v>
      </c>
      <c r="G180" s="151" t="e">
        <f ca="1">_xll.BInterpol(cf!$A$2:$A$68,cf!$B$2:$B$68,params!B180,"cubic")/100</f>
        <v>#NAME?</v>
      </c>
      <c r="H180" s="199" t="e">
        <f t="shared" ca="1" si="23"/>
        <v>#NAME?</v>
      </c>
      <c r="I180" s="152">
        <f t="shared" si="26"/>
        <v>1.1730653032745342E-2</v>
      </c>
      <c r="J180" s="152">
        <f t="shared" si="24"/>
        <v>6.5886819334060043E-5</v>
      </c>
      <c r="K180" s="3" t="e">
        <f t="shared" ca="1" si="20"/>
        <v>#NAME?</v>
      </c>
      <c r="L180" s="153" t="e">
        <f t="shared" ca="1" si="25"/>
        <v>#NAME?</v>
      </c>
      <c r="M180" s="195" t="e">
        <f ca="1">_xll.BInterpol(cf!$A$2:$A$68,cf!$C$2:$C$68,params!B180,"cubic")</f>
        <v>#NAME?</v>
      </c>
      <c r="N180" s="195" t="e">
        <f ca="1">+_xll.BInterpol(#REF!,#REF!,params!B180,"cubic")</f>
        <v>#NAME?</v>
      </c>
      <c r="O180" s="153" t="e">
        <f t="shared" ca="1" si="21"/>
        <v>#NAME?</v>
      </c>
    </row>
    <row r="181" spans="1:15">
      <c r="A181">
        <v>178</v>
      </c>
      <c r="B181">
        <f t="shared" si="19"/>
        <v>0.71199999999999997</v>
      </c>
      <c r="C181" s="151" t="e">
        <f ca="1">+_xll.BInterpol(Boost!$R$6:$R$66,Boost!$AZ$6:$AZ$66,params!B181,"cubic")</f>
        <v>#NAME?</v>
      </c>
      <c r="D181" s="151" t="e">
        <f ca="1">+_xll.BInterpol(Boost!$R$6:$R$66,Boost!$AX$6:$AX$66,params!B181,"cubic")</f>
        <v>#NAME?</v>
      </c>
      <c r="E181" s="198" t="e">
        <f t="shared" ca="1" si="22"/>
        <v>#NAME?</v>
      </c>
      <c r="F181" s="151" t="e">
        <f ca="1">+_xll.BInterpol(Boost!$R$6:$R$66,Boost!$AY$6:$AY$66,params!B181,"cubic")</f>
        <v>#NAME?</v>
      </c>
      <c r="G181" s="151" t="e">
        <f ca="1">_xll.BInterpol(cf!$A$2:$A$68,cf!$B$2:$B$68,params!B181,"cubic")/100</f>
        <v>#NAME?</v>
      </c>
      <c r="H181" s="199" t="e">
        <f t="shared" ca="1" si="23"/>
        <v>#NAME?</v>
      </c>
      <c r="I181" s="152">
        <f t="shared" si="26"/>
        <v>1.1796535459771218E-2</v>
      </c>
      <c r="J181" s="152">
        <f t="shared" si="24"/>
        <v>6.5882427025876211E-5</v>
      </c>
      <c r="K181" s="3" t="e">
        <f t="shared" ca="1" si="20"/>
        <v>#NAME?</v>
      </c>
      <c r="L181" s="153" t="e">
        <f t="shared" ca="1" si="25"/>
        <v>#NAME?</v>
      </c>
      <c r="M181" s="195" t="e">
        <f ca="1">_xll.BInterpol(cf!$A$2:$A$68,cf!$C$2:$C$68,params!B181,"cubic")</f>
        <v>#NAME?</v>
      </c>
      <c r="N181" s="195" t="e">
        <f ca="1">+_xll.BInterpol(#REF!,#REF!,params!B181,"cubic")</f>
        <v>#NAME?</v>
      </c>
      <c r="O181" s="153" t="e">
        <f t="shared" ca="1" si="21"/>
        <v>#NAME?</v>
      </c>
    </row>
    <row r="182" spans="1:15">
      <c r="A182">
        <v>179</v>
      </c>
      <c r="B182">
        <f t="shared" si="19"/>
        <v>0.71599999999999997</v>
      </c>
      <c r="C182" s="151" t="e">
        <f ca="1">+_xll.BInterpol(Boost!$R$6:$R$66,Boost!$AZ$6:$AZ$66,params!B182,"cubic")</f>
        <v>#NAME?</v>
      </c>
      <c r="D182" s="151" t="e">
        <f ca="1">+_xll.BInterpol(Boost!$R$6:$R$66,Boost!$AX$6:$AX$66,params!B182,"cubic")</f>
        <v>#NAME?</v>
      </c>
      <c r="E182" s="198" t="e">
        <f t="shared" ca="1" si="22"/>
        <v>#NAME?</v>
      </c>
      <c r="F182" s="151" t="e">
        <f ca="1">+_xll.BInterpol(Boost!$R$6:$R$66,Boost!$AY$6:$AY$66,params!B182,"cubic")</f>
        <v>#NAME?</v>
      </c>
      <c r="G182" s="151" t="e">
        <f ca="1">_xll.BInterpol(cf!$A$2:$A$68,cf!$B$2:$B$68,params!B182,"cubic")/100</f>
        <v>#NAME?</v>
      </c>
      <c r="H182" s="199" t="e">
        <f t="shared" ca="1" si="23"/>
        <v>#NAME?</v>
      </c>
      <c r="I182" s="152">
        <f t="shared" si="26"/>
        <v>1.1862413494781565E-2</v>
      </c>
      <c r="J182" s="152">
        <f t="shared" si="24"/>
        <v>6.5878035010347169E-5</v>
      </c>
      <c r="K182" s="3" t="e">
        <f t="shared" ca="1" si="20"/>
        <v>#NAME?</v>
      </c>
      <c r="L182" s="153" t="e">
        <f t="shared" ca="1" si="25"/>
        <v>#NAME?</v>
      </c>
      <c r="M182" s="195" t="e">
        <f ca="1">_xll.BInterpol(cf!$A$2:$A$68,cf!$C$2:$C$68,params!B182,"cubic")</f>
        <v>#NAME?</v>
      </c>
      <c r="N182" s="195" t="e">
        <f ca="1">+_xll.BInterpol(#REF!,#REF!,params!B182,"cubic")</f>
        <v>#NAME?</v>
      </c>
      <c r="O182" s="153" t="e">
        <f t="shared" ca="1" si="21"/>
        <v>#NAME?</v>
      </c>
    </row>
    <row r="183" spans="1:15">
      <c r="A183">
        <v>180</v>
      </c>
      <c r="B183">
        <f t="shared" si="19"/>
        <v>0.72</v>
      </c>
      <c r="C183" s="151" t="e">
        <f ca="1">+_xll.BInterpol(Boost!$R$6:$R$66,Boost!$AZ$6:$AZ$66,params!B183,"cubic")</f>
        <v>#NAME?</v>
      </c>
      <c r="D183" s="151" t="e">
        <f ca="1">+_xll.BInterpol(Boost!$R$6:$R$66,Boost!$AX$6:$AX$66,params!B183,"cubic")</f>
        <v>#NAME?</v>
      </c>
      <c r="E183" s="198" t="e">
        <f t="shared" ca="1" si="22"/>
        <v>#NAME?</v>
      </c>
      <c r="F183" s="151" t="e">
        <f ca="1">+_xll.BInterpol(Boost!$R$6:$R$66,Boost!$AY$6:$AY$66,params!B183,"cubic")</f>
        <v>#NAME?</v>
      </c>
      <c r="G183" s="151" t="e">
        <f ca="1">_xll.BInterpol(cf!$A$2:$A$68,cf!$B$2:$B$68,params!B183,"cubic")/100</f>
        <v>#NAME?</v>
      </c>
      <c r="H183" s="199" t="e">
        <f t="shared" ca="1" si="23"/>
        <v>#NAME?</v>
      </c>
      <c r="I183" s="152">
        <f t="shared" si="26"/>
        <v>1.1928287138069482E-2</v>
      </c>
      <c r="J183" s="152">
        <f t="shared" si="24"/>
        <v>6.5873643287917005E-5</v>
      </c>
      <c r="K183" s="3" t="e">
        <f t="shared" ca="1" si="20"/>
        <v>#NAME?</v>
      </c>
      <c r="L183" s="153" t="e">
        <f t="shared" ca="1" si="25"/>
        <v>#NAME?</v>
      </c>
      <c r="M183" s="195" t="e">
        <f ca="1">_xll.BInterpol(cf!$A$2:$A$68,cf!$C$2:$C$68,params!B183,"cubic")</f>
        <v>#NAME?</v>
      </c>
      <c r="N183" s="195" t="e">
        <f ca="1">+_xll.BInterpol(#REF!,#REF!,params!B183,"cubic")</f>
        <v>#NAME?</v>
      </c>
      <c r="O183" s="153" t="e">
        <f t="shared" ca="1" si="21"/>
        <v>#NAME?</v>
      </c>
    </row>
    <row r="184" spans="1:15">
      <c r="A184">
        <v>181</v>
      </c>
      <c r="B184">
        <f t="shared" si="19"/>
        <v>0.72399999999999998</v>
      </c>
      <c r="C184" s="151" t="e">
        <f ca="1">+_xll.BInterpol(Boost!$R$6:$R$66,Boost!$AZ$6:$AZ$66,params!B184,"cubic")</f>
        <v>#NAME?</v>
      </c>
      <c r="D184" s="151" t="e">
        <f ca="1">+_xll.BInterpol(Boost!$R$6:$R$66,Boost!$AX$6:$AX$66,params!B184,"cubic")</f>
        <v>#NAME?</v>
      </c>
      <c r="E184" s="198" t="e">
        <f t="shared" ca="1" si="22"/>
        <v>#NAME?</v>
      </c>
      <c r="F184" s="151" t="e">
        <f ca="1">+_xll.BInterpol(Boost!$R$6:$R$66,Boost!$AY$6:$AY$66,params!B184,"cubic")</f>
        <v>#NAME?</v>
      </c>
      <c r="G184" s="151" t="e">
        <f ca="1">_xll.BInterpol(cf!$A$2:$A$68,cf!$B$2:$B$68,params!B184,"cubic")/100</f>
        <v>#NAME?</v>
      </c>
      <c r="H184" s="199" t="e">
        <f t="shared" ca="1" si="23"/>
        <v>#NAME?</v>
      </c>
      <c r="I184" s="152">
        <f t="shared" si="26"/>
        <v>1.1994156389927513E-2</v>
      </c>
      <c r="J184" s="152">
        <f t="shared" si="24"/>
        <v>6.5869251858030609E-5</v>
      </c>
      <c r="K184" s="3" t="e">
        <f t="shared" ca="1" si="20"/>
        <v>#NAME?</v>
      </c>
      <c r="L184" s="153" t="e">
        <f t="shared" ca="1" si="25"/>
        <v>#NAME?</v>
      </c>
      <c r="M184" s="195" t="e">
        <f ca="1">_xll.BInterpol(cf!$A$2:$A$68,cf!$C$2:$C$68,params!B184,"cubic")</f>
        <v>#NAME?</v>
      </c>
      <c r="N184" s="195" t="e">
        <f ca="1">+_xll.BInterpol(#REF!,#REF!,params!B184,"cubic")</f>
        <v>#NAME?</v>
      </c>
      <c r="O184" s="153" t="e">
        <f t="shared" ca="1" si="21"/>
        <v>#NAME?</v>
      </c>
    </row>
    <row r="185" spans="1:15">
      <c r="A185">
        <v>182</v>
      </c>
      <c r="B185">
        <f t="shared" si="19"/>
        <v>0.72799999999999998</v>
      </c>
      <c r="C185" s="151" t="e">
        <f ca="1">+_xll.BInterpol(Boost!$R$6:$R$66,Boost!$AZ$6:$AZ$66,params!B185,"cubic")</f>
        <v>#NAME?</v>
      </c>
      <c r="D185" s="151" t="e">
        <f ca="1">+_xll.BInterpol(Boost!$R$6:$R$66,Boost!$AX$6:$AX$66,params!B185,"cubic")</f>
        <v>#NAME?</v>
      </c>
      <c r="E185" s="198" t="e">
        <f t="shared" ca="1" si="22"/>
        <v>#NAME?</v>
      </c>
      <c r="F185" s="151" t="e">
        <f ca="1">+_xll.BInterpol(Boost!$R$6:$R$66,Boost!$AY$6:$AY$66,params!B185,"cubic")</f>
        <v>#NAME?</v>
      </c>
      <c r="G185" s="151" t="e">
        <f ca="1">_xll.BInterpol(cf!$A$2:$A$68,cf!$B$2:$B$68,params!B185,"cubic")/100</f>
        <v>#NAME?</v>
      </c>
      <c r="H185" s="199" t="e">
        <f t="shared" ca="1" si="23"/>
        <v>#NAME?</v>
      </c>
      <c r="I185" s="152">
        <f t="shared" si="26"/>
        <v>1.2060021250648423E-2</v>
      </c>
      <c r="J185" s="152">
        <f t="shared" si="24"/>
        <v>6.5864860720910023E-5</v>
      </c>
      <c r="K185" s="3" t="e">
        <f t="shared" ca="1" si="20"/>
        <v>#NAME?</v>
      </c>
      <c r="L185" s="153" t="e">
        <f t="shared" ca="1" si="25"/>
        <v>#NAME?</v>
      </c>
      <c r="M185" s="195" t="e">
        <f ca="1">_xll.BInterpol(cf!$A$2:$A$68,cf!$C$2:$C$68,params!B185,"cubic")</f>
        <v>#NAME?</v>
      </c>
      <c r="N185" s="195" t="e">
        <f ca="1">+_xll.BInterpol(#REF!,#REF!,params!B185,"cubic")</f>
        <v>#NAME?</v>
      </c>
      <c r="O185" s="153" t="e">
        <f t="shared" ca="1" si="21"/>
        <v>#NAME?</v>
      </c>
    </row>
    <row r="186" spans="1:15">
      <c r="A186">
        <v>183</v>
      </c>
      <c r="B186">
        <f t="shared" si="19"/>
        <v>0.73199999999999998</v>
      </c>
      <c r="C186" s="151" t="e">
        <f ca="1">+_xll.BInterpol(Boost!$R$6:$R$66,Boost!$AZ$6:$AZ$66,params!B186,"cubic")</f>
        <v>#NAME?</v>
      </c>
      <c r="D186" s="151" t="e">
        <f ca="1">+_xll.BInterpol(Boost!$R$6:$R$66,Boost!$AX$6:$AX$66,params!B186,"cubic")</f>
        <v>#NAME?</v>
      </c>
      <c r="E186" s="198" t="e">
        <f t="shared" ca="1" si="22"/>
        <v>#NAME?</v>
      </c>
      <c r="F186" s="151" t="e">
        <f ca="1">+_xll.BInterpol(Boost!$R$6:$R$66,Boost!$AY$6:$AY$66,params!B186,"cubic")</f>
        <v>#NAME?</v>
      </c>
      <c r="G186" s="151" t="e">
        <f ca="1">_xll.BInterpol(cf!$A$2:$A$68,cf!$B$2:$B$68,params!B186,"cubic")/100</f>
        <v>#NAME?</v>
      </c>
      <c r="H186" s="199" t="e">
        <f t="shared" ca="1" si="23"/>
        <v>#NAME?</v>
      </c>
      <c r="I186" s="152">
        <f t="shared" si="26"/>
        <v>1.2125881720524978E-2</v>
      </c>
      <c r="J186" s="152">
        <f t="shared" si="24"/>
        <v>6.586046987655525E-5</v>
      </c>
      <c r="K186" s="3" t="e">
        <f t="shared" ca="1" si="20"/>
        <v>#NAME?</v>
      </c>
      <c r="L186" s="153" t="e">
        <f t="shared" ca="1" si="25"/>
        <v>#NAME?</v>
      </c>
      <c r="M186" s="195" t="e">
        <f ca="1">_xll.BInterpol(cf!$A$2:$A$68,cf!$C$2:$C$68,params!B186,"cubic")</f>
        <v>#NAME?</v>
      </c>
      <c r="N186" s="195" t="e">
        <f ca="1">+_xll.BInterpol(#REF!,#REF!,params!B186,"cubic")</f>
        <v>#NAME?</v>
      </c>
      <c r="O186" s="153" t="e">
        <f t="shared" ca="1" si="21"/>
        <v>#NAME?</v>
      </c>
    </row>
    <row r="187" spans="1:15">
      <c r="A187">
        <v>184</v>
      </c>
      <c r="B187">
        <f t="shared" si="19"/>
        <v>0.73599999999999999</v>
      </c>
      <c r="C187" s="151" t="e">
        <f ca="1">+_xll.BInterpol(Boost!$R$6:$R$66,Boost!$AZ$6:$AZ$66,params!B187,"cubic")</f>
        <v>#NAME?</v>
      </c>
      <c r="D187" s="151" t="e">
        <f ca="1">+_xll.BInterpol(Boost!$R$6:$R$66,Boost!$AX$6:$AX$66,params!B187,"cubic")</f>
        <v>#NAME?</v>
      </c>
      <c r="E187" s="198" t="e">
        <f t="shared" ca="1" si="22"/>
        <v>#NAME?</v>
      </c>
      <c r="F187" s="151" t="e">
        <f ca="1">+_xll.BInterpol(Boost!$R$6:$R$66,Boost!$AY$6:$AY$66,params!B187,"cubic")</f>
        <v>#NAME?</v>
      </c>
      <c r="G187" s="151" t="e">
        <f ca="1">_xll.BInterpol(cf!$A$2:$A$68,cf!$B$2:$B$68,params!B187,"cubic")/100</f>
        <v>#NAME?</v>
      </c>
      <c r="H187" s="199" t="e">
        <f t="shared" ca="1" si="23"/>
        <v>#NAME?</v>
      </c>
      <c r="I187" s="152">
        <f t="shared" si="26"/>
        <v>1.2191737799849833E-2</v>
      </c>
      <c r="J187" s="152">
        <f t="shared" si="24"/>
        <v>6.5856079324855266E-5</v>
      </c>
      <c r="K187" s="3" t="e">
        <f t="shared" ca="1" si="20"/>
        <v>#NAME?</v>
      </c>
      <c r="L187" s="153" t="e">
        <f t="shared" ca="1" si="25"/>
        <v>#NAME?</v>
      </c>
      <c r="M187" s="195" t="e">
        <f ca="1">_xll.BInterpol(cf!$A$2:$A$68,cf!$C$2:$C$68,params!B187,"cubic")</f>
        <v>#NAME?</v>
      </c>
      <c r="N187" s="195" t="e">
        <f ca="1">+_xll.BInterpol(#REF!,#REF!,params!B187,"cubic")</f>
        <v>#NAME?</v>
      </c>
      <c r="O187" s="153" t="e">
        <f t="shared" ca="1" si="21"/>
        <v>#NAME?</v>
      </c>
    </row>
    <row r="188" spans="1:15">
      <c r="A188">
        <v>185</v>
      </c>
      <c r="B188">
        <f t="shared" si="19"/>
        <v>0.74</v>
      </c>
      <c r="C188" s="151" t="e">
        <f ca="1">+_xll.BInterpol(Boost!$R$6:$R$66,Boost!$AZ$6:$AZ$66,params!B188,"cubic")</f>
        <v>#NAME?</v>
      </c>
      <c r="D188" s="151" t="e">
        <f ca="1">+_xll.BInterpol(Boost!$R$6:$R$66,Boost!$AX$6:$AX$66,params!B188,"cubic")</f>
        <v>#NAME?</v>
      </c>
      <c r="E188" s="198" t="e">
        <f t="shared" ca="1" si="22"/>
        <v>#NAME?</v>
      </c>
      <c r="F188" s="151" t="e">
        <f ca="1">+_xll.BInterpol(Boost!$R$6:$R$66,Boost!$AY$6:$AY$66,params!B188,"cubic")</f>
        <v>#NAME?</v>
      </c>
      <c r="G188" s="151" t="e">
        <f ca="1">_xll.BInterpol(cf!$A$2:$A$68,cf!$B$2:$B$68,params!B188,"cubic")/100</f>
        <v>#NAME?</v>
      </c>
      <c r="H188" s="199" t="e">
        <f t="shared" ca="1" si="23"/>
        <v>#NAME?</v>
      </c>
      <c r="I188" s="152">
        <f t="shared" si="26"/>
        <v>1.2257589488915865E-2</v>
      </c>
      <c r="J188" s="152">
        <f t="shared" si="24"/>
        <v>6.5851689066032115E-5</v>
      </c>
      <c r="K188" s="3" t="e">
        <f t="shared" ca="1" si="20"/>
        <v>#NAME?</v>
      </c>
      <c r="L188" s="153" t="e">
        <f t="shared" ca="1" si="25"/>
        <v>#NAME?</v>
      </c>
      <c r="M188" s="195" t="e">
        <f ca="1">_xll.BInterpol(cf!$A$2:$A$68,cf!$C$2:$C$68,params!B188,"cubic")</f>
        <v>#NAME?</v>
      </c>
      <c r="N188" s="195" t="e">
        <f ca="1">+_xll.BInterpol(#REF!,#REF!,params!B188,"cubic")</f>
        <v>#NAME?</v>
      </c>
      <c r="O188" s="153" t="e">
        <f t="shared" ca="1" si="21"/>
        <v>#NAME?</v>
      </c>
    </row>
    <row r="189" spans="1:15">
      <c r="A189">
        <v>186</v>
      </c>
      <c r="B189">
        <f t="shared" si="19"/>
        <v>0.74399999999999999</v>
      </c>
      <c r="C189" s="151" t="e">
        <f ca="1">+_xll.BInterpol(Boost!$R$6:$R$66,Boost!$AZ$6:$AZ$66,params!B189,"cubic")</f>
        <v>#NAME?</v>
      </c>
      <c r="D189" s="151" t="e">
        <f ca="1">+_xll.BInterpol(Boost!$R$6:$R$66,Boost!$AX$6:$AX$66,params!B189,"cubic")</f>
        <v>#NAME?</v>
      </c>
      <c r="E189" s="198" t="e">
        <f t="shared" ca="1" si="22"/>
        <v>#NAME?</v>
      </c>
      <c r="F189" s="151" t="e">
        <f ca="1">+_xll.BInterpol(Boost!$R$6:$R$66,Boost!$AY$6:$AY$66,params!B189,"cubic")</f>
        <v>#NAME?</v>
      </c>
      <c r="G189" s="151" t="e">
        <f ca="1">_xll.BInterpol(cf!$A$2:$A$68,cf!$B$2:$B$68,params!B189,"cubic")/100</f>
        <v>#NAME?</v>
      </c>
      <c r="H189" s="199" t="e">
        <f t="shared" ca="1" si="23"/>
        <v>#NAME?</v>
      </c>
      <c r="I189" s="152">
        <f t="shared" si="26"/>
        <v>1.2323436788015618E-2</v>
      </c>
      <c r="J189" s="152">
        <f t="shared" si="24"/>
        <v>6.5847299099752732E-5</v>
      </c>
      <c r="K189" s="3" t="e">
        <f t="shared" ca="1" si="20"/>
        <v>#NAME?</v>
      </c>
      <c r="L189" s="153" t="e">
        <f t="shared" ca="1" si="25"/>
        <v>#NAME?</v>
      </c>
      <c r="M189" s="195" t="e">
        <f ca="1">_xll.BInterpol(cf!$A$2:$A$68,cf!$C$2:$C$68,params!B189,"cubic")</f>
        <v>#NAME?</v>
      </c>
      <c r="N189" s="195" t="e">
        <f ca="1">+_xll.BInterpol(#REF!,#REF!,params!B189,"cubic")</f>
        <v>#NAME?</v>
      </c>
      <c r="O189" s="153" t="e">
        <f t="shared" ca="1" si="21"/>
        <v>#NAME?</v>
      </c>
    </row>
    <row r="190" spans="1:15">
      <c r="A190">
        <v>187</v>
      </c>
      <c r="B190">
        <f t="shared" si="19"/>
        <v>0.748</v>
      </c>
      <c r="C190" s="151" t="e">
        <f ca="1">+_xll.BInterpol(Boost!$R$6:$R$66,Boost!$AZ$6:$AZ$66,params!B190,"cubic")</f>
        <v>#NAME?</v>
      </c>
      <c r="D190" s="151" t="e">
        <f ca="1">+_xll.BInterpol(Boost!$R$6:$R$66,Boost!$AX$6:$AX$66,params!B190,"cubic")</f>
        <v>#NAME?</v>
      </c>
      <c r="E190" s="198" t="e">
        <f t="shared" ca="1" si="22"/>
        <v>#NAME?</v>
      </c>
      <c r="F190" s="151" t="e">
        <f ca="1">+_xll.BInterpol(Boost!$R$6:$R$66,Boost!$AY$6:$AY$66,params!B190,"cubic")</f>
        <v>#NAME?</v>
      </c>
      <c r="G190" s="151" t="e">
        <f ca="1">_xll.BInterpol(cf!$A$2:$A$68,cf!$B$2:$B$68,params!B190,"cubic")/100</f>
        <v>#NAME?</v>
      </c>
      <c r="H190" s="199" t="e">
        <f t="shared" ca="1" si="23"/>
        <v>#NAME?</v>
      </c>
      <c r="I190" s="152">
        <f t="shared" si="26"/>
        <v>1.2389279697441635E-2</v>
      </c>
      <c r="J190" s="152">
        <f t="shared" si="24"/>
        <v>6.5842909426017115E-5</v>
      </c>
      <c r="K190" s="3" t="e">
        <f t="shared" ca="1" si="20"/>
        <v>#NAME?</v>
      </c>
      <c r="L190" s="153" t="e">
        <f t="shared" ca="1" si="25"/>
        <v>#NAME?</v>
      </c>
      <c r="M190" s="195" t="e">
        <f ca="1">_xll.BInterpol(cf!$A$2:$A$68,cf!$C$2:$C$68,params!B190,"cubic")</f>
        <v>#NAME?</v>
      </c>
      <c r="N190" s="195" t="e">
        <f ca="1">+_xll.BInterpol(#REF!,#REF!,params!B190,"cubic")</f>
        <v>#NAME?</v>
      </c>
      <c r="O190" s="153" t="e">
        <f t="shared" ca="1" si="21"/>
        <v>#NAME?</v>
      </c>
    </row>
    <row r="191" spans="1:15">
      <c r="A191">
        <v>188</v>
      </c>
      <c r="B191">
        <f t="shared" si="19"/>
        <v>0.752</v>
      </c>
      <c r="C191" s="151" t="e">
        <f ca="1">+_xll.BInterpol(Boost!$R$6:$R$66,Boost!$AZ$6:$AZ$66,params!B191,"cubic")</f>
        <v>#NAME?</v>
      </c>
      <c r="D191" s="151" t="e">
        <f ca="1">+_xll.BInterpol(Boost!$R$6:$R$66,Boost!$AX$6:$AX$66,params!B191,"cubic")</f>
        <v>#NAME?</v>
      </c>
      <c r="E191" s="198" t="e">
        <f t="shared" ca="1" si="22"/>
        <v>#NAME?</v>
      </c>
      <c r="F191" s="151" t="e">
        <f ca="1">+_xll.BInterpol(Boost!$R$6:$R$66,Boost!$AY$6:$AY$66,params!B191,"cubic")</f>
        <v>#NAME?</v>
      </c>
      <c r="G191" s="151" t="e">
        <f ca="1">_xll.BInterpol(cf!$A$2:$A$68,cf!$B$2:$B$68,params!B191,"cubic")/100</f>
        <v>#NAME?</v>
      </c>
      <c r="H191" s="199" t="e">
        <f t="shared" ca="1" si="23"/>
        <v>#NAME?</v>
      </c>
      <c r="I191" s="152">
        <f t="shared" si="26"/>
        <v>1.2455118217486794E-2</v>
      </c>
      <c r="J191" s="152">
        <f t="shared" si="24"/>
        <v>6.5838520045158333E-5</v>
      </c>
      <c r="K191" s="3" t="e">
        <f t="shared" ca="1" si="20"/>
        <v>#NAME?</v>
      </c>
      <c r="L191" s="153" t="e">
        <f t="shared" ca="1" si="25"/>
        <v>#NAME?</v>
      </c>
      <c r="M191" s="195" t="e">
        <f ca="1">_xll.BInterpol(cf!$A$2:$A$68,cf!$C$2:$C$68,params!B191,"cubic")</f>
        <v>#NAME?</v>
      </c>
      <c r="N191" s="195" t="e">
        <f ca="1">+_xll.BInterpol(#REF!,#REF!,params!B191,"cubic")</f>
        <v>#NAME?</v>
      </c>
      <c r="O191" s="153" t="e">
        <f t="shared" ca="1" si="21"/>
        <v>#NAME?</v>
      </c>
    </row>
    <row r="192" spans="1:15">
      <c r="A192">
        <v>189</v>
      </c>
      <c r="B192">
        <f t="shared" si="19"/>
        <v>0.75600000000000001</v>
      </c>
      <c r="C192" s="151" t="e">
        <f ca="1">+_xll.BInterpol(Boost!$R$6:$R$66,Boost!$AZ$6:$AZ$66,params!B192,"cubic")</f>
        <v>#NAME?</v>
      </c>
      <c r="D192" s="151" t="e">
        <f ca="1">+_xll.BInterpol(Boost!$R$6:$R$66,Boost!$AX$6:$AX$66,params!B192,"cubic")</f>
        <v>#NAME?</v>
      </c>
      <c r="E192" s="198" t="e">
        <f t="shared" ca="1" si="22"/>
        <v>#NAME?</v>
      </c>
      <c r="F192" s="151" t="e">
        <f ca="1">+_xll.BInterpol(Boost!$R$6:$R$66,Boost!$AY$6:$AY$66,params!B192,"cubic")</f>
        <v>#NAME?</v>
      </c>
      <c r="G192" s="151" t="e">
        <f ca="1">_xll.BInterpol(cf!$A$2:$A$68,cf!$B$2:$B$68,params!B192,"cubic")/100</f>
        <v>#NAME?</v>
      </c>
      <c r="H192" s="199" t="e">
        <f t="shared" ca="1" si="23"/>
        <v>#NAME?</v>
      </c>
      <c r="I192" s="152">
        <f t="shared" si="26"/>
        <v>1.2520952348443526E-2</v>
      </c>
      <c r="J192" s="152">
        <f t="shared" si="24"/>
        <v>6.5834130956732295E-5</v>
      </c>
      <c r="K192" s="3" t="e">
        <f t="shared" ca="1" si="20"/>
        <v>#NAME?</v>
      </c>
      <c r="L192" s="153" t="e">
        <f t="shared" ca="1" si="25"/>
        <v>#NAME?</v>
      </c>
      <c r="M192" s="195" t="e">
        <f ca="1">_xll.BInterpol(cf!$A$2:$A$68,cf!$C$2:$C$68,params!B192,"cubic")</f>
        <v>#NAME?</v>
      </c>
      <c r="N192" s="195" t="e">
        <f ca="1">+_xll.BInterpol(#REF!,#REF!,params!B192,"cubic")</f>
        <v>#NAME?</v>
      </c>
      <c r="O192" s="153" t="e">
        <f t="shared" ca="1" si="21"/>
        <v>#NAME?</v>
      </c>
    </row>
    <row r="193" spans="1:15">
      <c r="A193">
        <v>190</v>
      </c>
      <c r="B193">
        <f t="shared" si="19"/>
        <v>0.76</v>
      </c>
      <c r="C193" s="151" t="e">
        <f ca="1">+_xll.BInterpol(Boost!$R$6:$R$66,Boost!$AZ$6:$AZ$66,params!B193,"cubic")</f>
        <v>#NAME?</v>
      </c>
      <c r="D193" s="151" t="e">
        <f ca="1">+_xll.BInterpol(Boost!$R$6:$R$66,Boost!$AX$6:$AX$66,params!B193,"cubic")</f>
        <v>#NAME?</v>
      </c>
      <c r="E193" s="198" t="e">
        <f t="shared" ca="1" si="22"/>
        <v>#NAME?</v>
      </c>
      <c r="F193" s="151" t="e">
        <f ca="1">+_xll.BInterpol(Boost!$R$6:$R$66,Boost!$AY$6:$AY$66,params!B193,"cubic")</f>
        <v>#NAME?</v>
      </c>
      <c r="G193" s="151" t="e">
        <f ca="1">_xll.BInterpol(cf!$A$2:$A$68,cf!$B$2:$B$68,params!B193,"cubic")/100</f>
        <v>#NAME?</v>
      </c>
      <c r="H193" s="199" t="e">
        <f t="shared" ca="1" si="23"/>
        <v>#NAME?</v>
      </c>
      <c r="I193" s="152">
        <f t="shared" si="26"/>
        <v>1.2586782090604487E-2</v>
      </c>
      <c r="J193" s="152">
        <f t="shared" si="24"/>
        <v>6.5829742160961047E-5</v>
      </c>
      <c r="K193" s="3" t="e">
        <f t="shared" ca="1" si="20"/>
        <v>#NAME?</v>
      </c>
      <c r="L193" s="153" t="e">
        <f t="shared" ca="1" si="25"/>
        <v>#NAME?</v>
      </c>
      <c r="M193" s="195" t="e">
        <f ca="1">_xll.BInterpol(cf!$A$2:$A$68,cf!$C$2:$C$68,params!B193,"cubic")</f>
        <v>#NAME?</v>
      </c>
      <c r="N193" s="195" t="e">
        <f ca="1">+_xll.BInterpol(#REF!,#REF!,params!B193,"cubic")</f>
        <v>#NAME?</v>
      </c>
      <c r="O193" s="153" t="e">
        <f t="shared" ca="1" si="21"/>
        <v>#NAME?</v>
      </c>
    </row>
    <row r="194" spans="1:15">
      <c r="A194">
        <v>191</v>
      </c>
      <c r="B194">
        <f t="shared" si="19"/>
        <v>0.76400000000000001</v>
      </c>
      <c r="C194" s="151" t="e">
        <f ca="1">+_xll.BInterpol(Boost!$R$6:$R$66,Boost!$AZ$6:$AZ$66,params!B194,"cubic")</f>
        <v>#NAME?</v>
      </c>
      <c r="D194" s="151" t="e">
        <f ca="1">+_xll.BInterpol(Boost!$R$6:$R$66,Boost!$AX$6:$AX$66,params!B194,"cubic")</f>
        <v>#NAME?</v>
      </c>
      <c r="E194" s="198" t="e">
        <f t="shared" ca="1" si="22"/>
        <v>#NAME?</v>
      </c>
      <c r="F194" s="151" t="e">
        <f ca="1">+_xll.BInterpol(Boost!$R$6:$R$66,Boost!$AY$6:$AY$66,params!B194,"cubic")</f>
        <v>#NAME?</v>
      </c>
      <c r="G194" s="151" t="e">
        <f ca="1">_xll.BInterpol(cf!$A$2:$A$68,cf!$B$2:$B$68,params!B194,"cubic")/100</f>
        <v>#NAME?</v>
      </c>
      <c r="H194" s="199" t="e">
        <f t="shared" ca="1" si="23"/>
        <v>#NAME?</v>
      </c>
      <c r="I194" s="152">
        <f t="shared" si="26"/>
        <v>1.2652607444262332E-2</v>
      </c>
      <c r="J194" s="152">
        <f t="shared" si="24"/>
        <v>6.5825353657844587E-5</v>
      </c>
      <c r="K194" s="3" t="e">
        <f t="shared" ca="1" si="20"/>
        <v>#NAME?</v>
      </c>
      <c r="L194" s="153" t="e">
        <f t="shared" ca="1" si="25"/>
        <v>#NAME?</v>
      </c>
      <c r="M194" s="195" t="e">
        <f ca="1">_xll.BInterpol(cf!$A$2:$A$68,cf!$C$2:$C$68,params!B194,"cubic")</f>
        <v>#NAME?</v>
      </c>
      <c r="N194" s="195" t="e">
        <f ca="1">+_xll.BInterpol(#REF!,#REF!,params!B194,"cubic")</f>
        <v>#NAME?</v>
      </c>
      <c r="O194" s="153" t="e">
        <f t="shared" ca="1" si="21"/>
        <v>#NAME?</v>
      </c>
    </row>
    <row r="195" spans="1:15">
      <c r="A195">
        <v>192</v>
      </c>
      <c r="B195">
        <f t="shared" si="19"/>
        <v>0.76800000000000002</v>
      </c>
      <c r="C195" s="151" t="e">
        <f ca="1">+_xll.BInterpol(Boost!$R$6:$R$66,Boost!$AZ$6:$AZ$66,params!B195,"cubic")</f>
        <v>#NAME?</v>
      </c>
      <c r="D195" s="151" t="e">
        <f ca="1">+_xll.BInterpol(Boost!$R$6:$R$66,Boost!$AX$6:$AX$66,params!B195,"cubic")</f>
        <v>#NAME?</v>
      </c>
      <c r="E195" s="198" t="e">
        <f t="shared" ca="1" si="22"/>
        <v>#NAME?</v>
      </c>
      <c r="F195" s="151" t="e">
        <f ca="1">+_xll.BInterpol(Boost!$R$6:$R$66,Boost!$AY$6:$AY$66,params!B195,"cubic")</f>
        <v>#NAME?</v>
      </c>
      <c r="G195" s="151" t="e">
        <f ca="1">_xll.BInterpol(cf!$A$2:$A$68,cf!$B$2:$B$68,params!B195,"cubic")/100</f>
        <v>#NAME?</v>
      </c>
      <c r="H195" s="199" t="e">
        <f t="shared" ca="1" si="23"/>
        <v>#NAME?</v>
      </c>
      <c r="I195" s="152">
        <f t="shared" si="26"/>
        <v>1.2718428409709492E-2</v>
      </c>
      <c r="J195" s="152">
        <f t="shared" si="24"/>
        <v>6.5820965447160873E-5</v>
      </c>
      <c r="K195" s="3" t="e">
        <f t="shared" ca="1" si="20"/>
        <v>#NAME?</v>
      </c>
      <c r="L195" s="153" t="e">
        <f t="shared" ca="1" si="25"/>
        <v>#NAME?</v>
      </c>
      <c r="M195" s="195" t="e">
        <f ca="1">_xll.BInterpol(cf!$A$2:$A$68,cf!$C$2:$C$68,params!B195,"cubic")</f>
        <v>#NAME?</v>
      </c>
      <c r="N195" s="195" t="e">
        <f ca="1">+_xll.BInterpol(#REF!,#REF!,params!B195,"cubic")</f>
        <v>#NAME?</v>
      </c>
      <c r="O195" s="153" t="e">
        <f t="shared" ca="1" si="21"/>
        <v>#NAME?</v>
      </c>
    </row>
    <row r="196" spans="1:15">
      <c r="A196">
        <v>193</v>
      </c>
      <c r="B196">
        <f t="shared" ref="B196:B259" si="27">+A196/250</f>
        <v>0.77200000000000002</v>
      </c>
      <c r="C196" s="151" t="e">
        <f ca="1">+_xll.BInterpol(Boost!$R$6:$R$66,Boost!$AZ$6:$AZ$66,params!B196,"cubic")</f>
        <v>#NAME?</v>
      </c>
      <c r="D196" s="151" t="e">
        <f ca="1">+_xll.BInterpol(Boost!$R$6:$R$66,Boost!$AX$6:$AX$66,params!B196,"cubic")</f>
        <v>#NAME?</v>
      </c>
      <c r="E196" s="198" t="e">
        <f t="shared" ca="1" si="22"/>
        <v>#NAME?</v>
      </c>
      <c r="F196" s="151" t="e">
        <f ca="1">+_xll.BInterpol(Boost!$R$6:$R$66,Boost!$AY$6:$AY$66,params!B196,"cubic")</f>
        <v>#NAME?</v>
      </c>
      <c r="G196" s="151" t="e">
        <f ca="1">_xll.BInterpol(cf!$A$2:$A$68,cf!$B$2:$B$68,params!B196,"cubic")/100</f>
        <v>#NAME?</v>
      </c>
      <c r="H196" s="199" t="e">
        <f t="shared" ca="1" si="23"/>
        <v>#NAME?</v>
      </c>
      <c r="I196" s="152">
        <f t="shared" si="26"/>
        <v>1.2784244987238513E-2</v>
      </c>
      <c r="J196" s="152">
        <f t="shared" si="24"/>
        <v>6.5816577529020925E-5</v>
      </c>
      <c r="K196" s="3" t="e">
        <f t="shared" ref="K196:K259" ca="1" si="28">+EXP(H196*-B196)</f>
        <v>#NAME?</v>
      </c>
      <c r="L196" s="153" t="e">
        <f t="shared" ca="1" si="25"/>
        <v>#NAME?</v>
      </c>
      <c r="M196" s="195" t="e">
        <f ca="1">_xll.BInterpol(cf!$A$2:$A$68,cf!$C$2:$C$68,params!B196,"cubic")</f>
        <v>#NAME?</v>
      </c>
      <c r="N196" s="195" t="e">
        <f ca="1">+_xll.BInterpol(#REF!,#REF!,params!B196,"cubic")</f>
        <v>#NAME?</v>
      </c>
      <c r="O196" s="153" t="e">
        <f t="shared" ref="O196:O259" ca="1" si="29">+EXP(-B197*E197)-EXP(-B196*E196)</f>
        <v>#NAME?</v>
      </c>
    </row>
    <row r="197" spans="1:15">
      <c r="A197">
        <v>194</v>
      </c>
      <c r="B197">
        <f t="shared" si="27"/>
        <v>0.77600000000000002</v>
      </c>
      <c r="C197" s="151" t="e">
        <f ca="1">+_xll.BInterpol(Boost!$R$6:$R$66,Boost!$AZ$6:$AZ$66,params!B197,"cubic")</f>
        <v>#NAME?</v>
      </c>
      <c r="D197" s="151" t="e">
        <f ca="1">+_xll.BInterpol(Boost!$R$6:$R$66,Boost!$AX$6:$AX$66,params!B197,"cubic")</f>
        <v>#NAME?</v>
      </c>
      <c r="E197" s="198" t="e">
        <f t="shared" ref="E197:E260" ca="1" si="30">-((1+C197*B197)/(1+C196*B196)-1)/(B197-B196)+((1+F197*B197)/(1+F196*B196)-1)/(B197-B196)</f>
        <v>#NAME?</v>
      </c>
      <c r="F197" s="151" t="e">
        <f ca="1">+_xll.BInterpol(Boost!$R$6:$R$66,Boost!$AY$6:$AY$66,params!B197,"cubic")</f>
        <v>#NAME?</v>
      </c>
      <c r="G197" s="151" t="e">
        <f ca="1">_xll.BInterpol(cf!$A$2:$A$68,cf!$B$2:$B$68,params!B197,"cubic")/100</f>
        <v>#NAME?</v>
      </c>
      <c r="H197" s="199" t="e">
        <f t="shared" ref="H197:H260" ca="1" si="31">-((1+F197*B197)/(1+F196*B196)-1)/(B197-B196)+((1+G197*B197)/(1+G196*B196)-1)/(B197-B196)</f>
        <v>#NAME?</v>
      </c>
      <c r="I197" s="152">
        <f t="shared" si="26"/>
        <v>1.2850057177142049E-2</v>
      </c>
      <c r="J197" s="152">
        <f t="shared" ref="J197:J260" si="32">+I197-I196</f>
        <v>6.5812189903535767E-5</v>
      </c>
      <c r="K197" s="3" t="e">
        <f t="shared" ca="1" si="28"/>
        <v>#NAME?</v>
      </c>
      <c r="L197" s="153" t="e">
        <f t="shared" ref="L197:L260" ca="1" si="33">+K198-K197</f>
        <v>#NAME?</v>
      </c>
      <c r="M197" s="195" t="e">
        <f ca="1">_xll.BInterpol(cf!$A$2:$A$68,cf!$C$2:$C$68,params!B197,"cubic")</f>
        <v>#NAME?</v>
      </c>
      <c r="N197" s="195" t="e">
        <f ca="1">+_xll.BInterpol(#REF!,#REF!,params!B197,"cubic")</f>
        <v>#NAME?</v>
      </c>
      <c r="O197" s="153" t="e">
        <f t="shared" ca="1" si="29"/>
        <v>#NAME?</v>
      </c>
    </row>
    <row r="198" spans="1:15">
      <c r="A198">
        <v>195</v>
      </c>
      <c r="B198">
        <f t="shared" si="27"/>
        <v>0.78</v>
      </c>
      <c r="C198" s="151" t="e">
        <f ca="1">+_xll.BInterpol(Boost!$R$6:$R$66,Boost!$AZ$6:$AZ$66,params!B198,"cubic")</f>
        <v>#NAME?</v>
      </c>
      <c r="D198" s="151" t="e">
        <f ca="1">+_xll.BInterpol(Boost!$R$6:$R$66,Boost!$AX$6:$AX$66,params!B198,"cubic")</f>
        <v>#NAME?</v>
      </c>
      <c r="E198" s="198" t="e">
        <f t="shared" ca="1" si="30"/>
        <v>#NAME?</v>
      </c>
      <c r="F198" s="151" t="e">
        <f ca="1">+_xll.BInterpol(Boost!$R$6:$R$66,Boost!$AY$6:$AY$66,params!B198,"cubic")</f>
        <v>#NAME?</v>
      </c>
      <c r="G198" s="151" t="e">
        <f ca="1">_xll.BInterpol(cf!$A$2:$A$68,cf!$B$2:$B$68,params!B198,"cubic")/100</f>
        <v>#NAME?</v>
      </c>
      <c r="H198" s="199" t="e">
        <f t="shared" ca="1" si="31"/>
        <v>#NAME?</v>
      </c>
      <c r="I198" s="152">
        <f t="shared" si="26"/>
        <v>1.2915864979712421E-2</v>
      </c>
      <c r="J198" s="152">
        <f t="shared" si="32"/>
        <v>6.5807802570372331E-5</v>
      </c>
      <c r="K198" s="3" t="e">
        <f t="shared" ca="1" si="28"/>
        <v>#NAME?</v>
      </c>
      <c r="L198" s="153" t="e">
        <f t="shared" ca="1" si="33"/>
        <v>#NAME?</v>
      </c>
      <c r="M198" s="195" t="e">
        <f ca="1">_xll.BInterpol(cf!$A$2:$A$68,cf!$C$2:$C$68,params!B198,"cubic")</f>
        <v>#NAME?</v>
      </c>
      <c r="N198" s="195" t="e">
        <f ca="1">+_xll.BInterpol(#REF!,#REF!,params!B198,"cubic")</f>
        <v>#NAME?</v>
      </c>
      <c r="O198" s="153" t="e">
        <f t="shared" ca="1" si="29"/>
        <v>#NAME?</v>
      </c>
    </row>
    <row r="199" spans="1:15">
      <c r="A199">
        <v>196</v>
      </c>
      <c r="B199">
        <f t="shared" si="27"/>
        <v>0.78400000000000003</v>
      </c>
      <c r="C199" s="151" t="e">
        <f ca="1">+_xll.BInterpol(Boost!$R$6:$R$66,Boost!$AZ$6:$AZ$66,params!B199,"cubic")</f>
        <v>#NAME?</v>
      </c>
      <c r="D199" s="151" t="e">
        <f ca="1">+_xll.BInterpol(Boost!$R$6:$R$66,Boost!$AX$6:$AX$66,params!B199,"cubic")</f>
        <v>#NAME?</v>
      </c>
      <c r="E199" s="198" t="e">
        <f t="shared" ca="1" si="30"/>
        <v>#NAME?</v>
      </c>
      <c r="F199" s="151" t="e">
        <f ca="1">+_xll.BInterpol(Boost!$R$6:$R$66,Boost!$AY$6:$AY$66,params!B199,"cubic")</f>
        <v>#NAME?</v>
      </c>
      <c r="G199" s="151" t="e">
        <f ca="1">_xll.BInterpol(cf!$A$2:$A$68,cf!$B$2:$B$68,params!B199,"cubic")/100</f>
        <v>#NAME?</v>
      </c>
      <c r="H199" s="199" t="e">
        <f t="shared" ca="1" si="31"/>
        <v>#NAME?</v>
      </c>
      <c r="I199" s="152">
        <f t="shared" si="26"/>
        <v>1.2981668395242174E-2</v>
      </c>
      <c r="J199" s="152">
        <f t="shared" si="32"/>
        <v>6.5803415529752662E-5</v>
      </c>
      <c r="K199" s="3" t="e">
        <f t="shared" ca="1" si="28"/>
        <v>#NAME?</v>
      </c>
      <c r="L199" s="153" t="e">
        <f t="shared" ca="1" si="33"/>
        <v>#NAME?</v>
      </c>
      <c r="M199" s="195" t="e">
        <f ca="1">_xll.BInterpol(cf!$A$2:$A$68,cf!$C$2:$C$68,params!B199,"cubic")</f>
        <v>#NAME?</v>
      </c>
      <c r="N199" s="195" t="e">
        <f ca="1">+_xll.BInterpol(#REF!,#REF!,params!B199,"cubic")</f>
        <v>#NAME?</v>
      </c>
      <c r="O199" s="153" t="e">
        <f t="shared" ca="1" si="29"/>
        <v>#NAME?</v>
      </c>
    </row>
    <row r="200" spans="1:15">
      <c r="A200">
        <v>197</v>
      </c>
      <c r="B200">
        <f t="shared" si="27"/>
        <v>0.78800000000000003</v>
      </c>
      <c r="C200" s="151" t="e">
        <f ca="1">+_xll.BInterpol(Boost!$R$6:$R$66,Boost!$AZ$6:$AZ$66,params!B200,"cubic")</f>
        <v>#NAME?</v>
      </c>
      <c r="D200" s="151" t="e">
        <f ca="1">+_xll.BInterpol(Boost!$R$6:$R$66,Boost!$AX$6:$AX$66,params!B200,"cubic")</f>
        <v>#NAME?</v>
      </c>
      <c r="E200" s="198" t="e">
        <f t="shared" ca="1" si="30"/>
        <v>#NAME?</v>
      </c>
      <c r="F200" s="151" t="e">
        <f ca="1">+_xll.BInterpol(Boost!$R$6:$R$66,Boost!$AY$6:$AY$66,params!B200,"cubic")</f>
        <v>#NAME?</v>
      </c>
      <c r="G200" s="151" t="e">
        <f ca="1">_xll.BInterpol(cf!$A$2:$A$68,cf!$B$2:$B$68,params!B200,"cubic")/100</f>
        <v>#NAME?</v>
      </c>
      <c r="H200" s="199" t="e">
        <f t="shared" ca="1" si="31"/>
        <v>#NAME?</v>
      </c>
      <c r="I200" s="152">
        <f t="shared" si="26"/>
        <v>1.3047467424023851E-2</v>
      </c>
      <c r="J200" s="152">
        <f t="shared" si="32"/>
        <v>6.5799028781676761E-5</v>
      </c>
      <c r="K200" s="3" t="e">
        <f t="shared" ca="1" si="28"/>
        <v>#NAME?</v>
      </c>
      <c r="L200" s="153" t="e">
        <f t="shared" ca="1" si="33"/>
        <v>#NAME?</v>
      </c>
      <c r="M200" s="195" t="e">
        <f ca="1">_xll.BInterpol(cf!$A$2:$A$68,cf!$C$2:$C$68,params!B200,"cubic")</f>
        <v>#NAME?</v>
      </c>
      <c r="N200" s="195" t="e">
        <f ca="1">+_xll.BInterpol(#REF!,#REF!,params!B200,"cubic")</f>
        <v>#NAME?</v>
      </c>
      <c r="O200" s="153" t="e">
        <f t="shared" ca="1" si="29"/>
        <v>#NAME?</v>
      </c>
    </row>
    <row r="201" spans="1:15">
      <c r="A201">
        <v>198</v>
      </c>
      <c r="B201">
        <f t="shared" si="27"/>
        <v>0.79200000000000004</v>
      </c>
      <c r="C201" s="151" t="e">
        <f ca="1">+_xll.BInterpol(Boost!$R$6:$R$66,Boost!$AZ$6:$AZ$66,params!B201,"cubic")</f>
        <v>#NAME?</v>
      </c>
      <c r="D201" s="151" t="e">
        <f ca="1">+_xll.BInterpol(Boost!$R$6:$R$66,Boost!$AX$6:$AX$66,params!B201,"cubic")</f>
        <v>#NAME?</v>
      </c>
      <c r="E201" s="198" t="e">
        <f t="shared" ca="1" si="30"/>
        <v>#NAME?</v>
      </c>
      <c r="F201" s="151" t="e">
        <f ca="1">+_xll.BInterpol(Boost!$R$6:$R$66,Boost!$AY$6:$AY$66,params!B201,"cubic")</f>
        <v>#NAME?</v>
      </c>
      <c r="G201" s="151" t="e">
        <f ca="1">_xll.BInterpol(cf!$A$2:$A$68,cf!$B$2:$B$68,params!B201,"cubic")/100</f>
        <v>#NAME?</v>
      </c>
      <c r="H201" s="199" t="e">
        <f t="shared" ca="1" si="31"/>
        <v>#NAME?</v>
      </c>
      <c r="I201" s="152">
        <f t="shared" si="26"/>
        <v>1.3113262066349773E-2</v>
      </c>
      <c r="J201" s="152">
        <f t="shared" si="32"/>
        <v>6.5794642325922581E-5</v>
      </c>
      <c r="K201" s="3" t="e">
        <f t="shared" ca="1" si="28"/>
        <v>#NAME?</v>
      </c>
      <c r="L201" s="153" t="e">
        <f t="shared" ca="1" si="33"/>
        <v>#NAME?</v>
      </c>
      <c r="M201" s="195" t="e">
        <f ca="1">_xll.BInterpol(cf!$A$2:$A$68,cf!$C$2:$C$68,params!B201,"cubic")</f>
        <v>#NAME?</v>
      </c>
      <c r="N201" s="195" t="e">
        <f ca="1">+_xll.BInterpol(#REF!,#REF!,params!B201,"cubic")</f>
        <v>#NAME?</v>
      </c>
      <c r="O201" s="153" t="e">
        <f t="shared" ca="1" si="29"/>
        <v>#NAME?</v>
      </c>
    </row>
    <row r="202" spans="1:15">
      <c r="A202">
        <v>199</v>
      </c>
      <c r="B202">
        <f t="shared" si="27"/>
        <v>0.79600000000000004</v>
      </c>
      <c r="C202" s="151" t="e">
        <f ca="1">+_xll.BInterpol(Boost!$R$6:$R$66,Boost!$AZ$6:$AZ$66,params!B202,"cubic")</f>
        <v>#NAME?</v>
      </c>
      <c r="D202" s="151" t="e">
        <f ca="1">+_xll.BInterpol(Boost!$R$6:$R$66,Boost!$AX$6:$AX$66,params!B202,"cubic")</f>
        <v>#NAME?</v>
      </c>
      <c r="E202" s="198" t="e">
        <f t="shared" ca="1" si="30"/>
        <v>#NAME?</v>
      </c>
      <c r="F202" s="151" t="e">
        <f ca="1">+_xll.BInterpol(Boost!$R$6:$R$66,Boost!$AY$6:$AY$66,params!B202,"cubic")</f>
        <v>#NAME?</v>
      </c>
      <c r="G202" s="151" t="e">
        <f ca="1">_xll.BInterpol(cf!$A$2:$A$68,cf!$B$2:$B$68,params!B202,"cubic")/100</f>
        <v>#NAME?</v>
      </c>
      <c r="H202" s="199" t="e">
        <f t="shared" ca="1" si="31"/>
        <v>#NAME?</v>
      </c>
      <c r="I202" s="152">
        <f t="shared" si="26"/>
        <v>1.3179052322512486E-2</v>
      </c>
      <c r="J202" s="152">
        <f t="shared" si="32"/>
        <v>6.5790256162712168E-5</v>
      </c>
      <c r="K202" s="3" t="e">
        <f t="shared" ca="1" si="28"/>
        <v>#NAME?</v>
      </c>
      <c r="L202" s="153" t="e">
        <f t="shared" ca="1" si="33"/>
        <v>#NAME?</v>
      </c>
      <c r="M202" s="195" t="e">
        <f ca="1">_xll.BInterpol(cf!$A$2:$A$68,cf!$C$2:$C$68,params!B202,"cubic")</f>
        <v>#NAME?</v>
      </c>
      <c r="N202" s="195" t="e">
        <f ca="1">+_xll.BInterpol(#REF!,#REF!,params!B202,"cubic")</f>
        <v>#NAME?</v>
      </c>
      <c r="O202" s="153" t="e">
        <f t="shared" ca="1" si="29"/>
        <v>#NAME?</v>
      </c>
    </row>
    <row r="203" spans="1:15">
      <c r="A203">
        <v>200</v>
      </c>
      <c r="B203">
        <f t="shared" si="27"/>
        <v>0.8</v>
      </c>
      <c r="C203" s="151" t="e">
        <f ca="1">+_xll.BInterpol(Boost!$R$6:$R$66,Boost!$AZ$6:$AZ$66,params!B203,"cubic")</f>
        <v>#NAME?</v>
      </c>
      <c r="D203" s="151" t="e">
        <f ca="1">+_xll.BInterpol(Boost!$R$6:$R$66,Boost!$AX$6:$AX$66,params!B203,"cubic")</f>
        <v>#NAME?</v>
      </c>
      <c r="E203" s="198" t="e">
        <f t="shared" ca="1" si="30"/>
        <v>#NAME?</v>
      </c>
      <c r="F203" s="151" t="e">
        <f ca="1">+_xll.BInterpol(Boost!$R$6:$R$66,Boost!$AY$6:$AY$66,params!B203,"cubic")</f>
        <v>#NAME?</v>
      </c>
      <c r="G203" s="151" t="e">
        <f ca="1">_xll.BInterpol(cf!$A$2:$A$68,cf!$B$2:$B$68,params!B203,"cubic")/100</f>
        <v>#NAME?</v>
      </c>
      <c r="H203" s="199" t="e">
        <f t="shared" ca="1" si="31"/>
        <v>#NAME?</v>
      </c>
      <c r="I203" s="152">
        <f t="shared" si="26"/>
        <v>1.3244838192804309E-2</v>
      </c>
      <c r="J203" s="152">
        <f t="shared" si="32"/>
        <v>6.5785870291823478E-5</v>
      </c>
      <c r="K203" s="3" t="e">
        <f t="shared" ca="1" si="28"/>
        <v>#NAME?</v>
      </c>
      <c r="L203" s="153" t="e">
        <f t="shared" ca="1" si="33"/>
        <v>#NAME?</v>
      </c>
      <c r="M203" s="195" t="e">
        <f ca="1">_xll.BInterpol(cf!$A$2:$A$68,cf!$C$2:$C$68,params!B203,"cubic")</f>
        <v>#NAME?</v>
      </c>
      <c r="N203" s="195" t="e">
        <f ca="1">+_xll.BInterpol(#REF!,#REF!,params!B203,"cubic")</f>
        <v>#NAME?</v>
      </c>
      <c r="O203" s="153" t="e">
        <f t="shared" ca="1" si="29"/>
        <v>#NAME?</v>
      </c>
    </row>
    <row r="204" spans="1:15">
      <c r="A204">
        <v>201</v>
      </c>
      <c r="B204">
        <f t="shared" si="27"/>
        <v>0.80400000000000005</v>
      </c>
      <c r="C204" s="151" t="e">
        <f ca="1">+_xll.BInterpol(Boost!$R$6:$R$66,Boost!$AZ$6:$AZ$66,params!B204,"cubic")</f>
        <v>#NAME?</v>
      </c>
      <c r="D204" s="151" t="e">
        <f ca="1">+_xll.BInterpol(Boost!$R$6:$R$66,Boost!$AX$6:$AX$66,params!B204,"cubic")</f>
        <v>#NAME?</v>
      </c>
      <c r="E204" s="198" t="e">
        <f t="shared" ca="1" si="30"/>
        <v>#NAME?</v>
      </c>
      <c r="F204" s="151" t="e">
        <f ca="1">+_xll.BInterpol(Boost!$R$6:$R$66,Boost!$AY$6:$AY$66,params!B204,"cubic")</f>
        <v>#NAME?</v>
      </c>
      <c r="G204" s="151" t="e">
        <f ca="1">_xll.BInterpol(cf!$A$2:$A$68,cf!$B$2:$B$68,params!B204,"cubic")/100</f>
        <v>#NAME?</v>
      </c>
      <c r="H204" s="199" t="e">
        <f t="shared" ca="1" si="31"/>
        <v>#NAME?</v>
      </c>
      <c r="I204" s="152">
        <f t="shared" si="26"/>
        <v>1.3310619677517566E-2</v>
      </c>
      <c r="J204" s="152">
        <f t="shared" si="32"/>
        <v>6.5781484713256511E-5</v>
      </c>
      <c r="K204" s="3" t="e">
        <f t="shared" ca="1" si="28"/>
        <v>#NAME?</v>
      </c>
      <c r="L204" s="153" t="e">
        <f t="shared" ca="1" si="33"/>
        <v>#NAME?</v>
      </c>
      <c r="M204" s="195" t="e">
        <f ca="1">_xll.BInterpol(cf!$A$2:$A$68,cf!$C$2:$C$68,params!B204,"cubic")</f>
        <v>#NAME?</v>
      </c>
      <c r="N204" s="195" t="e">
        <f ca="1">+_xll.BInterpol(#REF!,#REF!,params!B204,"cubic")</f>
        <v>#NAME?</v>
      </c>
      <c r="O204" s="153" t="e">
        <f t="shared" ca="1" si="29"/>
        <v>#NAME?</v>
      </c>
    </row>
    <row r="205" spans="1:15">
      <c r="A205">
        <v>202</v>
      </c>
      <c r="B205">
        <f t="shared" si="27"/>
        <v>0.80800000000000005</v>
      </c>
      <c r="C205" s="151" t="e">
        <f ca="1">+_xll.BInterpol(Boost!$R$6:$R$66,Boost!$AZ$6:$AZ$66,params!B205,"cubic")</f>
        <v>#NAME?</v>
      </c>
      <c r="D205" s="151" t="e">
        <f ca="1">+_xll.BInterpol(Boost!$R$6:$R$66,Boost!$AX$6:$AX$66,params!B205,"cubic")</f>
        <v>#NAME?</v>
      </c>
      <c r="E205" s="198" t="e">
        <f t="shared" ca="1" si="30"/>
        <v>#NAME?</v>
      </c>
      <c r="F205" s="151" t="e">
        <f ca="1">+_xll.BInterpol(Boost!$R$6:$R$66,Boost!$AY$6:$AY$66,params!B205,"cubic")</f>
        <v>#NAME?</v>
      </c>
      <c r="G205" s="151" t="e">
        <f ca="1">_xll.BInterpol(cf!$A$2:$A$68,cf!$B$2:$B$68,params!B205,"cubic")/100</f>
        <v>#NAME?</v>
      </c>
      <c r="H205" s="199" t="e">
        <f t="shared" ca="1" si="31"/>
        <v>#NAME?</v>
      </c>
      <c r="I205" s="152">
        <f t="shared" si="26"/>
        <v>1.3376396776944688E-2</v>
      </c>
      <c r="J205" s="152">
        <f t="shared" si="32"/>
        <v>6.5777099427122288E-5</v>
      </c>
      <c r="K205" s="3" t="e">
        <f t="shared" ca="1" si="28"/>
        <v>#NAME?</v>
      </c>
      <c r="L205" s="153" t="e">
        <f t="shared" ca="1" si="33"/>
        <v>#NAME?</v>
      </c>
      <c r="M205" s="195" t="e">
        <f ca="1">_xll.BInterpol(cf!$A$2:$A$68,cf!$C$2:$C$68,params!B205,"cubic")</f>
        <v>#NAME?</v>
      </c>
      <c r="N205" s="195" t="e">
        <f ca="1">+_xll.BInterpol(#REF!,#REF!,params!B205,"cubic")</f>
        <v>#NAME?</v>
      </c>
      <c r="O205" s="153" t="e">
        <f t="shared" ca="1" si="29"/>
        <v>#NAME?</v>
      </c>
    </row>
    <row r="206" spans="1:15">
      <c r="A206">
        <v>203</v>
      </c>
      <c r="B206">
        <f t="shared" si="27"/>
        <v>0.81200000000000006</v>
      </c>
      <c r="C206" s="151" t="e">
        <f ca="1">+_xll.BInterpol(Boost!$R$6:$R$66,Boost!$AZ$6:$AZ$66,params!B206,"cubic")</f>
        <v>#NAME?</v>
      </c>
      <c r="D206" s="151" t="e">
        <f ca="1">+_xll.BInterpol(Boost!$R$6:$R$66,Boost!$AX$6:$AX$66,params!B206,"cubic")</f>
        <v>#NAME?</v>
      </c>
      <c r="E206" s="198" t="e">
        <f t="shared" ca="1" si="30"/>
        <v>#NAME?</v>
      </c>
      <c r="F206" s="151" t="e">
        <f ca="1">+_xll.BInterpol(Boost!$R$6:$R$66,Boost!$AY$6:$AY$66,params!B206,"cubic")</f>
        <v>#NAME?</v>
      </c>
      <c r="G206" s="151" t="e">
        <f ca="1">_xll.BInterpol(cf!$A$2:$A$68,cf!$B$2:$B$68,params!B206,"cubic")/100</f>
        <v>#NAME?</v>
      </c>
      <c r="H206" s="199" t="e">
        <f t="shared" ca="1" si="31"/>
        <v>#NAME?</v>
      </c>
      <c r="I206" s="152">
        <f t="shared" si="26"/>
        <v>1.3442169491378109E-2</v>
      </c>
      <c r="J206" s="152">
        <f t="shared" si="32"/>
        <v>6.5772714433420809E-5</v>
      </c>
      <c r="K206" s="3" t="e">
        <f t="shared" ca="1" si="28"/>
        <v>#NAME?</v>
      </c>
      <c r="L206" s="153" t="e">
        <f t="shared" ca="1" si="33"/>
        <v>#NAME?</v>
      </c>
      <c r="M206" s="195" t="e">
        <f ca="1">_xll.BInterpol(cf!$A$2:$A$68,cf!$C$2:$C$68,params!B206,"cubic")</f>
        <v>#NAME?</v>
      </c>
      <c r="N206" s="195" t="e">
        <f ca="1">+_xll.BInterpol(#REF!,#REF!,params!B206,"cubic")</f>
        <v>#NAME?</v>
      </c>
      <c r="O206" s="153" t="e">
        <f t="shared" ca="1" si="29"/>
        <v>#NAME?</v>
      </c>
    </row>
    <row r="207" spans="1:15">
      <c r="A207">
        <v>204</v>
      </c>
      <c r="B207">
        <f t="shared" si="27"/>
        <v>0.81599999999999995</v>
      </c>
      <c r="C207" s="151" t="e">
        <f ca="1">+_xll.BInterpol(Boost!$R$6:$R$66,Boost!$AZ$6:$AZ$66,params!B207,"cubic")</f>
        <v>#NAME?</v>
      </c>
      <c r="D207" s="151" t="e">
        <f ca="1">+_xll.BInterpol(Boost!$R$6:$R$66,Boost!$AX$6:$AX$66,params!B207,"cubic")</f>
        <v>#NAME?</v>
      </c>
      <c r="E207" s="198" t="e">
        <f t="shared" ca="1" si="30"/>
        <v>#NAME?</v>
      </c>
      <c r="F207" s="151" t="e">
        <f ca="1">+_xll.BInterpol(Boost!$R$6:$R$66,Boost!$AY$6:$AY$66,params!B207,"cubic")</f>
        <v>#NAME?</v>
      </c>
      <c r="G207" s="151" t="e">
        <f ca="1">_xll.BInterpol(cf!$A$2:$A$68,cf!$B$2:$B$68,params!B207,"cubic")/100</f>
        <v>#NAME?</v>
      </c>
      <c r="H207" s="199" t="e">
        <f t="shared" ca="1" si="31"/>
        <v>#NAME?</v>
      </c>
      <c r="I207" s="152">
        <f t="shared" si="26"/>
        <v>1.3507937821110039E-2</v>
      </c>
      <c r="J207" s="152">
        <f t="shared" si="32"/>
        <v>6.5768329731930031E-5</v>
      </c>
      <c r="K207" s="3" t="e">
        <f t="shared" ca="1" si="28"/>
        <v>#NAME?</v>
      </c>
      <c r="L207" s="153" t="e">
        <f t="shared" ca="1" si="33"/>
        <v>#NAME?</v>
      </c>
      <c r="M207" s="195" t="e">
        <f ca="1">_xll.BInterpol(cf!$A$2:$A$68,cf!$C$2:$C$68,params!B207,"cubic")</f>
        <v>#NAME?</v>
      </c>
      <c r="N207" s="195" t="e">
        <f ca="1">+_xll.BInterpol(#REF!,#REF!,params!B207,"cubic")</f>
        <v>#NAME?</v>
      </c>
      <c r="O207" s="153" t="e">
        <f t="shared" ca="1" si="29"/>
        <v>#NAME?</v>
      </c>
    </row>
    <row r="208" spans="1:15">
      <c r="A208">
        <v>205</v>
      </c>
      <c r="B208">
        <f t="shared" si="27"/>
        <v>0.82</v>
      </c>
      <c r="C208" s="151" t="e">
        <f ca="1">+_xll.BInterpol(Boost!$R$6:$R$66,Boost!$AZ$6:$AZ$66,params!B208,"cubic")</f>
        <v>#NAME?</v>
      </c>
      <c r="D208" s="151" t="e">
        <f ca="1">+_xll.BInterpol(Boost!$R$6:$R$66,Boost!$AX$6:$AX$66,params!B208,"cubic")</f>
        <v>#NAME?</v>
      </c>
      <c r="E208" s="198" t="e">
        <f t="shared" ca="1" si="30"/>
        <v>#NAME?</v>
      </c>
      <c r="F208" s="151" t="e">
        <f ca="1">+_xll.BInterpol(Boost!$R$6:$R$66,Boost!$AY$6:$AY$66,params!B208,"cubic")</f>
        <v>#NAME?</v>
      </c>
      <c r="G208" s="151" t="e">
        <f ca="1">_xll.BInterpol(cf!$A$2:$A$68,cf!$B$2:$B$68,params!B208,"cubic")/100</f>
        <v>#NAME?</v>
      </c>
      <c r="H208" s="199" t="e">
        <f t="shared" ca="1" si="31"/>
        <v>#NAME?</v>
      </c>
      <c r="I208" s="152">
        <f t="shared" si="26"/>
        <v>1.3573701766432689E-2</v>
      </c>
      <c r="J208" s="152">
        <f t="shared" si="32"/>
        <v>6.5763945322649953E-5</v>
      </c>
      <c r="K208" s="3" t="e">
        <f t="shared" ca="1" si="28"/>
        <v>#NAME?</v>
      </c>
      <c r="L208" s="153" t="e">
        <f t="shared" ca="1" si="33"/>
        <v>#NAME?</v>
      </c>
      <c r="M208" s="195" t="e">
        <f ca="1">_xll.BInterpol(cf!$A$2:$A$68,cf!$C$2:$C$68,params!B208,"cubic")</f>
        <v>#NAME?</v>
      </c>
      <c r="N208" s="195" t="e">
        <f ca="1">+_xll.BInterpol(#REF!,#REF!,params!B208,"cubic")</f>
        <v>#NAME?</v>
      </c>
      <c r="O208" s="153" t="e">
        <f t="shared" ca="1" si="29"/>
        <v>#NAME?</v>
      </c>
    </row>
    <row r="209" spans="1:15">
      <c r="A209">
        <v>206</v>
      </c>
      <c r="B209">
        <f t="shared" si="27"/>
        <v>0.82399999999999995</v>
      </c>
      <c r="C209" s="151" t="e">
        <f ca="1">+_xll.BInterpol(Boost!$R$6:$R$66,Boost!$AZ$6:$AZ$66,params!B209,"cubic")</f>
        <v>#NAME?</v>
      </c>
      <c r="D209" s="151" t="e">
        <f ca="1">+_xll.BInterpol(Boost!$R$6:$R$66,Boost!$AX$6:$AX$66,params!B209,"cubic")</f>
        <v>#NAME?</v>
      </c>
      <c r="E209" s="198" t="e">
        <f t="shared" ca="1" si="30"/>
        <v>#NAME?</v>
      </c>
      <c r="F209" s="151" t="e">
        <f ca="1">+_xll.BInterpol(Boost!$R$6:$R$66,Boost!$AY$6:$AY$66,params!B209,"cubic")</f>
        <v>#NAME?</v>
      </c>
      <c r="G209" s="151" t="e">
        <f ca="1">_xll.BInterpol(cf!$A$2:$A$68,cf!$B$2:$B$68,params!B209,"cubic")/100</f>
        <v>#NAME?</v>
      </c>
      <c r="H209" s="199" t="e">
        <f t="shared" ca="1" si="31"/>
        <v>#NAME?</v>
      </c>
      <c r="I209" s="152">
        <f t="shared" si="26"/>
        <v>1.3639461327638602E-2</v>
      </c>
      <c r="J209" s="152">
        <f t="shared" si="32"/>
        <v>6.5759561205913641E-5</v>
      </c>
      <c r="K209" s="3" t="e">
        <f t="shared" ca="1" si="28"/>
        <v>#NAME?</v>
      </c>
      <c r="L209" s="153" t="e">
        <f t="shared" ca="1" si="33"/>
        <v>#NAME?</v>
      </c>
      <c r="M209" s="195" t="e">
        <f ca="1">_xll.BInterpol(cf!$A$2:$A$68,cf!$C$2:$C$68,params!B209,"cubic")</f>
        <v>#NAME?</v>
      </c>
      <c r="N209" s="195" t="e">
        <f ca="1">+_xll.BInterpol(#REF!,#REF!,params!B209,"cubic")</f>
        <v>#NAME?</v>
      </c>
      <c r="O209" s="153" t="e">
        <f t="shared" ca="1" si="29"/>
        <v>#NAME?</v>
      </c>
    </row>
    <row r="210" spans="1:15">
      <c r="A210">
        <v>207</v>
      </c>
      <c r="B210">
        <f t="shared" si="27"/>
        <v>0.82799999999999996</v>
      </c>
      <c r="C210" s="151" t="e">
        <f ca="1">+_xll.BInterpol(Boost!$R$6:$R$66,Boost!$AZ$6:$AZ$66,params!B210,"cubic")</f>
        <v>#NAME?</v>
      </c>
      <c r="D210" s="151" t="e">
        <f ca="1">+_xll.BInterpol(Boost!$R$6:$R$66,Boost!$AX$6:$AX$66,params!B210,"cubic")</f>
        <v>#NAME?</v>
      </c>
      <c r="E210" s="198" t="e">
        <f t="shared" ca="1" si="30"/>
        <v>#NAME?</v>
      </c>
      <c r="F210" s="151" t="e">
        <f ca="1">+_xll.BInterpol(Boost!$R$6:$R$66,Boost!$AY$6:$AY$66,params!B210,"cubic")</f>
        <v>#NAME?</v>
      </c>
      <c r="G210" s="151" t="e">
        <f ca="1">_xll.BInterpol(cf!$A$2:$A$68,cf!$B$2:$B$68,params!B210,"cubic")/100</f>
        <v>#NAME?</v>
      </c>
      <c r="H210" s="199" t="e">
        <f t="shared" ca="1" si="31"/>
        <v>#NAME?</v>
      </c>
      <c r="I210" s="152">
        <f t="shared" si="26"/>
        <v>1.3705216505019768E-2</v>
      </c>
      <c r="J210" s="152">
        <f t="shared" si="32"/>
        <v>6.5755177381165986E-5</v>
      </c>
      <c r="K210" s="3" t="e">
        <f t="shared" ca="1" si="28"/>
        <v>#NAME?</v>
      </c>
      <c r="L210" s="153" t="e">
        <f t="shared" ca="1" si="33"/>
        <v>#NAME?</v>
      </c>
      <c r="M210" s="195" t="e">
        <f ca="1">_xll.BInterpol(cf!$A$2:$A$68,cf!$C$2:$C$68,params!B210,"cubic")</f>
        <v>#NAME?</v>
      </c>
      <c r="N210" s="195" t="e">
        <f ca="1">+_xll.BInterpol(#REF!,#REF!,params!B210,"cubic")</f>
        <v>#NAME?</v>
      </c>
      <c r="O210" s="153" t="e">
        <f t="shared" ca="1" si="29"/>
        <v>#NAME?</v>
      </c>
    </row>
    <row r="211" spans="1:15">
      <c r="A211">
        <v>208</v>
      </c>
      <c r="B211">
        <f t="shared" si="27"/>
        <v>0.83199999999999996</v>
      </c>
      <c r="C211" s="151" t="e">
        <f ca="1">+_xll.BInterpol(Boost!$R$6:$R$66,Boost!$AZ$6:$AZ$66,params!B211,"cubic")</f>
        <v>#NAME?</v>
      </c>
      <c r="D211" s="151" t="e">
        <f ca="1">+_xll.BInterpol(Boost!$R$6:$R$66,Boost!$AX$6:$AX$66,params!B211,"cubic")</f>
        <v>#NAME?</v>
      </c>
      <c r="E211" s="198" t="e">
        <f t="shared" ca="1" si="30"/>
        <v>#NAME?</v>
      </c>
      <c r="F211" s="151" t="e">
        <f ca="1">+_xll.BInterpol(Boost!$R$6:$R$66,Boost!$AY$6:$AY$66,params!B211,"cubic")</f>
        <v>#NAME?</v>
      </c>
      <c r="G211" s="151" t="e">
        <f ca="1">_xll.BInterpol(cf!$A$2:$A$68,cf!$B$2:$B$68,params!B211,"cubic")/100</f>
        <v>#NAME?</v>
      </c>
      <c r="H211" s="199" t="e">
        <f t="shared" ca="1" si="31"/>
        <v>#NAME?</v>
      </c>
      <c r="I211" s="152">
        <f t="shared" si="26"/>
        <v>1.3770967298868619E-2</v>
      </c>
      <c r="J211" s="152">
        <f t="shared" si="32"/>
        <v>6.5750793848851075E-5</v>
      </c>
      <c r="K211" s="3" t="e">
        <f t="shared" ca="1" si="28"/>
        <v>#NAME?</v>
      </c>
      <c r="L211" s="153" t="e">
        <f t="shared" ca="1" si="33"/>
        <v>#NAME?</v>
      </c>
      <c r="M211" s="195" t="e">
        <f ca="1">_xll.BInterpol(cf!$A$2:$A$68,cf!$C$2:$C$68,params!B211,"cubic")</f>
        <v>#NAME?</v>
      </c>
      <c r="N211" s="195" t="e">
        <f ca="1">+_xll.BInterpol(#REF!,#REF!,params!B211,"cubic")</f>
        <v>#NAME?</v>
      </c>
      <c r="O211" s="153" t="e">
        <f t="shared" ca="1" si="29"/>
        <v>#NAME?</v>
      </c>
    </row>
    <row r="212" spans="1:15">
      <c r="A212">
        <v>209</v>
      </c>
      <c r="B212">
        <f t="shared" si="27"/>
        <v>0.83599999999999997</v>
      </c>
      <c r="C212" s="151" t="e">
        <f ca="1">+_xll.BInterpol(Boost!$R$6:$R$66,Boost!$AZ$6:$AZ$66,params!B212,"cubic")</f>
        <v>#NAME?</v>
      </c>
      <c r="D212" s="151" t="e">
        <f ca="1">+_xll.BInterpol(Boost!$R$6:$R$66,Boost!$AX$6:$AX$66,params!B212,"cubic")</f>
        <v>#NAME?</v>
      </c>
      <c r="E212" s="198" t="e">
        <f t="shared" ca="1" si="30"/>
        <v>#NAME?</v>
      </c>
      <c r="F212" s="151" t="e">
        <f ca="1">+_xll.BInterpol(Boost!$R$6:$R$66,Boost!$AY$6:$AY$66,params!B212,"cubic")</f>
        <v>#NAME?</v>
      </c>
      <c r="G212" s="151" t="e">
        <f ca="1">_xll.BInterpol(cf!$A$2:$A$68,cf!$B$2:$B$68,params!B212,"cubic")/100</f>
        <v>#NAME?</v>
      </c>
      <c r="H212" s="199" t="e">
        <f t="shared" ca="1" si="31"/>
        <v>#NAME?</v>
      </c>
      <c r="I212" s="152">
        <f t="shared" si="26"/>
        <v>1.3836713709477366E-2</v>
      </c>
      <c r="J212" s="152">
        <f t="shared" si="32"/>
        <v>6.5746410608746864E-5</v>
      </c>
      <c r="K212" s="3" t="e">
        <f t="shared" ca="1" si="28"/>
        <v>#NAME?</v>
      </c>
      <c r="L212" s="153" t="e">
        <f t="shared" ca="1" si="33"/>
        <v>#NAME?</v>
      </c>
      <c r="M212" s="195" t="e">
        <f ca="1">_xll.BInterpol(cf!$A$2:$A$68,cf!$C$2:$C$68,params!B212,"cubic")</f>
        <v>#NAME?</v>
      </c>
      <c r="N212" s="195" t="e">
        <f ca="1">+_xll.BInterpol(#REF!,#REF!,params!B212,"cubic")</f>
        <v>#NAME?</v>
      </c>
      <c r="O212" s="153" t="e">
        <f t="shared" ca="1" si="29"/>
        <v>#NAME?</v>
      </c>
    </row>
    <row r="213" spans="1:15">
      <c r="A213">
        <v>210</v>
      </c>
      <c r="B213">
        <f t="shared" si="27"/>
        <v>0.84</v>
      </c>
      <c r="C213" s="151" t="e">
        <f ca="1">+_xll.BInterpol(Boost!$R$6:$R$66,Boost!$AZ$6:$AZ$66,params!B213,"cubic")</f>
        <v>#NAME?</v>
      </c>
      <c r="D213" s="151" t="e">
        <f ca="1">+_xll.BInterpol(Boost!$R$6:$R$66,Boost!$AX$6:$AX$66,params!B213,"cubic")</f>
        <v>#NAME?</v>
      </c>
      <c r="E213" s="198" t="e">
        <f t="shared" ca="1" si="30"/>
        <v>#NAME?</v>
      </c>
      <c r="F213" s="151" t="e">
        <f ca="1">+_xll.BInterpol(Boost!$R$6:$R$66,Boost!$AY$6:$AY$66,params!B213,"cubic")</f>
        <v>#NAME?</v>
      </c>
      <c r="G213" s="151" t="e">
        <f ca="1">_xll.BInterpol(cf!$A$2:$A$68,cf!$B$2:$B$68,params!B213,"cubic")/100</f>
        <v>#NAME?</v>
      </c>
      <c r="H213" s="199" t="e">
        <f t="shared" ca="1" si="31"/>
        <v>#NAME?</v>
      </c>
      <c r="I213" s="152">
        <f t="shared" si="26"/>
        <v>1.3902455737138109E-2</v>
      </c>
      <c r="J213" s="152">
        <f t="shared" si="32"/>
        <v>6.574202766074233E-5</v>
      </c>
      <c r="K213" s="3" t="e">
        <f t="shared" ca="1" si="28"/>
        <v>#NAME?</v>
      </c>
      <c r="L213" s="153" t="e">
        <f t="shared" ca="1" si="33"/>
        <v>#NAME?</v>
      </c>
      <c r="M213" s="195" t="e">
        <f ca="1">_xll.BInterpol(cf!$A$2:$A$68,cf!$C$2:$C$68,params!B213,"cubic")</f>
        <v>#NAME?</v>
      </c>
      <c r="N213" s="195" t="e">
        <f ca="1">+_xll.BInterpol(#REF!,#REF!,params!B213,"cubic")</f>
        <v>#NAME?</v>
      </c>
      <c r="O213" s="153" t="e">
        <f t="shared" ca="1" si="29"/>
        <v>#NAME?</v>
      </c>
    </row>
    <row r="214" spans="1:15">
      <c r="A214">
        <v>211</v>
      </c>
      <c r="B214">
        <f t="shared" si="27"/>
        <v>0.84399999999999997</v>
      </c>
      <c r="C214" s="151" t="e">
        <f ca="1">+_xll.BInterpol(Boost!$R$6:$R$66,Boost!$AZ$6:$AZ$66,params!B214,"cubic")</f>
        <v>#NAME?</v>
      </c>
      <c r="D214" s="151" t="e">
        <f ca="1">+_xll.BInterpol(Boost!$R$6:$R$66,Boost!$AX$6:$AX$66,params!B214,"cubic")</f>
        <v>#NAME?</v>
      </c>
      <c r="E214" s="198" t="e">
        <f t="shared" ca="1" si="30"/>
        <v>#NAME?</v>
      </c>
      <c r="F214" s="151" t="e">
        <f ca="1">+_xll.BInterpol(Boost!$R$6:$R$66,Boost!$AY$6:$AY$66,params!B214,"cubic")</f>
        <v>#NAME?</v>
      </c>
      <c r="G214" s="151" t="e">
        <f ca="1">_xll.BInterpol(cf!$A$2:$A$68,cf!$B$2:$B$68,params!B214,"cubic")/100</f>
        <v>#NAME?</v>
      </c>
      <c r="H214" s="199" t="e">
        <f t="shared" ca="1" si="31"/>
        <v>#NAME?</v>
      </c>
      <c r="I214" s="152">
        <f t="shared" si="26"/>
        <v>1.3968193382143057E-2</v>
      </c>
      <c r="J214" s="152">
        <f t="shared" si="32"/>
        <v>6.5737645004948497E-5</v>
      </c>
      <c r="K214" s="3" t="e">
        <f t="shared" ca="1" si="28"/>
        <v>#NAME?</v>
      </c>
      <c r="L214" s="153" t="e">
        <f t="shared" ca="1" si="33"/>
        <v>#NAME?</v>
      </c>
      <c r="M214" s="195" t="e">
        <f ca="1">_xll.BInterpol(cf!$A$2:$A$68,cf!$C$2:$C$68,params!B214,"cubic")</f>
        <v>#NAME?</v>
      </c>
      <c r="N214" s="195" t="e">
        <f ca="1">+_xll.BInterpol(#REF!,#REF!,params!B214,"cubic")</f>
        <v>#NAME?</v>
      </c>
      <c r="O214" s="153" t="e">
        <f t="shared" ca="1" si="29"/>
        <v>#NAME?</v>
      </c>
    </row>
    <row r="215" spans="1:15">
      <c r="A215">
        <v>212</v>
      </c>
      <c r="B215">
        <f t="shared" si="27"/>
        <v>0.84799999999999998</v>
      </c>
      <c r="C215" s="151" t="e">
        <f ca="1">+_xll.BInterpol(Boost!$R$6:$R$66,Boost!$AZ$6:$AZ$66,params!B215,"cubic")</f>
        <v>#NAME?</v>
      </c>
      <c r="D215" s="151" t="e">
        <f ca="1">+_xll.BInterpol(Boost!$R$6:$R$66,Boost!$AX$6:$AX$66,params!B215,"cubic")</f>
        <v>#NAME?</v>
      </c>
      <c r="E215" s="198" t="e">
        <f t="shared" ca="1" si="30"/>
        <v>#NAME?</v>
      </c>
      <c r="F215" s="151" t="e">
        <f ca="1">+_xll.BInterpol(Boost!$R$6:$R$66,Boost!$AY$6:$AY$66,params!B215,"cubic")</f>
        <v>#NAME?</v>
      </c>
      <c r="G215" s="151" t="e">
        <f ca="1">_xll.BInterpol(cf!$A$2:$A$68,cf!$B$2:$B$68,params!B215,"cubic")/100</f>
        <v>#NAME?</v>
      </c>
      <c r="H215" s="199" t="e">
        <f t="shared" ca="1" si="31"/>
        <v>#NAME?</v>
      </c>
      <c r="I215" s="152">
        <f t="shared" si="26"/>
        <v>1.4033926644784533E-2</v>
      </c>
      <c r="J215" s="152">
        <f t="shared" si="32"/>
        <v>6.5733262641476387E-5</v>
      </c>
      <c r="K215" s="3" t="e">
        <f t="shared" ca="1" si="28"/>
        <v>#NAME?</v>
      </c>
      <c r="L215" s="153" t="e">
        <f t="shared" ca="1" si="33"/>
        <v>#NAME?</v>
      </c>
      <c r="M215" s="195" t="e">
        <f ca="1">_xll.BInterpol(cf!$A$2:$A$68,cf!$C$2:$C$68,params!B215,"cubic")</f>
        <v>#NAME?</v>
      </c>
      <c r="N215" s="195" t="e">
        <f ca="1">+_xll.BInterpol(#REF!,#REF!,params!B215,"cubic")</f>
        <v>#NAME?</v>
      </c>
      <c r="O215" s="153" t="e">
        <f t="shared" ca="1" si="29"/>
        <v>#NAME?</v>
      </c>
    </row>
    <row r="216" spans="1:15">
      <c r="A216">
        <v>213</v>
      </c>
      <c r="B216">
        <f t="shared" si="27"/>
        <v>0.85199999999999998</v>
      </c>
      <c r="C216" s="151" t="e">
        <f ca="1">+_xll.BInterpol(Boost!$R$6:$R$66,Boost!$AZ$6:$AZ$66,params!B216,"cubic")</f>
        <v>#NAME?</v>
      </c>
      <c r="D216" s="151" t="e">
        <f ca="1">+_xll.BInterpol(Boost!$R$6:$R$66,Boost!$AX$6:$AX$66,params!B216,"cubic")</f>
        <v>#NAME?</v>
      </c>
      <c r="E216" s="198" t="e">
        <f t="shared" ca="1" si="30"/>
        <v>#NAME?</v>
      </c>
      <c r="F216" s="151" t="e">
        <f ca="1">+_xll.BInterpol(Boost!$R$6:$R$66,Boost!$AY$6:$AY$66,params!B216,"cubic")</f>
        <v>#NAME?</v>
      </c>
      <c r="G216" s="151" t="e">
        <f ca="1">_xll.BInterpol(cf!$A$2:$A$68,cf!$B$2:$B$68,params!B216,"cubic")/100</f>
        <v>#NAME?</v>
      </c>
      <c r="H216" s="199" t="e">
        <f t="shared" ca="1" si="31"/>
        <v>#NAME?</v>
      </c>
      <c r="I216" s="152">
        <f t="shared" si="26"/>
        <v>1.4099655525354526E-2</v>
      </c>
      <c r="J216" s="152">
        <f t="shared" si="32"/>
        <v>6.5728880569992931E-5</v>
      </c>
      <c r="K216" s="3" t="e">
        <f t="shared" ca="1" si="28"/>
        <v>#NAME?</v>
      </c>
      <c r="L216" s="153" t="e">
        <f t="shared" ca="1" si="33"/>
        <v>#NAME?</v>
      </c>
      <c r="M216" s="195" t="e">
        <f ca="1">_xll.BInterpol(cf!$A$2:$A$68,cf!$C$2:$C$68,params!B216,"cubic")</f>
        <v>#NAME?</v>
      </c>
      <c r="N216" s="195" t="e">
        <f ca="1">+_xll.BInterpol(#REF!,#REF!,params!B216,"cubic")</f>
        <v>#NAME?</v>
      </c>
      <c r="O216" s="153" t="e">
        <f t="shared" ca="1" si="29"/>
        <v>#NAME?</v>
      </c>
    </row>
    <row r="217" spans="1:15">
      <c r="A217">
        <v>214</v>
      </c>
      <c r="B217">
        <f t="shared" si="27"/>
        <v>0.85599999999999998</v>
      </c>
      <c r="C217" s="151" t="e">
        <f ca="1">+_xll.BInterpol(Boost!$R$6:$R$66,Boost!$AZ$6:$AZ$66,params!B217,"cubic")</f>
        <v>#NAME?</v>
      </c>
      <c r="D217" s="151" t="e">
        <f ca="1">+_xll.BInterpol(Boost!$R$6:$R$66,Boost!$AX$6:$AX$66,params!B217,"cubic")</f>
        <v>#NAME?</v>
      </c>
      <c r="E217" s="198" t="e">
        <f t="shared" ca="1" si="30"/>
        <v>#NAME?</v>
      </c>
      <c r="F217" s="151" t="e">
        <f ca="1">+_xll.BInterpol(Boost!$R$6:$R$66,Boost!$AY$6:$AY$66,params!B217,"cubic")</f>
        <v>#NAME?</v>
      </c>
      <c r="G217" s="151" t="e">
        <f ca="1">_xll.BInterpol(cf!$A$2:$A$68,cf!$B$2:$B$68,params!B217,"cubic")/100</f>
        <v>#NAME?</v>
      </c>
      <c r="H217" s="199" t="e">
        <f t="shared" ca="1" si="31"/>
        <v>#NAME?</v>
      </c>
      <c r="I217" s="152">
        <f t="shared" si="26"/>
        <v>1.4165380024145136E-2</v>
      </c>
      <c r="J217" s="152">
        <f t="shared" si="32"/>
        <v>6.5724498790609154E-5</v>
      </c>
      <c r="K217" s="3" t="e">
        <f t="shared" ca="1" si="28"/>
        <v>#NAME?</v>
      </c>
      <c r="L217" s="153" t="e">
        <f t="shared" ca="1" si="33"/>
        <v>#NAME?</v>
      </c>
      <c r="M217" s="195" t="e">
        <f ca="1">_xll.BInterpol(cf!$A$2:$A$68,cf!$C$2:$C$68,params!B217,"cubic")</f>
        <v>#NAME?</v>
      </c>
      <c r="N217" s="195" t="e">
        <f ca="1">+_xll.BInterpol(#REF!,#REF!,params!B217,"cubic")</f>
        <v>#NAME?</v>
      </c>
      <c r="O217" s="153" t="e">
        <f t="shared" ca="1" si="29"/>
        <v>#NAME?</v>
      </c>
    </row>
    <row r="218" spans="1:15">
      <c r="A218">
        <v>215</v>
      </c>
      <c r="B218">
        <f t="shared" si="27"/>
        <v>0.86</v>
      </c>
      <c r="C218" s="151" t="e">
        <f ca="1">+_xll.BInterpol(Boost!$R$6:$R$66,Boost!$AZ$6:$AZ$66,params!B218,"cubic")</f>
        <v>#NAME?</v>
      </c>
      <c r="D218" s="151" t="e">
        <f ca="1">+_xll.BInterpol(Boost!$R$6:$R$66,Boost!$AX$6:$AX$66,params!B218,"cubic")</f>
        <v>#NAME?</v>
      </c>
      <c r="E218" s="198" t="e">
        <f t="shared" ca="1" si="30"/>
        <v>#NAME?</v>
      </c>
      <c r="F218" s="151" t="e">
        <f ca="1">+_xll.BInterpol(Boost!$R$6:$R$66,Boost!$AY$6:$AY$66,params!B218,"cubic")</f>
        <v>#NAME?</v>
      </c>
      <c r="G218" s="151" t="e">
        <f ca="1">_xll.BInterpol(cf!$A$2:$A$68,cf!$B$2:$B$68,params!B218,"cubic")/100</f>
        <v>#NAME?</v>
      </c>
      <c r="H218" s="199" t="e">
        <f t="shared" ca="1" si="31"/>
        <v>#NAME?</v>
      </c>
      <c r="I218" s="152">
        <f t="shared" si="26"/>
        <v>1.4231100141448683E-2</v>
      </c>
      <c r="J218" s="152">
        <f t="shared" si="32"/>
        <v>6.5720117303547099E-5</v>
      </c>
      <c r="K218" s="3" t="e">
        <f t="shared" ca="1" si="28"/>
        <v>#NAME?</v>
      </c>
      <c r="L218" s="153" t="e">
        <f t="shared" ca="1" si="33"/>
        <v>#NAME?</v>
      </c>
      <c r="M218" s="195" t="e">
        <f ca="1">_xll.BInterpol(cf!$A$2:$A$68,cf!$C$2:$C$68,params!B218,"cubic")</f>
        <v>#NAME?</v>
      </c>
      <c r="N218" s="195" t="e">
        <f ca="1">+_xll.BInterpol(#REF!,#REF!,params!B218,"cubic")</f>
        <v>#NAME?</v>
      </c>
      <c r="O218" s="153" t="e">
        <f t="shared" ca="1" si="29"/>
        <v>#NAME?</v>
      </c>
    </row>
    <row r="219" spans="1:15">
      <c r="A219">
        <v>216</v>
      </c>
      <c r="B219">
        <f t="shared" si="27"/>
        <v>0.86399999999999999</v>
      </c>
      <c r="C219" s="151" t="e">
        <f ca="1">+_xll.BInterpol(Boost!$R$6:$R$66,Boost!$AZ$6:$AZ$66,params!B219,"cubic")</f>
        <v>#NAME?</v>
      </c>
      <c r="D219" s="151" t="e">
        <f ca="1">+_xll.BInterpol(Boost!$R$6:$R$66,Boost!$AX$6:$AX$66,params!B219,"cubic")</f>
        <v>#NAME?</v>
      </c>
      <c r="E219" s="198" t="e">
        <f t="shared" ca="1" si="30"/>
        <v>#NAME?</v>
      </c>
      <c r="F219" s="151" t="e">
        <f ca="1">+_xll.BInterpol(Boost!$R$6:$R$66,Boost!$AY$6:$AY$66,params!B219,"cubic")</f>
        <v>#NAME?</v>
      </c>
      <c r="G219" s="151" t="e">
        <f ca="1">_xll.BInterpol(cf!$A$2:$A$68,cf!$B$2:$B$68,params!B219,"cubic")/100</f>
        <v>#NAME?</v>
      </c>
      <c r="H219" s="199" t="e">
        <f t="shared" ca="1" si="31"/>
        <v>#NAME?</v>
      </c>
      <c r="I219" s="152">
        <f t="shared" si="26"/>
        <v>1.4296815877557045E-2</v>
      </c>
      <c r="J219" s="152">
        <f t="shared" si="32"/>
        <v>6.5715736108362677E-5</v>
      </c>
      <c r="K219" s="3" t="e">
        <f t="shared" ca="1" si="28"/>
        <v>#NAME?</v>
      </c>
      <c r="L219" s="153" t="e">
        <f t="shared" ca="1" si="33"/>
        <v>#NAME?</v>
      </c>
      <c r="M219" s="195" t="e">
        <f ca="1">_xll.BInterpol(cf!$A$2:$A$68,cf!$C$2:$C$68,params!B219,"cubic")</f>
        <v>#NAME?</v>
      </c>
      <c r="N219" s="195" t="e">
        <f ca="1">+_xll.BInterpol(#REF!,#REF!,params!B219,"cubic")</f>
        <v>#NAME?</v>
      </c>
      <c r="O219" s="153" t="e">
        <f t="shared" ca="1" si="29"/>
        <v>#NAME?</v>
      </c>
    </row>
    <row r="220" spans="1:15">
      <c r="A220">
        <v>217</v>
      </c>
      <c r="B220">
        <f t="shared" si="27"/>
        <v>0.86799999999999999</v>
      </c>
      <c r="C220" s="151" t="e">
        <f ca="1">+_xll.BInterpol(Boost!$R$6:$R$66,Boost!$AZ$6:$AZ$66,params!B220,"cubic")</f>
        <v>#NAME?</v>
      </c>
      <c r="D220" s="151" t="e">
        <f ca="1">+_xll.BInterpol(Boost!$R$6:$R$66,Boost!$AX$6:$AX$66,params!B220,"cubic")</f>
        <v>#NAME?</v>
      </c>
      <c r="E220" s="198" t="e">
        <f t="shared" ca="1" si="30"/>
        <v>#NAME?</v>
      </c>
      <c r="F220" s="151" t="e">
        <f ca="1">+_xll.BInterpol(Boost!$R$6:$R$66,Boost!$AY$6:$AY$66,params!B220,"cubic")</f>
        <v>#NAME?</v>
      </c>
      <c r="G220" s="151" t="e">
        <f ca="1">_xll.BInterpol(cf!$A$2:$A$68,cf!$B$2:$B$68,params!B220,"cubic")/100</f>
        <v>#NAME?</v>
      </c>
      <c r="H220" s="199" t="e">
        <f t="shared" ca="1" si="31"/>
        <v>#NAME?</v>
      </c>
      <c r="I220" s="152">
        <f t="shared" si="26"/>
        <v>1.4362527232762323E-2</v>
      </c>
      <c r="J220" s="152">
        <f t="shared" si="32"/>
        <v>6.5711355205277933E-5</v>
      </c>
      <c r="K220" s="3" t="e">
        <f t="shared" ca="1" si="28"/>
        <v>#NAME?</v>
      </c>
      <c r="L220" s="153" t="e">
        <f t="shared" ca="1" si="33"/>
        <v>#NAME?</v>
      </c>
      <c r="M220" s="195" t="e">
        <f ca="1">_xll.BInterpol(cf!$A$2:$A$68,cf!$C$2:$C$68,params!B220,"cubic")</f>
        <v>#NAME?</v>
      </c>
      <c r="N220" s="195" t="e">
        <f ca="1">+_xll.BInterpol(#REF!,#REF!,params!B220,"cubic")</f>
        <v>#NAME?</v>
      </c>
      <c r="O220" s="153" t="e">
        <f t="shared" ca="1" si="29"/>
        <v>#NAME?</v>
      </c>
    </row>
    <row r="221" spans="1:15">
      <c r="A221">
        <v>218</v>
      </c>
      <c r="B221">
        <f t="shared" si="27"/>
        <v>0.872</v>
      </c>
      <c r="C221" s="151" t="e">
        <f ca="1">+_xll.BInterpol(Boost!$R$6:$R$66,Boost!$AZ$6:$AZ$66,params!B221,"cubic")</f>
        <v>#NAME?</v>
      </c>
      <c r="D221" s="151" t="e">
        <f ca="1">+_xll.BInterpol(Boost!$R$6:$R$66,Boost!$AX$6:$AX$66,params!B221,"cubic")</f>
        <v>#NAME?</v>
      </c>
      <c r="E221" s="198" t="e">
        <f t="shared" ca="1" si="30"/>
        <v>#NAME?</v>
      </c>
      <c r="F221" s="151" t="e">
        <f ca="1">+_xll.BInterpol(Boost!$R$6:$R$66,Boost!$AY$6:$AY$66,params!B221,"cubic")</f>
        <v>#NAME?</v>
      </c>
      <c r="G221" s="151" t="e">
        <f ca="1">_xll.BInterpol(cf!$A$2:$A$68,cf!$B$2:$B$68,params!B221,"cubic")/100</f>
        <v>#NAME?</v>
      </c>
      <c r="H221" s="199" t="e">
        <f t="shared" ca="1" si="31"/>
        <v>#NAME?</v>
      </c>
      <c r="I221" s="152">
        <f t="shared" si="26"/>
        <v>1.4428234207356616E-2</v>
      </c>
      <c r="J221" s="152">
        <f t="shared" si="32"/>
        <v>6.5706974594292866E-5</v>
      </c>
      <c r="K221" s="3" t="e">
        <f t="shared" ca="1" si="28"/>
        <v>#NAME?</v>
      </c>
      <c r="L221" s="153" t="e">
        <f t="shared" ca="1" si="33"/>
        <v>#NAME?</v>
      </c>
      <c r="M221" s="195" t="e">
        <f ca="1">_xll.BInterpol(cf!$A$2:$A$68,cf!$C$2:$C$68,params!B221,"cubic")</f>
        <v>#NAME?</v>
      </c>
      <c r="N221" s="195" t="e">
        <f ca="1">+_xll.BInterpol(#REF!,#REF!,params!B221,"cubic")</f>
        <v>#NAME?</v>
      </c>
      <c r="O221" s="153" t="e">
        <f t="shared" ca="1" si="29"/>
        <v>#NAME?</v>
      </c>
    </row>
    <row r="222" spans="1:15">
      <c r="A222">
        <v>219</v>
      </c>
      <c r="B222">
        <f t="shared" si="27"/>
        <v>0.876</v>
      </c>
      <c r="C222" s="151" t="e">
        <f ca="1">+_xll.BInterpol(Boost!$R$6:$R$66,Boost!$AZ$6:$AZ$66,params!B222,"cubic")</f>
        <v>#NAME?</v>
      </c>
      <c r="D222" s="151" t="e">
        <f ca="1">+_xll.BInterpol(Boost!$R$6:$R$66,Boost!$AX$6:$AX$66,params!B222,"cubic")</f>
        <v>#NAME?</v>
      </c>
      <c r="E222" s="198" t="e">
        <f t="shared" ca="1" si="30"/>
        <v>#NAME?</v>
      </c>
      <c r="F222" s="151" t="e">
        <f ca="1">+_xll.BInterpol(Boost!$R$6:$R$66,Boost!$AY$6:$AY$66,params!B222,"cubic")</f>
        <v>#NAME?</v>
      </c>
      <c r="G222" s="151" t="e">
        <f ca="1">_xll.BInterpol(cf!$A$2:$A$68,cf!$B$2:$B$68,params!B222,"cubic")/100</f>
        <v>#NAME?</v>
      </c>
      <c r="H222" s="199" t="e">
        <f t="shared" ca="1" si="31"/>
        <v>#NAME?</v>
      </c>
      <c r="I222" s="152">
        <f t="shared" si="26"/>
        <v>1.4493936801632024E-2</v>
      </c>
      <c r="J222" s="152">
        <f t="shared" si="32"/>
        <v>6.5702594275407478E-5</v>
      </c>
      <c r="K222" s="3" t="e">
        <f t="shared" ca="1" si="28"/>
        <v>#NAME?</v>
      </c>
      <c r="L222" s="153" t="e">
        <f t="shared" ca="1" si="33"/>
        <v>#NAME?</v>
      </c>
      <c r="M222" s="195" t="e">
        <f ca="1">_xll.BInterpol(cf!$A$2:$A$68,cf!$C$2:$C$68,params!B222,"cubic")</f>
        <v>#NAME?</v>
      </c>
      <c r="N222" s="195" t="e">
        <f ca="1">+_xll.BInterpol(#REF!,#REF!,params!B222,"cubic")</f>
        <v>#NAME?</v>
      </c>
      <c r="O222" s="153" t="e">
        <f t="shared" ca="1" si="29"/>
        <v>#NAME?</v>
      </c>
    </row>
    <row r="223" spans="1:15">
      <c r="A223">
        <v>220</v>
      </c>
      <c r="B223">
        <f t="shared" si="27"/>
        <v>0.88</v>
      </c>
      <c r="C223" s="151" t="e">
        <f ca="1">+_xll.BInterpol(Boost!$R$6:$R$66,Boost!$AZ$6:$AZ$66,params!B223,"cubic")</f>
        <v>#NAME?</v>
      </c>
      <c r="D223" s="151" t="e">
        <f ca="1">+_xll.BInterpol(Boost!$R$6:$R$66,Boost!$AX$6:$AX$66,params!B223,"cubic")</f>
        <v>#NAME?</v>
      </c>
      <c r="E223" s="198" t="e">
        <f t="shared" ca="1" si="30"/>
        <v>#NAME?</v>
      </c>
      <c r="F223" s="151" t="e">
        <f ca="1">+_xll.BInterpol(Boost!$R$6:$R$66,Boost!$AY$6:$AY$66,params!B223,"cubic")</f>
        <v>#NAME?</v>
      </c>
      <c r="G223" s="151" t="e">
        <f ca="1">_xll.BInterpol(cf!$A$2:$A$68,cf!$B$2:$B$68,params!B223,"cubic")/100</f>
        <v>#NAME?</v>
      </c>
      <c r="H223" s="199" t="e">
        <f t="shared" ca="1" si="31"/>
        <v>#NAME?</v>
      </c>
      <c r="I223" s="152">
        <f t="shared" ref="I223:I286" si="34">1-EXP($R$5*-1*B223/(1-$R$6))</f>
        <v>1.4559635015880423E-2</v>
      </c>
      <c r="J223" s="152">
        <f t="shared" si="32"/>
        <v>6.5698214248399722E-5</v>
      </c>
      <c r="K223" s="3" t="e">
        <f t="shared" ca="1" si="28"/>
        <v>#NAME?</v>
      </c>
      <c r="L223" s="153" t="e">
        <f t="shared" ca="1" si="33"/>
        <v>#NAME?</v>
      </c>
      <c r="M223" s="195" t="e">
        <f ca="1">_xll.BInterpol(cf!$A$2:$A$68,cf!$C$2:$C$68,params!B223,"cubic")</f>
        <v>#NAME?</v>
      </c>
      <c r="N223" s="195" t="e">
        <f ca="1">+_xll.BInterpol(#REF!,#REF!,params!B223,"cubic")</f>
        <v>#NAME?</v>
      </c>
      <c r="O223" s="153" t="e">
        <f t="shared" ca="1" si="29"/>
        <v>#NAME?</v>
      </c>
    </row>
    <row r="224" spans="1:15">
      <c r="A224">
        <v>221</v>
      </c>
      <c r="B224">
        <f t="shared" si="27"/>
        <v>0.88400000000000001</v>
      </c>
      <c r="C224" s="151" t="e">
        <f ca="1">+_xll.BInterpol(Boost!$R$6:$R$66,Boost!$AZ$6:$AZ$66,params!B224,"cubic")</f>
        <v>#NAME?</v>
      </c>
      <c r="D224" s="151" t="e">
        <f ca="1">+_xll.BInterpol(Boost!$R$6:$R$66,Boost!$AX$6:$AX$66,params!B224,"cubic")</f>
        <v>#NAME?</v>
      </c>
      <c r="E224" s="198" t="e">
        <f t="shared" ca="1" si="30"/>
        <v>#NAME?</v>
      </c>
      <c r="F224" s="151" t="e">
        <f ca="1">+_xll.BInterpol(Boost!$R$6:$R$66,Boost!$AY$6:$AY$66,params!B224,"cubic")</f>
        <v>#NAME?</v>
      </c>
      <c r="G224" s="151" t="e">
        <f ca="1">_xll.BInterpol(cf!$A$2:$A$68,cf!$B$2:$B$68,params!B224,"cubic")/100</f>
        <v>#NAME?</v>
      </c>
      <c r="H224" s="199" t="e">
        <f t="shared" ca="1" si="31"/>
        <v>#NAME?</v>
      </c>
      <c r="I224" s="152">
        <f t="shared" si="34"/>
        <v>1.4625328850393915E-2</v>
      </c>
      <c r="J224" s="152">
        <f t="shared" si="32"/>
        <v>6.5693834513491645E-5</v>
      </c>
      <c r="K224" s="3" t="e">
        <f t="shared" ca="1" si="28"/>
        <v>#NAME?</v>
      </c>
      <c r="L224" s="153" t="e">
        <f t="shared" ca="1" si="33"/>
        <v>#NAME?</v>
      </c>
      <c r="M224" s="195" t="e">
        <f ca="1">_xll.BInterpol(cf!$A$2:$A$68,cf!$C$2:$C$68,params!B224,"cubic")</f>
        <v>#NAME?</v>
      </c>
      <c r="N224" s="195" t="e">
        <f ca="1">+_xll.BInterpol(#REF!,#REF!,params!B224,"cubic")</f>
        <v>#NAME?</v>
      </c>
      <c r="O224" s="153" t="e">
        <f t="shared" ca="1" si="29"/>
        <v>#NAME?</v>
      </c>
    </row>
    <row r="225" spans="1:15">
      <c r="A225">
        <v>222</v>
      </c>
      <c r="B225">
        <f t="shared" si="27"/>
        <v>0.88800000000000001</v>
      </c>
      <c r="C225" s="151" t="e">
        <f ca="1">+_xll.BInterpol(Boost!$R$6:$R$66,Boost!$AZ$6:$AZ$66,params!B225,"cubic")</f>
        <v>#NAME?</v>
      </c>
      <c r="D225" s="151" t="e">
        <f ca="1">+_xll.BInterpol(Boost!$R$6:$R$66,Boost!$AX$6:$AX$66,params!B225,"cubic")</f>
        <v>#NAME?</v>
      </c>
      <c r="E225" s="198" t="e">
        <f t="shared" ca="1" si="30"/>
        <v>#NAME?</v>
      </c>
      <c r="F225" s="151" t="e">
        <f ca="1">+_xll.BInterpol(Boost!$R$6:$R$66,Boost!$AY$6:$AY$66,params!B225,"cubic")</f>
        <v>#NAME?</v>
      </c>
      <c r="G225" s="151" t="e">
        <f ca="1">_xll.BInterpol(cf!$A$2:$A$68,cf!$B$2:$B$68,params!B225,"cubic")/100</f>
        <v>#NAME?</v>
      </c>
      <c r="H225" s="199" t="e">
        <f t="shared" ca="1" si="31"/>
        <v>#NAME?</v>
      </c>
      <c r="I225" s="152">
        <f t="shared" si="34"/>
        <v>1.4691018305464376E-2</v>
      </c>
      <c r="J225" s="152">
        <f t="shared" si="32"/>
        <v>6.56894550704612E-5</v>
      </c>
      <c r="K225" s="3" t="e">
        <f t="shared" ca="1" si="28"/>
        <v>#NAME?</v>
      </c>
      <c r="L225" s="153" t="e">
        <f t="shared" ca="1" si="33"/>
        <v>#NAME?</v>
      </c>
      <c r="M225" s="195" t="e">
        <f ca="1">_xll.BInterpol(cf!$A$2:$A$68,cf!$C$2:$C$68,params!B225,"cubic")</f>
        <v>#NAME?</v>
      </c>
      <c r="N225" s="195" t="e">
        <f ca="1">+_xll.BInterpol(#REF!,#REF!,params!B225,"cubic")</f>
        <v>#NAME?</v>
      </c>
      <c r="O225" s="153" t="e">
        <f t="shared" ca="1" si="29"/>
        <v>#NAME?</v>
      </c>
    </row>
    <row r="226" spans="1:15">
      <c r="A226">
        <v>223</v>
      </c>
      <c r="B226">
        <f t="shared" si="27"/>
        <v>0.89200000000000002</v>
      </c>
      <c r="C226" s="151" t="e">
        <f ca="1">+_xll.BInterpol(Boost!$R$6:$R$66,Boost!$AZ$6:$AZ$66,params!B226,"cubic")</f>
        <v>#NAME?</v>
      </c>
      <c r="D226" s="151" t="e">
        <f ca="1">+_xll.BInterpol(Boost!$R$6:$R$66,Boost!$AX$6:$AX$66,params!B226,"cubic")</f>
        <v>#NAME?</v>
      </c>
      <c r="E226" s="198" t="e">
        <f t="shared" ca="1" si="30"/>
        <v>#NAME?</v>
      </c>
      <c r="F226" s="151" t="e">
        <f ca="1">+_xll.BInterpol(Boost!$R$6:$R$66,Boost!$AY$6:$AY$66,params!B226,"cubic")</f>
        <v>#NAME?</v>
      </c>
      <c r="G226" s="151" t="e">
        <f ca="1">_xll.BInterpol(cf!$A$2:$A$68,cf!$B$2:$B$68,params!B226,"cubic")/100</f>
        <v>#NAME?</v>
      </c>
      <c r="H226" s="199" t="e">
        <f t="shared" ca="1" si="31"/>
        <v>#NAME?</v>
      </c>
      <c r="I226" s="152">
        <f t="shared" si="34"/>
        <v>1.4756703381383796E-2</v>
      </c>
      <c r="J226" s="152">
        <f t="shared" si="32"/>
        <v>6.5685075919419411E-5</v>
      </c>
      <c r="K226" s="3" t="e">
        <f t="shared" ca="1" si="28"/>
        <v>#NAME?</v>
      </c>
      <c r="L226" s="153" t="e">
        <f t="shared" ca="1" si="33"/>
        <v>#NAME?</v>
      </c>
      <c r="M226" s="195" t="e">
        <f ca="1">_xll.BInterpol(cf!$A$2:$A$68,cf!$C$2:$C$68,params!B226,"cubic")</f>
        <v>#NAME?</v>
      </c>
      <c r="N226" s="195" t="e">
        <f ca="1">+_xll.BInterpol(#REF!,#REF!,params!B226,"cubic")</f>
        <v>#NAME?</v>
      </c>
      <c r="O226" s="153" t="e">
        <f t="shared" ca="1" si="29"/>
        <v>#NAME?</v>
      </c>
    </row>
    <row r="227" spans="1:15">
      <c r="A227">
        <v>224</v>
      </c>
      <c r="B227">
        <f t="shared" si="27"/>
        <v>0.89600000000000002</v>
      </c>
      <c r="C227" s="151" t="e">
        <f ca="1">+_xll.BInterpol(Boost!$R$6:$R$66,Boost!$AZ$6:$AZ$66,params!B227,"cubic")</f>
        <v>#NAME?</v>
      </c>
      <c r="D227" s="151" t="e">
        <f ca="1">+_xll.BInterpol(Boost!$R$6:$R$66,Boost!$AX$6:$AX$66,params!B227,"cubic")</f>
        <v>#NAME?</v>
      </c>
      <c r="E227" s="198" t="e">
        <f t="shared" ca="1" si="30"/>
        <v>#NAME?</v>
      </c>
      <c r="F227" s="151" t="e">
        <f ca="1">+_xll.BInterpol(Boost!$R$6:$R$66,Boost!$AY$6:$AY$66,params!B227,"cubic")</f>
        <v>#NAME?</v>
      </c>
      <c r="G227" s="151" t="e">
        <f ca="1">_xll.BInterpol(cf!$A$2:$A$68,cf!$B$2:$B$68,params!B227,"cubic")/100</f>
        <v>#NAME?</v>
      </c>
      <c r="H227" s="199" t="e">
        <f t="shared" ca="1" si="31"/>
        <v>#NAME?</v>
      </c>
      <c r="I227" s="152">
        <f t="shared" si="34"/>
        <v>1.4822384078444162E-2</v>
      </c>
      <c r="J227" s="152">
        <f t="shared" si="32"/>
        <v>6.5680697060366278E-5</v>
      </c>
      <c r="K227" s="3" t="e">
        <f t="shared" ca="1" si="28"/>
        <v>#NAME?</v>
      </c>
      <c r="L227" s="153" t="e">
        <f t="shared" ca="1" si="33"/>
        <v>#NAME?</v>
      </c>
      <c r="M227" s="195" t="e">
        <f ca="1">_xll.BInterpol(cf!$A$2:$A$68,cf!$C$2:$C$68,params!B227,"cubic")</f>
        <v>#NAME?</v>
      </c>
      <c r="N227" s="195" t="e">
        <f ca="1">+_xll.BInterpol(#REF!,#REF!,params!B227,"cubic")</f>
        <v>#NAME?</v>
      </c>
      <c r="O227" s="153" t="e">
        <f t="shared" ca="1" si="29"/>
        <v>#NAME?</v>
      </c>
    </row>
    <row r="228" spans="1:15">
      <c r="A228">
        <v>225</v>
      </c>
      <c r="B228">
        <f t="shared" si="27"/>
        <v>0.9</v>
      </c>
      <c r="C228" s="151" t="e">
        <f ca="1">+_xll.BInterpol(Boost!$R$6:$R$66,Boost!$AZ$6:$AZ$66,params!B228,"cubic")</f>
        <v>#NAME?</v>
      </c>
      <c r="D228" s="151" t="e">
        <f ca="1">+_xll.BInterpol(Boost!$R$6:$R$66,Boost!$AX$6:$AX$66,params!B228,"cubic")</f>
        <v>#NAME?</v>
      </c>
      <c r="E228" s="198" t="e">
        <f t="shared" ca="1" si="30"/>
        <v>#NAME?</v>
      </c>
      <c r="F228" s="151" t="e">
        <f ca="1">+_xll.BInterpol(Boost!$R$6:$R$66,Boost!$AY$6:$AY$66,params!B228,"cubic")</f>
        <v>#NAME?</v>
      </c>
      <c r="G228" s="151" t="e">
        <f ca="1">_xll.BInterpol(cf!$A$2:$A$68,cf!$B$2:$B$68,params!B228,"cubic")/100</f>
        <v>#NAME?</v>
      </c>
      <c r="H228" s="199" t="e">
        <f t="shared" ca="1" si="31"/>
        <v>#NAME?</v>
      </c>
      <c r="I228" s="152">
        <f t="shared" si="34"/>
        <v>1.4888060396937353E-2</v>
      </c>
      <c r="J228" s="152">
        <f t="shared" si="32"/>
        <v>6.5676318493190777E-5</v>
      </c>
      <c r="K228" s="3" t="e">
        <f t="shared" ca="1" si="28"/>
        <v>#NAME?</v>
      </c>
      <c r="L228" s="153" t="e">
        <f t="shared" ca="1" si="33"/>
        <v>#NAME?</v>
      </c>
      <c r="M228" s="195" t="e">
        <f ca="1">_xll.BInterpol(cf!$A$2:$A$68,cf!$C$2:$C$68,params!B228,"cubic")</f>
        <v>#NAME?</v>
      </c>
      <c r="N228" s="195" t="e">
        <f ca="1">+_xll.BInterpol(#REF!,#REF!,params!B228,"cubic")</f>
        <v>#NAME?</v>
      </c>
      <c r="O228" s="153" t="e">
        <f t="shared" ca="1" si="29"/>
        <v>#NAME?</v>
      </c>
    </row>
    <row r="229" spans="1:15">
      <c r="A229">
        <v>226</v>
      </c>
      <c r="B229">
        <f t="shared" si="27"/>
        <v>0.90400000000000003</v>
      </c>
      <c r="C229" s="151" t="e">
        <f ca="1">+_xll.BInterpol(Boost!$R$6:$R$66,Boost!$AZ$6:$AZ$66,params!B229,"cubic")</f>
        <v>#NAME?</v>
      </c>
      <c r="D229" s="151" t="e">
        <f ca="1">+_xll.BInterpol(Boost!$R$6:$R$66,Boost!$AX$6:$AX$66,params!B229,"cubic")</f>
        <v>#NAME?</v>
      </c>
      <c r="E229" s="198" t="e">
        <f t="shared" ca="1" si="30"/>
        <v>#NAME?</v>
      </c>
      <c r="F229" s="151" t="e">
        <f ca="1">+_xll.BInterpol(Boost!$R$6:$R$66,Boost!$AY$6:$AY$66,params!B229,"cubic")</f>
        <v>#NAME?</v>
      </c>
      <c r="G229" s="151" t="e">
        <f ca="1">_xll.BInterpol(cf!$A$2:$A$68,cf!$B$2:$B$68,params!B229,"cubic")/100</f>
        <v>#NAME?</v>
      </c>
      <c r="H229" s="199" t="e">
        <f t="shared" ca="1" si="31"/>
        <v>#NAME?</v>
      </c>
      <c r="I229" s="152">
        <f t="shared" si="34"/>
        <v>1.4953732337155246E-2</v>
      </c>
      <c r="J229" s="152">
        <f t="shared" si="32"/>
        <v>6.567194021789291E-5</v>
      </c>
      <c r="K229" s="3" t="e">
        <f t="shared" ca="1" si="28"/>
        <v>#NAME?</v>
      </c>
      <c r="L229" s="153" t="e">
        <f t="shared" ca="1" si="33"/>
        <v>#NAME?</v>
      </c>
      <c r="M229" s="195" t="e">
        <f ca="1">_xll.BInterpol(cf!$A$2:$A$68,cf!$C$2:$C$68,params!B229,"cubic")</f>
        <v>#NAME?</v>
      </c>
      <c r="N229" s="195" t="e">
        <f ca="1">+_xll.BInterpol(#REF!,#REF!,params!B229,"cubic")</f>
        <v>#NAME?</v>
      </c>
      <c r="O229" s="153" t="e">
        <f t="shared" ca="1" si="29"/>
        <v>#NAME?</v>
      </c>
    </row>
    <row r="230" spans="1:15">
      <c r="A230">
        <v>227</v>
      </c>
      <c r="B230">
        <f t="shared" si="27"/>
        <v>0.90800000000000003</v>
      </c>
      <c r="C230" s="151" t="e">
        <f ca="1">+_xll.BInterpol(Boost!$R$6:$R$66,Boost!$AZ$6:$AZ$66,params!B230,"cubic")</f>
        <v>#NAME?</v>
      </c>
      <c r="D230" s="151" t="e">
        <f ca="1">+_xll.BInterpol(Boost!$R$6:$R$66,Boost!$AX$6:$AX$66,params!B230,"cubic")</f>
        <v>#NAME?</v>
      </c>
      <c r="E230" s="198" t="e">
        <f t="shared" ca="1" si="30"/>
        <v>#NAME?</v>
      </c>
      <c r="F230" s="151" t="e">
        <f ca="1">+_xll.BInterpol(Boost!$R$6:$R$66,Boost!$AY$6:$AY$66,params!B230,"cubic")</f>
        <v>#NAME?</v>
      </c>
      <c r="G230" s="151" t="e">
        <f ca="1">_xll.BInterpol(cf!$A$2:$A$68,cf!$B$2:$B$68,params!B230,"cubic")/100</f>
        <v>#NAME?</v>
      </c>
      <c r="H230" s="199" t="e">
        <f t="shared" ca="1" si="31"/>
        <v>#NAME?</v>
      </c>
      <c r="I230" s="152">
        <f t="shared" si="34"/>
        <v>1.5019399899389718E-2</v>
      </c>
      <c r="J230" s="152">
        <f t="shared" si="32"/>
        <v>6.5667562234472676E-5</v>
      </c>
      <c r="K230" s="3" t="e">
        <f t="shared" ca="1" si="28"/>
        <v>#NAME?</v>
      </c>
      <c r="L230" s="153" t="e">
        <f t="shared" ca="1" si="33"/>
        <v>#NAME?</v>
      </c>
      <c r="M230" s="195" t="e">
        <f ca="1">_xll.BInterpol(cf!$A$2:$A$68,cf!$C$2:$C$68,params!B230,"cubic")</f>
        <v>#NAME?</v>
      </c>
      <c r="N230" s="195" t="e">
        <f ca="1">+_xll.BInterpol(#REF!,#REF!,params!B230,"cubic")</f>
        <v>#NAME?</v>
      </c>
      <c r="O230" s="153" t="e">
        <f t="shared" ca="1" si="29"/>
        <v>#NAME?</v>
      </c>
    </row>
    <row r="231" spans="1:15">
      <c r="A231">
        <v>228</v>
      </c>
      <c r="B231">
        <f t="shared" si="27"/>
        <v>0.91200000000000003</v>
      </c>
      <c r="C231" s="151" t="e">
        <f ca="1">+_xll.BInterpol(Boost!$R$6:$R$66,Boost!$AZ$6:$AZ$66,params!B231,"cubic")</f>
        <v>#NAME?</v>
      </c>
      <c r="D231" s="151" t="e">
        <f ca="1">+_xll.BInterpol(Boost!$R$6:$R$66,Boost!$AX$6:$AX$66,params!B231,"cubic")</f>
        <v>#NAME?</v>
      </c>
      <c r="E231" s="198" t="e">
        <f t="shared" ca="1" si="30"/>
        <v>#NAME?</v>
      </c>
      <c r="F231" s="151" t="e">
        <f ca="1">+_xll.BInterpol(Boost!$R$6:$R$66,Boost!$AY$6:$AY$66,params!B231,"cubic")</f>
        <v>#NAME?</v>
      </c>
      <c r="G231" s="151" t="e">
        <f ca="1">_xll.BInterpol(cf!$A$2:$A$68,cf!$B$2:$B$68,params!B231,"cubic")/100</f>
        <v>#NAME?</v>
      </c>
      <c r="H231" s="199" t="e">
        <f t="shared" ca="1" si="31"/>
        <v>#NAME?</v>
      </c>
      <c r="I231" s="152">
        <f t="shared" si="34"/>
        <v>1.5085063083932537E-2</v>
      </c>
      <c r="J231" s="152">
        <f t="shared" si="32"/>
        <v>6.5663184542819053E-5</v>
      </c>
      <c r="K231" s="3" t="e">
        <f t="shared" ca="1" si="28"/>
        <v>#NAME?</v>
      </c>
      <c r="L231" s="153" t="e">
        <f t="shared" ca="1" si="33"/>
        <v>#NAME?</v>
      </c>
      <c r="M231" s="195" t="e">
        <f ca="1">_xll.BInterpol(cf!$A$2:$A$68,cf!$C$2:$C$68,params!B231,"cubic")</f>
        <v>#NAME?</v>
      </c>
      <c r="N231" s="195" t="e">
        <f ca="1">+_xll.BInterpol(#REF!,#REF!,params!B231,"cubic")</f>
        <v>#NAME?</v>
      </c>
      <c r="O231" s="153" t="e">
        <f t="shared" ca="1" si="29"/>
        <v>#NAME?</v>
      </c>
    </row>
    <row r="232" spans="1:15">
      <c r="A232">
        <v>229</v>
      </c>
      <c r="B232">
        <f t="shared" si="27"/>
        <v>0.91600000000000004</v>
      </c>
      <c r="C232" s="151" t="e">
        <f ca="1">+_xll.BInterpol(Boost!$R$6:$R$66,Boost!$AZ$6:$AZ$66,params!B232,"cubic")</f>
        <v>#NAME?</v>
      </c>
      <c r="D232" s="151" t="e">
        <f ca="1">+_xll.BInterpol(Boost!$R$6:$R$66,Boost!$AX$6:$AX$66,params!B232,"cubic")</f>
        <v>#NAME?</v>
      </c>
      <c r="E232" s="198" t="e">
        <f t="shared" ca="1" si="30"/>
        <v>#NAME?</v>
      </c>
      <c r="F232" s="151" t="e">
        <f ca="1">+_xll.BInterpol(Boost!$R$6:$R$66,Boost!$AY$6:$AY$66,params!B232,"cubic")</f>
        <v>#NAME?</v>
      </c>
      <c r="G232" s="151" t="e">
        <f ca="1">_xll.BInterpol(cf!$A$2:$A$68,cf!$B$2:$B$68,params!B232,"cubic")/100</f>
        <v>#NAME?</v>
      </c>
      <c r="H232" s="199" t="e">
        <f t="shared" ca="1" si="31"/>
        <v>#NAME?</v>
      </c>
      <c r="I232" s="152">
        <f t="shared" si="34"/>
        <v>1.5150721891075802E-2</v>
      </c>
      <c r="J232" s="152">
        <f t="shared" si="32"/>
        <v>6.5658807143265108E-5</v>
      </c>
      <c r="K232" s="3" t="e">
        <f t="shared" ca="1" si="28"/>
        <v>#NAME?</v>
      </c>
      <c r="L232" s="153" t="e">
        <f t="shared" ca="1" si="33"/>
        <v>#NAME?</v>
      </c>
      <c r="M232" s="195" t="e">
        <f ca="1">_xll.BInterpol(cf!$A$2:$A$68,cf!$C$2:$C$68,params!B232,"cubic")</f>
        <v>#NAME?</v>
      </c>
      <c r="N232" s="195" t="e">
        <f ca="1">+_xll.BInterpol(#REF!,#REF!,params!B232,"cubic")</f>
        <v>#NAME?</v>
      </c>
      <c r="O232" s="153" t="e">
        <f t="shared" ca="1" si="29"/>
        <v>#NAME?</v>
      </c>
    </row>
    <row r="233" spans="1:15">
      <c r="A233">
        <v>230</v>
      </c>
      <c r="B233">
        <f t="shared" si="27"/>
        <v>0.92</v>
      </c>
      <c r="C233" s="151" t="e">
        <f ca="1">+_xll.BInterpol(Boost!$R$6:$R$66,Boost!$AZ$6:$AZ$66,params!B233,"cubic")</f>
        <v>#NAME?</v>
      </c>
      <c r="D233" s="151" t="e">
        <f ca="1">+_xll.BInterpol(Boost!$R$6:$R$66,Boost!$AX$6:$AX$66,params!B233,"cubic")</f>
        <v>#NAME?</v>
      </c>
      <c r="E233" s="198" t="e">
        <f t="shared" ca="1" si="30"/>
        <v>#NAME?</v>
      </c>
      <c r="F233" s="151" t="e">
        <f ca="1">+_xll.BInterpol(Boost!$R$6:$R$66,Boost!$AY$6:$AY$66,params!B233,"cubic")</f>
        <v>#NAME?</v>
      </c>
      <c r="G233" s="151" t="e">
        <f ca="1">_xll.BInterpol(cf!$A$2:$A$68,cf!$B$2:$B$68,params!B233,"cubic")/100</f>
        <v>#NAME?</v>
      </c>
      <c r="H233" s="199" t="e">
        <f t="shared" ca="1" si="31"/>
        <v>#NAME?</v>
      </c>
      <c r="I233" s="152">
        <f t="shared" si="34"/>
        <v>1.5216376321111058E-2</v>
      </c>
      <c r="J233" s="152">
        <f t="shared" si="32"/>
        <v>6.5654430035255729E-5</v>
      </c>
      <c r="K233" s="3" t="e">
        <f t="shared" ca="1" si="28"/>
        <v>#NAME?</v>
      </c>
      <c r="L233" s="153" t="e">
        <f t="shared" ca="1" si="33"/>
        <v>#NAME?</v>
      </c>
      <c r="M233" s="195" t="e">
        <f ca="1">_xll.BInterpol(cf!$A$2:$A$68,cf!$C$2:$C$68,params!B233,"cubic")</f>
        <v>#NAME?</v>
      </c>
      <c r="N233" s="195" t="e">
        <f ca="1">+_xll.BInterpol(#REF!,#REF!,params!B233,"cubic")</f>
        <v>#NAME?</v>
      </c>
      <c r="O233" s="153" t="e">
        <f t="shared" ca="1" si="29"/>
        <v>#NAME?</v>
      </c>
    </row>
    <row r="234" spans="1:15">
      <c r="A234">
        <v>231</v>
      </c>
      <c r="B234">
        <f t="shared" si="27"/>
        <v>0.92400000000000004</v>
      </c>
      <c r="C234" s="151" t="e">
        <f ca="1">+_xll.BInterpol(Boost!$R$6:$R$66,Boost!$AZ$6:$AZ$66,params!B234,"cubic")</f>
        <v>#NAME?</v>
      </c>
      <c r="D234" s="151" t="e">
        <f ca="1">+_xll.BInterpol(Boost!$R$6:$R$66,Boost!$AX$6:$AX$66,params!B234,"cubic")</f>
        <v>#NAME?</v>
      </c>
      <c r="E234" s="198" t="e">
        <f t="shared" ca="1" si="30"/>
        <v>#NAME?</v>
      </c>
      <c r="F234" s="151" t="e">
        <f ca="1">+_xll.BInterpol(Boost!$R$6:$R$66,Boost!$AY$6:$AY$66,params!B234,"cubic")</f>
        <v>#NAME?</v>
      </c>
      <c r="G234" s="151" t="e">
        <f ca="1">_xll.BInterpol(cf!$A$2:$A$68,cf!$B$2:$B$68,params!B234,"cubic")/100</f>
        <v>#NAME?</v>
      </c>
      <c r="H234" s="199" t="e">
        <f t="shared" ca="1" si="31"/>
        <v>#NAME?</v>
      </c>
      <c r="I234" s="152">
        <f t="shared" si="34"/>
        <v>1.5282026374330182E-2</v>
      </c>
      <c r="J234" s="152">
        <f t="shared" si="32"/>
        <v>6.5650053219123983E-5</v>
      </c>
      <c r="K234" s="3" t="e">
        <f t="shared" ca="1" si="28"/>
        <v>#NAME?</v>
      </c>
      <c r="L234" s="153" t="e">
        <f t="shared" ca="1" si="33"/>
        <v>#NAME?</v>
      </c>
      <c r="M234" s="195" t="e">
        <f ca="1">_xll.BInterpol(cf!$A$2:$A$68,cf!$C$2:$C$68,params!B234,"cubic")</f>
        <v>#NAME?</v>
      </c>
      <c r="N234" s="195" t="e">
        <f ca="1">+_xll.BInterpol(#REF!,#REF!,params!B234,"cubic")</f>
        <v>#NAME?</v>
      </c>
      <c r="O234" s="153" t="e">
        <f t="shared" ca="1" si="29"/>
        <v>#NAME?</v>
      </c>
    </row>
    <row r="235" spans="1:15">
      <c r="A235">
        <v>232</v>
      </c>
      <c r="B235">
        <f t="shared" si="27"/>
        <v>0.92800000000000005</v>
      </c>
      <c r="C235" s="151" t="e">
        <f ca="1">+_xll.BInterpol(Boost!$R$6:$R$66,Boost!$AZ$6:$AZ$66,params!B235,"cubic")</f>
        <v>#NAME?</v>
      </c>
      <c r="D235" s="151" t="e">
        <f ca="1">+_xll.BInterpol(Boost!$R$6:$R$66,Boost!$AX$6:$AX$66,params!B235,"cubic")</f>
        <v>#NAME?</v>
      </c>
      <c r="E235" s="198" t="e">
        <f t="shared" ca="1" si="30"/>
        <v>#NAME?</v>
      </c>
      <c r="F235" s="151" t="e">
        <f ca="1">+_xll.BInterpol(Boost!$R$6:$R$66,Boost!$AY$6:$AY$66,params!B235,"cubic")</f>
        <v>#NAME?</v>
      </c>
      <c r="G235" s="151" t="e">
        <f ca="1">_xll.BInterpol(cf!$A$2:$A$68,cf!$B$2:$B$68,params!B235,"cubic")/100</f>
        <v>#NAME?</v>
      </c>
      <c r="H235" s="199" t="e">
        <f t="shared" ca="1" si="31"/>
        <v>#NAME?</v>
      </c>
      <c r="I235" s="152">
        <f t="shared" si="34"/>
        <v>1.5347672051025052E-2</v>
      </c>
      <c r="J235" s="152">
        <f t="shared" si="32"/>
        <v>6.564567669486987E-5</v>
      </c>
      <c r="K235" s="3" t="e">
        <f t="shared" ca="1" si="28"/>
        <v>#NAME?</v>
      </c>
      <c r="L235" s="153" t="e">
        <f t="shared" ca="1" si="33"/>
        <v>#NAME?</v>
      </c>
      <c r="M235" s="195" t="e">
        <f ca="1">_xll.BInterpol(cf!$A$2:$A$68,cf!$C$2:$C$68,params!B235,"cubic")</f>
        <v>#NAME?</v>
      </c>
      <c r="N235" s="195" t="e">
        <f ca="1">+_xll.BInterpol(#REF!,#REF!,params!B235,"cubic")</f>
        <v>#NAME?</v>
      </c>
      <c r="O235" s="153" t="e">
        <f t="shared" ca="1" si="29"/>
        <v>#NAME?</v>
      </c>
    </row>
    <row r="236" spans="1:15">
      <c r="A236">
        <v>233</v>
      </c>
      <c r="B236">
        <f t="shared" si="27"/>
        <v>0.93200000000000005</v>
      </c>
      <c r="C236" s="151" t="e">
        <f ca="1">+_xll.BInterpol(Boost!$R$6:$R$66,Boost!$AZ$6:$AZ$66,params!B236,"cubic")</f>
        <v>#NAME?</v>
      </c>
      <c r="D236" s="151" t="e">
        <f ca="1">+_xll.BInterpol(Boost!$R$6:$R$66,Boost!$AX$6:$AX$66,params!B236,"cubic")</f>
        <v>#NAME?</v>
      </c>
      <c r="E236" s="198" t="e">
        <f t="shared" ca="1" si="30"/>
        <v>#NAME?</v>
      </c>
      <c r="F236" s="151" t="e">
        <f ca="1">+_xll.BInterpol(Boost!$R$6:$R$66,Boost!$AY$6:$AY$66,params!B236,"cubic")</f>
        <v>#NAME?</v>
      </c>
      <c r="G236" s="151" t="e">
        <f ca="1">_xll.BInterpol(cf!$A$2:$A$68,cf!$B$2:$B$68,params!B236,"cubic")/100</f>
        <v>#NAME?</v>
      </c>
      <c r="H236" s="199" t="e">
        <f t="shared" ca="1" si="31"/>
        <v>#NAME?</v>
      </c>
      <c r="I236" s="152">
        <f t="shared" si="34"/>
        <v>1.5413313351487323E-2</v>
      </c>
      <c r="J236" s="152">
        <f t="shared" si="32"/>
        <v>6.5641300462271346E-5</v>
      </c>
      <c r="K236" s="3" t="e">
        <f t="shared" ca="1" si="28"/>
        <v>#NAME?</v>
      </c>
      <c r="L236" s="153" t="e">
        <f t="shared" ca="1" si="33"/>
        <v>#NAME?</v>
      </c>
      <c r="M236" s="195" t="e">
        <f ca="1">_xll.BInterpol(cf!$A$2:$A$68,cf!$C$2:$C$68,params!B236,"cubic")</f>
        <v>#NAME?</v>
      </c>
      <c r="N236" s="195" t="e">
        <f ca="1">+_xll.BInterpol(#REF!,#REF!,params!B236,"cubic")</f>
        <v>#NAME?</v>
      </c>
      <c r="O236" s="153" t="e">
        <f t="shared" ca="1" si="29"/>
        <v>#NAME?</v>
      </c>
    </row>
    <row r="237" spans="1:15">
      <c r="A237">
        <v>234</v>
      </c>
      <c r="B237">
        <f t="shared" si="27"/>
        <v>0.93600000000000005</v>
      </c>
      <c r="C237" s="151" t="e">
        <f ca="1">+_xll.BInterpol(Boost!$R$6:$R$66,Boost!$AZ$6:$AZ$66,params!B237,"cubic")</f>
        <v>#NAME?</v>
      </c>
      <c r="D237" s="151" t="e">
        <f ca="1">+_xll.BInterpol(Boost!$R$6:$R$66,Boost!$AX$6:$AX$66,params!B237,"cubic")</f>
        <v>#NAME?</v>
      </c>
      <c r="E237" s="198" t="e">
        <f t="shared" ca="1" si="30"/>
        <v>#NAME?</v>
      </c>
      <c r="F237" s="151" t="e">
        <f ca="1">+_xll.BInterpol(Boost!$R$6:$R$66,Boost!$AY$6:$AY$66,params!B237,"cubic")</f>
        <v>#NAME?</v>
      </c>
      <c r="G237" s="151" t="e">
        <f ca="1">_xll.BInterpol(cf!$A$2:$A$68,cf!$B$2:$B$68,params!B237,"cubic")/100</f>
        <v>#NAME?</v>
      </c>
      <c r="H237" s="199" t="e">
        <f t="shared" ca="1" si="31"/>
        <v>#NAME?</v>
      </c>
      <c r="I237" s="152">
        <f t="shared" si="34"/>
        <v>1.5478950276008763E-2</v>
      </c>
      <c r="J237" s="152">
        <f t="shared" si="32"/>
        <v>6.5636924521439433E-5</v>
      </c>
      <c r="K237" s="3" t="e">
        <f t="shared" ca="1" si="28"/>
        <v>#NAME?</v>
      </c>
      <c r="L237" s="153" t="e">
        <f t="shared" ca="1" si="33"/>
        <v>#NAME?</v>
      </c>
      <c r="M237" s="195" t="e">
        <f ca="1">_xll.BInterpol(cf!$A$2:$A$68,cf!$C$2:$C$68,params!B237,"cubic")</f>
        <v>#NAME?</v>
      </c>
      <c r="N237" s="195" t="e">
        <f ca="1">+_xll.BInterpol(#REF!,#REF!,params!B237,"cubic")</f>
        <v>#NAME?</v>
      </c>
      <c r="O237" s="153" t="e">
        <f t="shared" ca="1" si="29"/>
        <v>#NAME?</v>
      </c>
    </row>
    <row r="238" spans="1:15">
      <c r="A238">
        <v>235</v>
      </c>
      <c r="B238">
        <f t="shared" si="27"/>
        <v>0.94</v>
      </c>
      <c r="C238" s="151" t="e">
        <f ca="1">+_xll.BInterpol(Boost!$R$6:$R$66,Boost!$AZ$6:$AZ$66,params!B238,"cubic")</f>
        <v>#NAME?</v>
      </c>
      <c r="D238" s="151" t="e">
        <f ca="1">+_xll.BInterpol(Boost!$R$6:$R$66,Boost!$AX$6:$AX$66,params!B238,"cubic")</f>
        <v>#NAME?</v>
      </c>
      <c r="E238" s="198" t="e">
        <f t="shared" ca="1" si="30"/>
        <v>#NAME?</v>
      </c>
      <c r="F238" s="151" t="e">
        <f ca="1">+_xll.BInterpol(Boost!$R$6:$R$66,Boost!$AY$6:$AY$66,params!B238,"cubic")</f>
        <v>#NAME?</v>
      </c>
      <c r="G238" s="151" t="e">
        <f ca="1">_xll.BInterpol(cf!$A$2:$A$68,cf!$B$2:$B$68,params!B238,"cubic")/100</f>
        <v>#NAME?</v>
      </c>
      <c r="H238" s="199" t="e">
        <f t="shared" ca="1" si="31"/>
        <v>#NAME?</v>
      </c>
      <c r="I238" s="152">
        <f t="shared" si="34"/>
        <v>1.5544582824881137E-2</v>
      </c>
      <c r="J238" s="152">
        <f t="shared" si="32"/>
        <v>6.563254887237413E-5</v>
      </c>
      <c r="K238" s="3" t="e">
        <f t="shared" ca="1" si="28"/>
        <v>#NAME?</v>
      </c>
      <c r="L238" s="153" t="e">
        <f t="shared" ca="1" si="33"/>
        <v>#NAME?</v>
      </c>
      <c r="M238" s="195" t="e">
        <f ca="1">_xll.BInterpol(cf!$A$2:$A$68,cf!$C$2:$C$68,params!B238,"cubic")</f>
        <v>#NAME?</v>
      </c>
      <c r="N238" s="195" t="e">
        <f ca="1">+_xll.BInterpol(#REF!,#REF!,params!B238,"cubic")</f>
        <v>#NAME?</v>
      </c>
      <c r="O238" s="153" t="e">
        <f t="shared" ca="1" si="29"/>
        <v>#NAME?</v>
      </c>
    </row>
    <row r="239" spans="1:15">
      <c r="A239">
        <v>236</v>
      </c>
      <c r="B239">
        <f t="shared" si="27"/>
        <v>0.94399999999999995</v>
      </c>
      <c r="C239" s="151" t="e">
        <f ca="1">+_xll.BInterpol(Boost!$R$6:$R$66,Boost!$AZ$6:$AZ$66,params!B239,"cubic")</f>
        <v>#NAME?</v>
      </c>
      <c r="D239" s="151" t="e">
        <f ca="1">+_xll.BInterpol(Boost!$R$6:$R$66,Boost!$AX$6:$AX$66,params!B239,"cubic")</f>
        <v>#NAME?</v>
      </c>
      <c r="E239" s="198" t="e">
        <f t="shared" ca="1" si="30"/>
        <v>#NAME?</v>
      </c>
      <c r="F239" s="151" t="e">
        <f ca="1">+_xll.BInterpol(Boost!$R$6:$R$66,Boost!$AY$6:$AY$66,params!B239,"cubic")</f>
        <v>#NAME?</v>
      </c>
      <c r="G239" s="151" t="e">
        <f ca="1">_xll.BInterpol(cf!$A$2:$A$68,cf!$B$2:$B$68,params!B239,"cubic")/100</f>
        <v>#NAME?</v>
      </c>
      <c r="H239" s="199" t="e">
        <f t="shared" ca="1" si="31"/>
        <v>#NAME?</v>
      </c>
      <c r="I239" s="152">
        <f t="shared" si="34"/>
        <v>1.561021099839599E-2</v>
      </c>
      <c r="J239" s="152">
        <f t="shared" si="32"/>
        <v>6.5628173514853394E-5</v>
      </c>
      <c r="K239" s="3" t="e">
        <f t="shared" ca="1" si="28"/>
        <v>#NAME?</v>
      </c>
      <c r="L239" s="153" t="e">
        <f t="shared" ca="1" si="33"/>
        <v>#NAME?</v>
      </c>
      <c r="M239" s="195" t="e">
        <f ca="1">_xll.BInterpol(cf!$A$2:$A$68,cf!$C$2:$C$68,params!B239,"cubic")</f>
        <v>#NAME?</v>
      </c>
      <c r="N239" s="195" t="e">
        <f ca="1">+_xll.BInterpol(#REF!,#REF!,params!B239,"cubic")</f>
        <v>#NAME?</v>
      </c>
      <c r="O239" s="153" t="e">
        <f t="shared" ca="1" si="29"/>
        <v>#NAME?</v>
      </c>
    </row>
    <row r="240" spans="1:15">
      <c r="A240">
        <v>237</v>
      </c>
      <c r="B240">
        <f t="shared" si="27"/>
        <v>0.94799999999999995</v>
      </c>
      <c r="C240" s="151" t="e">
        <f ca="1">+_xll.BInterpol(Boost!$R$6:$R$66,Boost!$AZ$6:$AZ$66,params!B240,"cubic")</f>
        <v>#NAME?</v>
      </c>
      <c r="D240" s="151" t="e">
        <f ca="1">+_xll.BInterpol(Boost!$R$6:$R$66,Boost!$AX$6:$AX$66,params!B240,"cubic")</f>
        <v>#NAME?</v>
      </c>
      <c r="E240" s="198" t="e">
        <f t="shared" ca="1" si="30"/>
        <v>#NAME?</v>
      </c>
      <c r="F240" s="151" t="e">
        <f ca="1">+_xll.BInterpol(Boost!$R$6:$R$66,Boost!$AY$6:$AY$66,params!B240,"cubic")</f>
        <v>#NAME?</v>
      </c>
      <c r="G240" s="151" t="e">
        <f ca="1">_xll.BInterpol(cf!$A$2:$A$68,cf!$B$2:$B$68,params!B240,"cubic")/100</f>
        <v>#NAME?</v>
      </c>
      <c r="H240" s="199" t="e">
        <f t="shared" ca="1" si="31"/>
        <v>#NAME?</v>
      </c>
      <c r="I240" s="152">
        <f t="shared" si="34"/>
        <v>1.5675834796845201E-2</v>
      </c>
      <c r="J240" s="152">
        <f t="shared" si="32"/>
        <v>6.5623798449210291E-5</v>
      </c>
      <c r="K240" s="3" t="e">
        <f t="shared" ca="1" si="28"/>
        <v>#NAME?</v>
      </c>
      <c r="L240" s="153" t="e">
        <f t="shared" ca="1" si="33"/>
        <v>#NAME?</v>
      </c>
      <c r="M240" s="195" t="e">
        <f ca="1">_xll.BInterpol(cf!$A$2:$A$68,cf!$C$2:$C$68,params!B240,"cubic")</f>
        <v>#NAME?</v>
      </c>
      <c r="N240" s="195" t="e">
        <f ca="1">+_xll.BInterpol(#REF!,#REF!,params!B240,"cubic")</f>
        <v>#NAME?</v>
      </c>
      <c r="O240" s="153" t="e">
        <f t="shared" ca="1" si="29"/>
        <v>#NAME?</v>
      </c>
    </row>
    <row r="241" spans="1:15">
      <c r="A241">
        <v>238</v>
      </c>
      <c r="B241">
        <f t="shared" si="27"/>
        <v>0.95199999999999996</v>
      </c>
      <c r="C241" s="151" t="e">
        <f ca="1">+_xll.BInterpol(Boost!$R$6:$R$66,Boost!$AZ$6:$AZ$66,params!B241,"cubic")</f>
        <v>#NAME?</v>
      </c>
      <c r="D241" s="151" t="e">
        <f ca="1">+_xll.BInterpol(Boost!$R$6:$R$66,Boost!$AX$6:$AX$66,params!B241,"cubic")</f>
        <v>#NAME?</v>
      </c>
      <c r="E241" s="198" t="e">
        <f t="shared" ca="1" si="30"/>
        <v>#NAME?</v>
      </c>
      <c r="F241" s="151" t="e">
        <f ca="1">+_xll.BInterpol(Boost!$R$6:$R$66,Boost!$AY$6:$AY$66,params!B241,"cubic")</f>
        <v>#NAME?</v>
      </c>
      <c r="G241" s="151" t="e">
        <f ca="1">_xll.BInterpol(cf!$A$2:$A$68,cf!$B$2:$B$68,params!B241,"cubic")/100</f>
        <v>#NAME?</v>
      </c>
      <c r="H241" s="199" t="e">
        <f t="shared" ca="1" si="31"/>
        <v>#NAME?</v>
      </c>
      <c r="I241" s="152">
        <f t="shared" si="34"/>
        <v>1.5741454220520312E-2</v>
      </c>
      <c r="J241" s="152">
        <f t="shared" si="32"/>
        <v>6.5619423675111754E-5</v>
      </c>
      <c r="K241" s="3" t="e">
        <f t="shared" ca="1" si="28"/>
        <v>#NAME?</v>
      </c>
      <c r="L241" s="153" t="e">
        <f t="shared" ca="1" si="33"/>
        <v>#NAME?</v>
      </c>
      <c r="M241" s="195" t="e">
        <f ca="1">_xll.BInterpol(cf!$A$2:$A$68,cf!$C$2:$C$68,params!B241,"cubic")</f>
        <v>#NAME?</v>
      </c>
      <c r="N241" s="195" t="e">
        <f ca="1">+_xll.BInterpol(#REF!,#REF!,params!B241,"cubic")</f>
        <v>#NAME?</v>
      </c>
      <c r="O241" s="153" t="e">
        <f t="shared" ca="1" si="29"/>
        <v>#NAME?</v>
      </c>
    </row>
    <row r="242" spans="1:15">
      <c r="A242">
        <v>239</v>
      </c>
      <c r="B242">
        <f t="shared" si="27"/>
        <v>0.95599999999999996</v>
      </c>
      <c r="C242" s="151" t="e">
        <f ca="1">+_xll.BInterpol(Boost!$R$6:$R$66,Boost!$AZ$6:$AZ$66,params!B242,"cubic")</f>
        <v>#NAME?</v>
      </c>
      <c r="D242" s="151" t="e">
        <f ca="1">+_xll.BInterpol(Boost!$R$6:$R$66,Boost!$AX$6:$AX$66,params!B242,"cubic")</f>
        <v>#NAME?</v>
      </c>
      <c r="E242" s="198" t="e">
        <f t="shared" ca="1" si="30"/>
        <v>#NAME?</v>
      </c>
      <c r="F242" s="151" t="e">
        <f ca="1">+_xll.BInterpol(Boost!$R$6:$R$66,Boost!$AY$6:$AY$66,params!B242,"cubic")</f>
        <v>#NAME?</v>
      </c>
      <c r="G242" s="151" t="e">
        <f ca="1">_xll.BInterpol(cf!$A$2:$A$68,cf!$B$2:$B$68,params!B242,"cubic")/100</f>
        <v>#NAME?</v>
      </c>
      <c r="H242" s="199" t="e">
        <f t="shared" ca="1" si="31"/>
        <v>#NAME?</v>
      </c>
      <c r="I242" s="152">
        <f t="shared" si="34"/>
        <v>1.5807069269712981E-2</v>
      </c>
      <c r="J242" s="152">
        <f t="shared" si="32"/>
        <v>6.5615049192668806E-5</v>
      </c>
      <c r="K242" s="3" t="e">
        <f t="shared" ca="1" si="28"/>
        <v>#NAME?</v>
      </c>
      <c r="L242" s="153" t="e">
        <f t="shared" ca="1" si="33"/>
        <v>#NAME?</v>
      </c>
      <c r="M242" s="195" t="e">
        <f ca="1">_xll.BInterpol(cf!$A$2:$A$68,cf!$C$2:$C$68,params!B242,"cubic")</f>
        <v>#NAME?</v>
      </c>
      <c r="N242" s="195" t="e">
        <f ca="1">+_xll.BInterpol(#REF!,#REF!,params!B242,"cubic")</f>
        <v>#NAME?</v>
      </c>
      <c r="O242" s="153" t="e">
        <f t="shared" ca="1" si="29"/>
        <v>#NAME?</v>
      </c>
    </row>
    <row r="243" spans="1:15">
      <c r="A243">
        <v>240</v>
      </c>
      <c r="B243">
        <f t="shared" si="27"/>
        <v>0.96</v>
      </c>
      <c r="C243" s="151" t="e">
        <f ca="1">+_xll.BInterpol(Boost!$R$6:$R$66,Boost!$AZ$6:$AZ$66,params!B243,"cubic")</f>
        <v>#NAME?</v>
      </c>
      <c r="D243" s="151" t="e">
        <f ca="1">+_xll.BInterpol(Boost!$R$6:$R$66,Boost!$AX$6:$AX$66,params!B243,"cubic")</f>
        <v>#NAME?</v>
      </c>
      <c r="E243" s="198" t="e">
        <f t="shared" ca="1" si="30"/>
        <v>#NAME?</v>
      </c>
      <c r="F243" s="151" t="e">
        <f ca="1">+_xll.BInterpol(Boost!$R$6:$R$66,Boost!$AY$6:$AY$66,params!B243,"cubic")</f>
        <v>#NAME?</v>
      </c>
      <c r="G243" s="151" t="e">
        <f ca="1">_xll.BInterpol(cf!$A$2:$A$68,cf!$B$2:$B$68,params!B243,"cubic")/100</f>
        <v>#NAME?</v>
      </c>
      <c r="H243" s="199" t="e">
        <f t="shared" ca="1" si="31"/>
        <v>#NAME?</v>
      </c>
      <c r="I243" s="152">
        <f t="shared" si="34"/>
        <v>1.5872679944714863E-2</v>
      </c>
      <c r="J243" s="152">
        <f t="shared" si="32"/>
        <v>6.5610675001881447E-5</v>
      </c>
      <c r="K243" s="3" t="e">
        <f t="shared" ca="1" si="28"/>
        <v>#NAME?</v>
      </c>
      <c r="L243" s="153" t="e">
        <f t="shared" ca="1" si="33"/>
        <v>#NAME?</v>
      </c>
      <c r="M243" s="195" t="e">
        <f ca="1">_xll.BInterpol(cf!$A$2:$A$68,cf!$C$2:$C$68,params!B243,"cubic")</f>
        <v>#NAME?</v>
      </c>
      <c r="N243" s="195" t="e">
        <f ca="1">+_xll.BInterpol(#REF!,#REF!,params!B243,"cubic")</f>
        <v>#NAME?</v>
      </c>
      <c r="O243" s="153" t="e">
        <f t="shared" ca="1" si="29"/>
        <v>#NAME?</v>
      </c>
    </row>
    <row r="244" spans="1:15">
      <c r="A244">
        <v>241</v>
      </c>
      <c r="B244">
        <f t="shared" si="27"/>
        <v>0.96399999999999997</v>
      </c>
      <c r="C244" s="151" t="e">
        <f ca="1">+_xll.BInterpol(Boost!$R$6:$R$66,Boost!$AZ$6:$AZ$66,params!B244,"cubic")</f>
        <v>#NAME?</v>
      </c>
      <c r="D244" s="151" t="e">
        <f ca="1">+_xll.BInterpol(Boost!$R$6:$R$66,Boost!$AX$6:$AX$66,params!B244,"cubic")</f>
        <v>#NAME?</v>
      </c>
      <c r="E244" s="198" t="e">
        <f t="shared" ca="1" si="30"/>
        <v>#NAME?</v>
      </c>
      <c r="F244" s="151" t="e">
        <f ca="1">+_xll.BInterpol(Boost!$R$6:$R$66,Boost!$AY$6:$AY$66,params!B244,"cubic")</f>
        <v>#NAME?</v>
      </c>
      <c r="G244" s="151" t="e">
        <f ca="1">_xll.BInterpol(cf!$A$2:$A$68,cf!$B$2:$B$68,params!B244,"cubic")/100</f>
        <v>#NAME?</v>
      </c>
      <c r="H244" s="199" t="e">
        <f t="shared" ca="1" si="31"/>
        <v>#NAME?</v>
      </c>
      <c r="I244" s="152">
        <f t="shared" si="34"/>
        <v>1.5938286245817612E-2</v>
      </c>
      <c r="J244" s="152">
        <f t="shared" si="32"/>
        <v>6.5606301102749676E-5</v>
      </c>
      <c r="K244" s="3" t="e">
        <f t="shared" ca="1" si="28"/>
        <v>#NAME?</v>
      </c>
      <c r="L244" s="153" t="e">
        <f t="shared" ca="1" si="33"/>
        <v>#NAME?</v>
      </c>
      <c r="M244" s="195" t="e">
        <f ca="1">_xll.BInterpol(cf!$A$2:$A$68,cf!$C$2:$C$68,params!B244,"cubic")</f>
        <v>#NAME?</v>
      </c>
      <c r="N244" s="195" t="e">
        <f ca="1">+_xll.BInterpol(#REF!,#REF!,params!B244,"cubic")</f>
        <v>#NAME?</v>
      </c>
      <c r="O244" s="153" t="e">
        <f t="shared" ca="1" si="29"/>
        <v>#NAME?</v>
      </c>
    </row>
    <row r="245" spans="1:15">
      <c r="A245">
        <v>242</v>
      </c>
      <c r="B245">
        <f t="shared" si="27"/>
        <v>0.96799999999999997</v>
      </c>
      <c r="C245" s="151" t="e">
        <f ca="1">+_xll.BInterpol(Boost!$R$6:$R$66,Boost!$AZ$6:$AZ$66,params!B245,"cubic")</f>
        <v>#NAME?</v>
      </c>
      <c r="D245" s="151" t="e">
        <f ca="1">+_xll.BInterpol(Boost!$R$6:$R$66,Boost!$AX$6:$AX$66,params!B245,"cubic")</f>
        <v>#NAME?</v>
      </c>
      <c r="E245" s="198" t="e">
        <f t="shared" ca="1" si="30"/>
        <v>#NAME?</v>
      </c>
      <c r="F245" s="151" t="e">
        <f ca="1">+_xll.BInterpol(Boost!$R$6:$R$66,Boost!$AY$6:$AY$66,params!B245,"cubic")</f>
        <v>#NAME?</v>
      </c>
      <c r="G245" s="151" t="e">
        <f ca="1">_xll.BInterpol(cf!$A$2:$A$68,cf!$B$2:$B$68,params!B245,"cubic")/100</f>
        <v>#NAME?</v>
      </c>
      <c r="H245" s="199" t="e">
        <f t="shared" ca="1" si="31"/>
        <v>#NAME?</v>
      </c>
      <c r="I245" s="152">
        <f t="shared" si="34"/>
        <v>1.6003888173312664E-2</v>
      </c>
      <c r="J245" s="152">
        <f t="shared" si="32"/>
        <v>6.5601927495051449E-5</v>
      </c>
      <c r="K245" s="3" t="e">
        <f t="shared" ca="1" si="28"/>
        <v>#NAME?</v>
      </c>
      <c r="L245" s="153" t="e">
        <f t="shared" ca="1" si="33"/>
        <v>#NAME?</v>
      </c>
      <c r="M245" s="195" t="e">
        <f ca="1">_xll.BInterpol(cf!$A$2:$A$68,cf!$C$2:$C$68,params!B245,"cubic")</f>
        <v>#NAME?</v>
      </c>
      <c r="N245" s="195" t="e">
        <f ca="1">+_xll.BInterpol(#REF!,#REF!,params!B245,"cubic")</f>
        <v>#NAME?</v>
      </c>
      <c r="O245" s="153" t="e">
        <f t="shared" ca="1" si="29"/>
        <v>#NAME?</v>
      </c>
    </row>
    <row r="246" spans="1:15">
      <c r="A246">
        <v>243</v>
      </c>
      <c r="B246">
        <f t="shared" si="27"/>
        <v>0.97199999999999998</v>
      </c>
      <c r="C246" s="151" t="e">
        <f ca="1">+_xll.BInterpol(Boost!$R$6:$R$66,Boost!$AZ$6:$AZ$66,params!B246,"cubic")</f>
        <v>#NAME?</v>
      </c>
      <c r="D246" s="151" t="e">
        <f ca="1">+_xll.BInterpol(Boost!$R$6:$R$66,Boost!$AX$6:$AX$66,params!B246,"cubic")</f>
        <v>#NAME?</v>
      </c>
      <c r="E246" s="198" t="e">
        <f t="shared" ca="1" si="30"/>
        <v>#NAME?</v>
      </c>
      <c r="F246" s="151" t="e">
        <f ca="1">+_xll.BInterpol(Boost!$R$6:$R$66,Boost!$AY$6:$AY$66,params!B246,"cubic")</f>
        <v>#NAME?</v>
      </c>
      <c r="G246" s="151" t="e">
        <f ca="1">_xll.BInterpol(cf!$A$2:$A$68,cf!$B$2:$B$68,params!B246,"cubic")/100</f>
        <v>#NAME?</v>
      </c>
      <c r="H246" s="199" t="e">
        <f t="shared" ca="1" si="31"/>
        <v>#NAME?</v>
      </c>
      <c r="I246" s="152">
        <f t="shared" si="34"/>
        <v>1.6069485727491672E-2</v>
      </c>
      <c r="J246" s="152">
        <f t="shared" si="32"/>
        <v>6.559755417900881E-5</v>
      </c>
      <c r="K246" s="3" t="e">
        <f t="shared" ca="1" si="28"/>
        <v>#NAME?</v>
      </c>
      <c r="L246" s="153" t="e">
        <f t="shared" ca="1" si="33"/>
        <v>#NAME?</v>
      </c>
      <c r="M246" s="195" t="e">
        <f ca="1">_xll.BInterpol(cf!$A$2:$A$68,cf!$C$2:$C$68,params!B246,"cubic")</f>
        <v>#NAME?</v>
      </c>
      <c r="N246" s="195" t="e">
        <f ca="1">+_xll.BInterpol(#REF!,#REF!,params!B246,"cubic")</f>
        <v>#NAME?</v>
      </c>
      <c r="O246" s="153" t="e">
        <f t="shared" ca="1" si="29"/>
        <v>#NAME?</v>
      </c>
    </row>
    <row r="247" spans="1:15">
      <c r="A247">
        <v>244</v>
      </c>
      <c r="B247">
        <f t="shared" si="27"/>
        <v>0.97599999999999998</v>
      </c>
      <c r="C247" s="151" t="e">
        <f ca="1">+_xll.BInterpol(Boost!$R$6:$R$66,Boost!$AZ$6:$AZ$66,params!B247,"cubic")</f>
        <v>#NAME?</v>
      </c>
      <c r="D247" s="151" t="e">
        <f ca="1">+_xll.BInterpol(Boost!$R$6:$R$66,Boost!$AX$6:$AX$66,params!B247,"cubic")</f>
        <v>#NAME?</v>
      </c>
      <c r="E247" s="198" t="e">
        <f t="shared" ca="1" si="30"/>
        <v>#NAME?</v>
      </c>
      <c r="F247" s="151" t="e">
        <f ca="1">+_xll.BInterpol(Boost!$R$6:$R$66,Boost!$AY$6:$AY$66,params!B247,"cubic")</f>
        <v>#NAME?</v>
      </c>
      <c r="G247" s="151" t="e">
        <f ca="1">_xll.BInterpol(cf!$A$2:$A$68,cf!$B$2:$B$68,params!B247,"cubic")/100</f>
        <v>#NAME?</v>
      </c>
      <c r="H247" s="199" t="e">
        <f t="shared" ca="1" si="31"/>
        <v>#NAME?</v>
      </c>
      <c r="I247" s="152">
        <f t="shared" si="34"/>
        <v>1.6135078908646183E-2</v>
      </c>
      <c r="J247" s="152">
        <f t="shared" si="32"/>
        <v>6.5593181154510738E-5</v>
      </c>
      <c r="K247" s="3" t="e">
        <f t="shared" ca="1" si="28"/>
        <v>#NAME?</v>
      </c>
      <c r="L247" s="153" t="e">
        <f t="shared" ca="1" si="33"/>
        <v>#NAME?</v>
      </c>
      <c r="M247" s="195" t="e">
        <f ca="1">_xll.BInterpol(cf!$A$2:$A$68,cf!$C$2:$C$68,params!B247,"cubic")</f>
        <v>#NAME?</v>
      </c>
      <c r="N247" s="195" t="e">
        <f ca="1">+_xll.BInterpol(#REF!,#REF!,params!B247,"cubic")</f>
        <v>#NAME?</v>
      </c>
      <c r="O247" s="153" t="e">
        <f t="shared" ca="1" si="29"/>
        <v>#NAME?</v>
      </c>
    </row>
    <row r="248" spans="1:15">
      <c r="A248">
        <v>245</v>
      </c>
      <c r="B248">
        <f t="shared" si="27"/>
        <v>0.98</v>
      </c>
      <c r="C248" s="151" t="e">
        <f ca="1">+_xll.BInterpol(Boost!$R$6:$R$66,Boost!$AZ$6:$AZ$66,params!B248,"cubic")</f>
        <v>#NAME?</v>
      </c>
      <c r="D248" s="151" t="e">
        <f ca="1">+_xll.BInterpol(Boost!$R$6:$R$66,Boost!$AX$6:$AX$66,params!B248,"cubic")</f>
        <v>#NAME?</v>
      </c>
      <c r="E248" s="198" t="e">
        <f t="shared" ca="1" si="30"/>
        <v>#NAME?</v>
      </c>
      <c r="F248" s="151" t="e">
        <f ca="1">+_xll.BInterpol(Boost!$R$6:$R$66,Boost!$AY$6:$AY$66,params!B248,"cubic")</f>
        <v>#NAME?</v>
      </c>
      <c r="G248" s="151" t="e">
        <f ca="1">_xll.BInterpol(cf!$A$2:$A$68,cf!$B$2:$B$68,params!B248,"cubic")/100</f>
        <v>#NAME?</v>
      </c>
      <c r="H248" s="199" t="e">
        <f t="shared" ca="1" si="31"/>
        <v>#NAME?</v>
      </c>
      <c r="I248" s="152">
        <f t="shared" si="34"/>
        <v>1.6200667717067629E-2</v>
      </c>
      <c r="J248" s="152">
        <f t="shared" si="32"/>
        <v>6.558880842144621E-5</v>
      </c>
      <c r="K248" s="3" t="e">
        <f t="shared" ca="1" si="28"/>
        <v>#NAME?</v>
      </c>
      <c r="L248" s="153" t="e">
        <f t="shared" ca="1" si="33"/>
        <v>#NAME?</v>
      </c>
      <c r="M248" s="195" t="e">
        <f ca="1">_xll.BInterpol(cf!$A$2:$A$68,cf!$C$2:$C$68,params!B248,"cubic")</f>
        <v>#NAME?</v>
      </c>
      <c r="N248" s="195" t="e">
        <f ca="1">+_xll.BInterpol(#REF!,#REF!,params!B248,"cubic")</f>
        <v>#NAME?</v>
      </c>
      <c r="O248" s="153" t="e">
        <f t="shared" ca="1" si="29"/>
        <v>#NAME?</v>
      </c>
    </row>
    <row r="249" spans="1:15">
      <c r="A249">
        <v>246</v>
      </c>
      <c r="B249">
        <f t="shared" si="27"/>
        <v>0.98399999999999999</v>
      </c>
      <c r="C249" s="151" t="e">
        <f ca="1">+_xll.BInterpol(Boost!$R$6:$R$66,Boost!$AZ$6:$AZ$66,params!B249,"cubic")</f>
        <v>#NAME?</v>
      </c>
      <c r="D249" s="151" t="e">
        <f ca="1">+_xll.BInterpol(Boost!$R$6:$R$66,Boost!$AX$6:$AX$66,params!B249,"cubic")</f>
        <v>#NAME?</v>
      </c>
      <c r="E249" s="198" t="e">
        <f t="shared" ca="1" si="30"/>
        <v>#NAME?</v>
      </c>
      <c r="F249" s="151" t="e">
        <f ca="1">+_xll.BInterpol(Boost!$R$6:$R$66,Boost!$AY$6:$AY$66,params!B249,"cubic")</f>
        <v>#NAME?</v>
      </c>
      <c r="G249" s="151" t="e">
        <f ca="1">_xll.BInterpol(cf!$A$2:$A$68,cf!$B$2:$B$68,params!B249,"cubic")/100</f>
        <v>#NAME?</v>
      </c>
      <c r="H249" s="199" t="e">
        <f t="shared" ca="1" si="31"/>
        <v>#NAME?</v>
      </c>
      <c r="I249" s="152">
        <f t="shared" si="34"/>
        <v>1.6266252153047667E-2</v>
      </c>
      <c r="J249" s="152">
        <f t="shared" si="32"/>
        <v>6.558443598003727E-5</v>
      </c>
      <c r="K249" s="3" t="e">
        <f t="shared" ca="1" si="28"/>
        <v>#NAME?</v>
      </c>
      <c r="L249" s="153" t="e">
        <f t="shared" ca="1" si="33"/>
        <v>#NAME?</v>
      </c>
      <c r="M249" s="195" t="e">
        <f ca="1">_xll.BInterpol(cf!$A$2:$A$68,cf!$C$2:$C$68,params!B249,"cubic")</f>
        <v>#NAME?</v>
      </c>
      <c r="N249" s="195" t="e">
        <f ca="1">+_xll.BInterpol(#REF!,#REF!,params!B249,"cubic")</f>
        <v>#NAME?</v>
      </c>
      <c r="O249" s="153" t="e">
        <f t="shared" ca="1" si="29"/>
        <v>#NAME?</v>
      </c>
    </row>
    <row r="250" spans="1:15">
      <c r="A250">
        <v>247</v>
      </c>
      <c r="B250">
        <f t="shared" si="27"/>
        <v>0.98799999999999999</v>
      </c>
      <c r="C250" s="151" t="e">
        <f ca="1">+_xll.BInterpol(Boost!$R$6:$R$66,Boost!$AZ$6:$AZ$66,params!B250,"cubic")</f>
        <v>#NAME?</v>
      </c>
      <c r="D250" s="151" t="e">
        <f ca="1">+_xll.BInterpol(Boost!$R$6:$R$66,Boost!$AX$6:$AX$66,params!B250,"cubic")</f>
        <v>#NAME?</v>
      </c>
      <c r="E250" s="198" t="e">
        <f t="shared" ca="1" si="30"/>
        <v>#NAME?</v>
      </c>
      <c r="F250" s="151" t="e">
        <f ca="1">+_xll.BInterpol(Boost!$R$6:$R$66,Boost!$AY$6:$AY$66,params!B250,"cubic")</f>
        <v>#NAME?</v>
      </c>
      <c r="G250" s="151" t="e">
        <f ca="1">_xll.BInterpol(cf!$A$2:$A$68,cf!$B$2:$B$68,params!B250,"cubic")/100</f>
        <v>#NAME?</v>
      </c>
      <c r="H250" s="199" t="e">
        <f t="shared" ca="1" si="31"/>
        <v>#NAME?</v>
      </c>
      <c r="I250" s="152">
        <f t="shared" si="34"/>
        <v>1.6331832216877729E-2</v>
      </c>
      <c r="J250" s="152">
        <f t="shared" si="32"/>
        <v>6.5580063830061874E-5</v>
      </c>
      <c r="K250" s="3" t="e">
        <f t="shared" ca="1" si="28"/>
        <v>#NAME?</v>
      </c>
      <c r="L250" s="153" t="e">
        <f t="shared" ca="1" si="33"/>
        <v>#NAME?</v>
      </c>
      <c r="M250" s="195" t="e">
        <f ca="1">_xll.BInterpol(cf!$A$2:$A$68,cf!$C$2:$C$68,params!B250,"cubic")</f>
        <v>#NAME?</v>
      </c>
      <c r="N250" s="195" t="e">
        <f ca="1">+_xll.BInterpol(#REF!,#REF!,params!B250,"cubic")</f>
        <v>#NAME?</v>
      </c>
      <c r="O250" s="153" t="e">
        <f t="shared" ca="1" si="29"/>
        <v>#NAME?</v>
      </c>
    </row>
    <row r="251" spans="1:15">
      <c r="A251">
        <v>248</v>
      </c>
      <c r="B251">
        <f t="shared" si="27"/>
        <v>0.99199999999999999</v>
      </c>
      <c r="C251" s="151" t="e">
        <f ca="1">+_xll.BInterpol(Boost!$R$6:$R$66,Boost!$AZ$6:$AZ$66,params!B251,"cubic")</f>
        <v>#NAME?</v>
      </c>
      <c r="D251" s="151" t="e">
        <f ca="1">+_xll.BInterpol(Boost!$R$6:$R$66,Boost!$AX$6:$AX$66,params!B251,"cubic")</f>
        <v>#NAME?</v>
      </c>
      <c r="E251" s="198" t="e">
        <f t="shared" ca="1" si="30"/>
        <v>#NAME?</v>
      </c>
      <c r="F251" s="151" t="e">
        <f ca="1">+_xll.BInterpol(Boost!$R$6:$R$66,Boost!$AY$6:$AY$66,params!B251,"cubic")</f>
        <v>#NAME?</v>
      </c>
      <c r="G251" s="151" t="e">
        <f ca="1">_xll.BInterpol(cf!$A$2:$A$68,cf!$B$2:$B$68,params!B251,"cubic")/100</f>
        <v>#NAME?</v>
      </c>
      <c r="H251" s="199" t="e">
        <f t="shared" ca="1" si="31"/>
        <v>#NAME?</v>
      </c>
      <c r="I251" s="152">
        <f t="shared" si="34"/>
        <v>1.6397407908849249E-2</v>
      </c>
      <c r="J251" s="152">
        <f t="shared" si="32"/>
        <v>6.5575691971520023E-5</v>
      </c>
      <c r="K251" s="3" t="e">
        <f t="shared" ca="1" si="28"/>
        <v>#NAME?</v>
      </c>
      <c r="L251" s="153" t="e">
        <f t="shared" ca="1" si="33"/>
        <v>#NAME?</v>
      </c>
      <c r="M251" s="195" t="e">
        <f ca="1">_xll.BInterpol(cf!$A$2:$A$68,cf!$C$2:$C$68,params!B251,"cubic")</f>
        <v>#NAME?</v>
      </c>
      <c r="N251" s="195" t="e">
        <f ca="1">+_xll.BInterpol(#REF!,#REF!,params!B251,"cubic")</f>
        <v>#NAME?</v>
      </c>
      <c r="O251" s="153" t="e">
        <f t="shared" ca="1" si="29"/>
        <v>#NAME?</v>
      </c>
    </row>
    <row r="252" spans="1:15">
      <c r="A252">
        <v>249</v>
      </c>
      <c r="B252">
        <f t="shared" si="27"/>
        <v>0.996</v>
      </c>
      <c r="C252" s="151" t="e">
        <f ca="1">+_xll.BInterpol(Boost!$R$6:$R$66,Boost!$AZ$6:$AZ$66,params!B252,"cubic")</f>
        <v>#NAME?</v>
      </c>
      <c r="D252" s="151" t="e">
        <f ca="1">+_xll.BInterpol(Boost!$R$6:$R$66,Boost!$AX$6:$AX$66,params!B252,"cubic")</f>
        <v>#NAME?</v>
      </c>
      <c r="E252" s="198" t="e">
        <f t="shared" ca="1" si="30"/>
        <v>#NAME?</v>
      </c>
      <c r="F252" s="151" t="e">
        <f ca="1">+_xll.BInterpol(Boost!$R$6:$R$66,Boost!$AY$6:$AY$66,params!B252,"cubic")</f>
        <v>#NAME?</v>
      </c>
      <c r="G252" s="151" t="e">
        <f ca="1">_xll.BInterpol(cf!$A$2:$A$68,cf!$B$2:$B$68,params!B252,"cubic")/100</f>
        <v>#NAME?</v>
      </c>
      <c r="H252" s="199" t="e">
        <f t="shared" ca="1" si="31"/>
        <v>#NAME?</v>
      </c>
      <c r="I252" s="152">
        <f t="shared" si="34"/>
        <v>1.6462979229253771E-2</v>
      </c>
      <c r="J252" s="152">
        <f t="shared" si="32"/>
        <v>6.5571320404522737E-5</v>
      </c>
      <c r="K252" s="3" t="e">
        <f t="shared" ca="1" si="28"/>
        <v>#NAME?</v>
      </c>
      <c r="L252" s="153" t="e">
        <f t="shared" ca="1" si="33"/>
        <v>#NAME?</v>
      </c>
      <c r="M252" s="195" t="e">
        <f ca="1">_xll.BInterpol(cf!$A$2:$A$68,cf!$C$2:$C$68,params!B252,"cubic")</f>
        <v>#NAME?</v>
      </c>
      <c r="N252" s="195" t="e">
        <f ca="1">+_xll.BInterpol(#REF!,#REF!,params!B252,"cubic")</f>
        <v>#NAME?</v>
      </c>
      <c r="O252" s="153" t="e">
        <f t="shared" ca="1" si="29"/>
        <v>#NAME?</v>
      </c>
    </row>
    <row r="253" spans="1:15">
      <c r="A253">
        <v>250</v>
      </c>
      <c r="B253">
        <f t="shared" si="27"/>
        <v>1</v>
      </c>
      <c r="C253" s="151" t="e">
        <f ca="1">+_xll.BInterpol(Boost!$R$6:$R$66,Boost!$AZ$6:$AZ$66,params!B253,"cubic")</f>
        <v>#NAME?</v>
      </c>
      <c r="D253" s="151" t="e">
        <f ca="1">+_xll.BInterpol(Boost!$R$6:$R$66,Boost!$AX$6:$AX$66,params!B253,"cubic")</f>
        <v>#NAME?</v>
      </c>
      <c r="E253" s="198" t="e">
        <f t="shared" ca="1" si="30"/>
        <v>#NAME?</v>
      </c>
      <c r="F253" s="151" t="e">
        <f ca="1">+_xll.BInterpol(Boost!$R$6:$R$66,Boost!$AY$6:$AY$66,params!B253,"cubic")</f>
        <v>#NAME?</v>
      </c>
      <c r="G253" s="151" t="e">
        <f ca="1">_xll.BInterpol(cf!$A$2:$A$68,cf!$B$2:$B$68,params!B253,"cubic")/100</f>
        <v>#NAME?</v>
      </c>
      <c r="H253" s="199" t="e">
        <f t="shared" ca="1" si="31"/>
        <v>#NAME?</v>
      </c>
      <c r="I253" s="152">
        <f t="shared" si="34"/>
        <v>1.6528546178382508E-2</v>
      </c>
      <c r="J253" s="152">
        <f t="shared" si="32"/>
        <v>6.5566949128736951E-5</v>
      </c>
      <c r="K253" s="3" t="e">
        <f t="shared" ca="1" si="28"/>
        <v>#NAME?</v>
      </c>
      <c r="L253" s="153" t="e">
        <f t="shared" ca="1" si="33"/>
        <v>#NAME?</v>
      </c>
      <c r="M253" s="195" t="e">
        <f ca="1">_xll.BInterpol(cf!$A$2:$A$68,cf!$C$2:$C$68,params!B253,"cubic")</f>
        <v>#NAME?</v>
      </c>
      <c r="N253" s="195" t="e">
        <f ca="1">+_xll.BInterpol(#REF!,#REF!,params!B253,"cubic")</f>
        <v>#NAME?</v>
      </c>
      <c r="O253" s="153" t="e">
        <f t="shared" ca="1" si="29"/>
        <v>#NAME?</v>
      </c>
    </row>
    <row r="254" spans="1:15">
      <c r="A254">
        <v>251</v>
      </c>
      <c r="B254">
        <f t="shared" si="27"/>
        <v>1.004</v>
      </c>
      <c r="C254" s="151" t="e">
        <f ca="1">+_xll.BInterpol(Boost!$R$6:$R$66,Boost!$AZ$6:$AZ$66,params!B254,"cubic")</f>
        <v>#NAME?</v>
      </c>
      <c r="D254" s="151" t="e">
        <f ca="1">+_xll.BInterpol(Boost!$R$6:$R$66,Boost!$AX$6:$AX$66,params!B254,"cubic")</f>
        <v>#NAME?</v>
      </c>
      <c r="E254" s="198" t="e">
        <f t="shared" ca="1" si="30"/>
        <v>#NAME?</v>
      </c>
      <c r="F254" s="151" t="e">
        <f ca="1">+_xll.BInterpol(Boost!$R$6:$R$66,Boost!$AY$6:$AY$66,params!B254,"cubic")</f>
        <v>#NAME?</v>
      </c>
      <c r="G254" s="151" t="e">
        <f ca="1">_xll.BInterpol(cf!$A$2:$A$68,cf!$B$2:$B$68,params!B254,"cubic")/100</f>
        <v>#NAME?</v>
      </c>
      <c r="H254" s="199" t="e">
        <f t="shared" ca="1" si="31"/>
        <v>#NAME?</v>
      </c>
      <c r="I254" s="152">
        <f t="shared" si="34"/>
        <v>1.6594108756527115E-2</v>
      </c>
      <c r="J254" s="152">
        <f t="shared" si="32"/>
        <v>6.5562578144606753E-5</v>
      </c>
      <c r="K254" s="3" t="e">
        <f t="shared" ca="1" si="28"/>
        <v>#NAME?</v>
      </c>
      <c r="L254" s="153" t="e">
        <f t="shared" ca="1" si="33"/>
        <v>#NAME?</v>
      </c>
      <c r="M254" s="195" t="e">
        <f ca="1">_xll.BInterpol(cf!$A$2:$A$68,cf!$C$2:$C$68,params!B254,"cubic")</f>
        <v>#NAME?</v>
      </c>
      <c r="N254" s="195" t="e">
        <f ca="1">+_xll.BInterpol(#REF!,#REF!,params!B254,"cubic")</f>
        <v>#NAME?</v>
      </c>
      <c r="O254" s="153" t="e">
        <f t="shared" ca="1" si="29"/>
        <v>#NAME?</v>
      </c>
    </row>
    <row r="255" spans="1:15">
      <c r="A255">
        <v>252</v>
      </c>
      <c r="B255">
        <f t="shared" si="27"/>
        <v>1.008</v>
      </c>
      <c r="C255" s="151" t="e">
        <f ca="1">+_xll.BInterpol(Boost!$R$6:$R$66,Boost!$AZ$6:$AZ$66,params!B255,"cubic")</f>
        <v>#NAME?</v>
      </c>
      <c r="D255" s="151" t="e">
        <f ca="1">+_xll.BInterpol(Boost!$R$6:$R$66,Boost!$AX$6:$AX$66,params!B255,"cubic")</f>
        <v>#NAME?</v>
      </c>
      <c r="E255" s="198" t="e">
        <f t="shared" ca="1" si="30"/>
        <v>#NAME?</v>
      </c>
      <c r="F255" s="151" t="e">
        <f ca="1">+_xll.BInterpol(Boost!$R$6:$R$66,Boost!$AY$6:$AY$66,params!B255,"cubic")</f>
        <v>#NAME?</v>
      </c>
      <c r="G255" s="151" t="e">
        <f ca="1">_xll.BInterpol(cf!$A$2:$A$68,cf!$B$2:$B$68,params!B255,"cubic")/100</f>
        <v>#NAME?</v>
      </c>
      <c r="H255" s="199" t="e">
        <f t="shared" ca="1" si="31"/>
        <v>#NAME?</v>
      </c>
      <c r="I255" s="152">
        <f t="shared" si="34"/>
        <v>1.6659666963978803E-2</v>
      </c>
      <c r="J255" s="152">
        <f t="shared" si="32"/>
        <v>6.5558207451688055E-5</v>
      </c>
      <c r="K255" s="3" t="e">
        <f t="shared" ca="1" si="28"/>
        <v>#NAME?</v>
      </c>
      <c r="L255" s="153" t="e">
        <f t="shared" ca="1" si="33"/>
        <v>#NAME?</v>
      </c>
      <c r="M255" s="195" t="e">
        <f ca="1">_xll.BInterpol(cf!$A$2:$A$68,cf!$C$2:$C$68,params!B255,"cubic")</f>
        <v>#NAME?</v>
      </c>
      <c r="N255" s="195" t="e">
        <f ca="1">+_xll.BInterpol(#REF!,#REF!,params!B255,"cubic")</f>
        <v>#NAME?</v>
      </c>
      <c r="O255" s="153" t="e">
        <f t="shared" ca="1" si="29"/>
        <v>#NAME?</v>
      </c>
    </row>
    <row r="256" spans="1:15">
      <c r="A256">
        <v>253</v>
      </c>
      <c r="B256">
        <f t="shared" si="27"/>
        <v>1.012</v>
      </c>
      <c r="C256" s="151" t="e">
        <f ca="1">+_xll.BInterpol(Boost!$R$6:$R$66,Boost!$AZ$6:$AZ$66,params!B256,"cubic")</f>
        <v>#NAME?</v>
      </c>
      <c r="D256" s="151" t="e">
        <f ca="1">+_xll.BInterpol(Boost!$R$6:$R$66,Boost!$AX$6:$AX$66,params!B256,"cubic")</f>
        <v>#NAME?</v>
      </c>
      <c r="E256" s="198" t="e">
        <f t="shared" ca="1" si="30"/>
        <v>#NAME?</v>
      </c>
      <c r="F256" s="151" t="e">
        <f ca="1">+_xll.BInterpol(Boost!$R$6:$R$66,Boost!$AY$6:$AY$66,params!B256,"cubic")</f>
        <v>#NAME?</v>
      </c>
      <c r="G256" s="151" t="e">
        <f ca="1">_xll.BInterpol(cf!$A$2:$A$68,cf!$B$2:$B$68,params!B256,"cubic")/100</f>
        <v>#NAME?</v>
      </c>
      <c r="H256" s="199" t="e">
        <f t="shared" ca="1" si="31"/>
        <v>#NAME?</v>
      </c>
      <c r="I256" s="152">
        <f t="shared" si="34"/>
        <v>1.6725220801029006E-2</v>
      </c>
      <c r="J256" s="152">
        <f t="shared" si="32"/>
        <v>6.5553837050202901E-5</v>
      </c>
      <c r="K256" s="3" t="e">
        <f t="shared" ca="1" si="28"/>
        <v>#NAME?</v>
      </c>
      <c r="L256" s="153" t="e">
        <f t="shared" ca="1" si="33"/>
        <v>#NAME?</v>
      </c>
      <c r="M256" s="195" t="e">
        <f ca="1">_xll.BInterpol(cf!$A$2:$A$68,cf!$C$2:$C$68,params!B256,"cubic")</f>
        <v>#NAME?</v>
      </c>
      <c r="N256" s="195" t="e">
        <f ca="1">+_xll.BInterpol(#REF!,#REF!,params!B256,"cubic")</f>
        <v>#NAME?</v>
      </c>
      <c r="O256" s="153" t="e">
        <f t="shared" ca="1" si="29"/>
        <v>#NAME?</v>
      </c>
    </row>
    <row r="257" spans="1:15">
      <c r="A257">
        <v>254</v>
      </c>
      <c r="B257">
        <f t="shared" si="27"/>
        <v>1.016</v>
      </c>
      <c r="C257" s="151" t="e">
        <f ca="1">+_xll.BInterpol(Boost!$R$6:$R$66,Boost!$AZ$6:$AZ$66,params!B257,"cubic")</f>
        <v>#NAME?</v>
      </c>
      <c r="D257" s="151" t="e">
        <f ca="1">+_xll.BInterpol(Boost!$R$6:$R$66,Boost!$AX$6:$AX$66,params!B257,"cubic")</f>
        <v>#NAME?</v>
      </c>
      <c r="E257" s="198" t="e">
        <f t="shared" ca="1" si="30"/>
        <v>#NAME?</v>
      </c>
      <c r="F257" s="151" t="e">
        <f ca="1">+_xll.BInterpol(Boost!$R$6:$R$66,Boost!$AY$6:$AY$66,params!B257,"cubic")</f>
        <v>#NAME?</v>
      </c>
      <c r="G257" s="151" t="e">
        <f ca="1">_xll.BInterpol(cf!$A$2:$A$68,cf!$B$2:$B$68,params!B257,"cubic")/100</f>
        <v>#NAME?</v>
      </c>
      <c r="H257" s="199" t="e">
        <f t="shared" ca="1" si="31"/>
        <v>#NAME?</v>
      </c>
      <c r="I257" s="152">
        <f t="shared" si="34"/>
        <v>1.6790770267969046E-2</v>
      </c>
      <c r="J257" s="152">
        <f t="shared" si="32"/>
        <v>6.5549466940040269E-5</v>
      </c>
      <c r="K257" s="3" t="e">
        <f t="shared" ca="1" si="28"/>
        <v>#NAME?</v>
      </c>
      <c r="L257" s="153" t="e">
        <f t="shared" ca="1" si="33"/>
        <v>#NAME?</v>
      </c>
      <c r="M257" s="195" t="e">
        <f ca="1">_xll.BInterpol(cf!$A$2:$A$68,cf!$C$2:$C$68,params!B257,"cubic")</f>
        <v>#NAME?</v>
      </c>
      <c r="N257" s="195" t="e">
        <f ca="1">+_xll.BInterpol(#REF!,#REF!,params!B257,"cubic")</f>
        <v>#NAME?</v>
      </c>
      <c r="O257" s="153" t="e">
        <f t="shared" ca="1" si="29"/>
        <v>#NAME?</v>
      </c>
    </row>
    <row r="258" spans="1:15">
      <c r="A258">
        <v>255</v>
      </c>
      <c r="B258">
        <f t="shared" si="27"/>
        <v>1.02</v>
      </c>
      <c r="C258" s="151" t="e">
        <f ca="1">+_xll.BInterpol(Boost!$R$6:$R$66,Boost!$AZ$6:$AZ$66,params!B258,"cubic")</f>
        <v>#NAME?</v>
      </c>
      <c r="D258" s="151" t="e">
        <f ca="1">+_xll.BInterpol(Boost!$R$6:$R$66,Boost!$AX$6:$AX$66,params!B258,"cubic")</f>
        <v>#NAME?</v>
      </c>
      <c r="E258" s="198" t="e">
        <f t="shared" ca="1" si="30"/>
        <v>#NAME?</v>
      </c>
      <c r="F258" s="151" t="e">
        <f ca="1">+_xll.BInterpol(Boost!$R$6:$R$66,Boost!$AY$6:$AY$66,params!B258,"cubic")</f>
        <v>#NAME?</v>
      </c>
      <c r="G258" s="151" t="e">
        <f ca="1">_xll.BInterpol(cf!$A$2:$A$68,cf!$B$2:$B$68,params!B258,"cubic")/100</f>
        <v>#NAME?</v>
      </c>
      <c r="H258" s="199" t="e">
        <f t="shared" ca="1" si="31"/>
        <v>#NAME?</v>
      </c>
      <c r="I258" s="152">
        <f t="shared" si="34"/>
        <v>1.6856315365090357E-2</v>
      </c>
      <c r="J258" s="152">
        <f t="shared" si="32"/>
        <v>6.554509712131118E-5</v>
      </c>
      <c r="K258" s="3" t="e">
        <f t="shared" ca="1" si="28"/>
        <v>#NAME?</v>
      </c>
      <c r="L258" s="153" t="e">
        <f t="shared" ca="1" si="33"/>
        <v>#NAME?</v>
      </c>
      <c r="M258" s="195" t="e">
        <f ca="1">_xll.BInterpol(cf!$A$2:$A$68,cf!$C$2:$C$68,params!B258,"cubic")</f>
        <v>#NAME?</v>
      </c>
      <c r="N258" s="195" t="e">
        <f ca="1">+_xll.BInterpol(#REF!,#REF!,params!B258,"cubic")</f>
        <v>#NAME?</v>
      </c>
      <c r="O258" s="153" t="e">
        <f t="shared" ca="1" si="29"/>
        <v>#NAME?</v>
      </c>
    </row>
    <row r="259" spans="1:15">
      <c r="A259">
        <v>256</v>
      </c>
      <c r="B259">
        <f t="shared" si="27"/>
        <v>1.024</v>
      </c>
      <c r="C259" s="151" t="e">
        <f ca="1">+_xll.BInterpol(Boost!$R$6:$R$66,Boost!$AZ$6:$AZ$66,params!B259,"cubic")</f>
        <v>#NAME?</v>
      </c>
      <c r="D259" s="151" t="e">
        <f ca="1">+_xll.BInterpol(Boost!$R$6:$R$66,Boost!$AX$6:$AX$66,params!B259,"cubic")</f>
        <v>#NAME?</v>
      </c>
      <c r="E259" s="198" t="e">
        <f t="shared" ca="1" si="30"/>
        <v>#NAME?</v>
      </c>
      <c r="F259" s="151" t="e">
        <f ca="1">+_xll.BInterpol(Boost!$R$6:$R$66,Boost!$AY$6:$AY$66,params!B259,"cubic")</f>
        <v>#NAME?</v>
      </c>
      <c r="G259" s="151" t="e">
        <f ca="1">_xll.BInterpol(cf!$A$2:$A$68,cf!$B$2:$B$68,params!B259,"cubic")/100</f>
        <v>#NAME?</v>
      </c>
      <c r="H259" s="199" t="e">
        <f t="shared" ca="1" si="31"/>
        <v>#NAME?</v>
      </c>
      <c r="I259" s="152">
        <f t="shared" si="34"/>
        <v>1.6921856092684151E-2</v>
      </c>
      <c r="J259" s="152">
        <f t="shared" si="32"/>
        <v>6.5540727593793591E-5</v>
      </c>
      <c r="K259" s="3" t="e">
        <f t="shared" ca="1" si="28"/>
        <v>#NAME?</v>
      </c>
      <c r="L259" s="153" t="e">
        <f t="shared" ca="1" si="33"/>
        <v>#NAME?</v>
      </c>
      <c r="M259" s="195" t="e">
        <f ca="1">_xll.BInterpol(cf!$A$2:$A$68,cf!$C$2:$C$68,params!B259,"cubic")</f>
        <v>#NAME?</v>
      </c>
      <c r="N259" s="195" t="e">
        <f ca="1">+_xll.BInterpol(#REF!,#REF!,params!B259,"cubic")</f>
        <v>#NAME?</v>
      </c>
      <c r="O259" s="153" t="e">
        <f t="shared" ca="1" si="29"/>
        <v>#NAME?</v>
      </c>
    </row>
    <row r="260" spans="1:15">
      <c r="A260">
        <v>257</v>
      </c>
      <c r="B260">
        <f t="shared" ref="B260:B323" si="35">+A260/250</f>
        <v>1.028</v>
      </c>
      <c r="C260" s="151" t="e">
        <f ca="1">+_xll.BInterpol(Boost!$R$6:$R$66,Boost!$AZ$6:$AZ$66,params!B260,"cubic")</f>
        <v>#NAME?</v>
      </c>
      <c r="D260" s="151" t="e">
        <f ca="1">+_xll.BInterpol(Boost!$R$6:$R$66,Boost!$AX$6:$AX$66,params!B260,"cubic")</f>
        <v>#NAME?</v>
      </c>
      <c r="E260" s="198" t="e">
        <f t="shared" ca="1" si="30"/>
        <v>#NAME?</v>
      </c>
      <c r="F260" s="151" t="e">
        <f ca="1">+_xll.BInterpol(Boost!$R$6:$R$66,Boost!$AY$6:$AY$66,params!B260,"cubic")</f>
        <v>#NAME?</v>
      </c>
      <c r="G260" s="151" t="e">
        <f ca="1">_xll.BInterpol(cf!$A$2:$A$68,cf!$B$2:$B$68,params!B260,"cubic")/100</f>
        <v>#NAME?</v>
      </c>
      <c r="H260" s="199" t="e">
        <f t="shared" ca="1" si="31"/>
        <v>#NAME?</v>
      </c>
      <c r="I260" s="152">
        <f t="shared" si="34"/>
        <v>1.698739245104175E-2</v>
      </c>
      <c r="J260" s="152">
        <f t="shared" si="32"/>
        <v>6.5536358357598523E-5</v>
      </c>
      <c r="K260" s="3" t="e">
        <f t="shared" ref="K260:K323" ca="1" si="36">+EXP(H260*-B260)</f>
        <v>#NAME?</v>
      </c>
      <c r="L260" s="153" t="e">
        <f t="shared" ca="1" si="33"/>
        <v>#NAME?</v>
      </c>
      <c r="M260" s="195" t="e">
        <f ca="1">_xll.BInterpol(cf!$A$2:$A$68,cf!$C$2:$C$68,params!B260,"cubic")</f>
        <v>#NAME?</v>
      </c>
      <c r="N260" s="195" t="e">
        <f ca="1">+_xll.BInterpol(#REF!,#REF!,params!B260,"cubic")</f>
        <v>#NAME?</v>
      </c>
      <c r="O260" s="153" t="e">
        <f t="shared" ref="O260:O323" ca="1" si="37">+EXP(-B261*E261)-EXP(-B260*E260)</f>
        <v>#NAME?</v>
      </c>
    </row>
    <row r="261" spans="1:15">
      <c r="A261">
        <v>258</v>
      </c>
      <c r="B261">
        <f t="shared" si="35"/>
        <v>1.032</v>
      </c>
      <c r="C261" s="151" t="e">
        <f ca="1">+_xll.BInterpol(Boost!$R$6:$R$66,Boost!$AZ$6:$AZ$66,params!B261,"cubic")</f>
        <v>#NAME?</v>
      </c>
      <c r="D261" s="151" t="e">
        <f ca="1">+_xll.BInterpol(Boost!$R$6:$R$66,Boost!$AX$6:$AX$66,params!B261,"cubic")</f>
        <v>#NAME?</v>
      </c>
      <c r="E261" s="198" t="e">
        <f t="shared" ref="E261:E324" ca="1" si="38">-((1+C261*B261)/(1+C260*B260)-1)/(B261-B260)+((1+F261*B261)/(1+F260*B260)-1)/(B261-B260)</f>
        <v>#NAME?</v>
      </c>
      <c r="F261" s="151" t="e">
        <f ca="1">+_xll.BInterpol(Boost!$R$6:$R$66,Boost!$AY$6:$AY$66,params!B261,"cubic")</f>
        <v>#NAME?</v>
      </c>
      <c r="G261" s="151" t="e">
        <f ca="1">_xll.BInterpol(cf!$A$2:$A$68,cf!$B$2:$B$68,params!B261,"cubic")/100</f>
        <v>#NAME?</v>
      </c>
      <c r="H261" s="199" t="e">
        <f t="shared" ref="H261:H324" ca="1" si="39">-((1+F261*B261)/(1+F260*B260)-1)/(B261-B260)+((1+G261*B261)/(1+G260*B260)-1)/(B261-B260)</f>
        <v>#NAME?</v>
      </c>
      <c r="I261" s="152">
        <f t="shared" si="34"/>
        <v>1.7052924440454476E-2</v>
      </c>
      <c r="J261" s="152">
        <f t="shared" ref="J261:J324" si="40">+I261-I260</f>
        <v>6.5531989412725977E-5</v>
      </c>
      <c r="K261" s="3" t="e">
        <f t="shared" ca="1" si="36"/>
        <v>#NAME?</v>
      </c>
      <c r="L261" s="153" t="e">
        <f t="shared" ref="L261:L324" ca="1" si="41">+K262-K261</f>
        <v>#NAME?</v>
      </c>
      <c r="M261" s="195" t="e">
        <f ca="1">_xll.BInterpol(cf!$A$2:$A$68,cf!$C$2:$C$68,params!B261,"cubic")</f>
        <v>#NAME?</v>
      </c>
      <c r="N261" s="195" t="e">
        <f ca="1">+_xll.BInterpol(#REF!,#REF!,params!B261,"cubic")</f>
        <v>#NAME?</v>
      </c>
      <c r="O261" s="153" t="e">
        <f t="shared" ca="1" si="37"/>
        <v>#NAME?</v>
      </c>
    </row>
    <row r="262" spans="1:15">
      <c r="A262">
        <v>259</v>
      </c>
      <c r="B262">
        <f t="shared" si="35"/>
        <v>1.036</v>
      </c>
      <c r="C262" s="151" t="e">
        <f ca="1">+_xll.BInterpol(Boost!$R$6:$R$66,Boost!$AZ$6:$AZ$66,params!B262,"cubic")</f>
        <v>#NAME?</v>
      </c>
      <c r="D262" s="151" t="e">
        <f ca="1">+_xll.BInterpol(Boost!$R$6:$R$66,Boost!$AX$6:$AX$66,params!B262,"cubic")</f>
        <v>#NAME?</v>
      </c>
      <c r="E262" s="198" t="e">
        <f t="shared" ca="1" si="38"/>
        <v>#NAME?</v>
      </c>
      <c r="F262" s="151" t="e">
        <f ca="1">+_xll.BInterpol(Boost!$R$6:$R$66,Boost!$AY$6:$AY$66,params!B262,"cubic")</f>
        <v>#NAME?</v>
      </c>
      <c r="G262" s="151" t="e">
        <f ca="1">_xll.BInterpol(cf!$A$2:$A$68,cf!$B$2:$B$68,params!B262,"cubic")/100</f>
        <v>#NAME?</v>
      </c>
      <c r="H262" s="199" t="e">
        <f t="shared" ca="1" si="39"/>
        <v>#NAME?</v>
      </c>
      <c r="I262" s="152">
        <f t="shared" si="34"/>
        <v>1.7118452061213429E-2</v>
      </c>
      <c r="J262" s="152">
        <f t="shared" si="40"/>
        <v>6.5527620758953908E-5</v>
      </c>
      <c r="K262" s="3" t="e">
        <f t="shared" ca="1" si="36"/>
        <v>#NAME?</v>
      </c>
      <c r="L262" s="153" t="e">
        <f t="shared" ca="1" si="41"/>
        <v>#NAME?</v>
      </c>
      <c r="M262" s="195" t="e">
        <f ca="1">_xll.BInterpol(cf!$A$2:$A$68,cf!$C$2:$C$68,params!B262,"cubic")</f>
        <v>#NAME?</v>
      </c>
      <c r="N262" s="195" t="e">
        <f ca="1">+_xll.BInterpol(#REF!,#REF!,params!B262,"cubic")</f>
        <v>#NAME?</v>
      </c>
      <c r="O262" s="153" t="e">
        <f t="shared" ca="1" si="37"/>
        <v>#NAME?</v>
      </c>
    </row>
    <row r="263" spans="1:15">
      <c r="A263">
        <v>260</v>
      </c>
      <c r="B263">
        <f t="shared" si="35"/>
        <v>1.04</v>
      </c>
      <c r="C263" s="151" t="e">
        <f ca="1">+_xll.BInterpol(Boost!$R$6:$R$66,Boost!$AZ$6:$AZ$66,params!B263,"cubic")</f>
        <v>#NAME?</v>
      </c>
      <c r="D263" s="151" t="e">
        <f ca="1">+_xll.BInterpol(Boost!$R$6:$R$66,Boost!$AX$6:$AX$66,params!B263,"cubic")</f>
        <v>#NAME?</v>
      </c>
      <c r="E263" s="198" t="e">
        <f t="shared" ca="1" si="38"/>
        <v>#NAME?</v>
      </c>
      <c r="F263" s="151" t="e">
        <f ca="1">+_xll.BInterpol(Boost!$R$6:$R$66,Boost!$AY$6:$AY$66,params!B263,"cubic")</f>
        <v>#NAME?</v>
      </c>
      <c r="G263" s="151" t="e">
        <f ca="1">_xll.BInterpol(cf!$A$2:$A$68,cf!$B$2:$B$68,params!B263,"cubic")/100</f>
        <v>#NAME?</v>
      </c>
      <c r="H263" s="199" t="e">
        <f t="shared" ca="1" si="39"/>
        <v>#NAME?</v>
      </c>
      <c r="I263" s="152">
        <f t="shared" si="34"/>
        <v>1.7183975313610045E-2</v>
      </c>
      <c r="J263" s="152">
        <f t="shared" si="40"/>
        <v>6.5523252396615383E-5</v>
      </c>
      <c r="K263" s="3" t="e">
        <f t="shared" ca="1" si="36"/>
        <v>#NAME?</v>
      </c>
      <c r="L263" s="153" t="e">
        <f t="shared" ca="1" si="41"/>
        <v>#NAME?</v>
      </c>
      <c r="M263" s="195" t="e">
        <f ca="1">_xll.BInterpol(cf!$A$2:$A$68,cf!$C$2:$C$68,params!B263,"cubic")</f>
        <v>#NAME?</v>
      </c>
      <c r="N263" s="195" t="e">
        <f ca="1">+_xll.BInterpol(#REF!,#REF!,params!B263,"cubic")</f>
        <v>#NAME?</v>
      </c>
      <c r="O263" s="153" t="e">
        <f t="shared" ca="1" si="37"/>
        <v>#NAME?</v>
      </c>
    </row>
    <row r="264" spans="1:15">
      <c r="A264">
        <v>261</v>
      </c>
      <c r="B264">
        <f t="shared" si="35"/>
        <v>1.044</v>
      </c>
      <c r="C264" s="151" t="e">
        <f ca="1">+_xll.BInterpol(Boost!$R$6:$R$66,Boost!$AZ$6:$AZ$66,params!B264,"cubic")</f>
        <v>#NAME?</v>
      </c>
      <c r="D264" s="151" t="e">
        <f ca="1">+_xll.BInterpol(Boost!$R$6:$R$66,Boost!$AX$6:$AX$66,params!B264,"cubic")</f>
        <v>#NAME?</v>
      </c>
      <c r="E264" s="198" t="e">
        <f t="shared" ca="1" si="38"/>
        <v>#NAME?</v>
      </c>
      <c r="F264" s="151" t="e">
        <f ca="1">+_xll.BInterpol(Boost!$R$6:$R$66,Boost!$AY$6:$AY$66,params!B264,"cubic")</f>
        <v>#NAME?</v>
      </c>
      <c r="G264" s="151" t="e">
        <f ca="1">_xll.BInterpol(cf!$A$2:$A$68,cf!$B$2:$B$68,params!B264,"cubic")/100</f>
        <v>#NAME?</v>
      </c>
      <c r="H264" s="199" t="e">
        <f t="shared" ca="1" si="39"/>
        <v>#NAME?</v>
      </c>
      <c r="I264" s="152">
        <f t="shared" si="34"/>
        <v>1.7249494197935422E-2</v>
      </c>
      <c r="J264" s="152">
        <f t="shared" si="40"/>
        <v>6.5518884325377336E-5</v>
      </c>
      <c r="K264" s="3" t="e">
        <f t="shared" ca="1" si="36"/>
        <v>#NAME?</v>
      </c>
      <c r="L264" s="153" t="e">
        <f t="shared" ca="1" si="41"/>
        <v>#NAME?</v>
      </c>
      <c r="M264" s="195" t="e">
        <f ca="1">_xll.BInterpol(cf!$A$2:$A$68,cf!$C$2:$C$68,params!B264,"cubic")</f>
        <v>#NAME?</v>
      </c>
      <c r="N264" s="195" t="e">
        <f ca="1">+_xll.BInterpol(#REF!,#REF!,params!B264,"cubic")</f>
        <v>#NAME?</v>
      </c>
      <c r="O264" s="153" t="e">
        <f t="shared" ca="1" si="37"/>
        <v>#NAME?</v>
      </c>
    </row>
    <row r="265" spans="1:15">
      <c r="A265">
        <v>262</v>
      </c>
      <c r="B265">
        <f t="shared" si="35"/>
        <v>1.048</v>
      </c>
      <c r="C265" s="151" t="e">
        <f ca="1">+_xll.BInterpol(Boost!$R$6:$R$66,Boost!$AZ$6:$AZ$66,params!B265,"cubic")</f>
        <v>#NAME?</v>
      </c>
      <c r="D265" s="151" t="e">
        <f ca="1">+_xll.BInterpol(Boost!$R$6:$R$66,Boost!$AX$6:$AX$66,params!B265,"cubic")</f>
        <v>#NAME?</v>
      </c>
      <c r="E265" s="198" t="e">
        <f t="shared" ca="1" si="38"/>
        <v>#NAME?</v>
      </c>
      <c r="F265" s="151" t="e">
        <f ca="1">+_xll.BInterpol(Boost!$R$6:$R$66,Boost!$AY$6:$AY$66,params!B265,"cubic")</f>
        <v>#NAME?</v>
      </c>
      <c r="G265" s="151" t="e">
        <f ca="1">_xll.BInterpol(cf!$A$2:$A$68,cf!$B$2:$B$68,params!B265,"cubic")/100</f>
        <v>#NAME?</v>
      </c>
      <c r="H265" s="199" t="e">
        <f t="shared" ca="1" si="39"/>
        <v>#NAME?</v>
      </c>
      <c r="I265" s="152">
        <f t="shared" si="34"/>
        <v>1.7315008714480662E-2</v>
      </c>
      <c r="J265" s="152">
        <f t="shared" si="40"/>
        <v>6.5514516545239765E-5</v>
      </c>
      <c r="K265" s="3" t="e">
        <f t="shared" ca="1" si="36"/>
        <v>#NAME?</v>
      </c>
      <c r="L265" s="153" t="e">
        <f t="shared" ca="1" si="41"/>
        <v>#NAME?</v>
      </c>
      <c r="M265" s="195" t="e">
        <f ca="1">_xll.BInterpol(cf!$A$2:$A$68,cf!$C$2:$C$68,params!B265,"cubic")</f>
        <v>#NAME?</v>
      </c>
      <c r="N265" s="195" t="e">
        <f ca="1">+_xll.BInterpol(#REF!,#REF!,params!B265,"cubic")</f>
        <v>#NAME?</v>
      </c>
      <c r="O265" s="153" t="e">
        <f t="shared" ca="1" si="37"/>
        <v>#NAME?</v>
      </c>
    </row>
    <row r="266" spans="1:15">
      <c r="A266">
        <v>263</v>
      </c>
      <c r="B266">
        <f t="shared" si="35"/>
        <v>1.052</v>
      </c>
      <c r="C266" s="151" t="e">
        <f ca="1">+_xll.BInterpol(Boost!$R$6:$R$66,Boost!$AZ$6:$AZ$66,params!B266,"cubic")</f>
        <v>#NAME?</v>
      </c>
      <c r="D266" s="151" t="e">
        <f ca="1">+_xll.BInterpol(Boost!$R$6:$R$66,Boost!$AX$6:$AX$66,params!B266,"cubic")</f>
        <v>#NAME?</v>
      </c>
      <c r="E266" s="198" t="e">
        <f t="shared" ca="1" si="38"/>
        <v>#NAME?</v>
      </c>
      <c r="F266" s="151" t="e">
        <f ca="1">+_xll.BInterpol(Boost!$R$6:$R$66,Boost!$AY$6:$AY$66,params!B266,"cubic")</f>
        <v>#NAME?</v>
      </c>
      <c r="G266" s="151" t="e">
        <f ca="1">_xll.BInterpol(cf!$A$2:$A$68,cf!$B$2:$B$68,params!B266,"cubic")/100</f>
        <v>#NAME?</v>
      </c>
      <c r="H266" s="199" t="e">
        <f t="shared" ca="1" si="39"/>
        <v>#NAME?</v>
      </c>
      <c r="I266" s="152">
        <f t="shared" si="34"/>
        <v>1.7380518863537198E-2</v>
      </c>
      <c r="J266" s="152">
        <f t="shared" si="40"/>
        <v>6.5510149056535738E-5</v>
      </c>
      <c r="K266" s="3" t="e">
        <f t="shared" ca="1" si="36"/>
        <v>#NAME?</v>
      </c>
      <c r="L266" s="153" t="e">
        <f t="shared" ca="1" si="41"/>
        <v>#NAME?</v>
      </c>
      <c r="M266" s="195" t="e">
        <f ca="1">_xll.BInterpol(cf!$A$2:$A$68,cf!$C$2:$C$68,params!B266,"cubic")</f>
        <v>#NAME?</v>
      </c>
      <c r="N266" s="195" t="e">
        <f ca="1">+_xll.BInterpol(#REF!,#REF!,params!B266,"cubic")</f>
        <v>#NAME?</v>
      </c>
      <c r="O266" s="153" t="e">
        <f t="shared" ca="1" si="37"/>
        <v>#NAME?</v>
      </c>
    </row>
    <row r="267" spans="1:15">
      <c r="A267">
        <v>264</v>
      </c>
      <c r="B267">
        <f t="shared" si="35"/>
        <v>1.056</v>
      </c>
      <c r="C267" s="151" t="e">
        <f ca="1">+_xll.BInterpol(Boost!$R$6:$R$66,Boost!$AZ$6:$AZ$66,params!B267,"cubic")</f>
        <v>#NAME?</v>
      </c>
      <c r="D267" s="151" t="e">
        <f ca="1">+_xll.BInterpol(Boost!$R$6:$R$66,Boost!$AX$6:$AX$66,params!B267,"cubic")</f>
        <v>#NAME?</v>
      </c>
      <c r="E267" s="198" t="e">
        <f t="shared" ca="1" si="38"/>
        <v>#NAME?</v>
      </c>
      <c r="F267" s="151" t="e">
        <f ca="1">+_xll.BInterpol(Boost!$R$6:$R$66,Boost!$AY$6:$AY$66,params!B267,"cubic")</f>
        <v>#NAME?</v>
      </c>
      <c r="G267" s="151" t="e">
        <f ca="1">_xll.BInterpol(cf!$A$2:$A$68,cf!$B$2:$B$68,params!B267,"cubic")/100</f>
        <v>#NAME?</v>
      </c>
      <c r="H267" s="199" t="e">
        <f t="shared" ca="1" si="39"/>
        <v>#NAME?</v>
      </c>
      <c r="I267" s="152">
        <f t="shared" si="34"/>
        <v>1.7446024645395908E-2</v>
      </c>
      <c r="J267" s="152">
        <f t="shared" si="40"/>
        <v>6.5505781858710144E-5</v>
      </c>
      <c r="K267" s="3" t="e">
        <f t="shared" ca="1" si="36"/>
        <v>#NAME?</v>
      </c>
      <c r="L267" s="153" t="e">
        <f t="shared" ca="1" si="41"/>
        <v>#NAME?</v>
      </c>
      <c r="M267" s="195" t="e">
        <f ca="1">_xll.BInterpol(cf!$A$2:$A$68,cf!$C$2:$C$68,params!B267,"cubic")</f>
        <v>#NAME?</v>
      </c>
      <c r="N267" s="195" t="e">
        <f ca="1">+_xll.BInterpol(#REF!,#REF!,params!B267,"cubic")</f>
        <v>#NAME?</v>
      </c>
      <c r="O267" s="153" t="e">
        <f t="shared" ca="1" si="37"/>
        <v>#NAME?</v>
      </c>
    </row>
    <row r="268" spans="1:15">
      <c r="A268">
        <v>265</v>
      </c>
      <c r="B268">
        <f t="shared" si="35"/>
        <v>1.06</v>
      </c>
      <c r="C268" s="151" t="e">
        <f ca="1">+_xll.BInterpol(Boost!$R$6:$R$66,Boost!$AZ$6:$AZ$66,params!B268,"cubic")</f>
        <v>#NAME?</v>
      </c>
      <c r="D268" s="151" t="e">
        <f ca="1">+_xll.BInterpol(Boost!$R$6:$R$66,Boost!$AX$6:$AX$66,params!B268,"cubic")</f>
        <v>#NAME?</v>
      </c>
      <c r="E268" s="198" t="e">
        <f t="shared" ca="1" si="38"/>
        <v>#NAME?</v>
      </c>
      <c r="F268" s="151" t="e">
        <f ca="1">+_xll.BInterpol(Boost!$R$6:$R$66,Boost!$AY$6:$AY$66,params!B268,"cubic")</f>
        <v>#NAME?</v>
      </c>
      <c r="G268" s="151" t="e">
        <f ca="1">_xll.BInterpol(cf!$A$2:$A$68,cf!$B$2:$B$68,params!B268,"cubic")/100</f>
        <v>#NAME?</v>
      </c>
      <c r="H268" s="199" t="e">
        <f t="shared" ca="1" si="39"/>
        <v>#NAME?</v>
      </c>
      <c r="I268" s="152">
        <f t="shared" si="34"/>
        <v>1.7511526060348115E-2</v>
      </c>
      <c r="J268" s="152">
        <f t="shared" si="40"/>
        <v>6.5501414952207071E-5</v>
      </c>
      <c r="K268" s="3" t="e">
        <f t="shared" ca="1" si="36"/>
        <v>#NAME?</v>
      </c>
      <c r="L268" s="153" t="e">
        <f t="shared" ca="1" si="41"/>
        <v>#NAME?</v>
      </c>
      <c r="M268" s="195" t="e">
        <f ca="1">_xll.BInterpol(cf!$A$2:$A$68,cf!$C$2:$C$68,params!B268,"cubic")</f>
        <v>#NAME?</v>
      </c>
      <c r="N268" s="195" t="e">
        <f ca="1">+_xll.BInterpol(#REF!,#REF!,params!B268,"cubic")</f>
        <v>#NAME?</v>
      </c>
      <c r="O268" s="153" t="e">
        <f t="shared" ca="1" si="37"/>
        <v>#NAME?</v>
      </c>
    </row>
    <row r="269" spans="1:15">
      <c r="A269">
        <v>266</v>
      </c>
      <c r="B269">
        <f t="shared" si="35"/>
        <v>1.0640000000000001</v>
      </c>
      <c r="C269" s="151" t="e">
        <f ca="1">+_xll.BInterpol(Boost!$R$6:$R$66,Boost!$AZ$6:$AZ$66,params!B269,"cubic")</f>
        <v>#NAME?</v>
      </c>
      <c r="D269" s="151" t="e">
        <f ca="1">+_xll.BInterpol(Boost!$R$6:$R$66,Boost!$AX$6:$AX$66,params!B269,"cubic")</f>
        <v>#NAME?</v>
      </c>
      <c r="E269" s="198" t="e">
        <f t="shared" ca="1" si="38"/>
        <v>#NAME?</v>
      </c>
      <c r="F269" s="151" t="e">
        <f ca="1">+_xll.BInterpol(Boost!$R$6:$R$66,Boost!$AY$6:$AY$66,params!B269,"cubic")</f>
        <v>#NAME?</v>
      </c>
      <c r="G269" s="151" t="e">
        <f ca="1">_xll.BInterpol(cf!$A$2:$A$68,cf!$B$2:$B$68,params!B269,"cubic")/100</f>
        <v>#NAME?</v>
      </c>
      <c r="H269" s="199" t="e">
        <f t="shared" ca="1" si="39"/>
        <v>#NAME?</v>
      </c>
      <c r="I269" s="152">
        <f t="shared" si="34"/>
        <v>1.7577023108684919E-2</v>
      </c>
      <c r="J269" s="152">
        <f t="shared" si="40"/>
        <v>6.5497048336804475E-5</v>
      </c>
      <c r="K269" s="3" t="e">
        <f t="shared" ca="1" si="36"/>
        <v>#NAME?</v>
      </c>
      <c r="L269" s="153" t="e">
        <f t="shared" ca="1" si="41"/>
        <v>#NAME?</v>
      </c>
      <c r="M269" s="195" t="e">
        <f ca="1">_xll.BInterpol(cf!$A$2:$A$68,cf!$C$2:$C$68,params!B269,"cubic")</f>
        <v>#NAME?</v>
      </c>
      <c r="N269" s="195" t="e">
        <f ca="1">+_xll.BInterpol(#REF!,#REF!,params!B269,"cubic")</f>
        <v>#NAME?</v>
      </c>
      <c r="O269" s="153" t="e">
        <f t="shared" ca="1" si="37"/>
        <v>#NAME?</v>
      </c>
    </row>
    <row r="270" spans="1:15">
      <c r="A270">
        <v>267</v>
      </c>
      <c r="B270">
        <f t="shared" si="35"/>
        <v>1.0680000000000001</v>
      </c>
      <c r="C270" s="151" t="e">
        <f ca="1">+_xll.BInterpol(Boost!$R$6:$R$66,Boost!$AZ$6:$AZ$66,params!B270,"cubic")</f>
        <v>#NAME?</v>
      </c>
      <c r="D270" s="151" t="e">
        <f ca="1">+_xll.BInterpol(Boost!$R$6:$R$66,Boost!$AX$6:$AX$66,params!B270,"cubic")</f>
        <v>#NAME?</v>
      </c>
      <c r="E270" s="198" t="e">
        <f t="shared" ca="1" si="38"/>
        <v>#NAME?</v>
      </c>
      <c r="F270" s="151" t="e">
        <f ca="1">+_xll.BInterpol(Boost!$R$6:$R$66,Boost!$AY$6:$AY$66,params!B270,"cubic")</f>
        <v>#NAME?</v>
      </c>
      <c r="G270" s="151" t="e">
        <f ca="1">_xll.BInterpol(cf!$A$2:$A$68,cf!$B$2:$B$68,params!B270,"cubic")/100</f>
        <v>#NAME?</v>
      </c>
      <c r="H270" s="199" t="e">
        <f t="shared" ca="1" si="39"/>
        <v>#NAME?</v>
      </c>
      <c r="I270" s="152">
        <f t="shared" si="34"/>
        <v>1.7642515790697311E-2</v>
      </c>
      <c r="J270" s="152">
        <f t="shared" si="40"/>
        <v>6.5492682012391334E-5</v>
      </c>
      <c r="K270" s="3" t="e">
        <f t="shared" ca="1" si="36"/>
        <v>#NAME?</v>
      </c>
      <c r="L270" s="153" t="e">
        <f t="shared" ca="1" si="41"/>
        <v>#NAME?</v>
      </c>
      <c r="M270" s="195" t="e">
        <f ca="1">_xll.BInterpol(cf!$A$2:$A$68,cf!$C$2:$C$68,params!B270,"cubic")</f>
        <v>#NAME?</v>
      </c>
      <c r="N270" s="195" t="e">
        <f ca="1">+_xll.BInterpol(#REF!,#REF!,params!B270,"cubic")</f>
        <v>#NAME?</v>
      </c>
      <c r="O270" s="153" t="e">
        <f t="shared" ca="1" si="37"/>
        <v>#NAME?</v>
      </c>
    </row>
    <row r="271" spans="1:15">
      <c r="A271">
        <v>268</v>
      </c>
      <c r="B271">
        <f t="shared" si="35"/>
        <v>1.0720000000000001</v>
      </c>
      <c r="C271" s="151" t="e">
        <f ca="1">+_xll.BInterpol(Boost!$R$6:$R$66,Boost!$AZ$6:$AZ$66,params!B271,"cubic")</f>
        <v>#NAME?</v>
      </c>
      <c r="D271" s="151" t="e">
        <f ca="1">+_xll.BInterpol(Boost!$R$6:$R$66,Boost!$AX$6:$AX$66,params!B271,"cubic")</f>
        <v>#NAME?</v>
      </c>
      <c r="E271" s="198" t="e">
        <f t="shared" ca="1" si="38"/>
        <v>#NAME?</v>
      </c>
      <c r="F271" s="151" t="e">
        <f ca="1">+_xll.BInterpol(Boost!$R$6:$R$66,Boost!$AY$6:$AY$66,params!B271,"cubic")</f>
        <v>#NAME?</v>
      </c>
      <c r="G271" s="151" t="e">
        <f ca="1">_xll.BInterpol(cf!$A$2:$A$68,cf!$B$2:$B$68,params!B271,"cubic")/100</f>
        <v>#NAME?</v>
      </c>
      <c r="H271" s="199" t="e">
        <f t="shared" ca="1" si="39"/>
        <v>#NAME?</v>
      </c>
      <c r="I271" s="152">
        <f t="shared" si="34"/>
        <v>1.77080041066765E-2</v>
      </c>
      <c r="J271" s="152">
        <f t="shared" si="40"/>
        <v>6.5488315979189693E-5</v>
      </c>
      <c r="K271" s="3" t="e">
        <f t="shared" ca="1" si="36"/>
        <v>#NAME?</v>
      </c>
      <c r="L271" s="153" t="e">
        <f t="shared" ca="1" si="41"/>
        <v>#NAME?</v>
      </c>
      <c r="M271" s="195" t="e">
        <f ca="1">_xll.BInterpol(cf!$A$2:$A$68,cf!$C$2:$C$68,params!B271,"cubic")</f>
        <v>#NAME?</v>
      </c>
      <c r="N271" s="195" t="e">
        <f ca="1">+_xll.BInterpol(#REF!,#REF!,params!B271,"cubic")</f>
        <v>#NAME?</v>
      </c>
      <c r="O271" s="153" t="e">
        <f t="shared" ca="1" si="37"/>
        <v>#NAME?</v>
      </c>
    </row>
    <row r="272" spans="1:15">
      <c r="A272">
        <v>269</v>
      </c>
      <c r="B272">
        <f t="shared" si="35"/>
        <v>1.0760000000000001</v>
      </c>
      <c r="C272" s="151" t="e">
        <f ca="1">+_xll.BInterpol(Boost!$R$6:$R$66,Boost!$AZ$6:$AZ$66,params!B272,"cubic")</f>
        <v>#NAME?</v>
      </c>
      <c r="D272" s="151" t="e">
        <f ca="1">+_xll.BInterpol(Boost!$R$6:$R$66,Boost!$AX$6:$AX$66,params!B272,"cubic")</f>
        <v>#NAME?</v>
      </c>
      <c r="E272" s="198" t="e">
        <f t="shared" ca="1" si="38"/>
        <v>#NAME?</v>
      </c>
      <c r="F272" s="151" t="e">
        <f ca="1">+_xll.BInterpol(Boost!$R$6:$R$66,Boost!$AY$6:$AY$66,params!B272,"cubic")</f>
        <v>#NAME?</v>
      </c>
      <c r="G272" s="151" t="e">
        <f ca="1">_xll.BInterpol(cf!$A$2:$A$68,cf!$B$2:$B$68,params!B272,"cubic")/100</f>
        <v>#NAME?</v>
      </c>
      <c r="H272" s="199" t="e">
        <f t="shared" ca="1" si="39"/>
        <v>#NAME?</v>
      </c>
      <c r="I272" s="152">
        <f t="shared" si="34"/>
        <v>1.7773488056913478E-2</v>
      </c>
      <c r="J272" s="152">
        <f t="shared" si="40"/>
        <v>6.5483950236977506E-5</v>
      </c>
      <c r="K272" s="3" t="e">
        <f t="shared" ca="1" si="36"/>
        <v>#NAME?</v>
      </c>
      <c r="L272" s="153" t="e">
        <f t="shared" ca="1" si="41"/>
        <v>#NAME?</v>
      </c>
      <c r="M272" s="195" t="e">
        <f ca="1">_xll.BInterpol(cf!$A$2:$A$68,cf!$C$2:$C$68,params!B272,"cubic")</f>
        <v>#NAME?</v>
      </c>
      <c r="N272" s="195" t="e">
        <f ca="1">+_xll.BInterpol(#REF!,#REF!,params!B272,"cubic")</f>
        <v>#NAME?</v>
      </c>
      <c r="O272" s="153" t="e">
        <f t="shared" ca="1" si="37"/>
        <v>#NAME?</v>
      </c>
    </row>
    <row r="273" spans="1:15">
      <c r="A273">
        <v>270</v>
      </c>
      <c r="B273">
        <f t="shared" si="35"/>
        <v>1.08</v>
      </c>
      <c r="C273" s="151" t="e">
        <f ca="1">+_xll.BInterpol(Boost!$R$6:$R$66,Boost!$AZ$6:$AZ$66,params!B273,"cubic")</f>
        <v>#NAME?</v>
      </c>
      <c r="D273" s="151" t="e">
        <f ca="1">+_xll.BInterpol(Boost!$R$6:$R$66,Boost!$AX$6:$AX$66,params!B273,"cubic")</f>
        <v>#NAME?</v>
      </c>
      <c r="E273" s="198" t="e">
        <f t="shared" ca="1" si="38"/>
        <v>#NAME?</v>
      </c>
      <c r="F273" s="151" t="e">
        <f ca="1">+_xll.BInterpol(Boost!$R$6:$R$66,Boost!$AY$6:$AY$66,params!B273,"cubic")</f>
        <v>#NAME?</v>
      </c>
      <c r="G273" s="151" t="e">
        <f ca="1">_xll.BInterpol(cf!$A$2:$A$68,cf!$B$2:$B$68,params!B273,"cubic")/100</f>
        <v>#NAME?</v>
      </c>
      <c r="H273" s="199" t="e">
        <f t="shared" ca="1" si="39"/>
        <v>#NAME?</v>
      </c>
      <c r="I273" s="152">
        <f t="shared" si="34"/>
        <v>1.7838967641699233E-2</v>
      </c>
      <c r="J273" s="152">
        <f t="shared" si="40"/>
        <v>6.5479584785754774E-5</v>
      </c>
      <c r="K273" s="3" t="e">
        <f t="shared" ca="1" si="36"/>
        <v>#NAME?</v>
      </c>
      <c r="L273" s="153" t="e">
        <f t="shared" ca="1" si="41"/>
        <v>#NAME?</v>
      </c>
      <c r="M273" s="195" t="e">
        <f ca="1">_xll.BInterpol(cf!$A$2:$A$68,cf!$C$2:$C$68,params!B273,"cubic")</f>
        <v>#NAME?</v>
      </c>
      <c r="N273" s="195" t="e">
        <f ca="1">+_xll.BInterpol(#REF!,#REF!,params!B273,"cubic")</f>
        <v>#NAME?</v>
      </c>
      <c r="O273" s="153" t="e">
        <f t="shared" ca="1" si="37"/>
        <v>#NAME?</v>
      </c>
    </row>
    <row r="274" spans="1:15">
      <c r="A274">
        <v>271</v>
      </c>
      <c r="B274">
        <f t="shared" si="35"/>
        <v>1.0840000000000001</v>
      </c>
      <c r="C274" s="151" t="e">
        <f ca="1">+_xll.BInterpol(Boost!$R$6:$R$66,Boost!$AZ$6:$AZ$66,params!B274,"cubic")</f>
        <v>#NAME?</v>
      </c>
      <c r="D274" s="151" t="e">
        <f ca="1">+_xll.BInterpol(Boost!$R$6:$R$66,Boost!$AX$6:$AX$66,params!B274,"cubic")</f>
        <v>#NAME?</v>
      </c>
      <c r="E274" s="198" t="e">
        <f t="shared" ca="1" si="38"/>
        <v>#NAME?</v>
      </c>
      <c r="F274" s="151" t="e">
        <f ca="1">+_xll.BInterpol(Boost!$R$6:$R$66,Boost!$AY$6:$AY$66,params!B274,"cubic")</f>
        <v>#NAME?</v>
      </c>
      <c r="G274" s="151" t="e">
        <f ca="1">_xll.BInterpol(cf!$A$2:$A$68,cf!$B$2:$B$68,params!B274,"cubic")/100</f>
        <v>#NAME?</v>
      </c>
      <c r="H274" s="199" t="e">
        <f t="shared" ca="1" si="39"/>
        <v>#NAME?</v>
      </c>
      <c r="I274" s="152">
        <f t="shared" si="34"/>
        <v>1.7904442861324976E-2</v>
      </c>
      <c r="J274" s="152">
        <f t="shared" si="40"/>
        <v>6.5475219625743541E-5</v>
      </c>
      <c r="K274" s="3" t="e">
        <f t="shared" ca="1" si="36"/>
        <v>#NAME?</v>
      </c>
      <c r="L274" s="153" t="e">
        <f t="shared" ca="1" si="41"/>
        <v>#NAME?</v>
      </c>
      <c r="M274" s="195" t="e">
        <f ca="1">_xll.BInterpol(cf!$A$2:$A$68,cf!$C$2:$C$68,params!B274,"cubic")</f>
        <v>#NAME?</v>
      </c>
      <c r="N274" s="195" t="e">
        <f ca="1">+_xll.BInterpol(#REF!,#REF!,params!B274,"cubic")</f>
        <v>#NAME?</v>
      </c>
      <c r="O274" s="153" t="e">
        <f t="shared" ca="1" si="37"/>
        <v>#NAME?</v>
      </c>
    </row>
    <row r="275" spans="1:15">
      <c r="A275">
        <v>272</v>
      </c>
      <c r="B275">
        <f t="shared" si="35"/>
        <v>1.0880000000000001</v>
      </c>
      <c r="C275" s="151" t="e">
        <f ca="1">+_xll.BInterpol(Boost!$R$6:$R$66,Boost!$AZ$6:$AZ$66,params!B275,"cubic")</f>
        <v>#NAME?</v>
      </c>
      <c r="D275" s="151" t="e">
        <f ca="1">+_xll.BInterpol(Boost!$R$6:$R$66,Boost!$AX$6:$AX$66,params!B275,"cubic")</f>
        <v>#NAME?</v>
      </c>
      <c r="E275" s="198" t="e">
        <f t="shared" ca="1" si="38"/>
        <v>#NAME?</v>
      </c>
      <c r="F275" s="151" t="e">
        <f ca="1">+_xll.BInterpol(Boost!$R$6:$R$66,Boost!$AY$6:$AY$66,params!B275,"cubic")</f>
        <v>#NAME?</v>
      </c>
      <c r="G275" s="151" t="e">
        <f ca="1">_xll.BInterpol(cf!$A$2:$A$68,cf!$B$2:$B$68,params!B275,"cubic")/100</f>
        <v>#NAME?</v>
      </c>
      <c r="H275" s="199" t="e">
        <f t="shared" ca="1" si="39"/>
        <v>#NAME?</v>
      </c>
      <c r="I275" s="152">
        <f t="shared" si="34"/>
        <v>1.7969913716081476E-2</v>
      </c>
      <c r="J275" s="152">
        <f t="shared" si="40"/>
        <v>6.5470854756499719E-5</v>
      </c>
      <c r="K275" s="3" t="e">
        <f t="shared" ca="1" si="36"/>
        <v>#NAME?</v>
      </c>
      <c r="L275" s="153" t="e">
        <f t="shared" ca="1" si="41"/>
        <v>#NAME?</v>
      </c>
      <c r="M275" s="195" t="e">
        <f ca="1">_xll.BInterpol(cf!$A$2:$A$68,cf!$C$2:$C$68,params!B275,"cubic")</f>
        <v>#NAME?</v>
      </c>
      <c r="N275" s="195" t="e">
        <f ca="1">+_xll.BInterpol(#REF!,#REF!,params!B275,"cubic")</f>
        <v>#NAME?</v>
      </c>
      <c r="O275" s="153" t="e">
        <f t="shared" ca="1" si="37"/>
        <v>#NAME?</v>
      </c>
    </row>
    <row r="276" spans="1:15">
      <c r="A276">
        <v>273</v>
      </c>
      <c r="B276">
        <f t="shared" si="35"/>
        <v>1.0920000000000001</v>
      </c>
      <c r="C276" s="151" t="e">
        <f ca="1">+_xll.BInterpol(Boost!$R$6:$R$66,Boost!$AZ$6:$AZ$66,params!B276,"cubic")</f>
        <v>#NAME?</v>
      </c>
      <c r="D276" s="151" t="e">
        <f ca="1">+_xll.BInterpol(Boost!$R$6:$R$66,Boost!$AX$6:$AX$66,params!B276,"cubic")</f>
        <v>#NAME?</v>
      </c>
      <c r="E276" s="198" t="e">
        <f t="shared" ca="1" si="38"/>
        <v>#NAME?</v>
      </c>
      <c r="F276" s="151" t="e">
        <f ca="1">+_xll.BInterpol(Boost!$R$6:$R$66,Boost!$AY$6:$AY$66,params!B276,"cubic")</f>
        <v>#NAME?</v>
      </c>
      <c r="G276" s="151" t="e">
        <f ca="1">_xll.BInterpol(cf!$A$2:$A$68,cf!$B$2:$B$68,params!B276,"cubic")/100</f>
        <v>#NAME?</v>
      </c>
      <c r="H276" s="199" t="e">
        <f t="shared" ca="1" si="39"/>
        <v>#NAME?</v>
      </c>
      <c r="I276" s="152">
        <f t="shared" si="34"/>
        <v>1.8035380206259832E-2</v>
      </c>
      <c r="J276" s="152">
        <f t="shared" si="40"/>
        <v>6.5466490178356374E-5</v>
      </c>
      <c r="K276" s="3" t="e">
        <f t="shared" ca="1" si="36"/>
        <v>#NAME?</v>
      </c>
      <c r="L276" s="153" t="e">
        <f t="shared" ca="1" si="41"/>
        <v>#NAME?</v>
      </c>
      <c r="M276" s="195" t="e">
        <f ca="1">_xll.BInterpol(cf!$A$2:$A$68,cf!$C$2:$C$68,params!B276,"cubic")</f>
        <v>#NAME?</v>
      </c>
      <c r="N276" s="195" t="e">
        <f ca="1">+_xll.BInterpol(#REF!,#REF!,params!B276,"cubic")</f>
        <v>#NAME?</v>
      </c>
      <c r="O276" s="153" t="e">
        <f t="shared" ca="1" si="37"/>
        <v>#NAME?</v>
      </c>
    </row>
    <row r="277" spans="1:15">
      <c r="A277">
        <v>274</v>
      </c>
      <c r="B277">
        <f t="shared" si="35"/>
        <v>1.0960000000000001</v>
      </c>
      <c r="C277" s="151" t="e">
        <f ca="1">+_xll.BInterpol(Boost!$R$6:$R$66,Boost!$AZ$6:$AZ$66,params!B277,"cubic")</f>
        <v>#NAME?</v>
      </c>
      <c r="D277" s="151" t="e">
        <f ca="1">+_xll.BInterpol(Boost!$R$6:$R$66,Boost!$AX$6:$AX$66,params!B277,"cubic")</f>
        <v>#NAME?</v>
      </c>
      <c r="E277" s="198" t="e">
        <f t="shared" ca="1" si="38"/>
        <v>#NAME?</v>
      </c>
      <c r="F277" s="151" t="e">
        <f ca="1">+_xll.BInterpol(Boost!$R$6:$R$66,Boost!$AY$6:$AY$66,params!B277,"cubic")</f>
        <v>#NAME?</v>
      </c>
      <c r="G277" s="151" t="e">
        <f ca="1">_xll.BInterpol(cf!$A$2:$A$68,cf!$B$2:$B$68,params!B277,"cubic")/100</f>
        <v>#NAME?</v>
      </c>
      <c r="H277" s="199" t="e">
        <f t="shared" ca="1" si="39"/>
        <v>#NAME?</v>
      </c>
      <c r="I277" s="152">
        <f t="shared" si="34"/>
        <v>1.8100842332150924E-2</v>
      </c>
      <c r="J277" s="152">
        <f t="shared" si="40"/>
        <v>6.5462125891091461E-5</v>
      </c>
      <c r="K277" s="3" t="e">
        <f t="shared" ca="1" si="36"/>
        <v>#NAME?</v>
      </c>
      <c r="L277" s="153" t="e">
        <f t="shared" ca="1" si="41"/>
        <v>#NAME?</v>
      </c>
      <c r="M277" s="195" t="e">
        <f ca="1">_xll.BInterpol(cf!$A$2:$A$68,cf!$C$2:$C$68,params!B277,"cubic")</f>
        <v>#NAME?</v>
      </c>
      <c r="N277" s="195" t="e">
        <f ca="1">+_xll.BInterpol(#REF!,#REF!,params!B277,"cubic")</f>
        <v>#NAME?</v>
      </c>
      <c r="O277" s="153" t="e">
        <f t="shared" ca="1" si="37"/>
        <v>#NAME?</v>
      </c>
    </row>
    <row r="278" spans="1:15">
      <c r="A278">
        <v>275</v>
      </c>
      <c r="B278">
        <f t="shared" si="35"/>
        <v>1.1000000000000001</v>
      </c>
      <c r="C278" s="151" t="e">
        <f ca="1">+_xll.BInterpol(Boost!$R$6:$R$66,Boost!$AZ$6:$AZ$66,params!B278,"cubic")</f>
        <v>#NAME?</v>
      </c>
      <c r="D278" s="151" t="e">
        <f ca="1">+_xll.BInterpol(Boost!$R$6:$R$66,Boost!$AX$6:$AX$66,params!B278,"cubic")</f>
        <v>#NAME?</v>
      </c>
      <c r="E278" s="198" t="e">
        <f t="shared" ca="1" si="38"/>
        <v>#NAME?</v>
      </c>
      <c r="F278" s="151" t="e">
        <f ca="1">+_xll.BInterpol(Boost!$R$6:$R$66,Boost!$AY$6:$AY$66,params!B278,"cubic")</f>
        <v>#NAME?</v>
      </c>
      <c r="G278" s="151" t="e">
        <f ca="1">_xll.BInterpol(cf!$A$2:$A$68,cf!$B$2:$B$68,params!B278,"cubic")/100</f>
        <v>#NAME?</v>
      </c>
      <c r="H278" s="199" t="e">
        <f t="shared" ca="1" si="39"/>
        <v>#NAME?</v>
      </c>
      <c r="I278" s="152">
        <f t="shared" si="34"/>
        <v>1.8166300094045851E-2</v>
      </c>
      <c r="J278" s="152">
        <f t="shared" si="40"/>
        <v>6.5457761894927025E-5</v>
      </c>
      <c r="K278" s="3" t="e">
        <f t="shared" ca="1" si="36"/>
        <v>#NAME?</v>
      </c>
      <c r="L278" s="153" t="e">
        <f t="shared" ca="1" si="41"/>
        <v>#NAME?</v>
      </c>
      <c r="M278" s="195" t="e">
        <f ca="1">_xll.BInterpol(cf!$A$2:$A$68,cf!$C$2:$C$68,params!B278,"cubic")</f>
        <v>#NAME?</v>
      </c>
      <c r="N278" s="195" t="e">
        <f ca="1">+_xll.BInterpol(#REF!,#REF!,params!B278,"cubic")</f>
        <v>#NAME?</v>
      </c>
      <c r="O278" s="153" t="e">
        <f t="shared" ca="1" si="37"/>
        <v>#NAME?</v>
      </c>
    </row>
    <row r="279" spans="1:15">
      <c r="A279">
        <v>276</v>
      </c>
      <c r="B279">
        <f t="shared" si="35"/>
        <v>1.1040000000000001</v>
      </c>
      <c r="C279" s="151" t="e">
        <f ca="1">+_xll.BInterpol(Boost!$R$6:$R$66,Boost!$AZ$6:$AZ$66,params!B279,"cubic")</f>
        <v>#NAME?</v>
      </c>
      <c r="D279" s="151" t="e">
        <f ca="1">+_xll.BInterpol(Boost!$R$6:$R$66,Boost!$AX$6:$AX$66,params!B279,"cubic")</f>
        <v>#NAME?</v>
      </c>
      <c r="E279" s="198" t="e">
        <f t="shared" ca="1" si="38"/>
        <v>#NAME?</v>
      </c>
      <c r="F279" s="151" t="e">
        <f ca="1">+_xll.BInterpol(Boost!$R$6:$R$66,Boost!$AY$6:$AY$66,params!B279,"cubic")</f>
        <v>#NAME?</v>
      </c>
      <c r="G279" s="151" t="e">
        <f ca="1">_xll.BInterpol(cf!$A$2:$A$68,cf!$B$2:$B$68,params!B279,"cubic")/100</f>
        <v>#NAME?</v>
      </c>
      <c r="H279" s="199" t="e">
        <f t="shared" ca="1" si="39"/>
        <v>#NAME?</v>
      </c>
      <c r="I279" s="152">
        <f t="shared" si="34"/>
        <v>1.8231753492235381E-2</v>
      </c>
      <c r="J279" s="152">
        <f t="shared" si="40"/>
        <v>6.5453398189529999E-5</v>
      </c>
      <c r="K279" s="3" t="e">
        <f t="shared" ca="1" si="36"/>
        <v>#NAME?</v>
      </c>
      <c r="L279" s="153" t="e">
        <f t="shared" ca="1" si="41"/>
        <v>#NAME?</v>
      </c>
      <c r="M279" s="195" t="e">
        <f ca="1">_xll.BInterpol(cf!$A$2:$A$68,cf!$C$2:$C$68,params!B279,"cubic")</f>
        <v>#NAME?</v>
      </c>
      <c r="N279" s="195" t="e">
        <f ca="1">+_xll.BInterpol(#REF!,#REF!,params!B279,"cubic")</f>
        <v>#NAME?</v>
      </c>
      <c r="O279" s="153" t="e">
        <f t="shared" ca="1" si="37"/>
        <v>#NAME?</v>
      </c>
    </row>
    <row r="280" spans="1:15">
      <c r="A280">
        <v>277</v>
      </c>
      <c r="B280">
        <f t="shared" si="35"/>
        <v>1.1080000000000001</v>
      </c>
      <c r="C280" s="151" t="e">
        <f ca="1">+_xll.BInterpol(Boost!$R$6:$R$66,Boost!$AZ$6:$AZ$66,params!B280,"cubic")</f>
        <v>#NAME?</v>
      </c>
      <c r="D280" s="151" t="e">
        <f ca="1">+_xll.BInterpol(Boost!$R$6:$R$66,Boost!$AX$6:$AX$66,params!B280,"cubic")</f>
        <v>#NAME?</v>
      </c>
      <c r="E280" s="198" t="e">
        <f t="shared" ca="1" si="38"/>
        <v>#NAME?</v>
      </c>
      <c r="F280" s="151" t="e">
        <f ca="1">+_xll.BInterpol(Boost!$R$6:$R$66,Boost!$AY$6:$AY$66,params!B280,"cubic")</f>
        <v>#NAME?</v>
      </c>
      <c r="G280" s="151" t="e">
        <f ca="1">_xll.BInterpol(cf!$A$2:$A$68,cf!$B$2:$B$68,params!B280,"cubic")/100</f>
        <v>#NAME?</v>
      </c>
      <c r="H280" s="199" t="e">
        <f t="shared" ca="1" si="39"/>
        <v>#NAME?</v>
      </c>
      <c r="I280" s="152">
        <f t="shared" si="34"/>
        <v>1.8297202527010503E-2</v>
      </c>
      <c r="J280" s="152">
        <f t="shared" si="40"/>
        <v>6.5449034775122428E-5</v>
      </c>
      <c r="K280" s="3" t="e">
        <f t="shared" ca="1" si="36"/>
        <v>#NAME?</v>
      </c>
      <c r="L280" s="153" t="e">
        <f t="shared" ca="1" si="41"/>
        <v>#NAME?</v>
      </c>
      <c r="M280" s="195" t="e">
        <f ca="1">_xll.BInterpol(cf!$A$2:$A$68,cf!$C$2:$C$68,params!B280,"cubic")</f>
        <v>#NAME?</v>
      </c>
      <c r="N280" s="195" t="e">
        <f ca="1">+_xll.BInterpol(#REF!,#REF!,params!B280,"cubic")</f>
        <v>#NAME?</v>
      </c>
      <c r="O280" s="153" t="e">
        <f t="shared" ca="1" si="37"/>
        <v>#NAME?</v>
      </c>
    </row>
    <row r="281" spans="1:15">
      <c r="A281">
        <v>278</v>
      </c>
      <c r="B281">
        <f t="shared" si="35"/>
        <v>1.1120000000000001</v>
      </c>
      <c r="C281" s="151" t="e">
        <f ca="1">+_xll.BInterpol(Boost!$R$6:$R$66,Boost!$AZ$6:$AZ$66,params!B281,"cubic")</f>
        <v>#NAME?</v>
      </c>
      <c r="D281" s="151" t="e">
        <f ca="1">+_xll.BInterpol(Boost!$R$6:$R$66,Boost!$AX$6:$AX$66,params!B281,"cubic")</f>
        <v>#NAME?</v>
      </c>
      <c r="E281" s="198" t="e">
        <f t="shared" ca="1" si="38"/>
        <v>#NAME?</v>
      </c>
      <c r="F281" s="151" t="e">
        <f ca="1">+_xll.BInterpol(Boost!$R$6:$R$66,Boost!$AY$6:$AY$66,params!B281,"cubic")</f>
        <v>#NAME?</v>
      </c>
      <c r="G281" s="151" t="e">
        <f ca="1">_xll.BInterpol(cf!$A$2:$A$68,cf!$B$2:$B$68,params!B281,"cubic")/100</f>
        <v>#NAME?</v>
      </c>
      <c r="H281" s="199" t="e">
        <f t="shared" ca="1" si="39"/>
        <v>#NAME?</v>
      </c>
      <c r="I281" s="152">
        <f t="shared" si="34"/>
        <v>1.8362647198662096E-2</v>
      </c>
      <c r="J281" s="152">
        <f t="shared" si="40"/>
        <v>6.5444671651593289E-5</v>
      </c>
      <c r="K281" s="3" t="e">
        <f t="shared" ca="1" si="36"/>
        <v>#NAME?</v>
      </c>
      <c r="L281" s="153" t="e">
        <f t="shared" ca="1" si="41"/>
        <v>#NAME?</v>
      </c>
      <c r="M281" s="195" t="e">
        <f ca="1">_xll.BInterpol(cf!$A$2:$A$68,cf!$C$2:$C$68,params!B281,"cubic")</f>
        <v>#NAME?</v>
      </c>
      <c r="N281" s="195" t="e">
        <f ca="1">+_xll.BInterpol(#REF!,#REF!,params!B281,"cubic")</f>
        <v>#NAME?</v>
      </c>
      <c r="O281" s="153" t="e">
        <f t="shared" ca="1" si="37"/>
        <v>#NAME?</v>
      </c>
    </row>
    <row r="282" spans="1:15">
      <c r="A282">
        <v>279</v>
      </c>
      <c r="B282">
        <f t="shared" si="35"/>
        <v>1.1160000000000001</v>
      </c>
      <c r="C282" s="151" t="e">
        <f ca="1">+_xll.BInterpol(Boost!$R$6:$R$66,Boost!$AZ$6:$AZ$66,params!B282,"cubic")</f>
        <v>#NAME?</v>
      </c>
      <c r="D282" s="151" t="e">
        <f ca="1">+_xll.BInterpol(Boost!$R$6:$R$66,Boost!$AX$6:$AX$66,params!B282,"cubic")</f>
        <v>#NAME?</v>
      </c>
      <c r="E282" s="198" t="e">
        <f t="shared" ca="1" si="38"/>
        <v>#NAME?</v>
      </c>
      <c r="F282" s="151" t="e">
        <f ca="1">+_xll.BInterpol(Boost!$R$6:$R$66,Boost!$AY$6:$AY$66,params!B282,"cubic")</f>
        <v>#NAME?</v>
      </c>
      <c r="G282" s="151" t="e">
        <f ca="1">_xll.BInterpol(cf!$A$2:$A$68,cf!$B$2:$B$68,params!B282,"cubic")/100</f>
        <v>#NAME?</v>
      </c>
      <c r="H282" s="199" t="e">
        <f t="shared" ca="1" si="39"/>
        <v>#NAME?</v>
      </c>
      <c r="I282" s="152">
        <f t="shared" si="34"/>
        <v>1.8428087507480928E-2</v>
      </c>
      <c r="J282" s="152">
        <f t="shared" si="40"/>
        <v>6.5440308818831561E-5</v>
      </c>
      <c r="K282" s="3" t="e">
        <f t="shared" ca="1" si="36"/>
        <v>#NAME?</v>
      </c>
      <c r="L282" s="153" t="e">
        <f t="shared" ca="1" si="41"/>
        <v>#NAME?</v>
      </c>
      <c r="M282" s="195" t="e">
        <f ca="1">_xll.BInterpol(cf!$A$2:$A$68,cf!$C$2:$C$68,params!B282,"cubic")</f>
        <v>#NAME?</v>
      </c>
      <c r="N282" s="195" t="e">
        <f ca="1">+_xll.BInterpol(#REF!,#REF!,params!B282,"cubic")</f>
        <v>#NAME?</v>
      </c>
      <c r="O282" s="153" t="e">
        <f t="shared" ca="1" si="37"/>
        <v>#NAME?</v>
      </c>
    </row>
    <row r="283" spans="1:15">
      <c r="A283">
        <v>280</v>
      </c>
      <c r="B283">
        <f t="shared" si="35"/>
        <v>1.1200000000000001</v>
      </c>
      <c r="C283" s="151" t="e">
        <f ca="1">+_xll.BInterpol(Boost!$R$6:$R$66,Boost!$AZ$6:$AZ$66,params!B283,"cubic")</f>
        <v>#NAME?</v>
      </c>
      <c r="D283" s="151" t="e">
        <f ca="1">+_xll.BInterpol(Boost!$R$6:$R$66,Boost!$AX$6:$AX$66,params!B283,"cubic")</f>
        <v>#NAME?</v>
      </c>
      <c r="E283" s="198" t="e">
        <f t="shared" ca="1" si="38"/>
        <v>#NAME?</v>
      </c>
      <c r="F283" s="151" t="e">
        <f ca="1">+_xll.BInterpol(Boost!$R$6:$R$66,Boost!$AY$6:$AY$66,params!B283,"cubic")</f>
        <v>#NAME?</v>
      </c>
      <c r="G283" s="151" t="e">
        <f ca="1">_xll.BInterpol(cf!$A$2:$A$68,cf!$B$2:$B$68,params!B283,"cubic")/100</f>
        <v>#NAME?</v>
      </c>
      <c r="H283" s="199" t="e">
        <f t="shared" ca="1" si="39"/>
        <v>#NAME?</v>
      </c>
      <c r="I283" s="152">
        <f t="shared" si="34"/>
        <v>1.8493523453757987E-2</v>
      </c>
      <c r="J283" s="152">
        <f t="shared" si="40"/>
        <v>6.5435946277059287E-5</v>
      </c>
      <c r="K283" s="3" t="e">
        <f t="shared" ca="1" si="36"/>
        <v>#NAME?</v>
      </c>
      <c r="L283" s="153" t="e">
        <f t="shared" ca="1" si="41"/>
        <v>#NAME?</v>
      </c>
      <c r="M283" s="195" t="e">
        <f ca="1">_xll.BInterpol(cf!$A$2:$A$68,cf!$C$2:$C$68,params!B283,"cubic")</f>
        <v>#NAME?</v>
      </c>
      <c r="N283" s="195" t="e">
        <f ca="1">+_xll.BInterpol(#REF!,#REF!,params!B283,"cubic")</f>
        <v>#NAME?</v>
      </c>
      <c r="O283" s="153" t="e">
        <f t="shared" ca="1" si="37"/>
        <v>#NAME?</v>
      </c>
    </row>
    <row r="284" spans="1:15">
      <c r="A284">
        <v>281</v>
      </c>
      <c r="B284">
        <f t="shared" si="35"/>
        <v>1.1240000000000001</v>
      </c>
      <c r="C284" s="151" t="e">
        <f ca="1">+_xll.BInterpol(Boost!$R$6:$R$66,Boost!$AZ$6:$AZ$66,params!B284,"cubic")</f>
        <v>#NAME?</v>
      </c>
      <c r="D284" s="151" t="e">
        <f ca="1">+_xll.BInterpol(Boost!$R$6:$R$66,Boost!$AX$6:$AX$66,params!B284,"cubic")</f>
        <v>#NAME?</v>
      </c>
      <c r="E284" s="198" t="e">
        <f t="shared" ca="1" si="38"/>
        <v>#NAME?</v>
      </c>
      <c r="F284" s="151" t="e">
        <f ca="1">+_xll.BInterpol(Boost!$R$6:$R$66,Boost!$AY$6:$AY$66,params!B284,"cubic")</f>
        <v>#NAME?</v>
      </c>
      <c r="G284" s="151" t="e">
        <f ca="1">_xll.BInterpol(cf!$A$2:$A$68,cf!$B$2:$B$68,params!B284,"cubic")/100</f>
        <v>#NAME?</v>
      </c>
      <c r="H284" s="199" t="e">
        <f t="shared" ca="1" si="39"/>
        <v>#NAME?</v>
      </c>
      <c r="I284" s="152">
        <f t="shared" si="34"/>
        <v>1.8558955037784042E-2</v>
      </c>
      <c r="J284" s="152">
        <f t="shared" si="40"/>
        <v>6.5431584026054423E-5</v>
      </c>
      <c r="K284" s="3" t="e">
        <f t="shared" ca="1" si="36"/>
        <v>#NAME?</v>
      </c>
      <c r="L284" s="153" t="e">
        <f t="shared" ca="1" si="41"/>
        <v>#NAME?</v>
      </c>
      <c r="M284" s="195" t="e">
        <f ca="1">_xll.BInterpol(cf!$A$2:$A$68,cf!$C$2:$C$68,params!B284,"cubic")</f>
        <v>#NAME?</v>
      </c>
      <c r="N284" s="195" t="e">
        <f ca="1">+_xll.BInterpol(#REF!,#REF!,params!B284,"cubic")</f>
        <v>#NAME?</v>
      </c>
      <c r="O284" s="153" t="e">
        <f t="shared" ca="1" si="37"/>
        <v>#NAME?</v>
      </c>
    </row>
    <row r="285" spans="1:15">
      <c r="A285">
        <v>282</v>
      </c>
      <c r="B285">
        <f t="shared" si="35"/>
        <v>1.1279999999999999</v>
      </c>
      <c r="C285" s="151" t="e">
        <f ca="1">+_xll.BInterpol(Boost!$R$6:$R$66,Boost!$AZ$6:$AZ$66,params!B285,"cubic")</f>
        <v>#NAME?</v>
      </c>
      <c r="D285" s="151" t="e">
        <f ca="1">+_xll.BInterpol(Boost!$R$6:$R$66,Boost!$AX$6:$AX$66,params!B285,"cubic")</f>
        <v>#NAME?</v>
      </c>
      <c r="E285" s="198" t="e">
        <f t="shared" ca="1" si="38"/>
        <v>#NAME?</v>
      </c>
      <c r="F285" s="151" t="e">
        <f ca="1">+_xll.BInterpol(Boost!$R$6:$R$66,Boost!$AY$6:$AY$66,params!B285,"cubic")</f>
        <v>#NAME?</v>
      </c>
      <c r="G285" s="151" t="e">
        <f ca="1">_xll.BInterpol(cf!$A$2:$A$68,cf!$B$2:$B$68,params!B285,"cubic")/100</f>
        <v>#NAME?</v>
      </c>
      <c r="H285" s="199" t="e">
        <f t="shared" ca="1" si="39"/>
        <v>#NAME?</v>
      </c>
      <c r="I285" s="152">
        <f t="shared" si="34"/>
        <v>1.8624382259849859E-2</v>
      </c>
      <c r="J285" s="152">
        <f t="shared" si="40"/>
        <v>6.542722206581697E-5</v>
      </c>
      <c r="K285" s="3" t="e">
        <f t="shared" ca="1" si="36"/>
        <v>#NAME?</v>
      </c>
      <c r="L285" s="153" t="e">
        <f t="shared" ca="1" si="41"/>
        <v>#NAME?</v>
      </c>
      <c r="M285" s="195" t="e">
        <f ca="1">_xll.BInterpol(cf!$A$2:$A$68,cf!$C$2:$C$68,params!B285,"cubic")</f>
        <v>#NAME?</v>
      </c>
      <c r="N285" s="195" t="e">
        <f ca="1">+_xll.BInterpol(#REF!,#REF!,params!B285,"cubic")</f>
        <v>#NAME?</v>
      </c>
      <c r="O285" s="153" t="e">
        <f t="shared" ca="1" si="37"/>
        <v>#NAME?</v>
      </c>
    </row>
    <row r="286" spans="1:15">
      <c r="A286">
        <v>283</v>
      </c>
      <c r="B286">
        <f t="shared" si="35"/>
        <v>1.1319999999999999</v>
      </c>
      <c r="C286" s="151" t="e">
        <f ca="1">+_xll.BInterpol(Boost!$R$6:$R$66,Boost!$AZ$6:$AZ$66,params!B286,"cubic")</f>
        <v>#NAME?</v>
      </c>
      <c r="D286" s="151" t="e">
        <f ca="1">+_xll.BInterpol(Boost!$R$6:$R$66,Boost!$AX$6:$AX$66,params!B286,"cubic")</f>
        <v>#NAME?</v>
      </c>
      <c r="E286" s="198" t="e">
        <f t="shared" ca="1" si="38"/>
        <v>#NAME?</v>
      </c>
      <c r="F286" s="151" t="e">
        <f ca="1">+_xll.BInterpol(Boost!$R$6:$R$66,Boost!$AY$6:$AY$66,params!B286,"cubic")</f>
        <v>#NAME?</v>
      </c>
      <c r="G286" s="151" t="e">
        <f ca="1">_xll.BInterpol(cf!$A$2:$A$68,cf!$B$2:$B$68,params!B286,"cubic")/100</f>
        <v>#NAME?</v>
      </c>
      <c r="H286" s="199" t="e">
        <f t="shared" ca="1" si="39"/>
        <v>#NAME?</v>
      </c>
      <c r="I286" s="152">
        <f t="shared" si="34"/>
        <v>1.8689805120246317E-2</v>
      </c>
      <c r="J286" s="152">
        <f t="shared" si="40"/>
        <v>6.5422860396457949E-5</v>
      </c>
      <c r="K286" s="3" t="e">
        <f t="shared" ca="1" si="36"/>
        <v>#NAME?</v>
      </c>
      <c r="L286" s="153" t="e">
        <f t="shared" ca="1" si="41"/>
        <v>#NAME?</v>
      </c>
      <c r="M286" s="195" t="e">
        <f ca="1">_xll.BInterpol(cf!$A$2:$A$68,cf!$C$2:$C$68,params!B286,"cubic")</f>
        <v>#NAME?</v>
      </c>
      <c r="N286" s="195" t="e">
        <f ca="1">+_xll.BInterpol(#REF!,#REF!,params!B286,"cubic")</f>
        <v>#NAME?</v>
      </c>
      <c r="O286" s="153" t="e">
        <f t="shared" ca="1" si="37"/>
        <v>#NAME?</v>
      </c>
    </row>
    <row r="287" spans="1:15">
      <c r="A287">
        <v>284</v>
      </c>
      <c r="B287">
        <f t="shared" si="35"/>
        <v>1.1359999999999999</v>
      </c>
      <c r="C287" s="151" t="e">
        <f ca="1">+_xll.BInterpol(Boost!$R$6:$R$66,Boost!$AZ$6:$AZ$66,params!B287,"cubic")</f>
        <v>#NAME?</v>
      </c>
      <c r="D287" s="151" t="e">
        <f ca="1">+_xll.BInterpol(Boost!$R$6:$R$66,Boost!$AX$6:$AX$66,params!B287,"cubic")</f>
        <v>#NAME?</v>
      </c>
      <c r="E287" s="198" t="e">
        <f t="shared" ca="1" si="38"/>
        <v>#NAME?</v>
      </c>
      <c r="F287" s="151" t="e">
        <f ca="1">+_xll.BInterpol(Boost!$R$6:$R$66,Boost!$AY$6:$AY$66,params!B287,"cubic")</f>
        <v>#NAME?</v>
      </c>
      <c r="G287" s="151" t="e">
        <f ca="1">_xll.BInterpol(cf!$A$2:$A$68,cf!$B$2:$B$68,params!B287,"cubic")/100</f>
        <v>#NAME?</v>
      </c>
      <c r="H287" s="199" t="e">
        <f t="shared" ca="1" si="39"/>
        <v>#NAME?</v>
      </c>
      <c r="I287" s="152">
        <f t="shared" ref="I287:I350" si="42">1-EXP($R$5*-1*B287/(1-$R$6))</f>
        <v>1.8755223619264072E-2</v>
      </c>
      <c r="J287" s="152">
        <f t="shared" si="40"/>
        <v>6.5418499017755316E-5</v>
      </c>
      <c r="K287" s="3" t="e">
        <f t="shared" ca="1" si="36"/>
        <v>#NAME?</v>
      </c>
      <c r="L287" s="153" t="e">
        <f t="shared" ca="1" si="41"/>
        <v>#NAME?</v>
      </c>
      <c r="M287" s="195" t="e">
        <f ca="1">_xll.BInterpol(cf!$A$2:$A$68,cf!$C$2:$C$68,params!B287,"cubic")</f>
        <v>#NAME?</v>
      </c>
      <c r="N287" s="195" t="e">
        <f ca="1">+_xll.BInterpol(#REF!,#REF!,params!B287,"cubic")</f>
        <v>#NAME?</v>
      </c>
      <c r="O287" s="153" t="e">
        <f t="shared" ca="1" si="37"/>
        <v>#NAME?</v>
      </c>
    </row>
    <row r="288" spans="1:15">
      <c r="A288">
        <v>285</v>
      </c>
      <c r="B288">
        <f t="shared" si="35"/>
        <v>1.1399999999999999</v>
      </c>
      <c r="C288" s="151" t="e">
        <f ca="1">+_xll.BInterpol(Boost!$R$6:$R$66,Boost!$AZ$6:$AZ$66,params!B288,"cubic")</f>
        <v>#NAME?</v>
      </c>
      <c r="D288" s="151" t="e">
        <f ca="1">+_xll.BInterpol(Boost!$R$6:$R$66,Boost!$AX$6:$AX$66,params!B288,"cubic")</f>
        <v>#NAME?</v>
      </c>
      <c r="E288" s="198" t="e">
        <f t="shared" ca="1" si="38"/>
        <v>#NAME?</v>
      </c>
      <c r="F288" s="151" t="e">
        <f ca="1">+_xll.BInterpol(Boost!$R$6:$R$66,Boost!$AY$6:$AY$66,params!B288,"cubic")</f>
        <v>#NAME?</v>
      </c>
      <c r="G288" s="151" t="e">
        <f ca="1">_xll.BInterpol(cf!$A$2:$A$68,cf!$B$2:$B$68,params!B288,"cubic")/100</f>
        <v>#NAME?</v>
      </c>
      <c r="H288" s="199" t="e">
        <f t="shared" ca="1" si="39"/>
        <v>#NAME?</v>
      </c>
      <c r="I288" s="152">
        <f t="shared" si="42"/>
        <v>1.8820637757194003E-2</v>
      </c>
      <c r="J288" s="152">
        <f t="shared" si="40"/>
        <v>6.5414137929931115E-5</v>
      </c>
      <c r="K288" s="3" t="e">
        <f t="shared" ca="1" si="36"/>
        <v>#NAME?</v>
      </c>
      <c r="L288" s="153" t="e">
        <f t="shared" ca="1" si="41"/>
        <v>#NAME?</v>
      </c>
      <c r="M288" s="195" t="e">
        <f ca="1">_xll.BInterpol(cf!$A$2:$A$68,cf!$C$2:$C$68,params!B288,"cubic")</f>
        <v>#NAME?</v>
      </c>
      <c r="N288" s="195" t="e">
        <f ca="1">+_xll.BInterpol(#REF!,#REF!,params!B288,"cubic")</f>
        <v>#NAME?</v>
      </c>
      <c r="O288" s="153" t="e">
        <f t="shared" ca="1" si="37"/>
        <v>#NAME?</v>
      </c>
    </row>
    <row r="289" spans="1:15">
      <c r="A289">
        <v>286</v>
      </c>
      <c r="B289">
        <f t="shared" si="35"/>
        <v>1.1439999999999999</v>
      </c>
      <c r="C289" s="151" t="e">
        <f ca="1">+_xll.BInterpol(Boost!$R$6:$R$66,Boost!$AZ$6:$AZ$66,params!B289,"cubic")</f>
        <v>#NAME?</v>
      </c>
      <c r="D289" s="151" t="e">
        <f ca="1">+_xll.BInterpol(Boost!$R$6:$R$66,Boost!$AX$6:$AX$66,params!B289,"cubic")</f>
        <v>#NAME?</v>
      </c>
      <c r="E289" s="198" t="e">
        <f t="shared" ca="1" si="38"/>
        <v>#NAME?</v>
      </c>
      <c r="F289" s="151" t="e">
        <f ca="1">+_xll.BInterpol(Boost!$R$6:$R$66,Boost!$AY$6:$AY$66,params!B289,"cubic")</f>
        <v>#NAME?</v>
      </c>
      <c r="G289" s="151" t="e">
        <f ca="1">_xll.BInterpol(cf!$A$2:$A$68,cf!$B$2:$B$68,params!B289,"cubic")/100</f>
        <v>#NAME?</v>
      </c>
      <c r="H289" s="199" t="e">
        <f t="shared" ca="1" si="39"/>
        <v>#NAME?</v>
      </c>
      <c r="I289" s="152">
        <f t="shared" si="42"/>
        <v>1.8886047534326766E-2</v>
      </c>
      <c r="J289" s="152">
        <f t="shared" si="40"/>
        <v>6.5409777132763303E-5</v>
      </c>
      <c r="K289" s="3" t="e">
        <f t="shared" ca="1" si="36"/>
        <v>#NAME?</v>
      </c>
      <c r="L289" s="153" t="e">
        <f t="shared" ca="1" si="41"/>
        <v>#NAME?</v>
      </c>
      <c r="M289" s="195" t="e">
        <f ca="1">_xll.BInterpol(cf!$A$2:$A$68,cf!$C$2:$C$68,params!B289,"cubic")</f>
        <v>#NAME?</v>
      </c>
      <c r="N289" s="195" t="e">
        <f ca="1">+_xll.BInterpol(#REF!,#REF!,params!B289,"cubic")</f>
        <v>#NAME?</v>
      </c>
      <c r="O289" s="153" t="e">
        <f t="shared" ca="1" si="37"/>
        <v>#NAME?</v>
      </c>
    </row>
    <row r="290" spans="1:15">
      <c r="A290">
        <v>287</v>
      </c>
      <c r="B290">
        <f t="shared" si="35"/>
        <v>1.1479999999999999</v>
      </c>
      <c r="C290" s="151" t="e">
        <f ca="1">+_xll.BInterpol(Boost!$R$6:$R$66,Boost!$AZ$6:$AZ$66,params!B290,"cubic")</f>
        <v>#NAME?</v>
      </c>
      <c r="D290" s="151" t="e">
        <f ca="1">+_xll.BInterpol(Boost!$R$6:$R$66,Boost!$AX$6:$AX$66,params!B290,"cubic")</f>
        <v>#NAME?</v>
      </c>
      <c r="E290" s="198" t="e">
        <f t="shared" ca="1" si="38"/>
        <v>#NAME?</v>
      </c>
      <c r="F290" s="151" t="e">
        <f ca="1">+_xll.BInterpol(Boost!$R$6:$R$66,Boost!$AY$6:$AY$66,params!B290,"cubic")</f>
        <v>#NAME?</v>
      </c>
      <c r="G290" s="151" t="e">
        <f ca="1">_xll.BInterpol(cf!$A$2:$A$68,cf!$B$2:$B$68,params!B290,"cubic")/100</f>
        <v>#NAME?</v>
      </c>
      <c r="H290" s="199" t="e">
        <f t="shared" ca="1" si="39"/>
        <v>#NAME?</v>
      </c>
      <c r="I290" s="152">
        <f t="shared" si="42"/>
        <v>1.8951452950953018E-2</v>
      </c>
      <c r="J290" s="152">
        <f t="shared" si="40"/>
        <v>6.5405416626251878E-5</v>
      </c>
      <c r="K290" s="3" t="e">
        <f t="shared" ca="1" si="36"/>
        <v>#NAME?</v>
      </c>
      <c r="L290" s="153" t="e">
        <f t="shared" ca="1" si="41"/>
        <v>#NAME?</v>
      </c>
      <c r="M290" s="195" t="e">
        <f ca="1">_xll.BInterpol(cf!$A$2:$A$68,cf!$C$2:$C$68,params!B290,"cubic")</f>
        <v>#NAME?</v>
      </c>
      <c r="N290" s="195" t="e">
        <f ca="1">+_xll.BInterpol(#REF!,#REF!,params!B290,"cubic")</f>
        <v>#NAME?</v>
      </c>
      <c r="O290" s="153" t="e">
        <f t="shared" ca="1" si="37"/>
        <v>#NAME?</v>
      </c>
    </row>
    <row r="291" spans="1:15">
      <c r="A291">
        <v>288</v>
      </c>
      <c r="B291">
        <f t="shared" si="35"/>
        <v>1.1519999999999999</v>
      </c>
      <c r="C291" s="151" t="e">
        <f ca="1">+_xll.BInterpol(Boost!$R$6:$R$66,Boost!$AZ$6:$AZ$66,params!B291,"cubic")</f>
        <v>#NAME?</v>
      </c>
      <c r="D291" s="151" t="e">
        <f ca="1">+_xll.BInterpol(Boost!$R$6:$R$66,Boost!$AX$6:$AX$66,params!B291,"cubic")</f>
        <v>#NAME?</v>
      </c>
      <c r="E291" s="198" t="e">
        <f t="shared" ca="1" si="38"/>
        <v>#NAME?</v>
      </c>
      <c r="F291" s="151" t="e">
        <f ca="1">+_xll.BInterpol(Boost!$R$6:$R$66,Boost!$AY$6:$AY$66,params!B291,"cubic")</f>
        <v>#NAME?</v>
      </c>
      <c r="G291" s="151" t="e">
        <f ca="1">_xll.BInterpol(cf!$A$2:$A$68,cf!$B$2:$B$68,params!B291,"cubic")/100</f>
        <v>#NAME?</v>
      </c>
      <c r="H291" s="199" t="e">
        <f t="shared" ca="1" si="39"/>
        <v>#NAME?</v>
      </c>
      <c r="I291" s="152">
        <f t="shared" si="42"/>
        <v>1.9016854007363526E-2</v>
      </c>
      <c r="J291" s="152">
        <f t="shared" si="40"/>
        <v>6.5401056410507863E-5</v>
      </c>
      <c r="K291" s="3" t="e">
        <f t="shared" ca="1" si="36"/>
        <v>#NAME?</v>
      </c>
      <c r="L291" s="153" t="e">
        <f t="shared" ca="1" si="41"/>
        <v>#NAME?</v>
      </c>
      <c r="M291" s="195" t="e">
        <f ca="1">_xll.BInterpol(cf!$A$2:$A$68,cf!$C$2:$C$68,params!B291,"cubic")</f>
        <v>#NAME?</v>
      </c>
      <c r="N291" s="195" t="e">
        <f ca="1">+_xll.BInterpol(#REF!,#REF!,params!B291,"cubic")</f>
        <v>#NAME?</v>
      </c>
      <c r="O291" s="153" t="e">
        <f t="shared" ca="1" si="37"/>
        <v>#NAME?</v>
      </c>
    </row>
    <row r="292" spans="1:15">
      <c r="A292">
        <v>289</v>
      </c>
      <c r="B292">
        <f t="shared" si="35"/>
        <v>1.1559999999999999</v>
      </c>
      <c r="C292" s="151" t="e">
        <f ca="1">+_xll.BInterpol(Boost!$R$6:$R$66,Boost!$AZ$6:$AZ$66,params!B292,"cubic")</f>
        <v>#NAME?</v>
      </c>
      <c r="D292" s="151" t="e">
        <f ca="1">+_xll.BInterpol(Boost!$R$6:$R$66,Boost!$AX$6:$AX$66,params!B292,"cubic")</f>
        <v>#NAME?</v>
      </c>
      <c r="E292" s="198" t="e">
        <f t="shared" ca="1" si="38"/>
        <v>#NAME?</v>
      </c>
      <c r="F292" s="151" t="e">
        <f ca="1">+_xll.BInterpol(Boost!$R$6:$R$66,Boost!$AY$6:$AY$66,params!B292,"cubic")</f>
        <v>#NAME?</v>
      </c>
      <c r="G292" s="151" t="e">
        <f ca="1">_xll.BInterpol(cf!$A$2:$A$68,cf!$B$2:$B$68,params!B292,"cubic")/100</f>
        <v>#NAME?</v>
      </c>
      <c r="H292" s="199" t="e">
        <f t="shared" ca="1" si="39"/>
        <v>#NAME?</v>
      </c>
      <c r="I292" s="152">
        <f t="shared" si="42"/>
        <v>1.9082250703848835E-2</v>
      </c>
      <c r="J292" s="152">
        <f t="shared" si="40"/>
        <v>6.5396696485309214E-5</v>
      </c>
      <c r="K292" s="3" t="e">
        <f t="shared" ca="1" si="36"/>
        <v>#NAME?</v>
      </c>
      <c r="L292" s="153" t="e">
        <f t="shared" ca="1" si="41"/>
        <v>#NAME?</v>
      </c>
      <c r="M292" s="195" t="e">
        <f ca="1">_xll.BInterpol(cf!$A$2:$A$68,cf!$C$2:$C$68,params!B292,"cubic")</f>
        <v>#NAME?</v>
      </c>
      <c r="N292" s="195" t="e">
        <f ca="1">+_xll.BInterpol(#REF!,#REF!,params!B292,"cubic")</f>
        <v>#NAME?</v>
      </c>
      <c r="O292" s="153" t="e">
        <f t="shared" ca="1" si="37"/>
        <v>#NAME?</v>
      </c>
    </row>
    <row r="293" spans="1:15">
      <c r="A293">
        <v>290</v>
      </c>
      <c r="B293">
        <f t="shared" si="35"/>
        <v>1.1599999999999999</v>
      </c>
      <c r="C293" s="151" t="e">
        <f ca="1">+_xll.BInterpol(Boost!$R$6:$R$66,Boost!$AZ$6:$AZ$66,params!B293,"cubic")</f>
        <v>#NAME?</v>
      </c>
      <c r="D293" s="151" t="e">
        <f ca="1">+_xll.BInterpol(Boost!$R$6:$R$66,Boost!$AX$6:$AX$66,params!B293,"cubic")</f>
        <v>#NAME?</v>
      </c>
      <c r="E293" s="198" t="e">
        <f t="shared" ca="1" si="38"/>
        <v>#NAME?</v>
      </c>
      <c r="F293" s="151" t="e">
        <f ca="1">+_xll.BInterpol(Boost!$R$6:$R$66,Boost!$AY$6:$AY$66,params!B293,"cubic")</f>
        <v>#NAME?</v>
      </c>
      <c r="G293" s="151" t="e">
        <f ca="1">_xll.BInterpol(cf!$A$2:$A$68,cf!$B$2:$B$68,params!B293,"cubic")/100</f>
        <v>#NAME?</v>
      </c>
      <c r="H293" s="199" t="e">
        <f t="shared" ca="1" si="39"/>
        <v>#NAME?</v>
      </c>
      <c r="I293" s="152">
        <f t="shared" si="42"/>
        <v>1.9147643040699824E-2</v>
      </c>
      <c r="J293" s="152">
        <f t="shared" si="40"/>
        <v>6.5392336850988997E-5</v>
      </c>
      <c r="K293" s="3" t="e">
        <f t="shared" ca="1" si="36"/>
        <v>#NAME?</v>
      </c>
      <c r="L293" s="153" t="e">
        <f t="shared" ca="1" si="41"/>
        <v>#NAME?</v>
      </c>
      <c r="M293" s="195" t="e">
        <f ca="1">_xll.BInterpol(cf!$A$2:$A$68,cf!$C$2:$C$68,params!B293,"cubic")</f>
        <v>#NAME?</v>
      </c>
      <c r="N293" s="195" t="e">
        <f ca="1">+_xll.BInterpol(#REF!,#REF!,params!B293,"cubic")</f>
        <v>#NAME?</v>
      </c>
      <c r="O293" s="153" t="e">
        <f t="shared" ca="1" si="37"/>
        <v>#NAME?</v>
      </c>
    </row>
    <row r="294" spans="1:15">
      <c r="A294">
        <v>291</v>
      </c>
      <c r="B294">
        <f t="shared" si="35"/>
        <v>1.1639999999999999</v>
      </c>
      <c r="C294" s="151" t="e">
        <f ca="1">+_xll.BInterpol(Boost!$R$6:$R$66,Boost!$AZ$6:$AZ$66,params!B294,"cubic")</f>
        <v>#NAME?</v>
      </c>
      <c r="D294" s="151" t="e">
        <f ca="1">+_xll.BInterpol(Boost!$R$6:$R$66,Boost!$AX$6:$AX$66,params!B294,"cubic")</f>
        <v>#NAME?</v>
      </c>
      <c r="E294" s="198" t="e">
        <f t="shared" ca="1" si="38"/>
        <v>#NAME?</v>
      </c>
      <c r="F294" s="151" t="e">
        <f ca="1">+_xll.BInterpol(Boost!$R$6:$R$66,Boost!$AY$6:$AY$66,params!B294,"cubic")</f>
        <v>#NAME?</v>
      </c>
      <c r="G294" s="151" t="e">
        <f ca="1">_xll.BInterpol(cf!$A$2:$A$68,cf!$B$2:$B$68,params!B294,"cubic")/100</f>
        <v>#NAME?</v>
      </c>
      <c r="H294" s="199" t="e">
        <f t="shared" ca="1" si="39"/>
        <v>#NAME?</v>
      </c>
      <c r="I294" s="152">
        <f t="shared" si="42"/>
        <v>1.9213031018207039E-2</v>
      </c>
      <c r="J294" s="152">
        <f t="shared" si="40"/>
        <v>6.5387977507214146E-5</v>
      </c>
      <c r="K294" s="3" t="e">
        <f t="shared" ca="1" si="36"/>
        <v>#NAME?</v>
      </c>
      <c r="L294" s="153" t="e">
        <f t="shared" ca="1" si="41"/>
        <v>#NAME?</v>
      </c>
      <c r="M294" s="195" t="e">
        <f ca="1">_xll.BInterpol(cf!$A$2:$A$68,cf!$C$2:$C$68,params!B294,"cubic")</f>
        <v>#NAME?</v>
      </c>
      <c r="N294" s="195" t="e">
        <f ca="1">+_xll.BInterpol(#REF!,#REF!,params!B294,"cubic")</f>
        <v>#NAME?</v>
      </c>
      <c r="O294" s="153" t="e">
        <f t="shared" ca="1" si="37"/>
        <v>#NAME?</v>
      </c>
    </row>
    <row r="295" spans="1:15">
      <c r="A295">
        <v>292</v>
      </c>
      <c r="B295">
        <f t="shared" si="35"/>
        <v>1.1679999999999999</v>
      </c>
      <c r="C295" s="151" t="e">
        <f ca="1">+_xll.BInterpol(Boost!$R$6:$R$66,Boost!$AZ$6:$AZ$66,params!B295,"cubic")</f>
        <v>#NAME?</v>
      </c>
      <c r="D295" s="151" t="e">
        <f ca="1">+_xll.BInterpol(Boost!$R$6:$R$66,Boost!$AX$6:$AX$66,params!B295,"cubic")</f>
        <v>#NAME?</v>
      </c>
      <c r="E295" s="198" t="e">
        <f t="shared" ca="1" si="38"/>
        <v>#NAME?</v>
      </c>
      <c r="F295" s="151" t="e">
        <f ca="1">+_xll.BInterpol(Boost!$R$6:$R$66,Boost!$AY$6:$AY$66,params!B295,"cubic")</f>
        <v>#NAME?</v>
      </c>
      <c r="G295" s="151" t="e">
        <f ca="1">_xll.BInterpol(cf!$A$2:$A$68,cf!$B$2:$B$68,params!B295,"cubic")/100</f>
        <v>#NAME?</v>
      </c>
      <c r="H295" s="199" t="e">
        <f t="shared" ca="1" si="39"/>
        <v>#NAME?</v>
      </c>
      <c r="I295" s="152">
        <f t="shared" si="42"/>
        <v>1.9278414636660912E-2</v>
      </c>
      <c r="J295" s="152">
        <f t="shared" si="40"/>
        <v>6.5383618453873638E-5</v>
      </c>
      <c r="K295" s="3" t="e">
        <f t="shared" ca="1" si="36"/>
        <v>#NAME?</v>
      </c>
      <c r="L295" s="153" t="e">
        <f t="shared" ca="1" si="41"/>
        <v>#NAME?</v>
      </c>
      <c r="M295" s="195" t="e">
        <f ca="1">_xll.BInterpol(cf!$A$2:$A$68,cf!$C$2:$C$68,params!B295,"cubic")</f>
        <v>#NAME?</v>
      </c>
      <c r="N295" s="195" t="e">
        <f ca="1">+_xll.BInterpol(#REF!,#REF!,params!B295,"cubic")</f>
        <v>#NAME?</v>
      </c>
      <c r="O295" s="153" t="e">
        <f t="shared" ca="1" si="37"/>
        <v>#NAME?</v>
      </c>
    </row>
    <row r="296" spans="1:15">
      <c r="A296">
        <v>293</v>
      </c>
      <c r="B296">
        <f t="shared" si="35"/>
        <v>1.1719999999999999</v>
      </c>
      <c r="C296" s="151" t="e">
        <f ca="1">+_xll.BInterpol(Boost!$R$6:$R$66,Boost!$AZ$6:$AZ$66,params!B296,"cubic")</f>
        <v>#NAME?</v>
      </c>
      <c r="D296" s="151" t="e">
        <f ca="1">+_xll.BInterpol(Boost!$R$6:$R$66,Boost!$AX$6:$AX$66,params!B296,"cubic")</f>
        <v>#NAME?</v>
      </c>
      <c r="E296" s="198" t="e">
        <f t="shared" ca="1" si="38"/>
        <v>#NAME?</v>
      </c>
      <c r="F296" s="151" t="e">
        <f ca="1">+_xll.BInterpol(Boost!$R$6:$R$66,Boost!$AY$6:$AY$66,params!B296,"cubic")</f>
        <v>#NAME?</v>
      </c>
      <c r="G296" s="151" t="e">
        <f ca="1">_xll.BInterpol(cf!$A$2:$A$68,cf!$B$2:$B$68,params!B296,"cubic")/100</f>
        <v>#NAME?</v>
      </c>
      <c r="H296" s="199" t="e">
        <f t="shared" ca="1" si="39"/>
        <v>#NAME?</v>
      </c>
      <c r="I296" s="152">
        <f t="shared" si="42"/>
        <v>1.9343793896352324E-2</v>
      </c>
      <c r="J296" s="152">
        <f t="shared" si="40"/>
        <v>6.5379259691411562E-5</v>
      </c>
      <c r="K296" s="3" t="e">
        <f t="shared" ca="1" si="36"/>
        <v>#NAME?</v>
      </c>
      <c r="L296" s="153" t="e">
        <f t="shared" ca="1" si="41"/>
        <v>#NAME?</v>
      </c>
      <c r="M296" s="195" t="e">
        <f ca="1">_xll.BInterpol(cf!$A$2:$A$68,cf!$C$2:$C$68,params!B296,"cubic")</f>
        <v>#NAME?</v>
      </c>
      <c r="N296" s="195" t="e">
        <f ca="1">+_xll.BInterpol(#REF!,#REF!,params!B296,"cubic")</f>
        <v>#NAME?</v>
      </c>
      <c r="O296" s="153" t="e">
        <f t="shared" ca="1" si="37"/>
        <v>#NAME?</v>
      </c>
    </row>
    <row r="297" spans="1:15">
      <c r="A297">
        <v>294</v>
      </c>
      <c r="B297">
        <f t="shared" si="35"/>
        <v>1.1759999999999999</v>
      </c>
      <c r="C297" s="151" t="e">
        <f ca="1">+_xll.BInterpol(Boost!$R$6:$R$66,Boost!$AZ$6:$AZ$66,params!B297,"cubic")</f>
        <v>#NAME?</v>
      </c>
      <c r="D297" s="151" t="e">
        <f ca="1">+_xll.BInterpol(Boost!$R$6:$R$66,Boost!$AX$6:$AX$66,params!B297,"cubic")</f>
        <v>#NAME?</v>
      </c>
      <c r="E297" s="198" t="e">
        <f t="shared" ca="1" si="38"/>
        <v>#NAME?</v>
      </c>
      <c r="F297" s="151" t="e">
        <f ca="1">+_xll.BInterpol(Boost!$R$6:$R$66,Boost!$AY$6:$AY$66,params!B297,"cubic")</f>
        <v>#NAME?</v>
      </c>
      <c r="G297" s="151" t="e">
        <f ca="1">_xll.BInterpol(cf!$A$2:$A$68,cf!$B$2:$B$68,params!B297,"cubic")/100</f>
        <v>#NAME?</v>
      </c>
      <c r="H297" s="199" t="e">
        <f t="shared" ca="1" si="39"/>
        <v>#NAME?</v>
      </c>
      <c r="I297" s="152">
        <f t="shared" si="42"/>
        <v>1.9409168797571597E-2</v>
      </c>
      <c r="J297" s="152">
        <f t="shared" si="40"/>
        <v>6.5374901219272807E-5</v>
      </c>
      <c r="K297" s="3" t="e">
        <f t="shared" ca="1" si="36"/>
        <v>#NAME?</v>
      </c>
      <c r="L297" s="153" t="e">
        <f t="shared" ca="1" si="41"/>
        <v>#NAME?</v>
      </c>
      <c r="M297" s="195" t="e">
        <f ca="1">_xll.BInterpol(cf!$A$2:$A$68,cf!$C$2:$C$68,params!B297,"cubic")</f>
        <v>#NAME?</v>
      </c>
      <c r="N297" s="195" t="e">
        <f ca="1">+_xll.BInterpol(#REF!,#REF!,params!B297,"cubic")</f>
        <v>#NAME?</v>
      </c>
      <c r="O297" s="153" t="e">
        <f t="shared" ca="1" si="37"/>
        <v>#NAME?</v>
      </c>
    </row>
    <row r="298" spans="1:15">
      <c r="A298">
        <v>295</v>
      </c>
      <c r="B298">
        <f t="shared" si="35"/>
        <v>1.18</v>
      </c>
      <c r="C298" s="151" t="e">
        <f ca="1">+_xll.BInterpol(Boost!$R$6:$R$66,Boost!$AZ$6:$AZ$66,params!B298,"cubic")</f>
        <v>#NAME?</v>
      </c>
      <c r="D298" s="151" t="e">
        <f ca="1">+_xll.BInterpol(Boost!$R$6:$R$66,Boost!$AX$6:$AX$66,params!B298,"cubic")</f>
        <v>#NAME?</v>
      </c>
      <c r="E298" s="198" t="e">
        <f t="shared" ca="1" si="38"/>
        <v>#NAME?</v>
      </c>
      <c r="F298" s="151" t="e">
        <f ca="1">+_xll.BInterpol(Boost!$R$6:$R$66,Boost!$AY$6:$AY$66,params!B298,"cubic")</f>
        <v>#NAME?</v>
      </c>
      <c r="G298" s="151" t="e">
        <f ca="1">_xll.BInterpol(cf!$A$2:$A$68,cf!$B$2:$B$68,params!B298,"cubic")/100</f>
        <v>#NAME?</v>
      </c>
      <c r="H298" s="199" t="e">
        <f t="shared" ca="1" si="39"/>
        <v>#NAME?</v>
      </c>
      <c r="I298" s="152">
        <f t="shared" si="42"/>
        <v>1.9474539340609498E-2</v>
      </c>
      <c r="J298" s="152">
        <f t="shared" si="40"/>
        <v>6.5370543037901463E-5</v>
      </c>
      <c r="K298" s="3" t="e">
        <f t="shared" ca="1" si="36"/>
        <v>#NAME?</v>
      </c>
      <c r="L298" s="153" t="e">
        <f t="shared" ca="1" si="41"/>
        <v>#NAME?</v>
      </c>
      <c r="M298" s="195" t="e">
        <f ca="1">_xll.BInterpol(cf!$A$2:$A$68,cf!$C$2:$C$68,params!B298,"cubic")</f>
        <v>#NAME?</v>
      </c>
      <c r="N298" s="195" t="e">
        <f ca="1">+_xll.BInterpol(#REF!,#REF!,params!B298,"cubic")</f>
        <v>#NAME?</v>
      </c>
      <c r="O298" s="153" t="e">
        <f t="shared" ca="1" si="37"/>
        <v>#NAME?</v>
      </c>
    </row>
    <row r="299" spans="1:15">
      <c r="A299">
        <v>296</v>
      </c>
      <c r="B299">
        <f t="shared" si="35"/>
        <v>1.1839999999999999</v>
      </c>
      <c r="C299" s="151" t="e">
        <f ca="1">+_xll.BInterpol(Boost!$R$6:$R$66,Boost!$AZ$6:$AZ$66,params!B299,"cubic")</f>
        <v>#NAME?</v>
      </c>
      <c r="D299" s="151" t="e">
        <f ca="1">+_xll.BInterpol(Boost!$R$6:$R$66,Boost!$AX$6:$AX$66,params!B299,"cubic")</f>
        <v>#NAME?</v>
      </c>
      <c r="E299" s="198" t="e">
        <f t="shared" ca="1" si="38"/>
        <v>#NAME?</v>
      </c>
      <c r="F299" s="151" t="e">
        <f ca="1">+_xll.BInterpol(Boost!$R$6:$R$66,Boost!$AY$6:$AY$66,params!B299,"cubic")</f>
        <v>#NAME?</v>
      </c>
      <c r="G299" s="151" t="e">
        <f ca="1">_xll.BInterpol(cf!$A$2:$A$68,cf!$B$2:$B$68,params!B299,"cubic")/100</f>
        <v>#NAME?</v>
      </c>
      <c r="H299" s="199" t="e">
        <f t="shared" ca="1" si="39"/>
        <v>#NAME?</v>
      </c>
      <c r="I299" s="152">
        <f t="shared" si="42"/>
        <v>1.9539905525756351E-2</v>
      </c>
      <c r="J299" s="152">
        <f t="shared" si="40"/>
        <v>6.5366185146853439E-5</v>
      </c>
      <c r="K299" s="3" t="e">
        <f t="shared" ca="1" si="36"/>
        <v>#NAME?</v>
      </c>
      <c r="L299" s="153" t="e">
        <f t="shared" ca="1" si="41"/>
        <v>#NAME?</v>
      </c>
      <c r="M299" s="195" t="e">
        <f ca="1">_xll.BInterpol(cf!$A$2:$A$68,cf!$C$2:$C$68,params!B299,"cubic")</f>
        <v>#NAME?</v>
      </c>
      <c r="N299" s="195" t="e">
        <f ca="1">+_xll.BInterpol(#REF!,#REF!,params!B299,"cubic")</f>
        <v>#NAME?</v>
      </c>
      <c r="O299" s="153" t="e">
        <f t="shared" ca="1" si="37"/>
        <v>#NAME?</v>
      </c>
    </row>
    <row r="300" spans="1:15">
      <c r="A300">
        <v>297</v>
      </c>
      <c r="B300">
        <f t="shared" si="35"/>
        <v>1.1879999999999999</v>
      </c>
      <c r="C300" s="151" t="e">
        <f ca="1">+_xll.BInterpol(Boost!$R$6:$R$66,Boost!$AZ$6:$AZ$66,params!B300,"cubic")</f>
        <v>#NAME?</v>
      </c>
      <c r="D300" s="151" t="e">
        <f ca="1">+_xll.BInterpol(Boost!$R$6:$R$66,Boost!$AX$6:$AX$66,params!B300,"cubic")</f>
        <v>#NAME?</v>
      </c>
      <c r="E300" s="198" t="e">
        <f t="shared" ca="1" si="38"/>
        <v>#NAME?</v>
      </c>
      <c r="F300" s="151" t="e">
        <f ca="1">+_xll.BInterpol(Boost!$R$6:$R$66,Boost!$AY$6:$AY$66,params!B300,"cubic")</f>
        <v>#NAME?</v>
      </c>
      <c r="G300" s="151" t="e">
        <f ca="1">_xll.BInterpol(cf!$A$2:$A$68,cf!$B$2:$B$68,params!B300,"cubic")/100</f>
        <v>#NAME?</v>
      </c>
      <c r="H300" s="199" t="e">
        <f t="shared" ca="1" si="39"/>
        <v>#NAME?</v>
      </c>
      <c r="I300" s="152">
        <f t="shared" si="42"/>
        <v>1.9605267353302924E-2</v>
      </c>
      <c r="J300" s="152">
        <f t="shared" si="40"/>
        <v>6.5361827546572826E-5</v>
      </c>
      <c r="K300" s="3" t="e">
        <f t="shared" ca="1" si="36"/>
        <v>#NAME?</v>
      </c>
      <c r="L300" s="153" t="e">
        <f t="shared" ca="1" si="41"/>
        <v>#NAME?</v>
      </c>
      <c r="M300" s="195" t="e">
        <f ca="1">_xll.BInterpol(cf!$A$2:$A$68,cf!$C$2:$C$68,params!B300,"cubic")</f>
        <v>#NAME?</v>
      </c>
      <c r="N300" s="195" t="e">
        <f ca="1">+_xll.BInterpol(#REF!,#REF!,params!B300,"cubic")</f>
        <v>#NAME?</v>
      </c>
      <c r="O300" s="153" t="e">
        <f t="shared" ca="1" si="37"/>
        <v>#NAME?</v>
      </c>
    </row>
    <row r="301" spans="1:15">
      <c r="A301">
        <v>298</v>
      </c>
      <c r="B301">
        <f t="shared" si="35"/>
        <v>1.1919999999999999</v>
      </c>
      <c r="C301" s="151" t="e">
        <f ca="1">+_xll.BInterpol(Boost!$R$6:$R$66,Boost!$AZ$6:$AZ$66,params!B301,"cubic")</f>
        <v>#NAME?</v>
      </c>
      <c r="D301" s="151" t="e">
        <f ca="1">+_xll.BInterpol(Boost!$R$6:$R$66,Boost!$AX$6:$AX$66,params!B301,"cubic")</f>
        <v>#NAME?</v>
      </c>
      <c r="E301" s="198" t="e">
        <f t="shared" ca="1" si="38"/>
        <v>#NAME?</v>
      </c>
      <c r="F301" s="151" t="e">
        <f ca="1">+_xll.BInterpol(Boost!$R$6:$R$66,Boost!$AY$6:$AY$66,params!B301,"cubic")</f>
        <v>#NAME?</v>
      </c>
      <c r="G301" s="151" t="e">
        <f ca="1">_xll.BInterpol(cf!$A$2:$A$68,cf!$B$2:$B$68,params!B301,"cubic")/100</f>
        <v>#NAME?</v>
      </c>
      <c r="H301" s="199" t="e">
        <f t="shared" ca="1" si="39"/>
        <v>#NAME?</v>
      </c>
      <c r="I301" s="152">
        <f t="shared" si="42"/>
        <v>1.9670624823539429E-2</v>
      </c>
      <c r="J301" s="152">
        <f t="shared" si="40"/>
        <v>6.5357470236504511E-5</v>
      </c>
      <c r="K301" s="3" t="e">
        <f t="shared" ca="1" si="36"/>
        <v>#NAME?</v>
      </c>
      <c r="L301" s="153" t="e">
        <f t="shared" ca="1" si="41"/>
        <v>#NAME?</v>
      </c>
      <c r="M301" s="195" t="e">
        <f ca="1">_xll.BInterpol(cf!$A$2:$A$68,cf!$C$2:$C$68,params!B301,"cubic")</f>
        <v>#NAME?</v>
      </c>
      <c r="N301" s="195" t="e">
        <f ca="1">+_xll.BInterpol(#REF!,#REF!,params!B301,"cubic")</f>
        <v>#NAME?</v>
      </c>
      <c r="O301" s="153" t="e">
        <f t="shared" ca="1" si="37"/>
        <v>#NAME?</v>
      </c>
    </row>
    <row r="302" spans="1:15">
      <c r="A302">
        <v>299</v>
      </c>
      <c r="B302">
        <f t="shared" si="35"/>
        <v>1.196</v>
      </c>
      <c r="C302" s="151" t="e">
        <f ca="1">+_xll.BInterpol(Boost!$R$6:$R$66,Boost!$AZ$6:$AZ$66,params!B302,"cubic")</f>
        <v>#NAME?</v>
      </c>
      <c r="D302" s="151" t="e">
        <f ca="1">+_xll.BInterpol(Boost!$R$6:$R$66,Boost!$AX$6:$AX$66,params!B302,"cubic")</f>
        <v>#NAME?</v>
      </c>
      <c r="E302" s="198" t="e">
        <f t="shared" ca="1" si="38"/>
        <v>#NAME?</v>
      </c>
      <c r="F302" s="151" t="e">
        <f ca="1">+_xll.BInterpol(Boost!$R$6:$R$66,Boost!$AY$6:$AY$66,params!B302,"cubic")</f>
        <v>#NAME?</v>
      </c>
      <c r="G302" s="151" t="e">
        <f ca="1">_xll.BInterpol(cf!$A$2:$A$68,cf!$B$2:$B$68,params!B302,"cubic")/100</f>
        <v>#NAME?</v>
      </c>
      <c r="H302" s="199" t="e">
        <f t="shared" ca="1" si="39"/>
        <v>#NAME?</v>
      </c>
      <c r="I302" s="152">
        <f t="shared" si="42"/>
        <v>1.9735977936756521E-2</v>
      </c>
      <c r="J302" s="152">
        <f t="shared" si="40"/>
        <v>6.5353113217092584E-5</v>
      </c>
      <c r="K302" s="3" t="e">
        <f t="shared" ca="1" si="36"/>
        <v>#NAME?</v>
      </c>
      <c r="L302" s="153" t="e">
        <f t="shared" ca="1" si="41"/>
        <v>#NAME?</v>
      </c>
      <c r="M302" s="195" t="e">
        <f ca="1">_xll.BInterpol(cf!$A$2:$A$68,cf!$C$2:$C$68,params!B302,"cubic")</f>
        <v>#NAME?</v>
      </c>
      <c r="N302" s="195" t="e">
        <f ca="1">+_xll.BInterpol(#REF!,#REF!,params!B302,"cubic")</f>
        <v>#NAME?</v>
      </c>
      <c r="O302" s="153" t="e">
        <f t="shared" ca="1" si="37"/>
        <v>#NAME?</v>
      </c>
    </row>
    <row r="303" spans="1:15">
      <c r="A303">
        <v>300</v>
      </c>
      <c r="B303">
        <f t="shared" si="35"/>
        <v>1.2</v>
      </c>
      <c r="C303" s="151" t="e">
        <f ca="1">+_xll.BInterpol(Boost!$R$6:$R$66,Boost!$AZ$6:$AZ$66,params!B303,"cubic")</f>
        <v>#NAME?</v>
      </c>
      <c r="D303" s="151" t="e">
        <f ca="1">+_xll.BInterpol(Boost!$R$6:$R$66,Boost!$AX$6:$AX$66,params!B303,"cubic")</f>
        <v>#NAME?</v>
      </c>
      <c r="E303" s="198" t="e">
        <f t="shared" ca="1" si="38"/>
        <v>#NAME?</v>
      </c>
      <c r="F303" s="151" t="e">
        <f ca="1">+_xll.BInterpol(Boost!$R$6:$R$66,Boost!$AY$6:$AY$66,params!B303,"cubic")</f>
        <v>#NAME?</v>
      </c>
      <c r="G303" s="151" t="e">
        <f ca="1">_xll.BInterpol(cf!$A$2:$A$68,cf!$B$2:$B$68,params!B303,"cubic")/100</f>
        <v>#NAME?</v>
      </c>
      <c r="H303" s="199" t="e">
        <f t="shared" ca="1" si="39"/>
        <v>#NAME?</v>
      </c>
      <c r="I303" s="152">
        <f t="shared" si="42"/>
        <v>1.9801326693244747E-2</v>
      </c>
      <c r="J303" s="152">
        <f t="shared" si="40"/>
        <v>6.5348756488226023E-5</v>
      </c>
      <c r="K303" s="3" t="e">
        <f t="shared" ca="1" si="36"/>
        <v>#NAME?</v>
      </c>
      <c r="L303" s="153" t="e">
        <f t="shared" ca="1" si="41"/>
        <v>#NAME?</v>
      </c>
      <c r="M303" s="195" t="e">
        <f ca="1">_xll.BInterpol(cf!$A$2:$A$68,cf!$C$2:$C$68,params!B303,"cubic")</f>
        <v>#NAME?</v>
      </c>
      <c r="N303" s="195" t="e">
        <f ca="1">+_xll.BInterpol(#REF!,#REF!,params!B303,"cubic")</f>
        <v>#NAME?</v>
      </c>
      <c r="O303" s="153" t="e">
        <f t="shared" ca="1" si="37"/>
        <v>#NAME?</v>
      </c>
    </row>
    <row r="304" spans="1:15">
      <c r="A304">
        <v>301</v>
      </c>
      <c r="B304">
        <f t="shared" si="35"/>
        <v>1.204</v>
      </c>
      <c r="C304" s="151" t="e">
        <f ca="1">+_xll.BInterpol(Boost!$R$6:$R$66,Boost!$AZ$6:$AZ$66,params!B304,"cubic")</f>
        <v>#NAME?</v>
      </c>
      <c r="D304" s="151" t="e">
        <f ca="1">+_xll.BInterpol(Boost!$R$6:$R$66,Boost!$AX$6:$AX$66,params!B304,"cubic")</f>
        <v>#NAME?</v>
      </c>
      <c r="E304" s="198" t="e">
        <f t="shared" ca="1" si="38"/>
        <v>#NAME?</v>
      </c>
      <c r="F304" s="151" t="e">
        <f ca="1">+_xll.BInterpol(Boost!$R$6:$R$66,Boost!$AY$6:$AY$66,params!B304,"cubic")</f>
        <v>#NAME?</v>
      </c>
      <c r="G304" s="151" t="e">
        <f ca="1">_xll.BInterpol(cf!$A$2:$A$68,cf!$B$2:$B$68,params!B304,"cubic")/100</f>
        <v>#NAME?</v>
      </c>
      <c r="H304" s="199" t="e">
        <f t="shared" ca="1" si="39"/>
        <v>#NAME?</v>
      </c>
      <c r="I304" s="152">
        <f t="shared" si="42"/>
        <v>1.9866671093294319E-2</v>
      </c>
      <c r="J304" s="152">
        <f t="shared" si="40"/>
        <v>6.534440004957176E-5</v>
      </c>
      <c r="K304" s="3" t="e">
        <f t="shared" ca="1" si="36"/>
        <v>#NAME?</v>
      </c>
      <c r="L304" s="153" t="e">
        <f t="shared" ca="1" si="41"/>
        <v>#NAME?</v>
      </c>
      <c r="M304" s="195" t="e">
        <f ca="1">_xll.BInterpol(cf!$A$2:$A$68,cf!$C$2:$C$68,params!B304,"cubic")</f>
        <v>#NAME?</v>
      </c>
      <c r="N304" s="195" t="e">
        <f ca="1">+_xll.BInterpol(#REF!,#REF!,params!B304,"cubic")</f>
        <v>#NAME?</v>
      </c>
      <c r="O304" s="153" t="e">
        <f t="shared" ca="1" si="37"/>
        <v>#NAME?</v>
      </c>
    </row>
    <row r="305" spans="1:15">
      <c r="A305">
        <v>302</v>
      </c>
      <c r="B305">
        <f t="shared" si="35"/>
        <v>1.208</v>
      </c>
      <c r="C305" s="151" t="e">
        <f ca="1">+_xll.BInterpol(Boost!$R$6:$R$66,Boost!$AZ$6:$AZ$66,params!B305,"cubic")</f>
        <v>#NAME?</v>
      </c>
      <c r="D305" s="151" t="e">
        <f ca="1">+_xll.BInterpol(Boost!$R$6:$R$66,Boost!$AX$6:$AX$66,params!B305,"cubic")</f>
        <v>#NAME?</v>
      </c>
      <c r="E305" s="198" t="e">
        <f t="shared" ca="1" si="38"/>
        <v>#NAME?</v>
      </c>
      <c r="F305" s="151" t="e">
        <f ca="1">+_xll.BInterpol(Boost!$R$6:$R$66,Boost!$AY$6:$AY$66,params!B305,"cubic")</f>
        <v>#NAME?</v>
      </c>
      <c r="G305" s="151" t="e">
        <f ca="1">_xll.BInterpol(cf!$A$2:$A$68,cf!$B$2:$B$68,params!B305,"cubic")/100</f>
        <v>#NAME?</v>
      </c>
      <c r="H305" s="199" t="e">
        <f t="shared" ca="1" si="39"/>
        <v>#NAME?</v>
      </c>
      <c r="I305" s="152">
        <f t="shared" si="42"/>
        <v>1.9932011137195782E-2</v>
      </c>
      <c r="J305" s="152">
        <f t="shared" si="40"/>
        <v>6.5340043901462863E-5</v>
      </c>
      <c r="K305" s="3" t="e">
        <f t="shared" ca="1" si="36"/>
        <v>#NAME?</v>
      </c>
      <c r="L305" s="153" t="e">
        <f t="shared" ca="1" si="41"/>
        <v>#NAME?</v>
      </c>
      <c r="M305" s="195" t="e">
        <f ca="1">_xll.BInterpol(cf!$A$2:$A$68,cf!$C$2:$C$68,params!B305,"cubic")</f>
        <v>#NAME?</v>
      </c>
      <c r="N305" s="195" t="e">
        <f ca="1">+_xll.BInterpol(#REF!,#REF!,params!B305,"cubic")</f>
        <v>#NAME?</v>
      </c>
      <c r="O305" s="153" t="e">
        <f t="shared" ca="1" si="37"/>
        <v>#NAME?</v>
      </c>
    </row>
    <row r="306" spans="1:15">
      <c r="A306">
        <v>303</v>
      </c>
      <c r="B306">
        <f t="shared" si="35"/>
        <v>1.212</v>
      </c>
      <c r="C306" s="151" t="e">
        <f ca="1">+_xll.BInterpol(Boost!$R$6:$R$66,Boost!$AZ$6:$AZ$66,params!B306,"cubic")</f>
        <v>#NAME?</v>
      </c>
      <c r="D306" s="151" t="e">
        <f ca="1">+_xll.BInterpol(Boost!$R$6:$R$66,Boost!$AX$6:$AX$66,params!B306,"cubic")</f>
        <v>#NAME?</v>
      </c>
      <c r="E306" s="198" t="e">
        <f t="shared" ca="1" si="38"/>
        <v>#NAME?</v>
      </c>
      <c r="F306" s="151" t="e">
        <f ca="1">+_xll.BInterpol(Boost!$R$6:$R$66,Boost!$AY$6:$AY$66,params!B306,"cubic")</f>
        <v>#NAME?</v>
      </c>
      <c r="G306" s="151" t="e">
        <f ca="1">_xll.BInterpol(cf!$A$2:$A$68,cf!$B$2:$B$68,params!B306,"cubic")/100</f>
        <v>#NAME?</v>
      </c>
      <c r="H306" s="199" t="e">
        <f t="shared" ca="1" si="39"/>
        <v>#NAME?</v>
      </c>
      <c r="I306" s="152">
        <f t="shared" si="42"/>
        <v>1.9997346825239459E-2</v>
      </c>
      <c r="J306" s="152">
        <f t="shared" si="40"/>
        <v>6.5335688043677287E-5</v>
      </c>
      <c r="K306" s="3" t="e">
        <f t="shared" ca="1" si="36"/>
        <v>#NAME?</v>
      </c>
      <c r="L306" s="153" t="e">
        <f t="shared" ca="1" si="41"/>
        <v>#NAME?</v>
      </c>
      <c r="M306" s="195" t="e">
        <f ca="1">_xll.BInterpol(cf!$A$2:$A$68,cf!$C$2:$C$68,params!B306,"cubic")</f>
        <v>#NAME?</v>
      </c>
      <c r="N306" s="195" t="e">
        <f ca="1">+_xll.BInterpol(#REF!,#REF!,params!B306,"cubic")</f>
        <v>#NAME?</v>
      </c>
      <c r="O306" s="153" t="e">
        <f t="shared" ca="1" si="37"/>
        <v>#NAME?</v>
      </c>
    </row>
    <row r="307" spans="1:15">
      <c r="A307">
        <v>304</v>
      </c>
      <c r="B307">
        <f t="shared" si="35"/>
        <v>1.216</v>
      </c>
      <c r="C307" s="151" t="e">
        <f ca="1">+_xll.BInterpol(Boost!$R$6:$R$66,Boost!$AZ$6:$AZ$66,params!B307,"cubic")</f>
        <v>#NAME?</v>
      </c>
      <c r="D307" s="151" t="e">
        <f ca="1">+_xll.BInterpol(Boost!$R$6:$R$66,Boost!$AX$6:$AX$66,params!B307,"cubic")</f>
        <v>#NAME?</v>
      </c>
      <c r="E307" s="198" t="e">
        <f t="shared" ca="1" si="38"/>
        <v>#NAME?</v>
      </c>
      <c r="F307" s="151" t="e">
        <f ca="1">+_xll.BInterpol(Boost!$R$6:$R$66,Boost!$AY$6:$AY$66,params!B307,"cubic")</f>
        <v>#NAME?</v>
      </c>
      <c r="G307" s="151" t="e">
        <f ca="1">_xll.BInterpol(cf!$A$2:$A$68,cf!$B$2:$B$68,params!B307,"cubic")/100</f>
        <v>#NAME?</v>
      </c>
      <c r="H307" s="199" t="e">
        <f t="shared" ca="1" si="39"/>
        <v>#NAME?</v>
      </c>
      <c r="I307" s="152">
        <f t="shared" si="42"/>
        <v>2.0062678157715785E-2</v>
      </c>
      <c r="J307" s="152">
        <f t="shared" si="40"/>
        <v>6.5331332476326054E-5</v>
      </c>
      <c r="K307" s="3" t="e">
        <f t="shared" ca="1" si="36"/>
        <v>#NAME?</v>
      </c>
      <c r="L307" s="153" t="e">
        <f t="shared" ca="1" si="41"/>
        <v>#NAME?</v>
      </c>
      <c r="M307" s="195" t="e">
        <f ca="1">_xll.BInterpol(cf!$A$2:$A$68,cf!$C$2:$C$68,params!B307,"cubic")</f>
        <v>#NAME?</v>
      </c>
      <c r="N307" s="195" t="e">
        <f ca="1">+_xll.BInterpol(#REF!,#REF!,params!B307,"cubic")</f>
        <v>#NAME?</v>
      </c>
      <c r="O307" s="153" t="e">
        <f t="shared" ca="1" si="37"/>
        <v>#NAME?</v>
      </c>
    </row>
    <row r="308" spans="1:15">
      <c r="A308">
        <v>305</v>
      </c>
      <c r="B308">
        <f t="shared" si="35"/>
        <v>1.22</v>
      </c>
      <c r="C308" s="151" t="e">
        <f ca="1">+_xll.BInterpol(Boost!$R$6:$R$66,Boost!$AZ$6:$AZ$66,params!B308,"cubic")</f>
        <v>#NAME?</v>
      </c>
      <c r="D308" s="151" t="e">
        <f ca="1">+_xll.BInterpol(Boost!$R$6:$R$66,Boost!$AX$6:$AX$66,params!B308,"cubic")</f>
        <v>#NAME?</v>
      </c>
      <c r="E308" s="198" t="e">
        <f t="shared" ca="1" si="38"/>
        <v>#NAME?</v>
      </c>
      <c r="F308" s="151" t="e">
        <f ca="1">+_xll.BInterpol(Boost!$R$6:$R$66,Boost!$AY$6:$AY$66,params!B308,"cubic")</f>
        <v>#NAME?</v>
      </c>
      <c r="G308" s="151" t="e">
        <f ca="1">_xll.BInterpol(cf!$A$2:$A$68,cf!$B$2:$B$68,params!B308,"cubic")/100</f>
        <v>#NAME?</v>
      </c>
      <c r="H308" s="199" t="e">
        <f t="shared" ca="1" si="39"/>
        <v>#NAME?</v>
      </c>
      <c r="I308" s="152">
        <f t="shared" si="42"/>
        <v>2.0128005134915194E-2</v>
      </c>
      <c r="J308" s="152">
        <f t="shared" si="40"/>
        <v>6.5326977199409164E-5</v>
      </c>
      <c r="K308" s="3" t="e">
        <f t="shared" ca="1" si="36"/>
        <v>#NAME?</v>
      </c>
      <c r="L308" s="153" t="e">
        <f t="shared" ca="1" si="41"/>
        <v>#NAME?</v>
      </c>
      <c r="M308" s="195" t="e">
        <f ca="1">_xll.BInterpol(cf!$A$2:$A$68,cf!$C$2:$C$68,params!B308,"cubic")</f>
        <v>#NAME?</v>
      </c>
      <c r="N308" s="195" t="e">
        <f ca="1">+_xll.BInterpol(#REF!,#REF!,params!B308,"cubic")</f>
        <v>#NAME?</v>
      </c>
      <c r="O308" s="153" t="e">
        <f t="shared" ca="1" si="37"/>
        <v>#NAME?</v>
      </c>
    </row>
    <row r="309" spans="1:15">
      <c r="A309">
        <v>306</v>
      </c>
      <c r="B309">
        <f t="shared" si="35"/>
        <v>1.224</v>
      </c>
      <c r="C309" s="151" t="e">
        <f ca="1">+_xll.BInterpol(Boost!$R$6:$R$66,Boost!$AZ$6:$AZ$66,params!B309,"cubic")</f>
        <v>#NAME?</v>
      </c>
      <c r="D309" s="151" t="e">
        <f ca="1">+_xll.BInterpol(Boost!$R$6:$R$66,Boost!$AX$6:$AX$66,params!B309,"cubic")</f>
        <v>#NAME?</v>
      </c>
      <c r="E309" s="198" t="e">
        <f t="shared" ca="1" si="38"/>
        <v>#NAME?</v>
      </c>
      <c r="F309" s="151" t="e">
        <f ca="1">+_xll.BInterpol(Boost!$R$6:$R$66,Boost!$AY$6:$AY$66,params!B309,"cubic")</f>
        <v>#NAME?</v>
      </c>
      <c r="G309" s="151" t="e">
        <f ca="1">_xll.BInterpol(cf!$A$2:$A$68,cf!$B$2:$B$68,params!B309,"cubic")/100</f>
        <v>#NAME?</v>
      </c>
      <c r="H309" s="199" t="e">
        <f t="shared" ca="1" si="39"/>
        <v>#NAME?</v>
      </c>
      <c r="I309" s="152">
        <f t="shared" si="42"/>
        <v>2.0193327757127899E-2</v>
      </c>
      <c r="J309" s="152">
        <f t="shared" si="40"/>
        <v>6.5322622212704573E-5</v>
      </c>
      <c r="K309" s="3" t="e">
        <f t="shared" ca="1" si="36"/>
        <v>#NAME?</v>
      </c>
      <c r="L309" s="153" t="e">
        <f t="shared" ca="1" si="41"/>
        <v>#NAME?</v>
      </c>
      <c r="M309" s="195" t="e">
        <f ca="1">_xll.BInterpol(cf!$A$2:$A$68,cf!$C$2:$C$68,params!B309,"cubic")</f>
        <v>#NAME?</v>
      </c>
      <c r="N309" s="195" t="e">
        <f ca="1">+_xll.BInterpol(#REF!,#REF!,params!B309,"cubic")</f>
        <v>#NAME?</v>
      </c>
      <c r="O309" s="153" t="e">
        <f t="shared" ca="1" si="37"/>
        <v>#NAME?</v>
      </c>
    </row>
    <row r="310" spans="1:15">
      <c r="A310">
        <v>307</v>
      </c>
      <c r="B310">
        <f t="shared" si="35"/>
        <v>1.228</v>
      </c>
      <c r="C310" s="151" t="e">
        <f ca="1">+_xll.BInterpol(Boost!$R$6:$R$66,Boost!$AZ$6:$AZ$66,params!B310,"cubic")</f>
        <v>#NAME?</v>
      </c>
      <c r="D310" s="151" t="e">
        <f ca="1">+_xll.BInterpol(Boost!$R$6:$R$66,Boost!$AX$6:$AX$66,params!B310,"cubic")</f>
        <v>#NAME?</v>
      </c>
      <c r="E310" s="198" t="e">
        <f t="shared" ca="1" si="38"/>
        <v>#NAME?</v>
      </c>
      <c r="F310" s="151" t="e">
        <f ca="1">+_xll.BInterpol(Boost!$R$6:$R$66,Boost!$AY$6:$AY$66,params!B310,"cubic")</f>
        <v>#NAME?</v>
      </c>
      <c r="G310" s="151" t="e">
        <f ca="1">_xll.BInterpol(cf!$A$2:$A$68,cf!$B$2:$B$68,params!B310,"cubic")/100</f>
        <v>#NAME?</v>
      </c>
      <c r="H310" s="199" t="e">
        <f t="shared" ca="1" si="39"/>
        <v>#NAME?</v>
      </c>
      <c r="I310" s="152">
        <f t="shared" si="42"/>
        <v>2.0258646024644333E-2</v>
      </c>
      <c r="J310" s="152">
        <f t="shared" si="40"/>
        <v>6.5318267516434325E-5</v>
      </c>
      <c r="K310" s="3" t="e">
        <f t="shared" ca="1" si="36"/>
        <v>#NAME?</v>
      </c>
      <c r="L310" s="153" t="e">
        <f t="shared" ca="1" si="41"/>
        <v>#NAME?</v>
      </c>
      <c r="M310" s="195" t="e">
        <f ca="1">_xll.BInterpol(cf!$A$2:$A$68,cf!$C$2:$C$68,params!B310,"cubic")</f>
        <v>#NAME?</v>
      </c>
      <c r="N310" s="195" t="e">
        <f ca="1">+_xll.BInterpol(#REF!,#REF!,params!B310,"cubic")</f>
        <v>#NAME?</v>
      </c>
      <c r="O310" s="153" t="e">
        <f t="shared" ca="1" si="37"/>
        <v>#NAME?</v>
      </c>
    </row>
    <row r="311" spans="1:15">
      <c r="A311">
        <v>308</v>
      </c>
      <c r="B311">
        <f t="shared" si="35"/>
        <v>1.232</v>
      </c>
      <c r="C311" s="151" t="e">
        <f ca="1">+_xll.BInterpol(Boost!$R$6:$R$66,Boost!$AZ$6:$AZ$66,params!B311,"cubic")</f>
        <v>#NAME?</v>
      </c>
      <c r="D311" s="151" t="e">
        <f ca="1">+_xll.BInterpol(Boost!$R$6:$R$66,Boost!$AX$6:$AX$66,params!B311,"cubic")</f>
        <v>#NAME?</v>
      </c>
      <c r="E311" s="198" t="e">
        <f t="shared" ca="1" si="38"/>
        <v>#NAME?</v>
      </c>
      <c r="F311" s="151" t="e">
        <f ca="1">+_xll.BInterpol(Boost!$R$6:$R$66,Boost!$AY$6:$AY$66,params!B311,"cubic")</f>
        <v>#NAME?</v>
      </c>
      <c r="G311" s="151" t="e">
        <f ca="1">_xll.BInterpol(cf!$A$2:$A$68,cf!$B$2:$B$68,params!B311,"cubic")/100</f>
        <v>#NAME?</v>
      </c>
      <c r="H311" s="199" t="e">
        <f t="shared" ca="1" si="39"/>
        <v>#NAME?</v>
      </c>
      <c r="I311" s="152">
        <f t="shared" si="42"/>
        <v>2.032395993775471E-2</v>
      </c>
      <c r="J311" s="152">
        <f t="shared" si="40"/>
        <v>6.5313913110376376E-5</v>
      </c>
      <c r="K311" s="3" t="e">
        <f t="shared" ca="1" si="36"/>
        <v>#NAME?</v>
      </c>
      <c r="L311" s="153" t="e">
        <f t="shared" ca="1" si="41"/>
        <v>#NAME?</v>
      </c>
      <c r="M311" s="195" t="e">
        <f ca="1">_xll.BInterpol(cf!$A$2:$A$68,cf!$C$2:$C$68,params!B311,"cubic")</f>
        <v>#NAME?</v>
      </c>
      <c r="N311" s="195" t="e">
        <f ca="1">+_xll.BInterpol(#REF!,#REF!,params!B311,"cubic")</f>
        <v>#NAME?</v>
      </c>
      <c r="O311" s="153" t="e">
        <f t="shared" ca="1" si="37"/>
        <v>#NAME?</v>
      </c>
    </row>
    <row r="312" spans="1:15">
      <c r="A312">
        <v>309</v>
      </c>
      <c r="B312">
        <f t="shared" si="35"/>
        <v>1.236</v>
      </c>
      <c r="C312" s="151" t="e">
        <f ca="1">+_xll.BInterpol(Boost!$R$6:$R$66,Boost!$AZ$6:$AZ$66,params!B312,"cubic")</f>
        <v>#NAME?</v>
      </c>
      <c r="D312" s="151" t="e">
        <f ca="1">+_xll.BInterpol(Boost!$R$6:$R$66,Boost!$AX$6:$AX$66,params!B312,"cubic")</f>
        <v>#NAME?</v>
      </c>
      <c r="E312" s="198" t="e">
        <f t="shared" ca="1" si="38"/>
        <v>#NAME?</v>
      </c>
      <c r="F312" s="151" t="e">
        <f ca="1">+_xll.BInterpol(Boost!$R$6:$R$66,Boost!$AY$6:$AY$66,params!B312,"cubic")</f>
        <v>#NAME?</v>
      </c>
      <c r="G312" s="151" t="e">
        <f ca="1">_xll.BInterpol(cf!$A$2:$A$68,cf!$B$2:$B$68,params!B312,"cubic")/100</f>
        <v>#NAME?</v>
      </c>
      <c r="H312" s="199" t="e">
        <f t="shared" ca="1" si="39"/>
        <v>#NAME?</v>
      </c>
      <c r="I312" s="152">
        <f t="shared" si="42"/>
        <v>2.0389269496749463E-2</v>
      </c>
      <c r="J312" s="152">
        <f t="shared" si="40"/>
        <v>6.530955899475277E-5</v>
      </c>
      <c r="K312" s="3" t="e">
        <f t="shared" ca="1" si="36"/>
        <v>#NAME?</v>
      </c>
      <c r="L312" s="153" t="e">
        <f t="shared" ca="1" si="41"/>
        <v>#NAME?</v>
      </c>
      <c r="M312" s="195" t="e">
        <f ca="1">_xll.BInterpol(cf!$A$2:$A$68,cf!$C$2:$C$68,params!B312,"cubic")</f>
        <v>#NAME?</v>
      </c>
      <c r="N312" s="195" t="e">
        <f ca="1">+_xll.BInterpol(#REF!,#REF!,params!B312,"cubic")</f>
        <v>#NAME?</v>
      </c>
      <c r="O312" s="153" t="e">
        <f t="shared" ca="1" si="37"/>
        <v>#NAME?</v>
      </c>
    </row>
    <row r="313" spans="1:15">
      <c r="A313">
        <v>310</v>
      </c>
      <c r="B313">
        <f t="shared" si="35"/>
        <v>1.24</v>
      </c>
      <c r="C313" s="151" t="e">
        <f ca="1">+_xll.BInterpol(Boost!$R$6:$R$66,Boost!$AZ$6:$AZ$66,params!B313,"cubic")</f>
        <v>#NAME?</v>
      </c>
      <c r="D313" s="151" t="e">
        <f ca="1">+_xll.BInterpol(Boost!$R$6:$R$66,Boost!$AX$6:$AX$66,params!B313,"cubic")</f>
        <v>#NAME?</v>
      </c>
      <c r="E313" s="198" t="e">
        <f t="shared" ca="1" si="38"/>
        <v>#NAME?</v>
      </c>
      <c r="F313" s="151" t="e">
        <f ca="1">+_xll.BInterpol(Boost!$R$6:$R$66,Boost!$AY$6:$AY$66,params!B313,"cubic")</f>
        <v>#NAME?</v>
      </c>
      <c r="G313" s="151" t="e">
        <f ca="1">_xll.BInterpol(cf!$A$2:$A$68,cf!$B$2:$B$68,params!B313,"cubic")/100</f>
        <v>#NAME?</v>
      </c>
      <c r="H313" s="199" t="e">
        <f t="shared" ca="1" si="39"/>
        <v>#NAME?</v>
      </c>
      <c r="I313" s="152">
        <f t="shared" si="42"/>
        <v>2.0454574701918582E-2</v>
      </c>
      <c r="J313" s="152">
        <f t="shared" si="40"/>
        <v>6.5305205169119418E-5</v>
      </c>
      <c r="K313" s="3" t="e">
        <f t="shared" ca="1" si="36"/>
        <v>#NAME?</v>
      </c>
      <c r="L313" s="153" t="e">
        <f t="shared" ca="1" si="41"/>
        <v>#NAME?</v>
      </c>
      <c r="M313" s="195" t="e">
        <f ca="1">_xll.BInterpol(cf!$A$2:$A$68,cf!$C$2:$C$68,params!B313,"cubic")</f>
        <v>#NAME?</v>
      </c>
      <c r="N313" s="195" t="e">
        <f ca="1">+_xll.BInterpol(#REF!,#REF!,params!B313,"cubic")</f>
        <v>#NAME?</v>
      </c>
      <c r="O313" s="153" t="e">
        <f t="shared" ca="1" si="37"/>
        <v>#NAME?</v>
      </c>
    </row>
    <row r="314" spans="1:15">
      <c r="A314">
        <v>311</v>
      </c>
      <c r="B314">
        <f t="shared" si="35"/>
        <v>1.244</v>
      </c>
      <c r="C314" s="151" t="e">
        <f ca="1">+_xll.BInterpol(Boost!$R$6:$R$66,Boost!$AZ$6:$AZ$66,params!B314,"cubic")</f>
        <v>#NAME?</v>
      </c>
      <c r="D314" s="151" t="e">
        <f ca="1">+_xll.BInterpol(Boost!$R$6:$R$66,Boost!$AX$6:$AX$66,params!B314,"cubic")</f>
        <v>#NAME?</v>
      </c>
      <c r="E314" s="198" t="e">
        <f t="shared" ca="1" si="38"/>
        <v>#NAME?</v>
      </c>
      <c r="F314" s="151" t="e">
        <f ca="1">+_xll.BInterpol(Boost!$R$6:$R$66,Boost!$AY$6:$AY$66,params!B314,"cubic")</f>
        <v>#NAME?</v>
      </c>
      <c r="G314" s="151" t="e">
        <f ca="1">_xll.BInterpol(cf!$A$2:$A$68,cf!$B$2:$B$68,params!B314,"cubic")/100</f>
        <v>#NAME?</v>
      </c>
      <c r="H314" s="199" t="e">
        <f t="shared" ca="1" si="39"/>
        <v>#NAME?</v>
      </c>
      <c r="I314" s="152">
        <f t="shared" si="42"/>
        <v>2.0519875553552613E-2</v>
      </c>
      <c r="J314" s="152">
        <f t="shared" si="40"/>
        <v>6.5300851634031432E-5</v>
      </c>
      <c r="K314" s="3" t="e">
        <f t="shared" ca="1" si="36"/>
        <v>#NAME?</v>
      </c>
      <c r="L314" s="153" t="e">
        <f t="shared" ca="1" si="41"/>
        <v>#NAME?</v>
      </c>
      <c r="M314" s="195" t="e">
        <f ca="1">_xll.BInterpol(cf!$A$2:$A$68,cf!$C$2:$C$68,params!B314,"cubic")</f>
        <v>#NAME?</v>
      </c>
      <c r="N314" s="195" t="e">
        <f ca="1">+_xll.BInterpol(#REF!,#REF!,params!B314,"cubic")</f>
        <v>#NAME?</v>
      </c>
      <c r="O314" s="153" t="e">
        <f t="shared" ca="1" si="37"/>
        <v>#NAME?</v>
      </c>
    </row>
    <row r="315" spans="1:15">
      <c r="A315">
        <v>312</v>
      </c>
      <c r="B315">
        <f t="shared" si="35"/>
        <v>1.248</v>
      </c>
      <c r="C315" s="151" t="e">
        <f ca="1">+_xll.BInterpol(Boost!$R$6:$R$66,Boost!$AZ$6:$AZ$66,params!B315,"cubic")</f>
        <v>#NAME?</v>
      </c>
      <c r="D315" s="151" t="e">
        <f ca="1">+_xll.BInterpol(Boost!$R$6:$R$66,Boost!$AX$6:$AX$66,params!B315,"cubic")</f>
        <v>#NAME?</v>
      </c>
      <c r="E315" s="198" t="e">
        <f t="shared" ca="1" si="38"/>
        <v>#NAME?</v>
      </c>
      <c r="F315" s="151" t="e">
        <f ca="1">+_xll.BInterpol(Boost!$R$6:$R$66,Boost!$AY$6:$AY$66,params!B315,"cubic")</f>
        <v>#NAME?</v>
      </c>
      <c r="G315" s="151" t="e">
        <f ca="1">_xll.BInterpol(cf!$A$2:$A$68,cf!$B$2:$B$68,params!B315,"cubic")/100</f>
        <v>#NAME?</v>
      </c>
      <c r="H315" s="199" t="e">
        <f t="shared" ca="1" si="39"/>
        <v>#NAME?</v>
      </c>
      <c r="I315" s="152">
        <f t="shared" si="42"/>
        <v>2.0585172051941547E-2</v>
      </c>
      <c r="J315" s="152">
        <f t="shared" si="40"/>
        <v>6.5296498388933699E-5</v>
      </c>
      <c r="K315" s="3" t="e">
        <f t="shared" ca="1" si="36"/>
        <v>#NAME?</v>
      </c>
      <c r="L315" s="153" t="e">
        <f t="shared" ca="1" si="41"/>
        <v>#NAME?</v>
      </c>
      <c r="M315" s="195" t="e">
        <f ca="1">_xll.BInterpol(cf!$A$2:$A$68,cf!$C$2:$C$68,params!B315,"cubic")</f>
        <v>#NAME?</v>
      </c>
      <c r="N315" s="195" t="e">
        <f ca="1">+_xll.BInterpol(#REF!,#REF!,params!B315,"cubic")</f>
        <v>#NAME?</v>
      </c>
      <c r="O315" s="153" t="e">
        <f t="shared" ca="1" si="37"/>
        <v>#NAME?</v>
      </c>
    </row>
    <row r="316" spans="1:15">
      <c r="A316">
        <v>313</v>
      </c>
      <c r="B316">
        <f t="shared" si="35"/>
        <v>1.252</v>
      </c>
      <c r="C316" s="151" t="e">
        <f ca="1">+_xll.BInterpol(Boost!$R$6:$R$66,Boost!$AZ$6:$AZ$66,params!B316,"cubic")</f>
        <v>#NAME?</v>
      </c>
      <c r="D316" s="151" t="e">
        <f ca="1">+_xll.BInterpol(Boost!$R$6:$R$66,Boost!$AX$6:$AX$66,params!B316,"cubic")</f>
        <v>#NAME?</v>
      </c>
      <c r="E316" s="198" t="e">
        <f t="shared" ca="1" si="38"/>
        <v>#NAME?</v>
      </c>
      <c r="F316" s="151" t="e">
        <f ca="1">+_xll.BInterpol(Boost!$R$6:$R$66,Boost!$AY$6:$AY$66,params!B316,"cubic")</f>
        <v>#NAME?</v>
      </c>
      <c r="G316" s="151" t="e">
        <f ca="1">_xll.BInterpol(cf!$A$2:$A$68,cf!$B$2:$B$68,params!B316,"cubic")/100</f>
        <v>#NAME?</v>
      </c>
      <c r="H316" s="199" t="e">
        <f t="shared" ca="1" si="39"/>
        <v>#NAME?</v>
      </c>
      <c r="I316" s="152">
        <f t="shared" si="42"/>
        <v>2.0650464197375706E-2</v>
      </c>
      <c r="J316" s="152">
        <f t="shared" si="40"/>
        <v>6.5292145434159288E-5</v>
      </c>
      <c r="K316" s="3" t="e">
        <f t="shared" ca="1" si="36"/>
        <v>#NAME?</v>
      </c>
      <c r="L316" s="153" t="e">
        <f t="shared" ca="1" si="41"/>
        <v>#NAME?</v>
      </c>
      <c r="M316" s="195" t="e">
        <f ca="1">_xll.BInterpol(cf!$A$2:$A$68,cf!$C$2:$C$68,params!B316,"cubic")</f>
        <v>#NAME?</v>
      </c>
      <c r="N316" s="195" t="e">
        <f ca="1">+_xll.BInterpol(#REF!,#REF!,params!B316,"cubic")</f>
        <v>#NAME?</v>
      </c>
      <c r="O316" s="153" t="e">
        <f t="shared" ca="1" si="37"/>
        <v>#NAME?</v>
      </c>
    </row>
    <row r="317" spans="1:15">
      <c r="A317">
        <v>314</v>
      </c>
      <c r="B317">
        <f t="shared" si="35"/>
        <v>1.256</v>
      </c>
      <c r="C317" s="151" t="e">
        <f ca="1">+_xll.BInterpol(Boost!$R$6:$R$66,Boost!$AZ$6:$AZ$66,params!B317,"cubic")</f>
        <v>#NAME?</v>
      </c>
      <c r="D317" s="151" t="e">
        <f ca="1">+_xll.BInterpol(Boost!$R$6:$R$66,Boost!$AX$6:$AX$66,params!B317,"cubic")</f>
        <v>#NAME?</v>
      </c>
      <c r="E317" s="198" t="e">
        <f t="shared" ca="1" si="38"/>
        <v>#NAME?</v>
      </c>
      <c r="F317" s="151" t="e">
        <f ca="1">+_xll.BInterpol(Boost!$R$6:$R$66,Boost!$AY$6:$AY$66,params!B317,"cubic")</f>
        <v>#NAME?</v>
      </c>
      <c r="G317" s="151" t="e">
        <f ca="1">_xll.BInterpol(cf!$A$2:$A$68,cf!$B$2:$B$68,params!B317,"cubic")/100</f>
        <v>#NAME?</v>
      </c>
      <c r="H317" s="199" t="e">
        <f t="shared" ca="1" si="39"/>
        <v>#NAME?</v>
      </c>
      <c r="I317" s="152">
        <f t="shared" si="42"/>
        <v>2.0715751990145304E-2</v>
      </c>
      <c r="J317" s="152">
        <f t="shared" si="40"/>
        <v>6.5287792769597175E-5</v>
      </c>
      <c r="K317" s="3" t="e">
        <f t="shared" ca="1" si="36"/>
        <v>#NAME?</v>
      </c>
      <c r="L317" s="153" t="e">
        <f t="shared" ca="1" si="41"/>
        <v>#NAME?</v>
      </c>
      <c r="M317" s="195" t="e">
        <f ca="1">_xll.BInterpol(cf!$A$2:$A$68,cf!$C$2:$C$68,params!B317,"cubic")</f>
        <v>#NAME?</v>
      </c>
      <c r="N317" s="195" t="e">
        <f ca="1">+_xll.BInterpol(#REF!,#REF!,params!B317,"cubic")</f>
        <v>#NAME?</v>
      </c>
      <c r="O317" s="153" t="e">
        <f t="shared" ca="1" si="37"/>
        <v>#NAME?</v>
      </c>
    </row>
    <row r="318" spans="1:15">
      <c r="A318">
        <v>315</v>
      </c>
      <c r="B318">
        <f t="shared" si="35"/>
        <v>1.26</v>
      </c>
      <c r="C318" s="151" t="e">
        <f ca="1">+_xll.BInterpol(Boost!$R$6:$R$66,Boost!$AZ$6:$AZ$66,params!B318,"cubic")</f>
        <v>#NAME?</v>
      </c>
      <c r="D318" s="151" t="e">
        <f ca="1">+_xll.BInterpol(Boost!$R$6:$R$66,Boost!$AX$6:$AX$66,params!B318,"cubic")</f>
        <v>#NAME?</v>
      </c>
      <c r="E318" s="198" t="e">
        <f t="shared" ca="1" si="38"/>
        <v>#NAME?</v>
      </c>
      <c r="F318" s="151" t="e">
        <f ca="1">+_xll.BInterpol(Boost!$R$6:$R$66,Boost!$AY$6:$AY$66,params!B318,"cubic")</f>
        <v>#NAME?</v>
      </c>
      <c r="G318" s="151" t="e">
        <f ca="1">_xll.BInterpol(cf!$A$2:$A$68,cf!$B$2:$B$68,params!B318,"cubic")/100</f>
        <v>#NAME?</v>
      </c>
      <c r="H318" s="199" t="e">
        <f t="shared" ca="1" si="39"/>
        <v>#NAME?</v>
      </c>
      <c r="I318" s="152">
        <f t="shared" si="42"/>
        <v>2.078103543054044E-2</v>
      </c>
      <c r="J318" s="152">
        <f t="shared" si="40"/>
        <v>6.5283440395136338E-5</v>
      </c>
      <c r="K318" s="3" t="e">
        <f t="shared" ca="1" si="36"/>
        <v>#NAME?</v>
      </c>
      <c r="L318" s="153" t="e">
        <f t="shared" ca="1" si="41"/>
        <v>#NAME?</v>
      </c>
      <c r="M318" s="195" t="e">
        <f ca="1">_xll.BInterpol(cf!$A$2:$A$68,cf!$C$2:$C$68,params!B318,"cubic")</f>
        <v>#NAME?</v>
      </c>
      <c r="N318" s="195" t="e">
        <f ca="1">+_xll.BInterpol(#REF!,#REF!,params!B318,"cubic")</f>
        <v>#NAME?</v>
      </c>
      <c r="O318" s="153" t="e">
        <f t="shared" ca="1" si="37"/>
        <v>#NAME?</v>
      </c>
    </row>
    <row r="319" spans="1:15">
      <c r="A319">
        <v>316</v>
      </c>
      <c r="B319">
        <f t="shared" si="35"/>
        <v>1.264</v>
      </c>
      <c r="C319" s="151" t="e">
        <f ca="1">+_xll.BInterpol(Boost!$R$6:$R$66,Boost!$AZ$6:$AZ$66,params!B319,"cubic")</f>
        <v>#NAME?</v>
      </c>
      <c r="D319" s="151" t="e">
        <f ca="1">+_xll.BInterpol(Boost!$R$6:$R$66,Boost!$AX$6:$AX$66,params!B319,"cubic")</f>
        <v>#NAME?</v>
      </c>
      <c r="E319" s="198" t="e">
        <f t="shared" ca="1" si="38"/>
        <v>#NAME?</v>
      </c>
      <c r="F319" s="151" t="e">
        <f ca="1">+_xll.BInterpol(Boost!$R$6:$R$66,Boost!$AY$6:$AY$66,params!B319,"cubic")</f>
        <v>#NAME?</v>
      </c>
      <c r="G319" s="151" t="e">
        <f ca="1">_xll.BInterpol(cf!$A$2:$A$68,cf!$B$2:$B$68,params!B319,"cubic")/100</f>
        <v>#NAME?</v>
      </c>
      <c r="H319" s="199" t="e">
        <f t="shared" ca="1" si="39"/>
        <v>#NAME?</v>
      </c>
      <c r="I319" s="152">
        <f t="shared" si="42"/>
        <v>2.0846314518851217E-2</v>
      </c>
      <c r="J319" s="152">
        <f t="shared" si="40"/>
        <v>6.5279088310776778E-5</v>
      </c>
      <c r="K319" s="3" t="e">
        <f t="shared" ca="1" si="36"/>
        <v>#NAME?</v>
      </c>
      <c r="L319" s="153" t="e">
        <f t="shared" ca="1" si="41"/>
        <v>#NAME?</v>
      </c>
      <c r="M319" s="195" t="e">
        <f ca="1">_xll.BInterpol(cf!$A$2:$A$68,cf!$C$2:$C$68,params!B319,"cubic")</f>
        <v>#NAME?</v>
      </c>
      <c r="N319" s="195" t="e">
        <f ca="1">+_xll.BInterpol(#REF!,#REF!,params!B319,"cubic")</f>
        <v>#NAME?</v>
      </c>
      <c r="O319" s="153" t="e">
        <f t="shared" ca="1" si="37"/>
        <v>#NAME?</v>
      </c>
    </row>
    <row r="320" spans="1:15">
      <c r="A320">
        <v>317</v>
      </c>
      <c r="B320">
        <f t="shared" si="35"/>
        <v>1.268</v>
      </c>
      <c r="C320" s="151" t="e">
        <f ca="1">+_xll.BInterpol(Boost!$R$6:$R$66,Boost!$AZ$6:$AZ$66,params!B320,"cubic")</f>
        <v>#NAME?</v>
      </c>
      <c r="D320" s="151" t="e">
        <f ca="1">+_xll.BInterpol(Boost!$R$6:$R$66,Boost!$AX$6:$AX$66,params!B320,"cubic")</f>
        <v>#NAME?</v>
      </c>
      <c r="E320" s="198" t="e">
        <f t="shared" ca="1" si="38"/>
        <v>#NAME?</v>
      </c>
      <c r="F320" s="151" t="e">
        <f ca="1">+_xll.BInterpol(Boost!$R$6:$R$66,Boost!$AY$6:$AY$66,params!B320,"cubic")</f>
        <v>#NAME?</v>
      </c>
      <c r="G320" s="151" t="e">
        <f ca="1">_xll.BInterpol(cf!$A$2:$A$68,cf!$B$2:$B$68,params!B320,"cubic")/100</f>
        <v>#NAME?</v>
      </c>
      <c r="H320" s="199" t="e">
        <f t="shared" ca="1" si="39"/>
        <v>#NAME?</v>
      </c>
      <c r="I320" s="152">
        <f t="shared" si="42"/>
        <v>2.0911589255367957E-2</v>
      </c>
      <c r="J320" s="152">
        <f t="shared" si="40"/>
        <v>6.5274736516740539E-5</v>
      </c>
      <c r="K320" s="3" t="e">
        <f t="shared" ca="1" si="36"/>
        <v>#NAME?</v>
      </c>
      <c r="L320" s="153" t="e">
        <f t="shared" ca="1" si="41"/>
        <v>#NAME?</v>
      </c>
      <c r="M320" s="195" t="e">
        <f ca="1">_xll.BInterpol(cf!$A$2:$A$68,cf!$C$2:$C$68,params!B320,"cubic")</f>
        <v>#NAME?</v>
      </c>
      <c r="N320" s="195" t="e">
        <f ca="1">+_xll.BInterpol(#REF!,#REF!,params!B320,"cubic")</f>
        <v>#NAME?</v>
      </c>
      <c r="O320" s="153" t="e">
        <f t="shared" ca="1" si="37"/>
        <v>#NAME?</v>
      </c>
    </row>
    <row r="321" spans="1:15">
      <c r="A321">
        <v>318</v>
      </c>
      <c r="B321">
        <f t="shared" si="35"/>
        <v>1.272</v>
      </c>
      <c r="C321" s="151" t="e">
        <f ca="1">+_xll.BInterpol(Boost!$R$6:$R$66,Boost!$AZ$6:$AZ$66,params!B321,"cubic")</f>
        <v>#NAME?</v>
      </c>
      <c r="D321" s="151" t="e">
        <f ca="1">+_xll.BInterpol(Boost!$R$6:$R$66,Boost!$AX$6:$AX$66,params!B321,"cubic")</f>
        <v>#NAME?</v>
      </c>
      <c r="E321" s="198" t="e">
        <f t="shared" ca="1" si="38"/>
        <v>#NAME?</v>
      </c>
      <c r="F321" s="151" t="e">
        <f ca="1">+_xll.BInterpol(Boost!$R$6:$R$66,Boost!$AY$6:$AY$66,params!B321,"cubic")</f>
        <v>#NAME?</v>
      </c>
      <c r="G321" s="151" t="e">
        <f ca="1">_xll.BInterpol(cf!$A$2:$A$68,cf!$B$2:$B$68,params!B321,"cubic")/100</f>
        <v>#NAME?</v>
      </c>
      <c r="H321" s="199" t="e">
        <f t="shared" ca="1" si="39"/>
        <v>#NAME?</v>
      </c>
      <c r="I321" s="152">
        <f t="shared" si="42"/>
        <v>2.0976859640380541E-2</v>
      </c>
      <c r="J321" s="152">
        <f t="shared" si="40"/>
        <v>6.5270385012583532E-5</v>
      </c>
      <c r="K321" s="3" t="e">
        <f t="shared" ca="1" si="36"/>
        <v>#NAME?</v>
      </c>
      <c r="L321" s="153" t="e">
        <f t="shared" ca="1" si="41"/>
        <v>#NAME?</v>
      </c>
      <c r="M321" s="195" t="e">
        <f ca="1">_xll.BInterpol(cf!$A$2:$A$68,cf!$C$2:$C$68,params!B321,"cubic")</f>
        <v>#NAME?</v>
      </c>
      <c r="N321" s="195" t="e">
        <f ca="1">+_xll.BInterpol(#REF!,#REF!,params!B321,"cubic")</f>
        <v>#NAME?</v>
      </c>
      <c r="O321" s="153" t="e">
        <f t="shared" ca="1" si="37"/>
        <v>#NAME?</v>
      </c>
    </row>
    <row r="322" spans="1:15">
      <c r="A322">
        <v>319</v>
      </c>
      <c r="B322">
        <f t="shared" si="35"/>
        <v>1.276</v>
      </c>
      <c r="C322" s="151" t="e">
        <f ca="1">+_xll.BInterpol(Boost!$R$6:$R$66,Boost!$AZ$6:$AZ$66,params!B322,"cubic")</f>
        <v>#NAME?</v>
      </c>
      <c r="D322" s="151" t="e">
        <f ca="1">+_xll.BInterpol(Boost!$R$6:$R$66,Boost!$AX$6:$AX$66,params!B322,"cubic")</f>
        <v>#NAME?</v>
      </c>
      <c r="E322" s="198" t="e">
        <f t="shared" ca="1" si="38"/>
        <v>#NAME?</v>
      </c>
      <c r="F322" s="151" t="e">
        <f ca="1">+_xll.BInterpol(Boost!$R$6:$R$66,Boost!$AY$6:$AY$66,params!B322,"cubic")</f>
        <v>#NAME?</v>
      </c>
      <c r="G322" s="151" t="e">
        <f ca="1">_xll.BInterpol(cf!$A$2:$A$68,cf!$B$2:$B$68,params!B322,"cubic")/100</f>
        <v>#NAME?</v>
      </c>
      <c r="H322" s="199" t="e">
        <f t="shared" ca="1" si="39"/>
        <v>#NAME?</v>
      </c>
      <c r="I322" s="152">
        <f t="shared" si="42"/>
        <v>2.1042125674179291E-2</v>
      </c>
      <c r="J322" s="152">
        <f t="shared" si="40"/>
        <v>6.5266033798749845E-5</v>
      </c>
      <c r="K322" s="3" t="e">
        <f t="shared" ca="1" si="36"/>
        <v>#NAME?</v>
      </c>
      <c r="L322" s="153" t="e">
        <f t="shared" ca="1" si="41"/>
        <v>#NAME?</v>
      </c>
      <c r="M322" s="195" t="e">
        <f ca="1">_xll.BInterpol(cf!$A$2:$A$68,cf!$C$2:$C$68,params!B322,"cubic")</f>
        <v>#NAME?</v>
      </c>
      <c r="N322" s="195" t="e">
        <f ca="1">+_xll.BInterpol(#REF!,#REF!,params!B322,"cubic")</f>
        <v>#NAME?</v>
      </c>
      <c r="O322" s="153" t="e">
        <f t="shared" ca="1" si="37"/>
        <v>#NAME?</v>
      </c>
    </row>
    <row r="323" spans="1:15">
      <c r="A323">
        <v>320</v>
      </c>
      <c r="B323">
        <f t="shared" si="35"/>
        <v>1.28</v>
      </c>
      <c r="C323" s="151" t="e">
        <f ca="1">+_xll.BInterpol(Boost!$R$6:$R$66,Boost!$AZ$6:$AZ$66,params!B323,"cubic")</f>
        <v>#NAME?</v>
      </c>
      <c r="D323" s="151" t="e">
        <f ca="1">+_xll.BInterpol(Boost!$R$6:$R$66,Boost!$AX$6:$AX$66,params!B323,"cubic")</f>
        <v>#NAME?</v>
      </c>
      <c r="E323" s="198" t="e">
        <f t="shared" ca="1" si="38"/>
        <v>#NAME?</v>
      </c>
      <c r="F323" s="151" t="e">
        <f ca="1">+_xll.BInterpol(Boost!$R$6:$R$66,Boost!$AY$6:$AY$66,params!B323,"cubic")</f>
        <v>#NAME?</v>
      </c>
      <c r="G323" s="151" t="e">
        <f ca="1">_xll.BInterpol(cf!$A$2:$A$68,cf!$B$2:$B$68,params!B323,"cubic")/100</f>
        <v>#NAME?</v>
      </c>
      <c r="H323" s="199" t="e">
        <f t="shared" ca="1" si="39"/>
        <v>#NAME?</v>
      </c>
      <c r="I323" s="152">
        <f t="shared" si="42"/>
        <v>2.1107387357054086E-2</v>
      </c>
      <c r="J323" s="152">
        <f t="shared" si="40"/>
        <v>6.526168287479539E-5</v>
      </c>
      <c r="K323" s="3" t="e">
        <f t="shared" ca="1" si="36"/>
        <v>#NAME?</v>
      </c>
      <c r="L323" s="153" t="e">
        <f t="shared" ca="1" si="41"/>
        <v>#NAME?</v>
      </c>
      <c r="M323" s="195" t="e">
        <f ca="1">_xll.BInterpol(cf!$A$2:$A$68,cf!$C$2:$C$68,params!B323,"cubic")</f>
        <v>#NAME?</v>
      </c>
      <c r="N323" s="195" t="e">
        <f ca="1">+_xll.BInterpol(#REF!,#REF!,params!B323,"cubic")</f>
        <v>#NAME?</v>
      </c>
      <c r="O323" s="153" t="e">
        <f t="shared" ca="1" si="37"/>
        <v>#NAME?</v>
      </c>
    </row>
    <row r="324" spans="1:15">
      <c r="A324">
        <v>321</v>
      </c>
      <c r="B324">
        <f t="shared" ref="B324:B387" si="43">+A324/250</f>
        <v>1.284</v>
      </c>
      <c r="C324" s="151" t="e">
        <f ca="1">+_xll.BInterpol(Boost!$R$6:$R$66,Boost!$AZ$6:$AZ$66,params!B324,"cubic")</f>
        <v>#NAME?</v>
      </c>
      <c r="D324" s="151" t="e">
        <f ca="1">+_xll.BInterpol(Boost!$R$6:$R$66,Boost!$AX$6:$AX$66,params!B324,"cubic")</f>
        <v>#NAME?</v>
      </c>
      <c r="E324" s="198" t="e">
        <f t="shared" ca="1" si="38"/>
        <v>#NAME?</v>
      </c>
      <c r="F324" s="151" t="e">
        <f ca="1">+_xll.BInterpol(Boost!$R$6:$R$66,Boost!$AY$6:$AY$66,params!B324,"cubic")</f>
        <v>#NAME?</v>
      </c>
      <c r="G324" s="151" t="e">
        <f ca="1">_xll.BInterpol(cf!$A$2:$A$68,cf!$B$2:$B$68,params!B324,"cubic")/100</f>
        <v>#NAME?</v>
      </c>
      <c r="H324" s="199" t="e">
        <f t="shared" ca="1" si="39"/>
        <v>#NAME?</v>
      </c>
      <c r="I324" s="152">
        <f t="shared" si="42"/>
        <v>2.1172644689295028E-2</v>
      </c>
      <c r="J324" s="152">
        <f t="shared" si="40"/>
        <v>6.5257332240942212E-5</v>
      </c>
      <c r="K324" s="3" t="e">
        <f t="shared" ref="K324:K387" ca="1" si="44">+EXP(H324*-B324)</f>
        <v>#NAME?</v>
      </c>
      <c r="L324" s="153" t="e">
        <f t="shared" ca="1" si="41"/>
        <v>#NAME?</v>
      </c>
      <c r="M324" s="195" t="e">
        <f ca="1">_xll.BInterpol(cf!$A$2:$A$68,cf!$C$2:$C$68,params!B324,"cubic")</f>
        <v>#NAME?</v>
      </c>
      <c r="N324" s="195" t="e">
        <f ca="1">+_xll.BInterpol(#REF!,#REF!,params!B324,"cubic")</f>
        <v>#NAME?</v>
      </c>
      <c r="O324" s="153" t="e">
        <f t="shared" ref="O324:O387" ca="1" si="45">+EXP(-B325*E325)-EXP(-B324*E324)</f>
        <v>#NAME?</v>
      </c>
    </row>
    <row r="325" spans="1:15">
      <c r="A325">
        <v>322</v>
      </c>
      <c r="B325">
        <f t="shared" si="43"/>
        <v>1.288</v>
      </c>
      <c r="C325" s="151" t="e">
        <f ca="1">+_xll.BInterpol(Boost!$R$6:$R$66,Boost!$AZ$6:$AZ$66,params!B325,"cubic")</f>
        <v>#NAME?</v>
      </c>
      <c r="D325" s="151" t="e">
        <f ca="1">+_xll.BInterpol(Boost!$R$6:$R$66,Boost!$AX$6:$AX$66,params!B325,"cubic")</f>
        <v>#NAME?</v>
      </c>
      <c r="E325" s="198" t="e">
        <f t="shared" ref="E325:E388" ca="1" si="46">-((1+C325*B325)/(1+C324*B324)-1)/(B325-B324)+((1+F325*B325)/(1+F324*B324)-1)/(B325-B324)</f>
        <v>#NAME?</v>
      </c>
      <c r="F325" s="151" t="e">
        <f ca="1">+_xll.BInterpol(Boost!$R$6:$R$66,Boost!$AY$6:$AY$66,params!B325,"cubic")</f>
        <v>#NAME?</v>
      </c>
      <c r="G325" s="151" t="e">
        <f ca="1">_xll.BInterpol(cf!$A$2:$A$68,cf!$B$2:$B$68,params!B325,"cubic")/100</f>
        <v>#NAME?</v>
      </c>
      <c r="H325" s="199" t="e">
        <f t="shared" ref="H325:H388" ca="1" si="47">-((1+F325*B325)/(1+F324*B324)-1)/(B325-B324)+((1+G325*B325)/(1+G324*B324)-1)/(B325-B324)</f>
        <v>#NAME?</v>
      </c>
      <c r="I325" s="152">
        <f t="shared" si="42"/>
        <v>2.1237897671192107E-2</v>
      </c>
      <c r="J325" s="152">
        <f t="shared" ref="J325:J388" si="48">+I325-I324</f>
        <v>6.5252981897079287E-5</v>
      </c>
      <c r="K325" s="3" t="e">
        <f t="shared" ca="1" si="44"/>
        <v>#NAME?</v>
      </c>
      <c r="L325" s="153" t="e">
        <f t="shared" ref="L325:L388" ca="1" si="49">+K326-K325</f>
        <v>#NAME?</v>
      </c>
      <c r="M325" s="195" t="e">
        <f ca="1">_xll.BInterpol(cf!$A$2:$A$68,cf!$C$2:$C$68,params!B325,"cubic")</f>
        <v>#NAME?</v>
      </c>
      <c r="N325" s="195" t="e">
        <f ca="1">+_xll.BInterpol(#REF!,#REF!,params!B325,"cubic")</f>
        <v>#NAME?</v>
      </c>
      <c r="O325" s="153" t="e">
        <f t="shared" ca="1" si="45"/>
        <v>#NAME?</v>
      </c>
    </row>
    <row r="326" spans="1:15">
      <c r="A326">
        <v>323</v>
      </c>
      <c r="B326">
        <f t="shared" si="43"/>
        <v>1.292</v>
      </c>
      <c r="C326" s="151" t="e">
        <f ca="1">+_xll.BInterpol(Boost!$R$6:$R$66,Boost!$AZ$6:$AZ$66,params!B326,"cubic")</f>
        <v>#NAME?</v>
      </c>
      <c r="D326" s="151" t="e">
        <f ca="1">+_xll.BInterpol(Boost!$R$6:$R$66,Boost!$AX$6:$AX$66,params!B326,"cubic")</f>
        <v>#NAME?</v>
      </c>
      <c r="E326" s="198" t="e">
        <f t="shared" ca="1" si="46"/>
        <v>#NAME?</v>
      </c>
      <c r="F326" s="151" t="e">
        <f ca="1">+_xll.BInterpol(Boost!$R$6:$R$66,Boost!$AY$6:$AY$66,params!B326,"cubic")</f>
        <v>#NAME?</v>
      </c>
      <c r="G326" s="151" t="e">
        <f ca="1">_xll.BInterpol(cf!$A$2:$A$68,cf!$B$2:$B$68,params!B326,"cubic")/100</f>
        <v>#NAME?</v>
      </c>
      <c r="H326" s="199" t="e">
        <f t="shared" ca="1" si="47"/>
        <v>#NAME?</v>
      </c>
      <c r="I326" s="152">
        <f t="shared" si="42"/>
        <v>2.1303146303035536E-2</v>
      </c>
      <c r="J326" s="152">
        <f t="shared" si="48"/>
        <v>6.5248631843428662E-5</v>
      </c>
      <c r="K326" s="3" t="e">
        <f t="shared" ca="1" si="44"/>
        <v>#NAME?</v>
      </c>
      <c r="L326" s="153" t="e">
        <f t="shared" ca="1" si="49"/>
        <v>#NAME?</v>
      </c>
      <c r="M326" s="195" t="e">
        <f ca="1">_xll.BInterpol(cf!$A$2:$A$68,cf!$C$2:$C$68,params!B326,"cubic")</f>
        <v>#NAME?</v>
      </c>
      <c r="N326" s="195" t="e">
        <f ca="1">+_xll.BInterpol(#REF!,#REF!,params!B326,"cubic")</f>
        <v>#NAME?</v>
      </c>
      <c r="O326" s="153" t="e">
        <f t="shared" ca="1" si="45"/>
        <v>#NAME?</v>
      </c>
    </row>
    <row r="327" spans="1:15">
      <c r="A327">
        <v>324</v>
      </c>
      <c r="B327">
        <f t="shared" si="43"/>
        <v>1.296</v>
      </c>
      <c r="C327" s="151" t="e">
        <f ca="1">+_xll.BInterpol(Boost!$R$6:$R$66,Boost!$AZ$6:$AZ$66,params!B327,"cubic")</f>
        <v>#NAME?</v>
      </c>
      <c r="D327" s="151" t="e">
        <f ca="1">+_xll.BInterpol(Boost!$R$6:$R$66,Boost!$AX$6:$AX$66,params!B327,"cubic")</f>
        <v>#NAME?</v>
      </c>
      <c r="E327" s="198" t="e">
        <f t="shared" ca="1" si="46"/>
        <v>#NAME?</v>
      </c>
      <c r="F327" s="151" t="e">
        <f ca="1">+_xll.BInterpol(Boost!$R$6:$R$66,Boost!$AY$6:$AY$66,params!B327,"cubic")</f>
        <v>#NAME?</v>
      </c>
      <c r="G327" s="151" t="e">
        <f ca="1">_xll.BInterpol(cf!$A$2:$A$68,cf!$B$2:$B$68,params!B327,"cubic")/100</f>
        <v>#NAME?</v>
      </c>
      <c r="H327" s="199" t="e">
        <f t="shared" ca="1" si="47"/>
        <v>#NAME?</v>
      </c>
      <c r="I327" s="152">
        <f t="shared" si="42"/>
        <v>2.1368390585115082E-2</v>
      </c>
      <c r="J327" s="152">
        <f t="shared" si="48"/>
        <v>6.5244282079546245E-5</v>
      </c>
      <c r="K327" s="3" t="e">
        <f t="shared" ca="1" si="44"/>
        <v>#NAME?</v>
      </c>
      <c r="L327" s="153" t="e">
        <f t="shared" ca="1" si="49"/>
        <v>#NAME?</v>
      </c>
      <c r="M327" s="195" t="e">
        <f ca="1">_xll.BInterpol(cf!$A$2:$A$68,cf!$C$2:$C$68,params!B327,"cubic")</f>
        <v>#NAME?</v>
      </c>
      <c r="N327" s="195" t="e">
        <f ca="1">+_xll.BInterpol(#REF!,#REF!,params!B327,"cubic")</f>
        <v>#NAME?</v>
      </c>
      <c r="O327" s="153" t="e">
        <f t="shared" ca="1" si="45"/>
        <v>#NAME?</v>
      </c>
    </row>
    <row r="328" spans="1:15">
      <c r="A328">
        <v>325</v>
      </c>
      <c r="B328">
        <f t="shared" si="43"/>
        <v>1.3</v>
      </c>
      <c r="C328" s="151" t="e">
        <f ca="1">+_xll.BInterpol(Boost!$R$6:$R$66,Boost!$AZ$6:$AZ$66,params!B328,"cubic")</f>
        <v>#NAME?</v>
      </c>
      <c r="D328" s="151" t="e">
        <f ca="1">+_xll.BInterpol(Boost!$R$6:$R$66,Boost!$AX$6:$AX$66,params!B328,"cubic")</f>
        <v>#NAME?</v>
      </c>
      <c r="E328" s="198" t="e">
        <f t="shared" ca="1" si="46"/>
        <v>#NAME?</v>
      </c>
      <c r="F328" s="151" t="e">
        <f ca="1">+_xll.BInterpol(Boost!$R$6:$R$66,Boost!$AY$6:$AY$66,params!B328,"cubic")</f>
        <v>#NAME?</v>
      </c>
      <c r="G328" s="151" t="e">
        <f ca="1">_xll.BInterpol(cf!$A$2:$A$68,cf!$B$2:$B$68,params!B328,"cubic")/100</f>
        <v>#NAME?</v>
      </c>
      <c r="H328" s="199" t="e">
        <f t="shared" ca="1" si="47"/>
        <v>#NAME?</v>
      </c>
      <c r="I328" s="152">
        <f t="shared" si="42"/>
        <v>2.1433630517720847E-2</v>
      </c>
      <c r="J328" s="152">
        <f t="shared" si="48"/>
        <v>6.5239932605765105E-5</v>
      </c>
      <c r="K328" s="3" t="e">
        <f t="shared" ca="1" si="44"/>
        <v>#NAME?</v>
      </c>
      <c r="L328" s="153" t="e">
        <f t="shared" ca="1" si="49"/>
        <v>#NAME?</v>
      </c>
      <c r="M328" s="195" t="e">
        <f ca="1">_xll.BInterpol(cf!$A$2:$A$68,cf!$C$2:$C$68,params!B328,"cubic")</f>
        <v>#NAME?</v>
      </c>
      <c r="N328" s="195" t="e">
        <f ca="1">+_xll.BInterpol(#REF!,#REF!,params!B328,"cubic")</f>
        <v>#NAME?</v>
      </c>
      <c r="O328" s="153" t="e">
        <f t="shared" ca="1" si="45"/>
        <v>#NAME?</v>
      </c>
    </row>
    <row r="329" spans="1:15">
      <c r="A329">
        <v>326</v>
      </c>
      <c r="B329">
        <f t="shared" si="43"/>
        <v>1.304</v>
      </c>
      <c r="C329" s="151" t="e">
        <f ca="1">+_xll.BInterpol(Boost!$R$6:$R$66,Boost!$AZ$6:$AZ$66,params!B329,"cubic")</f>
        <v>#NAME?</v>
      </c>
      <c r="D329" s="151" t="e">
        <f ca="1">+_xll.BInterpol(Boost!$R$6:$R$66,Boost!$AX$6:$AX$66,params!B329,"cubic")</f>
        <v>#NAME?</v>
      </c>
      <c r="E329" s="198" t="e">
        <f t="shared" ca="1" si="46"/>
        <v>#NAME?</v>
      </c>
      <c r="F329" s="151" t="e">
        <f ca="1">+_xll.BInterpol(Boost!$R$6:$R$66,Boost!$AY$6:$AY$66,params!B329,"cubic")</f>
        <v>#NAME?</v>
      </c>
      <c r="G329" s="151" t="e">
        <f ca="1">_xll.BInterpol(cf!$A$2:$A$68,cf!$B$2:$B$68,params!B329,"cubic")/100</f>
        <v>#NAME?</v>
      </c>
      <c r="H329" s="199" t="e">
        <f t="shared" ca="1" si="47"/>
        <v>#NAME?</v>
      </c>
      <c r="I329" s="152">
        <f t="shared" si="42"/>
        <v>2.1498866101142711E-2</v>
      </c>
      <c r="J329" s="152">
        <f t="shared" si="48"/>
        <v>6.5235583421863197E-5</v>
      </c>
      <c r="K329" s="3" t="e">
        <f t="shared" ca="1" si="44"/>
        <v>#NAME?</v>
      </c>
      <c r="L329" s="153" t="e">
        <f t="shared" ca="1" si="49"/>
        <v>#NAME?</v>
      </c>
      <c r="M329" s="195" t="e">
        <f ca="1">_xll.BInterpol(cf!$A$2:$A$68,cf!$C$2:$C$68,params!B329,"cubic")</f>
        <v>#NAME?</v>
      </c>
      <c r="N329" s="195" t="e">
        <f ca="1">+_xll.BInterpol(#REF!,#REF!,params!B329,"cubic")</f>
        <v>#NAME?</v>
      </c>
      <c r="O329" s="153" t="e">
        <f t="shared" ca="1" si="45"/>
        <v>#NAME?</v>
      </c>
    </row>
    <row r="330" spans="1:15">
      <c r="A330">
        <v>327</v>
      </c>
      <c r="B330">
        <f t="shared" si="43"/>
        <v>1.3080000000000001</v>
      </c>
      <c r="C330" s="151" t="e">
        <f ca="1">+_xll.BInterpol(Boost!$R$6:$R$66,Boost!$AZ$6:$AZ$66,params!B330,"cubic")</f>
        <v>#NAME?</v>
      </c>
      <c r="D330" s="151" t="e">
        <f ca="1">+_xll.BInterpol(Boost!$R$6:$R$66,Boost!$AX$6:$AX$66,params!B330,"cubic")</f>
        <v>#NAME?</v>
      </c>
      <c r="E330" s="198" t="e">
        <f t="shared" ca="1" si="46"/>
        <v>#NAME?</v>
      </c>
      <c r="F330" s="151" t="e">
        <f ca="1">+_xll.BInterpol(Boost!$R$6:$R$66,Boost!$AY$6:$AY$66,params!B330,"cubic")</f>
        <v>#NAME?</v>
      </c>
      <c r="G330" s="151" t="e">
        <f ca="1">_xll.BInterpol(cf!$A$2:$A$68,cf!$B$2:$B$68,params!B330,"cubic")/100</f>
        <v>#NAME?</v>
      </c>
      <c r="H330" s="199" t="e">
        <f t="shared" ca="1" si="47"/>
        <v>#NAME?</v>
      </c>
      <c r="I330" s="152">
        <f t="shared" si="42"/>
        <v>2.1564097335670662E-2</v>
      </c>
      <c r="J330" s="152">
        <f t="shared" si="48"/>
        <v>6.5231234527951543E-5</v>
      </c>
      <c r="K330" s="3" t="e">
        <f t="shared" ca="1" si="44"/>
        <v>#NAME?</v>
      </c>
      <c r="L330" s="153" t="e">
        <f t="shared" ca="1" si="49"/>
        <v>#NAME?</v>
      </c>
      <c r="M330" s="195" t="e">
        <f ca="1">_xll.BInterpol(cf!$A$2:$A$68,cf!$C$2:$C$68,params!B330,"cubic")</f>
        <v>#NAME?</v>
      </c>
      <c r="N330" s="195" t="e">
        <f ca="1">+_xll.BInterpol(#REF!,#REF!,params!B330,"cubic")</f>
        <v>#NAME?</v>
      </c>
      <c r="O330" s="153" t="e">
        <f t="shared" ca="1" si="45"/>
        <v>#NAME?</v>
      </c>
    </row>
    <row r="331" spans="1:15">
      <c r="A331">
        <v>328</v>
      </c>
      <c r="B331">
        <f t="shared" si="43"/>
        <v>1.3120000000000001</v>
      </c>
      <c r="C331" s="151" t="e">
        <f ca="1">+_xll.BInterpol(Boost!$R$6:$R$66,Boost!$AZ$6:$AZ$66,params!B331,"cubic")</f>
        <v>#NAME?</v>
      </c>
      <c r="D331" s="151" t="e">
        <f ca="1">+_xll.BInterpol(Boost!$R$6:$R$66,Boost!$AX$6:$AX$66,params!B331,"cubic")</f>
        <v>#NAME?</v>
      </c>
      <c r="E331" s="198" t="e">
        <f t="shared" ca="1" si="46"/>
        <v>#NAME?</v>
      </c>
      <c r="F331" s="151" t="e">
        <f ca="1">+_xll.BInterpol(Boost!$R$6:$R$66,Boost!$AY$6:$AY$66,params!B331,"cubic")</f>
        <v>#NAME?</v>
      </c>
      <c r="G331" s="151" t="e">
        <f ca="1">_xll.BInterpol(cf!$A$2:$A$68,cf!$B$2:$B$68,params!B331,"cubic")/100</f>
        <v>#NAME?</v>
      </c>
      <c r="H331" s="199" t="e">
        <f t="shared" ca="1" si="47"/>
        <v>#NAME?</v>
      </c>
      <c r="I331" s="152">
        <f t="shared" si="42"/>
        <v>2.1629324221594581E-2</v>
      </c>
      <c r="J331" s="152">
        <f t="shared" si="48"/>
        <v>6.522688592391912E-5</v>
      </c>
      <c r="K331" s="3" t="e">
        <f t="shared" ca="1" si="44"/>
        <v>#NAME?</v>
      </c>
      <c r="L331" s="153" t="e">
        <f t="shared" ca="1" si="49"/>
        <v>#NAME?</v>
      </c>
      <c r="M331" s="195" t="e">
        <f ca="1">_xll.BInterpol(cf!$A$2:$A$68,cf!$C$2:$C$68,params!B331,"cubic")</f>
        <v>#NAME?</v>
      </c>
      <c r="N331" s="195" t="e">
        <f ca="1">+_xll.BInterpol(#REF!,#REF!,params!B331,"cubic")</f>
        <v>#NAME?</v>
      </c>
      <c r="O331" s="153" t="e">
        <f t="shared" ca="1" si="45"/>
        <v>#NAME?</v>
      </c>
    </row>
    <row r="332" spans="1:15">
      <c r="A332">
        <v>329</v>
      </c>
      <c r="B332">
        <f t="shared" si="43"/>
        <v>1.3160000000000001</v>
      </c>
      <c r="C332" s="151" t="e">
        <f ca="1">+_xll.BInterpol(Boost!$R$6:$R$66,Boost!$AZ$6:$AZ$66,params!B332,"cubic")</f>
        <v>#NAME?</v>
      </c>
      <c r="D332" s="151" t="e">
        <f ca="1">+_xll.BInterpol(Boost!$R$6:$R$66,Boost!$AX$6:$AX$66,params!B332,"cubic")</f>
        <v>#NAME?</v>
      </c>
      <c r="E332" s="198" t="e">
        <f t="shared" ca="1" si="46"/>
        <v>#NAME?</v>
      </c>
      <c r="F332" s="151" t="e">
        <f ca="1">+_xll.BInterpol(Boost!$R$6:$R$66,Boost!$AY$6:$AY$66,params!B332,"cubic")</f>
        <v>#NAME?</v>
      </c>
      <c r="G332" s="151" t="e">
        <f ca="1">_xll.BInterpol(cf!$A$2:$A$68,cf!$B$2:$B$68,params!B332,"cubic")/100</f>
        <v>#NAME?</v>
      </c>
      <c r="H332" s="199" t="e">
        <f t="shared" ca="1" si="47"/>
        <v>#NAME?</v>
      </c>
      <c r="I332" s="152">
        <f t="shared" si="42"/>
        <v>2.1694546759204347E-2</v>
      </c>
      <c r="J332" s="152">
        <f t="shared" si="48"/>
        <v>6.5222537609765929E-5</v>
      </c>
      <c r="K332" s="3" t="e">
        <f t="shared" ca="1" si="44"/>
        <v>#NAME?</v>
      </c>
      <c r="L332" s="153" t="e">
        <f t="shared" ca="1" si="49"/>
        <v>#NAME?</v>
      </c>
      <c r="M332" s="195" t="e">
        <f ca="1">_xll.BInterpol(cf!$A$2:$A$68,cf!$C$2:$C$68,params!B332,"cubic")</f>
        <v>#NAME?</v>
      </c>
      <c r="N332" s="195" t="e">
        <f ca="1">+_xll.BInterpol(#REF!,#REF!,params!B332,"cubic")</f>
        <v>#NAME?</v>
      </c>
      <c r="O332" s="153" t="e">
        <f t="shared" ca="1" si="45"/>
        <v>#NAME?</v>
      </c>
    </row>
    <row r="333" spans="1:15">
      <c r="A333">
        <v>330</v>
      </c>
      <c r="B333">
        <f t="shared" si="43"/>
        <v>1.32</v>
      </c>
      <c r="C333" s="151" t="e">
        <f ca="1">+_xll.BInterpol(Boost!$R$6:$R$66,Boost!$AZ$6:$AZ$66,params!B333,"cubic")</f>
        <v>#NAME?</v>
      </c>
      <c r="D333" s="151" t="e">
        <f ca="1">+_xll.BInterpol(Boost!$R$6:$R$66,Boost!$AX$6:$AX$66,params!B333,"cubic")</f>
        <v>#NAME?</v>
      </c>
      <c r="E333" s="198" t="e">
        <f t="shared" ca="1" si="46"/>
        <v>#NAME?</v>
      </c>
      <c r="F333" s="151" t="e">
        <f ca="1">+_xll.BInterpol(Boost!$R$6:$R$66,Boost!$AY$6:$AY$66,params!B333,"cubic")</f>
        <v>#NAME?</v>
      </c>
      <c r="G333" s="151" t="e">
        <f ca="1">_xll.BInterpol(cf!$A$2:$A$68,cf!$B$2:$B$68,params!B333,"cubic")/100</f>
        <v>#NAME?</v>
      </c>
      <c r="H333" s="199" t="e">
        <f t="shared" ca="1" si="47"/>
        <v>#NAME?</v>
      </c>
      <c r="I333" s="152">
        <f t="shared" si="42"/>
        <v>2.175976494878995E-2</v>
      </c>
      <c r="J333" s="152">
        <f t="shared" si="48"/>
        <v>6.5218189585602993E-5</v>
      </c>
      <c r="K333" s="3" t="e">
        <f t="shared" ca="1" si="44"/>
        <v>#NAME?</v>
      </c>
      <c r="L333" s="153" t="e">
        <f t="shared" ca="1" si="49"/>
        <v>#NAME?</v>
      </c>
      <c r="M333" s="195" t="e">
        <f ca="1">_xll.BInterpol(cf!$A$2:$A$68,cf!$C$2:$C$68,params!B333,"cubic")</f>
        <v>#NAME?</v>
      </c>
      <c r="N333" s="195" t="e">
        <f ca="1">+_xll.BInterpol(#REF!,#REF!,params!B333,"cubic")</f>
        <v>#NAME?</v>
      </c>
      <c r="O333" s="153" t="e">
        <f t="shared" ca="1" si="45"/>
        <v>#NAME?</v>
      </c>
    </row>
    <row r="334" spans="1:15">
      <c r="A334">
        <v>331</v>
      </c>
      <c r="B334">
        <f t="shared" si="43"/>
        <v>1.3240000000000001</v>
      </c>
      <c r="C334" s="151" t="e">
        <f ca="1">+_xll.BInterpol(Boost!$R$6:$R$66,Boost!$AZ$6:$AZ$66,params!B334,"cubic")</f>
        <v>#NAME?</v>
      </c>
      <c r="D334" s="151" t="e">
        <f ca="1">+_xll.BInterpol(Boost!$R$6:$R$66,Boost!$AX$6:$AX$66,params!B334,"cubic")</f>
        <v>#NAME?</v>
      </c>
      <c r="E334" s="198" t="e">
        <f t="shared" ca="1" si="46"/>
        <v>#NAME?</v>
      </c>
      <c r="F334" s="151" t="e">
        <f ca="1">+_xll.BInterpol(Boost!$R$6:$R$66,Boost!$AY$6:$AY$66,params!B334,"cubic")</f>
        <v>#NAME?</v>
      </c>
      <c r="G334" s="151" t="e">
        <f ca="1">_xll.BInterpol(cf!$A$2:$A$68,cf!$B$2:$B$68,params!B334,"cubic")/100</f>
        <v>#NAME?</v>
      </c>
      <c r="H334" s="199" t="e">
        <f t="shared" ca="1" si="47"/>
        <v>#NAME?</v>
      </c>
      <c r="I334" s="152">
        <f t="shared" si="42"/>
        <v>2.1824978790641159E-2</v>
      </c>
      <c r="J334" s="152">
        <f t="shared" si="48"/>
        <v>6.5213841851208265E-5</v>
      </c>
      <c r="K334" s="3" t="e">
        <f t="shared" ca="1" si="44"/>
        <v>#NAME?</v>
      </c>
      <c r="L334" s="153" t="e">
        <f t="shared" ca="1" si="49"/>
        <v>#NAME?</v>
      </c>
      <c r="M334" s="195" t="e">
        <f ca="1">_xll.BInterpol(cf!$A$2:$A$68,cf!$C$2:$C$68,params!B334,"cubic")</f>
        <v>#NAME?</v>
      </c>
      <c r="N334" s="195" t="e">
        <f ca="1">+_xll.BInterpol(#REF!,#REF!,params!B334,"cubic")</f>
        <v>#NAME?</v>
      </c>
      <c r="O334" s="153" t="e">
        <f t="shared" ca="1" si="45"/>
        <v>#NAME?</v>
      </c>
    </row>
    <row r="335" spans="1:15">
      <c r="A335">
        <v>332</v>
      </c>
      <c r="B335">
        <f t="shared" si="43"/>
        <v>1.3280000000000001</v>
      </c>
      <c r="C335" s="151" t="e">
        <f ca="1">+_xll.BInterpol(Boost!$R$6:$R$66,Boost!$AZ$6:$AZ$66,params!B335,"cubic")</f>
        <v>#NAME?</v>
      </c>
      <c r="D335" s="151" t="e">
        <f ca="1">+_xll.BInterpol(Boost!$R$6:$R$66,Boost!$AX$6:$AX$66,params!B335,"cubic")</f>
        <v>#NAME?</v>
      </c>
      <c r="E335" s="198" t="e">
        <f t="shared" ca="1" si="46"/>
        <v>#NAME?</v>
      </c>
      <c r="F335" s="151" t="e">
        <f ca="1">+_xll.BInterpol(Boost!$R$6:$R$66,Boost!$AY$6:$AY$66,params!B335,"cubic")</f>
        <v>#NAME?</v>
      </c>
      <c r="G335" s="151" t="e">
        <f ca="1">_xll.BInterpol(cf!$A$2:$A$68,cf!$B$2:$B$68,params!B335,"cubic")/100</f>
        <v>#NAME?</v>
      </c>
      <c r="H335" s="199" t="e">
        <f t="shared" ca="1" si="47"/>
        <v>#NAME?</v>
      </c>
      <c r="I335" s="152">
        <f t="shared" si="42"/>
        <v>2.1890188285047851E-2</v>
      </c>
      <c r="J335" s="152">
        <f t="shared" si="48"/>
        <v>6.520949440669277E-5</v>
      </c>
      <c r="K335" s="3" t="e">
        <f t="shared" ca="1" si="44"/>
        <v>#NAME?</v>
      </c>
      <c r="L335" s="153" t="e">
        <f t="shared" ca="1" si="49"/>
        <v>#NAME?</v>
      </c>
      <c r="M335" s="195" t="e">
        <f ca="1">_xll.BInterpol(cf!$A$2:$A$68,cf!$C$2:$C$68,params!B335,"cubic")</f>
        <v>#NAME?</v>
      </c>
      <c r="N335" s="195" t="e">
        <f ca="1">+_xll.BInterpol(#REF!,#REF!,params!B335,"cubic")</f>
        <v>#NAME?</v>
      </c>
      <c r="O335" s="153" t="e">
        <f t="shared" ca="1" si="45"/>
        <v>#NAME?</v>
      </c>
    </row>
    <row r="336" spans="1:15">
      <c r="A336">
        <v>333</v>
      </c>
      <c r="B336">
        <f t="shared" si="43"/>
        <v>1.3320000000000001</v>
      </c>
      <c r="C336" s="151" t="e">
        <f ca="1">+_xll.BInterpol(Boost!$R$6:$R$66,Boost!$AZ$6:$AZ$66,params!B336,"cubic")</f>
        <v>#NAME?</v>
      </c>
      <c r="D336" s="151" t="e">
        <f ca="1">+_xll.BInterpol(Boost!$R$6:$R$66,Boost!$AX$6:$AX$66,params!B336,"cubic")</f>
        <v>#NAME?</v>
      </c>
      <c r="E336" s="198" t="e">
        <f t="shared" ca="1" si="46"/>
        <v>#NAME?</v>
      </c>
      <c r="F336" s="151" t="e">
        <f ca="1">+_xll.BInterpol(Boost!$R$6:$R$66,Boost!$AY$6:$AY$66,params!B336,"cubic")</f>
        <v>#NAME?</v>
      </c>
      <c r="G336" s="151" t="e">
        <f ca="1">_xll.BInterpol(cf!$A$2:$A$68,cf!$B$2:$B$68,params!B336,"cubic")/100</f>
        <v>#NAME?</v>
      </c>
      <c r="H336" s="199" t="e">
        <f t="shared" ca="1" si="47"/>
        <v>#NAME?</v>
      </c>
      <c r="I336" s="152">
        <f t="shared" si="42"/>
        <v>2.1955393432299797E-2</v>
      </c>
      <c r="J336" s="152">
        <f t="shared" si="48"/>
        <v>6.5205147251945483E-5</v>
      </c>
      <c r="K336" s="3" t="e">
        <f t="shared" ca="1" si="44"/>
        <v>#NAME?</v>
      </c>
      <c r="L336" s="153" t="e">
        <f t="shared" ca="1" si="49"/>
        <v>#NAME?</v>
      </c>
      <c r="M336" s="195" t="e">
        <f ca="1">_xll.BInterpol(cf!$A$2:$A$68,cf!$C$2:$C$68,params!B336,"cubic")</f>
        <v>#NAME?</v>
      </c>
      <c r="N336" s="195" t="e">
        <f ca="1">+_xll.BInterpol(#REF!,#REF!,params!B336,"cubic")</f>
        <v>#NAME?</v>
      </c>
      <c r="O336" s="153" t="e">
        <f t="shared" ca="1" si="45"/>
        <v>#NAME?</v>
      </c>
    </row>
    <row r="337" spans="1:15">
      <c r="A337">
        <v>334</v>
      </c>
      <c r="B337">
        <f t="shared" si="43"/>
        <v>1.3360000000000001</v>
      </c>
      <c r="C337" s="151" t="e">
        <f ca="1">+_xll.BInterpol(Boost!$R$6:$R$66,Boost!$AZ$6:$AZ$66,params!B337,"cubic")</f>
        <v>#NAME?</v>
      </c>
      <c r="D337" s="151" t="e">
        <f ca="1">+_xll.BInterpol(Boost!$R$6:$R$66,Boost!$AX$6:$AX$66,params!B337,"cubic")</f>
        <v>#NAME?</v>
      </c>
      <c r="E337" s="198" t="e">
        <f t="shared" ca="1" si="46"/>
        <v>#NAME?</v>
      </c>
      <c r="F337" s="151" t="e">
        <f ca="1">+_xll.BInterpol(Boost!$R$6:$R$66,Boost!$AY$6:$AY$66,params!B337,"cubic")</f>
        <v>#NAME?</v>
      </c>
      <c r="G337" s="151" t="e">
        <f ca="1">_xll.BInterpol(cf!$A$2:$A$68,cf!$B$2:$B$68,params!B337,"cubic")/100</f>
        <v>#NAME?</v>
      </c>
      <c r="H337" s="199" t="e">
        <f t="shared" ca="1" si="47"/>
        <v>#NAME?</v>
      </c>
      <c r="I337" s="152">
        <f t="shared" si="42"/>
        <v>2.2020594232686763E-2</v>
      </c>
      <c r="J337" s="152">
        <f t="shared" si="48"/>
        <v>6.5200800386966407E-5</v>
      </c>
      <c r="K337" s="3" t="e">
        <f t="shared" ca="1" si="44"/>
        <v>#NAME?</v>
      </c>
      <c r="L337" s="153" t="e">
        <f t="shared" ca="1" si="49"/>
        <v>#NAME?</v>
      </c>
      <c r="M337" s="195" t="e">
        <f ca="1">_xll.BInterpol(cf!$A$2:$A$68,cf!$C$2:$C$68,params!B337,"cubic")</f>
        <v>#NAME?</v>
      </c>
      <c r="N337" s="195" t="e">
        <f ca="1">+_xll.BInterpol(#REF!,#REF!,params!B337,"cubic")</f>
        <v>#NAME?</v>
      </c>
      <c r="O337" s="153" t="e">
        <f t="shared" ca="1" si="45"/>
        <v>#NAME?</v>
      </c>
    </row>
    <row r="338" spans="1:15">
      <c r="A338">
        <v>335</v>
      </c>
      <c r="B338">
        <f t="shared" si="43"/>
        <v>1.34</v>
      </c>
      <c r="C338" s="151" t="e">
        <f ca="1">+_xll.BInterpol(Boost!$R$6:$R$66,Boost!$AZ$6:$AZ$66,params!B338,"cubic")</f>
        <v>#NAME?</v>
      </c>
      <c r="D338" s="151" t="e">
        <f ca="1">+_xll.BInterpol(Boost!$R$6:$R$66,Boost!$AX$6:$AX$66,params!B338,"cubic")</f>
        <v>#NAME?</v>
      </c>
      <c r="E338" s="198" t="e">
        <f t="shared" ca="1" si="46"/>
        <v>#NAME?</v>
      </c>
      <c r="F338" s="151" t="e">
        <f ca="1">+_xll.BInterpol(Boost!$R$6:$R$66,Boost!$AY$6:$AY$66,params!B338,"cubic")</f>
        <v>#NAME?</v>
      </c>
      <c r="G338" s="151" t="e">
        <f ca="1">_xll.BInterpol(cf!$A$2:$A$68,cf!$B$2:$B$68,params!B338,"cubic")/100</f>
        <v>#NAME?</v>
      </c>
      <c r="H338" s="199" t="e">
        <f t="shared" ca="1" si="47"/>
        <v>#NAME?</v>
      </c>
      <c r="I338" s="152">
        <f t="shared" si="42"/>
        <v>2.208579068649863E-2</v>
      </c>
      <c r="J338" s="152">
        <f t="shared" si="48"/>
        <v>6.5196453811866562E-5</v>
      </c>
      <c r="K338" s="3" t="e">
        <f t="shared" ca="1" si="44"/>
        <v>#NAME?</v>
      </c>
      <c r="L338" s="153" t="e">
        <f t="shared" ca="1" si="49"/>
        <v>#NAME?</v>
      </c>
      <c r="M338" s="195" t="e">
        <f ca="1">_xll.BInterpol(cf!$A$2:$A$68,cf!$C$2:$C$68,params!B338,"cubic")</f>
        <v>#NAME?</v>
      </c>
      <c r="N338" s="195" t="e">
        <f ca="1">+_xll.BInterpol(#REF!,#REF!,params!B338,"cubic")</f>
        <v>#NAME?</v>
      </c>
      <c r="O338" s="153" t="e">
        <f t="shared" ca="1" si="45"/>
        <v>#NAME?</v>
      </c>
    </row>
    <row r="339" spans="1:15">
      <c r="A339">
        <v>336</v>
      </c>
      <c r="B339">
        <f t="shared" si="43"/>
        <v>1.3440000000000001</v>
      </c>
      <c r="C339" s="151" t="e">
        <f ca="1">+_xll.BInterpol(Boost!$R$6:$R$66,Boost!$AZ$6:$AZ$66,params!B339,"cubic")</f>
        <v>#NAME?</v>
      </c>
      <c r="D339" s="151" t="e">
        <f ca="1">+_xll.BInterpol(Boost!$R$6:$R$66,Boost!$AX$6:$AX$66,params!B339,"cubic")</f>
        <v>#NAME?</v>
      </c>
      <c r="E339" s="198" t="e">
        <f t="shared" ca="1" si="46"/>
        <v>#NAME?</v>
      </c>
      <c r="F339" s="151" t="e">
        <f ca="1">+_xll.BInterpol(Boost!$R$6:$R$66,Boost!$AY$6:$AY$66,params!B339,"cubic")</f>
        <v>#NAME?</v>
      </c>
      <c r="G339" s="151" t="e">
        <f ca="1">_xll.BInterpol(cf!$A$2:$A$68,cf!$B$2:$B$68,params!B339,"cubic")/100</f>
        <v>#NAME?</v>
      </c>
      <c r="H339" s="199" t="e">
        <f t="shared" ca="1" si="47"/>
        <v>#NAME?</v>
      </c>
      <c r="I339" s="152">
        <f t="shared" si="42"/>
        <v>2.2150982794025165E-2</v>
      </c>
      <c r="J339" s="152">
        <f t="shared" si="48"/>
        <v>6.5192107526534926E-5</v>
      </c>
      <c r="K339" s="3" t="e">
        <f t="shared" ca="1" si="44"/>
        <v>#NAME?</v>
      </c>
      <c r="L339" s="153" t="e">
        <f t="shared" ca="1" si="49"/>
        <v>#NAME?</v>
      </c>
      <c r="M339" s="195" t="e">
        <f ca="1">_xll.BInterpol(cf!$A$2:$A$68,cf!$C$2:$C$68,params!B339,"cubic")</f>
        <v>#NAME?</v>
      </c>
      <c r="N339" s="195" t="e">
        <f ca="1">+_xll.BInterpol(#REF!,#REF!,params!B339,"cubic")</f>
        <v>#NAME?</v>
      </c>
      <c r="O339" s="153" t="e">
        <f t="shared" ca="1" si="45"/>
        <v>#NAME?</v>
      </c>
    </row>
    <row r="340" spans="1:15">
      <c r="A340">
        <v>337</v>
      </c>
      <c r="B340">
        <f t="shared" si="43"/>
        <v>1.3480000000000001</v>
      </c>
      <c r="C340" s="151" t="e">
        <f ca="1">+_xll.BInterpol(Boost!$R$6:$R$66,Boost!$AZ$6:$AZ$66,params!B340,"cubic")</f>
        <v>#NAME?</v>
      </c>
      <c r="D340" s="151" t="e">
        <f ca="1">+_xll.BInterpol(Boost!$R$6:$R$66,Boost!$AX$6:$AX$66,params!B340,"cubic")</f>
        <v>#NAME?</v>
      </c>
      <c r="E340" s="198" t="e">
        <f t="shared" ca="1" si="46"/>
        <v>#NAME?</v>
      </c>
      <c r="F340" s="151" t="e">
        <f ca="1">+_xll.BInterpol(Boost!$R$6:$R$66,Boost!$AY$6:$AY$66,params!B340,"cubic")</f>
        <v>#NAME?</v>
      </c>
      <c r="G340" s="151" t="e">
        <f ca="1">_xll.BInterpol(cf!$A$2:$A$68,cf!$B$2:$B$68,params!B340,"cubic")/100</f>
        <v>#NAME?</v>
      </c>
      <c r="H340" s="199" t="e">
        <f t="shared" ca="1" si="47"/>
        <v>#NAME?</v>
      </c>
      <c r="I340" s="152">
        <f t="shared" si="42"/>
        <v>2.2216170555556025E-2</v>
      </c>
      <c r="J340" s="152">
        <f t="shared" si="48"/>
        <v>6.5187761530860477E-5</v>
      </c>
      <c r="K340" s="3" t="e">
        <f t="shared" ca="1" si="44"/>
        <v>#NAME?</v>
      </c>
      <c r="L340" s="153" t="e">
        <f t="shared" ca="1" si="49"/>
        <v>#NAME?</v>
      </c>
      <c r="M340" s="195" t="e">
        <f ca="1">_xll.BInterpol(cf!$A$2:$A$68,cf!$C$2:$C$68,params!B340,"cubic")</f>
        <v>#NAME?</v>
      </c>
      <c r="N340" s="195" t="e">
        <f ca="1">+_xll.BInterpol(#REF!,#REF!,params!B340,"cubic")</f>
        <v>#NAME?</v>
      </c>
      <c r="O340" s="153" t="e">
        <f t="shared" ca="1" si="45"/>
        <v>#NAME?</v>
      </c>
    </row>
    <row r="341" spans="1:15">
      <c r="A341">
        <v>338</v>
      </c>
      <c r="B341">
        <f t="shared" si="43"/>
        <v>1.3520000000000001</v>
      </c>
      <c r="C341" s="151" t="e">
        <f ca="1">+_xll.BInterpol(Boost!$R$6:$R$66,Boost!$AZ$6:$AZ$66,params!B341,"cubic")</f>
        <v>#NAME?</v>
      </c>
      <c r="D341" s="151" t="e">
        <f ca="1">+_xll.BInterpol(Boost!$R$6:$R$66,Boost!$AX$6:$AX$66,params!B341,"cubic")</f>
        <v>#NAME?</v>
      </c>
      <c r="E341" s="198" t="e">
        <f t="shared" ca="1" si="46"/>
        <v>#NAME?</v>
      </c>
      <c r="F341" s="151" t="e">
        <f ca="1">+_xll.BInterpol(Boost!$R$6:$R$66,Boost!$AY$6:$AY$66,params!B341,"cubic")</f>
        <v>#NAME?</v>
      </c>
      <c r="G341" s="151" t="e">
        <f ca="1">_xll.BInterpol(cf!$A$2:$A$68,cf!$B$2:$B$68,params!B341,"cubic")/100</f>
        <v>#NAME?</v>
      </c>
      <c r="H341" s="199" t="e">
        <f t="shared" ca="1" si="47"/>
        <v>#NAME?</v>
      </c>
      <c r="I341" s="152">
        <f t="shared" si="42"/>
        <v>2.2281353971380979E-2</v>
      </c>
      <c r="J341" s="152">
        <f t="shared" si="48"/>
        <v>6.5183415824954238E-5</v>
      </c>
      <c r="K341" s="3" t="e">
        <f t="shared" ca="1" si="44"/>
        <v>#NAME?</v>
      </c>
      <c r="L341" s="153" t="e">
        <f t="shared" ca="1" si="49"/>
        <v>#NAME?</v>
      </c>
      <c r="M341" s="195" t="e">
        <f ca="1">_xll.BInterpol(cf!$A$2:$A$68,cf!$C$2:$C$68,params!B341,"cubic")</f>
        <v>#NAME?</v>
      </c>
      <c r="N341" s="195" t="e">
        <f ca="1">+_xll.BInterpol(#REF!,#REF!,params!B341,"cubic")</f>
        <v>#NAME?</v>
      </c>
      <c r="O341" s="153" t="e">
        <f t="shared" ca="1" si="45"/>
        <v>#NAME?</v>
      </c>
    </row>
    <row r="342" spans="1:15">
      <c r="A342">
        <v>339</v>
      </c>
      <c r="B342">
        <f t="shared" si="43"/>
        <v>1.3560000000000001</v>
      </c>
      <c r="C342" s="151" t="e">
        <f ca="1">+_xll.BInterpol(Boost!$R$6:$R$66,Boost!$AZ$6:$AZ$66,params!B342,"cubic")</f>
        <v>#NAME?</v>
      </c>
      <c r="D342" s="151" t="e">
        <f ca="1">+_xll.BInterpol(Boost!$R$6:$R$66,Boost!$AX$6:$AX$66,params!B342,"cubic")</f>
        <v>#NAME?</v>
      </c>
      <c r="E342" s="198" t="e">
        <f t="shared" ca="1" si="46"/>
        <v>#NAME?</v>
      </c>
      <c r="F342" s="151" t="e">
        <f ca="1">+_xll.BInterpol(Boost!$R$6:$R$66,Boost!$AY$6:$AY$66,params!B342,"cubic")</f>
        <v>#NAME?</v>
      </c>
      <c r="G342" s="151" t="e">
        <f ca="1">_xll.BInterpol(cf!$A$2:$A$68,cf!$B$2:$B$68,params!B342,"cubic")/100</f>
        <v>#NAME?</v>
      </c>
      <c r="H342" s="199" t="e">
        <f t="shared" ca="1" si="47"/>
        <v>#NAME?</v>
      </c>
      <c r="I342" s="152">
        <f t="shared" si="42"/>
        <v>2.2346533041789796E-2</v>
      </c>
      <c r="J342" s="152">
        <f t="shared" si="48"/>
        <v>6.5179070408816209E-5</v>
      </c>
      <c r="K342" s="3" t="e">
        <f t="shared" ca="1" si="44"/>
        <v>#NAME?</v>
      </c>
      <c r="L342" s="153" t="e">
        <f t="shared" ca="1" si="49"/>
        <v>#NAME?</v>
      </c>
      <c r="M342" s="195" t="e">
        <f ca="1">_xll.BInterpol(cf!$A$2:$A$68,cf!$C$2:$C$68,params!B342,"cubic")</f>
        <v>#NAME?</v>
      </c>
      <c r="N342" s="195" t="e">
        <f ca="1">+_xll.BInterpol(#REF!,#REF!,params!B342,"cubic")</f>
        <v>#NAME?</v>
      </c>
      <c r="O342" s="153" t="e">
        <f t="shared" ca="1" si="45"/>
        <v>#NAME?</v>
      </c>
    </row>
    <row r="343" spans="1:15">
      <c r="A343">
        <v>340</v>
      </c>
      <c r="B343">
        <f t="shared" si="43"/>
        <v>1.36</v>
      </c>
      <c r="C343" s="151" t="e">
        <f ca="1">+_xll.BInterpol(Boost!$R$6:$R$66,Boost!$AZ$6:$AZ$66,params!B343,"cubic")</f>
        <v>#NAME?</v>
      </c>
      <c r="D343" s="151" t="e">
        <f ca="1">+_xll.BInterpol(Boost!$R$6:$R$66,Boost!$AX$6:$AX$66,params!B343,"cubic")</f>
        <v>#NAME?</v>
      </c>
      <c r="E343" s="198" t="e">
        <f t="shared" ca="1" si="46"/>
        <v>#NAME?</v>
      </c>
      <c r="F343" s="151" t="e">
        <f ca="1">+_xll.BInterpol(Boost!$R$6:$R$66,Boost!$AY$6:$AY$66,params!B343,"cubic")</f>
        <v>#NAME?</v>
      </c>
      <c r="G343" s="151" t="e">
        <f ca="1">_xll.BInterpol(cf!$A$2:$A$68,cf!$B$2:$B$68,params!B343,"cubic")/100</f>
        <v>#NAME?</v>
      </c>
      <c r="H343" s="199" t="e">
        <f t="shared" ca="1" si="47"/>
        <v>#NAME?</v>
      </c>
      <c r="I343" s="152">
        <f t="shared" si="42"/>
        <v>2.241170776707202E-2</v>
      </c>
      <c r="J343" s="152">
        <f t="shared" si="48"/>
        <v>6.5174725282224344E-5</v>
      </c>
      <c r="K343" s="3" t="e">
        <f t="shared" ca="1" si="44"/>
        <v>#NAME?</v>
      </c>
      <c r="L343" s="153" t="e">
        <f t="shared" ca="1" si="49"/>
        <v>#NAME?</v>
      </c>
      <c r="M343" s="195" t="e">
        <f ca="1">_xll.BInterpol(cf!$A$2:$A$68,cf!$C$2:$C$68,params!B343,"cubic")</f>
        <v>#NAME?</v>
      </c>
      <c r="N343" s="195" t="e">
        <f ca="1">+_xll.BInterpol(#REF!,#REF!,params!B343,"cubic")</f>
        <v>#NAME?</v>
      </c>
      <c r="O343" s="153" t="e">
        <f t="shared" ca="1" si="45"/>
        <v>#NAME?</v>
      </c>
    </row>
    <row r="344" spans="1:15">
      <c r="A344">
        <v>341</v>
      </c>
      <c r="B344">
        <f t="shared" si="43"/>
        <v>1.3640000000000001</v>
      </c>
      <c r="C344" s="151" t="e">
        <f ca="1">+_xll.BInterpol(Boost!$R$6:$R$66,Boost!$AZ$6:$AZ$66,params!B344,"cubic")</f>
        <v>#NAME?</v>
      </c>
      <c r="D344" s="151" t="e">
        <f ca="1">+_xll.BInterpol(Boost!$R$6:$R$66,Boost!$AX$6:$AX$66,params!B344,"cubic")</f>
        <v>#NAME?</v>
      </c>
      <c r="E344" s="198" t="e">
        <f t="shared" ca="1" si="46"/>
        <v>#NAME?</v>
      </c>
      <c r="F344" s="151" t="e">
        <f ca="1">+_xll.BInterpol(Boost!$R$6:$R$66,Boost!$AY$6:$AY$66,params!B344,"cubic")</f>
        <v>#NAME?</v>
      </c>
      <c r="G344" s="151" t="e">
        <f ca="1">_xll.BInterpol(cf!$A$2:$A$68,cf!$B$2:$B$68,params!B344,"cubic")/100</f>
        <v>#NAME?</v>
      </c>
      <c r="H344" s="199" t="e">
        <f t="shared" ca="1" si="47"/>
        <v>#NAME?</v>
      </c>
      <c r="I344" s="152">
        <f t="shared" si="42"/>
        <v>2.247687814751731E-2</v>
      </c>
      <c r="J344" s="152">
        <f t="shared" si="48"/>
        <v>6.5170380445289666E-5</v>
      </c>
      <c r="K344" s="3" t="e">
        <f t="shared" ca="1" si="44"/>
        <v>#NAME?</v>
      </c>
      <c r="L344" s="153" t="e">
        <f t="shared" ca="1" si="49"/>
        <v>#NAME?</v>
      </c>
      <c r="M344" s="195" t="e">
        <f ca="1">_xll.BInterpol(cf!$A$2:$A$68,cf!$C$2:$C$68,params!B344,"cubic")</f>
        <v>#NAME?</v>
      </c>
      <c r="N344" s="195" t="e">
        <f ca="1">+_xll.BInterpol(#REF!,#REF!,params!B344,"cubic")</f>
        <v>#NAME?</v>
      </c>
      <c r="O344" s="153" t="e">
        <f t="shared" ca="1" si="45"/>
        <v>#NAME?</v>
      </c>
    </row>
    <row r="345" spans="1:15">
      <c r="A345">
        <v>342</v>
      </c>
      <c r="B345">
        <f t="shared" si="43"/>
        <v>1.3680000000000001</v>
      </c>
      <c r="C345" s="151" t="e">
        <f ca="1">+_xll.BInterpol(Boost!$R$6:$R$66,Boost!$AZ$6:$AZ$66,params!B345,"cubic")</f>
        <v>#NAME?</v>
      </c>
      <c r="D345" s="151" t="e">
        <f ca="1">+_xll.BInterpol(Boost!$R$6:$R$66,Boost!$AX$6:$AX$66,params!B345,"cubic")</f>
        <v>#NAME?</v>
      </c>
      <c r="E345" s="198" t="e">
        <f t="shared" ca="1" si="46"/>
        <v>#NAME?</v>
      </c>
      <c r="F345" s="151" t="e">
        <f ca="1">+_xll.BInterpol(Boost!$R$6:$R$66,Boost!$AY$6:$AY$66,params!B345,"cubic")</f>
        <v>#NAME?</v>
      </c>
      <c r="G345" s="151" t="e">
        <f ca="1">_xll.BInterpol(cf!$A$2:$A$68,cf!$B$2:$B$68,params!B345,"cubic")/100</f>
        <v>#NAME?</v>
      </c>
      <c r="H345" s="199" t="e">
        <f t="shared" ca="1" si="47"/>
        <v>#NAME?</v>
      </c>
      <c r="I345" s="152">
        <f t="shared" si="42"/>
        <v>2.2542044183415544E-2</v>
      </c>
      <c r="J345" s="152">
        <f t="shared" si="48"/>
        <v>6.516603589823422E-5</v>
      </c>
      <c r="K345" s="3" t="e">
        <f t="shared" ca="1" si="44"/>
        <v>#NAME?</v>
      </c>
      <c r="L345" s="153" t="e">
        <f t="shared" ca="1" si="49"/>
        <v>#NAME?</v>
      </c>
      <c r="M345" s="195" t="e">
        <f ca="1">_xll.BInterpol(cf!$A$2:$A$68,cf!$C$2:$C$68,params!B345,"cubic")</f>
        <v>#NAME?</v>
      </c>
      <c r="N345" s="195" t="e">
        <f ca="1">+_xll.BInterpol(#REF!,#REF!,params!B345,"cubic")</f>
        <v>#NAME?</v>
      </c>
      <c r="O345" s="153" t="e">
        <f t="shared" ca="1" si="45"/>
        <v>#NAME?</v>
      </c>
    </row>
    <row r="346" spans="1:15">
      <c r="A346">
        <v>343</v>
      </c>
      <c r="B346">
        <f t="shared" si="43"/>
        <v>1.3720000000000001</v>
      </c>
      <c r="C346" s="151" t="e">
        <f ca="1">+_xll.BInterpol(Boost!$R$6:$R$66,Boost!$AZ$6:$AZ$66,params!B346,"cubic")</f>
        <v>#NAME?</v>
      </c>
      <c r="D346" s="151" t="e">
        <f ca="1">+_xll.BInterpol(Boost!$R$6:$R$66,Boost!$AX$6:$AX$66,params!B346,"cubic")</f>
        <v>#NAME?</v>
      </c>
      <c r="E346" s="198" t="e">
        <f t="shared" ca="1" si="46"/>
        <v>#NAME?</v>
      </c>
      <c r="F346" s="151" t="e">
        <f ca="1">+_xll.BInterpol(Boost!$R$6:$R$66,Boost!$AY$6:$AY$66,params!B346,"cubic")</f>
        <v>#NAME?</v>
      </c>
      <c r="G346" s="151" t="e">
        <f ca="1">_xll.BInterpol(cf!$A$2:$A$68,cf!$B$2:$B$68,params!B346,"cubic")/100</f>
        <v>#NAME?</v>
      </c>
      <c r="H346" s="199" t="e">
        <f t="shared" ca="1" si="47"/>
        <v>#NAME?</v>
      </c>
      <c r="I346" s="152">
        <f t="shared" si="42"/>
        <v>2.2607205875056047E-2</v>
      </c>
      <c r="J346" s="152">
        <f t="shared" si="48"/>
        <v>6.5161691640502895E-5</v>
      </c>
      <c r="K346" s="3" t="e">
        <f t="shared" ca="1" si="44"/>
        <v>#NAME?</v>
      </c>
      <c r="L346" s="153" t="e">
        <f t="shared" ca="1" si="49"/>
        <v>#NAME?</v>
      </c>
      <c r="M346" s="195" t="e">
        <f ca="1">_xll.BInterpol(cf!$A$2:$A$68,cf!$C$2:$C$68,params!B346,"cubic")</f>
        <v>#NAME?</v>
      </c>
      <c r="N346" s="195" t="e">
        <f ca="1">+_xll.BInterpol(#REF!,#REF!,params!B346,"cubic")</f>
        <v>#NAME?</v>
      </c>
      <c r="O346" s="153" t="e">
        <f t="shared" ca="1" si="45"/>
        <v>#NAME?</v>
      </c>
    </row>
    <row r="347" spans="1:15">
      <c r="A347">
        <v>344</v>
      </c>
      <c r="B347">
        <f t="shared" si="43"/>
        <v>1.3759999999999999</v>
      </c>
      <c r="C347" s="151" t="e">
        <f ca="1">+_xll.BInterpol(Boost!$R$6:$R$66,Boost!$AZ$6:$AZ$66,params!B347,"cubic")</f>
        <v>#NAME?</v>
      </c>
      <c r="D347" s="151" t="e">
        <f ca="1">+_xll.BInterpol(Boost!$R$6:$R$66,Boost!$AX$6:$AX$66,params!B347,"cubic")</f>
        <v>#NAME?</v>
      </c>
      <c r="E347" s="198" t="e">
        <f t="shared" ca="1" si="46"/>
        <v>#NAME?</v>
      </c>
      <c r="F347" s="151" t="e">
        <f ca="1">+_xll.BInterpol(Boost!$R$6:$R$66,Boost!$AY$6:$AY$66,params!B347,"cubic")</f>
        <v>#NAME?</v>
      </c>
      <c r="G347" s="151" t="e">
        <f ca="1">_xll.BInterpol(cf!$A$2:$A$68,cf!$B$2:$B$68,params!B347,"cubic")/100</f>
        <v>#NAME?</v>
      </c>
      <c r="H347" s="199" t="e">
        <f t="shared" ca="1" si="47"/>
        <v>#NAME?</v>
      </c>
      <c r="I347" s="152">
        <f t="shared" si="42"/>
        <v>2.2672363222728698E-2</v>
      </c>
      <c r="J347" s="152">
        <f t="shared" si="48"/>
        <v>6.5157347672650801E-5</v>
      </c>
      <c r="K347" s="3" t="e">
        <f t="shared" ca="1" si="44"/>
        <v>#NAME?</v>
      </c>
      <c r="L347" s="153" t="e">
        <f t="shared" ca="1" si="49"/>
        <v>#NAME?</v>
      </c>
      <c r="M347" s="195" t="e">
        <f ca="1">_xll.BInterpol(cf!$A$2:$A$68,cf!$C$2:$C$68,params!B347,"cubic")</f>
        <v>#NAME?</v>
      </c>
      <c r="N347" s="195" t="e">
        <f ca="1">+_xll.BInterpol(#REF!,#REF!,params!B347,"cubic")</f>
        <v>#NAME?</v>
      </c>
      <c r="O347" s="153" t="e">
        <f t="shared" ca="1" si="45"/>
        <v>#NAME?</v>
      </c>
    </row>
    <row r="348" spans="1:15">
      <c r="A348">
        <v>345</v>
      </c>
      <c r="B348">
        <f t="shared" si="43"/>
        <v>1.38</v>
      </c>
      <c r="C348" s="151" t="e">
        <f ca="1">+_xll.BInterpol(Boost!$R$6:$R$66,Boost!$AZ$6:$AZ$66,params!B348,"cubic")</f>
        <v>#NAME?</v>
      </c>
      <c r="D348" s="151" t="e">
        <f ca="1">+_xll.BInterpol(Boost!$R$6:$R$66,Boost!$AX$6:$AX$66,params!B348,"cubic")</f>
        <v>#NAME?</v>
      </c>
      <c r="E348" s="198" t="e">
        <f t="shared" ca="1" si="46"/>
        <v>#NAME?</v>
      </c>
      <c r="F348" s="151" t="e">
        <f ca="1">+_xll.BInterpol(Boost!$R$6:$R$66,Boost!$AY$6:$AY$66,params!B348,"cubic")</f>
        <v>#NAME?</v>
      </c>
      <c r="G348" s="151" t="e">
        <f ca="1">_xll.BInterpol(cf!$A$2:$A$68,cf!$B$2:$B$68,params!B348,"cubic")/100</f>
        <v>#NAME?</v>
      </c>
      <c r="H348" s="199" t="e">
        <f t="shared" ca="1" si="47"/>
        <v>#NAME?</v>
      </c>
      <c r="I348" s="152">
        <f t="shared" si="42"/>
        <v>2.2737516226722931E-2</v>
      </c>
      <c r="J348" s="152">
        <f t="shared" si="48"/>
        <v>6.5153003994233849E-5</v>
      </c>
      <c r="K348" s="3" t="e">
        <f t="shared" ca="1" si="44"/>
        <v>#NAME?</v>
      </c>
      <c r="L348" s="153" t="e">
        <f t="shared" ca="1" si="49"/>
        <v>#NAME?</v>
      </c>
      <c r="M348" s="195" t="e">
        <f ca="1">_xll.BInterpol(cf!$A$2:$A$68,cf!$C$2:$C$68,params!B348,"cubic")</f>
        <v>#NAME?</v>
      </c>
      <c r="N348" s="195" t="e">
        <f ca="1">+_xll.BInterpol(#REF!,#REF!,params!B348,"cubic")</f>
        <v>#NAME?</v>
      </c>
      <c r="O348" s="153" t="e">
        <f t="shared" ca="1" si="45"/>
        <v>#NAME?</v>
      </c>
    </row>
    <row r="349" spans="1:15">
      <c r="A349">
        <v>346</v>
      </c>
      <c r="B349">
        <f t="shared" si="43"/>
        <v>1.3839999999999999</v>
      </c>
      <c r="C349" s="151" t="e">
        <f ca="1">+_xll.BInterpol(Boost!$R$6:$R$66,Boost!$AZ$6:$AZ$66,params!B349,"cubic")</f>
        <v>#NAME?</v>
      </c>
      <c r="D349" s="151" t="e">
        <f ca="1">+_xll.BInterpol(Boost!$R$6:$R$66,Boost!$AX$6:$AX$66,params!B349,"cubic")</f>
        <v>#NAME?</v>
      </c>
      <c r="E349" s="198" t="e">
        <f t="shared" ca="1" si="46"/>
        <v>#NAME?</v>
      </c>
      <c r="F349" s="151" t="e">
        <f ca="1">+_xll.BInterpol(Boost!$R$6:$R$66,Boost!$AY$6:$AY$66,params!B349,"cubic")</f>
        <v>#NAME?</v>
      </c>
      <c r="G349" s="151" t="e">
        <f ca="1">_xll.BInterpol(cf!$A$2:$A$68,cf!$B$2:$B$68,params!B349,"cubic")/100</f>
        <v>#NAME?</v>
      </c>
      <c r="H349" s="199" t="e">
        <f t="shared" ca="1" si="47"/>
        <v>#NAME?</v>
      </c>
      <c r="I349" s="152">
        <f t="shared" si="42"/>
        <v>2.2802664887328294E-2</v>
      </c>
      <c r="J349" s="152">
        <f t="shared" si="48"/>
        <v>6.5148660605363062E-5</v>
      </c>
      <c r="K349" s="3" t="e">
        <f t="shared" ca="1" si="44"/>
        <v>#NAME?</v>
      </c>
      <c r="L349" s="153" t="e">
        <f t="shared" ca="1" si="49"/>
        <v>#NAME?</v>
      </c>
      <c r="M349" s="195" t="e">
        <f ca="1">_xll.BInterpol(cf!$A$2:$A$68,cf!$C$2:$C$68,params!B349,"cubic")</f>
        <v>#NAME?</v>
      </c>
      <c r="N349" s="195" t="e">
        <f ca="1">+_xll.BInterpol(#REF!,#REF!,params!B349,"cubic")</f>
        <v>#NAME?</v>
      </c>
      <c r="O349" s="153" t="e">
        <f t="shared" ca="1" si="45"/>
        <v>#NAME?</v>
      </c>
    </row>
    <row r="350" spans="1:15">
      <c r="A350">
        <v>347</v>
      </c>
      <c r="B350">
        <f t="shared" si="43"/>
        <v>1.3879999999999999</v>
      </c>
      <c r="C350" s="151" t="e">
        <f ca="1">+_xll.BInterpol(Boost!$R$6:$R$66,Boost!$AZ$6:$AZ$66,params!B350,"cubic")</f>
        <v>#NAME?</v>
      </c>
      <c r="D350" s="151" t="e">
        <f ca="1">+_xll.BInterpol(Boost!$R$6:$R$66,Boost!$AX$6:$AX$66,params!B350,"cubic")</f>
        <v>#NAME?</v>
      </c>
      <c r="E350" s="198" t="e">
        <f t="shared" ca="1" si="46"/>
        <v>#NAME?</v>
      </c>
      <c r="F350" s="151" t="e">
        <f ca="1">+_xll.BInterpol(Boost!$R$6:$R$66,Boost!$AY$6:$AY$66,params!B350,"cubic")</f>
        <v>#NAME?</v>
      </c>
      <c r="G350" s="151" t="e">
        <f ca="1">_xll.BInterpol(cf!$A$2:$A$68,cf!$B$2:$B$68,params!B350,"cubic")/100</f>
        <v>#NAME?</v>
      </c>
      <c r="H350" s="199" t="e">
        <f t="shared" ca="1" si="47"/>
        <v>#NAME?</v>
      </c>
      <c r="I350" s="152">
        <f t="shared" si="42"/>
        <v>2.2867809204834444E-2</v>
      </c>
      <c r="J350" s="152">
        <f t="shared" si="48"/>
        <v>6.5144317506149463E-5</v>
      </c>
      <c r="K350" s="3" t="e">
        <f t="shared" ca="1" si="44"/>
        <v>#NAME?</v>
      </c>
      <c r="L350" s="153" t="e">
        <f t="shared" ca="1" si="49"/>
        <v>#NAME?</v>
      </c>
      <c r="M350" s="195" t="e">
        <f ca="1">_xll.BInterpol(cf!$A$2:$A$68,cf!$C$2:$C$68,params!B350,"cubic")</f>
        <v>#NAME?</v>
      </c>
      <c r="N350" s="195" t="e">
        <f ca="1">+_xll.BInterpol(#REF!,#REF!,params!B350,"cubic")</f>
        <v>#NAME?</v>
      </c>
      <c r="O350" s="153" t="e">
        <f t="shared" ca="1" si="45"/>
        <v>#NAME?</v>
      </c>
    </row>
    <row r="351" spans="1:15">
      <c r="A351">
        <v>348</v>
      </c>
      <c r="B351">
        <f t="shared" si="43"/>
        <v>1.3919999999999999</v>
      </c>
      <c r="C351" s="151" t="e">
        <f ca="1">+_xll.BInterpol(Boost!$R$6:$R$66,Boost!$AZ$6:$AZ$66,params!B351,"cubic")</f>
        <v>#NAME?</v>
      </c>
      <c r="D351" s="151" t="e">
        <f ca="1">+_xll.BInterpol(Boost!$R$6:$R$66,Boost!$AX$6:$AX$66,params!B351,"cubic")</f>
        <v>#NAME?</v>
      </c>
      <c r="E351" s="198" t="e">
        <f t="shared" ca="1" si="46"/>
        <v>#NAME?</v>
      </c>
      <c r="F351" s="151" t="e">
        <f ca="1">+_xll.BInterpol(Boost!$R$6:$R$66,Boost!$AY$6:$AY$66,params!B351,"cubic")</f>
        <v>#NAME?</v>
      </c>
      <c r="G351" s="151" t="e">
        <f ca="1">_xll.BInterpol(cf!$A$2:$A$68,cf!$B$2:$B$68,params!B351,"cubic")/100</f>
        <v>#NAME?</v>
      </c>
      <c r="H351" s="199" t="e">
        <f t="shared" ca="1" si="47"/>
        <v>#NAME?</v>
      </c>
      <c r="I351" s="152">
        <f t="shared" ref="I351:I414" si="50">1-EXP($R$5*-1*B351/(1-$R$6))</f>
        <v>2.2932949179530815E-2</v>
      </c>
      <c r="J351" s="152">
        <f t="shared" si="48"/>
        <v>6.5139974696371006E-5</v>
      </c>
      <c r="K351" s="3" t="e">
        <f t="shared" ca="1" si="44"/>
        <v>#NAME?</v>
      </c>
      <c r="L351" s="153" t="e">
        <f t="shared" ca="1" si="49"/>
        <v>#NAME?</v>
      </c>
      <c r="M351" s="195" t="e">
        <f ca="1">_xll.BInterpol(cf!$A$2:$A$68,cf!$C$2:$C$68,params!B351,"cubic")</f>
        <v>#NAME?</v>
      </c>
      <c r="N351" s="195" t="e">
        <f ca="1">+_xll.BInterpol(#REF!,#REF!,params!B351,"cubic")</f>
        <v>#NAME?</v>
      </c>
      <c r="O351" s="153" t="e">
        <f t="shared" ca="1" si="45"/>
        <v>#NAME?</v>
      </c>
    </row>
    <row r="352" spans="1:15">
      <c r="A352">
        <v>349</v>
      </c>
      <c r="B352">
        <f t="shared" si="43"/>
        <v>1.3959999999999999</v>
      </c>
      <c r="C352" s="151" t="e">
        <f ca="1">+_xll.BInterpol(Boost!$R$6:$R$66,Boost!$AZ$6:$AZ$66,params!B352,"cubic")</f>
        <v>#NAME?</v>
      </c>
      <c r="D352" s="151" t="e">
        <f ca="1">+_xll.BInterpol(Boost!$R$6:$R$66,Boost!$AX$6:$AX$66,params!B352,"cubic")</f>
        <v>#NAME?</v>
      </c>
      <c r="E352" s="198" t="e">
        <f t="shared" ca="1" si="46"/>
        <v>#NAME?</v>
      </c>
      <c r="F352" s="151" t="e">
        <f ca="1">+_xll.BInterpol(Boost!$R$6:$R$66,Boost!$AY$6:$AY$66,params!B352,"cubic")</f>
        <v>#NAME?</v>
      </c>
      <c r="G352" s="151" t="e">
        <f ca="1">_xll.BInterpol(cf!$A$2:$A$68,cf!$B$2:$B$68,params!B352,"cubic")/100</f>
        <v>#NAME?</v>
      </c>
      <c r="H352" s="199" t="e">
        <f t="shared" ca="1" si="47"/>
        <v>#NAME?</v>
      </c>
      <c r="I352" s="152">
        <f t="shared" si="50"/>
        <v>2.2998084811707065E-2</v>
      </c>
      <c r="J352" s="152">
        <f t="shared" si="48"/>
        <v>6.5135632176249736E-5</v>
      </c>
      <c r="K352" s="3" t="e">
        <f t="shared" ca="1" si="44"/>
        <v>#NAME?</v>
      </c>
      <c r="L352" s="153" t="e">
        <f t="shared" ca="1" si="49"/>
        <v>#NAME?</v>
      </c>
      <c r="M352" s="195" t="e">
        <f ca="1">_xll.BInterpol(cf!$A$2:$A$68,cf!$C$2:$C$68,params!B352,"cubic")</f>
        <v>#NAME?</v>
      </c>
      <c r="N352" s="195" t="e">
        <f ca="1">+_xll.BInterpol(#REF!,#REF!,params!B352,"cubic")</f>
        <v>#NAME?</v>
      </c>
      <c r="O352" s="153" t="e">
        <f t="shared" ca="1" si="45"/>
        <v>#NAME?</v>
      </c>
    </row>
    <row r="353" spans="1:15">
      <c r="A353">
        <v>350</v>
      </c>
      <c r="B353">
        <f t="shared" si="43"/>
        <v>1.4</v>
      </c>
      <c r="C353" s="151" t="e">
        <f ca="1">+_xll.BInterpol(Boost!$R$6:$R$66,Boost!$AZ$6:$AZ$66,params!B353,"cubic")</f>
        <v>#NAME?</v>
      </c>
      <c r="D353" s="151" t="e">
        <f ca="1">+_xll.BInterpol(Boost!$R$6:$R$66,Boost!$AX$6:$AX$66,params!B353,"cubic")</f>
        <v>#NAME?</v>
      </c>
      <c r="E353" s="198" t="e">
        <f t="shared" ca="1" si="46"/>
        <v>#NAME?</v>
      </c>
      <c r="F353" s="151" t="e">
        <f ca="1">+_xll.BInterpol(Boost!$R$6:$R$66,Boost!$AY$6:$AY$66,params!B353,"cubic")</f>
        <v>#NAME?</v>
      </c>
      <c r="G353" s="151" t="e">
        <f ca="1">_xll.BInterpol(cf!$A$2:$A$68,cf!$B$2:$B$68,params!B353,"cubic")/100</f>
        <v>#NAME?</v>
      </c>
      <c r="H353" s="199" t="e">
        <f t="shared" ca="1" si="47"/>
        <v>#NAME?</v>
      </c>
      <c r="I353" s="152">
        <f t="shared" si="50"/>
        <v>2.3063216101652406E-2</v>
      </c>
      <c r="J353" s="152">
        <f t="shared" si="48"/>
        <v>6.5131289945341564E-5</v>
      </c>
      <c r="K353" s="3" t="e">
        <f t="shared" ca="1" si="44"/>
        <v>#NAME?</v>
      </c>
      <c r="L353" s="153" t="e">
        <f t="shared" ca="1" si="49"/>
        <v>#NAME?</v>
      </c>
      <c r="M353" s="195" t="e">
        <f ca="1">_xll.BInterpol(cf!$A$2:$A$68,cf!$C$2:$C$68,params!B353,"cubic")</f>
        <v>#NAME?</v>
      </c>
      <c r="N353" s="195" t="e">
        <f ca="1">+_xll.BInterpol(#REF!,#REF!,params!B353,"cubic")</f>
        <v>#NAME?</v>
      </c>
      <c r="O353" s="153" t="e">
        <f t="shared" ca="1" si="45"/>
        <v>#NAME?</v>
      </c>
    </row>
    <row r="354" spans="1:15">
      <c r="A354">
        <v>351</v>
      </c>
      <c r="B354">
        <f t="shared" si="43"/>
        <v>1.4039999999999999</v>
      </c>
      <c r="C354" s="151" t="e">
        <f ca="1">+_xll.BInterpol(Boost!$R$6:$R$66,Boost!$AZ$6:$AZ$66,params!B354,"cubic")</f>
        <v>#NAME?</v>
      </c>
      <c r="D354" s="151" t="e">
        <f ca="1">+_xll.BInterpol(Boost!$R$6:$R$66,Boost!$AX$6:$AX$66,params!B354,"cubic")</f>
        <v>#NAME?</v>
      </c>
      <c r="E354" s="198" t="e">
        <f t="shared" ca="1" si="46"/>
        <v>#NAME?</v>
      </c>
      <c r="F354" s="151" t="e">
        <f ca="1">+_xll.BInterpol(Boost!$R$6:$R$66,Boost!$AY$6:$AY$66,params!B354,"cubic")</f>
        <v>#NAME?</v>
      </c>
      <c r="G354" s="151" t="e">
        <f ca="1">_xll.BInterpol(cf!$A$2:$A$68,cf!$B$2:$B$68,params!B354,"cubic")/100</f>
        <v>#NAME?</v>
      </c>
      <c r="H354" s="199" t="e">
        <f t="shared" ca="1" si="47"/>
        <v>#NAME?</v>
      </c>
      <c r="I354" s="152">
        <f t="shared" si="50"/>
        <v>2.3128343049656608E-2</v>
      </c>
      <c r="J354" s="152">
        <f t="shared" si="48"/>
        <v>6.5126948004201601E-5</v>
      </c>
      <c r="K354" s="3" t="e">
        <f t="shared" ca="1" si="44"/>
        <v>#NAME?</v>
      </c>
      <c r="L354" s="153" t="e">
        <f t="shared" ca="1" si="49"/>
        <v>#NAME?</v>
      </c>
      <c r="M354" s="195" t="e">
        <f ca="1">_xll.BInterpol(cf!$A$2:$A$68,cf!$C$2:$C$68,params!B354,"cubic")</f>
        <v>#NAME?</v>
      </c>
      <c r="N354" s="195" t="e">
        <f ca="1">+_xll.BInterpol(#REF!,#REF!,params!B354,"cubic")</f>
        <v>#NAME?</v>
      </c>
      <c r="O354" s="153" t="e">
        <f t="shared" ca="1" si="45"/>
        <v>#NAME?</v>
      </c>
    </row>
    <row r="355" spans="1:15">
      <c r="A355">
        <v>352</v>
      </c>
      <c r="B355">
        <f t="shared" si="43"/>
        <v>1.4079999999999999</v>
      </c>
      <c r="C355" s="151" t="e">
        <f ca="1">+_xll.BInterpol(Boost!$R$6:$R$66,Boost!$AZ$6:$AZ$66,params!B355,"cubic")</f>
        <v>#NAME?</v>
      </c>
      <c r="D355" s="151" t="e">
        <f ca="1">+_xll.BInterpol(Boost!$R$6:$R$66,Boost!$AX$6:$AX$66,params!B355,"cubic")</f>
        <v>#NAME?</v>
      </c>
      <c r="E355" s="198" t="e">
        <f t="shared" ca="1" si="46"/>
        <v>#NAME?</v>
      </c>
      <c r="F355" s="151" t="e">
        <f ca="1">+_xll.BInterpol(Boost!$R$6:$R$66,Boost!$AY$6:$AY$66,params!B355,"cubic")</f>
        <v>#NAME?</v>
      </c>
      <c r="G355" s="151" t="e">
        <f ca="1">_xll.BInterpol(cf!$A$2:$A$68,cf!$B$2:$B$68,params!B355,"cubic")/100</f>
        <v>#NAME?</v>
      </c>
      <c r="H355" s="199" t="e">
        <f t="shared" ca="1" si="47"/>
        <v>#NAME?</v>
      </c>
      <c r="I355" s="152">
        <f t="shared" si="50"/>
        <v>2.3193465656008994E-2</v>
      </c>
      <c r="J355" s="152">
        <f t="shared" si="48"/>
        <v>6.5122606352385759E-5</v>
      </c>
      <c r="K355" s="3" t="e">
        <f t="shared" ca="1" si="44"/>
        <v>#NAME?</v>
      </c>
      <c r="L355" s="153" t="e">
        <f t="shared" ca="1" si="49"/>
        <v>#NAME?</v>
      </c>
      <c r="M355" s="195" t="e">
        <f ca="1">_xll.BInterpol(cf!$A$2:$A$68,cf!$C$2:$C$68,params!B355,"cubic")</f>
        <v>#NAME?</v>
      </c>
      <c r="N355" s="195" t="e">
        <f ca="1">+_xll.BInterpol(#REF!,#REF!,params!B355,"cubic")</f>
        <v>#NAME?</v>
      </c>
      <c r="O355" s="153" t="e">
        <f t="shared" ca="1" si="45"/>
        <v>#NAME?</v>
      </c>
    </row>
    <row r="356" spans="1:15">
      <c r="A356">
        <v>353</v>
      </c>
      <c r="B356">
        <f t="shared" si="43"/>
        <v>1.4119999999999999</v>
      </c>
      <c r="C356" s="151" t="e">
        <f ca="1">+_xll.BInterpol(Boost!$R$6:$R$66,Boost!$AZ$6:$AZ$66,params!B356,"cubic")</f>
        <v>#NAME?</v>
      </c>
      <c r="D356" s="151" t="e">
        <f ca="1">+_xll.BInterpol(Boost!$R$6:$R$66,Boost!$AX$6:$AX$66,params!B356,"cubic")</f>
        <v>#NAME?</v>
      </c>
      <c r="E356" s="198" t="e">
        <f t="shared" ca="1" si="46"/>
        <v>#NAME?</v>
      </c>
      <c r="F356" s="151" t="e">
        <f ca="1">+_xll.BInterpol(Boost!$R$6:$R$66,Boost!$AY$6:$AY$66,params!B356,"cubic")</f>
        <v>#NAME?</v>
      </c>
      <c r="G356" s="151" t="e">
        <f ca="1">_xll.BInterpol(cf!$A$2:$A$68,cf!$B$2:$B$68,params!B356,"cubic")/100</f>
        <v>#NAME?</v>
      </c>
      <c r="H356" s="199" t="e">
        <f t="shared" ca="1" si="47"/>
        <v>#NAME?</v>
      </c>
      <c r="I356" s="152">
        <f t="shared" si="50"/>
        <v>2.3258583920998999E-2</v>
      </c>
      <c r="J356" s="152">
        <f t="shared" si="48"/>
        <v>6.5118264990005059E-5</v>
      </c>
      <c r="K356" s="3" t="e">
        <f t="shared" ca="1" si="44"/>
        <v>#NAME?</v>
      </c>
      <c r="L356" s="153" t="e">
        <f t="shared" ca="1" si="49"/>
        <v>#NAME?</v>
      </c>
      <c r="M356" s="195" t="e">
        <f ca="1">_xll.BInterpol(cf!$A$2:$A$68,cf!$C$2:$C$68,params!B356,"cubic")</f>
        <v>#NAME?</v>
      </c>
      <c r="N356" s="195" t="e">
        <f ca="1">+_xll.BInterpol(#REF!,#REF!,params!B356,"cubic")</f>
        <v>#NAME?</v>
      </c>
      <c r="O356" s="153" t="e">
        <f t="shared" ca="1" si="45"/>
        <v>#NAME?</v>
      </c>
    </row>
    <row r="357" spans="1:15">
      <c r="A357">
        <v>354</v>
      </c>
      <c r="B357">
        <f t="shared" si="43"/>
        <v>1.4159999999999999</v>
      </c>
      <c r="C357" s="151" t="e">
        <f ca="1">+_xll.BInterpol(Boost!$R$6:$R$66,Boost!$AZ$6:$AZ$66,params!B357,"cubic")</f>
        <v>#NAME?</v>
      </c>
      <c r="D357" s="151" t="e">
        <f ca="1">+_xll.BInterpol(Boost!$R$6:$R$66,Boost!$AX$6:$AX$66,params!B357,"cubic")</f>
        <v>#NAME?</v>
      </c>
      <c r="E357" s="198" t="e">
        <f t="shared" ca="1" si="46"/>
        <v>#NAME?</v>
      </c>
      <c r="F357" s="151" t="e">
        <f ca="1">+_xll.BInterpol(Boost!$R$6:$R$66,Boost!$AY$6:$AY$66,params!B357,"cubic")</f>
        <v>#NAME?</v>
      </c>
      <c r="G357" s="151" t="e">
        <f ca="1">_xll.BInterpol(cf!$A$2:$A$68,cf!$B$2:$B$68,params!B357,"cubic")/100</f>
        <v>#NAME?</v>
      </c>
      <c r="H357" s="199" t="e">
        <f t="shared" ca="1" si="47"/>
        <v>#NAME?</v>
      </c>
      <c r="I357" s="152">
        <f t="shared" si="50"/>
        <v>2.3323697844915947E-2</v>
      </c>
      <c r="J357" s="152">
        <f t="shared" si="48"/>
        <v>6.511392391694848E-5</v>
      </c>
      <c r="K357" s="3" t="e">
        <f t="shared" ca="1" si="44"/>
        <v>#NAME?</v>
      </c>
      <c r="L357" s="153" t="e">
        <f t="shared" ca="1" si="49"/>
        <v>#NAME?</v>
      </c>
      <c r="M357" s="195" t="e">
        <f ca="1">_xll.BInterpol(cf!$A$2:$A$68,cf!$C$2:$C$68,params!B357,"cubic")</f>
        <v>#NAME?</v>
      </c>
      <c r="N357" s="195" t="e">
        <f ca="1">+_xll.BInterpol(#REF!,#REF!,params!B357,"cubic")</f>
        <v>#NAME?</v>
      </c>
      <c r="O357" s="153" t="e">
        <f t="shared" ca="1" si="45"/>
        <v>#NAME?</v>
      </c>
    </row>
    <row r="358" spans="1:15">
      <c r="A358">
        <v>355</v>
      </c>
      <c r="B358">
        <f t="shared" si="43"/>
        <v>1.42</v>
      </c>
      <c r="C358" s="151" t="e">
        <f ca="1">+_xll.BInterpol(Boost!$R$6:$R$66,Boost!$AZ$6:$AZ$66,params!B358,"cubic")</f>
        <v>#NAME?</v>
      </c>
      <c r="D358" s="151" t="e">
        <f ca="1">+_xll.BInterpol(Boost!$R$6:$R$66,Boost!$AX$6:$AX$66,params!B358,"cubic")</f>
        <v>#NAME?</v>
      </c>
      <c r="E358" s="198" t="e">
        <f t="shared" ca="1" si="46"/>
        <v>#NAME?</v>
      </c>
      <c r="F358" s="151" t="e">
        <f ca="1">+_xll.BInterpol(Boost!$R$6:$R$66,Boost!$AY$6:$AY$66,params!B358,"cubic")</f>
        <v>#NAME?</v>
      </c>
      <c r="G358" s="151" t="e">
        <f ca="1">_xll.BInterpol(cf!$A$2:$A$68,cf!$B$2:$B$68,params!B358,"cubic")/100</f>
        <v>#NAME?</v>
      </c>
      <c r="H358" s="199" t="e">
        <f t="shared" ca="1" si="47"/>
        <v>#NAME?</v>
      </c>
      <c r="I358" s="152">
        <f t="shared" si="50"/>
        <v>2.3388807428049385E-2</v>
      </c>
      <c r="J358" s="152">
        <f t="shared" si="48"/>
        <v>6.5109583133438065E-5</v>
      </c>
      <c r="K358" s="3" t="e">
        <f t="shared" ca="1" si="44"/>
        <v>#NAME?</v>
      </c>
      <c r="L358" s="153" t="e">
        <f t="shared" ca="1" si="49"/>
        <v>#NAME?</v>
      </c>
      <c r="M358" s="195" t="e">
        <f ca="1">_xll.BInterpol(cf!$A$2:$A$68,cf!$C$2:$C$68,params!B358,"cubic")</f>
        <v>#NAME?</v>
      </c>
      <c r="N358" s="195" t="e">
        <f ca="1">+_xll.BInterpol(#REF!,#REF!,params!B358,"cubic")</f>
        <v>#NAME?</v>
      </c>
      <c r="O358" s="153" t="e">
        <f t="shared" ca="1" si="45"/>
        <v>#NAME?</v>
      </c>
    </row>
    <row r="359" spans="1:15">
      <c r="A359">
        <v>356</v>
      </c>
      <c r="B359">
        <f t="shared" si="43"/>
        <v>1.4239999999999999</v>
      </c>
      <c r="C359" s="151" t="e">
        <f ca="1">+_xll.BInterpol(Boost!$R$6:$R$66,Boost!$AZ$6:$AZ$66,params!B359,"cubic")</f>
        <v>#NAME?</v>
      </c>
      <c r="D359" s="151" t="e">
        <f ca="1">+_xll.BInterpol(Boost!$R$6:$R$66,Boost!$AX$6:$AX$66,params!B359,"cubic")</f>
        <v>#NAME?</v>
      </c>
      <c r="E359" s="198" t="e">
        <f t="shared" ca="1" si="46"/>
        <v>#NAME?</v>
      </c>
      <c r="F359" s="151" t="e">
        <f ca="1">+_xll.BInterpol(Boost!$R$6:$R$66,Boost!$AY$6:$AY$66,params!B359,"cubic")</f>
        <v>#NAME?</v>
      </c>
      <c r="G359" s="151" t="e">
        <f ca="1">_xll.BInterpol(cf!$A$2:$A$68,cf!$B$2:$B$68,params!B359,"cubic")/100</f>
        <v>#NAME?</v>
      </c>
      <c r="H359" s="199" t="e">
        <f t="shared" ca="1" si="47"/>
        <v>#NAME?</v>
      </c>
      <c r="I359" s="152">
        <f t="shared" si="50"/>
        <v>2.3453912670688748E-2</v>
      </c>
      <c r="J359" s="152">
        <f t="shared" si="48"/>
        <v>6.5105242639362793E-5</v>
      </c>
      <c r="K359" s="3" t="e">
        <f t="shared" ca="1" si="44"/>
        <v>#NAME?</v>
      </c>
      <c r="L359" s="153" t="e">
        <f t="shared" ca="1" si="49"/>
        <v>#NAME?</v>
      </c>
      <c r="M359" s="195" t="e">
        <f ca="1">_xll.BInterpol(cf!$A$2:$A$68,cf!$C$2:$C$68,params!B359,"cubic")</f>
        <v>#NAME?</v>
      </c>
      <c r="N359" s="195" t="e">
        <f ca="1">+_xll.BInterpol(#REF!,#REF!,params!B359,"cubic")</f>
        <v>#NAME?</v>
      </c>
      <c r="O359" s="153" t="e">
        <f t="shared" ca="1" si="45"/>
        <v>#NAME?</v>
      </c>
    </row>
    <row r="360" spans="1:15">
      <c r="A360">
        <v>357</v>
      </c>
      <c r="B360">
        <f t="shared" si="43"/>
        <v>1.4279999999999999</v>
      </c>
      <c r="C360" s="151" t="e">
        <f ca="1">+_xll.BInterpol(Boost!$R$6:$R$66,Boost!$AZ$6:$AZ$66,params!B360,"cubic")</f>
        <v>#NAME?</v>
      </c>
      <c r="D360" s="151" t="e">
        <f ca="1">+_xll.BInterpol(Boost!$R$6:$R$66,Boost!$AX$6:$AX$66,params!B360,"cubic")</f>
        <v>#NAME?</v>
      </c>
      <c r="E360" s="198" t="e">
        <f t="shared" ca="1" si="46"/>
        <v>#NAME?</v>
      </c>
      <c r="F360" s="151" t="e">
        <f ca="1">+_xll.BInterpol(Boost!$R$6:$R$66,Boost!$AY$6:$AY$66,params!B360,"cubic")</f>
        <v>#NAME?</v>
      </c>
      <c r="G360" s="151" t="e">
        <f ca="1">_xll.BInterpol(cf!$A$2:$A$68,cf!$B$2:$B$68,params!B360,"cubic")/100</f>
        <v>#NAME?</v>
      </c>
      <c r="H360" s="199" t="e">
        <f t="shared" ca="1" si="47"/>
        <v>#NAME?</v>
      </c>
      <c r="I360" s="152">
        <f t="shared" si="50"/>
        <v>2.3519013573123138E-2</v>
      </c>
      <c r="J360" s="152">
        <f t="shared" si="48"/>
        <v>6.5100902434389596E-5</v>
      </c>
      <c r="K360" s="3" t="e">
        <f t="shared" ca="1" si="44"/>
        <v>#NAME?</v>
      </c>
      <c r="L360" s="153" t="e">
        <f t="shared" ca="1" si="49"/>
        <v>#NAME?</v>
      </c>
      <c r="M360" s="195" t="e">
        <f ca="1">_xll.BInterpol(cf!$A$2:$A$68,cf!$C$2:$C$68,params!B360,"cubic")</f>
        <v>#NAME?</v>
      </c>
      <c r="N360" s="195" t="e">
        <f ca="1">+_xll.BInterpol(#REF!,#REF!,params!B360,"cubic")</f>
        <v>#NAME?</v>
      </c>
      <c r="O360" s="153" t="e">
        <f t="shared" ca="1" si="45"/>
        <v>#NAME?</v>
      </c>
    </row>
    <row r="361" spans="1:15">
      <c r="A361">
        <v>358</v>
      </c>
      <c r="B361">
        <f t="shared" si="43"/>
        <v>1.4319999999999999</v>
      </c>
      <c r="C361" s="151" t="e">
        <f ca="1">+_xll.BInterpol(Boost!$R$6:$R$66,Boost!$AZ$6:$AZ$66,params!B361,"cubic")</f>
        <v>#NAME?</v>
      </c>
      <c r="D361" s="151" t="e">
        <f ca="1">+_xll.BInterpol(Boost!$R$6:$R$66,Boost!$AX$6:$AX$66,params!B361,"cubic")</f>
        <v>#NAME?</v>
      </c>
      <c r="E361" s="198" t="e">
        <f t="shared" ca="1" si="46"/>
        <v>#NAME?</v>
      </c>
      <c r="F361" s="151" t="e">
        <f ca="1">+_xll.BInterpol(Boost!$R$6:$R$66,Boost!$AY$6:$AY$66,params!B361,"cubic")</f>
        <v>#NAME?</v>
      </c>
      <c r="G361" s="151" t="e">
        <f ca="1">_xll.BInterpol(cf!$A$2:$A$68,cf!$B$2:$B$68,params!B361,"cubic")/100</f>
        <v>#NAME?</v>
      </c>
      <c r="H361" s="199" t="e">
        <f t="shared" ca="1" si="47"/>
        <v>#NAME?</v>
      </c>
      <c r="I361" s="152">
        <f t="shared" si="50"/>
        <v>2.35841101356421E-2</v>
      </c>
      <c r="J361" s="152">
        <f t="shared" si="48"/>
        <v>6.5096562518962564E-5</v>
      </c>
      <c r="K361" s="3" t="e">
        <f t="shared" ca="1" si="44"/>
        <v>#NAME?</v>
      </c>
      <c r="L361" s="153" t="e">
        <f t="shared" ca="1" si="49"/>
        <v>#NAME?</v>
      </c>
      <c r="M361" s="195" t="e">
        <f ca="1">_xll.BInterpol(cf!$A$2:$A$68,cf!$C$2:$C$68,params!B361,"cubic")</f>
        <v>#NAME?</v>
      </c>
      <c r="N361" s="195" t="e">
        <f ca="1">+_xll.BInterpol(#REF!,#REF!,params!B361,"cubic")</f>
        <v>#NAME?</v>
      </c>
      <c r="O361" s="153" t="e">
        <f t="shared" ca="1" si="45"/>
        <v>#NAME?</v>
      </c>
    </row>
    <row r="362" spans="1:15">
      <c r="A362">
        <v>359</v>
      </c>
      <c r="B362">
        <f t="shared" si="43"/>
        <v>1.4359999999999999</v>
      </c>
      <c r="C362" s="151" t="e">
        <f ca="1">+_xll.BInterpol(Boost!$R$6:$R$66,Boost!$AZ$6:$AZ$66,params!B362,"cubic")</f>
        <v>#NAME?</v>
      </c>
      <c r="D362" s="151" t="e">
        <f ca="1">+_xll.BInterpol(Boost!$R$6:$R$66,Boost!$AX$6:$AX$66,params!B362,"cubic")</f>
        <v>#NAME?</v>
      </c>
      <c r="E362" s="198" t="e">
        <f t="shared" ca="1" si="46"/>
        <v>#NAME?</v>
      </c>
      <c r="F362" s="151" t="e">
        <f ca="1">+_xll.BInterpol(Boost!$R$6:$R$66,Boost!$AY$6:$AY$66,params!B362,"cubic")</f>
        <v>#NAME?</v>
      </c>
      <c r="G362" s="151" t="e">
        <f ca="1">_xll.BInterpol(cf!$A$2:$A$68,cf!$B$2:$B$68,params!B362,"cubic")/100</f>
        <v>#NAME?</v>
      </c>
      <c r="H362" s="199" t="e">
        <f t="shared" ca="1" si="47"/>
        <v>#NAME?</v>
      </c>
      <c r="I362" s="152">
        <f t="shared" si="50"/>
        <v>2.3649202358534849E-2</v>
      </c>
      <c r="J362" s="152">
        <f t="shared" si="48"/>
        <v>6.509222289274863E-5</v>
      </c>
      <c r="K362" s="3" t="e">
        <f t="shared" ca="1" si="44"/>
        <v>#NAME?</v>
      </c>
      <c r="L362" s="153" t="e">
        <f t="shared" ca="1" si="49"/>
        <v>#NAME?</v>
      </c>
      <c r="M362" s="195" t="e">
        <f ca="1">_xll.BInterpol(cf!$A$2:$A$68,cf!$C$2:$C$68,params!B362,"cubic")</f>
        <v>#NAME?</v>
      </c>
      <c r="N362" s="195" t="e">
        <f ca="1">+_xll.BInterpol(#REF!,#REF!,params!B362,"cubic")</f>
        <v>#NAME?</v>
      </c>
      <c r="O362" s="153" t="e">
        <f t="shared" ca="1" si="45"/>
        <v>#NAME?</v>
      </c>
    </row>
    <row r="363" spans="1:15">
      <c r="A363">
        <v>360</v>
      </c>
      <c r="B363">
        <f t="shared" si="43"/>
        <v>1.44</v>
      </c>
      <c r="C363" s="151" t="e">
        <f ca="1">+_xll.BInterpol(Boost!$R$6:$R$66,Boost!$AZ$6:$AZ$66,params!B363,"cubic")</f>
        <v>#NAME?</v>
      </c>
      <c r="D363" s="151" t="e">
        <f ca="1">+_xll.BInterpol(Boost!$R$6:$R$66,Boost!$AX$6:$AX$66,params!B363,"cubic")</f>
        <v>#NAME?</v>
      </c>
      <c r="E363" s="198" t="e">
        <f t="shared" ca="1" si="46"/>
        <v>#NAME?</v>
      </c>
      <c r="F363" s="151" t="e">
        <f ca="1">+_xll.BInterpol(Boost!$R$6:$R$66,Boost!$AY$6:$AY$66,params!B363,"cubic")</f>
        <v>#NAME?</v>
      </c>
      <c r="G363" s="151" t="e">
        <f ca="1">_xll.BInterpol(cf!$A$2:$A$68,cf!$B$2:$B$68,params!B363,"cubic")/100</f>
        <v>#NAME?</v>
      </c>
      <c r="H363" s="199" t="e">
        <f t="shared" ca="1" si="47"/>
        <v>#NAME?</v>
      </c>
      <c r="I363" s="152">
        <f t="shared" si="50"/>
        <v>2.3714290242090708E-2</v>
      </c>
      <c r="J363" s="152">
        <f t="shared" si="48"/>
        <v>6.5087883555858816E-5</v>
      </c>
      <c r="K363" s="3" t="e">
        <f t="shared" ca="1" si="44"/>
        <v>#NAME?</v>
      </c>
      <c r="L363" s="153" t="e">
        <f t="shared" ca="1" si="49"/>
        <v>#NAME?</v>
      </c>
      <c r="M363" s="195" t="e">
        <f ca="1">_xll.BInterpol(cf!$A$2:$A$68,cf!$C$2:$C$68,params!B363,"cubic")</f>
        <v>#NAME?</v>
      </c>
      <c r="N363" s="195" t="e">
        <f ca="1">+_xll.BInterpol(#REF!,#REF!,params!B363,"cubic")</f>
        <v>#NAME?</v>
      </c>
      <c r="O363" s="153" t="e">
        <f t="shared" ca="1" si="45"/>
        <v>#NAME?</v>
      </c>
    </row>
    <row r="364" spans="1:15">
      <c r="A364">
        <v>361</v>
      </c>
      <c r="B364">
        <f t="shared" si="43"/>
        <v>1.444</v>
      </c>
      <c r="C364" s="151" t="e">
        <f ca="1">+_xll.BInterpol(Boost!$R$6:$R$66,Boost!$AZ$6:$AZ$66,params!B364,"cubic")</f>
        <v>#NAME?</v>
      </c>
      <c r="D364" s="151" t="e">
        <f ca="1">+_xll.BInterpol(Boost!$R$6:$R$66,Boost!$AX$6:$AX$66,params!B364,"cubic")</f>
        <v>#NAME?</v>
      </c>
      <c r="E364" s="198" t="e">
        <f t="shared" ca="1" si="46"/>
        <v>#NAME?</v>
      </c>
      <c r="F364" s="151" t="e">
        <f ca="1">+_xll.BInterpol(Boost!$R$6:$R$66,Boost!$AY$6:$AY$66,params!B364,"cubic")</f>
        <v>#NAME?</v>
      </c>
      <c r="G364" s="151" t="e">
        <f ca="1">_xll.BInterpol(cf!$A$2:$A$68,cf!$B$2:$B$68,params!B364,"cubic")/100</f>
        <v>#NAME?</v>
      </c>
      <c r="H364" s="199" t="e">
        <f t="shared" ca="1" si="47"/>
        <v>#NAME?</v>
      </c>
      <c r="I364" s="152">
        <f t="shared" si="50"/>
        <v>2.3779373786599001E-2</v>
      </c>
      <c r="J364" s="152">
        <f t="shared" si="48"/>
        <v>6.5083544508293123E-5</v>
      </c>
      <c r="K364" s="3" t="e">
        <f t="shared" ca="1" si="44"/>
        <v>#NAME?</v>
      </c>
      <c r="L364" s="153" t="e">
        <f t="shared" ca="1" si="49"/>
        <v>#NAME?</v>
      </c>
      <c r="M364" s="195" t="e">
        <f ca="1">_xll.BInterpol(cf!$A$2:$A$68,cf!$C$2:$C$68,params!B364,"cubic")</f>
        <v>#NAME?</v>
      </c>
      <c r="N364" s="195" t="e">
        <f ca="1">+_xll.BInterpol(#REF!,#REF!,params!B364,"cubic")</f>
        <v>#NAME?</v>
      </c>
      <c r="O364" s="153" t="e">
        <f t="shared" ca="1" si="45"/>
        <v>#NAME?</v>
      </c>
    </row>
    <row r="365" spans="1:15">
      <c r="A365">
        <v>362</v>
      </c>
      <c r="B365">
        <f t="shared" si="43"/>
        <v>1.448</v>
      </c>
      <c r="C365" s="151" t="e">
        <f ca="1">+_xll.BInterpol(Boost!$R$6:$R$66,Boost!$AZ$6:$AZ$66,params!B365,"cubic")</f>
        <v>#NAME?</v>
      </c>
      <c r="D365" s="151" t="e">
        <f ca="1">+_xll.BInterpol(Boost!$R$6:$R$66,Boost!$AX$6:$AX$66,params!B365,"cubic")</f>
        <v>#NAME?</v>
      </c>
      <c r="E365" s="198" t="e">
        <f t="shared" ca="1" si="46"/>
        <v>#NAME?</v>
      </c>
      <c r="F365" s="151" t="e">
        <f ca="1">+_xll.BInterpol(Boost!$R$6:$R$66,Boost!$AY$6:$AY$66,params!B365,"cubic")</f>
        <v>#NAME?</v>
      </c>
      <c r="G365" s="151" t="e">
        <f ca="1">_xll.BInterpol(cf!$A$2:$A$68,cf!$B$2:$B$68,params!B365,"cubic")/100</f>
        <v>#NAME?</v>
      </c>
      <c r="H365" s="199" t="e">
        <f t="shared" ca="1" si="47"/>
        <v>#NAME?</v>
      </c>
      <c r="I365" s="152">
        <f t="shared" si="50"/>
        <v>2.3844452992348941E-2</v>
      </c>
      <c r="J365" s="152">
        <f t="shared" si="48"/>
        <v>6.5079205749940527E-5</v>
      </c>
      <c r="K365" s="3" t="e">
        <f t="shared" ca="1" si="44"/>
        <v>#NAME?</v>
      </c>
      <c r="L365" s="153" t="e">
        <f t="shared" ca="1" si="49"/>
        <v>#NAME?</v>
      </c>
      <c r="M365" s="195" t="e">
        <f ca="1">_xll.BInterpol(cf!$A$2:$A$68,cf!$C$2:$C$68,params!B365,"cubic")</f>
        <v>#NAME?</v>
      </c>
      <c r="N365" s="195" t="e">
        <f ca="1">+_xll.BInterpol(#REF!,#REF!,params!B365,"cubic")</f>
        <v>#NAME?</v>
      </c>
      <c r="O365" s="153" t="e">
        <f t="shared" ca="1" si="45"/>
        <v>#NAME?</v>
      </c>
    </row>
    <row r="366" spans="1:15">
      <c r="A366">
        <v>363</v>
      </c>
      <c r="B366">
        <f t="shared" si="43"/>
        <v>1.452</v>
      </c>
      <c r="C366" s="151" t="e">
        <f ca="1">+_xll.BInterpol(Boost!$R$6:$R$66,Boost!$AZ$6:$AZ$66,params!B366,"cubic")</f>
        <v>#NAME?</v>
      </c>
      <c r="D366" s="151" t="e">
        <f ca="1">+_xll.BInterpol(Boost!$R$6:$R$66,Boost!$AX$6:$AX$66,params!B366,"cubic")</f>
        <v>#NAME?</v>
      </c>
      <c r="E366" s="198" t="e">
        <f t="shared" ca="1" si="46"/>
        <v>#NAME?</v>
      </c>
      <c r="F366" s="151" t="e">
        <f ca="1">+_xll.BInterpol(Boost!$R$6:$R$66,Boost!$AY$6:$AY$66,params!B366,"cubic")</f>
        <v>#NAME?</v>
      </c>
      <c r="G366" s="151" t="e">
        <f ca="1">_xll.BInterpol(cf!$A$2:$A$68,cf!$B$2:$B$68,params!B366,"cubic")/100</f>
        <v>#NAME?</v>
      </c>
      <c r="H366" s="199" t="e">
        <f t="shared" ca="1" si="47"/>
        <v>#NAME?</v>
      </c>
      <c r="I366" s="152">
        <f t="shared" si="50"/>
        <v>2.3909527859629742E-2</v>
      </c>
      <c r="J366" s="152">
        <f t="shared" si="48"/>
        <v>6.507486728080103E-5</v>
      </c>
      <c r="K366" s="3" t="e">
        <f t="shared" ca="1" si="44"/>
        <v>#NAME?</v>
      </c>
      <c r="L366" s="153" t="e">
        <f t="shared" ca="1" si="49"/>
        <v>#NAME?</v>
      </c>
      <c r="M366" s="195" t="e">
        <f ca="1">_xll.BInterpol(cf!$A$2:$A$68,cf!$C$2:$C$68,params!B366,"cubic")</f>
        <v>#NAME?</v>
      </c>
      <c r="N366" s="195" t="e">
        <f ca="1">+_xll.BInterpol(#REF!,#REF!,params!B366,"cubic")</f>
        <v>#NAME?</v>
      </c>
      <c r="O366" s="153" t="e">
        <f t="shared" ca="1" si="45"/>
        <v>#NAME?</v>
      </c>
    </row>
    <row r="367" spans="1:15">
      <c r="A367">
        <v>364</v>
      </c>
      <c r="B367">
        <f t="shared" si="43"/>
        <v>1.456</v>
      </c>
      <c r="C367" s="151" t="e">
        <f ca="1">+_xll.BInterpol(Boost!$R$6:$R$66,Boost!$AZ$6:$AZ$66,params!B367,"cubic")</f>
        <v>#NAME?</v>
      </c>
      <c r="D367" s="151" t="e">
        <f ca="1">+_xll.BInterpol(Boost!$R$6:$R$66,Boost!$AX$6:$AX$66,params!B367,"cubic")</f>
        <v>#NAME?</v>
      </c>
      <c r="E367" s="198" t="e">
        <f t="shared" ca="1" si="46"/>
        <v>#NAME?</v>
      </c>
      <c r="F367" s="151" t="e">
        <f ca="1">+_xll.BInterpol(Boost!$R$6:$R$66,Boost!$AY$6:$AY$66,params!B367,"cubic")</f>
        <v>#NAME?</v>
      </c>
      <c r="G367" s="151" t="e">
        <f ca="1">_xll.BInterpol(cf!$A$2:$A$68,cf!$B$2:$B$68,params!B367,"cubic")/100</f>
        <v>#NAME?</v>
      </c>
      <c r="H367" s="199" t="e">
        <f t="shared" ca="1" si="47"/>
        <v>#NAME?</v>
      </c>
      <c r="I367" s="152">
        <f t="shared" si="50"/>
        <v>2.3974598388730728E-2</v>
      </c>
      <c r="J367" s="152">
        <f t="shared" si="48"/>
        <v>6.5070529100985652E-5</v>
      </c>
      <c r="K367" s="3" t="e">
        <f t="shared" ca="1" si="44"/>
        <v>#NAME?</v>
      </c>
      <c r="L367" s="153" t="e">
        <f t="shared" ca="1" si="49"/>
        <v>#NAME?</v>
      </c>
      <c r="M367" s="195" t="e">
        <f ca="1">_xll.BInterpol(cf!$A$2:$A$68,cf!$C$2:$C$68,params!B367,"cubic")</f>
        <v>#NAME?</v>
      </c>
      <c r="N367" s="195" t="e">
        <f ca="1">+_xll.BInterpol(#REF!,#REF!,params!B367,"cubic")</f>
        <v>#NAME?</v>
      </c>
      <c r="O367" s="153" t="e">
        <f t="shared" ca="1" si="45"/>
        <v>#NAME?</v>
      </c>
    </row>
    <row r="368" spans="1:15">
      <c r="A368">
        <v>365</v>
      </c>
      <c r="B368">
        <f t="shared" si="43"/>
        <v>1.46</v>
      </c>
      <c r="C368" s="151" t="e">
        <f ca="1">+_xll.BInterpol(Boost!$R$6:$R$66,Boost!$AZ$6:$AZ$66,params!B368,"cubic")</f>
        <v>#NAME?</v>
      </c>
      <c r="D368" s="151" t="e">
        <f ca="1">+_xll.BInterpol(Boost!$R$6:$R$66,Boost!$AX$6:$AX$66,params!B368,"cubic")</f>
        <v>#NAME?</v>
      </c>
      <c r="E368" s="198" t="e">
        <f t="shared" ca="1" si="46"/>
        <v>#NAME?</v>
      </c>
      <c r="F368" s="151" t="e">
        <f ca="1">+_xll.BInterpol(Boost!$R$6:$R$66,Boost!$AY$6:$AY$66,params!B368,"cubic")</f>
        <v>#NAME?</v>
      </c>
      <c r="G368" s="151" t="e">
        <f ca="1">_xll.BInterpol(cf!$A$2:$A$68,cf!$B$2:$B$68,params!B368,"cubic")/100</f>
        <v>#NAME?</v>
      </c>
      <c r="H368" s="199" t="e">
        <f t="shared" ca="1" si="47"/>
        <v>#NAME?</v>
      </c>
      <c r="I368" s="152">
        <f t="shared" si="50"/>
        <v>2.4039664579941E-2</v>
      </c>
      <c r="J368" s="152">
        <f t="shared" si="48"/>
        <v>6.5066191210272351E-5</v>
      </c>
      <c r="K368" s="3" t="e">
        <f t="shared" ca="1" si="44"/>
        <v>#NAME?</v>
      </c>
      <c r="L368" s="153" t="e">
        <f t="shared" ca="1" si="49"/>
        <v>#NAME?</v>
      </c>
      <c r="M368" s="195" t="e">
        <f ca="1">_xll.BInterpol(cf!$A$2:$A$68,cf!$C$2:$C$68,params!B368,"cubic")</f>
        <v>#NAME?</v>
      </c>
      <c r="N368" s="195" t="e">
        <f ca="1">+_xll.BInterpol(#REF!,#REF!,params!B368,"cubic")</f>
        <v>#NAME?</v>
      </c>
      <c r="O368" s="153" t="e">
        <f t="shared" ca="1" si="45"/>
        <v>#NAME?</v>
      </c>
    </row>
    <row r="369" spans="1:15">
      <c r="A369">
        <v>366</v>
      </c>
      <c r="B369">
        <f t="shared" si="43"/>
        <v>1.464</v>
      </c>
      <c r="C369" s="151" t="e">
        <f ca="1">+_xll.BInterpol(Boost!$R$6:$R$66,Boost!$AZ$6:$AZ$66,params!B369,"cubic")</f>
        <v>#NAME?</v>
      </c>
      <c r="D369" s="151" t="e">
        <f ca="1">+_xll.BInterpol(Boost!$R$6:$R$66,Boost!$AX$6:$AX$66,params!B369,"cubic")</f>
        <v>#NAME?</v>
      </c>
      <c r="E369" s="198" t="e">
        <f t="shared" ca="1" si="46"/>
        <v>#NAME?</v>
      </c>
      <c r="F369" s="151" t="e">
        <f ca="1">+_xll.BInterpol(Boost!$R$6:$R$66,Boost!$AY$6:$AY$66,params!B369,"cubic")</f>
        <v>#NAME?</v>
      </c>
      <c r="G369" s="151" t="e">
        <f ca="1">_xll.BInterpol(cf!$A$2:$A$68,cf!$B$2:$B$68,params!B369,"cubic")/100</f>
        <v>#NAME?</v>
      </c>
      <c r="H369" s="199" t="e">
        <f t="shared" ca="1" si="47"/>
        <v>#NAME?</v>
      </c>
      <c r="I369" s="152">
        <f t="shared" si="50"/>
        <v>2.4104726433549772E-2</v>
      </c>
      <c r="J369" s="152">
        <f t="shared" si="48"/>
        <v>6.5061853608772147E-5</v>
      </c>
      <c r="K369" s="3" t="e">
        <f t="shared" ca="1" si="44"/>
        <v>#NAME?</v>
      </c>
      <c r="L369" s="153" t="e">
        <f t="shared" ca="1" si="49"/>
        <v>#NAME?</v>
      </c>
      <c r="M369" s="195" t="e">
        <f ca="1">_xll.BInterpol(cf!$A$2:$A$68,cf!$C$2:$C$68,params!B369,"cubic")</f>
        <v>#NAME?</v>
      </c>
      <c r="N369" s="195" t="e">
        <f ca="1">+_xll.BInterpol(#REF!,#REF!,params!B369,"cubic")</f>
        <v>#NAME?</v>
      </c>
      <c r="O369" s="153" t="e">
        <f t="shared" ca="1" si="45"/>
        <v>#NAME?</v>
      </c>
    </row>
    <row r="370" spans="1:15">
      <c r="A370">
        <v>367</v>
      </c>
      <c r="B370">
        <f t="shared" si="43"/>
        <v>1.468</v>
      </c>
      <c r="C370" s="151" t="e">
        <f ca="1">+_xll.BInterpol(Boost!$R$6:$R$66,Boost!$AZ$6:$AZ$66,params!B370,"cubic")</f>
        <v>#NAME?</v>
      </c>
      <c r="D370" s="151" t="e">
        <f ca="1">+_xll.BInterpol(Boost!$R$6:$R$66,Boost!$AX$6:$AX$66,params!B370,"cubic")</f>
        <v>#NAME?</v>
      </c>
      <c r="E370" s="198" t="e">
        <f t="shared" ca="1" si="46"/>
        <v>#NAME?</v>
      </c>
      <c r="F370" s="151" t="e">
        <f ca="1">+_xll.BInterpol(Boost!$R$6:$R$66,Boost!$AY$6:$AY$66,params!B370,"cubic")</f>
        <v>#NAME?</v>
      </c>
      <c r="G370" s="151" t="e">
        <f ca="1">_xll.BInterpol(cf!$A$2:$A$68,cf!$B$2:$B$68,params!B370,"cubic")/100</f>
        <v>#NAME?</v>
      </c>
      <c r="H370" s="199" t="e">
        <f t="shared" ca="1" si="47"/>
        <v>#NAME?</v>
      </c>
      <c r="I370" s="152">
        <f t="shared" si="50"/>
        <v>2.4169783949846146E-2</v>
      </c>
      <c r="J370" s="152">
        <f t="shared" si="48"/>
        <v>6.5057516296374018E-5</v>
      </c>
      <c r="K370" s="3" t="e">
        <f t="shared" ca="1" si="44"/>
        <v>#NAME?</v>
      </c>
      <c r="L370" s="153" t="e">
        <f t="shared" ca="1" si="49"/>
        <v>#NAME?</v>
      </c>
      <c r="M370" s="195" t="e">
        <f ca="1">_xll.BInterpol(cf!$A$2:$A$68,cf!$C$2:$C$68,params!B370,"cubic")</f>
        <v>#NAME?</v>
      </c>
      <c r="N370" s="195" t="e">
        <f ca="1">+_xll.BInterpol(#REF!,#REF!,params!B370,"cubic")</f>
        <v>#NAME?</v>
      </c>
      <c r="O370" s="153" t="e">
        <f t="shared" ca="1" si="45"/>
        <v>#NAME?</v>
      </c>
    </row>
    <row r="371" spans="1:15">
      <c r="A371">
        <v>368</v>
      </c>
      <c r="B371">
        <f t="shared" si="43"/>
        <v>1.472</v>
      </c>
      <c r="C371" s="151" t="e">
        <f ca="1">+_xll.BInterpol(Boost!$R$6:$R$66,Boost!$AZ$6:$AZ$66,params!B371,"cubic")</f>
        <v>#NAME?</v>
      </c>
      <c r="D371" s="151" t="e">
        <f ca="1">+_xll.BInterpol(Boost!$R$6:$R$66,Boost!$AX$6:$AX$66,params!B371,"cubic")</f>
        <v>#NAME?</v>
      </c>
      <c r="E371" s="198" t="e">
        <f t="shared" ca="1" si="46"/>
        <v>#NAME?</v>
      </c>
      <c r="F371" s="151" t="e">
        <f ca="1">+_xll.BInterpol(Boost!$R$6:$R$66,Boost!$AY$6:$AY$66,params!B371,"cubic")</f>
        <v>#NAME?</v>
      </c>
      <c r="G371" s="151" t="e">
        <f ca="1">_xll.BInterpol(cf!$A$2:$A$68,cf!$B$2:$B$68,params!B371,"cubic")/100</f>
        <v>#NAME?</v>
      </c>
      <c r="H371" s="199" t="e">
        <f t="shared" ca="1" si="47"/>
        <v>#NAME?</v>
      </c>
      <c r="I371" s="152">
        <f t="shared" si="50"/>
        <v>2.4234837129119446E-2</v>
      </c>
      <c r="J371" s="152">
        <f t="shared" si="48"/>
        <v>6.505317927330001E-5</v>
      </c>
      <c r="K371" s="3" t="e">
        <f t="shared" ca="1" si="44"/>
        <v>#NAME?</v>
      </c>
      <c r="L371" s="153" t="e">
        <f t="shared" ca="1" si="49"/>
        <v>#NAME?</v>
      </c>
      <c r="M371" s="195" t="e">
        <f ca="1">_xll.BInterpol(cf!$A$2:$A$68,cf!$C$2:$C$68,params!B371,"cubic")</f>
        <v>#NAME?</v>
      </c>
      <c r="N371" s="195" t="e">
        <f ca="1">+_xll.BInterpol(#REF!,#REF!,params!B371,"cubic")</f>
        <v>#NAME?</v>
      </c>
      <c r="O371" s="153" t="e">
        <f t="shared" ca="1" si="45"/>
        <v>#NAME?</v>
      </c>
    </row>
    <row r="372" spans="1:15">
      <c r="A372">
        <v>369</v>
      </c>
      <c r="B372">
        <f t="shared" si="43"/>
        <v>1.476</v>
      </c>
      <c r="C372" s="151" t="e">
        <f ca="1">+_xll.BInterpol(Boost!$R$6:$R$66,Boost!$AZ$6:$AZ$66,params!B372,"cubic")</f>
        <v>#NAME?</v>
      </c>
      <c r="D372" s="151" t="e">
        <f ca="1">+_xll.BInterpol(Boost!$R$6:$R$66,Boost!$AX$6:$AX$66,params!B372,"cubic")</f>
        <v>#NAME?</v>
      </c>
      <c r="E372" s="198" t="e">
        <f t="shared" ca="1" si="46"/>
        <v>#NAME?</v>
      </c>
      <c r="F372" s="151" t="e">
        <f ca="1">+_xll.BInterpol(Boost!$R$6:$R$66,Boost!$AY$6:$AY$66,params!B372,"cubic")</f>
        <v>#NAME?</v>
      </c>
      <c r="G372" s="151" t="e">
        <f ca="1">_xll.BInterpol(cf!$A$2:$A$68,cf!$B$2:$B$68,params!B372,"cubic")/100</f>
        <v>#NAME?</v>
      </c>
      <c r="H372" s="199" t="e">
        <f t="shared" ca="1" si="47"/>
        <v>#NAME?</v>
      </c>
      <c r="I372" s="152">
        <f t="shared" si="50"/>
        <v>2.4299885971658663E-2</v>
      </c>
      <c r="J372" s="152">
        <f t="shared" si="48"/>
        <v>6.5048842539217056E-5</v>
      </c>
      <c r="K372" s="3" t="e">
        <f t="shared" ca="1" si="44"/>
        <v>#NAME?</v>
      </c>
      <c r="L372" s="153" t="e">
        <f t="shared" ca="1" si="49"/>
        <v>#NAME?</v>
      </c>
      <c r="M372" s="195" t="e">
        <f ca="1">_xll.BInterpol(cf!$A$2:$A$68,cf!$C$2:$C$68,params!B372,"cubic")</f>
        <v>#NAME?</v>
      </c>
      <c r="N372" s="195" t="e">
        <f ca="1">+_xll.BInterpol(#REF!,#REF!,params!B372,"cubic")</f>
        <v>#NAME?</v>
      </c>
      <c r="O372" s="153" t="e">
        <f t="shared" ca="1" si="45"/>
        <v>#NAME?</v>
      </c>
    </row>
    <row r="373" spans="1:15">
      <c r="A373">
        <v>370</v>
      </c>
      <c r="B373">
        <f t="shared" si="43"/>
        <v>1.48</v>
      </c>
      <c r="C373" s="151" t="e">
        <f ca="1">+_xll.BInterpol(Boost!$R$6:$R$66,Boost!$AZ$6:$AZ$66,params!B373,"cubic")</f>
        <v>#NAME?</v>
      </c>
      <c r="D373" s="151" t="e">
        <f ca="1">+_xll.BInterpol(Boost!$R$6:$R$66,Boost!$AX$6:$AX$66,params!B373,"cubic")</f>
        <v>#NAME?</v>
      </c>
      <c r="E373" s="198" t="e">
        <f t="shared" ca="1" si="46"/>
        <v>#NAME?</v>
      </c>
      <c r="F373" s="151" t="e">
        <f ca="1">+_xll.BInterpol(Boost!$R$6:$R$66,Boost!$AY$6:$AY$66,params!B373,"cubic")</f>
        <v>#NAME?</v>
      </c>
      <c r="G373" s="151" t="e">
        <f ca="1">_xll.BInterpol(cf!$A$2:$A$68,cf!$B$2:$B$68,params!B373,"cubic")/100</f>
        <v>#NAME?</v>
      </c>
      <c r="H373" s="199" t="e">
        <f t="shared" ca="1" si="47"/>
        <v>#NAME?</v>
      </c>
      <c r="I373" s="152">
        <f t="shared" si="50"/>
        <v>2.4364930477753011E-2</v>
      </c>
      <c r="J373" s="152">
        <f t="shared" si="48"/>
        <v>6.5044506094347199E-5</v>
      </c>
      <c r="K373" s="3" t="e">
        <f t="shared" ca="1" si="44"/>
        <v>#NAME?</v>
      </c>
      <c r="L373" s="153" t="e">
        <f t="shared" ca="1" si="49"/>
        <v>#NAME?</v>
      </c>
      <c r="M373" s="195" t="e">
        <f ca="1">_xll.BInterpol(cf!$A$2:$A$68,cf!$C$2:$C$68,params!B373,"cubic")</f>
        <v>#NAME?</v>
      </c>
      <c r="N373" s="195" t="e">
        <f ca="1">+_xll.BInterpol(#REF!,#REF!,params!B373,"cubic")</f>
        <v>#NAME?</v>
      </c>
      <c r="O373" s="153" t="e">
        <f t="shared" ca="1" si="45"/>
        <v>#NAME?</v>
      </c>
    </row>
    <row r="374" spans="1:15">
      <c r="A374">
        <v>371</v>
      </c>
      <c r="B374">
        <f t="shared" si="43"/>
        <v>1.484</v>
      </c>
      <c r="C374" s="151" t="e">
        <f ca="1">+_xll.BInterpol(Boost!$R$6:$R$66,Boost!$AZ$6:$AZ$66,params!B374,"cubic")</f>
        <v>#NAME?</v>
      </c>
      <c r="D374" s="151" t="e">
        <f ca="1">+_xll.BInterpol(Boost!$R$6:$R$66,Boost!$AX$6:$AX$66,params!B374,"cubic")</f>
        <v>#NAME?</v>
      </c>
      <c r="E374" s="198" t="e">
        <f t="shared" ca="1" si="46"/>
        <v>#NAME?</v>
      </c>
      <c r="F374" s="151" t="e">
        <f ca="1">+_xll.BInterpol(Boost!$R$6:$R$66,Boost!$AY$6:$AY$66,params!B374,"cubic")</f>
        <v>#NAME?</v>
      </c>
      <c r="G374" s="151" t="e">
        <f ca="1">_xll.BInterpol(cf!$A$2:$A$68,cf!$B$2:$B$68,params!B374,"cubic")/100</f>
        <v>#NAME?</v>
      </c>
      <c r="H374" s="199" t="e">
        <f t="shared" ca="1" si="47"/>
        <v>#NAME?</v>
      </c>
      <c r="I374" s="152">
        <f t="shared" si="50"/>
        <v>2.4429970647691368E-2</v>
      </c>
      <c r="J374" s="152">
        <f t="shared" si="48"/>
        <v>6.5040169938357373E-5</v>
      </c>
      <c r="K374" s="3" t="e">
        <f t="shared" ca="1" si="44"/>
        <v>#NAME?</v>
      </c>
      <c r="L374" s="153" t="e">
        <f t="shared" ca="1" si="49"/>
        <v>#NAME?</v>
      </c>
      <c r="M374" s="195" t="e">
        <f ca="1">_xll.BInterpol(cf!$A$2:$A$68,cf!$C$2:$C$68,params!B374,"cubic")</f>
        <v>#NAME?</v>
      </c>
      <c r="N374" s="195" t="e">
        <f ca="1">+_xll.BInterpol(#REF!,#REF!,params!B374,"cubic")</f>
        <v>#NAME?</v>
      </c>
      <c r="O374" s="153" t="e">
        <f t="shared" ca="1" si="45"/>
        <v>#NAME?</v>
      </c>
    </row>
    <row r="375" spans="1:15">
      <c r="A375">
        <v>372</v>
      </c>
      <c r="B375">
        <f t="shared" si="43"/>
        <v>1.488</v>
      </c>
      <c r="C375" s="151" t="e">
        <f ca="1">+_xll.BInterpol(Boost!$R$6:$R$66,Boost!$AZ$6:$AZ$66,params!B375,"cubic")</f>
        <v>#NAME?</v>
      </c>
      <c r="D375" s="151" t="e">
        <f ca="1">+_xll.BInterpol(Boost!$R$6:$R$66,Boost!$AX$6:$AX$66,params!B375,"cubic")</f>
        <v>#NAME?</v>
      </c>
      <c r="E375" s="198" t="e">
        <f t="shared" ca="1" si="46"/>
        <v>#NAME?</v>
      </c>
      <c r="F375" s="151" t="e">
        <f ca="1">+_xll.BInterpol(Boost!$R$6:$R$66,Boost!$AY$6:$AY$66,params!B375,"cubic")</f>
        <v>#NAME?</v>
      </c>
      <c r="G375" s="151" t="e">
        <f ca="1">_xll.BInterpol(cf!$A$2:$A$68,cf!$B$2:$B$68,params!B375,"cubic")/100</f>
        <v>#NAME?</v>
      </c>
      <c r="H375" s="199" t="e">
        <f t="shared" ca="1" si="47"/>
        <v>#NAME?</v>
      </c>
      <c r="I375" s="152">
        <f t="shared" si="50"/>
        <v>2.4495006481762949E-2</v>
      </c>
      <c r="J375" s="152">
        <f t="shared" si="48"/>
        <v>6.5035834071580645E-5</v>
      </c>
      <c r="K375" s="3" t="e">
        <f t="shared" ca="1" si="44"/>
        <v>#NAME?</v>
      </c>
      <c r="L375" s="153" t="e">
        <f t="shared" ca="1" si="49"/>
        <v>#NAME?</v>
      </c>
      <c r="M375" s="195" t="e">
        <f ca="1">_xll.BInterpol(cf!$A$2:$A$68,cf!$C$2:$C$68,params!B375,"cubic")</f>
        <v>#NAME?</v>
      </c>
      <c r="N375" s="195" t="e">
        <f ca="1">+_xll.BInterpol(#REF!,#REF!,params!B375,"cubic")</f>
        <v>#NAME?</v>
      </c>
      <c r="O375" s="153" t="e">
        <f t="shared" ca="1" si="45"/>
        <v>#NAME?</v>
      </c>
    </row>
    <row r="376" spans="1:15">
      <c r="A376">
        <v>373</v>
      </c>
      <c r="B376">
        <f t="shared" si="43"/>
        <v>1.492</v>
      </c>
      <c r="C376" s="151" t="e">
        <f ca="1">+_xll.BInterpol(Boost!$R$6:$R$66,Boost!$AZ$6:$AZ$66,params!B376,"cubic")</f>
        <v>#NAME?</v>
      </c>
      <c r="D376" s="151" t="e">
        <f ca="1">+_xll.BInterpol(Boost!$R$6:$R$66,Boost!$AX$6:$AX$66,params!B376,"cubic")</f>
        <v>#NAME?</v>
      </c>
      <c r="E376" s="198" t="e">
        <f t="shared" ca="1" si="46"/>
        <v>#NAME?</v>
      </c>
      <c r="F376" s="151" t="e">
        <f ca="1">+_xll.BInterpol(Boost!$R$6:$R$66,Boost!$AY$6:$AY$66,params!B376,"cubic")</f>
        <v>#NAME?</v>
      </c>
      <c r="G376" s="151" t="e">
        <f ca="1">_xll.BInterpol(cf!$A$2:$A$68,cf!$B$2:$B$68,params!B376,"cubic")/100</f>
        <v>#NAME?</v>
      </c>
      <c r="H376" s="199" t="e">
        <f t="shared" ca="1" si="47"/>
        <v>#NAME?</v>
      </c>
      <c r="I376" s="152">
        <f t="shared" si="50"/>
        <v>2.4560037980256744E-2</v>
      </c>
      <c r="J376" s="152">
        <f t="shared" si="48"/>
        <v>6.503149849379497E-5</v>
      </c>
      <c r="K376" s="3" t="e">
        <f t="shared" ca="1" si="44"/>
        <v>#NAME?</v>
      </c>
      <c r="L376" s="153" t="e">
        <f t="shared" ca="1" si="49"/>
        <v>#NAME?</v>
      </c>
      <c r="M376" s="195" t="e">
        <f ca="1">_xll.BInterpol(cf!$A$2:$A$68,cf!$C$2:$C$68,params!B376,"cubic")</f>
        <v>#NAME?</v>
      </c>
      <c r="N376" s="195" t="e">
        <f ca="1">+_xll.BInterpol(#REF!,#REF!,params!B376,"cubic")</f>
        <v>#NAME?</v>
      </c>
      <c r="O376" s="153" t="e">
        <f t="shared" ca="1" si="45"/>
        <v>#NAME?</v>
      </c>
    </row>
    <row r="377" spans="1:15">
      <c r="A377">
        <v>374</v>
      </c>
      <c r="B377">
        <f t="shared" si="43"/>
        <v>1.496</v>
      </c>
      <c r="C377" s="151" t="e">
        <f ca="1">+_xll.BInterpol(Boost!$R$6:$R$66,Boost!$AZ$6:$AZ$66,params!B377,"cubic")</f>
        <v>#NAME?</v>
      </c>
      <c r="D377" s="151" t="e">
        <f ca="1">+_xll.BInterpol(Boost!$R$6:$R$66,Boost!$AX$6:$AX$66,params!B377,"cubic")</f>
        <v>#NAME?</v>
      </c>
      <c r="E377" s="198" t="e">
        <f t="shared" ca="1" si="46"/>
        <v>#NAME?</v>
      </c>
      <c r="F377" s="151" t="e">
        <f ca="1">+_xll.BInterpol(Boost!$R$6:$R$66,Boost!$AY$6:$AY$66,params!B377,"cubic")</f>
        <v>#NAME?</v>
      </c>
      <c r="G377" s="151" t="e">
        <f ca="1">_xll.BInterpol(cf!$A$2:$A$68,cf!$B$2:$B$68,params!B377,"cubic")/100</f>
        <v>#NAME?</v>
      </c>
      <c r="H377" s="199" t="e">
        <f t="shared" ca="1" si="47"/>
        <v>#NAME?</v>
      </c>
      <c r="I377" s="152">
        <f t="shared" si="50"/>
        <v>2.4625065143461966E-2</v>
      </c>
      <c r="J377" s="152">
        <f t="shared" si="48"/>
        <v>6.5027163205222394E-5</v>
      </c>
      <c r="K377" s="3" t="e">
        <f t="shared" ca="1" si="44"/>
        <v>#NAME?</v>
      </c>
      <c r="L377" s="153" t="e">
        <f t="shared" ca="1" si="49"/>
        <v>#NAME?</v>
      </c>
      <c r="M377" s="195" t="e">
        <f ca="1">_xll.BInterpol(cf!$A$2:$A$68,cf!$C$2:$C$68,params!B377,"cubic")</f>
        <v>#NAME?</v>
      </c>
      <c r="N377" s="195" t="e">
        <f ca="1">+_xll.BInterpol(#REF!,#REF!,params!B377,"cubic")</f>
        <v>#NAME?</v>
      </c>
      <c r="O377" s="153" t="e">
        <f t="shared" ca="1" si="45"/>
        <v>#NAME?</v>
      </c>
    </row>
    <row r="378" spans="1:15">
      <c r="A378">
        <v>375</v>
      </c>
      <c r="B378">
        <f t="shared" si="43"/>
        <v>1.5</v>
      </c>
      <c r="C378" s="151" t="e">
        <f ca="1">+_xll.BInterpol(Boost!$R$6:$R$66,Boost!$AZ$6:$AZ$66,params!B378,"cubic")</f>
        <v>#NAME?</v>
      </c>
      <c r="D378" s="151" t="e">
        <f ca="1">+_xll.BInterpol(Boost!$R$6:$R$66,Boost!$AX$6:$AX$66,params!B378,"cubic")</f>
        <v>#NAME?</v>
      </c>
      <c r="E378" s="198" t="e">
        <f t="shared" ca="1" si="46"/>
        <v>#NAME?</v>
      </c>
      <c r="F378" s="151" t="e">
        <f ca="1">+_xll.BInterpol(Boost!$R$6:$R$66,Boost!$AY$6:$AY$66,params!B378,"cubic")</f>
        <v>#NAME?</v>
      </c>
      <c r="G378" s="151" t="e">
        <f ca="1">_xll.BInterpol(cf!$A$2:$A$68,cf!$B$2:$B$68,params!B378,"cubic")/100</f>
        <v>#NAME?</v>
      </c>
      <c r="H378" s="199" t="e">
        <f t="shared" ca="1" si="47"/>
        <v>#NAME?</v>
      </c>
      <c r="I378" s="152">
        <f t="shared" si="50"/>
        <v>2.4690087971667385E-2</v>
      </c>
      <c r="J378" s="152">
        <f t="shared" si="48"/>
        <v>6.5022828205418826E-5</v>
      </c>
      <c r="K378" s="3" t="e">
        <f t="shared" ca="1" si="44"/>
        <v>#NAME?</v>
      </c>
      <c r="L378" s="153" t="e">
        <f t="shared" ca="1" si="49"/>
        <v>#NAME?</v>
      </c>
      <c r="M378" s="195" t="e">
        <f ca="1">_xll.BInterpol(cf!$A$2:$A$68,cf!$C$2:$C$68,params!B378,"cubic")</f>
        <v>#NAME?</v>
      </c>
      <c r="N378" s="195" t="e">
        <f ca="1">+_xll.BInterpol(#REF!,#REF!,params!B378,"cubic")</f>
        <v>#NAME?</v>
      </c>
      <c r="O378" s="153" t="e">
        <f t="shared" ca="1" si="45"/>
        <v>#NAME?</v>
      </c>
    </row>
    <row r="379" spans="1:15">
      <c r="A379">
        <v>376</v>
      </c>
      <c r="B379">
        <f t="shared" si="43"/>
        <v>1.504</v>
      </c>
      <c r="C379" s="151" t="e">
        <f ca="1">+_xll.BInterpol(Boost!$R$6:$R$66,Boost!$AZ$6:$AZ$66,params!B379,"cubic")</f>
        <v>#NAME?</v>
      </c>
      <c r="D379" s="151" t="e">
        <f ca="1">+_xll.BInterpol(Boost!$R$6:$R$66,Boost!$AX$6:$AX$66,params!B379,"cubic")</f>
        <v>#NAME?</v>
      </c>
      <c r="E379" s="198" t="e">
        <f t="shared" ca="1" si="46"/>
        <v>#NAME?</v>
      </c>
      <c r="F379" s="151" t="e">
        <f ca="1">+_xll.BInterpol(Boost!$R$6:$R$66,Boost!$AY$6:$AY$66,params!B379,"cubic")</f>
        <v>#NAME?</v>
      </c>
      <c r="G379" s="151" t="e">
        <f ca="1">_xll.BInterpol(cf!$A$2:$A$68,cf!$B$2:$B$68,params!B379,"cubic")/100</f>
        <v>#NAME?</v>
      </c>
      <c r="H379" s="199" t="e">
        <f t="shared" ca="1" si="47"/>
        <v>#NAME?</v>
      </c>
      <c r="I379" s="152">
        <f t="shared" si="50"/>
        <v>2.4755106465161991E-2</v>
      </c>
      <c r="J379" s="152">
        <f t="shared" si="48"/>
        <v>6.5018493494606311E-5</v>
      </c>
      <c r="K379" s="3" t="e">
        <f t="shared" ca="1" si="44"/>
        <v>#NAME?</v>
      </c>
      <c r="L379" s="153" t="e">
        <f t="shared" ca="1" si="49"/>
        <v>#NAME?</v>
      </c>
      <c r="M379" s="195" t="e">
        <f ca="1">_xll.BInterpol(cf!$A$2:$A$68,cf!$C$2:$C$68,params!B379,"cubic")</f>
        <v>#NAME?</v>
      </c>
      <c r="N379" s="195" t="e">
        <f ca="1">+_xll.BInterpol(#REF!,#REF!,params!B379,"cubic")</f>
        <v>#NAME?</v>
      </c>
      <c r="O379" s="153" t="e">
        <f t="shared" ca="1" si="45"/>
        <v>#NAME?</v>
      </c>
    </row>
    <row r="380" spans="1:15">
      <c r="A380">
        <v>377</v>
      </c>
      <c r="B380">
        <f t="shared" si="43"/>
        <v>1.508</v>
      </c>
      <c r="C380" s="151" t="e">
        <f ca="1">+_xll.BInterpol(Boost!$R$6:$R$66,Boost!$AZ$6:$AZ$66,params!B380,"cubic")</f>
        <v>#NAME?</v>
      </c>
      <c r="D380" s="151" t="e">
        <f ca="1">+_xll.BInterpol(Boost!$R$6:$R$66,Boost!$AX$6:$AX$66,params!B380,"cubic")</f>
        <v>#NAME?</v>
      </c>
      <c r="E380" s="198" t="e">
        <f t="shared" ca="1" si="46"/>
        <v>#NAME?</v>
      </c>
      <c r="F380" s="151" t="e">
        <f ca="1">+_xll.BInterpol(Boost!$R$6:$R$66,Boost!$AY$6:$AY$66,params!B380,"cubic")</f>
        <v>#NAME?</v>
      </c>
      <c r="G380" s="151" t="e">
        <f ca="1">_xll.BInterpol(cf!$A$2:$A$68,cf!$B$2:$B$68,params!B380,"cubic")/100</f>
        <v>#NAME?</v>
      </c>
      <c r="H380" s="199" t="e">
        <f t="shared" ca="1" si="47"/>
        <v>#NAME?</v>
      </c>
      <c r="I380" s="152">
        <f t="shared" si="50"/>
        <v>2.4820120624234998E-2</v>
      </c>
      <c r="J380" s="152">
        <f t="shared" si="48"/>
        <v>6.5014159073006894E-5</v>
      </c>
      <c r="K380" s="3" t="e">
        <f t="shared" ca="1" si="44"/>
        <v>#NAME?</v>
      </c>
      <c r="L380" s="153" t="e">
        <f t="shared" ca="1" si="49"/>
        <v>#NAME?</v>
      </c>
      <c r="M380" s="195" t="e">
        <f ca="1">_xll.BInterpol(cf!$A$2:$A$68,cf!$C$2:$C$68,params!B380,"cubic")</f>
        <v>#NAME?</v>
      </c>
      <c r="N380" s="195" t="e">
        <f ca="1">+_xll.BInterpol(#REF!,#REF!,params!B380,"cubic")</f>
        <v>#NAME?</v>
      </c>
      <c r="O380" s="153" t="e">
        <f t="shared" ca="1" si="45"/>
        <v>#NAME?</v>
      </c>
    </row>
    <row r="381" spans="1:15">
      <c r="A381">
        <v>378</v>
      </c>
      <c r="B381">
        <f t="shared" si="43"/>
        <v>1.512</v>
      </c>
      <c r="C381" s="151" t="e">
        <f ca="1">+_xll.BInterpol(Boost!$R$6:$R$66,Boost!$AZ$6:$AZ$66,params!B381,"cubic")</f>
        <v>#NAME?</v>
      </c>
      <c r="D381" s="151" t="e">
        <f ca="1">+_xll.BInterpol(Boost!$R$6:$R$66,Boost!$AX$6:$AX$66,params!B381,"cubic")</f>
        <v>#NAME?</v>
      </c>
      <c r="E381" s="198" t="e">
        <f t="shared" ca="1" si="46"/>
        <v>#NAME?</v>
      </c>
      <c r="F381" s="151" t="e">
        <f ca="1">+_xll.BInterpol(Boost!$R$6:$R$66,Boost!$AY$6:$AY$66,params!B381,"cubic")</f>
        <v>#NAME?</v>
      </c>
      <c r="G381" s="151" t="e">
        <f ca="1">_xll.BInterpol(cf!$A$2:$A$68,cf!$B$2:$B$68,params!B381,"cubic")/100</f>
        <v>#NAME?</v>
      </c>
      <c r="H381" s="199" t="e">
        <f t="shared" ca="1" si="47"/>
        <v>#NAME?</v>
      </c>
      <c r="I381" s="152">
        <f t="shared" si="50"/>
        <v>2.4885130449175064E-2</v>
      </c>
      <c r="J381" s="152">
        <f t="shared" si="48"/>
        <v>6.5009824940065464E-5</v>
      </c>
      <c r="K381" s="3" t="e">
        <f t="shared" ca="1" si="44"/>
        <v>#NAME?</v>
      </c>
      <c r="L381" s="153" t="e">
        <f t="shared" ca="1" si="49"/>
        <v>#NAME?</v>
      </c>
      <c r="M381" s="195" t="e">
        <f ca="1">_xll.BInterpol(cf!$A$2:$A$68,cf!$C$2:$C$68,params!B381,"cubic")</f>
        <v>#NAME?</v>
      </c>
      <c r="N381" s="195" t="e">
        <f ca="1">+_xll.BInterpol(#REF!,#REF!,params!B381,"cubic")</f>
        <v>#NAME?</v>
      </c>
      <c r="O381" s="153" t="e">
        <f t="shared" ca="1" si="45"/>
        <v>#NAME?</v>
      </c>
    </row>
    <row r="382" spans="1:15">
      <c r="A382">
        <v>379</v>
      </c>
      <c r="B382">
        <f t="shared" si="43"/>
        <v>1.516</v>
      </c>
      <c r="C382" s="151" t="e">
        <f ca="1">+_xll.BInterpol(Boost!$R$6:$R$66,Boost!$AZ$6:$AZ$66,params!B382,"cubic")</f>
        <v>#NAME?</v>
      </c>
      <c r="D382" s="151" t="e">
        <f ca="1">+_xll.BInterpol(Boost!$R$6:$R$66,Boost!$AX$6:$AX$66,params!B382,"cubic")</f>
        <v>#NAME?</v>
      </c>
      <c r="E382" s="198" t="e">
        <f t="shared" ca="1" si="46"/>
        <v>#NAME?</v>
      </c>
      <c r="F382" s="151" t="e">
        <f ca="1">+_xll.BInterpol(Boost!$R$6:$R$66,Boost!$AY$6:$AY$66,params!B382,"cubic")</f>
        <v>#NAME?</v>
      </c>
      <c r="G382" s="151" t="e">
        <f ca="1">_xll.BInterpol(cf!$A$2:$A$68,cf!$B$2:$B$68,params!B382,"cubic")/100</f>
        <v>#NAME?</v>
      </c>
      <c r="H382" s="199" t="e">
        <f t="shared" ca="1" si="47"/>
        <v>#NAME?</v>
      </c>
      <c r="I382" s="152">
        <f t="shared" si="50"/>
        <v>2.4950135940271401E-2</v>
      </c>
      <c r="J382" s="152">
        <f t="shared" si="48"/>
        <v>6.5005491096337131E-5</v>
      </c>
      <c r="K382" s="3" t="e">
        <f t="shared" ca="1" si="44"/>
        <v>#NAME?</v>
      </c>
      <c r="L382" s="153" t="e">
        <f t="shared" ca="1" si="49"/>
        <v>#NAME?</v>
      </c>
      <c r="M382" s="195" t="e">
        <f ca="1">_xll.BInterpol(cf!$A$2:$A$68,cf!$C$2:$C$68,params!B382,"cubic")</f>
        <v>#NAME?</v>
      </c>
      <c r="N382" s="195" t="e">
        <f ca="1">+_xll.BInterpol(#REF!,#REF!,params!B382,"cubic")</f>
        <v>#NAME?</v>
      </c>
      <c r="O382" s="153" t="e">
        <f t="shared" ca="1" si="45"/>
        <v>#NAME?</v>
      </c>
    </row>
    <row r="383" spans="1:15">
      <c r="A383">
        <v>380</v>
      </c>
      <c r="B383">
        <f t="shared" si="43"/>
        <v>1.52</v>
      </c>
      <c r="C383" s="151" t="e">
        <f ca="1">+_xll.BInterpol(Boost!$R$6:$R$66,Boost!$AZ$6:$AZ$66,params!B383,"cubic")</f>
        <v>#NAME?</v>
      </c>
      <c r="D383" s="151" t="e">
        <f ca="1">+_xll.BInterpol(Boost!$R$6:$R$66,Boost!$AX$6:$AX$66,params!B383,"cubic")</f>
        <v>#NAME?</v>
      </c>
      <c r="E383" s="198" t="e">
        <f t="shared" ca="1" si="46"/>
        <v>#NAME?</v>
      </c>
      <c r="F383" s="151" t="e">
        <f ca="1">+_xll.BInterpol(Boost!$R$6:$R$66,Boost!$AY$6:$AY$66,params!B383,"cubic")</f>
        <v>#NAME?</v>
      </c>
      <c r="G383" s="151" t="e">
        <f ca="1">_xll.BInterpol(cf!$A$2:$A$68,cf!$B$2:$B$68,params!B383,"cubic")/100</f>
        <v>#NAME?</v>
      </c>
      <c r="H383" s="199" t="e">
        <f t="shared" ca="1" si="47"/>
        <v>#NAME?</v>
      </c>
      <c r="I383" s="152">
        <f t="shared" si="50"/>
        <v>2.5015137097812667E-2</v>
      </c>
      <c r="J383" s="152">
        <f t="shared" si="48"/>
        <v>6.5001157541266785E-5</v>
      </c>
      <c r="K383" s="3" t="e">
        <f t="shared" ca="1" si="44"/>
        <v>#NAME?</v>
      </c>
      <c r="L383" s="153" t="e">
        <f t="shared" ca="1" si="49"/>
        <v>#NAME?</v>
      </c>
      <c r="M383" s="195" t="e">
        <f ca="1">_xll.BInterpol(cf!$A$2:$A$68,cf!$C$2:$C$68,params!B383,"cubic")</f>
        <v>#NAME?</v>
      </c>
      <c r="N383" s="195" t="e">
        <f ca="1">+_xll.BInterpol(#REF!,#REF!,params!B383,"cubic")</f>
        <v>#NAME?</v>
      </c>
      <c r="O383" s="153" t="e">
        <f t="shared" ca="1" si="45"/>
        <v>#NAME?</v>
      </c>
    </row>
    <row r="384" spans="1:15">
      <c r="A384">
        <v>381</v>
      </c>
      <c r="B384">
        <f t="shared" si="43"/>
        <v>1.524</v>
      </c>
      <c r="C384" s="151" t="e">
        <f ca="1">+_xll.BInterpol(Boost!$R$6:$R$66,Boost!$AZ$6:$AZ$66,params!B384,"cubic")</f>
        <v>#NAME?</v>
      </c>
      <c r="D384" s="151" t="e">
        <f ca="1">+_xll.BInterpol(Boost!$R$6:$R$66,Boost!$AX$6:$AX$66,params!B384,"cubic")</f>
        <v>#NAME?</v>
      </c>
      <c r="E384" s="198" t="e">
        <f t="shared" ca="1" si="46"/>
        <v>#NAME?</v>
      </c>
      <c r="F384" s="151" t="e">
        <f ca="1">+_xll.BInterpol(Boost!$R$6:$R$66,Boost!$AY$6:$AY$66,params!B384,"cubic")</f>
        <v>#NAME?</v>
      </c>
      <c r="G384" s="151" t="e">
        <f ca="1">_xll.BInterpol(cf!$A$2:$A$68,cf!$B$2:$B$68,params!B384,"cubic")/100</f>
        <v>#NAME?</v>
      </c>
      <c r="H384" s="199" t="e">
        <f t="shared" ca="1" si="47"/>
        <v>#NAME?</v>
      </c>
      <c r="I384" s="152">
        <f t="shared" si="50"/>
        <v>2.5080133922087966E-2</v>
      </c>
      <c r="J384" s="152">
        <f t="shared" si="48"/>
        <v>6.4996824275298515E-5</v>
      </c>
      <c r="K384" s="3" t="e">
        <f t="shared" ca="1" si="44"/>
        <v>#NAME?</v>
      </c>
      <c r="L384" s="153" t="e">
        <f t="shared" ca="1" si="49"/>
        <v>#NAME?</v>
      </c>
      <c r="M384" s="195" t="e">
        <f ca="1">_xll.BInterpol(cf!$A$2:$A$68,cf!$C$2:$C$68,params!B384,"cubic")</f>
        <v>#NAME?</v>
      </c>
      <c r="N384" s="195" t="e">
        <f ca="1">+_xll.BInterpol(#REF!,#REF!,params!B384,"cubic")</f>
        <v>#NAME?</v>
      </c>
      <c r="O384" s="153" t="e">
        <f t="shared" ca="1" si="45"/>
        <v>#NAME?</v>
      </c>
    </row>
    <row r="385" spans="1:15">
      <c r="A385">
        <v>382</v>
      </c>
      <c r="B385">
        <f t="shared" si="43"/>
        <v>1.528</v>
      </c>
      <c r="C385" s="151" t="e">
        <f ca="1">+_xll.BInterpol(Boost!$R$6:$R$66,Boost!$AZ$6:$AZ$66,params!B385,"cubic")</f>
        <v>#NAME?</v>
      </c>
      <c r="D385" s="151" t="e">
        <f ca="1">+_xll.BInterpol(Boost!$R$6:$R$66,Boost!$AX$6:$AX$66,params!B385,"cubic")</f>
        <v>#NAME?</v>
      </c>
      <c r="E385" s="198" t="e">
        <f t="shared" ca="1" si="46"/>
        <v>#NAME?</v>
      </c>
      <c r="F385" s="151" t="e">
        <f ca="1">+_xll.BInterpol(Boost!$R$6:$R$66,Boost!$AY$6:$AY$66,params!B385,"cubic")</f>
        <v>#NAME?</v>
      </c>
      <c r="G385" s="151" t="e">
        <f ca="1">_xll.BInterpol(cf!$A$2:$A$68,cf!$B$2:$B$68,params!B385,"cubic")/100</f>
        <v>#NAME?</v>
      </c>
      <c r="H385" s="199" t="e">
        <f t="shared" ca="1" si="47"/>
        <v>#NAME?</v>
      </c>
      <c r="I385" s="152">
        <f t="shared" si="50"/>
        <v>2.5145126413386065E-2</v>
      </c>
      <c r="J385" s="152">
        <f t="shared" si="48"/>
        <v>6.4992491298099253E-5</v>
      </c>
      <c r="K385" s="3" t="e">
        <f t="shared" ca="1" si="44"/>
        <v>#NAME?</v>
      </c>
      <c r="L385" s="153" t="e">
        <f t="shared" ca="1" si="49"/>
        <v>#NAME?</v>
      </c>
      <c r="M385" s="195" t="e">
        <f ca="1">_xll.BInterpol(cf!$A$2:$A$68,cf!$C$2:$C$68,params!B385,"cubic")</f>
        <v>#NAME?</v>
      </c>
      <c r="N385" s="195" t="e">
        <f ca="1">+_xll.BInterpol(#REF!,#REF!,params!B385,"cubic")</f>
        <v>#NAME?</v>
      </c>
      <c r="O385" s="153" t="e">
        <f t="shared" ca="1" si="45"/>
        <v>#NAME?</v>
      </c>
    </row>
    <row r="386" spans="1:15">
      <c r="A386">
        <v>383</v>
      </c>
      <c r="B386">
        <f t="shared" si="43"/>
        <v>1.532</v>
      </c>
      <c r="C386" s="151" t="e">
        <f ca="1">+_xll.BInterpol(Boost!$R$6:$R$66,Boost!$AZ$6:$AZ$66,params!B386,"cubic")</f>
        <v>#NAME?</v>
      </c>
      <c r="D386" s="151" t="e">
        <f ca="1">+_xll.BInterpol(Boost!$R$6:$R$66,Boost!$AX$6:$AX$66,params!B386,"cubic")</f>
        <v>#NAME?</v>
      </c>
      <c r="E386" s="198" t="e">
        <f t="shared" ca="1" si="46"/>
        <v>#NAME?</v>
      </c>
      <c r="F386" s="151" t="e">
        <f ca="1">+_xll.BInterpol(Boost!$R$6:$R$66,Boost!$AY$6:$AY$66,params!B386,"cubic")</f>
        <v>#NAME?</v>
      </c>
      <c r="G386" s="151" t="e">
        <f ca="1">_xll.BInterpol(cf!$A$2:$A$68,cf!$B$2:$B$68,params!B386,"cubic")/100</f>
        <v>#NAME?</v>
      </c>
      <c r="H386" s="199" t="e">
        <f t="shared" ca="1" si="47"/>
        <v>#NAME?</v>
      </c>
      <c r="I386" s="152">
        <f t="shared" si="50"/>
        <v>2.5210114571995845E-2</v>
      </c>
      <c r="J386" s="152">
        <f t="shared" si="48"/>
        <v>6.4988158609780022E-5</v>
      </c>
      <c r="K386" s="3" t="e">
        <f t="shared" ca="1" si="44"/>
        <v>#NAME?</v>
      </c>
      <c r="L386" s="153" t="e">
        <f t="shared" ca="1" si="49"/>
        <v>#NAME?</v>
      </c>
      <c r="M386" s="195" t="e">
        <f ca="1">_xll.BInterpol(cf!$A$2:$A$68,cf!$C$2:$C$68,params!B386,"cubic")</f>
        <v>#NAME?</v>
      </c>
      <c r="N386" s="195" t="e">
        <f ca="1">+_xll.BInterpol(#REF!,#REF!,params!B386,"cubic")</f>
        <v>#NAME?</v>
      </c>
      <c r="O386" s="153" t="e">
        <f t="shared" ca="1" si="45"/>
        <v>#NAME?</v>
      </c>
    </row>
    <row r="387" spans="1:15">
      <c r="A387">
        <v>384</v>
      </c>
      <c r="B387">
        <f t="shared" si="43"/>
        <v>1.536</v>
      </c>
      <c r="C387" s="151" t="e">
        <f ca="1">+_xll.BInterpol(Boost!$R$6:$R$66,Boost!$AZ$6:$AZ$66,params!B387,"cubic")</f>
        <v>#NAME?</v>
      </c>
      <c r="D387" s="151" t="e">
        <f ca="1">+_xll.BInterpol(Boost!$R$6:$R$66,Boost!$AX$6:$AX$66,params!B387,"cubic")</f>
        <v>#NAME?</v>
      </c>
      <c r="E387" s="198" t="e">
        <f t="shared" ca="1" si="46"/>
        <v>#NAME?</v>
      </c>
      <c r="F387" s="151" t="e">
        <f ca="1">+_xll.BInterpol(Boost!$R$6:$R$66,Boost!$AY$6:$AY$66,params!B387,"cubic")</f>
        <v>#NAME?</v>
      </c>
      <c r="G387" s="151" t="e">
        <f ca="1">_xll.BInterpol(cf!$A$2:$A$68,cf!$B$2:$B$68,params!B387,"cubic")/100</f>
        <v>#NAME?</v>
      </c>
      <c r="H387" s="199" t="e">
        <f t="shared" ca="1" si="47"/>
        <v>#NAME?</v>
      </c>
      <c r="I387" s="152">
        <f t="shared" si="50"/>
        <v>2.5275098398206075E-2</v>
      </c>
      <c r="J387" s="152">
        <f t="shared" si="48"/>
        <v>6.49838262102298E-5</v>
      </c>
      <c r="K387" s="3" t="e">
        <f t="shared" ca="1" si="44"/>
        <v>#NAME?</v>
      </c>
      <c r="L387" s="153" t="e">
        <f t="shared" ca="1" si="49"/>
        <v>#NAME?</v>
      </c>
      <c r="M387" s="195" t="e">
        <f ca="1">_xll.BInterpol(cf!$A$2:$A$68,cf!$C$2:$C$68,params!B387,"cubic")</f>
        <v>#NAME?</v>
      </c>
      <c r="N387" s="195" t="e">
        <f ca="1">+_xll.BInterpol(#REF!,#REF!,params!B387,"cubic")</f>
        <v>#NAME?</v>
      </c>
      <c r="O387" s="153" t="e">
        <f t="shared" ca="1" si="45"/>
        <v>#NAME?</v>
      </c>
    </row>
    <row r="388" spans="1:15">
      <c r="A388">
        <v>385</v>
      </c>
      <c r="B388">
        <f t="shared" ref="B388:B451" si="51">+A388/250</f>
        <v>1.54</v>
      </c>
      <c r="C388" s="151" t="e">
        <f ca="1">+_xll.BInterpol(Boost!$R$6:$R$66,Boost!$AZ$6:$AZ$66,params!B388,"cubic")</f>
        <v>#NAME?</v>
      </c>
      <c r="D388" s="151" t="e">
        <f ca="1">+_xll.BInterpol(Boost!$R$6:$R$66,Boost!$AX$6:$AX$66,params!B388,"cubic")</f>
        <v>#NAME?</v>
      </c>
      <c r="E388" s="198" t="e">
        <f t="shared" ca="1" si="46"/>
        <v>#NAME?</v>
      </c>
      <c r="F388" s="151" t="e">
        <f ca="1">+_xll.BInterpol(Boost!$R$6:$R$66,Boost!$AY$6:$AY$66,params!B388,"cubic")</f>
        <v>#NAME?</v>
      </c>
      <c r="G388" s="151" t="e">
        <f ca="1">_xll.BInterpol(cf!$A$2:$A$68,cf!$B$2:$B$68,params!B388,"cubic")/100</f>
        <v>#NAME?</v>
      </c>
      <c r="H388" s="199" t="e">
        <f t="shared" ca="1" si="47"/>
        <v>#NAME?</v>
      </c>
      <c r="I388" s="152">
        <f t="shared" si="50"/>
        <v>2.5340077892305635E-2</v>
      </c>
      <c r="J388" s="152">
        <f t="shared" si="48"/>
        <v>6.4979494099559609E-5</v>
      </c>
      <c r="K388" s="3" t="e">
        <f t="shared" ref="K388:K451" ca="1" si="52">+EXP(H388*-B388)</f>
        <v>#NAME?</v>
      </c>
      <c r="L388" s="153" t="e">
        <f t="shared" ca="1" si="49"/>
        <v>#NAME?</v>
      </c>
      <c r="M388" s="195" t="e">
        <f ca="1">_xll.BInterpol(cf!$A$2:$A$68,cf!$C$2:$C$68,params!B388,"cubic")</f>
        <v>#NAME?</v>
      </c>
      <c r="N388" s="195" t="e">
        <f ca="1">+_xll.BInterpol(#REF!,#REF!,params!B388,"cubic")</f>
        <v>#NAME?</v>
      </c>
      <c r="O388" s="153" t="e">
        <f t="shared" ref="O388:O451" ca="1" si="53">+EXP(-B389*E389)-EXP(-B388*E388)</f>
        <v>#NAME?</v>
      </c>
    </row>
    <row r="389" spans="1:15">
      <c r="A389">
        <v>386</v>
      </c>
      <c r="B389">
        <f t="shared" si="51"/>
        <v>1.544</v>
      </c>
      <c r="C389" s="151" t="e">
        <f ca="1">+_xll.BInterpol(Boost!$R$6:$R$66,Boost!$AZ$6:$AZ$66,params!B389,"cubic")</f>
        <v>#NAME?</v>
      </c>
      <c r="D389" s="151" t="e">
        <f ca="1">+_xll.BInterpol(Boost!$R$6:$R$66,Boost!$AX$6:$AX$66,params!B389,"cubic")</f>
        <v>#NAME?</v>
      </c>
      <c r="E389" s="198" t="e">
        <f t="shared" ref="E389:E452" ca="1" si="54">-((1+C389*B389)/(1+C388*B388)-1)/(B389-B388)+((1+F389*B389)/(1+F388*B388)-1)/(B389-B388)</f>
        <v>#NAME?</v>
      </c>
      <c r="F389" s="151" t="e">
        <f ca="1">+_xll.BInterpol(Boost!$R$6:$R$66,Boost!$AY$6:$AY$66,params!B389,"cubic")</f>
        <v>#NAME?</v>
      </c>
      <c r="G389" s="151" t="e">
        <f ca="1">_xll.BInterpol(cf!$A$2:$A$68,cf!$B$2:$B$68,params!B389,"cubic")/100</f>
        <v>#NAME?</v>
      </c>
      <c r="H389" s="199" t="e">
        <f t="shared" ref="H389:H452" ca="1" si="55">-((1+F389*B389)/(1+F388*B388)-1)/(B389-B388)+((1+G389*B389)/(1+G388*B388)-1)/(B389-B388)</f>
        <v>#NAME?</v>
      </c>
      <c r="I389" s="152">
        <f t="shared" si="50"/>
        <v>2.5405053054583293E-2</v>
      </c>
      <c r="J389" s="152">
        <f t="shared" ref="J389:J452" si="56">+I389-I388</f>
        <v>6.4975162277658427E-5</v>
      </c>
      <c r="K389" s="3" t="e">
        <f t="shared" ca="1" si="52"/>
        <v>#NAME?</v>
      </c>
      <c r="L389" s="153" t="e">
        <f t="shared" ref="L389:L452" ca="1" si="57">+K390-K389</f>
        <v>#NAME?</v>
      </c>
      <c r="M389" s="195" t="e">
        <f ca="1">_xll.BInterpol(cf!$A$2:$A$68,cf!$C$2:$C$68,params!B389,"cubic")</f>
        <v>#NAME?</v>
      </c>
      <c r="N389" s="195" t="e">
        <f ca="1">+_xll.BInterpol(#REF!,#REF!,params!B389,"cubic")</f>
        <v>#NAME?</v>
      </c>
      <c r="O389" s="153" t="e">
        <f t="shared" ca="1" si="53"/>
        <v>#NAME?</v>
      </c>
    </row>
    <row r="390" spans="1:15">
      <c r="A390">
        <v>387</v>
      </c>
      <c r="B390">
        <f t="shared" si="51"/>
        <v>1.548</v>
      </c>
      <c r="C390" s="151" t="e">
        <f ca="1">+_xll.BInterpol(Boost!$R$6:$R$66,Boost!$AZ$6:$AZ$66,params!B390,"cubic")</f>
        <v>#NAME?</v>
      </c>
      <c r="D390" s="151" t="e">
        <f ca="1">+_xll.BInterpol(Boost!$R$6:$R$66,Boost!$AX$6:$AX$66,params!B390,"cubic")</f>
        <v>#NAME?</v>
      </c>
      <c r="E390" s="198" t="e">
        <f t="shared" ca="1" si="54"/>
        <v>#NAME?</v>
      </c>
      <c r="F390" s="151" t="e">
        <f ca="1">+_xll.BInterpol(Boost!$R$6:$R$66,Boost!$AY$6:$AY$66,params!B390,"cubic")</f>
        <v>#NAME?</v>
      </c>
      <c r="G390" s="151" t="e">
        <f ca="1">_xll.BInterpol(cf!$A$2:$A$68,cf!$B$2:$B$68,params!B390,"cubic")/100</f>
        <v>#NAME?</v>
      </c>
      <c r="H390" s="199" t="e">
        <f t="shared" ca="1" si="55"/>
        <v>#NAME?</v>
      </c>
      <c r="I390" s="152">
        <f t="shared" si="50"/>
        <v>2.547002388532793E-2</v>
      </c>
      <c r="J390" s="152">
        <f t="shared" si="56"/>
        <v>6.4970830744637276E-5</v>
      </c>
      <c r="K390" s="3" t="e">
        <f t="shared" ca="1" si="52"/>
        <v>#NAME?</v>
      </c>
      <c r="L390" s="153" t="e">
        <f t="shared" ca="1" si="57"/>
        <v>#NAME?</v>
      </c>
      <c r="M390" s="195" t="e">
        <f ca="1">_xll.BInterpol(cf!$A$2:$A$68,cf!$C$2:$C$68,params!B390,"cubic")</f>
        <v>#NAME?</v>
      </c>
      <c r="N390" s="195" t="e">
        <f ca="1">+_xll.BInterpol(#REF!,#REF!,params!B390,"cubic")</f>
        <v>#NAME?</v>
      </c>
      <c r="O390" s="153" t="e">
        <f t="shared" ca="1" si="53"/>
        <v>#NAME?</v>
      </c>
    </row>
    <row r="391" spans="1:15">
      <c r="A391">
        <v>388</v>
      </c>
      <c r="B391">
        <f t="shared" si="51"/>
        <v>1.552</v>
      </c>
      <c r="C391" s="151" t="e">
        <f ca="1">+_xll.BInterpol(Boost!$R$6:$R$66,Boost!$AZ$6:$AZ$66,params!B391,"cubic")</f>
        <v>#NAME?</v>
      </c>
      <c r="D391" s="151" t="e">
        <f ca="1">+_xll.BInterpol(Boost!$R$6:$R$66,Boost!$AX$6:$AX$66,params!B391,"cubic")</f>
        <v>#NAME?</v>
      </c>
      <c r="E391" s="198" t="e">
        <f t="shared" ca="1" si="54"/>
        <v>#NAME?</v>
      </c>
      <c r="F391" s="151" t="e">
        <f ca="1">+_xll.BInterpol(Boost!$R$6:$R$66,Boost!$AY$6:$AY$66,params!B391,"cubic")</f>
        <v>#NAME?</v>
      </c>
      <c r="G391" s="151" t="e">
        <f ca="1">_xll.BInterpol(cf!$A$2:$A$68,cf!$B$2:$B$68,params!B391,"cubic")/100</f>
        <v>#NAME?</v>
      </c>
      <c r="H391" s="199" t="e">
        <f t="shared" ca="1" si="55"/>
        <v>#NAME?</v>
      </c>
      <c r="I391" s="152">
        <f t="shared" si="50"/>
        <v>2.5534990384828204E-2</v>
      </c>
      <c r="J391" s="152">
        <f t="shared" si="56"/>
        <v>6.4966499500274111E-5</v>
      </c>
      <c r="K391" s="3" t="e">
        <f t="shared" ca="1" si="52"/>
        <v>#NAME?</v>
      </c>
      <c r="L391" s="153" t="e">
        <f t="shared" ca="1" si="57"/>
        <v>#NAME?</v>
      </c>
      <c r="M391" s="195" t="e">
        <f ca="1">_xll.BInterpol(cf!$A$2:$A$68,cf!$C$2:$C$68,params!B391,"cubic")</f>
        <v>#NAME?</v>
      </c>
      <c r="N391" s="195" t="e">
        <f ca="1">+_xll.BInterpol(#REF!,#REF!,params!B391,"cubic")</f>
        <v>#NAME?</v>
      </c>
      <c r="O391" s="153" t="e">
        <f t="shared" ca="1" si="53"/>
        <v>#NAME?</v>
      </c>
    </row>
    <row r="392" spans="1:15">
      <c r="A392">
        <v>389</v>
      </c>
      <c r="B392">
        <f t="shared" si="51"/>
        <v>1.556</v>
      </c>
      <c r="C392" s="151" t="e">
        <f ca="1">+_xll.BInterpol(Boost!$R$6:$R$66,Boost!$AZ$6:$AZ$66,params!B392,"cubic")</f>
        <v>#NAME?</v>
      </c>
      <c r="D392" s="151" t="e">
        <f ca="1">+_xll.BInterpol(Boost!$R$6:$R$66,Boost!$AX$6:$AX$66,params!B392,"cubic")</f>
        <v>#NAME?</v>
      </c>
      <c r="E392" s="198" t="e">
        <f t="shared" ca="1" si="54"/>
        <v>#NAME?</v>
      </c>
      <c r="F392" s="151" t="e">
        <f ca="1">+_xll.BInterpol(Boost!$R$6:$R$66,Boost!$AY$6:$AY$66,params!B392,"cubic")</f>
        <v>#NAME?</v>
      </c>
      <c r="G392" s="151" t="e">
        <f ca="1">_xll.BInterpol(cf!$A$2:$A$68,cf!$B$2:$B$68,params!B392,"cubic")/100</f>
        <v>#NAME?</v>
      </c>
      <c r="H392" s="199" t="e">
        <f t="shared" ca="1" si="55"/>
        <v>#NAME?</v>
      </c>
      <c r="I392" s="152">
        <f t="shared" si="50"/>
        <v>2.5599952553372884E-2</v>
      </c>
      <c r="J392" s="152">
        <f t="shared" si="56"/>
        <v>6.4962168544679955E-5</v>
      </c>
      <c r="K392" s="3" t="e">
        <f t="shared" ca="1" si="52"/>
        <v>#NAME?</v>
      </c>
      <c r="L392" s="153" t="e">
        <f t="shared" ca="1" si="57"/>
        <v>#NAME?</v>
      </c>
      <c r="M392" s="195" t="e">
        <f ca="1">_xll.BInterpol(cf!$A$2:$A$68,cf!$C$2:$C$68,params!B392,"cubic")</f>
        <v>#NAME?</v>
      </c>
      <c r="N392" s="195" t="e">
        <f ca="1">+_xll.BInterpol(#REF!,#REF!,params!B392,"cubic")</f>
        <v>#NAME?</v>
      </c>
      <c r="O392" s="153" t="e">
        <f t="shared" ca="1" si="53"/>
        <v>#NAME?</v>
      </c>
    </row>
    <row r="393" spans="1:15">
      <c r="A393">
        <v>390</v>
      </c>
      <c r="B393">
        <f t="shared" si="51"/>
        <v>1.56</v>
      </c>
      <c r="C393" s="151" t="e">
        <f ca="1">+_xll.BInterpol(Boost!$R$6:$R$66,Boost!$AZ$6:$AZ$66,params!B393,"cubic")</f>
        <v>#NAME?</v>
      </c>
      <c r="D393" s="151" t="e">
        <f ca="1">+_xll.BInterpol(Boost!$R$6:$R$66,Boost!$AX$6:$AX$66,params!B393,"cubic")</f>
        <v>#NAME?</v>
      </c>
      <c r="E393" s="198" t="e">
        <f t="shared" ca="1" si="54"/>
        <v>#NAME?</v>
      </c>
      <c r="F393" s="151" t="e">
        <f ca="1">+_xll.BInterpol(Boost!$R$6:$R$66,Boost!$AY$6:$AY$66,params!B393,"cubic")</f>
        <v>#NAME?</v>
      </c>
      <c r="G393" s="151" t="e">
        <f ca="1">_xll.BInterpol(cf!$A$2:$A$68,cf!$B$2:$B$68,params!B393,"cubic")/100</f>
        <v>#NAME?</v>
      </c>
      <c r="H393" s="199" t="e">
        <f t="shared" ca="1" si="55"/>
        <v>#NAME?</v>
      </c>
      <c r="I393" s="152">
        <f t="shared" si="50"/>
        <v>2.5664910391250628E-2</v>
      </c>
      <c r="J393" s="152">
        <f t="shared" si="56"/>
        <v>6.4957837877743785E-5</v>
      </c>
      <c r="K393" s="3" t="e">
        <f t="shared" ca="1" si="52"/>
        <v>#NAME?</v>
      </c>
      <c r="L393" s="153" t="e">
        <f t="shared" ca="1" si="57"/>
        <v>#NAME?</v>
      </c>
      <c r="M393" s="195" t="e">
        <f ca="1">_xll.BInterpol(cf!$A$2:$A$68,cf!$C$2:$C$68,params!B393,"cubic")</f>
        <v>#NAME?</v>
      </c>
      <c r="N393" s="195" t="e">
        <f ca="1">+_xll.BInterpol(#REF!,#REF!,params!B393,"cubic")</f>
        <v>#NAME?</v>
      </c>
      <c r="O393" s="153" t="e">
        <f t="shared" ca="1" si="53"/>
        <v>#NAME?</v>
      </c>
    </row>
    <row r="394" spans="1:15">
      <c r="A394">
        <v>391</v>
      </c>
      <c r="B394">
        <f t="shared" si="51"/>
        <v>1.5640000000000001</v>
      </c>
      <c r="C394" s="151" t="e">
        <f ca="1">+_xll.BInterpol(Boost!$R$6:$R$66,Boost!$AZ$6:$AZ$66,params!B394,"cubic")</f>
        <v>#NAME?</v>
      </c>
      <c r="D394" s="151" t="e">
        <f ca="1">+_xll.BInterpol(Boost!$R$6:$R$66,Boost!$AX$6:$AX$66,params!B394,"cubic")</f>
        <v>#NAME?</v>
      </c>
      <c r="E394" s="198" t="e">
        <f t="shared" ca="1" si="54"/>
        <v>#NAME?</v>
      </c>
      <c r="F394" s="151" t="e">
        <f ca="1">+_xll.BInterpol(Boost!$R$6:$R$66,Boost!$AY$6:$AY$66,params!B394,"cubic")</f>
        <v>#NAME?</v>
      </c>
      <c r="G394" s="151" t="e">
        <f ca="1">_xll.BInterpol(cf!$A$2:$A$68,cf!$B$2:$B$68,params!B394,"cubic")/100</f>
        <v>#NAME?</v>
      </c>
      <c r="H394" s="199" t="e">
        <f t="shared" ca="1" si="55"/>
        <v>#NAME?</v>
      </c>
      <c r="I394" s="152">
        <f t="shared" si="50"/>
        <v>2.5729863898750316E-2</v>
      </c>
      <c r="J394" s="152">
        <f t="shared" si="56"/>
        <v>6.4953507499687646E-5</v>
      </c>
      <c r="K394" s="3" t="e">
        <f t="shared" ca="1" si="52"/>
        <v>#NAME?</v>
      </c>
      <c r="L394" s="153" t="e">
        <f t="shared" ca="1" si="57"/>
        <v>#NAME?</v>
      </c>
      <c r="M394" s="195" t="e">
        <f ca="1">_xll.BInterpol(cf!$A$2:$A$68,cf!$C$2:$C$68,params!B394,"cubic")</f>
        <v>#NAME?</v>
      </c>
      <c r="N394" s="195" t="e">
        <f ca="1">+_xll.BInterpol(#REF!,#REF!,params!B394,"cubic")</f>
        <v>#NAME?</v>
      </c>
      <c r="O394" s="153" t="e">
        <f t="shared" ca="1" si="53"/>
        <v>#NAME?</v>
      </c>
    </row>
    <row r="395" spans="1:15">
      <c r="A395">
        <v>392</v>
      </c>
      <c r="B395">
        <f t="shared" si="51"/>
        <v>1.5680000000000001</v>
      </c>
      <c r="C395" s="151" t="e">
        <f ca="1">+_xll.BInterpol(Boost!$R$6:$R$66,Boost!$AZ$6:$AZ$66,params!B395,"cubic")</f>
        <v>#NAME?</v>
      </c>
      <c r="D395" s="151" t="e">
        <f ca="1">+_xll.BInterpol(Boost!$R$6:$R$66,Boost!$AX$6:$AX$66,params!B395,"cubic")</f>
        <v>#NAME?</v>
      </c>
      <c r="E395" s="198" t="e">
        <f t="shared" ca="1" si="54"/>
        <v>#NAME?</v>
      </c>
      <c r="F395" s="151" t="e">
        <f ca="1">+_xll.BInterpol(Boost!$R$6:$R$66,Boost!$AY$6:$AY$66,params!B395,"cubic")</f>
        <v>#NAME?</v>
      </c>
      <c r="G395" s="151" t="e">
        <f ca="1">_xll.BInterpol(cf!$A$2:$A$68,cf!$B$2:$B$68,params!B395,"cubic")/100</f>
        <v>#NAME?</v>
      </c>
      <c r="H395" s="199" t="e">
        <f t="shared" ca="1" si="55"/>
        <v>#NAME?</v>
      </c>
      <c r="I395" s="152">
        <f t="shared" si="50"/>
        <v>2.5794813076160383E-2</v>
      </c>
      <c r="J395" s="152">
        <f t="shared" si="56"/>
        <v>6.4949177410067449E-5</v>
      </c>
      <c r="K395" s="3" t="e">
        <f t="shared" ca="1" si="52"/>
        <v>#NAME?</v>
      </c>
      <c r="L395" s="153" t="e">
        <f t="shared" ca="1" si="57"/>
        <v>#NAME?</v>
      </c>
      <c r="M395" s="195" t="e">
        <f ca="1">_xll.BInterpol(cf!$A$2:$A$68,cf!$C$2:$C$68,params!B395,"cubic")</f>
        <v>#NAME?</v>
      </c>
      <c r="N395" s="195" t="e">
        <f ca="1">+_xll.BInterpol(#REF!,#REF!,params!B395,"cubic")</f>
        <v>#NAME?</v>
      </c>
      <c r="O395" s="153" t="e">
        <f t="shared" ca="1" si="53"/>
        <v>#NAME?</v>
      </c>
    </row>
    <row r="396" spans="1:15">
      <c r="A396">
        <v>393</v>
      </c>
      <c r="B396">
        <f t="shared" si="51"/>
        <v>1.5720000000000001</v>
      </c>
      <c r="C396" s="151" t="e">
        <f ca="1">+_xll.BInterpol(Boost!$R$6:$R$66,Boost!$AZ$6:$AZ$66,params!B396,"cubic")</f>
        <v>#NAME?</v>
      </c>
      <c r="D396" s="151" t="e">
        <f ca="1">+_xll.BInterpol(Boost!$R$6:$R$66,Boost!$AX$6:$AX$66,params!B396,"cubic")</f>
        <v>#NAME?</v>
      </c>
      <c r="E396" s="198" t="e">
        <f t="shared" ca="1" si="54"/>
        <v>#NAME?</v>
      </c>
      <c r="F396" s="151" t="e">
        <f ca="1">+_xll.BInterpol(Boost!$R$6:$R$66,Boost!$AY$6:$AY$66,params!B396,"cubic")</f>
        <v>#NAME?</v>
      </c>
      <c r="G396" s="151" t="e">
        <f ca="1">_xll.BInterpol(cf!$A$2:$A$68,cf!$B$2:$B$68,params!B396,"cubic")/100</f>
        <v>#NAME?</v>
      </c>
      <c r="H396" s="199" t="e">
        <f t="shared" ca="1" si="55"/>
        <v>#NAME?</v>
      </c>
      <c r="I396" s="152">
        <f t="shared" si="50"/>
        <v>2.5859757923769711E-2</v>
      </c>
      <c r="J396" s="152">
        <f t="shared" si="56"/>
        <v>6.4944847609327283E-5</v>
      </c>
      <c r="K396" s="3" t="e">
        <f t="shared" ca="1" si="52"/>
        <v>#NAME?</v>
      </c>
      <c r="L396" s="153" t="e">
        <f t="shared" ca="1" si="57"/>
        <v>#NAME?</v>
      </c>
      <c r="M396" s="195" t="e">
        <f ca="1">_xll.BInterpol(cf!$A$2:$A$68,cf!$C$2:$C$68,params!B396,"cubic")</f>
        <v>#NAME?</v>
      </c>
      <c r="N396" s="195" t="e">
        <f ca="1">+_xll.BInterpol(#REF!,#REF!,params!B396,"cubic")</f>
        <v>#NAME?</v>
      </c>
      <c r="O396" s="153" t="e">
        <f t="shared" ca="1" si="53"/>
        <v>#NAME?</v>
      </c>
    </row>
    <row r="397" spans="1:15">
      <c r="A397">
        <v>394</v>
      </c>
      <c r="B397">
        <f t="shared" si="51"/>
        <v>1.5760000000000001</v>
      </c>
      <c r="C397" s="151" t="e">
        <f ca="1">+_xll.BInterpol(Boost!$R$6:$R$66,Boost!$AZ$6:$AZ$66,params!B397,"cubic")</f>
        <v>#NAME?</v>
      </c>
      <c r="D397" s="151" t="e">
        <f ca="1">+_xll.BInterpol(Boost!$R$6:$R$66,Boost!$AX$6:$AX$66,params!B397,"cubic")</f>
        <v>#NAME?</v>
      </c>
      <c r="E397" s="198" t="e">
        <f t="shared" ca="1" si="54"/>
        <v>#NAME?</v>
      </c>
      <c r="F397" s="151" t="e">
        <f ca="1">+_xll.BInterpol(Boost!$R$6:$R$66,Boost!$AY$6:$AY$66,params!B397,"cubic")</f>
        <v>#NAME?</v>
      </c>
      <c r="G397" s="151" t="e">
        <f ca="1">_xll.BInterpol(cf!$A$2:$A$68,cf!$B$2:$B$68,params!B397,"cubic")/100</f>
        <v>#NAME?</v>
      </c>
      <c r="H397" s="199" t="e">
        <f t="shared" ca="1" si="55"/>
        <v>#NAME?</v>
      </c>
      <c r="I397" s="152">
        <f t="shared" si="50"/>
        <v>2.5924698441866734E-2</v>
      </c>
      <c r="J397" s="152">
        <f t="shared" si="56"/>
        <v>6.4940518097023059E-5</v>
      </c>
      <c r="K397" s="3" t="e">
        <f t="shared" ca="1" si="52"/>
        <v>#NAME?</v>
      </c>
      <c r="L397" s="153" t="e">
        <f t="shared" ca="1" si="57"/>
        <v>#NAME?</v>
      </c>
      <c r="M397" s="195" t="e">
        <f ca="1">_xll.BInterpol(cf!$A$2:$A$68,cf!$C$2:$C$68,params!B397,"cubic")</f>
        <v>#NAME?</v>
      </c>
      <c r="N397" s="195" t="e">
        <f ca="1">+_xll.BInterpol(#REF!,#REF!,params!B397,"cubic")</f>
        <v>#NAME?</v>
      </c>
      <c r="O397" s="153" t="e">
        <f t="shared" ca="1" si="53"/>
        <v>#NAME?</v>
      </c>
    </row>
    <row r="398" spans="1:15">
      <c r="A398">
        <v>395</v>
      </c>
      <c r="B398">
        <f t="shared" si="51"/>
        <v>1.58</v>
      </c>
      <c r="C398" s="151" t="e">
        <f ca="1">+_xll.BInterpol(Boost!$R$6:$R$66,Boost!$AZ$6:$AZ$66,params!B398,"cubic")</f>
        <v>#NAME?</v>
      </c>
      <c r="D398" s="151" t="e">
        <f ca="1">+_xll.BInterpol(Boost!$R$6:$R$66,Boost!$AX$6:$AX$66,params!B398,"cubic")</f>
        <v>#NAME?</v>
      </c>
      <c r="E398" s="198" t="e">
        <f t="shared" ca="1" si="54"/>
        <v>#NAME?</v>
      </c>
      <c r="F398" s="151" t="e">
        <f ca="1">+_xll.BInterpol(Boost!$R$6:$R$66,Boost!$AY$6:$AY$66,params!B398,"cubic")</f>
        <v>#NAME?</v>
      </c>
      <c r="G398" s="151" t="e">
        <f ca="1">_xll.BInterpol(cf!$A$2:$A$68,cf!$B$2:$B$68,params!B398,"cubic")/100</f>
        <v>#NAME?</v>
      </c>
      <c r="H398" s="199" t="e">
        <f t="shared" ca="1" si="55"/>
        <v>#NAME?</v>
      </c>
      <c r="I398" s="152">
        <f t="shared" si="50"/>
        <v>2.5989634630740333E-2</v>
      </c>
      <c r="J398" s="152">
        <f t="shared" si="56"/>
        <v>6.4936188873598866E-5</v>
      </c>
      <c r="K398" s="3" t="e">
        <f t="shared" ca="1" si="52"/>
        <v>#NAME?</v>
      </c>
      <c r="L398" s="153" t="e">
        <f t="shared" ca="1" si="57"/>
        <v>#NAME?</v>
      </c>
      <c r="M398" s="195" t="e">
        <f ca="1">_xll.BInterpol(cf!$A$2:$A$68,cf!$C$2:$C$68,params!B398,"cubic")</f>
        <v>#NAME?</v>
      </c>
      <c r="N398" s="195" t="e">
        <f ca="1">+_xll.BInterpol(#REF!,#REF!,params!B398,"cubic")</f>
        <v>#NAME?</v>
      </c>
      <c r="O398" s="153" t="e">
        <f t="shared" ca="1" si="53"/>
        <v>#NAME?</v>
      </c>
    </row>
    <row r="399" spans="1:15">
      <c r="A399">
        <v>396</v>
      </c>
      <c r="B399">
        <f t="shared" si="51"/>
        <v>1.5840000000000001</v>
      </c>
      <c r="C399" s="151" t="e">
        <f ca="1">+_xll.BInterpol(Boost!$R$6:$R$66,Boost!$AZ$6:$AZ$66,params!B399,"cubic")</f>
        <v>#NAME?</v>
      </c>
      <c r="D399" s="151" t="e">
        <f ca="1">+_xll.BInterpol(Boost!$R$6:$R$66,Boost!$AX$6:$AX$66,params!B399,"cubic")</f>
        <v>#NAME?</v>
      </c>
      <c r="E399" s="198" t="e">
        <f t="shared" ca="1" si="54"/>
        <v>#NAME?</v>
      </c>
      <c r="F399" s="151" t="e">
        <f ca="1">+_xll.BInterpol(Boost!$R$6:$R$66,Boost!$AY$6:$AY$66,params!B399,"cubic")</f>
        <v>#NAME?</v>
      </c>
      <c r="G399" s="151" t="e">
        <f ca="1">_xll.BInterpol(cf!$A$2:$A$68,cf!$B$2:$B$68,params!B399,"cubic")/100</f>
        <v>#NAME?</v>
      </c>
      <c r="H399" s="199" t="e">
        <f t="shared" ca="1" si="55"/>
        <v>#NAME?</v>
      </c>
      <c r="I399" s="152">
        <f t="shared" si="50"/>
        <v>2.6054566490678832E-2</v>
      </c>
      <c r="J399" s="152">
        <f t="shared" si="56"/>
        <v>6.4931859938499592E-5</v>
      </c>
      <c r="K399" s="3" t="e">
        <f t="shared" ca="1" si="52"/>
        <v>#NAME?</v>
      </c>
      <c r="L399" s="153" t="e">
        <f t="shared" ca="1" si="57"/>
        <v>#NAME?</v>
      </c>
      <c r="M399" s="195" t="e">
        <f ca="1">_xll.BInterpol(cf!$A$2:$A$68,cf!$C$2:$C$68,params!B399,"cubic")</f>
        <v>#NAME?</v>
      </c>
      <c r="N399" s="195" t="e">
        <f ca="1">+_xll.BInterpol(#REF!,#REF!,params!B399,"cubic")</f>
        <v>#NAME?</v>
      </c>
      <c r="O399" s="153" t="e">
        <f t="shared" ca="1" si="53"/>
        <v>#NAME?</v>
      </c>
    </row>
    <row r="400" spans="1:15">
      <c r="A400">
        <v>397</v>
      </c>
      <c r="B400">
        <f t="shared" si="51"/>
        <v>1.5880000000000001</v>
      </c>
      <c r="C400" s="151" t="e">
        <f ca="1">+_xll.BInterpol(Boost!$R$6:$R$66,Boost!$AZ$6:$AZ$66,params!B400,"cubic")</f>
        <v>#NAME?</v>
      </c>
      <c r="D400" s="151" t="e">
        <f ca="1">+_xll.BInterpol(Boost!$R$6:$R$66,Boost!$AX$6:$AX$66,params!B400,"cubic")</f>
        <v>#NAME?</v>
      </c>
      <c r="E400" s="198" t="e">
        <f t="shared" ca="1" si="54"/>
        <v>#NAME?</v>
      </c>
      <c r="F400" s="151" t="e">
        <f ca="1">+_xll.BInterpol(Boost!$R$6:$R$66,Boost!$AY$6:$AY$66,params!B400,"cubic")</f>
        <v>#NAME?</v>
      </c>
      <c r="G400" s="151" t="e">
        <f ca="1">_xll.BInterpol(cf!$A$2:$A$68,cf!$B$2:$B$68,params!B400,"cubic")/100</f>
        <v>#NAME?</v>
      </c>
      <c r="H400" s="199" t="e">
        <f t="shared" ca="1" si="55"/>
        <v>#NAME?</v>
      </c>
      <c r="I400" s="152">
        <f t="shared" si="50"/>
        <v>2.6119494021971112E-2</v>
      </c>
      <c r="J400" s="152">
        <f t="shared" si="56"/>
        <v>6.4927531292280349E-5</v>
      </c>
      <c r="K400" s="3" t="e">
        <f t="shared" ca="1" si="52"/>
        <v>#NAME?</v>
      </c>
      <c r="L400" s="153" t="e">
        <f t="shared" ca="1" si="57"/>
        <v>#NAME?</v>
      </c>
      <c r="M400" s="195" t="e">
        <f ca="1">_xll.BInterpol(cf!$A$2:$A$68,cf!$C$2:$C$68,params!B400,"cubic")</f>
        <v>#NAME?</v>
      </c>
      <c r="N400" s="195" t="e">
        <f ca="1">+_xll.BInterpol(#REF!,#REF!,params!B400,"cubic")</f>
        <v>#NAME?</v>
      </c>
      <c r="O400" s="153" t="e">
        <f t="shared" ca="1" si="53"/>
        <v>#NAME?</v>
      </c>
    </row>
    <row r="401" spans="1:15">
      <c r="A401">
        <v>398</v>
      </c>
      <c r="B401">
        <f t="shared" si="51"/>
        <v>1.5920000000000001</v>
      </c>
      <c r="C401" s="151" t="e">
        <f ca="1">+_xll.BInterpol(Boost!$R$6:$R$66,Boost!$AZ$6:$AZ$66,params!B401,"cubic")</f>
        <v>#NAME?</v>
      </c>
      <c r="D401" s="151" t="e">
        <f ca="1">+_xll.BInterpol(Boost!$R$6:$R$66,Boost!$AX$6:$AX$66,params!B401,"cubic")</f>
        <v>#NAME?</v>
      </c>
      <c r="E401" s="198" t="e">
        <f t="shared" ca="1" si="54"/>
        <v>#NAME?</v>
      </c>
      <c r="F401" s="151" t="e">
        <f ca="1">+_xll.BInterpol(Boost!$R$6:$R$66,Boost!$AY$6:$AY$66,params!B401,"cubic")</f>
        <v>#NAME?</v>
      </c>
      <c r="G401" s="151" t="e">
        <f ca="1">_xll.BInterpol(cf!$A$2:$A$68,cf!$B$2:$B$68,params!B401,"cubic")/100</f>
        <v>#NAME?</v>
      </c>
      <c r="H401" s="199" t="e">
        <f t="shared" ca="1" si="55"/>
        <v>#NAME?</v>
      </c>
      <c r="I401" s="152">
        <f t="shared" si="50"/>
        <v>2.6184417224905499E-2</v>
      </c>
      <c r="J401" s="152">
        <f t="shared" si="56"/>
        <v>6.4923202934386026E-5</v>
      </c>
      <c r="K401" s="3" t="e">
        <f t="shared" ca="1" si="52"/>
        <v>#NAME?</v>
      </c>
      <c r="L401" s="153" t="e">
        <f t="shared" ca="1" si="57"/>
        <v>#NAME?</v>
      </c>
      <c r="M401" s="195" t="e">
        <f ca="1">_xll.BInterpol(cf!$A$2:$A$68,cf!$C$2:$C$68,params!B401,"cubic")</f>
        <v>#NAME?</v>
      </c>
      <c r="N401" s="195" t="e">
        <f ca="1">+_xll.BInterpol(#REF!,#REF!,params!B401,"cubic")</f>
        <v>#NAME?</v>
      </c>
      <c r="O401" s="153" t="e">
        <f t="shared" ca="1" si="53"/>
        <v>#NAME?</v>
      </c>
    </row>
    <row r="402" spans="1:15">
      <c r="A402">
        <v>399</v>
      </c>
      <c r="B402">
        <f t="shared" si="51"/>
        <v>1.5960000000000001</v>
      </c>
      <c r="C402" s="151" t="e">
        <f ca="1">+_xll.BInterpol(Boost!$R$6:$R$66,Boost!$AZ$6:$AZ$66,params!B402,"cubic")</f>
        <v>#NAME?</v>
      </c>
      <c r="D402" s="151" t="e">
        <f ca="1">+_xll.BInterpol(Boost!$R$6:$R$66,Boost!$AX$6:$AX$66,params!B402,"cubic")</f>
        <v>#NAME?</v>
      </c>
      <c r="E402" s="198" t="e">
        <f t="shared" ca="1" si="54"/>
        <v>#NAME?</v>
      </c>
      <c r="F402" s="151" t="e">
        <f ca="1">+_xll.BInterpol(Boost!$R$6:$R$66,Boost!$AY$6:$AY$66,params!B402,"cubic")</f>
        <v>#NAME?</v>
      </c>
      <c r="G402" s="151" t="e">
        <f ca="1">_xll.BInterpol(cf!$A$2:$A$68,cf!$B$2:$B$68,params!B402,"cubic")/100</f>
        <v>#NAME?</v>
      </c>
      <c r="H402" s="199" t="e">
        <f t="shared" ca="1" si="55"/>
        <v>#NAME?</v>
      </c>
      <c r="I402" s="152">
        <f t="shared" si="50"/>
        <v>2.6249336099770648E-2</v>
      </c>
      <c r="J402" s="152">
        <f t="shared" si="56"/>
        <v>6.4918874865149689E-5</v>
      </c>
      <c r="K402" s="3" t="e">
        <f t="shared" ca="1" si="52"/>
        <v>#NAME?</v>
      </c>
      <c r="L402" s="153" t="e">
        <f t="shared" ca="1" si="57"/>
        <v>#NAME?</v>
      </c>
      <c r="M402" s="195" t="e">
        <f ca="1">_xll.BInterpol(cf!$A$2:$A$68,cf!$C$2:$C$68,params!B402,"cubic")</f>
        <v>#NAME?</v>
      </c>
      <c r="N402" s="195" t="e">
        <f ca="1">+_xll.BInterpol(#REF!,#REF!,params!B402,"cubic")</f>
        <v>#NAME?</v>
      </c>
      <c r="O402" s="153" t="e">
        <f t="shared" ca="1" si="53"/>
        <v>#NAME?</v>
      </c>
    </row>
    <row r="403" spans="1:15">
      <c r="A403">
        <v>400</v>
      </c>
      <c r="B403">
        <f t="shared" si="51"/>
        <v>1.6</v>
      </c>
      <c r="C403" s="151" t="e">
        <f ca="1">+_xll.BInterpol(Boost!$R$6:$R$66,Boost!$AZ$6:$AZ$66,params!B403,"cubic")</f>
        <v>#NAME?</v>
      </c>
      <c r="D403" s="151" t="e">
        <f ca="1">+_xll.BInterpol(Boost!$R$6:$R$66,Boost!$AX$6:$AX$66,params!B403,"cubic")</f>
        <v>#NAME?</v>
      </c>
      <c r="E403" s="198" t="e">
        <f t="shared" ca="1" si="54"/>
        <v>#NAME?</v>
      </c>
      <c r="F403" s="151" t="e">
        <f ca="1">+_xll.BInterpol(Boost!$R$6:$R$66,Boost!$AY$6:$AY$66,params!B403,"cubic")</f>
        <v>#NAME?</v>
      </c>
      <c r="G403" s="151" t="e">
        <f ca="1">_xll.BInterpol(cf!$A$2:$A$68,cf!$B$2:$B$68,params!B403,"cubic")/100</f>
        <v>#NAME?</v>
      </c>
      <c r="H403" s="199" t="e">
        <f t="shared" ca="1" si="55"/>
        <v>#NAME?</v>
      </c>
      <c r="I403" s="152">
        <f t="shared" si="50"/>
        <v>2.6314250646854997E-2</v>
      </c>
      <c r="J403" s="152">
        <f t="shared" si="56"/>
        <v>6.4914547084349294E-5</v>
      </c>
      <c r="K403" s="3" t="e">
        <f t="shared" ca="1" si="52"/>
        <v>#NAME?</v>
      </c>
      <c r="L403" s="153" t="e">
        <f t="shared" ca="1" si="57"/>
        <v>#NAME?</v>
      </c>
      <c r="M403" s="195" t="e">
        <f ca="1">_xll.BInterpol(cf!$A$2:$A$68,cf!$C$2:$C$68,params!B403,"cubic")</f>
        <v>#NAME?</v>
      </c>
      <c r="N403" s="195" t="e">
        <f ca="1">+_xll.BInterpol(#REF!,#REF!,params!B403,"cubic")</f>
        <v>#NAME?</v>
      </c>
      <c r="O403" s="153" t="e">
        <f t="shared" ca="1" si="53"/>
        <v>#NAME?</v>
      </c>
    </row>
    <row r="404" spans="1:15">
      <c r="A404">
        <v>401</v>
      </c>
      <c r="B404">
        <f t="shared" si="51"/>
        <v>1.6040000000000001</v>
      </c>
      <c r="C404" s="151" t="e">
        <f ca="1">+_xll.BInterpol(Boost!$R$6:$R$66,Boost!$AZ$6:$AZ$66,params!B404,"cubic")</f>
        <v>#NAME?</v>
      </c>
      <c r="D404" s="151" t="e">
        <f ca="1">+_xll.BInterpol(Boost!$R$6:$R$66,Boost!$AX$6:$AX$66,params!B404,"cubic")</f>
        <v>#NAME?</v>
      </c>
      <c r="E404" s="198" t="e">
        <f t="shared" ca="1" si="54"/>
        <v>#NAME?</v>
      </c>
      <c r="F404" s="151" t="e">
        <f ca="1">+_xll.BInterpol(Boost!$R$6:$R$66,Boost!$AY$6:$AY$66,params!B404,"cubic")</f>
        <v>#NAME?</v>
      </c>
      <c r="G404" s="151" t="e">
        <f ca="1">_xll.BInterpol(cf!$A$2:$A$68,cf!$B$2:$B$68,params!B404,"cubic")/100</f>
        <v>#NAME?</v>
      </c>
      <c r="H404" s="199" t="e">
        <f t="shared" ca="1" si="55"/>
        <v>#NAME?</v>
      </c>
      <c r="I404" s="152">
        <f t="shared" si="50"/>
        <v>2.6379160866447204E-2</v>
      </c>
      <c r="J404" s="152">
        <f t="shared" si="56"/>
        <v>6.4910219592206886E-5</v>
      </c>
      <c r="K404" s="3" t="e">
        <f t="shared" ca="1" si="52"/>
        <v>#NAME?</v>
      </c>
      <c r="L404" s="153" t="e">
        <f t="shared" ca="1" si="57"/>
        <v>#NAME?</v>
      </c>
      <c r="M404" s="195" t="e">
        <f ca="1">_xll.BInterpol(cf!$A$2:$A$68,cf!$C$2:$C$68,params!B404,"cubic")</f>
        <v>#NAME?</v>
      </c>
      <c r="N404" s="195" t="e">
        <f ca="1">+_xll.BInterpol(#REF!,#REF!,params!B404,"cubic")</f>
        <v>#NAME?</v>
      </c>
      <c r="O404" s="153" t="e">
        <f t="shared" ca="1" si="53"/>
        <v>#NAME?</v>
      </c>
    </row>
    <row r="405" spans="1:15">
      <c r="A405">
        <v>402</v>
      </c>
      <c r="B405">
        <f t="shared" si="51"/>
        <v>1.6080000000000001</v>
      </c>
      <c r="C405" s="151" t="e">
        <f ca="1">+_xll.BInterpol(Boost!$R$6:$R$66,Boost!$AZ$6:$AZ$66,params!B405,"cubic")</f>
        <v>#NAME?</v>
      </c>
      <c r="D405" s="151" t="e">
        <f ca="1">+_xll.BInterpol(Boost!$R$6:$R$66,Boost!$AX$6:$AX$66,params!B405,"cubic")</f>
        <v>#NAME?</v>
      </c>
      <c r="E405" s="198" t="e">
        <f t="shared" ca="1" si="54"/>
        <v>#NAME?</v>
      </c>
      <c r="F405" s="151" t="e">
        <f ca="1">+_xll.BInterpol(Boost!$R$6:$R$66,Boost!$AY$6:$AY$66,params!B405,"cubic")</f>
        <v>#NAME?</v>
      </c>
      <c r="G405" s="151" t="e">
        <f ca="1">_xll.BInterpol(cf!$A$2:$A$68,cf!$B$2:$B$68,params!B405,"cubic")/100</f>
        <v>#NAME?</v>
      </c>
      <c r="H405" s="199" t="e">
        <f t="shared" ca="1" si="55"/>
        <v>#NAME?</v>
      </c>
      <c r="I405" s="152">
        <f t="shared" si="50"/>
        <v>2.6444066758835594E-2</v>
      </c>
      <c r="J405" s="152">
        <f t="shared" si="56"/>
        <v>6.4905892388389397E-5</v>
      </c>
      <c r="K405" s="3" t="e">
        <f t="shared" ca="1" si="52"/>
        <v>#NAME?</v>
      </c>
      <c r="L405" s="153" t="e">
        <f t="shared" ca="1" si="57"/>
        <v>#NAME?</v>
      </c>
      <c r="M405" s="195" t="e">
        <f ca="1">_xll.BInterpol(cf!$A$2:$A$68,cf!$C$2:$C$68,params!B405,"cubic")</f>
        <v>#NAME?</v>
      </c>
      <c r="N405" s="195" t="e">
        <f ca="1">+_xll.BInterpol(#REF!,#REF!,params!B405,"cubic")</f>
        <v>#NAME?</v>
      </c>
      <c r="O405" s="153" t="e">
        <f t="shared" ca="1" si="53"/>
        <v>#NAME?</v>
      </c>
    </row>
    <row r="406" spans="1:15">
      <c r="A406">
        <v>403</v>
      </c>
      <c r="B406">
        <f t="shared" si="51"/>
        <v>1.6120000000000001</v>
      </c>
      <c r="C406" s="151" t="e">
        <f ca="1">+_xll.BInterpol(Boost!$R$6:$R$66,Boost!$AZ$6:$AZ$66,params!B406,"cubic")</f>
        <v>#NAME?</v>
      </c>
      <c r="D406" s="151" t="e">
        <f ca="1">+_xll.BInterpol(Boost!$R$6:$R$66,Boost!$AX$6:$AX$66,params!B406,"cubic")</f>
        <v>#NAME?</v>
      </c>
      <c r="E406" s="198" t="e">
        <f t="shared" ca="1" si="54"/>
        <v>#NAME?</v>
      </c>
      <c r="F406" s="151" t="e">
        <f ca="1">+_xll.BInterpol(Boost!$R$6:$R$66,Boost!$AY$6:$AY$66,params!B406,"cubic")</f>
        <v>#NAME?</v>
      </c>
      <c r="G406" s="151" t="e">
        <f ca="1">_xll.BInterpol(cf!$A$2:$A$68,cf!$B$2:$B$68,params!B406,"cubic")/100</f>
        <v>#NAME?</v>
      </c>
      <c r="H406" s="199" t="e">
        <f t="shared" ca="1" si="55"/>
        <v>#NAME?</v>
      </c>
      <c r="I406" s="152">
        <f t="shared" si="50"/>
        <v>2.6508968324308824E-2</v>
      </c>
      <c r="J406" s="152">
        <f t="shared" si="56"/>
        <v>6.4901565473229894E-5</v>
      </c>
      <c r="K406" s="3" t="e">
        <f t="shared" ca="1" si="52"/>
        <v>#NAME?</v>
      </c>
      <c r="L406" s="153" t="e">
        <f t="shared" ca="1" si="57"/>
        <v>#NAME?</v>
      </c>
      <c r="M406" s="195" t="e">
        <f ca="1">_xll.BInterpol(cf!$A$2:$A$68,cf!$C$2:$C$68,params!B406,"cubic")</f>
        <v>#NAME?</v>
      </c>
      <c r="N406" s="195" t="e">
        <f ca="1">+_xll.BInterpol(#REF!,#REF!,params!B406,"cubic")</f>
        <v>#NAME?</v>
      </c>
      <c r="O406" s="153" t="e">
        <f t="shared" ca="1" si="53"/>
        <v>#NAME?</v>
      </c>
    </row>
    <row r="407" spans="1:15">
      <c r="A407">
        <v>404</v>
      </c>
      <c r="B407">
        <f t="shared" si="51"/>
        <v>1.6160000000000001</v>
      </c>
      <c r="C407" s="151" t="e">
        <f ca="1">+_xll.BInterpol(Boost!$R$6:$R$66,Boost!$AZ$6:$AZ$66,params!B407,"cubic")</f>
        <v>#NAME?</v>
      </c>
      <c r="D407" s="151" t="e">
        <f ca="1">+_xll.BInterpol(Boost!$R$6:$R$66,Boost!$AX$6:$AX$66,params!B407,"cubic")</f>
        <v>#NAME?</v>
      </c>
      <c r="E407" s="198" t="e">
        <f t="shared" ca="1" si="54"/>
        <v>#NAME?</v>
      </c>
      <c r="F407" s="151" t="e">
        <f ca="1">+_xll.BInterpol(Boost!$R$6:$R$66,Boost!$AY$6:$AY$66,params!B407,"cubic")</f>
        <v>#NAME?</v>
      </c>
      <c r="G407" s="151" t="e">
        <f ca="1">_xll.BInterpol(cf!$A$2:$A$68,cf!$B$2:$B$68,params!B407,"cubic")/100</f>
        <v>#NAME?</v>
      </c>
      <c r="H407" s="199" t="e">
        <f t="shared" ca="1" si="55"/>
        <v>#NAME?</v>
      </c>
      <c r="I407" s="152">
        <f t="shared" si="50"/>
        <v>2.6573865563155219E-2</v>
      </c>
      <c r="J407" s="152">
        <f t="shared" si="56"/>
        <v>6.4897238846395311E-5</v>
      </c>
      <c r="K407" s="3" t="e">
        <f t="shared" ca="1" si="52"/>
        <v>#NAME?</v>
      </c>
      <c r="L407" s="153" t="e">
        <f t="shared" ca="1" si="57"/>
        <v>#NAME?</v>
      </c>
      <c r="M407" s="195" t="e">
        <f ca="1">_xll.BInterpol(cf!$A$2:$A$68,cf!$C$2:$C$68,params!B407,"cubic")</f>
        <v>#NAME?</v>
      </c>
      <c r="N407" s="195" t="e">
        <f ca="1">+_xll.BInterpol(#REF!,#REF!,params!B407,"cubic")</f>
        <v>#NAME?</v>
      </c>
      <c r="O407" s="153" t="e">
        <f t="shared" ca="1" si="53"/>
        <v>#NAME?</v>
      </c>
    </row>
    <row r="408" spans="1:15">
      <c r="A408">
        <v>405</v>
      </c>
      <c r="B408">
        <f t="shared" si="51"/>
        <v>1.62</v>
      </c>
      <c r="C408" s="151" t="e">
        <f ca="1">+_xll.BInterpol(Boost!$R$6:$R$66,Boost!$AZ$6:$AZ$66,params!B408,"cubic")</f>
        <v>#NAME?</v>
      </c>
      <c r="D408" s="151" t="e">
        <f ca="1">+_xll.BInterpol(Boost!$R$6:$R$66,Boost!$AX$6:$AX$66,params!B408,"cubic")</f>
        <v>#NAME?</v>
      </c>
      <c r="E408" s="198" t="e">
        <f t="shared" ca="1" si="54"/>
        <v>#NAME?</v>
      </c>
      <c r="F408" s="151" t="e">
        <f ca="1">+_xll.BInterpol(Boost!$R$6:$R$66,Boost!$AY$6:$AY$66,params!B408,"cubic")</f>
        <v>#NAME?</v>
      </c>
      <c r="G408" s="151" t="e">
        <f ca="1">_xll.BInterpol(cf!$A$2:$A$68,cf!$B$2:$B$68,params!B408,"cubic")/100</f>
        <v>#NAME?</v>
      </c>
      <c r="H408" s="199" t="e">
        <f t="shared" ca="1" si="55"/>
        <v>#NAME?</v>
      </c>
      <c r="I408" s="152">
        <f t="shared" si="50"/>
        <v>2.6638758475663216E-2</v>
      </c>
      <c r="J408" s="152">
        <f t="shared" si="56"/>
        <v>6.489291250799667E-5</v>
      </c>
      <c r="K408" s="3" t="e">
        <f t="shared" ca="1" si="52"/>
        <v>#NAME?</v>
      </c>
      <c r="L408" s="153" t="e">
        <f t="shared" ca="1" si="57"/>
        <v>#NAME?</v>
      </c>
      <c r="M408" s="195" t="e">
        <f ca="1">_xll.BInterpol(cf!$A$2:$A$68,cf!$C$2:$C$68,params!B408,"cubic")</f>
        <v>#NAME?</v>
      </c>
      <c r="N408" s="195" t="e">
        <f ca="1">+_xll.BInterpol(#REF!,#REF!,params!B408,"cubic")</f>
        <v>#NAME?</v>
      </c>
      <c r="O408" s="153" t="e">
        <f t="shared" ca="1" si="53"/>
        <v>#NAME?</v>
      </c>
    </row>
    <row r="409" spans="1:15">
      <c r="A409">
        <v>406</v>
      </c>
      <c r="B409">
        <f t="shared" si="51"/>
        <v>1.6240000000000001</v>
      </c>
      <c r="C409" s="151" t="e">
        <f ca="1">+_xll.BInterpol(Boost!$R$6:$R$66,Boost!$AZ$6:$AZ$66,params!B409,"cubic")</f>
        <v>#NAME?</v>
      </c>
      <c r="D409" s="151" t="e">
        <f ca="1">+_xll.BInterpol(Boost!$R$6:$R$66,Boost!$AX$6:$AX$66,params!B409,"cubic")</f>
        <v>#NAME?</v>
      </c>
      <c r="E409" s="198" t="e">
        <f t="shared" ca="1" si="54"/>
        <v>#NAME?</v>
      </c>
      <c r="F409" s="151" t="e">
        <f ca="1">+_xll.BInterpol(Boost!$R$6:$R$66,Boost!$AY$6:$AY$66,params!B409,"cubic")</f>
        <v>#NAME?</v>
      </c>
      <c r="G409" s="151" t="e">
        <f ca="1">_xll.BInterpol(cf!$A$2:$A$68,cf!$B$2:$B$68,params!B409,"cubic")/100</f>
        <v>#NAME?</v>
      </c>
      <c r="H409" s="199" t="e">
        <f t="shared" ca="1" si="55"/>
        <v>#NAME?</v>
      </c>
      <c r="I409" s="152">
        <f t="shared" si="50"/>
        <v>2.670364706212125E-2</v>
      </c>
      <c r="J409" s="152">
        <f t="shared" si="56"/>
        <v>6.488858645803397E-5</v>
      </c>
      <c r="K409" s="3" t="e">
        <f t="shared" ca="1" si="52"/>
        <v>#NAME?</v>
      </c>
      <c r="L409" s="153" t="e">
        <f t="shared" ca="1" si="57"/>
        <v>#NAME?</v>
      </c>
      <c r="M409" s="195" t="e">
        <f ca="1">_xll.BInterpol(cf!$A$2:$A$68,cf!$C$2:$C$68,params!B409,"cubic")</f>
        <v>#NAME?</v>
      </c>
      <c r="N409" s="195" t="e">
        <f ca="1">+_xll.BInterpol(#REF!,#REF!,params!B409,"cubic")</f>
        <v>#NAME?</v>
      </c>
      <c r="O409" s="153" t="e">
        <f t="shared" ca="1" si="53"/>
        <v>#NAME?</v>
      </c>
    </row>
    <row r="410" spans="1:15">
      <c r="A410">
        <v>407</v>
      </c>
      <c r="B410">
        <f t="shared" si="51"/>
        <v>1.6279999999999999</v>
      </c>
      <c r="C410" s="151" t="e">
        <f ca="1">+_xll.BInterpol(Boost!$R$6:$R$66,Boost!$AZ$6:$AZ$66,params!B410,"cubic")</f>
        <v>#NAME?</v>
      </c>
      <c r="D410" s="151" t="e">
        <f ca="1">+_xll.BInterpol(Boost!$R$6:$R$66,Boost!$AX$6:$AX$66,params!B410,"cubic")</f>
        <v>#NAME?</v>
      </c>
      <c r="E410" s="198" t="e">
        <f t="shared" ca="1" si="54"/>
        <v>#NAME?</v>
      </c>
      <c r="F410" s="151" t="e">
        <f ca="1">+_xll.BInterpol(Boost!$R$6:$R$66,Boost!$AY$6:$AY$66,params!B410,"cubic")</f>
        <v>#NAME?</v>
      </c>
      <c r="G410" s="151" t="e">
        <f ca="1">_xll.BInterpol(cf!$A$2:$A$68,cf!$B$2:$B$68,params!B410,"cubic")/100</f>
        <v>#NAME?</v>
      </c>
      <c r="H410" s="199" t="e">
        <f t="shared" ca="1" si="55"/>
        <v>#NAME?</v>
      </c>
      <c r="I410" s="152">
        <f t="shared" si="50"/>
        <v>2.6768531322817757E-2</v>
      </c>
      <c r="J410" s="152">
        <f t="shared" si="56"/>
        <v>6.4884260696507212E-5</v>
      </c>
      <c r="K410" s="3" t="e">
        <f t="shared" ca="1" si="52"/>
        <v>#NAME?</v>
      </c>
      <c r="L410" s="153" t="e">
        <f t="shared" ca="1" si="57"/>
        <v>#NAME?</v>
      </c>
      <c r="M410" s="195" t="e">
        <f ca="1">_xll.BInterpol(cf!$A$2:$A$68,cf!$C$2:$C$68,params!B410,"cubic")</f>
        <v>#NAME?</v>
      </c>
      <c r="N410" s="195" t="e">
        <f ca="1">+_xll.BInterpol(#REF!,#REF!,params!B410,"cubic")</f>
        <v>#NAME?</v>
      </c>
      <c r="O410" s="153" t="e">
        <f t="shared" ca="1" si="53"/>
        <v>#NAME?</v>
      </c>
    </row>
    <row r="411" spans="1:15">
      <c r="A411">
        <v>408</v>
      </c>
      <c r="B411">
        <f t="shared" si="51"/>
        <v>1.6319999999999999</v>
      </c>
      <c r="C411" s="151" t="e">
        <f ca="1">+_xll.BInterpol(Boost!$R$6:$R$66,Boost!$AZ$6:$AZ$66,params!B411,"cubic")</f>
        <v>#NAME?</v>
      </c>
      <c r="D411" s="151" t="e">
        <f ca="1">+_xll.BInterpol(Boost!$R$6:$R$66,Boost!$AX$6:$AX$66,params!B411,"cubic")</f>
        <v>#NAME?</v>
      </c>
      <c r="E411" s="198" t="e">
        <f t="shared" ca="1" si="54"/>
        <v>#NAME?</v>
      </c>
      <c r="F411" s="151" t="e">
        <f ca="1">+_xll.BInterpol(Boost!$R$6:$R$66,Boost!$AY$6:$AY$66,params!B411,"cubic")</f>
        <v>#NAME?</v>
      </c>
      <c r="G411" s="151" t="e">
        <f ca="1">_xll.BInterpol(cf!$A$2:$A$68,cf!$B$2:$B$68,params!B411,"cubic")/100</f>
        <v>#NAME?</v>
      </c>
      <c r="H411" s="199" t="e">
        <f t="shared" ca="1" si="55"/>
        <v>#NAME?</v>
      </c>
      <c r="I411" s="152">
        <f t="shared" si="50"/>
        <v>2.6833411258040951E-2</v>
      </c>
      <c r="J411" s="152">
        <f t="shared" si="56"/>
        <v>6.4879935223194352E-5</v>
      </c>
      <c r="K411" s="3" t="e">
        <f t="shared" ca="1" si="52"/>
        <v>#NAME?</v>
      </c>
      <c r="L411" s="153" t="e">
        <f t="shared" ca="1" si="57"/>
        <v>#NAME?</v>
      </c>
      <c r="M411" s="195" t="e">
        <f ca="1">_xll.BInterpol(cf!$A$2:$A$68,cf!$C$2:$C$68,params!B411,"cubic")</f>
        <v>#NAME?</v>
      </c>
      <c r="N411" s="195" t="e">
        <f ca="1">+_xll.BInterpol(#REF!,#REF!,params!B411,"cubic")</f>
        <v>#NAME?</v>
      </c>
      <c r="O411" s="153" t="e">
        <f t="shared" ca="1" si="53"/>
        <v>#NAME?</v>
      </c>
    </row>
    <row r="412" spans="1:15">
      <c r="A412">
        <v>409</v>
      </c>
      <c r="B412">
        <f t="shared" si="51"/>
        <v>1.6359999999999999</v>
      </c>
      <c r="C412" s="151" t="e">
        <f ca="1">+_xll.BInterpol(Boost!$R$6:$R$66,Boost!$AZ$6:$AZ$66,params!B412,"cubic")</f>
        <v>#NAME?</v>
      </c>
      <c r="D412" s="151" t="e">
        <f ca="1">+_xll.BInterpol(Boost!$R$6:$R$66,Boost!$AX$6:$AX$66,params!B412,"cubic")</f>
        <v>#NAME?</v>
      </c>
      <c r="E412" s="198" t="e">
        <f t="shared" ca="1" si="54"/>
        <v>#NAME?</v>
      </c>
      <c r="F412" s="151" t="e">
        <f ca="1">+_xll.BInterpol(Boost!$R$6:$R$66,Boost!$AY$6:$AY$66,params!B412,"cubic")</f>
        <v>#NAME?</v>
      </c>
      <c r="G412" s="151" t="e">
        <f ca="1">_xll.BInterpol(cf!$A$2:$A$68,cf!$B$2:$B$68,params!B412,"cubic")/100</f>
        <v>#NAME?</v>
      </c>
      <c r="H412" s="199" t="e">
        <f t="shared" ca="1" si="55"/>
        <v>#NAME?</v>
      </c>
      <c r="I412" s="152">
        <f t="shared" si="50"/>
        <v>2.689828686807938E-2</v>
      </c>
      <c r="J412" s="152">
        <f t="shared" si="56"/>
        <v>6.4875610038428455E-5</v>
      </c>
      <c r="K412" s="3" t="e">
        <f t="shared" ca="1" si="52"/>
        <v>#NAME?</v>
      </c>
      <c r="L412" s="153" t="e">
        <f t="shared" ca="1" si="57"/>
        <v>#NAME?</v>
      </c>
      <c r="M412" s="195" t="e">
        <f ca="1">_xll.BInterpol(cf!$A$2:$A$68,cf!$C$2:$C$68,params!B412,"cubic")</f>
        <v>#NAME?</v>
      </c>
      <c r="N412" s="195" t="e">
        <f ca="1">+_xll.BInterpol(#REF!,#REF!,params!B412,"cubic")</f>
        <v>#NAME?</v>
      </c>
      <c r="O412" s="153" t="e">
        <f t="shared" ca="1" si="53"/>
        <v>#NAME?</v>
      </c>
    </row>
    <row r="413" spans="1:15">
      <c r="A413">
        <v>410</v>
      </c>
      <c r="B413">
        <f t="shared" si="51"/>
        <v>1.64</v>
      </c>
      <c r="C413" s="151" t="e">
        <f ca="1">+_xll.BInterpol(Boost!$R$6:$R$66,Boost!$AZ$6:$AZ$66,params!B413,"cubic")</f>
        <v>#NAME?</v>
      </c>
      <c r="D413" s="151" t="e">
        <f ca="1">+_xll.BInterpol(Boost!$R$6:$R$66,Boost!$AX$6:$AX$66,params!B413,"cubic")</f>
        <v>#NAME?</v>
      </c>
      <c r="E413" s="198" t="e">
        <f t="shared" ca="1" si="54"/>
        <v>#NAME?</v>
      </c>
      <c r="F413" s="151" t="e">
        <f ca="1">+_xll.BInterpol(Boost!$R$6:$R$66,Boost!$AY$6:$AY$66,params!B413,"cubic")</f>
        <v>#NAME?</v>
      </c>
      <c r="G413" s="151" t="e">
        <f ca="1">_xll.BInterpol(cf!$A$2:$A$68,cf!$B$2:$B$68,params!B413,"cubic")/100</f>
        <v>#NAME?</v>
      </c>
      <c r="H413" s="199" t="e">
        <f t="shared" ca="1" si="55"/>
        <v>#NAME?</v>
      </c>
      <c r="I413" s="152">
        <f t="shared" si="50"/>
        <v>2.6963158153221367E-2</v>
      </c>
      <c r="J413" s="152">
        <f t="shared" si="56"/>
        <v>6.4871285141987478E-5</v>
      </c>
      <c r="K413" s="3" t="e">
        <f t="shared" ca="1" si="52"/>
        <v>#NAME?</v>
      </c>
      <c r="L413" s="153" t="e">
        <f t="shared" ca="1" si="57"/>
        <v>#NAME?</v>
      </c>
      <c r="M413" s="195" t="e">
        <f ca="1">_xll.BInterpol(cf!$A$2:$A$68,cf!$C$2:$C$68,params!B413,"cubic")</f>
        <v>#NAME?</v>
      </c>
      <c r="N413" s="195" t="e">
        <f ca="1">+_xll.BInterpol(#REF!,#REF!,params!B413,"cubic")</f>
        <v>#NAME?</v>
      </c>
      <c r="O413" s="153" t="e">
        <f t="shared" ca="1" si="53"/>
        <v>#NAME?</v>
      </c>
    </row>
    <row r="414" spans="1:15">
      <c r="A414">
        <v>411</v>
      </c>
      <c r="B414">
        <f t="shared" si="51"/>
        <v>1.6439999999999999</v>
      </c>
      <c r="C414" s="151" t="e">
        <f ca="1">+_xll.BInterpol(Boost!$R$6:$R$66,Boost!$AZ$6:$AZ$66,params!B414,"cubic")</f>
        <v>#NAME?</v>
      </c>
      <c r="D414" s="151" t="e">
        <f ca="1">+_xll.BInterpol(Boost!$R$6:$R$66,Boost!$AX$6:$AX$66,params!B414,"cubic")</f>
        <v>#NAME?</v>
      </c>
      <c r="E414" s="198" t="e">
        <f t="shared" ca="1" si="54"/>
        <v>#NAME?</v>
      </c>
      <c r="F414" s="151" t="e">
        <f ca="1">+_xll.BInterpol(Boost!$R$6:$R$66,Boost!$AY$6:$AY$66,params!B414,"cubic")</f>
        <v>#NAME?</v>
      </c>
      <c r="G414" s="151" t="e">
        <f ca="1">_xll.BInterpol(cf!$A$2:$A$68,cf!$B$2:$B$68,params!B414,"cubic")/100</f>
        <v>#NAME?</v>
      </c>
      <c r="H414" s="199" t="e">
        <f t="shared" ca="1" si="55"/>
        <v>#NAME?</v>
      </c>
      <c r="I414" s="152">
        <f t="shared" si="50"/>
        <v>2.7028025113755128E-2</v>
      </c>
      <c r="J414" s="152">
        <f t="shared" si="56"/>
        <v>6.4866960533760398E-5</v>
      </c>
      <c r="K414" s="3" t="e">
        <f t="shared" ca="1" si="52"/>
        <v>#NAME?</v>
      </c>
      <c r="L414" s="153" t="e">
        <f t="shared" ca="1" si="57"/>
        <v>#NAME?</v>
      </c>
      <c r="M414" s="195" t="e">
        <f ca="1">_xll.BInterpol(cf!$A$2:$A$68,cf!$C$2:$C$68,params!B414,"cubic")</f>
        <v>#NAME?</v>
      </c>
      <c r="N414" s="195" t="e">
        <f ca="1">+_xll.BInterpol(#REF!,#REF!,params!B414,"cubic")</f>
        <v>#NAME?</v>
      </c>
      <c r="O414" s="153" t="e">
        <f t="shared" ca="1" si="53"/>
        <v>#NAME?</v>
      </c>
    </row>
    <row r="415" spans="1:15">
      <c r="A415">
        <v>412</v>
      </c>
      <c r="B415">
        <f t="shared" si="51"/>
        <v>1.6479999999999999</v>
      </c>
      <c r="C415" s="151" t="e">
        <f ca="1">+_xll.BInterpol(Boost!$R$6:$R$66,Boost!$AZ$6:$AZ$66,params!B415,"cubic")</f>
        <v>#NAME?</v>
      </c>
      <c r="D415" s="151" t="e">
        <f ca="1">+_xll.BInterpol(Boost!$R$6:$R$66,Boost!$AX$6:$AX$66,params!B415,"cubic")</f>
        <v>#NAME?</v>
      </c>
      <c r="E415" s="198" t="e">
        <f t="shared" ca="1" si="54"/>
        <v>#NAME?</v>
      </c>
      <c r="F415" s="151" t="e">
        <f ca="1">+_xll.BInterpol(Boost!$R$6:$R$66,Boost!$AY$6:$AY$66,params!B415,"cubic")</f>
        <v>#NAME?</v>
      </c>
      <c r="G415" s="151" t="e">
        <f ca="1">_xll.BInterpol(cf!$A$2:$A$68,cf!$B$2:$B$68,params!B415,"cubic")/100</f>
        <v>#NAME?</v>
      </c>
      <c r="H415" s="199" t="e">
        <f t="shared" ca="1" si="55"/>
        <v>#NAME?</v>
      </c>
      <c r="I415" s="152">
        <f t="shared" ref="I415:I478" si="58">1-EXP($R$5*-1*B415/(1-$R$6))</f>
        <v>2.7092887749968986E-2</v>
      </c>
      <c r="J415" s="152">
        <f t="shared" si="56"/>
        <v>6.4862636213858238E-5</v>
      </c>
      <c r="K415" s="3" t="e">
        <f t="shared" ca="1" si="52"/>
        <v>#NAME?</v>
      </c>
      <c r="L415" s="153" t="e">
        <f t="shared" ca="1" si="57"/>
        <v>#NAME?</v>
      </c>
      <c r="M415" s="195" t="e">
        <f ca="1">_xll.BInterpol(cf!$A$2:$A$68,cf!$C$2:$C$68,params!B415,"cubic")</f>
        <v>#NAME?</v>
      </c>
      <c r="N415" s="195" t="e">
        <f ca="1">+_xll.BInterpol(#REF!,#REF!,params!B415,"cubic")</f>
        <v>#NAME?</v>
      </c>
      <c r="O415" s="153" t="e">
        <f t="shared" ca="1" si="53"/>
        <v>#NAME?</v>
      </c>
    </row>
    <row r="416" spans="1:15">
      <c r="A416">
        <v>413</v>
      </c>
      <c r="B416">
        <f t="shared" si="51"/>
        <v>1.6519999999999999</v>
      </c>
      <c r="C416" s="151" t="e">
        <f ca="1">+_xll.BInterpol(Boost!$R$6:$R$66,Boost!$AZ$6:$AZ$66,params!B416,"cubic")</f>
        <v>#NAME?</v>
      </c>
      <c r="D416" s="151" t="e">
        <f ca="1">+_xll.BInterpol(Boost!$R$6:$R$66,Boost!$AX$6:$AX$66,params!B416,"cubic")</f>
        <v>#NAME?</v>
      </c>
      <c r="E416" s="198" t="e">
        <f t="shared" ca="1" si="54"/>
        <v>#NAME?</v>
      </c>
      <c r="F416" s="151" t="e">
        <f ca="1">+_xll.BInterpol(Boost!$R$6:$R$66,Boost!$AY$6:$AY$66,params!B416,"cubic")</f>
        <v>#NAME?</v>
      </c>
      <c r="G416" s="151" t="e">
        <f ca="1">_xll.BInterpol(cf!$A$2:$A$68,cf!$B$2:$B$68,params!B416,"cubic")/100</f>
        <v>#NAME?</v>
      </c>
      <c r="H416" s="199" t="e">
        <f t="shared" ca="1" si="55"/>
        <v>#NAME?</v>
      </c>
      <c r="I416" s="152">
        <f t="shared" si="58"/>
        <v>2.7157746062151156E-2</v>
      </c>
      <c r="J416" s="152">
        <f t="shared" si="56"/>
        <v>6.4858312182169975E-5</v>
      </c>
      <c r="K416" s="3" t="e">
        <f t="shared" ca="1" si="52"/>
        <v>#NAME?</v>
      </c>
      <c r="L416" s="153" t="e">
        <f t="shared" ca="1" si="57"/>
        <v>#NAME?</v>
      </c>
      <c r="M416" s="195" t="e">
        <f ca="1">_xll.BInterpol(cf!$A$2:$A$68,cf!$C$2:$C$68,params!B416,"cubic")</f>
        <v>#NAME?</v>
      </c>
      <c r="N416" s="195" t="e">
        <f ca="1">+_xll.BInterpol(#REF!,#REF!,params!B416,"cubic")</f>
        <v>#NAME?</v>
      </c>
      <c r="O416" s="153" t="e">
        <f t="shared" ca="1" si="53"/>
        <v>#NAME?</v>
      </c>
    </row>
    <row r="417" spans="1:15">
      <c r="A417">
        <v>414</v>
      </c>
      <c r="B417">
        <f t="shared" si="51"/>
        <v>1.6559999999999999</v>
      </c>
      <c r="C417" s="151" t="e">
        <f ca="1">+_xll.BInterpol(Boost!$R$6:$R$66,Boost!$AZ$6:$AZ$66,params!B417,"cubic")</f>
        <v>#NAME?</v>
      </c>
      <c r="D417" s="151" t="e">
        <f ca="1">+_xll.BInterpol(Boost!$R$6:$R$66,Boost!$AX$6:$AX$66,params!B417,"cubic")</f>
        <v>#NAME?</v>
      </c>
      <c r="E417" s="198" t="e">
        <f t="shared" ca="1" si="54"/>
        <v>#NAME?</v>
      </c>
      <c r="F417" s="151" t="e">
        <f ca="1">+_xll.BInterpol(Boost!$R$6:$R$66,Boost!$AY$6:$AY$66,params!B417,"cubic")</f>
        <v>#NAME?</v>
      </c>
      <c r="G417" s="151" t="e">
        <f ca="1">_xll.BInterpol(cf!$A$2:$A$68,cf!$B$2:$B$68,params!B417,"cubic")/100</f>
        <v>#NAME?</v>
      </c>
      <c r="H417" s="199" t="e">
        <f t="shared" ca="1" si="55"/>
        <v>#NAME?</v>
      </c>
      <c r="I417" s="152">
        <f t="shared" si="58"/>
        <v>2.7222600050590073E-2</v>
      </c>
      <c r="J417" s="152">
        <f t="shared" si="56"/>
        <v>6.4853988438917654E-5</v>
      </c>
      <c r="K417" s="3" t="e">
        <f t="shared" ca="1" si="52"/>
        <v>#NAME?</v>
      </c>
      <c r="L417" s="153" t="e">
        <f t="shared" ca="1" si="57"/>
        <v>#NAME?</v>
      </c>
      <c r="M417" s="195" t="e">
        <f ca="1">_xll.BInterpol(cf!$A$2:$A$68,cf!$C$2:$C$68,params!B417,"cubic")</f>
        <v>#NAME?</v>
      </c>
      <c r="N417" s="195" t="e">
        <f ca="1">+_xll.BInterpol(#REF!,#REF!,params!B417,"cubic")</f>
        <v>#NAME?</v>
      </c>
      <c r="O417" s="153" t="e">
        <f t="shared" ca="1" si="53"/>
        <v>#NAME?</v>
      </c>
    </row>
    <row r="418" spans="1:15">
      <c r="A418">
        <v>415</v>
      </c>
      <c r="B418">
        <f t="shared" si="51"/>
        <v>1.66</v>
      </c>
      <c r="C418" s="151" t="e">
        <f ca="1">+_xll.BInterpol(Boost!$R$6:$R$66,Boost!$AZ$6:$AZ$66,params!B418,"cubic")</f>
        <v>#NAME?</v>
      </c>
      <c r="D418" s="151" t="e">
        <f ca="1">+_xll.BInterpol(Boost!$R$6:$R$66,Boost!$AX$6:$AX$66,params!B418,"cubic")</f>
        <v>#NAME?</v>
      </c>
      <c r="E418" s="198" t="e">
        <f t="shared" ca="1" si="54"/>
        <v>#NAME?</v>
      </c>
      <c r="F418" s="151" t="e">
        <f ca="1">+_xll.BInterpol(Boost!$R$6:$R$66,Boost!$AY$6:$AY$66,params!B418,"cubic")</f>
        <v>#NAME?</v>
      </c>
      <c r="G418" s="151" t="e">
        <f ca="1">_xll.BInterpol(cf!$A$2:$A$68,cf!$B$2:$B$68,params!B418,"cubic")/100</f>
        <v>#NAME?</v>
      </c>
      <c r="H418" s="199" t="e">
        <f t="shared" ca="1" si="55"/>
        <v>#NAME?</v>
      </c>
      <c r="I418" s="152">
        <f t="shared" si="58"/>
        <v>2.7287449715573842E-2</v>
      </c>
      <c r="J418" s="152">
        <f t="shared" si="56"/>
        <v>6.4849664983768207E-5</v>
      </c>
      <c r="K418" s="3" t="e">
        <f t="shared" ca="1" si="52"/>
        <v>#NAME?</v>
      </c>
      <c r="L418" s="153" t="e">
        <f t="shared" ca="1" si="57"/>
        <v>#NAME?</v>
      </c>
      <c r="M418" s="195" t="e">
        <f ca="1">_xll.BInterpol(cf!$A$2:$A$68,cf!$C$2:$C$68,params!B418,"cubic")</f>
        <v>#NAME?</v>
      </c>
      <c r="N418" s="195" t="e">
        <f ca="1">+_xll.BInterpol(#REF!,#REF!,params!B418,"cubic")</f>
        <v>#NAME?</v>
      </c>
      <c r="O418" s="153" t="e">
        <f t="shared" ca="1" si="53"/>
        <v>#NAME?</v>
      </c>
    </row>
    <row r="419" spans="1:15">
      <c r="A419">
        <v>416</v>
      </c>
      <c r="B419">
        <f t="shared" si="51"/>
        <v>1.6639999999999999</v>
      </c>
      <c r="C419" s="151" t="e">
        <f ca="1">+_xll.BInterpol(Boost!$R$6:$R$66,Boost!$AZ$6:$AZ$66,params!B419,"cubic")</f>
        <v>#NAME?</v>
      </c>
      <c r="D419" s="151" t="e">
        <f ca="1">+_xll.BInterpol(Boost!$R$6:$R$66,Boost!$AX$6:$AX$66,params!B419,"cubic")</f>
        <v>#NAME?</v>
      </c>
      <c r="E419" s="198" t="e">
        <f t="shared" ca="1" si="54"/>
        <v>#NAME?</v>
      </c>
      <c r="F419" s="151" t="e">
        <f ca="1">+_xll.BInterpol(Boost!$R$6:$R$66,Boost!$AY$6:$AY$66,params!B419,"cubic")</f>
        <v>#NAME?</v>
      </c>
      <c r="G419" s="151" t="e">
        <f ca="1">_xll.BInterpol(cf!$A$2:$A$68,cf!$B$2:$B$68,params!B419,"cubic")/100</f>
        <v>#NAME?</v>
      </c>
      <c r="H419" s="199" t="e">
        <f t="shared" ca="1" si="55"/>
        <v>#NAME?</v>
      </c>
      <c r="I419" s="152">
        <f t="shared" si="58"/>
        <v>2.7352295057390785E-2</v>
      </c>
      <c r="J419" s="152">
        <f t="shared" si="56"/>
        <v>6.484534181694368E-5</v>
      </c>
      <c r="K419" s="3" t="e">
        <f t="shared" ca="1" si="52"/>
        <v>#NAME?</v>
      </c>
      <c r="L419" s="153" t="e">
        <f t="shared" ca="1" si="57"/>
        <v>#NAME?</v>
      </c>
      <c r="M419" s="195" t="e">
        <f ca="1">_xll.BInterpol(cf!$A$2:$A$68,cf!$C$2:$C$68,params!B419,"cubic")</f>
        <v>#NAME?</v>
      </c>
      <c r="N419" s="195" t="e">
        <f ca="1">+_xll.BInterpol(#REF!,#REF!,params!B419,"cubic")</f>
        <v>#NAME?</v>
      </c>
      <c r="O419" s="153" t="e">
        <f t="shared" ca="1" si="53"/>
        <v>#NAME?</v>
      </c>
    </row>
    <row r="420" spans="1:15">
      <c r="A420">
        <v>417</v>
      </c>
      <c r="B420">
        <f t="shared" si="51"/>
        <v>1.6679999999999999</v>
      </c>
      <c r="C420" s="151" t="e">
        <f ca="1">+_xll.BInterpol(Boost!$R$6:$R$66,Boost!$AZ$6:$AZ$66,params!B420,"cubic")</f>
        <v>#NAME?</v>
      </c>
      <c r="D420" s="151" t="e">
        <f ca="1">+_xll.BInterpol(Boost!$R$6:$R$66,Boost!$AX$6:$AX$66,params!B420,"cubic")</f>
        <v>#NAME?</v>
      </c>
      <c r="E420" s="198" t="e">
        <f t="shared" ca="1" si="54"/>
        <v>#NAME?</v>
      </c>
      <c r="F420" s="151" t="e">
        <f ca="1">+_xll.BInterpol(Boost!$R$6:$R$66,Boost!$AY$6:$AY$66,params!B420,"cubic")</f>
        <v>#NAME?</v>
      </c>
      <c r="G420" s="151" t="e">
        <f ca="1">_xll.BInterpol(cf!$A$2:$A$68,cf!$B$2:$B$68,params!B420,"cubic")/100</f>
        <v>#NAME?</v>
      </c>
      <c r="H420" s="199" t="e">
        <f t="shared" ca="1" si="55"/>
        <v>#NAME?</v>
      </c>
      <c r="I420" s="152">
        <f t="shared" si="58"/>
        <v>2.7417136076328896E-2</v>
      </c>
      <c r="J420" s="152">
        <f t="shared" si="56"/>
        <v>6.4841018938111006E-5</v>
      </c>
      <c r="K420" s="3" t="e">
        <f t="shared" ca="1" si="52"/>
        <v>#NAME?</v>
      </c>
      <c r="L420" s="153" t="e">
        <f t="shared" ca="1" si="57"/>
        <v>#NAME?</v>
      </c>
      <c r="M420" s="195" t="e">
        <f ca="1">_xll.BInterpol(cf!$A$2:$A$68,cf!$C$2:$C$68,params!B420,"cubic")</f>
        <v>#NAME?</v>
      </c>
      <c r="N420" s="195" t="e">
        <f ca="1">+_xll.BInterpol(#REF!,#REF!,params!B420,"cubic")</f>
        <v>#NAME?</v>
      </c>
      <c r="O420" s="153" t="e">
        <f t="shared" ca="1" si="53"/>
        <v>#NAME?</v>
      </c>
    </row>
    <row r="421" spans="1:15">
      <c r="A421">
        <v>418</v>
      </c>
      <c r="B421">
        <f t="shared" si="51"/>
        <v>1.6719999999999999</v>
      </c>
      <c r="C421" s="151" t="e">
        <f ca="1">+_xll.BInterpol(Boost!$R$6:$R$66,Boost!$AZ$6:$AZ$66,params!B421,"cubic")</f>
        <v>#NAME?</v>
      </c>
      <c r="D421" s="151" t="e">
        <f ca="1">+_xll.BInterpol(Boost!$R$6:$R$66,Boost!$AX$6:$AX$66,params!B421,"cubic")</f>
        <v>#NAME?</v>
      </c>
      <c r="E421" s="198" t="e">
        <f t="shared" ca="1" si="54"/>
        <v>#NAME?</v>
      </c>
      <c r="F421" s="151" t="e">
        <f ca="1">+_xll.BInterpol(Boost!$R$6:$R$66,Boost!$AY$6:$AY$66,params!B421,"cubic")</f>
        <v>#NAME?</v>
      </c>
      <c r="G421" s="151" t="e">
        <f ca="1">_xll.BInterpol(cf!$A$2:$A$68,cf!$B$2:$B$68,params!B421,"cubic")/100</f>
        <v>#NAME?</v>
      </c>
      <c r="H421" s="199" t="e">
        <f t="shared" ca="1" si="55"/>
        <v>#NAME?</v>
      </c>
      <c r="I421" s="152">
        <f t="shared" si="58"/>
        <v>2.7481972772676611E-2</v>
      </c>
      <c r="J421" s="152">
        <f t="shared" si="56"/>
        <v>6.4836696347714273E-5</v>
      </c>
      <c r="K421" s="3" t="e">
        <f t="shared" ca="1" si="52"/>
        <v>#NAME?</v>
      </c>
      <c r="L421" s="153" t="e">
        <f t="shared" ca="1" si="57"/>
        <v>#NAME?</v>
      </c>
      <c r="M421" s="195" t="e">
        <f ca="1">_xll.BInterpol(cf!$A$2:$A$68,cf!$C$2:$C$68,params!B421,"cubic")</f>
        <v>#NAME?</v>
      </c>
      <c r="N421" s="195" t="e">
        <f ca="1">+_xll.BInterpol(#REF!,#REF!,params!B421,"cubic")</f>
        <v>#NAME?</v>
      </c>
      <c r="O421" s="153" t="e">
        <f t="shared" ca="1" si="53"/>
        <v>#NAME?</v>
      </c>
    </row>
    <row r="422" spans="1:15">
      <c r="A422">
        <v>419</v>
      </c>
      <c r="B422">
        <f t="shared" si="51"/>
        <v>1.6759999999999999</v>
      </c>
      <c r="C422" s="151" t="e">
        <f ca="1">+_xll.BInterpol(Boost!$R$6:$R$66,Boost!$AZ$6:$AZ$66,params!B422,"cubic")</f>
        <v>#NAME?</v>
      </c>
      <c r="D422" s="151" t="e">
        <f ca="1">+_xll.BInterpol(Boost!$R$6:$R$66,Boost!$AX$6:$AX$66,params!B422,"cubic")</f>
        <v>#NAME?</v>
      </c>
      <c r="E422" s="198" t="e">
        <f t="shared" ca="1" si="54"/>
        <v>#NAME?</v>
      </c>
      <c r="F422" s="151" t="e">
        <f ca="1">+_xll.BInterpol(Boost!$R$6:$R$66,Boost!$AY$6:$AY$66,params!B422,"cubic")</f>
        <v>#NAME?</v>
      </c>
      <c r="G422" s="151" t="e">
        <f ca="1">_xll.BInterpol(cf!$A$2:$A$68,cf!$B$2:$B$68,params!B422,"cubic")/100</f>
        <v>#NAME?</v>
      </c>
      <c r="H422" s="199" t="e">
        <f t="shared" ca="1" si="55"/>
        <v>#NAME?</v>
      </c>
      <c r="I422" s="152">
        <f t="shared" si="58"/>
        <v>2.754680514672192E-2</v>
      </c>
      <c r="J422" s="152">
        <f t="shared" si="56"/>
        <v>6.4832374045309393E-5</v>
      </c>
      <c r="K422" s="3" t="e">
        <f t="shared" ca="1" si="52"/>
        <v>#NAME?</v>
      </c>
      <c r="L422" s="153" t="e">
        <f t="shared" ca="1" si="57"/>
        <v>#NAME?</v>
      </c>
      <c r="M422" s="195" t="e">
        <f ca="1">_xll.BInterpol(cf!$A$2:$A$68,cf!$C$2:$C$68,params!B422,"cubic")</f>
        <v>#NAME?</v>
      </c>
      <c r="N422" s="195" t="e">
        <f ca="1">+_xll.BInterpol(#REF!,#REF!,params!B422,"cubic")</f>
        <v>#NAME?</v>
      </c>
      <c r="O422" s="153" t="e">
        <f t="shared" ca="1" si="53"/>
        <v>#NAME?</v>
      </c>
    </row>
    <row r="423" spans="1:15">
      <c r="A423">
        <v>420</v>
      </c>
      <c r="B423">
        <f t="shared" si="51"/>
        <v>1.68</v>
      </c>
      <c r="C423" s="151" t="e">
        <f ca="1">+_xll.BInterpol(Boost!$R$6:$R$66,Boost!$AZ$6:$AZ$66,params!B423,"cubic")</f>
        <v>#NAME?</v>
      </c>
      <c r="D423" s="151" t="e">
        <f ca="1">+_xll.BInterpol(Boost!$R$6:$R$66,Boost!$AX$6:$AX$66,params!B423,"cubic")</f>
        <v>#NAME?</v>
      </c>
      <c r="E423" s="198" t="e">
        <f t="shared" ca="1" si="54"/>
        <v>#NAME?</v>
      </c>
      <c r="F423" s="151" t="e">
        <f ca="1">+_xll.BInterpol(Boost!$R$6:$R$66,Boost!$AY$6:$AY$66,params!B423,"cubic")</f>
        <v>#NAME?</v>
      </c>
      <c r="G423" s="151" t="e">
        <f ca="1">_xll.BInterpol(cf!$A$2:$A$68,cf!$B$2:$B$68,params!B423,"cubic")/100</f>
        <v>#NAME?</v>
      </c>
      <c r="H423" s="199" t="e">
        <f t="shared" ca="1" si="55"/>
        <v>#NAME?</v>
      </c>
      <c r="I423" s="152">
        <f t="shared" si="58"/>
        <v>2.7611633198753149E-2</v>
      </c>
      <c r="J423" s="152">
        <f t="shared" si="56"/>
        <v>6.4828052031229433E-5</v>
      </c>
      <c r="K423" s="3" t="e">
        <f t="shared" ca="1" si="52"/>
        <v>#NAME?</v>
      </c>
      <c r="L423" s="153" t="e">
        <f t="shared" ca="1" si="57"/>
        <v>#NAME?</v>
      </c>
      <c r="M423" s="195" t="e">
        <f ca="1">_xll.BInterpol(cf!$A$2:$A$68,cf!$C$2:$C$68,params!B423,"cubic")</f>
        <v>#NAME?</v>
      </c>
      <c r="N423" s="195" t="e">
        <f ca="1">+_xll.BInterpol(#REF!,#REF!,params!B423,"cubic")</f>
        <v>#NAME?</v>
      </c>
      <c r="O423" s="153" t="e">
        <f t="shared" ca="1" si="53"/>
        <v>#NAME?</v>
      </c>
    </row>
    <row r="424" spans="1:15">
      <c r="A424">
        <v>421</v>
      </c>
      <c r="B424">
        <f t="shared" si="51"/>
        <v>1.6839999999999999</v>
      </c>
      <c r="C424" s="151" t="e">
        <f ca="1">+_xll.BInterpol(Boost!$R$6:$R$66,Boost!$AZ$6:$AZ$66,params!B424,"cubic")</f>
        <v>#NAME?</v>
      </c>
      <c r="D424" s="151" t="e">
        <f ca="1">+_xll.BInterpol(Boost!$R$6:$R$66,Boost!$AX$6:$AX$66,params!B424,"cubic")</f>
        <v>#NAME?</v>
      </c>
      <c r="E424" s="198" t="e">
        <f t="shared" ca="1" si="54"/>
        <v>#NAME?</v>
      </c>
      <c r="F424" s="151" t="e">
        <f ca="1">+_xll.BInterpol(Boost!$R$6:$R$66,Boost!$AY$6:$AY$66,params!B424,"cubic")</f>
        <v>#NAME?</v>
      </c>
      <c r="G424" s="151" t="e">
        <f ca="1">_xll.BInterpol(cf!$A$2:$A$68,cf!$B$2:$B$68,params!B424,"cubic")/100</f>
        <v>#NAME?</v>
      </c>
      <c r="H424" s="199" t="e">
        <f t="shared" ca="1" si="55"/>
        <v>#NAME?</v>
      </c>
      <c r="I424" s="152">
        <f t="shared" si="58"/>
        <v>2.767645692905818E-2</v>
      </c>
      <c r="J424" s="152">
        <f t="shared" si="56"/>
        <v>6.4823730305030303E-5</v>
      </c>
      <c r="K424" s="3" t="e">
        <f t="shared" ca="1" si="52"/>
        <v>#NAME?</v>
      </c>
      <c r="L424" s="153" t="e">
        <f t="shared" ca="1" si="57"/>
        <v>#NAME?</v>
      </c>
      <c r="M424" s="195" t="e">
        <f ca="1">_xll.BInterpol(cf!$A$2:$A$68,cf!$C$2:$C$68,params!B424,"cubic")</f>
        <v>#NAME?</v>
      </c>
      <c r="N424" s="195" t="e">
        <f ca="1">+_xll.BInterpol(#REF!,#REF!,params!B424,"cubic")</f>
        <v>#NAME?</v>
      </c>
      <c r="O424" s="153" t="e">
        <f t="shared" ca="1" si="53"/>
        <v>#NAME?</v>
      </c>
    </row>
    <row r="425" spans="1:15">
      <c r="A425">
        <v>422</v>
      </c>
      <c r="B425">
        <f t="shared" si="51"/>
        <v>1.6879999999999999</v>
      </c>
      <c r="C425" s="151" t="e">
        <f ca="1">+_xll.BInterpol(Boost!$R$6:$R$66,Boost!$AZ$6:$AZ$66,params!B425,"cubic")</f>
        <v>#NAME?</v>
      </c>
      <c r="D425" s="151" t="e">
        <f ca="1">+_xll.BInterpol(Boost!$R$6:$R$66,Boost!$AX$6:$AX$66,params!B425,"cubic")</f>
        <v>#NAME?</v>
      </c>
      <c r="E425" s="198" t="e">
        <f t="shared" ca="1" si="54"/>
        <v>#NAME?</v>
      </c>
      <c r="F425" s="151" t="e">
        <f ca="1">+_xll.BInterpol(Boost!$R$6:$R$66,Boost!$AY$6:$AY$66,params!B425,"cubic")</f>
        <v>#NAME?</v>
      </c>
      <c r="G425" s="151" t="e">
        <f ca="1">_xll.BInterpol(cf!$A$2:$A$68,cf!$B$2:$B$68,params!B425,"cubic")/100</f>
        <v>#NAME?</v>
      </c>
      <c r="H425" s="199" t="e">
        <f t="shared" ca="1" si="55"/>
        <v>#NAME?</v>
      </c>
      <c r="I425" s="152">
        <f t="shared" si="58"/>
        <v>2.7741276337925225E-2</v>
      </c>
      <c r="J425" s="152">
        <f t="shared" si="56"/>
        <v>6.481940886704507E-5</v>
      </c>
      <c r="K425" s="3" t="e">
        <f t="shared" ca="1" si="52"/>
        <v>#NAME?</v>
      </c>
      <c r="L425" s="153" t="e">
        <f t="shared" ca="1" si="57"/>
        <v>#NAME?</v>
      </c>
      <c r="M425" s="195" t="e">
        <f ca="1">_xll.BInterpol(cf!$A$2:$A$68,cf!$C$2:$C$68,params!B425,"cubic")</f>
        <v>#NAME?</v>
      </c>
      <c r="N425" s="195" t="e">
        <f ca="1">+_xll.BInterpol(#REF!,#REF!,params!B425,"cubic")</f>
        <v>#NAME?</v>
      </c>
      <c r="O425" s="153" t="e">
        <f t="shared" ca="1" si="53"/>
        <v>#NAME?</v>
      </c>
    </row>
    <row r="426" spans="1:15">
      <c r="A426">
        <v>423</v>
      </c>
      <c r="B426">
        <f t="shared" si="51"/>
        <v>1.6919999999999999</v>
      </c>
      <c r="C426" s="151" t="e">
        <f ca="1">+_xll.BInterpol(Boost!$R$6:$R$66,Boost!$AZ$6:$AZ$66,params!B426,"cubic")</f>
        <v>#NAME?</v>
      </c>
      <c r="D426" s="151" t="e">
        <f ca="1">+_xll.BInterpol(Boost!$R$6:$R$66,Boost!$AX$6:$AX$66,params!B426,"cubic")</f>
        <v>#NAME?</v>
      </c>
      <c r="E426" s="198" t="e">
        <f t="shared" ca="1" si="54"/>
        <v>#NAME?</v>
      </c>
      <c r="F426" s="151" t="e">
        <f ca="1">+_xll.BInterpol(Boost!$R$6:$R$66,Boost!$AY$6:$AY$66,params!B426,"cubic")</f>
        <v>#NAME?</v>
      </c>
      <c r="G426" s="151" t="e">
        <f ca="1">_xll.BInterpol(cf!$A$2:$A$68,cf!$B$2:$B$68,params!B426,"cubic")/100</f>
        <v>#NAME?</v>
      </c>
      <c r="H426" s="199" t="e">
        <f t="shared" ca="1" si="55"/>
        <v>#NAME?</v>
      </c>
      <c r="I426" s="152">
        <f t="shared" si="58"/>
        <v>2.7806091425642498E-2</v>
      </c>
      <c r="J426" s="152">
        <f t="shared" si="56"/>
        <v>6.4815087717273734E-5</v>
      </c>
      <c r="K426" s="3" t="e">
        <f t="shared" ca="1" si="52"/>
        <v>#NAME?</v>
      </c>
      <c r="L426" s="153" t="e">
        <f t="shared" ca="1" si="57"/>
        <v>#NAME?</v>
      </c>
      <c r="M426" s="195" t="e">
        <f ca="1">_xll.BInterpol(cf!$A$2:$A$68,cf!$C$2:$C$68,params!B426,"cubic")</f>
        <v>#NAME?</v>
      </c>
      <c r="N426" s="195" t="e">
        <f ca="1">+_xll.BInterpol(#REF!,#REF!,params!B426,"cubic")</f>
        <v>#NAME?</v>
      </c>
      <c r="O426" s="153" t="e">
        <f t="shared" ca="1" si="53"/>
        <v>#NAME?</v>
      </c>
    </row>
    <row r="427" spans="1:15">
      <c r="A427">
        <v>424</v>
      </c>
      <c r="B427">
        <f t="shared" si="51"/>
        <v>1.696</v>
      </c>
      <c r="C427" s="151" t="e">
        <f ca="1">+_xll.BInterpol(Boost!$R$6:$R$66,Boost!$AZ$6:$AZ$66,params!B427,"cubic")</f>
        <v>#NAME?</v>
      </c>
      <c r="D427" s="151" t="e">
        <f ca="1">+_xll.BInterpol(Boost!$R$6:$R$66,Boost!$AX$6:$AX$66,params!B427,"cubic")</f>
        <v>#NAME?</v>
      </c>
      <c r="E427" s="198" t="e">
        <f t="shared" ca="1" si="54"/>
        <v>#NAME?</v>
      </c>
      <c r="F427" s="151" t="e">
        <f ca="1">+_xll.BInterpol(Boost!$R$6:$R$66,Boost!$AY$6:$AY$66,params!B427,"cubic")</f>
        <v>#NAME?</v>
      </c>
      <c r="G427" s="151" t="e">
        <f ca="1">_xll.BInterpol(cf!$A$2:$A$68,cf!$B$2:$B$68,params!B427,"cubic")/100</f>
        <v>#NAME?</v>
      </c>
      <c r="H427" s="199" t="e">
        <f t="shared" ca="1" si="55"/>
        <v>#NAME?</v>
      </c>
      <c r="I427" s="152">
        <f t="shared" si="58"/>
        <v>2.7870902192497882E-2</v>
      </c>
      <c r="J427" s="152">
        <f t="shared" si="56"/>
        <v>6.4810766855383228E-5</v>
      </c>
      <c r="K427" s="3" t="e">
        <f t="shared" ca="1" si="52"/>
        <v>#NAME?</v>
      </c>
      <c r="L427" s="153" t="e">
        <f t="shared" ca="1" si="57"/>
        <v>#NAME?</v>
      </c>
      <c r="M427" s="195" t="e">
        <f ca="1">_xll.BInterpol(cf!$A$2:$A$68,cf!$C$2:$C$68,params!B427,"cubic")</f>
        <v>#NAME?</v>
      </c>
      <c r="N427" s="195" t="e">
        <f ca="1">+_xll.BInterpol(#REF!,#REF!,params!B427,"cubic")</f>
        <v>#NAME?</v>
      </c>
      <c r="O427" s="153" t="e">
        <f t="shared" ca="1" si="53"/>
        <v>#NAME?</v>
      </c>
    </row>
    <row r="428" spans="1:15">
      <c r="A428">
        <v>425</v>
      </c>
      <c r="B428">
        <f t="shared" si="51"/>
        <v>1.7</v>
      </c>
      <c r="C428" s="151" t="e">
        <f ca="1">+_xll.BInterpol(Boost!$R$6:$R$66,Boost!$AZ$6:$AZ$66,params!B428,"cubic")</f>
        <v>#NAME?</v>
      </c>
      <c r="D428" s="151" t="e">
        <f ca="1">+_xll.BInterpol(Boost!$R$6:$R$66,Boost!$AX$6:$AX$66,params!B428,"cubic")</f>
        <v>#NAME?</v>
      </c>
      <c r="E428" s="198" t="e">
        <f t="shared" ca="1" si="54"/>
        <v>#NAME?</v>
      </c>
      <c r="F428" s="151" t="e">
        <f ca="1">+_xll.BInterpol(Boost!$R$6:$R$66,Boost!$AY$6:$AY$66,params!B428,"cubic")</f>
        <v>#NAME?</v>
      </c>
      <c r="G428" s="151" t="e">
        <f ca="1">_xll.BInterpol(cf!$A$2:$A$68,cf!$B$2:$B$68,params!B428,"cubic")/100</f>
        <v>#NAME?</v>
      </c>
      <c r="H428" s="199" t="e">
        <f t="shared" ca="1" si="55"/>
        <v>#NAME?</v>
      </c>
      <c r="I428" s="152">
        <f t="shared" si="58"/>
        <v>2.7935708638779477E-2</v>
      </c>
      <c r="J428" s="152">
        <f t="shared" si="56"/>
        <v>6.4806446281595598E-5</v>
      </c>
      <c r="K428" s="3" t="e">
        <f t="shared" ca="1" si="52"/>
        <v>#NAME?</v>
      </c>
      <c r="L428" s="153" t="e">
        <f t="shared" ca="1" si="57"/>
        <v>#NAME?</v>
      </c>
      <c r="M428" s="195" t="e">
        <f ca="1">_xll.BInterpol(cf!$A$2:$A$68,cf!$C$2:$C$68,params!B428,"cubic")</f>
        <v>#NAME?</v>
      </c>
      <c r="N428" s="195" t="e">
        <f ca="1">+_xll.BInterpol(#REF!,#REF!,params!B428,"cubic")</f>
        <v>#NAME?</v>
      </c>
      <c r="O428" s="153" t="e">
        <f t="shared" ca="1" si="53"/>
        <v>#NAME?</v>
      </c>
    </row>
    <row r="429" spans="1:15">
      <c r="A429">
        <v>426</v>
      </c>
      <c r="B429">
        <f t="shared" si="51"/>
        <v>1.704</v>
      </c>
      <c r="C429" s="151" t="e">
        <f ca="1">+_xll.BInterpol(Boost!$R$6:$R$66,Boost!$AZ$6:$AZ$66,params!B429,"cubic")</f>
        <v>#NAME?</v>
      </c>
      <c r="D429" s="151" t="e">
        <f ca="1">+_xll.BInterpol(Boost!$R$6:$R$66,Boost!$AX$6:$AX$66,params!B429,"cubic")</f>
        <v>#NAME?</v>
      </c>
      <c r="E429" s="198" t="e">
        <f t="shared" ca="1" si="54"/>
        <v>#NAME?</v>
      </c>
      <c r="F429" s="151" t="e">
        <f ca="1">+_xll.BInterpol(Boost!$R$6:$R$66,Boost!$AY$6:$AY$66,params!B429,"cubic")</f>
        <v>#NAME?</v>
      </c>
      <c r="G429" s="151" t="e">
        <f ca="1">_xll.BInterpol(cf!$A$2:$A$68,cf!$B$2:$B$68,params!B429,"cubic")/100</f>
        <v>#NAME?</v>
      </c>
      <c r="H429" s="199" t="e">
        <f t="shared" ca="1" si="55"/>
        <v>#NAME?</v>
      </c>
      <c r="I429" s="152">
        <f t="shared" si="58"/>
        <v>2.8000510764775388E-2</v>
      </c>
      <c r="J429" s="152">
        <f t="shared" si="56"/>
        <v>6.4802125995910842E-5</v>
      </c>
      <c r="K429" s="3" t="e">
        <f t="shared" ca="1" si="52"/>
        <v>#NAME?</v>
      </c>
      <c r="L429" s="153" t="e">
        <f t="shared" ca="1" si="57"/>
        <v>#NAME?</v>
      </c>
      <c r="M429" s="195" t="e">
        <f ca="1">_xll.BInterpol(cf!$A$2:$A$68,cf!$C$2:$C$68,params!B429,"cubic")</f>
        <v>#NAME?</v>
      </c>
      <c r="N429" s="195" t="e">
        <f ca="1">+_xll.BInterpol(#REF!,#REF!,params!B429,"cubic")</f>
        <v>#NAME?</v>
      </c>
      <c r="O429" s="153" t="e">
        <f t="shared" ca="1" si="53"/>
        <v>#NAME?</v>
      </c>
    </row>
    <row r="430" spans="1:15">
      <c r="A430">
        <v>427</v>
      </c>
      <c r="B430">
        <f t="shared" si="51"/>
        <v>1.708</v>
      </c>
      <c r="C430" s="151" t="e">
        <f ca="1">+_xll.BInterpol(Boost!$R$6:$R$66,Boost!$AZ$6:$AZ$66,params!B430,"cubic")</f>
        <v>#NAME?</v>
      </c>
      <c r="D430" s="151" t="e">
        <f ca="1">+_xll.BInterpol(Boost!$R$6:$R$66,Boost!$AX$6:$AX$66,params!B430,"cubic")</f>
        <v>#NAME?</v>
      </c>
      <c r="E430" s="198" t="e">
        <f t="shared" ca="1" si="54"/>
        <v>#NAME?</v>
      </c>
      <c r="F430" s="151" t="e">
        <f ca="1">+_xll.BInterpol(Boost!$R$6:$R$66,Boost!$AY$6:$AY$66,params!B430,"cubic")</f>
        <v>#NAME?</v>
      </c>
      <c r="G430" s="151" t="e">
        <f ca="1">_xll.BInterpol(cf!$A$2:$A$68,cf!$B$2:$B$68,params!B430,"cubic")/100</f>
        <v>#NAME?</v>
      </c>
      <c r="H430" s="199" t="e">
        <f t="shared" ca="1" si="55"/>
        <v>#NAME?</v>
      </c>
      <c r="I430" s="152">
        <f t="shared" si="58"/>
        <v>2.8065308570773495E-2</v>
      </c>
      <c r="J430" s="152">
        <f t="shared" si="56"/>
        <v>6.4797805998106917E-5</v>
      </c>
      <c r="K430" s="3" t="e">
        <f t="shared" ca="1" si="52"/>
        <v>#NAME?</v>
      </c>
      <c r="L430" s="153" t="e">
        <f t="shared" ca="1" si="57"/>
        <v>#NAME?</v>
      </c>
      <c r="M430" s="195" t="e">
        <f ca="1">_xll.BInterpol(cf!$A$2:$A$68,cf!$C$2:$C$68,params!B430,"cubic")</f>
        <v>#NAME?</v>
      </c>
      <c r="N430" s="195" t="e">
        <f ca="1">+_xll.BInterpol(#REF!,#REF!,params!B430,"cubic")</f>
        <v>#NAME?</v>
      </c>
      <c r="O430" s="153" t="e">
        <f t="shared" ca="1" si="53"/>
        <v>#NAME?</v>
      </c>
    </row>
    <row r="431" spans="1:15">
      <c r="A431">
        <v>428</v>
      </c>
      <c r="B431">
        <f t="shared" si="51"/>
        <v>1.712</v>
      </c>
      <c r="C431" s="151" t="e">
        <f ca="1">+_xll.BInterpol(Boost!$R$6:$R$66,Boost!$AZ$6:$AZ$66,params!B431,"cubic")</f>
        <v>#NAME?</v>
      </c>
      <c r="D431" s="151" t="e">
        <f ca="1">+_xll.BInterpol(Boost!$R$6:$R$66,Boost!$AX$6:$AX$66,params!B431,"cubic")</f>
        <v>#NAME?</v>
      </c>
      <c r="E431" s="198" t="e">
        <f t="shared" ca="1" si="54"/>
        <v>#NAME?</v>
      </c>
      <c r="F431" s="151" t="e">
        <f ca="1">+_xll.BInterpol(Boost!$R$6:$R$66,Boost!$AY$6:$AY$66,params!B431,"cubic")</f>
        <v>#NAME?</v>
      </c>
      <c r="G431" s="151" t="e">
        <f ca="1">_xll.BInterpol(cf!$A$2:$A$68,cf!$B$2:$B$68,params!B431,"cubic")/100</f>
        <v>#NAME?</v>
      </c>
      <c r="H431" s="199" t="e">
        <f t="shared" ca="1" si="55"/>
        <v>#NAME?</v>
      </c>
      <c r="I431" s="152">
        <f t="shared" si="58"/>
        <v>2.8130102057061901E-2</v>
      </c>
      <c r="J431" s="152">
        <f t="shared" si="56"/>
        <v>6.4793486288405866E-5</v>
      </c>
      <c r="K431" s="3" t="e">
        <f t="shared" ca="1" si="52"/>
        <v>#NAME?</v>
      </c>
      <c r="L431" s="153" t="e">
        <f t="shared" ca="1" si="57"/>
        <v>#NAME?</v>
      </c>
      <c r="M431" s="195" t="e">
        <f ca="1">_xll.BInterpol(cf!$A$2:$A$68,cf!$C$2:$C$68,params!B431,"cubic")</f>
        <v>#NAME?</v>
      </c>
      <c r="N431" s="195" t="e">
        <f ca="1">+_xll.BInterpol(#REF!,#REF!,params!B431,"cubic")</f>
        <v>#NAME?</v>
      </c>
      <c r="O431" s="153" t="e">
        <f t="shared" ca="1" si="53"/>
        <v>#NAME?</v>
      </c>
    </row>
    <row r="432" spans="1:15">
      <c r="A432">
        <v>429</v>
      </c>
      <c r="B432">
        <f t="shared" si="51"/>
        <v>1.716</v>
      </c>
      <c r="C432" s="151" t="e">
        <f ca="1">+_xll.BInterpol(Boost!$R$6:$R$66,Boost!$AZ$6:$AZ$66,params!B432,"cubic")</f>
        <v>#NAME?</v>
      </c>
      <c r="D432" s="151" t="e">
        <f ca="1">+_xll.BInterpol(Boost!$R$6:$R$66,Boost!$AX$6:$AX$66,params!B432,"cubic")</f>
        <v>#NAME?</v>
      </c>
      <c r="E432" s="198" t="e">
        <f t="shared" ca="1" si="54"/>
        <v>#NAME?</v>
      </c>
      <c r="F432" s="151" t="e">
        <f ca="1">+_xll.BInterpol(Boost!$R$6:$R$66,Boost!$AY$6:$AY$66,params!B432,"cubic")</f>
        <v>#NAME?</v>
      </c>
      <c r="G432" s="151" t="e">
        <f ca="1">_xll.BInterpol(cf!$A$2:$A$68,cf!$B$2:$B$68,params!B432,"cubic")/100</f>
        <v>#NAME?</v>
      </c>
      <c r="H432" s="199" t="e">
        <f t="shared" ca="1" si="55"/>
        <v>#NAME?</v>
      </c>
      <c r="I432" s="152">
        <f t="shared" si="58"/>
        <v>2.8194891223928598E-2</v>
      </c>
      <c r="J432" s="152">
        <f t="shared" si="56"/>
        <v>6.4789166866696668E-5</v>
      </c>
      <c r="K432" s="3" t="e">
        <f t="shared" ca="1" si="52"/>
        <v>#NAME?</v>
      </c>
      <c r="L432" s="153" t="e">
        <f t="shared" ca="1" si="57"/>
        <v>#NAME?</v>
      </c>
      <c r="M432" s="195" t="e">
        <f ca="1">_xll.BInterpol(cf!$A$2:$A$68,cf!$C$2:$C$68,params!B432,"cubic")</f>
        <v>#NAME?</v>
      </c>
      <c r="N432" s="195" t="e">
        <f ca="1">+_xll.BInterpol(#REF!,#REF!,params!B432,"cubic")</f>
        <v>#NAME?</v>
      </c>
      <c r="O432" s="153" t="e">
        <f t="shared" ca="1" si="53"/>
        <v>#NAME?</v>
      </c>
    </row>
    <row r="433" spans="1:15">
      <c r="A433">
        <v>430</v>
      </c>
      <c r="B433">
        <f t="shared" si="51"/>
        <v>1.72</v>
      </c>
      <c r="C433" s="151" t="e">
        <f ca="1">+_xll.BInterpol(Boost!$R$6:$R$66,Boost!$AZ$6:$AZ$66,params!B433,"cubic")</f>
        <v>#NAME?</v>
      </c>
      <c r="D433" s="151" t="e">
        <f ca="1">+_xll.BInterpol(Boost!$R$6:$R$66,Boost!$AX$6:$AX$66,params!B433,"cubic")</f>
        <v>#NAME?</v>
      </c>
      <c r="E433" s="198" t="e">
        <f t="shared" ca="1" si="54"/>
        <v>#NAME?</v>
      </c>
      <c r="F433" s="151" t="e">
        <f ca="1">+_xll.BInterpol(Boost!$R$6:$R$66,Boost!$AY$6:$AY$66,params!B433,"cubic")</f>
        <v>#NAME?</v>
      </c>
      <c r="G433" s="151" t="e">
        <f ca="1">_xll.BInterpol(cf!$A$2:$A$68,cf!$B$2:$B$68,params!B433,"cubic")/100</f>
        <v>#NAME?</v>
      </c>
      <c r="H433" s="199" t="e">
        <f t="shared" ca="1" si="55"/>
        <v>#NAME?</v>
      </c>
      <c r="I433" s="152">
        <f t="shared" si="58"/>
        <v>2.8259676071661355E-2</v>
      </c>
      <c r="J433" s="152">
        <f t="shared" si="56"/>
        <v>6.4784847732757278E-5</v>
      </c>
      <c r="K433" s="3" t="e">
        <f t="shared" ca="1" si="52"/>
        <v>#NAME?</v>
      </c>
      <c r="L433" s="153" t="e">
        <f t="shared" ca="1" si="57"/>
        <v>#NAME?</v>
      </c>
      <c r="M433" s="195" t="e">
        <f ca="1">_xll.BInterpol(cf!$A$2:$A$68,cf!$C$2:$C$68,params!B433,"cubic")</f>
        <v>#NAME?</v>
      </c>
      <c r="N433" s="195" t="e">
        <f ca="1">+_xll.BInterpol(#REF!,#REF!,params!B433,"cubic")</f>
        <v>#NAME?</v>
      </c>
      <c r="O433" s="153" t="e">
        <f t="shared" ca="1" si="53"/>
        <v>#NAME?</v>
      </c>
    </row>
    <row r="434" spans="1:15">
      <c r="A434">
        <v>431</v>
      </c>
      <c r="B434">
        <f t="shared" si="51"/>
        <v>1.724</v>
      </c>
      <c r="C434" s="151" t="e">
        <f ca="1">+_xll.BInterpol(Boost!$R$6:$R$66,Boost!$AZ$6:$AZ$66,params!B434,"cubic")</f>
        <v>#NAME?</v>
      </c>
      <c r="D434" s="151" t="e">
        <f ca="1">+_xll.BInterpol(Boost!$R$6:$R$66,Boost!$AX$6:$AX$66,params!B434,"cubic")</f>
        <v>#NAME?</v>
      </c>
      <c r="E434" s="198" t="e">
        <f t="shared" ca="1" si="54"/>
        <v>#NAME?</v>
      </c>
      <c r="F434" s="151" t="e">
        <f ca="1">+_xll.BInterpol(Boost!$R$6:$R$66,Boost!$AY$6:$AY$66,params!B434,"cubic")</f>
        <v>#NAME?</v>
      </c>
      <c r="G434" s="151" t="e">
        <f ca="1">_xll.BInterpol(cf!$A$2:$A$68,cf!$B$2:$B$68,params!B434,"cubic")/100</f>
        <v>#NAME?</v>
      </c>
      <c r="H434" s="199" t="e">
        <f t="shared" ca="1" si="55"/>
        <v>#NAME?</v>
      </c>
      <c r="I434" s="152">
        <f t="shared" si="58"/>
        <v>2.8324456600548276E-2</v>
      </c>
      <c r="J434" s="152">
        <f t="shared" si="56"/>
        <v>6.4780528886920763E-5</v>
      </c>
      <c r="K434" s="3" t="e">
        <f t="shared" ca="1" si="52"/>
        <v>#NAME?</v>
      </c>
      <c r="L434" s="153" t="e">
        <f t="shared" ca="1" si="57"/>
        <v>#NAME?</v>
      </c>
      <c r="M434" s="195" t="e">
        <f ca="1">_xll.BInterpol(cf!$A$2:$A$68,cf!$C$2:$C$68,params!B434,"cubic")</f>
        <v>#NAME?</v>
      </c>
      <c r="N434" s="195" t="e">
        <f ca="1">+_xll.BInterpol(#REF!,#REF!,params!B434,"cubic")</f>
        <v>#NAME?</v>
      </c>
      <c r="O434" s="153" t="e">
        <f t="shared" ca="1" si="53"/>
        <v>#NAME?</v>
      </c>
    </row>
    <row r="435" spans="1:15">
      <c r="A435">
        <v>432</v>
      </c>
      <c r="B435">
        <f t="shared" si="51"/>
        <v>1.728</v>
      </c>
      <c r="C435" s="151" t="e">
        <f ca="1">+_xll.BInterpol(Boost!$R$6:$R$66,Boost!$AZ$6:$AZ$66,params!B435,"cubic")</f>
        <v>#NAME?</v>
      </c>
      <c r="D435" s="151" t="e">
        <f ca="1">+_xll.BInterpol(Boost!$R$6:$R$66,Boost!$AX$6:$AX$66,params!B435,"cubic")</f>
        <v>#NAME?</v>
      </c>
      <c r="E435" s="198" t="e">
        <f t="shared" ca="1" si="54"/>
        <v>#NAME?</v>
      </c>
      <c r="F435" s="151" t="e">
        <f ca="1">+_xll.BInterpol(Boost!$R$6:$R$66,Boost!$AY$6:$AY$66,params!B435,"cubic")</f>
        <v>#NAME?</v>
      </c>
      <c r="G435" s="151" t="e">
        <f ca="1">_xll.BInterpol(cf!$A$2:$A$68,cf!$B$2:$B$68,params!B435,"cubic")/100</f>
        <v>#NAME?</v>
      </c>
      <c r="H435" s="199" t="e">
        <f t="shared" ca="1" si="55"/>
        <v>#NAME?</v>
      </c>
      <c r="I435" s="152">
        <f t="shared" si="58"/>
        <v>2.8389232810877241E-2</v>
      </c>
      <c r="J435" s="152">
        <f t="shared" si="56"/>
        <v>6.4776210328965078E-5</v>
      </c>
      <c r="K435" s="3" t="e">
        <f t="shared" ca="1" si="52"/>
        <v>#NAME?</v>
      </c>
      <c r="L435" s="153" t="e">
        <f t="shared" ca="1" si="57"/>
        <v>#NAME?</v>
      </c>
      <c r="M435" s="195" t="e">
        <f ca="1">_xll.BInterpol(cf!$A$2:$A$68,cf!$C$2:$C$68,params!B435,"cubic")</f>
        <v>#NAME?</v>
      </c>
      <c r="N435" s="195" t="e">
        <f ca="1">+_xll.BInterpol(#REF!,#REF!,params!B435,"cubic")</f>
        <v>#NAME?</v>
      </c>
      <c r="O435" s="153" t="e">
        <f t="shared" ca="1" si="53"/>
        <v>#NAME?</v>
      </c>
    </row>
    <row r="436" spans="1:15">
      <c r="A436">
        <v>433</v>
      </c>
      <c r="B436">
        <f t="shared" si="51"/>
        <v>1.732</v>
      </c>
      <c r="C436" s="151" t="e">
        <f ca="1">+_xll.BInterpol(Boost!$R$6:$R$66,Boost!$AZ$6:$AZ$66,params!B436,"cubic")</f>
        <v>#NAME?</v>
      </c>
      <c r="D436" s="151" t="e">
        <f ca="1">+_xll.BInterpol(Boost!$R$6:$R$66,Boost!$AX$6:$AX$66,params!B436,"cubic")</f>
        <v>#NAME?</v>
      </c>
      <c r="E436" s="198" t="e">
        <f t="shared" ca="1" si="54"/>
        <v>#NAME?</v>
      </c>
      <c r="F436" s="151" t="e">
        <f ca="1">+_xll.BInterpol(Boost!$R$6:$R$66,Boost!$AY$6:$AY$66,params!B436,"cubic")</f>
        <v>#NAME?</v>
      </c>
      <c r="G436" s="151" t="e">
        <f ca="1">_xll.BInterpol(cf!$A$2:$A$68,cf!$B$2:$B$68,params!B436,"cubic")/100</f>
        <v>#NAME?</v>
      </c>
      <c r="H436" s="199" t="e">
        <f t="shared" ca="1" si="55"/>
        <v>#NAME?</v>
      </c>
      <c r="I436" s="152">
        <f t="shared" si="58"/>
        <v>2.8454004702936131E-2</v>
      </c>
      <c r="J436" s="152">
        <f t="shared" si="56"/>
        <v>6.4771892058890224E-5</v>
      </c>
      <c r="K436" s="3" t="e">
        <f t="shared" ca="1" si="52"/>
        <v>#NAME?</v>
      </c>
      <c r="L436" s="153" t="e">
        <f t="shared" ca="1" si="57"/>
        <v>#NAME?</v>
      </c>
      <c r="M436" s="195" t="e">
        <f ca="1">_xll.BInterpol(cf!$A$2:$A$68,cf!$C$2:$C$68,params!B436,"cubic")</f>
        <v>#NAME?</v>
      </c>
      <c r="N436" s="195" t="e">
        <f ca="1">+_xll.BInterpol(#REF!,#REF!,params!B436,"cubic")</f>
        <v>#NAME?</v>
      </c>
      <c r="O436" s="153" t="e">
        <f t="shared" ca="1" si="53"/>
        <v>#NAME?</v>
      </c>
    </row>
    <row r="437" spans="1:15">
      <c r="A437">
        <v>434</v>
      </c>
      <c r="B437">
        <f t="shared" si="51"/>
        <v>1.736</v>
      </c>
      <c r="C437" s="151" t="e">
        <f ca="1">+_xll.BInterpol(Boost!$R$6:$R$66,Boost!$AZ$6:$AZ$66,params!B437,"cubic")</f>
        <v>#NAME?</v>
      </c>
      <c r="D437" s="151" t="e">
        <f ca="1">+_xll.BInterpol(Boost!$R$6:$R$66,Boost!$AX$6:$AX$66,params!B437,"cubic")</f>
        <v>#NAME?</v>
      </c>
      <c r="E437" s="198" t="e">
        <f t="shared" ca="1" si="54"/>
        <v>#NAME?</v>
      </c>
      <c r="F437" s="151" t="e">
        <f ca="1">+_xll.BInterpol(Boost!$R$6:$R$66,Boost!$AY$6:$AY$66,params!B437,"cubic")</f>
        <v>#NAME?</v>
      </c>
      <c r="G437" s="151" t="e">
        <f ca="1">_xll.BInterpol(cf!$A$2:$A$68,cf!$B$2:$B$68,params!B437,"cubic")/100</f>
        <v>#NAME?</v>
      </c>
      <c r="H437" s="199" t="e">
        <f t="shared" ca="1" si="55"/>
        <v>#NAME?</v>
      </c>
      <c r="I437" s="152">
        <f t="shared" si="58"/>
        <v>2.8518772277012827E-2</v>
      </c>
      <c r="J437" s="152">
        <f t="shared" si="56"/>
        <v>6.4767574076696199E-5</v>
      </c>
      <c r="K437" s="3" t="e">
        <f t="shared" ca="1" si="52"/>
        <v>#NAME?</v>
      </c>
      <c r="L437" s="153" t="e">
        <f t="shared" ca="1" si="57"/>
        <v>#NAME?</v>
      </c>
      <c r="M437" s="195" t="e">
        <f ca="1">_xll.BInterpol(cf!$A$2:$A$68,cf!$C$2:$C$68,params!B437,"cubic")</f>
        <v>#NAME?</v>
      </c>
      <c r="N437" s="195" t="e">
        <f ca="1">+_xll.BInterpol(#REF!,#REF!,params!B437,"cubic")</f>
        <v>#NAME?</v>
      </c>
      <c r="O437" s="153" t="e">
        <f t="shared" ca="1" si="53"/>
        <v>#NAME?</v>
      </c>
    </row>
    <row r="438" spans="1:15">
      <c r="A438">
        <v>435</v>
      </c>
      <c r="B438">
        <f t="shared" si="51"/>
        <v>1.74</v>
      </c>
      <c r="C438" s="151" t="e">
        <f ca="1">+_xll.BInterpol(Boost!$R$6:$R$66,Boost!$AZ$6:$AZ$66,params!B438,"cubic")</f>
        <v>#NAME?</v>
      </c>
      <c r="D438" s="151" t="e">
        <f ca="1">+_xll.BInterpol(Boost!$R$6:$R$66,Boost!$AX$6:$AX$66,params!B438,"cubic")</f>
        <v>#NAME?</v>
      </c>
      <c r="E438" s="198" t="e">
        <f t="shared" ca="1" si="54"/>
        <v>#NAME?</v>
      </c>
      <c r="F438" s="151" t="e">
        <f ca="1">+_xll.BInterpol(Boost!$R$6:$R$66,Boost!$AY$6:$AY$66,params!B438,"cubic")</f>
        <v>#NAME?</v>
      </c>
      <c r="G438" s="151" t="e">
        <f ca="1">_xll.BInterpol(cf!$A$2:$A$68,cf!$B$2:$B$68,params!B438,"cubic")/100</f>
        <v>#NAME?</v>
      </c>
      <c r="H438" s="199" t="e">
        <f t="shared" ca="1" si="55"/>
        <v>#NAME?</v>
      </c>
      <c r="I438" s="152">
        <f t="shared" si="58"/>
        <v>2.858353553339521E-2</v>
      </c>
      <c r="J438" s="152">
        <f t="shared" si="56"/>
        <v>6.4763256382383005E-5</v>
      </c>
      <c r="K438" s="3" t="e">
        <f t="shared" ca="1" si="52"/>
        <v>#NAME?</v>
      </c>
      <c r="L438" s="153" t="e">
        <f t="shared" ca="1" si="57"/>
        <v>#NAME?</v>
      </c>
      <c r="M438" s="195" t="e">
        <f ca="1">_xll.BInterpol(cf!$A$2:$A$68,cf!$C$2:$C$68,params!B438,"cubic")</f>
        <v>#NAME?</v>
      </c>
      <c r="N438" s="195" t="e">
        <f ca="1">+_xll.BInterpol(#REF!,#REF!,params!B438,"cubic")</f>
        <v>#NAME?</v>
      </c>
      <c r="O438" s="153" t="e">
        <f t="shared" ca="1" si="53"/>
        <v>#NAME?</v>
      </c>
    </row>
    <row r="439" spans="1:15">
      <c r="A439">
        <v>436</v>
      </c>
      <c r="B439">
        <f t="shared" si="51"/>
        <v>1.744</v>
      </c>
      <c r="C439" s="151" t="e">
        <f ca="1">+_xll.BInterpol(Boost!$R$6:$R$66,Boost!$AZ$6:$AZ$66,params!B439,"cubic")</f>
        <v>#NAME?</v>
      </c>
      <c r="D439" s="151" t="e">
        <f ca="1">+_xll.BInterpol(Boost!$R$6:$R$66,Boost!$AX$6:$AX$66,params!B439,"cubic")</f>
        <v>#NAME?</v>
      </c>
      <c r="E439" s="198" t="e">
        <f t="shared" ca="1" si="54"/>
        <v>#NAME?</v>
      </c>
      <c r="F439" s="151" t="e">
        <f ca="1">+_xll.BInterpol(Boost!$R$6:$R$66,Boost!$AY$6:$AY$66,params!B439,"cubic")</f>
        <v>#NAME?</v>
      </c>
      <c r="G439" s="151" t="e">
        <f ca="1">_xll.BInterpol(cf!$A$2:$A$68,cf!$B$2:$B$68,params!B439,"cubic")/100</f>
        <v>#NAME?</v>
      </c>
      <c r="H439" s="199" t="e">
        <f t="shared" ca="1" si="55"/>
        <v>#NAME?</v>
      </c>
      <c r="I439" s="152">
        <f t="shared" si="58"/>
        <v>2.864829447237105E-2</v>
      </c>
      <c r="J439" s="152">
        <f t="shared" si="56"/>
        <v>6.4758938975839619E-5</v>
      </c>
      <c r="K439" s="3" t="e">
        <f t="shared" ca="1" si="52"/>
        <v>#NAME?</v>
      </c>
      <c r="L439" s="153" t="e">
        <f t="shared" ca="1" si="57"/>
        <v>#NAME?</v>
      </c>
      <c r="M439" s="195" t="e">
        <f ca="1">_xll.BInterpol(cf!$A$2:$A$68,cf!$C$2:$C$68,params!B439,"cubic")</f>
        <v>#NAME?</v>
      </c>
      <c r="N439" s="195" t="e">
        <f ca="1">+_xll.BInterpol(#REF!,#REF!,params!B439,"cubic")</f>
        <v>#NAME?</v>
      </c>
      <c r="O439" s="153" t="e">
        <f t="shared" ca="1" si="53"/>
        <v>#NAME?</v>
      </c>
    </row>
    <row r="440" spans="1:15">
      <c r="A440">
        <v>437</v>
      </c>
      <c r="B440">
        <f t="shared" si="51"/>
        <v>1.748</v>
      </c>
      <c r="C440" s="151" t="e">
        <f ca="1">+_xll.BInterpol(Boost!$R$6:$R$66,Boost!$AZ$6:$AZ$66,params!B440,"cubic")</f>
        <v>#NAME?</v>
      </c>
      <c r="D440" s="151" t="e">
        <f ca="1">+_xll.BInterpol(Boost!$R$6:$R$66,Boost!$AX$6:$AX$66,params!B440,"cubic")</f>
        <v>#NAME?</v>
      </c>
      <c r="E440" s="198" t="e">
        <f t="shared" ca="1" si="54"/>
        <v>#NAME?</v>
      </c>
      <c r="F440" s="151" t="e">
        <f ca="1">+_xll.BInterpol(Boost!$R$6:$R$66,Boost!$AY$6:$AY$66,params!B440,"cubic")</f>
        <v>#NAME?</v>
      </c>
      <c r="G440" s="151" t="e">
        <f ca="1">_xll.BInterpol(cf!$A$2:$A$68,cf!$B$2:$B$68,params!B440,"cubic")/100</f>
        <v>#NAME?</v>
      </c>
      <c r="H440" s="199" t="e">
        <f t="shared" ca="1" si="55"/>
        <v>#NAME?</v>
      </c>
      <c r="I440" s="152">
        <f t="shared" si="58"/>
        <v>2.8713049094228116E-2</v>
      </c>
      <c r="J440" s="152">
        <f t="shared" si="56"/>
        <v>6.4754621857066041E-5</v>
      </c>
      <c r="K440" s="3" t="e">
        <f t="shared" ca="1" si="52"/>
        <v>#NAME?</v>
      </c>
      <c r="L440" s="153" t="e">
        <f t="shared" ca="1" si="57"/>
        <v>#NAME?</v>
      </c>
      <c r="M440" s="195" t="e">
        <f ca="1">_xll.BInterpol(cf!$A$2:$A$68,cf!$C$2:$C$68,params!B440,"cubic")</f>
        <v>#NAME?</v>
      </c>
      <c r="N440" s="195" t="e">
        <f ca="1">+_xll.BInterpol(#REF!,#REF!,params!B440,"cubic")</f>
        <v>#NAME?</v>
      </c>
      <c r="O440" s="153" t="e">
        <f t="shared" ca="1" si="53"/>
        <v>#NAME?</v>
      </c>
    </row>
    <row r="441" spans="1:15">
      <c r="A441">
        <v>438</v>
      </c>
      <c r="B441">
        <f t="shared" si="51"/>
        <v>1.752</v>
      </c>
      <c r="C441" s="151" t="e">
        <f ca="1">+_xll.BInterpol(Boost!$R$6:$R$66,Boost!$AZ$6:$AZ$66,params!B441,"cubic")</f>
        <v>#NAME?</v>
      </c>
      <c r="D441" s="151" t="e">
        <f ca="1">+_xll.BInterpol(Boost!$R$6:$R$66,Boost!$AX$6:$AX$66,params!B441,"cubic")</f>
        <v>#NAME?</v>
      </c>
      <c r="E441" s="198" t="e">
        <f t="shared" ca="1" si="54"/>
        <v>#NAME?</v>
      </c>
      <c r="F441" s="151" t="e">
        <f ca="1">+_xll.BInterpol(Boost!$R$6:$R$66,Boost!$AY$6:$AY$66,params!B441,"cubic")</f>
        <v>#NAME?</v>
      </c>
      <c r="G441" s="151" t="e">
        <f ca="1">_xll.BInterpol(cf!$A$2:$A$68,cf!$B$2:$B$68,params!B441,"cubic")/100</f>
        <v>#NAME?</v>
      </c>
      <c r="H441" s="199" t="e">
        <f t="shared" ca="1" si="55"/>
        <v>#NAME?</v>
      </c>
      <c r="I441" s="152">
        <f t="shared" si="58"/>
        <v>2.87777993992544E-2</v>
      </c>
      <c r="J441" s="152">
        <f t="shared" si="56"/>
        <v>6.4750305026284316E-5</v>
      </c>
      <c r="K441" s="3" t="e">
        <f t="shared" ca="1" si="52"/>
        <v>#NAME?</v>
      </c>
      <c r="L441" s="153" t="e">
        <f t="shared" ca="1" si="57"/>
        <v>#NAME?</v>
      </c>
      <c r="M441" s="195" t="e">
        <f ca="1">_xll.BInterpol(cf!$A$2:$A$68,cf!$C$2:$C$68,params!B441,"cubic")</f>
        <v>#NAME?</v>
      </c>
      <c r="N441" s="195" t="e">
        <f ca="1">+_xll.BInterpol(#REF!,#REF!,params!B441,"cubic")</f>
        <v>#NAME?</v>
      </c>
      <c r="O441" s="153" t="e">
        <f t="shared" ca="1" si="53"/>
        <v>#NAME?</v>
      </c>
    </row>
    <row r="442" spans="1:15">
      <c r="A442">
        <v>439</v>
      </c>
      <c r="B442">
        <f t="shared" si="51"/>
        <v>1.756</v>
      </c>
      <c r="C442" s="151" t="e">
        <f ca="1">+_xll.BInterpol(Boost!$R$6:$R$66,Boost!$AZ$6:$AZ$66,params!B442,"cubic")</f>
        <v>#NAME?</v>
      </c>
      <c r="D442" s="151" t="e">
        <f ca="1">+_xll.BInterpol(Boost!$R$6:$R$66,Boost!$AX$6:$AX$66,params!B442,"cubic")</f>
        <v>#NAME?</v>
      </c>
      <c r="E442" s="198" t="e">
        <f t="shared" ca="1" si="54"/>
        <v>#NAME?</v>
      </c>
      <c r="F442" s="151" t="e">
        <f ca="1">+_xll.BInterpol(Boost!$R$6:$R$66,Boost!$AY$6:$AY$66,params!B442,"cubic")</f>
        <v>#NAME?</v>
      </c>
      <c r="G442" s="151" t="e">
        <f ca="1">_xll.BInterpol(cf!$A$2:$A$68,cf!$B$2:$B$68,params!B442,"cubic")/100</f>
        <v>#NAME?</v>
      </c>
      <c r="H442" s="199" t="e">
        <f t="shared" ca="1" si="55"/>
        <v>#NAME?</v>
      </c>
      <c r="I442" s="152">
        <f t="shared" si="58"/>
        <v>2.884254538773745E-2</v>
      </c>
      <c r="J442" s="152">
        <f t="shared" si="56"/>
        <v>6.4745988483050354E-5</v>
      </c>
      <c r="K442" s="3" t="e">
        <f t="shared" ca="1" si="52"/>
        <v>#NAME?</v>
      </c>
      <c r="L442" s="153" t="e">
        <f t="shared" ca="1" si="57"/>
        <v>#NAME?</v>
      </c>
      <c r="M442" s="195" t="e">
        <f ca="1">_xll.BInterpol(cf!$A$2:$A$68,cf!$C$2:$C$68,params!B442,"cubic")</f>
        <v>#NAME?</v>
      </c>
      <c r="N442" s="195" t="e">
        <f ca="1">+_xll.BInterpol(#REF!,#REF!,params!B442,"cubic")</f>
        <v>#NAME?</v>
      </c>
      <c r="O442" s="153" t="e">
        <f t="shared" ca="1" si="53"/>
        <v>#NAME?</v>
      </c>
    </row>
    <row r="443" spans="1:15">
      <c r="A443">
        <v>440</v>
      </c>
      <c r="B443">
        <f t="shared" si="51"/>
        <v>1.76</v>
      </c>
      <c r="C443" s="151" t="e">
        <f ca="1">+_xll.BInterpol(Boost!$R$6:$R$66,Boost!$AZ$6:$AZ$66,params!B443,"cubic")</f>
        <v>#NAME?</v>
      </c>
      <c r="D443" s="151" t="e">
        <f ca="1">+_xll.BInterpol(Boost!$R$6:$R$66,Boost!$AX$6:$AX$66,params!B443,"cubic")</f>
        <v>#NAME?</v>
      </c>
      <c r="E443" s="198" t="e">
        <f t="shared" ca="1" si="54"/>
        <v>#NAME?</v>
      </c>
      <c r="F443" s="151" t="e">
        <f ca="1">+_xll.BInterpol(Boost!$R$6:$R$66,Boost!$AY$6:$AY$66,params!B443,"cubic")</f>
        <v>#NAME?</v>
      </c>
      <c r="G443" s="151" t="e">
        <f ca="1">_xll.BInterpol(cf!$A$2:$A$68,cf!$B$2:$B$68,params!B443,"cubic")/100</f>
        <v>#NAME?</v>
      </c>
      <c r="H443" s="199" t="e">
        <f t="shared" ca="1" si="55"/>
        <v>#NAME?</v>
      </c>
      <c r="I443" s="152">
        <f t="shared" si="58"/>
        <v>2.8907287059965259E-2</v>
      </c>
      <c r="J443" s="152">
        <f t="shared" si="56"/>
        <v>6.4741672227808245E-5</v>
      </c>
      <c r="K443" s="3" t="e">
        <f t="shared" ca="1" si="52"/>
        <v>#NAME?</v>
      </c>
      <c r="L443" s="153" t="e">
        <f t="shared" ca="1" si="57"/>
        <v>#NAME?</v>
      </c>
      <c r="M443" s="195" t="e">
        <f ca="1">_xll.BInterpol(cf!$A$2:$A$68,cf!$C$2:$C$68,params!B443,"cubic")</f>
        <v>#NAME?</v>
      </c>
      <c r="N443" s="195" t="e">
        <f ca="1">+_xll.BInterpol(#REF!,#REF!,params!B443,"cubic")</f>
        <v>#NAME?</v>
      </c>
      <c r="O443" s="153" t="e">
        <f t="shared" ca="1" si="53"/>
        <v>#NAME?</v>
      </c>
    </row>
    <row r="444" spans="1:15">
      <c r="A444">
        <v>441</v>
      </c>
      <c r="B444">
        <f t="shared" si="51"/>
        <v>1.764</v>
      </c>
      <c r="C444" s="151" t="e">
        <f ca="1">+_xll.BInterpol(Boost!$R$6:$R$66,Boost!$AZ$6:$AZ$66,params!B444,"cubic")</f>
        <v>#NAME?</v>
      </c>
      <c r="D444" s="151" t="e">
        <f ca="1">+_xll.BInterpol(Boost!$R$6:$R$66,Boost!$AX$6:$AX$66,params!B444,"cubic")</f>
        <v>#NAME?</v>
      </c>
      <c r="E444" s="198" t="e">
        <f t="shared" ca="1" si="54"/>
        <v>#NAME?</v>
      </c>
      <c r="F444" s="151" t="e">
        <f ca="1">+_xll.BInterpol(Boost!$R$6:$R$66,Boost!$AY$6:$AY$66,params!B444,"cubic")</f>
        <v>#NAME?</v>
      </c>
      <c r="G444" s="151" t="e">
        <f ca="1">_xll.BInterpol(cf!$A$2:$A$68,cf!$B$2:$B$68,params!B444,"cubic")/100</f>
        <v>#NAME?</v>
      </c>
      <c r="H444" s="199" t="e">
        <f t="shared" ca="1" si="55"/>
        <v>#NAME?</v>
      </c>
      <c r="I444" s="152">
        <f t="shared" si="58"/>
        <v>2.8972024416225373E-2</v>
      </c>
      <c r="J444" s="152">
        <f t="shared" si="56"/>
        <v>6.4737356260113899E-5</v>
      </c>
      <c r="K444" s="3" t="e">
        <f t="shared" ca="1" si="52"/>
        <v>#NAME?</v>
      </c>
      <c r="L444" s="153" t="e">
        <f t="shared" ca="1" si="57"/>
        <v>#NAME?</v>
      </c>
      <c r="M444" s="195" t="e">
        <f ca="1">_xll.BInterpol(cf!$A$2:$A$68,cf!$C$2:$C$68,params!B444,"cubic")</f>
        <v>#NAME?</v>
      </c>
      <c r="N444" s="195" t="e">
        <f ca="1">+_xll.BInterpol(#REF!,#REF!,params!B444,"cubic")</f>
        <v>#NAME?</v>
      </c>
      <c r="O444" s="153" t="e">
        <f t="shared" ca="1" si="53"/>
        <v>#NAME?</v>
      </c>
    </row>
    <row r="445" spans="1:15">
      <c r="A445">
        <v>442</v>
      </c>
      <c r="B445">
        <f t="shared" si="51"/>
        <v>1.768</v>
      </c>
      <c r="C445" s="151" t="e">
        <f ca="1">+_xll.BInterpol(Boost!$R$6:$R$66,Boost!$AZ$6:$AZ$66,params!B445,"cubic")</f>
        <v>#NAME?</v>
      </c>
      <c r="D445" s="151" t="e">
        <f ca="1">+_xll.BInterpol(Boost!$R$6:$R$66,Boost!$AX$6:$AX$66,params!B445,"cubic")</f>
        <v>#NAME?</v>
      </c>
      <c r="E445" s="198" t="e">
        <f t="shared" ca="1" si="54"/>
        <v>#NAME?</v>
      </c>
      <c r="F445" s="151" t="e">
        <f ca="1">+_xll.BInterpol(Boost!$R$6:$R$66,Boost!$AY$6:$AY$66,params!B445,"cubic")</f>
        <v>#NAME?</v>
      </c>
      <c r="G445" s="151" t="e">
        <f ca="1">_xll.BInterpol(cf!$A$2:$A$68,cf!$B$2:$B$68,params!B445,"cubic")/100</f>
        <v>#NAME?</v>
      </c>
      <c r="H445" s="199" t="e">
        <f t="shared" ca="1" si="55"/>
        <v>#NAME?</v>
      </c>
      <c r="I445" s="152">
        <f t="shared" si="58"/>
        <v>2.9036757456805673E-2</v>
      </c>
      <c r="J445" s="152">
        <f t="shared" si="56"/>
        <v>6.4733040580300383E-5</v>
      </c>
      <c r="K445" s="3" t="e">
        <f t="shared" ca="1" si="52"/>
        <v>#NAME?</v>
      </c>
      <c r="L445" s="153" t="e">
        <f t="shared" ca="1" si="57"/>
        <v>#NAME?</v>
      </c>
      <c r="M445" s="195" t="e">
        <f ca="1">_xll.BInterpol(cf!$A$2:$A$68,cf!$C$2:$C$68,params!B445,"cubic")</f>
        <v>#NAME?</v>
      </c>
      <c r="N445" s="195" t="e">
        <f ca="1">+_xll.BInterpol(#REF!,#REF!,params!B445,"cubic")</f>
        <v>#NAME?</v>
      </c>
      <c r="O445" s="153" t="e">
        <f t="shared" ca="1" si="53"/>
        <v>#NAME?</v>
      </c>
    </row>
    <row r="446" spans="1:15">
      <c r="A446">
        <v>443</v>
      </c>
      <c r="B446">
        <f t="shared" si="51"/>
        <v>1.772</v>
      </c>
      <c r="C446" s="151" t="e">
        <f ca="1">+_xll.BInterpol(Boost!$R$6:$R$66,Boost!$AZ$6:$AZ$66,params!B446,"cubic")</f>
        <v>#NAME?</v>
      </c>
      <c r="D446" s="151" t="e">
        <f ca="1">+_xll.BInterpol(Boost!$R$6:$R$66,Boost!$AX$6:$AX$66,params!B446,"cubic")</f>
        <v>#NAME?</v>
      </c>
      <c r="E446" s="198" t="e">
        <f t="shared" ca="1" si="54"/>
        <v>#NAME?</v>
      </c>
      <c r="F446" s="151" t="e">
        <f ca="1">+_xll.BInterpol(Boost!$R$6:$R$66,Boost!$AY$6:$AY$66,params!B446,"cubic")</f>
        <v>#NAME?</v>
      </c>
      <c r="G446" s="151" t="e">
        <f ca="1">_xll.BInterpol(cf!$A$2:$A$68,cf!$B$2:$B$68,params!B446,"cubic")/100</f>
        <v>#NAME?</v>
      </c>
      <c r="H446" s="199" t="e">
        <f t="shared" ca="1" si="55"/>
        <v>#NAME?</v>
      </c>
      <c r="I446" s="152">
        <f t="shared" si="58"/>
        <v>2.9101486181993708E-2</v>
      </c>
      <c r="J446" s="152">
        <f t="shared" si="56"/>
        <v>6.472872518803463E-5</v>
      </c>
      <c r="K446" s="3" t="e">
        <f t="shared" ca="1" si="52"/>
        <v>#NAME?</v>
      </c>
      <c r="L446" s="153" t="e">
        <f t="shared" ca="1" si="57"/>
        <v>#NAME?</v>
      </c>
      <c r="M446" s="195" t="e">
        <f ca="1">_xll.BInterpol(cf!$A$2:$A$68,cf!$C$2:$C$68,params!B446,"cubic")</f>
        <v>#NAME?</v>
      </c>
      <c r="N446" s="195" t="e">
        <f ca="1">+_xll.BInterpol(#REF!,#REF!,params!B446,"cubic")</f>
        <v>#NAME?</v>
      </c>
      <c r="O446" s="153" t="e">
        <f t="shared" ca="1" si="53"/>
        <v>#NAME?</v>
      </c>
    </row>
    <row r="447" spans="1:15">
      <c r="A447">
        <v>444</v>
      </c>
      <c r="B447">
        <f t="shared" si="51"/>
        <v>1.776</v>
      </c>
      <c r="C447" s="151" t="e">
        <f ca="1">+_xll.BInterpol(Boost!$R$6:$R$66,Boost!$AZ$6:$AZ$66,params!B447,"cubic")</f>
        <v>#NAME?</v>
      </c>
      <c r="D447" s="151" t="e">
        <f ca="1">+_xll.BInterpol(Boost!$R$6:$R$66,Boost!$AX$6:$AX$66,params!B447,"cubic")</f>
        <v>#NAME?</v>
      </c>
      <c r="E447" s="198" t="e">
        <f t="shared" ca="1" si="54"/>
        <v>#NAME?</v>
      </c>
      <c r="F447" s="151" t="e">
        <f ca="1">+_xll.BInterpol(Boost!$R$6:$R$66,Boost!$AY$6:$AY$66,params!B447,"cubic")</f>
        <v>#NAME?</v>
      </c>
      <c r="G447" s="151" t="e">
        <f ca="1">_xll.BInterpol(cf!$A$2:$A$68,cf!$B$2:$B$68,params!B447,"cubic")/100</f>
        <v>#NAME?</v>
      </c>
      <c r="H447" s="199" t="e">
        <f t="shared" ca="1" si="55"/>
        <v>#NAME?</v>
      </c>
      <c r="I447" s="152">
        <f t="shared" si="58"/>
        <v>2.9166210592077246E-2</v>
      </c>
      <c r="J447" s="152">
        <f t="shared" si="56"/>
        <v>6.4724410083538686E-5</v>
      </c>
      <c r="K447" s="3" t="e">
        <f t="shared" ca="1" si="52"/>
        <v>#NAME?</v>
      </c>
      <c r="L447" s="153" t="e">
        <f t="shared" ca="1" si="57"/>
        <v>#NAME?</v>
      </c>
      <c r="M447" s="195" t="e">
        <f ca="1">_xll.BInterpol(cf!$A$2:$A$68,cf!$C$2:$C$68,params!B447,"cubic")</f>
        <v>#NAME?</v>
      </c>
      <c r="N447" s="195" t="e">
        <f ca="1">+_xll.BInterpol(#REF!,#REF!,params!B447,"cubic")</f>
        <v>#NAME?</v>
      </c>
      <c r="O447" s="153" t="e">
        <f t="shared" ca="1" si="53"/>
        <v>#NAME?</v>
      </c>
    </row>
    <row r="448" spans="1:15">
      <c r="A448">
        <v>445</v>
      </c>
      <c r="B448">
        <f t="shared" si="51"/>
        <v>1.78</v>
      </c>
      <c r="C448" s="151" t="e">
        <f ca="1">+_xll.BInterpol(Boost!$R$6:$R$66,Boost!$AZ$6:$AZ$66,params!B448,"cubic")</f>
        <v>#NAME?</v>
      </c>
      <c r="D448" s="151" t="e">
        <f ca="1">+_xll.BInterpol(Boost!$R$6:$R$66,Boost!$AX$6:$AX$66,params!B448,"cubic")</f>
        <v>#NAME?</v>
      </c>
      <c r="E448" s="198" t="e">
        <f t="shared" ca="1" si="54"/>
        <v>#NAME?</v>
      </c>
      <c r="F448" s="151" t="e">
        <f ca="1">+_xll.BInterpol(Boost!$R$6:$R$66,Boost!$AY$6:$AY$66,params!B448,"cubic")</f>
        <v>#NAME?</v>
      </c>
      <c r="G448" s="151" t="e">
        <f ca="1">_xll.BInterpol(cf!$A$2:$A$68,cf!$B$2:$B$68,params!B448,"cubic")/100</f>
        <v>#NAME?</v>
      </c>
      <c r="H448" s="199" t="e">
        <f t="shared" ca="1" si="55"/>
        <v>#NAME?</v>
      </c>
      <c r="I448" s="152">
        <f t="shared" si="58"/>
        <v>2.9230930687343948E-2</v>
      </c>
      <c r="J448" s="152">
        <f t="shared" si="56"/>
        <v>6.4720095266701527E-5</v>
      </c>
      <c r="K448" s="3" t="e">
        <f t="shared" ca="1" si="52"/>
        <v>#NAME?</v>
      </c>
      <c r="L448" s="153" t="e">
        <f t="shared" ca="1" si="57"/>
        <v>#NAME?</v>
      </c>
      <c r="M448" s="195" t="e">
        <f ca="1">_xll.BInterpol(cf!$A$2:$A$68,cf!$C$2:$C$68,params!B448,"cubic")</f>
        <v>#NAME?</v>
      </c>
      <c r="N448" s="195" t="e">
        <f ca="1">+_xll.BInterpol(#REF!,#REF!,params!B448,"cubic")</f>
        <v>#NAME?</v>
      </c>
      <c r="O448" s="153" t="e">
        <f t="shared" ca="1" si="53"/>
        <v>#NAME?</v>
      </c>
    </row>
    <row r="449" spans="1:15">
      <c r="A449">
        <v>446</v>
      </c>
      <c r="B449">
        <f t="shared" si="51"/>
        <v>1.784</v>
      </c>
      <c r="C449" s="151" t="e">
        <f ca="1">+_xll.BInterpol(Boost!$R$6:$R$66,Boost!$AZ$6:$AZ$66,params!B449,"cubic")</f>
        <v>#NAME?</v>
      </c>
      <c r="D449" s="151" t="e">
        <f ca="1">+_xll.BInterpol(Boost!$R$6:$R$66,Boost!$AX$6:$AX$66,params!B449,"cubic")</f>
        <v>#NAME?</v>
      </c>
      <c r="E449" s="198" t="e">
        <f t="shared" ca="1" si="54"/>
        <v>#NAME?</v>
      </c>
      <c r="F449" s="151" t="e">
        <f ca="1">+_xll.BInterpol(Boost!$R$6:$R$66,Boost!$AY$6:$AY$66,params!B449,"cubic")</f>
        <v>#NAME?</v>
      </c>
      <c r="G449" s="151" t="e">
        <f ca="1">_xll.BInterpol(cf!$A$2:$A$68,cf!$B$2:$B$68,params!B449,"cubic")/100</f>
        <v>#NAME?</v>
      </c>
      <c r="H449" s="199" t="e">
        <f t="shared" ca="1" si="55"/>
        <v>#NAME?</v>
      </c>
      <c r="I449" s="152">
        <f t="shared" si="58"/>
        <v>2.9295646468081471E-2</v>
      </c>
      <c r="J449" s="152">
        <f t="shared" si="56"/>
        <v>6.4715780737523154E-5</v>
      </c>
      <c r="K449" s="3" t="e">
        <f t="shared" ca="1" si="52"/>
        <v>#NAME?</v>
      </c>
      <c r="L449" s="153" t="e">
        <f t="shared" ca="1" si="57"/>
        <v>#NAME?</v>
      </c>
      <c r="M449" s="195" t="e">
        <f ca="1">_xll.BInterpol(cf!$A$2:$A$68,cf!$C$2:$C$68,params!B449,"cubic")</f>
        <v>#NAME?</v>
      </c>
      <c r="N449" s="195" t="e">
        <f ca="1">+_xll.BInterpol(#REF!,#REF!,params!B449,"cubic")</f>
        <v>#NAME?</v>
      </c>
      <c r="O449" s="153" t="e">
        <f t="shared" ca="1" si="53"/>
        <v>#NAME?</v>
      </c>
    </row>
    <row r="450" spans="1:15">
      <c r="A450">
        <v>447</v>
      </c>
      <c r="B450">
        <f t="shared" si="51"/>
        <v>1.788</v>
      </c>
      <c r="C450" s="151" t="e">
        <f ca="1">+_xll.BInterpol(Boost!$R$6:$R$66,Boost!$AZ$6:$AZ$66,params!B450,"cubic")</f>
        <v>#NAME?</v>
      </c>
      <c r="D450" s="151" t="e">
        <f ca="1">+_xll.BInterpol(Boost!$R$6:$R$66,Boost!$AX$6:$AX$66,params!B450,"cubic")</f>
        <v>#NAME?</v>
      </c>
      <c r="E450" s="198" t="e">
        <f t="shared" ca="1" si="54"/>
        <v>#NAME?</v>
      </c>
      <c r="F450" s="151" t="e">
        <f ca="1">+_xll.BInterpol(Boost!$R$6:$R$66,Boost!$AY$6:$AY$66,params!B450,"cubic")</f>
        <v>#NAME?</v>
      </c>
      <c r="G450" s="151" t="e">
        <f ca="1">_xll.BInterpol(cf!$A$2:$A$68,cf!$B$2:$B$68,params!B450,"cubic")/100</f>
        <v>#NAME?</v>
      </c>
      <c r="H450" s="199" t="e">
        <f t="shared" ca="1" si="55"/>
        <v>#NAME?</v>
      </c>
      <c r="I450" s="152">
        <f t="shared" si="58"/>
        <v>2.9360357934577475E-2</v>
      </c>
      <c r="J450" s="152">
        <f t="shared" si="56"/>
        <v>6.4711466496003567E-5</v>
      </c>
      <c r="K450" s="3" t="e">
        <f t="shared" ca="1" si="52"/>
        <v>#NAME?</v>
      </c>
      <c r="L450" s="153" t="e">
        <f t="shared" ca="1" si="57"/>
        <v>#NAME?</v>
      </c>
      <c r="M450" s="195" t="e">
        <f ca="1">_xll.BInterpol(cf!$A$2:$A$68,cf!$C$2:$C$68,params!B450,"cubic")</f>
        <v>#NAME?</v>
      </c>
      <c r="N450" s="195" t="e">
        <f ca="1">+_xll.BInterpol(#REF!,#REF!,params!B450,"cubic")</f>
        <v>#NAME?</v>
      </c>
      <c r="O450" s="153" t="e">
        <f t="shared" ca="1" si="53"/>
        <v>#NAME?</v>
      </c>
    </row>
    <row r="451" spans="1:15">
      <c r="A451">
        <v>448</v>
      </c>
      <c r="B451">
        <f t="shared" si="51"/>
        <v>1.792</v>
      </c>
      <c r="C451" s="151" t="e">
        <f ca="1">+_xll.BInterpol(Boost!$R$6:$R$66,Boost!$AZ$6:$AZ$66,params!B451,"cubic")</f>
        <v>#NAME?</v>
      </c>
      <c r="D451" s="151" t="e">
        <f ca="1">+_xll.BInterpol(Boost!$R$6:$R$66,Boost!$AX$6:$AX$66,params!B451,"cubic")</f>
        <v>#NAME?</v>
      </c>
      <c r="E451" s="198" t="e">
        <f t="shared" ca="1" si="54"/>
        <v>#NAME?</v>
      </c>
      <c r="F451" s="151" t="e">
        <f ca="1">+_xll.BInterpol(Boost!$R$6:$R$66,Boost!$AY$6:$AY$66,params!B451,"cubic")</f>
        <v>#NAME?</v>
      </c>
      <c r="G451" s="151" t="e">
        <f ca="1">_xll.BInterpol(cf!$A$2:$A$68,cf!$B$2:$B$68,params!B451,"cubic")/100</f>
        <v>#NAME?</v>
      </c>
      <c r="H451" s="199" t="e">
        <f t="shared" ca="1" si="55"/>
        <v>#NAME?</v>
      </c>
      <c r="I451" s="152">
        <f t="shared" si="58"/>
        <v>2.9425065087119395E-2</v>
      </c>
      <c r="J451" s="152">
        <f t="shared" si="56"/>
        <v>6.4707152541920721E-5</v>
      </c>
      <c r="K451" s="3" t="e">
        <f t="shared" ca="1" si="52"/>
        <v>#NAME?</v>
      </c>
      <c r="L451" s="153" t="e">
        <f t="shared" ca="1" si="57"/>
        <v>#NAME?</v>
      </c>
      <c r="M451" s="195" t="e">
        <f ca="1">_xll.BInterpol(cf!$A$2:$A$68,cf!$C$2:$C$68,params!B451,"cubic")</f>
        <v>#NAME?</v>
      </c>
      <c r="N451" s="195" t="e">
        <f ca="1">+_xll.BInterpol(#REF!,#REF!,params!B451,"cubic")</f>
        <v>#NAME?</v>
      </c>
      <c r="O451" s="153" t="e">
        <f t="shared" ca="1" si="53"/>
        <v>#NAME?</v>
      </c>
    </row>
    <row r="452" spans="1:15">
      <c r="A452">
        <v>449</v>
      </c>
      <c r="B452">
        <f t="shared" ref="B452:B515" si="59">+A452/250</f>
        <v>1.796</v>
      </c>
      <c r="C452" s="151" t="e">
        <f ca="1">+_xll.BInterpol(Boost!$R$6:$R$66,Boost!$AZ$6:$AZ$66,params!B452,"cubic")</f>
        <v>#NAME?</v>
      </c>
      <c r="D452" s="151" t="e">
        <f ca="1">+_xll.BInterpol(Boost!$R$6:$R$66,Boost!$AX$6:$AX$66,params!B452,"cubic")</f>
        <v>#NAME?</v>
      </c>
      <c r="E452" s="198" t="e">
        <f t="shared" ca="1" si="54"/>
        <v>#NAME?</v>
      </c>
      <c r="F452" s="151" t="e">
        <f ca="1">+_xll.BInterpol(Boost!$R$6:$R$66,Boost!$AY$6:$AY$66,params!B452,"cubic")</f>
        <v>#NAME?</v>
      </c>
      <c r="G452" s="151" t="e">
        <f ca="1">_xll.BInterpol(cf!$A$2:$A$68,cf!$B$2:$B$68,params!B452,"cubic")/100</f>
        <v>#NAME?</v>
      </c>
      <c r="H452" s="199" t="e">
        <f t="shared" ca="1" si="55"/>
        <v>#NAME?</v>
      </c>
      <c r="I452" s="152">
        <f t="shared" si="58"/>
        <v>2.9489767925995003E-2</v>
      </c>
      <c r="J452" s="152">
        <f t="shared" si="56"/>
        <v>6.4702838875607682E-5</v>
      </c>
      <c r="K452" s="3" t="e">
        <f t="shared" ref="K452:K515" ca="1" si="60">+EXP(H452*-B452)</f>
        <v>#NAME?</v>
      </c>
      <c r="L452" s="153" t="e">
        <f t="shared" ca="1" si="57"/>
        <v>#NAME?</v>
      </c>
      <c r="M452" s="195" t="e">
        <f ca="1">_xll.BInterpol(cf!$A$2:$A$68,cf!$C$2:$C$68,params!B452,"cubic")</f>
        <v>#NAME?</v>
      </c>
      <c r="N452" s="195" t="e">
        <f ca="1">+_xll.BInterpol(#REF!,#REF!,params!B452,"cubic")</f>
        <v>#NAME?</v>
      </c>
      <c r="O452" s="153" t="e">
        <f t="shared" ref="O452:O515" ca="1" si="61">+EXP(-B453*E453)-EXP(-B452*E452)</f>
        <v>#NAME?</v>
      </c>
    </row>
    <row r="453" spans="1:15">
      <c r="A453">
        <v>450</v>
      </c>
      <c r="B453">
        <f t="shared" si="59"/>
        <v>1.8</v>
      </c>
      <c r="C453" s="151" t="e">
        <f ca="1">+_xll.BInterpol(Boost!$R$6:$R$66,Boost!$AZ$6:$AZ$66,params!B453,"cubic")</f>
        <v>#NAME?</v>
      </c>
      <c r="D453" s="151" t="e">
        <f ca="1">+_xll.BInterpol(Boost!$R$6:$R$66,Boost!$AX$6:$AX$66,params!B453,"cubic")</f>
        <v>#NAME?</v>
      </c>
      <c r="E453" s="198" t="e">
        <f t="shared" ref="E453:E516" ca="1" si="62">-((1+C453*B453)/(1+C452*B452)-1)/(B453-B452)+((1+F453*B453)/(1+F452*B452)-1)/(B453-B452)</f>
        <v>#NAME?</v>
      </c>
      <c r="F453" s="151" t="e">
        <f ca="1">+_xll.BInterpol(Boost!$R$6:$R$66,Boost!$AY$6:$AY$66,params!B453,"cubic")</f>
        <v>#NAME?</v>
      </c>
      <c r="G453" s="151" t="e">
        <f ca="1">_xll.BInterpol(cf!$A$2:$A$68,cf!$B$2:$B$68,params!B453,"cubic")/100</f>
        <v>#NAME?</v>
      </c>
      <c r="H453" s="199" t="e">
        <f t="shared" ref="H453:H516" ca="1" si="63">-((1+F453*B453)/(1+F452*B452)-1)/(B453-B452)+((1+G453*B453)/(1+G452*B452)-1)/(B453-B452)</f>
        <v>#NAME?</v>
      </c>
      <c r="I453" s="152">
        <f t="shared" si="58"/>
        <v>2.9554466451491845E-2</v>
      </c>
      <c r="J453" s="152">
        <f t="shared" ref="J453:J516" si="64">+I453-I452</f>
        <v>6.4698525496842407E-5</v>
      </c>
      <c r="K453" s="3" t="e">
        <f t="shared" ca="1" si="60"/>
        <v>#NAME?</v>
      </c>
      <c r="L453" s="153" t="e">
        <f t="shared" ref="L453:L516" ca="1" si="65">+K454-K453</f>
        <v>#NAME?</v>
      </c>
      <c r="M453" s="195" t="e">
        <f ca="1">_xll.BInterpol(cf!$A$2:$A$68,cf!$C$2:$C$68,params!B453,"cubic")</f>
        <v>#NAME?</v>
      </c>
      <c r="N453" s="195" t="e">
        <f ca="1">+_xll.BInterpol(#REF!,#REF!,params!B453,"cubic")</f>
        <v>#NAME?</v>
      </c>
      <c r="O453" s="153" t="e">
        <f t="shared" ca="1" si="61"/>
        <v>#NAME?</v>
      </c>
    </row>
    <row r="454" spans="1:15">
      <c r="A454">
        <v>451</v>
      </c>
      <c r="B454">
        <f t="shared" si="59"/>
        <v>1.804</v>
      </c>
      <c r="C454" s="151" t="e">
        <f ca="1">+_xll.BInterpol(Boost!$R$6:$R$66,Boost!$AZ$6:$AZ$66,params!B454,"cubic")</f>
        <v>#NAME?</v>
      </c>
      <c r="D454" s="151" t="e">
        <f ca="1">+_xll.BInterpol(Boost!$R$6:$R$66,Boost!$AX$6:$AX$66,params!B454,"cubic")</f>
        <v>#NAME?</v>
      </c>
      <c r="E454" s="198" t="e">
        <f t="shared" ca="1" si="62"/>
        <v>#NAME?</v>
      </c>
      <c r="F454" s="151" t="e">
        <f ca="1">+_xll.BInterpol(Boost!$R$6:$R$66,Boost!$AY$6:$AY$66,params!B454,"cubic")</f>
        <v>#NAME?</v>
      </c>
      <c r="G454" s="151" t="e">
        <f ca="1">_xll.BInterpol(cf!$A$2:$A$68,cf!$B$2:$B$68,params!B454,"cubic")/100</f>
        <v>#NAME?</v>
      </c>
      <c r="H454" s="199" t="e">
        <f t="shared" ca="1" si="63"/>
        <v>#NAME?</v>
      </c>
      <c r="I454" s="152">
        <f t="shared" si="58"/>
        <v>2.9619160663897359E-2</v>
      </c>
      <c r="J454" s="152">
        <f t="shared" si="64"/>
        <v>6.4694212405513873E-5</v>
      </c>
      <c r="K454" s="3" t="e">
        <f t="shared" ca="1" si="60"/>
        <v>#NAME?</v>
      </c>
      <c r="L454" s="153" t="e">
        <f t="shared" ca="1" si="65"/>
        <v>#NAME?</v>
      </c>
      <c r="M454" s="195" t="e">
        <f ca="1">_xll.BInterpol(cf!$A$2:$A$68,cf!$C$2:$C$68,params!B454,"cubic")</f>
        <v>#NAME?</v>
      </c>
      <c r="N454" s="195" t="e">
        <f ca="1">+_xll.BInterpol(#REF!,#REF!,params!B454,"cubic")</f>
        <v>#NAME?</v>
      </c>
      <c r="O454" s="153" t="e">
        <f t="shared" ca="1" si="61"/>
        <v>#NAME?</v>
      </c>
    </row>
    <row r="455" spans="1:15">
      <c r="A455">
        <v>452</v>
      </c>
      <c r="B455">
        <f t="shared" si="59"/>
        <v>1.8080000000000001</v>
      </c>
      <c r="C455" s="151" t="e">
        <f ca="1">+_xll.BInterpol(Boost!$R$6:$R$66,Boost!$AZ$6:$AZ$66,params!B455,"cubic")</f>
        <v>#NAME?</v>
      </c>
      <c r="D455" s="151" t="e">
        <f ca="1">+_xll.BInterpol(Boost!$R$6:$R$66,Boost!$AX$6:$AX$66,params!B455,"cubic")</f>
        <v>#NAME?</v>
      </c>
      <c r="E455" s="198" t="e">
        <f t="shared" ca="1" si="62"/>
        <v>#NAME?</v>
      </c>
      <c r="F455" s="151" t="e">
        <f ca="1">+_xll.BInterpol(Boost!$R$6:$R$66,Boost!$AY$6:$AY$66,params!B455,"cubic")</f>
        <v>#NAME?</v>
      </c>
      <c r="G455" s="151" t="e">
        <f ca="1">_xll.BInterpol(cf!$A$2:$A$68,cf!$B$2:$B$68,params!B455,"cubic")/100</f>
        <v>#NAME?</v>
      </c>
      <c r="H455" s="199" t="e">
        <f t="shared" ca="1" si="63"/>
        <v>#NAME?</v>
      </c>
      <c r="I455" s="152">
        <f t="shared" si="58"/>
        <v>2.9683850563499203E-2</v>
      </c>
      <c r="J455" s="152">
        <f t="shared" si="64"/>
        <v>6.4689899601844125E-5</v>
      </c>
      <c r="K455" s="3" t="e">
        <f t="shared" ca="1" si="60"/>
        <v>#NAME?</v>
      </c>
      <c r="L455" s="153" t="e">
        <f t="shared" ca="1" si="65"/>
        <v>#NAME?</v>
      </c>
      <c r="M455" s="195" t="e">
        <f ca="1">_xll.BInterpol(cf!$A$2:$A$68,cf!$C$2:$C$68,params!B455,"cubic")</f>
        <v>#NAME?</v>
      </c>
      <c r="N455" s="195" t="e">
        <f ca="1">+_xll.BInterpol(#REF!,#REF!,params!B455,"cubic")</f>
        <v>#NAME?</v>
      </c>
      <c r="O455" s="153" t="e">
        <f t="shared" ca="1" si="61"/>
        <v>#NAME?</v>
      </c>
    </row>
    <row r="456" spans="1:15">
      <c r="A456">
        <v>453</v>
      </c>
      <c r="B456">
        <f t="shared" si="59"/>
        <v>1.8120000000000001</v>
      </c>
      <c r="C456" s="151" t="e">
        <f ca="1">+_xll.BInterpol(Boost!$R$6:$R$66,Boost!$AZ$6:$AZ$66,params!B456,"cubic")</f>
        <v>#NAME?</v>
      </c>
      <c r="D456" s="151" t="e">
        <f ca="1">+_xll.BInterpol(Boost!$R$6:$R$66,Boost!$AX$6:$AX$66,params!B456,"cubic")</f>
        <v>#NAME?</v>
      </c>
      <c r="E456" s="198" t="e">
        <f t="shared" ca="1" si="62"/>
        <v>#NAME?</v>
      </c>
      <c r="F456" s="151" t="e">
        <f ca="1">+_xll.BInterpol(Boost!$R$6:$R$66,Boost!$AY$6:$AY$66,params!B456,"cubic")</f>
        <v>#NAME?</v>
      </c>
      <c r="G456" s="151" t="e">
        <f ca="1">_xll.BInterpol(cf!$A$2:$A$68,cf!$B$2:$B$68,params!B456,"cubic")/100</f>
        <v>#NAME?</v>
      </c>
      <c r="H456" s="199" t="e">
        <f t="shared" ca="1" si="63"/>
        <v>#NAME?</v>
      </c>
      <c r="I456" s="152">
        <f t="shared" si="58"/>
        <v>2.9748536150584703E-2</v>
      </c>
      <c r="J456" s="152">
        <f t="shared" si="64"/>
        <v>6.4685587085500096E-5</v>
      </c>
      <c r="K456" s="3" t="e">
        <f t="shared" ca="1" si="60"/>
        <v>#NAME?</v>
      </c>
      <c r="L456" s="153" t="e">
        <f t="shared" ca="1" si="65"/>
        <v>#NAME?</v>
      </c>
      <c r="M456" s="195" t="e">
        <f ca="1">_xll.BInterpol(cf!$A$2:$A$68,cf!$C$2:$C$68,params!B456,"cubic")</f>
        <v>#NAME?</v>
      </c>
      <c r="N456" s="195" t="e">
        <f ca="1">+_xll.BInterpol(#REF!,#REF!,params!B456,"cubic")</f>
        <v>#NAME?</v>
      </c>
      <c r="O456" s="153" t="e">
        <f t="shared" ca="1" si="61"/>
        <v>#NAME?</v>
      </c>
    </row>
    <row r="457" spans="1:15">
      <c r="A457">
        <v>454</v>
      </c>
      <c r="B457">
        <f t="shared" si="59"/>
        <v>1.8160000000000001</v>
      </c>
      <c r="C457" s="151" t="e">
        <f ca="1">+_xll.BInterpol(Boost!$R$6:$R$66,Boost!$AZ$6:$AZ$66,params!B457,"cubic")</f>
        <v>#NAME?</v>
      </c>
      <c r="D457" s="151" t="e">
        <f ca="1">+_xll.BInterpol(Boost!$R$6:$R$66,Boost!$AX$6:$AX$66,params!B457,"cubic")</f>
        <v>#NAME?</v>
      </c>
      <c r="E457" s="198" t="e">
        <f t="shared" ca="1" si="62"/>
        <v>#NAME?</v>
      </c>
      <c r="F457" s="151" t="e">
        <f ca="1">+_xll.BInterpol(Boost!$R$6:$R$66,Boost!$AY$6:$AY$66,params!B457,"cubic")</f>
        <v>#NAME?</v>
      </c>
      <c r="G457" s="151" t="e">
        <f ca="1">_xll.BInterpol(cf!$A$2:$A$68,cf!$B$2:$B$68,params!B457,"cubic")/100</f>
        <v>#NAME?</v>
      </c>
      <c r="H457" s="199" t="e">
        <f t="shared" ca="1" si="63"/>
        <v>#NAME?</v>
      </c>
      <c r="I457" s="152">
        <f t="shared" si="58"/>
        <v>2.9813217425441518E-2</v>
      </c>
      <c r="J457" s="152">
        <f t="shared" si="64"/>
        <v>6.4681274856814852E-5</v>
      </c>
      <c r="K457" s="3" t="e">
        <f t="shared" ca="1" si="60"/>
        <v>#NAME?</v>
      </c>
      <c r="L457" s="153" t="e">
        <f t="shared" ca="1" si="65"/>
        <v>#NAME?</v>
      </c>
      <c r="M457" s="195" t="e">
        <f ca="1">_xll.BInterpol(cf!$A$2:$A$68,cf!$C$2:$C$68,params!B457,"cubic")</f>
        <v>#NAME?</v>
      </c>
      <c r="N457" s="195" t="e">
        <f ca="1">+_xll.BInterpol(#REF!,#REF!,params!B457,"cubic")</f>
        <v>#NAME?</v>
      </c>
      <c r="O457" s="153" t="e">
        <f t="shared" ca="1" si="61"/>
        <v>#NAME?</v>
      </c>
    </row>
    <row r="458" spans="1:15">
      <c r="A458">
        <v>455</v>
      </c>
      <c r="B458">
        <f t="shared" si="59"/>
        <v>1.82</v>
      </c>
      <c r="C458" s="151" t="e">
        <f ca="1">+_xll.BInterpol(Boost!$R$6:$R$66,Boost!$AZ$6:$AZ$66,params!B458,"cubic")</f>
        <v>#NAME?</v>
      </c>
      <c r="D458" s="151" t="e">
        <f ca="1">+_xll.BInterpol(Boost!$R$6:$R$66,Boost!$AX$6:$AX$66,params!B458,"cubic")</f>
        <v>#NAME?</v>
      </c>
      <c r="E458" s="198" t="e">
        <f t="shared" ca="1" si="62"/>
        <v>#NAME?</v>
      </c>
      <c r="F458" s="151" t="e">
        <f ca="1">+_xll.BInterpol(Boost!$R$6:$R$66,Boost!$AY$6:$AY$66,params!B458,"cubic")</f>
        <v>#NAME?</v>
      </c>
      <c r="G458" s="151" t="e">
        <f ca="1">_xll.BInterpol(cf!$A$2:$A$68,cf!$B$2:$B$68,params!B458,"cubic")/100</f>
        <v>#NAME?</v>
      </c>
      <c r="H458" s="199" t="e">
        <f t="shared" ca="1" si="63"/>
        <v>#NAME?</v>
      </c>
      <c r="I458" s="152">
        <f t="shared" si="58"/>
        <v>2.9877894388357196E-2</v>
      </c>
      <c r="J458" s="152">
        <f t="shared" si="64"/>
        <v>6.4676962915677372E-5</v>
      </c>
      <c r="K458" s="3" t="e">
        <f t="shared" ca="1" si="60"/>
        <v>#NAME?</v>
      </c>
      <c r="L458" s="153" t="e">
        <f t="shared" ca="1" si="65"/>
        <v>#NAME?</v>
      </c>
      <c r="M458" s="195" t="e">
        <f ca="1">_xll.BInterpol(cf!$A$2:$A$68,cf!$C$2:$C$68,params!B458,"cubic")</f>
        <v>#NAME?</v>
      </c>
      <c r="N458" s="195" t="e">
        <f ca="1">+_xll.BInterpol(#REF!,#REF!,params!B458,"cubic")</f>
        <v>#NAME?</v>
      </c>
      <c r="O458" s="153" t="e">
        <f t="shared" ca="1" si="61"/>
        <v>#NAME?</v>
      </c>
    </row>
    <row r="459" spans="1:15">
      <c r="A459">
        <v>456</v>
      </c>
      <c r="B459">
        <f t="shared" si="59"/>
        <v>1.8240000000000001</v>
      </c>
      <c r="C459" s="151" t="e">
        <f ca="1">+_xll.BInterpol(Boost!$R$6:$R$66,Boost!$AZ$6:$AZ$66,params!B459,"cubic")</f>
        <v>#NAME?</v>
      </c>
      <c r="D459" s="151" t="e">
        <f ca="1">+_xll.BInterpol(Boost!$R$6:$R$66,Boost!$AX$6:$AX$66,params!B459,"cubic")</f>
        <v>#NAME?</v>
      </c>
      <c r="E459" s="198" t="e">
        <f t="shared" ca="1" si="62"/>
        <v>#NAME?</v>
      </c>
      <c r="F459" s="151" t="e">
        <f ca="1">+_xll.BInterpol(Boost!$R$6:$R$66,Boost!$AY$6:$AY$66,params!B459,"cubic")</f>
        <v>#NAME?</v>
      </c>
      <c r="G459" s="151" t="e">
        <f ca="1">_xll.BInterpol(cf!$A$2:$A$68,cf!$B$2:$B$68,params!B459,"cubic")/100</f>
        <v>#NAME?</v>
      </c>
      <c r="H459" s="199" t="e">
        <f t="shared" ca="1" si="63"/>
        <v>#NAME?</v>
      </c>
      <c r="I459" s="152">
        <f t="shared" si="58"/>
        <v>2.994256703961895E-2</v>
      </c>
      <c r="J459" s="152">
        <f t="shared" si="64"/>
        <v>6.4672651261754588E-5</v>
      </c>
      <c r="K459" s="3" t="e">
        <f t="shared" ca="1" si="60"/>
        <v>#NAME?</v>
      </c>
      <c r="L459" s="153" t="e">
        <f t="shared" ca="1" si="65"/>
        <v>#NAME?</v>
      </c>
      <c r="M459" s="195" t="e">
        <f ca="1">_xll.BInterpol(cf!$A$2:$A$68,cf!$C$2:$C$68,params!B459,"cubic")</f>
        <v>#NAME?</v>
      </c>
      <c r="N459" s="195" t="e">
        <f ca="1">+_xll.BInterpol(#REF!,#REF!,params!B459,"cubic")</f>
        <v>#NAME?</v>
      </c>
      <c r="O459" s="153" t="e">
        <f t="shared" ca="1" si="61"/>
        <v>#NAME?</v>
      </c>
    </row>
    <row r="460" spans="1:15">
      <c r="A460">
        <v>457</v>
      </c>
      <c r="B460">
        <f t="shared" si="59"/>
        <v>1.8280000000000001</v>
      </c>
      <c r="C460" s="151" t="e">
        <f ca="1">+_xll.BInterpol(Boost!$R$6:$R$66,Boost!$AZ$6:$AZ$66,params!B460,"cubic")</f>
        <v>#NAME?</v>
      </c>
      <c r="D460" s="151" t="e">
        <f ca="1">+_xll.BInterpol(Boost!$R$6:$R$66,Boost!$AX$6:$AX$66,params!B460,"cubic")</f>
        <v>#NAME?</v>
      </c>
      <c r="E460" s="198" t="e">
        <f t="shared" ca="1" si="62"/>
        <v>#NAME?</v>
      </c>
      <c r="F460" s="151" t="e">
        <f ca="1">+_xll.BInterpol(Boost!$R$6:$R$66,Boost!$AY$6:$AY$66,params!B460,"cubic")</f>
        <v>#NAME?</v>
      </c>
      <c r="G460" s="151" t="e">
        <f ca="1">_xll.BInterpol(cf!$A$2:$A$68,cf!$B$2:$B$68,params!B460,"cubic")/100</f>
        <v>#NAME?</v>
      </c>
      <c r="H460" s="199" t="e">
        <f t="shared" ca="1" si="63"/>
        <v>#NAME?</v>
      </c>
      <c r="I460" s="152">
        <f t="shared" si="58"/>
        <v>3.000723537951433E-2</v>
      </c>
      <c r="J460" s="152">
        <f t="shared" si="64"/>
        <v>6.4668339895379567E-5</v>
      </c>
      <c r="K460" s="3" t="e">
        <f t="shared" ca="1" si="60"/>
        <v>#NAME?</v>
      </c>
      <c r="L460" s="153" t="e">
        <f t="shared" ca="1" si="65"/>
        <v>#NAME?</v>
      </c>
      <c r="M460" s="195" t="e">
        <f ca="1">_xll.BInterpol(cf!$A$2:$A$68,cf!$C$2:$C$68,params!B460,"cubic")</f>
        <v>#NAME?</v>
      </c>
      <c r="N460" s="195" t="e">
        <f ca="1">+_xll.BInterpol(#REF!,#REF!,params!B460,"cubic")</f>
        <v>#NAME?</v>
      </c>
      <c r="O460" s="153" t="e">
        <f t="shared" ca="1" si="61"/>
        <v>#NAME?</v>
      </c>
    </row>
    <row r="461" spans="1:15">
      <c r="A461">
        <v>458</v>
      </c>
      <c r="B461">
        <f t="shared" si="59"/>
        <v>1.8320000000000001</v>
      </c>
      <c r="C461" s="151" t="e">
        <f ca="1">+_xll.BInterpol(Boost!$R$6:$R$66,Boost!$AZ$6:$AZ$66,params!B461,"cubic")</f>
        <v>#NAME?</v>
      </c>
      <c r="D461" s="151" t="e">
        <f ca="1">+_xll.BInterpol(Boost!$R$6:$R$66,Boost!$AX$6:$AX$66,params!B461,"cubic")</f>
        <v>#NAME?</v>
      </c>
      <c r="E461" s="198" t="e">
        <f t="shared" ca="1" si="62"/>
        <v>#NAME?</v>
      </c>
      <c r="F461" s="151" t="e">
        <f ca="1">+_xll.BInterpol(Boost!$R$6:$R$66,Boost!$AY$6:$AY$66,params!B461,"cubic")</f>
        <v>#NAME?</v>
      </c>
      <c r="G461" s="151" t="e">
        <f ca="1">_xll.BInterpol(cf!$A$2:$A$68,cf!$B$2:$B$68,params!B461,"cubic")/100</f>
        <v>#NAME?</v>
      </c>
      <c r="H461" s="199" t="e">
        <f t="shared" ca="1" si="63"/>
        <v>#NAME?</v>
      </c>
      <c r="I461" s="152">
        <f t="shared" si="58"/>
        <v>3.0071899408330771E-2</v>
      </c>
      <c r="J461" s="152">
        <f t="shared" si="64"/>
        <v>6.4664028816441288E-5</v>
      </c>
      <c r="K461" s="3" t="e">
        <f t="shared" ca="1" si="60"/>
        <v>#NAME?</v>
      </c>
      <c r="L461" s="153" t="e">
        <f t="shared" ca="1" si="65"/>
        <v>#NAME?</v>
      </c>
      <c r="M461" s="195" t="e">
        <f ca="1">_xll.BInterpol(cf!$A$2:$A$68,cf!$C$2:$C$68,params!B461,"cubic")</f>
        <v>#NAME?</v>
      </c>
      <c r="N461" s="195" t="e">
        <f ca="1">+_xll.BInterpol(#REF!,#REF!,params!B461,"cubic")</f>
        <v>#NAME?</v>
      </c>
      <c r="O461" s="153" t="e">
        <f t="shared" ca="1" si="61"/>
        <v>#NAME?</v>
      </c>
    </row>
    <row r="462" spans="1:15">
      <c r="A462">
        <v>459</v>
      </c>
      <c r="B462">
        <f t="shared" si="59"/>
        <v>1.8360000000000001</v>
      </c>
      <c r="C462" s="151" t="e">
        <f ca="1">+_xll.BInterpol(Boost!$R$6:$R$66,Boost!$AZ$6:$AZ$66,params!B462,"cubic")</f>
        <v>#NAME?</v>
      </c>
      <c r="D462" s="151" t="e">
        <f ca="1">+_xll.BInterpol(Boost!$R$6:$R$66,Boost!$AX$6:$AX$66,params!B462,"cubic")</f>
        <v>#NAME?</v>
      </c>
      <c r="E462" s="198" t="e">
        <f t="shared" ca="1" si="62"/>
        <v>#NAME?</v>
      </c>
      <c r="F462" s="151" t="e">
        <f ca="1">+_xll.BInterpol(Boost!$R$6:$R$66,Boost!$AY$6:$AY$66,params!B462,"cubic")</f>
        <v>#NAME?</v>
      </c>
      <c r="G462" s="151" t="e">
        <f ca="1">_xll.BInterpol(cf!$A$2:$A$68,cf!$B$2:$B$68,params!B462,"cubic")/100</f>
        <v>#NAME?</v>
      </c>
      <c r="H462" s="199" t="e">
        <f t="shared" ca="1" si="63"/>
        <v>#NAME?</v>
      </c>
      <c r="I462" s="152">
        <f t="shared" si="58"/>
        <v>3.0136559126355711E-2</v>
      </c>
      <c r="J462" s="152">
        <f t="shared" si="64"/>
        <v>6.465971802493975E-5</v>
      </c>
      <c r="K462" s="3" t="e">
        <f t="shared" ca="1" si="60"/>
        <v>#NAME?</v>
      </c>
      <c r="L462" s="153" t="e">
        <f t="shared" ca="1" si="65"/>
        <v>#NAME?</v>
      </c>
      <c r="M462" s="195" t="e">
        <f ca="1">_xll.BInterpol(cf!$A$2:$A$68,cf!$C$2:$C$68,params!B462,"cubic")</f>
        <v>#NAME?</v>
      </c>
      <c r="N462" s="195" t="e">
        <f ca="1">+_xll.BInterpol(#REF!,#REF!,params!B462,"cubic")</f>
        <v>#NAME?</v>
      </c>
      <c r="O462" s="153" t="e">
        <f t="shared" ca="1" si="61"/>
        <v>#NAME?</v>
      </c>
    </row>
    <row r="463" spans="1:15">
      <c r="A463">
        <v>460</v>
      </c>
      <c r="B463">
        <f t="shared" si="59"/>
        <v>1.84</v>
      </c>
      <c r="C463" s="151" t="e">
        <f ca="1">+_xll.BInterpol(Boost!$R$6:$R$66,Boost!$AZ$6:$AZ$66,params!B463,"cubic")</f>
        <v>#NAME?</v>
      </c>
      <c r="D463" s="151" t="e">
        <f ca="1">+_xll.BInterpol(Boost!$R$6:$R$66,Boost!$AX$6:$AX$66,params!B463,"cubic")</f>
        <v>#NAME?</v>
      </c>
      <c r="E463" s="198" t="e">
        <f t="shared" ca="1" si="62"/>
        <v>#NAME?</v>
      </c>
      <c r="F463" s="151" t="e">
        <f ca="1">+_xll.BInterpol(Boost!$R$6:$R$66,Boost!$AY$6:$AY$66,params!B463,"cubic")</f>
        <v>#NAME?</v>
      </c>
      <c r="G463" s="151" t="e">
        <f ca="1">_xll.BInterpol(cf!$A$2:$A$68,cf!$B$2:$B$68,params!B463,"cubic")/100</f>
        <v>#NAME?</v>
      </c>
      <c r="H463" s="199" t="e">
        <f t="shared" ca="1" si="63"/>
        <v>#NAME?</v>
      </c>
      <c r="I463" s="152">
        <f t="shared" si="58"/>
        <v>3.0201214533876364E-2</v>
      </c>
      <c r="J463" s="152">
        <f t="shared" si="64"/>
        <v>6.4655407520652908E-5</v>
      </c>
      <c r="K463" s="3" t="e">
        <f t="shared" ca="1" si="60"/>
        <v>#NAME?</v>
      </c>
      <c r="L463" s="153" t="e">
        <f t="shared" ca="1" si="65"/>
        <v>#NAME?</v>
      </c>
      <c r="M463" s="195" t="e">
        <f ca="1">_xll.BInterpol(cf!$A$2:$A$68,cf!$C$2:$C$68,params!B463,"cubic")</f>
        <v>#NAME?</v>
      </c>
      <c r="N463" s="195" t="e">
        <f ca="1">+_xll.BInterpol(#REF!,#REF!,params!B463,"cubic")</f>
        <v>#NAME?</v>
      </c>
      <c r="O463" s="153" t="e">
        <f t="shared" ca="1" si="61"/>
        <v>#NAME?</v>
      </c>
    </row>
    <row r="464" spans="1:15">
      <c r="A464">
        <v>461</v>
      </c>
      <c r="B464">
        <f t="shared" si="59"/>
        <v>1.8440000000000001</v>
      </c>
      <c r="C464" s="151" t="e">
        <f ca="1">+_xll.BInterpol(Boost!$R$6:$R$66,Boost!$AZ$6:$AZ$66,params!B464,"cubic")</f>
        <v>#NAME?</v>
      </c>
      <c r="D464" s="151" t="e">
        <f ca="1">+_xll.BInterpol(Boost!$R$6:$R$66,Boost!$AX$6:$AX$66,params!B464,"cubic")</f>
        <v>#NAME?</v>
      </c>
      <c r="E464" s="198" t="e">
        <f t="shared" ca="1" si="62"/>
        <v>#NAME?</v>
      </c>
      <c r="F464" s="151" t="e">
        <f ca="1">+_xll.BInterpol(Boost!$R$6:$R$66,Boost!$AY$6:$AY$66,params!B464,"cubic")</f>
        <v>#NAME?</v>
      </c>
      <c r="G464" s="151" t="e">
        <f ca="1">_xll.BInterpol(cf!$A$2:$A$68,cf!$B$2:$B$68,params!B464,"cubic")/100</f>
        <v>#NAME?</v>
      </c>
      <c r="H464" s="199" t="e">
        <f t="shared" ca="1" si="63"/>
        <v>#NAME?</v>
      </c>
      <c r="I464" s="152">
        <f t="shared" si="58"/>
        <v>3.0265865631180278E-2</v>
      </c>
      <c r="J464" s="152">
        <f t="shared" si="64"/>
        <v>6.4651097303913829E-5</v>
      </c>
      <c r="K464" s="3" t="e">
        <f t="shared" ca="1" si="60"/>
        <v>#NAME?</v>
      </c>
      <c r="L464" s="153" t="e">
        <f t="shared" ca="1" si="65"/>
        <v>#NAME?</v>
      </c>
      <c r="M464" s="195" t="e">
        <f ca="1">_xll.BInterpol(cf!$A$2:$A$68,cf!$C$2:$C$68,params!B464,"cubic")</f>
        <v>#NAME?</v>
      </c>
      <c r="N464" s="195" t="e">
        <f ca="1">+_xll.BInterpol(#REF!,#REF!,params!B464,"cubic")</f>
        <v>#NAME?</v>
      </c>
      <c r="O464" s="153" t="e">
        <f t="shared" ca="1" si="61"/>
        <v>#NAME?</v>
      </c>
    </row>
    <row r="465" spans="1:15">
      <c r="A465">
        <v>462</v>
      </c>
      <c r="B465">
        <f t="shared" si="59"/>
        <v>1.8480000000000001</v>
      </c>
      <c r="C465" s="151" t="e">
        <f ca="1">+_xll.BInterpol(Boost!$R$6:$R$66,Boost!$AZ$6:$AZ$66,params!B465,"cubic")</f>
        <v>#NAME?</v>
      </c>
      <c r="D465" s="151" t="e">
        <f ca="1">+_xll.BInterpol(Boost!$R$6:$R$66,Boost!$AX$6:$AX$66,params!B465,"cubic")</f>
        <v>#NAME?</v>
      </c>
      <c r="E465" s="198" t="e">
        <f t="shared" ca="1" si="62"/>
        <v>#NAME?</v>
      </c>
      <c r="F465" s="151" t="e">
        <f ca="1">+_xll.BInterpol(Boost!$R$6:$R$66,Boost!$AY$6:$AY$66,params!B465,"cubic")</f>
        <v>#NAME?</v>
      </c>
      <c r="G465" s="151" t="e">
        <f ca="1">_xll.BInterpol(cf!$A$2:$A$68,cf!$B$2:$B$68,params!B465,"cubic")/100</f>
        <v>#NAME?</v>
      </c>
      <c r="H465" s="199" t="e">
        <f t="shared" ca="1" si="63"/>
        <v>#NAME?</v>
      </c>
      <c r="I465" s="152">
        <f t="shared" si="58"/>
        <v>3.0330512418554667E-2</v>
      </c>
      <c r="J465" s="152">
        <f t="shared" si="64"/>
        <v>6.4646787374389447E-5</v>
      </c>
      <c r="K465" s="3" t="e">
        <f t="shared" ca="1" si="60"/>
        <v>#NAME?</v>
      </c>
      <c r="L465" s="153" t="e">
        <f t="shared" ca="1" si="65"/>
        <v>#NAME?</v>
      </c>
      <c r="M465" s="195" t="e">
        <f ca="1">_xll.BInterpol(cf!$A$2:$A$68,cf!$C$2:$C$68,params!B465,"cubic")</f>
        <v>#NAME?</v>
      </c>
      <c r="N465" s="195" t="e">
        <f ca="1">+_xll.BInterpol(#REF!,#REF!,params!B465,"cubic")</f>
        <v>#NAME?</v>
      </c>
      <c r="O465" s="153" t="e">
        <f t="shared" ca="1" si="61"/>
        <v>#NAME?</v>
      </c>
    </row>
    <row r="466" spans="1:15">
      <c r="A466">
        <v>463</v>
      </c>
      <c r="B466">
        <f t="shared" si="59"/>
        <v>1.8520000000000001</v>
      </c>
      <c r="C466" s="151" t="e">
        <f ca="1">+_xll.BInterpol(Boost!$R$6:$R$66,Boost!$AZ$6:$AZ$66,params!B466,"cubic")</f>
        <v>#NAME?</v>
      </c>
      <c r="D466" s="151" t="e">
        <f ca="1">+_xll.BInterpol(Boost!$R$6:$R$66,Boost!$AX$6:$AX$66,params!B466,"cubic")</f>
        <v>#NAME?</v>
      </c>
      <c r="E466" s="198" t="e">
        <f t="shared" ca="1" si="62"/>
        <v>#NAME?</v>
      </c>
      <c r="F466" s="151" t="e">
        <f ca="1">+_xll.BInterpol(Boost!$R$6:$R$66,Boost!$AY$6:$AY$66,params!B466,"cubic")</f>
        <v>#NAME?</v>
      </c>
      <c r="G466" s="151" t="e">
        <f ca="1">_xll.BInterpol(cf!$A$2:$A$68,cf!$B$2:$B$68,params!B466,"cubic")/100</f>
        <v>#NAME?</v>
      </c>
      <c r="H466" s="199" t="e">
        <f t="shared" ca="1" si="63"/>
        <v>#NAME?</v>
      </c>
      <c r="I466" s="152">
        <f t="shared" si="58"/>
        <v>3.0395154896286969E-2</v>
      </c>
      <c r="J466" s="152">
        <f t="shared" si="64"/>
        <v>6.4642477732301806E-5</v>
      </c>
      <c r="K466" s="3" t="e">
        <f t="shared" ca="1" si="60"/>
        <v>#NAME?</v>
      </c>
      <c r="L466" s="153" t="e">
        <f t="shared" ca="1" si="65"/>
        <v>#NAME?</v>
      </c>
      <c r="M466" s="195" t="e">
        <f ca="1">_xll.BInterpol(cf!$A$2:$A$68,cf!$C$2:$C$68,params!B466,"cubic")</f>
        <v>#NAME?</v>
      </c>
      <c r="N466" s="195" t="e">
        <f ca="1">+_xll.BInterpol(#REF!,#REF!,params!B466,"cubic")</f>
        <v>#NAME?</v>
      </c>
      <c r="O466" s="153" t="e">
        <f t="shared" ca="1" si="61"/>
        <v>#NAME?</v>
      </c>
    </row>
    <row r="467" spans="1:15">
      <c r="A467">
        <v>464</v>
      </c>
      <c r="B467">
        <f t="shared" si="59"/>
        <v>1.8560000000000001</v>
      </c>
      <c r="C467" s="151" t="e">
        <f ca="1">+_xll.BInterpol(Boost!$R$6:$R$66,Boost!$AZ$6:$AZ$66,params!B467,"cubic")</f>
        <v>#NAME?</v>
      </c>
      <c r="D467" s="151" t="e">
        <f ca="1">+_xll.BInterpol(Boost!$R$6:$R$66,Boost!$AX$6:$AX$66,params!B467,"cubic")</f>
        <v>#NAME?</v>
      </c>
      <c r="E467" s="198" t="e">
        <f t="shared" ca="1" si="62"/>
        <v>#NAME?</v>
      </c>
      <c r="F467" s="151" t="e">
        <f ca="1">+_xll.BInterpol(Boost!$R$6:$R$66,Boost!$AY$6:$AY$66,params!B467,"cubic")</f>
        <v>#NAME?</v>
      </c>
      <c r="G467" s="151" t="e">
        <f ca="1">_xll.BInterpol(cf!$A$2:$A$68,cf!$B$2:$B$68,params!B467,"cubic")/100</f>
        <v>#NAME?</v>
      </c>
      <c r="H467" s="199" t="e">
        <f t="shared" ca="1" si="63"/>
        <v>#NAME?</v>
      </c>
      <c r="I467" s="152">
        <f t="shared" si="58"/>
        <v>3.0459793064664287E-2</v>
      </c>
      <c r="J467" s="152">
        <f t="shared" si="64"/>
        <v>6.4638168377317839E-5</v>
      </c>
      <c r="K467" s="3" t="e">
        <f t="shared" ca="1" si="60"/>
        <v>#NAME?</v>
      </c>
      <c r="L467" s="153" t="e">
        <f t="shared" ca="1" si="65"/>
        <v>#NAME?</v>
      </c>
      <c r="M467" s="195" t="e">
        <f ca="1">_xll.BInterpol(cf!$A$2:$A$68,cf!$C$2:$C$68,params!B467,"cubic")</f>
        <v>#NAME?</v>
      </c>
      <c r="N467" s="195" t="e">
        <f ca="1">+_xll.BInterpol(#REF!,#REF!,params!B467,"cubic")</f>
        <v>#NAME?</v>
      </c>
      <c r="O467" s="153" t="e">
        <f t="shared" ca="1" si="61"/>
        <v>#NAME?</v>
      </c>
    </row>
    <row r="468" spans="1:15">
      <c r="A468">
        <v>465</v>
      </c>
      <c r="B468">
        <f t="shared" si="59"/>
        <v>1.86</v>
      </c>
      <c r="C468" s="151" t="e">
        <f ca="1">+_xll.BInterpol(Boost!$R$6:$R$66,Boost!$AZ$6:$AZ$66,params!B468,"cubic")</f>
        <v>#NAME?</v>
      </c>
      <c r="D468" s="151" t="e">
        <f ca="1">+_xll.BInterpol(Boost!$R$6:$R$66,Boost!$AX$6:$AX$66,params!B468,"cubic")</f>
        <v>#NAME?</v>
      </c>
      <c r="E468" s="198" t="e">
        <f t="shared" ca="1" si="62"/>
        <v>#NAME?</v>
      </c>
      <c r="F468" s="151" t="e">
        <f ca="1">+_xll.BInterpol(Boost!$R$6:$R$66,Boost!$AY$6:$AY$66,params!B468,"cubic")</f>
        <v>#NAME?</v>
      </c>
      <c r="G468" s="151" t="e">
        <f ca="1">_xll.BInterpol(cf!$A$2:$A$68,cf!$B$2:$B$68,params!B468,"cubic")/100</f>
        <v>#NAME?</v>
      </c>
      <c r="H468" s="199" t="e">
        <f t="shared" ca="1" si="63"/>
        <v>#NAME?</v>
      </c>
      <c r="I468" s="152">
        <f t="shared" si="58"/>
        <v>3.0524426923974057E-2</v>
      </c>
      <c r="J468" s="152">
        <f t="shared" si="64"/>
        <v>6.4633859309770614E-5</v>
      </c>
      <c r="K468" s="3" t="e">
        <f t="shared" ca="1" si="60"/>
        <v>#NAME?</v>
      </c>
      <c r="L468" s="153" t="e">
        <f t="shared" ca="1" si="65"/>
        <v>#NAME?</v>
      </c>
      <c r="M468" s="195" t="e">
        <f ca="1">_xll.BInterpol(cf!$A$2:$A$68,cf!$C$2:$C$68,params!B468,"cubic")</f>
        <v>#NAME?</v>
      </c>
      <c r="N468" s="195" t="e">
        <f ca="1">+_xll.BInterpol(#REF!,#REF!,params!B468,"cubic")</f>
        <v>#NAME?</v>
      </c>
      <c r="O468" s="153" t="e">
        <f t="shared" ca="1" si="61"/>
        <v>#NAME?</v>
      </c>
    </row>
    <row r="469" spans="1:15">
      <c r="A469">
        <v>466</v>
      </c>
      <c r="B469">
        <f t="shared" si="59"/>
        <v>1.8640000000000001</v>
      </c>
      <c r="C469" s="151" t="e">
        <f ca="1">+_xll.BInterpol(Boost!$R$6:$R$66,Boost!$AZ$6:$AZ$66,params!B469,"cubic")</f>
        <v>#NAME?</v>
      </c>
      <c r="D469" s="151" t="e">
        <f ca="1">+_xll.BInterpol(Boost!$R$6:$R$66,Boost!$AX$6:$AX$66,params!B469,"cubic")</f>
        <v>#NAME?</v>
      </c>
      <c r="E469" s="198" t="e">
        <f t="shared" ca="1" si="62"/>
        <v>#NAME?</v>
      </c>
      <c r="F469" s="151" t="e">
        <f ca="1">+_xll.BInterpol(Boost!$R$6:$R$66,Boost!$AY$6:$AY$66,params!B469,"cubic")</f>
        <v>#NAME?</v>
      </c>
      <c r="G469" s="151" t="e">
        <f ca="1">_xll.BInterpol(cf!$A$2:$A$68,cf!$B$2:$B$68,params!B469,"cubic")/100</f>
        <v>#NAME?</v>
      </c>
      <c r="H469" s="199" t="e">
        <f t="shared" ca="1" si="63"/>
        <v>#NAME?</v>
      </c>
      <c r="I469" s="152">
        <f t="shared" si="58"/>
        <v>3.0589056474503495E-2</v>
      </c>
      <c r="J469" s="152">
        <f t="shared" si="64"/>
        <v>6.4629550529438085E-5</v>
      </c>
      <c r="K469" s="3" t="e">
        <f t="shared" ca="1" si="60"/>
        <v>#NAME?</v>
      </c>
      <c r="L469" s="153" t="e">
        <f t="shared" ca="1" si="65"/>
        <v>#NAME?</v>
      </c>
      <c r="M469" s="195" t="e">
        <f ca="1">_xll.BInterpol(cf!$A$2:$A$68,cf!$C$2:$C$68,params!B469,"cubic")</f>
        <v>#NAME?</v>
      </c>
      <c r="N469" s="195" t="e">
        <f ca="1">+_xll.BInterpol(#REF!,#REF!,params!B469,"cubic")</f>
        <v>#NAME?</v>
      </c>
      <c r="O469" s="153" t="e">
        <f t="shared" ca="1" si="61"/>
        <v>#NAME?</v>
      </c>
    </row>
    <row r="470" spans="1:15">
      <c r="A470">
        <v>467</v>
      </c>
      <c r="B470">
        <f t="shared" si="59"/>
        <v>1.8680000000000001</v>
      </c>
      <c r="C470" s="151" t="e">
        <f ca="1">+_xll.BInterpol(Boost!$R$6:$R$66,Boost!$AZ$6:$AZ$66,params!B470,"cubic")</f>
        <v>#NAME?</v>
      </c>
      <c r="D470" s="151" t="e">
        <f ca="1">+_xll.BInterpol(Boost!$R$6:$R$66,Boost!$AX$6:$AX$66,params!B470,"cubic")</f>
        <v>#NAME?</v>
      </c>
      <c r="E470" s="198" t="e">
        <f t="shared" ca="1" si="62"/>
        <v>#NAME?</v>
      </c>
      <c r="F470" s="151" t="e">
        <f ca="1">+_xll.BInterpol(Boost!$R$6:$R$66,Boost!$AY$6:$AY$66,params!B470,"cubic")</f>
        <v>#NAME?</v>
      </c>
      <c r="G470" s="151" t="e">
        <f ca="1">_xll.BInterpol(cf!$A$2:$A$68,cf!$B$2:$B$68,params!B470,"cubic")/100</f>
        <v>#NAME?</v>
      </c>
      <c r="H470" s="199" t="e">
        <f t="shared" ca="1" si="63"/>
        <v>#NAME?</v>
      </c>
      <c r="I470" s="152">
        <f t="shared" si="58"/>
        <v>3.0653681716539816E-2</v>
      </c>
      <c r="J470" s="152">
        <f t="shared" si="64"/>
        <v>6.4625242036320252E-5</v>
      </c>
      <c r="K470" s="3" t="e">
        <f t="shared" ca="1" si="60"/>
        <v>#NAME?</v>
      </c>
      <c r="L470" s="153" t="e">
        <f t="shared" ca="1" si="65"/>
        <v>#NAME?</v>
      </c>
      <c r="M470" s="195" t="e">
        <f ca="1">_xll.BInterpol(cf!$A$2:$A$68,cf!$C$2:$C$68,params!B470,"cubic")</f>
        <v>#NAME?</v>
      </c>
      <c r="N470" s="195" t="e">
        <f ca="1">+_xll.BInterpol(#REF!,#REF!,params!B470,"cubic")</f>
        <v>#NAME?</v>
      </c>
      <c r="O470" s="153" t="e">
        <f t="shared" ca="1" si="61"/>
        <v>#NAME?</v>
      </c>
    </row>
    <row r="471" spans="1:15">
      <c r="A471">
        <v>468</v>
      </c>
      <c r="B471">
        <f t="shared" si="59"/>
        <v>1.8720000000000001</v>
      </c>
      <c r="C471" s="151" t="e">
        <f ca="1">+_xll.BInterpol(Boost!$R$6:$R$66,Boost!$AZ$6:$AZ$66,params!B471,"cubic")</f>
        <v>#NAME?</v>
      </c>
      <c r="D471" s="151" t="e">
        <f ca="1">+_xll.BInterpol(Boost!$R$6:$R$66,Boost!$AX$6:$AX$66,params!B471,"cubic")</f>
        <v>#NAME?</v>
      </c>
      <c r="E471" s="198" t="e">
        <f t="shared" ca="1" si="62"/>
        <v>#NAME?</v>
      </c>
      <c r="F471" s="151" t="e">
        <f ca="1">+_xll.BInterpol(Boost!$R$6:$R$66,Boost!$AY$6:$AY$66,params!B471,"cubic")</f>
        <v>#NAME?</v>
      </c>
      <c r="G471" s="151" t="e">
        <f ca="1">_xll.BInterpol(cf!$A$2:$A$68,cf!$B$2:$B$68,params!B471,"cubic")/100</f>
        <v>#NAME?</v>
      </c>
      <c r="H471" s="199" t="e">
        <f t="shared" ca="1" si="63"/>
        <v>#NAME?</v>
      </c>
      <c r="I471" s="152">
        <f t="shared" si="58"/>
        <v>3.0718302650370344E-2</v>
      </c>
      <c r="J471" s="152">
        <f t="shared" si="64"/>
        <v>6.4620933830528138E-5</v>
      </c>
      <c r="K471" s="3" t="e">
        <f t="shared" ca="1" si="60"/>
        <v>#NAME?</v>
      </c>
      <c r="L471" s="153" t="e">
        <f t="shared" ca="1" si="65"/>
        <v>#NAME?</v>
      </c>
      <c r="M471" s="195" t="e">
        <f ca="1">_xll.BInterpol(cf!$A$2:$A$68,cf!$C$2:$C$68,params!B471,"cubic")</f>
        <v>#NAME?</v>
      </c>
      <c r="N471" s="195" t="e">
        <f ca="1">+_xll.BInterpol(#REF!,#REF!,params!B471,"cubic")</f>
        <v>#NAME?</v>
      </c>
      <c r="O471" s="153" t="e">
        <f t="shared" ca="1" si="61"/>
        <v>#NAME?</v>
      </c>
    </row>
    <row r="472" spans="1:15">
      <c r="A472">
        <v>469</v>
      </c>
      <c r="B472">
        <f t="shared" si="59"/>
        <v>1.8759999999999999</v>
      </c>
      <c r="C472" s="151" t="e">
        <f ca="1">+_xll.BInterpol(Boost!$R$6:$R$66,Boost!$AZ$6:$AZ$66,params!B472,"cubic")</f>
        <v>#NAME?</v>
      </c>
      <c r="D472" s="151" t="e">
        <f ca="1">+_xll.BInterpol(Boost!$R$6:$R$66,Boost!$AX$6:$AX$66,params!B472,"cubic")</f>
        <v>#NAME?</v>
      </c>
      <c r="E472" s="198" t="e">
        <f t="shared" ca="1" si="62"/>
        <v>#NAME?</v>
      </c>
      <c r="F472" s="151" t="e">
        <f ca="1">+_xll.BInterpol(Boost!$R$6:$R$66,Boost!$AY$6:$AY$66,params!B472,"cubic")</f>
        <v>#NAME?</v>
      </c>
      <c r="G472" s="151" t="e">
        <f ca="1">_xll.BInterpol(cf!$A$2:$A$68,cf!$B$2:$B$68,params!B472,"cubic")/100</f>
        <v>#NAME?</v>
      </c>
      <c r="H472" s="199" t="e">
        <f t="shared" ca="1" si="63"/>
        <v>#NAME?</v>
      </c>
      <c r="I472" s="152">
        <f t="shared" si="58"/>
        <v>3.0782919276282183E-2</v>
      </c>
      <c r="J472" s="152">
        <f t="shared" si="64"/>
        <v>6.4616625911839698E-5</v>
      </c>
      <c r="K472" s="3" t="e">
        <f t="shared" ca="1" si="60"/>
        <v>#NAME?</v>
      </c>
      <c r="L472" s="153" t="e">
        <f t="shared" ca="1" si="65"/>
        <v>#NAME?</v>
      </c>
      <c r="M472" s="195" t="e">
        <f ca="1">_xll.BInterpol(cf!$A$2:$A$68,cf!$C$2:$C$68,params!B472,"cubic")</f>
        <v>#NAME?</v>
      </c>
      <c r="N472" s="195" t="e">
        <f ca="1">+_xll.BInterpol(#REF!,#REF!,params!B472,"cubic")</f>
        <v>#NAME?</v>
      </c>
      <c r="O472" s="153" t="e">
        <f t="shared" ca="1" si="61"/>
        <v>#NAME?</v>
      </c>
    </row>
    <row r="473" spans="1:15">
      <c r="A473">
        <v>470</v>
      </c>
      <c r="B473">
        <f t="shared" si="59"/>
        <v>1.88</v>
      </c>
      <c r="C473" s="151" t="e">
        <f ca="1">+_xll.BInterpol(Boost!$R$6:$R$66,Boost!$AZ$6:$AZ$66,params!B473,"cubic")</f>
        <v>#NAME?</v>
      </c>
      <c r="D473" s="151" t="e">
        <f ca="1">+_xll.BInterpol(Boost!$R$6:$R$66,Boost!$AX$6:$AX$66,params!B473,"cubic")</f>
        <v>#NAME?</v>
      </c>
      <c r="E473" s="198" t="e">
        <f t="shared" ca="1" si="62"/>
        <v>#NAME?</v>
      </c>
      <c r="F473" s="151" t="e">
        <f ca="1">+_xll.BInterpol(Boost!$R$6:$R$66,Boost!$AY$6:$AY$66,params!B473,"cubic")</f>
        <v>#NAME?</v>
      </c>
      <c r="G473" s="151" t="e">
        <f ca="1">_xll.BInterpol(cf!$A$2:$A$68,cf!$B$2:$B$68,params!B473,"cubic")/100</f>
        <v>#NAME?</v>
      </c>
      <c r="H473" s="199" t="e">
        <f t="shared" ca="1" si="63"/>
        <v>#NAME?</v>
      </c>
      <c r="I473" s="152">
        <f t="shared" si="58"/>
        <v>3.0847531594562549E-2</v>
      </c>
      <c r="J473" s="152">
        <f t="shared" si="64"/>
        <v>6.4612318280365955E-5</v>
      </c>
      <c r="K473" s="3" t="e">
        <f t="shared" ca="1" si="60"/>
        <v>#NAME?</v>
      </c>
      <c r="L473" s="153" t="e">
        <f t="shared" ca="1" si="65"/>
        <v>#NAME?</v>
      </c>
      <c r="M473" s="195" t="e">
        <f ca="1">_xll.BInterpol(cf!$A$2:$A$68,cf!$C$2:$C$68,params!B473,"cubic")</f>
        <v>#NAME?</v>
      </c>
      <c r="N473" s="195" t="e">
        <f ca="1">+_xll.BInterpol(#REF!,#REF!,params!B473,"cubic")</f>
        <v>#NAME?</v>
      </c>
      <c r="O473" s="153" t="e">
        <f t="shared" ca="1" si="61"/>
        <v>#NAME?</v>
      </c>
    </row>
    <row r="474" spans="1:15">
      <c r="A474">
        <v>471</v>
      </c>
      <c r="B474">
        <f t="shared" si="59"/>
        <v>1.8839999999999999</v>
      </c>
      <c r="C474" s="151" t="e">
        <f ca="1">+_xll.BInterpol(Boost!$R$6:$R$66,Boost!$AZ$6:$AZ$66,params!B474,"cubic")</f>
        <v>#NAME?</v>
      </c>
      <c r="D474" s="151" t="e">
        <f ca="1">+_xll.BInterpol(Boost!$R$6:$R$66,Boost!$AX$6:$AX$66,params!B474,"cubic")</f>
        <v>#NAME?</v>
      </c>
      <c r="E474" s="198" t="e">
        <f t="shared" ca="1" si="62"/>
        <v>#NAME?</v>
      </c>
      <c r="F474" s="151" t="e">
        <f ca="1">+_xll.BInterpol(Boost!$R$6:$R$66,Boost!$AY$6:$AY$66,params!B474,"cubic")</f>
        <v>#NAME?</v>
      </c>
      <c r="G474" s="151" t="e">
        <f ca="1">_xll.BInterpol(cf!$A$2:$A$68,cf!$B$2:$B$68,params!B474,"cubic")/100</f>
        <v>#NAME?</v>
      </c>
      <c r="H474" s="199" t="e">
        <f t="shared" ca="1" si="63"/>
        <v>#NAME?</v>
      </c>
      <c r="I474" s="152">
        <f t="shared" si="58"/>
        <v>3.0912139605498656E-2</v>
      </c>
      <c r="J474" s="152">
        <f t="shared" si="64"/>
        <v>6.4608010936106908E-5</v>
      </c>
      <c r="K474" s="3" t="e">
        <f t="shared" ca="1" si="60"/>
        <v>#NAME?</v>
      </c>
      <c r="L474" s="153" t="e">
        <f t="shared" ca="1" si="65"/>
        <v>#NAME?</v>
      </c>
      <c r="M474" s="195" t="e">
        <f ca="1">_xll.BInterpol(cf!$A$2:$A$68,cf!$C$2:$C$68,params!B474,"cubic")</f>
        <v>#NAME?</v>
      </c>
      <c r="N474" s="195" t="e">
        <f ca="1">+_xll.BInterpol(#REF!,#REF!,params!B474,"cubic")</f>
        <v>#NAME?</v>
      </c>
      <c r="O474" s="153" t="e">
        <f t="shared" ca="1" si="61"/>
        <v>#NAME?</v>
      </c>
    </row>
    <row r="475" spans="1:15">
      <c r="A475">
        <v>472</v>
      </c>
      <c r="B475">
        <f t="shared" si="59"/>
        <v>1.8879999999999999</v>
      </c>
      <c r="C475" s="151" t="e">
        <f ca="1">+_xll.BInterpol(Boost!$R$6:$R$66,Boost!$AZ$6:$AZ$66,params!B475,"cubic")</f>
        <v>#NAME?</v>
      </c>
      <c r="D475" s="151" t="e">
        <f ca="1">+_xll.BInterpol(Boost!$R$6:$R$66,Boost!$AX$6:$AX$66,params!B475,"cubic")</f>
        <v>#NAME?</v>
      </c>
      <c r="E475" s="198" t="e">
        <f t="shared" ca="1" si="62"/>
        <v>#NAME?</v>
      </c>
      <c r="F475" s="151" t="e">
        <f ca="1">+_xll.BInterpol(Boost!$R$6:$R$66,Boost!$AY$6:$AY$66,params!B475,"cubic")</f>
        <v>#NAME?</v>
      </c>
      <c r="G475" s="151" t="e">
        <f ca="1">_xll.BInterpol(cf!$A$2:$A$68,cf!$B$2:$B$68,params!B475,"cubic")/100</f>
        <v>#NAME?</v>
      </c>
      <c r="H475" s="199" t="e">
        <f t="shared" ca="1" si="63"/>
        <v>#NAME?</v>
      </c>
      <c r="I475" s="152">
        <f t="shared" si="58"/>
        <v>3.0976743309377608E-2</v>
      </c>
      <c r="J475" s="152">
        <f t="shared" si="64"/>
        <v>6.4603703878951535E-5</v>
      </c>
      <c r="K475" s="3" t="e">
        <f t="shared" ca="1" si="60"/>
        <v>#NAME?</v>
      </c>
      <c r="L475" s="153" t="e">
        <f t="shared" ca="1" si="65"/>
        <v>#NAME?</v>
      </c>
      <c r="M475" s="195" t="e">
        <f ca="1">_xll.BInterpol(cf!$A$2:$A$68,cf!$C$2:$C$68,params!B475,"cubic")</f>
        <v>#NAME?</v>
      </c>
      <c r="N475" s="195" t="e">
        <f ca="1">+_xll.BInterpol(#REF!,#REF!,params!B475,"cubic")</f>
        <v>#NAME?</v>
      </c>
      <c r="O475" s="153" t="e">
        <f t="shared" ca="1" si="61"/>
        <v>#NAME?</v>
      </c>
    </row>
    <row r="476" spans="1:15">
      <c r="A476">
        <v>473</v>
      </c>
      <c r="B476">
        <f t="shared" si="59"/>
        <v>1.8919999999999999</v>
      </c>
      <c r="C476" s="151" t="e">
        <f ca="1">+_xll.BInterpol(Boost!$R$6:$R$66,Boost!$AZ$6:$AZ$66,params!B476,"cubic")</f>
        <v>#NAME?</v>
      </c>
      <c r="D476" s="151" t="e">
        <f ca="1">+_xll.BInterpol(Boost!$R$6:$R$66,Boost!$AX$6:$AX$66,params!B476,"cubic")</f>
        <v>#NAME?</v>
      </c>
      <c r="E476" s="198" t="e">
        <f t="shared" ca="1" si="62"/>
        <v>#NAME?</v>
      </c>
      <c r="F476" s="151" t="e">
        <f ca="1">+_xll.BInterpol(Boost!$R$6:$R$66,Boost!$AY$6:$AY$66,params!B476,"cubic")</f>
        <v>#NAME?</v>
      </c>
      <c r="G476" s="151" t="e">
        <f ca="1">_xll.BInterpol(cf!$A$2:$A$68,cf!$B$2:$B$68,params!B476,"cubic")/100</f>
        <v>#NAME?</v>
      </c>
      <c r="H476" s="199" t="e">
        <f t="shared" ca="1" si="63"/>
        <v>#NAME?</v>
      </c>
      <c r="I476" s="152">
        <f t="shared" si="58"/>
        <v>3.1041342706486397E-2</v>
      </c>
      <c r="J476" s="152">
        <f t="shared" si="64"/>
        <v>6.4599397108788814E-5</v>
      </c>
      <c r="K476" s="3" t="e">
        <f t="shared" ca="1" si="60"/>
        <v>#NAME?</v>
      </c>
      <c r="L476" s="153" t="e">
        <f t="shared" ca="1" si="65"/>
        <v>#NAME?</v>
      </c>
      <c r="M476" s="195" t="e">
        <f ca="1">_xll.BInterpol(cf!$A$2:$A$68,cf!$C$2:$C$68,params!B476,"cubic")</f>
        <v>#NAME?</v>
      </c>
      <c r="N476" s="195" t="e">
        <f ca="1">+_xll.BInterpol(#REF!,#REF!,params!B476,"cubic")</f>
        <v>#NAME?</v>
      </c>
      <c r="O476" s="153" t="e">
        <f t="shared" ca="1" si="61"/>
        <v>#NAME?</v>
      </c>
    </row>
    <row r="477" spans="1:15">
      <c r="A477">
        <v>474</v>
      </c>
      <c r="B477">
        <f t="shared" si="59"/>
        <v>1.8959999999999999</v>
      </c>
      <c r="C477" s="151" t="e">
        <f ca="1">+_xll.BInterpol(Boost!$R$6:$R$66,Boost!$AZ$6:$AZ$66,params!B477,"cubic")</f>
        <v>#NAME?</v>
      </c>
      <c r="D477" s="151" t="e">
        <f ca="1">+_xll.BInterpol(Boost!$R$6:$R$66,Boost!$AX$6:$AX$66,params!B477,"cubic")</f>
        <v>#NAME?</v>
      </c>
      <c r="E477" s="198" t="e">
        <f t="shared" ca="1" si="62"/>
        <v>#NAME?</v>
      </c>
      <c r="F477" s="151" t="e">
        <f ca="1">+_xll.BInterpol(Boost!$R$6:$R$66,Boost!$AY$6:$AY$66,params!B477,"cubic")</f>
        <v>#NAME?</v>
      </c>
      <c r="G477" s="151" t="e">
        <f ca="1">_xll.BInterpol(cf!$A$2:$A$68,cf!$B$2:$B$68,params!B477,"cubic")/100</f>
        <v>#NAME?</v>
      </c>
      <c r="H477" s="199" t="e">
        <f t="shared" ca="1" si="63"/>
        <v>#NAME?</v>
      </c>
      <c r="I477" s="152">
        <f t="shared" si="58"/>
        <v>3.1105937797112349E-2</v>
      </c>
      <c r="J477" s="152">
        <f t="shared" si="64"/>
        <v>6.4595090625951812E-5</v>
      </c>
      <c r="K477" s="3" t="e">
        <f t="shared" ca="1" si="60"/>
        <v>#NAME?</v>
      </c>
      <c r="L477" s="153" t="e">
        <f t="shared" ca="1" si="65"/>
        <v>#NAME?</v>
      </c>
      <c r="M477" s="195" t="e">
        <f ca="1">_xll.BInterpol(cf!$A$2:$A$68,cf!$C$2:$C$68,params!B477,"cubic")</f>
        <v>#NAME?</v>
      </c>
      <c r="N477" s="195" t="e">
        <f ca="1">+_xll.BInterpol(#REF!,#REF!,params!B477,"cubic")</f>
        <v>#NAME?</v>
      </c>
      <c r="O477" s="153" t="e">
        <f t="shared" ca="1" si="61"/>
        <v>#NAME?</v>
      </c>
    </row>
    <row r="478" spans="1:15">
      <c r="A478">
        <v>475</v>
      </c>
      <c r="B478">
        <f t="shared" si="59"/>
        <v>1.9</v>
      </c>
      <c r="C478" s="151" t="e">
        <f ca="1">+_xll.BInterpol(Boost!$R$6:$R$66,Boost!$AZ$6:$AZ$66,params!B478,"cubic")</f>
        <v>#NAME?</v>
      </c>
      <c r="D478" s="151" t="e">
        <f ca="1">+_xll.BInterpol(Boost!$R$6:$R$66,Boost!$AX$6:$AX$66,params!B478,"cubic")</f>
        <v>#NAME?</v>
      </c>
      <c r="E478" s="198" t="e">
        <f t="shared" ca="1" si="62"/>
        <v>#NAME?</v>
      </c>
      <c r="F478" s="151" t="e">
        <f ca="1">+_xll.BInterpol(Boost!$R$6:$R$66,Boost!$AY$6:$AY$66,params!B478,"cubic")</f>
        <v>#NAME?</v>
      </c>
      <c r="G478" s="151" t="e">
        <f ca="1">_xll.BInterpol(cf!$A$2:$A$68,cf!$B$2:$B$68,params!B478,"cubic")/100</f>
        <v>#NAME?</v>
      </c>
      <c r="H478" s="199" t="e">
        <f t="shared" ca="1" si="63"/>
        <v>#NAME?</v>
      </c>
      <c r="I478" s="152">
        <f t="shared" si="58"/>
        <v>3.1170528581542567E-2</v>
      </c>
      <c r="J478" s="152">
        <f t="shared" si="64"/>
        <v>6.4590784430218484E-5</v>
      </c>
      <c r="K478" s="3" t="e">
        <f t="shared" ca="1" si="60"/>
        <v>#NAME?</v>
      </c>
      <c r="L478" s="153" t="e">
        <f t="shared" ca="1" si="65"/>
        <v>#NAME?</v>
      </c>
      <c r="M478" s="195" t="e">
        <f ca="1">_xll.BInterpol(cf!$A$2:$A$68,cf!$C$2:$C$68,params!B478,"cubic")</f>
        <v>#NAME?</v>
      </c>
      <c r="N478" s="195" t="e">
        <f ca="1">+_xll.BInterpol(#REF!,#REF!,params!B478,"cubic")</f>
        <v>#NAME?</v>
      </c>
      <c r="O478" s="153" t="e">
        <f t="shared" ca="1" si="61"/>
        <v>#NAME?</v>
      </c>
    </row>
    <row r="479" spans="1:15">
      <c r="A479">
        <v>476</v>
      </c>
      <c r="B479">
        <f t="shared" si="59"/>
        <v>1.9039999999999999</v>
      </c>
      <c r="C479" s="151" t="e">
        <f ca="1">+_xll.BInterpol(Boost!$R$6:$R$66,Boost!$AZ$6:$AZ$66,params!B479,"cubic")</f>
        <v>#NAME?</v>
      </c>
      <c r="D479" s="151" t="e">
        <f ca="1">+_xll.BInterpol(Boost!$R$6:$R$66,Boost!$AX$6:$AX$66,params!B479,"cubic")</f>
        <v>#NAME?</v>
      </c>
      <c r="E479" s="198" t="e">
        <f t="shared" ca="1" si="62"/>
        <v>#NAME?</v>
      </c>
      <c r="F479" s="151" t="e">
        <f ca="1">+_xll.BInterpol(Boost!$R$6:$R$66,Boost!$AY$6:$AY$66,params!B479,"cubic")</f>
        <v>#NAME?</v>
      </c>
      <c r="G479" s="151" t="e">
        <f ca="1">_xll.BInterpol(cf!$A$2:$A$68,cf!$B$2:$B$68,params!B479,"cubic")/100</f>
        <v>#NAME?</v>
      </c>
      <c r="H479" s="199" t="e">
        <f t="shared" ca="1" si="63"/>
        <v>#NAME?</v>
      </c>
      <c r="I479" s="152">
        <f t="shared" ref="I479:I542" si="66">1-EXP($R$5*-1*B479/(1-$R$6))</f>
        <v>3.1235115060063823E-2</v>
      </c>
      <c r="J479" s="152">
        <f t="shared" si="64"/>
        <v>6.4586478521255763E-5</v>
      </c>
      <c r="K479" s="3" t="e">
        <f t="shared" ca="1" si="60"/>
        <v>#NAME?</v>
      </c>
      <c r="L479" s="153" t="e">
        <f t="shared" ca="1" si="65"/>
        <v>#NAME?</v>
      </c>
      <c r="M479" s="195" t="e">
        <f ca="1">_xll.BInterpol(cf!$A$2:$A$68,cf!$C$2:$C$68,params!B479,"cubic")</f>
        <v>#NAME?</v>
      </c>
      <c r="N479" s="195" t="e">
        <f ca="1">+_xll.BInterpol(#REF!,#REF!,params!B479,"cubic")</f>
        <v>#NAME?</v>
      </c>
      <c r="O479" s="153" t="e">
        <f t="shared" ca="1" si="61"/>
        <v>#NAME?</v>
      </c>
    </row>
    <row r="480" spans="1:15">
      <c r="A480">
        <v>477</v>
      </c>
      <c r="B480">
        <f t="shared" si="59"/>
        <v>1.9079999999999999</v>
      </c>
      <c r="C480" s="151" t="e">
        <f ca="1">+_xll.BInterpol(Boost!$R$6:$R$66,Boost!$AZ$6:$AZ$66,params!B480,"cubic")</f>
        <v>#NAME?</v>
      </c>
      <c r="D480" s="151" t="e">
        <f ca="1">+_xll.BInterpol(Boost!$R$6:$R$66,Boost!$AX$6:$AX$66,params!B480,"cubic")</f>
        <v>#NAME?</v>
      </c>
      <c r="E480" s="198" t="e">
        <f t="shared" ca="1" si="62"/>
        <v>#NAME?</v>
      </c>
      <c r="F480" s="151" t="e">
        <f ca="1">+_xll.BInterpol(Boost!$R$6:$R$66,Boost!$AY$6:$AY$66,params!B480,"cubic")</f>
        <v>#NAME?</v>
      </c>
      <c r="G480" s="151" t="e">
        <f ca="1">_xll.BInterpol(cf!$A$2:$A$68,cf!$B$2:$B$68,params!B480,"cubic")/100</f>
        <v>#NAME?</v>
      </c>
      <c r="H480" s="199" t="e">
        <f t="shared" ca="1" si="63"/>
        <v>#NAME?</v>
      </c>
      <c r="I480" s="152">
        <f t="shared" si="66"/>
        <v>3.1299697232963553E-2</v>
      </c>
      <c r="J480" s="152">
        <f t="shared" si="64"/>
        <v>6.4582172899729784E-5</v>
      </c>
      <c r="K480" s="3" t="e">
        <f t="shared" ca="1" si="60"/>
        <v>#NAME?</v>
      </c>
      <c r="L480" s="153" t="e">
        <f t="shared" ca="1" si="65"/>
        <v>#NAME?</v>
      </c>
      <c r="M480" s="195" t="e">
        <f ca="1">_xll.BInterpol(cf!$A$2:$A$68,cf!$C$2:$C$68,params!B480,"cubic")</f>
        <v>#NAME?</v>
      </c>
      <c r="N480" s="195" t="e">
        <f ca="1">+_xll.BInterpol(#REF!,#REF!,params!B480,"cubic")</f>
        <v>#NAME?</v>
      </c>
      <c r="O480" s="153" t="e">
        <f t="shared" ca="1" si="61"/>
        <v>#NAME?</v>
      </c>
    </row>
    <row r="481" spans="1:15">
      <c r="A481">
        <v>478</v>
      </c>
      <c r="B481">
        <f t="shared" si="59"/>
        <v>1.9119999999999999</v>
      </c>
      <c r="C481" s="151" t="e">
        <f ca="1">+_xll.BInterpol(Boost!$R$6:$R$66,Boost!$AZ$6:$AZ$66,params!B481,"cubic")</f>
        <v>#NAME?</v>
      </c>
      <c r="D481" s="151" t="e">
        <f ca="1">+_xll.BInterpol(Boost!$R$6:$R$66,Boost!$AX$6:$AX$66,params!B481,"cubic")</f>
        <v>#NAME?</v>
      </c>
      <c r="E481" s="198" t="e">
        <f t="shared" ca="1" si="62"/>
        <v>#NAME?</v>
      </c>
      <c r="F481" s="151" t="e">
        <f ca="1">+_xll.BInterpol(Boost!$R$6:$R$66,Boost!$AY$6:$AY$66,params!B481,"cubic")</f>
        <v>#NAME?</v>
      </c>
      <c r="G481" s="151" t="e">
        <f ca="1">_xll.BInterpol(cf!$A$2:$A$68,cf!$B$2:$B$68,params!B481,"cubic")/100</f>
        <v>#NAME?</v>
      </c>
      <c r="H481" s="199" t="e">
        <f t="shared" ca="1" si="63"/>
        <v>#NAME?</v>
      </c>
      <c r="I481" s="152">
        <f t="shared" si="66"/>
        <v>3.1364275100528527E-2</v>
      </c>
      <c r="J481" s="152">
        <f t="shared" si="64"/>
        <v>6.4577867564974412E-5</v>
      </c>
      <c r="K481" s="3" t="e">
        <f t="shared" ca="1" si="60"/>
        <v>#NAME?</v>
      </c>
      <c r="L481" s="153" t="e">
        <f t="shared" ca="1" si="65"/>
        <v>#NAME?</v>
      </c>
      <c r="M481" s="195" t="e">
        <f ca="1">_xll.BInterpol(cf!$A$2:$A$68,cf!$C$2:$C$68,params!B481,"cubic")</f>
        <v>#NAME?</v>
      </c>
      <c r="N481" s="195" t="e">
        <f ca="1">+_xll.BInterpol(#REF!,#REF!,params!B481,"cubic")</f>
        <v>#NAME?</v>
      </c>
      <c r="O481" s="153" t="e">
        <f t="shared" ca="1" si="61"/>
        <v>#NAME?</v>
      </c>
    </row>
    <row r="482" spans="1:15">
      <c r="A482">
        <v>479</v>
      </c>
      <c r="B482">
        <f t="shared" si="59"/>
        <v>1.9159999999999999</v>
      </c>
      <c r="C482" s="151" t="e">
        <f ca="1">+_xll.BInterpol(Boost!$R$6:$R$66,Boost!$AZ$6:$AZ$66,params!B482,"cubic")</f>
        <v>#NAME?</v>
      </c>
      <c r="D482" s="151" t="e">
        <f ca="1">+_xll.BInterpol(Boost!$R$6:$R$66,Boost!$AX$6:$AX$66,params!B482,"cubic")</f>
        <v>#NAME?</v>
      </c>
      <c r="E482" s="198" t="e">
        <f t="shared" ca="1" si="62"/>
        <v>#NAME?</v>
      </c>
      <c r="F482" s="151" t="e">
        <f ca="1">+_xll.BInterpol(Boost!$R$6:$R$66,Boost!$AY$6:$AY$66,params!B482,"cubic")</f>
        <v>#NAME?</v>
      </c>
      <c r="G482" s="151" t="e">
        <f ca="1">_xll.BInterpol(cf!$A$2:$A$68,cf!$B$2:$B$68,params!B482,"cubic")/100</f>
        <v>#NAME?</v>
      </c>
      <c r="H482" s="199" t="e">
        <f t="shared" ca="1" si="63"/>
        <v>#NAME?</v>
      </c>
      <c r="I482" s="152">
        <f t="shared" si="66"/>
        <v>3.1428848663045739E-2</v>
      </c>
      <c r="J482" s="152">
        <f t="shared" si="64"/>
        <v>6.4573562517211691E-5</v>
      </c>
      <c r="K482" s="3" t="e">
        <f t="shared" ca="1" si="60"/>
        <v>#NAME?</v>
      </c>
      <c r="L482" s="153" t="e">
        <f t="shared" ca="1" si="65"/>
        <v>#NAME?</v>
      </c>
      <c r="M482" s="195" t="e">
        <f ca="1">_xll.BInterpol(cf!$A$2:$A$68,cf!$C$2:$C$68,params!B482,"cubic")</f>
        <v>#NAME?</v>
      </c>
      <c r="N482" s="195" t="e">
        <f ca="1">+_xll.BInterpol(#REF!,#REF!,params!B482,"cubic")</f>
        <v>#NAME?</v>
      </c>
      <c r="O482" s="153" t="e">
        <f t="shared" ca="1" si="61"/>
        <v>#NAME?</v>
      </c>
    </row>
    <row r="483" spans="1:15">
      <c r="A483">
        <v>480</v>
      </c>
      <c r="B483">
        <f t="shared" si="59"/>
        <v>1.92</v>
      </c>
      <c r="C483" s="151" t="e">
        <f ca="1">+_xll.BInterpol(Boost!$R$6:$R$66,Boost!$AZ$6:$AZ$66,params!B483,"cubic")</f>
        <v>#NAME?</v>
      </c>
      <c r="D483" s="151" t="e">
        <f ca="1">+_xll.BInterpol(Boost!$R$6:$R$66,Boost!$AX$6:$AX$66,params!B483,"cubic")</f>
        <v>#NAME?</v>
      </c>
      <c r="E483" s="198" t="e">
        <f t="shared" ca="1" si="62"/>
        <v>#NAME?</v>
      </c>
      <c r="F483" s="151" t="e">
        <f ca="1">+_xll.BInterpol(Boost!$R$6:$R$66,Boost!$AY$6:$AY$66,params!B483,"cubic")</f>
        <v>#NAME?</v>
      </c>
      <c r="G483" s="151" t="e">
        <f ca="1">_xll.BInterpol(cf!$A$2:$A$68,cf!$B$2:$B$68,params!B483,"cubic")/100</f>
        <v>#NAME?</v>
      </c>
      <c r="H483" s="199" t="e">
        <f t="shared" ca="1" si="63"/>
        <v>#NAME?</v>
      </c>
      <c r="I483" s="152">
        <f t="shared" si="66"/>
        <v>3.1493417920802402E-2</v>
      </c>
      <c r="J483" s="152">
        <f t="shared" si="64"/>
        <v>6.4569257756663667E-5</v>
      </c>
      <c r="K483" s="3" t="e">
        <f t="shared" ca="1" si="60"/>
        <v>#NAME?</v>
      </c>
      <c r="L483" s="153" t="e">
        <f t="shared" ca="1" si="65"/>
        <v>#NAME?</v>
      </c>
      <c r="M483" s="195" t="e">
        <f ca="1">_xll.BInterpol(cf!$A$2:$A$68,cf!$C$2:$C$68,params!B483,"cubic")</f>
        <v>#NAME?</v>
      </c>
      <c r="N483" s="195" t="e">
        <f ca="1">+_xll.BInterpol(#REF!,#REF!,params!B483,"cubic")</f>
        <v>#NAME?</v>
      </c>
      <c r="O483" s="153" t="e">
        <f t="shared" ca="1" si="61"/>
        <v>#NAME?</v>
      </c>
    </row>
    <row r="484" spans="1:15">
      <c r="A484">
        <v>481</v>
      </c>
      <c r="B484">
        <f t="shared" si="59"/>
        <v>1.9239999999999999</v>
      </c>
      <c r="C484" s="151" t="e">
        <f ca="1">+_xll.BInterpol(Boost!$R$6:$R$66,Boost!$AZ$6:$AZ$66,params!B484,"cubic")</f>
        <v>#NAME?</v>
      </c>
      <c r="D484" s="151" t="e">
        <f ca="1">+_xll.BInterpol(Boost!$R$6:$R$66,Boost!$AX$6:$AX$66,params!B484,"cubic")</f>
        <v>#NAME?</v>
      </c>
      <c r="E484" s="198" t="e">
        <f t="shared" ca="1" si="62"/>
        <v>#NAME?</v>
      </c>
      <c r="F484" s="151" t="e">
        <f ca="1">+_xll.BInterpol(Boost!$R$6:$R$66,Boost!$AY$6:$AY$66,params!B484,"cubic")</f>
        <v>#NAME?</v>
      </c>
      <c r="G484" s="151" t="e">
        <f ca="1">_xll.BInterpol(cf!$A$2:$A$68,cf!$B$2:$B$68,params!B484,"cubic")/100</f>
        <v>#NAME?</v>
      </c>
      <c r="H484" s="199" t="e">
        <f t="shared" ca="1" si="63"/>
        <v>#NAME?</v>
      </c>
      <c r="I484" s="152">
        <f t="shared" si="66"/>
        <v>3.1557982874085289E-2</v>
      </c>
      <c r="J484" s="152">
        <f t="shared" si="64"/>
        <v>6.456495328288625E-5</v>
      </c>
      <c r="K484" s="3" t="e">
        <f t="shared" ca="1" si="60"/>
        <v>#NAME?</v>
      </c>
      <c r="L484" s="153" t="e">
        <f t="shared" ca="1" si="65"/>
        <v>#NAME?</v>
      </c>
      <c r="M484" s="195" t="e">
        <f ca="1">_xll.BInterpol(cf!$A$2:$A$68,cf!$C$2:$C$68,params!B484,"cubic")</f>
        <v>#NAME?</v>
      </c>
      <c r="N484" s="195" t="e">
        <f ca="1">+_xll.BInterpol(#REF!,#REF!,params!B484,"cubic")</f>
        <v>#NAME?</v>
      </c>
      <c r="O484" s="153" t="e">
        <f t="shared" ca="1" si="61"/>
        <v>#NAME?</v>
      </c>
    </row>
    <row r="485" spans="1:15">
      <c r="A485">
        <v>482</v>
      </c>
      <c r="B485">
        <f t="shared" si="59"/>
        <v>1.9279999999999999</v>
      </c>
      <c r="C485" s="151" t="e">
        <f ca="1">+_xll.BInterpol(Boost!$R$6:$R$66,Boost!$AZ$6:$AZ$66,params!B485,"cubic")</f>
        <v>#NAME?</v>
      </c>
      <c r="D485" s="151" t="e">
        <f ca="1">+_xll.BInterpol(Boost!$R$6:$R$66,Boost!$AX$6:$AX$66,params!B485,"cubic")</f>
        <v>#NAME?</v>
      </c>
      <c r="E485" s="198" t="e">
        <f t="shared" ca="1" si="62"/>
        <v>#NAME?</v>
      </c>
      <c r="F485" s="151" t="e">
        <f ca="1">+_xll.BInterpol(Boost!$R$6:$R$66,Boost!$AY$6:$AY$66,params!B485,"cubic")</f>
        <v>#NAME?</v>
      </c>
      <c r="G485" s="151" t="e">
        <f ca="1">_xll.BInterpol(cf!$A$2:$A$68,cf!$B$2:$B$68,params!B485,"cubic")/100</f>
        <v>#NAME?</v>
      </c>
      <c r="H485" s="199" t="e">
        <f t="shared" ca="1" si="63"/>
        <v>#NAME?</v>
      </c>
      <c r="I485" s="152">
        <f t="shared" si="66"/>
        <v>3.1622543523181501E-2</v>
      </c>
      <c r="J485" s="152">
        <f t="shared" si="64"/>
        <v>6.4560649096212508E-5</v>
      </c>
      <c r="K485" s="3" t="e">
        <f t="shared" ca="1" si="60"/>
        <v>#NAME?</v>
      </c>
      <c r="L485" s="153" t="e">
        <f t="shared" ca="1" si="65"/>
        <v>#NAME?</v>
      </c>
      <c r="M485" s="195" t="e">
        <f ca="1">_xll.BInterpol(cf!$A$2:$A$68,cf!$C$2:$C$68,params!B485,"cubic")</f>
        <v>#NAME?</v>
      </c>
      <c r="N485" s="195" t="e">
        <f ca="1">+_xll.BInterpol(#REF!,#REF!,params!B485,"cubic")</f>
        <v>#NAME?</v>
      </c>
      <c r="O485" s="153" t="e">
        <f t="shared" ca="1" si="61"/>
        <v>#NAME?</v>
      </c>
    </row>
    <row r="486" spans="1:15">
      <c r="A486">
        <v>483</v>
      </c>
      <c r="B486">
        <f t="shared" si="59"/>
        <v>1.9319999999999999</v>
      </c>
      <c r="C486" s="151" t="e">
        <f ca="1">+_xll.BInterpol(Boost!$R$6:$R$66,Boost!$AZ$6:$AZ$66,params!B486,"cubic")</f>
        <v>#NAME?</v>
      </c>
      <c r="D486" s="151" t="e">
        <f ca="1">+_xll.BInterpol(Boost!$R$6:$R$66,Boost!$AX$6:$AX$66,params!B486,"cubic")</f>
        <v>#NAME?</v>
      </c>
      <c r="E486" s="198" t="e">
        <f t="shared" ca="1" si="62"/>
        <v>#NAME?</v>
      </c>
      <c r="F486" s="151" t="e">
        <f ca="1">+_xll.BInterpol(Boost!$R$6:$R$66,Boost!$AY$6:$AY$66,params!B486,"cubic")</f>
        <v>#NAME?</v>
      </c>
      <c r="G486" s="151" t="e">
        <f ca="1">_xll.BInterpol(cf!$A$2:$A$68,cf!$B$2:$B$68,params!B486,"cubic")/100</f>
        <v>#NAME?</v>
      </c>
      <c r="H486" s="199" t="e">
        <f t="shared" ca="1" si="63"/>
        <v>#NAME?</v>
      </c>
      <c r="I486" s="152">
        <f t="shared" si="66"/>
        <v>3.1687099868377921E-2</v>
      </c>
      <c r="J486" s="152">
        <f t="shared" si="64"/>
        <v>6.4556345196420395E-5</v>
      </c>
      <c r="K486" s="3" t="e">
        <f t="shared" ca="1" si="60"/>
        <v>#NAME?</v>
      </c>
      <c r="L486" s="153" t="e">
        <f t="shared" ca="1" si="65"/>
        <v>#NAME?</v>
      </c>
      <c r="M486" s="195" t="e">
        <f ca="1">_xll.BInterpol(cf!$A$2:$A$68,cf!$C$2:$C$68,params!B486,"cubic")</f>
        <v>#NAME?</v>
      </c>
      <c r="N486" s="195" t="e">
        <f ca="1">+_xll.BInterpol(#REF!,#REF!,params!B486,"cubic")</f>
        <v>#NAME?</v>
      </c>
      <c r="O486" s="153" t="e">
        <f t="shared" ca="1" si="61"/>
        <v>#NAME?</v>
      </c>
    </row>
    <row r="487" spans="1:15">
      <c r="A487">
        <v>484</v>
      </c>
      <c r="B487">
        <f t="shared" si="59"/>
        <v>1.9359999999999999</v>
      </c>
      <c r="C487" s="151" t="e">
        <f ca="1">+_xll.BInterpol(Boost!$R$6:$R$66,Boost!$AZ$6:$AZ$66,params!B487,"cubic")</f>
        <v>#NAME?</v>
      </c>
      <c r="D487" s="151" t="e">
        <f ca="1">+_xll.BInterpol(Boost!$R$6:$R$66,Boost!$AX$6:$AX$66,params!B487,"cubic")</f>
        <v>#NAME?</v>
      </c>
      <c r="E487" s="198" t="e">
        <f t="shared" ca="1" si="62"/>
        <v>#NAME?</v>
      </c>
      <c r="F487" s="151" t="e">
        <f ca="1">+_xll.BInterpol(Boost!$R$6:$R$66,Boost!$AY$6:$AY$66,params!B487,"cubic")</f>
        <v>#NAME?</v>
      </c>
      <c r="G487" s="151" t="e">
        <f ca="1">_xll.BInterpol(cf!$A$2:$A$68,cf!$B$2:$B$68,params!B487,"cubic")/100</f>
        <v>#NAME?</v>
      </c>
      <c r="H487" s="199" t="e">
        <f t="shared" ca="1" si="63"/>
        <v>#NAME?</v>
      </c>
      <c r="I487" s="152">
        <f t="shared" si="66"/>
        <v>3.175165190996132E-2</v>
      </c>
      <c r="J487" s="152">
        <f t="shared" si="64"/>
        <v>6.4552041583398889E-5</v>
      </c>
      <c r="K487" s="3" t="e">
        <f t="shared" ca="1" si="60"/>
        <v>#NAME?</v>
      </c>
      <c r="L487" s="153" t="e">
        <f t="shared" ca="1" si="65"/>
        <v>#NAME?</v>
      </c>
      <c r="M487" s="195" t="e">
        <f ca="1">_xll.BInterpol(cf!$A$2:$A$68,cf!$C$2:$C$68,params!B487,"cubic")</f>
        <v>#NAME?</v>
      </c>
      <c r="N487" s="195" t="e">
        <f ca="1">+_xll.BInterpol(#REF!,#REF!,params!B487,"cubic")</f>
        <v>#NAME?</v>
      </c>
      <c r="O487" s="153" t="e">
        <f t="shared" ca="1" si="61"/>
        <v>#NAME?</v>
      </c>
    </row>
    <row r="488" spans="1:15">
      <c r="A488">
        <v>485</v>
      </c>
      <c r="B488">
        <f t="shared" si="59"/>
        <v>1.94</v>
      </c>
      <c r="C488" s="151" t="e">
        <f ca="1">+_xll.BInterpol(Boost!$R$6:$R$66,Boost!$AZ$6:$AZ$66,params!B488,"cubic")</f>
        <v>#NAME?</v>
      </c>
      <c r="D488" s="151" t="e">
        <f ca="1">+_xll.BInterpol(Boost!$R$6:$R$66,Boost!$AX$6:$AX$66,params!B488,"cubic")</f>
        <v>#NAME?</v>
      </c>
      <c r="E488" s="198" t="e">
        <f t="shared" ca="1" si="62"/>
        <v>#NAME?</v>
      </c>
      <c r="F488" s="151" t="e">
        <f ca="1">+_xll.BInterpol(Boost!$R$6:$R$66,Boost!$AY$6:$AY$66,params!B488,"cubic")</f>
        <v>#NAME?</v>
      </c>
      <c r="G488" s="151" t="e">
        <f ca="1">_xll.BInterpol(cf!$A$2:$A$68,cf!$B$2:$B$68,params!B488,"cubic")/100</f>
        <v>#NAME?</v>
      </c>
      <c r="H488" s="199" t="e">
        <f t="shared" ca="1" si="63"/>
        <v>#NAME?</v>
      </c>
      <c r="I488" s="152">
        <f t="shared" si="66"/>
        <v>3.1816199648218912E-2</v>
      </c>
      <c r="J488" s="152">
        <f t="shared" si="64"/>
        <v>6.454773825759208E-5</v>
      </c>
      <c r="K488" s="3" t="e">
        <f t="shared" ca="1" si="60"/>
        <v>#NAME?</v>
      </c>
      <c r="L488" s="153" t="e">
        <f t="shared" ca="1" si="65"/>
        <v>#NAME?</v>
      </c>
      <c r="M488" s="195" t="e">
        <f ca="1">_xll.BInterpol(cf!$A$2:$A$68,cf!$C$2:$C$68,params!B488,"cubic")</f>
        <v>#NAME?</v>
      </c>
      <c r="N488" s="195" t="e">
        <f ca="1">+_xll.BInterpol(#REF!,#REF!,params!B488,"cubic")</f>
        <v>#NAME?</v>
      </c>
      <c r="O488" s="153" t="e">
        <f t="shared" ca="1" si="61"/>
        <v>#NAME?</v>
      </c>
    </row>
    <row r="489" spans="1:15">
      <c r="A489">
        <v>486</v>
      </c>
      <c r="B489">
        <f t="shared" si="59"/>
        <v>1.944</v>
      </c>
      <c r="C489" s="151" t="e">
        <f ca="1">+_xll.BInterpol(Boost!$R$6:$R$66,Boost!$AZ$6:$AZ$66,params!B489,"cubic")</f>
        <v>#NAME?</v>
      </c>
      <c r="D489" s="151" t="e">
        <f ca="1">+_xll.BInterpol(Boost!$R$6:$R$66,Boost!$AX$6:$AX$66,params!B489,"cubic")</f>
        <v>#NAME?</v>
      </c>
      <c r="E489" s="198" t="e">
        <f t="shared" ca="1" si="62"/>
        <v>#NAME?</v>
      </c>
      <c r="F489" s="151" t="e">
        <f ca="1">+_xll.BInterpol(Boost!$R$6:$R$66,Boost!$AY$6:$AY$66,params!B489,"cubic")</f>
        <v>#NAME?</v>
      </c>
      <c r="G489" s="151" t="e">
        <f ca="1">_xll.BInterpol(cf!$A$2:$A$68,cf!$B$2:$B$68,params!B489,"cubic")/100</f>
        <v>#NAME?</v>
      </c>
      <c r="H489" s="199" t="e">
        <f t="shared" ca="1" si="63"/>
        <v>#NAME?</v>
      </c>
      <c r="I489" s="152">
        <f t="shared" si="66"/>
        <v>3.1880743083437246E-2</v>
      </c>
      <c r="J489" s="152">
        <f t="shared" si="64"/>
        <v>6.4543435218333833E-5</v>
      </c>
      <c r="K489" s="3" t="e">
        <f t="shared" ca="1" si="60"/>
        <v>#NAME?</v>
      </c>
      <c r="L489" s="153" t="e">
        <f t="shared" ca="1" si="65"/>
        <v>#NAME?</v>
      </c>
      <c r="M489" s="195" t="e">
        <f ca="1">_xll.BInterpol(cf!$A$2:$A$68,cf!$C$2:$C$68,params!B489,"cubic")</f>
        <v>#NAME?</v>
      </c>
      <c r="N489" s="195" t="e">
        <f ca="1">+_xll.BInterpol(#REF!,#REF!,params!B489,"cubic")</f>
        <v>#NAME?</v>
      </c>
      <c r="O489" s="153" t="e">
        <f t="shared" ca="1" si="61"/>
        <v>#NAME?</v>
      </c>
    </row>
    <row r="490" spans="1:15">
      <c r="A490">
        <v>487</v>
      </c>
      <c r="B490">
        <f t="shared" si="59"/>
        <v>1.948</v>
      </c>
      <c r="C490" s="151" t="e">
        <f ca="1">+_xll.BInterpol(Boost!$R$6:$R$66,Boost!$AZ$6:$AZ$66,params!B490,"cubic")</f>
        <v>#NAME?</v>
      </c>
      <c r="D490" s="151" t="e">
        <f ca="1">+_xll.BInterpol(Boost!$R$6:$R$66,Boost!$AX$6:$AX$66,params!B490,"cubic")</f>
        <v>#NAME?</v>
      </c>
      <c r="E490" s="198" t="e">
        <f t="shared" ca="1" si="62"/>
        <v>#NAME?</v>
      </c>
      <c r="F490" s="151" t="e">
        <f ca="1">+_xll.BInterpol(Boost!$R$6:$R$66,Boost!$AY$6:$AY$66,params!B490,"cubic")</f>
        <v>#NAME?</v>
      </c>
      <c r="G490" s="151" t="e">
        <f ca="1">_xll.BInterpol(cf!$A$2:$A$68,cf!$B$2:$B$68,params!B490,"cubic")/100</f>
        <v>#NAME?</v>
      </c>
      <c r="H490" s="199" t="e">
        <f t="shared" ca="1" si="63"/>
        <v>#NAME?</v>
      </c>
      <c r="I490" s="152">
        <f t="shared" si="66"/>
        <v>3.1945282215903315E-2</v>
      </c>
      <c r="J490" s="152">
        <f t="shared" si="64"/>
        <v>6.4539132466068239E-5</v>
      </c>
      <c r="K490" s="3" t="e">
        <f t="shared" ca="1" si="60"/>
        <v>#NAME?</v>
      </c>
      <c r="L490" s="153" t="e">
        <f t="shared" ca="1" si="65"/>
        <v>#NAME?</v>
      </c>
      <c r="M490" s="195" t="e">
        <f ca="1">_xll.BInterpol(cf!$A$2:$A$68,cf!$C$2:$C$68,params!B490,"cubic")</f>
        <v>#NAME?</v>
      </c>
      <c r="N490" s="195" t="e">
        <f ca="1">+_xll.BInterpol(#REF!,#REF!,params!B490,"cubic")</f>
        <v>#NAME?</v>
      </c>
      <c r="O490" s="153" t="e">
        <f t="shared" ca="1" si="61"/>
        <v>#NAME?</v>
      </c>
    </row>
    <row r="491" spans="1:15">
      <c r="A491">
        <v>488</v>
      </c>
      <c r="B491">
        <f t="shared" si="59"/>
        <v>1.952</v>
      </c>
      <c r="C491" s="151" t="e">
        <f ca="1">+_xll.BInterpol(Boost!$R$6:$R$66,Boost!$AZ$6:$AZ$66,params!B491,"cubic")</f>
        <v>#NAME?</v>
      </c>
      <c r="D491" s="151" t="e">
        <f ca="1">+_xll.BInterpol(Boost!$R$6:$R$66,Boost!$AX$6:$AX$66,params!B491,"cubic")</f>
        <v>#NAME?</v>
      </c>
      <c r="E491" s="198" t="e">
        <f t="shared" ca="1" si="62"/>
        <v>#NAME?</v>
      </c>
      <c r="F491" s="151" t="e">
        <f ca="1">+_xll.BInterpol(Boost!$R$6:$R$66,Boost!$AY$6:$AY$66,params!B491,"cubic")</f>
        <v>#NAME?</v>
      </c>
      <c r="G491" s="151" t="e">
        <f ca="1">_xll.BInterpol(cf!$A$2:$A$68,cf!$B$2:$B$68,params!B491,"cubic")/100</f>
        <v>#NAME?</v>
      </c>
      <c r="H491" s="199" t="e">
        <f t="shared" ca="1" si="63"/>
        <v>#NAME?</v>
      </c>
      <c r="I491" s="152">
        <f t="shared" si="66"/>
        <v>3.2009817045903999E-2</v>
      </c>
      <c r="J491" s="152">
        <f t="shared" si="64"/>
        <v>6.4534830000684273E-5</v>
      </c>
      <c r="K491" s="3" t="e">
        <f t="shared" ca="1" si="60"/>
        <v>#NAME?</v>
      </c>
      <c r="L491" s="153" t="e">
        <f t="shared" ca="1" si="65"/>
        <v>#NAME?</v>
      </c>
      <c r="M491" s="195" t="e">
        <f ca="1">_xll.BInterpol(cf!$A$2:$A$68,cf!$C$2:$C$68,params!B491,"cubic")</f>
        <v>#NAME?</v>
      </c>
      <c r="N491" s="195" t="e">
        <f ca="1">+_xll.BInterpol(#REF!,#REF!,params!B491,"cubic")</f>
        <v>#NAME?</v>
      </c>
      <c r="O491" s="153" t="e">
        <f t="shared" ca="1" si="61"/>
        <v>#NAME?</v>
      </c>
    </row>
    <row r="492" spans="1:15">
      <c r="A492">
        <v>489</v>
      </c>
      <c r="B492">
        <f t="shared" si="59"/>
        <v>1.956</v>
      </c>
      <c r="C492" s="151" t="e">
        <f ca="1">+_xll.BInterpol(Boost!$R$6:$R$66,Boost!$AZ$6:$AZ$66,params!B492,"cubic")</f>
        <v>#NAME?</v>
      </c>
      <c r="D492" s="151" t="e">
        <f ca="1">+_xll.BInterpol(Boost!$R$6:$R$66,Boost!$AX$6:$AX$66,params!B492,"cubic")</f>
        <v>#NAME?</v>
      </c>
      <c r="E492" s="198" t="e">
        <f t="shared" ca="1" si="62"/>
        <v>#NAME?</v>
      </c>
      <c r="F492" s="151" t="e">
        <f ca="1">+_xll.BInterpol(Boost!$R$6:$R$66,Boost!$AY$6:$AY$66,params!B492,"cubic")</f>
        <v>#NAME?</v>
      </c>
      <c r="G492" s="151" t="e">
        <f ca="1">_xll.BInterpol(cf!$A$2:$A$68,cf!$B$2:$B$68,params!B492,"cubic")/100</f>
        <v>#NAME?</v>
      </c>
      <c r="H492" s="199" t="e">
        <f t="shared" ca="1" si="63"/>
        <v>#NAME?</v>
      </c>
      <c r="I492" s="152">
        <f t="shared" si="66"/>
        <v>3.2074347573726181E-2</v>
      </c>
      <c r="J492" s="152">
        <f t="shared" si="64"/>
        <v>6.4530527822181938E-5</v>
      </c>
      <c r="K492" s="3" t="e">
        <f t="shared" ca="1" si="60"/>
        <v>#NAME?</v>
      </c>
      <c r="L492" s="153" t="e">
        <f t="shared" ca="1" si="65"/>
        <v>#NAME?</v>
      </c>
      <c r="M492" s="195" t="e">
        <f ca="1">_xll.BInterpol(cf!$A$2:$A$68,cf!$C$2:$C$68,params!B492,"cubic")</f>
        <v>#NAME?</v>
      </c>
      <c r="N492" s="195" t="e">
        <f ca="1">+_xll.BInterpol(#REF!,#REF!,params!B492,"cubic")</f>
        <v>#NAME?</v>
      </c>
      <c r="O492" s="153" t="e">
        <f t="shared" ca="1" si="61"/>
        <v>#NAME?</v>
      </c>
    </row>
    <row r="493" spans="1:15">
      <c r="A493">
        <v>490</v>
      </c>
      <c r="B493">
        <f t="shared" si="59"/>
        <v>1.96</v>
      </c>
      <c r="C493" s="151" t="e">
        <f ca="1">+_xll.BInterpol(Boost!$R$6:$R$66,Boost!$AZ$6:$AZ$66,params!B493,"cubic")</f>
        <v>#NAME?</v>
      </c>
      <c r="D493" s="151" t="e">
        <f ca="1">+_xll.BInterpol(Boost!$R$6:$R$66,Boost!$AX$6:$AX$66,params!B493,"cubic")</f>
        <v>#NAME?</v>
      </c>
      <c r="E493" s="198" t="e">
        <f t="shared" ca="1" si="62"/>
        <v>#NAME?</v>
      </c>
      <c r="F493" s="151" t="e">
        <f ca="1">+_xll.BInterpol(Boost!$R$6:$R$66,Boost!$AY$6:$AY$66,params!B493,"cubic")</f>
        <v>#NAME?</v>
      </c>
      <c r="G493" s="151" t="e">
        <f ca="1">_xll.BInterpol(cf!$A$2:$A$68,cf!$B$2:$B$68,params!B493,"cubic")/100</f>
        <v>#NAME?</v>
      </c>
      <c r="H493" s="199" t="e">
        <f t="shared" ca="1" si="63"/>
        <v>#NAME?</v>
      </c>
      <c r="I493" s="152">
        <f t="shared" si="66"/>
        <v>3.213887379965652E-2</v>
      </c>
      <c r="J493" s="152">
        <f t="shared" si="64"/>
        <v>6.4526225930339187E-5</v>
      </c>
      <c r="K493" s="3" t="e">
        <f t="shared" ca="1" si="60"/>
        <v>#NAME?</v>
      </c>
      <c r="L493" s="153" t="e">
        <f t="shared" ca="1" si="65"/>
        <v>#NAME?</v>
      </c>
      <c r="M493" s="195" t="e">
        <f ca="1">_xll.BInterpol(cf!$A$2:$A$68,cf!$C$2:$C$68,params!B493,"cubic")</f>
        <v>#NAME?</v>
      </c>
      <c r="N493" s="195" t="e">
        <f ca="1">+_xll.BInterpol(#REF!,#REF!,params!B493,"cubic")</f>
        <v>#NAME?</v>
      </c>
      <c r="O493" s="153" t="e">
        <f t="shared" ca="1" si="61"/>
        <v>#NAME?</v>
      </c>
    </row>
    <row r="494" spans="1:15">
      <c r="A494">
        <v>491</v>
      </c>
      <c r="B494">
        <f t="shared" si="59"/>
        <v>1.964</v>
      </c>
      <c r="C494" s="151" t="e">
        <f ca="1">+_xll.BInterpol(Boost!$R$6:$R$66,Boost!$AZ$6:$AZ$66,params!B494,"cubic")</f>
        <v>#NAME?</v>
      </c>
      <c r="D494" s="151" t="e">
        <f ca="1">+_xll.BInterpol(Boost!$R$6:$R$66,Boost!$AX$6:$AX$66,params!B494,"cubic")</f>
        <v>#NAME?</v>
      </c>
      <c r="E494" s="198" t="e">
        <f t="shared" ca="1" si="62"/>
        <v>#NAME?</v>
      </c>
      <c r="F494" s="151" t="e">
        <f ca="1">+_xll.BInterpol(Boost!$R$6:$R$66,Boost!$AY$6:$AY$66,params!B494,"cubic")</f>
        <v>#NAME?</v>
      </c>
      <c r="G494" s="151" t="e">
        <f ca="1">_xll.BInterpol(cf!$A$2:$A$68,cf!$B$2:$B$68,params!B494,"cubic")/100</f>
        <v>#NAME?</v>
      </c>
      <c r="H494" s="199" t="e">
        <f t="shared" ca="1" si="63"/>
        <v>#NAME?</v>
      </c>
      <c r="I494" s="152">
        <f t="shared" si="66"/>
        <v>3.2203395723981787E-2</v>
      </c>
      <c r="J494" s="152">
        <f t="shared" si="64"/>
        <v>6.4521924325267044E-5</v>
      </c>
      <c r="K494" s="3" t="e">
        <f t="shared" ca="1" si="60"/>
        <v>#NAME?</v>
      </c>
      <c r="L494" s="153" t="e">
        <f t="shared" ca="1" si="65"/>
        <v>#NAME?</v>
      </c>
      <c r="M494" s="195" t="e">
        <f ca="1">_xll.BInterpol(cf!$A$2:$A$68,cf!$C$2:$C$68,params!B494,"cubic")</f>
        <v>#NAME?</v>
      </c>
      <c r="N494" s="195" t="e">
        <f ca="1">+_xll.BInterpol(#REF!,#REF!,params!B494,"cubic")</f>
        <v>#NAME?</v>
      </c>
      <c r="O494" s="153" t="e">
        <f t="shared" ca="1" si="61"/>
        <v>#NAME?</v>
      </c>
    </row>
    <row r="495" spans="1:15">
      <c r="A495">
        <v>492</v>
      </c>
      <c r="B495">
        <f t="shared" si="59"/>
        <v>1.968</v>
      </c>
      <c r="C495" s="151" t="e">
        <f ca="1">+_xll.BInterpol(Boost!$R$6:$R$66,Boost!$AZ$6:$AZ$66,params!B495,"cubic")</f>
        <v>#NAME?</v>
      </c>
      <c r="D495" s="151" t="e">
        <f ca="1">+_xll.BInterpol(Boost!$R$6:$R$66,Boost!$AX$6:$AX$66,params!B495,"cubic")</f>
        <v>#NAME?</v>
      </c>
      <c r="E495" s="198" t="e">
        <f t="shared" ca="1" si="62"/>
        <v>#NAME?</v>
      </c>
      <c r="F495" s="151" t="e">
        <f ca="1">+_xll.BInterpol(Boost!$R$6:$R$66,Boost!$AY$6:$AY$66,params!B495,"cubic")</f>
        <v>#NAME?</v>
      </c>
      <c r="G495" s="151" t="e">
        <f ca="1">_xll.BInterpol(cf!$A$2:$A$68,cf!$B$2:$B$68,params!B495,"cubic")/100</f>
        <v>#NAME?</v>
      </c>
      <c r="H495" s="199" t="e">
        <f t="shared" ca="1" si="63"/>
        <v>#NAME?</v>
      </c>
      <c r="I495" s="152">
        <f t="shared" si="66"/>
        <v>3.2267913346988863E-2</v>
      </c>
      <c r="J495" s="152">
        <f t="shared" si="64"/>
        <v>6.451762300707653E-5</v>
      </c>
      <c r="K495" s="3" t="e">
        <f t="shared" ca="1" si="60"/>
        <v>#NAME?</v>
      </c>
      <c r="L495" s="153" t="e">
        <f t="shared" ca="1" si="65"/>
        <v>#NAME?</v>
      </c>
      <c r="M495" s="195" t="e">
        <f ca="1">_xll.BInterpol(cf!$A$2:$A$68,cf!$C$2:$C$68,params!B495,"cubic")</f>
        <v>#NAME?</v>
      </c>
      <c r="N495" s="195" t="e">
        <f ca="1">+_xll.BInterpol(#REF!,#REF!,params!B495,"cubic")</f>
        <v>#NAME?</v>
      </c>
      <c r="O495" s="153" t="e">
        <f t="shared" ca="1" si="61"/>
        <v>#NAME?</v>
      </c>
    </row>
    <row r="496" spans="1:15">
      <c r="A496">
        <v>493</v>
      </c>
      <c r="B496">
        <f t="shared" si="59"/>
        <v>1.972</v>
      </c>
      <c r="C496" s="151" t="e">
        <f ca="1">+_xll.BInterpol(Boost!$R$6:$R$66,Boost!$AZ$6:$AZ$66,params!B496,"cubic")</f>
        <v>#NAME?</v>
      </c>
      <c r="D496" s="151" t="e">
        <f ca="1">+_xll.BInterpol(Boost!$R$6:$R$66,Boost!$AX$6:$AX$66,params!B496,"cubic")</f>
        <v>#NAME?</v>
      </c>
      <c r="E496" s="198" t="e">
        <f t="shared" ca="1" si="62"/>
        <v>#NAME?</v>
      </c>
      <c r="F496" s="151" t="e">
        <f ca="1">+_xll.BInterpol(Boost!$R$6:$R$66,Boost!$AY$6:$AY$66,params!B496,"cubic")</f>
        <v>#NAME?</v>
      </c>
      <c r="G496" s="151" t="e">
        <f ca="1">_xll.BInterpol(cf!$A$2:$A$68,cf!$B$2:$B$68,params!B496,"cubic")/100</f>
        <v>#NAME?</v>
      </c>
      <c r="H496" s="199" t="e">
        <f t="shared" ca="1" si="63"/>
        <v>#NAME?</v>
      </c>
      <c r="I496" s="152">
        <f t="shared" si="66"/>
        <v>3.2332426668964409E-2</v>
      </c>
      <c r="J496" s="152">
        <f t="shared" si="64"/>
        <v>6.4513321975545601E-5</v>
      </c>
      <c r="K496" s="3" t="e">
        <f t="shared" ca="1" si="60"/>
        <v>#NAME?</v>
      </c>
      <c r="L496" s="153" t="e">
        <f t="shared" ca="1" si="65"/>
        <v>#NAME?</v>
      </c>
      <c r="M496" s="195" t="e">
        <f ca="1">_xll.BInterpol(cf!$A$2:$A$68,cf!$C$2:$C$68,params!B496,"cubic")</f>
        <v>#NAME?</v>
      </c>
      <c r="N496" s="195" t="e">
        <f ca="1">+_xll.BInterpol(#REF!,#REF!,params!B496,"cubic")</f>
        <v>#NAME?</v>
      </c>
      <c r="O496" s="153" t="e">
        <f t="shared" ca="1" si="61"/>
        <v>#NAME?</v>
      </c>
    </row>
    <row r="497" spans="1:15">
      <c r="A497">
        <v>494</v>
      </c>
      <c r="B497">
        <f t="shared" si="59"/>
        <v>1.976</v>
      </c>
      <c r="C497" s="151" t="e">
        <f ca="1">+_xll.BInterpol(Boost!$R$6:$R$66,Boost!$AZ$6:$AZ$66,params!B497,"cubic")</f>
        <v>#NAME?</v>
      </c>
      <c r="D497" s="151" t="e">
        <f ca="1">+_xll.BInterpol(Boost!$R$6:$R$66,Boost!$AX$6:$AX$66,params!B497,"cubic")</f>
        <v>#NAME?</v>
      </c>
      <c r="E497" s="198" t="e">
        <f t="shared" ca="1" si="62"/>
        <v>#NAME?</v>
      </c>
      <c r="F497" s="151" t="e">
        <f ca="1">+_xll.BInterpol(Boost!$R$6:$R$66,Boost!$AY$6:$AY$66,params!B497,"cubic")</f>
        <v>#NAME?</v>
      </c>
      <c r="G497" s="151" t="e">
        <f ca="1">_xll.BInterpol(cf!$A$2:$A$68,cf!$B$2:$B$68,params!B497,"cubic")/100</f>
        <v>#NAME?</v>
      </c>
      <c r="H497" s="199" t="e">
        <f t="shared" ca="1" si="63"/>
        <v>#NAME?</v>
      </c>
      <c r="I497" s="152">
        <f t="shared" si="66"/>
        <v>3.2396935690195305E-2</v>
      </c>
      <c r="J497" s="152">
        <f t="shared" si="64"/>
        <v>6.4509021230896302E-5</v>
      </c>
      <c r="K497" s="3" t="e">
        <f t="shared" ca="1" si="60"/>
        <v>#NAME?</v>
      </c>
      <c r="L497" s="153" t="e">
        <f t="shared" ca="1" si="65"/>
        <v>#NAME?</v>
      </c>
      <c r="M497" s="195" t="e">
        <f ca="1">_xll.BInterpol(cf!$A$2:$A$68,cf!$C$2:$C$68,params!B497,"cubic")</f>
        <v>#NAME?</v>
      </c>
      <c r="N497" s="195" t="e">
        <f ca="1">+_xll.BInterpol(#REF!,#REF!,params!B497,"cubic")</f>
        <v>#NAME?</v>
      </c>
      <c r="O497" s="153" t="e">
        <f t="shared" ca="1" si="61"/>
        <v>#NAME?</v>
      </c>
    </row>
    <row r="498" spans="1:15">
      <c r="A498">
        <v>495</v>
      </c>
      <c r="B498">
        <f t="shared" si="59"/>
        <v>1.98</v>
      </c>
      <c r="C498" s="151" t="e">
        <f ca="1">+_xll.BInterpol(Boost!$R$6:$R$66,Boost!$AZ$6:$AZ$66,params!B498,"cubic")</f>
        <v>#NAME?</v>
      </c>
      <c r="D498" s="151" t="e">
        <f ca="1">+_xll.BInterpol(Boost!$R$6:$R$66,Boost!$AX$6:$AX$66,params!B498,"cubic")</f>
        <v>#NAME?</v>
      </c>
      <c r="E498" s="198" t="e">
        <f t="shared" ca="1" si="62"/>
        <v>#NAME?</v>
      </c>
      <c r="F498" s="151" t="e">
        <f ca="1">+_xll.BInterpol(Boost!$R$6:$R$66,Boost!$AY$6:$AY$66,params!B498,"cubic")</f>
        <v>#NAME?</v>
      </c>
      <c r="G498" s="151" t="e">
        <f ca="1">_xll.BInterpol(cf!$A$2:$A$68,cf!$B$2:$B$68,params!B498,"cubic")/100</f>
        <v>#NAME?</v>
      </c>
      <c r="H498" s="199" t="e">
        <f t="shared" ca="1" si="63"/>
        <v>#NAME?</v>
      </c>
      <c r="I498" s="152">
        <f t="shared" si="66"/>
        <v>3.246144041096799E-2</v>
      </c>
      <c r="J498" s="152">
        <f t="shared" si="64"/>
        <v>6.4504720772684543E-5</v>
      </c>
      <c r="K498" s="3" t="e">
        <f t="shared" ca="1" si="60"/>
        <v>#NAME?</v>
      </c>
      <c r="L498" s="153" t="e">
        <f t="shared" ca="1" si="65"/>
        <v>#NAME?</v>
      </c>
      <c r="M498" s="195" t="e">
        <f ca="1">_xll.BInterpol(cf!$A$2:$A$68,cf!$C$2:$C$68,params!B498,"cubic")</f>
        <v>#NAME?</v>
      </c>
      <c r="N498" s="195" t="e">
        <f ca="1">+_xll.BInterpol(#REF!,#REF!,params!B498,"cubic")</f>
        <v>#NAME?</v>
      </c>
      <c r="O498" s="153" t="e">
        <f t="shared" ca="1" si="61"/>
        <v>#NAME?</v>
      </c>
    </row>
    <row r="499" spans="1:15">
      <c r="A499">
        <v>496</v>
      </c>
      <c r="B499">
        <f t="shared" si="59"/>
        <v>1.984</v>
      </c>
      <c r="C499" s="151" t="e">
        <f ca="1">+_xll.BInterpol(Boost!$R$6:$R$66,Boost!$AZ$6:$AZ$66,params!B499,"cubic")</f>
        <v>#NAME?</v>
      </c>
      <c r="D499" s="151" t="e">
        <f ca="1">+_xll.BInterpol(Boost!$R$6:$R$66,Boost!$AX$6:$AX$66,params!B499,"cubic")</f>
        <v>#NAME?</v>
      </c>
      <c r="E499" s="198" t="e">
        <f t="shared" ca="1" si="62"/>
        <v>#NAME?</v>
      </c>
      <c r="F499" s="151" t="e">
        <f ca="1">+_xll.BInterpol(Boost!$R$6:$R$66,Boost!$AY$6:$AY$66,params!B499,"cubic")</f>
        <v>#NAME?</v>
      </c>
      <c r="G499" s="151" t="e">
        <f ca="1">_xll.BInterpol(cf!$A$2:$A$68,cf!$B$2:$B$68,params!B499,"cubic")/100</f>
        <v>#NAME?</v>
      </c>
      <c r="H499" s="199" t="e">
        <f t="shared" ca="1" si="63"/>
        <v>#NAME?</v>
      </c>
      <c r="I499" s="152">
        <f t="shared" si="66"/>
        <v>3.2525940831569344E-2</v>
      </c>
      <c r="J499" s="152">
        <f t="shared" si="64"/>
        <v>6.4500420601354413E-5</v>
      </c>
      <c r="K499" s="3" t="e">
        <f t="shared" ca="1" si="60"/>
        <v>#NAME?</v>
      </c>
      <c r="L499" s="153" t="e">
        <f t="shared" ca="1" si="65"/>
        <v>#NAME?</v>
      </c>
      <c r="M499" s="195" t="e">
        <f ca="1">_xll.BInterpol(cf!$A$2:$A$68,cf!$C$2:$C$68,params!B499,"cubic")</f>
        <v>#NAME?</v>
      </c>
      <c r="N499" s="195" t="e">
        <f ca="1">+_xll.BInterpol(#REF!,#REF!,params!B499,"cubic")</f>
        <v>#NAME?</v>
      </c>
      <c r="O499" s="153" t="e">
        <f t="shared" ca="1" si="61"/>
        <v>#NAME?</v>
      </c>
    </row>
    <row r="500" spans="1:15">
      <c r="A500">
        <v>497</v>
      </c>
      <c r="B500">
        <f t="shared" si="59"/>
        <v>1.988</v>
      </c>
      <c r="C500" s="151" t="e">
        <f ca="1">+_xll.BInterpol(Boost!$R$6:$R$66,Boost!$AZ$6:$AZ$66,params!B500,"cubic")</f>
        <v>#NAME?</v>
      </c>
      <c r="D500" s="151" t="e">
        <f ca="1">+_xll.BInterpol(Boost!$R$6:$R$66,Boost!$AX$6:$AX$66,params!B500,"cubic")</f>
        <v>#NAME?</v>
      </c>
      <c r="E500" s="198" t="e">
        <f t="shared" ca="1" si="62"/>
        <v>#NAME?</v>
      </c>
      <c r="F500" s="151" t="e">
        <f ca="1">+_xll.BInterpol(Boost!$R$6:$R$66,Boost!$AY$6:$AY$66,params!B500,"cubic")</f>
        <v>#NAME?</v>
      </c>
      <c r="G500" s="151" t="e">
        <f ca="1">_xll.BInterpol(cf!$A$2:$A$68,cf!$B$2:$B$68,params!B500,"cubic")/100</f>
        <v>#NAME?</v>
      </c>
      <c r="H500" s="199" t="e">
        <f t="shared" ca="1" si="63"/>
        <v>#NAME?</v>
      </c>
      <c r="I500" s="152">
        <f t="shared" si="66"/>
        <v>3.2590436952286028E-2</v>
      </c>
      <c r="J500" s="152">
        <f t="shared" si="64"/>
        <v>6.4496120716683869E-5</v>
      </c>
      <c r="K500" s="3" t="e">
        <f t="shared" ca="1" si="60"/>
        <v>#NAME?</v>
      </c>
      <c r="L500" s="153" t="e">
        <f t="shared" ca="1" si="65"/>
        <v>#NAME?</v>
      </c>
      <c r="M500" s="195" t="e">
        <f ca="1">_xll.BInterpol(cf!$A$2:$A$68,cf!$C$2:$C$68,params!B500,"cubic")</f>
        <v>#NAME?</v>
      </c>
      <c r="N500" s="195" t="e">
        <f ca="1">+_xll.BInterpol(#REF!,#REF!,params!B500,"cubic")</f>
        <v>#NAME?</v>
      </c>
      <c r="O500" s="153" t="e">
        <f t="shared" ca="1" si="61"/>
        <v>#NAME?</v>
      </c>
    </row>
    <row r="501" spans="1:15">
      <c r="A501">
        <v>498</v>
      </c>
      <c r="B501">
        <f t="shared" si="59"/>
        <v>1.992</v>
      </c>
      <c r="C501" s="151" t="e">
        <f ca="1">+_xll.BInterpol(Boost!$R$6:$R$66,Boost!$AZ$6:$AZ$66,params!B501,"cubic")</f>
        <v>#NAME?</v>
      </c>
      <c r="D501" s="151" t="e">
        <f ca="1">+_xll.BInterpol(Boost!$R$6:$R$66,Boost!$AX$6:$AX$66,params!B501,"cubic")</f>
        <v>#NAME?</v>
      </c>
      <c r="E501" s="198" t="e">
        <f t="shared" ca="1" si="62"/>
        <v>#NAME?</v>
      </c>
      <c r="F501" s="151" t="e">
        <f ca="1">+_xll.BInterpol(Boost!$R$6:$R$66,Boost!$AY$6:$AY$66,params!B501,"cubic")</f>
        <v>#NAME?</v>
      </c>
      <c r="G501" s="151" t="e">
        <f ca="1">_xll.BInterpol(cf!$A$2:$A$68,cf!$B$2:$B$68,params!B501,"cubic")/100</f>
        <v>#NAME?</v>
      </c>
      <c r="H501" s="199" t="e">
        <f t="shared" ca="1" si="63"/>
        <v>#NAME?</v>
      </c>
      <c r="I501" s="152">
        <f t="shared" si="66"/>
        <v>3.265492877340459E-2</v>
      </c>
      <c r="J501" s="152">
        <f t="shared" si="64"/>
        <v>6.4491821118561887E-5</v>
      </c>
      <c r="K501" s="3" t="e">
        <f t="shared" ca="1" si="60"/>
        <v>#NAME?</v>
      </c>
      <c r="L501" s="153" t="e">
        <f t="shared" ca="1" si="65"/>
        <v>#NAME?</v>
      </c>
      <c r="M501" s="195" t="e">
        <f ca="1">_xll.BInterpol(cf!$A$2:$A$68,cf!$C$2:$C$68,params!B501,"cubic")</f>
        <v>#NAME?</v>
      </c>
      <c r="N501" s="195" t="e">
        <f ca="1">+_xll.BInterpol(#REF!,#REF!,params!B501,"cubic")</f>
        <v>#NAME?</v>
      </c>
      <c r="O501" s="153" t="e">
        <f t="shared" ca="1" si="61"/>
        <v>#NAME?</v>
      </c>
    </row>
    <row r="502" spans="1:15">
      <c r="A502">
        <v>499</v>
      </c>
      <c r="B502">
        <f t="shared" si="59"/>
        <v>1.996</v>
      </c>
      <c r="C502" s="151" t="e">
        <f ca="1">+_xll.BInterpol(Boost!$R$6:$R$66,Boost!$AZ$6:$AZ$66,params!B502,"cubic")</f>
        <v>#NAME?</v>
      </c>
      <c r="D502" s="151" t="e">
        <f ca="1">+_xll.BInterpol(Boost!$R$6:$R$66,Boost!$AX$6:$AX$66,params!B502,"cubic")</f>
        <v>#NAME?</v>
      </c>
      <c r="E502" s="198" t="e">
        <f t="shared" ca="1" si="62"/>
        <v>#NAME?</v>
      </c>
      <c r="F502" s="151" t="e">
        <f ca="1">+_xll.BInterpol(Boost!$R$6:$R$66,Boost!$AY$6:$AY$66,params!B502,"cubic")</f>
        <v>#NAME?</v>
      </c>
      <c r="G502" s="151" t="e">
        <f ca="1">_xll.BInterpol(cf!$A$2:$A$68,cf!$B$2:$B$68,params!B502,"cubic")/100</f>
        <v>#NAME?</v>
      </c>
      <c r="H502" s="199" t="e">
        <f t="shared" ca="1" si="63"/>
        <v>#NAME?</v>
      </c>
      <c r="I502" s="152">
        <f t="shared" si="66"/>
        <v>3.2719416295211801E-2</v>
      </c>
      <c r="J502" s="152">
        <f t="shared" si="64"/>
        <v>6.4487521807210513E-5</v>
      </c>
      <c r="K502" s="3" t="e">
        <f t="shared" ca="1" si="60"/>
        <v>#NAME?</v>
      </c>
      <c r="L502" s="153" t="e">
        <f t="shared" ca="1" si="65"/>
        <v>#NAME?</v>
      </c>
      <c r="M502" s="195" t="e">
        <f ca="1">_xll.BInterpol(cf!$A$2:$A$68,cf!$C$2:$C$68,params!B502,"cubic")</f>
        <v>#NAME?</v>
      </c>
      <c r="N502" s="195" t="e">
        <f ca="1">+_xll.BInterpol(#REF!,#REF!,params!B502,"cubic")</f>
        <v>#NAME?</v>
      </c>
      <c r="O502" s="153" t="e">
        <f t="shared" ca="1" si="61"/>
        <v>#NAME?</v>
      </c>
    </row>
    <row r="503" spans="1:15">
      <c r="A503">
        <v>500</v>
      </c>
      <c r="B503">
        <f t="shared" si="59"/>
        <v>2</v>
      </c>
      <c r="C503" s="151" t="e">
        <f ca="1">+_xll.BInterpol(Boost!$R$6:$R$66,Boost!$AZ$6:$AZ$66,params!B503,"cubic")</f>
        <v>#NAME?</v>
      </c>
      <c r="D503" s="151" t="e">
        <f ca="1">+_xll.BInterpol(Boost!$R$6:$R$66,Boost!$AX$6:$AX$66,params!B503,"cubic")</f>
        <v>#NAME?</v>
      </c>
      <c r="E503" s="198" t="e">
        <f t="shared" ca="1" si="62"/>
        <v>#NAME?</v>
      </c>
      <c r="F503" s="151" t="e">
        <f ca="1">+_xll.BInterpol(Boost!$R$6:$R$66,Boost!$AY$6:$AY$66,params!B503,"cubic")</f>
        <v>#NAME?</v>
      </c>
      <c r="G503" s="151" t="e">
        <f ca="1">_xll.BInterpol(cf!$A$2:$A$68,cf!$B$2:$B$68,params!B503,"cubic")/100</f>
        <v>#NAME?</v>
      </c>
      <c r="H503" s="199" t="e">
        <f t="shared" ca="1" si="63"/>
        <v>#NAME?</v>
      </c>
      <c r="I503" s="152">
        <f t="shared" si="66"/>
        <v>3.2783899517994097E-2</v>
      </c>
      <c r="J503" s="152">
        <f t="shared" si="64"/>
        <v>6.4483222782296679E-5</v>
      </c>
      <c r="K503" s="3" t="e">
        <f t="shared" ca="1" si="60"/>
        <v>#NAME?</v>
      </c>
      <c r="L503" s="153" t="e">
        <f t="shared" ca="1" si="65"/>
        <v>#NAME?</v>
      </c>
      <c r="M503" s="195" t="e">
        <f ca="1">_xll.BInterpol(cf!$A$2:$A$68,cf!$C$2:$C$68,params!B503,"cubic")</f>
        <v>#NAME?</v>
      </c>
      <c r="N503" s="195" t="e">
        <f ca="1">+_xll.BInterpol(#REF!,#REF!,params!B503,"cubic")</f>
        <v>#NAME?</v>
      </c>
      <c r="O503" s="153" t="e">
        <f t="shared" ca="1" si="61"/>
        <v>#NAME?</v>
      </c>
    </row>
    <row r="504" spans="1:15">
      <c r="A504">
        <v>501</v>
      </c>
      <c r="B504">
        <f t="shared" si="59"/>
        <v>2.004</v>
      </c>
      <c r="C504" s="151" t="e">
        <f ca="1">+_xll.BInterpol(Boost!$R$6:$R$66,Boost!$AZ$6:$AZ$66,params!B504,"cubic")</f>
        <v>#NAME?</v>
      </c>
      <c r="D504" s="151" t="e">
        <f ca="1">+_xll.BInterpol(Boost!$R$6:$R$66,Boost!$AX$6:$AX$66,params!B504,"cubic")</f>
        <v>#NAME?</v>
      </c>
      <c r="E504" s="198" t="e">
        <f t="shared" ca="1" si="62"/>
        <v>#NAME?</v>
      </c>
      <c r="F504" s="151" t="e">
        <f ca="1">+_xll.BInterpol(Boost!$R$6:$R$66,Boost!$AY$6:$AY$66,params!B504,"cubic")</f>
        <v>#NAME?</v>
      </c>
      <c r="G504" s="151" t="e">
        <f ca="1">_xll.BInterpol(cf!$A$2:$A$68,cf!$B$2:$B$68,params!B504,"cubic")/100</f>
        <v>#NAME?</v>
      </c>
      <c r="H504" s="199" t="e">
        <f t="shared" ca="1" si="63"/>
        <v>#NAME?</v>
      </c>
      <c r="I504" s="152">
        <f t="shared" si="66"/>
        <v>3.2848378442038251E-2</v>
      </c>
      <c r="J504" s="152">
        <f t="shared" si="64"/>
        <v>6.4478924044153452E-5</v>
      </c>
      <c r="K504" s="3" t="e">
        <f t="shared" ca="1" si="60"/>
        <v>#NAME?</v>
      </c>
      <c r="L504" s="153" t="e">
        <f t="shared" ca="1" si="65"/>
        <v>#NAME?</v>
      </c>
      <c r="M504" s="195" t="e">
        <f ca="1">_xll.BInterpol(cf!$A$2:$A$68,cf!$C$2:$C$68,params!B504,"cubic")</f>
        <v>#NAME?</v>
      </c>
      <c r="N504" s="195" t="e">
        <f ca="1">+_xll.BInterpol(#REF!,#REF!,params!B504,"cubic")</f>
        <v>#NAME?</v>
      </c>
      <c r="O504" s="153" t="e">
        <f t="shared" ca="1" si="61"/>
        <v>#NAME?</v>
      </c>
    </row>
    <row r="505" spans="1:15">
      <c r="A505">
        <v>502</v>
      </c>
      <c r="B505">
        <f t="shared" si="59"/>
        <v>2.008</v>
      </c>
      <c r="C505" s="151" t="e">
        <f ca="1">+_xll.BInterpol(Boost!$R$6:$R$66,Boost!$AZ$6:$AZ$66,params!B505,"cubic")</f>
        <v>#NAME?</v>
      </c>
      <c r="D505" s="151" t="e">
        <f ca="1">+_xll.BInterpol(Boost!$R$6:$R$66,Boost!$AX$6:$AX$66,params!B505,"cubic")</f>
        <v>#NAME?</v>
      </c>
      <c r="E505" s="198" t="e">
        <f t="shared" ca="1" si="62"/>
        <v>#NAME?</v>
      </c>
      <c r="F505" s="151" t="e">
        <f ca="1">+_xll.BInterpol(Boost!$R$6:$R$66,Boost!$AY$6:$AY$66,params!B505,"cubic")</f>
        <v>#NAME?</v>
      </c>
      <c r="G505" s="151" t="e">
        <f ca="1">_xll.BInterpol(cf!$A$2:$A$68,cf!$B$2:$B$68,params!B505,"cubic")/100</f>
        <v>#NAME?</v>
      </c>
      <c r="H505" s="199" t="e">
        <f t="shared" ca="1" si="63"/>
        <v>#NAME?</v>
      </c>
      <c r="I505" s="152">
        <f t="shared" si="66"/>
        <v>3.2912853067630699E-2</v>
      </c>
      <c r="J505" s="152">
        <f t="shared" si="64"/>
        <v>6.4474625592447765E-5</v>
      </c>
      <c r="K505" s="3" t="e">
        <f t="shared" ca="1" si="60"/>
        <v>#NAME?</v>
      </c>
      <c r="L505" s="153" t="e">
        <f t="shared" ca="1" si="65"/>
        <v>#NAME?</v>
      </c>
      <c r="M505" s="195" t="e">
        <f ca="1">_xll.BInterpol(cf!$A$2:$A$68,cf!$C$2:$C$68,params!B505,"cubic")</f>
        <v>#NAME?</v>
      </c>
      <c r="N505" s="195" t="e">
        <f ca="1">+_xll.BInterpol(#REF!,#REF!,params!B505,"cubic")</f>
        <v>#NAME?</v>
      </c>
      <c r="O505" s="153" t="e">
        <f t="shared" ca="1" si="61"/>
        <v>#NAME?</v>
      </c>
    </row>
    <row r="506" spans="1:15">
      <c r="A506">
        <v>503</v>
      </c>
      <c r="B506">
        <f t="shared" si="59"/>
        <v>2.012</v>
      </c>
      <c r="C506" s="151" t="e">
        <f ca="1">+_xll.BInterpol(Boost!$R$6:$R$66,Boost!$AZ$6:$AZ$66,params!B506,"cubic")</f>
        <v>#NAME?</v>
      </c>
      <c r="D506" s="151" t="e">
        <f ca="1">+_xll.BInterpol(Boost!$R$6:$R$66,Boost!$AX$6:$AX$66,params!B506,"cubic")</f>
        <v>#NAME?</v>
      </c>
      <c r="E506" s="198" t="e">
        <f t="shared" ca="1" si="62"/>
        <v>#NAME?</v>
      </c>
      <c r="F506" s="151" t="e">
        <f ca="1">+_xll.BInterpol(Boost!$R$6:$R$66,Boost!$AY$6:$AY$66,params!B506,"cubic")</f>
        <v>#NAME?</v>
      </c>
      <c r="G506" s="151" t="e">
        <f ca="1">_xll.BInterpol(cf!$A$2:$A$68,cf!$B$2:$B$68,params!B506,"cubic")/100</f>
        <v>#NAME?</v>
      </c>
      <c r="H506" s="199" t="e">
        <f t="shared" ca="1" si="63"/>
        <v>#NAME?</v>
      </c>
      <c r="I506" s="152">
        <f t="shared" si="66"/>
        <v>3.29773233950581E-2</v>
      </c>
      <c r="J506" s="152">
        <f t="shared" si="64"/>
        <v>6.4470327427401664E-5</v>
      </c>
      <c r="K506" s="3" t="e">
        <f t="shared" ca="1" si="60"/>
        <v>#NAME?</v>
      </c>
      <c r="L506" s="153" t="e">
        <f t="shared" ca="1" si="65"/>
        <v>#NAME?</v>
      </c>
      <c r="M506" s="195" t="e">
        <f ca="1">_xll.BInterpol(cf!$A$2:$A$68,cf!$C$2:$C$68,params!B506,"cubic")</f>
        <v>#NAME?</v>
      </c>
      <c r="N506" s="195" t="e">
        <f ca="1">+_xll.BInterpol(#REF!,#REF!,params!B506,"cubic")</f>
        <v>#NAME?</v>
      </c>
      <c r="O506" s="153" t="e">
        <f t="shared" ca="1" si="61"/>
        <v>#NAME?</v>
      </c>
    </row>
    <row r="507" spans="1:15">
      <c r="A507">
        <v>504</v>
      </c>
      <c r="B507">
        <f t="shared" si="59"/>
        <v>2.016</v>
      </c>
      <c r="C507" s="151" t="e">
        <f ca="1">+_xll.BInterpol(Boost!$R$6:$R$66,Boost!$AZ$6:$AZ$66,params!B507,"cubic")</f>
        <v>#NAME?</v>
      </c>
      <c r="D507" s="151" t="e">
        <f ca="1">+_xll.BInterpol(Boost!$R$6:$R$66,Boost!$AX$6:$AX$66,params!B507,"cubic")</f>
        <v>#NAME?</v>
      </c>
      <c r="E507" s="198" t="e">
        <f t="shared" ca="1" si="62"/>
        <v>#NAME?</v>
      </c>
      <c r="F507" s="151" t="e">
        <f ca="1">+_xll.BInterpol(Boost!$R$6:$R$66,Boost!$AY$6:$AY$66,params!B507,"cubic")</f>
        <v>#NAME?</v>
      </c>
      <c r="G507" s="151" t="e">
        <f ca="1">_xll.BInterpol(cf!$A$2:$A$68,cf!$B$2:$B$68,params!B507,"cubic")/100</f>
        <v>#NAME?</v>
      </c>
      <c r="H507" s="199" t="e">
        <f t="shared" ca="1" si="63"/>
        <v>#NAME?</v>
      </c>
      <c r="I507" s="152">
        <f t="shared" si="66"/>
        <v>3.3041789424606893E-2</v>
      </c>
      <c r="J507" s="152">
        <f t="shared" si="64"/>
        <v>6.4466029548793102E-5</v>
      </c>
      <c r="K507" s="3" t="e">
        <f t="shared" ca="1" si="60"/>
        <v>#NAME?</v>
      </c>
      <c r="L507" s="153" t="e">
        <f t="shared" ca="1" si="65"/>
        <v>#NAME?</v>
      </c>
      <c r="M507" s="195" t="e">
        <f ca="1">_xll.BInterpol(cf!$A$2:$A$68,cf!$C$2:$C$68,params!B507,"cubic")</f>
        <v>#NAME?</v>
      </c>
      <c r="N507" s="195" t="e">
        <f ca="1">+_xll.BInterpol(#REF!,#REF!,params!B507,"cubic")</f>
        <v>#NAME?</v>
      </c>
      <c r="O507" s="153" t="e">
        <f t="shared" ca="1" si="61"/>
        <v>#NAME?</v>
      </c>
    </row>
    <row r="508" spans="1:15">
      <c r="A508">
        <v>505</v>
      </c>
      <c r="B508">
        <f t="shared" si="59"/>
        <v>2.02</v>
      </c>
      <c r="C508" s="151" t="e">
        <f ca="1">+_xll.BInterpol(Boost!$R$6:$R$66,Boost!$AZ$6:$AZ$66,params!B508,"cubic")</f>
        <v>#NAME?</v>
      </c>
      <c r="D508" s="151" t="e">
        <f ca="1">+_xll.BInterpol(Boost!$R$6:$R$66,Boost!$AX$6:$AX$66,params!B508,"cubic")</f>
        <v>#NAME?</v>
      </c>
      <c r="E508" s="198" t="e">
        <f t="shared" ca="1" si="62"/>
        <v>#NAME?</v>
      </c>
      <c r="F508" s="151" t="e">
        <f ca="1">+_xll.BInterpol(Boost!$R$6:$R$66,Boost!$AY$6:$AY$66,params!B508,"cubic")</f>
        <v>#NAME?</v>
      </c>
      <c r="G508" s="151" t="e">
        <f ca="1">_xll.BInterpol(cf!$A$2:$A$68,cf!$B$2:$B$68,params!B508,"cubic")/100</f>
        <v>#NAME?</v>
      </c>
      <c r="H508" s="199" t="e">
        <f t="shared" ca="1" si="63"/>
        <v>#NAME?</v>
      </c>
      <c r="I508" s="152">
        <f t="shared" si="66"/>
        <v>3.3106251156563626E-2</v>
      </c>
      <c r="J508" s="152">
        <f t="shared" si="64"/>
        <v>6.4461731956733104E-5</v>
      </c>
      <c r="K508" s="3" t="e">
        <f t="shared" ca="1" si="60"/>
        <v>#NAME?</v>
      </c>
      <c r="L508" s="153" t="e">
        <f t="shared" ca="1" si="65"/>
        <v>#NAME?</v>
      </c>
      <c r="M508" s="195" t="e">
        <f ca="1">_xll.BInterpol(cf!$A$2:$A$68,cf!$C$2:$C$68,params!B508,"cubic")</f>
        <v>#NAME?</v>
      </c>
      <c r="N508" s="195" t="e">
        <f ca="1">+_xll.BInterpol(#REF!,#REF!,params!B508,"cubic")</f>
        <v>#NAME?</v>
      </c>
      <c r="O508" s="153" t="e">
        <f t="shared" ca="1" si="61"/>
        <v>#NAME?</v>
      </c>
    </row>
    <row r="509" spans="1:15">
      <c r="A509">
        <v>506</v>
      </c>
      <c r="B509">
        <f t="shared" si="59"/>
        <v>2.024</v>
      </c>
      <c r="C509" s="151" t="e">
        <f ca="1">+_xll.BInterpol(Boost!$R$6:$R$66,Boost!$AZ$6:$AZ$66,params!B509,"cubic")</f>
        <v>#NAME?</v>
      </c>
      <c r="D509" s="151" t="e">
        <f ca="1">+_xll.BInterpol(Boost!$R$6:$R$66,Boost!$AX$6:$AX$66,params!B509,"cubic")</f>
        <v>#NAME?</v>
      </c>
      <c r="E509" s="198" t="e">
        <f t="shared" ca="1" si="62"/>
        <v>#NAME?</v>
      </c>
      <c r="F509" s="151" t="e">
        <f ca="1">+_xll.BInterpol(Boost!$R$6:$R$66,Boost!$AY$6:$AY$66,params!B509,"cubic")</f>
        <v>#NAME?</v>
      </c>
      <c r="G509" s="151" t="e">
        <f ca="1">_xll.BInterpol(cf!$A$2:$A$68,cf!$B$2:$B$68,params!B509,"cubic")/100</f>
        <v>#NAME?</v>
      </c>
      <c r="H509" s="199" t="e">
        <f t="shared" ca="1" si="63"/>
        <v>#NAME?</v>
      </c>
      <c r="I509" s="152">
        <f t="shared" si="66"/>
        <v>3.3170708591214848E-2</v>
      </c>
      <c r="J509" s="152">
        <f t="shared" si="64"/>
        <v>6.4457434651221668E-5</v>
      </c>
      <c r="K509" s="3" t="e">
        <f t="shared" ca="1" si="60"/>
        <v>#NAME?</v>
      </c>
      <c r="L509" s="153" t="e">
        <f t="shared" ca="1" si="65"/>
        <v>#NAME?</v>
      </c>
      <c r="M509" s="195" t="e">
        <f ca="1">_xll.BInterpol(cf!$A$2:$A$68,cf!$C$2:$C$68,params!B509,"cubic")</f>
        <v>#NAME?</v>
      </c>
      <c r="N509" s="195" t="e">
        <f ca="1">+_xll.BInterpol(#REF!,#REF!,params!B509,"cubic")</f>
        <v>#NAME?</v>
      </c>
      <c r="O509" s="153" t="e">
        <f t="shared" ca="1" si="61"/>
        <v>#NAME?</v>
      </c>
    </row>
    <row r="510" spans="1:15">
      <c r="A510">
        <v>507</v>
      </c>
      <c r="B510">
        <f t="shared" si="59"/>
        <v>2.028</v>
      </c>
      <c r="C510" s="151" t="e">
        <f ca="1">+_xll.BInterpol(Boost!$R$6:$R$66,Boost!$AZ$6:$AZ$66,params!B510,"cubic")</f>
        <v>#NAME?</v>
      </c>
      <c r="D510" s="151" t="e">
        <f ca="1">+_xll.BInterpol(Boost!$R$6:$R$66,Boost!$AX$6:$AX$66,params!B510,"cubic")</f>
        <v>#NAME?</v>
      </c>
      <c r="E510" s="198" t="e">
        <f t="shared" ca="1" si="62"/>
        <v>#NAME?</v>
      </c>
      <c r="F510" s="151" t="e">
        <f ca="1">+_xll.BInterpol(Boost!$R$6:$R$66,Boost!$AY$6:$AY$66,params!B510,"cubic")</f>
        <v>#NAME?</v>
      </c>
      <c r="G510" s="151" t="e">
        <f ca="1">_xll.BInterpol(cf!$A$2:$A$68,cf!$B$2:$B$68,params!B510,"cubic")/100</f>
        <v>#NAME?</v>
      </c>
      <c r="H510" s="199" t="e">
        <f t="shared" ca="1" si="63"/>
        <v>#NAME?</v>
      </c>
      <c r="I510" s="152">
        <f t="shared" si="66"/>
        <v>3.3235161728846885E-2</v>
      </c>
      <c r="J510" s="152">
        <f t="shared" si="64"/>
        <v>6.445313763203675E-5</v>
      </c>
      <c r="K510" s="3" t="e">
        <f t="shared" ca="1" si="60"/>
        <v>#NAME?</v>
      </c>
      <c r="L510" s="153" t="e">
        <f t="shared" ca="1" si="65"/>
        <v>#NAME?</v>
      </c>
      <c r="M510" s="195" t="e">
        <f ca="1">_xll.BInterpol(cf!$A$2:$A$68,cf!$C$2:$C$68,params!B510,"cubic")</f>
        <v>#NAME?</v>
      </c>
      <c r="N510" s="195" t="e">
        <f ca="1">+_xll.BInterpol(#REF!,#REF!,params!B510,"cubic")</f>
        <v>#NAME?</v>
      </c>
      <c r="O510" s="153" t="e">
        <f t="shared" ca="1" si="61"/>
        <v>#NAME?</v>
      </c>
    </row>
    <row r="511" spans="1:15">
      <c r="A511">
        <v>508</v>
      </c>
      <c r="B511">
        <f t="shared" si="59"/>
        <v>2.032</v>
      </c>
      <c r="C511" s="151" t="e">
        <f ca="1">+_xll.BInterpol(Boost!$R$6:$R$66,Boost!$AZ$6:$AZ$66,params!B511,"cubic")</f>
        <v>#NAME?</v>
      </c>
      <c r="D511" s="151" t="e">
        <f ca="1">+_xll.BInterpol(Boost!$R$6:$R$66,Boost!$AX$6:$AX$66,params!B511,"cubic")</f>
        <v>#NAME?</v>
      </c>
      <c r="E511" s="198" t="e">
        <f t="shared" ca="1" si="62"/>
        <v>#NAME?</v>
      </c>
      <c r="F511" s="151" t="e">
        <f ca="1">+_xll.BInterpol(Boost!$R$6:$R$66,Boost!$AY$6:$AY$66,params!B511,"cubic")</f>
        <v>#NAME?</v>
      </c>
      <c r="G511" s="151" t="e">
        <f ca="1">_xll.BInterpol(cf!$A$2:$A$68,cf!$B$2:$B$68,params!B511,"cubic")/100</f>
        <v>#NAME?</v>
      </c>
      <c r="H511" s="199" t="e">
        <f t="shared" ca="1" si="63"/>
        <v>#NAME?</v>
      </c>
      <c r="I511" s="152">
        <f t="shared" si="66"/>
        <v>3.3299610569746396E-2</v>
      </c>
      <c r="J511" s="152">
        <f t="shared" si="64"/>
        <v>6.4448840899511417E-5</v>
      </c>
      <c r="K511" s="3" t="e">
        <f t="shared" ca="1" si="60"/>
        <v>#NAME?</v>
      </c>
      <c r="L511" s="153" t="e">
        <f t="shared" ca="1" si="65"/>
        <v>#NAME?</v>
      </c>
      <c r="M511" s="195" t="e">
        <f ca="1">_xll.BInterpol(cf!$A$2:$A$68,cf!$C$2:$C$68,params!B511,"cubic")</f>
        <v>#NAME?</v>
      </c>
      <c r="N511" s="195" t="e">
        <f ca="1">+_xll.BInterpol(#REF!,#REF!,params!B511,"cubic")</f>
        <v>#NAME?</v>
      </c>
      <c r="O511" s="153" t="e">
        <f t="shared" ca="1" si="61"/>
        <v>#NAME?</v>
      </c>
    </row>
    <row r="512" spans="1:15">
      <c r="A512">
        <v>509</v>
      </c>
      <c r="B512">
        <f t="shared" si="59"/>
        <v>2.036</v>
      </c>
      <c r="C512" s="151" t="e">
        <f ca="1">+_xll.BInterpol(Boost!$R$6:$R$66,Boost!$AZ$6:$AZ$66,params!B512,"cubic")</f>
        <v>#NAME?</v>
      </c>
      <c r="D512" s="151" t="e">
        <f ca="1">+_xll.BInterpol(Boost!$R$6:$R$66,Boost!$AX$6:$AX$66,params!B512,"cubic")</f>
        <v>#NAME?</v>
      </c>
      <c r="E512" s="198" t="e">
        <f t="shared" ca="1" si="62"/>
        <v>#NAME?</v>
      </c>
      <c r="F512" s="151" t="e">
        <f ca="1">+_xll.BInterpol(Boost!$R$6:$R$66,Boost!$AY$6:$AY$66,params!B512,"cubic")</f>
        <v>#NAME?</v>
      </c>
      <c r="G512" s="151" t="e">
        <f ca="1">_xll.BInterpol(cf!$A$2:$A$68,cf!$B$2:$B$68,params!B512,"cubic")/100</f>
        <v>#NAME?</v>
      </c>
      <c r="H512" s="199" t="e">
        <f t="shared" ca="1" si="63"/>
        <v>#NAME?</v>
      </c>
      <c r="I512" s="152">
        <f t="shared" si="66"/>
        <v>3.336405511419982E-2</v>
      </c>
      <c r="J512" s="152">
        <f t="shared" si="64"/>
        <v>6.4444544453423624E-5</v>
      </c>
      <c r="K512" s="3" t="e">
        <f t="shared" ca="1" si="60"/>
        <v>#NAME?</v>
      </c>
      <c r="L512" s="153" t="e">
        <f t="shared" ca="1" si="65"/>
        <v>#NAME?</v>
      </c>
      <c r="M512" s="195" t="e">
        <f ca="1">_xll.BInterpol(cf!$A$2:$A$68,cf!$C$2:$C$68,params!B512,"cubic")</f>
        <v>#NAME?</v>
      </c>
      <c r="N512" s="195" t="e">
        <f ca="1">+_xll.BInterpol(#REF!,#REF!,params!B512,"cubic")</f>
        <v>#NAME?</v>
      </c>
      <c r="O512" s="153" t="e">
        <f t="shared" ca="1" si="61"/>
        <v>#NAME?</v>
      </c>
    </row>
    <row r="513" spans="1:15">
      <c r="A513">
        <v>510</v>
      </c>
      <c r="B513">
        <f t="shared" si="59"/>
        <v>2.04</v>
      </c>
      <c r="C513" s="151" t="e">
        <f ca="1">+_xll.BInterpol(Boost!$R$6:$R$66,Boost!$AZ$6:$AZ$66,params!B513,"cubic")</f>
        <v>#NAME?</v>
      </c>
      <c r="D513" s="151" t="e">
        <f ca="1">+_xll.BInterpol(Boost!$R$6:$R$66,Boost!$AX$6:$AX$66,params!B513,"cubic")</f>
        <v>#NAME?</v>
      </c>
      <c r="E513" s="198" t="e">
        <f t="shared" ca="1" si="62"/>
        <v>#NAME?</v>
      </c>
      <c r="F513" s="151" t="e">
        <f ca="1">+_xll.BInterpol(Boost!$R$6:$R$66,Boost!$AY$6:$AY$66,params!B513,"cubic")</f>
        <v>#NAME?</v>
      </c>
      <c r="G513" s="151" t="e">
        <f ca="1">_xll.BInterpol(cf!$A$2:$A$68,cf!$B$2:$B$68,params!B513,"cubic")/100</f>
        <v>#NAME?</v>
      </c>
      <c r="H513" s="199" t="e">
        <f t="shared" ca="1" si="63"/>
        <v>#NAME?</v>
      </c>
      <c r="I513" s="152">
        <f t="shared" si="66"/>
        <v>3.3428495362493371E-2</v>
      </c>
      <c r="J513" s="152">
        <f t="shared" si="64"/>
        <v>6.4440248293551328E-5</v>
      </c>
      <c r="K513" s="3" t="e">
        <f t="shared" ca="1" si="60"/>
        <v>#NAME?</v>
      </c>
      <c r="L513" s="153" t="e">
        <f t="shared" ca="1" si="65"/>
        <v>#NAME?</v>
      </c>
      <c r="M513" s="195" t="e">
        <f ca="1">_xll.BInterpol(cf!$A$2:$A$68,cf!$C$2:$C$68,params!B513,"cubic")</f>
        <v>#NAME?</v>
      </c>
      <c r="N513" s="195" t="e">
        <f ca="1">+_xll.BInterpol(#REF!,#REF!,params!B513,"cubic")</f>
        <v>#NAME?</v>
      </c>
      <c r="O513" s="153" t="e">
        <f t="shared" ca="1" si="61"/>
        <v>#NAME?</v>
      </c>
    </row>
    <row r="514" spans="1:15">
      <c r="A514">
        <v>511</v>
      </c>
      <c r="B514">
        <f t="shared" si="59"/>
        <v>2.044</v>
      </c>
      <c r="C514" s="151" t="e">
        <f ca="1">+_xll.BInterpol(Boost!$R$6:$R$66,Boost!$AZ$6:$AZ$66,params!B514,"cubic")</f>
        <v>#NAME?</v>
      </c>
      <c r="D514" s="151" t="e">
        <f ca="1">+_xll.BInterpol(Boost!$R$6:$R$66,Boost!$AX$6:$AX$66,params!B514,"cubic")</f>
        <v>#NAME?</v>
      </c>
      <c r="E514" s="198" t="e">
        <f t="shared" ca="1" si="62"/>
        <v>#NAME?</v>
      </c>
      <c r="F514" s="151" t="e">
        <f ca="1">+_xll.BInterpol(Boost!$R$6:$R$66,Boost!$AY$6:$AY$66,params!B514,"cubic")</f>
        <v>#NAME?</v>
      </c>
      <c r="G514" s="151" t="e">
        <f ca="1">_xll.BInterpol(cf!$A$2:$A$68,cf!$B$2:$B$68,params!B514,"cubic")/100</f>
        <v>#NAME?</v>
      </c>
      <c r="H514" s="199" t="e">
        <f t="shared" ca="1" si="63"/>
        <v>#NAME?</v>
      </c>
      <c r="I514" s="152">
        <f t="shared" si="66"/>
        <v>3.3492931314913599E-2</v>
      </c>
      <c r="J514" s="152">
        <f t="shared" si="64"/>
        <v>6.4435952420227594E-5</v>
      </c>
      <c r="K514" s="3" t="e">
        <f t="shared" ca="1" si="60"/>
        <v>#NAME?</v>
      </c>
      <c r="L514" s="153" t="e">
        <f t="shared" ca="1" si="65"/>
        <v>#NAME?</v>
      </c>
      <c r="M514" s="195" t="e">
        <f ca="1">_xll.BInterpol(cf!$A$2:$A$68,cf!$C$2:$C$68,params!B514,"cubic")</f>
        <v>#NAME?</v>
      </c>
      <c r="N514" s="195" t="e">
        <f ca="1">+_xll.BInterpol(#REF!,#REF!,params!B514,"cubic")</f>
        <v>#NAME?</v>
      </c>
      <c r="O514" s="153" t="e">
        <f t="shared" ca="1" si="61"/>
        <v>#NAME?</v>
      </c>
    </row>
    <row r="515" spans="1:15">
      <c r="A515">
        <v>512</v>
      </c>
      <c r="B515">
        <f t="shared" si="59"/>
        <v>2.048</v>
      </c>
      <c r="C515" s="151" t="e">
        <f ca="1">+_xll.BInterpol(Boost!$R$6:$R$66,Boost!$AZ$6:$AZ$66,params!B515,"cubic")</f>
        <v>#NAME?</v>
      </c>
      <c r="D515" s="151" t="e">
        <f ca="1">+_xll.BInterpol(Boost!$R$6:$R$66,Boost!$AX$6:$AX$66,params!B515,"cubic")</f>
        <v>#NAME?</v>
      </c>
      <c r="E515" s="198" t="e">
        <f t="shared" ca="1" si="62"/>
        <v>#NAME?</v>
      </c>
      <c r="F515" s="151" t="e">
        <f ca="1">+_xll.BInterpol(Boost!$R$6:$R$66,Boost!$AY$6:$AY$66,params!B515,"cubic")</f>
        <v>#NAME?</v>
      </c>
      <c r="G515" s="151" t="e">
        <f ca="1">_xll.BInterpol(cf!$A$2:$A$68,cf!$B$2:$B$68,params!B515,"cubic")/100</f>
        <v>#NAME?</v>
      </c>
      <c r="H515" s="199" t="e">
        <f t="shared" ca="1" si="63"/>
        <v>#NAME?</v>
      </c>
      <c r="I515" s="152">
        <f t="shared" si="66"/>
        <v>3.3557362971746829E-2</v>
      </c>
      <c r="J515" s="152">
        <f t="shared" si="64"/>
        <v>6.4431656833230377E-5</v>
      </c>
      <c r="K515" s="3" t="e">
        <f t="shared" ca="1" si="60"/>
        <v>#NAME?</v>
      </c>
      <c r="L515" s="153" t="e">
        <f t="shared" ca="1" si="65"/>
        <v>#NAME?</v>
      </c>
      <c r="M515" s="195" t="e">
        <f ca="1">_xll.BInterpol(cf!$A$2:$A$68,cf!$C$2:$C$68,params!B515,"cubic")</f>
        <v>#NAME?</v>
      </c>
      <c r="N515" s="195" t="e">
        <f ca="1">+_xll.BInterpol(#REF!,#REF!,params!B515,"cubic")</f>
        <v>#NAME?</v>
      </c>
      <c r="O515" s="153" t="e">
        <f t="shared" ca="1" si="61"/>
        <v>#NAME?</v>
      </c>
    </row>
    <row r="516" spans="1:15">
      <c r="A516">
        <v>513</v>
      </c>
      <c r="B516">
        <f t="shared" ref="B516:B579" si="67">+A516/250</f>
        <v>2.052</v>
      </c>
      <c r="C516" s="151" t="e">
        <f ca="1">+_xll.BInterpol(Boost!$R$6:$R$66,Boost!$AZ$6:$AZ$66,params!B516,"cubic")</f>
        <v>#NAME?</v>
      </c>
      <c r="D516" s="151" t="e">
        <f ca="1">+_xll.BInterpol(Boost!$R$6:$R$66,Boost!$AX$6:$AX$66,params!B516,"cubic")</f>
        <v>#NAME?</v>
      </c>
      <c r="E516" s="198" t="e">
        <f t="shared" ca="1" si="62"/>
        <v>#NAME?</v>
      </c>
      <c r="F516" s="151" t="e">
        <f ca="1">+_xll.BInterpol(Boost!$R$6:$R$66,Boost!$AY$6:$AY$66,params!B516,"cubic")</f>
        <v>#NAME?</v>
      </c>
      <c r="G516" s="151" t="e">
        <f ca="1">_xll.BInterpol(cf!$A$2:$A$68,cf!$B$2:$B$68,params!B516,"cubic")/100</f>
        <v>#NAME?</v>
      </c>
      <c r="H516" s="199" t="e">
        <f t="shared" ca="1" si="63"/>
        <v>#NAME?</v>
      </c>
      <c r="I516" s="152">
        <f t="shared" si="66"/>
        <v>3.36217903332795E-2</v>
      </c>
      <c r="J516" s="152">
        <f t="shared" si="64"/>
        <v>6.4427361532670702E-5</v>
      </c>
      <c r="K516" s="3" t="e">
        <f t="shared" ref="K516:K579" ca="1" si="68">+EXP(H516*-B516)</f>
        <v>#NAME?</v>
      </c>
      <c r="L516" s="153" t="e">
        <f t="shared" ca="1" si="65"/>
        <v>#NAME?</v>
      </c>
      <c r="M516" s="195" t="e">
        <f ca="1">_xll.BInterpol(cf!$A$2:$A$68,cf!$C$2:$C$68,params!B516,"cubic")</f>
        <v>#NAME?</v>
      </c>
      <c r="N516" s="195" t="e">
        <f ca="1">+_xll.BInterpol(#REF!,#REF!,params!B516,"cubic")</f>
        <v>#NAME?</v>
      </c>
      <c r="O516" s="153" t="e">
        <f t="shared" ref="O516:O579" ca="1" si="69">+EXP(-B517*E517)-EXP(-B516*E516)</f>
        <v>#NAME?</v>
      </c>
    </row>
    <row r="517" spans="1:15">
      <c r="A517">
        <v>514</v>
      </c>
      <c r="B517">
        <f t="shared" si="67"/>
        <v>2.056</v>
      </c>
      <c r="C517" s="151" t="e">
        <f ca="1">+_xll.BInterpol(Boost!$R$6:$R$66,Boost!$AZ$6:$AZ$66,params!B517,"cubic")</f>
        <v>#NAME?</v>
      </c>
      <c r="D517" s="151" t="e">
        <f ca="1">+_xll.BInterpol(Boost!$R$6:$R$66,Boost!$AX$6:$AX$66,params!B517,"cubic")</f>
        <v>#NAME?</v>
      </c>
      <c r="E517" s="198" t="e">
        <f t="shared" ref="E517:E580" ca="1" si="70">-((1+C517*B517)/(1+C516*B516)-1)/(B517-B516)+((1+F517*B517)/(1+F516*B516)-1)/(B517-B516)</f>
        <v>#NAME?</v>
      </c>
      <c r="F517" s="151" t="e">
        <f ca="1">+_xll.BInterpol(Boost!$R$6:$R$66,Boost!$AY$6:$AY$66,params!B517,"cubic")</f>
        <v>#NAME?</v>
      </c>
      <c r="G517" s="151" t="e">
        <f ca="1">_xll.BInterpol(cf!$A$2:$A$68,cf!$B$2:$B$68,params!B517,"cubic")/100</f>
        <v>#NAME?</v>
      </c>
      <c r="H517" s="199" t="e">
        <f t="shared" ref="H517:H580" ca="1" si="71">-((1+F517*B517)/(1+F516*B516)-1)/(B517-B516)+((1+G517*B517)/(1+G516*B516)-1)/(B517-B516)</f>
        <v>#NAME?</v>
      </c>
      <c r="I517" s="152">
        <f t="shared" si="66"/>
        <v>3.3686213399797826E-2</v>
      </c>
      <c r="J517" s="152">
        <f t="shared" ref="J517:J580" si="72">+I517-I516</f>
        <v>6.4423066518326522E-5</v>
      </c>
      <c r="K517" s="3" t="e">
        <f t="shared" ca="1" si="68"/>
        <v>#NAME?</v>
      </c>
      <c r="L517" s="153" t="e">
        <f t="shared" ref="L517:L580" ca="1" si="73">+K518-K517</f>
        <v>#NAME?</v>
      </c>
      <c r="M517" s="195" t="e">
        <f ca="1">_xll.BInterpol(cf!$A$2:$A$68,cf!$C$2:$C$68,params!B517,"cubic")</f>
        <v>#NAME?</v>
      </c>
      <c r="N517" s="195" t="e">
        <f ca="1">+_xll.BInterpol(#REF!,#REF!,params!B517,"cubic")</f>
        <v>#NAME?</v>
      </c>
      <c r="O517" s="153" t="e">
        <f t="shared" ca="1" si="69"/>
        <v>#NAME?</v>
      </c>
    </row>
    <row r="518" spans="1:15">
      <c r="A518">
        <v>515</v>
      </c>
      <c r="B518">
        <f t="shared" si="67"/>
        <v>2.06</v>
      </c>
      <c r="C518" s="151" t="e">
        <f ca="1">+_xll.BInterpol(Boost!$R$6:$R$66,Boost!$AZ$6:$AZ$66,params!B518,"cubic")</f>
        <v>#NAME?</v>
      </c>
      <c r="D518" s="151" t="e">
        <f ca="1">+_xll.BInterpol(Boost!$R$6:$R$66,Boost!$AX$6:$AX$66,params!B518,"cubic")</f>
        <v>#NAME?</v>
      </c>
      <c r="E518" s="198" t="e">
        <f t="shared" ca="1" si="70"/>
        <v>#NAME?</v>
      </c>
      <c r="F518" s="151" t="e">
        <f ca="1">+_xll.BInterpol(Boost!$R$6:$R$66,Boost!$AY$6:$AY$66,params!B518,"cubic")</f>
        <v>#NAME?</v>
      </c>
      <c r="G518" s="151" t="e">
        <f ca="1">_xll.BInterpol(cf!$A$2:$A$68,cf!$B$2:$B$68,params!B518,"cubic")/100</f>
        <v>#NAME?</v>
      </c>
      <c r="H518" s="199" t="e">
        <f t="shared" ca="1" si="71"/>
        <v>#NAME?</v>
      </c>
      <c r="I518" s="152">
        <f t="shared" si="66"/>
        <v>3.3750632171588246E-2</v>
      </c>
      <c r="J518" s="152">
        <f t="shared" si="72"/>
        <v>6.4418771790419882E-5</v>
      </c>
      <c r="K518" s="3" t="e">
        <f t="shared" ca="1" si="68"/>
        <v>#NAME?</v>
      </c>
      <c r="L518" s="153" t="e">
        <f t="shared" ca="1" si="73"/>
        <v>#NAME?</v>
      </c>
      <c r="M518" s="195" t="e">
        <f ca="1">_xll.BInterpol(cf!$A$2:$A$68,cf!$C$2:$C$68,params!B518,"cubic")</f>
        <v>#NAME?</v>
      </c>
      <c r="N518" s="195" t="e">
        <f ca="1">+_xll.BInterpol(#REF!,#REF!,params!B518,"cubic")</f>
        <v>#NAME?</v>
      </c>
      <c r="O518" s="153" t="e">
        <f t="shared" ca="1" si="69"/>
        <v>#NAME?</v>
      </c>
    </row>
    <row r="519" spans="1:15">
      <c r="A519">
        <v>516</v>
      </c>
      <c r="B519">
        <f t="shared" si="67"/>
        <v>2.0640000000000001</v>
      </c>
      <c r="C519" s="151" t="e">
        <f ca="1">+_xll.BInterpol(Boost!$R$6:$R$66,Boost!$AZ$6:$AZ$66,params!B519,"cubic")</f>
        <v>#NAME?</v>
      </c>
      <c r="D519" s="151" t="e">
        <f ca="1">+_xll.BInterpol(Boost!$R$6:$R$66,Boost!$AX$6:$AX$66,params!B519,"cubic")</f>
        <v>#NAME?</v>
      </c>
      <c r="E519" s="198" t="e">
        <f t="shared" ca="1" si="70"/>
        <v>#NAME?</v>
      </c>
      <c r="F519" s="151" t="e">
        <f ca="1">+_xll.BInterpol(Boost!$R$6:$R$66,Boost!$AY$6:$AY$66,params!B519,"cubic")</f>
        <v>#NAME?</v>
      </c>
      <c r="G519" s="151" t="e">
        <f ca="1">_xll.BInterpol(cf!$A$2:$A$68,cf!$B$2:$B$68,params!B519,"cubic")/100</f>
        <v>#NAME?</v>
      </c>
      <c r="H519" s="199" t="e">
        <f t="shared" ca="1" si="71"/>
        <v>#NAME?</v>
      </c>
      <c r="I519" s="152">
        <f t="shared" si="66"/>
        <v>3.3815046648937086E-2</v>
      </c>
      <c r="J519" s="152">
        <f t="shared" si="72"/>
        <v>6.441447734883976E-5</v>
      </c>
      <c r="K519" s="3" t="e">
        <f t="shared" ca="1" si="68"/>
        <v>#NAME?</v>
      </c>
      <c r="L519" s="153" t="e">
        <f t="shared" ca="1" si="73"/>
        <v>#NAME?</v>
      </c>
      <c r="M519" s="195" t="e">
        <f ca="1">_xll.BInterpol(cf!$A$2:$A$68,cf!$C$2:$C$68,params!B519,"cubic")</f>
        <v>#NAME?</v>
      </c>
      <c r="N519" s="195" t="e">
        <f ca="1">+_xll.BInterpol(#REF!,#REF!,params!B519,"cubic")</f>
        <v>#NAME?</v>
      </c>
      <c r="O519" s="153" t="e">
        <f t="shared" ca="1" si="69"/>
        <v>#NAME?</v>
      </c>
    </row>
    <row r="520" spans="1:15">
      <c r="A520">
        <v>517</v>
      </c>
      <c r="B520">
        <f t="shared" si="67"/>
        <v>2.0680000000000001</v>
      </c>
      <c r="C520" s="151" t="e">
        <f ca="1">+_xll.BInterpol(Boost!$R$6:$R$66,Boost!$AZ$6:$AZ$66,params!B520,"cubic")</f>
        <v>#NAME?</v>
      </c>
      <c r="D520" s="151" t="e">
        <f ca="1">+_xll.BInterpol(Boost!$R$6:$R$66,Boost!$AX$6:$AX$66,params!B520,"cubic")</f>
        <v>#NAME?</v>
      </c>
      <c r="E520" s="198" t="e">
        <f t="shared" ca="1" si="70"/>
        <v>#NAME?</v>
      </c>
      <c r="F520" s="151" t="e">
        <f ca="1">+_xll.BInterpol(Boost!$R$6:$R$66,Boost!$AY$6:$AY$66,params!B520,"cubic")</f>
        <v>#NAME?</v>
      </c>
      <c r="G520" s="151" t="e">
        <f ca="1">_xll.BInterpol(cf!$A$2:$A$68,cf!$B$2:$B$68,params!B520,"cubic")/100</f>
        <v>#NAME?</v>
      </c>
      <c r="H520" s="199" t="e">
        <f t="shared" ca="1" si="71"/>
        <v>#NAME?</v>
      </c>
      <c r="I520" s="152">
        <f t="shared" si="66"/>
        <v>3.387945683213045E-2</v>
      </c>
      <c r="J520" s="152">
        <f t="shared" si="72"/>
        <v>6.4410183193364112E-5</v>
      </c>
      <c r="K520" s="3" t="e">
        <f t="shared" ca="1" si="68"/>
        <v>#NAME?</v>
      </c>
      <c r="L520" s="153" t="e">
        <f t="shared" ca="1" si="73"/>
        <v>#NAME?</v>
      </c>
      <c r="M520" s="195" t="e">
        <f ca="1">_xll.BInterpol(cf!$A$2:$A$68,cf!$C$2:$C$68,params!B520,"cubic")</f>
        <v>#NAME?</v>
      </c>
      <c r="N520" s="195" t="e">
        <f ca="1">+_xll.BInterpol(#REF!,#REF!,params!B520,"cubic")</f>
        <v>#NAME?</v>
      </c>
      <c r="O520" s="153" t="e">
        <f t="shared" ca="1" si="69"/>
        <v>#NAME?</v>
      </c>
    </row>
    <row r="521" spans="1:15">
      <c r="A521">
        <v>518</v>
      </c>
      <c r="B521">
        <f t="shared" si="67"/>
        <v>2.0720000000000001</v>
      </c>
      <c r="C521" s="151" t="e">
        <f ca="1">+_xll.BInterpol(Boost!$R$6:$R$66,Boost!$AZ$6:$AZ$66,params!B521,"cubic")</f>
        <v>#NAME?</v>
      </c>
      <c r="D521" s="151" t="e">
        <f ca="1">+_xll.BInterpol(Boost!$R$6:$R$66,Boost!$AX$6:$AX$66,params!B521,"cubic")</f>
        <v>#NAME?</v>
      </c>
      <c r="E521" s="198" t="e">
        <f t="shared" ca="1" si="70"/>
        <v>#NAME?</v>
      </c>
      <c r="F521" s="151" t="e">
        <f ca="1">+_xll.BInterpol(Boost!$R$6:$R$66,Boost!$AY$6:$AY$66,params!B521,"cubic")</f>
        <v>#NAME?</v>
      </c>
      <c r="G521" s="151" t="e">
        <f ca="1">_xll.BInterpol(cf!$A$2:$A$68,cf!$B$2:$B$68,params!B521,"cubic")/100</f>
        <v>#NAME?</v>
      </c>
      <c r="H521" s="199" t="e">
        <f t="shared" ca="1" si="71"/>
        <v>#NAME?</v>
      </c>
      <c r="I521" s="152">
        <f t="shared" si="66"/>
        <v>3.3943862721454887E-2</v>
      </c>
      <c r="J521" s="152">
        <f t="shared" si="72"/>
        <v>6.4405889324437027E-5</v>
      </c>
      <c r="K521" s="3" t="e">
        <f t="shared" ca="1" si="68"/>
        <v>#NAME?</v>
      </c>
      <c r="L521" s="153" t="e">
        <f t="shared" ca="1" si="73"/>
        <v>#NAME?</v>
      </c>
      <c r="M521" s="195" t="e">
        <f ca="1">_xll.BInterpol(cf!$A$2:$A$68,cf!$C$2:$C$68,params!B521,"cubic")</f>
        <v>#NAME?</v>
      </c>
      <c r="N521" s="195" t="e">
        <f ca="1">+_xll.BInterpol(#REF!,#REF!,params!B521,"cubic")</f>
        <v>#NAME?</v>
      </c>
      <c r="O521" s="153" t="e">
        <f t="shared" ca="1" si="69"/>
        <v>#NAME?</v>
      </c>
    </row>
    <row r="522" spans="1:15">
      <c r="A522">
        <v>519</v>
      </c>
      <c r="B522">
        <f t="shared" si="67"/>
        <v>2.0760000000000001</v>
      </c>
      <c r="C522" s="151" t="e">
        <f ca="1">+_xll.BInterpol(Boost!$R$6:$R$66,Boost!$AZ$6:$AZ$66,params!B522,"cubic")</f>
        <v>#NAME?</v>
      </c>
      <c r="D522" s="151" t="e">
        <f ca="1">+_xll.BInterpol(Boost!$R$6:$R$66,Boost!$AX$6:$AX$66,params!B522,"cubic")</f>
        <v>#NAME?</v>
      </c>
      <c r="E522" s="198" t="e">
        <f t="shared" ca="1" si="70"/>
        <v>#NAME?</v>
      </c>
      <c r="F522" s="151" t="e">
        <f ca="1">+_xll.BInterpol(Boost!$R$6:$R$66,Boost!$AY$6:$AY$66,params!B522,"cubic")</f>
        <v>#NAME?</v>
      </c>
      <c r="G522" s="151" t="e">
        <f ca="1">_xll.BInterpol(cf!$A$2:$A$68,cf!$B$2:$B$68,params!B522,"cubic")/100</f>
        <v>#NAME?</v>
      </c>
      <c r="H522" s="199" t="e">
        <f t="shared" ca="1" si="71"/>
        <v>#NAME?</v>
      </c>
      <c r="I522" s="152">
        <f t="shared" si="66"/>
        <v>3.4008264317196391E-2</v>
      </c>
      <c r="J522" s="152">
        <f t="shared" si="72"/>
        <v>6.4401595741503392E-5</v>
      </c>
      <c r="K522" s="3" t="e">
        <f t="shared" ca="1" si="68"/>
        <v>#NAME?</v>
      </c>
      <c r="L522" s="153" t="e">
        <f t="shared" ca="1" si="73"/>
        <v>#NAME?</v>
      </c>
      <c r="M522" s="195" t="e">
        <f ca="1">_xll.BInterpol(cf!$A$2:$A$68,cf!$C$2:$C$68,params!B522,"cubic")</f>
        <v>#NAME?</v>
      </c>
      <c r="N522" s="195" t="e">
        <f ca="1">+_xll.BInterpol(#REF!,#REF!,params!B522,"cubic")</f>
        <v>#NAME?</v>
      </c>
      <c r="O522" s="153" t="e">
        <f t="shared" ca="1" si="69"/>
        <v>#NAME?</v>
      </c>
    </row>
    <row r="523" spans="1:15">
      <c r="A523">
        <v>520</v>
      </c>
      <c r="B523">
        <f t="shared" si="67"/>
        <v>2.08</v>
      </c>
      <c r="C523" s="151" t="e">
        <f ca="1">+_xll.BInterpol(Boost!$R$6:$R$66,Boost!$AZ$6:$AZ$66,params!B523,"cubic")</f>
        <v>#NAME?</v>
      </c>
      <c r="D523" s="151" t="e">
        <f ca="1">+_xll.BInterpol(Boost!$R$6:$R$66,Boost!$AX$6:$AX$66,params!B523,"cubic")</f>
        <v>#NAME?</v>
      </c>
      <c r="E523" s="198" t="e">
        <f t="shared" ca="1" si="70"/>
        <v>#NAME?</v>
      </c>
      <c r="F523" s="151" t="e">
        <f ca="1">+_xll.BInterpol(Boost!$R$6:$R$66,Boost!$AY$6:$AY$66,params!B523,"cubic")</f>
        <v>#NAME?</v>
      </c>
      <c r="G523" s="151" t="e">
        <f ca="1">_xll.BInterpol(cf!$A$2:$A$68,cf!$B$2:$B$68,params!B523,"cubic")/100</f>
        <v>#NAME?</v>
      </c>
      <c r="H523" s="199" t="e">
        <f t="shared" ca="1" si="71"/>
        <v>#NAME?</v>
      </c>
      <c r="I523" s="152">
        <f t="shared" si="66"/>
        <v>3.4072661619641287E-2</v>
      </c>
      <c r="J523" s="152">
        <f t="shared" si="72"/>
        <v>6.4397302444896276E-5</v>
      </c>
      <c r="K523" s="3" t="e">
        <f t="shared" ca="1" si="68"/>
        <v>#NAME?</v>
      </c>
      <c r="L523" s="153" t="e">
        <f t="shared" ca="1" si="73"/>
        <v>#NAME?</v>
      </c>
      <c r="M523" s="195" t="e">
        <f ca="1">_xll.BInterpol(cf!$A$2:$A$68,cf!$C$2:$C$68,params!B523,"cubic")</f>
        <v>#NAME?</v>
      </c>
      <c r="N523" s="195" t="e">
        <f ca="1">+_xll.BInterpol(#REF!,#REF!,params!B523,"cubic")</f>
        <v>#NAME?</v>
      </c>
      <c r="O523" s="153" t="e">
        <f t="shared" ca="1" si="69"/>
        <v>#NAME?</v>
      </c>
    </row>
    <row r="524" spans="1:15">
      <c r="A524">
        <v>521</v>
      </c>
      <c r="B524">
        <f t="shared" si="67"/>
        <v>2.0840000000000001</v>
      </c>
      <c r="C524" s="151" t="e">
        <f ca="1">+_xll.BInterpol(Boost!$R$6:$R$66,Boost!$AZ$6:$AZ$66,params!B524,"cubic")</f>
        <v>#NAME?</v>
      </c>
      <c r="D524" s="151" t="e">
        <f ca="1">+_xll.BInterpol(Boost!$R$6:$R$66,Boost!$AX$6:$AX$66,params!B524,"cubic")</f>
        <v>#NAME?</v>
      </c>
      <c r="E524" s="198" t="e">
        <f t="shared" ca="1" si="70"/>
        <v>#NAME?</v>
      </c>
      <c r="F524" s="151" t="e">
        <f ca="1">+_xll.BInterpol(Boost!$R$6:$R$66,Boost!$AY$6:$AY$66,params!B524,"cubic")</f>
        <v>#NAME?</v>
      </c>
      <c r="G524" s="151" t="e">
        <f ca="1">_xll.BInterpol(cf!$A$2:$A$68,cf!$B$2:$B$68,params!B524,"cubic")/100</f>
        <v>#NAME?</v>
      </c>
      <c r="H524" s="199" t="e">
        <f t="shared" ca="1" si="71"/>
        <v>#NAME?</v>
      </c>
      <c r="I524" s="152">
        <f t="shared" si="66"/>
        <v>3.4137054629075791E-2</v>
      </c>
      <c r="J524" s="152">
        <f t="shared" si="72"/>
        <v>6.4393009434504656E-5</v>
      </c>
      <c r="K524" s="3" t="e">
        <f t="shared" ca="1" si="68"/>
        <v>#NAME?</v>
      </c>
      <c r="L524" s="153" t="e">
        <f t="shared" ca="1" si="73"/>
        <v>#NAME?</v>
      </c>
      <c r="M524" s="195" t="e">
        <f ca="1">_xll.BInterpol(cf!$A$2:$A$68,cf!$C$2:$C$68,params!B524,"cubic")</f>
        <v>#NAME?</v>
      </c>
      <c r="N524" s="195" t="e">
        <f ca="1">+_xll.BInterpol(#REF!,#REF!,params!B524,"cubic")</f>
        <v>#NAME?</v>
      </c>
      <c r="O524" s="153" t="e">
        <f t="shared" ca="1" si="69"/>
        <v>#NAME?</v>
      </c>
    </row>
    <row r="525" spans="1:15">
      <c r="A525">
        <v>522</v>
      </c>
      <c r="B525">
        <f t="shared" si="67"/>
        <v>2.0880000000000001</v>
      </c>
      <c r="C525" s="151" t="e">
        <f ca="1">+_xll.BInterpol(Boost!$R$6:$R$66,Boost!$AZ$6:$AZ$66,params!B525,"cubic")</f>
        <v>#NAME?</v>
      </c>
      <c r="D525" s="151" t="e">
        <f ca="1">+_xll.BInterpol(Boost!$R$6:$R$66,Boost!$AX$6:$AX$66,params!B525,"cubic")</f>
        <v>#NAME?</v>
      </c>
      <c r="E525" s="198" t="e">
        <f t="shared" ca="1" si="70"/>
        <v>#NAME?</v>
      </c>
      <c r="F525" s="151" t="e">
        <f ca="1">+_xll.BInterpol(Boost!$R$6:$R$66,Boost!$AY$6:$AY$66,params!B525,"cubic")</f>
        <v>#NAME?</v>
      </c>
      <c r="G525" s="151" t="e">
        <f ca="1">_xll.BInterpol(cf!$A$2:$A$68,cf!$B$2:$B$68,params!B525,"cubic")/100</f>
        <v>#NAME?</v>
      </c>
      <c r="H525" s="199" t="e">
        <f t="shared" ca="1" si="71"/>
        <v>#NAME?</v>
      </c>
      <c r="I525" s="152">
        <f t="shared" si="66"/>
        <v>3.420144334578612E-2</v>
      </c>
      <c r="J525" s="152">
        <f t="shared" si="72"/>
        <v>6.4388716710328531E-5</v>
      </c>
      <c r="K525" s="3" t="e">
        <f t="shared" ca="1" si="68"/>
        <v>#NAME?</v>
      </c>
      <c r="L525" s="153" t="e">
        <f t="shared" ca="1" si="73"/>
        <v>#NAME?</v>
      </c>
      <c r="M525" s="195" t="e">
        <f ca="1">_xll.BInterpol(cf!$A$2:$A$68,cf!$C$2:$C$68,params!B525,"cubic")</f>
        <v>#NAME?</v>
      </c>
      <c r="N525" s="195" t="e">
        <f ca="1">+_xll.BInterpol(#REF!,#REF!,params!B525,"cubic")</f>
        <v>#NAME?</v>
      </c>
      <c r="O525" s="153" t="e">
        <f t="shared" ca="1" si="69"/>
        <v>#NAME?</v>
      </c>
    </row>
    <row r="526" spans="1:15">
      <c r="A526">
        <v>523</v>
      </c>
      <c r="B526">
        <f t="shared" si="67"/>
        <v>2.0920000000000001</v>
      </c>
      <c r="C526" s="151" t="e">
        <f ca="1">+_xll.BInterpol(Boost!$R$6:$R$66,Boost!$AZ$6:$AZ$66,params!B526,"cubic")</f>
        <v>#NAME?</v>
      </c>
      <c r="D526" s="151" t="e">
        <f ca="1">+_xll.BInterpol(Boost!$R$6:$R$66,Boost!$AX$6:$AX$66,params!B526,"cubic")</f>
        <v>#NAME?</v>
      </c>
      <c r="E526" s="198" t="e">
        <f t="shared" ca="1" si="70"/>
        <v>#NAME?</v>
      </c>
      <c r="F526" s="151" t="e">
        <f ca="1">+_xll.BInterpol(Boost!$R$6:$R$66,Boost!$AY$6:$AY$66,params!B526,"cubic")</f>
        <v>#NAME?</v>
      </c>
      <c r="G526" s="151" t="e">
        <f ca="1">_xll.BInterpol(cf!$A$2:$A$68,cf!$B$2:$B$68,params!B526,"cubic")/100</f>
        <v>#NAME?</v>
      </c>
      <c r="H526" s="199" t="e">
        <f t="shared" ca="1" si="71"/>
        <v>#NAME?</v>
      </c>
      <c r="I526" s="152">
        <f t="shared" si="66"/>
        <v>3.4265827770058488E-2</v>
      </c>
      <c r="J526" s="152">
        <f t="shared" si="72"/>
        <v>6.4384424272367902E-5</v>
      </c>
      <c r="K526" s="3" t="e">
        <f t="shared" ca="1" si="68"/>
        <v>#NAME?</v>
      </c>
      <c r="L526" s="153" t="e">
        <f t="shared" ca="1" si="73"/>
        <v>#NAME?</v>
      </c>
      <c r="M526" s="195" t="e">
        <f ca="1">_xll.BInterpol(cf!$A$2:$A$68,cf!$C$2:$C$68,params!B526,"cubic")</f>
        <v>#NAME?</v>
      </c>
      <c r="N526" s="195" t="e">
        <f ca="1">+_xll.BInterpol(#REF!,#REF!,params!B526,"cubic")</f>
        <v>#NAME?</v>
      </c>
      <c r="O526" s="153" t="e">
        <f t="shared" ca="1" si="69"/>
        <v>#NAME?</v>
      </c>
    </row>
    <row r="527" spans="1:15">
      <c r="A527">
        <v>524</v>
      </c>
      <c r="B527">
        <f t="shared" si="67"/>
        <v>2.0960000000000001</v>
      </c>
      <c r="C527" s="151" t="e">
        <f ca="1">+_xll.BInterpol(Boost!$R$6:$R$66,Boost!$AZ$6:$AZ$66,params!B527,"cubic")</f>
        <v>#NAME?</v>
      </c>
      <c r="D527" s="151" t="e">
        <f ca="1">+_xll.BInterpol(Boost!$R$6:$R$66,Boost!$AX$6:$AX$66,params!B527,"cubic")</f>
        <v>#NAME?</v>
      </c>
      <c r="E527" s="198" t="e">
        <f t="shared" ca="1" si="70"/>
        <v>#NAME?</v>
      </c>
      <c r="F527" s="151" t="e">
        <f ca="1">+_xll.BInterpol(Boost!$R$6:$R$66,Boost!$AY$6:$AY$66,params!B527,"cubic")</f>
        <v>#NAME?</v>
      </c>
      <c r="G527" s="151" t="e">
        <f ca="1">_xll.BInterpol(cf!$A$2:$A$68,cf!$B$2:$B$68,params!B527,"cubic")/100</f>
        <v>#NAME?</v>
      </c>
      <c r="H527" s="199" t="e">
        <f t="shared" ca="1" si="71"/>
        <v>#NAME?</v>
      </c>
      <c r="I527" s="152">
        <f t="shared" si="66"/>
        <v>3.4330207902178889E-2</v>
      </c>
      <c r="J527" s="152">
        <f t="shared" si="72"/>
        <v>6.4380132120400724E-5</v>
      </c>
      <c r="K527" s="3" t="e">
        <f t="shared" ca="1" si="68"/>
        <v>#NAME?</v>
      </c>
      <c r="L527" s="153" t="e">
        <f t="shared" ca="1" si="73"/>
        <v>#NAME?</v>
      </c>
      <c r="M527" s="195" t="e">
        <f ca="1">_xll.BInterpol(cf!$A$2:$A$68,cf!$C$2:$C$68,params!B527,"cubic")</f>
        <v>#NAME?</v>
      </c>
      <c r="N527" s="195" t="e">
        <f ca="1">+_xll.BInterpol(#REF!,#REF!,params!B527,"cubic")</f>
        <v>#NAME?</v>
      </c>
      <c r="O527" s="153" t="e">
        <f t="shared" ca="1" si="69"/>
        <v>#NAME?</v>
      </c>
    </row>
    <row r="528" spans="1:15">
      <c r="A528">
        <v>525</v>
      </c>
      <c r="B528">
        <f t="shared" si="67"/>
        <v>2.1</v>
      </c>
      <c r="C528" s="151" t="e">
        <f ca="1">+_xll.BInterpol(Boost!$R$6:$R$66,Boost!$AZ$6:$AZ$66,params!B528,"cubic")</f>
        <v>#NAME?</v>
      </c>
      <c r="D528" s="151" t="e">
        <f ca="1">+_xll.BInterpol(Boost!$R$6:$R$66,Boost!$AX$6:$AX$66,params!B528,"cubic")</f>
        <v>#NAME?</v>
      </c>
      <c r="E528" s="198" t="e">
        <f t="shared" ca="1" si="70"/>
        <v>#NAME?</v>
      </c>
      <c r="F528" s="151" t="e">
        <f ca="1">+_xll.BInterpol(Boost!$R$6:$R$66,Boost!$AY$6:$AY$66,params!B528,"cubic")</f>
        <v>#NAME?</v>
      </c>
      <c r="G528" s="151" t="e">
        <f ca="1">_xll.BInterpol(cf!$A$2:$A$68,cf!$B$2:$B$68,params!B528,"cubic")/100</f>
        <v>#NAME?</v>
      </c>
      <c r="H528" s="199" t="e">
        <f t="shared" ca="1" si="71"/>
        <v>#NAME?</v>
      </c>
      <c r="I528" s="152">
        <f t="shared" si="66"/>
        <v>3.4394583742433538E-2</v>
      </c>
      <c r="J528" s="152">
        <f t="shared" si="72"/>
        <v>6.4375840254649042E-5</v>
      </c>
      <c r="K528" s="3" t="e">
        <f t="shared" ca="1" si="68"/>
        <v>#NAME?</v>
      </c>
      <c r="L528" s="153" t="e">
        <f t="shared" ca="1" si="73"/>
        <v>#NAME?</v>
      </c>
      <c r="M528" s="195" t="e">
        <f ca="1">_xll.BInterpol(cf!$A$2:$A$68,cf!$C$2:$C$68,params!B528,"cubic")</f>
        <v>#NAME?</v>
      </c>
      <c r="N528" s="195" t="e">
        <f ca="1">+_xll.BInterpol(#REF!,#REF!,params!B528,"cubic")</f>
        <v>#NAME?</v>
      </c>
      <c r="O528" s="153" t="e">
        <f t="shared" ca="1" si="69"/>
        <v>#NAME?</v>
      </c>
    </row>
    <row r="529" spans="1:15">
      <c r="A529">
        <v>526</v>
      </c>
      <c r="B529">
        <f t="shared" si="67"/>
        <v>2.1040000000000001</v>
      </c>
      <c r="C529" s="151" t="e">
        <f ca="1">+_xll.BInterpol(Boost!$R$6:$R$66,Boost!$AZ$6:$AZ$66,params!B529,"cubic")</f>
        <v>#NAME?</v>
      </c>
      <c r="D529" s="151" t="e">
        <f ca="1">+_xll.BInterpol(Boost!$R$6:$R$66,Boost!$AX$6:$AX$66,params!B529,"cubic")</f>
        <v>#NAME?</v>
      </c>
      <c r="E529" s="198" t="e">
        <f t="shared" ca="1" si="70"/>
        <v>#NAME?</v>
      </c>
      <c r="F529" s="151" t="e">
        <f ca="1">+_xll.BInterpol(Boost!$R$6:$R$66,Boost!$AY$6:$AY$66,params!B529,"cubic")</f>
        <v>#NAME?</v>
      </c>
      <c r="G529" s="151" t="e">
        <f ca="1">_xll.BInterpol(cf!$A$2:$A$68,cf!$B$2:$B$68,params!B529,"cubic")/100</f>
        <v>#NAME?</v>
      </c>
      <c r="H529" s="199" t="e">
        <f t="shared" ca="1" si="71"/>
        <v>#NAME?</v>
      </c>
      <c r="I529" s="152">
        <f t="shared" si="66"/>
        <v>3.4458955291108539E-2</v>
      </c>
      <c r="J529" s="152">
        <f t="shared" si="72"/>
        <v>6.4371548675001833E-5</v>
      </c>
      <c r="K529" s="3" t="e">
        <f t="shared" ca="1" si="68"/>
        <v>#NAME?</v>
      </c>
      <c r="L529" s="153" t="e">
        <f t="shared" ca="1" si="73"/>
        <v>#NAME?</v>
      </c>
      <c r="M529" s="195" t="e">
        <f ca="1">_xll.BInterpol(cf!$A$2:$A$68,cf!$C$2:$C$68,params!B529,"cubic")</f>
        <v>#NAME?</v>
      </c>
      <c r="N529" s="195" t="e">
        <f ca="1">+_xll.BInterpol(#REF!,#REF!,params!B529,"cubic")</f>
        <v>#NAME?</v>
      </c>
      <c r="O529" s="153" t="e">
        <f t="shared" ca="1" si="69"/>
        <v>#NAME?</v>
      </c>
    </row>
    <row r="530" spans="1:15">
      <c r="A530">
        <v>527</v>
      </c>
      <c r="B530">
        <f t="shared" si="67"/>
        <v>2.1080000000000001</v>
      </c>
      <c r="C530" s="151" t="e">
        <f ca="1">+_xll.BInterpol(Boost!$R$6:$R$66,Boost!$AZ$6:$AZ$66,params!B530,"cubic")</f>
        <v>#NAME?</v>
      </c>
      <c r="D530" s="151" t="e">
        <f ca="1">+_xll.BInterpol(Boost!$R$6:$R$66,Boost!$AX$6:$AX$66,params!B530,"cubic")</f>
        <v>#NAME?</v>
      </c>
      <c r="E530" s="198" t="e">
        <f t="shared" ca="1" si="70"/>
        <v>#NAME?</v>
      </c>
      <c r="F530" s="151" t="e">
        <f ca="1">+_xll.BInterpol(Boost!$R$6:$R$66,Boost!$AY$6:$AY$66,params!B530,"cubic")</f>
        <v>#NAME?</v>
      </c>
      <c r="G530" s="151" t="e">
        <f ca="1">_xll.BInterpol(cf!$A$2:$A$68,cf!$B$2:$B$68,params!B530,"cubic")/100</f>
        <v>#NAME?</v>
      </c>
      <c r="H530" s="199" t="e">
        <f t="shared" ca="1" si="71"/>
        <v>#NAME?</v>
      </c>
      <c r="I530" s="152">
        <f t="shared" si="66"/>
        <v>3.452332254849011E-2</v>
      </c>
      <c r="J530" s="152">
        <f t="shared" si="72"/>
        <v>6.436725738157012E-5</v>
      </c>
      <c r="K530" s="3" t="e">
        <f t="shared" ca="1" si="68"/>
        <v>#NAME?</v>
      </c>
      <c r="L530" s="153" t="e">
        <f t="shared" ca="1" si="73"/>
        <v>#NAME?</v>
      </c>
      <c r="M530" s="195" t="e">
        <f ca="1">_xll.BInterpol(cf!$A$2:$A$68,cf!$C$2:$C$68,params!B530,"cubic")</f>
        <v>#NAME?</v>
      </c>
      <c r="N530" s="195" t="e">
        <f ca="1">+_xll.BInterpol(#REF!,#REF!,params!B530,"cubic")</f>
        <v>#NAME?</v>
      </c>
      <c r="O530" s="153" t="e">
        <f t="shared" ca="1" si="69"/>
        <v>#NAME?</v>
      </c>
    </row>
    <row r="531" spans="1:15">
      <c r="A531">
        <v>528</v>
      </c>
      <c r="B531">
        <f t="shared" si="67"/>
        <v>2.1120000000000001</v>
      </c>
      <c r="C531" s="151" t="e">
        <f ca="1">+_xll.BInterpol(Boost!$R$6:$R$66,Boost!$AZ$6:$AZ$66,params!B531,"cubic")</f>
        <v>#NAME?</v>
      </c>
      <c r="D531" s="151" t="e">
        <f ca="1">+_xll.BInterpol(Boost!$R$6:$R$66,Boost!$AX$6:$AX$66,params!B531,"cubic")</f>
        <v>#NAME?</v>
      </c>
      <c r="E531" s="198" t="e">
        <f t="shared" ca="1" si="70"/>
        <v>#NAME?</v>
      </c>
      <c r="F531" s="151" t="e">
        <f ca="1">+_xll.BInterpol(Boost!$R$6:$R$66,Boost!$AY$6:$AY$66,params!B531,"cubic")</f>
        <v>#NAME?</v>
      </c>
      <c r="G531" s="151" t="e">
        <f ca="1">_xll.BInterpol(cf!$A$2:$A$68,cf!$B$2:$B$68,params!B531,"cubic")/100</f>
        <v>#NAME?</v>
      </c>
      <c r="H531" s="199" t="e">
        <f t="shared" ca="1" si="71"/>
        <v>#NAME?</v>
      </c>
      <c r="I531" s="152">
        <f t="shared" si="66"/>
        <v>3.458768551486413E-2</v>
      </c>
      <c r="J531" s="152">
        <f t="shared" si="72"/>
        <v>6.4362966374020836E-5</v>
      </c>
      <c r="K531" s="3" t="e">
        <f t="shared" ca="1" si="68"/>
        <v>#NAME?</v>
      </c>
      <c r="L531" s="153" t="e">
        <f t="shared" ca="1" si="73"/>
        <v>#NAME?</v>
      </c>
      <c r="M531" s="195" t="e">
        <f ca="1">_xll.BInterpol(cf!$A$2:$A$68,cf!$C$2:$C$68,params!B531,"cubic")</f>
        <v>#NAME?</v>
      </c>
      <c r="N531" s="195" t="e">
        <f ca="1">+_xll.BInterpol(#REF!,#REF!,params!B531,"cubic")</f>
        <v>#NAME?</v>
      </c>
      <c r="O531" s="153" t="e">
        <f t="shared" ca="1" si="69"/>
        <v>#NAME?</v>
      </c>
    </row>
    <row r="532" spans="1:15">
      <c r="A532">
        <v>529</v>
      </c>
      <c r="B532">
        <f t="shared" si="67"/>
        <v>2.1160000000000001</v>
      </c>
      <c r="C532" s="151" t="e">
        <f ca="1">+_xll.BInterpol(Boost!$R$6:$R$66,Boost!$AZ$6:$AZ$66,params!B532,"cubic")</f>
        <v>#NAME?</v>
      </c>
      <c r="D532" s="151" t="e">
        <f ca="1">+_xll.BInterpol(Boost!$R$6:$R$66,Boost!$AX$6:$AX$66,params!B532,"cubic")</f>
        <v>#NAME?</v>
      </c>
      <c r="E532" s="198" t="e">
        <f t="shared" ca="1" si="70"/>
        <v>#NAME?</v>
      </c>
      <c r="F532" s="151" t="e">
        <f ca="1">+_xll.BInterpol(Boost!$R$6:$R$66,Boost!$AY$6:$AY$66,params!B532,"cubic")</f>
        <v>#NAME?</v>
      </c>
      <c r="G532" s="151" t="e">
        <f ca="1">_xll.BInterpol(cf!$A$2:$A$68,cf!$B$2:$B$68,params!B532,"cubic")/100</f>
        <v>#NAME?</v>
      </c>
      <c r="H532" s="199" t="e">
        <f t="shared" ca="1" si="71"/>
        <v>#NAME?</v>
      </c>
      <c r="I532" s="152">
        <f t="shared" si="66"/>
        <v>3.4652044190516818E-2</v>
      </c>
      <c r="J532" s="152">
        <f t="shared" si="72"/>
        <v>6.4358675652687047E-5</v>
      </c>
      <c r="K532" s="3" t="e">
        <f t="shared" ca="1" si="68"/>
        <v>#NAME?</v>
      </c>
      <c r="L532" s="153" t="e">
        <f t="shared" ca="1" si="73"/>
        <v>#NAME?</v>
      </c>
      <c r="M532" s="195" t="e">
        <f ca="1">_xll.BInterpol(cf!$A$2:$A$68,cf!$C$2:$C$68,params!B532,"cubic")</f>
        <v>#NAME?</v>
      </c>
      <c r="N532" s="195" t="e">
        <f ca="1">+_xll.BInterpol(#REF!,#REF!,params!B532,"cubic")</f>
        <v>#NAME?</v>
      </c>
      <c r="O532" s="153" t="e">
        <f t="shared" ca="1" si="69"/>
        <v>#NAME?</v>
      </c>
    </row>
    <row r="533" spans="1:15">
      <c r="A533">
        <v>530</v>
      </c>
      <c r="B533">
        <f t="shared" si="67"/>
        <v>2.12</v>
      </c>
      <c r="C533" s="151" t="e">
        <f ca="1">+_xll.BInterpol(Boost!$R$6:$R$66,Boost!$AZ$6:$AZ$66,params!B533,"cubic")</f>
        <v>#NAME?</v>
      </c>
      <c r="D533" s="151" t="e">
        <f ca="1">+_xll.BInterpol(Boost!$R$6:$R$66,Boost!$AX$6:$AX$66,params!B533,"cubic")</f>
        <v>#NAME?</v>
      </c>
      <c r="E533" s="198" t="e">
        <f t="shared" ca="1" si="70"/>
        <v>#NAME?</v>
      </c>
      <c r="F533" s="151" t="e">
        <f ca="1">+_xll.BInterpol(Boost!$R$6:$R$66,Boost!$AY$6:$AY$66,params!B533,"cubic")</f>
        <v>#NAME?</v>
      </c>
      <c r="G533" s="151" t="e">
        <f ca="1">_xll.BInterpol(cf!$A$2:$A$68,cf!$B$2:$B$68,params!B533,"cubic")/100</f>
        <v>#NAME?</v>
      </c>
      <c r="H533" s="199" t="e">
        <f t="shared" ca="1" si="71"/>
        <v>#NAME?</v>
      </c>
      <c r="I533" s="152">
        <f t="shared" si="66"/>
        <v>3.4716398575734053E-2</v>
      </c>
      <c r="J533" s="152">
        <f t="shared" si="72"/>
        <v>6.4354385217235688E-5</v>
      </c>
      <c r="K533" s="3" t="e">
        <f t="shared" ca="1" si="68"/>
        <v>#NAME?</v>
      </c>
      <c r="L533" s="153" t="e">
        <f t="shared" ca="1" si="73"/>
        <v>#NAME?</v>
      </c>
      <c r="M533" s="195" t="e">
        <f ca="1">_xll.BInterpol(cf!$A$2:$A$68,cf!$C$2:$C$68,params!B533,"cubic")</f>
        <v>#NAME?</v>
      </c>
      <c r="N533" s="195" t="e">
        <f ca="1">+_xll.BInterpol(#REF!,#REF!,params!B533,"cubic")</f>
        <v>#NAME?</v>
      </c>
      <c r="O533" s="153" t="e">
        <f t="shared" ca="1" si="69"/>
        <v>#NAME?</v>
      </c>
    </row>
    <row r="534" spans="1:15">
      <c r="A534">
        <v>531</v>
      </c>
      <c r="B534">
        <f t="shared" si="67"/>
        <v>2.1240000000000001</v>
      </c>
      <c r="C534" s="151" t="e">
        <f ca="1">+_xll.BInterpol(Boost!$R$6:$R$66,Boost!$AZ$6:$AZ$66,params!B534,"cubic")</f>
        <v>#NAME?</v>
      </c>
      <c r="D534" s="151" t="e">
        <f ca="1">+_xll.BInterpol(Boost!$R$6:$R$66,Boost!$AX$6:$AX$66,params!B534,"cubic")</f>
        <v>#NAME?</v>
      </c>
      <c r="E534" s="198" t="e">
        <f t="shared" ca="1" si="70"/>
        <v>#NAME?</v>
      </c>
      <c r="F534" s="151" t="e">
        <f ca="1">+_xll.BInterpol(Boost!$R$6:$R$66,Boost!$AY$6:$AY$66,params!B534,"cubic")</f>
        <v>#NAME?</v>
      </c>
      <c r="G534" s="151" t="e">
        <f ca="1">_xll.BInterpol(cf!$A$2:$A$68,cf!$B$2:$B$68,params!B534,"cubic")/100</f>
        <v>#NAME?</v>
      </c>
      <c r="H534" s="199" t="e">
        <f t="shared" ca="1" si="71"/>
        <v>#NAME?</v>
      </c>
      <c r="I534" s="152">
        <f t="shared" si="66"/>
        <v>3.4780748670802053E-2</v>
      </c>
      <c r="J534" s="152">
        <f t="shared" si="72"/>
        <v>6.4350095067999824E-5</v>
      </c>
      <c r="K534" s="3" t="e">
        <f t="shared" ca="1" si="68"/>
        <v>#NAME?</v>
      </c>
      <c r="L534" s="153" t="e">
        <f t="shared" ca="1" si="73"/>
        <v>#NAME?</v>
      </c>
      <c r="M534" s="195" t="e">
        <f ca="1">_xll.BInterpol(cf!$A$2:$A$68,cf!$C$2:$C$68,params!B534,"cubic")</f>
        <v>#NAME?</v>
      </c>
      <c r="N534" s="195" t="e">
        <f ca="1">+_xll.BInterpol(#REF!,#REF!,params!B534,"cubic")</f>
        <v>#NAME?</v>
      </c>
      <c r="O534" s="153" t="e">
        <f t="shared" ca="1" si="69"/>
        <v>#NAME?</v>
      </c>
    </row>
    <row r="535" spans="1:15">
      <c r="A535">
        <v>532</v>
      </c>
      <c r="B535">
        <f t="shared" si="67"/>
        <v>2.1280000000000001</v>
      </c>
      <c r="C535" s="151" t="e">
        <f ca="1">+_xll.BInterpol(Boost!$R$6:$R$66,Boost!$AZ$6:$AZ$66,params!B535,"cubic")</f>
        <v>#NAME?</v>
      </c>
      <c r="D535" s="151" t="e">
        <f ca="1">+_xll.BInterpol(Boost!$R$6:$R$66,Boost!$AX$6:$AX$66,params!B535,"cubic")</f>
        <v>#NAME?</v>
      </c>
      <c r="E535" s="198" t="e">
        <f t="shared" ca="1" si="70"/>
        <v>#NAME?</v>
      </c>
      <c r="F535" s="151" t="e">
        <f ca="1">+_xll.BInterpol(Boost!$R$6:$R$66,Boost!$AY$6:$AY$66,params!B535,"cubic")</f>
        <v>#NAME?</v>
      </c>
      <c r="G535" s="151" t="e">
        <f ca="1">_xll.BInterpol(cf!$A$2:$A$68,cf!$B$2:$B$68,params!B535,"cubic")/100</f>
        <v>#NAME?</v>
      </c>
      <c r="H535" s="199" t="e">
        <f t="shared" ca="1" si="71"/>
        <v>#NAME?</v>
      </c>
      <c r="I535" s="152">
        <f t="shared" si="66"/>
        <v>3.4845094476006588E-2</v>
      </c>
      <c r="J535" s="152">
        <f t="shared" si="72"/>
        <v>6.4345805204535367E-5</v>
      </c>
      <c r="K535" s="3" t="e">
        <f t="shared" ca="1" si="68"/>
        <v>#NAME?</v>
      </c>
      <c r="L535" s="153" t="e">
        <f t="shared" ca="1" si="73"/>
        <v>#NAME?</v>
      </c>
      <c r="M535" s="195" t="e">
        <f ca="1">_xll.BInterpol(cf!$A$2:$A$68,cf!$C$2:$C$68,params!B535,"cubic")</f>
        <v>#NAME?</v>
      </c>
      <c r="N535" s="195" t="e">
        <f ca="1">+_xll.BInterpol(#REF!,#REF!,params!B535,"cubic")</f>
        <v>#NAME?</v>
      </c>
      <c r="O535" s="153" t="e">
        <f t="shared" ca="1" si="69"/>
        <v>#NAME?</v>
      </c>
    </row>
    <row r="536" spans="1:15">
      <c r="A536">
        <v>533</v>
      </c>
      <c r="B536">
        <f t="shared" si="67"/>
        <v>2.1320000000000001</v>
      </c>
      <c r="C536" s="151" t="e">
        <f ca="1">+_xll.BInterpol(Boost!$R$6:$R$66,Boost!$AZ$6:$AZ$66,params!B536,"cubic")</f>
        <v>#NAME?</v>
      </c>
      <c r="D536" s="151" t="e">
        <f ca="1">+_xll.BInterpol(Boost!$R$6:$R$66,Boost!$AX$6:$AX$66,params!B536,"cubic")</f>
        <v>#NAME?</v>
      </c>
      <c r="E536" s="198" t="e">
        <f t="shared" ca="1" si="70"/>
        <v>#NAME?</v>
      </c>
      <c r="F536" s="151" t="e">
        <f ca="1">+_xll.BInterpol(Boost!$R$6:$R$66,Boost!$AY$6:$AY$66,params!B536,"cubic")</f>
        <v>#NAME?</v>
      </c>
      <c r="G536" s="151" t="e">
        <f ca="1">_xll.BInterpol(cf!$A$2:$A$68,cf!$B$2:$B$68,params!B536,"cubic")/100</f>
        <v>#NAME?</v>
      </c>
      <c r="H536" s="199" t="e">
        <f t="shared" ca="1" si="71"/>
        <v>#NAME?</v>
      </c>
      <c r="I536" s="152">
        <f t="shared" si="66"/>
        <v>3.4909435991633875E-2</v>
      </c>
      <c r="J536" s="152">
        <f t="shared" si="72"/>
        <v>6.4341515627286405E-5</v>
      </c>
      <c r="K536" s="3" t="e">
        <f t="shared" ca="1" si="68"/>
        <v>#NAME?</v>
      </c>
      <c r="L536" s="153" t="e">
        <f t="shared" ca="1" si="73"/>
        <v>#NAME?</v>
      </c>
      <c r="M536" s="195" t="e">
        <f ca="1">_xll.BInterpol(cf!$A$2:$A$68,cf!$C$2:$C$68,params!B536,"cubic")</f>
        <v>#NAME?</v>
      </c>
      <c r="N536" s="195" t="e">
        <f ca="1">+_xll.BInterpol(#REF!,#REF!,params!B536,"cubic")</f>
        <v>#NAME?</v>
      </c>
      <c r="O536" s="153" t="e">
        <f t="shared" ca="1" si="69"/>
        <v>#NAME?</v>
      </c>
    </row>
    <row r="537" spans="1:15">
      <c r="A537">
        <v>534</v>
      </c>
      <c r="B537">
        <f t="shared" si="67"/>
        <v>2.1360000000000001</v>
      </c>
      <c r="C537" s="151" t="e">
        <f ca="1">+_xll.BInterpol(Boost!$R$6:$R$66,Boost!$AZ$6:$AZ$66,params!B537,"cubic")</f>
        <v>#NAME?</v>
      </c>
      <c r="D537" s="151" t="e">
        <f ca="1">+_xll.BInterpol(Boost!$R$6:$R$66,Boost!$AX$6:$AX$66,params!B537,"cubic")</f>
        <v>#NAME?</v>
      </c>
      <c r="E537" s="198" t="e">
        <f t="shared" ca="1" si="70"/>
        <v>#NAME?</v>
      </c>
      <c r="F537" s="151" t="e">
        <f ca="1">+_xll.BInterpol(Boost!$R$6:$R$66,Boost!$AY$6:$AY$66,params!B537,"cubic")</f>
        <v>#NAME?</v>
      </c>
      <c r="G537" s="151" t="e">
        <f ca="1">_xll.BInterpol(cf!$A$2:$A$68,cf!$B$2:$B$68,params!B537,"cubic")/100</f>
        <v>#NAME?</v>
      </c>
      <c r="H537" s="199" t="e">
        <f t="shared" ca="1" si="71"/>
        <v>#NAME?</v>
      </c>
      <c r="I537" s="152">
        <f t="shared" si="66"/>
        <v>3.4973773217969684E-2</v>
      </c>
      <c r="J537" s="152">
        <f t="shared" si="72"/>
        <v>6.433722633580885E-5</v>
      </c>
      <c r="K537" s="3" t="e">
        <f t="shared" ca="1" si="68"/>
        <v>#NAME?</v>
      </c>
      <c r="L537" s="153" t="e">
        <f t="shared" ca="1" si="73"/>
        <v>#NAME?</v>
      </c>
      <c r="M537" s="195" t="e">
        <f ca="1">_xll.BInterpol(cf!$A$2:$A$68,cf!$C$2:$C$68,params!B537,"cubic")</f>
        <v>#NAME?</v>
      </c>
      <c r="N537" s="195" t="e">
        <f ca="1">+_xll.BInterpol(#REF!,#REF!,params!B537,"cubic")</f>
        <v>#NAME?</v>
      </c>
      <c r="O537" s="153" t="e">
        <f t="shared" ca="1" si="69"/>
        <v>#NAME?</v>
      </c>
    </row>
    <row r="538" spans="1:15">
      <c r="A538">
        <v>535</v>
      </c>
      <c r="B538">
        <f t="shared" si="67"/>
        <v>2.14</v>
      </c>
      <c r="C538" s="151" t="e">
        <f ca="1">+_xll.BInterpol(Boost!$R$6:$R$66,Boost!$AZ$6:$AZ$66,params!B538,"cubic")</f>
        <v>#NAME?</v>
      </c>
      <c r="D538" s="151" t="e">
        <f ca="1">+_xll.BInterpol(Boost!$R$6:$R$66,Boost!$AX$6:$AX$66,params!B538,"cubic")</f>
        <v>#NAME?</v>
      </c>
      <c r="E538" s="198" t="e">
        <f t="shared" ca="1" si="70"/>
        <v>#NAME?</v>
      </c>
      <c r="F538" s="151" t="e">
        <f ca="1">+_xll.BInterpol(Boost!$R$6:$R$66,Boost!$AY$6:$AY$66,params!B538,"cubic")</f>
        <v>#NAME?</v>
      </c>
      <c r="G538" s="151" t="e">
        <f ca="1">_xll.BInterpol(cf!$A$2:$A$68,cf!$B$2:$B$68,params!B538,"cubic")/100</f>
        <v>#NAME?</v>
      </c>
      <c r="H538" s="199" t="e">
        <f t="shared" ca="1" si="71"/>
        <v>#NAME?</v>
      </c>
      <c r="I538" s="152">
        <f t="shared" si="66"/>
        <v>3.5038106155300119E-2</v>
      </c>
      <c r="J538" s="152">
        <f t="shared" si="72"/>
        <v>6.4332937330435769E-5</v>
      </c>
      <c r="K538" s="3" t="e">
        <f t="shared" ca="1" si="68"/>
        <v>#NAME?</v>
      </c>
      <c r="L538" s="153" t="e">
        <f t="shared" ca="1" si="73"/>
        <v>#NAME?</v>
      </c>
      <c r="M538" s="195" t="e">
        <f ca="1">_xll.BInterpol(cf!$A$2:$A$68,cf!$C$2:$C$68,params!B538,"cubic")</f>
        <v>#NAME?</v>
      </c>
      <c r="N538" s="195" t="e">
        <f ca="1">+_xll.BInterpol(#REF!,#REF!,params!B538,"cubic")</f>
        <v>#NAME?</v>
      </c>
      <c r="O538" s="153" t="e">
        <f t="shared" ca="1" si="69"/>
        <v>#NAME?</v>
      </c>
    </row>
    <row r="539" spans="1:15">
      <c r="A539">
        <v>536</v>
      </c>
      <c r="B539">
        <f t="shared" si="67"/>
        <v>2.1440000000000001</v>
      </c>
      <c r="C539" s="151" t="e">
        <f ca="1">+_xll.BInterpol(Boost!$R$6:$R$66,Boost!$AZ$6:$AZ$66,params!B539,"cubic")</f>
        <v>#NAME?</v>
      </c>
      <c r="D539" s="151" t="e">
        <f ca="1">+_xll.BInterpol(Boost!$R$6:$R$66,Boost!$AX$6:$AX$66,params!B539,"cubic")</f>
        <v>#NAME?</v>
      </c>
      <c r="E539" s="198" t="e">
        <f t="shared" ca="1" si="70"/>
        <v>#NAME?</v>
      </c>
      <c r="F539" s="151" t="e">
        <f ca="1">+_xll.BInterpol(Boost!$R$6:$R$66,Boost!$AY$6:$AY$66,params!B539,"cubic")</f>
        <v>#NAME?</v>
      </c>
      <c r="G539" s="151" t="e">
        <f ca="1">_xll.BInterpol(cf!$A$2:$A$68,cf!$B$2:$B$68,params!B539,"cubic")/100</f>
        <v>#NAME?</v>
      </c>
      <c r="H539" s="199" t="e">
        <f t="shared" ca="1" si="71"/>
        <v>#NAME?</v>
      </c>
      <c r="I539" s="152">
        <f t="shared" si="66"/>
        <v>3.5102434803910953E-2</v>
      </c>
      <c r="J539" s="152">
        <f t="shared" si="72"/>
        <v>6.4328648610834094E-5</v>
      </c>
      <c r="K539" s="3" t="e">
        <f t="shared" ca="1" si="68"/>
        <v>#NAME?</v>
      </c>
      <c r="L539" s="153" t="e">
        <f t="shared" ca="1" si="73"/>
        <v>#NAME?</v>
      </c>
      <c r="M539" s="195" t="e">
        <f ca="1">_xll.BInterpol(cf!$A$2:$A$68,cf!$C$2:$C$68,params!B539,"cubic")</f>
        <v>#NAME?</v>
      </c>
      <c r="N539" s="195" t="e">
        <f ca="1">+_xll.BInterpol(#REF!,#REF!,params!B539,"cubic")</f>
        <v>#NAME?</v>
      </c>
      <c r="O539" s="153" t="e">
        <f t="shared" ca="1" si="69"/>
        <v>#NAME?</v>
      </c>
    </row>
    <row r="540" spans="1:15">
      <c r="A540">
        <v>537</v>
      </c>
      <c r="B540">
        <f t="shared" si="67"/>
        <v>2.1480000000000001</v>
      </c>
      <c r="C540" s="151" t="e">
        <f ca="1">+_xll.BInterpol(Boost!$R$6:$R$66,Boost!$AZ$6:$AZ$66,params!B540,"cubic")</f>
        <v>#NAME?</v>
      </c>
      <c r="D540" s="151" t="e">
        <f ca="1">+_xll.BInterpol(Boost!$R$6:$R$66,Boost!$AX$6:$AX$66,params!B540,"cubic")</f>
        <v>#NAME?</v>
      </c>
      <c r="E540" s="198" t="e">
        <f t="shared" ca="1" si="70"/>
        <v>#NAME?</v>
      </c>
      <c r="F540" s="151" t="e">
        <f ca="1">+_xll.BInterpol(Boost!$R$6:$R$66,Boost!$AY$6:$AY$66,params!B540,"cubic")</f>
        <v>#NAME?</v>
      </c>
      <c r="G540" s="151" t="e">
        <f ca="1">_xll.BInterpol(cf!$A$2:$A$68,cf!$B$2:$B$68,params!B540,"cubic")/100</f>
        <v>#NAME?</v>
      </c>
      <c r="H540" s="199" t="e">
        <f t="shared" ca="1" si="71"/>
        <v>#NAME?</v>
      </c>
      <c r="I540" s="152">
        <f t="shared" si="66"/>
        <v>3.5166759164088179E-2</v>
      </c>
      <c r="J540" s="152">
        <f t="shared" si="72"/>
        <v>6.432436017722587E-5</v>
      </c>
      <c r="K540" s="3" t="e">
        <f t="shared" ca="1" si="68"/>
        <v>#NAME?</v>
      </c>
      <c r="L540" s="153" t="e">
        <f t="shared" ca="1" si="73"/>
        <v>#NAME?</v>
      </c>
      <c r="M540" s="195" t="e">
        <f ca="1">_xll.BInterpol(cf!$A$2:$A$68,cf!$C$2:$C$68,params!B540,"cubic")</f>
        <v>#NAME?</v>
      </c>
      <c r="N540" s="195" t="e">
        <f ca="1">+_xll.BInterpol(#REF!,#REF!,params!B540,"cubic")</f>
        <v>#NAME?</v>
      </c>
      <c r="O540" s="153" t="e">
        <f t="shared" ca="1" si="69"/>
        <v>#NAME?</v>
      </c>
    </row>
    <row r="541" spans="1:15">
      <c r="A541">
        <v>538</v>
      </c>
      <c r="B541">
        <f t="shared" si="67"/>
        <v>2.1520000000000001</v>
      </c>
      <c r="C541" s="151" t="e">
        <f ca="1">+_xll.BInterpol(Boost!$R$6:$R$66,Boost!$AZ$6:$AZ$66,params!B541,"cubic")</f>
        <v>#NAME?</v>
      </c>
      <c r="D541" s="151" t="e">
        <f ca="1">+_xll.BInterpol(Boost!$R$6:$R$66,Boost!$AX$6:$AX$66,params!B541,"cubic")</f>
        <v>#NAME?</v>
      </c>
      <c r="E541" s="198" t="e">
        <f t="shared" ca="1" si="70"/>
        <v>#NAME?</v>
      </c>
      <c r="F541" s="151" t="e">
        <f ca="1">+_xll.BInterpol(Boost!$R$6:$R$66,Boost!$AY$6:$AY$66,params!B541,"cubic")</f>
        <v>#NAME?</v>
      </c>
      <c r="G541" s="151" t="e">
        <f ca="1">_xll.BInterpol(cf!$A$2:$A$68,cf!$B$2:$B$68,params!B541,"cubic")/100</f>
        <v>#NAME?</v>
      </c>
      <c r="H541" s="199" t="e">
        <f t="shared" ca="1" si="71"/>
        <v>#NAME?</v>
      </c>
      <c r="I541" s="152">
        <f t="shared" si="66"/>
        <v>3.5231079236117679E-2</v>
      </c>
      <c r="J541" s="152">
        <f t="shared" si="72"/>
        <v>6.4320072029500075E-5</v>
      </c>
      <c r="K541" s="3" t="e">
        <f t="shared" ca="1" si="68"/>
        <v>#NAME?</v>
      </c>
      <c r="L541" s="153" t="e">
        <f t="shared" ca="1" si="73"/>
        <v>#NAME?</v>
      </c>
      <c r="M541" s="195" t="e">
        <f ca="1">_xll.BInterpol(cf!$A$2:$A$68,cf!$C$2:$C$68,params!B541,"cubic")</f>
        <v>#NAME?</v>
      </c>
      <c r="N541" s="195" t="e">
        <f ca="1">+_xll.BInterpol(#REF!,#REF!,params!B541,"cubic")</f>
        <v>#NAME?</v>
      </c>
      <c r="O541" s="153" t="e">
        <f t="shared" ca="1" si="69"/>
        <v>#NAME?</v>
      </c>
    </row>
    <row r="542" spans="1:15">
      <c r="A542">
        <v>539</v>
      </c>
      <c r="B542">
        <f t="shared" si="67"/>
        <v>2.1560000000000001</v>
      </c>
      <c r="C542" s="151" t="e">
        <f ca="1">+_xll.BInterpol(Boost!$R$6:$R$66,Boost!$AZ$6:$AZ$66,params!B542,"cubic")</f>
        <v>#NAME?</v>
      </c>
      <c r="D542" s="151" t="e">
        <f ca="1">+_xll.BInterpol(Boost!$R$6:$R$66,Boost!$AX$6:$AX$66,params!B542,"cubic")</f>
        <v>#NAME?</v>
      </c>
      <c r="E542" s="198" t="e">
        <f t="shared" ca="1" si="70"/>
        <v>#NAME?</v>
      </c>
      <c r="F542" s="151" t="e">
        <f ca="1">+_xll.BInterpol(Boost!$R$6:$R$66,Boost!$AY$6:$AY$66,params!B542,"cubic")</f>
        <v>#NAME?</v>
      </c>
      <c r="G542" s="151" t="e">
        <f ca="1">_xll.BInterpol(cf!$A$2:$A$68,cf!$B$2:$B$68,params!B542,"cubic")/100</f>
        <v>#NAME?</v>
      </c>
      <c r="H542" s="199" t="e">
        <f t="shared" ca="1" si="71"/>
        <v>#NAME?</v>
      </c>
      <c r="I542" s="152">
        <f t="shared" si="66"/>
        <v>3.5295395020285336E-2</v>
      </c>
      <c r="J542" s="152">
        <f t="shared" si="72"/>
        <v>6.4315784167656709E-5</v>
      </c>
      <c r="K542" s="3" t="e">
        <f t="shared" ca="1" si="68"/>
        <v>#NAME?</v>
      </c>
      <c r="L542" s="153" t="e">
        <f t="shared" ca="1" si="73"/>
        <v>#NAME?</v>
      </c>
      <c r="M542" s="195" t="e">
        <f ca="1">_xll.BInterpol(cf!$A$2:$A$68,cf!$C$2:$C$68,params!B542,"cubic")</f>
        <v>#NAME?</v>
      </c>
      <c r="N542" s="195" t="e">
        <f ca="1">+_xll.BInterpol(#REF!,#REF!,params!B542,"cubic")</f>
        <v>#NAME?</v>
      </c>
      <c r="O542" s="153" t="e">
        <f t="shared" ca="1" si="69"/>
        <v>#NAME?</v>
      </c>
    </row>
    <row r="543" spans="1:15">
      <c r="A543">
        <v>540</v>
      </c>
      <c r="B543">
        <f t="shared" si="67"/>
        <v>2.16</v>
      </c>
      <c r="C543" s="151" t="e">
        <f ca="1">+_xll.BInterpol(Boost!$R$6:$R$66,Boost!$AZ$6:$AZ$66,params!B543,"cubic")</f>
        <v>#NAME?</v>
      </c>
      <c r="D543" s="151" t="e">
        <f ca="1">+_xll.BInterpol(Boost!$R$6:$R$66,Boost!$AX$6:$AX$66,params!B543,"cubic")</f>
        <v>#NAME?</v>
      </c>
      <c r="E543" s="198" t="e">
        <f t="shared" ca="1" si="70"/>
        <v>#NAME?</v>
      </c>
      <c r="F543" s="151" t="e">
        <f ca="1">+_xll.BInterpol(Boost!$R$6:$R$66,Boost!$AY$6:$AY$66,params!B543,"cubic")</f>
        <v>#NAME?</v>
      </c>
      <c r="G543" s="151" t="e">
        <f ca="1">_xll.BInterpol(cf!$A$2:$A$68,cf!$B$2:$B$68,params!B543,"cubic")/100</f>
        <v>#NAME?</v>
      </c>
      <c r="H543" s="199" t="e">
        <f t="shared" ca="1" si="71"/>
        <v>#NAME?</v>
      </c>
      <c r="I543" s="152">
        <f t="shared" ref="I543:I606" si="74">1-EXP($R$5*-1*B543/(1-$R$6))</f>
        <v>3.5359706516876921E-2</v>
      </c>
      <c r="J543" s="152">
        <f t="shared" si="72"/>
        <v>6.4311496591584749E-5</v>
      </c>
      <c r="K543" s="3" t="e">
        <f t="shared" ca="1" si="68"/>
        <v>#NAME?</v>
      </c>
      <c r="L543" s="153" t="e">
        <f t="shared" ca="1" si="73"/>
        <v>#NAME?</v>
      </c>
      <c r="M543" s="195" t="e">
        <f ca="1">_xll.BInterpol(cf!$A$2:$A$68,cf!$C$2:$C$68,params!B543,"cubic")</f>
        <v>#NAME?</v>
      </c>
      <c r="N543" s="195" t="e">
        <f ca="1">+_xll.BInterpol(#REF!,#REF!,params!B543,"cubic")</f>
        <v>#NAME?</v>
      </c>
      <c r="O543" s="153" t="e">
        <f t="shared" ca="1" si="69"/>
        <v>#NAME?</v>
      </c>
    </row>
    <row r="544" spans="1:15">
      <c r="A544">
        <v>541</v>
      </c>
      <c r="B544">
        <f t="shared" si="67"/>
        <v>2.1640000000000001</v>
      </c>
      <c r="C544" s="151" t="e">
        <f ca="1">+_xll.BInterpol(Boost!$R$6:$R$66,Boost!$AZ$6:$AZ$66,params!B544,"cubic")</f>
        <v>#NAME?</v>
      </c>
      <c r="D544" s="151" t="e">
        <f ca="1">+_xll.BInterpol(Boost!$R$6:$R$66,Boost!$AX$6:$AX$66,params!B544,"cubic")</f>
        <v>#NAME?</v>
      </c>
      <c r="E544" s="198" t="e">
        <f t="shared" ca="1" si="70"/>
        <v>#NAME?</v>
      </c>
      <c r="F544" s="151" t="e">
        <f ca="1">+_xll.BInterpol(Boost!$R$6:$R$66,Boost!$AY$6:$AY$66,params!B544,"cubic")</f>
        <v>#NAME?</v>
      </c>
      <c r="G544" s="151" t="e">
        <f ca="1">_xll.BInterpol(cf!$A$2:$A$68,cf!$B$2:$B$68,params!B544,"cubic")/100</f>
        <v>#NAME?</v>
      </c>
      <c r="H544" s="199" t="e">
        <f t="shared" ca="1" si="71"/>
        <v>#NAME?</v>
      </c>
      <c r="I544" s="152">
        <f t="shared" si="74"/>
        <v>3.5424013726178427E-2</v>
      </c>
      <c r="J544" s="152">
        <f t="shared" si="72"/>
        <v>6.4307209301506241E-5</v>
      </c>
      <c r="K544" s="3" t="e">
        <f t="shared" ca="1" si="68"/>
        <v>#NAME?</v>
      </c>
      <c r="L544" s="153" t="e">
        <f t="shared" ca="1" si="73"/>
        <v>#NAME?</v>
      </c>
      <c r="M544" s="195" t="e">
        <f ca="1">_xll.BInterpol(cf!$A$2:$A$68,cf!$C$2:$C$68,params!B544,"cubic")</f>
        <v>#NAME?</v>
      </c>
      <c r="N544" s="195" t="e">
        <f ca="1">+_xll.BInterpol(#REF!,#REF!,params!B544,"cubic")</f>
        <v>#NAME?</v>
      </c>
      <c r="O544" s="153" t="e">
        <f t="shared" ca="1" si="69"/>
        <v>#NAME?</v>
      </c>
    </row>
    <row r="545" spans="1:15">
      <c r="A545">
        <v>542</v>
      </c>
      <c r="B545">
        <f t="shared" si="67"/>
        <v>2.1680000000000001</v>
      </c>
      <c r="C545" s="151" t="e">
        <f ca="1">+_xll.BInterpol(Boost!$R$6:$R$66,Boost!$AZ$6:$AZ$66,params!B545,"cubic")</f>
        <v>#NAME?</v>
      </c>
      <c r="D545" s="151" t="e">
        <f ca="1">+_xll.BInterpol(Boost!$R$6:$R$66,Boost!$AX$6:$AX$66,params!B545,"cubic")</f>
        <v>#NAME?</v>
      </c>
      <c r="E545" s="198" t="e">
        <f t="shared" ca="1" si="70"/>
        <v>#NAME?</v>
      </c>
      <c r="F545" s="151" t="e">
        <f ca="1">+_xll.BInterpol(Boost!$R$6:$R$66,Boost!$AY$6:$AY$66,params!B545,"cubic")</f>
        <v>#NAME?</v>
      </c>
      <c r="G545" s="151" t="e">
        <f ca="1">_xll.BInterpol(cf!$A$2:$A$68,cf!$B$2:$B$68,params!B545,"cubic")/100</f>
        <v>#NAME?</v>
      </c>
      <c r="H545" s="199" t="e">
        <f t="shared" ca="1" si="71"/>
        <v>#NAME?</v>
      </c>
      <c r="I545" s="152">
        <f t="shared" si="74"/>
        <v>3.5488316648475404E-2</v>
      </c>
      <c r="J545" s="152">
        <f t="shared" si="72"/>
        <v>6.4302922296977094E-5</v>
      </c>
      <c r="K545" s="3" t="e">
        <f t="shared" ca="1" si="68"/>
        <v>#NAME?</v>
      </c>
      <c r="L545" s="153" t="e">
        <f t="shared" ca="1" si="73"/>
        <v>#NAME?</v>
      </c>
      <c r="M545" s="195" t="e">
        <f ca="1">_xll.BInterpol(cf!$A$2:$A$68,cf!$C$2:$C$68,params!B545,"cubic")</f>
        <v>#NAME?</v>
      </c>
      <c r="N545" s="195" t="e">
        <f ca="1">+_xll.BInterpol(#REF!,#REF!,params!B545,"cubic")</f>
        <v>#NAME?</v>
      </c>
      <c r="O545" s="153" t="e">
        <f t="shared" ca="1" si="69"/>
        <v>#NAME?</v>
      </c>
    </row>
    <row r="546" spans="1:15">
      <c r="A546">
        <v>543</v>
      </c>
      <c r="B546">
        <f t="shared" si="67"/>
        <v>2.1720000000000002</v>
      </c>
      <c r="C546" s="151" t="e">
        <f ca="1">+_xll.BInterpol(Boost!$R$6:$R$66,Boost!$AZ$6:$AZ$66,params!B546,"cubic")</f>
        <v>#NAME?</v>
      </c>
      <c r="D546" s="151" t="e">
        <f ca="1">+_xll.BInterpol(Boost!$R$6:$R$66,Boost!$AX$6:$AX$66,params!B546,"cubic")</f>
        <v>#NAME?</v>
      </c>
      <c r="E546" s="198" t="e">
        <f t="shared" ca="1" si="70"/>
        <v>#NAME?</v>
      </c>
      <c r="F546" s="151" t="e">
        <f ca="1">+_xll.BInterpol(Boost!$R$6:$R$66,Boost!$AY$6:$AY$66,params!B546,"cubic")</f>
        <v>#NAME?</v>
      </c>
      <c r="G546" s="151" t="e">
        <f ca="1">_xll.BInterpol(cf!$A$2:$A$68,cf!$B$2:$B$68,params!B546,"cubic")/100</f>
        <v>#NAME?</v>
      </c>
      <c r="H546" s="199" t="e">
        <f t="shared" ca="1" si="71"/>
        <v>#NAME?</v>
      </c>
      <c r="I546" s="152">
        <f t="shared" si="74"/>
        <v>3.5552615284053846E-2</v>
      </c>
      <c r="J546" s="152">
        <f t="shared" si="72"/>
        <v>6.4298635578441399E-5</v>
      </c>
      <c r="K546" s="3" t="e">
        <f t="shared" ca="1" si="68"/>
        <v>#NAME?</v>
      </c>
      <c r="L546" s="153" t="e">
        <f t="shared" ca="1" si="73"/>
        <v>#NAME?</v>
      </c>
      <c r="M546" s="195" t="e">
        <f ca="1">_xll.BInterpol(cf!$A$2:$A$68,cf!$C$2:$C$68,params!B546,"cubic")</f>
        <v>#NAME?</v>
      </c>
      <c r="N546" s="195" t="e">
        <f ca="1">+_xll.BInterpol(#REF!,#REF!,params!B546,"cubic")</f>
        <v>#NAME?</v>
      </c>
      <c r="O546" s="153" t="e">
        <f t="shared" ca="1" si="69"/>
        <v>#NAME?</v>
      </c>
    </row>
    <row r="547" spans="1:15">
      <c r="A547">
        <v>544</v>
      </c>
      <c r="B547">
        <f t="shared" si="67"/>
        <v>2.1760000000000002</v>
      </c>
      <c r="C547" s="151" t="e">
        <f ca="1">+_xll.BInterpol(Boost!$R$6:$R$66,Boost!$AZ$6:$AZ$66,params!B547,"cubic")</f>
        <v>#NAME?</v>
      </c>
      <c r="D547" s="151" t="e">
        <f ca="1">+_xll.BInterpol(Boost!$R$6:$R$66,Boost!$AX$6:$AX$66,params!B547,"cubic")</f>
        <v>#NAME?</v>
      </c>
      <c r="E547" s="198" t="e">
        <f t="shared" ca="1" si="70"/>
        <v>#NAME?</v>
      </c>
      <c r="F547" s="151" t="e">
        <f ca="1">+_xll.BInterpol(Boost!$R$6:$R$66,Boost!$AY$6:$AY$66,params!B547,"cubic")</f>
        <v>#NAME?</v>
      </c>
      <c r="G547" s="151" t="e">
        <f ca="1">_xll.BInterpol(cf!$A$2:$A$68,cf!$B$2:$B$68,params!B547,"cubic")/100</f>
        <v>#NAME?</v>
      </c>
      <c r="H547" s="199" t="e">
        <f t="shared" ca="1" si="71"/>
        <v>#NAME?</v>
      </c>
      <c r="I547" s="152">
        <f t="shared" si="74"/>
        <v>3.5616909633199412E-2</v>
      </c>
      <c r="J547" s="152">
        <f t="shared" si="72"/>
        <v>6.4294349145566088E-5</v>
      </c>
      <c r="K547" s="3" t="e">
        <f t="shared" ca="1" si="68"/>
        <v>#NAME?</v>
      </c>
      <c r="L547" s="153" t="e">
        <f t="shared" ca="1" si="73"/>
        <v>#NAME?</v>
      </c>
      <c r="M547" s="195" t="e">
        <f ca="1">_xll.BInterpol(cf!$A$2:$A$68,cf!$C$2:$C$68,params!B547,"cubic")</f>
        <v>#NAME?</v>
      </c>
      <c r="N547" s="195" t="e">
        <f ca="1">+_xll.BInterpol(#REF!,#REF!,params!B547,"cubic")</f>
        <v>#NAME?</v>
      </c>
      <c r="O547" s="153" t="e">
        <f t="shared" ca="1" si="69"/>
        <v>#NAME?</v>
      </c>
    </row>
    <row r="548" spans="1:15">
      <c r="A548">
        <v>545</v>
      </c>
      <c r="B548">
        <f t="shared" si="67"/>
        <v>2.1800000000000002</v>
      </c>
      <c r="C548" s="151" t="e">
        <f ca="1">+_xll.BInterpol(Boost!$R$6:$R$66,Boost!$AZ$6:$AZ$66,params!B548,"cubic")</f>
        <v>#NAME?</v>
      </c>
      <c r="D548" s="151" t="e">
        <f ca="1">+_xll.BInterpol(Boost!$R$6:$R$66,Boost!$AX$6:$AX$66,params!B548,"cubic")</f>
        <v>#NAME?</v>
      </c>
      <c r="E548" s="198" t="e">
        <f t="shared" ca="1" si="70"/>
        <v>#NAME?</v>
      </c>
      <c r="F548" s="151" t="e">
        <f ca="1">+_xll.BInterpol(Boost!$R$6:$R$66,Boost!$AY$6:$AY$66,params!B548,"cubic")</f>
        <v>#NAME?</v>
      </c>
      <c r="G548" s="151" t="e">
        <f ca="1">_xll.BInterpol(cf!$A$2:$A$68,cf!$B$2:$B$68,params!B548,"cubic")/100</f>
        <v>#NAME?</v>
      </c>
      <c r="H548" s="199" t="e">
        <f t="shared" ca="1" si="71"/>
        <v>#NAME?</v>
      </c>
      <c r="I548" s="152">
        <f t="shared" si="74"/>
        <v>3.5681199696197985E-2</v>
      </c>
      <c r="J548" s="152">
        <f t="shared" si="72"/>
        <v>6.4290062998573205E-5</v>
      </c>
      <c r="K548" s="3" t="e">
        <f t="shared" ca="1" si="68"/>
        <v>#NAME?</v>
      </c>
      <c r="L548" s="153" t="e">
        <f t="shared" ca="1" si="73"/>
        <v>#NAME?</v>
      </c>
      <c r="M548" s="195" t="e">
        <f ca="1">_xll.BInterpol(cf!$A$2:$A$68,cf!$C$2:$C$68,params!B548,"cubic")</f>
        <v>#NAME?</v>
      </c>
      <c r="N548" s="195" t="e">
        <f ca="1">+_xll.BInterpol(#REF!,#REF!,params!B548,"cubic")</f>
        <v>#NAME?</v>
      </c>
      <c r="O548" s="153" t="e">
        <f t="shared" ca="1" si="69"/>
        <v>#NAME?</v>
      </c>
    </row>
    <row r="549" spans="1:15">
      <c r="A549">
        <v>546</v>
      </c>
      <c r="B549">
        <f t="shared" si="67"/>
        <v>2.1840000000000002</v>
      </c>
      <c r="C549" s="151" t="e">
        <f ca="1">+_xll.BInterpol(Boost!$R$6:$R$66,Boost!$AZ$6:$AZ$66,params!B549,"cubic")</f>
        <v>#NAME?</v>
      </c>
      <c r="D549" s="151" t="e">
        <f ca="1">+_xll.BInterpol(Boost!$R$6:$R$66,Boost!$AX$6:$AX$66,params!B549,"cubic")</f>
        <v>#NAME?</v>
      </c>
      <c r="E549" s="198" t="e">
        <f t="shared" ca="1" si="70"/>
        <v>#NAME?</v>
      </c>
      <c r="F549" s="151" t="e">
        <f ca="1">+_xll.BInterpol(Boost!$R$6:$R$66,Boost!$AY$6:$AY$66,params!B549,"cubic")</f>
        <v>#NAME?</v>
      </c>
      <c r="G549" s="151" t="e">
        <f ca="1">_xll.BInterpol(cf!$A$2:$A$68,cf!$B$2:$B$68,params!B549,"cubic")/100</f>
        <v>#NAME?</v>
      </c>
      <c r="H549" s="199" t="e">
        <f t="shared" ca="1" si="71"/>
        <v>#NAME?</v>
      </c>
      <c r="I549" s="152">
        <f t="shared" si="74"/>
        <v>3.5745485473335226E-2</v>
      </c>
      <c r="J549" s="152">
        <f t="shared" si="72"/>
        <v>6.4285777137240707E-5</v>
      </c>
      <c r="K549" s="3" t="e">
        <f t="shared" ca="1" si="68"/>
        <v>#NAME?</v>
      </c>
      <c r="L549" s="153" t="e">
        <f t="shared" ca="1" si="73"/>
        <v>#NAME?</v>
      </c>
      <c r="M549" s="195" t="e">
        <f ca="1">_xll.BInterpol(cf!$A$2:$A$68,cf!$C$2:$C$68,params!B549,"cubic")</f>
        <v>#NAME?</v>
      </c>
      <c r="N549" s="195" t="e">
        <f ca="1">+_xll.BInterpol(#REF!,#REF!,params!B549,"cubic")</f>
        <v>#NAME?</v>
      </c>
      <c r="O549" s="153" t="e">
        <f t="shared" ca="1" si="69"/>
        <v>#NAME?</v>
      </c>
    </row>
    <row r="550" spans="1:15">
      <c r="A550">
        <v>547</v>
      </c>
      <c r="B550">
        <f t="shared" si="67"/>
        <v>2.1880000000000002</v>
      </c>
      <c r="C550" s="151" t="e">
        <f ca="1">+_xll.BInterpol(Boost!$R$6:$R$66,Boost!$AZ$6:$AZ$66,params!B550,"cubic")</f>
        <v>#NAME?</v>
      </c>
      <c r="D550" s="151" t="e">
        <f ca="1">+_xll.BInterpol(Boost!$R$6:$R$66,Boost!$AX$6:$AX$66,params!B550,"cubic")</f>
        <v>#NAME?</v>
      </c>
      <c r="E550" s="198" t="e">
        <f t="shared" ca="1" si="70"/>
        <v>#NAME?</v>
      </c>
      <c r="F550" s="151" t="e">
        <f ca="1">+_xll.BInterpol(Boost!$R$6:$R$66,Boost!$AY$6:$AY$66,params!B550,"cubic")</f>
        <v>#NAME?</v>
      </c>
      <c r="G550" s="151" t="e">
        <f ca="1">_xll.BInterpol(cf!$A$2:$A$68,cf!$B$2:$B$68,params!B550,"cubic")/100</f>
        <v>#NAME?</v>
      </c>
      <c r="H550" s="199" t="e">
        <f t="shared" ca="1" si="71"/>
        <v>#NAME?</v>
      </c>
      <c r="I550" s="152">
        <f t="shared" si="74"/>
        <v>3.5809766964896794E-2</v>
      </c>
      <c r="J550" s="152">
        <f t="shared" si="72"/>
        <v>6.4281491561568593E-5</v>
      </c>
      <c r="K550" s="3" t="e">
        <f t="shared" ca="1" si="68"/>
        <v>#NAME?</v>
      </c>
      <c r="L550" s="153" t="e">
        <f t="shared" ca="1" si="73"/>
        <v>#NAME?</v>
      </c>
      <c r="M550" s="195" t="e">
        <f ca="1">_xll.BInterpol(cf!$A$2:$A$68,cf!$C$2:$C$68,params!B550,"cubic")</f>
        <v>#NAME?</v>
      </c>
      <c r="N550" s="195" t="e">
        <f ca="1">+_xll.BInterpol(#REF!,#REF!,params!B550,"cubic")</f>
        <v>#NAME?</v>
      </c>
      <c r="O550" s="153" t="e">
        <f t="shared" ca="1" si="69"/>
        <v>#NAME?</v>
      </c>
    </row>
    <row r="551" spans="1:15">
      <c r="A551">
        <v>548</v>
      </c>
      <c r="B551">
        <f t="shared" si="67"/>
        <v>2.1920000000000002</v>
      </c>
      <c r="C551" s="151" t="e">
        <f ca="1">+_xll.BInterpol(Boost!$R$6:$R$66,Boost!$AZ$6:$AZ$66,params!B551,"cubic")</f>
        <v>#NAME?</v>
      </c>
      <c r="D551" s="151" t="e">
        <f ca="1">+_xll.BInterpol(Boost!$R$6:$R$66,Boost!$AX$6:$AX$66,params!B551,"cubic")</f>
        <v>#NAME?</v>
      </c>
      <c r="E551" s="198" t="e">
        <f t="shared" ca="1" si="70"/>
        <v>#NAME?</v>
      </c>
      <c r="F551" s="151" t="e">
        <f ca="1">+_xll.BInterpol(Boost!$R$6:$R$66,Boost!$AY$6:$AY$66,params!B551,"cubic")</f>
        <v>#NAME?</v>
      </c>
      <c r="G551" s="151" t="e">
        <f ca="1">_xll.BInterpol(cf!$A$2:$A$68,cf!$B$2:$B$68,params!B551,"cubic")/100</f>
        <v>#NAME?</v>
      </c>
      <c r="H551" s="199" t="e">
        <f t="shared" ca="1" si="71"/>
        <v>#NAME?</v>
      </c>
      <c r="I551" s="152">
        <f t="shared" si="74"/>
        <v>3.5874044171168462E-2</v>
      </c>
      <c r="J551" s="152">
        <f t="shared" si="72"/>
        <v>6.4277206271667886E-5</v>
      </c>
      <c r="K551" s="3" t="e">
        <f t="shared" ca="1" si="68"/>
        <v>#NAME?</v>
      </c>
      <c r="L551" s="153" t="e">
        <f t="shared" ca="1" si="73"/>
        <v>#NAME?</v>
      </c>
      <c r="M551" s="195" t="e">
        <f ca="1">_xll.BInterpol(cf!$A$2:$A$68,cf!$C$2:$C$68,params!B551,"cubic")</f>
        <v>#NAME?</v>
      </c>
      <c r="N551" s="195" t="e">
        <f ca="1">+_xll.BInterpol(#REF!,#REF!,params!B551,"cubic")</f>
        <v>#NAME?</v>
      </c>
      <c r="O551" s="153" t="e">
        <f t="shared" ca="1" si="69"/>
        <v>#NAME?</v>
      </c>
    </row>
    <row r="552" spans="1:15">
      <c r="A552">
        <v>549</v>
      </c>
      <c r="B552">
        <f t="shared" si="67"/>
        <v>2.1960000000000002</v>
      </c>
      <c r="C552" s="151" t="e">
        <f ca="1">+_xll.BInterpol(Boost!$R$6:$R$66,Boost!$AZ$6:$AZ$66,params!B552,"cubic")</f>
        <v>#NAME?</v>
      </c>
      <c r="D552" s="151" t="e">
        <f ca="1">+_xll.BInterpol(Boost!$R$6:$R$66,Boost!$AX$6:$AX$66,params!B552,"cubic")</f>
        <v>#NAME?</v>
      </c>
      <c r="E552" s="198" t="e">
        <f t="shared" ca="1" si="70"/>
        <v>#NAME?</v>
      </c>
      <c r="F552" s="151" t="e">
        <f ca="1">+_xll.BInterpol(Boost!$R$6:$R$66,Boost!$AY$6:$AY$66,params!B552,"cubic")</f>
        <v>#NAME?</v>
      </c>
      <c r="G552" s="151" t="e">
        <f ca="1">_xll.BInterpol(cf!$A$2:$A$68,cf!$B$2:$B$68,params!B552,"cubic")/100</f>
        <v>#NAME?</v>
      </c>
      <c r="H552" s="199" t="e">
        <f t="shared" ca="1" si="71"/>
        <v>#NAME?</v>
      </c>
      <c r="I552" s="152">
        <f t="shared" si="74"/>
        <v>3.593831709243589E-2</v>
      </c>
      <c r="J552" s="152">
        <f t="shared" si="72"/>
        <v>6.4272921267427563E-5</v>
      </c>
      <c r="K552" s="3" t="e">
        <f t="shared" ca="1" si="68"/>
        <v>#NAME?</v>
      </c>
      <c r="L552" s="153" t="e">
        <f t="shared" ca="1" si="73"/>
        <v>#NAME?</v>
      </c>
      <c r="M552" s="195" t="e">
        <f ca="1">_xll.BInterpol(cf!$A$2:$A$68,cf!$C$2:$C$68,params!B552,"cubic")</f>
        <v>#NAME?</v>
      </c>
      <c r="N552" s="195" t="e">
        <f ca="1">+_xll.BInterpol(#REF!,#REF!,params!B552,"cubic")</f>
        <v>#NAME?</v>
      </c>
      <c r="O552" s="153" t="e">
        <f t="shared" ca="1" si="69"/>
        <v>#NAME?</v>
      </c>
    </row>
    <row r="553" spans="1:15">
      <c r="A553">
        <v>550</v>
      </c>
      <c r="B553">
        <f t="shared" si="67"/>
        <v>2.2000000000000002</v>
      </c>
      <c r="C553" s="151" t="e">
        <f ca="1">+_xll.BInterpol(Boost!$R$6:$R$66,Boost!$AZ$6:$AZ$66,params!B553,"cubic")</f>
        <v>#NAME?</v>
      </c>
      <c r="D553" s="151" t="e">
        <f ca="1">+_xll.BInterpol(Boost!$R$6:$R$66,Boost!$AX$6:$AX$66,params!B553,"cubic")</f>
        <v>#NAME?</v>
      </c>
      <c r="E553" s="198" t="e">
        <f t="shared" ca="1" si="70"/>
        <v>#NAME?</v>
      </c>
      <c r="F553" s="151" t="e">
        <f ca="1">+_xll.BInterpol(Boost!$R$6:$R$66,Boost!$AY$6:$AY$66,params!B553,"cubic")</f>
        <v>#NAME?</v>
      </c>
      <c r="G553" s="151" t="e">
        <f ca="1">_xll.BInterpol(cf!$A$2:$A$68,cf!$B$2:$B$68,params!B553,"cubic")/100</f>
        <v>#NAME?</v>
      </c>
      <c r="H553" s="199" t="e">
        <f t="shared" ca="1" si="71"/>
        <v>#NAME?</v>
      </c>
      <c r="I553" s="152">
        <f t="shared" si="74"/>
        <v>3.6002585728984737E-2</v>
      </c>
      <c r="J553" s="152">
        <f t="shared" si="72"/>
        <v>6.4268636548847624E-5</v>
      </c>
      <c r="K553" s="3" t="e">
        <f t="shared" ca="1" si="68"/>
        <v>#NAME?</v>
      </c>
      <c r="L553" s="153" t="e">
        <f t="shared" ca="1" si="73"/>
        <v>#NAME?</v>
      </c>
      <c r="M553" s="195" t="e">
        <f ca="1">_xll.BInterpol(cf!$A$2:$A$68,cf!$C$2:$C$68,params!B553,"cubic")</f>
        <v>#NAME?</v>
      </c>
      <c r="N553" s="195" t="e">
        <f ca="1">+_xll.BInterpol(#REF!,#REF!,params!B553,"cubic")</f>
        <v>#NAME?</v>
      </c>
      <c r="O553" s="153" t="e">
        <f t="shared" ca="1" si="69"/>
        <v>#NAME?</v>
      </c>
    </row>
    <row r="554" spans="1:15">
      <c r="A554">
        <v>551</v>
      </c>
      <c r="B554">
        <f t="shared" si="67"/>
        <v>2.2040000000000002</v>
      </c>
      <c r="C554" s="151" t="e">
        <f ca="1">+_xll.BInterpol(Boost!$R$6:$R$66,Boost!$AZ$6:$AZ$66,params!B554,"cubic")</f>
        <v>#NAME?</v>
      </c>
      <c r="D554" s="151" t="e">
        <f ca="1">+_xll.BInterpol(Boost!$R$6:$R$66,Boost!$AX$6:$AX$66,params!B554,"cubic")</f>
        <v>#NAME?</v>
      </c>
      <c r="E554" s="198" t="e">
        <f t="shared" ca="1" si="70"/>
        <v>#NAME?</v>
      </c>
      <c r="F554" s="151" t="e">
        <f ca="1">+_xll.BInterpol(Boost!$R$6:$R$66,Boost!$AY$6:$AY$66,params!B554,"cubic")</f>
        <v>#NAME?</v>
      </c>
      <c r="G554" s="151" t="e">
        <f ca="1">_xll.BInterpol(cf!$A$2:$A$68,cf!$B$2:$B$68,params!B554,"cubic")/100</f>
        <v>#NAME?</v>
      </c>
      <c r="H554" s="199" t="e">
        <f t="shared" ca="1" si="71"/>
        <v>#NAME?</v>
      </c>
      <c r="I554" s="152">
        <f t="shared" si="74"/>
        <v>3.6066850081100554E-2</v>
      </c>
      <c r="J554" s="152">
        <f t="shared" si="72"/>
        <v>6.4264352115817047E-5</v>
      </c>
      <c r="K554" s="3" t="e">
        <f t="shared" ca="1" si="68"/>
        <v>#NAME?</v>
      </c>
      <c r="L554" s="153" t="e">
        <f t="shared" ca="1" si="73"/>
        <v>#NAME?</v>
      </c>
      <c r="M554" s="195" t="e">
        <f ca="1">_xll.BInterpol(cf!$A$2:$A$68,cf!$C$2:$C$68,params!B554,"cubic")</f>
        <v>#NAME?</v>
      </c>
      <c r="N554" s="195" t="e">
        <f ca="1">+_xll.BInterpol(#REF!,#REF!,params!B554,"cubic")</f>
        <v>#NAME?</v>
      </c>
      <c r="O554" s="153" t="e">
        <f t="shared" ca="1" si="69"/>
        <v>#NAME?</v>
      </c>
    </row>
    <row r="555" spans="1:15">
      <c r="A555">
        <v>552</v>
      </c>
      <c r="B555">
        <f t="shared" si="67"/>
        <v>2.2080000000000002</v>
      </c>
      <c r="C555" s="151" t="e">
        <f ca="1">+_xll.BInterpol(Boost!$R$6:$R$66,Boost!$AZ$6:$AZ$66,params!B555,"cubic")</f>
        <v>#NAME?</v>
      </c>
      <c r="D555" s="151" t="e">
        <f ca="1">+_xll.BInterpol(Boost!$R$6:$R$66,Boost!$AX$6:$AX$66,params!B555,"cubic")</f>
        <v>#NAME?</v>
      </c>
      <c r="E555" s="198" t="e">
        <f t="shared" ca="1" si="70"/>
        <v>#NAME?</v>
      </c>
      <c r="F555" s="151" t="e">
        <f ca="1">+_xll.BInterpol(Boost!$R$6:$R$66,Boost!$AY$6:$AY$66,params!B555,"cubic")</f>
        <v>#NAME?</v>
      </c>
      <c r="G555" s="151" t="e">
        <f ca="1">_xll.BInterpol(cf!$A$2:$A$68,cf!$B$2:$B$68,params!B555,"cubic")/100</f>
        <v>#NAME?</v>
      </c>
      <c r="H555" s="199" t="e">
        <f t="shared" ca="1" si="71"/>
        <v>#NAME?</v>
      </c>
      <c r="I555" s="152">
        <f t="shared" si="74"/>
        <v>3.6131110149069112E-2</v>
      </c>
      <c r="J555" s="152">
        <f t="shared" si="72"/>
        <v>6.4260067968557877E-5</v>
      </c>
      <c r="K555" s="3" t="e">
        <f t="shared" ca="1" si="68"/>
        <v>#NAME?</v>
      </c>
      <c r="L555" s="153" t="e">
        <f t="shared" ca="1" si="73"/>
        <v>#NAME?</v>
      </c>
      <c r="M555" s="195" t="e">
        <f ca="1">_xll.BInterpol(cf!$A$2:$A$68,cf!$C$2:$C$68,params!B555,"cubic")</f>
        <v>#NAME?</v>
      </c>
      <c r="N555" s="195" t="e">
        <f ca="1">+_xll.BInterpol(#REF!,#REF!,params!B555,"cubic")</f>
        <v>#NAME?</v>
      </c>
      <c r="O555" s="153" t="e">
        <f t="shared" ca="1" si="69"/>
        <v>#NAME?</v>
      </c>
    </row>
    <row r="556" spans="1:15">
      <c r="A556">
        <v>553</v>
      </c>
      <c r="B556">
        <f t="shared" si="67"/>
        <v>2.2120000000000002</v>
      </c>
      <c r="C556" s="151" t="e">
        <f ca="1">+_xll.BInterpol(Boost!$R$6:$R$66,Boost!$AZ$6:$AZ$66,params!B556,"cubic")</f>
        <v>#NAME?</v>
      </c>
      <c r="D556" s="151" t="e">
        <f ca="1">+_xll.BInterpol(Boost!$R$6:$R$66,Boost!$AX$6:$AX$66,params!B556,"cubic")</f>
        <v>#NAME?</v>
      </c>
      <c r="E556" s="198" t="e">
        <f t="shared" ca="1" si="70"/>
        <v>#NAME?</v>
      </c>
      <c r="F556" s="151" t="e">
        <f ca="1">+_xll.BInterpol(Boost!$R$6:$R$66,Boost!$AY$6:$AY$66,params!B556,"cubic")</f>
        <v>#NAME?</v>
      </c>
      <c r="G556" s="151" t="e">
        <f ca="1">_xll.BInterpol(cf!$A$2:$A$68,cf!$B$2:$B$68,params!B556,"cubic")/100</f>
        <v>#NAME?</v>
      </c>
      <c r="H556" s="199" t="e">
        <f t="shared" ca="1" si="71"/>
        <v>#NAME?</v>
      </c>
      <c r="I556" s="152">
        <f t="shared" si="74"/>
        <v>3.6195365933175849E-2</v>
      </c>
      <c r="J556" s="152">
        <f t="shared" si="72"/>
        <v>6.4255784106737046E-5</v>
      </c>
      <c r="K556" s="3" t="e">
        <f t="shared" ca="1" si="68"/>
        <v>#NAME?</v>
      </c>
      <c r="L556" s="153" t="e">
        <f t="shared" ca="1" si="73"/>
        <v>#NAME?</v>
      </c>
      <c r="M556" s="195" t="e">
        <f ca="1">_xll.BInterpol(cf!$A$2:$A$68,cf!$C$2:$C$68,params!B556,"cubic")</f>
        <v>#NAME?</v>
      </c>
      <c r="N556" s="195" t="e">
        <f ca="1">+_xll.BInterpol(#REF!,#REF!,params!B556,"cubic")</f>
        <v>#NAME?</v>
      </c>
      <c r="O556" s="153" t="e">
        <f t="shared" ca="1" si="69"/>
        <v>#NAME?</v>
      </c>
    </row>
    <row r="557" spans="1:15">
      <c r="A557">
        <v>554</v>
      </c>
      <c r="B557">
        <f t="shared" si="67"/>
        <v>2.2160000000000002</v>
      </c>
      <c r="C557" s="151" t="e">
        <f ca="1">+_xll.BInterpol(Boost!$R$6:$R$66,Boost!$AZ$6:$AZ$66,params!B557,"cubic")</f>
        <v>#NAME?</v>
      </c>
      <c r="D557" s="151" t="e">
        <f ca="1">+_xll.BInterpol(Boost!$R$6:$R$66,Boost!$AX$6:$AX$66,params!B557,"cubic")</f>
        <v>#NAME?</v>
      </c>
      <c r="E557" s="198" t="e">
        <f t="shared" ca="1" si="70"/>
        <v>#NAME?</v>
      </c>
      <c r="F557" s="151" t="e">
        <f ca="1">+_xll.BInterpol(Boost!$R$6:$R$66,Boost!$AY$6:$AY$66,params!B557,"cubic")</f>
        <v>#NAME?</v>
      </c>
      <c r="G557" s="151" t="e">
        <f ca="1">_xll.BInterpol(cf!$A$2:$A$68,cf!$B$2:$B$68,params!B557,"cubic")/100</f>
        <v>#NAME?</v>
      </c>
      <c r="H557" s="199" t="e">
        <f t="shared" ca="1" si="71"/>
        <v>#NAME?</v>
      </c>
      <c r="I557" s="152">
        <f t="shared" si="74"/>
        <v>3.6259617433706537E-2</v>
      </c>
      <c r="J557" s="152">
        <f t="shared" si="72"/>
        <v>6.4251500530687622E-5</v>
      </c>
      <c r="K557" s="3" t="e">
        <f t="shared" ca="1" si="68"/>
        <v>#NAME?</v>
      </c>
      <c r="L557" s="153" t="e">
        <f t="shared" ca="1" si="73"/>
        <v>#NAME?</v>
      </c>
      <c r="M557" s="195" t="e">
        <f ca="1">_xll.BInterpol(cf!$A$2:$A$68,cf!$C$2:$C$68,params!B557,"cubic")</f>
        <v>#NAME?</v>
      </c>
      <c r="N557" s="195" t="e">
        <f ca="1">+_xll.BInterpol(#REF!,#REF!,params!B557,"cubic")</f>
        <v>#NAME?</v>
      </c>
      <c r="O557" s="153" t="e">
        <f t="shared" ca="1" si="69"/>
        <v>#NAME?</v>
      </c>
    </row>
    <row r="558" spans="1:15">
      <c r="A558">
        <v>555</v>
      </c>
      <c r="B558">
        <f t="shared" si="67"/>
        <v>2.2200000000000002</v>
      </c>
      <c r="C558" s="151" t="e">
        <f ca="1">+_xll.BInterpol(Boost!$R$6:$R$66,Boost!$AZ$6:$AZ$66,params!B558,"cubic")</f>
        <v>#NAME?</v>
      </c>
      <c r="D558" s="151" t="e">
        <f ca="1">+_xll.BInterpol(Boost!$R$6:$R$66,Boost!$AX$6:$AX$66,params!B558,"cubic")</f>
        <v>#NAME?</v>
      </c>
      <c r="E558" s="198" t="e">
        <f t="shared" ca="1" si="70"/>
        <v>#NAME?</v>
      </c>
      <c r="F558" s="151" t="e">
        <f ca="1">+_xll.BInterpol(Boost!$R$6:$R$66,Boost!$AY$6:$AY$66,params!B558,"cubic")</f>
        <v>#NAME?</v>
      </c>
      <c r="G558" s="151" t="e">
        <f ca="1">_xll.BInterpol(cf!$A$2:$A$68,cf!$B$2:$B$68,params!B558,"cubic")/100</f>
        <v>#NAME?</v>
      </c>
      <c r="H558" s="199" t="e">
        <f t="shared" ca="1" si="71"/>
        <v>#NAME?</v>
      </c>
      <c r="I558" s="152">
        <f t="shared" si="74"/>
        <v>3.6323864650946502E-2</v>
      </c>
      <c r="J558" s="152">
        <f t="shared" si="72"/>
        <v>6.4247217239965515E-5</v>
      </c>
      <c r="K558" s="3" t="e">
        <f t="shared" ca="1" si="68"/>
        <v>#NAME?</v>
      </c>
      <c r="L558" s="153" t="e">
        <f t="shared" ca="1" si="73"/>
        <v>#NAME?</v>
      </c>
      <c r="M558" s="195" t="e">
        <f ca="1">_xll.BInterpol(cf!$A$2:$A$68,cf!$C$2:$C$68,params!B558,"cubic")</f>
        <v>#NAME?</v>
      </c>
      <c r="N558" s="195" t="e">
        <f ca="1">+_xll.BInterpol(#REF!,#REF!,params!B558,"cubic")</f>
        <v>#NAME?</v>
      </c>
      <c r="O558" s="153" t="e">
        <f t="shared" ca="1" si="69"/>
        <v>#NAME?</v>
      </c>
    </row>
    <row r="559" spans="1:15">
      <c r="A559">
        <v>556</v>
      </c>
      <c r="B559">
        <f t="shared" si="67"/>
        <v>2.2240000000000002</v>
      </c>
      <c r="C559" s="151" t="e">
        <f ca="1">+_xll.BInterpol(Boost!$R$6:$R$66,Boost!$AZ$6:$AZ$66,params!B559,"cubic")</f>
        <v>#NAME?</v>
      </c>
      <c r="D559" s="151" t="e">
        <f ca="1">+_xll.BInterpol(Boost!$R$6:$R$66,Boost!$AX$6:$AX$66,params!B559,"cubic")</f>
        <v>#NAME?</v>
      </c>
      <c r="E559" s="198" t="e">
        <f t="shared" ca="1" si="70"/>
        <v>#NAME?</v>
      </c>
      <c r="F559" s="151" t="e">
        <f ca="1">+_xll.BInterpol(Boost!$R$6:$R$66,Boost!$AY$6:$AY$66,params!B559,"cubic")</f>
        <v>#NAME?</v>
      </c>
      <c r="G559" s="151" t="e">
        <f ca="1">_xll.BInterpol(cf!$A$2:$A$68,cf!$B$2:$B$68,params!B559,"cubic")/100</f>
        <v>#NAME?</v>
      </c>
      <c r="H559" s="199" t="e">
        <f t="shared" ca="1" si="71"/>
        <v>#NAME?</v>
      </c>
      <c r="I559" s="152">
        <f t="shared" si="74"/>
        <v>3.6388107585181517E-2</v>
      </c>
      <c r="J559" s="152">
        <f t="shared" si="72"/>
        <v>6.4242934235014815E-5</v>
      </c>
      <c r="K559" s="3" t="e">
        <f t="shared" ca="1" si="68"/>
        <v>#NAME?</v>
      </c>
      <c r="L559" s="153" t="e">
        <f t="shared" ca="1" si="73"/>
        <v>#NAME?</v>
      </c>
      <c r="M559" s="195" t="e">
        <f ca="1">_xll.BInterpol(cf!$A$2:$A$68,cf!$C$2:$C$68,params!B559,"cubic")</f>
        <v>#NAME?</v>
      </c>
      <c r="N559" s="195" t="e">
        <f ca="1">+_xll.BInterpol(#REF!,#REF!,params!B559,"cubic")</f>
        <v>#NAME?</v>
      </c>
      <c r="O559" s="153" t="e">
        <f t="shared" ca="1" si="69"/>
        <v>#NAME?</v>
      </c>
    </row>
    <row r="560" spans="1:15">
      <c r="A560">
        <v>557</v>
      </c>
      <c r="B560">
        <f t="shared" si="67"/>
        <v>2.2280000000000002</v>
      </c>
      <c r="C560" s="151" t="e">
        <f ca="1">+_xll.BInterpol(Boost!$R$6:$R$66,Boost!$AZ$6:$AZ$66,params!B560,"cubic")</f>
        <v>#NAME?</v>
      </c>
      <c r="D560" s="151" t="e">
        <f ca="1">+_xll.BInterpol(Boost!$R$6:$R$66,Boost!$AX$6:$AX$66,params!B560,"cubic")</f>
        <v>#NAME?</v>
      </c>
      <c r="E560" s="198" t="e">
        <f t="shared" ca="1" si="70"/>
        <v>#NAME?</v>
      </c>
      <c r="F560" s="151" t="e">
        <f ca="1">+_xll.BInterpol(Boost!$R$6:$R$66,Boost!$AY$6:$AY$66,params!B560,"cubic")</f>
        <v>#NAME?</v>
      </c>
      <c r="G560" s="151" t="e">
        <f ca="1">_xll.BInterpol(cf!$A$2:$A$68,cf!$B$2:$B$68,params!B560,"cubic")/100</f>
        <v>#NAME?</v>
      </c>
      <c r="H560" s="199" t="e">
        <f t="shared" ca="1" si="71"/>
        <v>#NAME?</v>
      </c>
      <c r="I560" s="152">
        <f t="shared" si="74"/>
        <v>3.645234623669702E-2</v>
      </c>
      <c r="J560" s="152">
        <f t="shared" si="72"/>
        <v>6.4238651515502454E-5</v>
      </c>
      <c r="K560" s="3" t="e">
        <f t="shared" ca="1" si="68"/>
        <v>#NAME?</v>
      </c>
      <c r="L560" s="153" t="e">
        <f t="shared" ca="1" si="73"/>
        <v>#NAME?</v>
      </c>
      <c r="M560" s="195" t="e">
        <f ca="1">_xll.BInterpol(cf!$A$2:$A$68,cf!$C$2:$C$68,params!B560,"cubic")</f>
        <v>#NAME?</v>
      </c>
      <c r="N560" s="195" t="e">
        <f ca="1">+_xll.BInterpol(#REF!,#REF!,params!B560,"cubic")</f>
        <v>#NAME?</v>
      </c>
      <c r="O560" s="153" t="e">
        <f t="shared" ca="1" si="69"/>
        <v>#NAME?</v>
      </c>
    </row>
    <row r="561" spans="1:15">
      <c r="A561">
        <v>558</v>
      </c>
      <c r="B561">
        <f t="shared" si="67"/>
        <v>2.2320000000000002</v>
      </c>
      <c r="C561" s="151" t="e">
        <f ca="1">+_xll.BInterpol(Boost!$R$6:$R$66,Boost!$AZ$6:$AZ$66,params!B561,"cubic")</f>
        <v>#NAME?</v>
      </c>
      <c r="D561" s="151" t="e">
        <f ca="1">+_xll.BInterpol(Boost!$R$6:$R$66,Boost!$AX$6:$AX$66,params!B561,"cubic")</f>
        <v>#NAME?</v>
      </c>
      <c r="E561" s="198" t="e">
        <f t="shared" ca="1" si="70"/>
        <v>#NAME?</v>
      </c>
      <c r="F561" s="151" t="e">
        <f ca="1">+_xll.BInterpol(Boost!$R$6:$R$66,Boost!$AY$6:$AY$66,params!B561,"cubic")</f>
        <v>#NAME?</v>
      </c>
      <c r="G561" s="151" t="e">
        <f ca="1">_xll.BInterpol(cf!$A$2:$A$68,cf!$B$2:$B$68,params!B561,"cubic")/100</f>
        <v>#NAME?</v>
      </c>
      <c r="H561" s="199" t="e">
        <f t="shared" ca="1" si="71"/>
        <v>#NAME?</v>
      </c>
      <c r="I561" s="152">
        <f t="shared" si="74"/>
        <v>3.6516580605778448E-2</v>
      </c>
      <c r="J561" s="152">
        <f t="shared" si="72"/>
        <v>6.4234369081428433E-5</v>
      </c>
      <c r="K561" s="3" t="e">
        <f t="shared" ca="1" si="68"/>
        <v>#NAME?</v>
      </c>
      <c r="L561" s="153" t="e">
        <f t="shared" ca="1" si="73"/>
        <v>#NAME?</v>
      </c>
      <c r="M561" s="195" t="e">
        <f ca="1">_xll.BInterpol(cf!$A$2:$A$68,cf!$C$2:$C$68,params!B561,"cubic")</f>
        <v>#NAME?</v>
      </c>
      <c r="N561" s="195" t="e">
        <f ca="1">+_xll.BInterpol(#REF!,#REF!,params!B561,"cubic")</f>
        <v>#NAME?</v>
      </c>
      <c r="O561" s="153" t="e">
        <f t="shared" ca="1" si="69"/>
        <v>#NAME?</v>
      </c>
    </row>
    <row r="562" spans="1:15">
      <c r="A562">
        <v>559</v>
      </c>
      <c r="B562">
        <f t="shared" si="67"/>
        <v>2.2360000000000002</v>
      </c>
      <c r="C562" s="151" t="e">
        <f ca="1">+_xll.BInterpol(Boost!$R$6:$R$66,Boost!$AZ$6:$AZ$66,params!B562,"cubic")</f>
        <v>#NAME?</v>
      </c>
      <c r="D562" s="151" t="e">
        <f ca="1">+_xll.BInterpol(Boost!$R$6:$R$66,Boost!$AX$6:$AX$66,params!B562,"cubic")</f>
        <v>#NAME?</v>
      </c>
      <c r="E562" s="198" t="e">
        <f t="shared" ca="1" si="70"/>
        <v>#NAME?</v>
      </c>
      <c r="F562" s="151" t="e">
        <f ca="1">+_xll.BInterpol(Boost!$R$6:$R$66,Boost!$AY$6:$AY$66,params!B562,"cubic")</f>
        <v>#NAME?</v>
      </c>
      <c r="G562" s="151" t="e">
        <f ca="1">_xll.BInterpol(cf!$A$2:$A$68,cf!$B$2:$B$68,params!B562,"cubic")/100</f>
        <v>#NAME?</v>
      </c>
      <c r="H562" s="199" t="e">
        <f t="shared" ca="1" si="71"/>
        <v>#NAME?</v>
      </c>
      <c r="I562" s="152">
        <f t="shared" si="74"/>
        <v>3.6580810692711463E-2</v>
      </c>
      <c r="J562" s="152">
        <f t="shared" si="72"/>
        <v>6.4230086933014796E-5</v>
      </c>
      <c r="K562" s="3" t="e">
        <f t="shared" ca="1" si="68"/>
        <v>#NAME?</v>
      </c>
      <c r="L562" s="153" t="e">
        <f t="shared" ca="1" si="73"/>
        <v>#NAME?</v>
      </c>
      <c r="M562" s="195" t="e">
        <f ca="1">_xll.BInterpol(cf!$A$2:$A$68,cf!$C$2:$C$68,params!B562,"cubic")</f>
        <v>#NAME?</v>
      </c>
      <c r="N562" s="195" t="e">
        <f ca="1">+_xll.BInterpol(#REF!,#REF!,params!B562,"cubic")</f>
        <v>#NAME?</v>
      </c>
      <c r="O562" s="153" t="e">
        <f t="shared" ca="1" si="69"/>
        <v>#NAME?</v>
      </c>
    </row>
    <row r="563" spans="1:15">
      <c r="A563">
        <v>560</v>
      </c>
      <c r="B563">
        <f t="shared" si="67"/>
        <v>2.2400000000000002</v>
      </c>
      <c r="C563" s="151" t="e">
        <f ca="1">+_xll.BInterpol(Boost!$R$6:$R$66,Boost!$AZ$6:$AZ$66,params!B563,"cubic")</f>
        <v>#NAME?</v>
      </c>
      <c r="D563" s="151" t="e">
        <f ca="1">+_xll.BInterpol(Boost!$R$6:$R$66,Boost!$AX$6:$AX$66,params!B563,"cubic")</f>
        <v>#NAME?</v>
      </c>
      <c r="E563" s="198" t="e">
        <f t="shared" ca="1" si="70"/>
        <v>#NAME?</v>
      </c>
      <c r="F563" s="151" t="e">
        <f ca="1">+_xll.BInterpol(Boost!$R$6:$R$66,Boost!$AY$6:$AY$66,params!B563,"cubic")</f>
        <v>#NAME?</v>
      </c>
      <c r="G563" s="151" t="e">
        <f ca="1">_xll.BInterpol(cf!$A$2:$A$68,cf!$B$2:$B$68,params!B563,"cubic")/100</f>
        <v>#NAME?</v>
      </c>
      <c r="H563" s="199" t="e">
        <f t="shared" ca="1" si="71"/>
        <v>#NAME?</v>
      </c>
      <c r="I563" s="152">
        <f t="shared" si="74"/>
        <v>3.664503649778128E-2</v>
      </c>
      <c r="J563" s="152">
        <f t="shared" si="72"/>
        <v>6.4225805069817454E-5</v>
      </c>
      <c r="K563" s="3" t="e">
        <f t="shared" ca="1" si="68"/>
        <v>#NAME?</v>
      </c>
      <c r="L563" s="153" t="e">
        <f t="shared" ca="1" si="73"/>
        <v>#NAME?</v>
      </c>
      <c r="M563" s="195" t="e">
        <f ca="1">_xll.BInterpol(cf!$A$2:$A$68,cf!$C$2:$C$68,params!B563,"cubic")</f>
        <v>#NAME?</v>
      </c>
      <c r="N563" s="195" t="e">
        <f ca="1">+_xll.BInterpol(#REF!,#REF!,params!B563,"cubic")</f>
        <v>#NAME?</v>
      </c>
      <c r="O563" s="153" t="e">
        <f t="shared" ca="1" si="69"/>
        <v>#NAME?</v>
      </c>
    </row>
    <row r="564" spans="1:15">
      <c r="A564">
        <v>561</v>
      </c>
      <c r="B564">
        <f t="shared" si="67"/>
        <v>2.2440000000000002</v>
      </c>
      <c r="C564" s="151" t="e">
        <f ca="1">+_xll.BInterpol(Boost!$R$6:$R$66,Boost!$AZ$6:$AZ$66,params!B564,"cubic")</f>
        <v>#NAME?</v>
      </c>
      <c r="D564" s="151" t="e">
        <f ca="1">+_xll.BInterpol(Boost!$R$6:$R$66,Boost!$AX$6:$AX$66,params!B564,"cubic")</f>
        <v>#NAME?</v>
      </c>
      <c r="E564" s="198" t="e">
        <f t="shared" ca="1" si="70"/>
        <v>#NAME?</v>
      </c>
      <c r="F564" s="151" t="e">
        <f ca="1">+_xll.BInterpol(Boost!$R$6:$R$66,Boost!$AY$6:$AY$66,params!B564,"cubic")</f>
        <v>#NAME?</v>
      </c>
      <c r="G564" s="151" t="e">
        <f ca="1">_xll.BInterpol(cf!$A$2:$A$68,cf!$B$2:$B$68,params!B564,"cubic")/100</f>
        <v>#NAME?</v>
      </c>
      <c r="H564" s="199" t="e">
        <f t="shared" ca="1" si="71"/>
        <v>#NAME?</v>
      </c>
      <c r="I564" s="152">
        <f t="shared" si="74"/>
        <v>3.6709258021273561E-2</v>
      </c>
      <c r="J564" s="152">
        <f t="shared" si="72"/>
        <v>6.4221523492280497E-5</v>
      </c>
      <c r="K564" s="3" t="e">
        <f t="shared" ca="1" si="68"/>
        <v>#NAME?</v>
      </c>
      <c r="L564" s="153" t="e">
        <f t="shared" ca="1" si="73"/>
        <v>#NAME?</v>
      </c>
      <c r="M564" s="195" t="e">
        <f ca="1">_xll.BInterpol(cf!$A$2:$A$68,cf!$C$2:$C$68,params!B564,"cubic")</f>
        <v>#NAME?</v>
      </c>
      <c r="N564" s="195" t="e">
        <f ca="1">+_xll.BInterpol(#REF!,#REF!,params!B564,"cubic")</f>
        <v>#NAME?</v>
      </c>
      <c r="O564" s="153" t="e">
        <f t="shared" ca="1" si="69"/>
        <v>#NAME?</v>
      </c>
    </row>
    <row r="565" spans="1:15">
      <c r="A565">
        <v>562</v>
      </c>
      <c r="B565">
        <f t="shared" si="67"/>
        <v>2.2480000000000002</v>
      </c>
      <c r="C565" s="151" t="e">
        <f ca="1">+_xll.BInterpol(Boost!$R$6:$R$66,Boost!$AZ$6:$AZ$66,params!B565,"cubic")</f>
        <v>#NAME?</v>
      </c>
      <c r="D565" s="151" t="e">
        <f ca="1">+_xll.BInterpol(Boost!$R$6:$R$66,Boost!$AX$6:$AX$66,params!B565,"cubic")</f>
        <v>#NAME?</v>
      </c>
      <c r="E565" s="198" t="e">
        <f t="shared" ca="1" si="70"/>
        <v>#NAME?</v>
      </c>
      <c r="F565" s="151" t="e">
        <f ca="1">+_xll.BInterpol(Boost!$R$6:$R$66,Boost!$AY$6:$AY$66,params!B565,"cubic")</f>
        <v>#NAME?</v>
      </c>
      <c r="G565" s="151" t="e">
        <f ca="1">_xll.BInterpol(cf!$A$2:$A$68,cf!$B$2:$B$68,params!B565,"cubic")/100</f>
        <v>#NAME?</v>
      </c>
      <c r="H565" s="199" t="e">
        <f t="shared" ca="1" si="71"/>
        <v>#NAME?</v>
      </c>
      <c r="I565" s="152">
        <f t="shared" si="74"/>
        <v>3.6773475263473632E-2</v>
      </c>
      <c r="J565" s="152">
        <f t="shared" si="72"/>
        <v>6.4217242200070856E-5</v>
      </c>
      <c r="K565" s="3" t="e">
        <f t="shared" ca="1" si="68"/>
        <v>#NAME?</v>
      </c>
      <c r="L565" s="153" t="e">
        <f t="shared" ca="1" si="73"/>
        <v>#NAME?</v>
      </c>
      <c r="M565" s="195" t="e">
        <f ca="1">_xll.BInterpol(cf!$A$2:$A$68,cf!$C$2:$C$68,params!B565,"cubic")</f>
        <v>#NAME?</v>
      </c>
      <c r="N565" s="195" t="e">
        <f ca="1">+_xll.BInterpol(#REF!,#REF!,params!B565,"cubic")</f>
        <v>#NAME?</v>
      </c>
      <c r="O565" s="153" t="e">
        <f t="shared" ca="1" si="69"/>
        <v>#NAME?</v>
      </c>
    </row>
    <row r="566" spans="1:15">
      <c r="A566">
        <v>563</v>
      </c>
      <c r="B566">
        <f t="shared" si="67"/>
        <v>2.2519999999999998</v>
      </c>
      <c r="C566" s="151" t="e">
        <f ca="1">+_xll.BInterpol(Boost!$R$6:$R$66,Boost!$AZ$6:$AZ$66,params!B566,"cubic")</f>
        <v>#NAME?</v>
      </c>
      <c r="D566" s="151" t="e">
        <f ca="1">+_xll.BInterpol(Boost!$R$6:$R$66,Boost!$AX$6:$AX$66,params!B566,"cubic")</f>
        <v>#NAME?</v>
      </c>
      <c r="E566" s="198" t="e">
        <f t="shared" ca="1" si="70"/>
        <v>#NAME?</v>
      </c>
      <c r="F566" s="151" t="e">
        <f ca="1">+_xll.BInterpol(Boost!$R$6:$R$66,Boost!$AY$6:$AY$66,params!B566,"cubic")</f>
        <v>#NAME?</v>
      </c>
      <c r="G566" s="151" t="e">
        <f ca="1">_xll.BInterpol(cf!$A$2:$A$68,cf!$B$2:$B$68,params!B566,"cubic")/100</f>
        <v>#NAME?</v>
      </c>
      <c r="H566" s="199" t="e">
        <f t="shared" ca="1" si="71"/>
        <v>#NAME?</v>
      </c>
      <c r="I566" s="152">
        <f t="shared" si="74"/>
        <v>3.683768822466682E-2</v>
      </c>
      <c r="J566" s="152">
        <f t="shared" si="72"/>
        <v>6.4212961193188534E-5</v>
      </c>
      <c r="K566" s="3" t="e">
        <f t="shared" ca="1" si="68"/>
        <v>#NAME?</v>
      </c>
      <c r="L566" s="153" t="e">
        <f t="shared" ca="1" si="73"/>
        <v>#NAME?</v>
      </c>
      <c r="M566" s="195" t="e">
        <f ca="1">_xll.BInterpol(cf!$A$2:$A$68,cf!$C$2:$C$68,params!B566,"cubic")</f>
        <v>#NAME?</v>
      </c>
      <c r="N566" s="195" t="e">
        <f ca="1">+_xll.BInterpol(#REF!,#REF!,params!B566,"cubic")</f>
        <v>#NAME?</v>
      </c>
      <c r="O566" s="153" t="e">
        <f t="shared" ca="1" si="69"/>
        <v>#NAME?</v>
      </c>
    </row>
    <row r="567" spans="1:15">
      <c r="A567">
        <v>564</v>
      </c>
      <c r="B567">
        <f t="shared" si="67"/>
        <v>2.2559999999999998</v>
      </c>
      <c r="C567" s="151" t="e">
        <f ca="1">+_xll.BInterpol(Boost!$R$6:$R$66,Boost!$AZ$6:$AZ$66,params!B567,"cubic")</f>
        <v>#NAME?</v>
      </c>
      <c r="D567" s="151" t="e">
        <f ca="1">+_xll.BInterpol(Boost!$R$6:$R$66,Boost!$AX$6:$AX$66,params!B567,"cubic")</f>
        <v>#NAME?</v>
      </c>
      <c r="E567" s="198" t="e">
        <f t="shared" ca="1" si="70"/>
        <v>#NAME?</v>
      </c>
      <c r="F567" s="151" t="e">
        <f ca="1">+_xll.BInterpol(Boost!$R$6:$R$66,Boost!$AY$6:$AY$66,params!B567,"cubic")</f>
        <v>#NAME?</v>
      </c>
      <c r="G567" s="151" t="e">
        <f ca="1">_xll.BInterpol(cf!$A$2:$A$68,cf!$B$2:$B$68,params!B567,"cubic")/100</f>
        <v>#NAME?</v>
      </c>
      <c r="H567" s="199" t="e">
        <f t="shared" ca="1" si="71"/>
        <v>#NAME?</v>
      </c>
      <c r="I567" s="152">
        <f t="shared" si="74"/>
        <v>3.6901896905138787E-2</v>
      </c>
      <c r="J567" s="152">
        <f t="shared" si="72"/>
        <v>6.4208680471966595E-5</v>
      </c>
      <c r="K567" s="3" t="e">
        <f t="shared" ca="1" si="68"/>
        <v>#NAME?</v>
      </c>
      <c r="L567" s="153" t="e">
        <f t="shared" ca="1" si="73"/>
        <v>#NAME?</v>
      </c>
      <c r="M567" s="195" t="e">
        <f ca="1">_xll.BInterpol(cf!$A$2:$A$68,cf!$C$2:$C$68,params!B567,"cubic")</f>
        <v>#NAME?</v>
      </c>
      <c r="N567" s="195" t="e">
        <f ca="1">+_xll.BInterpol(#REF!,#REF!,params!B567,"cubic")</f>
        <v>#NAME?</v>
      </c>
      <c r="O567" s="153" t="e">
        <f t="shared" ca="1" si="69"/>
        <v>#NAME?</v>
      </c>
    </row>
    <row r="568" spans="1:15">
      <c r="A568">
        <v>565</v>
      </c>
      <c r="B568">
        <f t="shared" si="67"/>
        <v>2.2599999999999998</v>
      </c>
      <c r="C568" s="151" t="e">
        <f ca="1">+_xll.BInterpol(Boost!$R$6:$R$66,Boost!$AZ$6:$AZ$66,params!B568,"cubic")</f>
        <v>#NAME?</v>
      </c>
      <c r="D568" s="151" t="e">
        <f ca="1">+_xll.BInterpol(Boost!$R$6:$R$66,Boost!$AX$6:$AX$66,params!B568,"cubic")</f>
        <v>#NAME?</v>
      </c>
      <c r="E568" s="198" t="e">
        <f t="shared" ca="1" si="70"/>
        <v>#NAME?</v>
      </c>
      <c r="F568" s="151" t="e">
        <f ca="1">+_xll.BInterpol(Boost!$R$6:$R$66,Boost!$AY$6:$AY$66,params!B568,"cubic")</f>
        <v>#NAME?</v>
      </c>
      <c r="G568" s="151" t="e">
        <f ca="1">_xll.BInterpol(cf!$A$2:$A$68,cf!$B$2:$B$68,params!B568,"cubic")/100</f>
        <v>#NAME?</v>
      </c>
      <c r="H568" s="199" t="e">
        <f t="shared" ca="1" si="71"/>
        <v>#NAME?</v>
      </c>
      <c r="I568" s="152">
        <f t="shared" si="74"/>
        <v>3.6966101305174637E-2</v>
      </c>
      <c r="J568" s="152">
        <f t="shared" si="72"/>
        <v>6.4204400035849929E-5</v>
      </c>
      <c r="K568" s="3" t="e">
        <f t="shared" ca="1" si="68"/>
        <v>#NAME?</v>
      </c>
      <c r="L568" s="153" t="e">
        <f t="shared" ca="1" si="73"/>
        <v>#NAME?</v>
      </c>
      <c r="M568" s="195" t="e">
        <f ca="1">_xll.BInterpol(cf!$A$2:$A$68,cf!$C$2:$C$68,params!B568,"cubic")</f>
        <v>#NAME?</v>
      </c>
      <c r="N568" s="195" t="e">
        <f ca="1">+_xll.BInterpol(#REF!,#REF!,params!B568,"cubic")</f>
        <v>#NAME?</v>
      </c>
      <c r="O568" s="153" t="e">
        <f t="shared" ca="1" si="69"/>
        <v>#NAME?</v>
      </c>
    </row>
    <row r="569" spans="1:15">
      <c r="A569">
        <v>566</v>
      </c>
      <c r="B569">
        <f t="shared" si="67"/>
        <v>2.2639999999999998</v>
      </c>
      <c r="C569" s="151" t="e">
        <f ca="1">+_xll.BInterpol(Boost!$R$6:$R$66,Boost!$AZ$6:$AZ$66,params!B569,"cubic")</f>
        <v>#NAME?</v>
      </c>
      <c r="D569" s="151" t="e">
        <f ca="1">+_xll.BInterpol(Boost!$R$6:$R$66,Boost!$AX$6:$AX$66,params!B569,"cubic")</f>
        <v>#NAME?</v>
      </c>
      <c r="E569" s="198" t="e">
        <f t="shared" ca="1" si="70"/>
        <v>#NAME?</v>
      </c>
      <c r="F569" s="151" t="e">
        <f ca="1">+_xll.BInterpol(Boost!$R$6:$R$66,Boost!$AY$6:$AY$66,params!B569,"cubic")</f>
        <v>#NAME?</v>
      </c>
      <c r="G569" s="151" t="e">
        <f ca="1">_xll.BInterpol(cf!$A$2:$A$68,cf!$B$2:$B$68,params!B569,"cubic")/100</f>
        <v>#NAME?</v>
      </c>
      <c r="H569" s="199" t="e">
        <f t="shared" ca="1" si="71"/>
        <v>#NAME?</v>
      </c>
      <c r="I569" s="152">
        <f t="shared" si="74"/>
        <v>3.7030301425059808E-2</v>
      </c>
      <c r="J569" s="152">
        <f t="shared" si="72"/>
        <v>6.4200119885171603E-5</v>
      </c>
      <c r="K569" s="3" t="e">
        <f t="shared" ca="1" si="68"/>
        <v>#NAME?</v>
      </c>
      <c r="L569" s="153" t="e">
        <f t="shared" ca="1" si="73"/>
        <v>#NAME?</v>
      </c>
      <c r="M569" s="195" t="e">
        <f ca="1">_xll.BInterpol(cf!$A$2:$A$68,cf!$C$2:$C$68,params!B569,"cubic")</f>
        <v>#NAME?</v>
      </c>
      <c r="N569" s="195" t="e">
        <f ca="1">+_xll.BInterpol(#REF!,#REF!,params!B569,"cubic")</f>
        <v>#NAME?</v>
      </c>
      <c r="O569" s="153" t="e">
        <f t="shared" ca="1" si="69"/>
        <v>#NAME?</v>
      </c>
    </row>
    <row r="570" spans="1:15">
      <c r="A570">
        <v>567</v>
      </c>
      <c r="B570">
        <f t="shared" si="67"/>
        <v>2.2679999999999998</v>
      </c>
      <c r="C570" s="151" t="e">
        <f ca="1">+_xll.BInterpol(Boost!$R$6:$R$66,Boost!$AZ$6:$AZ$66,params!B570,"cubic")</f>
        <v>#NAME?</v>
      </c>
      <c r="D570" s="151" t="e">
        <f ca="1">+_xll.BInterpol(Boost!$R$6:$R$66,Boost!$AX$6:$AX$66,params!B570,"cubic")</f>
        <v>#NAME?</v>
      </c>
      <c r="E570" s="198" t="e">
        <f t="shared" ca="1" si="70"/>
        <v>#NAME?</v>
      </c>
      <c r="F570" s="151" t="e">
        <f ca="1">+_xll.BInterpol(Boost!$R$6:$R$66,Boost!$AY$6:$AY$66,params!B570,"cubic")</f>
        <v>#NAME?</v>
      </c>
      <c r="G570" s="151" t="e">
        <f ca="1">_xll.BInterpol(cf!$A$2:$A$68,cf!$B$2:$B$68,params!B570,"cubic")/100</f>
        <v>#NAME?</v>
      </c>
      <c r="H570" s="199" t="e">
        <f t="shared" ca="1" si="71"/>
        <v>#NAME?</v>
      </c>
      <c r="I570" s="152">
        <f t="shared" si="74"/>
        <v>3.709449726507974E-2</v>
      </c>
      <c r="J570" s="152">
        <f t="shared" si="72"/>
        <v>6.4195840019931616E-5</v>
      </c>
      <c r="K570" s="3" t="e">
        <f t="shared" ca="1" si="68"/>
        <v>#NAME?</v>
      </c>
      <c r="L570" s="153" t="e">
        <f t="shared" ca="1" si="73"/>
        <v>#NAME?</v>
      </c>
      <c r="M570" s="195" t="e">
        <f ca="1">_xll.BInterpol(cf!$A$2:$A$68,cf!$C$2:$C$68,params!B570,"cubic")</f>
        <v>#NAME?</v>
      </c>
      <c r="N570" s="195" t="e">
        <f ca="1">+_xll.BInterpol(#REF!,#REF!,params!B570,"cubic")</f>
        <v>#NAME?</v>
      </c>
      <c r="O570" s="153" t="e">
        <f t="shared" ca="1" si="69"/>
        <v>#NAME?</v>
      </c>
    </row>
    <row r="571" spans="1:15">
      <c r="A571">
        <v>568</v>
      </c>
      <c r="B571">
        <f t="shared" si="67"/>
        <v>2.2719999999999998</v>
      </c>
      <c r="C571" s="151" t="e">
        <f ca="1">+_xll.BInterpol(Boost!$R$6:$R$66,Boost!$AZ$6:$AZ$66,params!B571,"cubic")</f>
        <v>#NAME?</v>
      </c>
      <c r="D571" s="151" t="e">
        <f ca="1">+_xll.BInterpol(Boost!$R$6:$R$66,Boost!$AX$6:$AX$66,params!B571,"cubic")</f>
        <v>#NAME?</v>
      </c>
      <c r="E571" s="198" t="e">
        <f t="shared" ca="1" si="70"/>
        <v>#NAME?</v>
      </c>
      <c r="F571" s="151" t="e">
        <f ca="1">+_xll.BInterpol(Boost!$R$6:$R$66,Boost!$AY$6:$AY$66,params!B571,"cubic")</f>
        <v>#NAME?</v>
      </c>
      <c r="G571" s="151" t="e">
        <f ca="1">_xll.BInterpol(cf!$A$2:$A$68,cf!$B$2:$B$68,params!B571,"cubic")/100</f>
        <v>#NAME?</v>
      </c>
      <c r="H571" s="199" t="e">
        <f t="shared" ca="1" si="71"/>
        <v>#NAME?</v>
      </c>
      <c r="I571" s="152">
        <f t="shared" si="74"/>
        <v>3.7158688825519648E-2</v>
      </c>
      <c r="J571" s="152">
        <f t="shared" si="72"/>
        <v>6.4191560439907924E-5</v>
      </c>
      <c r="K571" s="3" t="e">
        <f t="shared" ca="1" si="68"/>
        <v>#NAME?</v>
      </c>
      <c r="L571" s="153" t="e">
        <f t="shared" ca="1" si="73"/>
        <v>#NAME?</v>
      </c>
      <c r="M571" s="195" t="e">
        <f ca="1">_xll.BInterpol(cf!$A$2:$A$68,cf!$C$2:$C$68,params!B571,"cubic")</f>
        <v>#NAME?</v>
      </c>
      <c r="N571" s="195" t="e">
        <f ca="1">+_xll.BInterpol(#REF!,#REF!,params!B571,"cubic")</f>
        <v>#NAME?</v>
      </c>
      <c r="O571" s="153" t="e">
        <f t="shared" ca="1" si="69"/>
        <v>#NAME?</v>
      </c>
    </row>
    <row r="572" spans="1:15">
      <c r="A572">
        <v>569</v>
      </c>
      <c r="B572">
        <f t="shared" si="67"/>
        <v>2.2759999999999998</v>
      </c>
      <c r="C572" s="151" t="e">
        <f ca="1">+_xll.BInterpol(Boost!$R$6:$R$66,Boost!$AZ$6:$AZ$66,params!B572,"cubic")</f>
        <v>#NAME?</v>
      </c>
      <c r="D572" s="151" t="e">
        <f ca="1">+_xll.BInterpol(Boost!$R$6:$R$66,Boost!$AX$6:$AX$66,params!B572,"cubic")</f>
        <v>#NAME?</v>
      </c>
      <c r="E572" s="198" t="e">
        <f t="shared" ca="1" si="70"/>
        <v>#NAME?</v>
      </c>
      <c r="F572" s="151" t="e">
        <f ca="1">+_xll.BInterpol(Boost!$R$6:$R$66,Boost!$AY$6:$AY$66,params!B572,"cubic")</f>
        <v>#NAME?</v>
      </c>
      <c r="G572" s="151" t="e">
        <f ca="1">_xll.BInterpol(cf!$A$2:$A$68,cf!$B$2:$B$68,params!B572,"cubic")/100</f>
        <v>#NAME?</v>
      </c>
      <c r="H572" s="199" t="e">
        <f t="shared" ca="1" si="71"/>
        <v>#NAME?</v>
      </c>
      <c r="I572" s="152">
        <f t="shared" si="74"/>
        <v>3.7222876106664748E-2</v>
      </c>
      <c r="J572" s="152">
        <f t="shared" si="72"/>
        <v>6.4187281145100528E-5</v>
      </c>
      <c r="K572" s="3" t="e">
        <f t="shared" ca="1" si="68"/>
        <v>#NAME?</v>
      </c>
      <c r="L572" s="153" t="e">
        <f t="shared" ca="1" si="73"/>
        <v>#NAME?</v>
      </c>
      <c r="M572" s="195" t="e">
        <f ca="1">_xll.BInterpol(cf!$A$2:$A$68,cf!$C$2:$C$68,params!B572,"cubic")</f>
        <v>#NAME?</v>
      </c>
      <c r="N572" s="195" t="e">
        <f ca="1">+_xll.BInterpol(#REF!,#REF!,params!B572,"cubic")</f>
        <v>#NAME?</v>
      </c>
      <c r="O572" s="153" t="e">
        <f t="shared" ca="1" si="69"/>
        <v>#NAME?</v>
      </c>
    </row>
    <row r="573" spans="1:15">
      <c r="A573">
        <v>570</v>
      </c>
      <c r="B573">
        <f t="shared" si="67"/>
        <v>2.2799999999999998</v>
      </c>
      <c r="C573" s="151" t="e">
        <f ca="1">+_xll.BInterpol(Boost!$R$6:$R$66,Boost!$AZ$6:$AZ$66,params!B573,"cubic")</f>
        <v>#NAME?</v>
      </c>
      <c r="D573" s="151" t="e">
        <f ca="1">+_xll.BInterpol(Boost!$R$6:$R$66,Boost!$AX$6:$AX$66,params!B573,"cubic")</f>
        <v>#NAME?</v>
      </c>
      <c r="E573" s="198" t="e">
        <f t="shared" ca="1" si="70"/>
        <v>#NAME?</v>
      </c>
      <c r="F573" s="151" t="e">
        <f ca="1">+_xll.BInterpol(Boost!$R$6:$R$66,Boost!$AY$6:$AY$66,params!B573,"cubic")</f>
        <v>#NAME?</v>
      </c>
      <c r="G573" s="151" t="e">
        <f ca="1">_xll.BInterpol(cf!$A$2:$A$68,cf!$B$2:$B$68,params!B573,"cubic")/100</f>
        <v>#NAME?</v>
      </c>
      <c r="H573" s="199" t="e">
        <f t="shared" ca="1" si="71"/>
        <v>#NAME?</v>
      </c>
      <c r="I573" s="152">
        <f t="shared" si="74"/>
        <v>3.728705910880048E-2</v>
      </c>
      <c r="J573" s="152">
        <f t="shared" si="72"/>
        <v>6.4183002135731471E-5</v>
      </c>
      <c r="K573" s="3" t="e">
        <f t="shared" ca="1" si="68"/>
        <v>#NAME?</v>
      </c>
      <c r="L573" s="153" t="e">
        <f t="shared" ca="1" si="73"/>
        <v>#NAME?</v>
      </c>
      <c r="M573" s="195" t="e">
        <f ca="1">_xll.BInterpol(cf!$A$2:$A$68,cf!$C$2:$C$68,params!B573,"cubic")</f>
        <v>#NAME?</v>
      </c>
      <c r="N573" s="195" t="e">
        <f ca="1">+_xll.BInterpol(#REF!,#REF!,params!B573,"cubic")</f>
        <v>#NAME?</v>
      </c>
      <c r="O573" s="153" t="e">
        <f t="shared" ca="1" si="69"/>
        <v>#NAME?</v>
      </c>
    </row>
    <row r="574" spans="1:15">
      <c r="A574">
        <v>571</v>
      </c>
      <c r="B574">
        <f t="shared" si="67"/>
        <v>2.2839999999999998</v>
      </c>
      <c r="C574" s="151" t="e">
        <f ca="1">+_xll.BInterpol(Boost!$R$6:$R$66,Boost!$AZ$6:$AZ$66,params!B574,"cubic")</f>
        <v>#NAME?</v>
      </c>
      <c r="D574" s="151" t="e">
        <f ca="1">+_xll.BInterpol(Boost!$R$6:$R$66,Boost!$AX$6:$AX$66,params!B574,"cubic")</f>
        <v>#NAME?</v>
      </c>
      <c r="E574" s="198" t="e">
        <f t="shared" ca="1" si="70"/>
        <v>#NAME?</v>
      </c>
      <c r="F574" s="151" t="e">
        <f ca="1">+_xll.BInterpol(Boost!$R$6:$R$66,Boost!$AY$6:$AY$66,params!B574,"cubic")</f>
        <v>#NAME?</v>
      </c>
      <c r="G574" s="151" t="e">
        <f ca="1">_xll.BInterpol(cf!$A$2:$A$68,cf!$B$2:$B$68,params!B574,"cubic")/100</f>
        <v>#NAME?</v>
      </c>
      <c r="H574" s="199" t="e">
        <f t="shared" ca="1" si="71"/>
        <v>#NAME?</v>
      </c>
      <c r="I574" s="152">
        <f t="shared" si="74"/>
        <v>3.7351237832211948E-2</v>
      </c>
      <c r="J574" s="152">
        <f t="shared" si="72"/>
        <v>6.4178723411467686E-5</v>
      </c>
      <c r="K574" s="3" t="e">
        <f t="shared" ca="1" si="68"/>
        <v>#NAME?</v>
      </c>
      <c r="L574" s="153" t="e">
        <f t="shared" ca="1" si="73"/>
        <v>#NAME?</v>
      </c>
      <c r="M574" s="195" t="e">
        <f ca="1">_xll.BInterpol(cf!$A$2:$A$68,cf!$C$2:$C$68,params!B574,"cubic")</f>
        <v>#NAME?</v>
      </c>
      <c r="N574" s="195" t="e">
        <f ca="1">+_xll.BInterpol(#REF!,#REF!,params!B574,"cubic")</f>
        <v>#NAME?</v>
      </c>
      <c r="O574" s="153" t="e">
        <f t="shared" ca="1" si="69"/>
        <v>#NAME?</v>
      </c>
    </row>
    <row r="575" spans="1:15">
      <c r="A575">
        <v>572</v>
      </c>
      <c r="B575">
        <f t="shared" si="67"/>
        <v>2.2879999999999998</v>
      </c>
      <c r="C575" s="151" t="e">
        <f ca="1">+_xll.BInterpol(Boost!$R$6:$R$66,Boost!$AZ$6:$AZ$66,params!B575,"cubic")</f>
        <v>#NAME?</v>
      </c>
      <c r="D575" s="151" t="e">
        <f ca="1">+_xll.BInterpol(Boost!$R$6:$R$66,Boost!$AX$6:$AX$66,params!B575,"cubic")</f>
        <v>#NAME?</v>
      </c>
      <c r="E575" s="198" t="e">
        <f t="shared" ca="1" si="70"/>
        <v>#NAME?</v>
      </c>
      <c r="F575" s="151" t="e">
        <f ca="1">+_xll.BInterpol(Boost!$R$6:$R$66,Boost!$AY$6:$AY$66,params!B575,"cubic")</f>
        <v>#NAME?</v>
      </c>
      <c r="G575" s="151" t="e">
        <f ca="1">_xll.BInterpol(cf!$A$2:$A$68,cf!$B$2:$B$68,params!B575,"cubic")/100</f>
        <v>#NAME?</v>
      </c>
      <c r="H575" s="199" t="e">
        <f t="shared" ca="1" si="71"/>
        <v>#NAME?</v>
      </c>
      <c r="I575" s="152">
        <f t="shared" si="74"/>
        <v>3.741541227718459E-2</v>
      </c>
      <c r="J575" s="152">
        <f t="shared" si="72"/>
        <v>6.4174444972642242E-5</v>
      </c>
      <c r="K575" s="3" t="e">
        <f t="shared" ca="1" si="68"/>
        <v>#NAME?</v>
      </c>
      <c r="L575" s="153" t="e">
        <f t="shared" ca="1" si="73"/>
        <v>#NAME?</v>
      </c>
      <c r="M575" s="195" t="e">
        <f ca="1">_xll.BInterpol(cf!$A$2:$A$68,cf!$C$2:$C$68,params!B575,"cubic")</f>
        <v>#NAME?</v>
      </c>
      <c r="N575" s="195" t="e">
        <f ca="1">+_xll.BInterpol(#REF!,#REF!,params!B575,"cubic")</f>
        <v>#NAME?</v>
      </c>
      <c r="O575" s="153" t="e">
        <f t="shared" ca="1" si="69"/>
        <v>#NAME?</v>
      </c>
    </row>
    <row r="576" spans="1:15">
      <c r="A576">
        <v>573</v>
      </c>
      <c r="B576">
        <f t="shared" si="67"/>
        <v>2.2919999999999998</v>
      </c>
      <c r="C576" s="151" t="e">
        <f ca="1">+_xll.BInterpol(Boost!$R$6:$R$66,Boost!$AZ$6:$AZ$66,params!B576,"cubic")</f>
        <v>#NAME?</v>
      </c>
      <c r="D576" s="151" t="e">
        <f ca="1">+_xll.BInterpol(Boost!$R$6:$R$66,Boost!$AX$6:$AX$66,params!B576,"cubic")</f>
        <v>#NAME?</v>
      </c>
      <c r="E576" s="198" t="e">
        <f t="shared" ca="1" si="70"/>
        <v>#NAME?</v>
      </c>
      <c r="F576" s="151" t="e">
        <f ca="1">+_xll.BInterpol(Boost!$R$6:$R$66,Boost!$AY$6:$AY$66,params!B576,"cubic")</f>
        <v>#NAME?</v>
      </c>
      <c r="G576" s="151" t="e">
        <f ca="1">_xll.BInterpol(cf!$A$2:$A$68,cf!$B$2:$B$68,params!B576,"cubic")/100</f>
        <v>#NAME?</v>
      </c>
      <c r="H576" s="199" t="e">
        <f t="shared" ca="1" si="71"/>
        <v>#NAME?</v>
      </c>
      <c r="I576" s="152">
        <f t="shared" si="74"/>
        <v>3.7479582444003401E-2</v>
      </c>
      <c r="J576" s="152">
        <f t="shared" si="72"/>
        <v>6.4170166818811047E-5</v>
      </c>
      <c r="K576" s="3" t="e">
        <f t="shared" ca="1" si="68"/>
        <v>#NAME?</v>
      </c>
      <c r="L576" s="153" t="e">
        <f t="shared" ca="1" si="73"/>
        <v>#NAME?</v>
      </c>
      <c r="M576" s="195" t="e">
        <f ca="1">_xll.BInterpol(cf!$A$2:$A$68,cf!$C$2:$C$68,params!B576,"cubic")</f>
        <v>#NAME?</v>
      </c>
      <c r="N576" s="195" t="e">
        <f ca="1">+_xll.BInterpol(#REF!,#REF!,params!B576,"cubic")</f>
        <v>#NAME?</v>
      </c>
      <c r="O576" s="153" t="e">
        <f t="shared" ca="1" si="69"/>
        <v>#NAME?</v>
      </c>
    </row>
    <row r="577" spans="1:15">
      <c r="A577">
        <v>574</v>
      </c>
      <c r="B577">
        <f t="shared" si="67"/>
        <v>2.2959999999999998</v>
      </c>
      <c r="C577" s="151" t="e">
        <f ca="1">+_xll.BInterpol(Boost!$R$6:$R$66,Boost!$AZ$6:$AZ$66,params!B577,"cubic")</f>
        <v>#NAME?</v>
      </c>
      <c r="D577" s="151" t="e">
        <f ca="1">+_xll.BInterpol(Boost!$R$6:$R$66,Boost!$AX$6:$AX$66,params!B577,"cubic")</f>
        <v>#NAME?</v>
      </c>
      <c r="E577" s="198" t="e">
        <f t="shared" ca="1" si="70"/>
        <v>#NAME?</v>
      </c>
      <c r="F577" s="151" t="e">
        <f ca="1">+_xll.BInterpol(Boost!$R$6:$R$66,Boost!$AY$6:$AY$66,params!B577,"cubic")</f>
        <v>#NAME?</v>
      </c>
      <c r="G577" s="151" t="e">
        <f ca="1">_xll.BInterpol(cf!$A$2:$A$68,cf!$B$2:$B$68,params!B577,"cubic")/100</f>
        <v>#NAME?</v>
      </c>
      <c r="H577" s="199" t="e">
        <f t="shared" ca="1" si="71"/>
        <v>#NAME?</v>
      </c>
      <c r="I577" s="152">
        <f t="shared" si="74"/>
        <v>3.7543748332953819E-2</v>
      </c>
      <c r="J577" s="152">
        <f t="shared" si="72"/>
        <v>6.4165888950418193E-5</v>
      </c>
      <c r="K577" s="3" t="e">
        <f t="shared" ca="1" si="68"/>
        <v>#NAME?</v>
      </c>
      <c r="L577" s="153" t="e">
        <f t="shared" ca="1" si="73"/>
        <v>#NAME?</v>
      </c>
      <c r="M577" s="195" t="e">
        <f ca="1">_xll.BInterpol(cf!$A$2:$A$68,cf!$C$2:$C$68,params!B577,"cubic")</f>
        <v>#NAME?</v>
      </c>
      <c r="N577" s="195" t="e">
        <f ca="1">+_xll.BInterpol(#REF!,#REF!,params!B577,"cubic")</f>
        <v>#NAME?</v>
      </c>
      <c r="O577" s="153" t="e">
        <f t="shared" ca="1" si="69"/>
        <v>#NAME?</v>
      </c>
    </row>
    <row r="578" spans="1:15">
      <c r="A578">
        <v>575</v>
      </c>
      <c r="B578">
        <f t="shared" si="67"/>
        <v>2.2999999999999998</v>
      </c>
      <c r="C578" s="151" t="e">
        <f ca="1">+_xll.BInterpol(Boost!$R$6:$R$66,Boost!$AZ$6:$AZ$66,params!B578,"cubic")</f>
        <v>#NAME?</v>
      </c>
      <c r="D578" s="151" t="e">
        <f ca="1">+_xll.BInterpol(Boost!$R$6:$R$66,Boost!$AX$6:$AX$66,params!B578,"cubic")</f>
        <v>#NAME?</v>
      </c>
      <c r="E578" s="198" t="e">
        <f t="shared" ca="1" si="70"/>
        <v>#NAME?</v>
      </c>
      <c r="F578" s="151" t="e">
        <f ca="1">+_xll.BInterpol(Boost!$R$6:$R$66,Boost!$AY$6:$AY$66,params!B578,"cubic")</f>
        <v>#NAME?</v>
      </c>
      <c r="G578" s="151" t="e">
        <f ca="1">_xll.BInterpol(cf!$A$2:$A$68,cf!$B$2:$B$68,params!B578,"cubic")/100</f>
        <v>#NAME?</v>
      </c>
      <c r="H578" s="199" t="e">
        <f t="shared" ca="1" si="71"/>
        <v>#NAME?</v>
      </c>
      <c r="I578" s="152">
        <f t="shared" si="74"/>
        <v>3.7607909944320728E-2</v>
      </c>
      <c r="J578" s="152">
        <f t="shared" si="72"/>
        <v>6.4161611366908566E-5</v>
      </c>
      <c r="K578" s="3" t="e">
        <f t="shared" ca="1" si="68"/>
        <v>#NAME?</v>
      </c>
      <c r="L578" s="153" t="e">
        <f t="shared" ca="1" si="73"/>
        <v>#NAME?</v>
      </c>
      <c r="M578" s="195" t="e">
        <f ca="1">_xll.BInterpol(cf!$A$2:$A$68,cf!$C$2:$C$68,params!B578,"cubic")</f>
        <v>#NAME?</v>
      </c>
      <c r="N578" s="195" t="e">
        <f ca="1">+_xll.BInterpol(#REF!,#REF!,params!B578,"cubic")</f>
        <v>#NAME?</v>
      </c>
      <c r="O578" s="153" t="e">
        <f t="shared" ca="1" si="69"/>
        <v>#NAME?</v>
      </c>
    </row>
    <row r="579" spans="1:15">
      <c r="A579">
        <v>576</v>
      </c>
      <c r="B579">
        <f t="shared" si="67"/>
        <v>2.3039999999999998</v>
      </c>
      <c r="C579" s="151" t="e">
        <f ca="1">+_xll.BInterpol(Boost!$R$6:$R$66,Boost!$AZ$6:$AZ$66,params!B579,"cubic")</f>
        <v>#NAME?</v>
      </c>
      <c r="D579" s="151" t="e">
        <f ca="1">+_xll.BInterpol(Boost!$R$6:$R$66,Boost!$AX$6:$AX$66,params!B579,"cubic")</f>
        <v>#NAME?</v>
      </c>
      <c r="E579" s="198" t="e">
        <f t="shared" ca="1" si="70"/>
        <v>#NAME?</v>
      </c>
      <c r="F579" s="151" t="e">
        <f ca="1">+_xll.BInterpol(Boost!$R$6:$R$66,Boost!$AY$6:$AY$66,params!B579,"cubic")</f>
        <v>#NAME?</v>
      </c>
      <c r="G579" s="151" t="e">
        <f ca="1">_xll.BInterpol(cf!$A$2:$A$68,cf!$B$2:$B$68,params!B579,"cubic")/100</f>
        <v>#NAME?</v>
      </c>
      <c r="H579" s="199" t="e">
        <f t="shared" ca="1" si="71"/>
        <v>#NAME?</v>
      </c>
      <c r="I579" s="152">
        <f t="shared" si="74"/>
        <v>3.7672067278389565E-2</v>
      </c>
      <c r="J579" s="152">
        <f t="shared" si="72"/>
        <v>6.415733406883728E-5</v>
      </c>
      <c r="K579" s="3" t="e">
        <f t="shared" ca="1" si="68"/>
        <v>#NAME?</v>
      </c>
      <c r="L579" s="153" t="e">
        <f t="shared" ca="1" si="73"/>
        <v>#NAME?</v>
      </c>
      <c r="M579" s="195" t="e">
        <f ca="1">_xll.BInterpol(cf!$A$2:$A$68,cf!$C$2:$C$68,params!B579,"cubic")</f>
        <v>#NAME?</v>
      </c>
      <c r="N579" s="195" t="e">
        <f ca="1">+_xll.BInterpol(#REF!,#REF!,params!B579,"cubic")</f>
        <v>#NAME?</v>
      </c>
      <c r="O579" s="153" t="e">
        <f t="shared" ca="1" si="69"/>
        <v>#NAME?</v>
      </c>
    </row>
    <row r="580" spans="1:15">
      <c r="A580">
        <v>577</v>
      </c>
      <c r="B580">
        <f t="shared" ref="B580:B643" si="75">+A580/250</f>
        <v>2.3079999999999998</v>
      </c>
      <c r="C580" s="151" t="e">
        <f ca="1">+_xll.BInterpol(Boost!$R$6:$R$66,Boost!$AZ$6:$AZ$66,params!B580,"cubic")</f>
        <v>#NAME?</v>
      </c>
      <c r="D580" s="151" t="e">
        <f ca="1">+_xll.BInterpol(Boost!$R$6:$R$66,Boost!$AX$6:$AX$66,params!B580,"cubic")</f>
        <v>#NAME?</v>
      </c>
      <c r="E580" s="198" t="e">
        <f t="shared" ca="1" si="70"/>
        <v>#NAME?</v>
      </c>
      <c r="F580" s="151" t="e">
        <f ca="1">+_xll.BInterpol(Boost!$R$6:$R$66,Boost!$AY$6:$AY$66,params!B580,"cubic")</f>
        <v>#NAME?</v>
      </c>
      <c r="G580" s="151" t="e">
        <f ca="1">_xll.BInterpol(cf!$A$2:$A$68,cf!$B$2:$B$68,params!B580,"cubic")/100</f>
        <v>#NAME?</v>
      </c>
      <c r="H580" s="199" t="e">
        <f t="shared" ca="1" si="71"/>
        <v>#NAME?</v>
      </c>
      <c r="I580" s="152">
        <f t="shared" si="74"/>
        <v>3.7736220335445325E-2</v>
      </c>
      <c r="J580" s="152">
        <f t="shared" si="72"/>
        <v>6.4153057055760243E-5</v>
      </c>
      <c r="K580" s="3" t="e">
        <f t="shared" ref="K580:K643" ca="1" si="76">+EXP(H580*-B580)</f>
        <v>#NAME?</v>
      </c>
      <c r="L580" s="153" t="e">
        <f t="shared" ca="1" si="73"/>
        <v>#NAME?</v>
      </c>
      <c r="M580" s="195" t="e">
        <f ca="1">_xll.BInterpol(cf!$A$2:$A$68,cf!$C$2:$C$68,params!B580,"cubic")</f>
        <v>#NAME?</v>
      </c>
      <c r="N580" s="195" t="e">
        <f ca="1">+_xll.BInterpol(#REF!,#REF!,params!B580,"cubic")</f>
        <v>#NAME?</v>
      </c>
      <c r="O580" s="153" t="e">
        <f t="shared" ref="O580:O643" ca="1" si="77">+EXP(-B581*E581)-EXP(-B580*E580)</f>
        <v>#NAME?</v>
      </c>
    </row>
    <row r="581" spans="1:15">
      <c r="A581">
        <v>578</v>
      </c>
      <c r="B581">
        <f t="shared" si="75"/>
        <v>2.3119999999999998</v>
      </c>
      <c r="C581" s="151" t="e">
        <f ca="1">+_xll.BInterpol(Boost!$R$6:$R$66,Boost!$AZ$6:$AZ$66,params!B581,"cubic")</f>
        <v>#NAME?</v>
      </c>
      <c r="D581" s="151" t="e">
        <f ca="1">+_xll.BInterpol(Boost!$R$6:$R$66,Boost!$AX$6:$AX$66,params!B581,"cubic")</f>
        <v>#NAME?</v>
      </c>
      <c r="E581" s="198" t="e">
        <f t="shared" ref="E581:E644" ca="1" si="78">-((1+C581*B581)/(1+C580*B580)-1)/(B581-B580)+((1+F581*B581)/(1+F580*B580)-1)/(B581-B580)</f>
        <v>#NAME?</v>
      </c>
      <c r="F581" s="151" t="e">
        <f ca="1">+_xll.BInterpol(Boost!$R$6:$R$66,Boost!$AY$6:$AY$66,params!B581,"cubic")</f>
        <v>#NAME?</v>
      </c>
      <c r="G581" s="151" t="e">
        <f ca="1">_xll.BInterpol(cf!$A$2:$A$68,cf!$B$2:$B$68,params!B581,"cubic")/100</f>
        <v>#NAME?</v>
      </c>
      <c r="H581" s="199" t="e">
        <f t="shared" ref="H581:H644" ca="1" si="79">-((1+F581*B581)/(1+F580*B580)-1)/(B581-B580)+((1+G581*B581)/(1+G580*B580)-1)/(B581-B580)</f>
        <v>#NAME?</v>
      </c>
      <c r="I581" s="152">
        <f t="shared" si="74"/>
        <v>3.7800369115773225E-2</v>
      </c>
      <c r="J581" s="152">
        <f t="shared" ref="J581:J644" si="80">+I581-I580</f>
        <v>6.4148780327899502E-5</v>
      </c>
      <c r="K581" s="3" t="e">
        <f t="shared" ca="1" si="76"/>
        <v>#NAME?</v>
      </c>
      <c r="L581" s="153" t="e">
        <f t="shared" ref="L581:L644" ca="1" si="81">+K582-K581</f>
        <v>#NAME?</v>
      </c>
      <c r="M581" s="195" t="e">
        <f ca="1">_xll.BInterpol(cf!$A$2:$A$68,cf!$C$2:$C$68,params!B581,"cubic")</f>
        <v>#NAME?</v>
      </c>
      <c r="N581" s="195" t="e">
        <f ca="1">+_xll.BInterpol(#REF!,#REF!,params!B581,"cubic")</f>
        <v>#NAME?</v>
      </c>
      <c r="O581" s="153" t="e">
        <f t="shared" ca="1" si="77"/>
        <v>#NAME?</v>
      </c>
    </row>
    <row r="582" spans="1:15">
      <c r="A582">
        <v>579</v>
      </c>
      <c r="B582">
        <f t="shared" si="75"/>
        <v>2.3159999999999998</v>
      </c>
      <c r="C582" s="151" t="e">
        <f ca="1">+_xll.BInterpol(Boost!$R$6:$R$66,Boost!$AZ$6:$AZ$66,params!B582,"cubic")</f>
        <v>#NAME?</v>
      </c>
      <c r="D582" s="151" t="e">
        <f ca="1">+_xll.BInterpol(Boost!$R$6:$R$66,Boost!$AX$6:$AX$66,params!B582,"cubic")</f>
        <v>#NAME?</v>
      </c>
      <c r="E582" s="198" t="e">
        <f t="shared" ca="1" si="78"/>
        <v>#NAME?</v>
      </c>
      <c r="F582" s="151" t="e">
        <f ca="1">+_xll.BInterpol(Boost!$R$6:$R$66,Boost!$AY$6:$AY$66,params!B582,"cubic")</f>
        <v>#NAME?</v>
      </c>
      <c r="G582" s="151" t="e">
        <f ca="1">_xll.BInterpol(cf!$A$2:$A$68,cf!$B$2:$B$68,params!B582,"cubic")/100</f>
        <v>#NAME?</v>
      </c>
      <c r="H582" s="199" t="e">
        <f t="shared" ca="1" si="79"/>
        <v>#NAME?</v>
      </c>
      <c r="I582" s="152">
        <f t="shared" si="74"/>
        <v>3.7864513619658258E-2</v>
      </c>
      <c r="J582" s="152">
        <f t="shared" si="80"/>
        <v>6.4144503885033011E-5</v>
      </c>
      <c r="K582" s="3" t="e">
        <f t="shared" ca="1" si="76"/>
        <v>#NAME?</v>
      </c>
      <c r="L582" s="153" t="e">
        <f t="shared" ca="1" si="81"/>
        <v>#NAME?</v>
      </c>
      <c r="M582" s="195" t="e">
        <f ca="1">_xll.BInterpol(cf!$A$2:$A$68,cf!$C$2:$C$68,params!B582,"cubic")</f>
        <v>#NAME?</v>
      </c>
      <c r="N582" s="195" t="e">
        <f ca="1">+_xll.BInterpol(#REF!,#REF!,params!B582,"cubic")</f>
        <v>#NAME?</v>
      </c>
      <c r="O582" s="153" t="e">
        <f t="shared" ca="1" si="77"/>
        <v>#NAME?</v>
      </c>
    </row>
    <row r="583" spans="1:15">
      <c r="A583">
        <v>580</v>
      </c>
      <c r="B583">
        <f t="shared" si="75"/>
        <v>2.3199999999999998</v>
      </c>
      <c r="C583" s="151" t="e">
        <f ca="1">+_xll.BInterpol(Boost!$R$6:$R$66,Boost!$AZ$6:$AZ$66,params!B583,"cubic")</f>
        <v>#NAME?</v>
      </c>
      <c r="D583" s="151" t="e">
        <f ca="1">+_xll.BInterpol(Boost!$R$6:$R$66,Boost!$AX$6:$AX$66,params!B583,"cubic")</f>
        <v>#NAME?</v>
      </c>
      <c r="E583" s="198" t="e">
        <f t="shared" ca="1" si="78"/>
        <v>#NAME?</v>
      </c>
      <c r="F583" s="151" t="e">
        <f ca="1">+_xll.BInterpol(Boost!$R$6:$R$66,Boost!$AY$6:$AY$66,params!B583,"cubic")</f>
        <v>#NAME?</v>
      </c>
      <c r="G583" s="151" t="e">
        <f ca="1">_xll.BInterpol(cf!$A$2:$A$68,cf!$B$2:$B$68,params!B583,"cubic")/100</f>
        <v>#NAME?</v>
      </c>
      <c r="H583" s="199" t="e">
        <f t="shared" ca="1" si="79"/>
        <v>#NAME?</v>
      </c>
      <c r="I583" s="152">
        <f t="shared" si="74"/>
        <v>3.792865384738564E-2</v>
      </c>
      <c r="J583" s="152">
        <f t="shared" si="80"/>
        <v>6.4140227727382815E-5</v>
      </c>
      <c r="K583" s="3" t="e">
        <f t="shared" ca="1" si="76"/>
        <v>#NAME?</v>
      </c>
      <c r="L583" s="153" t="e">
        <f t="shared" ca="1" si="81"/>
        <v>#NAME?</v>
      </c>
      <c r="M583" s="195" t="e">
        <f ca="1">_xll.BInterpol(cf!$A$2:$A$68,cf!$C$2:$C$68,params!B583,"cubic")</f>
        <v>#NAME?</v>
      </c>
      <c r="N583" s="195" t="e">
        <f ca="1">+_xll.BInterpol(#REF!,#REF!,params!B583,"cubic")</f>
        <v>#NAME?</v>
      </c>
      <c r="O583" s="153" t="e">
        <f t="shared" ca="1" si="77"/>
        <v>#NAME?</v>
      </c>
    </row>
    <row r="584" spans="1:15">
      <c r="A584">
        <v>581</v>
      </c>
      <c r="B584">
        <f t="shared" si="75"/>
        <v>2.3239999999999998</v>
      </c>
      <c r="C584" s="151" t="e">
        <f ca="1">+_xll.BInterpol(Boost!$R$6:$R$66,Boost!$AZ$6:$AZ$66,params!B584,"cubic")</f>
        <v>#NAME?</v>
      </c>
      <c r="D584" s="151" t="e">
        <f ca="1">+_xll.BInterpol(Boost!$R$6:$R$66,Boost!$AX$6:$AX$66,params!B584,"cubic")</f>
        <v>#NAME?</v>
      </c>
      <c r="E584" s="198" t="e">
        <f t="shared" ca="1" si="78"/>
        <v>#NAME?</v>
      </c>
      <c r="F584" s="151" t="e">
        <f ca="1">+_xll.BInterpol(Boost!$R$6:$R$66,Boost!$AY$6:$AY$66,params!B584,"cubic")</f>
        <v>#NAME?</v>
      </c>
      <c r="G584" s="151" t="e">
        <f ca="1">_xll.BInterpol(cf!$A$2:$A$68,cf!$B$2:$B$68,params!B584,"cubic")/100</f>
        <v>#NAME?</v>
      </c>
      <c r="H584" s="199" t="e">
        <f t="shared" ca="1" si="79"/>
        <v>#NAME?</v>
      </c>
      <c r="I584" s="152">
        <f t="shared" si="74"/>
        <v>3.7992789799240367E-2</v>
      </c>
      <c r="J584" s="152">
        <f t="shared" si="80"/>
        <v>6.4135951854726869E-5</v>
      </c>
      <c r="K584" s="3" t="e">
        <f t="shared" ca="1" si="76"/>
        <v>#NAME?</v>
      </c>
      <c r="L584" s="153" t="e">
        <f t="shared" ca="1" si="81"/>
        <v>#NAME?</v>
      </c>
      <c r="M584" s="195" t="e">
        <f ca="1">_xll.BInterpol(cf!$A$2:$A$68,cf!$C$2:$C$68,params!B584,"cubic")</f>
        <v>#NAME?</v>
      </c>
      <c r="N584" s="195" t="e">
        <f ca="1">+_xll.BInterpol(#REF!,#REF!,params!B584,"cubic")</f>
        <v>#NAME?</v>
      </c>
      <c r="O584" s="153" t="e">
        <f t="shared" ca="1" si="77"/>
        <v>#NAME?</v>
      </c>
    </row>
    <row r="585" spans="1:15">
      <c r="A585">
        <v>582</v>
      </c>
      <c r="B585">
        <f t="shared" si="75"/>
        <v>2.3279999999999998</v>
      </c>
      <c r="C585" s="151" t="e">
        <f ca="1">+_xll.BInterpol(Boost!$R$6:$R$66,Boost!$AZ$6:$AZ$66,params!B585,"cubic")</f>
        <v>#NAME?</v>
      </c>
      <c r="D585" s="151" t="e">
        <f ca="1">+_xll.BInterpol(Boost!$R$6:$R$66,Boost!$AX$6:$AX$66,params!B585,"cubic")</f>
        <v>#NAME?</v>
      </c>
      <c r="E585" s="198" t="e">
        <f t="shared" ca="1" si="78"/>
        <v>#NAME?</v>
      </c>
      <c r="F585" s="151" t="e">
        <f ca="1">+_xll.BInterpol(Boost!$R$6:$R$66,Boost!$AY$6:$AY$66,params!B585,"cubic")</f>
        <v>#NAME?</v>
      </c>
      <c r="G585" s="151" t="e">
        <f ca="1">_xll.BInterpol(cf!$A$2:$A$68,cf!$B$2:$B$68,params!B585,"cubic")/100</f>
        <v>#NAME?</v>
      </c>
      <c r="H585" s="199" t="e">
        <f t="shared" ca="1" si="79"/>
        <v>#NAME?</v>
      </c>
      <c r="I585" s="152">
        <f t="shared" si="74"/>
        <v>3.8056921475507433E-2</v>
      </c>
      <c r="J585" s="152">
        <f t="shared" si="80"/>
        <v>6.4131676267065174E-5</v>
      </c>
      <c r="K585" s="3" t="e">
        <f t="shared" ca="1" si="76"/>
        <v>#NAME?</v>
      </c>
      <c r="L585" s="153" t="e">
        <f t="shared" ca="1" si="81"/>
        <v>#NAME?</v>
      </c>
      <c r="M585" s="195" t="e">
        <f ca="1">_xll.BInterpol(cf!$A$2:$A$68,cf!$C$2:$C$68,params!B585,"cubic")</f>
        <v>#NAME?</v>
      </c>
      <c r="N585" s="195" t="e">
        <f ca="1">+_xll.BInterpol(#REF!,#REF!,params!B585,"cubic")</f>
        <v>#NAME?</v>
      </c>
      <c r="O585" s="153" t="e">
        <f t="shared" ca="1" si="77"/>
        <v>#NAME?</v>
      </c>
    </row>
    <row r="586" spans="1:15">
      <c r="A586">
        <v>583</v>
      </c>
      <c r="B586">
        <f t="shared" si="75"/>
        <v>2.3319999999999999</v>
      </c>
      <c r="C586" s="151" t="e">
        <f ca="1">+_xll.BInterpol(Boost!$R$6:$R$66,Boost!$AZ$6:$AZ$66,params!B586,"cubic")</f>
        <v>#NAME?</v>
      </c>
      <c r="D586" s="151" t="e">
        <f ca="1">+_xll.BInterpol(Boost!$R$6:$R$66,Boost!$AX$6:$AX$66,params!B586,"cubic")</f>
        <v>#NAME?</v>
      </c>
      <c r="E586" s="198" t="e">
        <f t="shared" ca="1" si="78"/>
        <v>#NAME?</v>
      </c>
      <c r="F586" s="151" t="e">
        <f ca="1">+_xll.BInterpol(Boost!$R$6:$R$66,Boost!$AY$6:$AY$66,params!B586,"cubic")</f>
        <v>#NAME?</v>
      </c>
      <c r="G586" s="151" t="e">
        <f ca="1">_xll.BInterpol(cf!$A$2:$A$68,cf!$B$2:$B$68,params!B586,"cubic")/100</f>
        <v>#NAME?</v>
      </c>
      <c r="H586" s="199" t="e">
        <f t="shared" ca="1" si="79"/>
        <v>#NAME?</v>
      </c>
      <c r="I586" s="152">
        <f t="shared" si="74"/>
        <v>3.8121048876471941E-2</v>
      </c>
      <c r="J586" s="152">
        <f t="shared" si="80"/>
        <v>6.4127400964508752E-5</v>
      </c>
      <c r="K586" s="3" t="e">
        <f t="shared" ca="1" si="76"/>
        <v>#NAME?</v>
      </c>
      <c r="L586" s="153" t="e">
        <f t="shared" ca="1" si="81"/>
        <v>#NAME?</v>
      </c>
      <c r="M586" s="195" t="e">
        <f ca="1">_xll.BInterpol(cf!$A$2:$A$68,cf!$C$2:$C$68,params!B586,"cubic")</f>
        <v>#NAME?</v>
      </c>
      <c r="N586" s="195" t="e">
        <f ca="1">+_xll.BInterpol(#REF!,#REF!,params!B586,"cubic")</f>
        <v>#NAME?</v>
      </c>
      <c r="O586" s="153" t="e">
        <f t="shared" ca="1" si="77"/>
        <v>#NAME?</v>
      </c>
    </row>
    <row r="587" spans="1:15">
      <c r="A587">
        <v>584</v>
      </c>
      <c r="B587">
        <f t="shared" si="75"/>
        <v>2.3359999999999999</v>
      </c>
      <c r="C587" s="151" t="e">
        <f ca="1">+_xll.BInterpol(Boost!$R$6:$R$66,Boost!$AZ$6:$AZ$66,params!B587,"cubic")</f>
        <v>#NAME?</v>
      </c>
      <c r="D587" s="151" t="e">
        <f ca="1">+_xll.BInterpol(Boost!$R$6:$R$66,Boost!$AX$6:$AX$66,params!B587,"cubic")</f>
        <v>#NAME?</v>
      </c>
      <c r="E587" s="198" t="e">
        <f t="shared" ca="1" si="78"/>
        <v>#NAME?</v>
      </c>
      <c r="F587" s="151" t="e">
        <f ca="1">+_xll.BInterpol(Boost!$R$6:$R$66,Boost!$AY$6:$AY$66,params!B587,"cubic")</f>
        <v>#NAME?</v>
      </c>
      <c r="G587" s="151" t="e">
        <f ca="1">_xll.BInterpol(cf!$A$2:$A$68,cf!$B$2:$B$68,params!B587,"cubic")/100</f>
        <v>#NAME?</v>
      </c>
      <c r="H587" s="199" t="e">
        <f t="shared" ca="1" si="79"/>
        <v>#NAME?</v>
      </c>
      <c r="I587" s="152">
        <f t="shared" si="74"/>
        <v>3.8185172002418888E-2</v>
      </c>
      <c r="J587" s="152">
        <f t="shared" si="80"/>
        <v>6.412312594694658E-5</v>
      </c>
      <c r="K587" s="3" t="e">
        <f t="shared" ca="1" si="76"/>
        <v>#NAME?</v>
      </c>
      <c r="L587" s="153" t="e">
        <f t="shared" ca="1" si="81"/>
        <v>#NAME?</v>
      </c>
      <c r="M587" s="195" t="e">
        <f ca="1">_xll.BInterpol(cf!$A$2:$A$68,cf!$C$2:$C$68,params!B587,"cubic")</f>
        <v>#NAME?</v>
      </c>
      <c r="N587" s="195" t="e">
        <f ca="1">+_xll.BInterpol(#REF!,#REF!,params!B587,"cubic")</f>
        <v>#NAME?</v>
      </c>
      <c r="O587" s="153" t="e">
        <f t="shared" ca="1" si="77"/>
        <v>#NAME?</v>
      </c>
    </row>
    <row r="588" spans="1:15">
      <c r="A588">
        <v>585</v>
      </c>
      <c r="B588">
        <f t="shared" si="75"/>
        <v>2.34</v>
      </c>
      <c r="C588" s="151" t="e">
        <f ca="1">+_xll.BInterpol(Boost!$R$6:$R$66,Boost!$AZ$6:$AZ$66,params!B588,"cubic")</f>
        <v>#NAME?</v>
      </c>
      <c r="D588" s="151" t="e">
        <f ca="1">+_xll.BInterpol(Boost!$R$6:$R$66,Boost!$AX$6:$AX$66,params!B588,"cubic")</f>
        <v>#NAME?</v>
      </c>
      <c r="E588" s="198" t="e">
        <f t="shared" ca="1" si="78"/>
        <v>#NAME?</v>
      </c>
      <c r="F588" s="151" t="e">
        <f ca="1">+_xll.BInterpol(Boost!$R$6:$R$66,Boost!$AY$6:$AY$66,params!B588,"cubic")</f>
        <v>#NAME?</v>
      </c>
      <c r="G588" s="151" t="e">
        <f ca="1">_xll.BInterpol(cf!$A$2:$A$68,cf!$B$2:$B$68,params!B588,"cubic")/100</f>
        <v>#NAME?</v>
      </c>
      <c r="H588" s="199" t="e">
        <f t="shared" ca="1" si="79"/>
        <v>#NAME?</v>
      </c>
      <c r="I588" s="152">
        <f t="shared" si="74"/>
        <v>3.8249290853633267E-2</v>
      </c>
      <c r="J588" s="152">
        <f t="shared" si="80"/>
        <v>6.4118851214378658E-5</v>
      </c>
      <c r="K588" s="3" t="e">
        <f t="shared" ca="1" si="76"/>
        <v>#NAME?</v>
      </c>
      <c r="L588" s="153" t="e">
        <f t="shared" ca="1" si="81"/>
        <v>#NAME?</v>
      </c>
      <c r="M588" s="195" t="e">
        <f ca="1">_xll.BInterpol(cf!$A$2:$A$68,cf!$C$2:$C$68,params!B588,"cubic")</f>
        <v>#NAME?</v>
      </c>
      <c r="N588" s="195" t="e">
        <f ca="1">+_xll.BInterpol(#REF!,#REF!,params!B588,"cubic")</f>
        <v>#NAME?</v>
      </c>
      <c r="O588" s="153" t="e">
        <f t="shared" ca="1" si="77"/>
        <v>#NAME?</v>
      </c>
    </row>
    <row r="589" spans="1:15">
      <c r="A589">
        <v>586</v>
      </c>
      <c r="B589">
        <f t="shared" si="75"/>
        <v>2.3439999999999999</v>
      </c>
      <c r="C589" s="151" t="e">
        <f ca="1">+_xll.BInterpol(Boost!$R$6:$R$66,Boost!$AZ$6:$AZ$66,params!B589,"cubic")</f>
        <v>#NAME?</v>
      </c>
      <c r="D589" s="151" t="e">
        <f ca="1">+_xll.BInterpol(Boost!$R$6:$R$66,Boost!$AX$6:$AX$66,params!B589,"cubic")</f>
        <v>#NAME?</v>
      </c>
      <c r="E589" s="198" t="e">
        <f t="shared" ca="1" si="78"/>
        <v>#NAME?</v>
      </c>
      <c r="F589" s="151" t="e">
        <f ca="1">+_xll.BInterpol(Boost!$R$6:$R$66,Boost!$AY$6:$AY$66,params!B589,"cubic")</f>
        <v>#NAME?</v>
      </c>
      <c r="G589" s="151" t="e">
        <f ca="1">_xll.BInterpol(cf!$A$2:$A$68,cf!$B$2:$B$68,params!B589,"cubic")/100</f>
        <v>#NAME?</v>
      </c>
      <c r="H589" s="199" t="e">
        <f t="shared" ca="1" si="79"/>
        <v>#NAME?</v>
      </c>
      <c r="I589" s="152">
        <f t="shared" si="74"/>
        <v>3.8313405430400072E-2</v>
      </c>
      <c r="J589" s="152">
        <f t="shared" si="80"/>
        <v>6.4114576766804987E-5</v>
      </c>
      <c r="K589" s="3" t="e">
        <f t="shared" ca="1" si="76"/>
        <v>#NAME?</v>
      </c>
      <c r="L589" s="153" t="e">
        <f t="shared" ca="1" si="81"/>
        <v>#NAME?</v>
      </c>
      <c r="M589" s="195" t="e">
        <f ca="1">_xll.BInterpol(cf!$A$2:$A$68,cf!$C$2:$C$68,params!B589,"cubic")</f>
        <v>#NAME?</v>
      </c>
      <c r="N589" s="195" t="e">
        <f ca="1">+_xll.BInterpol(#REF!,#REF!,params!B589,"cubic")</f>
        <v>#NAME?</v>
      </c>
      <c r="O589" s="153" t="e">
        <f t="shared" ca="1" si="77"/>
        <v>#NAME?</v>
      </c>
    </row>
    <row r="590" spans="1:15">
      <c r="A590">
        <v>587</v>
      </c>
      <c r="B590">
        <f t="shared" si="75"/>
        <v>2.3479999999999999</v>
      </c>
      <c r="C590" s="151" t="e">
        <f ca="1">+_xll.BInterpol(Boost!$R$6:$R$66,Boost!$AZ$6:$AZ$66,params!B590,"cubic")</f>
        <v>#NAME?</v>
      </c>
      <c r="D590" s="151" t="e">
        <f ca="1">+_xll.BInterpol(Boost!$R$6:$R$66,Boost!$AX$6:$AX$66,params!B590,"cubic")</f>
        <v>#NAME?</v>
      </c>
      <c r="E590" s="198" t="e">
        <f t="shared" ca="1" si="78"/>
        <v>#NAME?</v>
      </c>
      <c r="F590" s="151" t="e">
        <f ca="1">+_xll.BInterpol(Boost!$R$6:$R$66,Boost!$AY$6:$AY$66,params!B590,"cubic")</f>
        <v>#NAME?</v>
      </c>
      <c r="G590" s="151" t="e">
        <f ca="1">_xll.BInterpol(cf!$A$2:$A$68,cf!$B$2:$B$68,params!B590,"cubic")/100</f>
        <v>#NAME?</v>
      </c>
      <c r="H590" s="199" t="e">
        <f t="shared" ca="1" si="79"/>
        <v>#NAME?</v>
      </c>
      <c r="I590" s="152">
        <f t="shared" si="74"/>
        <v>3.8377515733004186E-2</v>
      </c>
      <c r="J590" s="152">
        <f t="shared" si="80"/>
        <v>6.4110302604114544E-5</v>
      </c>
      <c r="K590" s="3" t="e">
        <f t="shared" ca="1" si="76"/>
        <v>#NAME?</v>
      </c>
      <c r="L590" s="153" t="e">
        <f t="shared" ca="1" si="81"/>
        <v>#NAME?</v>
      </c>
      <c r="M590" s="195" t="e">
        <f ca="1">_xll.BInterpol(cf!$A$2:$A$68,cf!$C$2:$C$68,params!B590,"cubic")</f>
        <v>#NAME?</v>
      </c>
      <c r="N590" s="195" t="e">
        <f ca="1">+_xll.BInterpol(#REF!,#REF!,params!B590,"cubic")</f>
        <v>#NAME?</v>
      </c>
      <c r="O590" s="153" t="e">
        <f t="shared" ca="1" si="77"/>
        <v>#NAME?</v>
      </c>
    </row>
    <row r="591" spans="1:15">
      <c r="A591">
        <v>588</v>
      </c>
      <c r="B591">
        <f t="shared" si="75"/>
        <v>2.3519999999999999</v>
      </c>
      <c r="C591" s="151" t="e">
        <f ca="1">+_xll.BInterpol(Boost!$R$6:$R$66,Boost!$AZ$6:$AZ$66,params!B591,"cubic")</f>
        <v>#NAME?</v>
      </c>
      <c r="D591" s="151" t="e">
        <f ca="1">+_xll.BInterpol(Boost!$R$6:$R$66,Boost!$AX$6:$AX$66,params!B591,"cubic")</f>
        <v>#NAME?</v>
      </c>
      <c r="E591" s="198" t="e">
        <f t="shared" ca="1" si="78"/>
        <v>#NAME?</v>
      </c>
      <c r="F591" s="151" t="e">
        <f ca="1">+_xll.BInterpol(Boost!$R$6:$R$66,Boost!$AY$6:$AY$66,params!B591,"cubic")</f>
        <v>#NAME?</v>
      </c>
      <c r="G591" s="151" t="e">
        <f ca="1">_xll.BInterpol(cf!$A$2:$A$68,cf!$B$2:$B$68,params!B591,"cubic")/100</f>
        <v>#NAME?</v>
      </c>
      <c r="H591" s="199" t="e">
        <f t="shared" ca="1" si="79"/>
        <v>#NAME?</v>
      </c>
      <c r="I591" s="152">
        <f t="shared" si="74"/>
        <v>3.8441621761730604E-2</v>
      </c>
      <c r="J591" s="152">
        <f t="shared" si="80"/>
        <v>6.4106028726418351E-5</v>
      </c>
      <c r="K591" s="3" t="e">
        <f t="shared" ca="1" si="76"/>
        <v>#NAME?</v>
      </c>
      <c r="L591" s="153" t="e">
        <f t="shared" ca="1" si="81"/>
        <v>#NAME?</v>
      </c>
      <c r="M591" s="195" t="e">
        <f ca="1">_xll.BInterpol(cf!$A$2:$A$68,cf!$C$2:$C$68,params!B591,"cubic")</f>
        <v>#NAME?</v>
      </c>
      <c r="N591" s="195" t="e">
        <f ca="1">+_xll.BInterpol(#REF!,#REF!,params!B591,"cubic")</f>
        <v>#NAME?</v>
      </c>
      <c r="O591" s="153" t="e">
        <f t="shared" ca="1" si="77"/>
        <v>#NAME?</v>
      </c>
    </row>
    <row r="592" spans="1:15">
      <c r="A592">
        <v>589</v>
      </c>
      <c r="B592">
        <f t="shared" si="75"/>
        <v>2.3559999999999999</v>
      </c>
      <c r="C592" s="151" t="e">
        <f ca="1">+_xll.BInterpol(Boost!$R$6:$R$66,Boost!$AZ$6:$AZ$66,params!B592,"cubic")</f>
        <v>#NAME?</v>
      </c>
      <c r="D592" s="151" t="e">
        <f ca="1">+_xll.BInterpol(Boost!$R$6:$R$66,Boost!$AX$6:$AX$66,params!B592,"cubic")</f>
        <v>#NAME?</v>
      </c>
      <c r="E592" s="198" t="e">
        <f t="shared" ca="1" si="78"/>
        <v>#NAME?</v>
      </c>
      <c r="F592" s="151" t="e">
        <f ca="1">+_xll.BInterpol(Boost!$R$6:$R$66,Boost!$AY$6:$AY$66,params!B592,"cubic")</f>
        <v>#NAME?</v>
      </c>
      <c r="G592" s="151" t="e">
        <f ca="1">_xll.BInterpol(cf!$A$2:$A$68,cf!$B$2:$B$68,params!B592,"cubic")/100</f>
        <v>#NAME?</v>
      </c>
      <c r="H592" s="199" t="e">
        <f t="shared" ca="1" si="79"/>
        <v>#NAME?</v>
      </c>
      <c r="I592" s="152">
        <f t="shared" si="74"/>
        <v>3.8505723516864321E-2</v>
      </c>
      <c r="J592" s="152">
        <f t="shared" si="80"/>
        <v>6.4101755133716409E-5</v>
      </c>
      <c r="K592" s="3" t="e">
        <f t="shared" ca="1" si="76"/>
        <v>#NAME?</v>
      </c>
      <c r="L592" s="153" t="e">
        <f t="shared" ca="1" si="81"/>
        <v>#NAME?</v>
      </c>
      <c r="M592" s="195" t="e">
        <f ca="1">_xll.BInterpol(cf!$A$2:$A$68,cf!$C$2:$C$68,params!B592,"cubic")</f>
        <v>#NAME?</v>
      </c>
      <c r="N592" s="195" t="e">
        <f ca="1">+_xll.BInterpol(#REF!,#REF!,params!B592,"cubic")</f>
        <v>#NAME?</v>
      </c>
      <c r="O592" s="153" t="e">
        <f t="shared" ca="1" si="77"/>
        <v>#NAME?</v>
      </c>
    </row>
    <row r="593" spans="1:15">
      <c r="A593">
        <v>590</v>
      </c>
      <c r="B593">
        <f t="shared" si="75"/>
        <v>2.36</v>
      </c>
      <c r="C593" s="151" t="e">
        <f ca="1">+_xll.BInterpol(Boost!$R$6:$R$66,Boost!$AZ$6:$AZ$66,params!B593,"cubic")</f>
        <v>#NAME?</v>
      </c>
      <c r="D593" s="151" t="e">
        <f ca="1">+_xll.BInterpol(Boost!$R$6:$R$66,Boost!$AX$6:$AX$66,params!B593,"cubic")</f>
        <v>#NAME?</v>
      </c>
      <c r="E593" s="198" t="e">
        <f t="shared" ca="1" si="78"/>
        <v>#NAME?</v>
      </c>
      <c r="F593" s="151" t="e">
        <f ca="1">+_xll.BInterpol(Boost!$R$6:$R$66,Boost!$AY$6:$AY$66,params!B593,"cubic")</f>
        <v>#NAME?</v>
      </c>
      <c r="G593" s="151" t="e">
        <f ca="1">_xll.BInterpol(cf!$A$2:$A$68,cf!$B$2:$B$68,params!B593,"cubic")/100</f>
        <v>#NAME?</v>
      </c>
      <c r="H593" s="199" t="e">
        <f t="shared" ca="1" si="79"/>
        <v>#NAME?</v>
      </c>
      <c r="I593" s="152">
        <f t="shared" si="74"/>
        <v>3.8569820998689996E-2</v>
      </c>
      <c r="J593" s="152">
        <f t="shared" si="80"/>
        <v>6.4097481825675651E-5</v>
      </c>
      <c r="K593" s="3" t="e">
        <f t="shared" ca="1" si="76"/>
        <v>#NAME?</v>
      </c>
      <c r="L593" s="153" t="e">
        <f t="shared" ca="1" si="81"/>
        <v>#NAME?</v>
      </c>
      <c r="M593" s="195" t="e">
        <f ca="1">_xll.BInterpol(cf!$A$2:$A$68,cf!$C$2:$C$68,params!B593,"cubic")</f>
        <v>#NAME?</v>
      </c>
      <c r="N593" s="195" t="e">
        <f ca="1">+_xll.BInterpol(#REF!,#REF!,params!B593,"cubic")</f>
        <v>#NAME?</v>
      </c>
      <c r="O593" s="153" t="e">
        <f t="shared" ca="1" si="77"/>
        <v>#NAME?</v>
      </c>
    </row>
    <row r="594" spans="1:15">
      <c r="A594">
        <v>591</v>
      </c>
      <c r="B594">
        <f t="shared" si="75"/>
        <v>2.3639999999999999</v>
      </c>
      <c r="C594" s="151" t="e">
        <f ca="1">+_xll.BInterpol(Boost!$R$6:$R$66,Boost!$AZ$6:$AZ$66,params!B594,"cubic")</f>
        <v>#NAME?</v>
      </c>
      <c r="D594" s="151" t="e">
        <f ca="1">+_xll.BInterpol(Boost!$R$6:$R$66,Boost!$AX$6:$AX$66,params!B594,"cubic")</f>
        <v>#NAME?</v>
      </c>
      <c r="E594" s="198" t="e">
        <f t="shared" ca="1" si="78"/>
        <v>#NAME?</v>
      </c>
      <c r="F594" s="151" t="e">
        <f ca="1">+_xll.BInterpol(Boost!$R$6:$R$66,Boost!$AY$6:$AY$66,params!B594,"cubic")</f>
        <v>#NAME?</v>
      </c>
      <c r="G594" s="151" t="e">
        <f ca="1">_xll.BInterpol(cf!$A$2:$A$68,cf!$B$2:$B$68,params!B594,"cubic")/100</f>
        <v>#NAME?</v>
      </c>
      <c r="H594" s="199" t="e">
        <f t="shared" ca="1" si="79"/>
        <v>#NAME?</v>
      </c>
      <c r="I594" s="152">
        <f t="shared" si="74"/>
        <v>3.8633914207492737E-2</v>
      </c>
      <c r="J594" s="152">
        <f t="shared" si="80"/>
        <v>6.4093208802740165E-5</v>
      </c>
      <c r="K594" s="3" t="e">
        <f t="shared" ca="1" si="76"/>
        <v>#NAME?</v>
      </c>
      <c r="L594" s="153" t="e">
        <f t="shared" ca="1" si="81"/>
        <v>#NAME?</v>
      </c>
      <c r="M594" s="195" t="e">
        <f ca="1">_xll.BInterpol(cf!$A$2:$A$68,cf!$C$2:$C$68,params!B594,"cubic")</f>
        <v>#NAME?</v>
      </c>
      <c r="N594" s="195" t="e">
        <f ca="1">+_xll.BInterpol(#REF!,#REF!,params!B594,"cubic")</f>
        <v>#NAME?</v>
      </c>
      <c r="O594" s="153" t="e">
        <f t="shared" ca="1" si="77"/>
        <v>#NAME?</v>
      </c>
    </row>
    <row r="595" spans="1:15">
      <c r="A595">
        <v>592</v>
      </c>
      <c r="B595">
        <f t="shared" si="75"/>
        <v>2.3679999999999999</v>
      </c>
      <c r="C595" s="151" t="e">
        <f ca="1">+_xll.BInterpol(Boost!$R$6:$R$66,Boost!$AZ$6:$AZ$66,params!B595,"cubic")</f>
        <v>#NAME?</v>
      </c>
      <c r="D595" s="151" t="e">
        <f ca="1">+_xll.BInterpol(Boost!$R$6:$R$66,Boost!$AX$6:$AX$66,params!B595,"cubic")</f>
        <v>#NAME?</v>
      </c>
      <c r="E595" s="198" t="e">
        <f t="shared" ca="1" si="78"/>
        <v>#NAME?</v>
      </c>
      <c r="F595" s="151" t="e">
        <f ca="1">+_xll.BInterpol(Boost!$R$6:$R$66,Boost!$AY$6:$AY$66,params!B595,"cubic")</f>
        <v>#NAME?</v>
      </c>
      <c r="G595" s="151" t="e">
        <f ca="1">_xll.BInterpol(cf!$A$2:$A$68,cf!$B$2:$B$68,params!B595,"cubic")/100</f>
        <v>#NAME?</v>
      </c>
      <c r="H595" s="199" t="e">
        <f t="shared" ca="1" si="79"/>
        <v>#NAME?</v>
      </c>
      <c r="I595" s="152">
        <f t="shared" si="74"/>
        <v>3.8698003143557314E-2</v>
      </c>
      <c r="J595" s="152">
        <f t="shared" si="80"/>
        <v>6.4088936064576885E-5</v>
      </c>
      <c r="K595" s="3" t="e">
        <f t="shared" ca="1" si="76"/>
        <v>#NAME?</v>
      </c>
      <c r="L595" s="153" t="e">
        <f t="shared" ca="1" si="81"/>
        <v>#NAME?</v>
      </c>
      <c r="M595" s="195" t="e">
        <f ca="1">_xll.BInterpol(cf!$A$2:$A$68,cf!$C$2:$C$68,params!B595,"cubic")</f>
        <v>#NAME?</v>
      </c>
      <c r="N595" s="195" t="e">
        <f ca="1">+_xll.BInterpol(#REF!,#REF!,params!B595,"cubic")</f>
        <v>#NAME?</v>
      </c>
      <c r="O595" s="153" t="e">
        <f t="shared" ca="1" si="77"/>
        <v>#NAME?</v>
      </c>
    </row>
    <row r="596" spans="1:15">
      <c r="A596">
        <v>593</v>
      </c>
      <c r="B596">
        <f t="shared" si="75"/>
        <v>2.3719999999999999</v>
      </c>
      <c r="C596" s="151" t="e">
        <f ca="1">+_xll.BInterpol(Boost!$R$6:$R$66,Boost!$AZ$6:$AZ$66,params!B596,"cubic")</f>
        <v>#NAME?</v>
      </c>
      <c r="D596" s="151" t="e">
        <f ca="1">+_xll.BInterpol(Boost!$R$6:$R$66,Boost!$AX$6:$AX$66,params!B596,"cubic")</f>
        <v>#NAME?</v>
      </c>
      <c r="E596" s="198" t="e">
        <f t="shared" ca="1" si="78"/>
        <v>#NAME?</v>
      </c>
      <c r="F596" s="151" t="e">
        <f ca="1">+_xll.BInterpol(Boost!$R$6:$R$66,Boost!$AY$6:$AY$66,params!B596,"cubic")</f>
        <v>#NAME?</v>
      </c>
      <c r="G596" s="151" t="e">
        <f ca="1">_xll.BInterpol(cf!$A$2:$A$68,cf!$B$2:$B$68,params!B596,"cubic")/100</f>
        <v>#NAME?</v>
      </c>
      <c r="H596" s="199" t="e">
        <f t="shared" ca="1" si="79"/>
        <v>#NAME?</v>
      </c>
      <c r="I596" s="152">
        <f t="shared" si="74"/>
        <v>3.8762087807168499E-2</v>
      </c>
      <c r="J596" s="152">
        <f t="shared" si="80"/>
        <v>6.408466361118581E-5</v>
      </c>
      <c r="K596" s="3" t="e">
        <f t="shared" ca="1" si="76"/>
        <v>#NAME?</v>
      </c>
      <c r="L596" s="153" t="e">
        <f t="shared" ca="1" si="81"/>
        <v>#NAME?</v>
      </c>
      <c r="M596" s="195" t="e">
        <f ca="1">_xll.BInterpol(cf!$A$2:$A$68,cf!$C$2:$C$68,params!B596,"cubic")</f>
        <v>#NAME?</v>
      </c>
      <c r="N596" s="195" t="e">
        <f ca="1">+_xll.BInterpol(#REF!,#REF!,params!B596,"cubic")</f>
        <v>#NAME?</v>
      </c>
      <c r="O596" s="153" t="e">
        <f t="shared" ca="1" si="77"/>
        <v>#NAME?</v>
      </c>
    </row>
    <row r="597" spans="1:15">
      <c r="A597">
        <v>594</v>
      </c>
      <c r="B597">
        <f t="shared" si="75"/>
        <v>2.3759999999999999</v>
      </c>
      <c r="C597" s="151" t="e">
        <f ca="1">+_xll.BInterpol(Boost!$R$6:$R$66,Boost!$AZ$6:$AZ$66,params!B597,"cubic")</f>
        <v>#NAME?</v>
      </c>
      <c r="D597" s="151" t="e">
        <f ca="1">+_xll.BInterpol(Boost!$R$6:$R$66,Boost!$AX$6:$AX$66,params!B597,"cubic")</f>
        <v>#NAME?</v>
      </c>
      <c r="E597" s="198" t="e">
        <f t="shared" ca="1" si="78"/>
        <v>#NAME?</v>
      </c>
      <c r="F597" s="151" t="e">
        <f ca="1">+_xll.BInterpol(Boost!$R$6:$R$66,Boost!$AY$6:$AY$66,params!B597,"cubic")</f>
        <v>#NAME?</v>
      </c>
      <c r="G597" s="151" t="e">
        <f ca="1">_xll.BInterpol(cf!$A$2:$A$68,cf!$B$2:$B$68,params!B597,"cubic")/100</f>
        <v>#NAME?</v>
      </c>
      <c r="H597" s="199" t="e">
        <f t="shared" ca="1" si="79"/>
        <v>#NAME?</v>
      </c>
      <c r="I597" s="152">
        <f t="shared" si="74"/>
        <v>3.8826168198611288E-2</v>
      </c>
      <c r="J597" s="152">
        <f t="shared" si="80"/>
        <v>6.4080391442788986E-5</v>
      </c>
      <c r="K597" s="3" t="e">
        <f t="shared" ca="1" si="76"/>
        <v>#NAME?</v>
      </c>
      <c r="L597" s="153" t="e">
        <f t="shared" ca="1" si="81"/>
        <v>#NAME?</v>
      </c>
      <c r="M597" s="195" t="e">
        <f ca="1">_xll.BInterpol(cf!$A$2:$A$68,cf!$C$2:$C$68,params!B597,"cubic")</f>
        <v>#NAME?</v>
      </c>
      <c r="N597" s="195" t="e">
        <f ca="1">+_xll.BInterpol(#REF!,#REF!,params!B597,"cubic")</f>
        <v>#NAME?</v>
      </c>
      <c r="O597" s="153" t="e">
        <f t="shared" ca="1" si="77"/>
        <v>#NAME?</v>
      </c>
    </row>
    <row r="598" spans="1:15">
      <c r="A598">
        <v>595</v>
      </c>
      <c r="B598">
        <f t="shared" si="75"/>
        <v>2.38</v>
      </c>
      <c r="C598" s="151" t="e">
        <f ca="1">+_xll.BInterpol(Boost!$R$6:$R$66,Boost!$AZ$6:$AZ$66,params!B598,"cubic")</f>
        <v>#NAME?</v>
      </c>
      <c r="D598" s="151" t="e">
        <f ca="1">+_xll.BInterpol(Boost!$R$6:$R$66,Boost!$AX$6:$AX$66,params!B598,"cubic")</f>
        <v>#NAME?</v>
      </c>
      <c r="E598" s="198" t="e">
        <f t="shared" ca="1" si="78"/>
        <v>#NAME?</v>
      </c>
      <c r="F598" s="151" t="e">
        <f ca="1">+_xll.BInterpol(Boost!$R$6:$R$66,Boost!$AY$6:$AY$66,params!B598,"cubic")</f>
        <v>#NAME?</v>
      </c>
      <c r="G598" s="151" t="e">
        <f ca="1">_xll.BInterpol(cf!$A$2:$A$68,cf!$B$2:$B$68,params!B598,"cubic")/100</f>
        <v>#NAME?</v>
      </c>
      <c r="H598" s="199" t="e">
        <f t="shared" ca="1" si="79"/>
        <v>#NAME?</v>
      </c>
      <c r="I598" s="152">
        <f t="shared" si="74"/>
        <v>3.8890244318170342E-2</v>
      </c>
      <c r="J598" s="152">
        <f t="shared" si="80"/>
        <v>6.4076119559053346E-5</v>
      </c>
      <c r="K598" s="3" t="e">
        <f t="shared" ca="1" si="76"/>
        <v>#NAME?</v>
      </c>
      <c r="L598" s="153" t="e">
        <f t="shared" ca="1" si="81"/>
        <v>#NAME?</v>
      </c>
      <c r="M598" s="195" t="e">
        <f ca="1">_xll.BInterpol(cf!$A$2:$A$68,cf!$C$2:$C$68,params!B598,"cubic")</f>
        <v>#NAME?</v>
      </c>
      <c r="N598" s="195" t="e">
        <f ca="1">+_xll.BInterpol(#REF!,#REF!,params!B598,"cubic")</f>
        <v>#NAME?</v>
      </c>
      <c r="O598" s="153" t="e">
        <f t="shared" ca="1" si="77"/>
        <v>#NAME?</v>
      </c>
    </row>
    <row r="599" spans="1:15">
      <c r="A599">
        <v>596</v>
      </c>
      <c r="B599">
        <f t="shared" si="75"/>
        <v>2.3839999999999999</v>
      </c>
      <c r="C599" s="151" t="e">
        <f ca="1">+_xll.BInterpol(Boost!$R$6:$R$66,Boost!$AZ$6:$AZ$66,params!B599,"cubic")</f>
        <v>#NAME?</v>
      </c>
      <c r="D599" s="151" t="e">
        <f ca="1">+_xll.BInterpol(Boost!$R$6:$R$66,Boost!$AX$6:$AX$66,params!B599,"cubic")</f>
        <v>#NAME?</v>
      </c>
      <c r="E599" s="198" t="e">
        <f t="shared" ca="1" si="78"/>
        <v>#NAME?</v>
      </c>
      <c r="F599" s="151" t="e">
        <f ca="1">+_xll.BInterpol(Boost!$R$6:$R$66,Boost!$AY$6:$AY$66,params!B599,"cubic")</f>
        <v>#NAME?</v>
      </c>
      <c r="G599" s="151" t="e">
        <f ca="1">_xll.BInterpol(cf!$A$2:$A$68,cf!$B$2:$B$68,params!B599,"cubic")/100</f>
        <v>#NAME?</v>
      </c>
      <c r="H599" s="199" t="e">
        <f t="shared" ca="1" si="79"/>
        <v>#NAME?</v>
      </c>
      <c r="I599" s="152">
        <f t="shared" si="74"/>
        <v>3.8954316166130432E-2</v>
      </c>
      <c r="J599" s="152">
        <f t="shared" si="80"/>
        <v>6.4071847960089912E-5</v>
      </c>
      <c r="K599" s="3" t="e">
        <f t="shared" ca="1" si="76"/>
        <v>#NAME?</v>
      </c>
      <c r="L599" s="153" t="e">
        <f t="shared" ca="1" si="81"/>
        <v>#NAME?</v>
      </c>
      <c r="M599" s="195" t="e">
        <f ca="1">_xll.BInterpol(cf!$A$2:$A$68,cf!$C$2:$C$68,params!B599,"cubic")</f>
        <v>#NAME?</v>
      </c>
      <c r="N599" s="195" t="e">
        <f ca="1">+_xll.BInterpol(#REF!,#REF!,params!B599,"cubic")</f>
        <v>#NAME?</v>
      </c>
      <c r="O599" s="153" t="e">
        <f t="shared" ca="1" si="77"/>
        <v>#NAME?</v>
      </c>
    </row>
    <row r="600" spans="1:15">
      <c r="A600">
        <v>597</v>
      </c>
      <c r="B600">
        <f t="shared" si="75"/>
        <v>2.3879999999999999</v>
      </c>
      <c r="C600" s="151" t="e">
        <f ca="1">+_xll.BInterpol(Boost!$R$6:$R$66,Boost!$AZ$6:$AZ$66,params!B600,"cubic")</f>
        <v>#NAME?</v>
      </c>
      <c r="D600" s="151" t="e">
        <f ca="1">+_xll.BInterpol(Boost!$R$6:$R$66,Boost!$AX$6:$AX$66,params!B600,"cubic")</f>
        <v>#NAME?</v>
      </c>
      <c r="E600" s="198" t="e">
        <f t="shared" ca="1" si="78"/>
        <v>#NAME?</v>
      </c>
      <c r="F600" s="151" t="e">
        <f ca="1">+_xll.BInterpol(Boost!$R$6:$R$66,Boost!$AY$6:$AY$66,params!B600,"cubic")</f>
        <v>#NAME?</v>
      </c>
      <c r="G600" s="151" t="e">
        <f ca="1">_xll.BInterpol(cf!$A$2:$A$68,cf!$B$2:$B$68,params!B600,"cubic")/100</f>
        <v>#NAME?</v>
      </c>
      <c r="H600" s="199" t="e">
        <f t="shared" ca="1" si="79"/>
        <v>#NAME?</v>
      </c>
      <c r="I600" s="152">
        <f t="shared" si="74"/>
        <v>3.9018383742776441E-2</v>
      </c>
      <c r="J600" s="152">
        <f t="shared" si="80"/>
        <v>6.4067576646009705E-5</v>
      </c>
      <c r="K600" s="3" t="e">
        <f t="shared" ca="1" si="76"/>
        <v>#NAME?</v>
      </c>
      <c r="L600" s="153" t="e">
        <f t="shared" ca="1" si="81"/>
        <v>#NAME?</v>
      </c>
      <c r="M600" s="195" t="e">
        <f ca="1">_xll.BInterpol(cf!$A$2:$A$68,cf!$C$2:$C$68,params!B600,"cubic")</f>
        <v>#NAME?</v>
      </c>
      <c r="N600" s="195" t="e">
        <f ca="1">+_xll.BInterpol(#REF!,#REF!,params!B600,"cubic")</f>
        <v>#NAME?</v>
      </c>
      <c r="O600" s="153" t="e">
        <f t="shared" ca="1" si="77"/>
        <v>#NAME?</v>
      </c>
    </row>
    <row r="601" spans="1:15">
      <c r="A601">
        <v>598</v>
      </c>
      <c r="B601">
        <f t="shared" si="75"/>
        <v>2.3919999999999999</v>
      </c>
      <c r="C601" s="151" t="e">
        <f ca="1">+_xll.BInterpol(Boost!$R$6:$R$66,Boost!$AZ$6:$AZ$66,params!B601,"cubic")</f>
        <v>#NAME?</v>
      </c>
      <c r="D601" s="151" t="e">
        <f ca="1">+_xll.BInterpol(Boost!$R$6:$R$66,Boost!$AX$6:$AX$66,params!B601,"cubic")</f>
        <v>#NAME?</v>
      </c>
      <c r="E601" s="198" t="e">
        <f t="shared" ca="1" si="78"/>
        <v>#NAME?</v>
      </c>
      <c r="F601" s="151" t="e">
        <f ca="1">+_xll.BInterpol(Boost!$R$6:$R$66,Boost!$AY$6:$AY$66,params!B601,"cubic")</f>
        <v>#NAME?</v>
      </c>
      <c r="G601" s="151" t="e">
        <f ca="1">_xll.BInterpol(cf!$A$2:$A$68,cf!$B$2:$B$68,params!B601,"cubic")/100</f>
        <v>#NAME?</v>
      </c>
      <c r="H601" s="199" t="e">
        <f t="shared" ca="1" si="79"/>
        <v>#NAME?</v>
      </c>
      <c r="I601" s="152">
        <f t="shared" si="74"/>
        <v>3.9082447048393032E-2</v>
      </c>
      <c r="J601" s="152">
        <f t="shared" si="80"/>
        <v>6.4063305616590682E-5</v>
      </c>
      <c r="K601" s="3" t="e">
        <f t="shared" ca="1" si="76"/>
        <v>#NAME?</v>
      </c>
      <c r="L601" s="153" t="e">
        <f t="shared" ca="1" si="81"/>
        <v>#NAME?</v>
      </c>
      <c r="M601" s="195" t="e">
        <f ca="1">_xll.BInterpol(cf!$A$2:$A$68,cf!$C$2:$C$68,params!B601,"cubic")</f>
        <v>#NAME?</v>
      </c>
      <c r="N601" s="195" t="e">
        <f ca="1">+_xll.BInterpol(#REF!,#REF!,params!B601,"cubic")</f>
        <v>#NAME?</v>
      </c>
      <c r="O601" s="153" t="e">
        <f t="shared" ca="1" si="77"/>
        <v>#NAME?</v>
      </c>
    </row>
    <row r="602" spans="1:15">
      <c r="A602">
        <v>599</v>
      </c>
      <c r="B602">
        <f t="shared" si="75"/>
        <v>2.3959999999999999</v>
      </c>
      <c r="C602" s="151" t="e">
        <f ca="1">+_xll.BInterpol(Boost!$R$6:$R$66,Boost!$AZ$6:$AZ$66,params!B602,"cubic")</f>
        <v>#NAME?</v>
      </c>
      <c r="D602" s="151" t="e">
        <f ca="1">+_xll.BInterpol(Boost!$R$6:$R$66,Boost!$AX$6:$AX$66,params!B602,"cubic")</f>
        <v>#NAME?</v>
      </c>
      <c r="E602" s="198" t="e">
        <f t="shared" ca="1" si="78"/>
        <v>#NAME?</v>
      </c>
      <c r="F602" s="151" t="e">
        <f ca="1">+_xll.BInterpol(Boost!$R$6:$R$66,Boost!$AY$6:$AY$66,params!B602,"cubic")</f>
        <v>#NAME?</v>
      </c>
      <c r="G602" s="151" t="e">
        <f ca="1">_xll.BInterpol(cf!$A$2:$A$68,cf!$B$2:$B$68,params!B602,"cubic")/100</f>
        <v>#NAME?</v>
      </c>
      <c r="H602" s="199" t="e">
        <f t="shared" ca="1" si="79"/>
        <v>#NAME?</v>
      </c>
      <c r="I602" s="152">
        <f t="shared" si="74"/>
        <v>3.9146506083264865E-2</v>
      </c>
      <c r="J602" s="152">
        <f t="shared" si="80"/>
        <v>6.4059034871832843E-5</v>
      </c>
      <c r="K602" s="3" t="e">
        <f t="shared" ca="1" si="76"/>
        <v>#NAME?</v>
      </c>
      <c r="L602" s="153" t="e">
        <f t="shared" ca="1" si="81"/>
        <v>#NAME?</v>
      </c>
      <c r="M602" s="195" t="e">
        <f ca="1">_xll.BInterpol(cf!$A$2:$A$68,cf!$C$2:$C$68,params!B602,"cubic")</f>
        <v>#NAME?</v>
      </c>
      <c r="N602" s="195" t="e">
        <f ca="1">+_xll.BInterpol(#REF!,#REF!,params!B602,"cubic")</f>
        <v>#NAME?</v>
      </c>
      <c r="O602" s="153" t="e">
        <f t="shared" ca="1" si="77"/>
        <v>#NAME?</v>
      </c>
    </row>
    <row r="603" spans="1:15">
      <c r="A603">
        <v>600</v>
      </c>
      <c r="B603">
        <f t="shared" si="75"/>
        <v>2.4</v>
      </c>
      <c r="C603" s="151" t="e">
        <f ca="1">+_xll.BInterpol(Boost!$R$6:$R$66,Boost!$AZ$6:$AZ$66,params!B603,"cubic")</f>
        <v>#NAME?</v>
      </c>
      <c r="D603" s="151" t="e">
        <f ca="1">+_xll.BInterpol(Boost!$R$6:$R$66,Boost!$AX$6:$AX$66,params!B603,"cubic")</f>
        <v>#NAME?</v>
      </c>
      <c r="E603" s="198" t="e">
        <f t="shared" ca="1" si="78"/>
        <v>#NAME?</v>
      </c>
      <c r="F603" s="151" t="e">
        <f ca="1">+_xll.BInterpol(Boost!$R$6:$R$66,Boost!$AY$6:$AY$66,params!B603,"cubic")</f>
        <v>#NAME?</v>
      </c>
      <c r="G603" s="151" t="e">
        <f ca="1">_xll.BInterpol(cf!$A$2:$A$68,cf!$B$2:$B$68,params!B603,"cubic")/100</f>
        <v>#NAME?</v>
      </c>
      <c r="H603" s="199" t="e">
        <f t="shared" ca="1" si="79"/>
        <v>#NAME?</v>
      </c>
      <c r="I603" s="152">
        <f t="shared" si="74"/>
        <v>3.9210560847676823E-2</v>
      </c>
      <c r="J603" s="152">
        <f t="shared" si="80"/>
        <v>6.4054764411958232E-5</v>
      </c>
      <c r="K603" s="3" t="e">
        <f t="shared" ca="1" si="76"/>
        <v>#NAME?</v>
      </c>
      <c r="L603" s="153" t="e">
        <f t="shared" ca="1" si="81"/>
        <v>#NAME?</v>
      </c>
      <c r="M603" s="195" t="e">
        <f ca="1">_xll.BInterpol(cf!$A$2:$A$68,cf!$C$2:$C$68,params!B603,"cubic")</f>
        <v>#NAME?</v>
      </c>
      <c r="N603" s="195" t="e">
        <f ca="1">+_xll.BInterpol(#REF!,#REF!,params!B603,"cubic")</f>
        <v>#NAME?</v>
      </c>
      <c r="O603" s="153" t="e">
        <f t="shared" ca="1" si="77"/>
        <v>#NAME?</v>
      </c>
    </row>
    <row r="604" spans="1:15">
      <c r="A604">
        <v>601</v>
      </c>
      <c r="B604">
        <f t="shared" si="75"/>
        <v>2.4039999999999999</v>
      </c>
      <c r="C604" s="151" t="e">
        <f ca="1">+_xll.BInterpol(Boost!$R$6:$R$66,Boost!$AZ$6:$AZ$66,params!B604,"cubic")</f>
        <v>#NAME?</v>
      </c>
      <c r="D604" s="151" t="e">
        <f ca="1">+_xll.BInterpol(Boost!$R$6:$R$66,Boost!$AX$6:$AX$66,params!B604,"cubic")</f>
        <v>#NAME?</v>
      </c>
      <c r="E604" s="198" t="e">
        <f t="shared" ca="1" si="78"/>
        <v>#NAME?</v>
      </c>
      <c r="F604" s="151" t="e">
        <f ca="1">+_xll.BInterpol(Boost!$R$6:$R$66,Boost!$AY$6:$AY$66,params!B604,"cubic")</f>
        <v>#NAME?</v>
      </c>
      <c r="G604" s="151" t="e">
        <f ca="1">_xll.BInterpol(cf!$A$2:$A$68,cf!$B$2:$B$68,params!B604,"cubic")/100</f>
        <v>#NAME?</v>
      </c>
      <c r="H604" s="199" t="e">
        <f t="shared" ca="1" si="79"/>
        <v>#NAME?</v>
      </c>
      <c r="I604" s="152">
        <f t="shared" si="74"/>
        <v>3.9274611341913457E-2</v>
      </c>
      <c r="J604" s="152">
        <f t="shared" si="80"/>
        <v>6.4050494236633781E-5</v>
      </c>
      <c r="K604" s="3" t="e">
        <f t="shared" ca="1" si="76"/>
        <v>#NAME?</v>
      </c>
      <c r="L604" s="153" t="e">
        <f t="shared" ca="1" si="81"/>
        <v>#NAME?</v>
      </c>
      <c r="M604" s="195" t="e">
        <f ca="1">_xll.BInterpol(cf!$A$2:$A$68,cf!$C$2:$C$68,params!B604,"cubic")</f>
        <v>#NAME?</v>
      </c>
      <c r="N604" s="195" t="e">
        <f ca="1">+_xll.BInterpol(#REF!,#REF!,params!B604,"cubic")</f>
        <v>#NAME?</v>
      </c>
      <c r="O604" s="153" t="e">
        <f t="shared" ca="1" si="77"/>
        <v>#NAME?</v>
      </c>
    </row>
    <row r="605" spans="1:15">
      <c r="A605">
        <v>602</v>
      </c>
      <c r="B605">
        <f t="shared" si="75"/>
        <v>2.4079999999999999</v>
      </c>
      <c r="C605" s="151" t="e">
        <f ca="1">+_xll.BInterpol(Boost!$R$6:$R$66,Boost!$AZ$6:$AZ$66,params!B605,"cubic")</f>
        <v>#NAME?</v>
      </c>
      <c r="D605" s="151" t="e">
        <f ca="1">+_xll.BInterpol(Boost!$R$6:$R$66,Boost!$AX$6:$AX$66,params!B605,"cubic")</f>
        <v>#NAME?</v>
      </c>
      <c r="E605" s="198" t="e">
        <f t="shared" ca="1" si="78"/>
        <v>#NAME?</v>
      </c>
      <c r="F605" s="151" t="e">
        <f ca="1">+_xll.BInterpol(Boost!$R$6:$R$66,Boost!$AY$6:$AY$66,params!B605,"cubic")</f>
        <v>#NAME?</v>
      </c>
      <c r="G605" s="151" t="e">
        <f ca="1">_xll.BInterpol(cf!$A$2:$A$68,cf!$B$2:$B$68,params!B605,"cubic")/100</f>
        <v>#NAME?</v>
      </c>
      <c r="H605" s="199" t="e">
        <f t="shared" ca="1" si="79"/>
        <v>#NAME?</v>
      </c>
      <c r="I605" s="152">
        <f t="shared" si="74"/>
        <v>3.9338657566259427E-2</v>
      </c>
      <c r="J605" s="152">
        <f t="shared" si="80"/>
        <v>6.4046224345970515E-5</v>
      </c>
      <c r="K605" s="3" t="e">
        <f t="shared" ca="1" si="76"/>
        <v>#NAME?</v>
      </c>
      <c r="L605" s="153" t="e">
        <f t="shared" ca="1" si="81"/>
        <v>#NAME?</v>
      </c>
      <c r="M605" s="195" t="e">
        <f ca="1">_xll.BInterpol(cf!$A$2:$A$68,cf!$C$2:$C$68,params!B605,"cubic")</f>
        <v>#NAME?</v>
      </c>
      <c r="N605" s="195" t="e">
        <f ca="1">+_xll.BInterpol(#REF!,#REF!,params!B605,"cubic")</f>
        <v>#NAME?</v>
      </c>
      <c r="O605" s="153" t="e">
        <f t="shared" ca="1" si="77"/>
        <v>#NAME?</v>
      </c>
    </row>
    <row r="606" spans="1:15">
      <c r="A606">
        <v>603</v>
      </c>
      <c r="B606">
        <f t="shared" si="75"/>
        <v>2.4119999999999999</v>
      </c>
      <c r="C606" s="151" t="e">
        <f ca="1">+_xll.BInterpol(Boost!$R$6:$R$66,Boost!$AZ$6:$AZ$66,params!B606,"cubic")</f>
        <v>#NAME?</v>
      </c>
      <c r="D606" s="151" t="e">
        <f ca="1">+_xll.BInterpol(Boost!$R$6:$R$66,Boost!$AX$6:$AX$66,params!B606,"cubic")</f>
        <v>#NAME?</v>
      </c>
      <c r="E606" s="198" t="e">
        <f t="shared" ca="1" si="78"/>
        <v>#NAME?</v>
      </c>
      <c r="F606" s="151" t="e">
        <f ca="1">+_xll.BInterpol(Boost!$R$6:$R$66,Boost!$AY$6:$AY$66,params!B606,"cubic")</f>
        <v>#NAME?</v>
      </c>
      <c r="G606" s="151" t="e">
        <f ca="1">_xll.BInterpol(cf!$A$2:$A$68,cf!$B$2:$B$68,params!B606,"cubic")/100</f>
        <v>#NAME?</v>
      </c>
      <c r="H606" s="199" t="e">
        <f t="shared" ca="1" si="79"/>
        <v>#NAME?</v>
      </c>
      <c r="I606" s="152">
        <f t="shared" si="74"/>
        <v>3.9402699520999507E-2</v>
      </c>
      <c r="J606" s="152">
        <f t="shared" si="80"/>
        <v>6.4041954740079454E-5</v>
      </c>
      <c r="K606" s="3" t="e">
        <f t="shared" ca="1" si="76"/>
        <v>#NAME?</v>
      </c>
      <c r="L606" s="153" t="e">
        <f t="shared" ca="1" si="81"/>
        <v>#NAME?</v>
      </c>
      <c r="M606" s="195" t="e">
        <f ca="1">_xll.BInterpol(cf!$A$2:$A$68,cf!$C$2:$C$68,params!B606,"cubic")</f>
        <v>#NAME?</v>
      </c>
      <c r="N606" s="195" t="e">
        <f ca="1">+_xll.BInterpol(#REF!,#REF!,params!B606,"cubic")</f>
        <v>#NAME?</v>
      </c>
      <c r="O606" s="153" t="e">
        <f t="shared" ca="1" si="77"/>
        <v>#NAME?</v>
      </c>
    </row>
    <row r="607" spans="1:15">
      <c r="A607">
        <v>604</v>
      </c>
      <c r="B607">
        <f t="shared" si="75"/>
        <v>2.4159999999999999</v>
      </c>
      <c r="C607" s="151" t="e">
        <f ca="1">+_xll.BInterpol(Boost!$R$6:$R$66,Boost!$AZ$6:$AZ$66,params!B607,"cubic")</f>
        <v>#NAME?</v>
      </c>
      <c r="D607" s="151" t="e">
        <f ca="1">+_xll.BInterpol(Boost!$R$6:$R$66,Boost!$AX$6:$AX$66,params!B607,"cubic")</f>
        <v>#NAME?</v>
      </c>
      <c r="E607" s="198" t="e">
        <f t="shared" ca="1" si="78"/>
        <v>#NAME?</v>
      </c>
      <c r="F607" s="151" t="e">
        <f ca="1">+_xll.BInterpol(Boost!$R$6:$R$66,Boost!$AY$6:$AY$66,params!B607,"cubic")</f>
        <v>#NAME?</v>
      </c>
      <c r="G607" s="151" t="e">
        <f ca="1">_xll.BInterpol(cf!$A$2:$A$68,cf!$B$2:$B$68,params!B607,"cubic")/100</f>
        <v>#NAME?</v>
      </c>
      <c r="H607" s="199" t="e">
        <f t="shared" ca="1" si="79"/>
        <v>#NAME?</v>
      </c>
      <c r="I607" s="152">
        <f t="shared" ref="I607:I670" si="82">1-EXP($R$5*-1*B607/(1-$R$6))</f>
        <v>3.9466737206418134E-2</v>
      </c>
      <c r="J607" s="152">
        <f t="shared" si="80"/>
        <v>6.4037685418627532E-5</v>
      </c>
      <c r="K607" s="3" t="e">
        <f t="shared" ca="1" si="76"/>
        <v>#NAME?</v>
      </c>
      <c r="L607" s="153" t="e">
        <f t="shared" ca="1" si="81"/>
        <v>#NAME?</v>
      </c>
      <c r="M607" s="195" t="e">
        <f ca="1">_xll.BInterpol(cf!$A$2:$A$68,cf!$C$2:$C$68,params!B607,"cubic")</f>
        <v>#NAME?</v>
      </c>
      <c r="N607" s="195" t="e">
        <f ca="1">+_xll.BInterpol(#REF!,#REF!,params!B607,"cubic")</f>
        <v>#NAME?</v>
      </c>
      <c r="O607" s="153" t="e">
        <f t="shared" ca="1" si="77"/>
        <v>#NAME?</v>
      </c>
    </row>
    <row r="608" spans="1:15">
      <c r="A608">
        <v>605</v>
      </c>
      <c r="B608">
        <f t="shared" si="75"/>
        <v>2.42</v>
      </c>
      <c r="C608" s="151" t="e">
        <f ca="1">+_xll.BInterpol(Boost!$R$6:$R$66,Boost!$AZ$6:$AZ$66,params!B608,"cubic")</f>
        <v>#NAME?</v>
      </c>
      <c r="D608" s="151" t="e">
        <f ca="1">+_xll.BInterpol(Boost!$R$6:$R$66,Boost!$AX$6:$AX$66,params!B608,"cubic")</f>
        <v>#NAME?</v>
      </c>
      <c r="E608" s="198" t="e">
        <f t="shared" ca="1" si="78"/>
        <v>#NAME?</v>
      </c>
      <c r="F608" s="151" t="e">
        <f ca="1">+_xll.BInterpol(Boost!$R$6:$R$66,Boost!$AY$6:$AY$66,params!B608,"cubic")</f>
        <v>#NAME?</v>
      </c>
      <c r="G608" s="151" t="e">
        <f ca="1">_xll.BInterpol(cf!$A$2:$A$68,cf!$B$2:$B$68,params!B608,"cubic")/100</f>
        <v>#NAME?</v>
      </c>
      <c r="H608" s="199" t="e">
        <f t="shared" ca="1" si="79"/>
        <v>#NAME?</v>
      </c>
      <c r="I608" s="152">
        <f t="shared" si="82"/>
        <v>3.9530770622800193E-2</v>
      </c>
      <c r="J608" s="152">
        <f t="shared" si="80"/>
        <v>6.4033416382058839E-5</v>
      </c>
      <c r="K608" s="3" t="e">
        <f t="shared" ca="1" si="76"/>
        <v>#NAME?</v>
      </c>
      <c r="L608" s="153" t="e">
        <f t="shared" ca="1" si="81"/>
        <v>#NAME?</v>
      </c>
      <c r="M608" s="195" t="e">
        <f ca="1">_xll.BInterpol(cf!$A$2:$A$68,cf!$C$2:$C$68,params!B608,"cubic")</f>
        <v>#NAME?</v>
      </c>
      <c r="N608" s="195" t="e">
        <f ca="1">+_xll.BInterpol(#REF!,#REF!,params!B608,"cubic")</f>
        <v>#NAME?</v>
      </c>
      <c r="O608" s="153" t="e">
        <f t="shared" ca="1" si="77"/>
        <v>#NAME?</v>
      </c>
    </row>
    <row r="609" spans="1:15">
      <c r="A609">
        <v>606</v>
      </c>
      <c r="B609">
        <f t="shared" si="75"/>
        <v>2.4239999999999999</v>
      </c>
      <c r="C609" s="151" t="e">
        <f ca="1">+_xll.BInterpol(Boost!$R$6:$R$66,Boost!$AZ$6:$AZ$66,params!B609,"cubic")</f>
        <v>#NAME?</v>
      </c>
      <c r="D609" s="151" t="e">
        <f ca="1">+_xll.BInterpol(Boost!$R$6:$R$66,Boost!$AX$6:$AX$66,params!B609,"cubic")</f>
        <v>#NAME?</v>
      </c>
      <c r="E609" s="198" t="e">
        <f t="shared" ca="1" si="78"/>
        <v>#NAME?</v>
      </c>
      <c r="F609" s="151" t="e">
        <f ca="1">+_xll.BInterpol(Boost!$R$6:$R$66,Boost!$AY$6:$AY$66,params!B609,"cubic")</f>
        <v>#NAME?</v>
      </c>
      <c r="G609" s="151" t="e">
        <f ca="1">_xll.BInterpol(cf!$A$2:$A$68,cf!$B$2:$B$68,params!B609,"cubic")/100</f>
        <v>#NAME?</v>
      </c>
      <c r="H609" s="199" t="e">
        <f t="shared" ca="1" si="79"/>
        <v>#NAME?</v>
      </c>
      <c r="I609" s="152">
        <f t="shared" si="82"/>
        <v>3.9594799770430011E-2</v>
      </c>
      <c r="J609" s="152">
        <f t="shared" si="80"/>
        <v>6.4029147629818262E-5</v>
      </c>
      <c r="K609" s="3" t="e">
        <f t="shared" ca="1" si="76"/>
        <v>#NAME?</v>
      </c>
      <c r="L609" s="153" t="e">
        <f t="shared" ca="1" si="81"/>
        <v>#NAME?</v>
      </c>
      <c r="M609" s="195" t="e">
        <f ca="1">_xll.BInterpol(cf!$A$2:$A$68,cf!$C$2:$C$68,params!B609,"cubic")</f>
        <v>#NAME?</v>
      </c>
      <c r="N609" s="195" t="e">
        <f ca="1">+_xll.BInterpol(#REF!,#REF!,params!B609,"cubic")</f>
        <v>#NAME?</v>
      </c>
      <c r="O609" s="153" t="e">
        <f t="shared" ca="1" si="77"/>
        <v>#NAME?</v>
      </c>
    </row>
    <row r="610" spans="1:15">
      <c r="A610">
        <v>607</v>
      </c>
      <c r="B610">
        <f t="shared" si="75"/>
        <v>2.4279999999999999</v>
      </c>
      <c r="C610" s="151" t="e">
        <f ca="1">+_xll.BInterpol(Boost!$R$6:$R$66,Boost!$AZ$6:$AZ$66,params!B610,"cubic")</f>
        <v>#NAME?</v>
      </c>
      <c r="D610" s="151" t="e">
        <f ca="1">+_xll.BInterpol(Boost!$R$6:$R$66,Boost!$AX$6:$AX$66,params!B610,"cubic")</f>
        <v>#NAME?</v>
      </c>
      <c r="E610" s="198" t="e">
        <f t="shared" ca="1" si="78"/>
        <v>#NAME?</v>
      </c>
      <c r="F610" s="151" t="e">
        <f ca="1">+_xll.BInterpol(Boost!$R$6:$R$66,Boost!$AY$6:$AY$66,params!B610,"cubic")</f>
        <v>#NAME?</v>
      </c>
      <c r="G610" s="151" t="e">
        <f ca="1">_xll.BInterpol(cf!$A$2:$A$68,cf!$B$2:$B$68,params!B610,"cubic")/100</f>
        <v>#NAME?</v>
      </c>
      <c r="H610" s="199" t="e">
        <f t="shared" ca="1" si="79"/>
        <v>#NAME?</v>
      </c>
      <c r="I610" s="152">
        <f t="shared" si="82"/>
        <v>3.965882464959225E-2</v>
      </c>
      <c r="J610" s="152">
        <f t="shared" si="80"/>
        <v>6.4024879162238868E-5</v>
      </c>
      <c r="K610" s="3" t="e">
        <f t="shared" ca="1" si="76"/>
        <v>#NAME?</v>
      </c>
      <c r="L610" s="153" t="e">
        <f t="shared" ca="1" si="81"/>
        <v>#NAME?</v>
      </c>
      <c r="M610" s="195" t="e">
        <f ca="1">_xll.BInterpol(cf!$A$2:$A$68,cf!$C$2:$C$68,params!B610,"cubic")</f>
        <v>#NAME?</v>
      </c>
      <c r="N610" s="195" t="e">
        <f ca="1">+_xll.BInterpol(#REF!,#REF!,params!B610,"cubic")</f>
        <v>#NAME?</v>
      </c>
      <c r="O610" s="153" t="e">
        <f t="shared" ca="1" si="77"/>
        <v>#NAME?</v>
      </c>
    </row>
    <row r="611" spans="1:15">
      <c r="A611">
        <v>608</v>
      </c>
      <c r="B611">
        <f t="shared" si="75"/>
        <v>2.4319999999999999</v>
      </c>
      <c r="C611" s="151" t="e">
        <f ca="1">+_xll.BInterpol(Boost!$R$6:$R$66,Boost!$AZ$6:$AZ$66,params!B611,"cubic")</f>
        <v>#NAME?</v>
      </c>
      <c r="D611" s="151" t="e">
        <f ca="1">+_xll.BInterpol(Boost!$R$6:$R$66,Boost!$AX$6:$AX$66,params!B611,"cubic")</f>
        <v>#NAME?</v>
      </c>
      <c r="E611" s="198" t="e">
        <f t="shared" ca="1" si="78"/>
        <v>#NAME?</v>
      </c>
      <c r="F611" s="151" t="e">
        <f ca="1">+_xll.BInterpol(Boost!$R$6:$R$66,Boost!$AY$6:$AY$66,params!B611,"cubic")</f>
        <v>#NAME?</v>
      </c>
      <c r="G611" s="151" t="e">
        <f ca="1">_xll.BInterpol(cf!$A$2:$A$68,cf!$B$2:$B$68,params!B611,"cubic")/100</f>
        <v>#NAME?</v>
      </c>
      <c r="H611" s="199" t="e">
        <f t="shared" ca="1" si="79"/>
        <v>#NAME?</v>
      </c>
      <c r="I611" s="152">
        <f t="shared" si="82"/>
        <v>3.9722845260571571E-2</v>
      </c>
      <c r="J611" s="152">
        <f t="shared" si="80"/>
        <v>6.4020610979320658E-5</v>
      </c>
      <c r="K611" s="3" t="e">
        <f t="shared" ca="1" si="76"/>
        <v>#NAME?</v>
      </c>
      <c r="L611" s="153" t="e">
        <f t="shared" ca="1" si="81"/>
        <v>#NAME?</v>
      </c>
      <c r="M611" s="195" t="e">
        <f ca="1">_xll.BInterpol(cf!$A$2:$A$68,cf!$C$2:$C$68,params!B611,"cubic")</f>
        <v>#NAME?</v>
      </c>
      <c r="N611" s="195" t="e">
        <f ca="1">+_xll.BInterpol(#REF!,#REF!,params!B611,"cubic")</f>
        <v>#NAME?</v>
      </c>
      <c r="O611" s="153" t="e">
        <f t="shared" ca="1" si="77"/>
        <v>#NAME?</v>
      </c>
    </row>
    <row r="612" spans="1:15">
      <c r="A612">
        <v>609</v>
      </c>
      <c r="B612">
        <f t="shared" si="75"/>
        <v>2.4359999999999999</v>
      </c>
      <c r="C612" s="151" t="e">
        <f ca="1">+_xll.BInterpol(Boost!$R$6:$R$66,Boost!$AZ$6:$AZ$66,params!B612,"cubic")</f>
        <v>#NAME?</v>
      </c>
      <c r="D612" s="151" t="e">
        <f ca="1">+_xll.BInterpol(Boost!$R$6:$R$66,Boost!$AX$6:$AX$66,params!B612,"cubic")</f>
        <v>#NAME?</v>
      </c>
      <c r="E612" s="198" t="e">
        <f t="shared" ca="1" si="78"/>
        <v>#NAME?</v>
      </c>
      <c r="F612" s="151" t="e">
        <f ca="1">+_xll.BInterpol(Boost!$R$6:$R$66,Boost!$AY$6:$AY$66,params!B612,"cubic")</f>
        <v>#NAME?</v>
      </c>
      <c r="G612" s="151" t="e">
        <f ca="1">_xll.BInterpol(cf!$A$2:$A$68,cf!$B$2:$B$68,params!B612,"cubic")/100</f>
        <v>#NAME?</v>
      </c>
      <c r="H612" s="199" t="e">
        <f t="shared" ca="1" si="79"/>
        <v>#NAME?</v>
      </c>
      <c r="I612" s="152">
        <f t="shared" si="82"/>
        <v>3.9786861603652413E-2</v>
      </c>
      <c r="J612" s="152">
        <f t="shared" si="80"/>
        <v>6.4016343080841587E-5</v>
      </c>
      <c r="K612" s="3" t="e">
        <f t="shared" ca="1" si="76"/>
        <v>#NAME?</v>
      </c>
      <c r="L612" s="153" t="e">
        <f t="shared" ca="1" si="81"/>
        <v>#NAME?</v>
      </c>
      <c r="M612" s="195" t="e">
        <f ca="1">_xll.BInterpol(cf!$A$2:$A$68,cf!$C$2:$C$68,params!B612,"cubic")</f>
        <v>#NAME?</v>
      </c>
      <c r="N612" s="195" t="e">
        <f ca="1">+_xll.BInterpol(#REF!,#REF!,params!B612,"cubic")</f>
        <v>#NAME?</v>
      </c>
      <c r="O612" s="153" t="e">
        <f t="shared" ca="1" si="77"/>
        <v>#NAME?</v>
      </c>
    </row>
    <row r="613" spans="1:15">
      <c r="A613">
        <v>610</v>
      </c>
      <c r="B613">
        <f t="shared" si="75"/>
        <v>2.44</v>
      </c>
      <c r="C613" s="151" t="e">
        <f ca="1">+_xll.BInterpol(Boost!$R$6:$R$66,Boost!$AZ$6:$AZ$66,params!B613,"cubic")</f>
        <v>#NAME?</v>
      </c>
      <c r="D613" s="151" t="e">
        <f ca="1">+_xll.BInterpol(Boost!$R$6:$R$66,Boost!$AX$6:$AX$66,params!B613,"cubic")</f>
        <v>#NAME?</v>
      </c>
      <c r="E613" s="198" t="e">
        <f t="shared" ca="1" si="78"/>
        <v>#NAME?</v>
      </c>
      <c r="F613" s="151" t="e">
        <f ca="1">+_xll.BInterpol(Boost!$R$6:$R$66,Boost!$AY$6:$AY$66,params!B613,"cubic")</f>
        <v>#NAME?</v>
      </c>
      <c r="G613" s="151" t="e">
        <f ca="1">_xll.BInterpol(cf!$A$2:$A$68,cf!$B$2:$B$68,params!B613,"cubic")/100</f>
        <v>#NAME?</v>
      </c>
      <c r="H613" s="199" t="e">
        <f t="shared" ca="1" si="79"/>
        <v>#NAME?</v>
      </c>
      <c r="I613" s="152">
        <f t="shared" si="82"/>
        <v>3.9850873679119214E-2</v>
      </c>
      <c r="J613" s="152">
        <f t="shared" si="80"/>
        <v>6.4012075466801654E-5</v>
      </c>
      <c r="K613" s="3" t="e">
        <f t="shared" ca="1" si="76"/>
        <v>#NAME?</v>
      </c>
      <c r="L613" s="153" t="e">
        <f t="shared" ca="1" si="81"/>
        <v>#NAME?</v>
      </c>
      <c r="M613" s="195" t="e">
        <f ca="1">_xll.BInterpol(cf!$A$2:$A$68,cf!$C$2:$C$68,params!B613,"cubic")</f>
        <v>#NAME?</v>
      </c>
      <c r="N613" s="195" t="e">
        <f ca="1">+_xll.BInterpol(#REF!,#REF!,params!B613,"cubic")</f>
        <v>#NAME?</v>
      </c>
      <c r="O613" s="153" t="e">
        <f t="shared" ca="1" si="77"/>
        <v>#NAME?</v>
      </c>
    </row>
    <row r="614" spans="1:15">
      <c r="A614">
        <v>611</v>
      </c>
      <c r="B614">
        <f t="shared" si="75"/>
        <v>2.444</v>
      </c>
      <c r="C614" s="151" t="e">
        <f ca="1">+_xll.BInterpol(Boost!$R$6:$R$66,Boost!$AZ$6:$AZ$66,params!B614,"cubic")</f>
        <v>#NAME?</v>
      </c>
      <c r="D614" s="151" t="e">
        <f ca="1">+_xll.BInterpol(Boost!$R$6:$R$66,Boost!$AX$6:$AX$66,params!B614,"cubic")</f>
        <v>#NAME?</v>
      </c>
      <c r="E614" s="198" t="e">
        <f t="shared" ca="1" si="78"/>
        <v>#NAME?</v>
      </c>
      <c r="F614" s="151" t="e">
        <f ca="1">+_xll.BInterpol(Boost!$R$6:$R$66,Boost!$AY$6:$AY$66,params!B614,"cubic")</f>
        <v>#NAME?</v>
      </c>
      <c r="G614" s="151" t="e">
        <f ca="1">_xll.BInterpol(cf!$A$2:$A$68,cf!$B$2:$B$68,params!B614,"cubic")/100</f>
        <v>#NAME?</v>
      </c>
      <c r="H614" s="199" t="e">
        <f t="shared" ca="1" si="79"/>
        <v>#NAME?</v>
      </c>
      <c r="I614" s="152">
        <f t="shared" si="82"/>
        <v>3.9914881487256637E-2</v>
      </c>
      <c r="J614" s="152">
        <f t="shared" si="80"/>
        <v>6.4007808137422906E-5</v>
      </c>
      <c r="K614" s="3" t="e">
        <f t="shared" ca="1" si="76"/>
        <v>#NAME?</v>
      </c>
      <c r="L614" s="153" t="e">
        <f t="shared" ca="1" si="81"/>
        <v>#NAME?</v>
      </c>
      <c r="M614" s="195" t="e">
        <f ca="1">_xll.BInterpol(cf!$A$2:$A$68,cf!$C$2:$C$68,params!B614,"cubic")</f>
        <v>#NAME?</v>
      </c>
      <c r="N614" s="195" t="e">
        <f ca="1">+_xll.BInterpol(#REF!,#REF!,params!B614,"cubic")</f>
        <v>#NAME?</v>
      </c>
      <c r="O614" s="153" t="e">
        <f t="shared" ca="1" si="77"/>
        <v>#NAME?</v>
      </c>
    </row>
    <row r="615" spans="1:15">
      <c r="A615">
        <v>612</v>
      </c>
      <c r="B615">
        <f t="shared" si="75"/>
        <v>2.448</v>
      </c>
      <c r="C615" s="151" t="e">
        <f ca="1">+_xll.BInterpol(Boost!$R$6:$R$66,Boost!$AZ$6:$AZ$66,params!B615,"cubic")</f>
        <v>#NAME?</v>
      </c>
      <c r="D615" s="151" t="e">
        <f ca="1">+_xll.BInterpol(Boost!$R$6:$R$66,Boost!$AX$6:$AX$66,params!B615,"cubic")</f>
        <v>#NAME?</v>
      </c>
      <c r="E615" s="198" t="e">
        <f t="shared" ca="1" si="78"/>
        <v>#NAME?</v>
      </c>
      <c r="F615" s="151" t="e">
        <f ca="1">+_xll.BInterpol(Boost!$R$6:$R$66,Boost!$AY$6:$AY$66,params!B615,"cubic")</f>
        <v>#NAME?</v>
      </c>
      <c r="G615" s="151" t="e">
        <f ca="1">_xll.BInterpol(cf!$A$2:$A$68,cf!$B$2:$B$68,params!B615,"cubic")/100</f>
        <v>#NAME?</v>
      </c>
      <c r="H615" s="199" t="e">
        <f t="shared" ca="1" si="79"/>
        <v>#NAME?</v>
      </c>
      <c r="I615" s="152">
        <f t="shared" si="82"/>
        <v>3.997888502834912E-2</v>
      </c>
      <c r="J615" s="152">
        <f t="shared" si="80"/>
        <v>6.4003541092483296E-5</v>
      </c>
      <c r="K615" s="3" t="e">
        <f t="shared" ca="1" si="76"/>
        <v>#NAME?</v>
      </c>
      <c r="L615" s="153" t="e">
        <f t="shared" ca="1" si="81"/>
        <v>#NAME?</v>
      </c>
      <c r="M615" s="195" t="e">
        <f ca="1">_xll.BInterpol(cf!$A$2:$A$68,cf!$C$2:$C$68,params!B615,"cubic")</f>
        <v>#NAME?</v>
      </c>
      <c r="N615" s="195" t="e">
        <f ca="1">+_xll.BInterpol(#REF!,#REF!,params!B615,"cubic")</f>
        <v>#NAME?</v>
      </c>
      <c r="O615" s="153" t="e">
        <f t="shared" ca="1" si="77"/>
        <v>#NAME?</v>
      </c>
    </row>
    <row r="616" spans="1:15">
      <c r="A616">
        <v>613</v>
      </c>
      <c r="B616">
        <f t="shared" si="75"/>
        <v>2.452</v>
      </c>
      <c r="C616" s="151" t="e">
        <f ca="1">+_xll.BInterpol(Boost!$R$6:$R$66,Boost!$AZ$6:$AZ$66,params!B616,"cubic")</f>
        <v>#NAME?</v>
      </c>
      <c r="D616" s="151" t="e">
        <f ca="1">+_xll.BInterpol(Boost!$R$6:$R$66,Boost!$AX$6:$AX$66,params!B616,"cubic")</f>
        <v>#NAME?</v>
      </c>
      <c r="E616" s="198" t="e">
        <f t="shared" ca="1" si="78"/>
        <v>#NAME?</v>
      </c>
      <c r="F616" s="151" t="e">
        <f ca="1">+_xll.BInterpol(Boost!$R$6:$R$66,Boost!$AY$6:$AY$66,params!B616,"cubic")</f>
        <v>#NAME?</v>
      </c>
      <c r="G616" s="151" t="e">
        <f ca="1">_xll.BInterpol(cf!$A$2:$A$68,cf!$B$2:$B$68,params!B616,"cubic")/100</f>
        <v>#NAME?</v>
      </c>
      <c r="H616" s="199" t="e">
        <f t="shared" ca="1" si="79"/>
        <v>#NAME?</v>
      </c>
      <c r="I616" s="152">
        <f t="shared" si="82"/>
        <v>4.0042884302680992E-2</v>
      </c>
      <c r="J616" s="152">
        <f t="shared" si="80"/>
        <v>6.3999274331871803E-5</v>
      </c>
      <c r="K616" s="3" t="e">
        <f t="shared" ca="1" si="76"/>
        <v>#NAME?</v>
      </c>
      <c r="L616" s="153" t="e">
        <f t="shared" ca="1" si="81"/>
        <v>#NAME?</v>
      </c>
      <c r="M616" s="195" t="e">
        <f ca="1">_xll.BInterpol(cf!$A$2:$A$68,cf!$C$2:$C$68,params!B616,"cubic")</f>
        <v>#NAME?</v>
      </c>
      <c r="N616" s="195" t="e">
        <f ca="1">+_xll.BInterpol(#REF!,#REF!,params!B616,"cubic")</f>
        <v>#NAME?</v>
      </c>
      <c r="O616" s="153" t="e">
        <f t="shared" ca="1" si="77"/>
        <v>#NAME?</v>
      </c>
    </row>
    <row r="617" spans="1:15">
      <c r="A617">
        <v>614</v>
      </c>
      <c r="B617">
        <f t="shared" si="75"/>
        <v>2.456</v>
      </c>
      <c r="C617" s="151" t="e">
        <f ca="1">+_xll.BInterpol(Boost!$R$6:$R$66,Boost!$AZ$6:$AZ$66,params!B617,"cubic")</f>
        <v>#NAME?</v>
      </c>
      <c r="D617" s="151" t="e">
        <f ca="1">+_xll.BInterpol(Boost!$R$6:$R$66,Boost!$AX$6:$AX$66,params!B617,"cubic")</f>
        <v>#NAME?</v>
      </c>
      <c r="E617" s="198" t="e">
        <f t="shared" ca="1" si="78"/>
        <v>#NAME?</v>
      </c>
      <c r="F617" s="151" t="e">
        <f ca="1">+_xll.BInterpol(Boost!$R$6:$R$66,Boost!$AY$6:$AY$66,params!B617,"cubic")</f>
        <v>#NAME?</v>
      </c>
      <c r="G617" s="151" t="e">
        <f ca="1">_xll.BInterpol(cf!$A$2:$A$68,cf!$B$2:$B$68,params!B617,"cubic")/100</f>
        <v>#NAME?</v>
      </c>
      <c r="H617" s="199" t="e">
        <f t="shared" ca="1" si="79"/>
        <v>#NAME?</v>
      </c>
      <c r="I617" s="152">
        <f t="shared" si="82"/>
        <v>4.0106879310536914E-2</v>
      </c>
      <c r="J617" s="152">
        <f t="shared" si="80"/>
        <v>6.3995007855921493E-5</v>
      </c>
      <c r="K617" s="3" t="e">
        <f t="shared" ca="1" si="76"/>
        <v>#NAME?</v>
      </c>
      <c r="L617" s="153" t="e">
        <f t="shared" ca="1" si="81"/>
        <v>#NAME?</v>
      </c>
      <c r="M617" s="195" t="e">
        <f ca="1">_xll.BInterpol(cf!$A$2:$A$68,cf!$C$2:$C$68,params!B617,"cubic")</f>
        <v>#NAME?</v>
      </c>
      <c r="N617" s="195" t="e">
        <f ca="1">+_xll.BInterpol(#REF!,#REF!,params!B617,"cubic")</f>
        <v>#NAME?</v>
      </c>
      <c r="O617" s="153" t="e">
        <f t="shared" ca="1" si="77"/>
        <v>#NAME?</v>
      </c>
    </row>
    <row r="618" spans="1:15">
      <c r="A618">
        <v>615</v>
      </c>
      <c r="B618">
        <f t="shared" si="75"/>
        <v>2.46</v>
      </c>
      <c r="C618" s="151" t="e">
        <f ca="1">+_xll.BInterpol(Boost!$R$6:$R$66,Boost!$AZ$6:$AZ$66,params!B618,"cubic")</f>
        <v>#NAME?</v>
      </c>
      <c r="D618" s="151" t="e">
        <f ca="1">+_xll.BInterpol(Boost!$R$6:$R$66,Boost!$AX$6:$AX$66,params!B618,"cubic")</f>
        <v>#NAME?</v>
      </c>
      <c r="E618" s="198" t="e">
        <f t="shared" ca="1" si="78"/>
        <v>#NAME?</v>
      </c>
      <c r="F618" s="151" t="e">
        <f ca="1">+_xll.BInterpol(Boost!$R$6:$R$66,Boost!$AY$6:$AY$66,params!B618,"cubic")</f>
        <v>#NAME?</v>
      </c>
      <c r="G618" s="151" t="e">
        <f ca="1">_xll.BInterpol(cf!$A$2:$A$68,cf!$B$2:$B$68,params!B618,"cubic")/100</f>
        <v>#NAME?</v>
      </c>
      <c r="H618" s="199" t="e">
        <f t="shared" ca="1" si="79"/>
        <v>#NAME?</v>
      </c>
      <c r="I618" s="152">
        <f t="shared" si="82"/>
        <v>4.0170870052201102E-2</v>
      </c>
      <c r="J618" s="152">
        <f t="shared" si="80"/>
        <v>6.3990741664188278E-5</v>
      </c>
      <c r="K618" s="3" t="e">
        <f t="shared" ca="1" si="76"/>
        <v>#NAME?</v>
      </c>
      <c r="L618" s="153" t="e">
        <f t="shared" ca="1" si="81"/>
        <v>#NAME?</v>
      </c>
      <c r="M618" s="195" t="e">
        <f ca="1">_xll.BInterpol(cf!$A$2:$A$68,cf!$C$2:$C$68,params!B618,"cubic")</f>
        <v>#NAME?</v>
      </c>
      <c r="N618" s="195" t="e">
        <f ca="1">+_xll.BInterpol(#REF!,#REF!,params!B618,"cubic")</f>
        <v>#NAME?</v>
      </c>
      <c r="O618" s="153" t="e">
        <f t="shared" ca="1" si="77"/>
        <v>#NAME?</v>
      </c>
    </row>
    <row r="619" spans="1:15">
      <c r="A619">
        <v>616</v>
      </c>
      <c r="B619">
        <f t="shared" si="75"/>
        <v>2.464</v>
      </c>
      <c r="C619" s="151" t="e">
        <f ca="1">+_xll.BInterpol(Boost!$R$6:$R$66,Boost!$AZ$6:$AZ$66,params!B619,"cubic")</f>
        <v>#NAME?</v>
      </c>
      <c r="D619" s="151" t="e">
        <f ca="1">+_xll.BInterpol(Boost!$R$6:$R$66,Boost!$AX$6:$AX$66,params!B619,"cubic")</f>
        <v>#NAME?</v>
      </c>
      <c r="E619" s="198" t="e">
        <f t="shared" ca="1" si="78"/>
        <v>#NAME?</v>
      </c>
      <c r="F619" s="151" t="e">
        <f ca="1">+_xll.BInterpol(Boost!$R$6:$R$66,Boost!$AY$6:$AY$66,params!B619,"cubic")</f>
        <v>#NAME?</v>
      </c>
      <c r="G619" s="151" t="e">
        <f ca="1">_xll.BInterpol(cf!$A$2:$A$68,cf!$B$2:$B$68,params!B619,"cubic")/100</f>
        <v>#NAME?</v>
      </c>
      <c r="H619" s="199" t="e">
        <f t="shared" ca="1" si="79"/>
        <v>#NAME?</v>
      </c>
      <c r="I619" s="152">
        <f t="shared" si="82"/>
        <v>4.0234856527957996E-2</v>
      </c>
      <c r="J619" s="152">
        <f t="shared" si="80"/>
        <v>6.3986475756894201E-5</v>
      </c>
      <c r="K619" s="3" t="e">
        <f t="shared" ca="1" si="76"/>
        <v>#NAME?</v>
      </c>
      <c r="L619" s="153" t="e">
        <f t="shared" ca="1" si="81"/>
        <v>#NAME?</v>
      </c>
      <c r="M619" s="195" t="e">
        <f ca="1">_xll.BInterpol(cf!$A$2:$A$68,cf!$C$2:$C$68,params!B619,"cubic")</f>
        <v>#NAME?</v>
      </c>
      <c r="N619" s="195" t="e">
        <f ca="1">+_xll.BInterpol(#REF!,#REF!,params!B619,"cubic")</f>
        <v>#NAME?</v>
      </c>
      <c r="O619" s="153" t="e">
        <f t="shared" ca="1" si="77"/>
        <v>#NAME?</v>
      </c>
    </row>
    <row r="620" spans="1:15">
      <c r="A620">
        <v>617</v>
      </c>
      <c r="B620">
        <f t="shared" si="75"/>
        <v>2.468</v>
      </c>
      <c r="C620" s="151" t="e">
        <f ca="1">+_xll.BInterpol(Boost!$R$6:$R$66,Boost!$AZ$6:$AZ$66,params!B620,"cubic")</f>
        <v>#NAME?</v>
      </c>
      <c r="D620" s="151" t="e">
        <f ca="1">+_xll.BInterpol(Boost!$R$6:$R$66,Boost!$AX$6:$AX$66,params!B620,"cubic")</f>
        <v>#NAME?</v>
      </c>
      <c r="E620" s="198" t="e">
        <f t="shared" ca="1" si="78"/>
        <v>#NAME?</v>
      </c>
      <c r="F620" s="151" t="e">
        <f ca="1">+_xll.BInterpol(Boost!$R$6:$R$66,Boost!$AY$6:$AY$66,params!B620,"cubic")</f>
        <v>#NAME?</v>
      </c>
      <c r="G620" s="151" t="e">
        <f ca="1">_xll.BInterpol(cf!$A$2:$A$68,cf!$B$2:$B$68,params!B620,"cubic")/100</f>
        <v>#NAME?</v>
      </c>
      <c r="H620" s="199" t="e">
        <f t="shared" ca="1" si="79"/>
        <v>#NAME?</v>
      </c>
      <c r="I620" s="152">
        <f t="shared" si="82"/>
        <v>4.0298838738092146E-2</v>
      </c>
      <c r="J620" s="152">
        <f t="shared" si="80"/>
        <v>6.3982210134150286E-5</v>
      </c>
      <c r="K620" s="3" t="e">
        <f t="shared" ca="1" si="76"/>
        <v>#NAME?</v>
      </c>
      <c r="L620" s="153" t="e">
        <f t="shared" ca="1" si="81"/>
        <v>#NAME?</v>
      </c>
      <c r="M620" s="195" t="e">
        <f ca="1">_xll.BInterpol(cf!$A$2:$A$68,cf!$C$2:$C$68,params!B620,"cubic")</f>
        <v>#NAME?</v>
      </c>
      <c r="N620" s="195" t="e">
        <f ca="1">+_xll.BInterpol(#REF!,#REF!,params!B620,"cubic")</f>
        <v>#NAME?</v>
      </c>
      <c r="O620" s="153" t="e">
        <f t="shared" ca="1" si="77"/>
        <v>#NAME?</v>
      </c>
    </row>
    <row r="621" spans="1:15">
      <c r="A621">
        <v>618</v>
      </c>
      <c r="B621">
        <f t="shared" si="75"/>
        <v>2.472</v>
      </c>
      <c r="C621" s="151" t="e">
        <f ca="1">+_xll.BInterpol(Boost!$R$6:$R$66,Boost!$AZ$6:$AZ$66,params!B621,"cubic")</f>
        <v>#NAME?</v>
      </c>
      <c r="D621" s="151" t="e">
        <f ca="1">+_xll.BInterpol(Boost!$R$6:$R$66,Boost!$AX$6:$AX$66,params!B621,"cubic")</f>
        <v>#NAME?</v>
      </c>
      <c r="E621" s="198" t="e">
        <f t="shared" ca="1" si="78"/>
        <v>#NAME?</v>
      </c>
      <c r="F621" s="151" t="e">
        <f ca="1">+_xll.BInterpol(Boost!$R$6:$R$66,Boost!$AY$6:$AY$66,params!B621,"cubic")</f>
        <v>#NAME?</v>
      </c>
      <c r="G621" s="151" t="e">
        <f ca="1">_xll.BInterpol(cf!$A$2:$A$68,cf!$B$2:$B$68,params!B621,"cubic")/100</f>
        <v>#NAME?</v>
      </c>
      <c r="H621" s="199" t="e">
        <f t="shared" ca="1" si="79"/>
        <v>#NAME?</v>
      </c>
      <c r="I621" s="152">
        <f t="shared" si="82"/>
        <v>4.036281668288777E-2</v>
      </c>
      <c r="J621" s="152">
        <f t="shared" si="80"/>
        <v>6.3977944795623465E-5</v>
      </c>
      <c r="K621" s="3" t="e">
        <f t="shared" ca="1" si="76"/>
        <v>#NAME?</v>
      </c>
      <c r="L621" s="153" t="e">
        <f t="shared" ca="1" si="81"/>
        <v>#NAME?</v>
      </c>
      <c r="M621" s="195" t="e">
        <f ca="1">_xll.BInterpol(cf!$A$2:$A$68,cf!$C$2:$C$68,params!B621,"cubic")</f>
        <v>#NAME?</v>
      </c>
      <c r="N621" s="195" t="e">
        <f ca="1">+_xll.BInterpol(#REF!,#REF!,params!B621,"cubic")</f>
        <v>#NAME?</v>
      </c>
      <c r="O621" s="153" t="e">
        <f t="shared" ca="1" si="77"/>
        <v>#NAME?</v>
      </c>
    </row>
    <row r="622" spans="1:15">
      <c r="A622">
        <v>619</v>
      </c>
      <c r="B622">
        <f t="shared" si="75"/>
        <v>2.476</v>
      </c>
      <c r="C622" s="151" t="e">
        <f ca="1">+_xll.BInterpol(Boost!$R$6:$R$66,Boost!$AZ$6:$AZ$66,params!B622,"cubic")</f>
        <v>#NAME?</v>
      </c>
      <c r="D622" s="151" t="e">
        <f ca="1">+_xll.BInterpol(Boost!$R$6:$R$66,Boost!$AX$6:$AX$66,params!B622,"cubic")</f>
        <v>#NAME?</v>
      </c>
      <c r="E622" s="198" t="e">
        <f t="shared" ca="1" si="78"/>
        <v>#NAME?</v>
      </c>
      <c r="F622" s="151" t="e">
        <f ca="1">+_xll.BInterpol(Boost!$R$6:$R$66,Boost!$AY$6:$AY$66,params!B622,"cubic")</f>
        <v>#NAME?</v>
      </c>
      <c r="G622" s="151" t="e">
        <f ca="1">_xll.BInterpol(cf!$A$2:$A$68,cf!$B$2:$B$68,params!B622,"cubic")/100</f>
        <v>#NAME?</v>
      </c>
      <c r="H622" s="199" t="e">
        <f t="shared" ca="1" si="79"/>
        <v>#NAME?</v>
      </c>
      <c r="I622" s="152">
        <f t="shared" si="82"/>
        <v>4.0426790362629195E-2</v>
      </c>
      <c r="J622" s="152">
        <f t="shared" si="80"/>
        <v>6.397367974142476E-5</v>
      </c>
      <c r="K622" s="3" t="e">
        <f t="shared" ca="1" si="76"/>
        <v>#NAME?</v>
      </c>
      <c r="L622" s="153" t="e">
        <f t="shared" ca="1" si="81"/>
        <v>#NAME?</v>
      </c>
      <c r="M622" s="195" t="e">
        <f ca="1">_xll.BInterpol(cf!$A$2:$A$68,cf!$C$2:$C$68,params!B622,"cubic")</f>
        <v>#NAME?</v>
      </c>
      <c r="N622" s="195" t="e">
        <f ca="1">+_xll.BInterpol(#REF!,#REF!,params!B622,"cubic")</f>
        <v>#NAME?</v>
      </c>
      <c r="O622" s="153" t="e">
        <f t="shared" ca="1" si="77"/>
        <v>#NAME?</v>
      </c>
    </row>
    <row r="623" spans="1:15">
      <c r="A623">
        <v>620</v>
      </c>
      <c r="B623">
        <f t="shared" si="75"/>
        <v>2.48</v>
      </c>
      <c r="C623" s="151" t="e">
        <f ca="1">+_xll.BInterpol(Boost!$R$6:$R$66,Boost!$AZ$6:$AZ$66,params!B623,"cubic")</f>
        <v>#NAME?</v>
      </c>
      <c r="D623" s="151" t="e">
        <f ca="1">+_xll.BInterpol(Boost!$R$6:$R$66,Boost!$AX$6:$AX$66,params!B623,"cubic")</f>
        <v>#NAME?</v>
      </c>
      <c r="E623" s="198" t="e">
        <f t="shared" ca="1" si="78"/>
        <v>#NAME?</v>
      </c>
      <c r="F623" s="151" t="e">
        <f ca="1">+_xll.BInterpol(Boost!$R$6:$R$66,Boost!$AY$6:$AY$66,params!B623,"cubic")</f>
        <v>#NAME?</v>
      </c>
      <c r="G623" s="151" t="e">
        <f ca="1">_xll.BInterpol(cf!$A$2:$A$68,cf!$B$2:$B$68,params!B623,"cubic")/100</f>
        <v>#NAME?</v>
      </c>
      <c r="H623" s="199" t="e">
        <f t="shared" ca="1" si="79"/>
        <v>#NAME?</v>
      </c>
      <c r="I623" s="152">
        <f t="shared" si="82"/>
        <v>4.049075977760086E-2</v>
      </c>
      <c r="J623" s="152">
        <f t="shared" si="80"/>
        <v>6.3969414971665195E-5</v>
      </c>
      <c r="K623" s="3" t="e">
        <f t="shared" ca="1" si="76"/>
        <v>#NAME?</v>
      </c>
      <c r="L623" s="153" t="e">
        <f t="shared" ca="1" si="81"/>
        <v>#NAME?</v>
      </c>
      <c r="M623" s="195" t="e">
        <f ca="1">_xll.BInterpol(cf!$A$2:$A$68,cf!$C$2:$C$68,params!B623,"cubic")</f>
        <v>#NAME?</v>
      </c>
      <c r="N623" s="195" t="e">
        <f ca="1">+_xll.BInterpol(#REF!,#REF!,params!B623,"cubic")</f>
        <v>#NAME?</v>
      </c>
      <c r="O623" s="153" t="e">
        <f t="shared" ca="1" si="77"/>
        <v>#NAME?</v>
      </c>
    </row>
    <row r="624" spans="1:15">
      <c r="A624">
        <v>621</v>
      </c>
      <c r="B624">
        <f t="shared" si="75"/>
        <v>2.484</v>
      </c>
      <c r="C624" s="151" t="e">
        <f ca="1">+_xll.BInterpol(Boost!$R$6:$R$66,Boost!$AZ$6:$AZ$66,params!B624,"cubic")</f>
        <v>#NAME?</v>
      </c>
      <c r="D624" s="151" t="e">
        <f ca="1">+_xll.BInterpol(Boost!$R$6:$R$66,Boost!$AX$6:$AX$66,params!B624,"cubic")</f>
        <v>#NAME?</v>
      </c>
      <c r="E624" s="198" t="e">
        <f t="shared" ca="1" si="78"/>
        <v>#NAME?</v>
      </c>
      <c r="F624" s="151" t="e">
        <f ca="1">+_xll.BInterpol(Boost!$R$6:$R$66,Boost!$AY$6:$AY$66,params!B624,"cubic")</f>
        <v>#NAME?</v>
      </c>
      <c r="G624" s="151" t="e">
        <f ca="1">_xll.BInterpol(cf!$A$2:$A$68,cf!$B$2:$B$68,params!B624,"cubic")/100</f>
        <v>#NAME?</v>
      </c>
      <c r="H624" s="199" t="e">
        <f t="shared" ca="1" si="79"/>
        <v>#NAME?</v>
      </c>
      <c r="I624" s="152">
        <f t="shared" si="82"/>
        <v>4.0554724928086983E-2</v>
      </c>
      <c r="J624" s="152">
        <f t="shared" si="80"/>
        <v>6.3965150486122724E-5</v>
      </c>
      <c r="K624" s="3" t="e">
        <f t="shared" ca="1" si="76"/>
        <v>#NAME?</v>
      </c>
      <c r="L624" s="153" t="e">
        <f t="shared" ca="1" si="81"/>
        <v>#NAME?</v>
      </c>
      <c r="M624" s="195" t="e">
        <f ca="1">_xll.BInterpol(cf!$A$2:$A$68,cf!$C$2:$C$68,params!B624,"cubic")</f>
        <v>#NAME?</v>
      </c>
      <c r="N624" s="195" t="e">
        <f ca="1">+_xll.BInterpol(#REF!,#REF!,params!B624,"cubic")</f>
        <v>#NAME?</v>
      </c>
      <c r="O624" s="153" t="e">
        <f t="shared" ca="1" si="77"/>
        <v>#NAME?</v>
      </c>
    </row>
    <row r="625" spans="1:15">
      <c r="A625">
        <v>622</v>
      </c>
      <c r="B625">
        <f t="shared" si="75"/>
        <v>2.488</v>
      </c>
      <c r="C625" s="151" t="e">
        <f ca="1">+_xll.BInterpol(Boost!$R$6:$R$66,Boost!$AZ$6:$AZ$66,params!B625,"cubic")</f>
        <v>#NAME?</v>
      </c>
      <c r="D625" s="151" t="e">
        <f ca="1">+_xll.BInterpol(Boost!$R$6:$R$66,Boost!$AX$6:$AX$66,params!B625,"cubic")</f>
        <v>#NAME?</v>
      </c>
      <c r="E625" s="198" t="e">
        <f t="shared" ca="1" si="78"/>
        <v>#NAME?</v>
      </c>
      <c r="F625" s="151" t="e">
        <f ca="1">+_xll.BInterpol(Boost!$R$6:$R$66,Boost!$AY$6:$AY$66,params!B625,"cubic")</f>
        <v>#NAME?</v>
      </c>
      <c r="G625" s="151" t="e">
        <f ca="1">_xll.BInterpol(cf!$A$2:$A$68,cf!$B$2:$B$68,params!B625,"cubic")/100</f>
        <v>#NAME?</v>
      </c>
      <c r="H625" s="199" t="e">
        <f t="shared" ca="1" si="79"/>
        <v>#NAME?</v>
      </c>
      <c r="I625" s="152">
        <f t="shared" si="82"/>
        <v>4.0618685814371891E-2</v>
      </c>
      <c r="J625" s="152">
        <f t="shared" si="80"/>
        <v>6.3960886284908369E-5</v>
      </c>
      <c r="K625" s="3" t="e">
        <f t="shared" ca="1" si="76"/>
        <v>#NAME?</v>
      </c>
      <c r="L625" s="153" t="e">
        <f t="shared" ca="1" si="81"/>
        <v>#NAME?</v>
      </c>
      <c r="M625" s="195" t="e">
        <f ca="1">_xll.BInterpol(cf!$A$2:$A$68,cf!$C$2:$C$68,params!B625,"cubic")</f>
        <v>#NAME?</v>
      </c>
      <c r="N625" s="195" t="e">
        <f ca="1">+_xll.BInterpol(#REF!,#REF!,params!B625,"cubic")</f>
        <v>#NAME?</v>
      </c>
      <c r="O625" s="153" t="e">
        <f t="shared" ca="1" si="77"/>
        <v>#NAME?</v>
      </c>
    </row>
    <row r="626" spans="1:15">
      <c r="A626">
        <v>623</v>
      </c>
      <c r="B626">
        <f t="shared" si="75"/>
        <v>2.492</v>
      </c>
      <c r="C626" s="151" t="e">
        <f ca="1">+_xll.BInterpol(Boost!$R$6:$R$66,Boost!$AZ$6:$AZ$66,params!B626,"cubic")</f>
        <v>#NAME?</v>
      </c>
      <c r="D626" s="151" t="e">
        <f ca="1">+_xll.BInterpol(Boost!$R$6:$R$66,Boost!$AX$6:$AX$66,params!B626,"cubic")</f>
        <v>#NAME?</v>
      </c>
      <c r="E626" s="198" t="e">
        <f t="shared" ca="1" si="78"/>
        <v>#NAME?</v>
      </c>
      <c r="F626" s="151" t="e">
        <f ca="1">+_xll.BInterpol(Boost!$R$6:$R$66,Boost!$AY$6:$AY$66,params!B626,"cubic")</f>
        <v>#NAME?</v>
      </c>
      <c r="G626" s="151" t="e">
        <f ca="1">_xll.BInterpol(cf!$A$2:$A$68,cf!$B$2:$B$68,params!B626,"cubic")/100</f>
        <v>#NAME?</v>
      </c>
      <c r="H626" s="199" t="e">
        <f t="shared" ca="1" si="79"/>
        <v>#NAME?</v>
      </c>
      <c r="I626" s="152">
        <f t="shared" si="82"/>
        <v>4.0682642436739802E-2</v>
      </c>
      <c r="J626" s="152">
        <f t="shared" si="80"/>
        <v>6.3956622367911109E-5</v>
      </c>
      <c r="K626" s="3" t="e">
        <f t="shared" ca="1" si="76"/>
        <v>#NAME?</v>
      </c>
      <c r="L626" s="153" t="e">
        <f t="shared" ca="1" si="81"/>
        <v>#NAME?</v>
      </c>
      <c r="M626" s="195" t="e">
        <f ca="1">_xll.BInterpol(cf!$A$2:$A$68,cf!$C$2:$C$68,params!B626,"cubic")</f>
        <v>#NAME?</v>
      </c>
      <c r="N626" s="195" t="e">
        <f ca="1">+_xll.BInterpol(#REF!,#REF!,params!B626,"cubic")</f>
        <v>#NAME?</v>
      </c>
      <c r="O626" s="153" t="e">
        <f t="shared" ca="1" si="77"/>
        <v>#NAME?</v>
      </c>
    </row>
    <row r="627" spans="1:15">
      <c r="A627">
        <v>624</v>
      </c>
      <c r="B627">
        <f t="shared" si="75"/>
        <v>2.496</v>
      </c>
      <c r="C627" s="151" t="e">
        <f ca="1">+_xll.BInterpol(Boost!$R$6:$R$66,Boost!$AZ$6:$AZ$66,params!B627,"cubic")</f>
        <v>#NAME?</v>
      </c>
      <c r="D627" s="151" t="e">
        <f ca="1">+_xll.BInterpol(Boost!$R$6:$R$66,Boost!$AX$6:$AX$66,params!B627,"cubic")</f>
        <v>#NAME?</v>
      </c>
      <c r="E627" s="198" t="e">
        <f t="shared" ca="1" si="78"/>
        <v>#NAME?</v>
      </c>
      <c r="F627" s="151" t="e">
        <f ca="1">+_xll.BInterpol(Boost!$R$6:$R$66,Boost!$AY$6:$AY$66,params!B627,"cubic")</f>
        <v>#NAME?</v>
      </c>
      <c r="G627" s="151" t="e">
        <f ca="1">_xll.BInterpol(cf!$A$2:$A$68,cf!$B$2:$B$68,params!B627,"cubic")/100</f>
        <v>#NAME?</v>
      </c>
      <c r="H627" s="199" t="e">
        <f t="shared" ca="1" si="79"/>
        <v>#NAME?</v>
      </c>
      <c r="I627" s="152">
        <f t="shared" si="82"/>
        <v>4.0746594795475044E-2</v>
      </c>
      <c r="J627" s="152">
        <f t="shared" si="80"/>
        <v>6.3952358735241965E-5</v>
      </c>
      <c r="K627" s="3" t="e">
        <f t="shared" ca="1" si="76"/>
        <v>#NAME?</v>
      </c>
      <c r="L627" s="153" t="e">
        <f t="shared" ca="1" si="81"/>
        <v>#NAME?</v>
      </c>
      <c r="M627" s="195" t="e">
        <f ca="1">_xll.BInterpol(cf!$A$2:$A$68,cf!$C$2:$C$68,params!B627,"cubic")</f>
        <v>#NAME?</v>
      </c>
      <c r="N627" s="195" t="e">
        <f ca="1">+_xll.BInterpol(#REF!,#REF!,params!B627,"cubic")</f>
        <v>#NAME?</v>
      </c>
      <c r="O627" s="153" t="e">
        <f t="shared" ca="1" si="77"/>
        <v>#NAME?</v>
      </c>
    </row>
    <row r="628" spans="1:15">
      <c r="A628">
        <v>625</v>
      </c>
      <c r="B628">
        <f t="shared" si="75"/>
        <v>2.5</v>
      </c>
      <c r="C628" s="151" t="e">
        <f ca="1">+_xll.BInterpol(Boost!$R$6:$R$66,Boost!$AZ$6:$AZ$66,params!B628,"cubic")</f>
        <v>#NAME?</v>
      </c>
      <c r="D628" s="151" t="e">
        <f ca="1">+_xll.BInterpol(Boost!$R$6:$R$66,Boost!$AX$6:$AX$66,params!B628,"cubic")</f>
        <v>#NAME?</v>
      </c>
      <c r="E628" s="198" t="e">
        <f t="shared" ca="1" si="78"/>
        <v>#NAME?</v>
      </c>
      <c r="F628" s="151" t="e">
        <f ca="1">+_xll.BInterpol(Boost!$R$6:$R$66,Boost!$AY$6:$AY$66,params!B628,"cubic")</f>
        <v>#NAME?</v>
      </c>
      <c r="G628" s="151" t="e">
        <f ca="1">_xll.BInterpol(cf!$A$2:$A$68,cf!$B$2:$B$68,params!B628,"cubic")/100</f>
        <v>#NAME?</v>
      </c>
      <c r="H628" s="199" t="e">
        <f t="shared" ca="1" si="79"/>
        <v>#NAME?</v>
      </c>
      <c r="I628" s="152">
        <f t="shared" si="82"/>
        <v>4.0810542890861834E-2</v>
      </c>
      <c r="J628" s="152">
        <f t="shared" si="80"/>
        <v>6.3948095386789916E-5</v>
      </c>
      <c r="K628" s="3" t="e">
        <f t="shared" ca="1" si="76"/>
        <v>#NAME?</v>
      </c>
      <c r="L628" s="153" t="e">
        <f t="shared" ca="1" si="81"/>
        <v>#NAME?</v>
      </c>
      <c r="M628" s="195" t="e">
        <f ca="1">_xll.BInterpol(cf!$A$2:$A$68,cf!$C$2:$C$68,params!B628,"cubic")</f>
        <v>#NAME?</v>
      </c>
      <c r="N628" s="195" t="e">
        <f ca="1">+_xll.BInterpol(#REF!,#REF!,params!B628,"cubic")</f>
        <v>#NAME?</v>
      </c>
      <c r="O628" s="153" t="e">
        <f t="shared" ca="1" si="77"/>
        <v>#NAME?</v>
      </c>
    </row>
    <row r="629" spans="1:15">
      <c r="A629">
        <v>626</v>
      </c>
      <c r="B629">
        <f t="shared" si="75"/>
        <v>2.504</v>
      </c>
      <c r="C629" s="151" t="e">
        <f ca="1">+_xll.BInterpol(Boost!$R$6:$R$66,Boost!$AZ$6:$AZ$66,params!B629,"cubic")</f>
        <v>#NAME?</v>
      </c>
      <c r="D629" s="151" t="e">
        <f ca="1">+_xll.BInterpol(Boost!$R$6:$R$66,Boost!$AX$6:$AX$66,params!B629,"cubic")</f>
        <v>#NAME?</v>
      </c>
      <c r="E629" s="198" t="e">
        <f t="shared" ca="1" si="78"/>
        <v>#NAME?</v>
      </c>
      <c r="F629" s="151" t="e">
        <f ca="1">+_xll.BInterpol(Boost!$R$6:$R$66,Boost!$AY$6:$AY$66,params!B629,"cubic")</f>
        <v>#NAME?</v>
      </c>
      <c r="G629" s="151" t="e">
        <f ca="1">_xll.BInterpol(cf!$A$2:$A$68,cf!$B$2:$B$68,params!B629,"cubic")/100</f>
        <v>#NAME?</v>
      </c>
      <c r="H629" s="199" t="e">
        <f t="shared" ca="1" si="79"/>
        <v>#NAME?</v>
      </c>
      <c r="I629" s="152">
        <f t="shared" si="82"/>
        <v>4.0874486723184278E-2</v>
      </c>
      <c r="J629" s="152">
        <f t="shared" si="80"/>
        <v>6.3943832322443939E-5</v>
      </c>
      <c r="K629" s="3" t="e">
        <f t="shared" ca="1" si="76"/>
        <v>#NAME?</v>
      </c>
      <c r="L629" s="153" t="e">
        <f t="shared" ca="1" si="81"/>
        <v>#NAME?</v>
      </c>
      <c r="M629" s="195" t="e">
        <f ca="1">_xll.BInterpol(cf!$A$2:$A$68,cf!$C$2:$C$68,params!B629,"cubic")</f>
        <v>#NAME?</v>
      </c>
      <c r="N629" s="195" t="e">
        <f ca="1">+_xll.BInterpol(#REF!,#REF!,params!B629,"cubic")</f>
        <v>#NAME?</v>
      </c>
      <c r="O629" s="153" t="e">
        <f t="shared" ca="1" si="77"/>
        <v>#NAME?</v>
      </c>
    </row>
    <row r="630" spans="1:15">
      <c r="A630">
        <v>627</v>
      </c>
      <c r="B630">
        <f t="shared" si="75"/>
        <v>2.508</v>
      </c>
      <c r="C630" s="151" t="e">
        <f ca="1">+_xll.BInterpol(Boost!$R$6:$R$66,Boost!$AZ$6:$AZ$66,params!B630,"cubic")</f>
        <v>#NAME?</v>
      </c>
      <c r="D630" s="151" t="e">
        <f ca="1">+_xll.BInterpol(Boost!$R$6:$R$66,Boost!$AX$6:$AX$66,params!B630,"cubic")</f>
        <v>#NAME?</v>
      </c>
      <c r="E630" s="198" t="e">
        <f t="shared" ca="1" si="78"/>
        <v>#NAME?</v>
      </c>
      <c r="F630" s="151" t="e">
        <f ca="1">+_xll.BInterpol(Boost!$R$6:$R$66,Boost!$AY$6:$AY$66,params!B630,"cubic")</f>
        <v>#NAME?</v>
      </c>
      <c r="G630" s="151" t="e">
        <f ca="1">_xll.BInterpol(cf!$A$2:$A$68,cf!$B$2:$B$68,params!B630,"cubic")/100</f>
        <v>#NAME?</v>
      </c>
      <c r="H630" s="199" t="e">
        <f t="shared" ca="1" si="79"/>
        <v>#NAME?</v>
      </c>
      <c r="I630" s="152">
        <f t="shared" si="82"/>
        <v>4.0938426292726815E-2</v>
      </c>
      <c r="J630" s="152">
        <f t="shared" si="80"/>
        <v>6.39395695425371E-5</v>
      </c>
      <c r="K630" s="3" t="e">
        <f t="shared" ca="1" si="76"/>
        <v>#NAME?</v>
      </c>
      <c r="L630" s="153" t="e">
        <f t="shared" ca="1" si="81"/>
        <v>#NAME?</v>
      </c>
      <c r="M630" s="195" t="e">
        <f ca="1">_xll.BInterpol(cf!$A$2:$A$68,cf!$C$2:$C$68,params!B630,"cubic")</f>
        <v>#NAME?</v>
      </c>
      <c r="N630" s="195" t="e">
        <f ca="1">+_xll.BInterpol(#REF!,#REF!,params!B630,"cubic")</f>
        <v>#NAME?</v>
      </c>
      <c r="O630" s="153" t="e">
        <f t="shared" ca="1" si="77"/>
        <v>#NAME?</v>
      </c>
    </row>
    <row r="631" spans="1:15">
      <c r="A631">
        <v>628</v>
      </c>
      <c r="B631">
        <f t="shared" si="75"/>
        <v>2.512</v>
      </c>
      <c r="C631" s="151" t="e">
        <f ca="1">+_xll.BInterpol(Boost!$R$6:$R$66,Boost!$AZ$6:$AZ$66,params!B631,"cubic")</f>
        <v>#NAME?</v>
      </c>
      <c r="D631" s="151" t="e">
        <f ca="1">+_xll.BInterpol(Boost!$R$6:$R$66,Boost!$AX$6:$AX$66,params!B631,"cubic")</f>
        <v>#NAME?</v>
      </c>
      <c r="E631" s="198" t="e">
        <f t="shared" ca="1" si="78"/>
        <v>#NAME?</v>
      </c>
      <c r="F631" s="151" t="e">
        <f ca="1">+_xll.BInterpol(Boost!$R$6:$R$66,Boost!$AY$6:$AY$66,params!B631,"cubic")</f>
        <v>#NAME?</v>
      </c>
      <c r="G631" s="151" t="e">
        <f ca="1">_xll.BInterpol(cf!$A$2:$A$68,cf!$B$2:$B$68,params!B631,"cubic")/100</f>
        <v>#NAME?</v>
      </c>
      <c r="H631" s="199" t="e">
        <f t="shared" ca="1" si="79"/>
        <v>#NAME?</v>
      </c>
      <c r="I631" s="152">
        <f t="shared" si="82"/>
        <v>4.1002361599773329E-2</v>
      </c>
      <c r="J631" s="152">
        <f t="shared" si="80"/>
        <v>6.3935307046514289E-5</v>
      </c>
      <c r="K631" s="3" t="e">
        <f t="shared" ca="1" si="76"/>
        <v>#NAME?</v>
      </c>
      <c r="L631" s="153" t="e">
        <f t="shared" ca="1" si="81"/>
        <v>#NAME?</v>
      </c>
      <c r="M631" s="195" t="e">
        <f ca="1">_xll.BInterpol(cf!$A$2:$A$68,cf!$C$2:$C$68,params!B631,"cubic")</f>
        <v>#NAME?</v>
      </c>
      <c r="N631" s="195" t="e">
        <f ca="1">+_xll.BInterpol(#REF!,#REF!,params!B631,"cubic")</f>
        <v>#NAME?</v>
      </c>
      <c r="O631" s="153" t="e">
        <f t="shared" ca="1" si="77"/>
        <v>#NAME?</v>
      </c>
    </row>
    <row r="632" spans="1:15">
      <c r="A632">
        <v>629</v>
      </c>
      <c r="B632">
        <f t="shared" si="75"/>
        <v>2.516</v>
      </c>
      <c r="C632" s="151" t="e">
        <f ca="1">+_xll.BInterpol(Boost!$R$6:$R$66,Boost!$AZ$6:$AZ$66,params!B632,"cubic")</f>
        <v>#NAME?</v>
      </c>
      <c r="D632" s="151" t="e">
        <f ca="1">+_xll.BInterpol(Boost!$R$6:$R$66,Boost!$AX$6:$AX$66,params!B632,"cubic")</f>
        <v>#NAME?</v>
      </c>
      <c r="E632" s="198" t="e">
        <f t="shared" ca="1" si="78"/>
        <v>#NAME?</v>
      </c>
      <c r="F632" s="151" t="e">
        <f ca="1">+_xll.BInterpol(Boost!$R$6:$R$66,Boost!$AY$6:$AY$66,params!B632,"cubic")</f>
        <v>#NAME?</v>
      </c>
      <c r="G632" s="151" t="e">
        <f ca="1">_xll.BInterpol(cf!$A$2:$A$68,cf!$B$2:$B$68,params!B632,"cubic")/100</f>
        <v>#NAME?</v>
      </c>
      <c r="H632" s="199" t="e">
        <f t="shared" ca="1" si="79"/>
        <v>#NAME?</v>
      </c>
      <c r="I632" s="152">
        <f t="shared" si="82"/>
        <v>4.1066292644608149E-2</v>
      </c>
      <c r="J632" s="152">
        <f t="shared" si="80"/>
        <v>6.3931044834819595E-5</v>
      </c>
      <c r="K632" s="3" t="e">
        <f t="shared" ca="1" si="76"/>
        <v>#NAME?</v>
      </c>
      <c r="L632" s="153" t="e">
        <f t="shared" ca="1" si="81"/>
        <v>#NAME?</v>
      </c>
      <c r="M632" s="195" t="e">
        <f ca="1">_xll.BInterpol(cf!$A$2:$A$68,cf!$C$2:$C$68,params!B632,"cubic")</f>
        <v>#NAME?</v>
      </c>
      <c r="N632" s="195" t="e">
        <f ca="1">+_xll.BInterpol(#REF!,#REF!,params!B632,"cubic")</f>
        <v>#NAME?</v>
      </c>
      <c r="O632" s="153" t="e">
        <f t="shared" ca="1" si="77"/>
        <v>#NAME?</v>
      </c>
    </row>
    <row r="633" spans="1:15">
      <c r="A633">
        <v>630</v>
      </c>
      <c r="B633">
        <f t="shared" si="75"/>
        <v>2.52</v>
      </c>
      <c r="C633" s="151" t="e">
        <f ca="1">+_xll.BInterpol(Boost!$R$6:$R$66,Boost!$AZ$6:$AZ$66,params!B633,"cubic")</f>
        <v>#NAME?</v>
      </c>
      <c r="D633" s="151" t="e">
        <f ca="1">+_xll.BInterpol(Boost!$R$6:$R$66,Boost!$AX$6:$AX$66,params!B633,"cubic")</f>
        <v>#NAME?</v>
      </c>
      <c r="E633" s="198" t="e">
        <f t="shared" ca="1" si="78"/>
        <v>#NAME?</v>
      </c>
      <c r="F633" s="151" t="e">
        <f ca="1">+_xll.BInterpol(Boost!$R$6:$R$66,Boost!$AY$6:$AY$66,params!B633,"cubic")</f>
        <v>#NAME?</v>
      </c>
      <c r="G633" s="151" t="e">
        <f ca="1">_xll.BInterpol(cf!$A$2:$A$68,cf!$B$2:$B$68,params!B633,"cubic")/100</f>
        <v>#NAME?</v>
      </c>
      <c r="H633" s="199" t="e">
        <f t="shared" ca="1" si="79"/>
        <v>#NAME?</v>
      </c>
      <c r="I633" s="152">
        <f t="shared" si="82"/>
        <v>4.1130219427515491E-2</v>
      </c>
      <c r="J633" s="152">
        <f t="shared" si="80"/>
        <v>6.3926782907341995E-5</v>
      </c>
      <c r="K633" s="3" t="e">
        <f t="shared" ca="1" si="76"/>
        <v>#NAME?</v>
      </c>
      <c r="L633" s="153" t="e">
        <f t="shared" ca="1" si="81"/>
        <v>#NAME?</v>
      </c>
      <c r="M633" s="195" t="e">
        <f ca="1">_xll.BInterpol(cf!$A$2:$A$68,cf!$C$2:$C$68,params!B633,"cubic")</f>
        <v>#NAME?</v>
      </c>
      <c r="N633" s="195" t="e">
        <f ca="1">+_xll.BInterpol(#REF!,#REF!,params!B633,"cubic")</f>
        <v>#NAME?</v>
      </c>
      <c r="O633" s="153" t="e">
        <f t="shared" ca="1" si="77"/>
        <v>#NAME?</v>
      </c>
    </row>
    <row r="634" spans="1:15">
      <c r="A634">
        <v>631</v>
      </c>
      <c r="B634">
        <f t="shared" si="75"/>
        <v>2.524</v>
      </c>
      <c r="C634" s="151" t="e">
        <f ca="1">+_xll.BInterpol(Boost!$R$6:$R$66,Boost!$AZ$6:$AZ$66,params!B634,"cubic")</f>
        <v>#NAME?</v>
      </c>
      <c r="D634" s="151" t="e">
        <f ca="1">+_xll.BInterpol(Boost!$R$6:$R$66,Boost!$AX$6:$AX$66,params!B634,"cubic")</f>
        <v>#NAME?</v>
      </c>
      <c r="E634" s="198" t="e">
        <f t="shared" ca="1" si="78"/>
        <v>#NAME?</v>
      </c>
      <c r="F634" s="151" t="e">
        <f ca="1">+_xll.BInterpol(Boost!$R$6:$R$66,Boost!$AY$6:$AY$66,params!B634,"cubic")</f>
        <v>#NAME?</v>
      </c>
      <c r="G634" s="151" t="e">
        <f ca="1">_xll.BInterpol(cf!$A$2:$A$68,cf!$B$2:$B$68,params!B634,"cubic")/100</f>
        <v>#NAME?</v>
      </c>
      <c r="H634" s="199" t="e">
        <f t="shared" ca="1" si="79"/>
        <v>#NAME?</v>
      </c>
      <c r="I634" s="152">
        <f t="shared" si="82"/>
        <v>4.1194141948779239E-2</v>
      </c>
      <c r="J634" s="152">
        <f t="shared" si="80"/>
        <v>6.3922521263748422E-5</v>
      </c>
      <c r="K634" s="3" t="e">
        <f t="shared" ca="1" si="76"/>
        <v>#NAME?</v>
      </c>
      <c r="L634" s="153" t="e">
        <f t="shared" ca="1" si="81"/>
        <v>#NAME?</v>
      </c>
      <c r="M634" s="195" t="e">
        <f ca="1">_xll.BInterpol(cf!$A$2:$A$68,cf!$C$2:$C$68,params!B634,"cubic")</f>
        <v>#NAME?</v>
      </c>
      <c r="N634" s="195" t="e">
        <f ca="1">+_xll.BInterpol(#REF!,#REF!,params!B634,"cubic")</f>
        <v>#NAME?</v>
      </c>
      <c r="O634" s="153" t="e">
        <f t="shared" ca="1" si="77"/>
        <v>#NAME?</v>
      </c>
    </row>
    <row r="635" spans="1:15">
      <c r="A635">
        <v>632</v>
      </c>
      <c r="B635">
        <f t="shared" si="75"/>
        <v>2.528</v>
      </c>
      <c r="C635" s="151" t="e">
        <f ca="1">+_xll.BInterpol(Boost!$R$6:$R$66,Boost!$AZ$6:$AZ$66,params!B635,"cubic")</f>
        <v>#NAME?</v>
      </c>
      <c r="D635" s="151" t="e">
        <f ca="1">+_xll.BInterpol(Boost!$R$6:$R$66,Boost!$AX$6:$AX$66,params!B635,"cubic")</f>
        <v>#NAME?</v>
      </c>
      <c r="E635" s="198" t="e">
        <f t="shared" ca="1" si="78"/>
        <v>#NAME?</v>
      </c>
      <c r="F635" s="151" t="e">
        <f ca="1">+_xll.BInterpol(Boost!$R$6:$R$66,Boost!$AY$6:$AY$66,params!B635,"cubic")</f>
        <v>#NAME?</v>
      </c>
      <c r="G635" s="151" t="e">
        <f ca="1">_xll.BInterpol(cf!$A$2:$A$68,cf!$B$2:$B$68,params!B635,"cubic")/100</f>
        <v>#NAME?</v>
      </c>
      <c r="H635" s="199" t="e">
        <f t="shared" ca="1" si="79"/>
        <v>#NAME?</v>
      </c>
      <c r="I635" s="152">
        <f t="shared" si="82"/>
        <v>4.1258060208683611E-2</v>
      </c>
      <c r="J635" s="152">
        <f t="shared" si="80"/>
        <v>6.3918259904371943E-5</v>
      </c>
      <c r="K635" s="3" t="e">
        <f t="shared" ca="1" si="76"/>
        <v>#NAME?</v>
      </c>
      <c r="L635" s="153" t="e">
        <f t="shared" ca="1" si="81"/>
        <v>#NAME?</v>
      </c>
      <c r="M635" s="195" t="e">
        <f ca="1">_xll.BInterpol(cf!$A$2:$A$68,cf!$C$2:$C$68,params!B635,"cubic")</f>
        <v>#NAME?</v>
      </c>
      <c r="N635" s="195" t="e">
        <f ca="1">+_xll.BInterpol(#REF!,#REF!,params!B635,"cubic")</f>
        <v>#NAME?</v>
      </c>
      <c r="O635" s="153" t="e">
        <f t="shared" ca="1" si="77"/>
        <v>#NAME?</v>
      </c>
    </row>
    <row r="636" spans="1:15">
      <c r="A636">
        <v>633</v>
      </c>
      <c r="B636">
        <f t="shared" si="75"/>
        <v>2.532</v>
      </c>
      <c r="C636" s="151" t="e">
        <f ca="1">+_xll.BInterpol(Boost!$R$6:$R$66,Boost!$AZ$6:$AZ$66,params!B636,"cubic")</f>
        <v>#NAME?</v>
      </c>
      <c r="D636" s="151" t="e">
        <f ca="1">+_xll.BInterpol(Boost!$R$6:$R$66,Boost!$AX$6:$AX$66,params!B636,"cubic")</f>
        <v>#NAME?</v>
      </c>
      <c r="E636" s="198" t="e">
        <f t="shared" ca="1" si="78"/>
        <v>#NAME?</v>
      </c>
      <c r="F636" s="151" t="e">
        <f ca="1">+_xll.BInterpol(Boost!$R$6:$R$66,Boost!$AY$6:$AY$66,params!B636,"cubic")</f>
        <v>#NAME?</v>
      </c>
      <c r="G636" s="151" t="e">
        <f ca="1">_xll.BInterpol(cf!$A$2:$A$68,cf!$B$2:$B$68,params!B636,"cubic")/100</f>
        <v>#NAME?</v>
      </c>
      <c r="H636" s="199" t="e">
        <f t="shared" ca="1" si="79"/>
        <v>#NAME?</v>
      </c>
      <c r="I636" s="152">
        <f t="shared" si="82"/>
        <v>4.1321974207512824E-2</v>
      </c>
      <c r="J636" s="152">
        <f t="shared" si="80"/>
        <v>6.3913998829212559E-5</v>
      </c>
      <c r="K636" s="3" t="e">
        <f t="shared" ca="1" si="76"/>
        <v>#NAME?</v>
      </c>
      <c r="L636" s="153" t="e">
        <f t="shared" ca="1" si="81"/>
        <v>#NAME?</v>
      </c>
      <c r="M636" s="195" t="e">
        <f ca="1">_xll.BInterpol(cf!$A$2:$A$68,cf!$C$2:$C$68,params!B636,"cubic")</f>
        <v>#NAME?</v>
      </c>
      <c r="N636" s="195" t="e">
        <f ca="1">+_xll.BInterpol(#REF!,#REF!,params!B636,"cubic")</f>
        <v>#NAME?</v>
      </c>
      <c r="O636" s="153" t="e">
        <f t="shared" ca="1" si="77"/>
        <v>#NAME?</v>
      </c>
    </row>
    <row r="637" spans="1:15">
      <c r="A637">
        <v>634</v>
      </c>
      <c r="B637">
        <f t="shared" si="75"/>
        <v>2.536</v>
      </c>
      <c r="C637" s="151" t="e">
        <f ca="1">+_xll.BInterpol(Boost!$R$6:$R$66,Boost!$AZ$6:$AZ$66,params!B637,"cubic")</f>
        <v>#NAME?</v>
      </c>
      <c r="D637" s="151" t="e">
        <f ca="1">+_xll.BInterpol(Boost!$R$6:$R$66,Boost!$AX$6:$AX$66,params!B637,"cubic")</f>
        <v>#NAME?</v>
      </c>
      <c r="E637" s="198" t="e">
        <f t="shared" ca="1" si="78"/>
        <v>#NAME?</v>
      </c>
      <c r="F637" s="151" t="e">
        <f ca="1">+_xll.BInterpol(Boost!$R$6:$R$66,Boost!$AY$6:$AY$66,params!B637,"cubic")</f>
        <v>#NAME?</v>
      </c>
      <c r="G637" s="151" t="e">
        <f ca="1">_xll.BInterpol(cf!$A$2:$A$68,cf!$B$2:$B$68,params!B637,"cubic")/100</f>
        <v>#NAME?</v>
      </c>
      <c r="H637" s="199" t="e">
        <f t="shared" ca="1" si="79"/>
        <v>#NAME?</v>
      </c>
      <c r="I637" s="152">
        <f t="shared" si="82"/>
        <v>4.138588394555065E-2</v>
      </c>
      <c r="J637" s="152">
        <f t="shared" si="80"/>
        <v>6.390973803782618E-5</v>
      </c>
      <c r="K637" s="3" t="e">
        <f t="shared" ca="1" si="76"/>
        <v>#NAME?</v>
      </c>
      <c r="L637" s="153" t="e">
        <f t="shared" ca="1" si="81"/>
        <v>#NAME?</v>
      </c>
      <c r="M637" s="195" t="e">
        <f ca="1">_xll.BInterpol(cf!$A$2:$A$68,cf!$C$2:$C$68,params!B637,"cubic")</f>
        <v>#NAME?</v>
      </c>
      <c r="N637" s="195" t="e">
        <f ca="1">+_xll.BInterpol(#REF!,#REF!,params!B637,"cubic")</f>
        <v>#NAME?</v>
      </c>
      <c r="O637" s="153" t="e">
        <f t="shared" ca="1" si="77"/>
        <v>#NAME?</v>
      </c>
    </row>
    <row r="638" spans="1:15">
      <c r="A638">
        <v>635</v>
      </c>
      <c r="B638">
        <f t="shared" si="75"/>
        <v>2.54</v>
      </c>
      <c r="C638" s="151" t="e">
        <f ca="1">+_xll.BInterpol(Boost!$R$6:$R$66,Boost!$AZ$6:$AZ$66,params!B638,"cubic")</f>
        <v>#NAME?</v>
      </c>
      <c r="D638" s="151" t="e">
        <f ca="1">+_xll.BInterpol(Boost!$R$6:$R$66,Boost!$AX$6:$AX$66,params!B638,"cubic")</f>
        <v>#NAME?</v>
      </c>
      <c r="E638" s="198" t="e">
        <f t="shared" ca="1" si="78"/>
        <v>#NAME?</v>
      </c>
      <c r="F638" s="151" t="e">
        <f ca="1">+_xll.BInterpol(Boost!$R$6:$R$66,Boost!$AY$6:$AY$66,params!B638,"cubic")</f>
        <v>#NAME?</v>
      </c>
      <c r="G638" s="151" t="e">
        <f ca="1">_xll.BInterpol(cf!$A$2:$A$68,cf!$B$2:$B$68,params!B638,"cubic")/100</f>
        <v>#NAME?</v>
      </c>
      <c r="H638" s="199" t="e">
        <f t="shared" ca="1" si="79"/>
        <v>#NAME?</v>
      </c>
      <c r="I638" s="152">
        <f t="shared" si="82"/>
        <v>4.1449789423081418E-2</v>
      </c>
      <c r="J638" s="152">
        <f t="shared" si="80"/>
        <v>6.3905477530767918E-5</v>
      </c>
      <c r="K638" s="3" t="e">
        <f t="shared" ca="1" si="76"/>
        <v>#NAME?</v>
      </c>
      <c r="L638" s="153" t="e">
        <f t="shared" ca="1" si="81"/>
        <v>#NAME?</v>
      </c>
      <c r="M638" s="195" t="e">
        <f ca="1">_xll.BInterpol(cf!$A$2:$A$68,cf!$C$2:$C$68,params!B638,"cubic")</f>
        <v>#NAME?</v>
      </c>
      <c r="N638" s="195" t="e">
        <f ca="1">+_xll.BInterpol(#REF!,#REF!,params!B638,"cubic")</f>
        <v>#NAME?</v>
      </c>
      <c r="O638" s="153" t="e">
        <f t="shared" ca="1" si="77"/>
        <v>#NAME?</v>
      </c>
    </row>
    <row r="639" spans="1:15">
      <c r="A639">
        <v>636</v>
      </c>
      <c r="B639">
        <f t="shared" si="75"/>
        <v>2.544</v>
      </c>
      <c r="C639" s="151" t="e">
        <f ca="1">+_xll.BInterpol(Boost!$R$6:$R$66,Boost!$AZ$6:$AZ$66,params!B639,"cubic")</f>
        <v>#NAME?</v>
      </c>
      <c r="D639" s="151" t="e">
        <f ca="1">+_xll.BInterpol(Boost!$R$6:$R$66,Boost!$AX$6:$AX$66,params!B639,"cubic")</f>
        <v>#NAME?</v>
      </c>
      <c r="E639" s="198" t="e">
        <f t="shared" ca="1" si="78"/>
        <v>#NAME?</v>
      </c>
      <c r="F639" s="151" t="e">
        <f ca="1">+_xll.BInterpol(Boost!$R$6:$R$66,Boost!$AY$6:$AY$66,params!B639,"cubic")</f>
        <v>#NAME?</v>
      </c>
      <c r="G639" s="151" t="e">
        <f ca="1">_xll.BInterpol(cf!$A$2:$A$68,cf!$B$2:$B$68,params!B639,"cubic")/100</f>
        <v>#NAME?</v>
      </c>
      <c r="H639" s="199" t="e">
        <f t="shared" ca="1" si="79"/>
        <v>#NAME?</v>
      </c>
      <c r="I639" s="152">
        <f t="shared" si="82"/>
        <v>4.1513690640388901E-2</v>
      </c>
      <c r="J639" s="152">
        <f t="shared" si="80"/>
        <v>6.3901217307482661E-5</v>
      </c>
      <c r="K639" s="3" t="e">
        <f t="shared" ca="1" si="76"/>
        <v>#NAME?</v>
      </c>
      <c r="L639" s="153" t="e">
        <f t="shared" ca="1" si="81"/>
        <v>#NAME?</v>
      </c>
      <c r="M639" s="195" t="e">
        <f ca="1">_xll.BInterpol(cf!$A$2:$A$68,cf!$C$2:$C$68,params!B639,"cubic")</f>
        <v>#NAME?</v>
      </c>
      <c r="N639" s="195" t="e">
        <f ca="1">+_xll.BInterpol(#REF!,#REF!,params!B639,"cubic")</f>
        <v>#NAME?</v>
      </c>
      <c r="O639" s="153" t="e">
        <f t="shared" ca="1" si="77"/>
        <v>#NAME?</v>
      </c>
    </row>
    <row r="640" spans="1:15">
      <c r="A640">
        <v>637</v>
      </c>
      <c r="B640">
        <f t="shared" si="75"/>
        <v>2.548</v>
      </c>
      <c r="C640" s="151" t="e">
        <f ca="1">+_xll.BInterpol(Boost!$R$6:$R$66,Boost!$AZ$6:$AZ$66,params!B640,"cubic")</f>
        <v>#NAME?</v>
      </c>
      <c r="D640" s="151" t="e">
        <f ca="1">+_xll.BInterpol(Boost!$R$6:$R$66,Boost!$AX$6:$AX$66,params!B640,"cubic")</f>
        <v>#NAME?</v>
      </c>
      <c r="E640" s="198" t="e">
        <f t="shared" ca="1" si="78"/>
        <v>#NAME?</v>
      </c>
      <c r="F640" s="151" t="e">
        <f ca="1">+_xll.BInterpol(Boost!$R$6:$R$66,Boost!$AY$6:$AY$66,params!B640,"cubic")</f>
        <v>#NAME?</v>
      </c>
      <c r="G640" s="151" t="e">
        <f ca="1">_xll.BInterpol(cf!$A$2:$A$68,cf!$B$2:$B$68,params!B640,"cubic")/100</f>
        <v>#NAME?</v>
      </c>
      <c r="H640" s="199" t="e">
        <f t="shared" ca="1" si="79"/>
        <v>#NAME?</v>
      </c>
      <c r="I640" s="152">
        <f t="shared" si="82"/>
        <v>4.1577587597757315E-2</v>
      </c>
      <c r="J640" s="152">
        <f t="shared" si="80"/>
        <v>6.3896957368414498E-5</v>
      </c>
      <c r="K640" s="3" t="e">
        <f t="shared" ca="1" si="76"/>
        <v>#NAME?</v>
      </c>
      <c r="L640" s="153" t="e">
        <f t="shared" ca="1" si="81"/>
        <v>#NAME?</v>
      </c>
      <c r="M640" s="195" t="e">
        <f ca="1">_xll.BInterpol(cf!$A$2:$A$68,cf!$C$2:$C$68,params!B640,"cubic")</f>
        <v>#NAME?</v>
      </c>
      <c r="N640" s="195" t="e">
        <f ca="1">+_xll.BInterpol(#REF!,#REF!,params!B640,"cubic")</f>
        <v>#NAME?</v>
      </c>
      <c r="O640" s="153" t="e">
        <f t="shared" ca="1" si="77"/>
        <v>#NAME?</v>
      </c>
    </row>
    <row r="641" spans="1:15">
      <c r="A641">
        <v>638</v>
      </c>
      <c r="B641">
        <f t="shared" si="75"/>
        <v>2.552</v>
      </c>
      <c r="C641" s="151" t="e">
        <f ca="1">+_xll.BInterpol(Boost!$R$6:$R$66,Boost!$AZ$6:$AZ$66,params!B641,"cubic")</f>
        <v>#NAME?</v>
      </c>
      <c r="D641" s="151" t="e">
        <f ca="1">+_xll.BInterpol(Boost!$R$6:$R$66,Boost!$AX$6:$AX$66,params!B641,"cubic")</f>
        <v>#NAME?</v>
      </c>
      <c r="E641" s="198" t="e">
        <f t="shared" ca="1" si="78"/>
        <v>#NAME?</v>
      </c>
      <c r="F641" s="151" t="e">
        <f ca="1">+_xll.BInterpol(Boost!$R$6:$R$66,Boost!$AY$6:$AY$66,params!B641,"cubic")</f>
        <v>#NAME?</v>
      </c>
      <c r="G641" s="151" t="e">
        <f ca="1">_xll.BInterpol(cf!$A$2:$A$68,cf!$B$2:$B$68,params!B641,"cubic")/100</f>
        <v>#NAME?</v>
      </c>
      <c r="H641" s="199" t="e">
        <f t="shared" ca="1" si="79"/>
        <v>#NAME?</v>
      </c>
      <c r="I641" s="152">
        <f t="shared" si="82"/>
        <v>4.1641480295470545E-2</v>
      </c>
      <c r="J641" s="152">
        <f t="shared" si="80"/>
        <v>6.3892697713230362E-5</v>
      </c>
      <c r="K641" s="3" t="e">
        <f t="shared" ca="1" si="76"/>
        <v>#NAME?</v>
      </c>
      <c r="L641" s="153" t="e">
        <f t="shared" ca="1" si="81"/>
        <v>#NAME?</v>
      </c>
      <c r="M641" s="195" t="e">
        <f ca="1">_xll.BInterpol(cf!$A$2:$A$68,cf!$C$2:$C$68,params!B641,"cubic")</f>
        <v>#NAME?</v>
      </c>
      <c r="N641" s="195" t="e">
        <f ca="1">+_xll.BInterpol(#REF!,#REF!,params!B641,"cubic")</f>
        <v>#NAME?</v>
      </c>
      <c r="O641" s="153" t="e">
        <f t="shared" ca="1" si="77"/>
        <v>#NAME?</v>
      </c>
    </row>
    <row r="642" spans="1:15">
      <c r="A642">
        <v>639</v>
      </c>
      <c r="B642">
        <f t="shared" si="75"/>
        <v>2.556</v>
      </c>
      <c r="C642" s="151" t="e">
        <f ca="1">+_xll.BInterpol(Boost!$R$6:$R$66,Boost!$AZ$6:$AZ$66,params!B642,"cubic")</f>
        <v>#NAME?</v>
      </c>
      <c r="D642" s="151" t="e">
        <f ca="1">+_xll.BInterpol(Boost!$R$6:$R$66,Boost!$AX$6:$AX$66,params!B642,"cubic")</f>
        <v>#NAME?</v>
      </c>
      <c r="E642" s="198" t="e">
        <f t="shared" ca="1" si="78"/>
        <v>#NAME?</v>
      </c>
      <c r="F642" s="151" t="e">
        <f ca="1">+_xll.BInterpol(Boost!$R$6:$R$66,Boost!$AY$6:$AY$66,params!B642,"cubic")</f>
        <v>#NAME?</v>
      </c>
      <c r="G642" s="151" t="e">
        <f ca="1">_xll.BInterpol(cf!$A$2:$A$68,cf!$B$2:$B$68,params!B642,"cubic")/100</f>
        <v>#NAME?</v>
      </c>
      <c r="H642" s="199" t="e">
        <f t="shared" ca="1" si="79"/>
        <v>#NAME?</v>
      </c>
      <c r="I642" s="152">
        <f t="shared" si="82"/>
        <v>4.1705368733812587E-2</v>
      </c>
      <c r="J642" s="152">
        <f t="shared" si="80"/>
        <v>6.3888438342041276E-5</v>
      </c>
      <c r="K642" s="3" t="e">
        <f t="shared" ca="1" si="76"/>
        <v>#NAME?</v>
      </c>
      <c r="L642" s="153" t="e">
        <f t="shared" ca="1" si="81"/>
        <v>#NAME?</v>
      </c>
      <c r="M642" s="195" t="e">
        <f ca="1">_xll.BInterpol(cf!$A$2:$A$68,cf!$C$2:$C$68,params!B642,"cubic")</f>
        <v>#NAME?</v>
      </c>
      <c r="N642" s="195" t="e">
        <f ca="1">+_xll.BInterpol(#REF!,#REF!,params!B642,"cubic")</f>
        <v>#NAME?</v>
      </c>
      <c r="O642" s="153" t="e">
        <f t="shared" ca="1" si="77"/>
        <v>#NAME?</v>
      </c>
    </row>
    <row r="643" spans="1:15">
      <c r="A643">
        <v>640</v>
      </c>
      <c r="B643">
        <f t="shared" si="75"/>
        <v>2.56</v>
      </c>
      <c r="C643" s="151" t="e">
        <f ca="1">+_xll.BInterpol(Boost!$R$6:$R$66,Boost!$AZ$6:$AZ$66,params!B643,"cubic")</f>
        <v>#NAME?</v>
      </c>
      <c r="D643" s="151" t="e">
        <f ca="1">+_xll.BInterpol(Boost!$R$6:$R$66,Boost!$AX$6:$AX$66,params!B643,"cubic")</f>
        <v>#NAME?</v>
      </c>
      <c r="E643" s="198" t="e">
        <f t="shared" ca="1" si="78"/>
        <v>#NAME?</v>
      </c>
      <c r="F643" s="151" t="e">
        <f ca="1">+_xll.BInterpol(Boost!$R$6:$R$66,Boost!$AY$6:$AY$66,params!B643,"cubic")</f>
        <v>#NAME?</v>
      </c>
      <c r="G643" s="151" t="e">
        <f ca="1">_xll.BInterpol(cf!$A$2:$A$68,cf!$B$2:$B$68,params!B643,"cubic")/100</f>
        <v>#NAME?</v>
      </c>
      <c r="H643" s="199" t="e">
        <f t="shared" ca="1" si="79"/>
        <v>#NAME?</v>
      </c>
      <c r="I643" s="152">
        <f t="shared" si="82"/>
        <v>4.1769252913067323E-2</v>
      </c>
      <c r="J643" s="152">
        <f t="shared" si="80"/>
        <v>6.3884179254736218E-5</v>
      </c>
      <c r="K643" s="3" t="e">
        <f t="shared" ca="1" si="76"/>
        <v>#NAME?</v>
      </c>
      <c r="L643" s="153" t="e">
        <f t="shared" ca="1" si="81"/>
        <v>#NAME?</v>
      </c>
      <c r="M643" s="195" t="e">
        <f ca="1">_xll.BInterpol(cf!$A$2:$A$68,cf!$C$2:$C$68,params!B643,"cubic")</f>
        <v>#NAME?</v>
      </c>
      <c r="N643" s="195" t="e">
        <f ca="1">+_xll.BInterpol(#REF!,#REF!,params!B643,"cubic")</f>
        <v>#NAME?</v>
      </c>
      <c r="O643" s="153" t="e">
        <f t="shared" ca="1" si="77"/>
        <v>#NAME?</v>
      </c>
    </row>
    <row r="644" spans="1:15">
      <c r="A644">
        <v>641</v>
      </c>
      <c r="B644">
        <f t="shared" ref="B644:B707" si="83">+A644/250</f>
        <v>2.5640000000000001</v>
      </c>
      <c r="C644" s="151" t="e">
        <f ca="1">+_xll.BInterpol(Boost!$R$6:$R$66,Boost!$AZ$6:$AZ$66,params!B644,"cubic")</f>
        <v>#NAME?</v>
      </c>
      <c r="D644" s="151" t="e">
        <f ca="1">+_xll.BInterpol(Boost!$R$6:$R$66,Boost!$AX$6:$AX$66,params!B644,"cubic")</f>
        <v>#NAME?</v>
      </c>
      <c r="E644" s="198" t="e">
        <f t="shared" ca="1" si="78"/>
        <v>#NAME?</v>
      </c>
      <c r="F644" s="151" t="e">
        <f ca="1">+_xll.BInterpol(Boost!$R$6:$R$66,Boost!$AY$6:$AY$66,params!B644,"cubic")</f>
        <v>#NAME?</v>
      </c>
      <c r="G644" s="151" t="e">
        <f ca="1">_xll.BInterpol(cf!$A$2:$A$68,cf!$B$2:$B$68,params!B644,"cubic")/100</f>
        <v>#NAME?</v>
      </c>
      <c r="H644" s="199" t="e">
        <f t="shared" ca="1" si="79"/>
        <v>#NAME?</v>
      </c>
      <c r="I644" s="152">
        <f t="shared" si="82"/>
        <v>4.1833132833518749E-2</v>
      </c>
      <c r="J644" s="152">
        <f t="shared" si="80"/>
        <v>6.3879920451426209E-5</v>
      </c>
      <c r="K644" s="3" t="e">
        <f t="shared" ref="K644:K707" ca="1" si="84">+EXP(H644*-B644)</f>
        <v>#NAME?</v>
      </c>
      <c r="L644" s="153" t="e">
        <f t="shared" ca="1" si="81"/>
        <v>#NAME?</v>
      </c>
      <c r="M644" s="195" t="e">
        <f ca="1">_xll.BInterpol(cf!$A$2:$A$68,cf!$C$2:$C$68,params!B644,"cubic")</f>
        <v>#NAME?</v>
      </c>
      <c r="N644" s="195" t="e">
        <f ca="1">+_xll.BInterpol(#REF!,#REF!,params!B644,"cubic")</f>
        <v>#NAME?</v>
      </c>
      <c r="O644" s="153" t="e">
        <f t="shared" ref="O644:O707" ca="1" si="85">+EXP(-B645*E645)-EXP(-B644*E644)</f>
        <v>#NAME?</v>
      </c>
    </row>
    <row r="645" spans="1:15">
      <c r="A645">
        <v>642</v>
      </c>
      <c r="B645">
        <f t="shared" si="83"/>
        <v>2.5680000000000001</v>
      </c>
      <c r="C645" s="151" t="e">
        <f ca="1">+_xll.BInterpol(Boost!$R$6:$R$66,Boost!$AZ$6:$AZ$66,params!B645,"cubic")</f>
        <v>#NAME?</v>
      </c>
      <c r="D645" s="151" t="e">
        <f ca="1">+_xll.BInterpol(Boost!$R$6:$R$66,Boost!$AX$6:$AX$66,params!B645,"cubic")</f>
        <v>#NAME?</v>
      </c>
      <c r="E645" s="198" t="e">
        <f t="shared" ref="E645:E708" ca="1" si="86">-((1+C645*B645)/(1+C644*B644)-1)/(B645-B644)+((1+F645*B645)/(1+F644*B644)-1)/(B645-B644)</f>
        <v>#NAME?</v>
      </c>
      <c r="F645" s="151" t="e">
        <f ca="1">+_xll.BInterpol(Boost!$R$6:$R$66,Boost!$AY$6:$AY$66,params!B645,"cubic")</f>
        <v>#NAME?</v>
      </c>
      <c r="G645" s="151" t="e">
        <f ca="1">_xll.BInterpol(cf!$A$2:$A$68,cf!$B$2:$B$68,params!B645,"cubic")/100</f>
        <v>#NAME?</v>
      </c>
      <c r="H645" s="199" t="e">
        <f t="shared" ref="H645:H708" ca="1" si="87">-((1+F645*B645)/(1+F644*B644)-1)/(B645-B644)+((1+G645*B645)/(1+G644*B644)-1)/(B645-B644)</f>
        <v>#NAME?</v>
      </c>
      <c r="I645" s="152">
        <f t="shared" si="82"/>
        <v>4.189700849545086E-2</v>
      </c>
      <c r="J645" s="152">
        <f t="shared" ref="J645:J708" si="88">+I645-I644</f>
        <v>6.387566193211125E-5</v>
      </c>
      <c r="K645" s="3" t="e">
        <f t="shared" ca="1" si="84"/>
        <v>#NAME?</v>
      </c>
      <c r="L645" s="153" t="e">
        <f t="shared" ref="L645:L708" ca="1" si="89">+K646-K645</f>
        <v>#NAME?</v>
      </c>
      <c r="M645" s="195" t="e">
        <f ca="1">_xll.BInterpol(cf!$A$2:$A$68,cf!$C$2:$C$68,params!B645,"cubic")</f>
        <v>#NAME?</v>
      </c>
      <c r="N645" s="195" t="e">
        <f ca="1">+_xll.BInterpol(#REF!,#REF!,params!B645,"cubic")</f>
        <v>#NAME?</v>
      </c>
      <c r="O645" s="153" t="e">
        <f t="shared" ca="1" si="85"/>
        <v>#NAME?</v>
      </c>
    </row>
    <row r="646" spans="1:15">
      <c r="A646">
        <v>643</v>
      </c>
      <c r="B646">
        <f t="shared" si="83"/>
        <v>2.5720000000000001</v>
      </c>
      <c r="C646" s="151" t="e">
        <f ca="1">+_xll.BInterpol(Boost!$R$6:$R$66,Boost!$AZ$6:$AZ$66,params!B646,"cubic")</f>
        <v>#NAME?</v>
      </c>
      <c r="D646" s="151" t="e">
        <f ca="1">+_xll.BInterpol(Boost!$R$6:$R$66,Boost!$AX$6:$AX$66,params!B646,"cubic")</f>
        <v>#NAME?</v>
      </c>
      <c r="E646" s="198" t="e">
        <f t="shared" ca="1" si="86"/>
        <v>#NAME?</v>
      </c>
      <c r="F646" s="151" t="e">
        <f ca="1">+_xll.BInterpol(Boost!$R$6:$R$66,Boost!$AY$6:$AY$66,params!B646,"cubic")</f>
        <v>#NAME?</v>
      </c>
      <c r="G646" s="151" t="e">
        <f ca="1">_xll.BInterpol(cf!$A$2:$A$68,cf!$B$2:$B$68,params!B646,"cubic")/100</f>
        <v>#NAME?</v>
      </c>
      <c r="H646" s="199" t="e">
        <f t="shared" ca="1" si="87"/>
        <v>#NAME?</v>
      </c>
      <c r="I646" s="152">
        <f t="shared" si="82"/>
        <v>4.1960879899147319E-2</v>
      </c>
      <c r="J646" s="152">
        <f t="shared" si="88"/>
        <v>6.3871403696458273E-5</v>
      </c>
      <c r="K646" s="3" t="e">
        <f t="shared" ca="1" si="84"/>
        <v>#NAME?</v>
      </c>
      <c r="L646" s="153" t="e">
        <f t="shared" ca="1" si="89"/>
        <v>#NAME?</v>
      </c>
      <c r="M646" s="195" t="e">
        <f ca="1">_xll.BInterpol(cf!$A$2:$A$68,cf!$C$2:$C$68,params!B646,"cubic")</f>
        <v>#NAME?</v>
      </c>
      <c r="N646" s="195" t="e">
        <f ca="1">+_xll.BInterpol(#REF!,#REF!,params!B646,"cubic")</f>
        <v>#NAME?</v>
      </c>
      <c r="O646" s="153" t="e">
        <f t="shared" ca="1" si="85"/>
        <v>#NAME?</v>
      </c>
    </row>
    <row r="647" spans="1:15">
      <c r="A647">
        <v>644</v>
      </c>
      <c r="B647">
        <f t="shared" si="83"/>
        <v>2.5760000000000001</v>
      </c>
      <c r="C647" s="151" t="e">
        <f ca="1">+_xll.BInterpol(Boost!$R$6:$R$66,Boost!$AZ$6:$AZ$66,params!B647,"cubic")</f>
        <v>#NAME?</v>
      </c>
      <c r="D647" s="151" t="e">
        <f ca="1">+_xll.BInterpol(Boost!$R$6:$R$66,Boost!$AX$6:$AX$66,params!B647,"cubic")</f>
        <v>#NAME?</v>
      </c>
      <c r="E647" s="198" t="e">
        <f t="shared" ca="1" si="86"/>
        <v>#NAME?</v>
      </c>
      <c r="F647" s="151" t="e">
        <f ca="1">+_xll.BInterpol(Boost!$R$6:$R$66,Boost!$AY$6:$AY$66,params!B647,"cubic")</f>
        <v>#NAME?</v>
      </c>
      <c r="G647" s="151" t="e">
        <f ca="1">_xll.BInterpol(cf!$A$2:$A$68,cf!$B$2:$B$68,params!B647,"cubic")/100</f>
        <v>#NAME?</v>
      </c>
      <c r="H647" s="199" t="e">
        <f t="shared" ca="1" si="87"/>
        <v>#NAME?</v>
      </c>
      <c r="I647" s="152">
        <f t="shared" si="82"/>
        <v>4.202474704489223E-2</v>
      </c>
      <c r="J647" s="152">
        <f t="shared" si="88"/>
        <v>6.3867145744911369E-5</v>
      </c>
      <c r="K647" s="3" t="e">
        <f t="shared" ca="1" si="84"/>
        <v>#NAME?</v>
      </c>
      <c r="L647" s="153" t="e">
        <f t="shared" ca="1" si="89"/>
        <v>#NAME?</v>
      </c>
      <c r="M647" s="195" t="e">
        <f ca="1">_xll.BInterpol(cf!$A$2:$A$68,cf!$C$2:$C$68,params!B647,"cubic")</f>
        <v>#NAME?</v>
      </c>
      <c r="N647" s="195" t="e">
        <f ca="1">+_xll.BInterpol(#REF!,#REF!,params!B647,"cubic")</f>
        <v>#NAME?</v>
      </c>
      <c r="O647" s="153" t="e">
        <f t="shared" ca="1" si="85"/>
        <v>#NAME?</v>
      </c>
    </row>
    <row r="648" spans="1:15">
      <c r="A648">
        <v>645</v>
      </c>
      <c r="B648">
        <f t="shared" si="83"/>
        <v>2.58</v>
      </c>
      <c r="C648" s="151" t="e">
        <f ca="1">+_xll.BInterpol(Boost!$R$6:$R$66,Boost!$AZ$6:$AZ$66,params!B648,"cubic")</f>
        <v>#NAME?</v>
      </c>
      <c r="D648" s="151" t="e">
        <f ca="1">+_xll.BInterpol(Boost!$R$6:$R$66,Boost!$AX$6:$AX$66,params!B648,"cubic")</f>
        <v>#NAME?</v>
      </c>
      <c r="E648" s="198" t="e">
        <f t="shared" ca="1" si="86"/>
        <v>#NAME?</v>
      </c>
      <c r="F648" s="151" t="e">
        <f ca="1">+_xll.BInterpol(Boost!$R$6:$R$66,Boost!$AY$6:$AY$66,params!B648,"cubic")</f>
        <v>#NAME?</v>
      </c>
      <c r="G648" s="151" t="e">
        <f ca="1">_xll.BInterpol(cf!$A$2:$A$68,cf!$B$2:$B$68,params!B648,"cubic")/100</f>
        <v>#NAME?</v>
      </c>
      <c r="H648" s="199" t="e">
        <f t="shared" ca="1" si="87"/>
        <v>#NAME?</v>
      </c>
      <c r="I648" s="152">
        <f t="shared" si="82"/>
        <v>4.2088609932969367E-2</v>
      </c>
      <c r="J648" s="152">
        <f t="shared" si="88"/>
        <v>6.386288807713747E-5</v>
      </c>
      <c r="K648" s="3" t="e">
        <f t="shared" ca="1" si="84"/>
        <v>#NAME?</v>
      </c>
      <c r="L648" s="153" t="e">
        <f t="shared" ca="1" si="89"/>
        <v>#NAME?</v>
      </c>
      <c r="M648" s="195" t="e">
        <f ca="1">_xll.BInterpol(cf!$A$2:$A$68,cf!$C$2:$C$68,params!B648,"cubic")</f>
        <v>#NAME?</v>
      </c>
      <c r="N648" s="195" t="e">
        <f ca="1">+_xll.BInterpol(#REF!,#REF!,params!B648,"cubic")</f>
        <v>#NAME?</v>
      </c>
      <c r="O648" s="153" t="e">
        <f t="shared" ca="1" si="85"/>
        <v>#NAME?</v>
      </c>
    </row>
    <row r="649" spans="1:15">
      <c r="A649">
        <v>646</v>
      </c>
      <c r="B649">
        <f t="shared" si="83"/>
        <v>2.5840000000000001</v>
      </c>
      <c r="C649" s="151" t="e">
        <f ca="1">+_xll.BInterpol(Boost!$R$6:$R$66,Boost!$AZ$6:$AZ$66,params!B649,"cubic")</f>
        <v>#NAME?</v>
      </c>
      <c r="D649" s="151" t="e">
        <f ca="1">+_xll.BInterpol(Boost!$R$6:$R$66,Boost!$AX$6:$AX$66,params!B649,"cubic")</f>
        <v>#NAME?</v>
      </c>
      <c r="E649" s="198" t="e">
        <f t="shared" ca="1" si="86"/>
        <v>#NAME?</v>
      </c>
      <c r="F649" s="151" t="e">
        <f ca="1">+_xll.BInterpol(Boost!$R$6:$R$66,Boost!$AY$6:$AY$66,params!B649,"cubic")</f>
        <v>#NAME?</v>
      </c>
      <c r="G649" s="151" t="e">
        <f ca="1">_xll.BInterpol(cf!$A$2:$A$68,cf!$B$2:$B$68,params!B649,"cubic")/100</f>
        <v>#NAME?</v>
      </c>
      <c r="H649" s="199" t="e">
        <f t="shared" ca="1" si="87"/>
        <v>#NAME?</v>
      </c>
      <c r="I649" s="152">
        <f t="shared" si="82"/>
        <v>4.2152468563662504E-2</v>
      </c>
      <c r="J649" s="152">
        <f t="shared" si="88"/>
        <v>6.3858630693136575E-5</v>
      </c>
      <c r="K649" s="3" t="e">
        <f t="shared" ca="1" si="84"/>
        <v>#NAME?</v>
      </c>
      <c r="L649" s="153" t="e">
        <f t="shared" ca="1" si="89"/>
        <v>#NAME?</v>
      </c>
      <c r="M649" s="195" t="e">
        <f ca="1">_xll.BInterpol(cf!$A$2:$A$68,cf!$C$2:$C$68,params!B649,"cubic")</f>
        <v>#NAME?</v>
      </c>
      <c r="N649" s="195" t="e">
        <f ca="1">+_xll.BInterpol(#REF!,#REF!,params!B649,"cubic")</f>
        <v>#NAME?</v>
      </c>
      <c r="O649" s="153" t="e">
        <f t="shared" ca="1" si="85"/>
        <v>#NAME?</v>
      </c>
    </row>
    <row r="650" spans="1:15">
      <c r="A650">
        <v>647</v>
      </c>
      <c r="B650">
        <f t="shared" si="83"/>
        <v>2.5880000000000001</v>
      </c>
      <c r="C650" s="151" t="e">
        <f ca="1">+_xll.BInterpol(Boost!$R$6:$R$66,Boost!$AZ$6:$AZ$66,params!B650,"cubic")</f>
        <v>#NAME?</v>
      </c>
      <c r="D650" s="151" t="e">
        <f ca="1">+_xll.BInterpol(Boost!$R$6:$R$66,Boost!$AX$6:$AX$66,params!B650,"cubic")</f>
        <v>#NAME?</v>
      </c>
      <c r="E650" s="198" t="e">
        <f t="shared" ca="1" si="86"/>
        <v>#NAME?</v>
      </c>
      <c r="F650" s="151" t="e">
        <f ca="1">+_xll.BInterpol(Boost!$R$6:$R$66,Boost!$AY$6:$AY$66,params!B650,"cubic")</f>
        <v>#NAME?</v>
      </c>
      <c r="G650" s="151" t="e">
        <f ca="1">_xll.BInterpol(cf!$A$2:$A$68,cf!$B$2:$B$68,params!B650,"cubic")/100</f>
        <v>#NAME?</v>
      </c>
      <c r="H650" s="199" t="e">
        <f t="shared" ca="1" si="87"/>
        <v>#NAME?</v>
      </c>
      <c r="I650" s="152">
        <f t="shared" si="82"/>
        <v>4.2216322937255413E-2</v>
      </c>
      <c r="J650" s="152">
        <f t="shared" si="88"/>
        <v>6.3854373592908686E-5</v>
      </c>
      <c r="K650" s="3" t="e">
        <f t="shared" ca="1" si="84"/>
        <v>#NAME?</v>
      </c>
      <c r="L650" s="153" t="e">
        <f t="shared" ca="1" si="89"/>
        <v>#NAME?</v>
      </c>
      <c r="M650" s="195" t="e">
        <f ca="1">_xll.BInterpol(cf!$A$2:$A$68,cf!$C$2:$C$68,params!B650,"cubic")</f>
        <v>#NAME?</v>
      </c>
      <c r="N650" s="195" t="e">
        <f ca="1">+_xll.BInterpol(#REF!,#REF!,params!B650,"cubic")</f>
        <v>#NAME?</v>
      </c>
      <c r="O650" s="153" t="e">
        <f t="shared" ca="1" si="85"/>
        <v>#NAME?</v>
      </c>
    </row>
    <row r="651" spans="1:15">
      <c r="A651">
        <v>648</v>
      </c>
      <c r="B651">
        <f t="shared" si="83"/>
        <v>2.5920000000000001</v>
      </c>
      <c r="C651" s="151" t="e">
        <f ca="1">+_xll.BInterpol(Boost!$R$6:$R$66,Boost!$AZ$6:$AZ$66,params!B651,"cubic")</f>
        <v>#NAME?</v>
      </c>
      <c r="D651" s="151" t="e">
        <f ca="1">+_xll.BInterpol(Boost!$R$6:$R$66,Boost!$AX$6:$AX$66,params!B651,"cubic")</f>
        <v>#NAME?</v>
      </c>
      <c r="E651" s="198" t="e">
        <f t="shared" ca="1" si="86"/>
        <v>#NAME?</v>
      </c>
      <c r="F651" s="151" t="e">
        <f ca="1">+_xll.BInterpol(Boost!$R$6:$R$66,Boost!$AY$6:$AY$66,params!B651,"cubic")</f>
        <v>#NAME?</v>
      </c>
      <c r="G651" s="151" t="e">
        <f ca="1">_xll.BInterpol(cf!$A$2:$A$68,cf!$B$2:$B$68,params!B651,"cubic")/100</f>
        <v>#NAME?</v>
      </c>
      <c r="H651" s="199" t="e">
        <f t="shared" ca="1" si="87"/>
        <v>#NAME?</v>
      </c>
      <c r="I651" s="152">
        <f t="shared" si="82"/>
        <v>4.2280173054032089E-2</v>
      </c>
      <c r="J651" s="152">
        <f t="shared" si="88"/>
        <v>6.3850116776675847E-5</v>
      </c>
      <c r="K651" s="3" t="e">
        <f t="shared" ca="1" si="84"/>
        <v>#NAME?</v>
      </c>
      <c r="L651" s="153" t="e">
        <f t="shared" ca="1" si="89"/>
        <v>#NAME?</v>
      </c>
      <c r="M651" s="195" t="e">
        <f ca="1">_xll.BInterpol(cf!$A$2:$A$68,cf!$C$2:$C$68,params!B651,"cubic")</f>
        <v>#NAME?</v>
      </c>
      <c r="N651" s="195" t="e">
        <f ca="1">+_xll.BInterpol(#REF!,#REF!,params!B651,"cubic")</f>
        <v>#NAME?</v>
      </c>
      <c r="O651" s="153" t="e">
        <f t="shared" ca="1" si="85"/>
        <v>#NAME?</v>
      </c>
    </row>
    <row r="652" spans="1:15">
      <c r="A652">
        <v>649</v>
      </c>
      <c r="B652">
        <f t="shared" si="83"/>
        <v>2.5960000000000001</v>
      </c>
      <c r="C652" s="151" t="e">
        <f ca="1">+_xll.BInterpol(Boost!$R$6:$R$66,Boost!$AZ$6:$AZ$66,params!B652,"cubic")</f>
        <v>#NAME?</v>
      </c>
      <c r="D652" s="151" t="e">
        <f ca="1">+_xll.BInterpol(Boost!$R$6:$R$66,Boost!$AX$6:$AX$66,params!B652,"cubic")</f>
        <v>#NAME?</v>
      </c>
      <c r="E652" s="198" t="e">
        <f t="shared" ca="1" si="86"/>
        <v>#NAME?</v>
      </c>
      <c r="F652" s="151" t="e">
        <f ca="1">+_xll.BInterpol(Boost!$R$6:$R$66,Boost!$AY$6:$AY$66,params!B652,"cubic")</f>
        <v>#NAME?</v>
      </c>
      <c r="G652" s="151" t="e">
        <f ca="1">_xll.BInterpol(cf!$A$2:$A$68,cf!$B$2:$B$68,params!B652,"cubic")/100</f>
        <v>#NAME?</v>
      </c>
      <c r="H652" s="199" t="e">
        <f t="shared" ca="1" si="87"/>
        <v>#NAME?</v>
      </c>
      <c r="I652" s="152">
        <f t="shared" si="82"/>
        <v>4.2344018914276194E-2</v>
      </c>
      <c r="J652" s="152">
        <f t="shared" si="88"/>
        <v>6.384586024410499E-5</v>
      </c>
      <c r="K652" s="3" t="e">
        <f t="shared" ca="1" si="84"/>
        <v>#NAME?</v>
      </c>
      <c r="L652" s="153" t="e">
        <f t="shared" ca="1" si="89"/>
        <v>#NAME?</v>
      </c>
      <c r="M652" s="195" t="e">
        <f ca="1">_xll.BInterpol(cf!$A$2:$A$68,cf!$C$2:$C$68,params!B652,"cubic")</f>
        <v>#NAME?</v>
      </c>
      <c r="N652" s="195" t="e">
        <f ca="1">+_xll.BInterpol(#REF!,#REF!,params!B652,"cubic")</f>
        <v>#NAME?</v>
      </c>
      <c r="O652" s="153" t="e">
        <f t="shared" ca="1" si="85"/>
        <v>#NAME?</v>
      </c>
    </row>
    <row r="653" spans="1:15">
      <c r="A653">
        <v>650</v>
      </c>
      <c r="B653">
        <f t="shared" si="83"/>
        <v>2.6</v>
      </c>
      <c r="C653" s="151" t="e">
        <f ca="1">+_xll.BInterpol(Boost!$R$6:$R$66,Boost!$AZ$6:$AZ$66,params!B653,"cubic")</f>
        <v>#NAME?</v>
      </c>
      <c r="D653" s="151" t="e">
        <f ca="1">+_xll.BInterpol(Boost!$R$6:$R$66,Boost!$AX$6:$AX$66,params!B653,"cubic")</f>
        <v>#NAME?</v>
      </c>
      <c r="E653" s="198" t="e">
        <f t="shared" ca="1" si="86"/>
        <v>#NAME?</v>
      </c>
      <c r="F653" s="151" t="e">
        <f ca="1">+_xll.BInterpol(Boost!$R$6:$R$66,Boost!$AY$6:$AY$66,params!B653,"cubic")</f>
        <v>#NAME?</v>
      </c>
      <c r="G653" s="151" t="e">
        <f ca="1">_xll.BInterpol(cf!$A$2:$A$68,cf!$B$2:$B$68,params!B653,"cubic")/100</f>
        <v>#NAME?</v>
      </c>
      <c r="H653" s="199" t="e">
        <f t="shared" ca="1" si="87"/>
        <v>#NAME?</v>
      </c>
      <c r="I653" s="152">
        <f t="shared" si="82"/>
        <v>4.240786051827139E-2</v>
      </c>
      <c r="J653" s="152">
        <f t="shared" si="88"/>
        <v>6.3841603995196117E-5</v>
      </c>
      <c r="K653" s="3" t="e">
        <f t="shared" ca="1" si="84"/>
        <v>#NAME?</v>
      </c>
      <c r="L653" s="153" t="e">
        <f t="shared" ca="1" si="89"/>
        <v>#NAME?</v>
      </c>
      <c r="M653" s="195" t="e">
        <f ca="1">_xll.BInterpol(cf!$A$2:$A$68,cf!$C$2:$C$68,params!B653,"cubic")</f>
        <v>#NAME?</v>
      </c>
      <c r="N653" s="195" t="e">
        <f ca="1">+_xll.BInterpol(#REF!,#REF!,params!B653,"cubic")</f>
        <v>#NAME?</v>
      </c>
      <c r="O653" s="153" t="e">
        <f t="shared" ca="1" si="85"/>
        <v>#NAME?</v>
      </c>
    </row>
    <row r="654" spans="1:15">
      <c r="A654">
        <v>651</v>
      </c>
      <c r="B654">
        <f t="shared" si="83"/>
        <v>2.6040000000000001</v>
      </c>
      <c r="C654" s="151" t="e">
        <f ca="1">+_xll.BInterpol(Boost!$R$6:$R$66,Boost!$AZ$6:$AZ$66,params!B654,"cubic")</f>
        <v>#NAME?</v>
      </c>
      <c r="D654" s="151" t="e">
        <f ca="1">+_xll.BInterpol(Boost!$R$6:$R$66,Boost!$AX$6:$AX$66,params!B654,"cubic")</f>
        <v>#NAME?</v>
      </c>
      <c r="E654" s="198" t="e">
        <f t="shared" ca="1" si="86"/>
        <v>#NAME?</v>
      </c>
      <c r="F654" s="151" t="e">
        <f ca="1">+_xll.BInterpol(Boost!$R$6:$R$66,Boost!$AY$6:$AY$66,params!B654,"cubic")</f>
        <v>#NAME?</v>
      </c>
      <c r="G654" s="151" t="e">
        <f ca="1">_xll.BInterpol(cf!$A$2:$A$68,cf!$B$2:$B$68,params!B654,"cubic")/100</f>
        <v>#NAME?</v>
      </c>
      <c r="H654" s="199" t="e">
        <f t="shared" ca="1" si="87"/>
        <v>#NAME?</v>
      </c>
      <c r="I654" s="152">
        <f t="shared" si="82"/>
        <v>4.2471697866301672E-2</v>
      </c>
      <c r="J654" s="152">
        <f t="shared" si="88"/>
        <v>6.3837348030282293E-5</v>
      </c>
      <c r="K654" s="3" t="e">
        <f t="shared" ca="1" si="84"/>
        <v>#NAME?</v>
      </c>
      <c r="L654" s="153" t="e">
        <f t="shared" ca="1" si="89"/>
        <v>#NAME?</v>
      </c>
      <c r="M654" s="195" t="e">
        <f ca="1">_xll.BInterpol(cf!$A$2:$A$68,cf!$C$2:$C$68,params!B654,"cubic")</f>
        <v>#NAME?</v>
      </c>
      <c r="N654" s="195" t="e">
        <f ca="1">+_xll.BInterpol(#REF!,#REF!,params!B654,"cubic")</f>
        <v>#NAME?</v>
      </c>
      <c r="O654" s="153" t="e">
        <f t="shared" ca="1" si="85"/>
        <v>#NAME?</v>
      </c>
    </row>
    <row r="655" spans="1:15">
      <c r="A655">
        <v>652</v>
      </c>
      <c r="B655">
        <f t="shared" si="83"/>
        <v>2.6080000000000001</v>
      </c>
      <c r="C655" s="151" t="e">
        <f ca="1">+_xll.BInterpol(Boost!$R$6:$R$66,Boost!$AZ$6:$AZ$66,params!B655,"cubic")</f>
        <v>#NAME?</v>
      </c>
      <c r="D655" s="151" t="e">
        <f ca="1">+_xll.BInterpol(Boost!$R$6:$R$66,Boost!$AX$6:$AX$66,params!B655,"cubic")</f>
        <v>#NAME?</v>
      </c>
      <c r="E655" s="198" t="e">
        <f t="shared" ca="1" si="86"/>
        <v>#NAME?</v>
      </c>
      <c r="F655" s="151" t="e">
        <f ca="1">+_xll.BInterpol(Boost!$R$6:$R$66,Boost!$AY$6:$AY$66,params!B655,"cubic")</f>
        <v>#NAME?</v>
      </c>
      <c r="G655" s="151" t="e">
        <f ca="1">_xll.BInterpol(cf!$A$2:$A$68,cf!$B$2:$B$68,params!B655,"cubic")/100</f>
        <v>#NAME?</v>
      </c>
      <c r="H655" s="199" t="e">
        <f t="shared" ca="1" si="87"/>
        <v>#NAME?</v>
      </c>
      <c r="I655" s="152">
        <f t="shared" si="82"/>
        <v>4.253553095865048E-2</v>
      </c>
      <c r="J655" s="152">
        <f t="shared" si="88"/>
        <v>6.3833092348808407E-5</v>
      </c>
      <c r="K655" s="3" t="e">
        <f t="shared" ca="1" si="84"/>
        <v>#NAME?</v>
      </c>
      <c r="L655" s="153" t="e">
        <f t="shared" ca="1" si="89"/>
        <v>#NAME?</v>
      </c>
      <c r="M655" s="195" t="e">
        <f ca="1">_xll.BInterpol(cf!$A$2:$A$68,cf!$C$2:$C$68,params!B655,"cubic")</f>
        <v>#NAME?</v>
      </c>
      <c r="N655" s="195" t="e">
        <f ca="1">+_xll.BInterpol(#REF!,#REF!,params!B655,"cubic")</f>
        <v>#NAME?</v>
      </c>
      <c r="O655" s="153" t="e">
        <f t="shared" ca="1" si="85"/>
        <v>#NAME?</v>
      </c>
    </row>
    <row r="656" spans="1:15">
      <c r="A656">
        <v>653</v>
      </c>
      <c r="B656">
        <f t="shared" si="83"/>
        <v>2.6120000000000001</v>
      </c>
      <c r="C656" s="151" t="e">
        <f ca="1">+_xll.BInterpol(Boost!$R$6:$R$66,Boost!$AZ$6:$AZ$66,params!B656,"cubic")</f>
        <v>#NAME?</v>
      </c>
      <c r="D656" s="151" t="e">
        <f ca="1">+_xll.BInterpol(Boost!$R$6:$R$66,Boost!$AX$6:$AX$66,params!B656,"cubic")</f>
        <v>#NAME?</v>
      </c>
      <c r="E656" s="198" t="e">
        <f t="shared" ca="1" si="86"/>
        <v>#NAME?</v>
      </c>
      <c r="F656" s="151" t="e">
        <f ca="1">+_xll.BInterpol(Boost!$R$6:$R$66,Boost!$AY$6:$AY$66,params!B656,"cubic")</f>
        <v>#NAME?</v>
      </c>
      <c r="G656" s="151" t="e">
        <f ca="1">_xll.BInterpol(cf!$A$2:$A$68,cf!$B$2:$B$68,params!B656,"cubic")/100</f>
        <v>#NAME?</v>
      </c>
      <c r="H656" s="199" t="e">
        <f t="shared" ca="1" si="87"/>
        <v>#NAME?</v>
      </c>
      <c r="I656" s="152">
        <f t="shared" si="82"/>
        <v>4.2599359795601699E-2</v>
      </c>
      <c r="J656" s="152">
        <f t="shared" si="88"/>
        <v>6.3828836951218548E-5</v>
      </c>
      <c r="K656" s="3" t="e">
        <f t="shared" ca="1" si="84"/>
        <v>#NAME?</v>
      </c>
      <c r="L656" s="153" t="e">
        <f t="shared" ca="1" si="89"/>
        <v>#NAME?</v>
      </c>
      <c r="M656" s="195" t="e">
        <f ca="1">_xll.BInterpol(cf!$A$2:$A$68,cf!$C$2:$C$68,params!B656,"cubic")</f>
        <v>#NAME?</v>
      </c>
      <c r="N656" s="195" t="e">
        <f ca="1">+_xll.BInterpol(#REF!,#REF!,params!B656,"cubic")</f>
        <v>#NAME?</v>
      </c>
      <c r="O656" s="153" t="e">
        <f t="shared" ca="1" si="85"/>
        <v>#NAME?</v>
      </c>
    </row>
    <row r="657" spans="1:15">
      <c r="A657">
        <v>654</v>
      </c>
      <c r="B657">
        <f t="shared" si="83"/>
        <v>2.6160000000000001</v>
      </c>
      <c r="C657" s="151" t="e">
        <f ca="1">+_xll.BInterpol(Boost!$R$6:$R$66,Boost!$AZ$6:$AZ$66,params!B657,"cubic")</f>
        <v>#NAME?</v>
      </c>
      <c r="D657" s="151" t="e">
        <f ca="1">+_xll.BInterpol(Boost!$R$6:$R$66,Boost!$AX$6:$AX$66,params!B657,"cubic")</f>
        <v>#NAME?</v>
      </c>
      <c r="E657" s="198" t="e">
        <f t="shared" ca="1" si="86"/>
        <v>#NAME?</v>
      </c>
      <c r="F657" s="151" t="e">
        <f ca="1">+_xll.BInterpol(Boost!$R$6:$R$66,Boost!$AY$6:$AY$66,params!B657,"cubic")</f>
        <v>#NAME?</v>
      </c>
      <c r="G657" s="151" t="e">
        <f ca="1">_xll.BInterpol(cf!$A$2:$A$68,cf!$B$2:$B$68,params!B657,"cubic")/100</f>
        <v>#NAME?</v>
      </c>
      <c r="H657" s="199" t="e">
        <f t="shared" ca="1" si="87"/>
        <v>#NAME?</v>
      </c>
      <c r="I657" s="152">
        <f t="shared" si="82"/>
        <v>4.266318437743899E-2</v>
      </c>
      <c r="J657" s="152">
        <f t="shared" si="88"/>
        <v>6.3824581837290673E-5</v>
      </c>
      <c r="K657" s="3" t="e">
        <f t="shared" ca="1" si="84"/>
        <v>#NAME?</v>
      </c>
      <c r="L657" s="153" t="e">
        <f t="shared" ca="1" si="89"/>
        <v>#NAME?</v>
      </c>
      <c r="M657" s="195" t="e">
        <f ca="1">_xll.BInterpol(cf!$A$2:$A$68,cf!$C$2:$C$68,params!B657,"cubic")</f>
        <v>#NAME?</v>
      </c>
      <c r="N657" s="195" t="e">
        <f ca="1">+_xll.BInterpol(#REF!,#REF!,params!B657,"cubic")</f>
        <v>#NAME?</v>
      </c>
      <c r="O657" s="153" t="e">
        <f t="shared" ca="1" si="85"/>
        <v>#NAME?</v>
      </c>
    </row>
    <row r="658" spans="1:15">
      <c r="A658">
        <v>655</v>
      </c>
      <c r="B658">
        <f t="shared" si="83"/>
        <v>2.62</v>
      </c>
      <c r="C658" s="151" t="e">
        <f ca="1">+_xll.BInterpol(Boost!$R$6:$R$66,Boost!$AZ$6:$AZ$66,params!B658,"cubic")</f>
        <v>#NAME?</v>
      </c>
      <c r="D658" s="151" t="e">
        <f ca="1">+_xll.BInterpol(Boost!$R$6:$R$66,Boost!$AX$6:$AX$66,params!B658,"cubic")</f>
        <v>#NAME?</v>
      </c>
      <c r="E658" s="198" t="e">
        <f t="shared" ca="1" si="86"/>
        <v>#NAME?</v>
      </c>
      <c r="F658" s="151" t="e">
        <f ca="1">+_xll.BInterpol(Boost!$R$6:$R$66,Boost!$AY$6:$AY$66,params!B658,"cubic")</f>
        <v>#NAME?</v>
      </c>
      <c r="G658" s="151" t="e">
        <f ca="1">_xll.BInterpol(cf!$A$2:$A$68,cf!$B$2:$B$68,params!B658,"cubic")/100</f>
        <v>#NAME?</v>
      </c>
      <c r="H658" s="199" t="e">
        <f t="shared" ca="1" si="87"/>
        <v>#NAME?</v>
      </c>
      <c r="I658" s="152">
        <f t="shared" si="82"/>
        <v>4.2727004704445903E-2</v>
      </c>
      <c r="J658" s="152">
        <f t="shared" si="88"/>
        <v>6.3820327006913757E-5</v>
      </c>
      <c r="K658" s="3" t="e">
        <f t="shared" ca="1" si="84"/>
        <v>#NAME?</v>
      </c>
      <c r="L658" s="153" t="e">
        <f t="shared" ca="1" si="89"/>
        <v>#NAME?</v>
      </c>
      <c r="M658" s="195" t="e">
        <f ca="1">_xll.BInterpol(cf!$A$2:$A$68,cf!$C$2:$C$68,params!B658,"cubic")</f>
        <v>#NAME?</v>
      </c>
      <c r="N658" s="195" t="e">
        <f ca="1">+_xll.BInterpol(#REF!,#REF!,params!B658,"cubic")</f>
        <v>#NAME?</v>
      </c>
      <c r="O658" s="153" t="e">
        <f t="shared" ca="1" si="85"/>
        <v>#NAME?</v>
      </c>
    </row>
    <row r="659" spans="1:15">
      <c r="A659">
        <v>656</v>
      </c>
      <c r="B659">
        <f t="shared" si="83"/>
        <v>2.6240000000000001</v>
      </c>
      <c r="C659" s="151" t="e">
        <f ca="1">+_xll.BInterpol(Boost!$R$6:$R$66,Boost!$AZ$6:$AZ$66,params!B659,"cubic")</f>
        <v>#NAME?</v>
      </c>
      <c r="D659" s="151" t="e">
        <f ca="1">+_xll.BInterpol(Boost!$R$6:$R$66,Boost!$AX$6:$AX$66,params!B659,"cubic")</f>
        <v>#NAME?</v>
      </c>
      <c r="E659" s="198" t="e">
        <f t="shared" ca="1" si="86"/>
        <v>#NAME?</v>
      </c>
      <c r="F659" s="151" t="e">
        <f ca="1">+_xll.BInterpol(Boost!$R$6:$R$66,Boost!$AY$6:$AY$66,params!B659,"cubic")</f>
        <v>#NAME?</v>
      </c>
      <c r="G659" s="151" t="e">
        <f ca="1">_xll.BInterpol(cf!$A$2:$A$68,cf!$B$2:$B$68,params!B659,"cubic")/100</f>
        <v>#NAME?</v>
      </c>
      <c r="H659" s="199" t="e">
        <f t="shared" ca="1" si="87"/>
        <v>#NAME?</v>
      </c>
      <c r="I659" s="152">
        <f t="shared" si="82"/>
        <v>4.2790820776906213E-2</v>
      </c>
      <c r="J659" s="152">
        <f t="shared" si="88"/>
        <v>6.3816072460309847E-5</v>
      </c>
      <c r="K659" s="3" t="e">
        <f t="shared" ca="1" si="84"/>
        <v>#NAME?</v>
      </c>
      <c r="L659" s="153" t="e">
        <f t="shared" ca="1" si="89"/>
        <v>#NAME?</v>
      </c>
      <c r="M659" s="195" t="e">
        <f ca="1">_xll.BInterpol(cf!$A$2:$A$68,cf!$C$2:$C$68,params!B659,"cubic")</f>
        <v>#NAME?</v>
      </c>
      <c r="N659" s="195" t="e">
        <f ca="1">+_xll.BInterpol(#REF!,#REF!,params!B659,"cubic")</f>
        <v>#NAME?</v>
      </c>
      <c r="O659" s="153" t="e">
        <f t="shared" ca="1" si="85"/>
        <v>#NAME?</v>
      </c>
    </row>
    <row r="660" spans="1:15">
      <c r="A660">
        <v>657</v>
      </c>
      <c r="B660">
        <f t="shared" si="83"/>
        <v>2.6280000000000001</v>
      </c>
      <c r="C660" s="151" t="e">
        <f ca="1">+_xll.BInterpol(Boost!$R$6:$R$66,Boost!$AZ$6:$AZ$66,params!B660,"cubic")</f>
        <v>#NAME?</v>
      </c>
      <c r="D660" s="151" t="e">
        <f ca="1">+_xll.BInterpol(Boost!$R$6:$R$66,Boost!$AX$6:$AX$66,params!B660,"cubic")</f>
        <v>#NAME?</v>
      </c>
      <c r="E660" s="198" t="e">
        <f t="shared" ca="1" si="86"/>
        <v>#NAME?</v>
      </c>
      <c r="F660" s="151" t="e">
        <f ca="1">+_xll.BInterpol(Boost!$R$6:$R$66,Boost!$AY$6:$AY$66,params!B660,"cubic")</f>
        <v>#NAME?</v>
      </c>
      <c r="G660" s="151" t="e">
        <f ca="1">_xll.BInterpol(cf!$A$2:$A$68,cf!$B$2:$B$68,params!B660,"cubic")/100</f>
        <v>#NAME?</v>
      </c>
      <c r="H660" s="199" t="e">
        <f t="shared" ca="1" si="87"/>
        <v>#NAME?</v>
      </c>
      <c r="I660" s="152">
        <f t="shared" si="82"/>
        <v>4.2854632595103581E-2</v>
      </c>
      <c r="J660" s="152">
        <f t="shared" si="88"/>
        <v>6.381181819736792E-5</v>
      </c>
      <c r="K660" s="3" t="e">
        <f t="shared" ca="1" si="84"/>
        <v>#NAME?</v>
      </c>
      <c r="L660" s="153" t="e">
        <f t="shared" ca="1" si="89"/>
        <v>#NAME?</v>
      </c>
      <c r="M660" s="195" t="e">
        <f ca="1">_xll.BInterpol(cf!$A$2:$A$68,cf!$C$2:$C$68,params!B660,"cubic")</f>
        <v>#NAME?</v>
      </c>
      <c r="N660" s="195" t="e">
        <f ca="1">+_xll.BInterpol(#REF!,#REF!,params!B660,"cubic")</f>
        <v>#NAME?</v>
      </c>
      <c r="O660" s="153" t="e">
        <f t="shared" ca="1" si="85"/>
        <v>#NAME?</v>
      </c>
    </row>
    <row r="661" spans="1:15">
      <c r="A661">
        <v>658</v>
      </c>
      <c r="B661">
        <f t="shared" si="83"/>
        <v>2.6320000000000001</v>
      </c>
      <c r="C661" s="151" t="e">
        <f ca="1">+_xll.BInterpol(Boost!$R$6:$R$66,Boost!$AZ$6:$AZ$66,params!B661,"cubic")</f>
        <v>#NAME?</v>
      </c>
      <c r="D661" s="151" t="e">
        <f ca="1">+_xll.BInterpol(Boost!$R$6:$R$66,Boost!$AX$6:$AX$66,params!B661,"cubic")</f>
        <v>#NAME?</v>
      </c>
      <c r="E661" s="198" t="e">
        <f t="shared" ca="1" si="86"/>
        <v>#NAME?</v>
      </c>
      <c r="F661" s="151" t="e">
        <f ca="1">+_xll.BInterpol(Boost!$R$6:$R$66,Boost!$AY$6:$AY$66,params!B661,"cubic")</f>
        <v>#NAME?</v>
      </c>
      <c r="G661" s="151" t="e">
        <f ca="1">_xll.BInterpol(cf!$A$2:$A$68,cf!$B$2:$B$68,params!B661,"cubic")/100</f>
        <v>#NAME?</v>
      </c>
      <c r="H661" s="199" t="e">
        <f t="shared" ca="1" si="87"/>
        <v>#NAME?</v>
      </c>
      <c r="I661" s="152">
        <f t="shared" si="82"/>
        <v>4.2918440159321447E-2</v>
      </c>
      <c r="J661" s="152">
        <f t="shared" si="88"/>
        <v>6.3807564217865931E-5</v>
      </c>
      <c r="K661" s="3" t="e">
        <f t="shared" ca="1" si="84"/>
        <v>#NAME?</v>
      </c>
      <c r="L661" s="153" t="e">
        <f t="shared" ca="1" si="89"/>
        <v>#NAME?</v>
      </c>
      <c r="M661" s="195" t="e">
        <f ca="1">_xll.BInterpol(cf!$A$2:$A$68,cf!$C$2:$C$68,params!B661,"cubic")</f>
        <v>#NAME?</v>
      </c>
      <c r="N661" s="195" t="e">
        <f ca="1">+_xll.BInterpol(#REF!,#REF!,params!B661,"cubic")</f>
        <v>#NAME?</v>
      </c>
      <c r="O661" s="153" t="e">
        <f t="shared" ca="1" si="85"/>
        <v>#NAME?</v>
      </c>
    </row>
    <row r="662" spans="1:15">
      <c r="A662">
        <v>659</v>
      </c>
      <c r="B662">
        <f t="shared" si="83"/>
        <v>2.6360000000000001</v>
      </c>
      <c r="C662" s="151" t="e">
        <f ca="1">+_xll.BInterpol(Boost!$R$6:$R$66,Boost!$AZ$6:$AZ$66,params!B662,"cubic")</f>
        <v>#NAME?</v>
      </c>
      <c r="D662" s="151" t="e">
        <f ca="1">+_xll.BInterpol(Boost!$R$6:$R$66,Boost!$AX$6:$AX$66,params!B662,"cubic")</f>
        <v>#NAME?</v>
      </c>
      <c r="E662" s="198" t="e">
        <f t="shared" ca="1" si="86"/>
        <v>#NAME?</v>
      </c>
      <c r="F662" s="151" t="e">
        <f ca="1">+_xll.BInterpol(Boost!$R$6:$R$66,Boost!$AY$6:$AY$66,params!B662,"cubic")</f>
        <v>#NAME?</v>
      </c>
      <c r="G662" s="151" t="e">
        <f ca="1">_xll.BInterpol(cf!$A$2:$A$68,cf!$B$2:$B$68,params!B662,"cubic")/100</f>
        <v>#NAME?</v>
      </c>
      <c r="H662" s="199" t="e">
        <f t="shared" ca="1" si="87"/>
        <v>#NAME?</v>
      </c>
      <c r="I662" s="152">
        <f t="shared" si="82"/>
        <v>4.2982243469843473E-2</v>
      </c>
      <c r="J662" s="152">
        <f t="shared" si="88"/>
        <v>6.3803310522025924E-5</v>
      </c>
      <c r="K662" s="3" t="e">
        <f t="shared" ca="1" si="84"/>
        <v>#NAME?</v>
      </c>
      <c r="L662" s="153" t="e">
        <f t="shared" ca="1" si="89"/>
        <v>#NAME?</v>
      </c>
      <c r="M662" s="195" t="e">
        <f ca="1">_xll.BInterpol(cf!$A$2:$A$68,cf!$C$2:$C$68,params!B662,"cubic")</f>
        <v>#NAME?</v>
      </c>
      <c r="N662" s="195" t="e">
        <f ca="1">+_xll.BInterpol(#REF!,#REF!,params!B662,"cubic")</f>
        <v>#NAME?</v>
      </c>
      <c r="O662" s="153" t="e">
        <f t="shared" ca="1" si="85"/>
        <v>#NAME?</v>
      </c>
    </row>
    <row r="663" spans="1:15">
      <c r="A663">
        <v>660</v>
      </c>
      <c r="B663">
        <f t="shared" si="83"/>
        <v>2.64</v>
      </c>
      <c r="C663" s="151" t="e">
        <f ca="1">+_xll.BInterpol(Boost!$R$6:$R$66,Boost!$AZ$6:$AZ$66,params!B663,"cubic")</f>
        <v>#NAME?</v>
      </c>
      <c r="D663" s="151" t="e">
        <f ca="1">+_xll.BInterpol(Boost!$R$6:$R$66,Boost!$AX$6:$AX$66,params!B663,"cubic")</f>
        <v>#NAME?</v>
      </c>
      <c r="E663" s="198" t="e">
        <f t="shared" ca="1" si="86"/>
        <v>#NAME?</v>
      </c>
      <c r="F663" s="151" t="e">
        <f ca="1">+_xll.BInterpol(Boost!$R$6:$R$66,Boost!$AY$6:$AY$66,params!B663,"cubic")</f>
        <v>#NAME?</v>
      </c>
      <c r="G663" s="151" t="e">
        <f ca="1">_xll.BInterpol(cf!$A$2:$A$68,cf!$B$2:$B$68,params!B663,"cubic")/100</f>
        <v>#NAME?</v>
      </c>
      <c r="H663" s="199" t="e">
        <f t="shared" ca="1" si="87"/>
        <v>#NAME?</v>
      </c>
      <c r="I663" s="152">
        <f t="shared" si="82"/>
        <v>4.3046042526953321E-2</v>
      </c>
      <c r="J663" s="152">
        <f t="shared" si="88"/>
        <v>6.3799057109847901E-5</v>
      </c>
      <c r="K663" s="3" t="e">
        <f t="shared" ca="1" si="84"/>
        <v>#NAME?</v>
      </c>
      <c r="L663" s="153" t="e">
        <f t="shared" ca="1" si="89"/>
        <v>#NAME?</v>
      </c>
      <c r="M663" s="195" t="e">
        <f ca="1">_xll.BInterpol(cf!$A$2:$A$68,cf!$C$2:$C$68,params!B663,"cubic")</f>
        <v>#NAME?</v>
      </c>
      <c r="N663" s="195" t="e">
        <f ca="1">+_xll.BInterpol(#REF!,#REF!,params!B663,"cubic")</f>
        <v>#NAME?</v>
      </c>
      <c r="O663" s="153" t="e">
        <f t="shared" ca="1" si="85"/>
        <v>#NAME?</v>
      </c>
    </row>
    <row r="664" spans="1:15">
      <c r="A664">
        <v>661</v>
      </c>
      <c r="B664">
        <f t="shared" si="83"/>
        <v>2.6440000000000001</v>
      </c>
      <c r="C664" s="151" t="e">
        <f ca="1">+_xll.BInterpol(Boost!$R$6:$R$66,Boost!$AZ$6:$AZ$66,params!B664,"cubic")</f>
        <v>#NAME?</v>
      </c>
      <c r="D664" s="151" t="e">
        <f ca="1">+_xll.BInterpol(Boost!$R$6:$R$66,Boost!$AX$6:$AX$66,params!B664,"cubic")</f>
        <v>#NAME?</v>
      </c>
      <c r="E664" s="198" t="e">
        <f t="shared" ca="1" si="86"/>
        <v>#NAME?</v>
      </c>
      <c r="F664" s="151" t="e">
        <f ca="1">+_xll.BInterpol(Boost!$R$6:$R$66,Boost!$AY$6:$AY$66,params!B664,"cubic")</f>
        <v>#NAME?</v>
      </c>
      <c r="G664" s="151" t="e">
        <f ca="1">_xll.BInterpol(cf!$A$2:$A$68,cf!$B$2:$B$68,params!B664,"cubic")/100</f>
        <v>#NAME?</v>
      </c>
      <c r="H664" s="199" t="e">
        <f t="shared" ca="1" si="87"/>
        <v>#NAME?</v>
      </c>
      <c r="I664" s="152">
        <f t="shared" si="82"/>
        <v>4.3109837330934431E-2</v>
      </c>
      <c r="J664" s="152">
        <f t="shared" si="88"/>
        <v>6.3794803981109816E-5</v>
      </c>
      <c r="K664" s="3" t="e">
        <f t="shared" ca="1" si="84"/>
        <v>#NAME?</v>
      </c>
      <c r="L664" s="153" t="e">
        <f t="shared" ca="1" si="89"/>
        <v>#NAME?</v>
      </c>
      <c r="M664" s="195" t="e">
        <f ca="1">_xll.BInterpol(cf!$A$2:$A$68,cf!$C$2:$C$68,params!B664,"cubic")</f>
        <v>#NAME?</v>
      </c>
      <c r="N664" s="195" t="e">
        <f ca="1">+_xll.BInterpol(#REF!,#REF!,params!B664,"cubic")</f>
        <v>#NAME?</v>
      </c>
      <c r="O664" s="153" t="e">
        <f t="shared" ca="1" si="85"/>
        <v>#NAME?</v>
      </c>
    </row>
    <row r="665" spans="1:15">
      <c r="A665">
        <v>662</v>
      </c>
      <c r="B665">
        <f t="shared" si="83"/>
        <v>2.6480000000000001</v>
      </c>
      <c r="C665" s="151" t="e">
        <f ca="1">+_xll.BInterpol(Boost!$R$6:$R$66,Boost!$AZ$6:$AZ$66,params!B665,"cubic")</f>
        <v>#NAME?</v>
      </c>
      <c r="D665" s="151" t="e">
        <f ca="1">+_xll.BInterpol(Boost!$R$6:$R$66,Boost!$AX$6:$AX$66,params!B665,"cubic")</f>
        <v>#NAME?</v>
      </c>
      <c r="E665" s="198" t="e">
        <f t="shared" ca="1" si="86"/>
        <v>#NAME?</v>
      </c>
      <c r="F665" s="151" t="e">
        <f ca="1">+_xll.BInterpol(Boost!$R$6:$R$66,Boost!$AY$6:$AY$66,params!B665,"cubic")</f>
        <v>#NAME?</v>
      </c>
      <c r="G665" s="151" t="e">
        <f ca="1">_xll.BInterpol(cf!$A$2:$A$68,cf!$B$2:$B$68,params!B665,"cubic")/100</f>
        <v>#NAME?</v>
      </c>
      <c r="H665" s="199" t="e">
        <f t="shared" ca="1" si="87"/>
        <v>#NAME?</v>
      </c>
      <c r="I665" s="152">
        <f t="shared" si="82"/>
        <v>4.3173627882070353E-2</v>
      </c>
      <c r="J665" s="152">
        <f t="shared" si="88"/>
        <v>6.3790551135922691E-5</v>
      </c>
      <c r="K665" s="3" t="e">
        <f t="shared" ca="1" si="84"/>
        <v>#NAME?</v>
      </c>
      <c r="L665" s="153" t="e">
        <f t="shared" ca="1" si="89"/>
        <v>#NAME?</v>
      </c>
      <c r="M665" s="195" t="e">
        <f ca="1">_xll.BInterpol(cf!$A$2:$A$68,cf!$C$2:$C$68,params!B665,"cubic")</f>
        <v>#NAME?</v>
      </c>
      <c r="N665" s="195" t="e">
        <f ca="1">+_xll.BInterpol(#REF!,#REF!,params!B665,"cubic")</f>
        <v>#NAME?</v>
      </c>
      <c r="O665" s="153" t="e">
        <f t="shared" ca="1" si="85"/>
        <v>#NAME?</v>
      </c>
    </row>
    <row r="666" spans="1:15">
      <c r="A666">
        <v>663</v>
      </c>
      <c r="B666">
        <f t="shared" si="83"/>
        <v>2.6520000000000001</v>
      </c>
      <c r="C666" s="151" t="e">
        <f ca="1">+_xll.BInterpol(Boost!$R$6:$R$66,Boost!$AZ$6:$AZ$66,params!B666,"cubic")</f>
        <v>#NAME?</v>
      </c>
      <c r="D666" s="151" t="e">
        <f ca="1">+_xll.BInterpol(Boost!$R$6:$R$66,Boost!$AX$6:$AX$66,params!B666,"cubic")</f>
        <v>#NAME?</v>
      </c>
      <c r="E666" s="198" t="e">
        <f t="shared" ca="1" si="86"/>
        <v>#NAME?</v>
      </c>
      <c r="F666" s="151" t="e">
        <f ca="1">+_xll.BInterpol(Boost!$R$6:$R$66,Boost!$AY$6:$AY$66,params!B666,"cubic")</f>
        <v>#NAME?</v>
      </c>
      <c r="G666" s="151" t="e">
        <f ca="1">_xll.BInterpol(cf!$A$2:$A$68,cf!$B$2:$B$68,params!B666,"cubic")/100</f>
        <v>#NAME?</v>
      </c>
      <c r="H666" s="199" t="e">
        <f t="shared" ca="1" si="87"/>
        <v>#NAME?</v>
      </c>
      <c r="I666" s="152">
        <f t="shared" si="82"/>
        <v>4.323741418064464E-2</v>
      </c>
      <c r="J666" s="152">
        <f t="shared" si="88"/>
        <v>6.3786298574286526E-5</v>
      </c>
      <c r="K666" s="3" t="e">
        <f t="shared" ca="1" si="84"/>
        <v>#NAME?</v>
      </c>
      <c r="L666" s="153" t="e">
        <f t="shared" ca="1" si="89"/>
        <v>#NAME?</v>
      </c>
      <c r="M666" s="195" t="e">
        <f ca="1">_xll.BInterpol(cf!$A$2:$A$68,cf!$C$2:$C$68,params!B666,"cubic")</f>
        <v>#NAME?</v>
      </c>
      <c r="N666" s="195" t="e">
        <f ca="1">+_xll.BInterpol(#REF!,#REF!,params!B666,"cubic")</f>
        <v>#NAME?</v>
      </c>
      <c r="O666" s="153" t="e">
        <f t="shared" ca="1" si="85"/>
        <v>#NAME?</v>
      </c>
    </row>
    <row r="667" spans="1:15">
      <c r="A667">
        <v>664</v>
      </c>
      <c r="B667">
        <f t="shared" si="83"/>
        <v>2.6560000000000001</v>
      </c>
      <c r="C667" s="151" t="e">
        <f ca="1">+_xll.BInterpol(Boost!$R$6:$R$66,Boost!$AZ$6:$AZ$66,params!B667,"cubic")</f>
        <v>#NAME?</v>
      </c>
      <c r="D667" s="151" t="e">
        <f ca="1">+_xll.BInterpol(Boost!$R$6:$R$66,Boost!$AX$6:$AX$66,params!B667,"cubic")</f>
        <v>#NAME?</v>
      </c>
      <c r="E667" s="198" t="e">
        <f t="shared" ca="1" si="86"/>
        <v>#NAME?</v>
      </c>
      <c r="F667" s="151" t="e">
        <f ca="1">+_xll.BInterpol(Boost!$R$6:$R$66,Boost!$AY$6:$AY$66,params!B667,"cubic")</f>
        <v>#NAME?</v>
      </c>
      <c r="G667" s="151" t="e">
        <f ca="1">_xll.BInterpol(cf!$A$2:$A$68,cf!$B$2:$B$68,params!B667,"cubic")/100</f>
        <v>#NAME?</v>
      </c>
      <c r="H667" s="199" t="e">
        <f t="shared" ca="1" si="87"/>
        <v>#NAME?</v>
      </c>
      <c r="I667" s="152">
        <f t="shared" si="82"/>
        <v>4.330119622694073E-2</v>
      </c>
      <c r="J667" s="152">
        <f t="shared" si="88"/>
        <v>6.37820462960903E-5</v>
      </c>
      <c r="K667" s="3" t="e">
        <f t="shared" ca="1" si="84"/>
        <v>#NAME?</v>
      </c>
      <c r="L667" s="153" t="e">
        <f t="shared" ca="1" si="89"/>
        <v>#NAME?</v>
      </c>
      <c r="M667" s="195" t="e">
        <f ca="1">_xll.BInterpol(cf!$A$2:$A$68,cf!$C$2:$C$68,params!B667,"cubic")</f>
        <v>#NAME?</v>
      </c>
      <c r="N667" s="195" t="e">
        <f ca="1">+_xll.BInterpol(#REF!,#REF!,params!B667,"cubic")</f>
        <v>#NAME?</v>
      </c>
      <c r="O667" s="153" t="e">
        <f t="shared" ca="1" si="85"/>
        <v>#NAME?</v>
      </c>
    </row>
    <row r="668" spans="1:15">
      <c r="A668">
        <v>665</v>
      </c>
      <c r="B668">
        <f t="shared" si="83"/>
        <v>2.66</v>
      </c>
      <c r="C668" s="151" t="e">
        <f ca="1">+_xll.BInterpol(Boost!$R$6:$R$66,Boost!$AZ$6:$AZ$66,params!B668,"cubic")</f>
        <v>#NAME?</v>
      </c>
      <c r="D668" s="151" t="e">
        <f ca="1">+_xll.BInterpol(Boost!$R$6:$R$66,Boost!$AX$6:$AX$66,params!B668,"cubic")</f>
        <v>#NAME?</v>
      </c>
      <c r="E668" s="198" t="e">
        <f t="shared" ca="1" si="86"/>
        <v>#NAME?</v>
      </c>
      <c r="F668" s="151" t="e">
        <f ca="1">+_xll.BInterpol(Boost!$R$6:$R$66,Boost!$AY$6:$AY$66,params!B668,"cubic")</f>
        <v>#NAME?</v>
      </c>
      <c r="G668" s="151" t="e">
        <f ca="1">_xll.BInterpol(cf!$A$2:$A$68,cf!$B$2:$B$68,params!B668,"cubic")/100</f>
        <v>#NAME?</v>
      </c>
      <c r="H668" s="199" t="e">
        <f t="shared" ca="1" si="87"/>
        <v>#NAME?</v>
      </c>
      <c r="I668" s="152">
        <f t="shared" si="82"/>
        <v>4.3364974021242175E-2</v>
      </c>
      <c r="J668" s="152">
        <f t="shared" si="88"/>
        <v>6.3777794301445034E-5</v>
      </c>
      <c r="K668" s="3" t="e">
        <f t="shared" ca="1" si="84"/>
        <v>#NAME?</v>
      </c>
      <c r="L668" s="153" t="e">
        <f t="shared" ca="1" si="89"/>
        <v>#NAME?</v>
      </c>
      <c r="M668" s="195" t="e">
        <f ca="1">_xll.BInterpol(cf!$A$2:$A$68,cf!$C$2:$C$68,params!B668,"cubic")</f>
        <v>#NAME?</v>
      </c>
      <c r="N668" s="195" t="e">
        <f ca="1">+_xll.BInterpol(#REF!,#REF!,params!B668,"cubic")</f>
        <v>#NAME?</v>
      </c>
      <c r="O668" s="153" t="e">
        <f t="shared" ca="1" si="85"/>
        <v>#NAME?</v>
      </c>
    </row>
    <row r="669" spans="1:15">
      <c r="A669">
        <v>666</v>
      </c>
      <c r="B669">
        <f t="shared" si="83"/>
        <v>2.6640000000000001</v>
      </c>
      <c r="C669" s="151" t="e">
        <f ca="1">+_xll.BInterpol(Boost!$R$6:$R$66,Boost!$AZ$6:$AZ$66,params!B669,"cubic")</f>
        <v>#NAME?</v>
      </c>
      <c r="D669" s="151" t="e">
        <f ca="1">+_xll.BInterpol(Boost!$R$6:$R$66,Boost!$AX$6:$AX$66,params!B669,"cubic")</f>
        <v>#NAME?</v>
      </c>
      <c r="E669" s="198" t="e">
        <f t="shared" ca="1" si="86"/>
        <v>#NAME?</v>
      </c>
      <c r="F669" s="151" t="e">
        <f ca="1">+_xll.BInterpol(Boost!$R$6:$R$66,Boost!$AY$6:$AY$66,params!B669,"cubic")</f>
        <v>#NAME?</v>
      </c>
      <c r="G669" s="151" t="e">
        <f ca="1">_xll.BInterpol(cf!$A$2:$A$68,cf!$B$2:$B$68,params!B669,"cubic")/100</f>
        <v>#NAME?</v>
      </c>
      <c r="H669" s="199" t="e">
        <f t="shared" ca="1" si="87"/>
        <v>#NAME?</v>
      </c>
      <c r="I669" s="152">
        <f t="shared" si="82"/>
        <v>4.3428747563832415E-2</v>
      </c>
      <c r="J669" s="152">
        <f t="shared" si="88"/>
        <v>6.3773542590239707E-5</v>
      </c>
      <c r="K669" s="3" t="e">
        <f t="shared" ca="1" si="84"/>
        <v>#NAME?</v>
      </c>
      <c r="L669" s="153" t="e">
        <f t="shared" ca="1" si="89"/>
        <v>#NAME?</v>
      </c>
      <c r="M669" s="195" t="e">
        <f ca="1">_xll.BInterpol(cf!$A$2:$A$68,cf!$C$2:$C$68,params!B669,"cubic")</f>
        <v>#NAME?</v>
      </c>
      <c r="N669" s="195" t="e">
        <f ca="1">+_xll.BInterpol(#REF!,#REF!,params!B669,"cubic")</f>
        <v>#NAME?</v>
      </c>
      <c r="O669" s="153" t="e">
        <f t="shared" ca="1" si="85"/>
        <v>#NAME?</v>
      </c>
    </row>
    <row r="670" spans="1:15">
      <c r="A670">
        <v>667</v>
      </c>
      <c r="B670">
        <f t="shared" si="83"/>
        <v>2.6680000000000001</v>
      </c>
      <c r="C670" s="151" t="e">
        <f ca="1">+_xll.BInterpol(Boost!$R$6:$R$66,Boost!$AZ$6:$AZ$66,params!B670,"cubic")</f>
        <v>#NAME?</v>
      </c>
      <c r="D670" s="151" t="e">
        <f ca="1">+_xll.BInterpol(Boost!$R$6:$R$66,Boost!$AX$6:$AX$66,params!B670,"cubic")</f>
        <v>#NAME?</v>
      </c>
      <c r="E670" s="198" t="e">
        <f t="shared" ca="1" si="86"/>
        <v>#NAME?</v>
      </c>
      <c r="F670" s="151" t="e">
        <f ca="1">+_xll.BInterpol(Boost!$R$6:$R$66,Boost!$AY$6:$AY$66,params!B670,"cubic")</f>
        <v>#NAME?</v>
      </c>
      <c r="G670" s="151" t="e">
        <f ca="1">_xll.BInterpol(cf!$A$2:$A$68,cf!$B$2:$B$68,params!B670,"cubic")/100</f>
        <v>#NAME?</v>
      </c>
      <c r="H670" s="199" t="e">
        <f t="shared" ca="1" si="87"/>
        <v>#NAME?</v>
      </c>
      <c r="I670" s="152">
        <f t="shared" si="82"/>
        <v>4.3492516854994889E-2</v>
      </c>
      <c r="J670" s="152">
        <f t="shared" si="88"/>
        <v>6.3769291162474318E-5</v>
      </c>
      <c r="K670" s="3" t="e">
        <f t="shared" ca="1" si="84"/>
        <v>#NAME?</v>
      </c>
      <c r="L670" s="153" t="e">
        <f t="shared" ca="1" si="89"/>
        <v>#NAME?</v>
      </c>
      <c r="M670" s="195" t="e">
        <f ca="1">_xll.BInterpol(cf!$A$2:$A$68,cf!$C$2:$C$68,params!B670,"cubic")</f>
        <v>#NAME?</v>
      </c>
      <c r="N670" s="195" t="e">
        <f ca="1">+_xll.BInterpol(#REF!,#REF!,params!B670,"cubic")</f>
        <v>#NAME?</v>
      </c>
      <c r="O670" s="153" t="e">
        <f t="shared" ca="1" si="85"/>
        <v>#NAME?</v>
      </c>
    </row>
    <row r="671" spans="1:15">
      <c r="A671">
        <v>668</v>
      </c>
      <c r="B671">
        <f t="shared" si="83"/>
        <v>2.6720000000000002</v>
      </c>
      <c r="C671" s="151" t="e">
        <f ca="1">+_xll.BInterpol(Boost!$R$6:$R$66,Boost!$AZ$6:$AZ$66,params!B671,"cubic")</f>
        <v>#NAME?</v>
      </c>
      <c r="D671" s="151" t="e">
        <f ca="1">+_xll.BInterpol(Boost!$R$6:$R$66,Boost!$AX$6:$AX$66,params!B671,"cubic")</f>
        <v>#NAME?</v>
      </c>
      <c r="E671" s="198" t="e">
        <f t="shared" ca="1" si="86"/>
        <v>#NAME?</v>
      </c>
      <c r="F671" s="151" t="e">
        <f ca="1">+_xll.BInterpol(Boost!$R$6:$R$66,Boost!$AY$6:$AY$66,params!B671,"cubic")</f>
        <v>#NAME?</v>
      </c>
      <c r="G671" s="151" t="e">
        <f ca="1">_xll.BInterpol(cf!$A$2:$A$68,cf!$B$2:$B$68,params!B671,"cubic")/100</f>
        <v>#NAME?</v>
      </c>
      <c r="H671" s="199" t="e">
        <f t="shared" ca="1" si="87"/>
        <v>#NAME?</v>
      </c>
      <c r="I671" s="152">
        <f t="shared" ref="I671:I734" si="90">1-EXP($R$5*-1*B671/(1-$R$6))</f>
        <v>4.3556281895012927E-2</v>
      </c>
      <c r="J671" s="152">
        <f t="shared" si="88"/>
        <v>6.3765040018037844E-5</v>
      </c>
      <c r="K671" s="3" t="e">
        <f t="shared" ca="1" si="84"/>
        <v>#NAME?</v>
      </c>
      <c r="L671" s="153" t="e">
        <f t="shared" ca="1" si="89"/>
        <v>#NAME?</v>
      </c>
      <c r="M671" s="195" t="e">
        <f ca="1">_xll.BInterpol(cf!$A$2:$A$68,cf!$C$2:$C$68,params!B671,"cubic")</f>
        <v>#NAME?</v>
      </c>
      <c r="N671" s="195" t="e">
        <f ca="1">+_xll.BInterpol(#REF!,#REF!,params!B671,"cubic")</f>
        <v>#NAME?</v>
      </c>
      <c r="O671" s="153" t="e">
        <f t="shared" ca="1" si="85"/>
        <v>#NAME?</v>
      </c>
    </row>
    <row r="672" spans="1:15">
      <c r="A672">
        <v>669</v>
      </c>
      <c r="B672">
        <f t="shared" si="83"/>
        <v>2.6760000000000002</v>
      </c>
      <c r="C672" s="151" t="e">
        <f ca="1">+_xll.BInterpol(Boost!$R$6:$R$66,Boost!$AZ$6:$AZ$66,params!B672,"cubic")</f>
        <v>#NAME?</v>
      </c>
      <c r="D672" s="151" t="e">
        <f ca="1">+_xll.BInterpol(Boost!$R$6:$R$66,Boost!$AX$6:$AX$66,params!B672,"cubic")</f>
        <v>#NAME?</v>
      </c>
      <c r="E672" s="198" t="e">
        <f t="shared" ca="1" si="86"/>
        <v>#NAME?</v>
      </c>
      <c r="F672" s="151" t="e">
        <f ca="1">+_xll.BInterpol(Boost!$R$6:$R$66,Boost!$AY$6:$AY$66,params!B672,"cubic")</f>
        <v>#NAME?</v>
      </c>
      <c r="G672" s="151" t="e">
        <f ca="1">_xll.BInterpol(cf!$A$2:$A$68,cf!$B$2:$B$68,params!B672,"cubic")/100</f>
        <v>#NAME?</v>
      </c>
      <c r="H672" s="199" t="e">
        <f t="shared" ca="1" si="87"/>
        <v>#NAME?</v>
      </c>
      <c r="I672" s="152">
        <f t="shared" si="90"/>
        <v>4.3620042684169968E-2</v>
      </c>
      <c r="J672" s="152">
        <f t="shared" si="88"/>
        <v>6.3760789157041309E-5</v>
      </c>
      <c r="K672" s="3" t="e">
        <f t="shared" ca="1" si="84"/>
        <v>#NAME?</v>
      </c>
      <c r="L672" s="153" t="e">
        <f t="shared" ca="1" si="89"/>
        <v>#NAME?</v>
      </c>
      <c r="M672" s="195" t="e">
        <f ca="1">_xll.BInterpol(cf!$A$2:$A$68,cf!$C$2:$C$68,params!B672,"cubic")</f>
        <v>#NAME?</v>
      </c>
      <c r="N672" s="195" t="e">
        <f ca="1">+_xll.BInterpol(#REF!,#REF!,params!B672,"cubic")</f>
        <v>#NAME?</v>
      </c>
      <c r="O672" s="153" t="e">
        <f t="shared" ca="1" si="85"/>
        <v>#NAME?</v>
      </c>
    </row>
    <row r="673" spans="1:15">
      <c r="A673">
        <v>670</v>
      </c>
      <c r="B673">
        <f t="shared" si="83"/>
        <v>2.68</v>
      </c>
      <c r="C673" s="151" t="e">
        <f ca="1">+_xll.BInterpol(Boost!$R$6:$R$66,Boost!$AZ$6:$AZ$66,params!B673,"cubic")</f>
        <v>#NAME?</v>
      </c>
      <c r="D673" s="151" t="e">
        <f ca="1">+_xll.BInterpol(Boost!$R$6:$R$66,Boost!$AX$6:$AX$66,params!B673,"cubic")</f>
        <v>#NAME?</v>
      </c>
      <c r="E673" s="198" t="e">
        <f t="shared" ca="1" si="86"/>
        <v>#NAME?</v>
      </c>
      <c r="F673" s="151" t="e">
        <f ca="1">+_xll.BInterpol(Boost!$R$6:$R$66,Boost!$AY$6:$AY$66,params!B673,"cubic")</f>
        <v>#NAME?</v>
      </c>
      <c r="G673" s="151" t="e">
        <f ca="1">_xll.BInterpol(cf!$A$2:$A$68,cf!$B$2:$B$68,params!B673,"cubic")/100</f>
        <v>#NAME?</v>
      </c>
      <c r="H673" s="199" t="e">
        <f t="shared" ca="1" si="87"/>
        <v>#NAME?</v>
      </c>
      <c r="I673" s="152">
        <f t="shared" si="90"/>
        <v>4.3683799222749453E-2</v>
      </c>
      <c r="J673" s="152">
        <f t="shared" si="88"/>
        <v>6.3756538579484712E-5</v>
      </c>
      <c r="K673" s="3" t="e">
        <f t="shared" ca="1" si="84"/>
        <v>#NAME?</v>
      </c>
      <c r="L673" s="153" t="e">
        <f t="shared" ca="1" si="89"/>
        <v>#NAME?</v>
      </c>
      <c r="M673" s="195" t="e">
        <f ca="1">_xll.BInterpol(cf!$A$2:$A$68,cf!$C$2:$C$68,params!B673,"cubic")</f>
        <v>#NAME?</v>
      </c>
      <c r="N673" s="195" t="e">
        <f ca="1">+_xll.BInterpol(#REF!,#REF!,params!B673,"cubic")</f>
        <v>#NAME?</v>
      </c>
      <c r="O673" s="153" t="e">
        <f t="shared" ca="1" si="85"/>
        <v>#NAME?</v>
      </c>
    </row>
    <row r="674" spans="1:15">
      <c r="A674">
        <v>671</v>
      </c>
      <c r="B674">
        <f t="shared" si="83"/>
        <v>2.6840000000000002</v>
      </c>
      <c r="C674" s="151" t="e">
        <f ca="1">+_xll.BInterpol(Boost!$R$6:$R$66,Boost!$AZ$6:$AZ$66,params!B674,"cubic")</f>
        <v>#NAME?</v>
      </c>
      <c r="D674" s="151" t="e">
        <f ca="1">+_xll.BInterpol(Boost!$R$6:$R$66,Boost!$AX$6:$AX$66,params!B674,"cubic")</f>
        <v>#NAME?</v>
      </c>
      <c r="E674" s="198" t="e">
        <f t="shared" ca="1" si="86"/>
        <v>#NAME?</v>
      </c>
      <c r="F674" s="151" t="e">
        <f ca="1">+_xll.BInterpol(Boost!$R$6:$R$66,Boost!$AY$6:$AY$66,params!B674,"cubic")</f>
        <v>#NAME?</v>
      </c>
      <c r="G674" s="151" t="e">
        <f ca="1">_xll.BInterpol(cf!$A$2:$A$68,cf!$B$2:$B$68,params!B674,"cubic")/100</f>
        <v>#NAME?</v>
      </c>
      <c r="H674" s="199" t="e">
        <f t="shared" ca="1" si="87"/>
        <v>#NAME?</v>
      </c>
      <c r="I674" s="152">
        <f t="shared" si="90"/>
        <v>4.374755151103471E-2</v>
      </c>
      <c r="J674" s="152">
        <f t="shared" si="88"/>
        <v>6.3752288285257031E-5</v>
      </c>
      <c r="K674" s="3" t="e">
        <f t="shared" ca="1" si="84"/>
        <v>#NAME?</v>
      </c>
      <c r="L674" s="153" t="e">
        <f t="shared" ca="1" si="89"/>
        <v>#NAME?</v>
      </c>
      <c r="M674" s="195" t="e">
        <f ca="1">_xll.BInterpol(cf!$A$2:$A$68,cf!$C$2:$C$68,params!B674,"cubic")</f>
        <v>#NAME?</v>
      </c>
      <c r="N674" s="195" t="e">
        <f ca="1">+_xll.BInterpol(#REF!,#REF!,params!B674,"cubic")</f>
        <v>#NAME?</v>
      </c>
      <c r="O674" s="153" t="e">
        <f t="shared" ca="1" si="85"/>
        <v>#NAME?</v>
      </c>
    </row>
    <row r="675" spans="1:15">
      <c r="A675">
        <v>672</v>
      </c>
      <c r="B675">
        <f t="shared" si="83"/>
        <v>2.6880000000000002</v>
      </c>
      <c r="C675" s="151" t="e">
        <f ca="1">+_xll.BInterpol(Boost!$R$6:$R$66,Boost!$AZ$6:$AZ$66,params!B675,"cubic")</f>
        <v>#NAME?</v>
      </c>
      <c r="D675" s="151" t="e">
        <f ca="1">+_xll.BInterpol(Boost!$R$6:$R$66,Boost!$AX$6:$AX$66,params!B675,"cubic")</f>
        <v>#NAME?</v>
      </c>
      <c r="E675" s="198" t="e">
        <f t="shared" ca="1" si="86"/>
        <v>#NAME?</v>
      </c>
      <c r="F675" s="151" t="e">
        <f ca="1">+_xll.BInterpol(Boost!$R$6:$R$66,Boost!$AY$6:$AY$66,params!B675,"cubic")</f>
        <v>#NAME?</v>
      </c>
      <c r="G675" s="151" t="e">
        <f ca="1">_xll.BInterpol(cf!$A$2:$A$68,cf!$B$2:$B$68,params!B675,"cubic")/100</f>
        <v>#NAME?</v>
      </c>
      <c r="H675" s="199" t="e">
        <f t="shared" ca="1" si="87"/>
        <v>#NAME?</v>
      </c>
      <c r="I675" s="152">
        <f t="shared" si="90"/>
        <v>4.3811299549309068E-2</v>
      </c>
      <c r="J675" s="152">
        <f t="shared" si="88"/>
        <v>6.3748038274358265E-5</v>
      </c>
      <c r="K675" s="3" t="e">
        <f t="shared" ca="1" si="84"/>
        <v>#NAME?</v>
      </c>
      <c r="L675" s="153" t="e">
        <f t="shared" ca="1" si="89"/>
        <v>#NAME?</v>
      </c>
      <c r="M675" s="195" t="e">
        <f ca="1">_xll.BInterpol(cf!$A$2:$A$68,cf!$C$2:$C$68,params!B675,"cubic")</f>
        <v>#NAME?</v>
      </c>
      <c r="N675" s="195" t="e">
        <f ca="1">+_xll.BInterpol(#REF!,#REF!,params!B675,"cubic")</f>
        <v>#NAME?</v>
      </c>
      <c r="O675" s="153" t="e">
        <f t="shared" ca="1" si="85"/>
        <v>#NAME?</v>
      </c>
    </row>
    <row r="676" spans="1:15">
      <c r="A676">
        <v>673</v>
      </c>
      <c r="B676">
        <f t="shared" si="83"/>
        <v>2.6920000000000002</v>
      </c>
      <c r="C676" s="151" t="e">
        <f ca="1">+_xll.BInterpol(Boost!$R$6:$R$66,Boost!$AZ$6:$AZ$66,params!B676,"cubic")</f>
        <v>#NAME?</v>
      </c>
      <c r="D676" s="151" t="e">
        <f ca="1">+_xll.BInterpol(Boost!$R$6:$R$66,Boost!$AX$6:$AX$66,params!B676,"cubic")</f>
        <v>#NAME?</v>
      </c>
      <c r="E676" s="198" t="e">
        <f t="shared" ca="1" si="86"/>
        <v>#NAME?</v>
      </c>
      <c r="F676" s="151" t="e">
        <f ca="1">+_xll.BInterpol(Boost!$R$6:$R$66,Boost!$AY$6:$AY$66,params!B676,"cubic")</f>
        <v>#NAME?</v>
      </c>
      <c r="G676" s="151" t="e">
        <f ca="1">_xll.BInterpol(cf!$A$2:$A$68,cf!$B$2:$B$68,params!B676,"cubic")/100</f>
        <v>#NAME?</v>
      </c>
      <c r="H676" s="199" t="e">
        <f t="shared" ca="1" si="87"/>
        <v>#NAME?</v>
      </c>
      <c r="I676" s="152">
        <f t="shared" si="90"/>
        <v>4.3875043337855968E-2</v>
      </c>
      <c r="J676" s="152">
        <f t="shared" si="88"/>
        <v>6.3743788546899438E-5</v>
      </c>
      <c r="K676" s="3" t="e">
        <f t="shared" ca="1" si="84"/>
        <v>#NAME?</v>
      </c>
      <c r="L676" s="153" t="e">
        <f t="shared" ca="1" si="89"/>
        <v>#NAME?</v>
      </c>
      <c r="M676" s="195" t="e">
        <f ca="1">_xll.BInterpol(cf!$A$2:$A$68,cf!$C$2:$C$68,params!B676,"cubic")</f>
        <v>#NAME?</v>
      </c>
      <c r="N676" s="195" t="e">
        <f ca="1">+_xll.BInterpol(#REF!,#REF!,params!B676,"cubic")</f>
        <v>#NAME?</v>
      </c>
      <c r="O676" s="153" t="e">
        <f t="shared" ca="1" si="85"/>
        <v>#NAME?</v>
      </c>
    </row>
    <row r="677" spans="1:15">
      <c r="A677">
        <v>674</v>
      </c>
      <c r="B677">
        <f t="shared" si="83"/>
        <v>2.6960000000000002</v>
      </c>
      <c r="C677" s="151" t="e">
        <f ca="1">+_xll.BInterpol(Boost!$R$6:$R$66,Boost!$AZ$6:$AZ$66,params!B677,"cubic")</f>
        <v>#NAME?</v>
      </c>
      <c r="D677" s="151" t="e">
        <f ca="1">+_xll.BInterpol(Boost!$R$6:$R$66,Boost!$AX$6:$AX$66,params!B677,"cubic")</f>
        <v>#NAME?</v>
      </c>
      <c r="E677" s="198" t="e">
        <f t="shared" ca="1" si="86"/>
        <v>#NAME?</v>
      </c>
      <c r="F677" s="151" t="e">
        <f ca="1">+_xll.BInterpol(Boost!$R$6:$R$66,Boost!$AY$6:$AY$66,params!B677,"cubic")</f>
        <v>#NAME?</v>
      </c>
      <c r="G677" s="151" t="e">
        <f ca="1">_xll.BInterpol(cf!$A$2:$A$68,cf!$B$2:$B$68,params!B677,"cubic")/100</f>
        <v>#NAME?</v>
      </c>
      <c r="H677" s="199" t="e">
        <f t="shared" ca="1" si="87"/>
        <v>#NAME?</v>
      </c>
      <c r="I677" s="152">
        <f t="shared" si="90"/>
        <v>4.3938782876958515E-2</v>
      </c>
      <c r="J677" s="152">
        <f t="shared" si="88"/>
        <v>6.3739539102547482E-5</v>
      </c>
      <c r="K677" s="3" t="e">
        <f t="shared" ca="1" si="84"/>
        <v>#NAME?</v>
      </c>
      <c r="L677" s="153" t="e">
        <f t="shared" ca="1" si="89"/>
        <v>#NAME?</v>
      </c>
      <c r="M677" s="195" t="e">
        <f ca="1">_xll.BInterpol(cf!$A$2:$A$68,cf!$C$2:$C$68,params!B677,"cubic")</f>
        <v>#NAME?</v>
      </c>
      <c r="N677" s="195" t="e">
        <f ca="1">+_xll.BInterpol(#REF!,#REF!,params!B677,"cubic")</f>
        <v>#NAME?</v>
      </c>
      <c r="O677" s="153" t="e">
        <f t="shared" ca="1" si="85"/>
        <v>#NAME?</v>
      </c>
    </row>
    <row r="678" spans="1:15">
      <c r="A678">
        <v>675</v>
      </c>
      <c r="B678">
        <f t="shared" si="83"/>
        <v>2.7</v>
      </c>
      <c r="C678" s="151" t="e">
        <f ca="1">+_xll.BInterpol(Boost!$R$6:$R$66,Boost!$AZ$6:$AZ$66,params!B678,"cubic")</f>
        <v>#NAME?</v>
      </c>
      <c r="D678" s="151" t="e">
        <f ca="1">+_xll.BInterpol(Boost!$R$6:$R$66,Boost!$AX$6:$AX$66,params!B678,"cubic")</f>
        <v>#NAME?</v>
      </c>
      <c r="E678" s="198" t="e">
        <f t="shared" ca="1" si="86"/>
        <v>#NAME?</v>
      </c>
      <c r="F678" s="151" t="e">
        <f ca="1">+_xll.BInterpol(Boost!$R$6:$R$66,Boost!$AY$6:$AY$66,params!B678,"cubic")</f>
        <v>#NAME?</v>
      </c>
      <c r="G678" s="151" t="e">
        <f ca="1">_xll.BInterpol(cf!$A$2:$A$68,cf!$B$2:$B$68,params!B678,"cubic")/100</f>
        <v>#NAME?</v>
      </c>
      <c r="H678" s="199" t="e">
        <f t="shared" ca="1" si="87"/>
        <v>#NAME?</v>
      </c>
      <c r="I678" s="152">
        <f t="shared" si="90"/>
        <v>4.4002518166900151E-2</v>
      </c>
      <c r="J678" s="152">
        <f t="shared" si="88"/>
        <v>6.3735289941635465E-5</v>
      </c>
      <c r="K678" s="3" t="e">
        <f t="shared" ca="1" si="84"/>
        <v>#NAME?</v>
      </c>
      <c r="L678" s="153" t="e">
        <f t="shared" ca="1" si="89"/>
        <v>#NAME?</v>
      </c>
      <c r="M678" s="195" t="e">
        <f ca="1">_xll.BInterpol(cf!$A$2:$A$68,cf!$C$2:$C$68,params!B678,"cubic")</f>
        <v>#NAME?</v>
      </c>
      <c r="N678" s="195" t="e">
        <f ca="1">+_xll.BInterpol(#REF!,#REF!,params!B678,"cubic")</f>
        <v>#NAME?</v>
      </c>
      <c r="O678" s="153" t="e">
        <f t="shared" ca="1" si="85"/>
        <v>#NAME?</v>
      </c>
    </row>
    <row r="679" spans="1:15">
      <c r="A679">
        <v>676</v>
      </c>
      <c r="B679">
        <f t="shared" si="83"/>
        <v>2.7040000000000002</v>
      </c>
      <c r="C679" s="151" t="e">
        <f ca="1">+_xll.BInterpol(Boost!$R$6:$R$66,Boost!$AZ$6:$AZ$66,params!B679,"cubic")</f>
        <v>#NAME?</v>
      </c>
      <c r="D679" s="151" t="e">
        <f ca="1">+_xll.BInterpol(Boost!$R$6:$R$66,Boost!$AX$6:$AX$66,params!B679,"cubic")</f>
        <v>#NAME?</v>
      </c>
      <c r="E679" s="198" t="e">
        <f t="shared" ca="1" si="86"/>
        <v>#NAME?</v>
      </c>
      <c r="F679" s="151" t="e">
        <f ca="1">+_xll.BInterpol(Boost!$R$6:$R$66,Boost!$AY$6:$AY$66,params!B679,"cubic")</f>
        <v>#NAME?</v>
      </c>
      <c r="G679" s="151" t="e">
        <f ca="1">_xll.BInterpol(cf!$A$2:$A$68,cf!$B$2:$B$68,params!B679,"cubic")/100</f>
        <v>#NAME?</v>
      </c>
      <c r="H679" s="199" t="e">
        <f t="shared" ca="1" si="87"/>
        <v>#NAME?</v>
      </c>
      <c r="I679" s="152">
        <f t="shared" si="90"/>
        <v>4.4066249207963981E-2</v>
      </c>
      <c r="J679" s="152">
        <f t="shared" si="88"/>
        <v>6.3731041063830318E-5</v>
      </c>
      <c r="K679" s="3" t="e">
        <f t="shared" ca="1" si="84"/>
        <v>#NAME?</v>
      </c>
      <c r="L679" s="153" t="e">
        <f t="shared" ca="1" si="89"/>
        <v>#NAME?</v>
      </c>
      <c r="M679" s="195" t="e">
        <f ca="1">_xll.BInterpol(cf!$A$2:$A$68,cf!$C$2:$C$68,params!B679,"cubic")</f>
        <v>#NAME?</v>
      </c>
      <c r="N679" s="195" t="e">
        <f ca="1">+_xll.BInterpol(#REF!,#REF!,params!B679,"cubic")</f>
        <v>#NAME?</v>
      </c>
      <c r="O679" s="153" t="e">
        <f t="shared" ca="1" si="85"/>
        <v>#NAME?</v>
      </c>
    </row>
    <row r="680" spans="1:15">
      <c r="A680">
        <v>677</v>
      </c>
      <c r="B680">
        <f t="shared" si="83"/>
        <v>2.7080000000000002</v>
      </c>
      <c r="C680" s="151" t="e">
        <f ca="1">+_xll.BInterpol(Boost!$R$6:$R$66,Boost!$AZ$6:$AZ$66,params!B680,"cubic")</f>
        <v>#NAME?</v>
      </c>
      <c r="D680" s="151" t="e">
        <f ca="1">+_xll.BInterpol(Boost!$R$6:$R$66,Boost!$AX$6:$AX$66,params!B680,"cubic")</f>
        <v>#NAME?</v>
      </c>
      <c r="E680" s="198" t="e">
        <f t="shared" ca="1" si="86"/>
        <v>#NAME?</v>
      </c>
      <c r="F680" s="151" t="e">
        <f ca="1">+_xll.BInterpol(Boost!$R$6:$R$66,Boost!$AY$6:$AY$66,params!B680,"cubic")</f>
        <v>#NAME?</v>
      </c>
      <c r="G680" s="151" t="e">
        <f ca="1">_xll.BInterpol(cf!$A$2:$A$68,cf!$B$2:$B$68,params!B680,"cubic")/100</f>
        <v>#NAME?</v>
      </c>
      <c r="H680" s="199" t="e">
        <f t="shared" ca="1" si="87"/>
        <v>#NAME?</v>
      </c>
      <c r="I680" s="152">
        <f t="shared" si="90"/>
        <v>4.4129976000433446E-2</v>
      </c>
      <c r="J680" s="152">
        <f t="shared" si="88"/>
        <v>6.372679246946511E-5</v>
      </c>
      <c r="K680" s="3" t="e">
        <f t="shared" ca="1" si="84"/>
        <v>#NAME?</v>
      </c>
      <c r="L680" s="153" t="e">
        <f t="shared" ca="1" si="89"/>
        <v>#NAME?</v>
      </c>
      <c r="M680" s="195" t="e">
        <f ca="1">_xll.BInterpol(cf!$A$2:$A$68,cf!$C$2:$C$68,params!B680,"cubic")</f>
        <v>#NAME?</v>
      </c>
      <c r="N680" s="195" t="e">
        <f ca="1">+_xll.BInterpol(#REF!,#REF!,params!B680,"cubic")</f>
        <v>#NAME?</v>
      </c>
      <c r="O680" s="153" t="e">
        <f t="shared" ca="1" si="85"/>
        <v>#NAME?</v>
      </c>
    </row>
    <row r="681" spans="1:15">
      <c r="A681">
        <v>678</v>
      </c>
      <c r="B681">
        <f t="shared" si="83"/>
        <v>2.7120000000000002</v>
      </c>
      <c r="C681" s="151" t="e">
        <f ca="1">+_xll.BInterpol(Boost!$R$6:$R$66,Boost!$AZ$6:$AZ$66,params!B681,"cubic")</f>
        <v>#NAME?</v>
      </c>
      <c r="D681" s="151" t="e">
        <f ca="1">+_xll.BInterpol(Boost!$R$6:$R$66,Boost!$AX$6:$AX$66,params!B681,"cubic")</f>
        <v>#NAME?</v>
      </c>
      <c r="E681" s="198" t="e">
        <f t="shared" ca="1" si="86"/>
        <v>#NAME?</v>
      </c>
      <c r="F681" s="151" t="e">
        <f ca="1">+_xll.BInterpol(Boost!$R$6:$R$66,Boost!$AY$6:$AY$66,params!B681,"cubic")</f>
        <v>#NAME?</v>
      </c>
      <c r="G681" s="151" t="e">
        <f ca="1">_xll.BInterpol(cf!$A$2:$A$68,cf!$B$2:$B$68,params!B681,"cubic")/100</f>
        <v>#NAME?</v>
      </c>
      <c r="H681" s="199" t="e">
        <f t="shared" ca="1" si="87"/>
        <v>#NAME?</v>
      </c>
      <c r="I681" s="152">
        <f t="shared" si="90"/>
        <v>4.4193698544591653E-2</v>
      </c>
      <c r="J681" s="152">
        <f t="shared" si="88"/>
        <v>6.3722544158206773E-5</v>
      </c>
      <c r="K681" s="3" t="e">
        <f t="shared" ca="1" si="84"/>
        <v>#NAME?</v>
      </c>
      <c r="L681" s="153" t="e">
        <f t="shared" ca="1" si="89"/>
        <v>#NAME?</v>
      </c>
      <c r="M681" s="195" t="e">
        <f ca="1">_xll.BInterpol(cf!$A$2:$A$68,cf!$C$2:$C$68,params!B681,"cubic")</f>
        <v>#NAME?</v>
      </c>
      <c r="N681" s="195" t="e">
        <f ca="1">+_xll.BInterpol(#REF!,#REF!,params!B681,"cubic")</f>
        <v>#NAME?</v>
      </c>
      <c r="O681" s="153" t="e">
        <f t="shared" ca="1" si="85"/>
        <v>#NAME?</v>
      </c>
    </row>
    <row r="682" spans="1:15">
      <c r="A682">
        <v>679</v>
      </c>
      <c r="B682">
        <f t="shared" si="83"/>
        <v>2.7160000000000002</v>
      </c>
      <c r="C682" s="151" t="e">
        <f ca="1">+_xll.BInterpol(Boost!$R$6:$R$66,Boost!$AZ$6:$AZ$66,params!B682,"cubic")</f>
        <v>#NAME?</v>
      </c>
      <c r="D682" s="151" t="e">
        <f ca="1">+_xll.BInterpol(Boost!$R$6:$R$66,Boost!$AX$6:$AX$66,params!B682,"cubic")</f>
        <v>#NAME?</v>
      </c>
      <c r="E682" s="198" t="e">
        <f t="shared" ca="1" si="86"/>
        <v>#NAME?</v>
      </c>
      <c r="F682" s="151" t="e">
        <f ca="1">+_xll.BInterpol(Boost!$R$6:$R$66,Boost!$AY$6:$AY$66,params!B682,"cubic")</f>
        <v>#NAME?</v>
      </c>
      <c r="G682" s="151" t="e">
        <f ca="1">_xll.BInterpol(cf!$A$2:$A$68,cf!$B$2:$B$68,params!B682,"cubic")/100</f>
        <v>#NAME?</v>
      </c>
      <c r="H682" s="199" t="e">
        <f t="shared" ca="1" si="87"/>
        <v>#NAME?</v>
      </c>
      <c r="I682" s="152">
        <f t="shared" si="90"/>
        <v>4.425741684072193E-2</v>
      </c>
      <c r="J682" s="152">
        <f t="shared" si="88"/>
        <v>6.3718296130277352E-5</v>
      </c>
      <c r="K682" s="3" t="e">
        <f t="shared" ca="1" si="84"/>
        <v>#NAME?</v>
      </c>
      <c r="L682" s="153" t="e">
        <f t="shared" ca="1" si="89"/>
        <v>#NAME?</v>
      </c>
      <c r="M682" s="195" t="e">
        <f ca="1">_xll.BInterpol(cf!$A$2:$A$68,cf!$C$2:$C$68,params!B682,"cubic")</f>
        <v>#NAME?</v>
      </c>
      <c r="N682" s="195" t="e">
        <f ca="1">+_xll.BInterpol(#REF!,#REF!,params!B682,"cubic")</f>
        <v>#NAME?</v>
      </c>
      <c r="O682" s="153" t="e">
        <f t="shared" ca="1" si="85"/>
        <v>#NAME?</v>
      </c>
    </row>
    <row r="683" spans="1:15">
      <c r="A683">
        <v>680</v>
      </c>
      <c r="B683">
        <f t="shared" si="83"/>
        <v>2.72</v>
      </c>
      <c r="C683" s="151" t="e">
        <f ca="1">+_xll.BInterpol(Boost!$R$6:$R$66,Boost!$AZ$6:$AZ$66,params!B683,"cubic")</f>
        <v>#NAME?</v>
      </c>
      <c r="D683" s="151" t="e">
        <f ca="1">+_xll.BInterpol(Boost!$R$6:$R$66,Boost!$AX$6:$AX$66,params!B683,"cubic")</f>
        <v>#NAME?</v>
      </c>
      <c r="E683" s="198" t="e">
        <f t="shared" ca="1" si="86"/>
        <v>#NAME?</v>
      </c>
      <c r="F683" s="151" t="e">
        <f ca="1">+_xll.BInterpol(Boost!$R$6:$R$66,Boost!$AY$6:$AY$66,params!B683,"cubic")</f>
        <v>#NAME?</v>
      </c>
      <c r="G683" s="151" t="e">
        <f ca="1">_xll.BInterpol(cf!$A$2:$A$68,cf!$B$2:$B$68,params!B683,"cubic")/100</f>
        <v>#NAME?</v>
      </c>
      <c r="H683" s="199" t="e">
        <f t="shared" ca="1" si="87"/>
        <v>#NAME?</v>
      </c>
      <c r="I683" s="152">
        <f t="shared" si="90"/>
        <v>4.4321130889107274E-2</v>
      </c>
      <c r="J683" s="152">
        <f t="shared" si="88"/>
        <v>6.371404838534378E-5</v>
      </c>
      <c r="K683" s="3" t="e">
        <f t="shared" ca="1" si="84"/>
        <v>#NAME?</v>
      </c>
      <c r="L683" s="153" t="e">
        <f t="shared" ca="1" si="89"/>
        <v>#NAME?</v>
      </c>
      <c r="M683" s="195" t="e">
        <f ca="1">_xll.BInterpol(cf!$A$2:$A$68,cf!$C$2:$C$68,params!B683,"cubic")</f>
        <v>#NAME?</v>
      </c>
      <c r="N683" s="195" t="e">
        <f ca="1">+_xll.BInterpol(#REF!,#REF!,params!B683,"cubic")</f>
        <v>#NAME?</v>
      </c>
      <c r="O683" s="153" t="e">
        <f t="shared" ca="1" si="85"/>
        <v>#NAME?</v>
      </c>
    </row>
    <row r="684" spans="1:15">
      <c r="A684">
        <v>681</v>
      </c>
      <c r="B684">
        <f t="shared" si="83"/>
        <v>2.7240000000000002</v>
      </c>
      <c r="C684" s="151" t="e">
        <f ca="1">+_xll.BInterpol(Boost!$R$6:$R$66,Boost!$AZ$6:$AZ$66,params!B684,"cubic")</f>
        <v>#NAME?</v>
      </c>
      <c r="D684" s="151" t="e">
        <f ca="1">+_xll.BInterpol(Boost!$R$6:$R$66,Boost!$AX$6:$AX$66,params!B684,"cubic")</f>
        <v>#NAME?</v>
      </c>
      <c r="E684" s="198" t="e">
        <f t="shared" ca="1" si="86"/>
        <v>#NAME?</v>
      </c>
      <c r="F684" s="151" t="e">
        <f ca="1">+_xll.BInterpol(Boost!$R$6:$R$66,Boost!$AY$6:$AY$66,params!B684,"cubic")</f>
        <v>#NAME?</v>
      </c>
      <c r="G684" s="151" t="e">
        <f ca="1">_xll.BInterpol(cf!$A$2:$A$68,cf!$B$2:$B$68,params!B684,"cubic")/100</f>
        <v>#NAME?</v>
      </c>
      <c r="H684" s="199" t="e">
        <f t="shared" ca="1" si="87"/>
        <v>#NAME?</v>
      </c>
      <c r="I684" s="152">
        <f t="shared" si="90"/>
        <v>4.4384840690031124E-2</v>
      </c>
      <c r="J684" s="152">
        <f t="shared" si="88"/>
        <v>6.3709800923850146E-5</v>
      </c>
      <c r="K684" s="3" t="e">
        <f t="shared" ca="1" si="84"/>
        <v>#NAME?</v>
      </c>
      <c r="L684" s="153" t="e">
        <f t="shared" ca="1" si="89"/>
        <v>#NAME?</v>
      </c>
      <c r="M684" s="195" t="e">
        <f ca="1">_xll.BInterpol(cf!$A$2:$A$68,cf!$C$2:$C$68,params!B684,"cubic")</f>
        <v>#NAME?</v>
      </c>
      <c r="N684" s="195" t="e">
        <f ca="1">+_xll.BInterpol(#REF!,#REF!,params!B684,"cubic")</f>
        <v>#NAME?</v>
      </c>
      <c r="O684" s="153" t="e">
        <f t="shared" ca="1" si="85"/>
        <v>#NAME?</v>
      </c>
    </row>
    <row r="685" spans="1:15">
      <c r="A685">
        <v>682</v>
      </c>
      <c r="B685">
        <f t="shared" si="83"/>
        <v>2.7280000000000002</v>
      </c>
      <c r="C685" s="151" t="e">
        <f ca="1">+_xll.BInterpol(Boost!$R$6:$R$66,Boost!$AZ$6:$AZ$66,params!B685,"cubic")</f>
        <v>#NAME?</v>
      </c>
      <c r="D685" s="151" t="e">
        <f ca="1">+_xll.BInterpol(Boost!$R$6:$R$66,Boost!$AX$6:$AX$66,params!B685,"cubic")</f>
        <v>#NAME?</v>
      </c>
      <c r="E685" s="198" t="e">
        <f t="shared" ca="1" si="86"/>
        <v>#NAME?</v>
      </c>
      <c r="F685" s="151" t="e">
        <f ca="1">+_xll.BInterpol(Boost!$R$6:$R$66,Boost!$AY$6:$AY$66,params!B685,"cubic")</f>
        <v>#NAME?</v>
      </c>
      <c r="G685" s="151" t="e">
        <f ca="1">_xll.BInterpol(cf!$A$2:$A$68,cf!$B$2:$B$68,params!B685,"cubic")/100</f>
        <v>#NAME?</v>
      </c>
      <c r="H685" s="199" t="e">
        <f t="shared" ca="1" si="87"/>
        <v>#NAME?</v>
      </c>
      <c r="I685" s="152">
        <f t="shared" si="90"/>
        <v>4.4448546243776366E-2</v>
      </c>
      <c r="J685" s="152">
        <f t="shared" si="88"/>
        <v>6.3705553745241339E-5</v>
      </c>
      <c r="K685" s="3" t="e">
        <f t="shared" ca="1" si="84"/>
        <v>#NAME?</v>
      </c>
      <c r="L685" s="153" t="e">
        <f t="shared" ca="1" si="89"/>
        <v>#NAME?</v>
      </c>
      <c r="M685" s="195" t="e">
        <f ca="1">_xll.BInterpol(cf!$A$2:$A$68,cf!$C$2:$C$68,params!B685,"cubic")</f>
        <v>#NAME?</v>
      </c>
      <c r="N685" s="195" t="e">
        <f ca="1">+_xll.BInterpol(#REF!,#REF!,params!B685,"cubic")</f>
        <v>#NAME?</v>
      </c>
      <c r="O685" s="153" t="e">
        <f t="shared" ca="1" si="85"/>
        <v>#NAME?</v>
      </c>
    </row>
    <row r="686" spans="1:15">
      <c r="A686">
        <v>683</v>
      </c>
      <c r="B686">
        <f t="shared" si="83"/>
        <v>2.7320000000000002</v>
      </c>
      <c r="C686" s="151" t="e">
        <f ca="1">+_xll.BInterpol(Boost!$R$6:$R$66,Boost!$AZ$6:$AZ$66,params!B686,"cubic")</f>
        <v>#NAME?</v>
      </c>
      <c r="D686" s="151" t="e">
        <f ca="1">+_xll.BInterpol(Boost!$R$6:$R$66,Boost!$AX$6:$AX$66,params!B686,"cubic")</f>
        <v>#NAME?</v>
      </c>
      <c r="E686" s="198" t="e">
        <f t="shared" ca="1" si="86"/>
        <v>#NAME?</v>
      </c>
      <c r="F686" s="151" t="e">
        <f ca="1">+_xll.BInterpol(Boost!$R$6:$R$66,Boost!$AY$6:$AY$66,params!B686,"cubic")</f>
        <v>#NAME?</v>
      </c>
      <c r="G686" s="151" t="e">
        <f ca="1">_xll.BInterpol(cf!$A$2:$A$68,cf!$B$2:$B$68,params!B686,"cubic")/100</f>
        <v>#NAME?</v>
      </c>
      <c r="H686" s="199" t="e">
        <f t="shared" ca="1" si="87"/>
        <v>#NAME?</v>
      </c>
      <c r="I686" s="152">
        <f t="shared" si="90"/>
        <v>4.4512247550626327E-2</v>
      </c>
      <c r="J686" s="152">
        <f t="shared" si="88"/>
        <v>6.3701306849961448E-5</v>
      </c>
      <c r="K686" s="3" t="e">
        <f t="shared" ca="1" si="84"/>
        <v>#NAME?</v>
      </c>
      <c r="L686" s="153" t="e">
        <f t="shared" ca="1" si="89"/>
        <v>#NAME?</v>
      </c>
      <c r="M686" s="195" t="e">
        <f ca="1">_xll.BInterpol(cf!$A$2:$A$68,cf!$C$2:$C$68,params!B686,"cubic")</f>
        <v>#NAME?</v>
      </c>
      <c r="N686" s="195" t="e">
        <f ca="1">+_xll.BInterpol(#REF!,#REF!,params!B686,"cubic")</f>
        <v>#NAME?</v>
      </c>
      <c r="O686" s="153" t="e">
        <f t="shared" ca="1" si="85"/>
        <v>#NAME?</v>
      </c>
    </row>
    <row r="687" spans="1:15">
      <c r="A687">
        <v>684</v>
      </c>
      <c r="B687">
        <f t="shared" si="83"/>
        <v>2.7360000000000002</v>
      </c>
      <c r="C687" s="151" t="e">
        <f ca="1">+_xll.BInterpol(Boost!$R$6:$R$66,Boost!$AZ$6:$AZ$66,params!B687,"cubic")</f>
        <v>#NAME?</v>
      </c>
      <c r="D687" s="151" t="e">
        <f ca="1">+_xll.BInterpol(Boost!$R$6:$R$66,Boost!$AX$6:$AX$66,params!B687,"cubic")</f>
        <v>#NAME?</v>
      </c>
      <c r="E687" s="198" t="e">
        <f t="shared" ca="1" si="86"/>
        <v>#NAME?</v>
      </c>
      <c r="F687" s="151" t="e">
        <f ca="1">+_xll.BInterpol(Boost!$R$6:$R$66,Boost!$AY$6:$AY$66,params!B687,"cubic")</f>
        <v>#NAME?</v>
      </c>
      <c r="G687" s="151" t="e">
        <f ca="1">_xll.BInterpol(cf!$A$2:$A$68,cf!$B$2:$B$68,params!B687,"cubic")/100</f>
        <v>#NAME?</v>
      </c>
      <c r="H687" s="199" t="e">
        <f t="shared" ca="1" si="87"/>
        <v>#NAME?</v>
      </c>
      <c r="I687" s="152">
        <f t="shared" si="90"/>
        <v>4.4575944610864005E-2</v>
      </c>
      <c r="J687" s="152">
        <f t="shared" si="88"/>
        <v>6.3697060237677405E-5</v>
      </c>
      <c r="K687" s="3" t="e">
        <f t="shared" ca="1" si="84"/>
        <v>#NAME?</v>
      </c>
      <c r="L687" s="153" t="e">
        <f t="shared" ca="1" si="89"/>
        <v>#NAME?</v>
      </c>
      <c r="M687" s="195" t="e">
        <f ca="1">_xll.BInterpol(cf!$A$2:$A$68,cf!$C$2:$C$68,params!B687,"cubic")</f>
        <v>#NAME?</v>
      </c>
      <c r="N687" s="195" t="e">
        <f ca="1">+_xll.BInterpol(#REF!,#REF!,params!B687,"cubic")</f>
        <v>#NAME?</v>
      </c>
      <c r="O687" s="153" t="e">
        <f t="shared" ca="1" si="85"/>
        <v>#NAME?</v>
      </c>
    </row>
    <row r="688" spans="1:15">
      <c r="A688">
        <v>685</v>
      </c>
      <c r="B688">
        <f t="shared" si="83"/>
        <v>2.74</v>
      </c>
      <c r="C688" s="151" t="e">
        <f ca="1">+_xll.BInterpol(Boost!$R$6:$R$66,Boost!$AZ$6:$AZ$66,params!B688,"cubic")</f>
        <v>#NAME?</v>
      </c>
      <c r="D688" s="151" t="e">
        <f ca="1">+_xll.BInterpol(Boost!$R$6:$R$66,Boost!$AX$6:$AX$66,params!B688,"cubic")</f>
        <v>#NAME?</v>
      </c>
      <c r="E688" s="198" t="e">
        <f t="shared" ca="1" si="86"/>
        <v>#NAME?</v>
      </c>
      <c r="F688" s="151" t="e">
        <f ca="1">+_xll.BInterpol(Boost!$R$6:$R$66,Boost!$AY$6:$AY$66,params!B688,"cubic")</f>
        <v>#NAME?</v>
      </c>
      <c r="G688" s="151" t="e">
        <f ca="1">_xll.BInterpol(cf!$A$2:$A$68,cf!$B$2:$B$68,params!B688,"cubic")/100</f>
        <v>#NAME?</v>
      </c>
      <c r="H688" s="199" t="e">
        <f t="shared" ca="1" si="87"/>
        <v>#NAME?</v>
      </c>
      <c r="I688" s="152">
        <f t="shared" si="90"/>
        <v>4.4639637424772505E-2</v>
      </c>
      <c r="J688" s="152">
        <f t="shared" si="88"/>
        <v>6.3692813908500234E-5</v>
      </c>
      <c r="K688" s="3" t="e">
        <f t="shared" ca="1" si="84"/>
        <v>#NAME?</v>
      </c>
      <c r="L688" s="153" t="e">
        <f t="shared" ca="1" si="89"/>
        <v>#NAME?</v>
      </c>
      <c r="M688" s="195" t="e">
        <f ca="1">_xll.BInterpol(cf!$A$2:$A$68,cf!$C$2:$C$68,params!B688,"cubic")</f>
        <v>#NAME?</v>
      </c>
      <c r="N688" s="195" t="e">
        <f ca="1">+_xll.BInterpol(#REF!,#REF!,params!B688,"cubic")</f>
        <v>#NAME?</v>
      </c>
      <c r="O688" s="153" t="e">
        <f t="shared" ca="1" si="85"/>
        <v>#NAME?</v>
      </c>
    </row>
    <row r="689" spans="1:15">
      <c r="A689">
        <v>686</v>
      </c>
      <c r="B689">
        <f t="shared" si="83"/>
        <v>2.7440000000000002</v>
      </c>
      <c r="C689" s="151" t="e">
        <f ca="1">+_xll.BInterpol(Boost!$R$6:$R$66,Boost!$AZ$6:$AZ$66,params!B689,"cubic")</f>
        <v>#NAME?</v>
      </c>
      <c r="D689" s="151" t="e">
        <f ca="1">+_xll.BInterpol(Boost!$R$6:$R$66,Boost!$AX$6:$AX$66,params!B689,"cubic")</f>
        <v>#NAME?</v>
      </c>
      <c r="E689" s="198" t="e">
        <f t="shared" ca="1" si="86"/>
        <v>#NAME?</v>
      </c>
      <c r="F689" s="151" t="e">
        <f ca="1">+_xll.BInterpol(Boost!$R$6:$R$66,Boost!$AY$6:$AY$66,params!B689,"cubic")</f>
        <v>#NAME?</v>
      </c>
      <c r="G689" s="151" t="e">
        <f ca="1">_xll.BInterpol(cf!$A$2:$A$68,cf!$B$2:$B$68,params!B689,"cubic")/100</f>
        <v>#NAME?</v>
      </c>
      <c r="H689" s="199" t="e">
        <f t="shared" ca="1" si="87"/>
        <v>#NAME?</v>
      </c>
      <c r="I689" s="152">
        <f t="shared" si="90"/>
        <v>4.4703325992635046E-2</v>
      </c>
      <c r="J689" s="152">
        <f t="shared" si="88"/>
        <v>6.3688567862540957E-5</v>
      </c>
      <c r="K689" s="3" t="e">
        <f t="shared" ca="1" si="84"/>
        <v>#NAME?</v>
      </c>
      <c r="L689" s="153" t="e">
        <f t="shared" ca="1" si="89"/>
        <v>#NAME?</v>
      </c>
      <c r="M689" s="195" t="e">
        <f ca="1">_xll.BInterpol(cf!$A$2:$A$68,cf!$C$2:$C$68,params!B689,"cubic")</f>
        <v>#NAME?</v>
      </c>
      <c r="N689" s="195" t="e">
        <f ca="1">+_xll.BInterpol(#REF!,#REF!,params!B689,"cubic")</f>
        <v>#NAME?</v>
      </c>
      <c r="O689" s="153" t="e">
        <f t="shared" ca="1" si="85"/>
        <v>#NAME?</v>
      </c>
    </row>
    <row r="690" spans="1:15">
      <c r="A690">
        <v>687</v>
      </c>
      <c r="B690">
        <f t="shared" si="83"/>
        <v>2.7480000000000002</v>
      </c>
      <c r="C690" s="151" t="e">
        <f ca="1">+_xll.BInterpol(Boost!$R$6:$R$66,Boost!$AZ$6:$AZ$66,params!B690,"cubic")</f>
        <v>#NAME?</v>
      </c>
      <c r="D690" s="151" t="e">
        <f ca="1">+_xll.BInterpol(Boost!$R$6:$R$66,Boost!$AX$6:$AX$66,params!B690,"cubic")</f>
        <v>#NAME?</v>
      </c>
      <c r="E690" s="198" t="e">
        <f t="shared" ca="1" si="86"/>
        <v>#NAME?</v>
      </c>
      <c r="F690" s="151" t="e">
        <f ca="1">+_xll.BInterpol(Boost!$R$6:$R$66,Boost!$AY$6:$AY$66,params!B690,"cubic")</f>
        <v>#NAME?</v>
      </c>
      <c r="G690" s="151" t="e">
        <f ca="1">_xll.BInterpol(cf!$A$2:$A$68,cf!$B$2:$B$68,params!B690,"cubic")/100</f>
        <v>#NAME?</v>
      </c>
      <c r="H690" s="199" t="e">
        <f t="shared" ca="1" si="87"/>
        <v>#NAME?</v>
      </c>
      <c r="I690" s="152">
        <f t="shared" si="90"/>
        <v>4.4767010314734512E-2</v>
      </c>
      <c r="J690" s="152">
        <f t="shared" si="88"/>
        <v>6.3684322099466506E-5</v>
      </c>
      <c r="K690" s="3" t="e">
        <f t="shared" ca="1" si="84"/>
        <v>#NAME?</v>
      </c>
      <c r="L690" s="153" t="e">
        <f t="shared" ca="1" si="89"/>
        <v>#NAME?</v>
      </c>
      <c r="M690" s="195" t="e">
        <f ca="1">_xll.BInterpol(cf!$A$2:$A$68,cf!$C$2:$C$68,params!B690,"cubic")</f>
        <v>#NAME?</v>
      </c>
      <c r="N690" s="195" t="e">
        <f ca="1">+_xll.BInterpol(#REF!,#REF!,params!B690,"cubic")</f>
        <v>#NAME?</v>
      </c>
      <c r="O690" s="153" t="e">
        <f t="shared" ca="1" si="85"/>
        <v>#NAME?</v>
      </c>
    </row>
    <row r="691" spans="1:15">
      <c r="A691">
        <v>688</v>
      </c>
      <c r="B691">
        <f t="shared" si="83"/>
        <v>2.7519999999999998</v>
      </c>
      <c r="C691" s="151" t="e">
        <f ca="1">+_xll.BInterpol(Boost!$R$6:$R$66,Boost!$AZ$6:$AZ$66,params!B691,"cubic")</f>
        <v>#NAME?</v>
      </c>
      <c r="D691" s="151" t="e">
        <f ca="1">+_xll.BInterpol(Boost!$R$6:$R$66,Boost!$AX$6:$AX$66,params!B691,"cubic")</f>
        <v>#NAME?</v>
      </c>
      <c r="E691" s="198" t="e">
        <f t="shared" ca="1" si="86"/>
        <v>#NAME?</v>
      </c>
      <c r="F691" s="151" t="e">
        <f ca="1">+_xll.BInterpol(Boost!$R$6:$R$66,Boost!$AY$6:$AY$66,params!B691,"cubic")</f>
        <v>#NAME?</v>
      </c>
      <c r="G691" s="151" t="e">
        <f ca="1">_xll.BInterpol(cf!$A$2:$A$68,cf!$B$2:$B$68,params!B691,"cubic")/100</f>
        <v>#NAME?</v>
      </c>
      <c r="H691" s="199" t="e">
        <f t="shared" ca="1" si="87"/>
        <v>#NAME?</v>
      </c>
      <c r="I691" s="152">
        <f t="shared" si="90"/>
        <v>4.4830690391354122E-2</v>
      </c>
      <c r="J691" s="152">
        <f t="shared" si="88"/>
        <v>6.3680076619609949E-5</v>
      </c>
      <c r="K691" s="3" t="e">
        <f t="shared" ca="1" si="84"/>
        <v>#NAME?</v>
      </c>
      <c r="L691" s="153" t="e">
        <f t="shared" ca="1" si="89"/>
        <v>#NAME?</v>
      </c>
      <c r="M691" s="195" t="e">
        <f ca="1">_xll.BInterpol(cf!$A$2:$A$68,cf!$C$2:$C$68,params!B691,"cubic")</f>
        <v>#NAME?</v>
      </c>
      <c r="N691" s="195" t="e">
        <f ca="1">+_xll.BInterpol(#REF!,#REF!,params!B691,"cubic")</f>
        <v>#NAME?</v>
      </c>
      <c r="O691" s="153" t="e">
        <f t="shared" ca="1" si="85"/>
        <v>#NAME?</v>
      </c>
    </row>
    <row r="692" spans="1:15">
      <c r="A692">
        <v>689</v>
      </c>
      <c r="B692">
        <f t="shared" si="83"/>
        <v>2.7559999999999998</v>
      </c>
      <c r="C692" s="151" t="e">
        <f ca="1">+_xll.BInterpol(Boost!$R$6:$R$66,Boost!$AZ$6:$AZ$66,params!B692,"cubic")</f>
        <v>#NAME?</v>
      </c>
      <c r="D692" s="151" t="e">
        <f ca="1">+_xll.BInterpol(Boost!$R$6:$R$66,Boost!$AX$6:$AX$66,params!B692,"cubic")</f>
        <v>#NAME?</v>
      </c>
      <c r="E692" s="198" t="e">
        <f t="shared" ca="1" si="86"/>
        <v>#NAME?</v>
      </c>
      <c r="F692" s="151" t="e">
        <f ca="1">+_xll.BInterpol(Boost!$R$6:$R$66,Boost!$AY$6:$AY$66,params!B692,"cubic")</f>
        <v>#NAME?</v>
      </c>
      <c r="G692" s="151" t="e">
        <f ca="1">_xll.BInterpol(cf!$A$2:$A$68,cf!$B$2:$B$68,params!B692,"cubic")/100</f>
        <v>#NAME?</v>
      </c>
      <c r="H692" s="199" t="e">
        <f t="shared" ca="1" si="87"/>
        <v>#NAME?</v>
      </c>
      <c r="I692" s="152">
        <f t="shared" si="90"/>
        <v>4.4894366222776649E-2</v>
      </c>
      <c r="J692" s="152">
        <f t="shared" si="88"/>
        <v>6.3675831422527196E-5</v>
      </c>
      <c r="K692" s="3" t="e">
        <f t="shared" ca="1" si="84"/>
        <v>#NAME?</v>
      </c>
      <c r="L692" s="153" t="e">
        <f t="shared" ca="1" si="89"/>
        <v>#NAME?</v>
      </c>
      <c r="M692" s="195" t="e">
        <f ca="1">_xll.BInterpol(cf!$A$2:$A$68,cf!$C$2:$C$68,params!B692,"cubic")</f>
        <v>#NAME?</v>
      </c>
      <c r="N692" s="195" t="e">
        <f ca="1">+_xll.BInterpol(#REF!,#REF!,params!B692,"cubic")</f>
        <v>#NAME?</v>
      </c>
      <c r="O692" s="153" t="e">
        <f t="shared" ca="1" si="85"/>
        <v>#NAME?</v>
      </c>
    </row>
    <row r="693" spans="1:15">
      <c r="A693">
        <v>690</v>
      </c>
      <c r="B693">
        <f t="shared" si="83"/>
        <v>2.76</v>
      </c>
      <c r="C693" s="151" t="e">
        <f ca="1">+_xll.BInterpol(Boost!$R$6:$R$66,Boost!$AZ$6:$AZ$66,params!B693,"cubic")</f>
        <v>#NAME?</v>
      </c>
      <c r="D693" s="151" t="e">
        <f ca="1">+_xll.BInterpol(Boost!$R$6:$R$66,Boost!$AX$6:$AX$66,params!B693,"cubic")</f>
        <v>#NAME?</v>
      </c>
      <c r="E693" s="198" t="e">
        <f t="shared" ca="1" si="86"/>
        <v>#NAME?</v>
      </c>
      <c r="F693" s="151" t="e">
        <f ca="1">+_xll.BInterpol(Boost!$R$6:$R$66,Boost!$AY$6:$AY$66,params!B693,"cubic")</f>
        <v>#NAME?</v>
      </c>
      <c r="G693" s="151" t="e">
        <f ca="1">_xll.BInterpol(cf!$A$2:$A$68,cf!$B$2:$B$68,params!B693,"cubic")/100</f>
        <v>#NAME?</v>
      </c>
      <c r="H693" s="199" t="e">
        <f t="shared" ca="1" si="87"/>
        <v>#NAME?</v>
      </c>
      <c r="I693" s="152">
        <f t="shared" si="90"/>
        <v>4.4958037809285312E-2</v>
      </c>
      <c r="J693" s="152">
        <f t="shared" si="88"/>
        <v>6.3671586508662337E-5</v>
      </c>
      <c r="K693" s="3" t="e">
        <f t="shared" ca="1" si="84"/>
        <v>#NAME?</v>
      </c>
      <c r="L693" s="153" t="e">
        <f t="shared" ca="1" si="89"/>
        <v>#NAME?</v>
      </c>
      <c r="M693" s="195" t="e">
        <f ca="1">_xll.BInterpol(cf!$A$2:$A$68,cf!$C$2:$C$68,params!B693,"cubic")</f>
        <v>#NAME?</v>
      </c>
      <c r="N693" s="195" t="e">
        <f ca="1">+_xll.BInterpol(#REF!,#REF!,params!B693,"cubic")</f>
        <v>#NAME?</v>
      </c>
      <c r="O693" s="153" t="e">
        <f t="shared" ca="1" si="85"/>
        <v>#NAME?</v>
      </c>
    </row>
    <row r="694" spans="1:15">
      <c r="A694">
        <v>691</v>
      </c>
      <c r="B694">
        <f t="shared" si="83"/>
        <v>2.7639999999999998</v>
      </c>
      <c r="C694" s="151" t="e">
        <f ca="1">+_xll.BInterpol(Boost!$R$6:$R$66,Boost!$AZ$6:$AZ$66,params!B694,"cubic")</f>
        <v>#NAME?</v>
      </c>
      <c r="D694" s="151" t="e">
        <f ca="1">+_xll.BInterpol(Boost!$R$6:$R$66,Boost!$AX$6:$AX$66,params!B694,"cubic")</f>
        <v>#NAME?</v>
      </c>
      <c r="E694" s="198" t="e">
        <f t="shared" ca="1" si="86"/>
        <v>#NAME?</v>
      </c>
      <c r="F694" s="151" t="e">
        <f ca="1">+_xll.BInterpol(Boost!$R$6:$R$66,Boost!$AY$6:$AY$66,params!B694,"cubic")</f>
        <v>#NAME?</v>
      </c>
      <c r="G694" s="151" t="e">
        <f ca="1">_xll.BInterpol(cf!$A$2:$A$68,cf!$B$2:$B$68,params!B694,"cubic")/100</f>
        <v>#NAME?</v>
      </c>
      <c r="H694" s="199" t="e">
        <f t="shared" ca="1" si="87"/>
        <v>#NAME?</v>
      </c>
      <c r="I694" s="152">
        <f t="shared" si="90"/>
        <v>4.5021705151163105E-2</v>
      </c>
      <c r="J694" s="152">
        <f t="shared" si="88"/>
        <v>6.3667341877793326E-5</v>
      </c>
      <c r="K694" s="3" t="e">
        <f t="shared" ca="1" si="84"/>
        <v>#NAME?</v>
      </c>
      <c r="L694" s="153" t="e">
        <f t="shared" ca="1" si="89"/>
        <v>#NAME?</v>
      </c>
      <c r="M694" s="195" t="e">
        <f ca="1">_xll.BInterpol(cf!$A$2:$A$68,cf!$C$2:$C$68,params!B694,"cubic")</f>
        <v>#NAME?</v>
      </c>
      <c r="N694" s="195" t="e">
        <f ca="1">+_xll.BInterpol(#REF!,#REF!,params!B694,"cubic")</f>
        <v>#NAME?</v>
      </c>
      <c r="O694" s="153" t="e">
        <f t="shared" ca="1" si="85"/>
        <v>#NAME?</v>
      </c>
    </row>
    <row r="695" spans="1:15">
      <c r="A695">
        <v>692</v>
      </c>
      <c r="B695">
        <f t="shared" si="83"/>
        <v>2.7679999999999998</v>
      </c>
      <c r="C695" s="151" t="e">
        <f ca="1">+_xll.BInterpol(Boost!$R$6:$R$66,Boost!$AZ$6:$AZ$66,params!B695,"cubic")</f>
        <v>#NAME?</v>
      </c>
      <c r="D695" s="151" t="e">
        <f ca="1">+_xll.BInterpol(Boost!$R$6:$R$66,Boost!$AX$6:$AX$66,params!B695,"cubic")</f>
        <v>#NAME?</v>
      </c>
      <c r="E695" s="198" t="e">
        <f t="shared" ca="1" si="86"/>
        <v>#NAME?</v>
      </c>
      <c r="F695" s="151" t="e">
        <f ca="1">+_xll.BInterpol(Boost!$R$6:$R$66,Boost!$AY$6:$AY$66,params!B695,"cubic")</f>
        <v>#NAME?</v>
      </c>
      <c r="G695" s="151" t="e">
        <f ca="1">_xll.BInterpol(cf!$A$2:$A$68,cf!$B$2:$B$68,params!B695,"cubic")/100</f>
        <v>#NAME?</v>
      </c>
      <c r="H695" s="199" t="e">
        <f t="shared" ca="1" si="87"/>
        <v>#NAME?</v>
      </c>
      <c r="I695" s="152">
        <f t="shared" si="90"/>
        <v>4.5085368248692914E-2</v>
      </c>
      <c r="J695" s="152">
        <f t="shared" si="88"/>
        <v>6.3663097529809143E-5</v>
      </c>
      <c r="K695" s="3" t="e">
        <f t="shared" ca="1" si="84"/>
        <v>#NAME?</v>
      </c>
      <c r="L695" s="153" t="e">
        <f t="shared" ca="1" si="89"/>
        <v>#NAME?</v>
      </c>
      <c r="M695" s="195" t="e">
        <f ca="1">_xll.BInterpol(cf!$A$2:$A$68,cf!$C$2:$C$68,params!B695,"cubic")</f>
        <v>#NAME?</v>
      </c>
      <c r="N695" s="195" t="e">
        <f ca="1">+_xll.BInterpol(#REF!,#REF!,params!B695,"cubic")</f>
        <v>#NAME?</v>
      </c>
      <c r="O695" s="153" t="e">
        <f t="shared" ca="1" si="85"/>
        <v>#NAME?</v>
      </c>
    </row>
    <row r="696" spans="1:15">
      <c r="A696">
        <v>693</v>
      </c>
      <c r="B696">
        <f t="shared" si="83"/>
        <v>2.7719999999999998</v>
      </c>
      <c r="C696" s="151" t="e">
        <f ca="1">+_xll.BInterpol(Boost!$R$6:$R$66,Boost!$AZ$6:$AZ$66,params!B696,"cubic")</f>
        <v>#NAME?</v>
      </c>
      <c r="D696" s="151" t="e">
        <f ca="1">+_xll.BInterpol(Boost!$R$6:$R$66,Boost!$AX$6:$AX$66,params!B696,"cubic")</f>
        <v>#NAME?</v>
      </c>
      <c r="E696" s="198" t="e">
        <f t="shared" ca="1" si="86"/>
        <v>#NAME?</v>
      </c>
      <c r="F696" s="151" t="e">
        <f ca="1">+_xll.BInterpol(Boost!$R$6:$R$66,Boost!$AY$6:$AY$66,params!B696,"cubic")</f>
        <v>#NAME?</v>
      </c>
      <c r="G696" s="151" t="e">
        <f ca="1">_xll.BInterpol(cf!$A$2:$A$68,cf!$B$2:$B$68,params!B696,"cubic")/100</f>
        <v>#NAME?</v>
      </c>
      <c r="H696" s="199" t="e">
        <f t="shared" ca="1" si="87"/>
        <v>#NAME?</v>
      </c>
      <c r="I696" s="152">
        <f t="shared" si="90"/>
        <v>4.5149027102157624E-2</v>
      </c>
      <c r="J696" s="152">
        <f t="shared" si="88"/>
        <v>6.3658853464709786E-5</v>
      </c>
      <c r="K696" s="3" t="e">
        <f t="shared" ca="1" si="84"/>
        <v>#NAME?</v>
      </c>
      <c r="L696" s="153" t="e">
        <f t="shared" ca="1" si="89"/>
        <v>#NAME?</v>
      </c>
      <c r="M696" s="195" t="e">
        <f ca="1">_xll.BInterpol(cf!$A$2:$A$68,cf!$C$2:$C$68,params!B696,"cubic")</f>
        <v>#NAME?</v>
      </c>
      <c r="N696" s="195" t="e">
        <f ca="1">+_xll.BInterpol(#REF!,#REF!,params!B696,"cubic")</f>
        <v>#NAME?</v>
      </c>
      <c r="O696" s="153" t="e">
        <f t="shared" ca="1" si="85"/>
        <v>#NAME?</v>
      </c>
    </row>
    <row r="697" spans="1:15">
      <c r="A697">
        <v>694</v>
      </c>
      <c r="B697">
        <f t="shared" si="83"/>
        <v>2.7759999999999998</v>
      </c>
      <c r="C697" s="151" t="e">
        <f ca="1">+_xll.BInterpol(Boost!$R$6:$R$66,Boost!$AZ$6:$AZ$66,params!B697,"cubic")</f>
        <v>#NAME?</v>
      </c>
      <c r="D697" s="151" t="e">
        <f ca="1">+_xll.BInterpol(Boost!$R$6:$R$66,Boost!$AX$6:$AX$66,params!B697,"cubic")</f>
        <v>#NAME?</v>
      </c>
      <c r="E697" s="198" t="e">
        <f t="shared" ca="1" si="86"/>
        <v>#NAME?</v>
      </c>
      <c r="F697" s="151" t="e">
        <f ca="1">+_xll.BInterpol(Boost!$R$6:$R$66,Boost!$AY$6:$AY$66,params!B697,"cubic")</f>
        <v>#NAME?</v>
      </c>
      <c r="G697" s="151" t="e">
        <f ca="1">_xll.BInterpol(cf!$A$2:$A$68,cf!$B$2:$B$68,params!B697,"cubic")/100</f>
        <v>#NAME?</v>
      </c>
      <c r="H697" s="199" t="e">
        <f t="shared" ca="1" si="87"/>
        <v>#NAME?</v>
      </c>
      <c r="I697" s="152">
        <f t="shared" si="90"/>
        <v>4.521268171184023E-2</v>
      </c>
      <c r="J697" s="152">
        <f t="shared" si="88"/>
        <v>6.3654609682606278E-5</v>
      </c>
      <c r="K697" s="3" t="e">
        <f t="shared" ca="1" si="84"/>
        <v>#NAME?</v>
      </c>
      <c r="L697" s="153" t="e">
        <f t="shared" ca="1" si="89"/>
        <v>#NAME?</v>
      </c>
      <c r="M697" s="195" t="e">
        <f ca="1">_xll.BInterpol(cf!$A$2:$A$68,cf!$C$2:$C$68,params!B697,"cubic")</f>
        <v>#NAME?</v>
      </c>
      <c r="N697" s="195" t="e">
        <f ca="1">+_xll.BInterpol(#REF!,#REF!,params!B697,"cubic")</f>
        <v>#NAME?</v>
      </c>
      <c r="O697" s="153" t="e">
        <f t="shared" ca="1" si="85"/>
        <v>#NAME?</v>
      </c>
    </row>
    <row r="698" spans="1:15">
      <c r="A698">
        <v>695</v>
      </c>
      <c r="B698">
        <f t="shared" si="83"/>
        <v>2.78</v>
      </c>
      <c r="C698" s="151" t="e">
        <f ca="1">+_xll.BInterpol(Boost!$R$6:$R$66,Boost!$AZ$6:$AZ$66,params!B698,"cubic")</f>
        <v>#NAME?</v>
      </c>
      <c r="D698" s="151" t="e">
        <f ca="1">+_xll.BInterpol(Boost!$R$6:$R$66,Boost!$AX$6:$AX$66,params!B698,"cubic")</f>
        <v>#NAME?</v>
      </c>
      <c r="E698" s="198" t="e">
        <f t="shared" ca="1" si="86"/>
        <v>#NAME?</v>
      </c>
      <c r="F698" s="151" t="e">
        <f ca="1">+_xll.BInterpol(Boost!$R$6:$R$66,Boost!$AY$6:$AY$66,params!B698,"cubic")</f>
        <v>#NAME?</v>
      </c>
      <c r="G698" s="151" t="e">
        <f ca="1">_xll.BInterpol(cf!$A$2:$A$68,cf!$B$2:$B$68,params!B698,"cubic")/100</f>
        <v>#NAME?</v>
      </c>
      <c r="H698" s="199" t="e">
        <f t="shared" ca="1" si="87"/>
        <v>#NAME?</v>
      </c>
      <c r="I698" s="152">
        <f t="shared" si="90"/>
        <v>4.5276332078023618E-2</v>
      </c>
      <c r="J698" s="152">
        <f t="shared" si="88"/>
        <v>6.3650366183387597E-5</v>
      </c>
      <c r="K698" s="3" t="e">
        <f t="shared" ca="1" si="84"/>
        <v>#NAME?</v>
      </c>
      <c r="L698" s="153" t="e">
        <f t="shared" ca="1" si="89"/>
        <v>#NAME?</v>
      </c>
      <c r="M698" s="195" t="e">
        <f ca="1">_xll.BInterpol(cf!$A$2:$A$68,cf!$C$2:$C$68,params!B698,"cubic")</f>
        <v>#NAME?</v>
      </c>
      <c r="N698" s="195" t="e">
        <f ca="1">+_xll.BInterpol(#REF!,#REF!,params!B698,"cubic")</f>
        <v>#NAME?</v>
      </c>
      <c r="O698" s="153" t="e">
        <f t="shared" ca="1" si="85"/>
        <v>#NAME?</v>
      </c>
    </row>
    <row r="699" spans="1:15">
      <c r="A699">
        <v>696</v>
      </c>
      <c r="B699">
        <f t="shared" si="83"/>
        <v>2.7839999999999998</v>
      </c>
      <c r="C699" s="151" t="e">
        <f ca="1">+_xll.BInterpol(Boost!$R$6:$R$66,Boost!$AZ$6:$AZ$66,params!B699,"cubic")</f>
        <v>#NAME?</v>
      </c>
      <c r="D699" s="151" t="e">
        <f ca="1">+_xll.BInterpol(Boost!$R$6:$R$66,Boost!$AX$6:$AX$66,params!B699,"cubic")</f>
        <v>#NAME?</v>
      </c>
      <c r="E699" s="198" t="e">
        <f t="shared" ca="1" si="86"/>
        <v>#NAME?</v>
      </c>
      <c r="F699" s="151" t="e">
        <f ca="1">+_xll.BInterpol(Boost!$R$6:$R$66,Boost!$AY$6:$AY$66,params!B699,"cubic")</f>
        <v>#NAME?</v>
      </c>
      <c r="G699" s="151" t="e">
        <f ca="1">_xll.BInterpol(cf!$A$2:$A$68,cf!$B$2:$B$68,params!B699,"cubic")/100</f>
        <v>#NAME?</v>
      </c>
      <c r="H699" s="199" t="e">
        <f t="shared" ca="1" si="87"/>
        <v>#NAME?</v>
      </c>
      <c r="I699" s="152">
        <f t="shared" si="90"/>
        <v>4.5339978200990783E-2</v>
      </c>
      <c r="J699" s="152">
        <f t="shared" si="88"/>
        <v>6.3646122967164764E-5</v>
      </c>
      <c r="K699" s="3" t="e">
        <f t="shared" ca="1" si="84"/>
        <v>#NAME?</v>
      </c>
      <c r="L699" s="153" t="e">
        <f t="shared" ca="1" si="89"/>
        <v>#NAME?</v>
      </c>
      <c r="M699" s="195" t="e">
        <f ca="1">_xll.BInterpol(cf!$A$2:$A$68,cf!$C$2:$C$68,params!B699,"cubic")</f>
        <v>#NAME?</v>
      </c>
      <c r="N699" s="195" t="e">
        <f ca="1">+_xll.BInterpol(#REF!,#REF!,params!B699,"cubic")</f>
        <v>#NAME?</v>
      </c>
      <c r="O699" s="153" t="e">
        <f t="shared" ca="1" si="85"/>
        <v>#NAME?</v>
      </c>
    </row>
    <row r="700" spans="1:15">
      <c r="A700">
        <v>697</v>
      </c>
      <c r="B700">
        <f t="shared" si="83"/>
        <v>2.7879999999999998</v>
      </c>
      <c r="C700" s="151" t="e">
        <f ca="1">+_xll.BInterpol(Boost!$R$6:$R$66,Boost!$AZ$6:$AZ$66,params!B700,"cubic")</f>
        <v>#NAME?</v>
      </c>
      <c r="D700" s="151" t="e">
        <f ca="1">+_xll.BInterpol(Boost!$R$6:$R$66,Boost!$AX$6:$AX$66,params!B700,"cubic")</f>
        <v>#NAME?</v>
      </c>
      <c r="E700" s="198" t="e">
        <f t="shared" ca="1" si="86"/>
        <v>#NAME?</v>
      </c>
      <c r="F700" s="151" t="e">
        <f ca="1">+_xll.BInterpol(Boost!$R$6:$R$66,Boost!$AY$6:$AY$66,params!B700,"cubic")</f>
        <v>#NAME?</v>
      </c>
      <c r="G700" s="151" t="e">
        <f ca="1">_xll.BInterpol(cf!$A$2:$A$68,cf!$B$2:$B$68,params!B700,"cubic")/100</f>
        <v>#NAME?</v>
      </c>
      <c r="H700" s="199" t="e">
        <f t="shared" ca="1" si="87"/>
        <v>#NAME?</v>
      </c>
      <c r="I700" s="152">
        <f t="shared" si="90"/>
        <v>4.5403620081024498E-2</v>
      </c>
      <c r="J700" s="152">
        <f t="shared" si="88"/>
        <v>6.3641880033715736E-5</v>
      </c>
      <c r="K700" s="3" t="e">
        <f t="shared" ca="1" si="84"/>
        <v>#NAME?</v>
      </c>
      <c r="L700" s="153" t="e">
        <f t="shared" ca="1" si="89"/>
        <v>#NAME?</v>
      </c>
      <c r="M700" s="195" t="e">
        <f ca="1">_xll.BInterpol(cf!$A$2:$A$68,cf!$C$2:$C$68,params!B700,"cubic")</f>
        <v>#NAME?</v>
      </c>
      <c r="N700" s="195" t="e">
        <f ca="1">+_xll.BInterpol(#REF!,#REF!,params!B700,"cubic")</f>
        <v>#NAME?</v>
      </c>
      <c r="O700" s="153" t="e">
        <f t="shared" ca="1" si="85"/>
        <v>#NAME?</v>
      </c>
    </row>
    <row r="701" spans="1:15">
      <c r="A701">
        <v>698</v>
      </c>
      <c r="B701">
        <f t="shared" si="83"/>
        <v>2.7919999999999998</v>
      </c>
      <c r="C701" s="151" t="e">
        <f ca="1">+_xll.BInterpol(Boost!$R$6:$R$66,Boost!$AZ$6:$AZ$66,params!B701,"cubic")</f>
        <v>#NAME?</v>
      </c>
      <c r="D701" s="151" t="e">
        <f ca="1">+_xll.BInterpol(Boost!$R$6:$R$66,Boost!$AX$6:$AX$66,params!B701,"cubic")</f>
        <v>#NAME?</v>
      </c>
      <c r="E701" s="198" t="e">
        <f t="shared" ca="1" si="86"/>
        <v>#NAME?</v>
      </c>
      <c r="F701" s="151" t="e">
        <f ca="1">+_xll.BInterpol(Boost!$R$6:$R$66,Boost!$AY$6:$AY$66,params!B701,"cubic")</f>
        <v>#NAME?</v>
      </c>
      <c r="G701" s="151" t="e">
        <f ca="1">_xll.BInterpol(cf!$A$2:$A$68,cf!$B$2:$B$68,params!B701,"cubic")/100</f>
        <v>#NAME?</v>
      </c>
      <c r="H701" s="199" t="e">
        <f t="shared" ca="1" si="87"/>
        <v>#NAME?</v>
      </c>
      <c r="I701" s="152">
        <f t="shared" si="90"/>
        <v>4.5467257718407539E-2</v>
      </c>
      <c r="J701" s="152">
        <f t="shared" si="88"/>
        <v>6.3637637383040513E-5</v>
      </c>
      <c r="K701" s="3" t="e">
        <f t="shared" ca="1" si="84"/>
        <v>#NAME?</v>
      </c>
      <c r="L701" s="153" t="e">
        <f t="shared" ca="1" si="89"/>
        <v>#NAME?</v>
      </c>
      <c r="M701" s="195" t="e">
        <f ca="1">_xll.BInterpol(cf!$A$2:$A$68,cf!$C$2:$C$68,params!B701,"cubic")</f>
        <v>#NAME?</v>
      </c>
      <c r="N701" s="195" t="e">
        <f ca="1">+_xll.BInterpol(#REF!,#REF!,params!B701,"cubic")</f>
        <v>#NAME?</v>
      </c>
      <c r="O701" s="153" t="e">
        <f t="shared" ca="1" si="85"/>
        <v>#NAME?</v>
      </c>
    </row>
    <row r="702" spans="1:15">
      <c r="A702">
        <v>699</v>
      </c>
      <c r="B702">
        <f t="shared" si="83"/>
        <v>2.7959999999999998</v>
      </c>
      <c r="C702" s="151" t="e">
        <f ca="1">+_xll.BInterpol(Boost!$R$6:$R$66,Boost!$AZ$6:$AZ$66,params!B702,"cubic")</f>
        <v>#NAME?</v>
      </c>
      <c r="D702" s="151" t="e">
        <f ca="1">+_xll.BInterpol(Boost!$R$6:$R$66,Boost!$AX$6:$AX$66,params!B702,"cubic")</f>
        <v>#NAME?</v>
      </c>
      <c r="E702" s="198" t="e">
        <f t="shared" ca="1" si="86"/>
        <v>#NAME?</v>
      </c>
      <c r="F702" s="151" t="e">
        <f ca="1">+_xll.BInterpol(Boost!$R$6:$R$66,Boost!$AY$6:$AY$66,params!B702,"cubic")</f>
        <v>#NAME?</v>
      </c>
      <c r="G702" s="151" t="e">
        <f ca="1">_xll.BInterpol(cf!$A$2:$A$68,cf!$B$2:$B$68,params!B702,"cubic")/100</f>
        <v>#NAME?</v>
      </c>
      <c r="H702" s="199" t="e">
        <f t="shared" ca="1" si="87"/>
        <v>#NAME?</v>
      </c>
      <c r="I702" s="152">
        <f t="shared" si="90"/>
        <v>4.5530891113423011E-2</v>
      </c>
      <c r="J702" s="152">
        <f t="shared" si="88"/>
        <v>6.3633395015472161E-5</v>
      </c>
      <c r="K702" s="3" t="e">
        <f t="shared" ca="1" si="84"/>
        <v>#NAME?</v>
      </c>
      <c r="L702" s="153" t="e">
        <f t="shared" ca="1" si="89"/>
        <v>#NAME?</v>
      </c>
      <c r="M702" s="195" t="e">
        <f ca="1">_xll.BInterpol(cf!$A$2:$A$68,cf!$C$2:$C$68,params!B702,"cubic")</f>
        <v>#NAME?</v>
      </c>
      <c r="N702" s="195" t="e">
        <f ca="1">+_xll.BInterpol(#REF!,#REF!,params!B702,"cubic")</f>
        <v>#NAME?</v>
      </c>
      <c r="O702" s="153" t="e">
        <f t="shared" ca="1" si="85"/>
        <v>#NAME?</v>
      </c>
    </row>
    <row r="703" spans="1:15">
      <c r="A703">
        <v>700</v>
      </c>
      <c r="B703">
        <f t="shared" si="83"/>
        <v>2.8</v>
      </c>
      <c r="C703" s="151" t="e">
        <f ca="1">+_xll.BInterpol(Boost!$R$6:$R$66,Boost!$AZ$6:$AZ$66,params!B703,"cubic")</f>
        <v>#NAME?</v>
      </c>
      <c r="D703" s="151" t="e">
        <f ca="1">+_xll.BInterpol(Boost!$R$6:$R$66,Boost!$AX$6:$AX$66,params!B703,"cubic")</f>
        <v>#NAME?</v>
      </c>
      <c r="E703" s="198" t="e">
        <f t="shared" ca="1" si="86"/>
        <v>#NAME?</v>
      </c>
      <c r="F703" s="151" t="e">
        <f ca="1">+_xll.BInterpol(Boost!$R$6:$R$66,Boost!$AY$6:$AY$66,params!B703,"cubic")</f>
        <v>#NAME?</v>
      </c>
      <c r="G703" s="151" t="e">
        <f ca="1">_xll.BInterpol(cf!$A$2:$A$68,cf!$B$2:$B$68,params!B703,"cubic")/100</f>
        <v>#NAME?</v>
      </c>
      <c r="H703" s="199" t="e">
        <f t="shared" ca="1" si="87"/>
        <v>#NAME?</v>
      </c>
      <c r="I703" s="152">
        <f t="shared" si="90"/>
        <v>4.5594520266353356E-2</v>
      </c>
      <c r="J703" s="152">
        <f t="shared" si="88"/>
        <v>6.3629152930344546E-5</v>
      </c>
      <c r="K703" s="3" t="e">
        <f t="shared" ca="1" si="84"/>
        <v>#NAME?</v>
      </c>
      <c r="L703" s="153" t="e">
        <f t="shared" ca="1" si="89"/>
        <v>#NAME?</v>
      </c>
      <c r="M703" s="195" t="e">
        <f ca="1">_xll.BInterpol(cf!$A$2:$A$68,cf!$C$2:$C$68,params!B703,"cubic")</f>
        <v>#NAME?</v>
      </c>
      <c r="N703" s="195" t="e">
        <f ca="1">+_xll.BInterpol(#REF!,#REF!,params!B703,"cubic")</f>
        <v>#NAME?</v>
      </c>
      <c r="O703" s="153" t="e">
        <f t="shared" ca="1" si="85"/>
        <v>#NAME?</v>
      </c>
    </row>
    <row r="704" spans="1:15">
      <c r="A704">
        <v>701</v>
      </c>
      <c r="B704">
        <f t="shared" si="83"/>
        <v>2.8039999999999998</v>
      </c>
      <c r="C704" s="151" t="e">
        <f ca="1">+_xll.BInterpol(Boost!$R$6:$R$66,Boost!$AZ$6:$AZ$66,params!B704,"cubic")</f>
        <v>#NAME?</v>
      </c>
      <c r="D704" s="151" t="e">
        <f ca="1">+_xll.BInterpol(Boost!$R$6:$R$66,Boost!$AX$6:$AX$66,params!B704,"cubic")</f>
        <v>#NAME?</v>
      </c>
      <c r="E704" s="198" t="e">
        <f t="shared" ca="1" si="86"/>
        <v>#NAME?</v>
      </c>
      <c r="F704" s="151" t="e">
        <f ca="1">+_xll.BInterpol(Boost!$R$6:$R$66,Boost!$AY$6:$AY$66,params!B704,"cubic")</f>
        <v>#NAME?</v>
      </c>
      <c r="G704" s="151" t="e">
        <f ca="1">_xll.BInterpol(cf!$A$2:$A$68,cf!$B$2:$B$68,params!B704,"cubic")/100</f>
        <v>#NAME?</v>
      </c>
      <c r="H704" s="199" t="e">
        <f t="shared" ca="1" si="87"/>
        <v>#NAME?</v>
      </c>
      <c r="I704" s="152">
        <f t="shared" si="90"/>
        <v>4.5658145177481679E-2</v>
      </c>
      <c r="J704" s="152">
        <f t="shared" si="88"/>
        <v>6.3624911128323802E-5</v>
      </c>
      <c r="K704" s="3" t="e">
        <f t="shared" ca="1" si="84"/>
        <v>#NAME?</v>
      </c>
      <c r="L704" s="153" t="e">
        <f t="shared" ca="1" si="89"/>
        <v>#NAME?</v>
      </c>
      <c r="M704" s="195" t="e">
        <f ca="1">_xll.BInterpol(cf!$A$2:$A$68,cf!$C$2:$C$68,params!B704,"cubic")</f>
        <v>#NAME?</v>
      </c>
      <c r="N704" s="195" t="e">
        <f ca="1">+_xll.BInterpol(#REF!,#REF!,params!B704,"cubic")</f>
        <v>#NAME?</v>
      </c>
      <c r="O704" s="153" t="e">
        <f t="shared" ca="1" si="85"/>
        <v>#NAME?</v>
      </c>
    </row>
    <row r="705" spans="1:15">
      <c r="A705">
        <v>702</v>
      </c>
      <c r="B705">
        <f t="shared" si="83"/>
        <v>2.8079999999999998</v>
      </c>
      <c r="C705" s="151" t="e">
        <f ca="1">+_xll.BInterpol(Boost!$R$6:$R$66,Boost!$AZ$6:$AZ$66,params!B705,"cubic")</f>
        <v>#NAME?</v>
      </c>
      <c r="D705" s="151" t="e">
        <f ca="1">+_xll.BInterpol(Boost!$R$6:$R$66,Boost!$AX$6:$AX$66,params!B705,"cubic")</f>
        <v>#NAME?</v>
      </c>
      <c r="E705" s="198" t="e">
        <f t="shared" ca="1" si="86"/>
        <v>#NAME?</v>
      </c>
      <c r="F705" s="151" t="e">
        <f ca="1">+_xll.BInterpol(Boost!$R$6:$R$66,Boost!$AY$6:$AY$66,params!B705,"cubic")</f>
        <v>#NAME?</v>
      </c>
      <c r="G705" s="151" t="e">
        <f ca="1">_xll.BInterpol(cf!$A$2:$A$68,cf!$B$2:$B$68,params!B705,"cubic")/100</f>
        <v>#NAME?</v>
      </c>
      <c r="H705" s="199" t="e">
        <f t="shared" ca="1" si="87"/>
        <v>#NAME?</v>
      </c>
      <c r="I705" s="152">
        <f t="shared" si="90"/>
        <v>4.5721765847090645E-2</v>
      </c>
      <c r="J705" s="152">
        <f t="shared" si="88"/>
        <v>6.3620669608965841E-5</v>
      </c>
      <c r="K705" s="3" t="e">
        <f t="shared" ca="1" si="84"/>
        <v>#NAME?</v>
      </c>
      <c r="L705" s="153" t="e">
        <f t="shared" ca="1" si="89"/>
        <v>#NAME?</v>
      </c>
      <c r="M705" s="195" t="e">
        <f ca="1">_xll.BInterpol(cf!$A$2:$A$68,cf!$C$2:$C$68,params!B705,"cubic")</f>
        <v>#NAME?</v>
      </c>
      <c r="N705" s="195" t="e">
        <f ca="1">+_xll.BInterpol(#REF!,#REF!,params!B705,"cubic")</f>
        <v>#NAME?</v>
      </c>
      <c r="O705" s="153" t="e">
        <f t="shared" ca="1" si="85"/>
        <v>#NAME?</v>
      </c>
    </row>
    <row r="706" spans="1:15">
      <c r="A706">
        <v>703</v>
      </c>
      <c r="B706">
        <f t="shared" si="83"/>
        <v>2.8119999999999998</v>
      </c>
      <c r="C706" s="151" t="e">
        <f ca="1">+_xll.BInterpol(Boost!$R$6:$R$66,Boost!$AZ$6:$AZ$66,params!B706,"cubic")</f>
        <v>#NAME?</v>
      </c>
      <c r="D706" s="151" t="e">
        <f ca="1">+_xll.BInterpol(Boost!$R$6:$R$66,Boost!$AX$6:$AX$66,params!B706,"cubic")</f>
        <v>#NAME?</v>
      </c>
      <c r="E706" s="198" t="e">
        <f t="shared" ca="1" si="86"/>
        <v>#NAME?</v>
      </c>
      <c r="F706" s="151" t="e">
        <f ca="1">+_xll.BInterpol(Boost!$R$6:$R$66,Boost!$AY$6:$AY$66,params!B706,"cubic")</f>
        <v>#NAME?</v>
      </c>
      <c r="G706" s="151" t="e">
        <f ca="1">_xll.BInterpol(cf!$A$2:$A$68,cf!$B$2:$B$68,params!B706,"cubic")/100</f>
        <v>#NAME?</v>
      </c>
      <c r="H706" s="199" t="e">
        <f t="shared" ca="1" si="87"/>
        <v>#NAME?</v>
      </c>
      <c r="I706" s="152">
        <f t="shared" si="90"/>
        <v>4.5785382275463027E-2</v>
      </c>
      <c r="J706" s="152">
        <f t="shared" si="88"/>
        <v>6.3616428372381684E-5</v>
      </c>
      <c r="K706" s="3" t="e">
        <f t="shared" ca="1" si="84"/>
        <v>#NAME?</v>
      </c>
      <c r="L706" s="153" t="e">
        <f t="shared" ca="1" si="89"/>
        <v>#NAME?</v>
      </c>
      <c r="M706" s="195" t="e">
        <f ca="1">_xll.BInterpol(cf!$A$2:$A$68,cf!$C$2:$C$68,params!B706,"cubic")</f>
        <v>#NAME?</v>
      </c>
      <c r="N706" s="195" t="e">
        <f ca="1">+_xll.BInterpol(#REF!,#REF!,params!B706,"cubic")</f>
        <v>#NAME?</v>
      </c>
      <c r="O706" s="153" t="e">
        <f t="shared" ca="1" si="85"/>
        <v>#NAME?</v>
      </c>
    </row>
    <row r="707" spans="1:15">
      <c r="A707">
        <v>704</v>
      </c>
      <c r="B707">
        <f t="shared" si="83"/>
        <v>2.8159999999999998</v>
      </c>
      <c r="C707" s="151" t="e">
        <f ca="1">+_xll.BInterpol(Boost!$R$6:$R$66,Boost!$AZ$6:$AZ$66,params!B707,"cubic")</f>
        <v>#NAME?</v>
      </c>
      <c r="D707" s="151" t="e">
        <f ca="1">+_xll.BInterpol(Boost!$R$6:$R$66,Boost!$AX$6:$AX$66,params!B707,"cubic")</f>
        <v>#NAME?</v>
      </c>
      <c r="E707" s="198" t="e">
        <f t="shared" ca="1" si="86"/>
        <v>#NAME?</v>
      </c>
      <c r="F707" s="151" t="e">
        <f ca="1">+_xll.BInterpol(Boost!$R$6:$R$66,Boost!$AY$6:$AY$66,params!B707,"cubic")</f>
        <v>#NAME?</v>
      </c>
      <c r="G707" s="151" t="e">
        <f ca="1">_xll.BInterpol(cf!$A$2:$A$68,cf!$B$2:$B$68,params!B707,"cubic")/100</f>
        <v>#NAME?</v>
      </c>
      <c r="H707" s="199" t="e">
        <f t="shared" ca="1" si="87"/>
        <v>#NAME?</v>
      </c>
      <c r="I707" s="152">
        <f t="shared" si="90"/>
        <v>4.5848994462881487E-2</v>
      </c>
      <c r="J707" s="152">
        <f t="shared" si="88"/>
        <v>6.3612187418460309E-5</v>
      </c>
      <c r="K707" s="3" t="e">
        <f t="shared" ca="1" si="84"/>
        <v>#NAME?</v>
      </c>
      <c r="L707" s="153" t="e">
        <f t="shared" ca="1" si="89"/>
        <v>#NAME?</v>
      </c>
      <c r="M707" s="195" t="e">
        <f ca="1">_xll.BInterpol(cf!$A$2:$A$68,cf!$C$2:$C$68,params!B707,"cubic")</f>
        <v>#NAME?</v>
      </c>
      <c r="N707" s="195" t="e">
        <f ca="1">+_xll.BInterpol(#REF!,#REF!,params!B707,"cubic")</f>
        <v>#NAME?</v>
      </c>
      <c r="O707" s="153" t="e">
        <f t="shared" ca="1" si="85"/>
        <v>#NAME?</v>
      </c>
    </row>
    <row r="708" spans="1:15">
      <c r="A708">
        <v>705</v>
      </c>
      <c r="B708">
        <f t="shared" ref="B708:B771" si="91">+A708/250</f>
        <v>2.82</v>
      </c>
      <c r="C708" s="151" t="e">
        <f ca="1">+_xll.BInterpol(Boost!$R$6:$R$66,Boost!$AZ$6:$AZ$66,params!B708,"cubic")</f>
        <v>#NAME?</v>
      </c>
      <c r="D708" s="151" t="e">
        <f ca="1">+_xll.BInterpol(Boost!$R$6:$R$66,Boost!$AX$6:$AX$66,params!B708,"cubic")</f>
        <v>#NAME?</v>
      </c>
      <c r="E708" s="198" t="e">
        <f t="shared" ca="1" si="86"/>
        <v>#NAME?</v>
      </c>
      <c r="F708" s="151" t="e">
        <f ca="1">+_xll.BInterpol(Boost!$R$6:$R$66,Boost!$AY$6:$AY$66,params!B708,"cubic")</f>
        <v>#NAME?</v>
      </c>
      <c r="G708" s="151" t="e">
        <f ca="1">_xll.BInterpol(cf!$A$2:$A$68,cf!$B$2:$B$68,params!B708,"cubic")/100</f>
        <v>#NAME?</v>
      </c>
      <c r="H708" s="199" t="e">
        <f t="shared" ca="1" si="87"/>
        <v>#NAME?</v>
      </c>
      <c r="I708" s="152">
        <f t="shared" si="90"/>
        <v>4.5912602409628911E-2</v>
      </c>
      <c r="J708" s="152">
        <f t="shared" si="88"/>
        <v>6.360794674742376E-5</v>
      </c>
      <c r="K708" s="3" t="e">
        <f t="shared" ref="K708:K771" ca="1" si="92">+EXP(H708*-B708)</f>
        <v>#NAME?</v>
      </c>
      <c r="L708" s="153" t="e">
        <f t="shared" ca="1" si="89"/>
        <v>#NAME?</v>
      </c>
      <c r="M708" s="195" t="e">
        <f ca="1">_xll.BInterpol(cf!$A$2:$A$68,cf!$C$2:$C$68,params!B708,"cubic")</f>
        <v>#NAME?</v>
      </c>
      <c r="N708" s="195" t="e">
        <f ca="1">+_xll.BInterpol(#REF!,#REF!,params!B708,"cubic")</f>
        <v>#NAME?</v>
      </c>
      <c r="O708" s="153" t="e">
        <f t="shared" ref="O708:O771" ca="1" si="93">+EXP(-B709*E709)-EXP(-B708*E708)</f>
        <v>#NAME?</v>
      </c>
    </row>
    <row r="709" spans="1:15">
      <c r="A709">
        <v>706</v>
      </c>
      <c r="B709">
        <f t="shared" si="91"/>
        <v>2.8239999999999998</v>
      </c>
      <c r="C709" s="151" t="e">
        <f ca="1">+_xll.BInterpol(Boost!$R$6:$R$66,Boost!$AZ$6:$AZ$66,params!B709,"cubic")</f>
        <v>#NAME?</v>
      </c>
      <c r="D709" s="151" t="e">
        <f ca="1">+_xll.BInterpol(Boost!$R$6:$R$66,Boost!$AX$6:$AX$66,params!B709,"cubic")</f>
        <v>#NAME?</v>
      </c>
      <c r="E709" s="198" t="e">
        <f t="shared" ref="E709:E772" ca="1" si="94">-((1+C709*B709)/(1+C708*B708)-1)/(B709-B708)+((1+F709*B709)/(1+F708*B708)-1)/(B709-B708)</f>
        <v>#NAME?</v>
      </c>
      <c r="F709" s="151" t="e">
        <f ca="1">+_xll.BInterpol(Boost!$R$6:$R$66,Boost!$AY$6:$AY$66,params!B709,"cubic")</f>
        <v>#NAME?</v>
      </c>
      <c r="G709" s="151" t="e">
        <f ca="1">_xll.BInterpol(cf!$A$2:$A$68,cf!$B$2:$B$68,params!B709,"cubic")/100</f>
        <v>#NAME?</v>
      </c>
      <c r="H709" s="199" t="e">
        <f t="shared" ref="H709:H772" ca="1" si="95">-((1+F709*B709)/(1+F708*B708)-1)/(B709-B708)+((1+G709*B709)/(1+G708*B708)-1)/(B709-B708)</f>
        <v>#NAME?</v>
      </c>
      <c r="I709" s="152">
        <f t="shared" si="90"/>
        <v>4.5976206115987739E-2</v>
      </c>
      <c r="J709" s="152">
        <f t="shared" ref="J709:J772" si="96">+I709-I708</f>
        <v>6.3603706358827949E-5</v>
      </c>
      <c r="K709" s="3" t="e">
        <f t="shared" ca="1" si="92"/>
        <v>#NAME?</v>
      </c>
      <c r="L709" s="153" t="e">
        <f t="shared" ref="L709:L772" ca="1" si="97">+K710-K709</f>
        <v>#NAME?</v>
      </c>
      <c r="M709" s="195" t="e">
        <f ca="1">_xll.BInterpol(cf!$A$2:$A$68,cf!$C$2:$C$68,params!B709,"cubic")</f>
        <v>#NAME?</v>
      </c>
      <c r="N709" s="195" t="e">
        <f ca="1">+_xll.BInterpol(#REF!,#REF!,params!B709,"cubic")</f>
        <v>#NAME?</v>
      </c>
      <c r="O709" s="153" t="e">
        <f t="shared" ca="1" si="93"/>
        <v>#NAME?</v>
      </c>
    </row>
    <row r="710" spans="1:15">
      <c r="A710">
        <v>707</v>
      </c>
      <c r="B710">
        <f t="shared" si="91"/>
        <v>2.8279999999999998</v>
      </c>
      <c r="C710" s="151" t="e">
        <f ca="1">+_xll.BInterpol(Boost!$R$6:$R$66,Boost!$AZ$6:$AZ$66,params!B710,"cubic")</f>
        <v>#NAME?</v>
      </c>
      <c r="D710" s="151" t="e">
        <f ca="1">+_xll.BInterpol(Boost!$R$6:$R$66,Boost!$AX$6:$AX$66,params!B710,"cubic")</f>
        <v>#NAME?</v>
      </c>
      <c r="E710" s="198" t="e">
        <f t="shared" ca="1" si="94"/>
        <v>#NAME?</v>
      </c>
      <c r="F710" s="151" t="e">
        <f ca="1">+_xll.BInterpol(Boost!$R$6:$R$66,Boost!$AY$6:$AY$66,params!B710,"cubic")</f>
        <v>#NAME?</v>
      </c>
      <c r="G710" s="151" t="e">
        <f ca="1">_xll.BInterpol(cf!$A$2:$A$68,cf!$B$2:$B$68,params!B710,"cubic")/100</f>
        <v>#NAME?</v>
      </c>
      <c r="H710" s="199" t="e">
        <f t="shared" ca="1" si="95"/>
        <v>#NAME?</v>
      </c>
      <c r="I710" s="152">
        <f t="shared" si="90"/>
        <v>4.6039805582240967E-2</v>
      </c>
      <c r="J710" s="152">
        <f t="shared" si="96"/>
        <v>6.3599466253227988E-5</v>
      </c>
      <c r="K710" s="3" t="e">
        <f t="shared" ca="1" si="92"/>
        <v>#NAME?</v>
      </c>
      <c r="L710" s="153" t="e">
        <f t="shared" ca="1" si="97"/>
        <v>#NAME?</v>
      </c>
      <c r="M710" s="195" t="e">
        <f ca="1">_xll.BInterpol(cf!$A$2:$A$68,cf!$C$2:$C$68,params!B710,"cubic")</f>
        <v>#NAME?</v>
      </c>
      <c r="N710" s="195" t="e">
        <f ca="1">+_xll.BInterpol(#REF!,#REF!,params!B710,"cubic")</f>
        <v>#NAME?</v>
      </c>
      <c r="O710" s="153" t="e">
        <f t="shared" ca="1" si="93"/>
        <v>#NAME?</v>
      </c>
    </row>
    <row r="711" spans="1:15">
      <c r="A711">
        <v>708</v>
      </c>
      <c r="B711">
        <f t="shared" si="91"/>
        <v>2.8319999999999999</v>
      </c>
      <c r="C711" s="151" t="e">
        <f ca="1">+_xll.BInterpol(Boost!$R$6:$R$66,Boost!$AZ$6:$AZ$66,params!B711,"cubic")</f>
        <v>#NAME?</v>
      </c>
      <c r="D711" s="151" t="e">
        <f ca="1">+_xll.BInterpol(Boost!$R$6:$R$66,Boost!$AX$6:$AX$66,params!B711,"cubic")</f>
        <v>#NAME?</v>
      </c>
      <c r="E711" s="198" t="e">
        <f t="shared" ca="1" si="94"/>
        <v>#NAME?</v>
      </c>
      <c r="F711" s="151" t="e">
        <f ca="1">+_xll.BInterpol(Boost!$R$6:$R$66,Boost!$AY$6:$AY$66,params!B711,"cubic")</f>
        <v>#NAME?</v>
      </c>
      <c r="G711" s="151" t="e">
        <f ca="1">_xll.BInterpol(cf!$A$2:$A$68,cf!$B$2:$B$68,params!B711,"cubic")/100</f>
        <v>#NAME?</v>
      </c>
      <c r="H711" s="199" t="e">
        <f t="shared" ca="1" si="95"/>
        <v>#NAME?</v>
      </c>
      <c r="I711" s="152">
        <f t="shared" si="90"/>
        <v>4.6103400808671036E-2</v>
      </c>
      <c r="J711" s="152">
        <f t="shared" si="96"/>
        <v>6.3595226430068763E-5</v>
      </c>
      <c r="K711" s="3" t="e">
        <f t="shared" ca="1" si="92"/>
        <v>#NAME?</v>
      </c>
      <c r="L711" s="153" t="e">
        <f t="shared" ca="1" si="97"/>
        <v>#NAME?</v>
      </c>
      <c r="M711" s="195" t="e">
        <f ca="1">_xll.BInterpol(cf!$A$2:$A$68,cf!$C$2:$C$68,params!B711,"cubic")</f>
        <v>#NAME?</v>
      </c>
      <c r="N711" s="195" t="e">
        <f ca="1">+_xll.BInterpol(#REF!,#REF!,params!B711,"cubic")</f>
        <v>#NAME?</v>
      </c>
      <c r="O711" s="153" t="e">
        <f t="shared" ca="1" si="93"/>
        <v>#NAME?</v>
      </c>
    </row>
    <row r="712" spans="1:15">
      <c r="A712">
        <v>709</v>
      </c>
      <c r="B712">
        <f t="shared" si="91"/>
        <v>2.8359999999999999</v>
      </c>
      <c r="C712" s="151" t="e">
        <f ca="1">+_xll.BInterpol(Boost!$R$6:$R$66,Boost!$AZ$6:$AZ$66,params!B712,"cubic")</f>
        <v>#NAME?</v>
      </c>
      <c r="D712" s="151" t="e">
        <f ca="1">+_xll.BInterpol(Boost!$R$6:$R$66,Boost!$AX$6:$AX$66,params!B712,"cubic")</f>
        <v>#NAME?</v>
      </c>
      <c r="E712" s="198" t="e">
        <f t="shared" ca="1" si="94"/>
        <v>#NAME?</v>
      </c>
      <c r="F712" s="151" t="e">
        <f ca="1">+_xll.BInterpol(Boost!$R$6:$R$66,Boost!$AY$6:$AY$66,params!B712,"cubic")</f>
        <v>#NAME?</v>
      </c>
      <c r="G712" s="151" t="e">
        <f ca="1">_xll.BInterpol(cf!$A$2:$A$68,cf!$B$2:$B$68,params!B712,"cubic")/100</f>
        <v>#NAME?</v>
      </c>
      <c r="H712" s="199" t="e">
        <f t="shared" ca="1" si="95"/>
        <v>#NAME?</v>
      </c>
      <c r="I712" s="152">
        <f t="shared" si="90"/>
        <v>4.6166991795560719E-2</v>
      </c>
      <c r="J712" s="152">
        <f t="shared" si="96"/>
        <v>6.3590986889683343E-5</v>
      </c>
      <c r="K712" s="3" t="e">
        <f t="shared" ca="1" si="92"/>
        <v>#NAME?</v>
      </c>
      <c r="L712" s="153" t="e">
        <f t="shared" ca="1" si="97"/>
        <v>#NAME?</v>
      </c>
      <c r="M712" s="195" t="e">
        <f ca="1">_xll.BInterpol(cf!$A$2:$A$68,cf!$C$2:$C$68,params!B712,"cubic")</f>
        <v>#NAME?</v>
      </c>
      <c r="N712" s="195" t="e">
        <f ca="1">+_xll.BInterpol(#REF!,#REF!,params!B712,"cubic")</f>
        <v>#NAME?</v>
      </c>
      <c r="O712" s="153" t="e">
        <f t="shared" ca="1" si="93"/>
        <v>#NAME?</v>
      </c>
    </row>
    <row r="713" spans="1:15">
      <c r="A713">
        <v>710</v>
      </c>
      <c r="B713">
        <f t="shared" si="91"/>
        <v>2.84</v>
      </c>
      <c r="C713" s="151" t="e">
        <f ca="1">+_xll.BInterpol(Boost!$R$6:$R$66,Boost!$AZ$6:$AZ$66,params!B713,"cubic")</f>
        <v>#NAME?</v>
      </c>
      <c r="D713" s="151" t="e">
        <f ca="1">+_xll.BInterpol(Boost!$R$6:$R$66,Boost!$AX$6:$AX$66,params!B713,"cubic")</f>
        <v>#NAME?</v>
      </c>
      <c r="E713" s="198" t="e">
        <f t="shared" ca="1" si="94"/>
        <v>#NAME?</v>
      </c>
      <c r="F713" s="151" t="e">
        <f ca="1">+_xll.BInterpol(Boost!$R$6:$R$66,Boost!$AY$6:$AY$66,params!B713,"cubic")</f>
        <v>#NAME?</v>
      </c>
      <c r="G713" s="151" t="e">
        <f ca="1">_xll.BInterpol(cf!$A$2:$A$68,cf!$B$2:$B$68,params!B713,"cubic")/100</f>
        <v>#NAME?</v>
      </c>
      <c r="H713" s="199" t="e">
        <f t="shared" ca="1" si="95"/>
        <v>#NAME?</v>
      </c>
      <c r="I713" s="152">
        <f t="shared" si="90"/>
        <v>4.6230578543192458E-2</v>
      </c>
      <c r="J713" s="152">
        <f t="shared" si="96"/>
        <v>6.358674763173866E-5</v>
      </c>
      <c r="K713" s="3" t="e">
        <f t="shared" ca="1" si="92"/>
        <v>#NAME?</v>
      </c>
      <c r="L713" s="153" t="e">
        <f t="shared" ca="1" si="97"/>
        <v>#NAME?</v>
      </c>
      <c r="M713" s="195" t="e">
        <f ca="1">_xll.BInterpol(cf!$A$2:$A$68,cf!$C$2:$C$68,params!B713,"cubic")</f>
        <v>#NAME?</v>
      </c>
      <c r="N713" s="195" t="e">
        <f ca="1">+_xll.BInterpol(#REF!,#REF!,params!B713,"cubic")</f>
        <v>#NAME?</v>
      </c>
      <c r="O713" s="153" t="e">
        <f t="shared" ca="1" si="93"/>
        <v>#NAME?</v>
      </c>
    </row>
    <row r="714" spans="1:15">
      <c r="A714">
        <v>711</v>
      </c>
      <c r="B714">
        <f t="shared" si="91"/>
        <v>2.8439999999999999</v>
      </c>
      <c r="C714" s="151" t="e">
        <f ca="1">+_xll.BInterpol(Boost!$R$6:$R$66,Boost!$AZ$6:$AZ$66,params!B714,"cubic")</f>
        <v>#NAME?</v>
      </c>
      <c r="D714" s="151" t="e">
        <f ca="1">+_xll.BInterpol(Boost!$R$6:$R$66,Boost!$AX$6:$AX$66,params!B714,"cubic")</f>
        <v>#NAME?</v>
      </c>
      <c r="E714" s="198" t="e">
        <f t="shared" ca="1" si="94"/>
        <v>#NAME?</v>
      </c>
      <c r="F714" s="151" t="e">
        <f ca="1">+_xll.BInterpol(Boost!$R$6:$R$66,Boost!$AY$6:$AY$66,params!B714,"cubic")</f>
        <v>#NAME?</v>
      </c>
      <c r="G714" s="151" t="e">
        <f ca="1">_xll.BInterpol(cf!$A$2:$A$68,cf!$B$2:$B$68,params!B714,"cubic")/100</f>
        <v>#NAME?</v>
      </c>
      <c r="H714" s="199" t="e">
        <f t="shared" ca="1" si="95"/>
        <v>#NAME?</v>
      </c>
      <c r="I714" s="152">
        <f t="shared" si="90"/>
        <v>4.6294161051849136E-2</v>
      </c>
      <c r="J714" s="152">
        <f t="shared" si="96"/>
        <v>6.3582508656678804E-5</v>
      </c>
      <c r="K714" s="3" t="e">
        <f t="shared" ca="1" si="92"/>
        <v>#NAME?</v>
      </c>
      <c r="L714" s="153" t="e">
        <f t="shared" ca="1" si="97"/>
        <v>#NAME?</v>
      </c>
      <c r="M714" s="195" t="e">
        <f ca="1">_xll.BInterpol(cf!$A$2:$A$68,cf!$C$2:$C$68,params!B714,"cubic")</f>
        <v>#NAME?</v>
      </c>
      <c r="N714" s="195" t="e">
        <f ca="1">+_xll.BInterpol(#REF!,#REF!,params!B714,"cubic")</f>
        <v>#NAME?</v>
      </c>
      <c r="O714" s="153" t="e">
        <f t="shared" ca="1" si="93"/>
        <v>#NAME?</v>
      </c>
    </row>
    <row r="715" spans="1:15">
      <c r="A715">
        <v>712</v>
      </c>
      <c r="B715">
        <f t="shared" si="91"/>
        <v>2.8479999999999999</v>
      </c>
      <c r="C715" s="151" t="e">
        <f ca="1">+_xll.BInterpol(Boost!$R$6:$R$66,Boost!$AZ$6:$AZ$66,params!B715,"cubic")</f>
        <v>#NAME?</v>
      </c>
      <c r="D715" s="151" t="e">
        <f ca="1">+_xll.BInterpol(Boost!$R$6:$R$66,Boost!$AX$6:$AX$66,params!B715,"cubic")</f>
        <v>#NAME?</v>
      </c>
      <c r="E715" s="198" t="e">
        <f t="shared" ca="1" si="94"/>
        <v>#NAME?</v>
      </c>
      <c r="F715" s="151" t="e">
        <f ca="1">+_xll.BInterpol(Boost!$R$6:$R$66,Boost!$AY$6:$AY$66,params!B715,"cubic")</f>
        <v>#NAME?</v>
      </c>
      <c r="G715" s="151" t="e">
        <f ca="1">_xll.BInterpol(cf!$A$2:$A$68,cf!$B$2:$B$68,params!B715,"cubic")/100</f>
        <v>#NAME?</v>
      </c>
      <c r="H715" s="199" t="e">
        <f t="shared" ca="1" si="95"/>
        <v>#NAME?</v>
      </c>
      <c r="I715" s="152">
        <f t="shared" si="90"/>
        <v>4.6357739321813085E-2</v>
      </c>
      <c r="J715" s="152">
        <f t="shared" si="96"/>
        <v>6.3578269963948664E-5</v>
      </c>
      <c r="K715" s="3" t="e">
        <f t="shared" ca="1" si="92"/>
        <v>#NAME?</v>
      </c>
      <c r="L715" s="153" t="e">
        <f t="shared" ca="1" si="97"/>
        <v>#NAME?</v>
      </c>
      <c r="M715" s="195" t="e">
        <f ca="1">_xll.BInterpol(cf!$A$2:$A$68,cf!$C$2:$C$68,params!B715,"cubic")</f>
        <v>#NAME?</v>
      </c>
      <c r="N715" s="195" t="e">
        <f ca="1">+_xll.BInterpol(#REF!,#REF!,params!B715,"cubic")</f>
        <v>#NAME?</v>
      </c>
      <c r="O715" s="153" t="e">
        <f t="shared" ca="1" si="93"/>
        <v>#NAME?</v>
      </c>
    </row>
    <row r="716" spans="1:15">
      <c r="A716">
        <v>713</v>
      </c>
      <c r="B716">
        <f t="shared" si="91"/>
        <v>2.8519999999999999</v>
      </c>
      <c r="C716" s="151" t="e">
        <f ca="1">+_xll.BInterpol(Boost!$R$6:$R$66,Boost!$AZ$6:$AZ$66,params!B716,"cubic")</f>
        <v>#NAME?</v>
      </c>
      <c r="D716" s="151" t="e">
        <f ca="1">+_xll.BInterpol(Boost!$R$6:$R$66,Boost!$AX$6:$AX$66,params!B716,"cubic")</f>
        <v>#NAME?</v>
      </c>
      <c r="E716" s="198" t="e">
        <f t="shared" ca="1" si="94"/>
        <v>#NAME?</v>
      </c>
      <c r="F716" s="151" t="e">
        <f ca="1">+_xll.BInterpol(Boost!$R$6:$R$66,Boost!$AY$6:$AY$66,params!B716,"cubic")</f>
        <v>#NAME?</v>
      </c>
      <c r="G716" s="151" t="e">
        <f ca="1">_xll.BInterpol(cf!$A$2:$A$68,cf!$B$2:$B$68,params!B716,"cubic")/100</f>
        <v>#NAME?</v>
      </c>
      <c r="H716" s="199" t="e">
        <f t="shared" ca="1" si="95"/>
        <v>#NAME?</v>
      </c>
      <c r="I716" s="152">
        <f t="shared" si="90"/>
        <v>4.6421313353367077E-2</v>
      </c>
      <c r="J716" s="152">
        <f t="shared" si="96"/>
        <v>6.3574031553992327E-5</v>
      </c>
      <c r="K716" s="3" t="e">
        <f t="shared" ca="1" si="92"/>
        <v>#NAME?</v>
      </c>
      <c r="L716" s="153" t="e">
        <f t="shared" ca="1" si="97"/>
        <v>#NAME?</v>
      </c>
      <c r="M716" s="195" t="e">
        <f ca="1">_xll.BInterpol(cf!$A$2:$A$68,cf!$C$2:$C$68,params!B716,"cubic")</f>
        <v>#NAME?</v>
      </c>
      <c r="N716" s="195" t="e">
        <f ca="1">+_xll.BInterpol(#REF!,#REF!,params!B716,"cubic")</f>
        <v>#NAME?</v>
      </c>
      <c r="O716" s="153" t="e">
        <f t="shared" ca="1" si="93"/>
        <v>#NAME?</v>
      </c>
    </row>
    <row r="717" spans="1:15">
      <c r="A717">
        <v>714</v>
      </c>
      <c r="B717">
        <f t="shared" si="91"/>
        <v>2.8559999999999999</v>
      </c>
      <c r="C717" s="151" t="e">
        <f ca="1">+_xll.BInterpol(Boost!$R$6:$R$66,Boost!$AZ$6:$AZ$66,params!B717,"cubic")</f>
        <v>#NAME?</v>
      </c>
      <c r="D717" s="151" t="e">
        <f ca="1">+_xll.BInterpol(Boost!$R$6:$R$66,Boost!$AX$6:$AX$66,params!B717,"cubic")</f>
        <v>#NAME?</v>
      </c>
      <c r="E717" s="198" t="e">
        <f t="shared" ca="1" si="94"/>
        <v>#NAME?</v>
      </c>
      <c r="F717" s="151" t="e">
        <f ca="1">+_xll.BInterpol(Boost!$R$6:$R$66,Boost!$AY$6:$AY$66,params!B717,"cubic")</f>
        <v>#NAME?</v>
      </c>
      <c r="G717" s="151" t="e">
        <f ca="1">_xll.BInterpol(cf!$A$2:$A$68,cf!$B$2:$B$68,params!B717,"cubic")/100</f>
        <v>#NAME?</v>
      </c>
      <c r="H717" s="199" t="e">
        <f t="shared" ca="1" si="95"/>
        <v>#NAME?</v>
      </c>
      <c r="I717" s="152">
        <f t="shared" si="90"/>
        <v>4.6484883146793554E-2</v>
      </c>
      <c r="J717" s="152">
        <f t="shared" si="96"/>
        <v>6.3569793426476728E-5</v>
      </c>
      <c r="K717" s="3" t="e">
        <f t="shared" ca="1" si="92"/>
        <v>#NAME?</v>
      </c>
      <c r="L717" s="153" t="e">
        <f t="shared" ca="1" si="97"/>
        <v>#NAME?</v>
      </c>
      <c r="M717" s="195" t="e">
        <f ca="1">_xll.BInterpol(cf!$A$2:$A$68,cf!$C$2:$C$68,params!B717,"cubic")</f>
        <v>#NAME?</v>
      </c>
      <c r="N717" s="195" t="e">
        <f ca="1">+_xll.BInterpol(#REF!,#REF!,params!B717,"cubic")</f>
        <v>#NAME?</v>
      </c>
      <c r="O717" s="153" t="e">
        <f t="shared" ca="1" si="93"/>
        <v>#NAME?</v>
      </c>
    </row>
    <row r="718" spans="1:15">
      <c r="A718">
        <v>715</v>
      </c>
      <c r="B718">
        <f t="shared" si="91"/>
        <v>2.86</v>
      </c>
      <c r="C718" s="151" t="e">
        <f ca="1">+_xll.BInterpol(Boost!$R$6:$R$66,Boost!$AZ$6:$AZ$66,params!B718,"cubic")</f>
        <v>#NAME?</v>
      </c>
      <c r="D718" s="151" t="e">
        <f ca="1">+_xll.BInterpol(Boost!$R$6:$R$66,Boost!$AX$6:$AX$66,params!B718,"cubic")</f>
        <v>#NAME?</v>
      </c>
      <c r="E718" s="198" t="e">
        <f t="shared" ca="1" si="94"/>
        <v>#NAME?</v>
      </c>
      <c r="F718" s="151" t="e">
        <f ca="1">+_xll.BInterpol(Boost!$R$6:$R$66,Boost!$AY$6:$AY$66,params!B718,"cubic")</f>
        <v>#NAME?</v>
      </c>
      <c r="G718" s="151" t="e">
        <f ca="1">_xll.BInterpol(cf!$A$2:$A$68,cf!$B$2:$B$68,params!B718,"cubic")/100</f>
        <v>#NAME?</v>
      </c>
      <c r="H718" s="199" t="e">
        <f t="shared" ca="1" si="95"/>
        <v>#NAME?</v>
      </c>
      <c r="I718" s="152">
        <f t="shared" si="90"/>
        <v>4.6548448702374956E-2</v>
      </c>
      <c r="J718" s="152">
        <f t="shared" si="96"/>
        <v>6.3565555581401867E-5</v>
      </c>
      <c r="K718" s="3" t="e">
        <f t="shared" ca="1" si="92"/>
        <v>#NAME?</v>
      </c>
      <c r="L718" s="153" t="e">
        <f t="shared" ca="1" si="97"/>
        <v>#NAME?</v>
      </c>
      <c r="M718" s="195" t="e">
        <f ca="1">_xll.BInterpol(cf!$A$2:$A$68,cf!$C$2:$C$68,params!B718,"cubic")</f>
        <v>#NAME?</v>
      </c>
      <c r="N718" s="195" t="e">
        <f ca="1">+_xll.BInterpol(#REF!,#REF!,params!B718,"cubic")</f>
        <v>#NAME?</v>
      </c>
      <c r="O718" s="153" t="e">
        <f t="shared" ca="1" si="93"/>
        <v>#NAME?</v>
      </c>
    </row>
    <row r="719" spans="1:15">
      <c r="A719">
        <v>716</v>
      </c>
      <c r="B719">
        <f t="shared" si="91"/>
        <v>2.8639999999999999</v>
      </c>
      <c r="C719" s="151" t="e">
        <f ca="1">+_xll.BInterpol(Boost!$R$6:$R$66,Boost!$AZ$6:$AZ$66,params!B719,"cubic")</f>
        <v>#NAME?</v>
      </c>
      <c r="D719" s="151" t="e">
        <f ca="1">+_xll.BInterpol(Boost!$R$6:$R$66,Boost!$AX$6:$AX$66,params!B719,"cubic")</f>
        <v>#NAME?</v>
      </c>
      <c r="E719" s="198" t="e">
        <f t="shared" ca="1" si="94"/>
        <v>#NAME?</v>
      </c>
      <c r="F719" s="151" t="e">
        <f ca="1">+_xll.BInterpol(Boost!$R$6:$R$66,Boost!$AY$6:$AY$66,params!B719,"cubic")</f>
        <v>#NAME?</v>
      </c>
      <c r="G719" s="151" t="e">
        <f ca="1">_xll.BInterpol(cf!$A$2:$A$68,cf!$B$2:$B$68,params!B719,"cubic")/100</f>
        <v>#NAME?</v>
      </c>
      <c r="H719" s="199" t="e">
        <f t="shared" ca="1" si="95"/>
        <v>#NAME?</v>
      </c>
      <c r="I719" s="152">
        <f t="shared" si="90"/>
        <v>4.6612010020394057E-2</v>
      </c>
      <c r="J719" s="152">
        <f t="shared" si="96"/>
        <v>6.356131801910081E-5</v>
      </c>
      <c r="K719" s="3" t="e">
        <f t="shared" ca="1" si="92"/>
        <v>#NAME?</v>
      </c>
      <c r="L719" s="153" t="e">
        <f t="shared" ca="1" si="97"/>
        <v>#NAME?</v>
      </c>
      <c r="M719" s="195" t="e">
        <f ca="1">_xll.BInterpol(cf!$A$2:$A$68,cf!$C$2:$C$68,params!B719,"cubic")</f>
        <v>#NAME?</v>
      </c>
      <c r="N719" s="195" t="e">
        <f ca="1">+_xll.BInterpol(#REF!,#REF!,params!B719,"cubic")</f>
        <v>#NAME?</v>
      </c>
      <c r="O719" s="153" t="e">
        <f t="shared" ca="1" si="93"/>
        <v>#NAME?</v>
      </c>
    </row>
    <row r="720" spans="1:15">
      <c r="A720">
        <v>717</v>
      </c>
      <c r="B720">
        <f t="shared" si="91"/>
        <v>2.8679999999999999</v>
      </c>
      <c r="C720" s="151" t="e">
        <f ca="1">+_xll.BInterpol(Boost!$R$6:$R$66,Boost!$AZ$6:$AZ$66,params!B720,"cubic")</f>
        <v>#NAME?</v>
      </c>
      <c r="D720" s="151" t="e">
        <f ca="1">+_xll.BInterpol(Boost!$R$6:$R$66,Boost!$AX$6:$AX$66,params!B720,"cubic")</f>
        <v>#NAME?</v>
      </c>
      <c r="E720" s="198" t="e">
        <f t="shared" ca="1" si="94"/>
        <v>#NAME?</v>
      </c>
      <c r="F720" s="151" t="e">
        <f ca="1">+_xll.BInterpol(Boost!$R$6:$R$66,Boost!$AY$6:$AY$66,params!B720,"cubic")</f>
        <v>#NAME?</v>
      </c>
      <c r="G720" s="151" t="e">
        <f ca="1">_xll.BInterpol(cf!$A$2:$A$68,cf!$B$2:$B$68,params!B720,"cubic")/100</f>
        <v>#NAME?</v>
      </c>
      <c r="H720" s="199" t="e">
        <f t="shared" ca="1" si="95"/>
        <v>#NAME?</v>
      </c>
      <c r="I720" s="152">
        <f t="shared" si="90"/>
        <v>4.6675567101133075E-2</v>
      </c>
      <c r="J720" s="152">
        <f t="shared" si="96"/>
        <v>6.3557080739018446E-5</v>
      </c>
      <c r="K720" s="3" t="e">
        <f t="shared" ca="1" si="92"/>
        <v>#NAME?</v>
      </c>
      <c r="L720" s="153" t="e">
        <f t="shared" ca="1" si="97"/>
        <v>#NAME?</v>
      </c>
      <c r="M720" s="195" t="e">
        <f ca="1">_xll.BInterpol(cf!$A$2:$A$68,cf!$C$2:$C$68,params!B720,"cubic")</f>
        <v>#NAME?</v>
      </c>
      <c r="N720" s="195" t="e">
        <f ca="1">+_xll.BInterpol(#REF!,#REF!,params!B720,"cubic")</f>
        <v>#NAME?</v>
      </c>
      <c r="O720" s="153" t="e">
        <f t="shared" ca="1" si="93"/>
        <v>#NAME?</v>
      </c>
    </row>
    <row r="721" spans="1:15">
      <c r="A721">
        <v>718</v>
      </c>
      <c r="B721">
        <f t="shared" si="91"/>
        <v>2.8719999999999999</v>
      </c>
      <c r="C721" s="151" t="e">
        <f ca="1">+_xll.BInterpol(Boost!$R$6:$R$66,Boost!$AZ$6:$AZ$66,params!B721,"cubic")</f>
        <v>#NAME?</v>
      </c>
      <c r="D721" s="151" t="e">
        <f ca="1">+_xll.BInterpol(Boost!$R$6:$R$66,Boost!$AX$6:$AX$66,params!B721,"cubic")</f>
        <v>#NAME?</v>
      </c>
      <c r="E721" s="198" t="e">
        <f t="shared" ca="1" si="94"/>
        <v>#NAME?</v>
      </c>
      <c r="F721" s="151" t="e">
        <f ca="1">+_xll.BInterpol(Boost!$R$6:$R$66,Boost!$AY$6:$AY$66,params!B721,"cubic")</f>
        <v>#NAME?</v>
      </c>
      <c r="G721" s="151" t="e">
        <f ca="1">_xll.BInterpol(cf!$A$2:$A$68,cf!$B$2:$B$68,params!B721,"cubic")/100</f>
        <v>#NAME?</v>
      </c>
      <c r="H721" s="199" t="e">
        <f t="shared" ca="1" si="95"/>
        <v>#NAME?</v>
      </c>
      <c r="I721" s="152">
        <f t="shared" si="90"/>
        <v>4.6739119944874674E-2</v>
      </c>
      <c r="J721" s="152">
        <f t="shared" si="96"/>
        <v>6.3552843741598863E-5</v>
      </c>
      <c r="K721" s="3" t="e">
        <f t="shared" ca="1" si="92"/>
        <v>#NAME?</v>
      </c>
      <c r="L721" s="153" t="e">
        <f t="shared" ca="1" si="97"/>
        <v>#NAME?</v>
      </c>
      <c r="M721" s="195" t="e">
        <f ca="1">_xll.BInterpol(cf!$A$2:$A$68,cf!$C$2:$C$68,params!B721,"cubic")</f>
        <v>#NAME?</v>
      </c>
      <c r="N721" s="195" t="e">
        <f ca="1">+_xll.BInterpol(#REF!,#REF!,params!B721,"cubic")</f>
        <v>#NAME?</v>
      </c>
      <c r="O721" s="153" t="e">
        <f t="shared" ca="1" si="93"/>
        <v>#NAME?</v>
      </c>
    </row>
    <row r="722" spans="1:15">
      <c r="A722">
        <v>719</v>
      </c>
      <c r="B722">
        <f t="shared" si="91"/>
        <v>2.8759999999999999</v>
      </c>
      <c r="C722" s="151" t="e">
        <f ca="1">+_xll.BInterpol(Boost!$R$6:$R$66,Boost!$AZ$6:$AZ$66,params!B722,"cubic")</f>
        <v>#NAME?</v>
      </c>
      <c r="D722" s="151" t="e">
        <f ca="1">+_xll.BInterpol(Boost!$R$6:$R$66,Boost!$AX$6:$AX$66,params!B722,"cubic")</f>
        <v>#NAME?</v>
      </c>
      <c r="E722" s="198" t="e">
        <f t="shared" ca="1" si="94"/>
        <v>#NAME?</v>
      </c>
      <c r="F722" s="151" t="e">
        <f ca="1">+_xll.BInterpol(Boost!$R$6:$R$66,Boost!$AY$6:$AY$66,params!B722,"cubic")</f>
        <v>#NAME?</v>
      </c>
      <c r="G722" s="151" t="e">
        <f ca="1">_xll.BInterpol(cf!$A$2:$A$68,cf!$B$2:$B$68,params!B722,"cubic")/100</f>
        <v>#NAME?</v>
      </c>
      <c r="H722" s="199" t="e">
        <f t="shared" ca="1" si="95"/>
        <v>#NAME?</v>
      </c>
      <c r="I722" s="152">
        <f t="shared" si="90"/>
        <v>4.6802668551901294E-2</v>
      </c>
      <c r="J722" s="152">
        <f t="shared" si="96"/>
        <v>6.3548607026620019E-5</v>
      </c>
      <c r="K722" s="3" t="e">
        <f t="shared" ca="1" si="92"/>
        <v>#NAME?</v>
      </c>
      <c r="L722" s="153" t="e">
        <f t="shared" ca="1" si="97"/>
        <v>#NAME?</v>
      </c>
      <c r="M722" s="195" t="e">
        <f ca="1">_xll.BInterpol(cf!$A$2:$A$68,cf!$C$2:$C$68,params!B722,"cubic")</f>
        <v>#NAME?</v>
      </c>
      <c r="N722" s="195" t="e">
        <f ca="1">+_xll.BInterpol(#REF!,#REF!,params!B722,"cubic")</f>
        <v>#NAME?</v>
      </c>
      <c r="O722" s="153" t="e">
        <f t="shared" ca="1" si="93"/>
        <v>#NAME?</v>
      </c>
    </row>
    <row r="723" spans="1:15">
      <c r="A723">
        <v>720</v>
      </c>
      <c r="B723">
        <f t="shared" si="91"/>
        <v>2.88</v>
      </c>
      <c r="C723" s="151" t="e">
        <f ca="1">+_xll.BInterpol(Boost!$R$6:$R$66,Boost!$AZ$6:$AZ$66,params!B723,"cubic")</f>
        <v>#NAME?</v>
      </c>
      <c r="D723" s="151" t="e">
        <f ca="1">+_xll.BInterpol(Boost!$R$6:$R$66,Boost!$AX$6:$AX$66,params!B723,"cubic")</f>
        <v>#NAME?</v>
      </c>
      <c r="E723" s="198" t="e">
        <f t="shared" ca="1" si="94"/>
        <v>#NAME?</v>
      </c>
      <c r="F723" s="151" t="e">
        <f ca="1">+_xll.BInterpol(Boost!$R$6:$R$66,Boost!$AY$6:$AY$66,params!B723,"cubic")</f>
        <v>#NAME?</v>
      </c>
      <c r="G723" s="151" t="e">
        <f ca="1">_xll.BInterpol(cf!$A$2:$A$68,cf!$B$2:$B$68,params!B723,"cubic")/100</f>
        <v>#NAME?</v>
      </c>
      <c r="H723" s="199" t="e">
        <f t="shared" ca="1" si="95"/>
        <v>#NAME?</v>
      </c>
      <c r="I723" s="152">
        <f t="shared" si="90"/>
        <v>4.6866212922495265E-2</v>
      </c>
      <c r="J723" s="152">
        <f t="shared" si="96"/>
        <v>6.3544370593970889E-5</v>
      </c>
      <c r="K723" s="3" t="e">
        <f t="shared" ca="1" si="92"/>
        <v>#NAME?</v>
      </c>
      <c r="L723" s="153" t="e">
        <f t="shared" ca="1" si="97"/>
        <v>#NAME?</v>
      </c>
      <c r="M723" s="195" t="e">
        <f ca="1">_xll.BInterpol(cf!$A$2:$A$68,cf!$C$2:$C$68,params!B723,"cubic")</f>
        <v>#NAME?</v>
      </c>
      <c r="N723" s="195" t="e">
        <f ca="1">+_xll.BInterpol(#REF!,#REF!,params!B723,"cubic")</f>
        <v>#NAME?</v>
      </c>
      <c r="O723" s="153" t="e">
        <f t="shared" ca="1" si="93"/>
        <v>#NAME?</v>
      </c>
    </row>
    <row r="724" spans="1:15">
      <c r="A724">
        <v>721</v>
      </c>
      <c r="B724">
        <f t="shared" si="91"/>
        <v>2.8839999999999999</v>
      </c>
      <c r="C724" s="151" t="e">
        <f ca="1">+_xll.BInterpol(Boost!$R$6:$R$66,Boost!$AZ$6:$AZ$66,params!B724,"cubic")</f>
        <v>#NAME?</v>
      </c>
      <c r="D724" s="151" t="e">
        <f ca="1">+_xll.BInterpol(Boost!$R$6:$R$66,Boost!$AX$6:$AX$66,params!B724,"cubic")</f>
        <v>#NAME?</v>
      </c>
      <c r="E724" s="198" t="e">
        <f t="shared" ca="1" si="94"/>
        <v>#NAME?</v>
      </c>
      <c r="F724" s="151" t="e">
        <f ca="1">+_xll.BInterpol(Boost!$R$6:$R$66,Boost!$AY$6:$AY$66,params!B724,"cubic")</f>
        <v>#NAME?</v>
      </c>
      <c r="G724" s="151" t="e">
        <f ca="1">_xll.BInterpol(cf!$A$2:$A$68,cf!$B$2:$B$68,params!B724,"cubic")/100</f>
        <v>#NAME?</v>
      </c>
      <c r="H724" s="199" t="e">
        <f t="shared" ca="1" si="95"/>
        <v>#NAME?</v>
      </c>
      <c r="I724" s="152">
        <f t="shared" si="90"/>
        <v>4.6929753056939028E-2</v>
      </c>
      <c r="J724" s="152">
        <f t="shared" si="96"/>
        <v>6.3540134443762497E-5</v>
      </c>
      <c r="K724" s="3" t="e">
        <f t="shared" ca="1" si="92"/>
        <v>#NAME?</v>
      </c>
      <c r="L724" s="153" t="e">
        <f t="shared" ca="1" si="97"/>
        <v>#NAME?</v>
      </c>
      <c r="M724" s="195" t="e">
        <f ca="1">_xll.BInterpol(cf!$A$2:$A$68,cf!$C$2:$C$68,params!B724,"cubic")</f>
        <v>#NAME?</v>
      </c>
      <c r="N724" s="195" t="e">
        <f ca="1">+_xll.BInterpol(#REF!,#REF!,params!B724,"cubic")</f>
        <v>#NAME?</v>
      </c>
      <c r="O724" s="153" t="e">
        <f t="shared" ca="1" si="93"/>
        <v>#NAME?</v>
      </c>
    </row>
    <row r="725" spans="1:15">
      <c r="A725">
        <v>722</v>
      </c>
      <c r="B725">
        <f t="shared" si="91"/>
        <v>2.8879999999999999</v>
      </c>
      <c r="C725" s="151" t="e">
        <f ca="1">+_xll.BInterpol(Boost!$R$6:$R$66,Boost!$AZ$6:$AZ$66,params!B725,"cubic")</f>
        <v>#NAME?</v>
      </c>
      <c r="D725" s="151" t="e">
        <f ca="1">+_xll.BInterpol(Boost!$R$6:$R$66,Boost!$AX$6:$AX$66,params!B725,"cubic")</f>
        <v>#NAME?</v>
      </c>
      <c r="E725" s="198" t="e">
        <f t="shared" ca="1" si="94"/>
        <v>#NAME?</v>
      </c>
      <c r="F725" s="151" t="e">
        <f ca="1">+_xll.BInterpol(Boost!$R$6:$R$66,Boost!$AY$6:$AY$66,params!B725,"cubic")</f>
        <v>#NAME?</v>
      </c>
      <c r="G725" s="151" t="e">
        <f ca="1">_xll.BInterpol(cf!$A$2:$A$68,cf!$B$2:$B$68,params!B725,"cubic")/100</f>
        <v>#NAME?</v>
      </c>
      <c r="H725" s="199" t="e">
        <f t="shared" ca="1" si="95"/>
        <v>#NAME?</v>
      </c>
      <c r="I725" s="152">
        <f t="shared" si="90"/>
        <v>4.6993288955515133E-2</v>
      </c>
      <c r="J725" s="152">
        <f t="shared" si="96"/>
        <v>6.3535898576105865E-5</v>
      </c>
      <c r="K725" s="3" t="e">
        <f t="shared" ca="1" si="92"/>
        <v>#NAME?</v>
      </c>
      <c r="L725" s="153" t="e">
        <f t="shared" ca="1" si="97"/>
        <v>#NAME?</v>
      </c>
      <c r="M725" s="195" t="e">
        <f ca="1">_xll.BInterpol(cf!$A$2:$A$68,cf!$C$2:$C$68,params!B725,"cubic")</f>
        <v>#NAME?</v>
      </c>
      <c r="N725" s="195" t="e">
        <f ca="1">+_xll.BInterpol(#REF!,#REF!,params!B725,"cubic")</f>
        <v>#NAME?</v>
      </c>
      <c r="O725" s="153" t="e">
        <f t="shared" ca="1" si="93"/>
        <v>#NAME?</v>
      </c>
    </row>
    <row r="726" spans="1:15">
      <c r="A726">
        <v>723</v>
      </c>
      <c r="B726">
        <f t="shared" si="91"/>
        <v>2.8919999999999999</v>
      </c>
      <c r="C726" s="151" t="e">
        <f ca="1">+_xll.BInterpol(Boost!$R$6:$R$66,Boost!$AZ$6:$AZ$66,params!B726,"cubic")</f>
        <v>#NAME?</v>
      </c>
      <c r="D726" s="151" t="e">
        <f ca="1">+_xll.BInterpol(Boost!$R$6:$R$66,Boost!$AX$6:$AX$66,params!B726,"cubic")</f>
        <v>#NAME?</v>
      </c>
      <c r="E726" s="198" t="e">
        <f t="shared" ca="1" si="94"/>
        <v>#NAME?</v>
      </c>
      <c r="F726" s="151" t="e">
        <f ca="1">+_xll.BInterpol(Boost!$R$6:$R$66,Boost!$AY$6:$AY$66,params!B726,"cubic")</f>
        <v>#NAME?</v>
      </c>
      <c r="G726" s="151" t="e">
        <f ca="1">_xll.BInterpol(cf!$A$2:$A$68,cf!$B$2:$B$68,params!B726,"cubic")/100</f>
        <v>#NAME?</v>
      </c>
      <c r="H726" s="199" t="e">
        <f t="shared" ca="1" si="95"/>
        <v>#NAME?</v>
      </c>
      <c r="I726" s="152">
        <f t="shared" si="90"/>
        <v>4.7056820618505801E-2</v>
      </c>
      <c r="J726" s="152">
        <f t="shared" si="96"/>
        <v>6.3531662990667925E-5</v>
      </c>
      <c r="K726" s="3" t="e">
        <f t="shared" ca="1" si="92"/>
        <v>#NAME?</v>
      </c>
      <c r="L726" s="153" t="e">
        <f t="shared" ca="1" si="97"/>
        <v>#NAME?</v>
      </c>
      <c r="M726" s="195" t="e">
        <f ca="1">_xll.BInterpol(cf!$A$2:$A$68,cf!$C$2:$C$68,params!B726,"cubic")</f>
        <v>#NAME?</v>
      </c>
      <c r="N726" s="195" t="e">
        <f ca="1">+_xll.BInterpol(#REF!,#REF!,params!B726,"cubic")</f>
        <v>#NAME?</v>
      </c>
      <c r="O726" s="153" t="e">
        <f t="shared" ca="1" si="93"/>
        <v>#NAME?</v>
      </c>
    </row>
    <row r="727" spans="1:15">
      <c r="A727">
        <v>724</v>
      </c>
      <c r="B727">
        <f t="shared" si="91"/>
        <v>2.8959999999999999</v>
      </c>
      <c r="C727" s="151" t="e">
        <f ca="1">+_xll.BInterpol(Boost!$R$6:$R$66,Boost!$AZ$6:$AZ$66,params!B727,"cubic")</f>
        <v>#NAME?</v>
      </c>
      <c r="D727" s="151" t="e">
        <f ca="1">+_xll.BInterpol(Boost!$R$6:$R$66,Boost!$AX$6:$AX$66,params!B727,"cubic")</f>
        <v>#NAME?</v>
      </c>
      <c r="E727" s="198" t="e">
        <f t="shared" ca="1" si="94"/>
        <v>#NAME?</v>
      </c>
      <c r="F727" s="151" t="e">
        <f ca="1">+_xll.BInterpol(Boost!$R$6:$R$66,Boost!$AY$6:$AY$66,params!B727,"cubic")</f>
        <v>#NAME?</v>
      </c>
      <c r="G727" s="151" t="e">
        <f ca="1">_xll.BInterpol(cf!$A$2:$A$68,cf!$B$2:$B$68,params!B727,"cubic")/100</f>
        <v>#NAME?</v>
      </c>
      <c r="H727" s="199" t="e">
        <f t="shared" ca="1" si="95"/>
        <v>#NAME?</v>
      </c>
      <c r="I727" s="152">
        <f t="shared" si="90"/>
        <v>4.7120348046193472E-2</v>
      </c>
      <c r="J727" s="152">
        <f t="shared" si="96"/>
        <v>6.3527427687670723E-5</v>
      </c>
      <c r="K727" s="3" t="e">
        <f t="shared" ca="1" si="92"/>
        <v>#NAME?</v>
      </c>
      <c r="L727" s="153" t="e">
        <f t="shared" ca="1" si="97"/>
        <v>#NAME?</v>
      </c>
      <c r="M727" s="195" t="e">
        <f ca="1">_xll.BInterpol(cf!$A$2:$A$68,cf!$C$2:$C$68,params!B727,"cubic")</f>
        <v>#NAME?</v>
      </c>
      <c r="N727" s="195" t="e">
        <f ca="1">+_xll.BInterpol(#REF!,#REF!,params!B727,"cubic")</f>
        <v>#NAME?</v>
      </c>
      <c r="O727" s="153" t="e">
        <f t="shared" ca="1" si="93"/>
        <v>#NAME?</v>
      </c>
    </row>
    <row r="728" spans="1:15">
      <c r="A728">
        <v>725</v>
      </c>
      <c r="B728">
        <f t="shared" si="91"/>
        <v>2.9</v>
      </c>
      <c r="C728" s="151" t="e">
        <f ca="1">+_xll.BInterpol(Boost!$R$6:$R$66,Boost!$AZ$6:$AZ$66,params!B728,"cubic")</f>
        <v>#NAME?</v>
      </c>
      <c r="D728" s="151" t="e">
        <f ca="1">+_xll.BInterpol(Boost!$R$6:$R$66,Boost!$AX$6:$AX$66,params!B728,"cubic")</f>
        <v>#NAME?</v>
      </c>
      <c r="E728" s="198" t="e">
        <f t="shared" ca="1" si="94"/>
        <v>#NAME?</v>
      </c>
      <c r="F728" s="151" t="e">
        <f ca="1">+_xll.BInterpol(Boost!$R$6:$R$66,Boost!$AY$6:$AY$66,params!B728,"cubic")</f>
        <v>#NAME?</v>
      </c>
      <c r="G728" s="151" t="e">
        <f ca="1">_xll.BInterpol(cf!$A$2:$A$68,cf!$B$2:$B$68,params!B728,"cubic")/100</f>
        <v>#NAME?</v>
      </c>
      <c r="H728" s="199" t="e">
        <f t="shared" ca="1" si="95"/>
        <v>#NAME?</v>
      </c>
      <c r="I728" s="152">
        <f t="shared" si="90"/>
        <v>4.7183871238860364E-2</v>
      </c>
      <c r="J728" s="152">
        <f t="shared" si="96"/>
        <v>6.3523192666892214E-5</v>
      </c>
      <c r="K728" s="3" t="e">
        <f t="shared" ca="1" si="92"/>
        <v>#NAME?</v>
      </c>
      <c r="L728" s="153" t="e">
        <f t="shared" ca="1" si="97"/>
        <v>#NAME?</v>
      </c>
      <c r="M728" s="195" t="e">
        <f ca="1">_xll.BInterpol(cf!$A$2:$A$68,cf!$C$2:$C$68,params!B728,"cubic")</f>
        <v>#NAME?</v>
      </c>
      <c r="N728" s="195" t="e">
        <f ca="1">+_xll.BInterpol(#REF!,#REF!,params!B728,"cubic")</f>
        <v>#NAME?</v>
      </c>
      <c r="O728" s="153" t="e">
        <f t="shared" ca="1" si="93"/>
        <v>#NAME?</v>
      </c>
    </row>
    <row r="729" spans="1:15">
      <c r="A729">
        <v>726</v>
      </c>
      <c r="B729">
        <f t="shared" si="91"/>
        <v>2.9039999999999999</v>
      </c>
      <c r="C729" s="151" t="e">
        <f ca="1">+_xll.BInterpol(Boost!$R$6:$R$66,Boost!$AZ$6:$AZ$66,params!B729,"cubic")</f>
        <v>#NAME?</v>
      </c>
      <c r="D729" s="151" t="e">
        <f ca="1">+_xll.BInterpol(Boost!$R$6:$R$66,Boost!$AX$6:$AX$66,params!B729,"cubic")</f>
        <v>#NAME?</v>
      </c>
      <c r="E729" s="198" t="e">
        <f t="shared" ca="1" si="94"/>
        <v>#NAME?</v>
      </c>
      <c r="F729" s="151" t="e">
        <f ca="1">+_xll.BInterpol(Boost!$R$6:$R$66,Boost!$AY$6:$AY$66,params!B729,"cubic")</f>
        <v>#NAME?</v>
      </c>
      <c r="G729" s="151" t="e">
        <f ca="1">_xll.BInterpol(cf!$A$2:$A$68,cf!$B$2:$B$68,params!B729,"cubic")/100</f>
        <v>#NAME?</v>
      </c>
      <c r="H729" s="199" t="e">
        <f t="shared" ca="1" si="95"/>
        <v>#NAME?</v>
      </c>
      <c r="I729" s="152">
        <f t="shared" si="90"/>
        <v>4.724739019678903E-2</v>
      </c>
      <c r="J729" s="152">
        <f t="shared" si="96"/>
        <v>6.3518957928665465E-5</v>
      </c>
      <c r="K729" s="3" t="e">
        <f t="shared" ca="1" si="92"/>
        <v>#NAME?</v>
      </c>
      <c r="L729" s="153" t="e">
        <f t="shared" ca="1" si="97"/>
        <v>#NAME?</v>
      </c>
      <c r="M729" s="195" t="e">
        <f ca="1">_xll.BInterpol(cf!$A$2:$A$68,cf!$C$2:$C$68,params!B729,"cubic")</f>
        <v>#NAME?</v>
      </c>
      <c r="N729" s="195" t="e">
        <f ca="1">+_xll.BInterpol(#REF!,#REF!,params!B729,"cubic")</f>
        <v>#NAME?</v>
      </c>
      <c r="O729" s="153" t="e">
        <f t="shared" ca="1" si="93"/>
        <v>#NAME?</v>
      </c>
    </row>
    <row r="730" spans="1:15">
      <c r="A730">
        <v>727</v>
      </c>
      <c r="B730">
        <f t="shared" si="91"/>
        <v>2.9079999999999999</v>
      </c>
      <c r="C730" s="151" t="e">
        <f ca="1">+_xll.BInterpol(Boost!$R$6:$R$66,Boost!$AZ$6:$AZ$66,params!B730,"cubic")</f>
        <v>#NAME?</v>
      </c>
      <c r="D730" s="151" t="e">
        <f ca="1">+_xll.BInterpol(Boost!$R$6:$R$66,Boost!$AX$6:$AX$66,params!B730,"cubic")</f>
        <v>#NAME?</v>
      </c>
      <c r="E730" s="198" t="e">
        <f t="shared" ca="1" si="94"/>
        <v>#NAME?</v>
      </c>
      <c r="F730" s="151" t="e">
        <f ca="1">+_xll.BInterpol(Boost!$R$6:$R$66,Boost!$AY$6:$AY$66,params!B730,"cubic")</f>
        <v>#NAME?</v>
      </c>
      <c r="G730" s="151" t="e">
        <f ca="1">_xll.BInterpol(cf!$A$2:$A$68,cf!$B$2:$B$68,params!B730,"cubic")/100</f>
        <v>#NAME?</v>
      </c>
      <c r="H730" s="199" t="e">
        <f t="shared" ca="1" si="95"/>
        <v>#NAME?</v>
      </c>
      <c r="I730" s="152">
        <f t="shared" si="90"/>
        <v>4.7310904920261576E-2</v>
      </c>
      <c r="J730" s="152">
        <f t="shared" si="96"/>
        <v>6.3514723472546386E-5</v>
      </c>
      <c r="K730" s="3" t="e">
        <f t="shared" ca="1" si="92"/>
        <v>#NAME?</v>
      </c>
      <c r="L730" s="153" t="e">
        <f t="shared" ca="1" si="97"/>
        <v>#NAME?</v>
      </c>
      <c r="M730" s="195" t="e">
        <f ca="1">_xll.BInterpol(cf!$A$2:$A$68,cf!$C$2:$C$68,params!B730,"cubic")</f>
        <v>#NAME?</v>
      </c>
      <c r="N730" s="195" t="e">
        <f ca="1">+_xll.BInterpol(#REF!,#REF!,params!B730,"cubic")</f>
        <v>#NAME?</v>
      </c>
      <c r="O730" s="153" t="e">
        <f t="shared" ca="1" si="93"/>
        <v>#NAME?</v>
      </c>
    </row>
    <row r="731" spans="1:15">
      <c r="A731">
        <v>728</v>
      </c>
      <c r="B731">
        <f t="shared" si="91"/>
        <v>2.9119999999999999</v>
      </c>
      <c r="C731" s="151" t="e">
        <f ca="1">+_xll.BInterpol(Boost!$R$6:$R$66,Boost!$AZ$6:$AZ$66,params!B731,"cubic")</f>
        <v>#NAME?</v>
      </c>
      <c r="D731" s="151" t="e">
        <f ca="1">+_xll.BInterpol(Boost!$R$6:$R$66,Boost!$AX$6:$AX$66,params!B731,"cubic")</f>
        <v>#NAME?</v>
      </c>
      <c r="E731" s="198" t="e">
        <f t="shared" ca="1" si="94"/>
        <v>#NAME?</v>
      </c>
      <c r="F731" s="151" t="e">
        <f ca="1">+_xll.BInterpol(Boost!$R$6:$R$66,Boost!$AY$6:$AY$66,params!B731,"cubic")</f>
        <v>#NAME?</v>
      </c>
      <c r="G731" s="151" t="e">
        <f ca="1">_xll.BInterpol(cf!$A$2:$A$68,cf!$B$2:$B$68,params!B731,"cubic")/100</f>
        <v>#NAME?</v>
      </c>
      <c r="H731" s="199" t="e">
        <f t="shared" ca="1" si="95"/>
        <v>#NAME?</v>
      </c>
      <c r="I731" s="152">
        <f t="shared" si="90"/>
        <v>4.7374415409560444E-2</v>
      </c>
      <c r="J731" s="152">
        <f t="shared" si="96"/>
        <v>6.3510489298868045E-5</v>
      </c>
      <c r="K731" s="3" t="e">
        <f t="shared" ca="1" si="92"/>
        <v>#NAME?</v>
      </c>
      <c r="L731" s="153" t="e">
        <f t="shared" ca="1" si="97"/>
        <v>#NAME?</v>
      </c>
      <c r="M731" s="195" t="e">
        <f ca="1">_xll.BInterpol(cf!$A$2:$A$68,cf!$C$2:$C$68,params!B731,"cubic")</f>
        <v>#NAME?</v>
      </c>
      <c r="N731" s="195" t="e">
        <f ca="1">+_xll.BInterpol(#REF!,#REF!,params!B731,"cubic")</f>
        <v>#NAME?</v>
      </c>
      <c r="O731" s="153" t="e">
        <f t="shared" ca="1" si="93"/>
        <v>#NAME?</v>
      </c>
    </row>
    <row r="732" spans="1:15">
      <c r="A732">
        <v>729</v>
      </c>
      <c r="B732">
        <f t="shared" si="91"/>
        <v>2.9159999999999999</v>
      </c>
      <c r="C732" s="151" t="e">
        <f ca="1">+_xll.BInterpol(Boost!$R$6:$R$66,Boost!$AZ$6:$AZ$66,params!B732,"cubic")</f>
        <v>#NAME?</v>
      </c>
      <c r="D732" s="151" t="e">
        <f ca="1">+_xll.BInterpol(Boost!$R$6:$R$66,Boost!$AX$6:$AX$66,params!B732,"cubic")</f>
        <v>#NAME?</v>
      </c>
      <c r="E732" s="198" t="e">
        <f t="shared" ca="1" si="94"/>
        <v>#NAME?</v>
      </c>
      <c r="F732" s="151" t="e">
        <f ca="1">+_xll.BInterpol(Boost!$R$6:$R$66,Boost!$AY$6:$AY$66,params!B732,"cubic")</f>
        <v>#NAME?</v>
      </c>
      <c r="G732" s="151" t="e">
        <f ca="1">_xll.BInterpol(cf!$A$2:$A$68,cf!$B$2:$B$68,params!B732,"cubic")/100</f>
        <v>#NAME?</v>
      </c>
      <c r="H732" s="199" t="e">
        <f t="shared" ca="1" si="95"/>
        <v>#NAME?</v>
      </c>
      <c r="I732" s="152">
        <f t="shared" si="90"/>
        <v>4.7437921664967742E-2</v>
      </c>
      <c r="J732" s="152">
        <f t="shared" si="96"/>
        <v>6.3506255407297374E-5</v>
      </c>
      <c r="K732" s="3" t="e">
        <f t="shared" ca="1" si="92"/>
        <v>#NAME?</v>
      </c>
      <c r="L732" s="153" t="e">
        <f t="shared" ca="1" si="97"/>
        <v>#NAME?</v>
      </c>
      <c r="M732" s="195" t="e">
        <f ca="1">_xll.BInterpol(cf!$A$2:$A$68,cf!$C$2:$C$68,params!B732,"cubic")</f>
        <v>#NAME?</v>
      </c>
      <c r="N732" s="195" t="e">
        <f ca="1">+_xll.BInterpol(#REF!,#REF!,params!B732,"cubic")</f>
        <v>#NAME?</v>
      </c>
      <c r="O732" s="153" t="e">
        <f t="shared" ca="1" si="93"/>
        <v>#NAME?</v>
      </c>
    </row>
    <row r="733" spans="1:15">
      <c r="A733">
        <v>730</v>
      </c>
      <c r="B733">
        <f t="shared" si="91"/>
        <v>2.92</v>
      </c>
      <c r="C733" s="151" t="e">
        <f ca="1">+_xll.BInterpol(Boost!$R$6:$R$66,Boost!$AZ$6:$AZ$66,params!B733,"cubic")</f>
        <v>#NAME?</v>
      </c>
      <c r="D733" s="151" t="e">
        <f ca="1">+_xll.BInterpol(Boost!$R$6:$R$66,Boost!$AX$6:$AX$66,params!B733,"cubic")</f>
        <v>#NAME?</v>
      </c>
      <c r="E733" s="198" t="e">
        <f t="shared" ca="1" si="94"/>
        <v>#NAME?</v>
      </c>
      <c r="F733" s="151" t="e">
        <f ca="1">+_xll.BInterpol(Boost!$R$6:$R$66,Boost!$AY$6:$AY$66,params!B733,"cubic")</f>
        <v>#NAME?</v>
      </c>
      <c r="G733" s="151" t="e">
        <f ca="1">_xll.BInterpol(cf!$A$2:$A$68,cf!$B$2:$B$68,params!B733,"cubic")/100</f>
        <v>#NAME?</v>
      </c>
      <c r="H733" s="199" t="e">
        <f t="shared" ca="1" si="95"/>
        <v>#NAME?</v>
      </c>
      <c r="I733" s="152">
        <f t="shared" si="90"/>
        <v>4.7501423686765798E-2</v>
      </c>
      <c r="J733" s="152">
        <f t="shared" si="96"/>
        <v>6.3502021798056418E-5</v>
      </c>
      <c r="K733" s="3" t="e">
        <f t="shared" ca="1" si="92"/>
        <v>#NAME?</v>
      </c>
      <c r="L733" s="153" t="e">
        <f t="shared" ca="1" si="97"/>
        <v>#NAME?</v>
      </c>
      <c r="M733" s="195" t="e">
        <f ca="1">_xll.BInterpol(cf!$A$2:$A$68,cf!$C$2:$C$68,params!B733,"cubic")</f>
        <v>#NAME?</v>
      </c>
      <c r="N733" s="195" t="e">
        <f ca="1">+_xll.BInterpol(#REF!,#REF!,params!B733,"cubic")</f>
        <v>#NAME?</v>
      </c>
      <c r="O733" s="153" t="e">
        <f t="shared" ca="1" si="93"/>
        <v>#NAME?</v>
      </c>
    </row>
    <row r="734" spans="1:15">
      <c r="A734">
        <v>731</v>
      </c>
      <c r="B734">
        <f t="shared" si="91"/>
        <v>2.9239999999999999</v>
      </c>
      <c r="C734" s="151" t="e">
        <f ca="1">+_xll.BInterpol(Boost!$R$6:$R$66,Boost!$AZ$6:$AZ$66,params!B734,"cubic")</f>
        <v>#NAME?</v>
      </c>
      <c r="D734" s="151" t="e">
        <f ca="1">+_xll.BInterpol(Boost!$R$6:$R$66,Boost!$AX$6:$AX$66,params!B734,"cubic")</f>
        <v>#NAME?</v>
      </c>
      <c r="E734" s="198" t="e">
        <f t="shared" ca="1" si="94"/>
        <v>#NAME?</v>
      </c>
      <c r="F734" s="151" t="e">
        <f ca="1">+_xll.BInterpol(Boost!$R$6:$R$66,Boost!$AY$6:$AY$66,params!B734,"cubic")</f>
        <v>#NAME?</v>
      </c>
      <c r="G734" s="151" t="e">
        <f ca="1">_xll.BInterpol(cf!$A$2:$A$68,cf!$B$2:$B$68,params!B734,"cubic")/100</f>
        <v>#NAME?</v>
      </c>
      <c r="H734" s="199" t="e">
        <f t="shared" ca="1" si="95"/>
        <v>#NAME?</v>
      </c>
      <c r="I734" s="152">
        <f t="shared" si="90"/>
        <v>4.7564921475236943E-2</v>
      </c>
      <c r="J734" s="152">
        <f t="shared" si="96"/>
        <v>6.3497788471145178E-5</v>
      </c>
      <c r="K734" s="3" t="e">
        <f t="shared" ca="1" si="92"/>
        <v>#NAME?</v>
      </c>
      <c r="L734" s="153" t="e">
        <f t="shared" ca="1" si="97"/>
        <v>#NAME?</v>
      </c>
      <c r="M734" s="195" t="e">
        <f ca="1">_xll.BInterpol(cf!$A$2:$A$68,cf!$C$2:$C$68,params!B734,"cubic")</f>
        <v>#NAME?</v>
      </c>
      <c r="N734" s="195" t="e">
        <f ca="1">+_xll.BInterpol(#REF!,#REF!,params!B734,"cubic")</f>
        <v>#NAME?</v>
      </c>
      <c r="O734" s="153" t="e">
        <f t="shared" ca="1" si="93"/>
        <v>#NAME?</v>
      </c>
    </row>
    <row r="735" spans="1:15">
      <c r="A735">
        <v>732</v>
      </c>
      <c r="B735">
        <f t="shared" si="91"/>
        <v>2.9279999999999999</v>
      </c>
      <c r="C735" s="151" t="e">
        <f ca="1">+_xll.BInterpol(Boost!$R$6:$R$66,Boost!$AZ$6:$AZ$66,params!B735,"cubic")</f>
        <v>#NAME?</v>
      </c>
      <c r="D735" s="151" t="e">
        <f ca="1">+_xll.BInterpol(Boost!$R$6:$R$66,Boost!$AX$6:$AX$66,params!B735,"cubic")</f>
        <v>#NAME?</v>
      </c>
      <c r="E735" s="198" t="e">
        <f t="shared" ca="1" si="94"/>
        <v>#NAME?</v>
      </c>
      <c r="F735" s="151" t="e">
        <f ca="1">+_xll.BInterpol(Boost!$R$6:$R$66,Boost!$AY$6:$AY$66,params!B735,"cubic")</f>
        <v>#NAME?</v>
      </c>
      <c r="G735" s="151" t="e">
        <f ca="1">_xll.BInterpol(cf!$A$2:$A$68,cf!$B$2:$B$68,params!B735,"cubic")/100</f>
        <v>#NAME?</v>
      </c>
      <c r="H735" s="199" t="e">
        <f t="shared" ca="1" si="95"/>
        <v>#NAME?</v>
      </c>
      <c r="I735" s="152">
        <f t="shared" ref="I735:I798" si="98">1-EXP($R$5*-1*B735/(1-$R$6))</f>
        <v>4.7628415030663174E-2</v>
      </c>
      <c r="J735" s="152">
        <f t="shared" si="96"/>
        <v>6.3493555426230586E-5</v>
      </c>
      <c r="K735" s="3" t="e">
        <f t="shared" ca="1" si="92"/>
        <v>#NAME?</v>
      </c>
      <c r="L735" s="153" t="e">
        <f t="shared" ca="1" si="97"/>
        <v>#NAME?</v>
      </c>
      <c r="M735" s="195" t="e">
        <f ca="1">_xll.BInterpol(cf!$A$2:$A$68,cf!$C$2:$C$68,params!B735,"cubic")</f>
        <v>#NAME?</v>
      </c>
      <c r="N735" s="195" t="e">
        <f ca="1">+_xll.BInterpol(#REF!,#REF!,params!B735,"cubic")</f>
        <v>#NAME?</v>
      </c>
      <c r="O735" s="153" t="e">
        <f t="shared" ca="1" si="93"/>
        <v>#NAME?</v>
      </c>
    </row>
    <row r="736" spans="1:15">
      <c r="A736">
        <v>733</v>
      </c>
      <c r="B736">
        <f t="shared" si="91"/>
        <v>2.9319999999999999</v>
      </c>
      <c r="C736" s="151" t="e">
        <f ca="1">+_xll.BInterpol(Boost!$R$6:$R$66,Boost!$AZ$6:$AZ$66,params!B736,"cubic")</f>
        <v>#NAME?</v>
      </c>
      <c r="D736" s="151" t="e">
        <f ca="1">+_xll.BInterpol(Boost!$R$6:$R$66,Boost!$AX$6:$AX$66,params!B736,"cubic")</f>
        <v>#NAME?</v>
      </c>
      <c r="E736" s="198" t="e">
        <f t="shared" ca="1" si="94"/>
        <v>#NAME?</v>
      </c>
      <c r="F736" s="151" t="e">
        <f ca="1">+_xll.BInterpol(Boost!$R$6:$R$66,Boost!$AY$6:$AY$66,params!B736,"cubic")</f>
        <v>#NAME?</v>
      </c>
      <c r="G736" s="151" t="e">
        <f ca="1">_xll.BInterpol(cf!$A$2:$A$68,cf!$B$2:$B$68,params!B736,"cubic")/100</f>
        <v>#NAME?</v>
      </c>
      <c r="H736" s="199" t="e">
        <f t="shared" ca="1" si="95"/>
        <v>#NAME?</v>
      </c>
      <c r="I736" s="152">
        <f t="shared" si="98"/>
        <v>4.769190435332693E-2</v>
      </c>
      <c r="J736" s="152">
        <f t="shared" si="96"/>
        <v>6.3489322663756731E-5</v>
      </c>
      <c r="K736" s="3" t="e">
        <f t="shared" ca="1" si="92"/>
        <v>#NAME?</v>
      </c>
      <c r="L736" s="153" t="e">
        <f t="shared" ca="1" si="97"/>
        <v>#NAME?</v>
      </c>
      <c r="M736" s="195" t="e">
        <f ca="1">_xll.BInterpol(cf!$A$2:$A$68,cf!$C$2:$C$68,params!B736,"cubic")</f>
        <v>#NAME?</v>
      </c>
      <c r="N736" s="195" t="e">
        <f ca="1">+_xll.BInterpol(#REF!,#REF!,params!B736,"cubic")</f>
        <v>#NAME?</v>
      </c>
      <c r="O736" s="153" t="e">
        <f t="shared" ca="1" si="93"/>
        <v>#NAME?</v>
      </c>
    </row>
    <row r="737" spans="1:15">
      <c r="A737">
        <v>734</v>
      </c>
      <c r="B737">
        <f t="shared" si="91"/>
        <v>2.9359999999999999</v>
      </c>
      <c r="C737" s="151" t="e">
        <f ca="1">+_xll.BInterpol(Boost!$R$6:$R$66,Boost!$AZ$6:$AZ$66,params!B737,"cubic")</f>
        <v>#NAME?</v>
      </c>
      <c r="D737" s="151" t="e">
        <f ca="1">+_xll.BInterpol(Boost!$R$6:$R$66,Boost!$AX$6:$AX$66,params!B737,"cubic")</f>
        <v>#NAME?</v>
      </c>
      <c r="E737" s="198" t="e">
        <f t="shared" ca="1" si="94"/>
        <v>#NAME?</v>
      </c>
      <c r="F737" s="151" t="e">
        <f ca="1">+_xll.BInterpol(Boost!$R$6:$R$66,Boost!$AY$6:$AY$66,params!B737,"cubic")</f>
        <v>#NAME?</v>
      </c>
      <c r="G737" s="151" t="e">
        <f ca="1">_xll.BInterpol(cf!$A$2:$A$68,cf!$B$2:$B$68,params!B737,"cubic")/100</f>
        <v>#NAME?</v>
      </c>
      <c r="H737" s="199" t="e">
        <f t="shared" ca="1" si="95"/>
        <v>#NAME?</v>
      </c>
      <c r="I737" s="152">
        <f t="shared" si="98"/>
        <v>4.775538944351021E-2</v>
      </c>
      <c r="J737" s="152">
        <f t="shared" si="96"/>
        <v>6.3485090183279524E-5</v>
      </c>
      <c r="K737" s="3" t="e">
        <f t="shared" ca="1" si="92"/>
        <v>#NAME?</v>
      </c>
      <c r="L737" s="153" t="e">
        <f t="shared" ca="1" si="97"/>
        <v>#NAME?</v>
      </c>
      <c r="M737" s="195" t="e">
        <f ca="1">_xll.BInterpol(cf!$A$2:$A$68,cf!$C$2:$C$68,params!B737,"cubic")</f>
        <v>#NAME?</v>
      </c>
      <c r="N737" s="195" t="e">
        <f ca="1">+_xll.BInterpol(#REF!,#REF!,params!B737,"cubic")</f>
        <v>#NAME?</v>
      </c>
      <c r="O737" s="153" t="e">
        <f t="shared" ca="1" si="93"/>
        <v>#NAME?</v>
      </c>
    </row>
    <row r="738" spans="1:15">
      <c r="A738">
        <v>735</v>
      </c>
      <c r="B738">
        <f t="shared" si="91"/>
        <v>2.94</v>
      </c>
      <c r="C738" s="151" t="e">
        <f ca="1">+_xll.BInterpol(Boost!$R$6:$R$66,Boost!$AZ$6:$AZ$66,params!B738,"cubic")</f>
        <v>#NAME?</v>
      </c>
      <c r="D738" s="151" t="e">
        <f ca="1">+_xll.BInterpol(Boost!$R$6:$R$66,Boost!$AX$6:$AX$66,params!B738,"cubic")</f>
        <v>#NAME?</v>
      </c>
      <c r="E738" s="198" t="e">
        <f t="shared" ca="1" si="94"/>
        <v>#NAME?</v>
      </c>
      <c r="F738" s="151" t="e">
        <f ca="1">+_xll.BInterpol(Boost!$R$6:$R$66,Boost!$AY$6:$AY$66,params!B738,"cubic")</f>
        <v>#NAME?</v>
      </c>
      <c r="G738" s="151" t="e">
        <f ca="1">_xll.BInterpol(cf!$A$2:$A$68,cf!$B$2:$B$68,params!B738,"cubic")/100</f>
        <v>#NAME?</v>
      </c>
      <c r="H738" s="199" t="e">
        <f t="shared" ca="1" si="95"/>
        <v>#NAME?</v>
      </c>
      <c r="I738" s="152">
        <f t="shared" si="98"/>
        <v>4.781887030149512E-2</v>
      </c>
      <c r="J738" s="152">
        <f t="shared" si="96"/>
        <v>6.3480857984909989E-5</v>
      </c>
      <c r="K738" s="3" t="e">
        <f t="shared" ca="1" si="92"/>
        <v>#NAME?</v>
      </c>
      <c r="L738" s="153" t="e">
        <f t="shared" ca="1" si="97"/>
        <v>#NAME?</v>
      </c>
      <c r="M738" s="195" t="e">
        <f ca="1">_xll.BInterpol(cf!$A$2:$A$68,cf!$C$2:$C$68,params!B738,"cubic")</f>
        <v>#NAME?</v>
      </c>
      <c r="N738" s="195" t="e">
        <f ca="1">+_xll.BInterpol(#REF!,#REF!,params!B738,"cubic")</f>
        <v>#NAME?</v>
      </c>
      <c r="O738" s="153" t="e">
        <f t="shared" ca="1" si="93"/>
        <v>#NAME?</v>
      </c>
    </row>
    <row r="739" spans="1:15">
      <c r="A739">
        <v>736</v>
      </c>
      <c r="B739">
        <f t="shared" si="91"/>
        <v>2.944</v>
      </c>
      <c r="C739" s="151" t="e">
        <f ca="1">+_xll.BInterpol(Boost!$R$6:$R$66,Boost!$AZ$6:$AZ$66,params!B739,"cubic")</f>
        <v>#NAME?</v>
      </c>
      <c r="D739" s="151" t="e">
        <f ca="1">+_xll.BInterpol(Boost!$R$6:$R$66,Boost!$AX$6:$AX$66,params!B739,"cubic")</f>
        <v>#NAME?</v>
      </c>
      <c r="E739" s="198" t="e">
        <f t="shared" ca="1" si="94"/>
        <v>#NAME?</v>
      </c>
      <c r="F739" s="151" t="e">
        <f ca="1">+_xll.BInterpol(Boost!$R$6:$R$66,Boost!$AY$6:$AY$66,params!B739,"cubic")</f>
        <v>#NAME?</v>
      </c>
      <c r="G739" s="151" t="e">
        <f ca="1">_xll.BInterpol(cf!$A$2:$A$68,cf!$B$2:$B$68,params!B739,"cubic")/100</f>
        <v>#NAME?</v>
      </c>
      <c r="H739" s="199" t="e">
        <f t="shared" ca="1" si="95"/>
        <v>#NAME?</v>
      </c>
      <c r="I739" s="152">
        <f t="shared" si="98"/>
        <v>4.788234692756399E-2</v>
      </c>
      <c r="J739" s="152">
        <f t="shared" si="96"/>
        <v>6.3476626068870168E-5</v>
      </c>
      <c r="K739" s="3" t="e">
        <f t="shared" ca="1" si="92"/>
        <v>#NAME?</v>
      </c>
      <c r="L739" s="153" t="e">
        <f t="shared" ca="1" si="97"/>
        <v>#NAME?</v>
      </c>
      <c r="M739" s="195" t="e">
        <f ca="1">_xll.BInterpol(cf!$A$2:$A$68,cf!$C$2:$C$68,params!B739,"cubic")</f>
        <v>#NAME?</v>
      </c>
      <c r="N739" s="195" t="e">
        <f ca="1">+_xll.BInterpol(#REF!,#REF!,params!B739,"cubic")</f>
        <v>#NAME?</v>
      </c>
      <c r="O739" s="153" t="e">
        <f t="shared" ca="1" si="93"/>
        <v>#NAME?</v>
      </c>
    </row>
    <row r="740" spans="1:15">
      <c r="A740">
        <v>737</v>
      </c>
      <c r="B740">
        <f t="shared" si="91"/>
        <v>2.948</v>
      </c>
      <c r="C740" s="151" t="e">
        <f ca="1">+_xll.BInterpol(Boost!$R$6:$R$66,Boost!$AZ$6:$AZ$66,params!B740,"cubic")</f>
        <v>#NAME?</v>
      </c>
      <c r="D740" s="151" t="e">
        <f ca="1">+_xll.BInterpol(Boost!$R$6:$R$66,Boost!$AX$6:$AX$66,params!B740,"cubic")</f>
        <v>#NAME?</v>
      </c>
      <c r="E740" s="198" t="e">
        <f t="shared" ca="1" si="94"/>
        <v>#NAME?</v>
      </c>
      <c r="F740" s="151" t="e">
        <f ca="1">+_xll.BInterpol(Boost!$R$6:$R$66,Boost!$AY$6:$AY$66,params!B740,"cubic")</f>
        <v>#NAME?</v>
      </c>
      <c r="G740" s="151" t="e">
        <f ca="1">_xll.BInterpol(cf!$A$2:$A$68,cf!$B$2:$B$68,params!B740,"cubic")/100</f>
        <v>#NAME?</v>
      </c>
      <c r="H740" s="199" t="e">
        <f t="shared" ca="1" si="95"/>
        <v>#NAME?</v>
      </c>
      <c r="I740" s="152">
        <f t="shared" si="98"/>
        <v>4.7945819321998817E-2</v>
      </c>
      <c r="J740" s="152">
        <f t="shared" si="96"/>
        <v>6.3472394434826995E-5</v>
      </c>
      <c r="K740" s="3" t="e">
        <f t="shared" ca="1" si="92"/>
        <v>#NAME?</v>
      </c>
      <c r="L740" s="153" t="e">
        <f t="shared" ca="1" si="97"/>
        <v>#NAME?</v>
      </c>
      <c r="M740" s="195" t="e">
        <f ca="1">_xll.BInterpol(cf!$A$2:$A$68,cf!$C$2:$C$68,params!B740,"cubic")</f>
        <v>#NAME?</v>
      </c>
      <c r="N740" s="195" t="e">
        <f ca="1">+_xll.BInterpol(#REF!,#REF!,params!B740,"cubic")</f>
        <v>#NAME?</v>
      </c>
      <c r="O740" s="153" t="e">
        <f t="shared" ca="1" si="93"/>
        <v>#NAME?</v>
      </c>
    </row>
    <row r="741" spans="1:15">
      <c r="A741">
        <v>738</v>
      </c>
      <c r="B741">
        <f t="shared" si="91"/>
        <v>2.952</v>
      </c>
      <c r="C741" s="151" t="e">
        <f ca="1">+_xll.BInterpol(Boost!$R$6:$R$66,Boost!$AZ$6:$AZ$66,params!B741,"cubic")</f>
        <v>#NAME?</v>
      </c>
      <c r="D741" s="151" t="e">
        <f ca="1">+_xll.BInterpol(Boost!$R$6:$R$66,Boost!$AX$6:$AX$66,params!B741,"cubic")</f>
        <v>#NAME?</v>
      </c>
      <c r="E741" s="198" t="e">
        <f t="shared" ca="1" si="94"/>
        <v>#NAME?</v>
      </c>
      <c r="F741" s="151" t="e">
        <f ca="1">+_xll.BInterpol(Boost!$R$6:$R$66,Boost!$AY$6:$AY$66,params!B741,"cubic")</f>
        <v>#NAME?</v>
      </c>
      <c r="G741" s="151" t="e">
        <f ca="1">_xll.BInterpol(cf!$A$2:$A$68,cf!$B$2:$B$68,params!B741,"cubic")/100</f>
        <v>#NAME?</v>
      </c>
      <c r="H741" s="199" t="e">
        <f t="shared" ca="1" si="95"/>
        <v>#NAME?</v>
      </c>
      <c r="I741" s="152">
        <f t="shared" si="98"/>
        <v>4.800928748508182E-2</v>
      </c>
      <c r="J741" s="152">
        <f t="shared" si="96"/>
        <v>6.3468163083002516E-5</v>
      </c>
      <c r="K741" s="3" t="e">
        <f t="shared" ca="1" si="92"/>
        <v>#NAME?</v>
      </c>
      <c r="L741" s="153" t="e">
        <f t="shared" ca="1" si="97"/>
        <v>#NAME?</v>
      </c>
      <c r="M741" s="195" t="e">
        <f ca="1">_xll.BInterpol(cf!$A$2:$A$68,cf!$C$2:$C$68,params!B741,"cubic")</f>
        <v>#NAME?</v>
      </c>
      <c r="N741" s="195" t="e">
        <f ca="1">+_xll.BInterpol(#REF!,#REF!,params!B741,"cubic")</f>
        <v>#NAME?</v>
      </c>
      <c r="O741" s="153" t="e">
        <f t="shared" ca="1" si="93"/>
        <v>#NAME?</v>
      </c>
    </row>
    <row r="742" spans="1:15">
      <c r="A742">
        <v>739</v>
      </c>
      <c r="B742">
        <f t="shared" si="91"/>
        <v>2.956</v>
      </c>
      <c r="C742" s="151" t="e">
        <f ca="1">+_xll.BInterpol(Boost!$R$6:$R$66,Boost!$AZ$6:$AZ$66,params!B742,"cubic")</f>
        <v>#NAME?</v>
      </c>
      <c r="D742" s="151" t="e">
        <f ca="1">+_xll.BInterpol(Boost!$R$6:$R$66,Boost!$AX$6:$AX$66,params!B742,"cubic")</f>
        <v>#NAME?</v>
      </c>
      <c r="E742" s="198" t="e">
        <f t="shared" ca="1" si="94"/>
        <v>#NAME?</v>
      </c>
      <c r="F742" s="151" t="e">
        <f ca="1">+_xll.BInterpol(Boost!$R$6:$R$66,Boost!$AY$6:$AY$66,params!B742,"cubic")</f>
        <v>#NAME?</v>
      </c>
      <c r="G742" s="151" t="e">
        <f ca="1">_xll.BInterpol(cf!$A$2:$A$68,cf!$B$2:$B$68,params!B742,"cubic")/100</f>
        <v>#NAME?</v>
      </c>
      <c r="H742" s="199" t="e">
        <f t="shared" ca="1" si="95"/>
        <v>#NAME?</v>
      </c>
      <c r="I742" s="152">
        <f t="shared" si="98"/>
        <v>4.8072751417094883E-2</v>
      </c>
      <c r="J742" s="152">
        <f t="shared" si="96"/>
        <v>6.3463932013063662E-5</v>
      </c>
      <c r="K742" s="3" t="e">
        <f t="shared" ca="1" si="92"/>
        <v>#NAME?</v>
      </c>
      <c r="L742" s="153" t="e">
        <f t="shared" ca="1" si="97"/>
        <v>#NAME?</v>
      </c>
      <c r="M742" s="195" t="e">
        <f ca="1">_xll.BInterpol(cf!$A$2:$A$68,cf!$C$2:$C$68,params!B742,"cubic")</f>
        <v>#NAME?</v>
      </c>
      <c r="N742" s="195" t="e">
        <f ca="1">+_xll.BInterpol(#REF!,#REF!,params!B742,"cubic")</f>
        <v>#NAME?</v>
      </c>
      <c r="O742" s="153" t="e">
        <f t="shared" ca="1" si="93"/>
        <v>#NAME?</v>
      </c>
    </row>
    <row r="743" spans="1:15">
      <c r="A743">
        <v>740</v>
      </c>
      <c r="B743">
        <f t="shared" si="91"/>
        <v>2.96</v>
      </c>
      <c r="C743" s="151" t="e">
        <f ca="1">+_xll.BInterpol(Boost!$R$6:$R$66,Boost!$AZ$6:$AZ$66,params!B743,"cubic")</f>
        <v>#NAME?</v>
      </c>
      <c r="D743" s="151" t="e">
        <f ca="1">+_xll.BInterpol(Boost!$R$6:$R$66,Boost!$AX$6:$AX$66,params!B743,"cubic")</f>
        <v>#NAME?</v>
      </c>
      <c r="E743" s="198" t="e">
        <f t="shared" ca="1" si="94"/>
        <v>#NAME?</v>
      </c>
      <c r="F743" s="151" t="e">
        <f ca="1">+_xll.BInterpol(Boost!$R$6:$R$66,Boost!$AY$6:$AY$66,params!B743,"cubic")</f>
        <v>#NAME?</v>
      </c>
      <c r="G743" s="151" t="e">
        <f ca="1">_xll.BInterpol(cf!$A$2:$A$68,cf!$B$2:$B$68,params!B743,"cubic")/100</f>
        <v>#NAME?</v>
      </c>
      <c r="H743" s="199" t="e">
        <f t="shared" ca="1" si="95"/>
        <v>#NAME?</v>
      </c>
      <c r="I743" s="152">
        <f t="shared" si="98"/>
        <v>4.8136211118320227E-2</v>
      </c>
      <c r="J743" s="152">
        <f t="shared" si="96"/>
        <v>6.3459701225343501E-5</v>
      </c>
      <c r="K743" s="3" t="e">
        <f t="shared" ca="1" si="92"/>
        <v>#NAME?</v>
      </c>
      <c r="L743" s="153" t="e">
        <f t="shared" ca="1" si="97"/>
        <v>#NAME?</v>
      </c>
      <c r="M743" s="195" t="e">
        <f ca="1">_xll.BInterpol(cf!$A$2:$A$68,cf!$C$2:$C$68,params!B743,"cubic")</f>
        <v>#NAME?</v>
      </c>
      <c r="N743" s="195" t="e">
        <f ca="1">+_xll.BInterpol(#REF!,#REF!,params!B743,"cubic")</f>
        <v>#NAME?</v>
      </c>
      <c r="O743" s="153" t="e">
        <f t="shared" ca="1" si="93"/>
        <v>#NAME?</v>
      </c>
    </row>
    <row r="744" spans="1:15">
      <c r="A744">
        <v>741</v>
      </c>
      <c r="B744">
        <f t="shared" si="91"/>
        <v>2.964</v>
      </c>
      <c r="C744" s="151" t="e">
        <f ca="1">+_xll.BInterpol(Boost!$R$6:$R$66,Boost!$AZ$6:$AZ$66,params!B744,"cubic")</f>
        <v>#NAME?</v>
      </c>
      <c r="D744" s="151" t="e">
        <f ca="1">+_xll.BInterpol(Boost!$R$6:$R$66,Boost!$AX$6:$AX$66,params!B744,"cubic")</f>
        <v>#NAME?</v>
      </c>
      <c r="E744" s="198" t="e">
        <f t="shared" ca="1" si="94"/>
        <v>#NAME?</v>
      </c>
      <c r="F744" s="151" t="e">
        <f ca="1">+_xll.BInterpol(Boost!$R$6:$R$66,Boost!$AY$6:$AY$66,params!B744,"cubic")</f>
        <v>#NAME?</v>
      </c>
      <c r="G744" s="151" t="e">
        <f ca="1">_xll.BInterpol(cf!$A$2:$A$68,cf!$B$2:$B$68,params!B744,"cubic")/100</f>
        <v>#NAME?</v>
      </c>
      <c r="H744" s="199" t="e">
        <f t="shared" ca="1" si="95"/>
        <v>#NAME?</v>
      </c>
      <c r="I744" s="152">
        <f t="shared" si="98"/>
        <v>4.8199666589039736E-2</v>
      </c>
      <c r="J744" s="152">
        <f t="shared" si="96"/>
        <v>6.3455470719508966E-5</v>
      </c>
      <c r="K744" s="3" t="e">
        <f t="shared" ca="1" si="92"/>
        <v>#NAME?</v>
      </c>
      <c r="L744" s="153" t="e">
        <f t="shared" ca="1" si="97"/>
        <v>#NAME?</v>
      </c>
      <c r="M744" s="195" t="e">
        <f ca="1">_xll.BInterpol(cf!$A$2:$A$68,cf!$C$2:$C$68,params!B744,"cubic")</f>
        <v>#NAME?</v>
      </c>
      <c r="N744" s="195" t="e">
        <f ca="1">+_xll.BInterpol(#REF!,#REF!,params!B744,"cubic")</f>
        <v>#NAME?</v>
      </c>
      <c r="O744" s="153" t="e">
        <f t="shared" ca="1" si="93"/>
        <v>#NAME?</v>
      </c>
    </row>
    <row r="745" spans="1:15">
      <c r="A745">
        <v>742</v>
      </c>
      <c r="B745">
        <f t="shared" si="91"/>
        <v>2.968</v>
      </c>
      <c r="C745" s="151" t="e">
        <f ca="1">+_xll.BInterpol(Boost!$R$6:$R$66,Boost!$AZ$6:$AZ$66,params!B745,"cubic")</f>
        <v>#NAME?</v>
      </c>
      <c r="D745" s="151" t="e">
        <f ca="1">+_xll.BInterpol(Boost!$R$6:$R$66,Boost!$AX$6:$AX$66,params!B745,"cubic")</f>
        <v>#NAME?</v>
      </c>
      <c r="E745" s="198" t="e">
        <f t="shared" ca="1" si="94"/>
        <v>#NAME?</v>
      </c>
      <c r="F745" s="151" t="e">
        <f ca="1">+_xll.BInterpol(Boost!$R$6:$R$66,Boost!$AY$6:$AY$66,params!B745,"cubic")</f>
        <v>#NAME?</v>
      </c>
      <c r="G745" s="151" t="e">
        <f ca="1">_xll.BInterpol(cf!$A$2:$A$68,cf!$B$2:$B$68,params!B745,"cubic")/100</f>
        <v>#NAME?</v>
      </c>
      <c r="H745" s="199" t="e">
        <f t="shared" ca="1" si="95"/>
        <v>#NAME?</v>
      </c>
      <c r="I745" s="152">
        <f t="shared" si="98"/>
        <v>4.8263117829535629E-2</v>
      </c>
      <c r="J745" s="152">
        <f t="shared" si="96"/>
        <v>6.3451240495893124E-5</v>
      </c>
      <c r="K745" s="3" t="e">
        <f t="shared" ca="1" si="92"/>
        <v>#NAME?</v>
      </c>
      <c r="L745" s="153" t="e">
        <f t="shared" ca="1" si="97"/>
        <v>#NAME?</v>
      </c>
      <c r="M745" s="195" t="e">
        <f ca="1">_xll.BInterpol(cf!$A$2:$A$68,cf!$C$2:$C$68,params!B745,"cubic")</f>
        <v>#NAME?</v>
      </c>
      <c r="N745" s="195" t="e">
        <f ca="1">+_xll.BInterpol(#REF!,#REF!,params!B745,"cubic")</f>
        <v>#NAME?</v>
      </c>
      <c r="O745" s="153" t="e">
        <f t="shared" ca="1" si="93"/>
        <v>#NAME?</v>
      </c>
    </row>
    <row r="746" spans="1:15">
      <c r="A746">
        <v>743</v>
      </c>
      <c r="B746">
        <f t="shared" si="91"/>
        <v>2.972</v>
      </c>
      <c r="C746" s="151" t="e">
        <f ca="1">+_xll.BInterpol(Boost!$R$6:$R$66,Boost!$AZ$6:$AZ$66,params!B746,"cubic")</f>
        <v>#NAME?</v>
      </c>
      <c r="D746" s="151" t="e">
        <f ca="1">+_xll.BInterpol(Boost!$R$6:$R$66,Boost!$AX$6:$AX$66,params!B746,"cubic")</f>
        <v>#NAME?</v>
      </c>
      <c r="E746" s="198" t="e">
        <f t="shared" ca="1" si="94"/>
        <v>#NAME?</v>
      </c>
      <c r="F746" s="151" t="e">
        <f ca="1">+_xll.BInterpol(Boost!$R$6:$R$66,Boost!$AY$6:$AY$66,params!B746,"cubic")</f>
        <v>#NAME?</v>
      </c>
      <c r="G746" s="151" t="e">
        <f ca="1">_xll.BInterpol(cf!$A$2:$A$68,cf!$B$2:$B$68,params!B746,"cubic")/100</f>
        <v>#NAME?</v>
      </c>
      <c r="H746" s="199" t="e">
        <f t="shared" ca="1" si="95"/>
        <v>#NAME?</v>
      </c>
      <c r="I746" s="152">
        <f t="shared" si="98"/>
        <v>4.8326564840089792E-2</v>
      </c>
      <c r="J746" s="152">
        <f t="shared" si="96"/>
        <v>6.3447010554162908E-5</v>
      </c>
      <c r="K746" s="3" t="e">
        <f t="shared" ca="1" si="92"/>
        <v>#NAME?</v>
      </c>
      <c r="L746" s="153" t="e">
        <f t="shared" ca="1" si="97"/>
        <v>#NAME?</v>
      </c>
      <c r="M746" s="195" t="e">
        <f ca="1">_xll.BInterpol(cf!$A$2:$A$68,cf!$C$2:$C$68,params!B746,"cubic")</f>
        <v>#NAME?</v>
      </c>
      <c r="N746" s="195" t="e">
        <f ca="1">+_xll.BInterpol(#REF!,#REF!,params!B746,"cubic")</f>
        <v>#NAME?</v>
      </c>
      <c r="O746" s="153" t="e">
        <f t="shared" ca="1" si="93"/>
        <v>#NAME?</v>
      </c>
    </row>
    <row r="747" spans="1:15">
      <c r="A747">
        <v>744</v>
      </c>
      <c r="B747">
        <f t="shared" si="91"/>
        <v>2.976</v>
      </c>
      <c r="C747" s="151" t="e">
        <f ca="1">+_xll.BInterpol(Boost!$R$6:$R$66,Boost!$AZ$6:$AZ$66,params!B747,"cubic")</f>
        <v>#NAME?</v>
      </c>
      <c r="D747" s="151" t="e">
        <f ca="1">+_xll.BInterpol(Boost!$R$6:$R$66,Boost!$AX$6:$AX$66,params!B747,"cubic")</f>
        <v>#NAME?</v>
      </c>
      <c r="E747" s="198" t="e">
        <f t="shared" ca="1" si="94"/>
        <v>#NAME?</v>
      </c>
      <c r="F747" s="151" t="e">
        <f ca="1">+_xll.BInterpol(Boost!$R$6:$R$66,Boost!$AY$6:$AY$66,params!B747,"cubic")</f>
        <v>#NAME?</v>
      </c>
      <c r="G747" s="151" t="e">
        <f ca="1">_xll.BInterpol(cf!$A$2:$A$68,cf!$B$2:$B$68,params!B747,"cubic")/100</f>
        <v>#NAME?</v>
      </c>
      <c r="H747" s="199" t="e">
        <f t="shared" ca="1" si="95"/>
        <v>#NAME?</v>
      </c>
      <c r="I747" s="152">
        <f t="shared" si="98"/>
        <v>4.8390007620984332E-2</v>
      </c>
      <c r="J747" s="152">
        <f t="shared" si="96"/>
        <v>6.3442780894540363E-5</v>
      </c>
      <c r="K747" s="3" t="e">
        <f t="shared" ca="1" si="92"/>
        <v>#NAME?</v>
      </c>
      <c r="L747" s="153" t="e">
        <f t="shared" ca="1" si="97"/>
        <v>#NAME?</v>
      </c>
      <c r="M747" s="195" t="e">
        <f ca="1">_xll.BInterpol(cf!$A$2:$A$68,cf!$C$2:$C$68,params!B747,"cubic")</f>
        <v>#NAME?</v>
      </c>
      <c r="N747" s="195" t="e">
        <f ca="1">+_xll.BInterpol(#REF!,#REF!,params!B747,"cubic")</f>
        <v>#NAME?</v>
      </c>
      <c r="O747" s="153" t="e">
        <f t="shared" ca="1" si="93"/>
        <v>#NAME?</v>
      </c>
    </row>
    <row r="748" spans="1:15">
      <c r="A748">
        <v>745</v>
      </c>
      <c r="B748">
        <f t="shared" si="91"/>
        <v>2.98</v>
      </c>
      <c r="C748" s="151" t="e">
        <f ca="1">+_xll.BInterpol(Boost!$R$6:$R$66,Boost!$AZ$6:$AZ$66,params!B748,"cubic")</f>
        <v>#NAME?</v>
      </c>
      <c r="D748" s="151" t="e">
        <f ca="1">+_xll.BInterpol(Boost!$R$6:$R$66,Boost!$AX$6:$AX$66,params!B748,"cubic")</f>
        <v>#NAME?</v>
      </c>
      <c r="E748" s="198" t="e">
        <f t="shared" ca="1" si="94"/>
        <v>#NAME?</v>
      </c>
      <c r="F748" s="151" t="e">
        <f ca="1">+_xll.BInterpol(Boost!$R$6:$R$66,Boost!$AY$6:$AY$66,params!B748,"cubic")</f>
        <v>#NAME?</v>
      </c>
      <c r="G748" s="151" t="e">
        <f ca="1">_xll.BInterpol(cf!$A$2:$A$68,cf!$B$2:$B$68,params!B748,"cubic")/100</f>
        <v>#NAME?</v>
      </c>
      <c r="H748" s="199" t="e">
        <f t="shared" ca="1" si="95"/>
        <v>#NAME?</v>
      </c>
      <c r="I748" s="152">
        <f t="shared" si="98"/>
        <v>4.8453446172501025E-2</v>
      </c>
      <c r="J748" s="152">
        <f t="shared" si="96"/>
        <v>6.3438551516692421E-5</v>
      </c>
      <c r="K748" s="3" t="e">
        <f t="shared" ca="1" si="92"/>
        <v>#NAME?</v>
      </c>
      <c r="L748" s="153" t="e">
        <f t="shared" ca="1" si="97"/>
        <v>#NAME?</v>
      </c>
      <c r="M748" s="195" t="e">
        <f ca="1">_xll.BInterpol(cf!$A$2:$A$68,cf!$C$2:$C$68,params!B748,"cubic")</f>
        <v>#NAME?</v>
      </c>
      <c r="N748" s="195" t="e">
        <f ca="1">+_xll.BInterpol(#REF!,#REF!,params!B748,"cubic")</f>
        <v>#NAME?</v>
      </c>
      <c r="O748" s="153" t="e">
        <f t="shared" ca="1" si="93"/>
        <v>#NAME?</v>
      </c>
    </row>
    <row r="749" spans="1:15">
      <c r="A749">
        <v>746</v>
      </c>
      <c r="B749">
        <f t="shared" si="91"/>
        <v>2.984</v>
      </c>
      <c r="C749" s="151" t="e">
        <f ca="1">+_xll.BInterpol(Boost!$R$6:$R$66,Boost!$AZ$6:$AZ$66,params!B749,"cubic")</f>
        <v>#NAME?</v>
      </c>
      <c r="D749" s="151" t="e">
        <f ca="1">+_xll.BInterpol(Boost!$R$6:$R$66,Boost!$AX$6:$AX$66,params!B749,"cubic")</f>
        <v>#NAME?</v>
      </c>
      <c r="E749" s="198" t="e">
        <f t="shared" ca="1" si="94"/>
        <v>#NAME?</v>
      </c>
      <c r="F749" s="151" t="e">
        <f ca="1">+_xll.BInterpol(Boost!$R$6:$R$66,Boost!$AY$6:$AY$66,params!B749,"cubic")</f>
        <v>#NAME?</v>
      </c>
      <c r="G749" s="151" t="e">
        <f ca="1">_xll.BInterpol(cf!$A$2:$A$68,cf!$B$2:$B$68,params!B749,"cubic")/100</f>
        <v>#NAME?</v>
      </c>
      <c r="H749" s="199" t="e">
        <f t="shared" ca="1" si="95"/>
        <v>#NAME?</v>
      </c>
      <c r="I749" s="152">
        <f t="shared" si="98"/>
        <v>4.8516880494921977E-2</v>
      </c>
      <c r="J749" s="152">
        <f t="shared" si="96"/>
        <v>6.3434322420952149E-5</v>
      </c>
      <c r="K749" s="3" t="e">
        <f t="shared" ca="1" si="92"/>
        <v>#NAME?</v>
      </c>
      <c r="L749" s="153" t="e">
        <f t="shared" ca="1" si="97"/>
        <v>#NAME?</v>
      </c>
      <c r="M749" s="195" t="e">
        <f ca="1">_xll.BInterpol(cf!$A$2:$A$68,cf!$C$2:$C$68,params!B749,"cubic")</f>
        <v>#NAME?</v>
      </c>
      <c r="N749" s="195" t="e">
        <f ca="1">+_xll.BInterpol(#REF!,#REF!,params!B749,"cubic")</f>
        <v>#NAME?</v>
      </c>
      <c r="O749" s="153" t="e">
        <f t="shared" ca="1" si="93"/>
        <v>#NAME?</v>
      </c>
    </row>
    <row r="750" spans="1:15">
      <c r="A750">
        <v>747</v>
      </c>
      <c r="B750">
        <f t="shared" si="91"/>
        <v>2.988</v>
      </c>
      <c r="C750" s="151" t="e">
        <f ca="1">+_xll.BInterpol(Boost!$R$6:$R$66,Boost!$AZ$6:$AZ$66,params!B750,"cubic")</f>
        <v>#NAME?</v>
      </c>
      <c r="D750" s="151" t="e">
        <f ca="1">+_xll.BInterpol(Boost!$R$6:$R$66,Boost!$AX$6:$AX$66,params!B750,"cubic")</f>
        <v>#NAME?</v>
      </c>
      <c r="E750" s="198" t="e">
        <f t="shared" ca="1" si="94"/>
        <v>#NAME?</v>
      </c>
      <c r="F750" s="151" t="e">
        <f ca="1">+_xll.BInterpol(Boost!$R$6:$R$66,Boost!$AY$6:$AY$66,params!B750,"cubic")</f>
        <v>#NAME?</v>
      </c>
      <c r="G750" s="151" t="e">
        <f ca="1">_xll.BInterpol(cf!$A$2:$A$68,cf!$B$2:$B$68,params!B750,"cubic")/100</f>
        <v>#NAME?</v>
      </c>
      <c r="H750" s="199" t="e">
        <f t="shared" ca="1" si="95"/>
        <v>#NAME?</v>
      </c>
      <c r="I750" s="152">
        <f t="shared" si="98"/>
        <v>4.8580310588528963E-2</v>
      </c>
      <c r="J750" s="152">
        <f t="shared" si="96"/>
        <v>6.3430093606986482E-5</v>
      </c>
      <c r="K750" s="3" t="e">
        <f t="shared" ca="1" si="92"/>
        <v>#NAME?</v>
      </c>
      <c r="L750" s="153" t="e">
        <f t="shared" ca="1" si="97"/>
        <v>#NAME?</v>
      </c>
      <c r="M750" s="195" t="e">
        <f ca="1">_xll.BInterpol(cf!$A$2:$A$68,cf!$C$2:$C$68,params!B750,"cubic")</f>
        <v>#NAME?</v>
      </c>
      <c r="N750" s="195" t="e">
        <f ca="1">+_xll.BInterpol(#REF!,#REF!,params!B750,"cubic")</f>
        <v>#NAME?</v>
      </c>
      <c r="O750" s="153" t="e">
        <f t="shared" ca="1" si="93"/>
        <v>#NAME?</v>
      </c>
    </row>
    <row r="751" spans="1:15">
      <c r="A751">
        <v>748</v>
      </c>
      <c r="B751">
        <f t="shared" si="91"/>
        <v>2.992</v>
      </c>
      <c r="C751" s="151" t="e">
        <f ca="1">+_xll.BInterpol(Boost!$R$6:$R$66,Boost!$AZ$6:$AZ$66,params!B751,"cubic")</f>
        <v>#NAME?</v>
      </c>
      <c r="D751" s="151" t="e">
        <f ca="1">+_xll.BInterpol(Boost!$R$6:$R$66,Boost!$AX$6:$AX$66,params!B751,"cubic")</f>
        <v>#NAME?</v>
      </c>
      <c r="E751" s="198" t="e">
        <f t="shared" ca="1" si="94"/>
        <v>#NAME?</v>
      </c>
      <c r="F751" s="151" t="e">
        <f ca="1">+_xll.BInterpol(Boost!$R$6:$R$66,Boost!$AY$6:$AY$66,params!B751,"cubic")</f>
        <v>#NAME?</v>
      </c>
      <c r="G751" s="151" t="e">
        <f ca="1">_xll.BInterpol(cf!$A$2:$A$68,cf!$B$2:$B$68,params!B751,"cubic")/100</f>
        <v>#NAME?</v>
      </c>
      <c r="H751" s="199" t="e">
        <f t="shared" ca="1" si="95"/>
        <v>#NAME?</v>
      </c>
      <c r="I751" s="152">
        <f t="shared" si="98"/>
        <v>4.8643736453604092E-2</v>
      </c>
      <c r="J751" s="152">
        <f t="shared" si="96"/>
        <v>6.3425865075128485E-5</v>
      </c>
      <c r="K751" s="3" t="e">
        <f t="shared" ca="1" si="92"/>
        <v>#NAME?</v>
      </c>
      <c r="L751" s="153" t="e">
        <f t="shared" ca="1" si="97"/>
        <v>#NAME?</v>
      </c>
      <c r="M751" s="195" t="e">
        <f ca="1">_xll.BInterpol(cf!$A$2:$A$68,cf!$C$2:$C$68,params!B751,"cubic")</f>
        <v>#NAME?</v>
      </c>
      <c r="N751" s="195" t="e">
        <f ca="1">+_xll.BInterpol(#REF!,#REF!,params!B751,"cubic")</f>
        <v>#NAME?</v>
      </c>
      <c r="O751" s="153" t="e">
        <f t="shared" ca="1" si="93"/>
        <v>#NAME?</v>
      </c>
    </row>
    <row r="752" spans="1:15">
      <c r="A752">
        <v>749</v>
      </c>
      <c r="B752">
        <f t="shared" si="91"/>
        <v>2.996</v>
      </c>
      <c r="C752" s="151" t="e">
        <f ca="1">+_xll.BInterpol(Boost!$R$6:$R$66,Boost!$AZ$6:$AZ$66,params!B752,"cubic")</f>
        <v>#NAME?</v>
      </c>
      <c r="D752" s="151" t="e">
        <f ca="1">+_xll.BInterpol(Boost!$R$6:$R$66,Boost!$AX$6:$AX$66,params!B752,"cubic")</f>
        <v>#NAME?</v>
      </c>
      <c r="E752" s="198" t="e">
        <f t="shared" ca="1" si="94"/>
        <v>#NAME?</v>
      </c>
      <c r="F752" s="151" t="e">
        <f ca="1">+_xll.BInterpol(Boost!$R$6:$R$66,Boost!$AY$6:$AY$66,params!B752,"cubic")</f>
        <v>#NAME?</v>
      </c>
      <c r="G752" s="151" t="e">
        <f ca="1">_xll.BInterpol(cf!$A$2:$A$68,cf!$B$2:$B$68,params!B752,"cubic")/100</f>
        <v>#NAME?</v>
      </c>
      <c r="H752" s="199" t="e">
        <f t="shared" ca="1" si="95"/>
        <v>#NAME?</v>
      </c>
      <c r="I752" s="152">
        <f t="shared" si="98"/>
        <v>4.8707158090429137E-2</v>
      </c>
      <c r="J752" s="152">
        <f t="shared" si="96"/>
        <v>6.3421636825045091E-5</v>
      </c>
      <c r="K752" s="3" t="e">
        <f t="shared" ca="1" si="92"/>
        <v>#NAME?</v>
      </c>
      <c r="L752" s="153" t="e">
        <f t="shared" ca="1" si="97"/>
        <v>#NAME?</v>
      </c>
      <c r="M752" s="195" t="e">
        <f ca="1">_xll.BInterpol(cf!$A$2:$A$68,cf!$C$2:$C$68,params!B752,"cubic")</f>
        <v>#NAME?</v>
      </c>
      <c r="N752" s="195" t="e">
        <f ca="1">+_xll.BInterpol(#REF!,#REF!,params!B752,"cubic")</f>
        <v>#NAME?</v>
      </c>
      <c r="O752" s="153" t="e">
        <f t="shared" ca="1" si="93"/>
        <v>#NAME?</v>
      </c>
    </row>
    <row r="753" spans="1:15">
      <c r="A753">
        <v>750</v>
      </c>
      <c r="B753">
        <f t="shared" si="91"/>
        <v>3</v>
      </c>
      <c r="C753" s="151" t="e">
        <f ca="1">+_xll.BInterpol(Boost!$R$6:$R$66,Boost!$AZ$6:$AZ$66,params!B753,"cubic")</f>
        <v>#NAME?</v>
      </c>
      <c r="D753" s="151" t="e">
        <f ca="1">+_xll.BInterpol(Boost!$R$6:$R$66,Boost!$AX$6:$AX$66,params!B753,"cubic")</f>
        <v>#NAME?</v>
      </c>
      <c r="E753" s="198" t="e">
        <f t="shared" ca="1" si="94"/>
        <v>#NAME?</v>
      </c>
      <c r="F753" s="151" t="e">
        <f ca="1">+_xll.BInterpol(Boost!$R$6:$R$66,Boost!$AY$6:$AY$66,params!B753,"cubic")</f>
        <v>#NAME?</v>
      </c>
      <c r="G753" s="151" t="e">
        <f ca="1">_xll.BInterpol(cf!$A$2:$A$68,cf!$B$2:$B$68,params!B753,"cubic")/100</f>
        <v>#NAME?</v>
      </c>
      <c r="H753" s="199" t="e">
        <f t="shared" ca="1" si="95"/>
        <v>#NAME?</v>
      </c>
      <c r="I753" s="152">
        <f t="shared" si="98"/>
        <v>4.8770575499285984E-2</v>
      </c>
      <c r="J753" s="152">
        <f t="shared" si="96"/>
        <v>6.3417408856847324E-5</v>
      </c>
      <c r="K753" s="3" t="e">
        <f t="shared" ca="1" si="92"/>
        <v>#NAME?</v>
      </c>
      <c r="L753" s="153" t="e">
        <f t="shared" ca="1" si="97"/>
        <v>#NAME?</v>
      </c>
      <c r="M753" s="195" t="e">
        <f ca="1">_xll.BInterpol(cf!$A$2:$A$68,cf!$C$2:$C$68,params!B753,"cubic")</f>
        <v>#NAME?</v>
      </c>
      <c r="N753" s="195" t="e">
        <f ca="1">+_xll.BInterpol(#REF!,#REF!,params!B753,"cubic")</f>
        <v>#NAME?</v>
      </c>
      <c r="O753" s="153" t="e">
        <f t="shared" ca="1" si="93"/>
        <v>#NAME?</v>
      </c>
    </row>
    <row r="754" spans="1:15">
      <c r="A754">
        <v>751</v>
      </c>
      <c r="B754">
        <f t="shared" si="91"/>
        <v>3.004</v>
      </c>
      <c r="C754" s="151" t="e">
        <f ca="1">+_xll.BInterpol(Boost!$R$6:$R$66,Boost!$AZ$6:$AZ$66,params!B754,"cubic")</f>
        <v>#NAME?</v>
      </c>
      <c r="D754" s="151" t="e">
        <f ca="1">+_xll.BInterpol(Boost!$R$6:$R$66,Boost!$AX$6:$AX$66,params!B754,"cubic")</f>
        <v>#NAME?</v>
      </c>
      <c r="E754" s="198" t="e">
        <f t="shared" ca="1" si="94"/>
        <v>#NAME?</v>
      </c>
      <c r="F754" s="151" t="e">
        <f ca="1">+_xll.BInterpol(Boost!$R$6:$R$66,Boost!$AY$6:$AY$66,params!B754,"cubic")</f>
        <v>#NAME?</v>
      </c>
      <c r="G754" s="151" t="e">
        <f ca="1">_xll.BInterpol(cf!$A$2:$A$68,cf!$B$2:$B$68,params!B754,"cubic")/100</f>
        <v>#NAME?</v>
      </c>
      <c r="H754" s="199" t="e">
        <f t="shared" ca="1" si="95"/>
        <v>#NAME?</v>
      </c>
      <c r="I754" s="152">
        <f t="shared" si="98"/>
        <v>4.8833988680456519E-2</v>
      </c>
      <c r="J754" s="152">
        <f t="shared" si="96"/>
        <v>6.3413181170535182E-5</v>
      </c>
      <c r="K754" s="3" t="e">
        <f t="shared" ca="1" si="92"/>
        <v>#NAME?</v>
      </c>
      <c r="L754" s="153" t="e">
        <f t="shared" ca="1" si="97"/>
        <v>#NAME?</v>
      </c>
      <c r="M754" s="195" t="e">
        <f ca="1">_xll.BInterpol(cf!$A$2:$A$68,cf!$C$2:$C$68,params!B754,"cubic")</f>
        <v>#NAME?</v>
      </c>
      <c r="N754" s="195" t="e">
        <f ca="1">+_xll.BInterpol(#REF!,#REF!,params!B754,"cubic")</f>
        <v>#NAME?</v>
      </c>
      <c r="O754" s="153" t="e">
        <f t="shared" ca="1" si="93"/>
        <v>#NAME?</v>
      </c>
    </row>
    <row r="755" spans="1:15">
      <c r="A755">
        <v>752</v>
      </c>
      <c r="B755">
        <f t="shared" si="91"/>
        <v>3.008</v>
      </c>
      <c r="C755" s="151" t="e">
        <f ca="1">+_xll.BInterpol(Boost!$R$6:$R$66,Boost!$AZ$6:$AZ$66,params!B755,"cubic")</f>
        <v>#NAME?</v>
      </c>
      <c r="D755" s="151" t="e">
        <f ca="1">+_xll.BInterpol(Boost!$R$6:$R$66,Boost!$AX$6:$AX$66,params!B755,"cubic")</f>
        <v>#NAME?</v>
      </c>
      <c r="E755" s="198" t="e">
        <f t="shared" ca="1" si="94"/>
        <v>#NAME?</v>
      </c>
      <c r="F755" s="151" t="e">
        <f ca="1">+_xll.BInterpol(Boost!$R$6:$R$66,Boost!$AY$6:$AY$66,params!B755,"cubic")</f>
        <v>#NAME?</v>
      </c>
      <c r="G755" s="151" t="e">
        <f ca="1">_xll.BInterpol(cf!$A$2:$A$68,cf!$B$2:$B$68,params!B755,"cubic")/100</f>
        <v>#NAME?</v>
      </c>
      <c r="H755" s="199" t="e">
        <f t="shared" ca="1" si="95"/>
        <v>#NAME?</v>
      </c>
      <c r="I755" s="152">
        <f t="shared" si="98"/>
        <v>4.8897397634222517E-2</v>
      </c>
      <c r="J755" s="152">
        <f t="shared" si="96"/>
        <v>6.3408953765997644E-5</v>
      </c>
      <c r="K755" s="3" t="e">
        <f t="shared" ca="1" si="92"/>
        <v>#NAME?</v>
      </c>
      <c r="L755" s="153" t="e">
        <f t="shared" ca="1" si="97"/>
        <v>#NAME?</v>
      </c>
      <c r="M755" s="195" t="e">
        <f ca="1">_xll.BInterpol(cf!$A$2:$A$68,cf!$C$2:$C$68,params!B755,"cubic")</f>
        <v>#NAME?</v>
      </c>
      <c r="N755" s="195" t="e">
        <f ca="1">+_xll.BInterpol(#REF!,#REF!,params!B755,"cubic")</f>
        <v>#NAME?</v>
      </c>
      <c r="O755" s="153" t="e">
        <f t="shared" ca="1" si="93"/>
        <v>#NAME?</v>
      </c>
    </row>
    <row r="756" spans="1:15">
      <c r="A756">
        <v>753</v>
      </c>
      <c r="B756">
        <f t="shared" si="91"/>
        <v>3.012</v>
      </c>
      <c r="C756" s="151" t="e">
        <f ca="1">+_xll.BInterpol(Boost!$R$6:$R$66,Boost!$AZ$6:$AZ$66,params!B756,"cubic")</f>
        <v>#NAME?</v>
      </c>
      <c r="D756" s="151" t="e">
        <f ca="1">+_xll.BInterpol(Boost!$R$6:$R$66,Boost!$AX$6:$AX$66,params!B756,"cubic")</f>
        <v>#NAME?</v>
      </c>
      <c r="E756" s="198" t="e">
        <f t="shared" ca="1" si="94"/>
        <v>#NAME?</v>
      </c>
      <c r="F756" s="151" t="e">
        <f ca="1">+_xll.BInterpol(Boost!$R$6:$R$66,Boost!$AY$6:$AY$66,params!B756,"cubic")</f>
        <v>#NAME?</v>
      </c>
      <c r="G756" s="151" t="e">
        <f ca="1">_xll.BInterpol(cf!$A$2:$A$68,cf!$B$2:$B$68,params!B756,"cubic")/100</f>
        <v>#NAME?</v>
      </c>
      <c r="H756" s="199" t="e">
        <f t="shared" ca="1" si="95"/>
        <v>#NAME?</v>
      </c>
      <c r="I756" s="152">
        <f t="shared" si="98"/>
        <v>4.8960802360865863E-2</v>
      </c>
      <c r="J756" s="152">
        <f t="shared" si="96"/>
        <v>6.3404726643345732E-5</v>
      </c>
      <c r="K756" s="3" t="e">
        <f t="shared" ca="1" si="92"/>
        <v>#NAME?</v>
      </c>
      <c r="L756" s="153" t="e">
        <f t="shared" ca="1" si="97"/>
        <v>#NAME?</v>
      </c>
      <c r="M756" s="195" t="e">
        <f ca="1">_xll.BInterpol(cf!$A$2:$A$68,cf!$C$2:$C$68,params!B756,"cubic")</f>
        <v>#NAME?</v>
      </c>
      <c r="N756" s="195" t="e">
        <f ca="1">+_xll.BInterpol(#REF!,#REF!,params!B756,"cubic")</f>
        <v>#NAME?</v>
      </c>
      <c r="O756" s="153" t="e">
        <f t="shared" ca="1" si="93"/>
        <v>#NAME?</v>
      </c>
    </row>
    <row r="757" spans="1:15">
      <c r="A757">
        <v>754</v>
      </c>
      <c r="B757">
        <f t="shared" si="91"/>
        <v>3.016</v>
      </c>
      <c r="C757" s="151" t="e">
        <f ca="1">+_xll.BInterpol(Boost!$R$6:$R$66,Boost!$AZ$6:$AZ$66,params!B757,"cubic")</f>
        <v>#NAME?</v>
      </c>
      <c r="D757" s="151" t="e">
        <f ca="1">+_xll.BInterpol(Boost!$R$6:$R$66,Boost!$AX$6:$AX$66,params!B757,"cubic")</f>
        <v>#NAME?</v>
      </c>
      <c r="E757" s="198" t="e">
        <f t="shared" ca="1" si="94"/>
        <v>#NAME?</v>
      </c>
      <c r="F757" s="151" t="e">
        <f ca="1">+_xll.BInterpol(Boost!$R$6:$R$66,Boost!$AY$6:$AY$66,params!B757,"cubic")</f>
        <v>#NAME?</v>
      </c>
      <c r="G757" s="151" t="e">
        <f ca="1">_xll.BInterpol(cf!$A$2:$A$68,cf!$B$2:$B$68,params!B757,"cubic")/100</f>
        <v>#NAME?</v>
      </c>
      <c r="H757" s="199" t="e">
        <f t="shared" ca="1" si="95"/>
        <v>#NAME?</v>
      </c>
      <c r="I757" s="152">
        <f t="shared" si="98"/>
        <v>4.9024202860668331E-2</v>
      </c>
      <c r="J757" s="152">
        <f t="shared" si="96"/>
        <v>6.3400499802468424E-5</v>
      </c>
      <c r="K757" s="3" t="e">
        <f t="shared" ca="1" si="92"/>
        <v>#NAME?</v>
      </c>
      <c r="L757" s="153" t="e">
        <f t="shared" ca="1" si="97"/>
        <v>#NAME?</v>
      </c>
      <c r="M757" s="195" t="e">
        <f ca="1">_xll.BInterpol(cf!$A$2:$A$68,cf!$C$2:$C$68,params!B757,"cubic")</f>
        <v>#NAME?</v>
      </c>
      <c r="N757" s="195" t="e">
        <f ca="1">+_xll.BInterpol(#REF!,#REF!,params!B757,"cubic")</f>
        <v>#NAME?</v>
      </c>
      <c r="O757" s="153" t="e">
        <f t="shared" ca="1" si="93"/>
        <v>#NAME?</v>
      </c>
    </row>
    <row r="758" spans="1:15">
      <c r="A758">
        <v>755</v>
      </c>
      <c r="B758">
        <f t="shared" si="91"/>
        <v>3.02</v>
      </c>
      <c r="C758" s="151" t="e">
        <f ca="1">+_xll.BInterpol(Boost!$R$6:$R$66,Boost!$AZ$6:$AZ$66,params!B758,"cubic")</f>
        <v>#NAME?</v>
      </c>
      <c r="D758" s="151" t="e">
        <f ca="1">+_xll.BInterpol(Boost!$R$6:$R$66,Boost!$AX$6:$AX$66,params!B758,"cubic")</f>
        <v>#NAME?</v>
      </c>
      <c r="E758" s="198" t="e">
        <f t="shared" ca="1" si="94"/>
        <v>#NAME?</v>
      </c>
      <c r="F758" s="151" t="e">
        <f ca="1">+_xll.BInterpol(Boost!$R$6:$R$66,Boost!$AY$6:$AY$66,params!B758,"cubic")</f>
        <v>#NAME?</v>
      </c>
      <c r="G758" s="151" t="e">
        <f ca="1">_xll.BInterpol(cf!$A$2:$A$68,cf!$B$2:$B$68,params!B758,"cubic")/100</f>
        <v>#NAME?</v>
      </c>
      <c r="H758" s="199" t="e">
        <f t="shared" ca="1" si="95"/>
        <v>#NAME?</v>
      </c>
      <c r="I758" s="152">
        <f t="shared" si="98"/>
        <v>4.9087599133911697E-2</v>
      </c>
      <c r="J758" s="152">
        <f t="shared" si="96"/>
        <v>6.3396273243365719E-5</v>
      </c>
      <c r="K758" s="3" t="e">
        <f t="shared" ca="1" si="92"/>
        <v>#NAME?</v>
      </c>
      <c r="L758" s="153" t="e">
        <f t="shared" ca="1" si="97"/>
        <v>#NAME?</v>
      </c>
      <c r="M758" s="195" t="e">
        <f ca="1">_xll.BInterpol(cf!$A$2:$A$68,cf!$C$2:$C$68,params!B758,"cubic")</f>
        <v>#NAME?</v>
      </c>
      <c r="N758" s="195" t="e">
        <f ca="1">+_xll.BInterpol(#REF!,#REF!,params!B758,"cubic")</f>
        <v>#NAME?</v>
      </c>
      <c r="O758" s="153" t="e">
        <f t="shared" ca="1" si="93"/>
        <v>#NAME?</v>
      </c>
    </row>
    <row r="759" spans="1:15">
      <c r="A759">
        <v>756</v>
      </c>
      <c r="B759">
        <f t="shared" si="91"/>
        <v>3.024</v>
      </c>
      <c r="C759" s="151" t="e">
        <f ca="1">+_xll.BInterpol(Boost!$R$6:$R$66,Boost!$AZ$6:$AZ$66,params!B759,"cubic")</f>
        <v>#NAME?</v>
      </c>
      <c r="D759" s="151" t="e">
        <f ca="1">+_xll.BInterpol(Boost!$R$6:$R$66,Boost!$AX$6:$AX$66,params!B759,"cubic")</f>
        <v>#NAME?</v>
      </c>
      <c r="E759" s="198" t="e">
        <f t="shared" ca="1" si="94"/>
        <v>#NAME?</v>
      </c>
      <c r="F759" s="151" t="e">
        <f ca="1">+_xll.BInterpol(Boost!$R$6:$R$66,Boost!$AY$6:$AY$66,params!B759,"cubic")</f>
        <v>#NAME?</v>
      </c>
      <c r="G759" s="151" t="e">
        <f ca="1">_xll.BInterpol(cf!$A$2:$A$68,cf!$B$2:$B$68,params!B759,"cubic")/100</f>
        <v>#NAME?</v>
      </c>
      <c r="H759" s="199" t="e">
        <f t="shared" ca="1" si="95"/>
        <v>#NAME?</v>
      </c>
      <c r="I759" s="152">
        <f t="shared" si="98"/>
        <v>4.9150991180877734E-2</v>
      </c>
      <c r="J759" s="152">
        <f t="shared" si="96"/>
        <v>6.3392046966037618E-5</v>
      </c>
      <c r="K759" s="3" t="e">
        <f t="shared" ca="1" si="92"/>
        <v>#NAME?</v>
      </c>
      <c r="L759" s="153" t="e">
        <f t="shared" ca="1" si="97"/>
        <v>#NAME?</v>
      </c>
      <c r="M759" s="195" t="e">
        <f ca="1">_xll.BInterpol(cf!$A$2:$A$68,cf!$C$2:$C$68,params!B759,"cubic")</f>
        <v>#NAME?</v>
      </c>
      <c r="N759" s="195" t="e">
        <f ca="1">+_xll.BInterpol(#REF!,#REF!,params!B759,"cubic")</f>
        <v>#NAME?</v>
      </c>
      <c r="O759" s="153" t="e">
        <f t="shared" ca="1" si="93"/>
        <v>#NAME?</v>
      </c>
    </row>
    <row r="760" spans="1:15">
      <c r="A760">
        <v>757</v>
      </c>
      <c r="B760">
        <f t="shared" si="91"/>
        <v>3.028</v>
      </c>
      <c r="C760" s="151" t="e">
        <f ca="1">+_xll.BInterpol(Boost!$R$6:$R$66,Boost!$AZ$6:$AZ$66,params!B760,"cubic")</f>
        <v>#NAME?</v>
      </c>
      <c r="D760" s="151" t="e">
        <f ca="1">+_xll.BInterpol(Boost!$R$6:$R$66,Boost!$AX$6:$AX$66,params!B760,"cubic")</f>
        <v>#NAME?</v>
      </c>
      <c r="E760" s="198" t="e">
        <f t="shared" ca="1" si="94"/>
        <v>#NAME?</v>
      </c>
      <c r="F760" s="151" t="e">
        <f ca="1">+_xll.BInterpol(Boost!$R$6:$R$66,Boost!$AY$6:$AY$66,params!B760,"cubic")</f>
        <v>#NAME?</v>
      </c>
      <c r="G760" s="151" t="e">
        <f ca="1">_xll.BInterpol(cf!$A$2:$A$68,cf!$B$2:$B$68,params!B760,"cubic")/100</f>
        <v>#NAME?</v>
      </c>
      <c r="H760" s="199" t="e">
        <f t="shared" ca="1" si="95"/>
        <v>#NAME?</v>
      </c>
      <c r="I760" s="152">
        <f t="shared" si="98"/>
        <v>4.9214379001848219E-2</v>
      </c>
      <c r="J760" s="152">
        <f t="shared" si="96"/>
        <v>6.3387820970484121E-5</v>
      </c>
      <c r="K760" s="3" t="e">
        <f t="shared" ca="1" si="92"/>
        <v>#NAME?</v>
      </c>
      <c r="L760" s="153" t="e">
        <f t="shared" ca="1" si="97"/>
        <v>#NAME?</v>
      </c>
      <c r="M760" s="195" t="e">
        <f ca="1">_xll.BInterpol(cf!$A$2:$A$68,cf!$C$2:$C$68,params!B760,"cubic")</f>
        <v>#NAME?</v>
      </c>
      <c r="N760" s="195" t="e">
        <f ca="1">+_xll.BInterpol(#REF!,#REF!,params!B760,"cubic")</f>
        <v>#NAME?</v>
      </c>
      <c r="O760" s="153" t="e">
        <f t="shared" ca="1" si="93"/>
        <v>#NAME?</v>
      </c>
    </row>
    <row r="761" spans="1:15">
      <c r="A761">
        <v>758</v>
      </c>
      <c r="B761">
        <f t="shared" si="91"/>
        <v>3.032</v>
      </c>
      <c r="C761" s="151" t="e">
        <f ca="1">+_xll.BInterpol(Boost!$R$6:$R$66,Boost!$AZ$6:$AZ$66,params!B761,"cubic")</f>
        <v>#NAME?</v>
      </c>
      <c r="D761" s="151" t="e">
        <f ca="1">+_xll.BInterpol(Boost!$R$6:$R$66,Boost!$AX$6:$AX$66,params!B761,"cubic")</f>
        <v>#NAME?</v>
      </c>
      <c r="E761" s="198" t="e">
        <f t="shared" ca="1" si="94"/>
        <v>#NAME?</v>
      </c>
      <c r="F761" s="151" t="e">
        <f ca="1">+_xll.BInterpol(Boost!$R$6:$R$66,Boost!$AY$6:$AY$66,params!B761,"cubic")</f>
        <v>#NAME?</v>
      </c>
      <c r="G761" s="151" t="e">
        <f ca="1">_xll.BInterpol(cf!$A$2:$A$68,cf!$B$2:$B$68,params!B761,"cubic")/100</f>
        <v>#NAME?</v>
      </c>
      <c r="H761" s="199" t="e">
        <f t="shared" ca="1" si="95"/>
        <v>#NAME?</v>
      </c>
      <c r="I761" s="152">
        <f t="shared" si="98"/>
        <v>4.9277762597104702E-2</v>
      </c>
      <c r="J761" s="152">
        <f t="shared" si="96"/>
        <v>6.3383595256483183E-5</v>
      </c>
      <c r="K761" s="3" t="e">
        <f t="shared" ca="1" si="92"/>
        <v>#NAME?</v>
      </c>
      <c r="L761" s="153" t="e">
        <f t="shared" ca="1" si="97"/>
        <v>#NAME?</v>
      </c>
      <c r="M761" s="195" t="e">
        <f ca="1">_xll.BInterpol(cf!$A$2:$A$68,cf!$C$2:$C$68,params!B761,"cubic")</f>
        <v>#NAME?</v>
      </c>
      <c r="N761" s="195" t="e">
        <f ca="1">+_xll.BInterpol(#REF!,#REF!,params!B761,"cubic")</f>
        <v>#NAME?</v>
      </c>
      <c r="O761" s="153" t="e">
        <f t="shared" ca="1" si="93"/>
        <v>#NAME?</v>
      </c>
    </row>
    <row r="762" spans="1:15">
      <c r="A762">
        <v>759</v>
      </c>
      <c r="B762">
        <f t="shared" si="91"/>
        <v>3.036</v>
      </c>
      <c r="C762" s="151" t="e">
        <f ca="1">+_xll.BInterpol(Boost!$R$6:$R$66,Boost!$AZ$6:$AZ$66,params!B762,"cubic")</f>
        <v>#NAME?</v>
      </c>
      <c r="D762" s="151" t="e">
        <f ca="1">+_xll.BInterpol(Boost!$R$6:$R$66,Boost!$AX$6:$AX$66,params!B762,"cubic")</f>
        <v>#NAME?</v>
      </c>
      <c r="E762" s="198" t="e">
        <f t="shared" ca="1" si="94"/>
        <v>#NAME?</v>
      </c>
      <c r="F762" s="151" t="e">
        <f ca="1">+_xll.BInterpol(Boost!$R$6:$R$66,Boost!$AY$6:$AY$66,params!B762,"cubic")</f>
        <v>#NAME?</v>
      </c>
      <c r="G762" s="151" t="e">
        <f ca="1">_xll.BInterpol(cf!$A$2:$A$68,cf!$B$2:$B$68,params!B762,"cubic")/100</f>
        <v>#NAME?</v>
      </c>
      <c r="H762" s="199" t="e">
        <f t="shared" ca="1" si="95"/>
        <v>#NAME?</v>
      </c>
      <c r="I762" s="152">
        <f t="shared" si="98"/>
        <v>4.9341141966929181E-2</v>
      </c>
      <c r="J762" s="152">
        <f t="shared" si="96"/>
        <v>6.3379369824478893E-5</v>
      </c>
      <c r="K762" s="3" t="e">
        <f t="shared" ca="1" si="92"/>
        <v>#NAME?</v>
      </c>
      <c r="L762" s="153" t="e">
        <f t="shared" ca="1" si="97"/>
        <v>#NAME?</v>
      </c>
      <c r="M762" s="195" t="e">
        <f ca="1">_xll.BInterpol(cf!$A$2:$A$68,cf!$C$2:$C$68,params!B762,"cubic")</f>
        <v>#NAME?</v>
      </c>
      <c r="N762" s="195" t="e">
        <f ca="1">+_xll.BInterpol(#REF!,#REF!,params!B762,"cubic")</f>
        <v>#NAME?</v>
      </c>
      <c r="O762" s="153" t="e">
        <f t="shared" ca="1" si="93"/>
        <v>#NAME?</v>
      </c>
    </row>
    <row r="763" spans="1:15">
      <c r="A763">
        <v>760</v>
      </c>
      <c r="B763">
        <f t="shared" si="91"/>
        <v>3.04</v>
      </c>
      <c r="C763" s="151" t="e">
        <f ca="1">+_xll.BInterpol(Boost!$R$6:$R$66,Boost!$AZ$6:$AZ$66,params!B763,"cubic")</f>
        <v>#NAME?</v>
      </c>
      <c r="D763" s="151" t="e">
        <f ca="1">+_xll.BInterpol(Boost!$R$6:$R$66,Boost!$AX$6:$AX$66,params!B763,"cubic")</f>
        <v>#NAME?</v>
      </c>
      <c r="E763" s="198" t="e">
        <f t="shared" ca="1" si="94"/>
        <v>#NAME?</v>
      </c>
      <c r="F763" s="151" t="e">
        <f ca="1">+_xll.BInterpol(Boost!$R$6:$R$66,Boost!$AY$6:$AY$66,params!B763,"cubic")</f>
        <v>#NAME?</v>
      </c>
      <c r="G763" s="151" t="e">
        <f ca="1">_xll.BInterpol(cf!$A$2:$A$68,cf!$B$2:$B$68,params!B763,"cubic")/100</f>
        <v>#NAME?</v>
      </c>
      <c r="H763" s="199" t="e">
        <f t="shared" ca="1" si="95"/>
        <v>#NAME?</v>
      </c>
      <c r="I763" s="152">
        <f t="shared" si="98"/>
        <v>4.9404517111602986E-2</v>
      </c>
      <c r="J763" s="152">
        <f t="shared" si="96"/>
        <v>6.3375144673805117E-5</v>
      </c>
      <c r="K763" s="3" t="e">
        <f t="shared" ca="1" si="92"/>
        <v>#NAME?</v>
      </c>
      <c r="L763" s="153" t="e">
        <f t="shared" ca="1" si="97"/>
        <v>#NAME?</v>
      </c>
      <c r="M763" s="195" t="e">
        <f ca="1">_xll.BInterpol(cf!$A$2:$A$68,cf!$C$2:$C$68,params!B763,"cubic")</f>
        <v>#NAME?</v>
      </c>
      <c r="N763" s="195" t="e">
        <f ca="1">+_xll.BInterpol(#REF!,#REF!,params!B763,"cubic")</f>
        <v>#NAME?</v>
      </c>
      <c r="O763" s="153" t="e">
        <f t="shared" ca="1" si="93"/>
        <v>#NAME?</v>
      </c>
    </row>
    <row r="764" spans="1:15">
      <c r="A764">
        <v>761</v>
      </c>
      <c r="B764">
        <f t="shared" si="91"/>
        <v>3.044</v>
      </c>
      <c r="C764" s="151" t="e">
        <f ca="1">+_xll.BInterpol(Boost!$R$6:$R$66,Boost!$AZ$6:$AZ$66,params!B764,"cubic")</f>
        <v>#NAME?</v>
      </c>
      <c r="D764" s="151" t="e">
        <f ca="1">+_xll.BInterpol(Boost!$R$6:$R$66,Boost!$AX$6:$AX$66,params!B764,"cubic")</f>
        <v>#NAME?</v>
      </c>
      <c r="E764" s="198" t="e">
        <f t="shared" ca="1" si="94"/>
        <v>#NAME?</v>
      </c>
      <c r="F764" s="151" t="e">
        <f ca="1">+_xll.BInterpol(Boost!$R$6:$R$66,Boost!$AY$6:$AY$66,params!B764,"cubic")</f>
        <v>#NAME?</v>
      </c>
      <c r="G764" s="151" t="e">
        <f ca="1">_xll.BInterpol(cf!$A$2:$A$68,cf!$B$2:$B$68,params!B764,"cubic")/100</f>
        <v>#NAME?</v>
      </c>
      <c r="H764" s="199" t="e">
        <f t="shared" ca="1" si="95"/>
        <v>#NAME?</v>
      </c>
      <c r="I764" s="152">
        <f t="shared" si="98"/>
        <v>4.9467888031408114E-2</v>
      </c>
      <c r="J764" s="152">
        <f t="shared" si="96"/>
        <v>6.337091980512799E-5</v>
      </c>
      <c r="K764" s="3" t="e">
        <f t="shared" ca="1" si="92"/>
        <v>#NAME?</v>
      </c>
      <c r="L764" s="153" t="e">
        <f t="shared" ca="1" si="97"/>
        <v>#NAME?</v>
      </c>
      <c r="M764" s="195" t="e">
        <f ca="1">_xll.BInterpol(cf!$A$2:$A$68,cf!$C$2:$C$68,params!B764,"cubic")</f>
        <v>#NAME?</v>
      </c>
      <c r="N764" s="195" t="e">
        <f ca="1">+_xll.BInterpol(#REF!,#REF!,params!B764,"cubic")</f>
        <v>#NAME?</v>
      </c>
      <c r="O764" s="153" t="e">
        <f t="shared" ca="1" si="93"/>
        <v>#NAME?</v>
      </c>
    </row>
    <row r="765" spans="1:15">
      <c r="A765">
        <v>762</v>
      </c>
      <c r="B765">
        <f t="shared" si="91"/>
        <v>3.048</v>
      </c>
      <c r="C765" s="151" t="e">
        <f ca="1">+_xll.BInterpol(Boost!$R$6:$R$66,Boost!$AZ$6:$AZ$66,params!B765,"cubic")</f>
        <v>#NAME?</v>
      </c>
      <c r="D765" s="151" t="e">
        <f ca="1">+_xll.BInterpol(Boost!$R$6:$R$66,Boost!$AX$6:$AX$66,params!B765,"cubic")</f>
        <v>#NAME?</v>
      </c>
      <c r="E765" s="198" t="e">
        <f t="shared" ca="1" si="94"/>
        <v>#NAME?</v>
      </c>
      <c r="F765" s="151" t="e">
        <f ca="1">+_xll.BInterpol(Boost!$R$6:$R$66,Boost!$AY$6:$AY$66,params!B765,"cubic")</f>
        <v>#NAME?</v>
      </c>
      <c r="G765" s="151" t="e">
        <f ca="1">_xll.BInterpol(cf!$A$2:$A$68,cf!$B$2:$B$68,params!B765,"cubic")/100</f>
        <v>#NAME?</v>
      </c>
      <c r="H765" s="199" t="e">
        <f t="shared" ca="1" si="95"/>
        <v>#NAME?</v>
      </c>
      <c r="I765" s="152">
        <f t="shared" si="98"/>
        <v>4.9531254726626117E-2</v>
      </c>
      <c r="J765" s="152">
        <f t="shared" si="96"/>
        <v>6.3366695218003422E-5</v>
      </c>
      <c r="K765" s="3" t="e">
        <f t="shared" ca="1" si="92"/>
        <v>#NAME?</v>
      </c>
      <c r="L765" s="153" t="e">
        <f t="shared" ca="1" si="97"/>
        <v>#NAME?</v>
      </c>
      <c r="M765" s="195" t="e">
        <f ca="1">_xll.BInterpol(cf!$A$2:$A$68,cf!$C$2:$C$68,params!B765,"cubic")</f>
        <v>#NAME?</v>
      </c>
      <c r="N765" s="195" t="e">
        <f ca="1">+_xll.BInterpol(#REF!,#REF!,params!B765,"cubic")</f>
        <v>#NAME?</v>
      </c>
      <c r="O765" s="153" t="e">
        <f t="shared" ca="1" si="93"/>
        <v>#NAME?</v>
      </c>
    </row>
    <row r="766" spans="1:15">
      <c r="A766">
        <v>763</v>
      </c>
      <c r="B766">
        <f t="shared" si="91"/>
        <v>3.052</v>
      </c>
      <c r="C766" s="151" t="e">
        <f ca="1">+_xll.BInterpol(Boost!$R$6:$R$66,Boost!$AZ$6:$AZ$66,params!B766,"cubic")</f>
        <v>#NAME?</v>
      </c>
      <c r="D766" s="151" t="e">
        <f ca="1">+_xll.BInterpol(Boost!$R$6:$R$66,Boost!$AX$6:$AX$66,params!B766,"cubic")</f>
        <v>#NAME?</v>
      </c>
      <c r="E766" s="198" t="e">
        <f t="shared" ca="1" si="94"/>
        <v>#NAME?</v>
      </c>
      <c r="F766" s="151" t="e">
        <f ca="1">+_xll.BInterpol(Boost!$R$6:$R$66,Boost!$AY$6:$AY$66,params!B766,"cubic")</f>
        <v>#NAME?</v>
      </c>
      <c r="G766" s="151" t="e">
        <f ca="1">_xll.BInterpol(cf!$A$2:$A$68,cf!$B$2:$B$68,params!B766,"cubic")/100</f>
        <v>#NAME?</v>
      </c>
      <c r="H766" s="199" t="e">
        <f t="shared" ca="1" si="95"/>
        <v>#NAME?</v>
      </c>
      <c r="I766" s="152">
        <f t="shared" si="98"/>
        <v>4.9594617197538438E-2</v>
      </c>
      <c r="J766" s="152">
        <f t="shared" si="96"/>
        <v>6.336247091232039E-5</v>
      </c>
      <c r="K766" s="3" t="e">
        <f t="shared" ca="1" si="92"/>
        <v>#NAME?</v>
      </c>
      <c r="L766" s="153" t="e">
        <f t="shared" ca="1" si="97"/>
        <v>#NAME?</v>
      </c>
      <c r="M766" s="195" t="e">
        <f ca="1">_xll.BInterpol(cf!$A$2:$A$68,cf!$C$2:$C$68,params!B766,"cubic")</f>
        <v>#NAME?</v>
      </c>
      <c r="N766" s="195" t="e">
        <f ca="1">+_xll.BInterpol(#REF!,#REF!,params!B766,"cubic")</f>
        <v>#NAME?</v>
      </c>
      <c r="O766" s="153" t="e">
        <f t="shared" ca="1" si="93"/>
        <v>#NAME?</v>
      </c>
    </row>
    <row r="767" spans="1:15">
      <c r="A767">
        <v>764</v>
      </c>
      <c r="B767">
        <f t="shared" si="91"/>
        <v>3.056</v>
      </c>
      <c r="C767" s="151" t="e">
        <f ca="1">+_xll.BInterpol(Boost!$R$6:$R$66,Boost!$AZ$6:$AZ$66,params!B767,"cubic")</f>
        <v>#NAME?</v>
      </c>
      <c r="D767" s="151" t="e">
        <f ca="1">+_xll.BInterpol(Boost!$R$6:$R$66,Boost!$AX$6:$AX$66,params!B767,"cubic")</f>
        <v>#NAME?</v>
      </c>
      <c r="E767" s="198" t="e">
        <f t="shared" ca="1" si="94"/>
        <v>#NAME?</v>
      </c>
      <c r="F767" s="151" t="e">
        <f ca="1">+_xll.BInterpol(Boost!$R$6:$R$66,Boost!$AY$6:$AY$66,params!B767,"cubic")</f>
        <v>#NAME?</v>
      </c>
      <c r="G767" s="151" t="e">
        <f ca="1">_xll.BInterpol(cf!$A$2:$A$68,cf!$B$2:$B$68,params!B767,"cubic")/100</f>
        <v>#NAME?</v>
      </c>
      <c r="H767" s="199" t="e">
        <f t="shared" ca="1" si="95"/>
        <v>#NAME?</v>
      </c>
      <c r="I767" s="152">
        <f t="shared" si="98"/>
        <v>4.9657975444426961E-2</v>
      </c>
      <c r="J767" s="152">
        <f t="shared" si="96"/>
        <v>6.3358246888522984E-5</v>
      </c>
      <c r="K767" s="3" t="e">
        <f t="shared" ca="1" si="92"/>
        <v>#NAME?</v>
      </c>
      <c r="L767" s="153" t="e">
        <f t="shared" ca="1" si="97"/>
        <v>#NAME?</v>
      </c>
      <c r="M767" s="195" t="e">
        <f ca="1">_xll.BInterpol(cf!$A$2:$A$68,cf!$C$2:$C$68,params!B767,"cubic")</f>
        <v>#NAME?</v>
      </c>
      <c r="N767" s="195" t="e">
        <f ca="1">+_xll.BInterpol(#REF!,#REF!,params!B767,"cubic")</f>
        <v>#NAME?</v>
      </c>
      <c r="O767" s="153" t="e">
        <f t="shared" ca="1" si="93"/>
        <v>#NAME?</v>
      </c>
    </row>
    <row r="768" spans="1:15">
      <c r="A768">
        <v>765</v>
      </c>
      <c r="B768">
        <f t="shared" si="91"/>
        <v>3.06</v>
      </c>
      <c r="C768" s="151" t="e">
        <f ca="1">+_xll.BInterpol(Boost!$R$6:$R$66,Boost!$AZ$6:$AZ$66,params!B768,"cubic")</f>
        <v>#NAME?</v>
      </c>
      <c r="D768" s="151" t="e">
        <f ca="1">+_xll.BInterpol(Boost!$R$6:$R$66,Boost!$AX$6:$AX$66,params!B768,"cubic")</f>
        <v>#NAME?</v>
      </c>
      <c r="E768" s="198" t="e">
        <f t="shared" ca="1" si="94"/>
        <v>#NAME?</v>
      </c>
      <c r="F768" s="151" t="e">
        <f ca="1">+_xll.BInterpol(Boost!$R$6:$R$66,Boost!$AY$6:$AY$66,params!B768,"cubic")</f>
        <v>#NAME?</v>
      </c>
      <c r="G768" s="151" t="e">
        <f ca="1">_xll.BInterpol(cf!$A$2:$A$68,cf!$B$2:$B$68,params!B768,"cubic")/100</f>
        <v>#NAME?</v>
      </c>
      <c r="H768" s="199" t="e">
        <f t="shared" ca="1" si="95"/>
        <v>#NAME?</v>
      </c>
      <c r="I768" s="152">
        <f t="shared" si="98"/>
        <v>4.9721329467573017E-2</v>
      </c>
      <c r="J768" s="152">
        <f t="shared" si="96"/>
        <v>6.3354023146056093E-5</v>
      </c>
      <c r="K768" s="3" t="e">
        <f t="shared" ca="1" si="92"/>
        <v>#NAME?</v>
      </c>
      <c r="L768" s="153" t="e">
        <f t="shared" ca="1" si="97"/>
        <v>#NAME?</v>
      </c>
      <c r="M768" s="195" t="e">
        <f ca="1">_xll.BInterpol(cf!$A$2:$A$68,cf!$C$2:$C$68,params!B768,"cubic")</f>
        <v>#NAME?</v>
      </c>
      <c r="N768" s="195" t="e">
        <f ca="1">+_xll.BInterpol(#REF!,#REF!,params!B768,"cubic")</f>
        <v>#NAME?</v>
      </c>
      <c r="O768" s="153" t="e">
        <f t="shared" ca="1" si="93"/>
        <v>#NAME?</v>
      </c>
    </row>
    <row r="769" spans="1:15">
      <c r="A769">
        <v>766</v>
      </c>
      <c r="B769">
        <f t="shared" si="91"/>
        <v>3.0640000000000001</v>
      </c>
      <c r="C769" s="151" t="e">
        <f ca="1">+_xll.BInterpol(Boost!$R$6:$R$66,Boost!$AZ$6:$AZ$66,params!B769,"cubic")</f>
        <v>#NAME?</v>
      </c>
      <c r="D769" s="151" t="e">
        <f ca="1">+_xll.BInterpol(Boost!$R$6:$R$66,Boost!$AX$6:$AX$66,params!B769,"cubic")</f>
        <v>#NAME?</v>
      </c>
      <c r="E769" s="198" t="e">
        <f t="shared" ca="1" si="94"/>
        <v>#NAME?</v>
      </c>
      <c r="F769" s="151" t="e">
        <f ca="1">+_xll.BInterpol(Boost!$R$6:$R$66,Boost!$AY$6:$AY$66,params!B769,"cubic")</f>
        <v>#NAME?</v>
      </c>
      <c r="G769" s="151" t="e">
        <f ca="1">_xll.BInterpol(cf!$A$2:$A$68,cf!$B$2:$B$68,params!B769,"cubic")/100</f>
        <v>#NAME?</v>
      </c>
      <c r="H769" s="199" t="e">
        <f t="shared" ca="1" si="95"/>
        <v>#NAME?</v>
      </c>
      <c r="I769" s="152">
        <f t="shared" si="98"/>
        <v>4.9784679267258491E-2</v>
      </c>
      <c r="J769" s="152">
        <f t="shared" si="96"/>
        <v>6.3349799685474828E-5</v>
      </c>
      <c r="K769" s="3" t="e">
        <f t="shared" ca="1" si="92"/>
        <v>#NAME?</v>
      </c>
      <c r="L769" s="153" t="e">
        <f t="shared" ca="1" si="97"/>
        <v>#NAME?</v>
      </c>
      <c r="M769" s="195" t="e">
        <f ca="1">_xll.BInterpol(cf!$A$2:$A$68,cf!$C$2:$C$68,params!B769,"cubic")</f>
        <v>#NAME?</v>
      </c>
      <c r="N769" s="195" t="e">
        <f ca="1">+_xll.BInterpol(#REF!,#REF!,params!B769,"cubic")</f>
        <v>#NAME?</v>
      </c>
      <c r="O769" s="153" t="e">
        <f t="shared" ca="1" si="93"/>
        <v>#NAME?</v>
      </c>
    </row>
    <row r="770" spans="1:15">
      <c r="A770">
        <v>767</v>
      </c>
      <c r="B770">
        <f t="shared" si="91"/>
        <v>3.0680000000000001</v>
      </c>
      <c r="C770" s="151" t="e">
        <f ca="1">+_xll.BInterpol(Boost!$R$6:$R$66,Boost!$AZ$6:$AZ$66,params!B770,"cubic")</f>
        <v>#NAME?</v>
      </c>
      <c r="D770" s="151" t="e">
        <f ca="1">+_xll.BInterpol(Boost!$R$6:$R$66,Boost!$AX$6:$AX$66,params!B770,"cubic")</f>
        <v>#NAME?</v>
      </c>
      <c r="E770" s="198" t="e">
        <f t="shared" ca="1" si="94"/>
        <v>#NAME?</v>
      </c>
      <c r="F770" s="151" t="e">
        <f ca="1">+_xll.BInterpol(Boost!$R$6:$R$66,Boost!$AY$6:$AY$66,params!B770,"cubic")</f>
        <v>#NAME?</v>
      </c>
      <c r="G770" s="151" t="e">
        <f ca="1">_xll.BInterpol(cf!$A$2:$A$68,cf!$B$2:$B$68,params!B770,"cubic")/100</f>
        <v>#NAME?</v>
      </c>
      <c r="H770" s="199" t="e">
        <f t="shared" ca="1" si="95"/>
        <v>#NAME?</v>
      </c>
      <c r="I770" s="152">
        <f t="shared" si="98"/>
        <v>4.9848024843764605E-2</v>
      </c>
      <c r="J770" s="152">
        <f t="shared" si="96"/>
        <v>6.3345576506113055E-5</v>
      </c>
      <c r="K770" s="3" t="e">
        <f t="shared" ca="1" si="92"/>
        <v>#NAME?</v>
      </c>
      <c r="L770" s="153" t="e">
        <f t="shared" ca="1" si="97"/>
        <v>#NAME?</v>
      </c>
      <c r="M770" s="195" t="e">
        <f ca="1">_xll.BInterpol(cf!$A$2:$A$68,cf!$C$2:$C$68,params!B770,"cubic")</f>
        <v>#NAME?</v>
      </c>
      <c r="N770" s="195" t="e">
        <f ca="1">+_xll.BInterpol(#REF!,#REF!,params!B770,"cubic")</f>
        <v>#NAME?</v>
      </c>
      <c r="O770" s="153" t="e">
        <f t="shared" ca="1" si="93"/>
        <v>#NAME?</v>
      </c>
    </row>
    <row r="771" spans="1:15">
      <c r="A771">
        <v>768</v>
      </c>
      <c r="B771">
        <f t="shared" si="91"/>
        <v>3.0720000000000001</v>
      </c>
      <c r="C771" s="151" t="e">
        <f ca="1">+_xll.BInterpol(Boost!$R$6:$R$66,Boost!$AZ$6:$AZ$66,params!B771,"cubic")</f>
        <v>#NAME?</v>
      </c>
      <c r="D771" s="151" t="e">
        <f ca="1">+_xll.BInterpol(Boost!$R$6:$R$66,Boost!$AX$6:$AX$66,params!B771,"cubic")</f>
        <v>#NAME?</v>
      </c>
      <c r="E771" s="198" t="e">
        <f t="shared" ca="1" si="94"/>
        <v>#NAME?</v>
      </c>
      <c r="F771" s="151" t="e">
        <f ca="1">+_xll.BInterpol(Boost!$R$6:$R$66,Boost!$AY$6:$AY$66,params!B771,"cubic")</f>
        <v>#NAME?</v>
      </c>
      <c r="G771" s="151" t="e">
        <f ca="1">_xll.BInterpol(cf!$A$2:$A$68,cf!$B$2:$B$68,params!B771,"cubic")/100</f>
        <v>#NAME?</v>
      </c>
      <c r="H771" s="199" t="e">
        <f t="shared" ca="1" si="95"/>
        <v>#NAME?</v>
      </c>
      <c r="I771" s="152">
        <f t="shared" si="98"/>
        <v>4.991136619737313E-2</v>
      </c>
      <c r="J771" s="152">
        <f t="shared" si="96"/>
        <v>6.3341353608525885E-5</v>
      </c>
      <c r="K771" s="3" t="e">
        <f t="shared" ca="1" si="92"/>
        <v>#NAME?</v>
      </c>
      <c r="L771" s="153" t="e">
        <f t="shared" ca="1" si="97"/>
        <v>#NAME?</v>
      </c>
      <c r="M771" s="195" t="e">
        <f ca="1">_xll.BInterpol(cf!$A$2:$A$68,cf!$C$2:$C$68,params!B771,"cubic")</f>
        <v>#NAME?</v>
      </c>
      <c r="N771" s="195" t="e">
        <f ca="1">+_xll.BInterpol(#REF!,#REF!,params!B771,"cubic")</f>
        <v>#NAME?</v>
      </c>
      <c r="O771" s="153" t="e">
        <f t="shared" ca="1" si="93"/>
        <v>#NAME?</v>
      </c>
    </row>
    <row r="772" spans="1:15">
      <c r="A772">
        <v>769</v>
      </c>
      <c r="B772">
        <f t="shared" ref="B772:B835" si="99">+A772/250</f>
        <v>3.0760000000000001</v>
      </c>
      <c r="C772" s="151" t="e">
        <f ca="1">+_xll.BInterpol(Boost!$R$6:$R$66,Boost!$AZ$6:$AZ$66,params!B772,"cubic")</f>
        <v>#NAME?</v>
      </c>
      <c r="D772" s="151" t="e">
        <f ca="1">+_xll.BInterpol(Boost!$R$6:$R$66,Boost!$AX$6:$AX$66,params!B772,"cubic")</f>
        <v>#NAME?</v>
      </c>
      <c r="E772" s="198" t="e">
        <f t="shared" ca="1" si="94"/>
        <v>#NAME?</v>
      </c>
      <c r="F772" s="151" t="e">
        <f ca="1">+_xll.BInterpol(Boost!$R$6:$R$66,Boost!$AY$6:$AY$66,params!B772,"cubic")</f>
        <v>#NAME?</v>
      </c>
      <c r="G772" s="151" t="e">
        <f ca="1">_xll.BInterpol(cf!$A$2:$A$68,cf!$B$2:$B$68,params!B772,"cubic")/100</f>
        <v>#NAME?</v>
      </c>
      <c r="H772" s="199" t="e">
        <f t="shared" ca="1" si="95"/>
        <v>#NAME?</v>
      </c>
      <c r="I772" s="152">
        <f t="shared" si="98"/>
        <v>4.9974703328365511E-2</v>
      </c>
      <c r="J772" s="152">
        <f t="shared" si="96"/>
        <v>6.3337130992380253E-5</v>
      </c>
      <c r="K772" s="3" t="e">
        <f t="shared" ref="K772:K835" ca="1" si="100">+EXP(H772*-B772)</f>
        <v>#NAME?</v>
      </c>
      <c r="L772" s="153" t="e">
        <f t="shared" ca="1" si="97"/>
        <v>#NAME?</v>
      </c>
      <c r="M772" s="195" t="e">
        <f ca="1">_xll.BInterpol(cf!$A$2:$A$68,cf!$C$2:$C$68,params!B772,"cubic")</f>
        <v>#NAME?</v>
      </c>
      <c r="N772" s="195" t="e">
        <f ca="1">+_xll.BInterpol(#REF!,#REF!,params!B772,"cubic")</f>
        <v>#NAME?</v>
      </c>
      <c r="O772" s="153" t="e">
        <f t="shared" ref="O772:O835" ca="1" si="101">+EXP(-B773*E773)-EXP(-B772*E772)</f>
        <v>#NAME?</v>
      </c>
    </row>
    <row r="773" spans="1:15">
      <c r="A773">
        <v>770</v>
      </c>
      <c r="B773">
        <f t="shared" si="99"/>
        <v>3.08</v>
      </c>
      <c r="C773" s="151" t="e">
        <f ca="1">+_xll.BInterpol(Boost!$R$6:$R$66,Boost!$AZ$6:$AZ$66,params!B773,"cubic")</f>
        <v>#NAME?</v>
      </c>
      <c r="D773" s="151" t="e">
        <f ca="1">+_xll.BInterpol(Boost!$R$6:$R$66,Boost!$AX$6:$AX$66,params!B773,"cubic")</f>
        <v>#NAME?</v>
      </c>
      <c r="E773" s="198" t="e">
        <f t="shared" ref="E773:E836" ca="1" si="102">-((1+C773*B773)/(1+C772*B772)-1)/(B773-B772)+((1+F773*B773)/(1+F772*B772)-1)/(B773-B772)</f>
        <v>#NAME?</v>
      </c>
      <c r="F773" s="151" t="e">
        <f ca="1">+_xll.BInterpol(Boost!$R$6:$R$66,Boost!$AY$6:$AY$66,params!B773,"cubic")</f>
        <v>#NAME?</v>
      </c>
      <c r="G773" s="151" t="e">
        <f ca="1">_xll.BInterpol(cf!$A$2:$A$68,cf!$B$2:$B$68,params!B773,"cubic")/100</f>
        <v>#NAME?</v>
      </c>
      <c r="H773" s="199" t="e">
        <f t="shared" ref="H773:H836" ca="1" si="103">-((1+F773*B773)/(1+F772*B772)-1)/(B773-B772)+((1+G773*B773)/(1+G772*B772)-1)/(B773-B772)</f>
        <v>#NAME?</v>
      </c>
      <c r="I773" s="152">
        <f t="shared" si="98"/>
        <v>5.0038036237023187E-2</v>
      </c>
      <c r="J773" s="152">
        <f t="shared" ref="J773:J836" si="104">+I773-I772</f>
        <v>6.3332908657676157E-5</v>
      </c>
      <c r="K773" s="3" t="e">
        <f t="shared" ca="1" si="100"/>
        <v>#NAME?</v>
      </c>
      <c r="L773" s="153" t="e">
        <f t="shared" ref="L773:L836" ca="1" si="105">+K774-K773</f>
        <v>#NAME?</v>
      </c>
      <c r="M773" s="195" t="e">
        <f ca="1">_xll.BInterpol(cf!$A$2:$A$68,cf!$C$2:$C$68,params!B773,"cubic")</f>
        <v>#NAME?</v>
      </c>
      <c r="N773" s="195" t="e">
        <f ca="1">+_xll.BInterpol(#REF!,#REF!,params!B773,"cubic")</f>
        <v>#NAME?</v>
      </c>
      <c r="O773" s="153" t="e">
        <f t="shared" ca="1" si="101"/>
        <v>#NAME?</v>
      </c>
    </row>
    <row r="774" spans="1:15">
      <c r="A774">
        <v>771</v>
      </c>
      <c r="B774">
        <f t="shared" si="99"/>
        <v>3.0840000000000001</v>
      </c>
      <c r="C774" s="151" t="e">
        <f ca="1">+_xll.BInterpol(Boost!$R$6:$R$66,Boost!$AZ$6:$AZ$66,params!B774,"cubic")</f>
        <v>#NAME?</v>
      </c>
      <c r="D774" s="151" t="e">
        <f ca="1">+_xll.BInterpol(Boost!$R$6:$R$66,Boost!$AX$6:$AX$66,params!B774,"cubic")</f>
        <v>#NAME?</v>
      </c>
      <c r="E774" s="198" t="e">
        <f t="shared" ca="1" si="102"/>
        <v>#NAME?</v>
      </c>
      <c r="F774" s="151" t="e">
        <f ca="1">+_xll.BInterpol(Boost!$R$6:$R$66,Boost!$AY$6:$AY$66,params!B774,"cubic")</f>
        <v>#NAME?</v>
      </c>
      <c r="G774" s="151" t="e">
        <f ca="1">_xll.BInterpol(cf!$A$2:$A$68,cf!$B$2:$B$68,params!B774,"cubic")/100</f>
        <v>#NAME?</v>
      </c>
      <c r="H774" s="199" t="e">
        <f t="shared" ca="1" si="103"/>
        <v>#NAME?</v>
      </c>
      <c r="I774" s="152">
        <f t="shared" si="98"/>
        <v>5.0101364923627711E-2</v>
      </c>
      <c r="J774" s="152">
        <f t="shared" si="104"/>
        <v>6.332868660452462E-5</v>
      </c>
      <c r="K774" s="3" t="e">
        <f t="shared" ca="1" si="100"/>
        <v>#NAME?</v>
      </c>
      <c r="L774" s="153" t="e">
        <f t="shared" ca="1" si="105"/>
        <v>#NAME?</v>
      </c>
      <c r="M774" s="195" t="e">
        <f ca="1">_xll.BInterpol(cf!$A$2:$A$68,cf!$C$2:$C$68,params!B774,"cubic")</f>
        <v>#NAME?</v>
      </c>
      <c r="N774" s="195" t="e">
        <f ca="1">+_xll.BInterpol(#REF!,#REF!,params!B774,"cubic")</f>
        <v>#NAME?</v>
      </c>
      <c r="O774" s="153" t="e">
        <f t="shared" ca="1" si="101"/>
        <v>#NAME?</v>
      </c>
    </row>
    <row r="775" spans="1:15">
      <c r="A775">
        <v>772</v>
      </c>
      <c r="B775">
        <f t="shared" si="99"/>
        <v>3.0880000000000001</v>
      </c>
      <c r="C775" s="151" t="e">
        <f ca="1">+_xll.BInterpol(Boost!$R$6:$R$66,Boost!$AZ$6:$AZ$66,params!B775,"cubic")</f>
        <v>#NAME?</v>
      </c>
      <c r="D775" s="151" t="e">
        <f ca="1">+_xll.BInterpol(Boost!$R$6:$R$66,Boost!$AX$6:$AX$66,params!B775,"cubic")</f>
        <v>#NAME?</v>
      </c>
      <c r="E775" s="198" t="e">
        <f t="shared" ca="1" si="102"/>
        <v>#NAME?</v>
      </c>
      <c r="F775" s="151" t="e">
        <f ca="1">+_xll.BInterpol(Boost!$R$6:$R$66,Boost!$AY$6:$AY$66,params!B775,"cubic")</f>
        <v>#NAME?</v>
      </c>
      <c r="G775" s="151" t="e">
        <f ca="1">_xll.BInterpol(cf!$A$2:$A$68,cf!$B$2:$B$68,params!B775,"cubic")/100</f>
        <v>#NAME?</v>
      </c>
      <c r="H775" s="199" t="e">
        <f t="shared" ca="1" si="103"/>
        <v>#NAME?</v>
      </c>
      <c r="I775" s="152">
        <f t="shared" si="98"/>
        <v>5.0164689388460526E-2</v>
      </c>
      <c r="J775" s="152">
        <f t="shared" si="104"/>
        <v>6.332446483281462E-5</v>
      </c>
      <c r="K775" s="3" t="e">
        <f t="shared" ca="1" si="100"/>
        <v>#NAME?</v>
      </c>
      <c r="L775" s="153" t="e">
        <f t="shared" ca="1" si="105"/>
        <v>#NAME?</v>
      </c>
      <c r="M775" s="195" t="e">
        <f ca="1">_xll.BInterpol(cf!$A$2:$A$68,cf!$C$2:$C$68,params!B775,"cubic")</f>
        <v>#NAME?</v>
      </c>
      <c r="N775" s="195" t="e">
        <f ca="1">+_xll.BInterpol(#REF!,#REF!,params!B775,"cubic")</f>
        <v>#NAME?</v>
      </c>
      <c r="O775" s="153" t="e">
        <f t="shared" ca="1" si="101"/>
        <v>#NAME?</v>
      </c>
    </row>
    <row r="776" spans="1:15">
      <c r="A776">
        <v>773</v>
      </c>
      <c r="B776">
        <f t="shared" si="99"/>
        <v>3.0920000000000001</v>
      </c>
      <c r="C776" s="151" t="e">
        <f ca="1">+_xll.BInterpol(Boost!$R$6:$R$66,Boost!$AZ$6:$AZ$66,params!B776,"cubic")</f>
        <v>#NAME?</v>
      </c>
      <c r="D776" s="151" t="e">
        <f ca="1">+_xll.BInterpol(Boost!$R$6:$R$66,Boost!$AX$6:$AX$66,params!B776,"cubic")</f>
        <v>#NAME?</v>
      </c>
      <c r="E776" s="198" t="e">
        <f t="shared" ca="1" si="102"/>
        <v>#NAME?</v>
      </c>
      <c r="F776" s="151" t="e">
        <f ca="1">+_xll.BInterpol(Boost!$R$6:$R$66,Boost!$AY$6:$AY$66,params!B776,"cubic")</f>
        <v>#NAME?</v>
      </c>
      <c r="G776" s="151" t="e">
        <f ca="1">_xll.BInterpol(cf!$A$2:$A$68,cf!$B$2:$B$68,params!B776,"cubic")/100</f>
        <v>#NAME?</v>
      </c>
      <c r="H776" s="199" t="e">
        <f t="shared" ca="1" si="103"/>
        <v>#NAME?</v>
      </c>
      <c r="I776" s="152">
        <f t="shared" si="98"/>
        <v>5.0228009631803072E-2</v>
      </c>
      <c r="J776" s="152">
        <f t="shared" si="104"/>
        <v>6.3320243342546156E-5</v>
      </c>
      <c r="K776" s="3" t="e">
        <f t="shared" ca="1" si="100"/>
        <v>#NAME?</v>
      </c>
      <c r="L776" s="153" t="e">
        <f t="shared" ca="1" si="105"/>
        <v>#NAME?</v>
      </c>
      <c r="M776" s="195" t="e">
        <f ca="1">_xll.BInterpol(cf!$A$2:$A$68,cf!$C$2:$C$68,params!B776,"cubic")</f>
        <v>#NAME?</v>
      </c>
      <c r="N776" s="195" t="e">
        <f ca="1">+_xll.BInterpol(#REF!,#REF!,params!B776,"cubic")</f>
        <v>#NAME?</v>
      </c>
      <c r="O776" s="153" t="e">
        <f t="shared" ca="1" si="101"/>
        <v>#NAME?</v>
      </c>
    </row>
    <row r="777" spans="1:15">
      <c r="A777">
        <v>774</v>
      </c>
      <c r="B777">
        <f t="shared" si="99"/>
        <v>3.0960000000000001</v>
      </c>
      <c r="C777" s="151" t="e">
        <f ca="1">+_xll.BInterpol(Boost!$R$6:$R$66,Boost!$AZ$6:$AZ$66,params!B777,"cubic")</f>
        <v>#NAME?</v>
      </c>
      <c r="D777" s="151" t="e">
        <f ca="1">+_xll.BInterpol(Boost!$R$6:$R$66,Boost!$AX$6:$AX$66,params!B777,"cubic")</f>
        <v>#NAME?</v>
      </c>
      <c r="E777" s="198" t="e">
        <f t="shared" ca="1" si="102"/>
        <v>#NAME?</v>
      </c>
      <c r="F777" s="151" t="e">
        <f ca="1">+_xll.BInterpol(Boost!$R$6:$R$66,Boost!$AY$6:$AY$66,params!B777,"cubic")</f>
        <v>#NAME?</v>
      </c>
      <c r="G777" s="151" t="e">
        <f ca="1">_xll.BInterpol(cf!$A$2:$A$68,cf!$B$2:$B$68,params!B777,"cubic")/100</f>
        <v>#NAME?</v>
      </c>
      <c r="H777" s="199" t="e">
        <f t="shared" ca="1" si="103"/>
        <v>#NAME?</v>
      </c>
      <c r="I777" s="152">
        <f t="shared" si="98"/>
        <v>5.029132565393668E-2</v>
      </c>
      <c r="J777" s="152">
        <f t="shared" si="104"/>
        <v>6.3316022133608207E-5</v>
      </c>
      <c r="K777" s="3" t="e">
        <f t="shared" ca="1" si="100"/>
        <v>#NAME?</v>
      </c>
      <c r="L777" s="153" t="e">
        <f t="shared" ca="1" si="105"/>
        <v>#NAME?</v>
      </c>
      <c r="M777" s="195" t="e">
        <f ca="1">_xll.BInterpol(cf!$A$2:$A$68,cf!$C$2:$C$68,params!B777,"cubic")</f>
        <v>#NAME?</v>
      </c>
      <c r="N777" s="195" t="e">
        <f ca="1">+_xll.BInterpol(#REF!,#REF!,params!B777,"cubic")</f>
        <v>#NAME?</v>
      </c>
      <c r="O777" s="153" t="e">
        <f t="shared" ca="1" si="101"/>
        <v>#NAME?</v>
      </c>
    </row>
    <row r="778" spans="1:15">
      <c r="A778">
        <v>775</v>
      </c>
      <c r="B778">
        <f t="shared" si="99"/>
        <v>3.1</v>
      </c>
      <c r="C778" s="151" t="e">
        <f ca="1">+_xll.BInterpol(Boost!$R$6:$R$66,Boost!$AZ$6:$AZ$66,params!B778,"cubic")</f>
        <v>#NAME?</v>
      </c>
      <c r="D778" s="151" t="e">
        <f ca="1">+_xll.BInterpol(Boost!$R$6:$R$66,Boost!$AX$6:$AX$66,params!B778,"cubic")</f>
        <v>#NAME?</v>
      </c>
      <c r="E778" s="198" t="e">
        <f t="shared" ca="1" si="102"/>
        <v>#NAME?</v>
      </c>
      <c r="F778" s="151" t="e">
        <f ca="1">+_xll.BInterpol(Boost!$R$6:$R$66,Boost!$AY$6:$AY$66,params!B778,"cubic")</f>
        <v>#NAME?</v>
      </c>
      <c r="G778" s="151" t="e">
        <f ca="1">_xll.BInterpol(cf!$A$2:$A$68,cf!$B$2:$B$68,params!B778,"cubic")/100</f>
        <v>#NAME?</v>
      </c>
      <c r="H778" s="199" t="e">
        <f t="shared" ca="1" si="103"/>
        <v>#NAME?</v>
      </c>
      <c r="I778" s="152">
        <f t="shared" si="98"/>
        <v>5.0354637455143014E-2</v>
      </c>
      <c r="J778" s="152">
        <f t="shared" si="104"/>
        <v>6.331180120633384E-5</v>
      </c>
      <c r="K778" s="3" t="e">
        <f t="shared" ca="1" si="100"/>
        <v>#NAME?</v>
      </c>
      <c r="L778" s="153" t="e">
        <f t="shared" ca="1" si="105"/>
        <v>#NAME?</v>
      </c>
      <c r="M778" s="195" t="e">
        <f ca="1">_xll.BInterpol(cf!$A$2:$A$68,cf!$C$2:$C$68,params!B778,"cubic")</f>
        <v>#NAME?</v>
      </c>
      <c r="N778" s="195" t="e">
        <f ca="1">+_xll.BInterpol(#REF!,#REF!,params!B778,"cubic")</f>
        <v>#NAME?</v>
      </c>
      <c r="O778" s="153" t="e">
        <f t="shared" ca="1" si="101"/>
        <v>#NAME?</v>
      </c>
    </row>
    <row r="779" spans="1:15">
      <c r="A779">
        <v>776</v>
      </c>
      <c r="B779">
        <f t="shared" si="99"/>
        <v>3.1040000000000001</v>
      </c>
      <c r="C779" s="151" t="e">
        <f ca="1">+_xll.BInterpol(Boost!$R$6:$R$66,Boost!$AZ$6:$AZ$66,params!B779,"cubic")</f>
        <v>#NAME?</v>
      </c>
      <c r="D779" s="151" t="e">
        <f ca="1">+_xll.BInterpol(Boost!$R$6:$R$66,Boost!$AX$6:$AX$66,params!B779,"cubic")</f>
        <v>#NAME?</v>
      </c>
      <c r="E779" s="198" t="e">
        <f t="shared" ca="1" si="102"/>
        <v>#NAME?</v>
      </c>
      <c r="F779" s="151" t="e">
        <f ca="1">+_xll.BInterpol(Boost!$R$6:$R$66,Boost!$AY$6:$AY$66,params!B779,"cubic")</f>
        <v>#NAME?</v>
      </c>
      <c r="G779" s="151" t="e">
        <f ca="1">_xll.BInterpol(cf!$A$2:$A$68,cf!$B$2:$B$68,params!B779,"cubic")/100</f>
        <v>#NAME?</v>
      </c>
      <c r="H779" s="199" t="e">
        <f t="shared" ca="1" si="103"/>
        <v>#NAME?</v>
      </c>
      <c r="I779" s="152">
        <f t="shared" si="98"/>
        <v>5.0417945035703182E-2</v>
      </c>
      <c r="J779" s="152">
        <f t="shared" si="104"/>
        <v>6.3307580560167942E-5</v>
      </c>
      <c r="K779" s="3" t="e">
        <f t="shared" ca="1" si="100"/>
        <v>#NAME?</v>
      </c>
      <c r="L779" s="153" t="e">
        <f t="shared" ca="1" si="105"/>
        <v>#NAME?</v>
      </c>
      <c r="M779" s="195" t="e">
        <f ca="1">_xll.BInterpol(cf!$A$2:$A$68,cf!$C$2:$C$68,params!B779,"cubic")</f>
        <v>#NAME?</v>
      </c>
      <c r="N779" s="195" t="e">
        <f ca="1">+_xll.BInterpol(#REF!,#REF!,params!B779,"cubic")</f>
        <v>#NAME?</v>
      </c>
      <c r="O779" s="153" t="e">
        <f t="shared" ca="1" si="101"/>
        <v>#NAME?</v>
      </c>
    </row>
    <row r="780" spans="1:15">
      <c r="A780">
        <v>777</v>
      </c>
      <c r="B780">
        <f t="shared" si="99"/>
        <v>3.1080000000000001</v>
      </c>
      <c r="C780" s="151" t="e">
        <f ca="1">+_xll.BInterpol(Boost!$R$6:$R$66,Boost!$AZ$6:$AZ$66,params!B780,"cubic")</f>
        <v>#NAME?</v>
      </c>
      <c r="D780" s="151" t="e">
        <f ca="1">+_xll.BInterpol(Boost!$R$6:$R$66,Boost!$AX$6:$AX$66,params!B780,"cubic")</f>
        <v>#NAME?</v>
      </c>
      <c r="E780" s="198" t="e">
        <f t="shared" ca="1" si="102"/>
        <v>#NAME?</v>
      </c>
      <c r="F780" s="151" t="e">
        <f ca="1">+_xll.BInterpol(Boost!$R$6:$R$66,Boost!$AY$6:$AY$66,params!B780,"cubic")</f>
        <v>#NAME?</v>
      </c>
      <c r="G780" s="151" t="e">
        <f ca="1">_xll.BInterpol(cf!$A$2:$A$68,cf!$B$2:$B$68,params!B780,"cubic")/100</f>
        <v>#NAME?</v>
      </c>
      <c r="H780" s="199" t="e">
        <f t="shared" ca="1" si="103"/>
        <v>#NAME?</v>
      </c>
      <c r="I780" s="152">
        <f t="shared" si="98"/>
        <v>5.0481248395898626E-2</v>
      </c>
      <c r="J780" s="152">
        <f t="shared" si="104"/>
        <v>6.3303360195443581E-5</v>
      </c>
      <c r="K780" s="3" t="e">
        <f t="shared" ca="1" si="100"/>
        <v>#NAME?</v>
      </c>
      <c r="L780" s="153" t="e">
        <f t="shared" ca="1" si="105"/>
        <v>#NAME?</v>
      </c>
      <c r="M780" s="195" t="e">
        <f ca="1">_xll.BInterpol(cf!$A$2:$A$68,cf!$C$2:$C$68,params!B780,"cubic")</f>
        <v>#NAME?</v>
      </c>
      <c r="N780" s="195" t="e">
        <f ca="1">+_xll.BInterpol(#REF!,#REF!,params!B780,"cubic")</f>
        <v>#NAME?</v>
      </c>
      <c r="O780" s="153" t="e">
        <f t="shared" ca="1" si="101"/>
        <v>#NAME?</v>
      </c>
    </row>
    <row r="781" spans="1:15">
      <c r="A781">
        <v>778</v>
      </c>
      <c r="B781">
        <f t="shared" si="99"/>
        <v>3.1120000000000001</v>
      </c>
      <c r="C781" s="151" t="e">
        <f ca="1">+_xll.BInterpol(Boost!$R$6:$R$66,Boost!$AZ$6:$AZ$66,params!B781,"cubic")</f>
        <v>#NAME?</v>
      </c>
      <c r="D781" s="151" t="e">
        <f ca="1">+_xll.BInterpol(Boost!$R$6:$R$66,Boost!$AX$6:$AX$66,params!B781,"cubic")</f>
        <v>#NAME?</v>
      </c>
      <c r="E781" s="198" t="e">
        <f t="shared" ca="1" si="102"/>
        <v>#NAME?</v>
      </c>
      <c r="F781" s="151" t="e">
        <f ca="1">+_xll.BInterpol(Boost!$R$6:$R$66,Boost!$AY$6:$AY$66,params!B781,"cubic")</f>
        <v>#NAME?</v>
      </c>
      <c r="G781" s="151" t="e">
        <f ca="1">_xll.BInterpol(cf!$A$2:$A$68,cf!$B$2:$B$68,params!B781,"cubic")/100</f>
        <v>#NAME?</v>
      </c>
      <c r="H781" s="199" t="e">
        <f t="shared" ca="1" si="103"/>
        <v>#NAME?</v>
      </c>
      <c r="I781" s="152">
        <f t="shared" si="98"/>
        <v>5.0544547536010787E-2</v>
      </c>
      <c r="J781" s="152">
        <f t="shared" si="104"/>
        <v>6.3299140112160757E-5</v>
      </c>
      <c r="K781" s="3" t="e">
        <f t="shared" ca="1" si="100"/>
        <v>#NAME?</v>
      </c>
      <c r="L781" s="153" t="e">
        <f t="shared" ca="1" si="105"/>
        <v>#NAME?</v>
      </c>
      <c r="M781" s="195" t="e">
        <f ca="1">_xll.BInterpol(cf!$A$2:$A$68,cf!$C$2:$C$68,params!B781,"cubic")</f>
        <v>#NAME?</v>
      </c>
      <c r="N781" s="195" t="e">
        <f ca="1">+_xll.BInterpol(#REF!,#REF!,params!B781,"cubic")</f>
        <v>#NAME?</v>
      </c>
      <c r="O781" s="153" t="e">
        <f t="shared" ca="1" si="101"/>
        <v>#NAME?</v>
      </c>
    </row>
    <row r="782" spans="1:15">
      <c r="A782">
        <v>779</v>
      </c>
      <c r="B782">
        <f t="shared" si="99"/>
        <v>3.1160000000000001</v>
      </c>
      <c r="C782" s="151" t="e">
        <f ca="1">+_xll.BInterpol(Boost!$R$6:$R$66,Boost!$AZ$6:$AZ$66,params!B782,"cubic")</f>
        <v>#NAME?</v>
      </c>
      <c r="D782" s="151" t="e">
        <f ca="1">+_xll.BInterpol(Boost!$R$6:$R$66,Boost!$AX$6:$AX$66,params!B782,"cubic")</f>
        <v>#NAME?</v>
      </c>
      <c r="E782" s="198" t="e">
        <f t="shared" ca="1" si="102"/>
        <v>#NAME?</v>
      </c>
      <c r="F782" s="151" t="e">
        <f ca="1">+_xll.BInterpol(Boost!$R$6:$R$66,Boost!$AY$6:$AY$66,params!B782,"cubic")</f>
        <v>#NAME?</v>
      </c>
      <c r="G782" s="151" t="e">
        <f ca="1">_xll.BInterpol(cf!$A$2:$A$68,cf!$B$2:$B$68,params!B782,"cubic")/100</f>
        <v>#NAME?</v>
      </c>
      <c r="H782" s="199" t="e">
        <f t="shared" ca="1" si="103"/>
        <v>#NAME?</v>
      </c>
      <c r="I782" s="152">
        <f t="shared" si="98"/>
        <v>5.0607842456320995E-2</v>
      </c>
      <c r="J782" s="152">
        <f t="shared" si="104"/>
        <v>6.3294920310208447E-5</v>
      </c>
      <c r="K782" s="3" t="e">
        <f t="shared" ca="1" si="100"/>
        <v>#NAME?</v>
      </c>
      <c r="L782" s="153" t="e">
        <f t="shared" ca="1" si="105"/>
        <v>#NAME?</v>
      </c>
      <c r="M782" s="195" t="e">
        <f ca="1">_xll.BInterpol(cf!$A$2:$A$68,cf!$C$2:$C$68,params!B782,"cubic")</f>
        <v>#NAME?</v>
      </c>
      <c r="N782" s="195" t="e">
        <f ca="1">+_xll.BInterpol(#REF!,#REF!,params!B782,"cubic")</f>
        <v>#NAME?</v>
      </c>
      <c r="O782" s="153" t="e">
        <f t="shared" ca="1" si="101"/>
        <v>#NAME?</v>
      </c>
    </row>
    <row r="783" spans="1:15">
      <c r="A783">
        <v>780</v>
      </c>
      <c r="B783">
        <f t="shared" si="99"/>
        <v>3.12</v>
      </c>
      <c r="C783" s="151" t="e">
        <f ca="1">+_xll.BInterpol(Boost!$R$6:$R$66,Boost!$AZ$6:$AZ$66,params!B783,"cubic")</f>
        <v>#NAME?</v>
      </c>
      <c r="D783" s="151" t="e">
        <f ca="1">+_xll.BInterpol(Boost!$R$6:$R$66,Boost!$AX$6:$AX$66,params!B783,"cubic")</f>
        <v>#NAME?</v>
      </c>
      <c r="E783" s="198" t="e">
        <f t="shared" ca="1" si="102"/>
        <v>#NAME?</v>
      </c>
      <c r="F783" s="151" t="e">
        <f ca="1">+_xll.BInterpol(Boost!$R$6:$R$66,Boost!$AY$6:$AY$66,params!B783,"cubic")</f>
        <v>#NAME?</v>
      </c>
      <c r="G783" s="151" t="e">
        <f ca="1">_xll.BInterpol(cf!$A$2:$A$68,cf!$B$2:$B$68,params!B783,"cubic")/100</f>
        <v>#NAME?</v>
      </c>
      <c r="H783" s="199" t="e">
        <f t="shared" ca="1" si="103"/>
        <v>#NAME?</v>
      </c>
      <c r="I783" s="152">
        <f t="shared" si="98"/>
        <v>5.0671133157110471E-2</v>
      </c>
      <c r="J783" s="152">
        <f t="shared" si="104"/>
        <v>6.3290700789475629E-5</v>
      </c>
      <c r="K783" s="3" t="e">
        <f t="shared" ca="1" si="100"/>
        <v>#NAME?</v>
      </c>
      <c r="L783" s="153" t="e">
        <f t="shared" ca="1" si="105"/>
        <v>#NAME?</v>
      </c>
      <c r="M783" s="195" t="e">
        <f ca="1">_xll.BInterpol(cf!$A$2:$A$68,cf!$C$2:$C$68,params!B783,"cubic")</f>
        <v>#NAME?</v>
      </c>
      <c r="N783" s="195" t="e">
        <f ca="1">+_xll.BInterpol(#REF!,#REF!,params!B783,"cubic")</f>
        <v>#NAME?</v>
      </c>
      <c r="O783" s="153" t="e">
        <f t="shared" ca="1" si="101"/>
        <v>#NAME?</v>
      </c>
    </row>
    <row r="784" spans="1:15">
      <c r="A784">
        <v>781</v>
      </c>
      <c r="B784">
        <f t="shared" si="99"/>
        <v>3.1240000000000001</v>
      </c>
      <c r="C784" s="151" t="e">
        <f ca="1">+_xll.BInterpol(Boost!$R$6:$R$66,Boost!$AZ$6:$AZ$66,params!B784,"cubic")</f>
        <v>#NAME?</v>
      </c>
      <c r="D784" s="151" t="e">
        <f ca="1">+_xll.BInterpol(Boost!$R$6:$R$66,Boost!$AX$6:$AX$66,params!B784,"cubic")</f>
        <v>#NAME?</v>
      </c>
      <c r="E784" s="198" t="e">
        <f t="shared" ca="1" si="102"/>
        <v>#NAME?</v>
      </c>
      <c r="F784" s="151" t="e">
        <f ca="1">+_xll.BInterpol(Boost!$R$6:$R$66,Boost!$AY$6:$AY$66,params!B784,"cubic")</f>
        <v>#NAME?</v>
      </c>
      <c r="G784" s="151" t="e">
        <f ca="1">_xll.BInterpol(cf!$A$2:$A$68,cf!$B$2:$B$68,params!B784,"cubic")/100</f>
        <v>#NAME?</v>
      </c>
      <c r="H784" s="199" t="e">
        <f t="shared" ca="1" si="103"/>
        <v>#NAME?</v>
      </c>
      <c r="I784" s="152">
        <f t="shared" si="98"/>
        <v>5.0734419638660433E-2</v>
      </c>
      <c r="J784" s="152">
        <f t="shared" si="104"/>
        <v>6.3286481549962303E-5</v>
      </c>
      <c r="K784" s="3" t="e">
        <f t="shared" ca="1" si="100"/>
        <v>#NAME?</v>
      </c>
      <c r="L784" s="153" t="e">
        <f t="shared" ca="1" si="105"/>
        <v>#NAME?</v>
      </c>
      <c r="M784" s="195" t="e">
        <f ca="1">_xll.BInterpol(cf!$A$2:$A$68,cf!$C$2:$C$68,params!B784,"cubic")</f>
        <v>#NAME?</v>
      </c>
      <c r="N784" s="195" t="e">
        <f ca="1">+_xll.BInterpol(#REF!,#REF!,params!B784,"cubic")</f>
        <v>#NAME?</v>
      </c>
      <c r="O784" s="153" t="e">
        <f t="shared" ca="1" si="101"/>
        <v>#NAME?</v>
      </c>
    </row>
    <row r="785" spans="1:15">
      <c r="A785">
        <v>782</v>
      </c>
      <c r="B785">
        <f t="shared" si="99"/>
        <v>3.1280000000000001</v>
      </c>
      <c r="C785" s="151" t="e">
        <f ca="1">+_xll.BInterpol(Boost!$R$6:$R$66,Boost!$AZ$6:$AZ$66,params!B785,"cubic")</f>
        <v>#NAME?</v>
      </c>
      <c r="D785" s="151" t="e">
        <f ca="1">+_xll.BInterpol(Boost!$R$6:$R$66,Boost!$AX$6:$AX$66,params!B785,"cubic")</f>
        <v>#NAME?</v>
      </c>
      <c r="E785" s="198" t="e">
        <f t="shared" ca="1" si="102"/>
        <v>#NAME?</v>
      </c>
      <c r="F785" s="151" t="e">
        <f ca="1">+_xll.BInterpol(Boost!$R$6:$R$66,Boost!$AY$6:$AY$66,params!B785,"cubic")</f>
        <v>#NAME?</v>
      </c>
      <c r="G785" s="151" t="e">
        <f ca="1">_xll.BInterpol(cf!$A$2:$A$68,cf!$B$2:$B$68,params!B785,"cubic")/100</f>
        <v>#NAME?</v>
      </c>
      <c r="H785" s="199" t="e">
        <f t="shared" ca="1" si="103"/>
        <v>#NAME?</v>
      </c>
      <c r="I785" s="152">
        <f t="shared" si="98"/>
        <v>5.0797701901252323E-2</v>
      </c>
      <c r="J785" s="152">
        <f t="shared" si="104"/>
        <v>6.3282262591890515E-5</v>
      </c>
      <c r="K785" s="3" t="e">
        <f t="shared" ca="1" si="100"/>
        <v>#NAME?</v>
      </c>
      <c r="L785" s="153" t="e">
        <f t="shared" ca="1" si="105"/>
        <v>#NAME?</v>
      </c>
      <c r="M785" s="195" t="e">
        <f ca="1">_xll.BInterpol(cf!$A$2:$A$68,cf!$C$2:$C$68,params!B785,"cubic")</f>
        <v>#NAME?</v>
      </c>
      <c r="N785" s="195" t="e">
        <f ca="1">+_xll.BInterpol(#REF!,#REF!,params!B785,"cubic")</f>
        <v>#NAME?</v>
      </c>
      <c r="O785" s="153" t="e">
        <f t="shared" ca="1" si="101"/>
        <v>#NAME?</v>
      </c>
    </row>
    <row r="786" spans="1:15">
      <c r="A786">
        <v>783</v>
      </c>
      <c r="B786">
        <f t="shared" si="99"/>
        <v>3.1320000000000001</v>
      </c>
      <c r="C786" s="151" t="e">
        <f ca="1">+_xll.BInterpol(Boost!$R$6:$R$66,Boost!$AZ$6:$AZ$66,params!B786,"cubic")</f>
        <v>#NAME?</v>
      </c>
      <c r="D786" s="151" t="e">
        <f ca="1">+_xll.BInterpol(Boost!$R$6:$R$66,Boost!$AX$6:$AX$66,params!B786,"cubic")</f>
        <v>#NAME?</v>
      </c>
      <c r="E786" s="198" t="e">
        <f t="shared" ca="1" si="102"/>
        <v>#NAME?</v>
      </c>
      <c r="F786" s="151" t="e">
        <f ca="1">+_xll.BInterpol(Boost!$R$6:$R$66,Boost!$AY$6:$AY$66,params!B786,"cubic")</f>
        <v>#NAME?</v>
      </c>
      <c r="G786" s="151" t="e">
        <f ca="1">_xll.BInterpol(cf!$A$2:$A$68,cf!$B$2:$B$68,params!B786,"cubic")/100</f>
        <v>#NAME?</v>
      </c>
      <c r="H786" s="199" t="e">
        <f t="shared" ca="1" si="103"/>
        <v>#NAME?</v>
      </c>
      <c r="I786" s="152">
        <f t="shared" si="98"/>
        <v>5.0860979945167362E-2</v>
      </c>
      <c r="J786" s="152">
        <f t="shared" si="104"/>
        <v>6.3278043915038218E-5</v>
      </c>
      <c r="K786" s="3" t="e">
        <f t="shared" ca="1" si="100"/>
        <v>#NAME?</v>
      </c>
      <c r="L786" s="153" t="e">
        <f t="shared" ca="1" si="105"/>
        <v>#NAME?</v>
      </c>
      <c r="M786" s="195" t="e">
        <f ca="1">_xll.BInterpol(cf!$A$2:$A$68,cf!$C$2:$C$68,params!B786,"cubic")</f>
        <v>#NAME?</v>
      </c>
      <c r="N786" s="195" t="e">
        <f ca="1">+_xll.BInterpol(#REF!,#REF!,params!B786,"cubic")</f>
        <v>#NAME?</v>
      </c>
      <c r="O786" s="153" t="e">
        <f t="shared" ca="1" si="101"/>
        <v>#NAME?</v>
      </c>
    </row>
    <row r="787" spans="1:15">
      <c r="A787">
        <v>784</v>
      </c>
      <c r="B787">
        <f t="shared" si="99"/>
        <v>3.1360000000000001</v>
      </c>
      <c r="C787" s="151" t="e">
        <f ca="1">+_xll.BInterpol(Boost!$R$6:$R$66,Boost!$AZ$6:$AZ$66,params!B787,"cubic")</f>
        <v>#NAME?</v>
      </c>
      <c r="D787" s="151" t="e">
        <f ca="1">+_xll.BInterpol(Boost!$R$6:$R$66,Boost!$AX$6:$AX$66,params!B787,"cubic")</f>
        <v>#NAME?</v>
      </c>
      <c r="E787" s="198" t="e">
        <f t="shared" ca="1" si="102"/>
        <v>#NAME?</v>
      </c>
      <c r="F787" s="151" t="e">
        <f ca="1">+_xll.BInterpol(Boost!$R$6:$R$66,Boost!$AY$6:$AY$66,params!B787,"cubic")</f>
        <v>#NAME?</v>
      </c>
      <c r="G787" s="151" t="e">
        <f ca="1">_xll.BInterpol(cf!$A$2:$A$68,cf!$B$2:$B$68,params!B787,"cubic")/100</f>
        <v>#NAME?</v>
      </c>
      <c r="H787" s="199" t="e">
        <f t="shared" ca="1" si="103"/>
        <v>#NAME?</v>
      </c>
      <c r="I787" s="152">
        <f t="shared" si="98"/>
        <v>5.0924253770686767E-2</v>
      </c>
      <c r="J787" s="152">
        <f t="shared" si="104"/>
        <v>6.3273825519405413E-5</v>
      </c>
      <c r="K787" s="3" t="e">
        <f t="shared" ca="1" si="100"/>
        <v>#NAME?</v>
      </c>
      <c r="L787" s="153" t="e">
        <f t="shared" ca="1" si="105"/>
        <v>#NAME?</v>
      </c>
      <c r="M787" s="195" t="e">
        <f ca="1">_xll.BInterpol(cf!$A$2:$A$68,cf!$C$2:$C$68,params!B787,"cubic")</f>
        <v>#NAME?</v>
      </c>
      <c r="N787" s="195" t="e">
        <f ca="1">+_xll.BInterpol(#REF!,#REF!,params!B787,"cubic")</f>
        <v>#NAME?</v>
      </c>
      <c r="O787" s="153" t="e">
        <f t="shared" ca="1" si="101"/>
        <v>#NAME?</v>
      </c>
    </row>
    <row r="788" spans="1:15">
      <c r="A788">
        <v>785</v>
      </c>
      <c r="B788">
        <f t="shared" si="99"/>
        <v>3.14</v>
      </c>
      <c r="C788" s="151" t="e">
        <f ca="1">+_xll.BInterpol(Boost!$R$6:$R$66,Boost!$AZ$6:$AZ$66,params!B788,"cubic")</f>
        <v>#NAME?</v>
      </c>
      <c r="D788" s="151" t="e">
        <f ca="1">+_xll.BInterpol(Boost!$R$6:$R$66,Boost!$AX$6:$AX$66,params!B788,"cubic")</f>
        <v>#NAME?</v>
      </c>
      <c r="E788" s="198" t="e">
        <f t="shared" ca="1" si="102"/>
        <v>#NAME?</v>
      </c>
      <c r="F788" s="151" t="e">
        <f ca="1">+_xll.BInterpol(Boost!$R$6:$R$66,Boost!$AY$6:$AY$66,params!B788,"cubic")</f>
        <v>#NAME?</v>
      </c>
      <c r="G788" s="151" t="e">
        <f ca="1">_xll.BInterpol(cf!$A$2:$A$68,cf!$B$2:$B$68,params!B788,"cubic")/100</f>
        <v>#NAME?</v>
      </c>
      <c r="H788" s="199" t="e">
        <f t="shared" ca="1" si="103"/>
        <v>#NAME?</v>
      </c>
      <c r="I788" s="152">
        <f t="shared" si="98"/>
        <v>5.0987523378091648E-2</v>
      </c>
      <c r="J788" s="152">
        <f t="shared" si="104"/>
        <v>6.3269607404881079E-5</v>
      </c>
      <c r="K788" s="3" t="e">
        <f t="shared" ca="1" si="100"/>
        <v>#NAME?</v>
      </c>
      <c r="L788" s="153" t="e">
        <f t="shared" ca="1" si="105"/>
        <v>#NAME?</v>
      </c>
      <c r="M788" s="195" t="e">
        <f ca="1">_xll.BInterpol(cf!$A$2:$A$68,cf!$C$2:$C$68,params!B788,"cubic")</f>
        <v>#NAME?</v>
      </c>
      <c r="N788" s="195" t="e">
        <f ca="1">+_xll.BInterpol(#REF!,#REF!,params!B788,"cubic")</f>
        <v>#NAME?</v>
      </c>
      <c r="O788" s="153" t="e">
        <f t="shared" ca="1" si="101"/>
        <v>#NAME?</v>
      </c>
    </row>
    <row r="789" spans="1:15">
      <c r="A789">
        <v>786</v>
      </c>
      <c r="B789">
        <f t="shared" si="99"/>
        <v>3.1440000000000001</v>
      </c>
      <c r="C789" s="151" t="e">
        <f ca="1">+_xll.BInterpol(Boost!$R$6:$R$66,Boost!$AZ$6:$AZ$66,params!B789,"cubic")</f>
        <v>#NAME?</v>
      </c>
      <c r="D789" s="151" t="e">
        <f ca="1">+_xll.BInterpol(Boost!$R$6:$R$66,Boost!$AX$6:$AX$66,params!B789,"cubic")</f>
        <v>#NAME?</v>
      </c>
      <c r="E789" s="198" t="e">
        <f t="shared" ca="1" si="102"/>
        <v>#NAME?</v>
      </c>
      <c r="F789" s="151" t="e">
        <f ca="1">+_xll.BInterpol(Boost!$R$6:$R$66,Boost!$AY$6:$AY$66,params!B789,"cubic")</f>
        <v>#NAME?</v>
      </c>
      <c r="G789" s="151" t="e">
        <f ca="1">_xll.BInterpol(cf!$A$2:$A$68,cf!$B$2:$B$68,params!B789,"cubic")/100</f>
        <v>#NAME?</v>
      </c>
      <c r="H789" s="199" t="e">
        <f t="shared" ca="1" si="103"/>
        <v>#NAME?</v>
      </c>
      <c r="I789" s="152">
        <f t="shared" si="98"/>
        <v>5.1050788767663446E-2</v>
      </c>
      <c r="J789" s="152">
        <f t="shared" si="104"/>
        <v>6.3265389571798281E-5</v>
      </c>
      <c r="K789" s="3" t="e">
        <f t="shared" ca="1" si="100"/>
        <v>#NAME?</v>
      </c>
      <c r="L789" s="153" t="e">
        <f t="shared" ca="1" si="105"/>
        <v>#NAME?</v>
      </c>
      <c r="M789" s="195" t="e">
        <f ca="1">_xll.BInterpol(cf!$A$2:$A$68,cf!$C$2:$C$68,params!B789,"cubic")</f>
        <v>#NAME?</v>
      </c>
      <c r="N789" s="195" t="e">
        <f ca="1">+_xll.BInterpol(#REF!,#REF!,params!B789,"cubic")</f>
        <v>#NAME?</v>
      </c>
      <c r="O789" s="153" t="e">
        <f t="shared" ca="1" si="101"/>
        <v>#NAME?</v>
      </c>
    </row>
    <row r="790" spans="1:15">
      <c r="A790">
        <v>787</v>
      </c>
      <c r="B790">
        <f t="shared" si="99"/>
        <v>3.1480000000000001</v>
      </c>
      <c r="C790" s="151" t="e">
        <f ca="1">+_xll.BInterpol(Boost!$R$6:$R$66,Boost!$AZ$6:$AZ$66,params!B790,"cubic")</f>
        <v>#NAME?</v>
      </c>
      <c r="D790" s="151" t="e">
        <f ca="1">+_xll.BInterpol(Boost!$R$6:$R$66,Boost!$AX$6:$AX$66,params!B790,"cubic")</f>
        <v>#NAME?</v>
      </c>
      <c r="E790" s="198" t="e">
        <f t="shared" ca="1" si="102"/>
        <v>#NAME?</v>
      </c>
      <c r="F790" s="151" t="e">
        <f ca="1">+_xll.BInterpol(Boost!$R$6:$R$66,Boost!$AY$6:$AY$66,params!B790,"cubic")</f>
        <v>#NAME?</v>
      </c>
      <c r="G790" s="151" t="e">
        <f ca="1">_xll.BInterpol(cf!$A$2:$A$68,cf!$B$2:$B$68,params!B790,"cubic")/100</f>
        <v>#NAME?</v>
      </c>
      <c r="H790" s="199" t="e">
        <f t="shared" ca="1" si="103"/>
        <v>#NAME?</v>
      </c>
      <c r="I790" s="152">
        <f t="shared" si="98"/>
        <v>5.1114049939683048E-2</v>
      </c>
      <c r="J790" s="152">
        <f t="shared" si="104"/>
        <v>6.3261172019601908E-5</v>
      </c>
      <c r="K790" s="3" t="e">
        <f t="shared" ca="1" si="100"/>
        <v>#NAME?</v>
      </c>
      <c r="L790" s="153" t="e">
        <f t="shared" ca="1" si="105"/>
        <v>#NAME?</v>
      </c>
      <c r="M790" s="195" t="e">
        <f ca="1">_xll.BInterpol(cf!$A$2:$A$68,cf!$C$2:$C$68,params!B790,"cubic")</f>
        <v>#NAME?</v>
      </c>
      <c r="N790" s="195" t="e">
        <f ca="1">+_xll.BInterpol(#REF!,#REF!,params!B790,"cubic")</f>
        <v>#NAME?</v>
      </c>
      <c r="O790" s="153" t="e">
        <f t="shared" ca="1" si="101"/>
        <v>#NAME?</v>
      </c>
    </row>
    <row r="791" spans="1:15">
      <c r="A791">
        <v>788</v>
      </c>
      <c r="B791">
        <f t="shared" si="99"/>
        <v>3.1520000000000001</v>
      </c>
      <c r="C791" s="151" t="e">
        <f ca="1">+_xll.BInterpol(Boost!$R$6:$R$66,Boost!$AZ$6:$AZ$66,params!B791,"cubic")</f>
        <v>#NAME?</v>
      </c>
      <c r="D791" s="151" t="e">
        <f ca="1">+_xll.BInterpol(Boost!$R$6:$R$66,Boost!$AX$6:$AX$66,params!B791,"cubic")</f>
        <v>#NAME?</v>
      </c>
      <c r="E791" s="198" t="e">
        <f t="shared" ca="1" si="102"/>
        <v>#NAME?</v>
      </c>
      <c r="F791" s="151" t="e">
        <f ca="1">+_xll.BInterpol(Boost!$R$6:$R$66,Boost!$AY$6:$AY$66,params!B791,"cubic")</f>
        <v>#NAME?</v>
      </c>
      <c r="G791" s="151" t="e">
        <f ca="1">_xll.BInterpol(cf!$A$2:$A$68,cf!$B$2:$B$68,params!B791,"cubic")/100</f>
        <v>#NAME?</v>
      </c>
      <c r="H791" s="199" t="e">
        <f t="shared" ca="1" si="103"/>
        <v>#NAME?</v>
      </c>
      <c r="I791" s="152">
        <f t="shared" si="98"/>
        <v>5.1177306894431784E-2</v>
      </c>
      <c r="J791" s="152">
        <f t="shared" si="104"/>
        <v>6.325695474873605E-5</v>
      </c>
      <c r="K791" s="3" t="e">
        <f t="shared" ca="1" si="100"/>
        <v>#NAME?</v>
      </c>
      <c r="L791" s="153" t="e">
        <f t="shared" ca="1" si="105"/>
        <v>#NAME?</v>
      </c>
      <c r="M791" s="195" t="e">
        <f ca="1">_xll.BInterpol(cf!$A$2:$A$68,cf!$C$2:$C$68,params!B791,"cubic")</f>
        <v>#NAME?</v>
      </c>
      <c r="N791" s="195" t="e">
        <f ca="1">+_xll.BInterpol(#REF!,#REF!,params!B791,"cubic")</f>
        <v>#NAME?</v>
      </c>
      <c r="O791" s="153" t="e">
        <f t="shared" ca="1" si="101"/>
        <v>#NAME?</v>
      </c>
    </row>
    <row r="792" spans="1:15">
      <c r="A792">
        <v>789</v>
      </c>
      <c r="B792">
        <f t="shared" si="99"/>
        <v>3.1560000000000001</v>
      </c>
      <c r="C792" s="151" t="e">
        <f ca="1">+_xll.BInterpol(Boost!$R$6:$R$66,Boost!$AZ$6:$AZ$66,params!B792,"cubic")</f>
        <v>#NAME?</v>
      </c>
      <c r="D792" s="151" t="e">
        <f ca="1">+_xll.BInterpol(Boost!$R$6:$R$66,Boost!$AX$6:$AX$66,params!B792,"cubic")</f>
        <v>#NAME?</v>
      </c>
      <c r="E792" s="198" t="e">
        <f t="shared" ca="1" si="102"/>
        <v>#NAME?</v>
      </c>
      <c r="F792" s="151" t="e">
        <f ca="1">+_xll.BInterpol(Boost!$R$6:$R$66,Boost!$AY$6:$AY$66,params!B792,"cubic")</f>
        <v>#NAME?</v>
      </c>
      <c r="G792" s="151" t="e">
        <f ca="1">_xll.BInterpol(cf!$A$2:$A$68,cf!$B$2:$B$68,params!B792,"cubic")/100</f>
        <v>#NAME?</v>
      </c>
      <c r="H792" s="199" t="e">
        <f t="shared" ca="1" si="103"/>
        <v>#NAME?</v>
      </c>
      <c r="I792" s="152">
        <f t="shared" si="98"/>
        <v>5.1240559632190874E-2</v>
      </c>
      <c r="J792" s="152">
        <f t="shared" si="104"/>
        <v>6.3252737759089683E-5</v>
      </c>
      <c r="K792" s="3" t="e">
        <f t="shared" ca="1" si="100"/>
        <v>#NAME?</v>
      </c>
      <c r="L792" s="153" t="e">
        <f t="shared" ca="1" si="105"/>
        <v>#NAME?</v>
      </c>
      <c r="M792" s="195" t="e">
        <f ca="1">_xll.BInterpol(cf!$A$2:$A$68,cf!$C$2:$C$68,params!B792,"cubic")</f>
        <v>#NAME?</v>
      </c>
      <c r="N792" s="195" t="e">
        <f ca="1">+_xll.BInterpol(#REF!,#REF!,params!B792,"cubic")</f>
        <v>#NAME?</v>
      </c>
      <c r="O792" s="153" t="e">
        <f t="shared" ca="1" si="101"/>
        <v>#NAME?</v>
      </c>
    </row>
    <row r="793" spans="1:15">
      <c r="A793">
        <v>790</v>
      </c>
      <c r="B793">
        <f t="shared" si="99"/>
        <v>3.16</v>
      </c>
      <c r="C793" s="151" t="e">
        <f ca="1">+_xll.BInterpol(Boost!$R$6:$R$66,Boost!$AZ$6:$AZ$66,params!B793,"cubic")</f>
        <v>#NAME?</v>
      </c>
      <c r="D793" s="151" t="e">
        <f ca="1">+_xll.BInterpol(Boost!$R$6:$R$66,Boost!$AX$6:$AX$66,params!B793,"cubic")</f>
        <v>#NAME?</v>
      </c>
      <c r="E793" s="198" t="e">
        <f t="shared" ca="1" si="102"/>
        <v>#NAME?</v>
      </c>
      <c r="F793" s="151" t="e">
        <f ca="1">+_xll.BInterpol(Boost!$R$6:$R$66,Boost!$AY$6:$AY$66,params!B793,"cubic")</f>
        <v>#NAME?</v>
      </c>
      <c r="G793" s="151" t="e">
        <f ca="1">_xll.BInterpol(cf!$A$2:$A$68,cf!$B$2:$B$68,params!B793,"cubic")/100</f>
        <v>#NAME?</v>
      </c>
      <c r="H793" s="199" t="e">
        <f t="shared" ca="1" si="103"/>
        <v>#NAME?</v>
      </c>
      <c r="I793" s="152">
        <f t="shared" si="98"/>
        <v>5.1303808153241204E-2</v>
      </c>
      <c r="J793" s="152">
        <f t="shared" si="104"/>
        <v>6.3248521050329742E-5</v>
      </c>
      <c r="K793" s="3" t="e">
        <f t="shared" ca="1" si="100"/>
        <v>#NAME?</v>
      </c>
      <c r="L793" s="153" t="e">
        <f t="shared" ca="1" si="105"/>
        <v>#NAME?</v>
      </c>
      <c r="M793" s="195" t="e">
        <f ca="1">_xll.BInterpol(cf!$A$2:$A$68,cf!$C$2:$C$68,params!B793,"cubic")</f>
        <v>#NAME?</v>
      </c>
      <c r="N793" s="195" t="e">
        <f ca="1">+_xll.BInterpol(#REF!,#REF!,params!B793,"cubic")</f>
        <v>#NAME?</v>
      </c>
      <c r="O793" s="153" t="e">
        <f t="shared" ca="1" si="101"/>
        <v>#NAME?</v>
      </c>
    </row>
    <row r="794" spans="1:15">
      <c r="A794">
        <v>791</v>
      </c>
      <c r="B794">
        <f t="shared" si="99"/>
        <v>3.1640000000000001</v>
      </c>
      <c r="C794" s="151" t="e">
        <f ca="1">+_xll.BInterpol(Boost!$R$6:$R$66,Boost!$AZ$6:$AZ$66,params!B794,"cubic")</f>
        <v>#NAME?</v>
      </c>
      <c r="D794" s="151" t="e">
        <f ca="1">+_xll.BInterpol(Boost!$R$6:$R$66,Boost!$AX$6:$AX$66,params!B794,"cubic")</f>
        <v>#NAME?</v>
      </c>
      <c r="E794" s="198" t="e">
        <f t="shared" ca="1" si="102"/>
        <v>#NAME?</v>
      </c>
      <c r="F794" s="151" t="e">
        <f ca="1">+_xll.BInterpol(Boost!$R$6:$R$66,Boost!$AY$6:$AY$66,params!B794,"cubic")</f>
        <v>#NAME?</v>
      </c>
      <c r="G794" s="151" t="e">
        <f ca="1">_xll.BInterpol(cf!$A$2:$A$68,cf!$B$2:$B$68,params!B794,"cubic")/100</f>
        <v>#NAME?</v>
      </c>
      <c r="H794" s="199" t="e">
        <f t="shared" ca="1" si="103"/>
        <v>#NAME?</v>
      </c>
      <c r="I794" s="152">
        <f t="shared" si="98"/>
        <v>5.1367052457864104E-2</v>
      </c>
      <c r="J794" s="152">
        <f t="shared" si="104"/>
        <v>6.3244304622900316E-5</v>
      </c>
      <c r="K794" s="3" t="e">
        <f t="shared" ca="1" si="100"/>
        <v>#NAME?</v>
      </c>
      <c r="L794" s="153" t="e">
        <f t="shared" ca="1" si="105"/>
        <v>#NAME?</v>
      </c>
      <c r="M794" s="195" t="e">
        <f ca="1">_xll.BInterpol(cf!$A$2:$A$68,cf!$C$2:$C$68,params!B794,"cubic")</f>
        <v>#NAME?</v>
      </c>
      <c r="N794" s="195" t="e">
        <f ca="1">+_xll.BInterpol(#REF!,#REF!,params!B794,"cubic")</f>
        <v>#NAME?</v>
      </c>
      <c r="O794" s="153" t="e">
        <f t="shared" ca="1" si="101"/>
        <v>#NAME?</v>
      </c>
    </row>
    <row r="795" spans="1:15">
      <c r="A795">
        <v>792</v>
      </c>
      <c r="B795">
        <f t="shared" si="99"/>
        <v>3.1680000000000001</v>
      </c>
      <c r="C795" s="151" t="e">
        <f ca="1">+_xll.BInterpol(Boost!$R$6:$R$66,Boost!$AZ$6:$AZ$66,params!B795,"cubic")</f>
        <v>#NAME?</v>
      </c>
      <c r="D795" s="151" t="e">
        <f ca="1">+_xll.BInterpol(Boost!$R$6:$R$66,Boost!$AX$6:$AX$66,params!B795,"cubic")</f>
        <v>#NAME?</v>
      </c>
      <c r="E795" s="198" t="e">
        <f t="shared" ca="1" si="102"/>
        <v>#NAME?</v>
      </c>
      <c r="F795" s="151" t="e">
        <f ca="1">+_xll.BInterpol(Boost!$R$6:$R$66,Boost!$AY$6:$AY$66,params!B795,"cubic")</f>
        <v>#NAME?</v>
      </c>
      <c r="G795" s="151" t="e">
        <f ca="1">_xll.BInterpol(cf!$A$2:$A$68,cf!$B$2:$B$68,params!B795,"cubic")/100</f>
        <v>#NAME?</v>
      </c>
      <c r="H795" s="199" t="e">
        <f t="shared" ca="1" si="103"/>
        <v>#NAME?</v>
      </c>
      <c r="I795" s="152">
        <f t="shared" si="98"/>
        <v>5.1430292546340572E-2</v>
      </c>
      <c r="J795" s="152">
        <f t="shared" si="104"/>
        <v>6.3240088476468337E-5</v>
      </c>
      <c r="K795" s="3" t="e">
        <f t="shared" ca="1" si="100"/>
        <v>#NAME?</v>
      </c>
      <c r="L795" s="153" t="e">
        <f t="shared" ca="1" si="105"/>
        <v>#NAME?</v>
      </c>
      <c r="M795" s="195" t="e">
        <f ca="1">_xll.BInterpol(cf!$A$2:$A$68,cf!$C$2:$C$68,params!B795,"cubic")</f>
        <v>#NAME?</v>
      </c>
      <c r="N795" s="195" t="e">
        <f ca="1">+_xll.BInterpol(#REF!,#REF!,params!B795,"cubic")</f>
        <v>#NAME?</v>
      </c>
      <c r="O795" s="153" t="e">
        <f t="shared" ca="1" si="101"/>
        <v>#NAME?</v>
      </c>
    </row>
    <row r="796" spans="1:15">
      <c r="A796">
        <v>793</v>
      </c>
      <c r="B796">
        <f t="shared" si="99"/>
        <v>3.1720000000000002</v>
      </c>
      <c r="C796" s="151" t="e">
        <f ca="1">+_xll.BInterpol(Boost!$R$6:$R$66,Boost!$AZ$6:$AZ$66,params!B796,"cubic")</f>
        <v>#NAME?</v>
      </c>
      <c r="D796" s="151" t="e">
        <f ca="1">+_xll.BInterpol(Boost!$R$6:$R$66,Boost!$AX$6:$AX$66,params!B796,"cubic")</f>
        <v>#NAME?</v>
      </c>
      <c r="E796" s="198" t="e">
        <f t="shared" ca="1" si="102"/>
        <v>#NAME?</v>
      </c>
      <c r="F796" s="151" t="e">
        <f ca="1">+_xll.BInterpol(Boost!$R$6:$R$66,Boost!$AY$6:$AY$66,params!B796,"cubic")</f>
        <v>#NAME?</v>
      </c>
      <c r="G796" s="151" t="e">
        <f ca="1">_xll.BInterpol(cf!$A$2:$A$68,cf!$B$2:$B$68,params!B796,"cubic")/100</f>
        <v>#NAME?</v>
      </c>
      <c r="H796" s="199" t="e">
        <f t="shared" ca="1" si="103"/>
        <v>#NAME?</v>
      </c>
      <c r="I796" s="152">
        <f t="shared" si="98"/>
        <v>5.1493528418951606E-2</v>
      </c>
      <c r="J796" s="152">
        <f t="shared" si="104"/>
        <v>6.3235872611033805E-5</v>
      </c>
      <c r="K796" s="3" t="e">
        <f t="shared" ca="1" si="100"/>
        <v>#NAME?</v>
      </c>
      <c r="L796" s="153" t="e">
        <f t="shared" ca="1" si="105"/>
        <v>#NAME?</v>
      </c>
      <c r="M796" s="195" t="e">
        <f ca="1">_xll.BInterpol(cf!$A$2:$A$68,cf!$C$2:$C$68,params!B796,"cubic")</f>
        <v>#NAME?</v>
      </c>
      <c r="N796" s="195" t="e">
        <f ca="1">+_xll.BInterpol(#REF!,#REF!,params!B796,"cubic")</f>
        <v>#NAME?</v>
      </c>
      <c r="O796" s="153" t="e">
        <f t="shared" ca="1" si="101"/>
        <v>#NAME?</v>
      </c>
    </row>
    <row r="797" spans="1:15">
      <c r="A797">
        <v>794</v>
      </c>
      <c r="B797">
        <f t="shared" si="99"/>
        <v>3.1760000000000002</v>
      </c>
      <c r="C797" s="151" t="e">
        <f ca="1">+_xll.BInterpol(Boost!$R$6:$R$66,Boost!$AZ$6:$AZ$66,params!B797,"cubic")</f>
        <v>#NAME?</v>
      </c>
      <c r="D797" s="151" t="e">
        <f ca="1">+_xll.BInterpol(Boost!$R$6:$R$66,Boost!$AX$6:$AX$66,params!B797,"cubic")</f>
        <v>#NAME?</v>
      </c>
      <c r="E797" s="198" t="e">
        <f t="shared" ca="1" si="102"/>
        <v>#NAME?</v>
      </c>
      <c r="F797" s="151" t="e">
        <f ca="1">+_xll.BInterpol(Boost!$R$6:$R$66,Boost!$AY$6:$AY$66,params!B797,"cubic")</f>
        <v>#NAME?</v>
      </c>
      <c r="G797" s="151" t="e">
        <f ca="1">_xll.BInterpol(cf!$A$2:$A$68,cf!$B$2:$B$68,params!B797,"cubic")/100</f>
        <v>#NAME?</v>
      </c>
      <c r="H797" s="199" t="e">
        <f t="shared" ca="1" si="103"/>
        <v>#NAME?</v>
      </c>
      <c r="I797" s="152">
        <f t="shared" si="98"/>
        <v>5.1556760075978314E-2</v>
      </c>
      <c r="J797" s="152">
        <f t="shared" si="104"/>
        <v>6.3231657026707744E-5</v>
      </c>
      <c r="K797" s="3" t="e">
        <f t="shared" ca="1" si="100"/>
        <v>#NAME?</v>
      </c>
      <c r="L797" s="153" t="e">
        <f t="shared" ca="1" si="105"/>
        <v>#NAME?</v>
      </c>
      <c r="M797" s="195" t="e">
        <f ca="1">_xll.BInterpol(cf!$A$2:$A$68,cf!$C$2:$C$68,params!B797,"cubic")</f>
        <v>#NAME?</v>
      </c>
      <c r="N797" s="195" t="e">
        <f ca="1">+_xll.BInterpol(#REF!,#REF!,params!B797,"cubic")</f>
        <v>#NAME?</v>
      </c>
      <c r="O797" s="153" t="e">
        <f t="shared" ca="1" si="101"/>
        <v>#NAME?</v>
      </c>
    </row>
    <row r="798" spans="1:15">
      <c r="A798">
        <v>795</v>
      </c>
      <c r="B798">
        <f t="shared" si="99"/>
        <v>3.18</v>
      </c>
      <c r="C798" s="151" t="e">
        <f ca="1">+_xll.BInterpol(Boost!$R$6:$R$66,Boost!$AZ$6:$AZ$66,params!B798,"cubic")</f>
        <v>#NAME?</v>
      </c>
      <c r="D798" s="151" t="e">
        <f ca="1">+_xll.BInterpol(Boost!$R$6:$R$66,Boost!$AX$6:$AX$66,params!B798,"cubic")</f>
        <v>#NAME?</v>
      </c>
      <c r="E798" s="198" t="e">
        <f t="shared" ca="1" si="102"/>
        <v>#NAME?</v>
      </c>
      <c r="F798" s="151" t="e">
        <f ca="1">+_xll.BInterpol(Boost!$R$6:$R$66,Boost!$AY$6:$AY$66,params!B798,"cubic")</f>
        <v>#NAME?</v>
      </c>
      <c r="G798" s="151" t="e">
        <f ca="1">_xll.BInterpol(cf!$A$2:$A$68,cf!$B$2:$B$68,params!B798,"cubic")/100</f>
        <v>#NAME?</v>
      </c>
      <c r="H798" s="199" t="e">
        <f t="shared" ca="1" si="103"/>
        <v>#NAME?</v>
      </c>
      <c r="I798" s="152">
        <f t="shared" si="98"/>
        <v>5.1619987517701804E-2</v>
      </c>
      <c r="J798" s="152">
        <f t="shared" si="104"/>
        <v>6.3227441723490152E-5</v>
      </c>
      <c r="K798" s="3" t="e">
        <f t="shared" ca="1" si="100"/>
        <v>#NAME?</v>
      </c>
      <c r="L798" s="153" t="e">
        <f t="shared" ca="1" si="105"/>
        <v>#NAME?</v>
      </c>
      <c r="M798" s="195" t="e">
        <f ca="1">_xll.BInterpol(cf!$A$2:$A$68,cf!$C$2:$C$68,params!B798,"cubic")</f>
        <v>#NAME?</v>
      </c>
      <c r="N798" s="195" t="e">
        <f ca="1">+_xll.BInterpol(#REF!,#REF!,params!B798,"cubic")</f>
        <v>#NAME?</v>
      </c>
      <c r="O798" s="153" t="e">
        <f t="shared" ca="1" si="101"/>
        <v>#NAME?</v>
      </c>
    </row>
    <row r="799" spans="1:15">
      <c r="A799">
        <v>796</v>
      </c>
      <c r="B799">
        <f t="shared" si="99"/>
        <v>3.1840000000000002</v>
      </c>
      <c r="C799" s="151" t="e">
        <f ca="1">+_xll.BInterpol(Boost!$R$6:$R$66,Boost!$AZ$6:$AZ$66,params!B799,"cubic")</f>
        <v>#NAME?</v>
      </c>
      <c r="D799" s="151" t="e">
        <f ca="1">+_xll.BInterpol(Boost!$R$6:$R$66,Boost!$AX$6:$AX$66,params!B799,"cubic")</f>
        <v>#NAME?</v>
      </c>
      <c r="E799" s="198" t="e">
        <f t="shared" ca="1" si="102"/>
        <v>#NAME?</v>
      </c>
      <c r="F799" s="151" t="e">
        <f ca="1">+_xll.BInterpol(Boost!$R$6:$R$66,Boost!$AY$6:$AY$66,params!B799,"cubic")</f>
        <v>#NAME?</v>
      </c>
      <c r="G799" s="151" t="e">
        <f ca="1">_xll.BInterpol(cf!$A$2:$A$68,cf!$B$2:$B$68,params!B799,"cubic")/100</f>
        <v>#NAME?</v>
      </c>
      <c r="H799" s="199" t="e">
        <f t="shared" ca="1" si="103"/>
        <v>#NAME?</v>
      </c>
      <c r="I799" s="152">
        <f t="shared" ref="I799:I862" si="106">1-EXP($R$5*-1*B799/(1-$R$6))</f>
        <v>5.1683210744402963E-2</v>
      </c>
      <c r="J799" s="152">
        <f t="shared" si="104"/>
        <v>6.3223226701158985E-5</v>
      </c>
      <c r="K799" s="3" t="e">
        <f t="shared" ca="1" si="100"/>
        <v>#NAME?</v>
      </c>
      <c r="L799" s="153" t="e">
        <f t="shared" ca="1" si="105"/>
        <v>#NAME?</v>
      </c>
      <c r="M799" s="195" t="e">
        <f ca="1">_xll.BInterpol(cf!$A$2:$A$68,cf!$C$2:$C$68,params!B799,"cubic")</f>
        <v>#NAME?</v>
      </c>
      <c r="N799" s="195" t="e">
        <f ca="1">+_xll.BInterpol(#REF!,#REF!,params!B799,"cubic")</f>
        <v>#NAME?</v>
      </c>
      <c r="O799" s="153" t="e">
        <f t="shared" ca="1" si="101"/>
        <v>#NAME?</v>
      </c>
    </row>
    <row r="800" spans="1:15">
      <c r="A800">
        <v>797</v>
      </c>
      <c r="B800">
        <f t="shared" si="99"/>
        <v>3.1880000000000002</v>
      </c>
      <c r="C800" s="151" t="e">
        <f ca="1">+_xll.BInterpol(Boost!$R$6:$R$66,Boost!$AZ$6:$AZ$66,params!B800,"cubic")</f>
        <v>#NAME?</v>
      </c>
      <c r="D800" s="151" t="e">
        <f ca="1">+_xll.BInterpol(Boost!$R$6:$R$66,Boost!$AX$6:$AX$66,params!B800,"cubic")</f>
        <v>#NAME?</v>
      </c>
      <c r="E800" s="198" t="e">
        <f t="shared" ca="1" si="102"/>
        <v>#NAME?</v>
      </c>
      <c r="F800" s="151" t="e">
        <f ca="1">+_xll.BInterpol(Boost!$R$6:$R$66,Boost!$AY$6:$AY$66,params!B800,"cubic")</f>
        <v>#NAME?</v>
      </c>
      <c r="G800" s="151" t="e">
        <f ca="1">_xll.BInterpol(cf!$A$2:$A$68,cf!$B$2:$B$68,params!B800,"cubic")/100</f>
        <v>#NAME?</v>
      </c>
      <c r="H800" s="199" t="e">
        <f t="shared" ca="1" si="103"/>
        <v>#NAME?</v>
      </c>
      <c r="I800" s="152">
        <f t="shared" si="106"/>
        <v>5.1746429756362899E-2</v>
      </c>
      <c r="J800" s="152">
        <f t="shared" si="104"/>
        <v>6.3219011959936289E-5</v>
      </c>
      <c r="K800" s="3" t="e">
        <f t="shared" ca="1" si="100"/>
        <v>#NAME?</v>
      </c>
      <c r="L800" s="153" t="e">
        <f t="shared" ca="1" si="105"/>
        <v>#NAME?</v>
      </c>
      <c r="M800" s="195" t="e">
        <f ca="1">_xll.BInterpol(cf!$A$2:$A$68,cf!$C$2:$C$68,params!B800,"cubic")</f>
        <v>#NAME?</v>
      </c>
      <c r="N800" s="195" t="e">
        <f ca="1">+_xll.BInterpol(#REF!,#REF!,params!B800,"cubic")</f>
        <v>#NAME?</v>
      </c>
      <c r="O800" s="153" t="e">
        <f t="shared" ca="1" si="101"/>
        <v>#NAME?</v>
      </c>
    </row>
    <row r="801" spans="1:15">
      <c r="A801">
        <v>798</v>
      </c>
      <c r="B801">
        <f t="shared" si="99"/>
        <v>3.1920000000000002</v>
      </c>
      <c r="C801" s="151" t="e">
        <f ca="1">+_xll.BInterpol(Boost!$R$6:$R$66,Boost!$AZ$6:$AZ$66,params!B801,"cubic")</f>
        <v>#NAME?</v>
      </c>
      <c r="D801" s="151" t="e">
        <f ca="1">+_xll.BInterpol(Boost!$R$6:$R$66,Boost!$AX$6:$AX$66,params!B801,"cubic")</f>
        <v>#NAME?</v>
      </c>
      <c r="E801" s="198" t="e">
        <f t="shared" ca="1" si="102"/>
        <v>#NAME?</v>
      </c>
      <c r="F801" s="151" t="e">
        <f ca="1">+_xll.BInterpol(Boost!$R$6:$R$66,Boost!$AY$6:$AY$66,params!B801,"cubic")</f>
        <v>#NAME?</v>
      </c>
      <c r="G801" s="151" t="e">
        <f ca="1">_xll.BInterpol(cf!$A$2:$A$68,cf!$B$2:$B$68,params!B801,"cubic")/100</f>
        <v>#NAME?</v>
      </c>
      <c r="H801" s="199" t="e">
        <f t="shared" ca="1" si="103"/>
        <v>#NAME?</v>
      </c>
      <c r="I801" s="152">
        <f t="shared" si="106"/>
        <v>5.1809644553862499E-2</v>
      </c>
      <c r="J801" s="152">
        <f t="shared" si="104"/>
        <v>6.3214797499600017E-5</v>
      </c>
      <c r="K801" s="3" t="e">
        <f t="shared" ca="1" si="100"/>
        <v>#NAME?</v>
      </c>
      <c r="L801" s="153" t="e">
        <f t="shared" ca="1" si="105"/>
        <v>#NAME?</v>
      </c>
      <c r="M801" s="195" t="e">
        <f ca="1">_xll.BInterpol(cf!$A$2:$A$68,cf!$C$2:$C$68,params!B801,"cubic")</f>
        <v>#NAME?</v>
      </c>
      <c r="N801" s="195" t="e">
        <f ca="1">+_xll.BInterpol(#REF!,#REF!,params!B801,"cubic")</f>
        <v>#NAME?</v>
      </c>
      <c r="O801" s="153" t="e">
        <f t="shared" ca="1" si="101"/>
        <v>#NAME?</v>
      </c>
    </row>
    <row r="802" spans="1:15">
      <c r="A802">
        <v>799</v>
      </c>
      <c r="B802">
        <f t="shared" si="99"/>
        <v>3.1960000000000002</v>
      </c>
      <c r="C802" s="151" t="e">
        <f ca="1">+_xll.BInterpol(Boost!$R$6:$R$66,Boost!$AZ$6:$AZ$66,params!B802,"cubic")</f>
        <v>#NAME?</v>
      </c>
      <c r="D802" s="151" t="e">
        <f ca="1">+_xll.BInterpol(Boost!$R$6:$R$66,Boost!$AX$6:$AX$66,params!B802,"cubic")</f>
        <v>#NAME?</v>
      </c>
      <c r="E802" s="198" t="e">
        <f t="shared" ca="1" si="102"/>
        <v>#NAME?</v>
      </c>
      <c r="F802" s="151" t="e">
        <f ca="1">+_xll.BInterpol(Boost!$R$6:$R$66,Boost!$AY$6:$AY$66,params!B802,"cubic")</f>
        <v>#NAME?</v>
      </c>
      <c r="G802" s="151" t="e">
        <f ca="1">_xll.BInterpol(cf!$A$2:$A$68,cf!$B$2:$B$68,params!B802,"cubic")/100</f>
        <v>#NAME?</v>
      </c>
      <c r="H802" s="199" t="e">
        <f t="shared" ca="1" si="103"/>
        <v>#NAME?</v>
      </c>
      <c r="I802" s="152">
        <f t="shared" si="106"/>
        <v>5.187285513718265E-2</v>
      </c>
      <c r="J802" s="152">
        <f t="shared" si="104"/>
        <v>6.3210583320150171E-5</v>
      </c>
      <c r="K802" s="3" t="e">
        <f t="shared" ca="1" si="100"/>
        <v>#NAME?</v>
      </c>
      <c r="L802" s="153" t="e">
        <f t="shared" ca="1" si="105"/>
        <v>#NAME?</v>
      </c>
      <c r="M802" s="195" t="e">
        <f ca="1">_xll.BInterpol(cf!$A$2:$A$68,cf!$C$2:$C$68,params!B802,"cubic")</f>
        <v>#NAME?</v>
      </c>
      <c r="N802" s="195" t="e">
        <f ca="1">+_xll.BInterpol(#REF!,#REF!,params!B802,"cubic")</f>
        <v>#NAME?</v>
      </c>
      <c r="O802" s="153" t="e">
        <f t="shared" ca="1" si="101"/>
        <v>#NAME?</v>
      </c>
    </row>
    <row r="803" spans="1:15">
      <c r="A803">
        <v>800</v>
      </c>
      <c r="B803">
        <f t="shared" si="99"/>
        <v>3.2</v>
      </c>
      <c r="C803" s="151" t="e">
        <f ca="1">+_xll.BInterpol(Boost!$R$6:$R$66,Boost!$AZ$6:$AZ$66,params!B803,"cubic")</f>
        <v>#NAME?</v>
      </c>
      <c r="D803" s="151" t="e">
        <f ca="1">+_xll.BInterpol(Boost!$R$6:$R$66,Boost!$AX$6:$AX$66,params!B803,"cubic")</f>
        <v>#NAME?</v>
      </c>
      <c r="E803" s="198" t="e">
        <f t="shared" ca="1" si="102"/>
        <v>#NAME?</v>
      </c>
      <c r="F803" s="151" t="e">
        <f ca="1">+_xll.BInterpol(Boost!$R$6:$R$66,Boost!$AY$6:$AY$66,params!B803,"cubic")</f>
        <v>#NAME?</v>
      </c>
      <c r="G803" s="151" t="e">
        <f ca="1">_xll.BInterpol(cf!$A$2:$A$68,cf!$B$2:$B$68,params!B803,"cubic")/100</f>
        <v>#NAME?</v>
      </c>
      <c r="H803" s="199" t="e">
        <f t="shared" ca="1" si="103"/>
        <v>#NAME?</v>
      </c>
      <c r="I803" s="152">
        <f t="shared" si="106"/>
        <v>5.1936061506604458E-2</v>
      </c>
      <c r="J803" s="152">
        <f t="shared" si="104"/>
        <v>6.3206369421808795E-5</v>
      </c>
      <c r="K803" s="3" t="e">
        <f t="shared" ca="1" si="100"/>
        <v>#NAME?</v>
      </c>
      <c r="L803" s="153" t="e">
        <f t="shared" ca="1" si="105"/>
        <v>#NAME?</v>
      </c>
      <c r="M803" s="195" t="e">
        <f ca="1">_xll.BInterpol(cf!$A$2:$A$68,cf!$C$2:$C$68,params!B803,"cubic")</f>
        <v>#NAME?</v>
      </c>
      <c r="N803" s="195" t="e">
        <f ca="1">+_xll.BInterpol(#REF!,#REF!,params!B803,"cubic")</f>
        <v>#NAME?</v>
      </c>
      <c r="O803" s="153" t="e">
        <f t="shared" ca="1" si="101"/>
        <v>#NAME?</v>
      </c>
    </row>
    <row r="804" spans="1:15">
      <c r="A804">
        <v>801</v>
      </c>
      <c r="B804">
        <f t="shared" si="99"/>
        <v>3.2040000000000002</v>
      </c>
      <c r="C804" s="151" t="e">
        <f ca="1">+_xll.BInterpol(Boost!$R$6:$R$66,Boost!$AZ$6:$AZ$66,params!B804,"cubic")</f>
        <v>#NAME?</v>
      </c>
      <c r="D804" s="151" t="e">
        <f ca="1">+_xll.BInterpol(Boost!$R$6:$R$66,Boost!$AX$6:$AX$66,params!B804,"cubic")</f>
        <v>#NAME?</v>
      </c>
      <c r="E804" s="198" t="e">
        <f t="shared" ca="1" si="102"/>
        <v>#NAME?</v>
      </c>
      <c r="F804" s="151" t="e">
        <f ca="1">+_xll.BInterpol(Boost!$R$6:$R$66,Boost!$AY$6:$AY$66,params!B804,"cubic")</f>
        <v>#NAME?</v>
      </c>
      <c r="G804" s="151" t="e">
        <f ca="1">_xll.BInterpol(cf!$A$2:$A$68,cf!$B$2:$B$68,params!B804,"cubic")/100</f>
        <v>#NAME?</v>
      </c>
      <c r="H804" s="199" t="e">
        <f t="shared" ca="1" si="103"/>
        <v>#NAME?</v>
      </c>
      <c r="I804" s="152">
        <f t="shared" si="106"/>
        <v>5.1999263662408812E-2</v>
      </c>
      <c r="J804" s="152">
        <f t="shared" si="104"/>
        <v>6.3202155804353843E-5</v>
      </c>
      <c r="K804" s="3" t="e">
        <f t="shared" ca="1" si="100"/>
        <v>#NAME?</v>
      </c>
      <c r="L804" s="153" t="e">
        <f t="shared" ca="1" si="105"/>
        <v>#NAME?</v>
      </c>
      <c r="M804" s="195" t="e">
        <f ca="1">_xll.BInterpol(cf!$A$2:$A$68,cf!$C$2:$C$68,params!B804,"cubic")</f>
        <v>#NAME?</v>
      </c>
      <c r="N804" s="195" t="e">
        <f ca="1">+_xll.BInterpol(#REF!,#REF!,params!B804,"cubic")</f>
        <v>#NAME?</v>
      </c>
      <c r="O804" s="153" t="e">
        <f t="shared" ca="1" si="101"/>
        <v>#NAME?</v>
      </c>
    </row>
    <row r="805" spans="1:15">
      <c r="A805">
        <v>802</v>
      </c>
      <c r="B805">
        <f t="shared" si="99"/>
        <v>3.2080000000000002</v>
      </c>
      <c r="C805" s="151" t="e">
        <f ca="1">+_xll.BInterpol(Boost!$R$6:$R$66,Boost!$AZ$6:$AZ$66,params!B805,"cubic")</f>
        <v>#NAME?</v>
      </c>
      <c r="D805" s="151" t="e">
        <f ca="1">+_xll.BInterpol(Boost!$R$6:$R$66,Boost!$AX$6:$AX$66,params!B805,"cubic")</f>
        <v>#NAME?</v>
      </c>
      <c r="E805" s="198" t="e">
        <f t="shared" ca="1" si="102"/>
        <v>#NAME?</v>
      </c>
      <c r="F805" s="151" t="e">
        <f ca="1">+_xll.BInterpol(Boost!$R$6:$R$66,Boost!$AY$6:$AY$66,params!B805,"cubic")</f>
        <v>#NAME?</v>
      </c>
      <c r="G805" s="151" t="e">
        <f ca="1">_xll.BInterpol(cf!$A$2:$A$68,cf!$B$2:$B$68,params!B805,"cubic")/100</f>
        <v>#NAME?</v>
      </c>
      <c r="H805" s="199" t="e">
        <f t="shared" ca="1" si="103"/>
        <v>#NAME?</v>
      </c>
      <c r="I805" s="152">
        <f t="shared" si="106"/>
        <v>5.2062461604876487E-2</v>
      </c>
      <c r="J805" s="152">
        <f t="shared" si="104"/>
        <v>6.3197942467674295E-5</v>
      </c>
      <c r="K805" s="3" t="e">
        <f t="shared" ca="1" si="100"/>
        <v>#NAME?</v>
      </c>
      <c r="L805" s="153" t="e">
        <f t="shared" ca="1" si="105"/>
        <v>#NAME?</v>
      </c>
      <c r="M805" s="195" t="e">
        <f ca="1">_xll.BInterpol(cf!$A$2:$A$68,cf!$C$2:$C$68,params!B805,"cubic")</f>
        <v>#NAME?</v>
      </c>
      <c r="N805" s="195" t="e">
        <f ca="1">+_xll.BInterpol(#REF!,#REF!,params!B805,"cubic")</f>
        <v>#NAME?</v>
      </c>
      <c r="O805" s="153" t="e">
        <f t="shared" ca="1" si="101"/>
        <v>#NAME?</v>
      </c>
    </row>
    <row r="806" spans="1:15">
      <c r="A806">
        <v>803</v>
      </c>
      <c r="B806">
        <f t="shared" si="99"/>
        <v>3.2120000000000002</v>
      </c>
      <c r="C806" s="151" t="e">
        <f ca="1">+_xll.BInterpol(Boost!$R$6:$R$66,Boost!$AZ$6:$AZ$66,params!B806,"cubic")</f>
        <v>#NAME?</v>
      </c>
      <c r="D806" s="151" t="e">
        <f ca="1">+_xll.BInterpol(Boost!$R$6:$R$66,Boost!$AX$6:$AX$66,params!B806,"cubic")</f>
        <v>#NAME?</v>
      </c>
      <c r="E806" s="198" t="e">
        <f t="shared" ca="1" si="102"/>
        <v>#NAME?</v>
      </c>
      <c r="F806" s="151" t="e">
        <f ca="1">+_xll.BInterpol(Boost!$R$6:$R$66,Boost!$AY$6:$AY$66,params!B806,"cubic")</f>
        <v>#NAME?</v>
      </c>
      <c r="G806" s="151" t="e">
        <f ca="1">_xll.BInterpol(cf!$A$2:$A$68,cf!$B$2:$B$68,params!B806,"cubic")/100</f>
        <v>#NAME?</v>
      </c>
      <c r="H806" s="199" t="e">
        <f t="shared" ca="1" si="103"/>
        <v>#NAME?</v>
      </c>
      <c r="I806" s="152">
        <f t="shared" si="106"/>
        <v>5.2125655334288479E-2</v>
      </c>
      <c r="J806" s="152">
        <f t="shared" si="104"/>
        <v>6.3193729411992194E-5</v>
      </c>
      <c r="K806" s="3" t="e">
        <f t="shared" ca="1" si="100"/>
        <v>#NAME?</v>
      </c>
      <c r="L806" s="153" t="e">
        <f t="shared" ca="1" si="105"/>
        <v>#NAME?</v>
      </c>
      <c r="M806" s="195" t="e">
        <f ca="1">_xll.BInterpol(cf!$A$2:$A$68,cf!$C$2:$C$68,params!B806,"cubic")</f>
        <v>#NAME?</v>
      </c>
      <c r="N806" s="195" t="e">
        <f ca="1">+_xll.BInterpol(#REF!,#REF!,params!B806,"cubic")</f>
        <v>#NAME?</v>
      </c>
      <c r="O806" s="153" t="e">
        <f t="shared" ca="1" si="101"/>
        <v>#NAME?</v>
      </c>
    </row>
    <row r="807" spans="1:15">
      <c r="A807">
        <v>804</v>
      </c>
      <c r="B807">
        <f t="shared" si="99"/>
        <v>3.2160000000000002</v>
      </c>
      <c r="C807" s="151" t="e">
        <f ca="1">+_xll.BInterpol(Boost!$R$6:$R$66,Boost!$AZ$6:$AZ$66,params!B807,"cubic")</f>
        <v>#NAME?</v>
      </c>
      <c r="D807" s="151" t="e">
        <f ca="1">+_xll.BInterpol(Boost!$R$6:$R$66,Boost!$AX$6:$AX$66,params!B807,"cubic")</f>
        <v>#NAME?</v>
      </c>
      <c r="E807" s="198" t="e">
        <f t="shared" ca="1" si="102"/>
        <v>#NAME?</v>
      </c>
      <c r="F807" s="151" t="e">
        <f ca="1">+_xll.BInterpol(Boost!$R$6:$R$66,Boost!$AY$6:$AY$66,params!B807,"cubic")</f>
        <v>#NAME?</v>
      </c>
      <c r="G807" s="151" t="e">
        <f ca="1">_xll.BInterpol(cf!$A$2:$A$68,cf!$B$2:$B$68,params!B807,"cubic")/100</f>
        <v>#NAME?</v>
      </c>
      <c r="H807" s="199" t="e">
        <f t="shared" ca="1" si="103"/>
        <v>#NAME?</v>
      </c>
      <c r="I807" s="152">
        <f t="shared" si="106"/>
        <v>5.2188844850925564E-2</v>
      </c>
      <c r="J807" s="152">
        <f t="shared" si="104"/>
        <v>6.3189516637085497E-5</v>
      </c>
      <c r="K807" s="3" t="e">
        <f t="shared" ca="1" si="100"/>
        <v>#NAME?</v>
      </c>
      <c r="L807" s="153" t="e">
        <f t="shared" ca="1" si="105"/>
        <v>#NAME?</v>
      </c>
      <c r="M807" s="195" t="e">
        <f ca="1">_xll.BInterpol(cf!$A$2:$A$68,cf!$C$2:$C$68,params!B807,"cubic")</f>
        <v>#NAME?</v>
      </c>
      <c r="N807" s="195" t="e">
        <f ca="1">+_xll.BInterpol(#REF!,#REF!,params!B807,"cubic")</f>
        <v>#NAME?</v>
      </c>
      <c r="O807" s="153" t="e">
        <f t="shared" ca="1" si="101"/>
        <v>#NAME?</v>
      </c>
    </row>
    <row r="808" spans="1:15">
      <c r="A808">
        <v>805</v>
      </c>
      <c r="B808">
        <f t="shared" si="99"/>
        <v>3.22</v>
      </c>
      <c r="C808" s="151" t="e">
        <f ca="1">+_xll.BInterpol(Boost!$R$6:$R$66,Boost!$AZ$6:$AZ$66,params!B808,"cubic")</f>
        <v>#NAME?</v>
      </c>
      <c r="D808" s="151" t="e">
        <f ca="1">+_xll.BInterpol(Boost!$R$6:$R$66,Boost!$AX$6:$AX$66,params!B808,"cubic")</f>
        <v>#NAME?</v>
      </c>
      <c r="E808" s="198" t="e">
        <f t="shared" ca="1" si="102"/>
        <v>#NAME?</v>
      </c>
      <c r="F808" s="151" t="e">
        <f ca="1">+_xll.BInterpol(Boost!$R$6:$R$66,Boost!$AY$6:$AY$66,params!B808,"cubic")</f>
        <v>#NAME?</v>
      </c>
      <c r="G808" s="151" t="e">
        <f ca="1">_xll.BInterpol(cf!$A$2:$A$68,cf!$B$2:$B$68,params!B808,"cubic")/100</f>
        <v>#NAME?</v>
      </c>
      <c r="H808" s="199" t="e">
        <f t="shared" ca="1" si="103"/>
        <v>#NAME?</v>
      </c>
      <c r="I808" s="152">
        <f t="shared" si="106"/>
        <v>5.2252030155068629E-2</v>
      </c>
      <c r="J808" s="152">
        <f t="shared" si="104"/>
        <v>6.3185304143065224E-5</v>
      </c>
      <c r="K808" s="3" t="e">
        <f t="shared" ca="1" si="100"/>
        <v>#NAME?</v>
      </c>
      <c r="L808" s="153" t="e">
        <f t="shared" ca="1" si="105"/>
        <v>#NAME?</v>
      </c>
      <c r="M808" s="195" t="e">
        <f ca="1">_xll.BInterpol(cf!$A$2:$A$68,cf!$C$2:$C$68,params!B808,"cubic")</f>
        <v>#NAME?</v>
      </c>
      <c r="N808" s="195" t="e">
        <f ca="1">+_xll.BInterpol(#REF!,#REF!,params!B808,"cubic")</f>
        <v>#NAME?</v>
      </c>
      <c r="O808" s="153" t="e">
        <f t="shared" ca="1" si="101"/>
        <v>#NAME?</v>
      </c>
    </row>
    <row r="809" spans="1:15">
      <c r="A809">
        <v>806</v>
      </c>
      <c r="B809">
        <f t="shared" si="99"/>
        <v>3.2240000000000002</v>
      </c>
      <c r="C809" s="151" t="e">
        <f ca="1">+_xll.BInterpol(Boost!$R$6:$R$66,Boost!$AZ$6:$AZ$66,params!B809,"cubic")</f>
        <v>#NAME?</v>
      </c>
      <c r="D809" s="151" t="e">
        <f ca="1">+_xll.BInterpol(Boost!$R$6:$R$66,Boost!$AX$6:$AX$66,params!B809,"cubic")</f>
        <v>#NAME?</v>
      </c>
      <c r="E809" s="198" t="e">
        <f t="shared" ca="1" si="102"/>
        <v>#NAME?</v>
      </c>
      <c r="F809" s="151" t="e">
        <f ca="1">+_xll.BInterpol(Boost!$R$6:$R$66,Boost!$AY$6:$AY$66,params!B809,"cubic")</f>
        <v>#NAME?</v>
      </c>
      <c r="G809" s="151" t="e">
        <f ca="1">_xll.BInterpol(cf!$A$2:$A$68,cf!$B$2:$B$68,params!B809,"cubic")/100</f>
        <v>#NAME?</v>
      </c>
      <c r="H809" s="199" t="e">
        <f t="shared" ca="1" si="103"/>
        <v>#NAME?</v>
      </c>
      <c r="I809" s="152">
        <f t="shared" si="106"/>
        <v>5.231521124699845E-2</v>
      </c>
      <c r="J809" s="152">
        <f t="shared" si="104"/>
        <v>6.3181091929820354E-5</v>
      </c>
      <c r="K809" s="3" t="e">
        <f t="shared" ca="1" si="100"/>
        <v>#NAME?</v>
      </c>
      <c r="L809" s="153" t="e">
        <f t="shared" ca="1" si="105"/>
        <v>#NAME?</v>
      </c>
      <c r="M809" s="195" t="e">
        <f ca="1">_xll.BInterpol(cf!$A$2:$A$68,cf!$C$2:$C$68,params!B809,"cubic")</f>
        <v>#NAME?</v>
      </c>
      <c r="N809" s="195" t="e">
        <f ca="1">+_xll.BInterpol(#REF!,#REF!,params!B809,"cubic")</f>
        <v>#NAME?</v>
      </c>
      <c r="O809" s="153" t="e">
        <f t="shared" ca="1" si="101"/>
        <v>#NAME?</v>
      </c>
    </row>
    <row r="810" spans="1:15">
      <c r="A810">
        <v>807</v>
      </c>
      <c r="B810">
        <f t="shared" si="99"/>
        <v>3.2280000000000002</v>
      </c>
      <c r="C810" s="151" t="e">
        <f ca="1">+_xll.BInterpol(Boost!$R$6:$R$66,Boost!$AZ$6:$AZ$66,params!B810,"cubic")</f>
        <v>#NAME?</v>
      </c>
      <c r="D810" s="151" t="e">
        <f ca="1">+_xll.BInterpol(Boost!$R$6:$R$66,Boost!$AX$6:$AX$66,params!B810,"cubic")</f>
        <v>#NAME?</v>
      </c>
      <c r="E810" s="198" t="e">
        <f t="shared" ca="1" si="102"/>
        <v>#NAME?</v>
      </c>
      <c r="F810" s="151" t="e">
        <f ca="1">+_xll.BInterpol(Boost!$R$6:$R$66,Boost!$AY$6:$AY$66,params!B810,"cubic")</f>
        <v>#NAME?</v>
      </c>
      <c r="G810" s="151" t="e">
        <f ca="1">_xll.BInterpol(cf!$A$2:$A$68,cf!$B$2:$B$68,params!B810,"cubic")/100</f>
        <v>#NAME?</v>
      </c>
      <c r="H810" s="199" t="e">
        <f t="shared" ca="1" si="103"/>
        <v>#NAME?</v>
      </c>
      <c r="I810" s="152">
        <f t="shared" si="106"/>
        <v>5.2378388126995912E-2</v>
      </c>
      <c r="J810" s="152">
        <f t="shared" si="104"/>
        <v>6.317687999746191E-5</v>
      </c>
      <c r="K810" s="3" t="e">
        <f t="shared" ca="1" si="100"/>
        <v>#NAME?</v>
      </c>
      <c r="L810" s="153" t="e">
        <f t="shared" ca="1" si="105"/>
        <v>#NAME?</v>
      </c>
      <c r="M810" s="195" t="e">
        <f ca="1">_xll.BInterpol(cf!$A$2:$A$68,cf!$C$2:$C$68,params!B810,"cubic")</f>
        <v>#NAME?</v>
      </c>
      <c r="N810" s="195" t="e">
        <f ca="1">+_xll.BInterpol(#REF!,#REF!,params!B810,"cubic")</f>
        <v>#NAME?</v>
      </c>
      <c r="O810" s="153" t="e">
        <f t="shared" ca="1" si="101"/>
        <v>#NAME?</v>
      </c>
    </row>
    <row r="811" spans="1:15">
      <c r="A811">
        <v>808</v>
      </c>
      <c r="B811">
        <f t="shared" si="99"/>
        <v>3.2320000000000002</v>
      </c>
      <c r="C811" s="151" t="e">
        <f ca="1">+_xll.BInterpol(Boost!$R$6:$R$66,Boost!$AZ$6:$AZ$66,params!B811,"cubic")</f>
        <v>#NAME?</v>
      </c>
      <c r="D811" s="151" t="e">
        <f ca="1">+_xll.BInterpol(Boost!$R$6:$R$66,Boost!$AX$6:$AX$66,params!B811,"cubic")</f>
        <v>#NAME?</v>
      </c>
      <c r="E811" s="198" t="e">
        <f t="shared" ca="1" si="102"/>
        <v>#NAME?</v>
      </c>
      <c r="F811" s="151" t="e">
        <f ca="1">+_xll.BInterpol(Boost!$R$6:$R$66,Boost!$AY$6:$AY$66,params!B811,"cubic")</f>
        <v>#NAME?</v>
      </c>
      <c r="G811" s="151" t="e">
        <f ca="1">_xll.BInterpol(cf!$A$2:$A$68,cf!$B$2:$B$68,params!B811,"cubic")/100</f>
        <v>#NAME?</v>
      </c>
      <c r="H811" s="199" t="e">
        <f t="shared" ca="1" si="103"/>
        <v>#NAME?</v>
      </c>
      <c r="I811" s="152">
        <f t="shared" si="106"/>
        <v>5.2441560795341791E-2</v>
      </c>
      <c r="J811" s="152">
        <f t="shared" si="104"/>
        <v>6.3172668345878868E-5</v>
      </c>
      <c r="K811" s="3" t="e">
        <f t="shared" ca="1" si="100"/>
        <v>#NAME?</v>
      </c>
      <c r="L811" s="153" t="e">
        <f t="shared" ca="1" si="105"/>
        <v>#NAME?</v>
      </c>
      <c r="M811" s="195" t="e">
        <f ca="1">_xll.BInterpol(cf!$A$2:$A$68,cf!$C$2:$C$68,params!B811,"cubic")</f>
        <v>#NAME?</v>
      </c>
      <c r="N811" s="195" t="e">
        <f ca="1">+_xll.BInterpol(#REF!,#REF!,params!B811,"cubic")</f>
        <v>#NAME?</v>
      </c>
      <c r="O811" s="153" t="e">
        <f t="shared" ca="1" si="101"/>
        <v>#NAME?</v>
      </c>
    </row>
    <row r="812" spans="1:15">
      <c r="A812">
        <v>809</v>
      </c>
      <c r="B812">
        <f t="shared" si="99"/>
        <v>3.2360000000000002</v>
      </c>
      <c r="C812" s="151" t="e">
        <f ca="1">+_xll.BInterpol(Boost!$R$6:$R$66,Boost!$AZ$6:$AZ$66,params!B812,"cubic")</f>
        <v>#NAME?</v>
      </c>
      <c r="D812" s="151" t="e">
        <f ca="1">+_xll.BInterpol(Boost!$R$6:$R$66,Boost!$AX$6:$AX$66,params!B812,"cubic")</f>
        <v>#NAME?</v>
      </c>
      <c r="E812" s="198" t="e">
        <f t="shared" ca="1" si="102"/>
        <v>#NAME?</v>
      </c>
      <c r="F812" s="151" t="e">
        <f ca="1">+_xll.BInterpol(Boost!$R$6:$R$66,Boost!$AY$6:$AY$66,params!B812,"cubic")</f>
        <v>#NAME?</v>
      </c>
      <c r="G812" s="151" t="e">
        <f ca="1">_xll.BInterpol(cf!$A$2:$A$68,cf!$B$2:$B$68,params!B812,"cubic")/100</f>
        <v>#NAME?</v>
      </c>
      <c r="H812" s="199" t="e">
        <f t="shared" ca="1" si="103"/>
        <v>#NAME?</v>
      </c>
      <c r="I812" s="152">
        <f t="shared" si="106"/>
        <v>5.2504729252316751E-2</v>
      </c>
      <c r="J812" s="152">
        <f t="shared" si="104"/>
        <v>6.3168456974960208E-5</v>
      </c>
      <c r="K812" s="3" t="e">
        <f t="shared" ca="1" si="100"/>
        <v>#NAME?</v>
      </c>
      <c r="L812" s="153" t="e">
        <f t="shared" ca="1" si="105"/>
        <v>#NAME?</v>
      </c>
      <c r="M812" s="195" t="e">
        <f ca="1">_xll.BInterpol(cf!$A$2:$A$68,cf!$C$2:$C$68,params!B812,"cubic")</f>
        <v>#NAME?</v>
      </c>
      <c r="N812" s="195" t="e">
        <f ca="1">+_xll.BInterpol(#REF!,#REF!,params!B812,"cubic")</f>
        <v>#NAME?</v>
      </c>
      <c r="O812" s="153" t="e">
        <f t="shared" ca="1" si="101"/>
        <v>#NAME?</v>
      </c>
    </row>
    <row r="813" spans="1:15">
      <c r="A813">
        <v>810</v>
      </c>
      <c r="B813">
        <f t="shared" si="99"/>
        <v>3.24</v>
      </c>
      <c r="C813" s="151" t="e">
        <f ca="1">+_xll.BInterpol(Boost!$R$6:$R$66,Boost!$AZ$6:$AZ$66,params!B813,"cubic")</f>
        <v>#NAME?</v>
      </c>
      <c r="D813" s="151" t="e">
        <f ca="1">+_xll.BInterpol(Boost!$R$6:$R$66,Boost!$AX$6:$AX$66,params!B813,"cubic")</f>
        <v>#NAME?</v>
      </c>
      <c r="E813" s="198" t="e">
        <f t="shared" ca="1" si="102"/>
        <v>#NAME?</v>
      </c>
      <c r="F813" s="151" t="e">
        <f ca="1">+_xll.BInterpol(Boost!$R$6:$R$66,Boost!$AY$6:$AY$66,params!B813,"cubic")</f>
        <v>#NAME?</v>
      </c>
      <c r="G813" s="151" t="e">
        <f ca="1">_xll.BInterpol(cf!$A$2:$A$68,cf!$B$2:$B$68,params!B813,"cubic")/100</f>
        <v>#NAME?</v>
      </c>
      <c r="H813" s="199" t="e">
        <f t="shared" ca="1" si="103"/>
        <v>#NAME?</v>
      </c>
      <c r="I813" s="152">
        <f t="shared" si="106"/>
        <v>5.2567893498201679E-2</v>
      </c>
      <c r="J813" s="152">
        <f t="shared" si="104"/>
        <v>6.3164245884927972E-5</v>
      </c>
      <c r="K813" s="3" t="e">
        <f t="shared" ca="1" si="100"/>
        <v>#NAME?</v>
      </c>
      <c r="L813" s="153" t="e">
        <f t="shared" ca="1" si="105"/>
        <v>#NAME?</v>
      </c>
      <c r="M813" s="195" t="e">
        <f ca="1">_xll.BInterpol(cf!$A$2:$A$68,cf!$C$2:$C$68,params!B813,"cubic")</f>
        <v>#NAME?</v>
      </c>
      <c r="N813" s="195" t="e">
        <f ca="1">+_xll.BInterpol(#REF!,#REF!,params!B813,"cubic")</f>
        <v>#NAME?</v>
      </c>
      <c r="O813" s="153" t="e">
        <f t="shared" ca="1" si="101"/>
        <v>#NAME?</v>
      </c>
    </row>
    <row r="814" spans="1:15">
      <c r="A814">
        <v>811</v>
      </c>
      <c r="B814">
        <f t="shared" si="99"/>
        <v>3.2440000000000002</v>
      </c>
      <c r="C814" s="151" t="e">
        <f ca="1">+_xll.BInterpol(Boost!$R$6:$R$66,Boost!$AZ$6:$AZ$66,params!B814,"cubic")</f>
        <v>#NAME?</v>
      </c>
      <c r="D814" s="151" t="e">
        <f ca="1">+_xll.BInterpol(Boost!$R$6:$R$66,Boost!$AX$6:$AX$66,params!B814,"cubic")</f>
        <v>#NAME?</v>
      </c>
      <c r="E814" s="198" t="e">
        <f t="shared" ca="1" si="102"/>
        <v>#NAME?</v>
      </c>
      <c r="F814" s="151" t="e">
        <f ca="1">+_xll.BInterpol(Boost!$R$6:$R$66,Boost!$AY$6:$AY$66,params!B814,"cubic")</f>
        <v>#NAME?</v>
      </c>
      <c r="G814" s="151" t="e">
        <f ca="1">_xll.BInterpol(cf!$A$2:$A$68,cf!$B$2:$B$68,params!B814,"cubic")/100</f>
        <v>#NAME?</v>
      </c>
      <c r="H814" s="199" t="e">
        <f t="shared" ca="1" si="103"/>
        <v>#NAME?</v>
      </c>
      <c r="I814" s="152">
        <f t="shared" si="106"/>
        <v>5.2631053533277239E-2</v>
      </c>
      <c r="J814" s="152">
        <f t="shared" si="104"/>
        <v>6.3160035075560117E-5</v>
      </c>
      <c r="K814" s="3" t="e">
        <f t="shared" ca="1" si="100"/>
        <v>#NAME?</v>
      </c>
      <c r="L814" s="153" t="e">
        <f t="shared" ca="1" si="105"/>
        <v>#NAME?</v>
      </c>
      <c r="M814" s="195" t="e">
        <f ca="1">_xll.BInterpol(cf!$A$2:$A$68,cf!$C$2:$C$68,params!B814,"cubic")</f>
        <v>#NAME?</v>
      </c>
      <c r="N814" s="195" t="e">
        <f ca="1">+_xll.BInterpol(#REF!,#REF!,params!B814,"cubic")</f>
        <v>#NAME?</v>
      </c>
      <c r="O814" s="153" t="e">
        <f t="shared" ca="1" si="101"/>
        <v>#NAME?</v>
      </c>
    </row>
    <row r="815" spans="1:15">
      <c r="A815">
        <v>812</v>
      </c>
      <c r="B815">
        <f t="shared" si="99"/>
        <v>3.2480000000000002</v>
      </c>
      <c r="C815" s="151" t="e">
        <f ca="1">+_xll.BInterpol(Boost!$R$6:$R$66,Boost!$AZ$6:$AZ$66,params!B815,"cubic")</f>
        <v>#NAME?</v>
      </c>
      <c r="D815" s="151" t="e">
        <f ca="1">+_xll.BInterpol(Boost!$R$6:$R$66,Boost!$AX$6:$AX$66,params!B815,"cubic")</f>
        <v>#NAME?</v>
      </c>
      <c r="E815" s="198" t="e">
        <f t="shared" ca="1" si="102"/>
        <v>#NAME?</v>
      </c>
      <c r="F815" s="151" t="e">
        <f ca="1">+_xll.BInterpol(Boost!$R$6:$R$66,Boost!$AY$6:$AY$66,params!B815,"cubic")</f>
        <v>#NAME?</v>
      </c>
      <c r="G815" s="151" t="e">
        <f ca="1">_xll.BInterpol(cf!$A$2:$A$68,cf!$B$2:$B$68,params!B815,"cubic")/100</f>
        <v>#NAME?</v>
      </c>
      <c r="H815" s="199" t="e">
        <f t="shared" ca="1" si="103"/>
        <v>#NAME?</v>
      </c>
      <c r="I815" s="152">
        <f t="shared" si="106"/>
        <v>5.2694209357824207E-2</v>
      </c>
      <c r="J815" s="152">
        <f t="shared" si="104"/>
        <v>6.3155824546967665E-5</v>
      </c>
      <c r="K815" s="3" t="e">
        <f t="shared" ca="1" si="100"/>
        <v>#NAME?</v>
      </c>
      <c r="L815" s="153" t="e">
        <f t="shared" ca="1" si="105"/>
        <v>#NAME?</v>
      </c>
      <c r="M815" s="195" t="e">
        <f ca="1">_xll.BInterpol(cf!$A$2:$A$68,cf!$C$2:$C$68,params!B815,"cubic")</f>
        <v>#NAME?</v>
      </c>
      <c r="N815" s="195" t="e">
        <f ca="1">+_xll.BInterpol(#REF!,#REF!,params!B815,"cubic")</f>
        <v>#NAME?</v>
      </c>
      <c r="O815" s="153" t="e">
        <f t="shared" ca="1" si="101"/>
        <v>#NAME?</v>
      </c>
    </row>
    <row r="816" spans="1:15">
      <c r="A816">
        <v>813</v>
      </c>
      <c r="B816">
        <f t="shared" si="99"/>
        <v>3.2519999999999998</v>
      </c>
      <c r="C816" s="151" t="e">
        <f ca="1">+_xll.BInterpol(Boost!$R$6:$R$66,Boost!$AZ$6:$AZ$66,params!B816,"cubic")</f>
        <v>#NAME?</v>
      </c>
      <c r="D816" s="151" t="e">
        <f ca="1">+_xll.BInterpol(Boost!$R$6:$R$66,Boost!$AX$6:$AX$66,params!B816,"cubic")</f>
        <v>#NAME?</v>
      </c>
      <c r="E816" s="198" t="e">
        <f t="shared" ca="1" si="102"/>
        <v>#NAME?</v>
      </c>
      <c r="F816" s="151" t="e">
        <f ca="1">+_xll.BInterpol(Boost!$R$6:$R$66,Boost!$AY$6:$AY$66,params!B816,"cubic")</f>
        <v>#NAME?</v>
      </c>
      <c r="G816" s="151" t="e">
        <f ca="1">_xll.BInterpol(cf!$A$2:$A$68,cf!$B$2:$B$68,params!B816,"cubic")/100</f>
        <v>#NAME?</v>
      </c>
      <c r="H816" s="199" t="e">
        <f t="shared" ca="1" si="103"/>
        <v>#NAME?</v>
      </c>
      <c r="I816" s="152">
        <f t="shared" si="106"/>
        <v>5.2757360972123135E-2</v>
      </c>
      <c r="J816" s="152">
        <f t="shared" si="104"/>
        <v>6.3151614298928571E-5</v>
      </c>
      <c r="K816" s="3" t="e">
        <f t="shared" ca="1" si="100"/>
        <v>#NAME?</v>
      </c>
      <c r="L816" s="153" t="e">
        <f t="shared" ca="1" si="105"/>
        <v>#NAME?</v>
      </c>
      <c r="M816" s="195" t="e">
        <f ca="1">_xll.BInterpol(cf!$A$2:$A$68,cf!$C$2:$C$68,params!B816,"cubic")</f>
        <v>#NAME?</v>
      </c>
      <c r="N816" s="195" t="e">
        <f ca="1">+_xll.BInterpol(#REF!,#REF!,params!B816,"cubic")</f>
        <v>#NAME?</v>
      </c>
      <c r="O816" s="153" t="e">
        <f t="shared" ca="1" si="101"/>
        <v>#NAME?</v>
      </c>
    </row>
    <row r="817" spans="1:15">
      <c r="A817">
        <v>814</v>
      </c>
      <c r="B817">
        <f t="shared" si="99"/>
        <v>3.2559999999999998</v>
      </c>
      <c r="C817" s="151" t="e">
        <f ca="1">+_xll.BInterpol(Boost!$R$6:$R$66,Boost!$AZ$6:$AZ$66,params!B817,"cubic")</f>
        <v>#NAME?</v>
      </c>
      <c r="D817" s="151" t="e">
        <f ca="1">+_xll.BInterpol(Boost!$R$6:$R$66,Boost!$AX$6:$AX$66,params!B817,"cubic")</f>
        <v>#NAME?</v>
      </c>
      <c r="E817" s="198" t="e">
        <f t="shared" ca="1" si="102"/>
        <v>#NAME?</v>
      </c>
      <c r="F817" s="151" t="e">
        <f ca="1">+_xll.BInterpol(Boost!$R$6:$R$66,Boost!$AY$6:$AY$66,params!B817,"cubic")</f>
        <v>#NAME?</v>
      </c>
      <c r="G817" s="151" t="e">
        <f ca="1">_xll.BInterpol(cf!$A$2:$A$68,cf!$B$2:$B$68,params!B817,"cubic")/100</f>
        <v>#NAME?</v>
      </c>
      <c r="H817" s="199" t="e">
        <f t="shared" ca="1" si="103"/>
        <v>#NAME?</v>
      </c>
      <c r="I817" s="152">
        <f t="shared" si="106"/>
        <v>5.28205083764548E-2</v>
      </c>
      <c r="J817" s="152">
        <f t="shared" si="104"/>
        <v>6.314740433166488E-5</v>
      </c>
      <c r="K817" s="3" t="e">
        <f t="shared" ca="1" si="100"/>
        <v>#NAME?</v>
      </c>
      <c r="L817" s="153" t="e">
        <f t="shared" ca="1" si="105"/>
        <v>#NAME?</v>
      </c>
      <c r="M817" s="195" t="e">
        <f ca="1">_xll.BInterpol(cf!$A$2:$A$68,cf!$C$2:$C$68,params!B817,"cubic")</f>
        <v>#NAME?</v>
      </c>
      <c r="N817" s="195" t="e">
        <f ca="1">+_xll.BInterpol(#REF!,#REF!,params!B817,"cubic")</f>
        <v>#NAME?</v>
      </c>
      <c r="O817" s="153" t="e">
        <f t="shared" ca="1" si="101"/>
        <v>#NAME?</v>
      </c>
    </row>
    <row r="818" spans="1:15">
      <c r="A818">
        <v>815</v>
      </c>
      <c r="B818">
        <f t="shared" si="99"/>
        <v>3.26</v>
      </c>
      <c r="C818" s="151" t="e">
        <f ca="1">+_xll.BInterpol(Boost!$R$6:$R$66,Boost!$AZ$6:$AZ$66,params!B818,"cubic")</f>
        <v>#NAME?</v>
      </c>
      <c r="D818" s="151" t="e">
        <f ca="1">+_xll.BInterpol(Boost!$R$6:$R$66,Boost!$AX$6:$AX$66,params!B818,"cubic")</f>
        <v>#NAME?</v>
      </c>
      <c r="E818" s="198" t="e">
        <f t="shared" ca="1" si="102"/>
        <v>#NAME?</v>
      </c>
      <c r="F818" s="151" t="e">
        <f ca="1">+_xll.BInterpol(Boost!$R$6:$R$66,Boost!$AY$6:$AY$66,params!B818,"cubic")</f>
        <v>#NAME?</v>
      </c>
      <c r="G818" s="151" t="e">
        <f ca="1">_xll.BInterpol(cf!$A$2:$A$68,cf!$B$2:$B$68,params!B818,"cubic")/100</f>
        <v>#NAME?</v>
      </c>
      <c r="H818" s="199" t="e">
        <f t="shared" ca="1" si="103"/>
        <v>#NAME?</v>
      </c>
      <c r="I818" s="152">
        <f t="shared" si="106"/>
        <v>5.2883651571099755E-2</v>
      </c>
      <c r="J818" s="152">
        <f t="shared" si="104"/>
        <v>6.3143194644954548E-5</v>
      </c>
      <c r="K818" s="3" t="e">
        <f t="shared" ca="1" si="100"/>
        <v>#NAME?</v>
      </c>
      <c r="L818" s="153" t="e">
        <f t="shared" ca="1" si="105"/>
        <v>#NAME?</v>
      </c>
      <c r="M818" s="195" t="e">
        <f ca="1">_xll.BInterpol(cf!$A$2:$A$68,cf!$C$2:$C$68,params!B818,"cubic")</f>
        <v>#NAME?</v>
      </c>
      <c r="N818" s="195" t="e">
        <f ca="1">+_xll.BInterpol(#REF!,#REF!,params!B818,"cubic")</f>
        <v>#NAME?</v>
      </c>
      <c r="O818" s="153" t="e">
        <f t="shared" ca="1" si="101"/>
        <v>#NAME?</v>
      </c>
    </row>
    <row r="819" spans="1:15">
      <c r="A819">
        <v>816</v>
      </c>
      <c r="B819">
        <f t="shared" si="99"/>
        <v>3.2639999999999998</v>
      </c>
      <c r="C819" s="151" t="e">
        <f ca="1">+_xll.BInterpol(Boost!$R$6:$R$66,Boost!$AZ$6:$AZ$66,params!B819,"cubic")</f>
        <v>#NAME?</v>
      </c>
      <c r="D819" s="151" t="e">
        <f ca="1">+_xll.BInterpol(Boost!$R$6:$R$66,Boost!$AX$6:$AX$66,params!B819,"cubic")</f>
        <v>#NAME?</v>
      </c>
      <c r="E819" s="198" t="e">
        <f t="shared" ca="1" si="102"/>
        <v>#NAME?</v>
      </c>
      <c r="F819" s="151" t="e">
        <f ca="1">+_xll.BInterpol(Boost!$R$6:$R$66,Boost!$AY$6:$AY$66,params!B819,"cubic")</f>
        <v>#NAME?</v>
      </c>
      <c r="G819" s="151" t="e">
        <f ca="1">_xll.BInterpol(cf!$A$2:$A$68,cf!$B$2:$B$68,params!B819,"cubic")/100</f>
        <v>#NAME?</v>
      </c>
      <c r="H819" s="199" t="e">
        <f t="shared" ca="1" si="103"/>
        <v>#NAME?</v>
      </c>
      <c r="I819" s="152">
        <f t="shared" si="106"/>
        <v>5.2946790556338774E-2</v>
      </c>
      <c r="J819" s="152">
        <f t="shared" si="104"/>
        <v>6.3138985239019618E-5</v>
      </c>
      <c r="K819" s="3" t="e">
        <f t="shared" ca="1" si="100"/>
        <v>#NAME?</v>
      </c>
      <c r="L819" s="153" t="e">
        <f t="shared" ca="1" si="105"/>
        <v>#NAME?</v>
      </c>
      <c r="M819" s="195" t="e">
        <f ca="1">_xll.BInterpol(cf!$A$2:$A$68,cf!$C$2:$C$68,params!B819,"cubic")</f>
        <v>#NAME?</v>
      </c>
      <c r="N819" s="195" t="e">
        <f ca="1">+_xll.BInterpol(#REF!,#REF!,params!B819,"cubic")</f>
        <v>#NAME?</v>
      </c>
      <c r="O819" s="153" t="e">
        <f t="shared" ca="1" si="101"/>
        <v>#NAME?</v>
      </c>
    </row>
    <row r="820" spans="1:15">
      <c r="A820">
        <v>817</v>
      </c>
      <c r="B820">
        <f t="shared" si="99"/>
        <v>3.2679999999999998</v>
      </c>
      <c r="C820" s="151" t="e">
        <f ca="1">+_xll.BInterpol(Boost!$R$6:$R$66,Boost!$AZ$6:$AZ$66,params!B820,"cubic")</f>
        <v>#NAME?</v>
      </c>
      <c r="D820" s="151" t="e">
        <f ca="1">+_xll.BInterpol(Boost!$R$6:$R$66,Boost!$AX$6:$AX$66,params!B820,"cubic")</f>
        <v>#NAME?</v>
      </c>
      <c r="E820" s="198" t="e">
        <f t="shared" ca="1" si="102"/>
        <v>#NAME?</v>
      </c>
      <c r="F820" s="151" t="e">
        <f ca="1">+_xll.BInterpol(Boost!$R$6:$R$66,Boost!$AY$6:$AY$66,params!B820,"cubic")</f>
        <v>#NAME?</v>
      </c>
      <c r="G820" s="151" t="e">
        <f ca="1">_xll.BInterpol(cf!$A$2:$A$68,cf!$B$2:$B$68,params!B820,"cubic")/100</f>
        <v>#NAME?</v>
      </c>
      <c r="H820" s="199" t="e">
        <f t="shared" ca="1" si="103"/>
        <v>#NAME?</v>
      </c>
      <c r="I820" s="152">
        <f t="shared" si="106"/>
        <v>5.3009925332452523E-2</v>
      </c>
      <c r="J820" s="152">
        <f t="shared" si="104"/>
        <v>6.3134776113749069E-5</v>
      </c>
      <c r="K820" s="3" t="e">
        <f t="shared" ca="1" si="100"/>
        <v>#NAME?</v>
      </c>
      <c r="L820" s="153" t="e">
        <f t="shared" ca="1" si="105"/>
        <v>#NAME?</v>
      </c>
      <c r="M820" s="195" t="e">
        <f ca="1">_xll.BInterpol(cf!$A$2:$A$68,cf!$C$2:$C$68,params!B820,"cubic")</f>
        <v>#NAME?</v>
      </c>
      <c r="N820" s="195" t="e">
        <f ca="1">+_xll.BInterpol(#REF!,#REF!,params!B820,"cubic")</f>
        <v>#NAME?</v>
      </c>
      <c r="O820" s="153" t="e">
        <f t="shared" ca="1" si="101"/>
        <v>#NAME?</v>
      </c>
    </row>
    <row r="821" spans="1:15">
      <c r="A821">
        <v>818</v>
      </c>
      <c r="B821">
        <f t="shared" si="99"/>
        <v>3.2719999999999998</v>
      </c>
      <c r="C821" s="151" t="e">
        <f ca="1">+_xll.BInterpol(Boost!$R$6:$R$66,Boost!$AZ$6:$AZ$66,params!B821,"cubic")</f>
        <v>#NAME?</v>
      </c>
      <c r="D821" s="151" t="e">
        <f ca="1">+_xll.BInterpol(Boost!$R$6:$R$66,Boost!$AX$6:$AX$66,params!B821,"cubic")</f>
        <v>#NAME?</v>
      </c>
      <c r="E821" s="198" t="e">
        <f t="shared" ca="1" si="102"/>
        <v>#NAME?</v>
      </c>
      <c r="F821" s="151" t="e">
        <f ca="1">+_xll.BInterpol(Boost!$R$6:$R$66,Boost!$AY$6:$AY$66,params!B821,"cubic")</f>
        <v>#NAME?</v>
      </c>
      <c r="G821" s="151" t="e">
        <f ca="1">_xll.BInterpol(cf!$A$2:$A$68,cf!$B$2:$B$68,params!B821,"cubic")/100</f>
        <v>#NAME?</v>
      </c>
      <c r="H821" s="199" t="e">
        <f t="shared" ca="1" si="103"/>
        <v>#NAME?</v>
      </c>
      <c r="I821" s="152">
        <f t="shared" si="106"/>
        <v>5.3073055899721333E-2</v>
      </c>
      <c r="J821" s="152">
        <f t="shared" si="104"/>
        <v>6.3130567268809834E-5</v>
      </c>
      <c r="K821" s="3" t="e">
        <f t="shared" ca="1" si="100"/>
        <v>#NAME?</v>
      </c>
      <c r="L821" s="153" t="e">
        <f t="shared" ca="1" si="105"/>
        <v>#NAME?</v>
      </c>
      <c r="M821" s="195" t="e">
        <f ca="1">_xll.BInterpol(cf!$A$2:$A$68,cf!$C$2:$C$68,params!B821,"cubic")</f>
        <v>#NAME?</v>
      </c>
      <c r="N821" s="195" t="e">
        <f ca="1">+_xll.BInterpol(#REF!,#REF!,params!B821,"cubic")</f>
        <v>#NAME?</v>
      </c>
      <c r="O821" s="153" t="e">
        <f t="shared" ca="1" si="101"/>
        <v>#NAME?</v>
      </c>
    </row>
    <row r="822" spans="1:15">
      <c r="A822">
        <v>819</v>
      </c>
      <c r="B822">
        <f t="shared" si="99"/>
        <v>3.2759999999999998</v>
      </c>
      <c r="C822" s="151" t="e">
        <f ca="1">+_xll.BInterpol(Boost!$R$6:$R$66,Boost!$AZ$6:$AZ$66,params!B822,"cubic")</f>
        <v>#NAME?</v>
      </c>
      <c r="D822" s="151" t="e">
        <f ca="1">+_xll.BInterpol(Boost!$R$6:$R$66,Boost!$AX$6:$AX$66,params!B822,"cubic")</f>
        <v>#NAME?</v>
      </c>
      <c r="E822" s="198" t="e">
        <f t="shared" ca="1" si="102"/>
        <v>#NAME?</v>
      </c>
      <c r="F822" s="151" t="e">
        <f ca="1">+_xll.BInterpol(Boost!$R$6:$R$66,Boost!$AY$6:$AY$66,params!B822,"cubic")</f>
        <v>#NAME?</v>
      </c>
      <c r="G822" s="151" t="e">
        <f ca="1">_xll.BInterpol(cf!$A$2:$A$68,cf!$B$2:$B$68,params!B822,"cubic")/100</f>
        <v>#NAME?</v>
      </c>
      <c r="H822" s="199" t="e">
        <f t="shared" ca="1" si="103"/>
        <v>#NAME?</v>
      </c>
      <c r="I822" s="152">
        <f t="shared" si="106"/>
        <v>5.313618225842609E-2</v>
      </c>
      <c r="J822" s="152">
        <f t="shared" si="104"/>
        <v>6.3126358704757024E-5</v>
      </c>
      <c r="K822" s="3" t="e">
        <f t="shared" ca="1" si="100"/>
        <v>#NAME?</v>
      </c>
      <c r="L822" s="153" t="e">
        <f t="shared" ca="1" si="105"/>
        <v>#NAME?</v>
      </c>
      <c r="M822" s="195" t="e">
        <f ca="1">_xll.BInterpol(cf!$A$2:$A$68,cf!$C$2:$C$68,params!B822,"cubic")</f>
        <v>#NAME?</v>
      </c>
      <c r="N822" s="195" t="e">
        <f ca="1">+_xll.BInterpol(#REF!,#REF!,params!B822,"cubic")</f>
        <v>#NAME?</v>
      </c>
      <c r="O822" s="153" t="e">
        <f t="shared" ca="1" si="101"/>
        <v>#NAME?</v>
      </c>
    </row>
    <row r="823" spans="1:15">
      <c r="A823">
        <v>820</v>
      </c>
      <c r="B823">
        <f t="shared" si="99"/>
        <v>3.28</v>
      </c>
      <c r="C823" s="151" t="e">
        <f ca="1">+_xll.BInterpol(Boost!$R$6:$R$66,Boost!$AZ$6:$AZ$66,params!B823,"cubic")</f>
        <v>#NAME?</v>
      </c>
      <c r="D823" s="151" t="e">
        <f ca="1">+_xll.BInterpol(Boost!$R$6:$R$66,Boost!$AX$6:$AX$66,params!B823,"cubic")</f>
        <v>#NAME?</v>
      </c>
      <c r="E823" s="198" t="e">
        <f t="shared" ca="1" si="102"/>
        <v>#NAME?</v>
      </c>
      <c r="F823" s="151" t="e">
        <f ca="1">+_xll.BInterpol(Boost!$R$6:$R$66,Boost!$AY$6:$AY$66,params!B823,"cubic")</f>
        <v>#NAME?</v>
      </c>
      <c r="G823" s="151" t="e">
        <f ca="1">_xll.BInterpol(cf!$A$2:$A$68,cf!$B$2:$B$68,params!B823,"cubic")/100</f>
        <v>#NAME?</v>
      </c>
      <c r="H823" s="199" t="e">
        <f t="shared" ca="1" si="103"/>
        <v>#NAME?</v>
      </c>
      <c r="I823" s="152">
        <f t="shared" si="106"/>
        <v>5.3199304408847126E-2</v>
      </c>
      <c r="J823" s="152">
        <f t="shared" si="104"/>
        <v>6.3122150421035528E-5</v>
      </c>
      <c r="K823" s="3" t="e">
        <f t="shared" ca="1" si="100"/>
        <v>#NAME?</v>
      </c>
      <c r="L823" s="153" t="e">
        <f t="shared" ca="1" si="105"/>
        <v>#NAME?</v>
      </c>
      <c r="M823" s="195" t="e">
        <f ca="1">_xll.BInterpol(cf!$A$2:$A$68,cf!$C$2:$C$68,params!B823,"cubic")</f>
        <v>#NAME?</v>
      </c>
      <c r="N823" s="195" t="e">
        <f ca="1">+_xll.BInterpol(#REF!,#REF!,params!B823,"cubic")</f>
        <v>#NAME?</v>
      </c>
      <c r="O823" s="153" t="e">
        <f t="shared" ca="1" si="101"/>
        <v>#NAME?</v>
      </c>
    </row>
    <row r="824" spans="1:15">
      <c r="A824">
        <v>821</v>
      </c>
      <c r="B824">
        <f t="shared" si="99"/>
        <v>3.2839999999999998</v>
      </c>
      <c r="C824" s="151" t="e">
        <f ca="1">+_xll.BInterpol(Boost!$R$6:$R$66,Boost!$AZ$6:$AZ$66,params!B824,"cubic")</f>
        <v>#NAME?</v>
      </c>
      <c r="D824" s="151" t="e">
        <f ca="1">+_xll.BInterpol(Boost!$R$6:$R$66,Boost!$AX$6:$AX$66,params!B824,"cubic")</f>
        <v>#NAME?</v>
      </c>
      <c r="E824" s="198" t="e">
        <f t="shared" ca="1" si="102"/>
        <v>#NAME?</v>
      </c>
      <c r="F824" s="151" t="e">
        <f ca="1">+_xll.BInterpol(Boost!$R$6:$R$66,Boost!$AY$6:$AY$66,params!B824,"cubic")</f>
        <v>#NAME?</v>
      </c>
      <c r="G824" s="151" t="e">
        <f ca="1">_xll.BInterpol(cf!$A$2:$A$68,cf!$B$2:$B$68,params!B824,"cubic")/100</f>
        <v>#NAME?</v>
      </c>
      <c r="H824" s="199" t="e">
        <f t="shared" ca="1" si="103"/>
        <v>#NAME?</v>
      </c>
      <c r="I824" s="152">
        <f t="shared" si="106"/>
        <v>5.3262422351265104E-2</v>
      </c>
      <c r="J824" s="152">
        <f t="shared" si="104"/>
        <v>6.3117942417978412E-5</v>
      </c>
      <c r="K824" s="3" t="e">
        <f t="shared" ca="1" si="100"/>
        <v>#NAME?</v>
      </c>
      <c r="L824" s="153" t="e">
        <f t="shared" ca="1" si="105"/>
        <v>#NAME?</v>
      </c>
      <c r="M824" s="195" t="e">
        <f ca="1">_xll.BInterpol(cf!$A$2:$A$68,cf!$C$2:$C$68,params!B824,"cubic")</f>
        <v>#NAME?</v>
      </c>
      <c r="N824" s="195" t="e">
        <f ca="1">+_xll.BInterpol(#REF!,#REF!,params!B824,"cubic")</f>
        <v>#NAME?</v>
      </c>
      <c r="O824" s="153" t="e">
        <f t="shared" ca="1" si="101"/>
        <v>#NAME?</v>
      </c>
    </row>
    <row r="825" spans="1:15">
      <c r="A825">
        <v>822</v>
      </c>
      <c r="B825">
        <f t="shared" si="99"/>
        <v>3.2879999999999998</v>
      </c>
      <c r="C825" s="151" t="e">
        <f ca="1">+_xll.BInterpol(Boost!$R$6:$R$66,Boost!$AZ$6:$AZ$66,params!B825,"cubic")</f>
        <v>#NAME?</v>
      </c>
      <c r="D825" s="151" t="e">
        <f ca="1">+_xll.BInterpol(Boost!$R$6:$R$66,Boost!$AX$6:$AX$66,params!B825,"cubic")</f>
        <v>#NAME?</v>
      </c>
      <c r="E825" s="198" t="e">
        <f t="shared" ca="1" si="102"/>
        <v>#NAME?</v>
      </c>
      <c r="F825" s="151" t="e">
        <f ca="1">+_xll.BInterpol(Boost!$R$6:$R$66,Boost!$AY$6:$AY$66,params!B825,"cubic")</f>
        <v>#NAME?</v>
      </c>
      <c r="G825" s="151" t="e">
        <f ca="1">_xll.BInterpol(cf!$A$2:$A$68,cf!$B$2:$B$68,params!B825,"cubic")/100</f>
        <v>#NAME?</v>
      </c>
      <c r="H825" s="199" t="e">
        <f t="shared" ca="1" si="103"/>
        <v>#NAME?</v>
      </c>
      <c r="I825" s="152">
        <f t="shared" si="106"/>
        <v>5.3325536085960468E-2</v>
      </c>
      <c r="J825" s="152">
        <f t="shared" si="104"/>
        <v>6.3113734695363632E-5</v>
      </c>
      <c r="K825" s="3" t="e">
        <f t="shared" ca="1" si="100"/>
        <v>#NAME?</v>
      </c>
      <c r="L825" s="153" t="e">
        <f t="shared" ca="1" si="105"/>
        <v>#NAME?</v>
      </c>
      <c r="M825" s="195" t="e">
        <f ca="1">_xll.BInterpol(cf!$A$2:$A$68,cf!$C$2:$C$68,params!B825,"cubic")</f>
        <v>#NAME?</v>
      </c>
      <c r="N825" s="195" t="e">
        <f ca="1">+_xll.BInterpol(#REF!,#REF!,params!B825,"cubic")</f>
        <v>#NAME?</v>
      </c>
      <c r="O825" s="153" t="e">
        <f t="shared" ca="1" si="101"/>
        <v>#NAME?</v>
      </c>
    </row>
    <row r="826" spans="1:15">
      <c r="A826">
        <v>823</v>
      </c>
      <c r="B826">
        <f t="shared" si="99"/>
        <v>3.2919999999999998</v>
      </c>
      <c r="C826" s="151" t="e">
        <f ca="1">+_xll.BInterpol(Boost!$R$6:$R$66,Boost!$AZ$6:$AZ$66,params!B826,"cubic")</f>
        <v>#NAME?</v>
      </c>
      <c r="D826" s="151" t="e">
        <f ca="1">+_xll.BInterpol(Boost!$R$6:$R$66,Boost!$AX$6:$AX$66,params!B826,"cubic")</f>
        <v>#NAME?</v>
      </c>
      <c r="E826" s="198" t="e">
        <f t="shared" ca="1" si="102"/>
        <v>#NAME?</v>
      </c>
      <c r="F826" s="151" t="e">
        <f ca="1">+_xll.BInterpol(Boost!$R$6:$R$66,Boost!$AY$6:$AY$66,params!B826,"cubic")</f>
        <v>#NAME?</v>
      </c>
      <c r="G826" s="151" t="e">
        <f ca="1">_xll.BInterpol(cf!$A$2:$A$68,cf!$B$2:$B$68,params!B826,"cubic")/100</f>
        <v>#NAME?</v>
      </c>
      <c r="H826" s="199" t="e">
        <f t="shared" ca="1" si="103"/>
        <v>#NAME?</v>
      </c>
      <c r="I826" s="152">
        <f t="shared" si="106"/>
        <v>5.338864561321377E-2</v>
      </c>
      <c r="J826" s="152">
        <f t="shared" si="104"/>
        <v>6.3109527253302211E-5</v>
      </c>
      <c r="K826" s="3" t="e">
        <f t="shared" ca="1" si="100"/>
        <v>#NAME?</v>
      </c>
      <c r="L826" s="153" t="e">
        <f t="shared" ca="1" si="105"/>
        <v>#NAME?</v>
      </c>
      <c r="M826" s="195" t="e">
        <f ca="1">_xll.BInterpol(cf!$A$2:$A$68,cf!$C$2:$C$68,params!B826,"cubic")</f>
        <v>#NAME?</v>
      </c>
      <c r="N826" s="195" t="e">
        <f ca="1">+_xll.BInterpol(#REF!,#REF!,params!B826,"cubic")</f>
        <v>#NAME?</v>
      </c>
      <c r="O826" s="153" t="e">
        <f t="shared" ca="1" si="101"/>
        <v>#NAME?</v>
      </c>
    </row>
    <row r="827" spans="1:15">
      <c r="A827">
        <v>824</v>
      </c>
      <c r="B827">
        <f t="shared" si="99"/>
        <v>3.2959999999999998</v>
      </c>
      <c r="C827" s="151" t="e">
        <f ca="1">+_xll.BInterpol(Boost!$R$6:$R$66,Boost!$AZ$6:$AZ$66,params!B827,"cubic")</f>
        <v>#NAME?</v>
      </c>
      <c r="D827" s="151" t="e">
        <f ca="1">+_xll.BInterpol(Boost!$R$6:$R$66,Boost!$AX$6:$AX$66,params!B827,"cubic")</f>
        <v>#NAME?</v>
      </c>
      <c r="E827" s="198" t="e">
        <f t="shared" ca="1" si="102"/>
        <v>#NAME?</v>
      </c>
      <c r="F827" s="151" t="e">
        <f ca="1">+_xll.BInterpol(Boost!$R$6:$R$66,Boost!$AY$6:$AY$66,params!B827,"cubic")</f>
        <v>#NAME?</v>
      </c>
      <c r="G827" s="151" t="e">
        <f ca="1">_xll.BInterpol(cf!$A$2:$A$68,cf!$B$2:$B$68,params!B827,"cubic")/100</f>
        <v>#NAME?</v>
      </c>
      <c r="H827" s="199" t="e">
        <f t="shared" ca="1" si="103"/>
        <v>#NAME?</v>
      </c>
      <c r="I827" s="152">
        <f t="shared" si="106"/>
        <v>5.3451750933305453E-2</v>
      </c>
      <c r="J827" s="152">
        <f t="shared" si="104"/>
        <v>6.3105320091683126E-5</v>
      </c>
      <c r="K827" s="3" t="e">
        <f t="shared" ca="1" si="100"/>
        <v>#NAME?</v>
      </c>
      <c r="L827" s="153" t="e">
        <f t="shared" ca="1" si="105"/>
        <v>#NAME?</v>
      </c>
      <c r="M827" s="195" t="e">
        <f ca="1">_xll.BInterpol(cf!$A$2:$A$68,cf!$C$2:$C$68,params!B827,"cubic")</f>
        <v>#NAME?</v>
      </c>
      <c r="N827" s="195" t="e">
        <f ca="1">+_xll.BInterpol(#REF!,#REF!,params!B827,"cubic")</f>
        <v>#NAME?</v>
      </c>
      <c r="O827" s="153" t="e">
        <f t="shared" ca="1" si="101"/>
        <v>#NAME?</v>
      </c>
    </row>
    <row r="828" spans="1:15">
      <c r="A828">
        <v>825</v>
      </c>
      <c r="B828">
        <f t="shared" si="99"/>
        <v>3.3</v>
      </c>
      <c r="C828" s="151" t="e">
        <f ca="1">+_xll.BInterpol(Boost!$R$6:$R$66,Boost!$AZ$6:$AZ$66,params!B828,"cubic")</f>
        <v>#NAME?</v>
      </c>
      <c r="D828" s="151" t="e">
        <f ca="1">+_xll.BInterpol(Boost!$R$6:$R$66,Boost!$AX$6:$AX$66,params!B828,"cubic")</f>
        <v>#NAME?</v>
      </c>
      <c r="E828" s="198" t="e">
        <f t="shared" ca="1" si="102"/>
        <v>#NAME?</v>
      </c>
      <c r="F828" s="151" t="e">
        <f ca="1">+_xll.BInterpol(Boost!$R$6:$R$66,Boost!$AY$6:$AY$66,params!B828,"cubic")</f>
        <v>#NAME?</v>
      </c>
      <c r="G828" s="151" t="e">
        <f ca="1">_xll.BInterpol(cf!$A$2:$A$68,cf!$B$2:$B$68,params!B828,"cubic")/100</f>
        <v>#NAME?</v>
      </c>
      <c r="H828" s="199" t="e">
        <f t="shared" ca="1" si="103"/>
        <v>#NAME?</v>
      </c>
      <c r="I828" s="152">
        <f t="shared" si="106"/>
        <v>5.3514852046516181E-2</v>
      </c>
      <c r="J828" s="152">
        <f t="shared" si="104"/>
        <v>6.3101113210728421E-5</v>
      </c>
      <c r="K828" s="3" t="e">
        <f t="shared" ca="1" si="100"/>
        <v>#NAME?</v>
      </c>
      <c r="L828" s="153" t="e">
        <f t="shared" ca="1" si="105"/>
        <v>#NAME?</v>
      </c>
      <c r="M828" s="195" t="e">
        <f ca="1">_xll.BInterpol(cf!$A$2:$A$68,cf!$C$2:$C$68,params!B828,"cubic")</f>
        <v>#NAME?</v>
      </c>
      <c r="N828" s="195" t="e">
        <f ca="1">+_xll.BInterpol(#REF!,#REF!,params!B828,"cubic")</f>
        <v>#NAME?</v>
      </c>
      <c r="O828" s="153" t="e">
        <f t="shared" ca="1" si="101"/>
        <v>#NAME?</v>
      </c>
    </row>
    <row r="829" spans="1:15">
      <c r="A829">
        <v>826</v>
      </c>
      <c r="B829">
        <f t="shared" si="99"/>
        <v>3.3039999999999998</v>
      </c>
      <c r="C829" s="151" t="e">
        <f ca="1">+_xll.BInterpol(Boost!$R$6:$R$66,Boost!$AZ$6:$AZ$66,params!B829,"cubic")</f>
        <v>#NAME?</v>
      </c>
      <c r="D829" s="151" t="e">
        <f ca="1">+_xll.BInterpol(Boost!$R$6:$R$66,Boost!$AX$6:$AX$66,params!B829,"cubic")</f>
        <v>#NAME?</v>
      </c>
      <c r="E829" s="198" t="e">
        <f t="shared" ca="1" si="102"/>
        <v>#NAME?</v>
      </c>
      <c r="F829" s="151" t="e">
        <f ca="1">+_xll.BInterpol(Boost!$R$6:$R$66,Boost!$AY$6:$AY$66,params!B829,"cubic")</f>
        <v>#NAME?</v>
      </c>
      <c r="G829" s="151" t="e">
        <f ca="1">_xll.BInterpol(cf!$A$2:$A$68,cf!$B$2:$B$68,params!B829,"cubic")/100</f>
        <v>#NAME?</v>
      </c>
      <c r="H829" s="199" t="e">
        <f t="shared" ca="1" si="103"/>
        <v>#NAME?</v>
      </c>
      <c r="I829" s="152">
        <f t="shared" si="106"/>
        <v>5.3577948953126064E-2</v>
      </c>
      <c r="J829" s="152">
        <f t="shared" si="104"/>
        <v>6.3096906609882986E-5</v>
      </c>
      <c r="K829" s="3" t="e">
        <f t="shared" ca="1" si="100"/>
        <v>#NAME?</v>
      </c>
      <c r="L829" s="153" t="e">
        <f t="shared" ca="1" si="105"/>
        <v>#NAME?</v>
      </c>
      <c r="M829" s="195" t="e">
        <f ca="1">_xll.BInterpol(cf!$A$2:$A$68,cf!$C$2:$C$68,params!B829,"cubic")</f>
        <v>#NAME?</v>
      </c>
      <c r="N829" s="195" t="e">
        <f ca="1">+_xll.BInterpol(#REF!,#REF!,params!B829,"cubic")</f>
        <v>#NAME?</v>
      </c>
      <c r="O829" s="153" t="e">
        <f t="shared" ca="1" si="101"/>
        <v>#NAME?</v>
      </c>
    </row>
    <row r="830" spans="1:15">
      <c r="A830">
        <v>827</v>
      </c>
      <c r="B830">
        <f t="shared" si="99"/>
        <v>3.3079999999999998</v>
      </c>
      <c r="C830" s="151" t="e">
        <f ca="1">+_xll.BInterpol(Boost!$R$6:$R$66,Boost!$AZ$6:$AZ$66,params!B830,"cubic")</f>
        <v>#NAME?</v>
      </c>
      <c r="D830" s="151" t="e">
        <f ca="1">+_xll.BInterpol(Boost!$R$6:$R$66,Boost!$AX$6:$AX$66,params!B830,"cubic")</f>
        <v>#NAME?</v>
      </c>
      <c r="E830" s="198" t="e">
        <f t="shared" ca="1" si="102"/>
        <v>#NAME?</v>
      </c>
      <c r="F830" s="151" t="e">
        <f ca="1">+_xll.BInterpol(Boost!$R$6:$R$66,Boost!$AY$6:$AY$66,params!B830,"cubic")</f>
        <v>#NAME?</v>
      </c>
      <c r="G830" s="151" t="e">
        <f ca="1">_xll.BInterpol(cf!$A$2:$A$68,cf!$B$2:$B$68,params!B830,"cubic")/100</f>
        <v>#NAME?</v>
      </c>
      <c r="H830" s="199" t="e">
        <f t="shared" ca="1" si="103"/>
        <v>#NAME?</v>
      </c>
      <c r="I830" s="152">
        <f t="shared" si="106"/>
        <v>5.3641041653415877E-2</v>
      </c>
      <c r="J830" s="152">
        <f t="shared" si="104"/>
        <v>6.3092700289812953E-5</v>
      </c>
      <c r="K830" s="3" t="e">
        <f t="shared" ca="1" si="100"/>
        <v>#NAME?</v>
      </c>
      <c r="L830" s="153" t="e">
        <f t="shared" ca="1" si="105"/>
        <v>#NAME?</v>
      </c>
      <c r="M830" s="195" t="e">
        <f ca="1">_xll.BInterpol(cf!$A$2:$A$68,cf!$C$2:$C$68,params!B830,"cubic")</f>
        <v>#NAME?</v>
      </c>
      <c r="N830" s="195" t="e">
        <f ca="1">+_xll.BInterpol(#REF!,#REF!,params!B830,"cubic")</f>
        <v>#NAME?</v>
      </c>
      <c r="O830" s="153" t="e">
        <f t="shared" ca="1" si="101"/>
        <v>#NAME?</v>
      </c>
    </row>
    <row r="831" spans="1:15">
      <c r="A831">
        <v>828</v>
      </c>
      <c r="B831">
        <f t="shared" si="99"/>
        <v>3.3119999999999998</v>
      </c>
      <c r="C831" s="151" t="e">
        <f ca="1">+_xll.BInterpol(Boost!$R$6:$R$66,Boost!$AZ$6:$AZ$66,params!B831,"cubic")</f>
        <v>#NAME?</v>
      </c>
      <c r="D831" s="151" t="e">
        <f ca="1">+_xll.BInterpol(Boost!$R$6:$R$66,Boost!$AX$6:$AX$66,params!B831,"cubic")</f>
        <v>#NAME?</v>
      </c>
      <c r="E831" s="198" t="e">
        <f t="shared" ca="1" si="102"/>
        <v>#NAME?</v>
      </c>
      <c r="F831" s="151" t="e">
        <f ca="1">+_xll.BInterpol(Boost!$R$6:$R$66,Boost!$AY$6:$AY$66,params!B831,"cubic")</f>
        <v>#NAME?</v>
      </c>
      <c r="G831" s="151" t="e">
        <f ca="1">_xll.BInterpol(cf!$A$2:$A$68,cf!$B$2:$B$68,params!B831,"cubic")/100</f>
        <v>#NAME?</v>
      </c>
      <c r="H831" s="199" t="e">
        <f t="shared" ca="1" si="103"/>
        <v>#NAME?</v>
      </c>
      <c r="I831" s="152">
        <f t="shared" si="106"/>
        <v>5.370413014766573E-2</v>
      </c>
      <c r="J831" s="152">
        <f t="shared" si="104"/>
        <v>6.3088494249852189E-5</v>
      </c>
      <c r="K831" s="3" t="e">
        <f t="shared" ca="1" si="100"/>
        <v>#NAME?</v>
      </c>
      <c r="L831" s="153" t="e">
        <f t="shared" ca="1" si="105"/>
        <v>#NAME?</v>
      </c>
      <c r="M831" s="195" t="e">
        <f ca="1">_xll.BInterpol(cf!$A$2:$A$68,cf!$C$2:$C$68,params!B831,"cubic")</f>
        <v>#NAME?</v>
      </c>
      <c r="N831" s="195" t="e">
        <f ca="1">+_xll.BInterpol(#REF!,#REF!,params!B831,"cubic")</f>
        <v>#NAME?</v>
      </c>
      <c r="O831" s="153" t="e">
        <f t="shared" ca="1" si="101"/>
        <v>#NAME?</v>
      </c>
    </row>
    <row r="832" spans="1:15">
      <c r="A832">
        <v>829</v>
      </c>
      <c r="B832">
        <f t="shared" si="99"/>
        <v>3.3159999999999998</v>
      </c>
      <c r="C832" s="151" t="e">
        <f ca="1">+_xll.BInterpol(Boost!$R$6:$R$66,Boost!$AZ$6:$AZ$66,params!B832,"cubic")</f>
        <v>#NAME?</v>
      </c>
      <c r="D832" s="151" t="e">
        <f ca="1">+_xll.BInterpol(Boost!$R$6:$R$66,Boost!$AX$6:$AX$66,params!B832,"cubic")</f>
        <v>#NAME?</v>
      </c>
      <c r="E832" s="198" t="e">
        <f t="shared" ca="1" si="102"/>
        <v>#NAME?</v>
      </c>
      <c r="F832" s="151" t="e">
        <f ca="1">+_xll.BInterpol(Boost!$R$6:$R$66,Boost!$AY$6:$AY$66,params!B832,"cubic")</f>
        <v>#NAME?</v>
      </c>
      <c r="G832" s="151" t="e">
        <f ca="1">_xll.BInterpol(cf!$A$2:$A$68,cf!$B$2:$B$68,params!B832,"cubic")/100</f>
        <v>#NAME?</v>
      </c>
      <c r="H832" s="199" t="e">
        <f t="shared" ca="1" si="103"/>
        <v>#NAME?</v>
      </c>
      <c r="I832" s="152">
        <f t="shared" si="106"/>
        <v>5.3767214436156285E-2</v>
      </c>
      <c r="J832" s="152">
        <f t="shared" si="104"/>
        <v>6.3084288490555807E-5</v>
      </c>
      <c r="K832" s="3" t="e">
        <f t="shared" ca="1" si="100"/>
        <v>#NAME?</v>
      </c>
      <c r="L832" s="153" t="e">
        <f t="shared" ca="1" si="105"/>
        <v>#NAME?</v>
      </c>
      <c r="M832" s="195" t="e">
        <f ca="1">_xll.BInterpol(cf!$A$2:$A$68,cf!$C$2:$C$68,params!B832,"cubic")</f>
        <v>#NAME?</v>
      </c>
      <c r="N832" s="195" t="e">
        <f ca="1">+_xll.BInterpol(#REF!,#REF!,params!B832,"cubic")</f>
        <v>#NAME?</v>
      </c>
      <c r="O832" s="153" t="e">
        <f t="shared" ca="1" si="101"/>
        <v>#NAME?</v>
      </c>
    </row>
    <row r="833" spans="1:15">
      <c r="A833">
        <v>830</v>
      </c>
      <c r="B833">
        <f t="shared" si="99"/>
        <v>3.32</v>
      </c>
      <c r="C833" s="151" t="e">
        <f ca="1">+_xll.BInterpol(Boost!$R$6:$R$66,Boost!$AZ$6:$AZ$66,params!B833,"cubic")</f>
        <v>#NAME?</v>
      </c>
      <c r="D833" s="151" t="e">
        <f ca="1">+_xll.BInterpol(Boost!$R$6:$R$66,Boost!$AX$6:$AX$66,params!B833,"cubic")</f>
        <v>#NAME?</v>
      </c>
      <c r="E833" s="198" t="e">
        <f t="shared" ca="1" si="102"/>
        <v>#NAME?</v>
      </c>
      <c r="F833" s="151" t="e">
        <f ca="1">+_xll.BInterpol(Boost!$R$6:$R$66,Boost!$AY$6:$AY$66,params!B833,"cubic")</f>
        <v>#NAME?</v>
      </c>
      <c r="G833" s="151" t="e">
        <f ca="1">_xll.BInterpol(cf!$A$2:$A$68,cf!$B$2:$B$68,params!B833,"cubic")/100</f>
        <v>#NAME?</v>
      </c>
      <c r="H833" s="199" t="e">
        <f t="shared" ca="1" si="103"/>
        <v>#NAME?</v>
      </c>
      <c r="I833" s="152">
        <f t="shared" si="106"/>
        <v>5.3830294519167765E-2</v>
      </c>
      <c r="J833" s="152">
        <f t="shared" si="104"/>
        <v>6.3080083011479715E-5</v>
      </c>
      <c r="K833" s="3" t="e">
        <f t="shared" ca="1" si="100"/>
        <v>#NAME?</v>
      </c>
      <c r="L833" s="153" t="e">
        <f t="shared" ca="1" si="105"/>
        <v>#NAME?</v>
      </c>
      <c r="M833" s="195" t="e">
        <f ca="1">_xll.BInterpol(cf!$A$2:$A$68,cf!$C$2:$C$68,params!B833,"cubic")</f>
        <v>#NAME?</v>
      </c>
      <c r="N833" s="195" t="e">
        <f ca="1">+_xll.BInterpol(#REF!,#REF!,params!B833,"cubic")</f>
        <v>#NAME?</v>
      </c>
      <c r="O833" s="153" t="e">
        <f t="shared" ca="1" si="101"/>
        <v>#NAME?</v>
      </c>
    </row>
    <row r="834" spans="1:15">
      <c r="A834">
        <v>831</v>
      </c>
      <c r="B834">
        <f t="shared" si="99"/>
        <v>3.3239999999999998</v>
      </c>
      <c r="C834" s="151" t="e">
        <f ca="1">+_xll.BInterpol(Boost!$R$6:$R$66,Boost!$AZ$6:$AZ$66,params!B834,"cubic")</f>
        <v>#NAME?</v>
      </c>
      <c r="D834" s="151" t="e">
        <f ca="1">+_xll.BInterpol(Boost!$R$6:$R$66,Boost!$AX$6:$AX$66,params!B834,"cubic")</f>
        <v>#NAME?</v>
      </c>
      <c r="E834" s="198" t="e">
        <f t="shared" ca="1" si="102"/>
        <v>#NAME?</v>
      </c>
      <c r="F834" s="151" t="e">
        <f ca="1">+_xll.BInterpol(Boost!$R$6:$R$66,Boost!$AY$6:$AY$66,params!B834,"cubic")</f>
        <v>#NAME?</v>
      </c>
      <c r="G834" s="151" t="e">
        <f ca="1">_xll.BInterpol(cf!$A$2:$A$68,cf!$B$2:$B$68,params!B834,"cubic")/100</f>
        <v>#NAME?</v>
      </c>
      <c r="H834" s="199" t="e">
        <f t="shared" ca="1" si="103"/>
        <v>#NAME?</v>
      </c>
      <c r="I834" s="152">
        <f t="shared" si="106"/>
        <v>5.38933703969805E-2</v>
      </c>
      <c r="J834" s="152">
        <f t="shared" si="104"/>
        <v>6.3075877812734937E-5</v>
      </c>
      <c r="K834" s="3" t="e">
        <f t="shared" ca="1" si="100"/>
        <v>#NAME?</v>
      </c>
      <c r="L834" s="153" t="e">
        <f t="shared" ca="1" si="105"/>
        <v>#NAME?</v>
      </c>
      <c r="M834" s="195" t="e">
        <f ca="1">_xll.BInterpol(cf!$A$2:$A$68,cf!$C$2:$C$68,params!B834,"cubic")</f>
        <v>#NAME?</v>
      </c>
      <c r="N834" s="195" t="e">
        <f ca="1">+_xll.BInterpol(#REF!,#REF!,params!B834,"cubic")</f>
        <v>#NAME?</v>
      </c>
      <c r="O834" s="153" t="e">
        <f t="shared" ca="1" si="101"/>
        <v>#NAME?</v>
      </c>
    </row>
    <row r="835" spans="1:15">
      <c r="A835">
        <v>832</v>
      </c>
      <c r="B835">
        <f t="shared" si="99"/>
        <v>3.3279999999999998</v>
      </c>
      <c r="C835" s="151" t="e">
        <f ca="1">+_xll.BInterpol(Boost!$R$6:$R$66,Boost!$AZ$6:$AZ$66,params!B835,"cubic")</f>
        <v>#NAME?</v>
      </c>
      <c r="D835" s="151" t="e">
        <f ca="1">+_xll.BInterpol(Boost!$R$6:$R$66,Boost!$AX$6:$AX$66,params!B835,"cubic")</f>
        <v>#NAME?</v>
      </c>
      <c r="E835" s="198" t="e">
        <f t="shared" ca="1" si="102"/>
        <v>#NAME?</v>
      </c>
      <c r="F835" s="151" t="e">
        <f ca="1">+_xll.BInterpol(Boost!$R$6:$R$66,Boost!$AY$6:$AY$66,params!B835,"cubic")</f>
        <v>#NAME?</v>
      </c>
      <c r="G835" s="151" t="e">
        <f ca="1">_xll.BInterpol(cf!$A$2:$A$68,cf!$B$2:$B$68,params!B835,"cubic")/100</f>
        <v>#NAME?</v>
      </c>
      <c r="H835" s="199" t="e">
        <f t="shared" ca="1" si="103"/>
        <v>#NAME?</v>
      </c>
      <c r="I835" s="152">
        <f t="shared" si="106"/>
        <v>5.3956442069874933E-2</v>
      </c>
      <c r="J835" s="152">
        <f t="shared" si="104"/>
        <v>6.3071672894432496E-5</v>
      </c>
      <c r="K835" s="3" t="e">
        <f t="shared" ca="1" si="100"/>
        <v>#NAME?</v>
      </c>
      <c r="L835" s="153" t="e">
        <f t="shared" ca="1" si="105"/>
        <v>#NAME?</v>
      </c>
      <c r="M835" s="195" t="e">
        <f ca="1">_xll.BInterpol(cf!$A$2:$A$68,cf!$C$2:$C$68,params!B835,"cubic")</f>
        <v>#NAME?</v>
      </c>
      <c r="N835" s="195" t="e">
        <f ca="1">+_xll.BInterpol(#REF!,#REF!,params!B835,"cubic")</f>
        <v>#NAME?</v>
      </c>
      <c r="O835" s="153" t="e">
        <f t="shared" ca="1" si="101"/>
        <v>#NAME?</v>
      </c>
    </row>
    <row r="836" spans="1:15">
      <c r="A836">
        <v>833</v>
      </c>
      <c r="B836">
        <f t="shared" ref="B836:B899" si="107">+A836/250</f>
        <v>3.3319999999999999</v>
      </c>
      <c r="C836" s="151" t="e">
        <f ca="1">+_xll.BInterpol(Boost!$R$6:$R$66,Boost!$AZ$6:$AZ$66,params!B836,"cubic")</f>
        <v>#NAME?</v>
      </c>
      <c r="D836" s="151" t="e">
        <f ca="1">+_xll.BInterpol(Boost!$R$6:$R$66,Boost!$AX$6:$AX$66,params!B836,"cubic")</f>
        <v>#NAME?</v>
      </c>
      <c r="E836" s="198" t="e">
        <f t="shared" ca="1" si="102"/>
        <v>#NAME?</v>
      </c>
      <c r="F836" s="151" t="e">
        <f ca="1">+_xll.BInterpol(Boost!$R$6:$R$66,Boost!$AY$6:$AY$66,params!B836,"cubic")</f>
        <v>#NAME?</v>
      </c>
      <c r="G836" s="151" t="e">
        <f ca="1">_xll.BInterpol(cf!$A$2:$A$68,cf!$B$2:$B$68,params!B836,"cubic")/100</f>
        <v>#NAME?</v>
      </c>
      <c r="H836" s="199" t="e">
        <f t="shared" ca="1" si="103"/>
        <v>#NAME?</v>
      </c>
      <c r="I836" s="152">
        <f t="shared" si="106"/>
        <v>5.4019509538131283E-2</v>
      </c>
      <c r="J836" s="152">
        <f t="shared" si="104"/>
        <v>6.3067468256350345E-5</v>
      </c>
      <c r="K836" s="3" t="e">
        <f t="shared" ref="K836:K899" ca="1" si="108">+EXP(H836*-B836)</f>
        <v>#NAME?</v>
      </c>
      <c r="L836" s="153" t="e">
        <f t="shared" ca="1" si="105"/>
        <v>#NAME?</v>
      </c>
      <c r="M836" s="195" t="e">
        <f ca="1">_xll.BInterpol(cf!$A$2:$A$68,cf!$C$2:$C$68,params!B836,"cubic")</f>
        <v>#NAME?</v>
      </c>
      <c r="N836" s="195" t="e">
        <f ca="1">+_xll.BInterpol(#REF!,#REF!,params!B836,"cubic")</f>
        <v>#NAME?</v>
      </c>
      <c r="O836" s="153" t="e">
        <f t="shared" ref="O836:O899" ca="1" si="109">+EXP(-B837*E837)-EXP(-B836*E836)</f>
        <v>#NAME?</v>
      </c>
    </row>
    <row r="837" spans="1:15">
      <c r="A837">
        <v>834</v>
      </c>
      <c r="B837">
        <f t="shared" si="107"/>
        <v>3.3359999999999999</v>
      </c>
      <c r="C837" s="151" t="e">
        <f ca="1">+_xll.BInterpol(Boost!$R$6:$R$66,Boost!$AZ$6:$AZ$66,params!B837,"cubic")</f>
        <v>#NAME?</v>
      </c>
      <c r="D837" s="151" t="e">
        <f ca="1">+_xll.BInterpol(Boost!$R$6:$R$66,Boost!$AX$6:$AX$66,params!B837,"cubic")</f>
        <v>#NAME?</v>
      </c>
      <c r="E837" s="198" t="e">
        <f t="shared" ref="E837:E900" ca="1" si="110">-((1+C837*B837)/(1+C836*B836)-1)/(B837-B836)+((1+F837*B837)/(1+F836*B836)-1)/(B837-B836)</f>
        <v>#NAME?</v>
      </c>
      <c r="F837" s="151" t="e">
        <f ca="1">+_xll.BInterpol(Boost!$R$6:$R$66,Boost!$AY$6:$AY$66,params!B837,"cubic")</f>
        <v>#NAME?</v>
      </c>
      <c r="G837" s="151" t="e">
        <f ca="1">_xll.BInterpol(cf!$A$2:$A$68,cf!$B$2:$B$68,params!B837,"cubic")/100</f>
        <v>#NAME?</v>
      </c>
      <c r="H837" s="199" t="e">
        <f t="shared" ref="H837:H900" ca="1" si="111">-((1+F837*B837)/(1+F836*B836)-1)/(B837-B836)+((1+G837*B837)/(1+G836*B836)-1)/(B837-B836)</f>
        <v>#NAME?</v>
      </c>
      <c r="I837" s="152">
        <f t="shared" si="106"/>
        <v>5.4082572802029993E-2</v>
      </c>
      <c r="J837" s="152">
        <f t="shared" ref="J837:J900" si="112">+I837-I836</f>
        <v>6.3063263898710531E-5</v>
      </c>
      <c r="K837" s="3" t="e">
        <f t="shared" ca="1" si="108"/>
        <v>#NAME?</v>
      </c>
      <c r="L837" s="153" t="e">
        <f t="shared" ref="L837:L900" ca="1" si="113">+K838-K837</f>
        <v>#NAME?</v>
      </c>
      <c r="M837" s="195" t="e">
        <f ca="1">_xll.BInterpol(cf!$A$2:$A$68,cf!$C$2:$C$68,params!B837,"cubic")</f>
        <v>#NAME?</v>
      </c>
      <c r="N837" s="195" t="e">
        <f ca="1">+_xll.BInterpol(#REF!,#REF!,params!B837,"cubic")</f>
        <v>#NAME?</v>
      </c>
      <c r="O837" s="153" t="e">
        <f t="shared" ca="1" si="109"/>
        <v>#NAME?</v>
      </c>
    </row>
    <row r="838" spans="1:15">
      <c r="A838">
        <v>835</v>
      </c>
      <c r="B838">
        <f t="shared" si="107"/>
        <v>3.34</v>
      </c>
      <c r="C838" s="151" t="e">
        <f ca="1">+_xll.BInterpol(Boost!$R$6:$R$66,Boost!$AZ$6:$AZ$66,params!B838,"cubic")</f>
        <v>#NAME?</v>
      </c>
      <c r="D838" s="151" t="e">
        <f ca="1">+_xll.BInterpol(Boost!$R$6:$R$66,Boost!$AX$6:$AX$66,params!B838,"cubic")</f>
        <v>#NAME?</v>
      </c>
      <c r="E838" s="198" t="e">
        <f t="shared" ca="1" si="110"/>
        <v>#NAME?</v>
      </c>
      <c r="F838" s="151" t="e">
        <f ca="1">+_xll.BInterpol(Boost!$R$6:$R$66,Boost!$AY$6:$AY$66,params!B838,"cubic")</f>
        <v>#NAME?</v>
      </c>
      <c r="G838" s="151" t="e">
        <f ca="1">_xll.BInterpol(cf!$A$2:$A$68,cf!$B$2:$B$68,params!B838,"cubic")/100</f>
        <v>#NAME?</v>
      </c>
      <c r="H838" s="199" t="e">
        <f t="shared" ca="1" si="111"/>
        <v>#NAME?</v>
      </c>
      <c r="I838" s="152">
        <f t="shared" si="106"/>
        <v>5.4145631861851173E-2</v>
      </c>
      <c r="J838" s="152">
        <f t="shared" si="112"/>
        <v>6.3059059821179986E-5</v>
      </c>
      <c r="K838" s="3" t="e">
        <f t="shared" ca="1" si="108"/>
        <v>#NAME?</v>
      </c>
      <c r="L838" s="153" t="e">
        <f t="shared" ca="1" si="113"/>
        <v>#NAME?</v>
      </c>
      <c r="M838" s="195" t="e">
        <f ca="1">_xll.BInterpol(cf!$A$2:$A$68,cf!$C$2:$C$68,params!B838,"cubic")</f>
        <v>#NAME?</v>
      </c>
      <c r="N838" s="195" t="e">
        <f ca="1">+_xll.BInterpol(#REF!,#REF!,params!B838,"cubic")</f>
        <v>#NAME?</v>
      </c>
      <c r="O838" s="153" t="e">
        <f t="shared" ca="1" si="109"/>
        <v>#NAME?</v>
      </c>
    </row>
    <row r="839" spans="1:15">
      <c r="A839">
        <v>836</v>
      </c>
      <c r="B839">
        <f t="shared" si="107"/>
        <v>3.3439999999999999</v>
      </c>
      <c r="C839" s="151" t="e">
        <f ca="1">+_xll.BInterpol(Boost!$R$6:$R$66,Boost!$AZ$6:$AZ$66,params!B839,"cubic")</f>
        <v>#NAME?</v>
      </c>
      <c r="D839" s="151" t="e">
        <f ca="1">+_xll.BInterpol(Boost!$R$6:$R$66,Boost!$AX$6:$AX$66,params!B839,"cubic")</f>
        <v>#NAME?</v>
      </c>
      <c r="E839" s="198" t="e">
        <f t="shared" ca="1" si="110"/>
        <v>#NAME?</v>
      </c>
      <c r="F839" s="151" t="e">
        <f ca="1">+_xll.BInterpol(Boost!$R$6:$R$66,Boost!$AY$6:$AY$66,params!B839,"cubic")</f>
        <v>#NAME?</v>
      </c>
      <c r="G839" s="151" t="e">
        <f ca="1">_xll.BInterpol(cf!$A$2:$A$68,cf!$B$2:$B$68,params!B839,"cubic")/100</f>
        <v>#NAME?</v>
      </c>
      <c r="H839" s="199" t="e">
        <f t="shared" ca="1" si="111"/>
        <v>#NAME?</v>
      </c>
      <c r="I839" s="152">
        <f t="shared" si="106"/>
        <v>5.4208686717875154E-2</v>
      </c>
      <c r="J839" s="152">
        <f t="shared" si="112"/>
        <v>6.3054856023980754E-5</v>
      </c>
      <c r="K839" s="3" t="e">
        <f t="shared" ca="1" si="108"/>
        <v>#NAME?</v>
      </c>
      <c r="L839" s="153" t="e">
        <f t="shared" ca="1" si="113"/>
        <v>#NAME?</v>
      </c>
      <c r="M839" s="195" t="e">
        <f ca="1">_xll.BInterpol(cf!$A$2:$A$68,cf!$C$2:$C$68,params!B839,"cubic")</f>
        <v>#NAME?</v>
      </c>
      <c r="N839" s="195" t="e">
        <f ca="1">+_xll.BInterpol(#REF!,#REF!,params!B839,"cubic")</f>
        <v>#NAME?</v>
      </c>
      <c r="O839" s="153" t="e">
        <f t="shared" ca="1" si="109"/>
        <v>#NAME?</v>
      </c>
    </row>
    <row r="840" spans="1:15">
      <c r="A840">
        <v>837</v>
      </c>
      <c r="B840">
        <f t="shared" si="107"/>
        <v>3.3479999999999999</v>
      </c>
      <c r="C840" s="151" t="e">
        <f ca="1">+_xll.BInterpol(Boost!$R$6:$R$66,Boost!$AZ$6:$AZ$66,params!B840,"cubic")</f>
        <v>#NAME?</v>
      </c>
      <c r="D840" s="151" t="e">
        <f ca="1">+_xll.BInterpol(Boost!$R$6:$R$66,Boost!$AX$6:$AX$66,params!B840,"cubic")</f>
        <v>#NAME?</v>
      </c>
      <c r="E840" s="198" t="e">
        <f t="shared" ca="1" si="110"/>
        <v>#NAME?</v>
      </c>
      <c r="F840" s="151" t="e">
        <f ca="1">+_xll.BInterpol(Boost!$R$6:$R$66,Boost!$AY$6:$AY$66,params!B840,"cubic")</f>
        <v>#NAME?</v>
      </c>
      <c r="G840" s="151" t="e">
        <f ca="1">_xll.BInterpol(cf!$A$2:$A$68,cf!$B$2:$B$68,params!B840,"cubic")/100</f>
        <v>#NAME?</v>
      </c>
      <c r="H840" s="199" t="e">
        <f t="shared" ca="1" si="111"/>
        <v>#NAME?</v>
      </c>
      <c r="I840" s="152">
        <f t="shared" si="106"/>
        <v>5.4271737370382156E-2</v>
      </c>
      <c r="J840" s="152">
        <f t="shared" si="112"/>
        <v>6.3050652507001814E-5</v>
      </c>
      <c r="K840" s="3" t="e">
        <f t="shared" ca="1" si="108"/>
        <v>#NAME?</v>
      </c>
      <c r="L840" s="153" t="e">
        <f t="shared" ca="1" si="113"/>
        <v>#NAME?</v>
      </c>
      <c r="M840" s="195" t="e">
        <f ca="1">_xll.BInterpol(cf!$A$2:$A$68,cf!$C$2:$C$68,params!B840,"cubic")</f>
        <v>#NAME?</v>
      </c>
      <c r="N840" s="195" t="e">
        <f ca="1">+_xll.BInterpol(#REF!,#REF!,params!B840,"cubic")</f>
        <v>#NAME?</v>
      </c>
      <c r="O840" s="153" t="e">
        <f t="shared" ca="1" si="109"/>
        <v>#NAME?</v>
      </c>
    </row>
    <row r="841" spans="1:15">
      <c r="A841">
        <v>838</v>
      </c>
      <c r="B841">
        <f t="shared" si="107"/>
        <v>3.3519999999999999</v>
      </c>
      <c r="C841" s="151" t="e">
        <f ca="1">+_xll.BInterpol(Boost!$R$6:$R$66,Boost!$AZ$6:$AZ$66,params!B841,"cubic")</f>
        <v>#NAME?</v>
      </c>
      <c r="D841" s="151" t="e">
        <f ca="1">+_xll.BInterpol(Boost!$R$6:$R$66,Boost!$AX$6:$AX$66,params!B841,"cubic")</f>
        <v>#NAME?</v>
      </c>
      <c r="E841" s="198" t="e">
        <f t="shared" ca="1" si="110"/>
        <v>#NAME?</v>
      </c>
      <c r="F841" s="151" t="e">
        <f ca="1">+_xll.BInterpol(Boost!$R$6:$R$66,Boost!$AY$6:$AY$66,params!B841,"cubic")</f>
        <v>#NAME?</v>
      </c>
      <c r="G841" s="151" t="e">
        <f ca="1">_xll.BInterpol(cf!$A$2:$A$68,cf!$B$2:$B$68,params!B841,"cubic")/100</f>
        <v>#NAME?</v>
      </c>
      <c r="H841" s="199" t="e">
        <f t="shared" ca="1" si="111"/>
        <v>#NAME?</v>
      </c>
      <c r="I841" s="152">
        <f t="shared" si="106"/>
        <v>5.433478381965251E-2</v>
      </c>
      <c r="J841" s="152">
        <f t="shared" si="112"/>
        <v>6.3046449270354188E-5</v>
      </c>
      <c r="K841" s="3" t="e">
        <f t="shared" ca="1" si="108"/>
        <v>#NAME?</v>
      </c>
      <c r="L841" s="153" t="e">
        <f t="shared" ca="1" si="113"/>
        <v>#NAME?</v>
      </c>
      <c r="M841" s="195" t="e">
        <f ca="1">_xll.BInterpol(cf!$A$2:$A$68,cf!$C$2:$C$68,params!B841,"cubic")</f>
        <v>#NAME?</v>
      </c>
      <c r="N841" s="195" t="e">
        <f ca="1">+_xll.BInterpol(#REF!,#REF!,params!B841,"cubic")</f>
        <v>#NAME?</v>
      </c>
      <c r="O841" s="153" t="e">
        <f t="shared" ca="1" si="109"/>
        <v>#NAME?</v>
      </c>
    </row>
    <row r="842" spans="1:15">
      <c r="A842">
        <v>839</v>
      </c>
      <c r="B842">
        <f t="shared" si="107"/>
        <v>3.3559999999999999</v>
      </c>
      <c r="C842" s="151" t="e">
        <f ca="1">+_xll.BInterpol(Boost!$R$6:$R$66,Boost!$AZ$6:$AZ$66,params!B842,"cubic")</f>
        <v>#NAME?</v>
      </c>
      <c r="D842" s="151" t="e">
        <f ca="1">+_xll.BInterpol(Boost!$R$6:$R$66,Boost!$AX$6:$AX$66,params!B842,"cubic")</f>
        <v>#NAME?</v>
      </c>
      <c r="E842" s="198" t="e">
        <f t="shared" ca="1" si="110"/>
        <v>#NAME?</v>
      </c>
      <c r="F842" s="151" t="e">
        <f ca="1">+_xll.BInterpol(Boost!$R$6:$R$66,Boost!$AY$6:$AY$66,params!B842,"cubic")</f>
        <v>#NAME?</v>
      </c>
      <c r="G842" s="151" t="e">
        <f ca="1">_xll.BInterpol(cf!$A$2:$A$68,cf!$B$2:$B$68,params!B842,"cubic")/100</f>
        <v>#NAME?</v>
      </c>
      <c r="H842" s="199" t="e">
        <f t="shared" ca="1" si="111"/>
        <v>#NAME?</v>
      </c>
      <c r="I842" s="152">
        <f t="shared" si="106"/>
        <v>5.4397826065966215E-2</v>
      </c>
      <c r="J842" s="152">
        <f t="shared" si="112"/>
        <v>6.3042246313704808E-5</v>
      </c>
      <c r="K842" s="3" t="e">
        <f t="shared" ca="1" si="108"/>
        <v>#NAME?</v>
      </c>
      <c r="L842" s="153" t="e">
        <f t="shared" ca="1" si="113"/>
        <v>#NAME?</v>
      </c>
      <c r="M842" s="195" t="e">
        <f ca="1">_xll.BInterpol(cf!$A$2:$A$68,cf!$C$2:$C$68,params!B842,"cubic")</f>
        <v>#NAME?</v>
      </c>
      <c r="N842" s="195" t="e">
        <f ca="1">+_xll.BInterpol(#REF!,#REF!,params!B842,"cubic")</f>
        <v>#NAME?</v>
      </c>
      <c r="O842" s="153" t="e">
        <f t="shared" ca="1" si="109"/>
        <v>#NAME?</v>
      </c>
    </row>
    <row r="843" spans="1:15">
      <c r="A843">
        <v>840</v>
      </c>
      <c r="B843">
        <f t="shared" si="107"/>
        <v>3.36</v>
      </c>
      <c r="C843" s="151" t="e">
        <f ca="1">+_xll.BInterpol(Boost!$R$6:$R$66,Boost!$AZ$6:$AZ$66,params!B843,"cubic")</f>
        <v>#NAME?</v>
      </c>
      <c r="D843" s="151" t="e">
        <f ca="1">+_xll.BInterpol(Boost!$R$6:$R$66,Boost!$AX$6:$AX$66,params!B843,"cubic")</f>
        <v>#NAME?</v>
      </c>
      <c r="E843" s="198" t="e">
        <f t="shared" ca="1" si="110"/>
        <v>#NAME?</v>
      </c>
      <c r="F843" s="151" t="e">
        <f ca="1">+_xll.BInterpol(Boost!$R$6:$R$66,Boost!$AY$6:$AY$66,params!B843,"cubic")</f>
        <v>#NAME?</v>
      </c>
      <c r="G843" s="151" t="e">
        <f ca="1">_xll.BInterpol(cf!$A$2:$A$68,cf!$B$2:$B$68,params!B843,"cubic")/100</f>
        <v>#NAME?</v>
      </c>
      <c r="H843" s="199" t="e">
        <f t="shared" ca="1" si="111"/>
        <v>#NAME?</v>
      </c>
      <c r="I843" s="152">
        <f t="shared" si="106"/>
        <v>5.4460864109603713E-2</v>
      </c>
      <c r="J843" s="152">
        <f t="shared" si="112"/>
        <v>6.3038043637497765E-5</v>
      </c>
      <c r="K843" s="3" t="e">
        <f t="shared" ca="1" si="108"/>
        <v>#NAME?</v>
      </c>
      <c r="L843" s="153" t="e">
        <f t="shared" ca="1" si="113"/>
        <v>#NAME?</v>
      </c>
      <c r="M843" s="195" t="e">
        <f ca="1">_xll.BInterpol(cf!$A$2:$A$68,cf!$C$2:$C$68,params!B843,"cubic")</f>
        <v>#NAME?</v>
      </c>
      <c r="N843" s="195" t="e">
        <f ca="1">+_xll.BInterpol(#REF!,#REF!,params!B843,"cubic")</f>
        <v>#NAME?</v>
      </c>
      <c r="O843" s="153" t="e">
        <f t="shared" ca="1" si="109"/>
        <v>#NAME?</v>
      </c>
    </row>
    <row r="844" spans="1:15">
      <c r="A844">
        <v>841</v>
      </c>
      <c r="B844">
        <f t="shared" si="107"/>
        <v>3.3639999999999999</v>
      </c>
      <c r="C844" s="151" t="e">
        <f ca="1">+_xll.BInterpol(Boost!$R$6:$R$66,Boost!$AZ$6:$AZ$66,params!B844,"cubic")</f>
        <v>#NAME?</v>
      </c>
      <c r="D844" s="151" t="e">
        <f ca="1">+_xll.BInterpol(Boost!$R$6:$R$66,Boost!$AX$6:$AX$66,params!B844,"cubic")</f>
        <v>#NAME?</v>
      </c>
      <c r="E844" s="198" t="e">
        <f t="shared" ca="1" si="110"/>
        <v>#NAME?</v>
      </c>
      <c r="F844" s="151" t="e">
        <f ca="1">+_xll.BInterpol(Boost!$R$6:$R$66,Boost!$AY$6:$AY$66,params!B844,"cubic")</f>
        <v>#NAME?</v>
      </c>
      <c r="G844" s="151" t="e">
        <f ca="1">_xll.BInterpol(cf!$A$2:$A$68,cf!$B$2:$B$68,params!B844,"cubic")/100</f>
        <v>#NAME?</v>
      </c>
      <c r="H844" s="199" t="e">
        <f t="shared" ca="1" si="111"/>
        <v>#NAME?</v>
      </c>
      <c r="I844" s="152">
        <f t="shared" si="106"/>
        <v>5.4523897950845002E-2</v>
      </c>
      <c r="J844" s="152">
        <f t="shared" si="112"/>
        <v>6.3033841241288968E-5</v>
      </c>
      <c r="K844" s="3" t="e">
        <f t="shared" ca="1" si="108"/>
        <v>#NAME?</v>
      </c>
      <c r="L844" s="153" t="e">
        <f t="shared" ca="1" si="113"/>
        <v>#NAME?</v>
      </c>
      <c r="M844" s="195" t="e">
        <f ca="1">_xll.BInterpol(cf!$A$2:$A$68,cf!$C$2:$C$68,params!B844,"cubic")</f>
        <v>#NAME?</v>
      </c>
      <c r="N844" s="195" t="e">
        <f ca="1">+_xll.BInterpol(#REF!,#REF!,params!B844,"cubic")</f>
        <v>#NAME?</v>
      </c>
      <c r="O844" s="153" t="e">
        <f t="shared" ca="1" si="109"/>
        <v>#NAME?</v>
      </c>
    </row>
    <row r="845" spans="1:15">
      <c r="A845">
        <v>842</v>
      </c>
      <c r="B845">
        <f t="shared" si="107"/>
        <v>3.3679999999999999</v>
      </c>
      <c r="C845" s="151" t="e">
        <f ca="1">+_xll.BInterpol(Boost!$R$6:$R$66,Boost!$AZ$6:$AZ$66,params!B845,"cubic")</f>
        <v>#NAME?</v>
      </c>
      <c r="D845" s="151" t="e">
        <f ca="1">+_xll.BInterpol(Boost!$R$6:$R$66,Boost!$AX$6:$AX$66,params!B845,"cubic")</f>
        <v>#NAME?</v>
      </c>
      <c r="E845" s="198" t="e">
        <f t="shared" ca="1" si="110"/>
        <v>#NAME?</v>
      </c>
      <c r="F845" s="151" t="e">
        <f ca="1">+_xll.BInterpol(Boost!$R$6:$R$66,Boost!$AY$6:$AY$66,params!B845,"cubic")</f>
        <v>#NAME?</v>
      </c>
      <c r="G845" s="151" t="e">
        <f ca="1">_xll.BInterpol(cf!$A$2:$A$68,cf!$B$2:$B$68,params!B845,"cubic")/100</f>
        <v>#NAME?</v>
      </c>
      <c r="H845" s="199" t="e">
        <f t="shared" ca="1" si="111"/>
        <v>#NAME?</v>
      </c>
      <c r="I845" s="152">
        <f t="shared" si="106"/>
        <v>5.4586927589970302E-2</v>
      </c>
      <c r="J845" s="152">
        <f t="shared" si="112"/>
        <v>6.3029639125300463E-5</v>
      </c>
      <c r="K845" s="3" t="e">
        <f t="shared" ca="1" si="108"/>
        <v>#NAME?</v>
      </c>
      <c r="L845" s="153" t="e">
        <f t="shared" ca="1" si="113"/>
        <v>#NAME?</v>
      </c>
      <c r="M845" s="195" t="e">
        <f ca="1">_xll.BInterpol(cf!$A$2:$A$68,cf!$C$2:$C$68,params!B845,"cubic")</f>
        <v>#NAME?</v>
      </c>
      <c r="N845" s="195" t="e">
        <f ca="1">+_xll.BInterpol(#REF!,#REF!,params!B845,"cubic")</f>
        <v>#NAME?</v>
      </c>
      <c r="O845" s="153" t="e">
        <f t="shared" ca="1" si="109"/>
        <v>#NAME?</v>
      </c>
    </row>
    <row r="846" spans="1:15">
      <c r="A846">
        <v>843</v>
      </c>
      <c r="B846">
        <f t="shared" si="107"/>
        <v>3.3719999999999999</v>
      </c>
      <c r="C846" s="151" t="e">
        <f ca="1">+_xll.BInterpol(Boost!$R$6:$R$66,Boost!$AZ$6:$AZ$66,params!B846,"cubic")</f>
        <v>#NAME?</v>
      </c>
      <c r="D846" s="151" t="e">
        <f ca="1">+_xll.BInterpol(Boost!$R$6:$R$66,Boost!$AX$6:$AX$66,params!B846,"cubic")</f>
        <v>#NAME?</v>
      </c>
      <c r="E846" s="198" t="e">
        <f t="shared" ca="1" si="110"/>
        <v>#NAME?</v>
      </c>
      <c r="F846" s="151" t="e">
        <f ca="1">+_xll.BInterpol(Boost!$R$6:$R$66,Boost!$AY$6:$AY$66,params!B846,"cubic")</f>
        <v>#NAME?</v>
      </c>
      <c r="G846" s="151" t="e">
        <f ca="1">_xll.BInterpol(cf!$A$2:$A$68,cf!$B$2:$B$68,params!B846,"cubic")/100</f>
        <v>#NAME?</v>
      </c>
      <c r="H846" s="199" t="e">
        <f t="shared" ca="1" si="111"/>
        <v>#NAME?</v>
      </c>
      <c r="I846" s="152">
        <f t="shared" si="106"/>
        <v>5.4649953027259723E-2</v>
      </c>
      <c r="J846" s="152">
        <f t="shared" si="112"/>
        <v>6.3025437289421227E-5</v>
      </c>
      <c r="K846" s="3" t="e">
        <f t="shared" ca="1" si="108"/>
        <v>#NAME?</v>
      </c>
      <c r="L846" s="153" t="e">
        <f t="shared" ca="1" si="113"/>
        <v>#NAME?</v>
      </c>
      <c r="M846" s="195" t="e">
        <f ca="1">_xll.BInterpol(cf!$A$2:$A$68,cf!$C$2:$C$68,params!B846,"cubic")</f>
        <v>#NAME?</v>
      </c>
      <c r="N846" s="195" t="e">
        <f ca="1">+_xll.BInterpol(#REF!,#REF!,params!B846,"cubic")</f>
        <v>#NAME?</v>
      </c>
      <c r="O846" s="153" t="e">
        <f t="shared" ca="1" si="109"/>
        <v>#NAME?</v>
      </c>
    </row>
    <row r="847" spans="1:15">
      <c r="A847">
        <v>844</v>
      </c>
      <c r="B847">
        <f t="shared" si="107"/>
        <v>3.3759999999999999</v>
      </c>
      <c r="C847" s="151" t="e">
        <f ca="1">+_xll.BInterpol(Boost!$R$6:$R$66,Boost!$AZ$6:$AZ$66,params!B847,"cubic")</f>
        <v>#NAME?</v>
      </c>
      <c r="D847" s="151" t="e">
        <f ca="1">+_xll.BInterpol(Boost!$R$6:$R$66,Boost!$AX$6:$AX$66,params!B847,"cubic")</f>
        <v>#NAME?</v>
      </c>
      <c r="E847" s="198" t="e">
        <f t="shared" ca="1" si="110"/>
        <v>#NAME?</v>
      </c>
      <c r="F847" s="151" t="e">
        <f ca="1">+_xll.BInterpol(Boost!$R$6:$R$66,Boost!$AY$6:$AY$66,params!B847,"cubic")</f>
        <v>#NAME?</v>
      </c>
      <c r="G847" s="151" t="e">
        <f ca="1">_xll.BInterpol(cf!$A$2:$A$68,cf!$B$2:$B$68,params!B847,"cubic")/100</f>
        <v>#NAME?</v>
      </c>
      <c r="H847" s="199" t="e">
        <f t="shared" ca="1" si="111"/>
        <v>#NAME?</v>
      </c>
      <c r="I847" s="152">
        <f t="shared" si="106"/>
        <v>5.4712974262993375E-2</v>
      </c>
      <c r="J847" s="152">
        <f t="shared" si="112"/>
        <v>6.302123573365126E-5</v>
      </c>
      <c r="K847" s="3" t="e">
        <f t="shared" ca="1" si="108"/>
        <v>#NAME?</v>
      </c>
      <c r="L847" s="153" t="e">
        <f t="shared" ca="1" si="113"/>
        <v>#NAME?</v>
      </c>
      <c r="M847" s="195" t="e">
        <f ca="1">_xll.BInterpol(cf!$A$2:$A$68,cf!$C$2:$C$68,params!B847,"cubic")</f>
        <v>#NAME?</v>
      </c>
      <c r="N847" s="195" t="e">
        <f ca="1">+_xll.BInterpol(#REF!,#REF!,params!B847,"cubic")</f>
        <v>#NAME?</v>
      </c>
      <c r="O847" s="153" t="e">
        <f t="shared" ca="1" si="109"/>
        <v>#NAME?</v>
      </c>
    </row>
    <row r="848" spans="1:15">
      <c r="A848">
        <v>845</v>
      </c>
      <c r="B848">
        <f t="shared" si="107"/>
        <v>3.38</v>
      </c>
      <c r="C848" s="151" t="e">
        <f ca="1">+_xll.BInterpol(Boost!$R$6:$R$66,Boost!$AZ$6:$AZ$66,params!B848,"cubic")</f>
        <v>#NAME?</v>
      </c>
      <c r="D848" s="151" t="e">
        <f ca="1">+_xll.BInterpol(Boost!$R$6:$R$66,Boost!$AX$6:$AX$66,params!B848,"cubic")</f>
        <v>#NAME?</v>
      </c>
      <c r="E848" s="198" t="e">
        <f t="shared" ca="1" si="110"/>
        <v>#NAME?</v>
      </c>
      <c r="F848" s="151" t="e">
        <f ca="1">+_xll.BInterpol(Boost!$R$6:$R$66,Boost!$AY$6:$AY$66,params!B848,"cubic")</f>
        <v>#NAME?</v>
      </c>
      <c r="G848" s="151" t="e">
        <f ca="1">_xll.BInterpol(cf!$A$2:$A$68,cf!$B$2:$B$68,params!B848,"cubic")/100</f>
        <v>#NAME?</v>
      </c>
      <c r="H848" s="199" t="e">
        <f t="shared" ca="1" si="111"/>
        <v>#NAME?</v>
      </c>
      <c r="I848" s="152">
        <f t="shared" si="106"/>
        <v>5.4775991297451365E-2</v>
      </c>
      <c r="J848" s="152">
        <f t="shared" si="112"/>
        <v>6.3017034457990562E-5</v>
      </c>
      <c r="K848" s="3" t="e">
        <f t="shared" ca="1" si="108"/>
        <v>#NAME?</v>
      </c>
      <c r="L848" s="153" t="e">
        <f t="shared" ca="1" si="113"/>
        <v>#NAME?</v>
      </c>
      <c r="M848" s="195" t="e">
        <f ca="1">_xll.BInterpol(cf!$A$2:$A$68,cf!$C$2:$C$68,params!B848,"cubic")</f>
        <v>#NAME?</v>
      </c>
      <c r="N848" s="195" t="e">
        <f ca="1">+_xll.BInterpol(#REF!,#REF!,params!B848,"cubic")</f>
        <v>#NAME?</v>
      </c>
      <c r="O848" s="153" t="e">
        <f t="shared" ca="1" si="109"/>
        <v>#NAME?</v>
      </c>
    </row>
    <row r="849" spans="1:15">
      <c r="A849">
        <v>846</v>
      </c>
      <c r="B849">
        <f t="shared" si="107"/>
        <v>3.3839999999999999</v>
      </c>
      <c r="C849" s="151" t="e">
        <f ca="1">+_xll.BInterpol(Boost!$R$6:$R$66,Boost!$AZ$6:$AZ$66,params!B849,"cubic")</f>
        <v>#NAME?</v>
      </c>
      <c r="D849" s="151" t="e">
        <f ca="1">+_xll.BInterpol(Boost!$R$6:$R$66,Boost!$AX$6:$AX$66,params!B849,"cubic")</f>
        <v>#NAME?</v>
      </c>
      <c r="E849" s="198" t="e">
        <f t="shared" ca="1" si="110"/>
        <v>#NAME?</v>
      </c>
      <c r="F849" s="151" t="e">
        <f ca="1">+_xll.BInterpol(Boost!$R$6:$R$66,Boost!$AY$6:$AY$66,params!B849,"cubic")</f>
        <v>#NAME?</v>
      </c>
      <c r="G849" s="151" t="e">
        <f ca="1">_xll.BInterpol(cf!$A$2:$A$68,cf!$B$2:$B$68,params!B849,"cubic")/100</f>
        <v>#NAME?</v>
      </c>
      <c r="H849" s="199" t="e">
        <f t="shared" ca="1" si="111"/>
        <v>#NAME?</v>
      </c>
      <c r="I849" s="152">
        <f t="shared" si="106"/>
        <v>5.4839004130913804E-2</v>
      </c>
      <c r="J849" s="152">
        <f t="shared" si="112"/>
        <v>6.3012833462439133E-5</v>
      </c>
      <c r="K849" s="3" t="e">
        <f t="shared" ca="1" si="108"/>
        <v>#NAME?</v>
      </c>
      <c r="L849" s="153" t="e">
        <f t="shared" ca="1" si="113"/>
        <v>#NAME?</v>
      </c>
      <c r="M849" s="195" t="e">
        <f ca="1">_xll.BInterpol(cf!$A$2:$A$68,cf!$C$2:$C$68,params!B849,"cubic")</f>
        <v>#NAME?</v>
      </c>
      <c r="N849" s="195" t="e">
        <f ca="1">+_xll.BInterpol(#REF!,#REF!,params!B849,"cubic")</f>
        <v>#NAME?</v>
      </c>
      <c r="O849" s="153" t="e">
        <f t="shared" ca="1" si="109"/>
        <v>#NAME?</v>
      </c>
    </row>
    <row r="850" spans="1:15">
      <c r="A850">
        <v>847</v>
      </c>
      <c r="B850">
        <f t="shared" si="107"/>
        <v>3.3879999999999999</v>
      </c>
      <c r="C850" s="151" t="e">
        <f ca="1">+_xll.BInterpol(Boost!$R$6:$R$66,Boost!$AZ$6:$AZ$66,params!B850,"cubic")</f>
        <v>#NAME?</v>
      </c>
      <c r="D850" s="151" t="e">
        <f ca="1">+_xll.BInterpol(Boost!$R$6:$R$66,Boost!$AX$6:$AX$66,params!B850,"cubic")</f>
        <v>#NAME?</v>
      </c>
      <c r="E850" s="198" t="e">
        <f t="shared" ca="1" si="110"/>
        <v>#NAME?</v>
      </c>
      <c r="F850" s="151" t="e">
        <f ca="1">+_xll.BInterpol(Boost!$R$6:$R$66,Boost!$AY$6:$AY$66,params!B850,"cubic")</f>
        <v>#NAME?</v>
      </c>
      <c r="G850" s="151" t="e">
        <f ca="1">_xll.BInterpol(cf!$A$2:$A$68,cf!$B$2:$B$68,params!B850,"cubic")/100</f>
        <v>#NAME?</v>
      </c>
      <c r="H850" s="199" t="e">
        <f t="shared" ca="1" si="111"/>
        <v>#NAME?</v>
      </c>
      <c r="I850" s="152">
        <f t="shared" si="106"/>
        <v>5.4902012763660579E-2</v>
      </c>
      <c r="J850" s="152">
        <f t="shared" si="112"/>
        <v>6.3008632746774929E-5</v>
      </c>
      <c r="K850" s="3" t="e">
        <f t="shared" ca="1" si="108"/>
        <v>#NAME?</v>
      </c>
      <c r="L850" s="153" t="e">
        <f t="shared" ca="1" si="113"/>
        <v>#NAME?</v>
      </c>
      <c r="M850" s="195" t="e">
        <f ca="1">_xll.BInterpol(cf!$A$2:$A$68,cf!$C$2:$C$68,params!B850,"cubic")</f>
        <v>#NAME?</v>
      </c>
      <c r="N850" s="195" t="e">
        <f ca="1">+_xll.BInterpol(#REF!,#REF!,params!B850,"cubic")</f>
        <v>#NAME?</v>
      </c>
      <c r="O850" s="153" t="e">
        <f t="shared" ca="1" si="109"/>
        <v>#NAME?</v>
      </c>
    </row>
    <row r="851" spans="1:15">
      <c r="A851">
        <v>848</v>
      </c>
      <c r="B851">
        <f t="shared" si="107"/>
        <v>3.3919999999999999</v>
      </c>
      <c r="C851" s="151" t="e">
        <f ca="1">+_xll.BInterpol(Boost!$R$6:$R$66,Boost!$AZ$6:$AZ$66,params!B851,"cubic")</f>
        <v>#NAME?</v>
      </c>
      <c r="D851" s="151" t="e">
        <f ca="1">+_xll.BInterpol(Boost!$R$6:$R$66,Boost!$AX$6:$AX$66,params!B851,"cubic")</f>
        <v>#NAME?</v>
      </c>
      <c r="E851" s="198" t="e">
        <f t="shared" ca="1" si="110"/>
        <v>#NAME?</v>
      </c>
      <c r="F851" s="151" t="e">
        <f ca="1">+_xll.BInterpol(Boost!$R$6:$R$66,Boost!$AY$6:$AY$66,params!B851,"cubic")</f>
        <v>#NAME?</v>
      </c>
      <c r="G851" s="151" t="e">
        <f ca="1">_xll.BInterpol(cf!$A$2:$A$68,cf!$B$2:$B$68,params!B851,"cubic")/100</f>
        <v>#NAME?</v>
      </c>
      <c r="H851" s="199" t="e">
        <f t="shared" ca="1" si="111"/>
        <v>#NAME?</v>
      </c>
      <c r="I851" s="152">
        <f t="shared" si="106"/>
        <v>5.496501719597191E-2</v>
      </c>
      <c r="J851" s="152">
        <f t="shared" si="112"/>
        <v>6.3004432311331016E-5</v>
      </c>
      <c r="K851" s="3" t="e">
        <f t="shared" ca="1" si="108"/>
        <v>#NAME?</v>
      </c>
      <c r="L851" s="153" t="e">
        <f t="shared" ca="1" si="113"/>
        <v>#NAME?</v>
      </c>
      <c r="M851" s="195" t="e">
        <f ca="1">_xll.BInterpol(cf!$A$2:$A$68,cf!$C$2:$C$68,params!B851,"cubic")</f>
        <v>#NAME?</v>
      </c>
      <c r="N851" s="195" t="e">
        <f ca="1">+_xll.BInterpol(#REF!,#REF!,params!B851,"cubic")</f>
        <v>#NAME?</v>
      </c>
      <c r="O851" s="153" t="e">
        <f t="shared" ca="1" si="109"/>
        <v>#NAME?</v>
      </c>
    </row>
    <row r="852" spans="1:15">
      <c r="A852">
        <v>849</v>
      </c>
      <c r="B852">
        <f t="shared" si="107"/>
        <v>3.3959999999999999</v>
      </c>
      <c r="C852" s="151" t="e">
        <f ca="1">+_xll.BInterpol(Boost!$R$6:$R$66,Boost!$AZ$6:$AZ$66,params!B852,"cubic")</f>
        <v>#NAME?</v>
      </c>
      <c r="D852" s="151" t="e">
        <f ca="1">+_xll.BInterpol(Boost!$R$6:$R$66,Boost!$AX$6:$AX$66,params!B852,"cubic")</f>
        <v>#NAME?</v>
      </c>
      <c r="E852" s="198" t="e">
        <f t="shared" ca="1" si="110"/>
        <v>#NAME?</v>
      </c>
      <c r="F852" s="151" t="e">
        <f ca="1">+_xll.BInterpol(Boost!$R$6:$R$66,Boost!$AY$6:$AY$66,params!B852,"cubic")</f>
        <v>#NAME?</v>
      </c>
      <c r="G852" s="151" t="e">
        <f ca="1">_xll.BInterpol(cf!$A$2:$A$68,cf!$B$2:$B$68,params!B852,"cubic")/100</f>
        <v>#NAME?</v>
      </c>
      <c r="H852" s="199" t="e">
        <f t="shared" ca="1" si="111"/>
        <v>#NAME?</v>
      </c>
      <c r="I852" s="152">
        <f t="shared" si="106"/>
        <v>5.5028017428127796E-2</v>
      </c>
      <c r="J852" s="152">
        <f t="shared" si="112"/>
        <v>6.300023215588535E-5</v>
      </c>
      <c r="K852" s="3" t="e">
        <f t="shared" ca="1" si="108"/>
        <v>#NAME?</v>
      </c>
      <c r="L852" s="153" t="e">
        <f t="shared" ca="1" si="113"/>
        <v>#NAME?</v>
      </c>
      <c r="M852" s="195" t="e">
        <f ca="1">_xll.BInterpol(cf!$A$2:$A$68,cf!$C$2:$C$68,params!B852,"cubic")</f>
        <v>#NAME?</v>
      </c>
      <c r="N852" s="195" t="e">
        <f ca="1">+_xll.BInterpol(#REF!,#REF!,params!B852,"cubic")</f>
        <v>#NAME?</v>
      </c>
      <c r="O852" s="153" t="e">
        <f t="shared" ca="1" si="109"/>
        <v>#NAME?</v>
      </c>
    </row>
    <row r="853" spans="1:15">
      <c r="A853">
        <v>850</v>
      </c>
      <c r="B853">
        <f t="shared" si="107"/>
        <v>3.4</v>
      </c>
      <c r="C853" s="151" t="e">
        <f ca="1">+_xll.BInterpol(Boost!$R$6:$R$66,Boost!$AZ$6:$AZ$66,params!B853,"cubic")</f>
        <v>#NAME?</v>
      </c>
      <c r="D853" s="151" t="e">
        <f ca="1">+_xll.BInterpol(Boost!$R$6:$R$66,Boost!$AX$6:$AX$66,params!B853,"cubic")</f>
        <v>#NAME?</v>
      </c>
      <c r="E853" s="198" t="e">
        <f t="shared" ca="1" si="110"/>
        <v>#NAME?</v>
      </c>
      <c r="F853" s="151" t="e">
        <f ca="1">+_xll.BInterpol(Boost!$R$6:$R$66,Boost!$AY$6:$AY$66,params!B853,"cubic")</f>
        <v>#NAME?</v>
      </c>
      <c r="G853" s="151" t="e">
        <f ca="1">_xll.BInterpol(cf!$A$2:$A$68,cf!$B$2:$B$68,params!B853,"cubic")/100</f>
        <v>#NAME?</v>
      </c>
      <c r="H853" s="199" t="e">
        <f t="shared" ca="1" si="111"/>
        <v>#NAME?</v>
      </c>
      <c r="I853" s="152">
        <f t="shared" si="106"/>
        <v>5.5091013460408234E-2</v>
      </c>
      <c r="J853" s="152">
        <f t="shared" si="112"/>
        <v>6.299603228043793E-5</v>
      </c>
      <c r="K853" s="3" t="e">
        <f t="shared" ca="1" si="108"/>
        <v>#NAME?</v>
      </c>
      <c r="L853" s="153" t="e">
        <f t="shared" ca="1" si="113"/>
        <v>#NAME?</v>
      </c>
      <c r="M853" s="195" t="e">
        <f ca="1">_xll.BInterpol(cf!$A$2:$A$68,cf!$C$2:$C$68,params!B853,"cubic")</f>
        <v>#NAME?</v>
      </c>
      <c r="N853" s="195" t="e">
        <f ca="1">+_xll.BInterpol(#REF!,#REF!,params!B853,"cubic")</f>
        <v>#NAME?</v>
      </c>
      <c r="O853" s="153" t="e">
        <f t="shared" ca="1" si="109"/>
        <v>#NAME?</v>
      </c>
    </row>
    <row r="854" spans="1:15">
      <c r="A854">
        <v>851</v>
      </c>
      <c r="B854">
        <f t="shared" si="107"/>
        <v>3.4039999999999999</v>
      </c>
      <c r="C854" s="151" t="e">
        <f ca="1">+_xll.BInterpol(Boost!$R$6:$R$66,Boost!$AZ$6:$AZ$66,params!B854,"cubic")</f>
        <v>#NAME?</v>
      </c>
      <c r="D854" s="151" t="e">
        <f ca="1">+_xll.BInterpol(Boost!$R$6:$R$66,Boost!$AX$6:$AX$66,params!B854,"cubic")</f>
        <v>#NAME?</v>
      </c>
      <c r="E854" s="198" t="e">
        <f t="shared" ca="1" si="110"/>
        <v>#NAME?</v>
      </c>
      <c r="F854" s="151" t="e">
        <f ca="1">+_xll.BInterpol(Boost!$R$6:$R$66,Boost!$AY$6:$AY$66,params!B854,"cubic")</f>
        <v>#NAME?</v>
      </c>
      <c r="G854" s="151" t="e">
        <f ca="1">_xll.BInterpol(cf!$A$2:$A$68,cf!$B$2:$B$68,params!B854,"cubic")/100</f>
        <v>#NAME?</v>
      </c>
      <c r="H854" s="199" t="e">
        <f t="shared" ca="1" si="111"/>
        <v>#NAME?</v>
      </c>
      <c r="I854" s="152">
        <f t="shared" si="106"/>
        <v>5.5154005293093111E-2</v>
      </c>
      <c r="J854" s="152">
        <f t="shared" si="112"/>
        <v>6.2991832684877735E-5</v>
      </c>
      <c r="K854" s="3" t="e">
        <f t="shared" ca="1" si="108"/>
        <v>#NAME?</v>
      </c>
      <c r="L854" s="153" t="e">
        <f t="shared" ca="1" si="113"/>
        <v>#NAME?</v>
      </c>
      <c r="M854" s="195" t="e">
        <f ca="1">_xll.BInterpol(cf!$A$2:$A$68,cf!$C$2:$C$68,params!B854,"cubic")</f>
        <v>#NAME?</v>
      </c>
      <c r="N854" s="195" t="e">
        <f ca="1">+_xll.BInterpol(#REF!,#REF!,params!B854,"cubic")</f>
        <v>#NAME?</v>
      </c>
      <c r="O854" s="153" t="e">
        <f t="shared" ca="1" si="109"/>
        <v>#NAME?</v>
      </c>
    </row>
    <row r="855" spans="1:15">
      <c r="A855">
        <v>852</v>
      </c>
      <c r="B855">
        <f t="shared" si="107"/>
        <v>3.4079999999999999</v>
      </c>
      <c r="C855" s="151" t="e">
        <f ca="1">+_xll.BInterpol(Boost!$R$6:$R$66,Boost!$AZ$6:$AZ$66,params!B855,"cubic")</f>
        <v>#NAME?</v>
      </c>
      <c r="D855" s="151" t="e">
        <f ca="1">+_xll.BInterpol(Boost!$R$6:$R$66,Boost!$AX$6:$AX$66,params!B855,"cubic")</f>
        <v>#NAME?</v>
      </c>
      <c r="E855" s="198" t="e">
        <f t="shared" ca="1" si="110"/>
        <v>#NAME?</v>
      </c>
      <c r="F855" s="151" t="e">
        <f ca="1">+_xll.BInterpol(Boost!$R$6:$R$66,Boost!$AY$6:$AY$66,params!B855,"cubic")</f>
        <v>#NAME?</v>
      </c>
      <c r="G855" s="151" t="e">
        <f ca="1">_xll.BInterpol(cf!$A$2:$A$68,cf!$B$2:$B$68,params!B855,"cubic")/100</f>
        <v>#NAME?</v>
      </c>
      <c r="H855" s="199" t="e">
        <f t="shared" ca="1" si="111"/>
        <v>#NAME?</v>
      </c>
      <c r="I855" s="152">
        <f t="shared" si="106"/>
        <v>5.5216992926462427E-2</v>
      </c>
      <c r="J855" s="152">
        <f t="shared" si="112"/>
        <v>6.2987633369315787E-5</v>
      </c>
      <c r="K855" s="3" t="e">
        <f t="shared" ca="1" si="108"/>
        <v>#NAME?</v>
      </c>
      <c r="L855" s="153" t="e">
        <f t="shared" ca="1" si="113"/>
        <v>#NAME?</v>
      </c>
      <c r="M855" s="195" t="e">
        <f ca="1">_xll.BInterpol(cf!$A$2:$A$68,cf!$C$2:$C$68,params!B855,"cubic")</f>
        <v>#NAME?</v>
      </c>
      <c r="N855" s="195" t="e">
        <f ca="1">+_xll.BInterpol(#REF!,#REF!,params!B855,"cubic")</f>
        <v>#NAME?</v>
      </c>
      <c r="O855" s="153" t="e">
        <f t="shared" ca="1" si="109"/>
        <v>#NAME?</v>
      </c>
    </row>
    <row r="856" spans="1:15">
      <c r="A856">
        <v>853</v>
      </c>
      <c r="B856">
        <f t="shared" si="107"/>
        <v>3.4119999999999999</v>
      </c>
      <c r="C856" s="151" t="e">
        <f ca="1">+_xll.BInterpol(Boost!$R$6:$R$66,Boost!$AZ$6:$AZ$66,params!B856,"cubic")</f>
        <v>#NAME?</v>
      </c>
      <c r="D856" s="151" t="e">
        <f ca="1">+_xll.BInterpol(Boost!$R$6:$R$66,Boost!$AX$6:$AX$66,params!B856,"cubic")</f>
        <v>#NAME?</v>
      </c>
      <c r="E856" s="198" t="e">
        <f t="shared" ca="1" si="110"/>
        <v>#NAME?</v>
      </c>
      <c r="F856" s="151" t="e">
        <f ca="1">+_xll.BInterpol(Boost!$R$6:$R$66,Boost!$AY$6:$AY$66,params!B856,"cubic")</f>
        <v>#NAME?</v>
      </c>
      <c r="G856" s="151" t="e">
        <f ca="1">_xll.BInterpol(cf!$A$2:$A$68,cf!$B$2:$B$68,params!B856,"cubic")/100</f>
        <v>#NAME?</v>
      </c>
      <c r="H856" s="199" t="e">
        <f t="shared" ca="1" si="111"/>
        <v>#NAME?</v>
      </c>
      <c r="I856" s="152">
        <f t="shared" si="106"/>
        <v>5.5279976360796179E-2</v>
      </c>
      <c r="J856" s="152">
        <f t="shared" si="112"/>
        <v>6.2983434333752086E-5</v>
      </c>
      <c r="K856" s="3" t="e">
        <f t="shared" ca="1" si="108"/>
        <v>#NAME?</v>
      </c>
      <c r="L856" s="153" t="e">
        <f t="shared" ca="1" si="113"/>
        <v>#NAME?</v>
      </c>
      <c r="M856" s="195" t="e">
        <f ca="1">_xll.BInterpol(cf!$A$2:$A$68,cf!$C$2:$C$68,params!B856,"cubic")</f>
        <v>#NAME?</v>
      </c>
      <c r="N856" s="195" t="e">
        <f ca="1">+_xll.BInterpol(#REF!,#REF!,params!B856,"cubic")</f>
        <v>#NAME?</v>
      </c>
      <c r="O856" s="153" t="e">
        <f t="shared" ca="1" si="109"/>
        <v>#NAME?</v>
      </c>
    </row>
    <row r="857" spans="1:15">
      <c r="A857">
        <v>854</v>
      </c>
      <c r="B857">
        <f t="shared" si="107"/>
        <v>3.4159999999999999</v>
      </c>
      <c r="C857" s="151" t="e">
        <f ca="1">+_xll.BInterpol(Boost!$R$6:$R$66,Boost!$AZ$6:$AZ$66,params!B857,"cubic")</f>
        <v>#NAME?</v>
      </c>
      <c r="D857" s="151" t="e">
        <f ca="1">+_xll.BInterpol(Boost!$R$6:$R$66,Boost!$AX$6:$AX$66,params!B857,"cubic")</f>
        <v>#NAME?</v>
      </c>
      <c r="E857" s="198" t="e">
        <f t="shared" ca="1" si="110"/>
        <v>#NAME?</v>
      </c>
      <c r="F857" s="151" t="e">
        <f ca="1">+_xll.BInterpol(Boost!$R$6:$R$66,Boost!$AY$6:$AY$66,params!B857,"cubic")</f>
        <v>#NAME?</v>
      </c>
      <c r="G857" s="151" t="e">
        <f ca="1">_xll.BInterpol(cf!$A$2:$A$68,cf!$B$2:$B$68,params!B857,"cubic")/100</f>
        <v>#NAME?</v>
      </c>
      <c r="H857" s="199" t="e">
        <f t="shared" ca="1" si="111"/>
        <v>#NAME?</v>
      </c>
      <c r="I857" s="152">
        <f t="shared" si="106"/>
        <v>5.5342955596374366E-2</v>
      </c>
      <c r="J857" s="152">
        <f t="shared" si="112"/>
        <v>6.2979235578186632E-5</v>
      </c>
      <c r="K857" s="3" t="e">
        <f t="shared" ca="1" si="108"/>
        <v>#NAME?</v>
      </c>
      <c r="L857" s="153" t="e">
        <f t="shared" ca="1" si="113"/>
        <v>#NAME?</v>
      </c>
      <c r="M857" s="195" t="e">
        <f ca="1">_xll.BInterpol(cf!$A$2:$A$68,cf!$C$2:$C$68,params!B857,"cubic")</f>
        <v>#NAME?</v>
      </c>
      <c r="N857" s="195" t="e">
        <f ca="1">+_xll.BInterpol(#REF!,#REF!,params!B857,"cubic")</f>
        <v>#NAME?</v>
      </c>
      <c r="O857" s="153" t="e">
        <f t="shared" ca="1" si="109"/>
        <v>#NAME?</v>
      </c>
    </row>
    <row r="858" spans="1:15">
      <c r="A858">
        <v>855</v>
      </c>
      <c r="B858">
        <f t="shared" si="107"/>
        <v>3.42</v>
      </c>
      <c r="C858" s="151" t="e">
        <f ca="1">+_xll.BInterpol(Boost!$R$6:$R$66,Boost!$AZ$6:$AZ$66,params!B858,"cubic")</f>
        <v>#NAME?</v>
      </c>
      <c r="D858" s="151" t="e">
        <f ca="1">+_xll.BInterpol(Boost!$R$6:$R$66,Boost!$AX$6:$AX$66,params!B858,"cubic")</f>
        <v>#NAME?</v>
      </c>
      <c r="E858" s="198" t="e">
        <f t="shared" ca="1" si="110"/>
        <v>#NAME?</v>
      </c>
      <c r="F858" s="151" t="e">
        <f ca="1">+_xll.BInterpol(Boost!$R$6:$R$66,Boost!$AY$6:$AY$66,params!B858,"cubic")</f>
        <v>#NAME?</v>
      </c>
      <c r="G858" s="151" t="e">
        <f ca="1">_xll.BInterpol(cf!$A$2:$A$68,cf!$B$2:$B$68,params!B858,"cubic")/100</f>
        <v>#NAME?</v>
      </c>
      <c r="H858" s="199" t="e">
        <f t="shared" ca="1" si="111"/>
        <v>#NAME?</v>
      </c>
      <c r="I858" s="152">
        <f t="shared" si="106"/>
        <v>5.5405930633476652E-2</v>
      </c>
      <c r="J858" s="152">
        <f t="shared" si="112"/>
        <v>6.2975037102286358E-5</v>
      </c>
      <c r="K858" s="3" t="e">
        <f t="shared" ca="1" si="108"/>
        <v>#NAME?</v>
      </c>
      <c r="L858" s="153" t="e">
        <f t="shared" ca="1" si="113"/>
        <v>#NAME?</v>
      </c>
      <c r="M858" s="195" t="e">
        <f ca="1">_xll.BInterpol(cf!$A$2:$A$68,cf!$C$2:$C$68,params!B858,"cubic")</f>
        <v>#NAME?</v>
      </c>
      <c r="N858" s="195" t="e">
        <f ca="1">+_xll.BInterpol(#REF!,#REF!,params!B858,"cubic")</f>
        <v>#NAME?</v>
      </c>
      <c r="O858" s="153" t="e">
        <f t="shared" ca="1" si="109"/>
        <v>#NAME?</v>
      </c>
    </row>
    <row r="859" spans="1:15">
      <c r="A859">
        <v>856</v>
      </c>
      <c r="B859">
        <f t="shared" si="107"/>
        <v>3.4239999999999999</v>
      </c>
      <c r="C859" s="151" t="e">
        <f ca="1">+_xll.BInterpol(Boost!$R$6:$R$66,Boost!$AZ$6:$AZ$66,params!B859,"cubic")</f>
        <v>#NAME?</v>
      </c>
      <c r="D859" s="151" t="e">
        <f ca="1">+_xll.BInterpol(Boost!$R$6:$R$66,Boost!$AX$6:$AX$66,params!B859,"cubic")</f>
        <v>#NAME?</v>
      </c>
      <c r="E859" s="198" t="e">
        <f t="shared" ca="1" si="110"/>
        <v>#NAME?</v>
      </c>
      <c r="F859" s="151" t="e">
        <f ca="1">+_xll.BInterpol(Boost!$R$6:$R$66,Boost!$AY$6:$AY$66,params!B859,"cubic")</f>
        <v>#NAME?</v>
      </c>
      <c r="G859" s="151" t="e">
        <f ca="1">_xll.BInterpol(cf!$A$2:$A$68,cf!$B$2:$B$68,params!B859,"cubic")/100</f>
        <v>#NAME?</v>
      </c>
      <c r="H859" s="199" t="e">
        <f t="shared" ca="1" si="111"/>
        <v>#NAME?</v>
      </c>
      <c r="I859" s="152">
        <f t="shared" si="106"/>
        <v>5.5468901472383147E-2</v>
      </c>
      <c r="J859" s="152">
        <f t="shared" si="112"/>
        <v>6.2970838906495352E-5</v>
      </c>
      <c r="K859" s="3" t="e">
        <f t="shared" ca="1" si="108"/>
        <v>#NAME?</v>
      </c>
      <c r="L859" s="153" t="e">
        <f t="shared" ca="1" si="113"/>
        <v>#NAME?</v>
      </c>
      <c r="M859" s="195" t="e">
        <f ca="1">_xll.BInterpol(cf!$A$2:$A$68,cf!$C$2:$C$68,params!B859,"cubic")</f>
        <v>#NAME?</v>
      </c>
      <c r="N859" s="195" t="e">
        <f ca="1">+_xll.BInterpol(#REF!,#REF!,params!B859,"cubic")</f>
        <v>#NAME?</v>
      </c>
      <c r="O859" s="153" t="e">
        <f t="shared" ca="1" si="109"/>
        <v>#NAME?</v>
      </c>
    </row>
    <row r="860" spans="1:15">
      <c r="A860">
        <v>857</v>
      </c>
      <c r="B860">
        <f t="shared" si="107"/>
        <v>3.4279999999999999</v>
      </c>
      <c r="C860" s="151" t="e">
        <f ca="1">+_xll.BInterpol(Boost!$R$6:$R$66,Boost!$AZ$6:$AZ$66,params!B860,"cubic")</f>
        <v>#NAME?</v>
      </c>
      <c r="D860" s="151" t="e">
        <f ca="1">+_xll.BInterpol(Boost!$R$6:$R$66,Boost!$AX$6:$AX$66,params!B860,"cubic")</f>
        <v>#NAME?</v>
      </c>
      <c r="E860" s="198" t="e">
        <f t="shared" ca="1" si="110"/>
        <v>#NAME?</v>
      </c>
      <c r="F860" s="151" t="e">
        <f ca="1">+_xll.BInterpol(Boost!$R$6:$R$66,Boost!$AY$6:$AY$66,params!B860,"cubic")</f>
        <v>#NAME?</v>
      </c>
      <c r="G860" s="151" t="e">
        <f ca="1">_xll.BInterpol(cf!$A$2:$A$68,cf!$B$2:$B$68,params!B860,"cubic")/100</f>
        <v>#NAME?</v>
      </c>
      <c r="H860" s="199" t="e">
        <f t="shared" ca="1" si="111"/>
        <v>#NAME?</v>
      </c>
      <c r="I860" s="152">
        <f t="shared" si="106"/>
        <v>5.5531868113373628E-2</v>
      </c>
      <c r="J860" s="152">
        <f t="shared" si="112"/>
        <v>6.2966640990480549E-5</v>
      </c>
      <c r="K860" s="3" t="e">
        <f t="shared" ca="1" si="108"/>
        <v>#NAME?</v>
      </c>
      <c r="L860" s="153" t="e">
        <f t="shared" ca="1" si="113"/>
        <v>#NAME?</v>
      </c>
      <c r="M860" s="195" t="e">
        <f ca="1">_xll.BInterpol(cf!$A$2:$A$68,cf!$C$2:$C$68,params!B860,"cubic")</f>
        <v>#NAME?</v>
      </c>
      <c r="N860" s="195" t="e">
        <f ca="1">+_xll.BInterpol(#REF!,#REF!,params!B860,"cubic")</f>
        <v>#NAME?</v>
      </c>
      <c r="O860" s="153" t="e">
        <f t="shared" ca="1" si="109"/>
        <v>#NAME?</v>
      </c>
    </row>
    <row r="861" spans="1:15">
      <c r="A861">
        <v>858</v>
      </c>
      <c r="B861">
        <f t="shared" si="107"/>
        <v>3.4319999999999999</v>
      </c>
      <c r="C861" s="151" t="e">
        <f ca="1">+_xll.BInterpol(Boost!$R$6:$R$66,Boost!$AZ$6:$AZ$66,params!B861,"cubic")</f>
        <v>#NAME?</v>
      </c>
      <c r="D861" s="151" t="e">
        <f ca="1">+_xll.BInterpol(Boost!$R$6:$R$66,Boost!$AX$6:$AX$66,params!B861,"cubic")</f>
        <v>#NAME?</v>
      </c>
      <c r="E861" s="198" t="e">
        <f t="shared" ca="1" si="110"/>
        <v>#NAME?</v>
      </c>
      <c r="F861" s="151" t="e">
        <f ca="1">+_xll.BInterpol(Boost!$R$6:$R$66,Boost!$AY$6:$AY$66,params!B861,"cubic")</f>
        <v>#NAME?</v>
      </c>
      <c r="G861" s="151" t="e">
        <f ca="1">_xll.BInterpol(cf!$A$2:$A$68,cf!$B$2:$B$68,params!B861,"cubic")/100</f>
        <v>#NAME?</v>
      </c>
      <c r="H861" s="199" t="e">
        <f t="shared" ca="1" si="111"/>
        <v>#NAME?</v>
      </c>
      <c r="I861" s="152">
        <f t="shared" si="106"/>
        <v>5.5594830556727981E-2</v>
      </c>
      <c r="J861" s="152">
        <f t="shared" si="112"/>
        <v>6.296244335435297E-5</v>
      </c>
      <c r="K861" s="3" t="e">
        <f t="shared" ca="1" si="108"/>
        <v>#NAME?</v>
      </c>
      <c r="L861" s="153" t="e">
        <f t="shared" ca="1" si="113"/>
        <v>#NAME?</v>
      </c>
      <c r="M861" s="195" t="e">
        <f ca="1">_xll.BInterpol(cf!$A$2:$A$68,cf!$C$2:$C$68,params!B861,"cubic")</f>
        <v>#NAME?</v>
      </c>
      <c r="N861" s="195" t="e">
        <f ca="1">+_xll.BInterpol(#REF!,#REF!,params!B861,"cubic")</f>
        <v>#NAME?</v>
      </c>
      <c r="O861" s="153" t="e">
        <f t="shared" ca="1" si="109"/>
        <v>#NAME?</v>
      </c>
    </row>
    <row r="862" spans="1:15">
      <c r="A862">
        <v>859</v>
      </c>
      <c r="B862">
        <f t="shared" si="107"/>
        <v>3.4359999999999999</v>
      </c>
      <c r="C862" s="151" t="e">
        <f ca="1">+_xll.BInterpol(Boost!$R$6:$R$66,Boost!$AZ$6:$AZ$66,params!B862,"cubic")</f>
        <v>#NAME?</v>
      </c>
      <c r="D862" s="151" t="e">
        <f ca="1">+_xll.BInterpol(Boost!$R$6:$R$66,Boost!$AX$6:$AX$66,params!B862,"cubic")</f>
        <v>#NAME?</v>
      </c>
      <c r="E862" s="198" t="e">
        <f t="shared" ca="1" si="110"/>
        <v>#NAME?</v>
      </c>
      <c r="F862" s="151" t="e">
        <f ca="1">+_xll.BInterpol(Boost!$R$6:$R$66,Boost!$AY$6:$AY$66,params!B862,"cubic")</f>
        <v>#NAME?</v>
      </c>
      <c r="G862" s="151" t="e">
        <f ca="1">_xll.BInterpol(cf!$A$2:$A$68,cf!$B$2:$B$68,params!B862,"cubic")/100</f>
        <v>#NAME?</v>
      </c>
      <c r="H862" s="199" t="e">
        <f t="shared" ca="1" si="111"/>
        <v>#NAME?</v>
      </c>
      <c r="I862" s="152">
        <f t="shared" si="106"/>
        <v>5.5657788802725983E-2</v>
      </c>
      <c r="J862" s="152">
        <f t="shared" si="112"/>
        <v>6.2958245998001594E-5</v>
      </c>
      <c r="K862" s="3" t="e">
        <f t="shared" ca="1" si="108"/>
        <v>#NAME?</v>
      </c>
      <c r="L862" s="153" t="e">
        <f t="shared" ca="1" si="113"/>
        <v>#NAME?</v>
      </c>
      <c r="M862" s="195" t="e">
        <f ca="1">_xll.BInterpol(cf!$A$2:$A$68,cf!$C$2:$C$68,params!B862,"cubic")</f>
        <v>#NAME?</v>
      </c>
      <c r="N862" s="195" t="e">
        <f ca="1">+_xll.BInterpol(#REF!,#REF!,params!B862,"cubic")</f>
        <v>#NAME?</v>
      </c>
      <c r="O862" s="153" t="e">
        <f t="shared" ca="1" si="109"/>
        <v>#NAME?</v>
      </c>
    </row>
    <row r="863" spans="1:15">
      <c r="A863">
        <v>860</v>
      </c>
      <c r="B863">
        <f t="shared" si="107"/>
        <v>3.44</v>
      </c>
      <c r="C863" s="151" t="e">
        <f ca="1">+_xll.BInterpol(Boost!$R$6:$R$66,Boost!$AZ$6:$AZ$66,params!B863,"cubic")</f>
        <v>#NAME?</v>
      </c>
      <c r="D863" s="151" t="e">
        <f ca="1">+_xll.BInterpol(Boost!$R$6:$R$66,Boost!$AX$6:$AX$66,params!B863,"cubic")</f>
        <v>#NAME?</v>
      </c>
      <c r="E863" s="198" t="e">
        <f t="shared" ca="1" si="110"/>
        <v>#NAME?</v>
      </c>
      <c r="F863" s="151" t="e">
        <f ca="1">+_xll.BInterpol(Boost!$R$6:$R$66,Boost!$AY$6:$AY$66,params!B863,"cubic")</f>
        <v>#NAME?</v>
      </c>
      <c r="G863" s="151" t="e">
        <f ca="1">_xll.BInterpol(cf!$A$2:$A$68,cf!$B$2:$B$68,params!B863,"cubic")/100</f>
        <v>#NAME?</v>
      </c>
      <c r="H863" s="199" t="e">
        <f t="shared" ca="1" si="111"/>
        <v>#NAME?</v>
      </c>
      <c r="I863" s="152">
        <f t="shared" ref="I863:I926" si="114">1-EXP($R$5*-1*B863/(1-$R$6))</f>
        <v>5.572074285164752E-2</v>
      </c>
      <c r="J863" s="152">
        <f t="shared" si="112"/>
        <v>6.2954048921537442E-5</v>
      </c>
      <c r="K863" s="3" t="e">
        <f t="shared" ca="1" si="108"/>
        <v>#NAME?</v>
      </c>
      <c r="L863" s="153" t="e">
        <f t="shared" ca="1" si="113"/>
        <v>#NAME?</v>
      </c>
      <c r="M863" s="195" t="e">
        <f ca="1">_xll.BInterpol(cf!$A$2:$A$68,cf!$C$2:$C$68,params!B863,"cubic")</f>
        <v>#NAME?</v>
      </c>
      <c r="N863" s="195" t="e">
        <f ca="1">+_xll.BInterpol(#REF!,#REF!,params!B863,"cubic")</f>
        <v>#NAME?</v>
      </c>
      <c r="O863" s="153" t="e">
        <f t="shared" ca="1" si="109"/>
        <v>#NAME?</v>
      </c>
    </row>
    <row r="864" spans="1:15">
      <c r="A864">
        <v>861</v>
      </c>
      <c r="B864">
        <f t="shared" si="107"/>
        <v>3.444</v>
      </c>
      <c r="C864" s="151" t="e">
        <f ca="1">+_xll.BInterpol(Boost!$R$6:$R$66,Boost!$AZ$6:$AZ$66,params!B864,"cubic")</f>
        <v>#NAME?</v>
      </c>
      <c r="D864" s="151" t="e">
        <f ca="1">+_xll.BInterpol(Boost!$R$6:$R$66,Boost!$AX$6:$AX$66,params!B864,"cubic")</f>
        <v>#NAME?</v>
      </c>
      <c r="E864" s="198" t="e">
        <f t="shared" ca="1" si="110"/>
        <v>#NAME?</v>
      </c>
      <c r="F864" s="151" t="e">
        <f ca="1">+_xll.BInterpol(Boost!$R$6:$R$66,Boost!$AY$6:$AY$66,params!B864,"cubic")</f>
        <v>#NAME?</v>
      </c>
      <c r="G864" s="151" t="e">
        <f ca="1">_xll.BInterpol(cf!$A$2:$A$68,cf!$B$2:$B$68,params!B864,"cubic")/100</f>
        <v>#NAME?</v>
      </c>
      <c r="H864" s="199" t="e">
        <f t="shared" ca="1" si="111"/>
        <v>#NAME?</v>
      </c>
      <c r="I864" s="152">
        <f t="shared" si="114"/>
        <v>5.578369270377237E-2</v>
      </c>
      <c r="J864" s="152">
        <f t="shared" si="112"/>
        <v>6.2949852124849492E-5</v>
      </c>
      <c r="K864" s="3" t="e">
        <f t="shared" ca="1" si="108"/>
        <v>#NAME?</v>
      </c>
      <c r="L864" s="153" t="e">
        <f t="shared" ca="1" si="113"/>
        <v>#NAME?</v>
      </c>
      <c r="M864" s="195" t="e">
        <f ca="1">_xll.BInterpol(cf!$A$2:$A$68,cf!$C$2:$C$68,params!B864,"cubic")</f>
        <v>#NAME?</v>
      </c>
      <c r="N864" s="195" t="e">
        <f ca="1">+_xll.BInterpol(#REF!,#REF!,params!B864,"cubic")</f>
        <v>#NAME?</v>
      </c>
      <c r="O864" s="153" t="e">
        <f t="shared" ca="1" si="109"/>
        <v>#NAME?</v>
      </c>
    </row>
    <row r="865" spans="1:15">
      <c r="A865">
        <v>862</v>
      </c>
      <c r="B865">
        <f t="shared" si="107"/>
        <v>3.448</v>
      </c>
      <c r="C865" s="151" t="e">
        <f ca="1">+_xll.BInterpol(Boost!$R$6:$R$66,Boost!$AZ$6:$AZ$66,params!B865,"cubic")</f>
        <v>#NAME?</v>
      </c>
      <c r="D865" s="151" t="e">
        <f ca="1">+_xll.BInterpol(Boost!$R$6:$R$66,Boost!$AX$6:$AX$66,params!B865,"cubic")</f>
        <v>#NAME?</v>
      </c>
      <c r="E865" s="198" t="e">
        <f t="shared" ca="1" si="110"/>
        <v>#NAME?</v>
      </c>
      <c r="F865" s="151" t="e">
        <f ca="1">+_xll.BInterpol(Boost!$R$6:$R$66,Boost!$AY$6:$AY$66,params!B865,"cubic")</f>
        <v>#NAME?</v>
      </c>
      <c r="G865" s="151" t="e">
        <f ca="1">_xll.BInterpol(cf!$A$2:$A$68,cf!$B$2:$B$68,params!B865,"cubic")/100</f>
        <v>#NAME?</v>
      </c>
      <c r="H865" s="199" t="e">
        <f t="shared" ca="1" si="111"/>
        <v>#NAME?</v>
      </c>
      <c r="I865" s="152">
        <f t="shared" si="114"/>
        <v>5.5846638359380307E-2</v>
      </c>
      <c r="J865" s="152">
        <f t="shared" si="112"/>
        <v>6.2945655607937745E-5</v>
      </c>
      <c r="K865" s="3" t="e">
        <f t="shared" ca="1" si="108"/>
        <v>#NAME?</v>
      </c>
      <c r="L865" s="153" t="e">
        <f t="shared" ca="1" si="113"/>
        <v>#NAME?</v>
      </c>
      <c r="M865" s="195" t="e">
        <f ca="1">_xll.BInterpol(cf!$A$2:$A$68,cf!$C$2:$C$68,params!B865,"cubic")</f>
        <v>#NAME?</v>
      </c>
      <c r="N865" s="195" t="e">
        <f ca="1">+_xll.BInterpol(#REF!,#REF!,params!B865,"cubic")</f>
        <v>#NAME?</v>
      </c>
      <c r="O865" s="153" t="e">
        <f t="shared" ca="1" si="109"/>
        <v>#NAME?</v>
      </c>
    </row>
    <row r="866" spans="1:15">
      <c r="A866">
        <v>863</v>
      </c>
      <c r="B866">
        <f t="shared" si="107"/>
        <v>3.452</v>
      </c>
      <c r="C866" s="151" t="e">
        <f ca="1">+_xll.BInterpol(Boost!$R$6:$R$66,Boost!$AZ$6:$AZ$66,params!B866,"cubic")</f>
        <v>#NAME?</v>
      </c>
      <c r="D866" s="151" t="e">
        <f ca="1">+_xll.BInterpol(Boost!$R$6:$R$66,Boost!$AX$6:$AX$66,params!B866,"cubic")</f>
        <v>#NAME?</v>
      </c>
      <c r="E866" s="198" t="e">
        <f t="shared" ca="1" si="110"/>
        <v>#NAME?</v>
      </c>
      <c r="F866" s="151" t="e">
        <f ca="1">+_xll.BInterpol(Boost!$R$6:$R$66,Boost!$AY$6:$AY$66,params!B866,"cubic")</f>
        <v>#NAME?</v>
      </c>
      <c r="G866" s="151" t="e">
        <f ca="1">_xll.BInterpol(cf!$A$2:$A$68,cf!$B$2:$B$68,params!B866,"cubic")/100</f>
        <v>#NAME?</v>
      </c>
      <c r="H866" s="199" t="e">
        <f t="shared" ca="1" si="111"/>
        <v>#NAME?</v>
      </c>
      <c r="I866" s="152">
        <f t="shared" si="114"/>
        <v>5.5909579818750998E-2</v>
      </c>
      <c r="J866" s="152">
        <f t="shared" si="112"/>
        <v>6.2941459370691177E-5</v>
      </c>
      <c r="K866" s="3" t="e">
        <f t="shared" ca="1" si="108"/>
        <v>#NAME?</v>
      </c>
      <c r="L866" s="153" t="e">
        <f t="shared" ca="1" si="113"/>
        <v>#NAME?</v>
      </c>
      <c r="M866" s="195" t="e">
        <f ca="1">_xll.BInterpol(cf!$A$2:$A$68,cf!$C$2:$C$68,params!B866,"cubic")</f>
        <v>#NAME?</v>
      </c>
      <c r="N866" s="195" t="e">
        <f ca="1">+_xll.BInterpol(#REF!,#REF!,params!B866,"cubic")</f>
        <v>#NAME?</v>
      </c>
      <c r="O866" s="153" t="e">
        <f t="shared" ca="1" si="109"/>
        <v>#NAME?</v>
      </c>
    </row>
    <row r="867" spans="1:15">
      <c r="A867">
        <v>864</v>
      </c>
      <c r="B867">
        <f t="shared" si="107"/>
        <v>3.456</v>
      </c>
      <c r="C867" s="151" t="e">
        <f ca="1">+_xll.BInterpol(Boost!$R$6:$R$66,Boost!$AZ$6:$AZ$66,params!B867,"cubic")</f>
        <v>#NAME?</v>
      </c>
      <c r="D867" s="151" t="e">
        <f ca="1">+_xll.BInterpol(Boost!$R$6:$R$66,Boost!$AX$6:$AX$66,params!B867,"cubic")</f>
        <v>#NAME?</v>
      </c>
      <c r="E867" s="198" t="e">
        <f t="shared" ca="1" si="110"/>
        <v>#NAME?</v>
      </c>
      <c r="F867" s="151" t="e">
        <f ca="1">+_xll.BInterpol(Boost!$R$6:$R$66,Boost!$AY$6:$AY$66,params!B867,"cubic")</f>
        <v>#NAME?</v>
      </c>
      <c r="G867" s="151" t="e">
        <f ca="1">_xll.BInterpol(cf!$A$2:$A$68,cf!$B$2:$B$68,params!B867,"cubic")/100</f>
        <v>#NAME?</v>
      </c>
      <c r="H867" s="199" t="e">
        <f t="shared" ca="1" si="111"/>
        <v>#NAME?</v>
      </c>
      <c r="I867" s="152">
        <f t="shared" si="114"/>
        <v>5.597251708216433E-2</v>
      </c>
      <c r="J867" s="152">
        <f t="shared" si="112"/>
        <v>6.2937263413331834E-5</v>
      </c>
      <c r="K867" s="3" t="e">
        <f t="shared" ca="1" si="108"/>
        <v>#NAME?</v>
      </c>
      <c r="L867" s="153" t="e">
        <f t="shared" ca="1" si="113"/>
        <v>#NAME?</v>
      </c>
      <c r="M867" s="195" t="e">
        <f ca="1">_xll.BInterpol(cf!$A$2:$A$68,cf!$C$2:$C$68,params!B867,"cubic")</f>
        <v>#NAME?</v>
      </c>
      <c r="N867" s="195" t="e">
        <f ca="1">+_xll.BInterpol(#REF!,#REF!,params!B867,"cubic")</f>
        <v>#NAME?</v>
      </c>
      <c r="O867" s="153" t="e">
        <f t="shared" ca="1" si="109"/>
        <v>#NAME?</v>
      </c>
    </row>
    <row r="868" spans="1:15">
      <c r="A868">
        <v>865</v>
      </c>
      <c r="B868">
        <f t="shared" si="107"/>
        <v>3.46</v>
      </c>
      <c r="C868" s="151" t="e">
        <f ca="1">+_xll.BInterpol(Boost!$R$6:$R$66,Boost!$AZ$6:$AZ$66,params!B868,"cubic")</f>
        <v>#NAME?</v>
      </c>
      <c r="D868" s="151" t="e">
        <f ca="1">+_xll.BInterpol(Boost!$R$6:$R$66,Boost!$AX$6:$AX$66,params!B868,"cubic")</f>
        <v>#NAME?</v>
      </c>
      <c r="E868" s="198" t="e">
        <f t="shared" ca="1" si="110"/>
        <v>#NAME?</v>
      </c>
      <c r="F868" s="151" t="e">
        <f ca="1">+_xll.BInterpol(Boost!$R$6:$R$66,Boost!$AY$6:$AY$66,params!B868,"cubic")</f>
        <v>#NAME?</v>
      </c>
      <c r="G868" s="151" t="e">
        <f ca="1">_xll.BInterpol(cf!$A$2:$A$68,cf!$B$2:$B$68,params!B868,"cubic")/100</f>
        <v>#NAME?</v>
      </c>
      <c r="H868" s="199" t="e">
        <f t="shared" ca="1" si="111"/>
        <v>#NAME?</v>
      </c>
      <c r="I868" s="152">
        <f t="shared" si="114"/>
        <v>5.6035450149899968E-2</v>
      </c>
      <c r="J868" s="152">
        <f t="shared" si="112"/>
        <v>6.2933067735637671E-5</v>
      </c>
      <c r="K868" s="3" t="e">
        <f t="shared" ca="1" si="108"/>
        <v>#NAME?</v>
      </c>
      <c r="L868" s="153" t="e">
        <f t="shared" ca="1" si="113"/>
        <v>#NAME?</v>
      </c>
      <c r="M868" s="195" t="e">
        <f ca="1">_xll.BInterpol(cf!$A$2:$A$68,cf!$C$2:$C$68,params!B868,"cubic")</f>
        <v>#NAME?</v>
      </c>
      <c r="N868" s="195" t="e">
        <f ca="1">+_xll.BInterpol(#REF!,#REF!,params!B868,"cubic")</f>
        <v>#NAME?</v>
      </c>
      <c r="O868" s="153" t="e">
        <f t="shared" ca="1" si="109"/>
        <v>#NAME?</v>
      </c>
    </row>
    <row r="869" spans="1:15">
      <c r="A869">
        <v>866</v>
      </c>
      <c r="B869">
        <f t="shared" si="107"/>
        <v>3.464</v>
      </c>
      <c r="C869" s="151" t="e">
        <f ca="1">+_xll.BInterpol(Boost!$R$6:$R$66,Boost!$AZ$6:$AZ$66,params!B869,"cubic")</f>
        <v>#NAME?</v>
      </c>
      <c r="D869" s="151" t="e">
        <f ca="1">+_xll.BInterpol(Boost!$R$6:$R$66,Boost!$AX$6:$AX$66,params!B869,"cubic")</f>
        <v>#NAME?</v>
      </c>
      <c r="E869" s="198" t="e">
        <f t="shared" ca="1" si="110"/>
        <v>#NAME?</v>
      </c>
      <c r="F869" s="151" t="e">
        <f ca="1">+_xll.BInterpol(Boost!$R$6:$R$66,Boost!$AY$6:$AY$66,params!B869,"cubic")</f>
        <v>#NAME?</v>
      </c>
      <c r="G869" s="151" t="e">
        <f ca="1">_xll.BInterpol(cf!$A$2:$A$68,cf!$B$2:$B$68,params!B869,"cubic")/100</f>
        <v>#NAME?</v>
      </c>
      <c r="H869" s="199" t="e">
        <f t="shared" ca="1" si="111"/>
        <v>#NAME?</v>
      </c>
      <c r="I869" s="152">
        <f t="shared" si="114"/>
        <v>5.6098379022237577E-2</v>
      </c>
      <c r="J869" s="152">
        <f t="shared" si="112"/>
        <v>6.2928872337608688E-5</v>
      </c>
      <c r="K869" s="3" t="e">
        <f t="shared" ca="1" si="108"/>
        <v>#NAME?</v>
      </c>
      <c r="L869" s="153" t="e">
        <f t="shared" ca="1" si="113"/>
        <v>#NAME?</v>
      </c>
      <c r="M869" s="195" t="e">
        <f ca="1">_xll.BInterpol(cf!$A$2:$A$68,cf!$C$2:$C$68,params!B869,"cubic")</f>
        <v>#NAME?</v>
      </c>
      <c r="N869" s="195" t="e">
        <f ca="1">+_xll.BInterpol(#REF!,#REF!,params!B869,"cubic")</f>
        <v>#NAME?</v>
      </c>
      <c r="O869" s="153" t="e">
        <f t="shared" ca="1" si="109"/>
        <v>#NAME?</v>
      </c>
    </row>
    <row r="870" spans="1:15">
      <c r="A870">
        <v>867</v>
      </c>
      <c r="B870">
        <f t="shared" si="107"/>
        <v>3.468</v>
      </c>
      <c r="C870" s="151" t="e">
        <f ca="1">+_xll.BInterpol(Boost!$R$6:$R$66,Boost!$AZ$6:$AZ$66,params!B870,"cubic")</f>
        <v>#NAME?</v>
      </c>
      <c r="D870" s="151" t="e">
        <f ca="1">+_xll.BInterpol(Boost!$R$6:$R$66,Boost!$AX$6:$AX$66,params!B870,"cubic")</f>
        <v>#NAME?</v>
      </c>
      <c r="E870" s="198" t="e">
        <f t="shared" ca="1" si="110"/>
        <v>#NAME?</v>
      </c>
      <c r="F870" s="151" t="e">
        <f ca="1">+_xll.BInterpol(Boost!$R$6:$R$66,Boost!$AY$6:$AY$66,params!B870,"cubic")</f>
        <v>#NAME?</v>
      </c>
      <c r="G870" s="151" t="e">
        <f ca="1">_xll.BInterpol(cf!$A$2:$A$68,cf!$B$2:$B$68,params!B870,"cubic")/100</f>
        <v>#NAME?</v>
      </c>
      <c r="H870" s="199" t="e">
        <f t="shared" ca="1" si="111"/>
        <v>#NAME?</v>
      </c>
      <c r="I870" s="152">
        <f t="shared" si="114"/>
        <v>5.6161303699456933E-2</v>
      </c>
      <c r="J870" s="152">
        <f t="shared" si="112"/>
        <v>6.2924677219355907E-5</v>
      </c>
      <c r="K870" s="3" t="e">
        <f t="shared" ca="1" si="108"/>
        <v>#NAME?</v>
      </c>
      <c r="L870" s="153" t="e">
        <f t="shared" ca="1" si="113"/>
        <v>#NAME?</v>
      </c>
      <c r="M870" s="195" t="e">
        <f ca="1">_xll.BInterpol(cf!$A$2:$A$68,cf!$C$2:$C$68,params!B870,"cubic")</f>
        <v>#NAME?</v>
      </c>
      <c r="N870" s="195" t="e">
        <f ca="1">+_xll.BInterpol(#REF!,#REF!,params!B870,"cubic")</f>
        <v>#NAME?</v>
      </c>
      <c r="O870" s="153" t="e">
        <f t="shared" ca="1" si="109"/>
        <v>#NAME?</v>
      </c>
    </row>
    <row r="871" spans="1:15">
      <c r="A871">
        <v>868</v>
      </c>
      <c r="B871">
        <f t="shared" si="107"/>
        <v>3.472</v>
      </c>
      <c r="C871" s="151" t="e">
        <f ca="1">+_xll.BInterpol(Boost!$R$6:$R$66,Boost!$AZ$6:$AZ$66,params!B871,"cubic")</f>
        <v>#NAME?</v>
      </c>
      <c r="D871" s="151" t="e">
        <f ca="1">+_xll.BInterpol(Boost!$R$6:$R$66,Boost!$AX$6:$AX$66,params!B871,"cubic")</f>
        <v>#NAME?</v>
      </c>
      <c r="E871" s="198" t="e">
        <f t="shared" ca="1" si="110"/>
        <v>#NAME?</v>
      </c>
      <c r="F871" s="151" t="e">
        <f ca="1">+_xll.BInterpol(Boost!$R$6:$R$66,Boost!$AY$6:$AY$66,params!B871,"cubic")</f>
        <v>#NAME?</v>
      </c>
      <c r="G871" s="151" t="e">
        <f ca="1">_xll.BInterpol(cf!$A$2:$A$68,cf!$B$2:$B$68,params!B871,"cubic")/100</f>
        <v>#NAME?</v>
      </c>
      <c r="H871" s="199" t="e">
        <f t="shared" ca="1" si="111"/>
        <v>#NAME?</v>
      </c>
      <c r="I871" s="152">
        <f t="shared" si="114"/>
        <v>5.622422418183759E-2</v>
      </c>
      <c r="J871" s="152">
        <f t="shared" si="112"/>
        <v>6.2920482380657283E-5</v>
      </c>
      <c r="K871" s="3" t="e">
        <f t="shared" ca="1" si="108"/>
        <v>#NAME?</v>
      </c>
      <c r="L871" s="153" t="e">
        <f t="shared" ca="1" si="113"/>
        <v>#NAME?</v>
      </c>
      <c r="M871" s="195" t="e">
        <f ca="1">_xll.BInterpol(cf!$A$2:$A$68,cf!$C$2:$C$68,params!B871,"cubic")</f>
        <v>#NAME?</v>
      </c>
      <c r="N871" s="195" t="e">
        <f ca="1">+_xll.BInterpol(#REF!,#REF!,params!B871,"cubic")</f>
        <v>#NAME?</v>
      </c>
      <c r="O871" s="153" t="e">
        <f t="shared" ca="1" si="109"/>
        <v>#NAME?</v>
      </c>
    </row>
    <row r="872" spans="1:15">
      <c r="A872">
        <v>869</v>
      </c>
      <c r="B872">
        <f t="shared" si="107"/>
        <v>3.476</v>
      </c>
      <c r="C872" s="151" t="e">
        <f ca="1">+_xll.BInterpol(Boost!$R$6:$R$66,Boost!$AZ$6:$AZ$66,params!B872,"cubic")</f>
        <v>#NAME?</v>
      </c>
      <c r="D872" s="151" t="e">
        <f ca="1">+_xll.BInterpol(Boost!$R$6:$R$66,Boost!$AX$6:$AX$66,params!B872,"cubic")</f>
        <v>#NAME?</v>
      </c>
      <c r="E872" s="198" t="e">
        <f t="shared" ca="1" si="110"/>
        <v>#NAME?</v>
      </c>
      <c r="F872" s="151" t="e">
        <f ca="1">+_xll.BInterpol(Boost!$R$6:$R$66,Boost!$AY$6:$AY$66,params!B872,"cubic")</f>
        <v>#NAME?</v>
      </c>
      <c r="G872" s="151" t="e">
        <f ca="1">_xll.BInterpol(cf!$A$2:$A$68,cf!$B$2:$B$68,params!B872,"cubic")/100</f>
        <v>#NAME?</v>
      </c>
      <c r="H872" s="199" t="e">
        <f t="shared" ca="1" si="111"/>
        <v>#NAME?</v>
      </c>
      <c r="I872" s="152">
        <f t="shared" si="114"/>
        <v>5.6287140469659214E-2</v>
      </c>
      <c r="J872" s="152">
        <f t="shared" si="112"/>
        <v>6.291628782162384E-5</v>
      </c>
      <c r="K872" s="3" t="e">
        <f t="shared" ca="1" si="108"/>
        <v>#NAME?</v>
      </c>
      <c r="L872" s="153" t="e">
        <f t="shared" ca="1" si="113"/>
        <v>#NAME?</v>
      </c>
      <c r="M872" s="195" t="e">
        <f ca="1">_xll.BInterpol(cf!$A$2:$A$68,cf!$C$2:$C$68,params!B872,"cubic")</f>
        <v>#NAME?</v>
      </c>
      <c r="N872" s="195" t="e">
        <f ca="1">+_xll.BInterpol(#REF!,#REF!,params!B872,"cubic")</f>
        <v>#NAME?</v>
      </c>
      <c r="O872" s="153" t="e">
        <f t="shared" ca="1" si="109"/>
        <v>#NAME?</v>
      </c>
    </row>
    <row r="873" spans="1:15">
      <c r="A873">
        <v>870</v>
      </c>
      <c r="B873">
        <f t="shared" si="107"/>
        <v>3.48</v>
      </c>
      <c r="C873" s="151" t="e">
        <f ca="1">+_xll.BInterpol(Boost!$R$6:$R$66,Boost!$AZ$6:$AZ$66,params!B873,"cubic")</f>
        <v>#NAME?</v>
      </c>
      <c r="D873" s="151" t="e">
        <f ca="1">+_xll.BInterpol(Boost!$R$6:$R$66,Boost!$AX$6:$AX$66,params!B873,"cubic")</f>
        <v>#NAME?</v>
      </c>
      <c r="E873" s="198" t="e">
        <f t="shared" ca="1" si="110"/>
        <v>#NAME?</v>
      </c>
      <c r="F873" s="151" t="e">
        <f ca="1">+_xll.BInterpol(Boost!$R$6:$R$66,Boost!$AY$6:$AY$66,params!B873,"cubic")</f>
        <v>#NAME?</v>
      </c>
      <c r="G873" s="151" t="e">
        <f ca="1">_xll.BInterpol(cf!$A$2:$A$68,cf!$B$2:$B$68,params!B873,"cubic")/100</f>
        <v>#NAME?</v>
      </c>
      <c r="H873" s="199" t="e">
        <f t="shared" ca="1" si="111"/>
        <v>#NAME?</v>
      </c>
      <c r="I873" s="152">
        <f t="shared" si="114"/>
        <v>5.6350052563201469E-2</v>
      </c>
      <c r="J873" s="152">
        <f t="shared" si="112"/>
        <v>6.2912093542255576E-5</v>
      </c>
      <c r="K873" s="3" t="e">
        <f t="shared" ca="1" si="108"/>
        <v>#NAME?</v>
      </c>
      <c r="L873" s="153" t="e">
        <f t="shared" ca="1" si="113"/>
        <v>#NAME?</v>
      </c>
      <c r="M873" s="195" t="e">
        <f ca="1">_xll.BInterpol(cf!$A$2:$A$68,cf!$C$2:$C$68,params!B873,"cubic")</f>
        <v>#NAME?</v>
      </c>
      <c r="N873" s="195" t="e">
        <f ca="1">+_xll.BInterpol(#REF!,#REF!,params!B873,"cubic")</f>
        <v>#NAME?</v>
      </c>
      <c r="O873" s="153" t="e">
        <f t="shared" ca="1" si="109"/>
        <v>#NAME?</v>
      </c>
    </row>
    <row r="874" spans="1:15">
      <c r="A874">
        <v>871</v>
      </c>
      <c r="B874">
        <f t="shared" si="107"/>
        <v>3.484</v>
      </c>
      <c r="C874" s="151" t="e">
        <f ca="1">+_xll.BInterpol(Boost!$R$6:$R$66,Boost!$AZ$6:$AZ$66,params!B874,"cubic")</f>
        <v>#NAME?</v>
      </c>
      <c r="D874" s="151" t="e">
        <f ca="1">+_xll.BInterpol(Boost!$R$6:$R$66,Boost!$AX$6:$AX$66,params!B874,"cubic")</f>
        <v>#NAME?</v>
      </c>
      <c r="E874" s="198" t="e">
        <f t="shared" ca="1" si="110"/>
        <v>#NAME?</v>
      </c>
      <c r="F874" s="151" t="e">
        <f ca="1">+_xll.BInterpol(Boost!$R$6:$R$66,Boost!$AY$6:$AY$66,params!B874,"cubic")</f>
        <v>#NAME?</v>
      </c>
      <c r="G874" s="151" t="e">
        <f ca="1">_xll.BInterpol(cf!$A$2:$A$68,cf!$B$2:$B$68,params!B874,"cubic")/100</f>
        <v>#NAME?</v>
      </c>
      <c r="H874" s="199" t="e">
        <f t="shared" ca="1" si="111"/>
        <v>#NAME?</v>
      </c>
      <c r="I874" s="152">
        <f t="shared" si="114"/>
        <v>5.6412960462744022E-2</v>
      </c>
      <c r="J874" s="152">
        <f t="shared" si="112"/>
        <v>6.2907899542552492E-5</v>
      </c>
      <c r="K874" s="3" t="e">
        <f t="shared" ca="1" si="108"/>
        <v>#NAME?</v>
      </c>
      <c r="L874" s="153" t="e">
        <f t="shared" ca="1" si="113"/>
        <v>#NAME?</v>
      </c>
      <c r="M874" s="195" t="e">
        <f ca="1">_xll.BInterpol(cf!$A$2:$A$68,cf!$C$2:$C$68,params!B874,"cubic")</f>
        <v>#NAME?</v>
      </c>
      <c r="N874" s="195" t="e">
        <f ca="1">+_xll.BInterpol(#REF!,#REF!,params!B874,"cubic")</f>
        <v>#NAME?</v>
      </c>
      <c r="O874" s="153" t="e">
        <f t="shared" ca="1" si="109"/>
        <v>#NAME?</v>
      </c>
    </row>
    <row r="875" spans="1:15">
      <c r="A875">
        <v>872</v>
      </c>
      <c r="B875">
        <f t="shared" si="107"/>
        <v>3.488</v>
      </c>
      <c r="C875" s="151" t="e">
        <f ca="1">+_xll.BInterpol(Boost!$R$6:$R$66,Boost!$AZ$6:$AZ$66,params!B875,"cubic")</f>
        <v>#NAME?</v>
      </c>
      <c r="D875" s="151" t="e">
        <f ca="1">+_xll.BInterpol(Boost!$R$6:$R$66,Boost!$AX$6:$AX$66,params!B875,"cubic")</f>
        <v>#NAME?</v>
      </c>
      <c r="E875" s="198" t="e">
        <f t="shared" ca="1" si="110"/>
        <v>#NAME?</v>
      </c>
      <c r="F875" s="151" t="e">
        <f ca="1">+_xll.BInterpol(Boost!$R$6:$R$66,Boost!$AY$6:$AY$66,params!B875,"cubic")</f>
        <v>#NAME?</v>
      </c>
      <c r="G875" s="151" t="e">
        <f ca="1">_xll.BInterpol(cf!$A$2:$A$68,cf!$B$2:$B$68,params!B875,"cubic")/100</f>
        <v>#NAME?</v>
      </c>
      <c r="H875" s="199" t="e">
        <f t="shared" ca="1" si="111"/>
        <v>#NAME?</v>
      </c>
      <c r="I875" s="152">
        <f t="shared" si="114"/>
        <v>5.6475864168566314E-2</v>
      </c>
      <c r="J875" s="152">
        <f t="shared" si="112"/>
        <v>6.2903705822292544E-5</v>
      </c>
      <c r="K875" s="3" t="e">
        <f t="shared" ca="1" si="108"/>
        <v>#NAME?</v>
      </c>
      <c r="L875" s="153" t="e">
        <f t="shared" ca="1" si="113"/>
        <v>#NAME?</v>
      </c>
      <c r="M875" s="195" t="e">
        <f ca="1">_xll.BInterpol(cf!$A$2:$A$68,cf!$C$2:$C$68,params!B875,"cubic")</f>
        <v>#NAME?</v>
      </c>
      <c r="N875" s="195" t="e">
        <f ca="1">+_xll.BInterpol(#REF!,#REF!,params!B875,"cubic")</f>
        <v>#NAME?</v>
      </c>
      <c r="O875" s="153" t="e">
        <f t="shared" ca="1" si="109"/>
        <v>#NAME?</v>
      </c>
    </row>
    <row r="876" spans="1:15">
      <c r="A876">
        <v>873</v>
      </c>
      <c r="B876">
        <f t="shared" si="107"/>
        <v>3.492</v>
      </c>
      <c r="C876" s="151" t="e">
        <f ca="1">+_xll.BInterpol(Boost!$R$6:$R$66,Boost!$AZ$6:$AZ$66,params!B876,"cubic")</f>
        <v>#NAME?</v>
      </c>
      <c r="D876" s="151" t="e">
        <f ca="1">+_xll.BInterpol(Boost!$R$6:$R$66,Boost!$AX$6:$AX$66,params!B876,"cubic")</f>
        <v>#NAME?</v>
      </c>
      <c r="E876" s="198" t="e">
        <f t="shared" ca="1" si="110"/>
        <v>#NAME?</v>
      </c>
      <c r="F876" s="151" t="e">
        <f ca="1">+_xll.BInterpol(Boost!$R$6:$R$66,Boost!$AY$6:$AY$66,params!B876,"cubic")</f>
        <v>#NAME?</v>
      </c>
      <c r="G876" s="151" t="e">
        <f ca="1">_xll.BInterpol(cf!$A$2:$A$68,cf!$B$2:$B$68,params!B876,"cubic")/100</f>
        <v>#NAME?</v>
      </c>
      <c r="H876" s="199" t="e">
        <f t="shared" ca="1" si="111"/>
        <v>#NAME?</v>
      </c>
      <c r="I876" s="152">
        <f t="shared" si="114"/>
        <v>5.6538763680948012E-2</v>
      </c>
      <c r="J876" s="152">
        <f t="shared" si="112"/>
        <v>6.2899512381697775E-5</v>
      </c>
      <c r="K876" s="3" t="e">
        <f t="shared" ca="1" si="108"/>
        <v>#NAME?</v>
      </c>
      <c r="L876" s="153" t="e">
        <f t="shared" ca="1" si="113"/>
        <v>#NAME?</v>
      </c>
      <c r="M876" s="195" t="e">
        <f ca="1">_xll.BInterpol(cf!$A$2:$A$68,cf!$C$2:$C$68,params!B876,"cubic")</f>
        <v>#NAME?</v>
      </c>
      <c r="N876" s="195" t="e">
        <f ca="1">+_xll.BInterpol(#REF!,#REF!,params!B876,"cubic")</f>
        <v>#NAME?</v>
      </c>
      <c r="O876" s="153" t="e">
        <f t="shared" ca="1" si="109"/>
        <v>#NAME?</v>
      </c>
    </row>
    <row r="877" spans="1:15">
      <c r="A877">
        <v>874</v>
      </c>
      <c r="B877">
        <f t="shared" si="107"/>
        <v>3.496</v>
      </c>
      <c r="C877" s="151" t="e">
        <f ca="1">+_xll.BInterpol(Boost!$R$6:$R$66,Boost!$AZ$6:$AZ$66,params!B877,"cubic")</f>
        <v>#NAME?</v>
      </c>
      <c r="D877" s="151" t="e">
        <f ca="1">+_xll.BInterpol(Boost!$R$6:$R$66,Boost!$AX$6:$AX$66,params!B877,"cubic")</f>
        <v>#NAME?</v>
      </c>
      <c r="E877" s="198" t="e">
        <f t="shared" ca="1" si="110"/>
        <v>#NAME?</v>
      </c>
      <c r="F877" s="151" t="e">
        <f ca="1">+_xll.BInterpol(Boost!$R$6:$R$66,Boost!$AY$6:$AY$66,params!B877,"cubic")</f>
        <v>#NAME?</v>
      </c>
      <c r="G877" s="151" t="e">
        <f ca="1">_xll.BInterpol(cf!$A$2:$A$68,cf!$B$2:$B$68,params!B877,"cubic")/100</f>
        <v>#NAME?</v>
      </c>
      <c r="H877" s="199" t="e">
        <f t="shared" ca="1" si="111"/>
        <v>#NAME?</v>
      </c>
      <c r="I877" s="152">
        <f t="shared" si="114"/>
        <v>5.6601659000168669E-2</v>
      </c>
      <c r="J877" s="152">
        <f t="shared" si="112"/>
        <v>6.2895319220657164E-5</v>
      </c>
      <c r="K877" s="3" t="e">
        <f t="shared" ca="1" si="108"/>
        <v>#NAME?</v>
      </c>
      <c r="L877" s="153" t="e">
        <f t="shared" ca="1" si="113"/>
        <v>#NAME?</v>
      </c>
      <c r="M877" s="195" t="e">
        <f ca="1">_xll.BInterpol(cf!$A$2:$A$68,cf!$C$2:$C$68,params!B877,"cubic")</f>
        <v>#NAME?</v>
      </c>
      <c r="N877" s="195" t="e">
        <f ca="1">+_xll.BInterpol(#REF!,#REF!,params!B877,"cubic")</f>
        <v>#NAME?</v>
      </c>
      <c r="O877" s="153" t="e">
        <f t="shared" ca="1" si="109"/>
        <v>#NAME?</v>
      </c>
    </row>
    <row r="878" spans="1:15">
      <c r="A878">
        <v>875</v>
      </c>
      <c r="B878">
        <f t="shared" si="107"/>
        <v>3.5</v>
      </c>
      <c r="C878" s="151" t="e">
        <f ca="1">+_xll.BInterpol(Boost!$R$6:$R$66,Boost!$AZ$6:$AZ$66,params!B878,"cubic")</f>
        <v>#NAME?</v>
      </c>
      <c r="D878" s="151" t="e">
        <f ca="1">+_xll.BInterpol(Boost!$R$6:$R$66,Boost!$AX$6:$AX$66,params!B878,"cubic")</f>
        <v>#NAME?</v>
      </c>
      <c r="E878" s="198" t="e">
        <f t="shared" ca="1" si="110"/>
        <v>#NAME?</v>
      </c>
      <c r="F878" s="151" t="e">
        <f ca="1">+_xll.BInterpol(Boost!$R$6:$R$66,Boost!$AY$6:$AY$66,params!B878,"cubic")</f>
        <v>#NAME?</v>
      </c>
      <c r="G878" s="151" t="e">
        <f ca="1">_xll.BInterpol(cf!$A$2:$A$68,cf!$B$2:$B$68,params!B878,"cubic")/100</f>
        <v>#NAME?</v>
      </c>
      <c r="H878" s="199" t="e">
        <f t="shared" ca="1" si="111"/>
        <v>#NAME?</v>
      </c>
      <c r="I878" s="152">
        <f t="shared" si="114"/>
        <v>5.666455012650784E-2</v>
      </c>
      <c r="J878" s="152">
        <f t="shared" si="112"/>
        <v>6.2891126339170711E-5</v>
      </c>
      <c r="K878" s="3" t="e">
        <f t="shared" ca="1" si="108"/>
        <v>#NAME?</v>
      </c>
      <c r="L878" s="153" t="e">
        <f t="shared" ca="1" si="113"/>
        <v>#NAME?</v>
      </c>
      <c r="M878" s="195" t="e">
        <f ca="1">_xll.BInterpol(cf!$A$2:$A$68,cf!$C$2:$C$68,params!B878,"cubic")</f>
        <v>#NAME?</v>
      </c>
      <c r="N878" s="195" t="e">
        <f ca="1">+_xll.BInterpol(#REF!,#REF!,params!B878,"cubic")</f>
        <v>#NAME?</v>
      </c>
      <c r="O878" s="153" t="e">
        <f t="shared" ca="1" si="109"/>
        <v>#NAME?</v>
      </c>
    </row>
    <row r="879" spans="1:15">
      <c r="A879">
        <v>876</v>
      </c>
      <c r="B879">
        <f t="shared" si="107"/>
        <v>3.504</v>
      </c>
      <c r="C879" s="151" t="e">
        <f ca="1">+_xll.BInterpol(Boost!$R$6:$R$66,Boost!$AZ$6:$AZ$66,params!B879,"cubic")</f>
        <v>#NAME?</v>
      </c>
      <c r="D879" s="151" t="e">
        <f ca="1">+_xll.BInterpol(Boost!$R$6:$R$66,Boost!$AX$6:$AX$66,params!B879,"cubic")</f>
        <v>#NAME?</v>
      </c>
      <c r="E879" s="198" t="e">
        <f t="shared" ca="1" si="110"/>
        <v>#NAME?</v>
      </c>
      <c r="F879" s="151" t="e">
        <f ca="1">+_xll.BInterpol(Boost!$R$6:$R$66,Boost!$AY$6:$AY$66,params!B879,"cubic")</f>
        <v>#NAME?</v>
      </c>
      <c r="G879" s="151" t="e">
        <f ca="1">_xll.BInterpol(cf!$A$2:$A$68,cf!$B$2:$B$68,params!B879,"cubic")/100</f>
        <v>#NAME?</v>
      </c>
      <c r="H879" s="199" t="e">
        <f t="shared" ca="1" si="111"/>
        <v>#NAME?</v>
      </c>
      <c r="I879" s="152">
        <f t="shared" si="114"/>
        <v>5.6727437060244967E-2</v>
      </c>
      <c r="J879" s="152">
        <f t="shared" si="112"/>
        <v>6.2886933737127393E-5</v>
      </c>
      <c r="K879" s="3" t="e">
        <f t="shared" ca="1" si="108"/>
        <v>#NAME?</v>
      </c>
      <c r="L879" s="153" t="e">
        <f t="shared" ca="1" si="113"/>
        <v>#NAME?</v>
      </c>
      <c r="M879" s="195" t="e">
        <f ca="1">_xll.BInterpol(cf!$A$2:$A$68,cf!$C$2:$C$68,params!B879,"cubic")</f>
        <v>#NAME?</v>
      </c>
      <c r="N879" s="195" t="e">
        <f ca="1">+_xll.BInterpol(#REF!,#REF!,params!B879,"cubic")</f>
        <v>#NAME?</v>
      </c>
      <c r="O879" s="153" t="e">
        <f t="shared" ca="1" si="109"/>
        <v>#NAME?</v>
      </c>
    </row>
    <row r="880" spans="1:15">
      <c r="A880">
        <v>877</v>
      </c>
      <c r="B880">
        <f t="shared" si="107"/>
        <v>3.508</v>
      </c>
      <c r="C880" s="151" t="e">
        <f ca="1">+_xll.BInterpol(Boost!$R$6:$R$66,Boost!$AZ$6:$AZ$66,params!B880,"cubic")</f>
        <v>#NAME?</v>
      </c>
      <c r="D880" s="151" t="e">
        <f ca="1">+_xll.BInterpol(Boost!$R$6:$R$66,Boost!$AX$6:$AX$66,params!B880,"cubic")</f>
        <v>#NAME?</v>
      </c>
      <c r="E880" s="198" t="e">
        <f t="shared" ca="1" si="110"/>
        <v>#NAME?</v>
      </c>
      <c r="F880" s="151" t="e">
        <f ca="1">+_xll.BInterpol(Boost!$R$6:$R$66,Boost!$AY$6:$AY$66,params!B880,"cubic")</f>
        <v>#NAME?</v>
      </c>
      <c r="G880" s="151" t="e">
        <f ca="1">_xll.BInterpol(cf!$A$2:$A$68,cf!$B$2:$B$68,params!B880,"cubic")/100</f>
        <v>#NAME?</v>
      </c>
      <c r="H880" s="199" t="e">
        <f t="shared" ca="1" si="111"/>
        <v>#NAME?</v>
      </c>
      <c r="I880" s="152">
        <f t="shared" si="114"/>
        <v>5.6790319801659606E-2</v>
      </c>
      <c r="J880" s="152">
        <f t="shared" si="112"/>
        <v>6.2882741414638232E-5</v>
      </c>
      <c r="K880" s="3" t="e">
        <f t="shared" ca="1" si="108"/>
        <v>#NAME?</v>
      </c>
      <c r="L880" s="153" t="e">
        <f t="shared" ca="1" si="113"/>
        <v>#NAME?</v>
      </c>
      <c r="M880" s="195" t="e">
        <f ca="1">_xll.BInterpol(cf!$A$2:$A$68,cf!$C$2:$C$68,params!B880,"cubic")</f>
        <v>#NAME?</v>
      </c>
      <c r="N880" s="195" t="e">
        <f ca="1">+_xll.BInterpol(#REF!,#REF!,params!B880,"cubic")</f>
        <v>#NAME?</v>
      </c>
      <c r="O880" s="153" t="e">
        <f t="shared" ca="1" si="109"/>
        <v>#NAME?</v>
      </c>
    </row>
    <row r="881" spans="1:15">
      <c r="A881">
        <v>878</v>
      </c>
      <c r="B881">
        <f t="shared" si="107"/>
        <v>3.512</v>
      </c>
      <c r="C881" s="151" t="e">
        <f ca="1">+_xll.BInterpol(Boost!$R$6:$R$66,Boost!$AZ$6:$AZ$66,params!B881,"cubic")</f>
        <v>#NAME?</v>
      </c>
      <c r="D881" s="151" t="e">
        <f ca="1">+_xll.BInterpol(Boost!$R$6:$R$66,Boost!$AX$6:$AX$66,params!B881,"cubic")</f>
        <v>#NAME?</v>
      </c>
      <c r="E881" s="198" t="e">
        <f t="shared" ca="1" si="110"/>
        <v>#NAME?</v>
      </c>
      <c r="F881" s="151" t="e">
        <f ca="1">+_xll.BInterpol(Boost!$R$6:$R$66,Boost!$AY$6:$AY$66,params!B881,"cubic")</f>
        <v>#NAME?</v>
      </c>
      <c r="G881" s="151" t="e">
        <f ca="1">_xll.BInterpol(cf!$A$2:$A$68,cf!$B$2:$B$68,params!B881,"cubic")/100</f>
        <v>#NAME?</v>
      </c>
      <c r="H881" s="199" t="e">
        <f t="shared" ca="1" si="111"/>
        <v>#NAME?</v>
      </c>
      <c r="I881" s="152">
        <f t="shared" si="114"/>
        <v>5.6853198351031309E-2</v>
      </c>
      <c r="J881" s="152">
        <f t="shared" si="112"/>
        <v>6.287854937170323E-5</v>
      </c>
      <c r="K881" s="3" t="e">
        <f t="shared" ca="1" si="108"/>
        <v>#NAME?</v>
      </c>
      <c r="L881" s="153" t="e">
        <f t="shared" ca="1" si="113"/>
        <v>#NAME?</v>
      </c>
      <c r="M881" s="195" t="e">
        <f ca="1">_xll.BInterpol(cf!$A$2:$A$68,cf!$C$2:$C$68,params!B881,"cubic")</f>
        <v>#NAME?</v>
      </c>
      <c r="N881" s="195" t="e">
        <f ca="1">+_xll.BInterpol(#REF!,#REF!,params!B881,"cubic")</f>
        <v>#NAME?</v>
      </c>
      <c r="O881" s="153" t="e">
        <f t="shared" ca="1" si="109"/>
        <v>#NAME?</v>
      </c>
    </row>
    <row r="882" spans="1:15">
      <c r="A882">
        <v>879</v>
      </c>
      <c r="B882">
        <f t="shared" si="107"/>
        <v>3.516</v>
      </c>
      <c r="C882" s="151" t="e">
        <f ca="1">+_xll.BInterpol(Boost!$R$6:$R$66,Boost!$AZ$6:$AZ$66,params!B882,"cubic")</f>
        <v>#NAME?</v>
      </c>
      <c r="D882" s="151" t="e">
        <f ca="1">+_xll.BInterpol(Boost!$R$6:$R$66,Boost!$AX$6:$AX$66,params!B882,"cubic")</f>
        <v>#NAME?</v>
      </c>
      <c r="E882" s="198" t="e">
        <f t="shared" ca="1" si="110"/>
        <v>#NAME?</v>
      </c>
      <c r="F882" s="151" t="e">
        <f ca="1">+_xll.BInterpol(Boost!$R$6:$R$66,Boost!$AY$6:$AY$66,params!B882,"cubic")</f>
        <v>#NAME?</v>
      </c>
      <c r="G882" s="151" t="e">
        <f ca="1">_xll.BInterpol(cf!$A$2:$A$68,cf!$B$2:$B$68,params!B882,"cubic")/100</f>
        <v>#NAME?</v>
      </c>
      <c r="H882" s="199" t="e">
        <f t="shared" ca="1" si="111"/>
        <v>#NAME?</v>
      </c>
      <c r="I882" s="152">
        <f t="shared" si="114"/>
        <v>5.6916072708639298E-2</v>
      </c>
      <c r="J882" s="152">
        <f t="shared" si="112"/>
        <v>6.2874357607989317E-5</v>
      </c>
      <c r="K882" s="3" t="e">
        <f t="shared" ca="1" si="108"/>
        <v>#NAME?</v>
      </c>
      <c r="L882" s="153" t="e">
        <f t="shared" ca="1" si="113"/>
        <v>#NAME?</v>
      </c>
      <c r="M882" s="195" t="e">
        <f ca="1">_xll.BInterpol(cf!$A$2:$A$68,cf!$C$2:$C$68,params!B882,"cubic")</f>
        <v>#NAME?</v>
      </c>
      <c r="N882" s="195" t="e">
        <f ca="1">+_xll.BInterpol(#REF!,#REF!,params!B882,"cubic")</f>
        <v>#NAME?</v>
      </c>
      <c r="O882" s="153" t="e">
        <f t="shared" ca="1" si="109"/>
        <v>#NAME?</v>
      </c>
    </row>
    <row r="883" spans="1:15">
      <c r="A883">
        <v>880</v>
      </c>
      <c r="B883">
        <f t="shared" si="107"/>
        <v>3.52</v>
      </c>
      <c r="C883" s="151" t="e">
        <f ca="1">+_xll.BInterpol(Boost!$R$6:$R$66,Boost!$AZ$6:$AZ$66,params!B883,"cubic")</f>
        <v>#NAME?</v>
      </c>
      <c r="D883" s="151" t="e">
        <f ca="1">+_xll.BInterpol(Boost!$R$6:$R$66,Boost!$AX$6:$AX$66,params!B883,"cubic")</f>
        <v>#NAME?</v>
      </c>
      <c r="E883" s="198" t="e">
        <f t="shared" ca="1" si="110"/>
        <v>#NAME?</v>
      </c>
      <c r="F883" s="151" t="e">
        <f ca="1">+_xll.BInterpol(Boost!$R$6:$R$66,Boost!$AY$6:$AY$66,params!B883,"cubic")</f>
        <v>#NAME?</v>
      </c>
      <c r="G883" s="151" t="e">
        <f ca="1">_xll.BInterpol(cf!$A$2:$A$68,cf!$B$2:$B$68,params!B883,"cubic")/100</f>
        <v>#NAME?</v>
      </c>
      <c r="H883" s="199" t="e">
        <f t="shared" ca="1" si="111"/>
        <v>#NAME?</v>
      </c>
      <c r="I883" s="152">
        <f t="shared" si="114"/>
        <v>5.6978942874763239E-2</v>
      </c>
      <c r="J883" s="152">
        <f t="shared" si="112"/>
        <v>6.2870166123940585E-5</v>
      </c>
      <c r="K883" s="3" t="e">
        <f t="shared" ca="1" si="108"/>
        <v>#NAME?</v>
      </c>
      <c r="L883" s="153" t="e">
        <f t="shared" ca="1" si="113"/>
        <v>#NAME?</v>
      </c>
      <c r="M883" s="195" t="e">
        <f ca="1">_xll.BInterpol(cf!$A$2:$A$68,cf!$C$2:$C$68,params!B883,"cubic")</f>
        <v>#NAME?</v>
      </c>
      <c r="N883" s="195" t="e">
        <f ca="1">+_xll.BInterpol(#REF!,#REF!,params!B883,"cubic")</f>
        <v>#NAME?</v>
      </c>
      <c r="O883" s="153" t="e">
        <f t="shared" ca="1" si="109"/>
        <v>#NAME?</v>
      </c>
    </row>
    <row r="884" spans="1:15">
      <c r="A884">
        <v>881</v>
      </c>
      <c r="B884">
        <f t="shared" si="107"/>
        <v>3.524</v>
      </c>
      <c r="C884" s="151" t="e">
        <f ca="1">+_xll.BInterpol(Boost!$R$6:$R$66,Boost!$AZ$6:$AZ$66,params!B884,"cubic")</f>
        <v>#NAME?</v>
      </c>
      <c r="D884" s="151" t="e">
        <f ca="1">+_xll.BInterpol(Boost!$R$6:$R$66,Boost!$AX$6:$AX$66,params!B884,"cubic")</f>
        <v>#NAME?</v>
      </c>
      <c r="E884" s="198" t="e">
        <f t="shared" ca="1" si="110"/>
        <v>#NAME?</v>
      </c>
      <c r="F884" s="151" t="e">
        <f ca="1">+_xll.BInterpol(Boost!$R$6:$R$66,Boost!$AY$6:$AY$66,params!B884,"cubic")</f>
        <v>#NAME?</v>
      </c>
      <c r="G884" s="151" t="e">
        <f ca="1">_xll.BInterpol(cf!$A$2:$A$68,cf!$B$2:$B$68,params!B884,"cubic")/100</f>
        <v>#NAME?</v>
      </c>
      <c r="H884" s="199" t="e">
        <f t="shared" ca="1" si="111"/>
        <v>#NAME?</v>
      </c>
      <c r="I884" s="152">
        <f t="shared" si="114"/>
        <v>5.7041808849682463E-2</v>
      </c>
      <c r="J884" s="152">
        <f t="shared" si="112"/>
        <v>6.2865974919223966E-5</v>
      </c>
      <c r="K884" s="3" t="e">
        <f t="shared" ca="1" si="108"/>
        <v>#NAME?</v>
      </c>
      <c r="L884" s="153" t="e">
        <f t="shared" ca="1" si="113"/>
        <v>#NAME?</v>
      </c>
      <c r="M884" s="195" t="e">
        <f ca="1">_xll.BInterpol(cf!$A$2:$A$68,cf!$C$2:$C$68,params!B884,"cubic")</f>
        <v>#NAME?</v>
      </c>
      <c r="N884" s="195" t="e">
        <f ca="1">+_xll.BInterpol(#REF!,#REF!,params!B884,"cubic")</f>
        <v>#NAME?</v>
      </c>
      <c r="O884" s="153" t="e">
        <f t="shared" ca="1" si="109"/>
        <v>#NAME?</v>
      </c>
    </row>
    <row r="885" spans="1:15">
      <c r="A885">
        <v>882</v>
      </c>
      <c r="B885">
        <f t="shared" si="107"/>
        <v>3.528</v>
      </c>
      <c r="C885" s="151" t="e">
        <f ca="1">+_xll.BInterpol(Boost!$R$6:$R$66,Boost!$AZ$6:$AZ$66,params!B885,"cubic")</f>
        <v>#NAME?</v>
      </c>
      <c r="D885" s="151" t="e">
        <f ca="1">+_xll.BInterpol(Boost!$R$6:$R$66,Boost!$AX$6:$AX$66,params!B885,"cubic")</f>
        <v>#NAME?</v>
      </c>
      <c r="E885" s="198" t="e">
        <f t="shared" ca="1" si="110"/>
        <v>#NAME?</v>
      </c>
      <c r="F885" s="151" t="e">
        <f ca="1">+_xll.BInterpol(Boost!$R$6:$R$66,Boost!$AY$6:$AY$66,params!B885,"cubic")</f>
        <v>#NAME?</v>
      </c>
      <c r="G885" s="151" t="e">
        <f ca="1">_xll.BInterpol(cf!$A$2:$A$68,cf!$B$2:$B$68,params!B885,"cubic")/100</f>
        <v>#NAME?</v>
      </c>
      <c r="H885" s="199" t="e">
        <f t="shared" ca="1" si="111"/>
        <v>#NAME?</v>
      </c>
      <c r="I885" s="152">
        <f t="shared" si="114"/>
        <v>5.7104670633676413E-2</v>
      </c>
      <c r="J885" s="152">
        <f t="shared" si="112"/>
        <v>6.2861783993950482E-5</v>
      </c>
      <c r="K885" s="3" t="e">
        <f t="shared" ca="1" si="108"/>
        <v>#NAME?</v>
      </c>
      <c r="L885" s="153" t="e">
        <f t="shared" ca="1" si="113"/>
        <v>#NAME?</v>
      </c>
      <c r="M885" s="195" t="e">
        <f ca="1">_xll.BInterpol(cf!$A$2:$A$68,cf!$C$2:$C$68,params!B885,"cubic")</f>
        <v>#NAME?</v>
      </c>
      <c r="N885" s="195" t="e">
        <f ca="1">+_xll.BInterpol(#REF!,#REF!,params!B885,"cubic")</f>
        <v>#NAME?</v>
      </c>
      <c r="O885" s="153" t="e">
        <f t="shared" ca="1" si="109"/>
        <v>#NAME?</v>
      </c>
    </row>
    <row r="886" spans="1:15">
      <c r="A886">
        <v>883</v>
      </c>
      <c r="B886">
        <f t="shared" si="107"/>
        <v>3.532</v>
      </c>
      <c r="C886" s="151" t="e">
        <f ca="1">+_xll.BInterpol(Boost!$R$6:$R$66,Boost!$AZ$6:$AZ$66,params!B886,"cubic")</f>
        <v>#NAME?</v>
      </c>
      <c r="D886" s="151" t="e">
        <f ca="1">+_xll.BInterpol(Boost!$R$6:$R$66,Boost!$AX$6:$AX$66,params!B886,"cubic")</f>
        <v>#NAME?</v>
      </c>
      <c r="E886" s="198" t="e">
        <f t="shared" ca="1" si="110"/>
        <v>#NAME?</v>
      </c>
      <c r="F886" s="151" t="e">
        <f ca="1">+_xll.BInterpol(Boost!$R$6:$R$66,Boost!$AY$6:$AY$66,params!B886,"cubic")</f>
        <v>#NAME?</v>
      </c>
      <c r="G886" s="151" t="e">
        <f ca="1">_xll.BInterpol(cf!$A$2:$A$68,cf!$B$2:$B$68,params!B886,"cubic")/100</f>
        <v>#NAME?</v>
      </c>
      <c r="H886" s="199" t="e">
        <f t="shared" ca="1" si="111"/>
        <v>#NAME?</v>
      </c>
      <c r="I886" s="152">
        <f t="shared" si="114"/>
        <v>5.7167528227024533E-2</v>
      </c>
      <c r="J886" s="152">
        <f t="shared" si="112"/>
        <v>6.2857593348120133E-5</v>
      </c>
      <c r="K886" s="3" t="e">
        <f t="shared" ca="1" si="108"/>
        <v>#NAME?</v>
      </c>
      <c r="L886" s="153" t="e">
        <f t="shared" ca="1" si="113"/>
        <v>#NAME?</v>
      </c>
      <c r="M886" s="195" t="e">
        <f ca="1">_xll.BInterpol(cf!$A$2:$A$68,cf!$C$2:$C$68,params!B886,"cubic")</f>
        <v>#NAME?</v>
      </c>
      <c r="N886" s="195" t="e">
        <f ca="1">+_xll.BInterpol(#REF!,#REF!,params!B886,"cubic")</f>
        <v>#NAME?</v>
      </c>
      <c r="O886" s="153" t="e">
        <f t="shared" ca="1" si="109"/>
        <v>#NAME?</v>
      </c>
    </row>
    <row r="887" spans="1:15">
      <c r="A887">
        <v>884</v>
      </c>
      <c r="B887">
        <f t="shared" si="107"/>
        <v>3.536</v>
      </c>
      <c r="C887" s="151" t="e">
        <f ca="1">+_xll.BInterpol(Boost!$R$6:$R$66,Boost!$AZ$6:$AZ$66,params!B887,"cubic")</f>
        <v>#NAME?</v>
      </c>
      <c r="D887" s="151" t="e">
        <f ca="1">+_xll.BInterpol(Boost!$R$6:$R$66,Boost!$AX$6:$AX$66,params!B887,"cubic")</f>
        <v>#NAME?</v>
      </c>
      <c r="E887" s="198" t="e">
        <f t="shared" ca="1" si="110"/>
        <v>#NAME?</v>
      </c>
      <c r="F887" s="151" t="e">
        <f ca="1">+_xll.BInterpol(Boost!$R$6:$R$66,Boost!$AY$6:$AY$66,params!B887,"cubic")</f>
        <v>#NAME?</v>
      </c>
      <c r="G887" s="151" t="e">
        <f ca="1">_xll.BInterpol(cf!$A$2:$A$68,cf!$B$2:$B$68,params!B887,"cubic")/100</f>
        <v>#NAME?</v>
      </c>
      <c r="H887" s="199" t="e">
        <f t="shared" ca="1" si="111"/>
        <v>#NAME?</v>
      </c>
      <c r="I887" s="152">
        <f t="shared" si="114"/>
        <v>5.7230381630005933E-2</v>
      </c>
      <c r="J887" s="152">
        <f t="shared" si="112"/>
        <v>6.2853402981399853E-5</v>
      </c>
      <c r="K887" s="3" t="e">
        <f t="shared" ca="1" si="108"/>
        <v>#NAME?</v>
      </c>
      <c r="L887" s="153" t="e">
        <f t="shared" ca="1" si="113"/>
        <v>#NAME?</v>
      </c>
      <c r="M887" s="195" t="e">
        <f ca="1">_xll.BInterpol(cf!$A$2:$A$68,cf!$C$2:$C$68,params!B887,"cubic")</f>
        <v>#NAME?</v>
      </c>
      <c r="N887" s="195" t="e">
        <f ca="1">+_xll.BInterpol(#REF!,#REF!,params!B887,"cubic")</f>
        <v>#NAME?</v>
      </c>
      <c r="O887" s="153" t="e">
        <f t="shared" ca="1" si="109"/>
        <v>#NAME?</v>
      </c>
    </row>
    <row r="888" spans="1:15">
      <c r="A888">
        <v>885</v>
      </c>
      <c r="B888">
        <f t="shared" si="107"/>
        <v>3.54</v>
      </c>
      <c r="C888" s="151" t="e">
        <f ca="1">+_xll.BInterpol(Boost!$R$6:$R$66,Boost!$AZ$6:$AZ$66,params!B888,"cubic")</f>
        <v>#NAME?</v>
      </c>
      <c r="D888" s="151" t="e">
        <f ca="1">+_xll.BInterpol(Boost!$R$6:$R$66,Boost!$AX$6:$AX$66,params!B888,"cubic")</f>
        <v>#NAME?</v>
      </c>
      <c r="E888" s="198" t="e">
        <f t="shared" ca="1" si="110"/>
        <v>#NAME?</v>
      </c>
      <c r="F888" s="151" t="e">
        <f ca="1">+_xll.BInterpol(Boost!$R$6:$R$66,Boost!$AY$6:$AY$66,params!B888,"cubic")</f>
        <v>#NAME?</v>
      </c>
      <c r="G888" s="151" t="e">
        <f ca="1">_xll.BInterpol(cf!$A$2:$A$68,cf!$B$2:$B$68,params!B888,"cubic")/100</f>
        <v>#NAME?</v>
      </c>
      <c r="H888" s="199" t="e">
        <f t="shared" ca="1" si="111"/>
        <v>#NAME?</v>
      </c>
      <c r="I888" s="152">
        <f t="shared" si="114"/>
        <v>5.7293230842900278E-2</v>
      </c>
      <c r="J888" s="152">
        <f t="shared" si="112"/>
        <v>6.2849212894344753E-5</v>
      </c>
      <c r="K888" s="3" t="e">
        <f t="shared" ca="1" si="108"/>
        <v>#NAME?</v>
      </c>
      <c r="L888" s="153" t="e">
        <f t="shared" ca="1" si="113"/>
        <v>#NAME?</v>
      </c>
      <c r="M888" s="195" t="e">
        <f ca="1">_xll.BInterpol(cf!$A$2:$A$68,cf!$C$2:$C$68,params!B888,"cubic")</f>
        <v>#NAME?</v>
      </c>
      <c r="N888" s="195" t="e">
        <f ca="1">+_xll.BInterpol(#REF!,#REF!,params!B888,"cubic")</f>
        <v>#NAME?</v>
      </c>
      <c r="O888" s="153" t="e">
        <f t="shared" ca="1" si="109"/>
        <v>#NAME?</v>
      </c>
    </row>
    <row r="889" spans="1:15">
      <c r="A889">
        <v>886</v>
      </c>
      <c r="B889">
        <f t="shared" si="107"/>
        <v>3.544</v>
      </c>
      <c r="C889" s="151" t="e">
        <f ca="1">+_xll.BInterpol(Boost!$R$6:$R$66,Boost!$AZ$6:$AZ$66,params!B889,"cubic")</f>
        <v>#NAME?</v>
      </c>
      <c r="D889" s="151" t="e">
        <f ca="1">+_xll.BInterpol(Boost!$R$6:$R$66,Boost!$AX$6:$AX$66,params!B889,"cubic")</f>
        <v>#NAME?</v>
      </c>
      <c r="E889" s="198" t="e">
        <f t="shared" ca="1" si="110"/>
        <v>#NAME?</v>
      </c>
      <c r="F889" s="151" t="e">
        <f ca="1">+_xll.BInterpol(Boost!$R$6:$R$66,Boost!$AY$6:$AY$66,params!B889,"cubic")</f>
        <v>#NAME?</v>
      </c>
      <c r="G889" s="151" t="e">
        <f ca="1">_xll.BInterpol(cf!$A$2:$A$68,cf!$B$2:$B$68,params!B889,"cubic")/100</f>
        <v>#NAME?</v>
      </c>
      <c r="H889" s="199" t="e">
        <f t="shared" ca="1" si="111"/>
        <v>#NAME?</v>
      </c>
      <c r="I889" s="152">
        <f t="shared" si="114"/>
        <v>5.7356075865986678E-2</v>
      </c>
      <c r="J889" s="152">
        <f t="shared" si="112"/>
        <v>6.2845023086399721E-5</v>
      </c>
      <c r="K889" s="3" t="e">
        <f t="shared" ca="1" si="108"/>
        <v>#NAME?</v>
      </c>
      <c r="L889" s="153" t="e">
        <f t="shared" ca="1" si="113"/>
        <v>#NAME?</v>
      </c>
      <c r="M889" s="195" t="e">
        <f ca="1">_xll.BInterpol(cf!$A$2:$A$68,cf!$C$2:$C$68,params!B889,"cubic")</f>
        <v>#NAME?</v>
      </c>
      <c r="N889" s="195" t="e">
        <f ca="1">+_xll.BInterpol(#REF!,#REF!,params!B889,"cubic")</f>
        <v>#NAME?</v>
      </c>
      <c r="O889" s="153" t="e">
        <f t="shared" ca="1" si="109"/>
        <v>#NAME?</v>
      </c>
    </row>
    <row r="890" spans="1:15">
      <c r="A890">
        <v>887</v>
      </c>
      <c r="B890">
        <f t="shared" si="107"/>
        <v>3.548</v>
      </c>
      <c r="C890" s="151" t="e">
        <f ca="1">+_xll.BInterpol(Boost!$R$6:$R$66,Boost!$AZ$6:$AZ$66,params!B890,"cubic")</f>
        <v>#NAME?</v>
      </c>
      <c r="D890" s="151" t="e">
        <f ca="1">+_xll.BInterpol(Boost!$R$6:$R$66,Boost!$AX$6:$AX$66,params!B890,"cubic")</f>
        <v>#NAME?</v>
      </c>
      <c r="E890" s="198" t="e">
        <f t="shared" ca="1" si="110"/>
        <v>#NAME?</v>
      </c>
      <c r="F890" s="151" t="e">
        <f ca="1">+_xll.BInterpol(Boost!$R$6:$R$66,Boost!$AY$6:$AY$66,params!B890,"cubic")</f>
        <v>#NAME?</v>
      </c>
      <c r="G890" s="151" t="e">
        <f ca="1">_xll.BInterpol(cf!$A$2:$A$68,cf!$B$2:$B$68,params!B890,"cubic")/100</f>
        <v>#NAME?</v>
      </c>
      <c r="H890" s="199" t="e">
        <f t="shared" ca="1" si="111"/>
        <v>#NAME?</v>
      </c>
      <c r="I890" s="152">
        <f t="shared" si="114"/>
        <v>5.7418916699544575E-2</v>
      </c>
      <c r="J890" s="152">
        <f t="shared" si="112"/>
        <v>6.2840833557897824E-5</v>
      </c>
      <c r="K890" s="3" t="e">
        <f t="shared" ca="1" si="108"/>
        <v>#NAME?</v>
      </c>
      <c r="L890" s="153" t="e">
        <f t="shared" ca="1" si="113"/>
        <v>#NAME?</v>
      </c>
      <c r="M890" s="195" t="e">
        <f ca="1">_xll.BInterpol(cf!$A$2:$A$68,cf!$C$2:$C$68,params!B890,"cubic")</f>
        <v>#NAME?</v>
      </c>
      <c r="N890" s="195" t="e">
        <f ca="1">+_xll.BInterpol(#REF!,#REF!,params!B890,"cubic")</f>
        <v>#NAME?</v>
      </c>
      <c r="O890" s="153" t="e">
        <f t="shared" ca="1" si="109"/>
        <v>#NAME?</v>
      </c>
    </row>
    <row r="891" spans="1:15">
      <c r="A891">
        <v>888</v>
      </c>
      <c r="B891">
        <f t="shared" si="107"/>
        <v>3.552</v>
      </c>
      <c r="C891" s="151" t="e">
        <f ca="1">+_xll.BInterpol(Boost!$R$6:$R$66,Boost!$AZ$6:$AZ$66,params!B891,"cubic")</f>
        <v>#NAME?</v>
      </c>
      <c r="D891" s="151" t="e">
        <f ca="1">+_xll.BInterpol(Boost!$R$6:$R$66,Boost!$AX$6:$AX$66,params!B891,"cubic")</f>
        <v>#NAME?</v>
      </c>
      <c r="E891" s="198" t="e">
        <f t="shared" ca="1" si="110"/>
        <v>#NAME?</v>
      </c>
      <c r="F891" s="151" t="e">
        <f ca="1">+_xll.BInterpol(Boost!$R$6:$R$66,Boost!$AY$6:$AY$66,params!B891,"cubic")</f>
        <v>#NAME?</v>
      </c>
      <c r="G891" s="151" t="e">
        <f ca="1">_xll.BInterpol(cf!$A$2:$A$68,cf!$B$2:$B$68,params!B891,"cubic")/100</f>
        <v>#NAME?</v>
      </c>
      <c r="H891" s="199" t="e">
        <f t="shared" ca="1" si="111"/>
        <v>#NAME?</v>
      </c>
      <c r="I891" s="152">
        <f t="shared" si="114"/>
        <v>5.7481753343853192E-2</v>
      </c>
      <c r="J891" s="152">
        <f t="shared" si="112"/>
        <v>6.2836644308617018E-5</v>
      </c>
      <c r="K891" s="3" t="e">
        <f t="shared" ca="1" si="108"/>
        <v>#NAME?</v>
      </c>
      <c r="L891" s="153" t="e">
        <f t="shared" ca="1" si="113"/>
        <v>#NAME?</v>
      </c>
      <c r="M891" s="195" t="e">
        <f ca="1">_xll.BInterpol(cf!$A$2:$A$68,cf!$C$2:$C$68,params!B891,"cubic")</f>
        <v>#NAME?</v>
      </c>
      <c r="N891" s="195" t="e">
        <f ca="1">+_xll.BInterpol(#REF!,#REF!,params!B891,"cubic")</f>
        <v>#NAME?</v>
      </c>
      <c r="O891" s="153" t="e">
        <f t="shared" ca="1" si="109"/>
        <v>#NAME?</v>
      </c>
    </row>
    <row r="892" spans="1:15">
      <c r="A892">
        <v>889</v>
      </c>
      <c r="B892">
        <f t="shared" si="107"/>
        <v>3.556</v>
      </c>
      <c r="C892" s="151" t="e">
        <f ca="1">+_xll.BInterpol(Boost!$R$6:$R$66,Boost!$AZ$6:$AZ$66,params!B892,"cubic")</f>
        <v>#NAME?</v>
      </c>
      <c r="D892" s="151" t="e">
        <f ca="1">+_xll.BInterpol(Boost!$R$6:$R$66,Boost!$AX$6:$AX$66,params!B892,"cubic")</f>
        <v>#NAME?</v>
      </c>
      <c r="E892" s="198" t="e">
        <f t="shared" ca="1" si="110"/>
        <v>#NAME?</v>
      </c>
      <c r="F892" s="151" t="e">
        <f ca="1">+_xll.BInterpol(Boost!$R$6:$R$66,Boost!$AY$6:$AY$66,params!B892,"cubic")</f>
        <v>#NAME?</v>
      </c>
      <c r="G892" s="151" t="e">
        <f ca="1">_xll.BInterpol(cf!$A$2:$A$68,cf!$B$2:$B$68,params!B892,"cubic")/100</f>
        <v>#NAME?</v>
      </c>
      <c r="H892" s="199" t="e">
        <f t="shared" ca="1" si="111"/>
        <v>#NAME?</v>
      </c>
      <c r="I892" s="152">
        <f t="shared" si="114"/>
        <v>5.754458579919175E-2</v>
      </c>
      <c r="J892" s="152">
        <f t="shared" si="112"/>
        <v>6.2832455338557303E-5</v>
      </c>
      <c r="K892" s="3" t="e">
        <f t="shared" ca="1" si="108"/>
        <v>#NAME?</v>
      </c>
      <c r="L892" s="153" t="e">
        <f t="shared" ca="1" si="113"/>
        <v>#NAME?</v>
      </c>
      <c r="M892" s="195" t="e">
        <f ca="1">_xll.BInterpol(cf!$A$2:$A$68,cf!$C$2:$C$68,params!B892,"cubic")</f>
        <v>#NAME?</v>
      </c>
      <c r="N892" s="195" t="e">
        <f ca="1">+_xll.BInterpol(#REF!,#REF!,params!B892,"cubic")</f>
        <v>#NAME?</v>
      </c>
      <c r="O892" s="153" t="e">
        <f t="shared" ca="1" si="109"/>
        <v>#NAME?</v>
      </c>
    </row>
    <row r="893" spans="1:15">
      <c r="A893">
        <v>890</v>
      </c>
      <c r="B893">
        <f t="shared" si="107"/>
        <v>3.56</v>
      </c>
      <c r="C893" s="151" t="e">
        <f ca="1">+_xll.BInterpol(Boost!$R$6:$R$66,Boost!$AZ$6:$AZ$66,params!B893,"cubic")</f>
        <v>#NAME?</v>
      </c>
      <c r="D893" s="151" t="e">
        <f ca="1">+_xll.BInterpol(Boost!$R$6:$R$66,Boost!$AX$6:$AX$66,params!B893,"cubic")</f>
        <v>#NAME?</v>
      </c>
      <c r="E893" s="198" t="e">
        <f t="shared" ca="1" si="110"/>
        <v>#NAME?</v>
      </c>
      <c r="F893" s="151" t="e">
        <f ca="1">+_xll.BInterpol(Boost!$R$6:$R$66,Boost!$AY$6:$AY$66,params!B893,"cubic")</f>
        <v>#NAME?</v>
      </c>
      <c r="G893" s="151" t="e">
        <f ca="1">_xll.BInterpol(cf!$A$2:$A$68,cf!$B$2:$B$68,params!B893,"cubic")/100</f>
        <v>#NAME?</v>
      </c>
      <c r="H893" s="199" t="e">
        <f t="shared" ca="1" si="111"/>
        <v>#NAME?</v>
      </c>
      <c r="I893" s="152">
        <f t="shared" si="114"/>
        <v>5.760741406583969E-2</v>
      </c>
      <c r="J893" s="152">
        <f t="shared" si="112"/>
        <v>6.2828266647940723E-5</v>
      </c>
      <c r="K893" s="3" t="e">
        <f t="shared" ca="1" si="108"/>
        <v>#NAME?</v>
      </c>
      <c r="L893" s="153" t="e">
        <f t="shared" ca="1" si="113"/>
        <v>#NAME?</v>
      </c>
      <c r="M893" s="195" t="e">
        <f ca="1">_xll.BInterpol(cf!$A$2:$A$68,cf!$C$2:$C$68,params!B893,"cubic")</f>
        <v>#NAME?</v>
      </c>
      <c r="N893" s="195" t="e">
        <f ca="1">+_xll.BInterpol(#REF!,#REF!,params!B893,"cubic")</f>
        <v>#NAME?</v>
      </c>
      <c r="O893" s="153" t="e">
        <f t="shared" ca="1" si="109"/>
        <v>#NAME?</v>
      </c>
    </row>
    <row r="894" spans="1:15">
      <c r="A894">
        <v>891</v>
      </c>
      <c r="B894">
        <f t="shared" si="107"/>
        <v>3.5640000000000001</v>
      </c>
      <c r="C894" s="151" t="e">
        <f ca="1">+_xll.BInterpol(Boost!$R$6:$R$66,Boost!$AZ$6:$AZ$66,params!B894,"cubic")</f>
        <v>#NAME?</v>
      </c>
      <c r="D894" s="151" t="e">
        <f ca="1">+_xll.BInterpol(Boost!$R$6:$R$66,Boost!$AX$6:$AX$66,params!B894,"cubic")</f>
        <v>#NAME?</v>
      </c>
      <c r="E894" s="198" t="e">
        <f t="shared" ca="1" si="110"/>
        <v>#NAME?</v>
      </c>
      <c r="F894" s="151" t="e">
        <f ca="1">+_xll.BInterpol(Boost!$R$6:$R$66,Boost!$AY$6:$AY$66,params!B894,"cubic")</f>
        <v>#NAME?</v>
      </c>
      <c r="G894" s="151" t="e">
        <f ca="1">_xll.BInterpol(cf!$A$2:$A$68,cf!$B$2:$B$68,params!B894,"cubic")/100</f>
        <v>#NAME?</v>
      </c>
      <c r="H894" s="199" t="e">
        <f t="shared" ca="1" si="111"/>
        <v>#NAME?</v>
      </c>
      <c r="I894" s="152">
        <f t="shared" si="114"/>
        <v>5.7670238144076125E-2</v>
      </c>
      <c r="J894" s="152">
        <f t="shared" si="112"/>
        <v>6.2824078236434211E-5</v>
      </c>
      <c r="K894" s="3" t="e">
        <f t="shared" ca="1" si="108"/>
        <v>#NAME?</v>
      </c>
      <c r="L894" s="153" t="e">
        <f t="shared" ca="1" si="113"/>
        <v>#NAME?</v>
      </c>
      <c r="M894" s="195" t="e">
        <f ca="1">_xll.BInterpol(cf!$A$2:$A$68,cf!$C$2:$C$68,params!B894,"cubic")</f>
        <v>#NAME?</v>
      </c>
      <c r="N894" s="195" t="e">
        <f ca="1">+_xll.BInterpol(#REF!,#REF!,params!B894,"cubic")</f>
        <v>#NAME?</v>
      </c>
      <c r="O894" s="153" t="e">
        <f t="shared" ca="1" si="109"/>
        <v>#NAME?</v>
      </c>
    </row>
    <row r="895" spans="1:15">
      <c r="A895">
        <v>892</v>
      </c>
      <c r="B895">
        <f t="shared" si="107"/>
        <v>3.5680000000000001</v>
      </c>
      <c r="C895" s="151" t="e">
        <f ca="1">+_xll.BInterpol(Boost!$R$6:$R$66,Boost!$AZ$6:$AZ$66,params!B895,"cubic")</f>
        <v>#NAME?</v>
      </c>
      <c r="D895" s="151" t="e">
        <f ca="1">+_xll.BInterpol(Boost!$R$6:$R$66,Boost!$AX$6:$AX$66,params!B895,"cubic")</f>
        <v>#NAME?</v>
      </c>
      <c r="E895" s="198" t="e">
        <f t="shared" ca="1" si="110"/>
        <v>#NAME?</v>
      </c>
      <c r="F895" s="151" t="e">
        <f ca="1">+_xll.BInterpol(Boost!$R$6:$R$66,Boost!$AY$6:$AY$66,params!B895,"cubic")</f>
        <v>#NAME?</v>
      </c>
      <c r="G895" s="151" t="e">
        <f ca="1">_xll.BInterpol(cf!$A$2:$A$68,cf!$B$2:$B$68,params!B895,"cubic")/100</f>
        <v>#NAME?</v>
      </c>
      <c r="H895" s="199" t="e">
        <f t="shared" ca="1" si="111"/>
        <v>#NAME?</v>
      </c>
      <c r="I895" s="152">
        <f t="shared" si="114"/>
        <v>5.7733058034180273E-2</v>
      </c>
      <c r="J895" s="152">
        <f t="shared" si="112"/>
        <v>6.281989010414879E-5</v>
      </c>
      <c r="K895" s="3" t="e">
        <f t="shared" ca="1" si="108"/>
        <v>#NAME?</v>
      </c>
      <c r="L895" s="153" t="e">
        <f t="shared" ca="1" si="113"/>
        <v>#NAME?</v>
      </c>
      <c r="M895" s="195" t="e">
        <f ca="1">_xll.BInterpol(cf!$A$2:$A$68,cf!$C$2:$C$68,params!B895,"cubic")</f>
        <v>#NAME?</v>
      </c>
      <c r="N895" s="195" t="e">
        <f ca="1">+_xll.BInterpol(#REF!,#REF!,params!B895,"cubic")</f>
        <v>#NAME?</v>
      </c>
      <c r="O895" s="153" t="e">
        <f t="shared" ca="1" si="109"/>
        <v>#NAME?</v>
      </c>
    </row>
    <row r="896" spans="1:15">
      <c r="A896">
        <v>893</v>
      </c>
      <c r="B896">
        <f t="shared" si="107"/>
        <v>3.5720000000000001</v>
      </c>
      <c r="C896" s="151" t="e">
        <f ca="1">+_xll.BInterpol(Boost!$R$6:$R$66,Boost!$AZ$6:$AZ$66,params!B896,"cubic")</f>
        <v>#NAME?</v>
      </c>
      <c r="D896" s="151" t="e">
        <f ca="1">+_xll.BInterpol(Boost!$R$6:$R$66,Boost!$AX$6:$AX$66,params!B896,"cubic")</f>
        <v>#NAME?</v>
      </c>
      <c r="E896" s="198" t="e">
        <f t="shared" ca="1" si="110"/>
        <v>#NAME?</v>
      </c>
      <c r="F896" s="151" t="e">
        <f ca="1">+_xll.BInterpol(Boost!$R$6:$R$66,Boost!$AY$6:$AY$66,params!B896,"cubic")</f>
        <v>#NAME?</v>
      </c>
      <c r="G896" s="151" t="e">
        <f ca="1">_xll.BInterpol(cf!$A$2:$A$68,cf!$B$2:$B$68,params!B896,"cubic")/100</f>
        <v>#NAME?</v>
      </c>
      <c r="H896" s="199" t="e">
        <f t="shared" ca="1" si="111"/>
        <v>#NAME?</v>
      </c>
      <c r="I896" s="152">
        <f t="shared" si="114"/>
        <v>5.7795873736431247E-2</v>
      </c>
      <c r="J896" s="152">
        <f t="shared" si="112"/>
        <v>6.2815702250973438E-5</v>
      </c>
      <c r="K896" s="3" t="e">
        <f t="shared" ca="1" si="108"/>
        <v>#NAME?</v>
      </c>
      <c r="L896" s="153" t="e">
        <f t="shared" ca="1" si="113"/>
        <v>#NAME?</v>
      </c>
      <c r="M896" s="195" t="e">
        <f ca="1">_xll.BInterpol(cf!$A$2:$A$68,cf!$C$2:$C$68,params!B896,"cubic")</f>
        <v>#NAME?</v>
      </c>
      <c r="N896" s="195" t="e">
        <f ca="1">+_xll.BInterpol(#REF!,#REF!,params!B896,"cubic")</f>
        <v>#NAME?</v>
      </c>
      <c r="O896" s="153" t="e">
        <f t="shared" ca="1" si="109"/>
        <v>#NAME?</v>
      </c>
    </row>
    <row r="897" spans="1:15">
      <c r="A897">
        <v>894</v>
      </c>
      <c r="B897">
        <f t="shared" si="107"/>
        <v>3.5760000000000001</v>
      </c>
      <c r="C897" s="151" t="e">
        <f ca="1">+_xll.BInterpol(Boost!$R$6:$R$66,Boost!$AZ$6:$AZ$66,params!B897,"cubic")</f>
        <v>#NAME?</v>
      </c>
      <c r="D897" s="151" t="e">
        <f ca="1">+_xll.BInterpol(Boost!$R$6:$R$66,Boost!$AX$6:$AX$66,params!B897,"cubic")</f>
        <v>#NAME?</v>
      </c>
      <c r="E897" s="198" t="e">
        <f t="shared" ca="1" si="110"/>
        <v>#NAME?</v>
      </c>
      <c r="F897" s="151" t="e">
        <f ca="1">+_xll.BInterpol(Boost!$R$6:$R$66,Boost!$AY$6:$AY$66,params!B897,"cubic")</f>
        <v>#NAME?</v>
      </c>
      <c r="G897" s="151" t="e">
        <f ca="1">_xll.BInterpol(cf!$A$2:$A$68,cf!$B$2:$B$68,params!B897,"cubic")/100</f>
        <v>#NAME?</v>
      </c>
      <c r="H897" s="199" t="e">
        <f t="shared" ca="1" si="111"/>
        <v>#NAME?</v>
      </c>
      <c r="I897" s="152">
        <f t="shared" si="114"/>
        <v>5.7858685251108377E-2</v>
      </c>
      <c r="J897" s="152">
        <f t="shared" si="112"/>
        <v>6.2811514677130198E-5</v>
      </c>
      <c r="K897" s="3" t="e">
        <f t="shared" ca="1" si="108"/>
        <v>#NAME?</v>
      </c>
      <c r="L897" s="153" t="e">
        <f t="shared" ca="1" si="113"/>
        <v>#NAME?</v>
      </c>
      <c r="M897" s="195" t="e">
        <f ca="1">_xll.BInterpol(cf!$A$2:$A$68,cf!$C$2:$C$68,params!B897,"cubic")</f>
        <v>#NAME?</v>
      </c>
      <c r="N897" s="195" t="e">
        <f ca="1">+_xll.BInterpol(#REF!,#REF!,params!B897,"cubic")</f>
        <v>#NAME?</v>
      </c>
      <c r="O897" s="153" t="e">
        <f t="shared" ca="1" si="109"/>
        <v>#NAME?</v>
      </c>
    </row>
    <row r="898" spans="1:15">
      <c r="A898">
        <v>895</v>
      </c>
      <c r="B898">
        <f t="shared" si="107"/>
        <v>3.58</v>
      </c>
      <c r="C898" s="151" t="e">
        <f ca="1">+_xll.BInterpol(Boost!$R$6:$R$66,Boost!$AZ$6:$AZ$66,params!B898,"cubic")</f>
        <v>#NAME?</v>
      </c>
      <c r="D898" s="151" t="e">
        <f ca="1">+_xll.BInterpol(Boost!$R$6:$R$66,Boost!$AX$6:$AX$66,params!B898,"cubic")</f>
        <v>#NAME?</v>
      </c>
      <c r="E898" s="198" t="e">
        <f t="shared" ca="1" si="110"/>
        <v>#NAME?</v>
      </c>
      <c r="F898" s="151" t="e">
        <f ca="1">+_xll.BInterpol(Boost!$R$6:$R$66,Boost!$AY$6:$AY$66,params!B898,"cubic")</f>
        <v>#NAME?</v>
      </c>
      <c r="G898" s="151" t="e">
        <f ca="1">_xll.BInterpol(cf!$A$2:$A$68,cf!$B$2:$B$68,params!B898,"cubic")/100</f>
        <v>#NAME?</v>
      </c>
      <c r="H898" s="199" t="e">
        <f t="shared" ca="1" si="111"/>
        <v>#NAME?</v>
      </c>
      <c r="I898" s="152">
        <f t="shared" si="114"/>
        <v>5.7921492578490774E-2</v>
      </c>
      <c r="J898" s="152">
        <f t="shared" si="112"/>
        <v>6.2807327382397027E-5</v>
      </c>
      <c r="K898" s="3" t="e">
        <f t="shared" ca="1" si="108"/>
        <v>#NAME?</v>
      </c>
      <c r="L898" s="153" t="e">
        <f t="shared" ca="1" si="113"/>
        <v>#NAME?</v>
      </c>
      <c r="M898" s="195" t="e">
        <f ca="1">_xll.BInterpol(cf!$A$2:$A$68,cf!$C$2:$C$68,params!B898,"cubic")</f>
        <v>#NAME?</v>
      </c>
      <c r="N898" s="195" t="e">
        <f ca="1">+_xll.BInterpol(#REF!,#REF!,params!B898,"cubic")</f>
        <v>#NAME?</v>
      </c>
      <c r="O898" s="153" t="e">
        <f t="shared" ca="1" si="109"/>
        <v>#NAME?</v>
      </c>
    </row>
    <row r="899" spans="1:15">
      <c r="A899">
        <v>896</v>
      </c>
      <c r="B899">
        <f t="shared" si="107"/>
        <v>3.5840000000000001</v>
      </c>
      <c r="C899" s="151" t="e">
        <f ca="1">+_xll.BInterpol(Boost!$R$6:$R$66,Boost!$AZ$6:$AZ$66,params!B899,"cubic")</f>
        <v>#NAME?</v>
      </c>
      <c r="D899" s="151" t="e">
        <f ca="1">+_xll.BInterpol(Boost!$R$6:$R$66,Boost!$AX$6:$AX$66,params!B899,"cubic")</f>
        <v>#NAME?</v>
      </c>
      <c r="E899" s="198" t="e">
        <f t="shared" ca="1" si="110"/>
        <v>#NAME?</v>
      </c>
      <c r="F899" s="151" t="e">
        <f ca="1">+_xll.BInterpol(Boost!$R$6:$R$66,Boost!$AY$6:$AY$66,params!B899,"cubic")</f>
        <v>#NAME?</v>
      </c>
      <c r="G899" s="151" t="e">
        <f ca="1">_xll.BInterpol(cf!$A$2:$A$68,cf!$B$2:$B$68,params!B899,"cubic")/100</f>
        <v>#NAME?</v>
      </c>
      <c r="H899" s="199" t="e">
        <f t="shared" ca="1" si="111"/>
        <v>#NAME?</v>
      </c>
      <c r="I899" s="152">
        <f t="shared" si="114"/>
        <v>5.7984295718857659E-2</v>
      </c>
      <c r="J899" s="152">
        <f t="shared" si="112"/>
        <v>6.2803140366884946E-5</v>
      </c>
      <c r="K899" s="3" t="e">
        <f t="shared" ca="1" si="108"/>
        <v>#NAME?</v>
      </c>
      <c r="L899" s="153" t="e">
        <f t="shared" ca="1" si="113"/>
        <v>#NAME?</v>
      </c>
      <c r="M899" s="195" t="e">
        <f ca="1">_xll.BInterpol(cf!$A$2:$A$68,cf!$C$2:$C$68,params!B899,"cubic")</f>
        <v>#NAME?</v>
      </c>
      <c r="N899" s="195" t="e">
        <f ca="1">+_xll.BInterpol(#REF!,#REF!,params!B899,"cubic")</f>
        <v>#NAME?</v>
      </c>
      <c r="O899" s="153" t="e">
        <f t="shared" ca="1" si="109"/>
        <v>#NAME?</v>
      </c>
    </row>
    <row r="900" spans="1:15">
      <c r="A900">
        <v>897</v>
      </c>
      <c r="B900">
        <f t="shared" ref="B900:B963" si="115">+A900/250</f>
        <v>3.5880000000000001</v>
      </c>
      <c r="C900" s="151" t="e">
        <f ca="1">+_xll.BInterpol(Boost!$R$6:$R$66,Boost!$AZ$6:$AZ$66,params!B900,"cubic")</f>
        <v>#NAME?</v>
      </c>
      <c r="D900" s="151" t="e">
        <f ca="1">+_xll.BInterpol(Boost!$R$6:$R$66,Boost!$AX$6:$AX$66,params!B900,"cubic")</f>
        <v>#NAME?</v>
      </c>
      <c r="E900" s="198" t="e">
        <f t="shared" ca="1" si="110"/>
        <v>#NAME?</v>
      </c>
      <c r="F900" s="151" t="e">
        <f ca="1">+_xll.BInterpol(Boost!$R$6:$R$66,Boost!$AY$6:$AY$66,params!B900,"cubic")</f>
        <v>#NAME?</v>
      </c>
      <c r="G900" s="151" t="e">
        <f ca="1">_xll.BInterpol(cf!$A$2:$A$68,cf!$B$2:$B$68,params!B900,"cubic")/100</f>
        <v>#NAME?</v>
      </c>
      <c r="H900" s="199" t="e">
        <f t="shared" ca="1" si="111"/>
        <v>#NAME?</v>
      </c>
      <c r="I900" s="152">
        <f t="shared" si="114"/>
        <v>5.8047094672488031E-2</v>
      </c>
      <c r="J900" s="152">
        <f t="shared" si="112"/>
        <v>6.2798953630371912E-5</v>
      </c>
      <c r="K900" s="3" t="e">
        <f t="shared" ref="K900:K963" ca="1" si="116">+EXP(H900*-B900)</f>
        <v>#NAME?</v>
      </c>
      <c r="L900" s="153" t="e">
        <f t="shared" ca="1" si="113"/>
        <v>#NAME?</v>
      </c>
      <c r="M900" s="195" t="e">
        <f ca="1">_xll.BInterpol(cf!$A$2:$A$68,cf!$C$2:$C$68,params!B900,"cubic")</f>
        <v>#NAME?</v>
      </c>
      <c r="N900" s="195" t="e">
        <f ca="1">+_xll.BInterpol(#REF!,#REF!,params!B900,"cubic")</f>
        <v>#NAME?</v>
      </c>
      <c r="O900" s="153" t="e">
        <f t="shared" ref="O900:O963" ca="1" si="117">+EXP(-B901*E901)-EXP(-B900*E900)</f>
        <v>#NAME?</v>
      </c>
    </row>
    <row r="901" spans="1:15">
      <c r="A901">
        <v>898</v>
      </c>
      <c r="B901">
        <f t="shared" si="115"/>
        <v>3.5920000000000001</v>
      </c>
      <c r="C901" s="151" t="e">
        <f ca="1">+_xll.BInterpol(Boost!$R$6:$R$66,Boost!$AZ$6:$AZ$66,params!B901,"cubic")</f>
        <v>#NAME?</v>
      </c>
      <c r="D901" s="151" t="e">
        <f ca="1">+_xll.BInterpol(Boost!$R$6:$R$66,Boost!$AX$6:$AX$66,params!B901,"cubic")</f>
        <v>#NAME?</v>
      </c>
      <c r="E901" s="198" t="e">
        <f t="shared" ref="E901:E964" ca="1" si="118">-((1+C901*B901)/(1+C900*B900)-1)/(B901-B900)+((1+F901*B901)/(1+F900*B900)-1)/(B901-B900)</f>
        <v>#NAME?</v>
      </c>
      <c r="F901" s="151" t="e">
        <f ca="1">+_xll.BInterpol(Boost!$R$6:$R$66,Boost!$AY$6:$AY$66,params!B901,"cubic")</f>
        <v>#NAME?</v>
      </c>
      <c r="G901" s="151" t="e">
        <f ca="1">_xll.BInterpol(cf!$A$2:$A$68,cf!$B$2:$B$68,params!B901,"cubic")/100</f>
        <v>#NAME?</v>
      </c>
      <c r="H901" s="199" t="e">
        <f t="shared" ref="H901:H964" ca="1" si="119">-((1+F901*B901)/(1+F900*B900)-1)/(B901-B900)+((1+G901*B901)/(1+G900*B900)-1)/(B901-B900)</f>
        <v>#NAME?</v>
      </c>
      <c r="I901" s="152">
        <f t="shared" si="114"/>
        <v>5.8109889439661E-2</v>
      </c>
      <c r="J901" s="152">
        <f t="shared" ref="J901:J964" si="120">+I901-I900</f>
        <v>6.2794767172968946E-5</v>
      </c>
      <c r="K901" s="3" t="e">
        <f t="shared" ca="1" si="116"/>
        <v>#NAME?</v>
      </c>
      <c r="L901" s="153" t="e">
        <f t="shared" ref="L901:L964" ca="1" si="121">+K902-K901</f>
        <v>#NAME?</v>
      </c>
      <c r="M901" s="195" t="e">
        <f ca="1">_xll.BInterpol(cf!$A$2:$A$68,cf!$C$2:$C$68,params!B901,"cubic")</f>
        <v>#NAME?</v>
      </c>
      <c r="N901" s="195" t="e">
        <f ca="1">+_xll.BInterpol(#REF!,#REF!,params!B901,"cubic")</f>
        <v>#NAME?</v>
      </c>
      <c r="O901" s="153" t="e">
        <f t="shared" ca="1" si="117"/>
        <v>#NAME?</v>
      </c>
    </row>
    <row r="902" spans="1:15">
      <c r="A902">
        <v>899</v>
      </c>
      <c r="B902">
        <f t="shared" si="115"/>
        <v>3.5960000000000001</v>
      </c>
      <c r="C902" s="151" t="e">
        <f ca="1">+_xll.BInterpol(Boost!$R$6:$R$66,Boost!$AZ$6:$AZ$66,params!B902,"cubic")</f>
        <v>#NAME?</v>
      </c>
      <c r="D902" s="151" t="e">
        <f ca="1">+_xll.BInterpol(Boost!$R$6:$R$66,Boost!$AX$6:$AX$66,params!B902,"cubic")</f>
        <v>#NAME?</v>
      </c>
      <c r="E902" s="198" t="e">
        <f t="shared" ca="1" si="118"/>
        <v>#NAME?</v>
      </c>
      <c r="F902" s="151" t="e">
        <f ca="1">+_xll.BInterpol(Boost!$R$6:$R$66,Boost!$AY$6:$AY$66,params!B902,"cubic")</f>
        <v>#NAME?</v>
      </c>
      <c r="G902" s="151" t="e">
        <f ca="1">_xll.BInterpol(cf!$A$2:$A$68,cf!$B$2:$B$68,params!B902,"cubic")/100</f>
        <v>#NAME?</v>
      </c>
      <c r="H902" s="199" t="e">
        <f t="shared" ca="1" si="119"/>
        <v>#NAME?</v>
      </c>
      <c r="I902" s="152">
        <f t="shared" si="114"/>
        <v>5.8172680020655787E-2</v>
      </c>
      <c r="J902" s="152">
        <f t="shared" si="120"/>
        <v>6.2790580994787071E-5</v>
      </c>
      <c r="K902" s="3" t="e">
        <f t="shared" ca="1" si="116"/>
        <v>#NAME?</v>
      </c>
      <c r="L902" s="153" t="e">
        <f t="shared" ca="1" si="121"/>
        <v>#NAME?</v>
      </c>
      <c r="M902" s="195" t="e">
        <f ca="1">_xll.BInterpol(cf!$A$2:$A$68,cf!$C$2:$C$68,params!B902,"cubic")</f>
        <v>#NAME?</v>
      </c>
      <c r="N902" s="195" t="e">
        <f ca="1">+_xll.BInterpol(#REF!,#REF!,params!B902,"cubic")</f>
        <v>#NAME?</v>
      </c>
      <c r="O902" s="153" t="e">
        <f t="shared" ca="1" si="117"/>
        <v>#NAME?</v>
      </c>
    </row>
    <row r="903" spans="1:15">
      <c r="A903">
        <v>900</v>
      </c>
      <c r="B903">
        <f t="shared" si="115"/>
        <v>3.6</v>
      </c>
      <c r="C903" s="151" t="e">
        <f ca="1">+_xll.BInterpol(Boost!$R$6:$R$66,Boost!$AZ$6:$AZ$66,params!B903,"cubic")</f>
        <v>#NAME?</v>
      </c>
      <c r="D903" s="151" t="e">
        <f ca="1">+_xll.BInterpol(Boost!$R$6:$R$66,Boost!$AX$6:$AX$66,params!B903,"cubic")</f>
        <v>#NAME?</v>
      </c>
      <c r="E903" s="198" t="e">
        <f t="shared" ca="1" si="118"/>
        <v>#NAME?</v>
      </c>
      <c r="F903" s="151" t="e">
        <f ca="1">+_xll.BInterpol(Boost!$R$6:$R$66,Boost!$AY$6:$AY$66,params!B903,"cubic")</f>
        <v>#NAME?</v>
      </c>
      <c r="G903" s="151" t="e">
        <f ca="1">_xll.BInterpol(cf!$A$2:$A$68,cf!$B$2:$B$68,params!B903,"cubic")/100</f>
        <v>#NAME?</v>
      </c>
      <c r="H903" s="199" t="e">
        <f t="shared" ca="1" si="119"/>
        <v>#NAME?</v>
      </c>
      <c r="I903" s="152">
        <f t="shared" si="114"/>
        <v>5.823546641575128E-2</v>
      </c>
      <c r="J903" s="152">
        <f t="shared" si="120"/>
        <v>6.2786395095493219E-5</v>
      </c>
      <c r="K903" s="3" t="e">
        <f t="shared" ca="1" si="116"/>
        <v>#NAME?</v>
      </c>
      <c r="L903" s="153" t="e">
        <f t="shared" ca="1" si="121"/>
        <v>#NAME?</v>
      </c>
      <c r="M903" s="195" t="e">
        <f ca="1">_xll.BInterpol(cf!$A$2:$A$68,cf!$C$2:$C$68,params!B903,"cubic")</f>
        <v>#NAME?</v>
      </c>
      <c r="N903" s="195" t="e">
        <f ca="1">+_xll.BInterpol(#REF!,#REF!,params!B903,"cubic")</f>
        <v>#NAME?</v>
      </c>
      <c r="O903" s="153" t="e">
        <f t="shared" ca="1" si="117"/>
        <v>#NAME?</v>
      </c>
    </row>
    <row r="904" spans="1:15">
      <c r="A904">
        <v>901</v>
      </c>
      <c r="B904">
        <f t="shared" si="115"/>
        <v>3.6040000000000001</v>
      </c>
      <c r="C904" s="151" t="e">
        <f ca="1">+_xll.BInterpol(Boost!$R$6:$R$66,Boost!$AZ$6:$AZ$66,params!B904,"cubic")</f>
        <v>#NAME?</v>
      </c>
      <c r="D904" s="151" t="e">
        <f ca="1">+_xll.BInterpol(Boost!$R$6:$R$66,Boost!$AX$6:$AX$66,params!B904,"cubic")</f>
        <v>#NAME?</v>
      </c>
      <c r="E904" s="198" t="e">
        <f t="shared" ca="1" si="118"/>
        <v>#NAME?</v>
      </c>
      <c r="F904" s="151" t="e">
        <f ca="1">+_xll.BInterpol(Boost!$R$6:$R$66,Boost!$AY$6:$AY$66,params!B904,"cubic")</f>
        <v>#NAME?</v>
      </c>
      <c r="G904" s="151" t="e">
        <f ca="1">_xll.BInterpol(cf!$A$2:$A$68,cf!$B$2:$B$68,params!B904,"cubic")/100</f>
        <v>#NAME?</v>
      </c>
      <c r="H904" s="199" t="e">
        <f t="shared" ca="1" si="119"/>
        <v>#NAME?</v>
      </c>
      <c r="I904" s="152">
        <f t="shared" si="114"/>
        <v>5.8298248625226701E-2</v>
      </c>
      <c r="J904" s="152">
        <f t="shared" si="120"/>
        <v>6.2782209475420458E-5</v>
      </c>
      <c r="K904" s="3" t="e">
        <f t="shared" ca="1" si="116"/>
        <v>#NAME?</v>
      </c>
      <c r="L904" s="153" t="e">
        <f t="shared" ca="1" si="121"/>
        <v>#NAME?</v>
      </c>
      <c r="M904" s="195" t="e">
        <f ca="1">_xll.BInterpol(cf!$A$2:$A$68,cf!$C$2:$C$68,params!B904,"cubic")</f>
        <v>#NAME?</v>
      </c>
      <c r="N904" s="195" t="e">
        <f ca="1">+_xll.BInterpol(#REF!,#REF!,params!B904,"cubic")</f>
        <v>#NAME?</v>
      </c>
      <c r="O904" s="153" t="e">
        <f t="shared" ca="1" si="117"/>
        <v>#NAME?</v>
      </c>
    </row>
    <row r="905" spans="1:15">
      <c r="A905">
        <v>902</v>
      </c>
      <c r="B905">
        <f t="shared" si="115"/>
        <v>3.6080000000000001</v>
      </c>
      <c r="C905" s="151" t="e">
        <f ca="1">+_xll.BInterpol(Boost!$R$6:$R$66,Boost!$AZ$6:$AZ$66,params!B905,"cubic")</f>
        <v>#NAME?</v>
      </c>
      <c r="D905" s="151" t="e">
        <f ca="1">+_xll.BInterpol(Boost!$R$6:$R$66,Boost!$AX$6:$AX$66,params!B905,"cubic")</f>
        <v>#NAME?</v>
      </c>
      <c r="E905" s="198" t="e">
        <f t="shared" ca="1" si="118"/>
        <v>#NAME?</v>
      </c>
      <c r="F905" s="151" t="e">
        <f ca="1">+_xll.BInterpol(Boost!$R$6:$R$66,Boost!$AY$6:$AY$66,params!B905,"cubic")</f>
        <v>#NAME?</v>
      </c>
      <c r="G905" s="151" t="e">
        <f ca="1">_xll.BInterpol(cf!$A$2:$A$68,cf!$B$2:$B$68,params!B905,"cubic")/100</f>
        <v>#NAME?</v>
      </c>
      <c r="H905" s="199" t="e">
        <f t="shared" ca="1" si="119"/>
        <v>#NAME?</v>
      </c>
      <c r="I905" s="152">
        <f t="shared" si="114"/>
        <v>5.8361026649360936E-2</v>
      </c>
      <c r="J905" s="152">
        <f t="shared" si="120"/>
        <v>6.2778024134235721E-5</v>
      </c>
      <c r="K905" s="3" t="e">
        <f t="shared" ca="1" si="116"/>
        <v>#NAME?</v>
      </c>
      <c r="L905" s="153" t="e">
        <f t="shared" ca="1" si="121"/>
        <v>#NAME?</v>
      </c>
      <c r="M905" s="195" t="e">
        <f ca="1">_xll.BInterpol(cf!$A$2:$A$68,cf!$C$2:$C$68,params!B905,"cubic")</f>
        <v>#NAME?</v>
      </c>
      <c r="N905" s="195" t="e">
        <f ca="1">+_xll.BInterpol(#REF!,#REF!,params!B905,"cubic")</f>
        <v>#NAME?</v>
      </c>
      <c r="O905" s="153" t="e">
        <f t="shared" ca="1" si="117"/>
        <v>#NAME?</v>
      </c>
    </row>
    <row r="906" spans="1:15">
      <c r="A906">
        <v>903</v>
      </c>
      <c r="B906">
        <f t="shared" si="115"/>
        <v>3.6120000000000001</v>
      </c>
      <c r="C906" s="151" t="e">
        <f ca="1">+_xll.BInterpol(Boost!$R$6:$R$66,Boost!$AZ$6:$AZ$66,params!B906,"cubic")</f>
        <v>#NAME?</v>
      </c>
      <c r="D906" s="151" t="e">
        <f ca="1">+_xll.BInterpol(Boost!$R$6:$R$66,Boost!$AX$6:$AX$66,params!B906,"cubic")</f>
        <v>#NAME?</v>
      </c>
      <c r="E906" s="198" t="e">
        <f t="shared" ca="1" si="118"/>
        <v>#NAME?</v>
      </c>
      <c r="F906" s="151" t="e">
        <f ca="1">+_xll.BInterpol(Boost!$R$6:$R$66,Boost!$AY$6:$AY$66,params!B906,"cubic")</f>
        <v>#NAME?</v>
      </c>
      <c r="G906" s="151" t="e">
        <f ca="1">_xll.BInterpol(cf!$A$2:$A$68,cf!$B$2:$B$68,params!B906,"cubic")/100</f>
        <v>#NAME?</v>
      </c>
      <c r="H906" s="199" t="e">
        <f t="shared" ca="1" si="119"/>
        <v>#NAME?</v>
      </c>
      <c r="I906" s="152">
        <f t="shared" si="114"/>
        <v>5.8423800488433097E-2</v>
      </c>
      <c r="J906" s="152">
        <f t="shared" si="120"/>
        <v>6.2773839072161053E-5</v>
      </c>
      <c r="K906" s="3" t="e">
        <f t="shared" ca="1" si="116"/>
        <v>#NAME?</v>
      </c>
      <c r="L906" s="153" t="e">
        <f t="shared" ca="1" si="121"/>
        <v>#NAME?</v>
      </c>
      <c r="M906" s="195" t="e">
        <f ca="1">_xll.BInterpol(cf!$A$2:$A$68,cf!$C$2:$C$68,params!B906,"cubic")</f>
        <v>#NAME?</v>
      </c>
      <c r="N906" s="195" t="e">
        <f ca="1">+_xll.BInterpol(#REF!,#REF!,params!B906,"cubic")</f>
        <v>#NAME?</v>
      </c>
      <c r="O906" s="153" t="e">
        <f t="shared" ca="1" si="117"/>
        <v>#NAME?</v>
      </c>
    </row>
    <row r="907" spans="1:15">
      <c r="A907">
        <v>904</v>
      </c>
      <c r="B907">
        <f t="shared" si="115"/>
        <v>3.6160000000000001</v>
      </c>
      <c r="C907" s="151" t="e">
        <f ca="1">+_xll.BInterpol(Boost!$R$6:$R$66,Boost!$AZ$6:$AZ$66,params!B907,"cubic")</f>
        <v>#NAME?</v>
      </c>
      <c r="D907" s="151" t="e">
        <f ca="1">+_xll.BInterpol(Boost!$R$6:$R$66,Boost!$AX$6:$AX$66,params!B907,"cubic")</f>
        <v>#NAME?</v>
      </c>
      <c r="E907" s="198" t="e">
        <f t="shared" ca="1" si="118"/>
        <v>#NAME?</v>
      </c>
      <c r="F907" s="151" t="e">
        <f ca="1">+_xll.BInterpol(Boost!$R$6:$R$66,Boost!$AY$6:$AY$66,params!B907,"cubic")</f>
        <v>#NAME?</v>
      </c>
      <c r="G907" s="151" t="e">
        <f ca="1">_xll.BInterpol(cf!$A$2:$A$68,cf!$B$2:$B$68,params!B907,"cubic")/100</f>
        <v>#NAME?</v>
      </c>
      <c r="H907" s="199" t="e">
        <f t="shared" ca="1" si="119"/>
        <v>#NAME?</v>
      </c>
      <c r="I907" s="152">
        <f t="shared" si="114"/>
        <v>5.8486570142722183E-2</v>
      </c>
      <c r="J907" s="152">
        <f t="shared" si="120"/>
        <v>6.276965428908543E-5</v>
      </c>
      <c r="K907" s="3" t="e">
        <f t="shared" ca="1" si="116"/>
        <v>#NAME?</v>
      </c>
      <c r="L907" s="153" t="e">
        <f t="shared" ca="1" si="121"/>
        <v>#NAME?</v>
      </c>
      <c r="M907" s="195" t="e">
        <f ca="1">_xll.BInterpol(cf!$A$2:$A$68,cf!$C$2:$C$68,params!B907,"cubic")</f>
        <v>#NAME?</v>
      </c>
      <c r="N907" s="195" t="e">
        <f ca="1">+_xll.BInterpol(#REF!,#REF!,params!B907,"cubic")</f>
        <v>#NAME?</v>
      </c>
      <c r="O907" s="153" t="e">
        <f t="shared" ca="1" si="117"/>
        <v>#NAME?</v>
      </c>
    </row>
    <row r="908" spans="1:15">
      <c r="A908">
        <v>905</v>
      </c>
      <c r="B908">
        <f t="shared" si="115"/>
        <v>3.62</v>
      </c>
      <c r="C908" s="151" t="e">
        <f ca="1">+_xll.BInterpol(Boost!$R$6:$R$66,Boost!$AZ$6:$AZ$66,params!B908,"cubic")</f>
        <v>#NAME?</v>
      </c>
      <c r="D908" s="151" t="e">
        <f ca="1">+_xll.BInterpol(Boost!$R$6:$R$66,Boost!$AX$6:$AX$66,params!B908,"cubic")</f>
        <v>#NAME?</v>
      </c>
      <c r="E908" s="198" t="e">
        <f t="shared" ca="1" si="118"/>
        <v>#NAME?</v>
      </c>
      <c r="F908" s="151" t="e">
        <f ca="1">+_xll.BInterpol(Boost!$R$6:$R$66,Boost!$AY$6:$AY$66,params!B908,"cubic")</f>
        <v>#NAME?</v>
      </c>
      <c r="G908" s="151" t="e">
        <f ca="1">_xll.BInterpol(cf!$A$2:$A$68,cf!$B$2:$B$68,params!B908,"cubic")/100</f>
        <v>#NAME?</v>
      </c>
      <c r="H908" s="199" t="e">
        <f t="shared" ca="1" si="119"/>
        <v>#NAME?</v>
      </c>
      <c r="I908" s="152">
        <f t="shared" si="114"/>
        <v>5.8549335612507081E-2</v>
      </c>
      <c r="J908" s="152">
        <f t="shared" si="120"/>
        <v>6.2765469784897832E-5</v>
      </c>
      <c r="K908" s="3" t="e">
        <f t="shared" ca="1" si="116"/>
        <v>#NAME?</v>
      </c>
      <c r="L908" s="153" t="e">
        <f t="shared" ca="1" si="121"/>
        <v>#NAME?</v>
      </c>
      <c r="M908" s="195" t="e">
        <f ca="1">_xll.BInterpol(cf!$A$2:$A$68,cf!$C$2:$C$68,params!B908,"cubic")</f>
        <v>#NAME?</v>
      </c>
      <c r="N908" s="195" t="e">
        <f ca="1">+_xll.BInterpol(#REF!,#REF!,params!B908,"cubic")</f>
        <v>#NAME?</v>
      </c>
      <c r="O908" s="153" t="e">
        <f t="shared" ca="1" si="117"/>
        <v>#NAME?</v>
      </c>
    </row>
    <row r="909" spans="1:15">
      <c r="A909">
        <v>906</v>
      </c>
      <c r="B909">
        <f t="shared" si="115"/>
        <v>3.6240000000000001</v>
      </c>
      <c r="C909" s="151" t="e">
        <f ca="1">+_xll.BInterpol(Boost!$R$6:$R$66,Boost!$AZ$6:$AZ$66,params!B909,"cubic")</f>
        <v>#NAME?</v>
      </c>
      <c r="D909" s="151" t="e">
        <f ca="1">+_xll.BInterpol(Boost!$R$6:$R$66,Boost!$AX$6:$AX$66,params!B909,"cubic")</f>
        <v>#NAME?</v>
      </c>
      <c r="E909" s="198" t="e">
        <f t="shared" ca="1" si="118"/>
        <v>#NAME?</v>
      </c>
      <c r="F909" s="151" t="e">
        <f ca="1">+_xll.BInterpol(Boost!$R$6:$R$66,Boost!$AY$6:$AY$66,params!B909,"cubic")</f>
        <v>#NAME?</v>
      </c>
      <c r="G909" s="151" t="e">
        <f ca="1">_xll.BInterpol(cf!$A$2:$A$68,cf!$B$2:$B$68,params!B909,"cubic")/100</f>
        <v>#NAME?</v>
      </c>
      <c r="H909" s="199" t="e">
        <f t="shared" ca="1" si="119"/>
        <v>#NAME?</v>
      </c>
      <c r="I909" s="152">
        <f t="shared" si="114"/>
        <v>5.861209689806679E-2</v>
      </c>
      <c r="J909" s="152">
        <f t="shared" si="120"/>
        <v>6.2761285559709279E-5</v>
      </c>
      <c r="K909" s="3" t="e">
        <f t="shared" ca="1" si="116"/>
        <v>#NAME?</v>
      </c>
      <c r="L909" s="153" t="e">
        <f t="shared" ca="1" si="121"/>
        <v>#NAME?</v>
      </c>
      <c r="M909" s="195" t="e">
        <f ca="1">_xll.BInterpol(cf!$A$2:$A$68,cf!$C$2:$C$68,params!B909,"cubic")</f>
        <v>#NAME?</v>
      </c>
      <c r="N909" s="195" t="e">
        <f ca="1">+_xll.BInterpol(#REF!,#REF!,params!B909,"cubic")</f>
        <v>#NAME?</v>
      </c>
      <c r="O909" s="153" t="e">
        <f t="shared" ca="1" si="117"/>
        <v>#NAME?</v>
      </c>
    </row>
    <row r="910" spans="1:15">
      <c r="A910">
        <v>907</v>
      </c>
      <c r="B910">
        <f t="shared" si="115"/>
        <v>3.6280000000000001</v>
      </c>
      <c r="C910" s="151" t="e">
        <f ca="1">+_xll.BInterpol(Boost!$R$6:$R$66,Boost!$AZ$6:$AZ$66,params!B910,"cubic")</f>
        <v>#NAME?</v>
      </c>
      <c r="D910" s="151" t="e">
        <f ca="1">+_xll.BInterpol(Boost!$R$6:$R$66,Boost!$AX$6:$AX$66,params!B910,"cubic")</f>
        <v>#NAME?</v>
      </c>
      <c r="E910" s="198" t="e">
        <f t="shared" ca="1" si="118"/>
        <v>#NAME?</v>
      </c>
      <c r="F910" s="151" t="e">
        <f ca="1">+_xll.BInterpol(Boost!$R$6:$R$66,Boost!$AY$6:$AY$66,params!B910,"cubic")</f>
        <v>#NAME?</v>
      </c>
      <c r="G910" s="151" t="e">
        <f ca="1">_xll.BInterpol(cf!$A$2:$A$68,cf!$B$2:$B$68,params!B910,"cubic")/100</f>
        <v>#NAME?</v>
      </c>
      <c r="H910" s="199" t="e">
        <f t="shared" ca="1" si="119"/>
        <v>#NAME?</v>
      </c>
      <c r="I910" s="152">
        <f t="shared" si="114"/>
        <v>5.867485399968031E-2</v>
      </c>
      <c r="J910" s="152">
        <f t="shared" si="120"/>
        <v>6.2757101613519772E-5</v>
      </c>
      <c r="K910" s="3" t="e">
        <f t="shared" ca="1" si="116"/>
        <v>#NAME?</v>
      </c>
      <c r="L910" s="153" t="e">
        <f t="shared" ca="1" si="121"/>
        <v>#NAME?</v>
      </c>
      <c r="M910" s="195" t="e">
        <f ca="1">_xll.BInterpol(cf!$A$2:$A$68,cf!$C$2:$C$68,params!B910,"cubic")</f>
        <v>#NAME?</v>
      </c>
      <c r="N910" s="195" t="e">
        <f ca="1">+_xll.BInterpol(#REF!,#REF!,params!B910,"cubic")</f>
        <v>#NAME?</v>
      </c>
      <c r="O910" s="153" t="e">
        <f t="shared" ca="1" si="117"/>
        <v>#NAME?</v>
      </c>
    </row>
    <row r="911" spans="1:15">
      <c r="A911">
        <v>908</v>
      </c>
      <c r="B911">
        <f t="shared" si="115"/>
        <v>3.6320000000000001</v>
      </c>
      <c r="C911" s="151" t="e">
        <f ca="1">+_xll.BInterpol(Boost!$R$6:$R$66,Boost!$AZ$6:$AZ$66,params!B911,"cubic")</f>
        <v>#NAME?</v>
      </c>
      <c r="D911" s="151" t="e">
        <f ca="1">+_xll.BInterpol(Boost!$R$6:$R$66,Boost!$AX$6:$AX$66,params!B911,"cubic")</f>
        <v>#NAME?</v>
      </c>
      <c r="E911" s="198" t="e">
        <f t="shared" ca="1" si="118"/>
        <v>#NAME?</v>
      </c>
      <c r="F911" s="151" t="e">
        <f ca="1">+_xll.BInterpol(Boost!$R$6:$R$66,Boost!$AY$6:$AY$66,params!B911,"cubic")</f>
        <v>#NAME?</v>
      </c>
      <c r="G911" s="151" t="e">
        <f ca="1">_xll.BInterpol(cf!$A$2:$A$68,cf!$B$2:$B$68,params!B911,"cubic")/100</f>
        <v>#NAME?</v>
      </c>
      <c r="H911" s="199" t="e">
        <f t="shared" ca="1" si="119"/>
        <v>#NAME?</v>
      </c>
      <c r="I911" s="152">
        <f t="shared" si="114"/>
        <v>5.8737606917626528E-2</v>
      </c>
      <c r="J911" s="152">
        <f t="shared" si="120"/>
        <v>6.275291794621829E-5</v>
      </c>
      <c r="K911" s="3" t="e">
        <f t="shared" ca="1" si="116"/>
        <v>#NAME?</v>
      </c>
      <c r="L911" s="153" t="e">
        <f t="shared" ca="1" si="121"/>
        <v>#NAME?</v>
      </c>
      <c r="M911" s="195" t="e">
        <f ca="1">_xll.BInterpol(cf!$A$2:$A$68,cf!$C$2:$C$68,params!B911,"cubic")</f>
        <v>#NAME?</v>
      </c>
      <c r="N911" s="195" t="e">
        <f ca="1">+_xll.BInterpol(#REF!,#REF!,params!B911,"cubic")</f>
        <v>#NAME?</v>
      </c>
      <c r="O911" s="153" t="e">
        <f t="shared" ca="1" si="117"/>
        <v>#NAME?</v>
      </c>
    </row>
    <row r="912" spans="1:15">
      <c r="A912">
        <v>909</v>
      </c>
      <c r="B912">
        <f t="shared" si="115"/>
        <v>3.6360000000000001</v>
      </c>
      <c r="C912" s="151" t="e">
        <f ca="1">+_xll.BInterpol(Boost!$R$6:$R$66,Boost!$AZ$6:$AZ$66,params!B912,"cubic")</f>
        <v>#NAME?</v>
      </c>
      <c r="D912" s="151" t="e">
        <f ca="1">+_xll.BInterpol(Boost!$R$6:$R$66,Boost!$AX$6:$AX$66,params!B912,"cubic")</f>
        <v>#NAME?</v>
      </c>
      <c r="E912" s="198" t="e">
        <f t="shared" ca="1" si="118"/>
        <v>#NAME?</v>
      </c>
      <c r="F912" s="151" t="e">
        <f ca="1">+_xll.BInterpol(Boost!$R$6:$R$66,Boost!$AY$6:$AY$66,params!B912,"cubic")</f>
        <v>#NAME?</v>
      </c>
      <c r="G912" s="151" t="e">
        <f ca="1">_xll.BInterpol(cf!$A$2:$A$68,cf!$B$2:$B$68,params!B912,"cubic")/100</f>
        <v>#NAME?</v>
      </c>
      <c r="H912" s="199" t="e">
        <f t="shared" ca="1" si="119"/>
        <v>#NAME?</v>
      </c>
      <c r="I912" s="152">
        <f t="shared" si="114"/>
        <v>5.8800355652184222E-2</v>
      </c>
      <c r="J912" s="152">
        <f t="shared" si="120"/>
        <v>6.2748734557693808E-5</v>
      </c>
      <c r="K912" s="3" t="e">
        <f t="shared" ca="1" si="116"/>
        <v>#NAME?</v>
      </c>
      <c r="L912" s="153" t="e">
        <f t="shared" ca="1" si="121"/>
        <v>#NAME?</v>
      </c>
      <c r="M912" s="195" t="e">
        <f ca="1">_xll.BInterpol(cf!$A$2:$A$68,cf!$C$2:$C$68,params!B912,"cubic")</f>
        <v>#NAME?</v>
      </c>
      <c r="N912" s="195" t="e">
        <f ca="1">+_xll.BInterpol(#REF!,#REF!,params!B912,"cubic")</f>
        <v>#NAME?</v>
      </c>
      <c r="O912" s="153" t="e">
        <f t="shared" ca="1" si="117"/>
        <v>#NAME?</v>
      </c>
    </row>
    <row r="913" spans="1:15">
      <c r="A913">
        <v>910</v>
      </c>
      <c r="B913">
        <f t="shared" si="115"/>
        <v>3.64</v>
      </c>
      <c r="C913" s="151" t="e">
        <f ca="1">+_xll.BInterpol(Boost!$R$6:$R$66,Boost!$AZ$6:$AZ$66,params!B913,"cubic")</f>
        <v>#NAME?</v>
      </c>
      <c r="D913" s="151" t="e">
        <f ca="1">+_xll.BInterpol(Boost!$R$6:$R$66,Boost!$AX$6:$AX$66,params!B913,"cubic")</f>
        <v>#NAME?</v>
      </c>
      <c r="E913" s="198" t="e">
        <f t="shared" ca="1" si="118"/>
        <v>#NAME?</v>
      </c>
      <c r="F913" s="151" t="e">
        <f ca="1">+_xll.BInterpol(Boost!$R$6:$R$66,Boost!$AY$6:$AY$66,params!B913,"cubic")</f>
        <v>#NAME?</v>
      </c>
      <c r="G913" s="151" t="e">
        <f ca="1">_xll.BInterpol(cf!$A$2:$A$68,cf!$B$2:$B$68,params!B913,"cubic")/100</f>
        <v>#NAME?</v>
      </c>
      <c r="H913" s="199" t="e">
        <f t="shared" ca="1" si="119"/>
        <v>#NAME?</v>
      </c>
      <c r="I913" s="152">
        <f t="shared" si="114"/>
        <v>5.8863100203632501E-2</v>
      </c>
      <c r="J913" s="152">
        <f t="shared" si="120"/>
        <v>6.2744551448279395E-5</v>
      </c>
      <c r="K913" s="3" t="e">
        <f t="shared" ca="1" si="116"/>
        <v>#NAME?</v>
      </c>
      <c r="L913" s="153" t="e">
        <f t="shared" ca="1" si="121"/>
        <v>#NAME?</v>
      </c>
      <c r="M913" s="195" t="e">
        <f ca="1">_xll.BInterpol(cf!$A$2:$A$68,cf!$C$2:$C$68,params!B913,"cubic")</f>
        <v>#NAME?</v>
      </c>
      <c r="N913" s="195" t="e">
        <f ca="1">+_xll.BInterpol(#REF!,#REF!,params!B913,"cubic")</f>
        <v>#NAME?</v>
      </c>
      <c r="O913" s="153" t="e">
        <f t="shared" ca="1" si="117"/>
        <v>#NAME?</v>
      </c>
    </row>
    <row r="914" spans="1:15">
      <c r="A914">
        <v>911</v>
      </c>
      <c r="B914">
        <f t="shared" si="115"/>
        <v>3.6440000000000001</v>
      </c>
      <c r="C914" s="151" t="e">
        <f ca="1">+_xll.BInterpol(Boost!$R$6:$R$66,Boost!$AZ$6:$AZ$66,params!B914,"cubic")</f>
        <v>#NAME?</v>
      </c>
      <c r="D914" s="151" t="e">
        <f ca="1">+_xll.BInterpol(Boost!$R$6:$R$66,Boost!$AX$6:$AX$66,params!B914,"cubic")</f>
        <v>#NAME?</v>
      </c>
      <c r="E914" s="198" t="e">
        <f t="shared" ca="1" si="118"/>
        <v>#NAME?</v>
      </c>
      <c r="F914" s="151" t="e">
        <f ca="1">+_xll.BInterpol(Boost!$R$6:$R$66,Boost!$AY$6:$AY$66,params!B914,"cubic")</f>
        <v>#NAME?</v>
      </c>
      <c r="G914" s="151" t="e">
        <f ca="1">_xll.BInterpol(cf!$A$2:$A$68,cf!$B$2:$B$68,params!B914,"cubic")/100</f>
        <v>#NAME?</v>
      </c>
      <c r="H914" s="199" t="e">
        <f t="shared" ca="1" si="119"/>
        <v>#NAME?</v>
      </c>
      <c r="I914" s="152">
        <f t="shared" si="114"/>
        <v>5.8925840572250032E-2</v>
      </c>
      <c r="J914" s="152">
        <f t="shared" si="120"/>
        <v>6.2740368617530962E-5</v>
      </c>
      <c r="K914" s="3" t="e">
        <f t="shared" ca="1" si="116"/>
        <v>#NAME?</v>
      </c>
      <c r="L914" s="153" t="e">
        <f t="shared" ca="1" si="121"/>
        <v>#NAME?</v>
      </c>
      <c r="M914" s="195" t="e">
        <f ca="1">_xll.BInterpol(cf!$A$2:$A$68,cf!$C$2:$C$68,params!B914,"cubic")</f>
        <v>#NAME?</v>
      </c>
      <c r="N914" s="195" t="e">
        <f ca="1">+_xll.BInterpol(#REF!,#REF!,params!B914,"cubic")</f>
        <v>#NAME?</v>
      </c>
      <c r="O914" s="153" t="e">
        <f t="shared" ca="1" si="117"/>
        <v>#NAME?</v>
      </c>
    </row>
    <row r="915" spans="1:15">
      <c r="A915">
        <v>912</v>
      </c>
      <c r="B915">
        <f t="shared" si="115"/>
        <v>3.6480000000000001</v>
      </c>
      <c r="C915" s="151" t="e">
        <f ca="1">+_xll.BInterpol(Boost!$R$6:$R$66,Boost!$AZ$6:$AZ$66,params!B915,"cubic")</f>
        <v>#NAME?</v>
      </c>
      <c r="D915" s="151" t="e">
        <f ca="1">+_xll.BInterpol(Boost!$R$6:$R$66,Boost!$AX$6:$AX$66,params!B915,"cubic")</f>
        <v>#NAME?</v>
      </c>
      <c r="E915" s="198" t="e">
        <f t="shared" ca="1" si="118"/>
        <v>#NAME?</v>
      </c>
      <c r="F915" s="151" t="e">
        <f ca="1">+_xll.BInterpol(Boost!$R$6:$R$66,Boost!$AY$6:$AY$66,params!B915,"cubic")</f>
        <v>#NAME?</v>
      </c>
      <c r="G915" s="151" t="e">
        <f ca="1">_xll.BInterpol(cf!$A$2:$A$68,cf!$B$2:$B$68,params!B915,"cubic")/100</f>
        <v>#NAME?</v>
      </c>
      <c r="H915" s="199" t="e">
        <f t="shared" ca="1" si="119"/>
        <v>#NAME?</v>
      </c>
      <c r="I915" s="152">
        <f t="shared" si="114"/>
        <v>5.8988576758315814E-2</v>
      </c>
      <c r="J915" s="152">
        <f t="shared" si="120"/>
        <v>6.2736186065781574E-5</v>
      </c>
      <c r="K915" s="3" t="e">
        <f t="shared" ca="1" si="116"/>
        <v>#NAME?</v>
      </c>
      <c r="L915" s="153" t="e">
        <f t="shared" ca="1" si="121"/>
        <v>#NAME?</v>
      </c>
      <c r="M915" s="195" t="e">
        <f ca="1">_xll.BInterpol(cf!$A$2:$A$68,cf!$C$2:$C$68,params!B915,"cubic")</f>
        <v>#NAME?</v>
      </c>
      <c r="N915" s="195" t="e">
        <f ca="1">+_xll.BInterpol(#REF!,#REF!,params!B915,"cubic")</f>
        <v>#NAME?</v>
      </c>
      <c r="O915" s="153" t="e">
        <f t="shared" ca="1" si="117"/>
        <v>#NAME?</v>
      </c>
    </row>
    <row r="916" spans="1:15">
      <c r="A916">
        <v>913</v>
      </c>
      <c r="B916">
        <f t="shared" si="115"/>
        <v>3.6520000000000001</v>
      </c>
      <c r="C916" s="151" t="e">
        <f ca="1">+_xll.BInterpol(Boost!$R$6:$R$66,Boost!$AZ$6:$AZ$66,params!B916,"cubic")</f>
        <v>#NAME?</v>
      </c>
      <c r="D916" s="151" t="e">
        <f ca="1">+_xll.BInterpol(Boost!$R$6:$R$66,Boost!$AX$6:$AX$66,params!B916,"cubic")</f>
        <v>#NAME?</v>
      </c>
      <c r="E916" s="198" t="e">
        <f t="shared" ca="1" si="118"/>
        <v>#NAME?</v>
      </c>
      <c r="F916" s="151" t="e">
        <f ca="1">+_xll.BInterpol(Boost!$R$6:$R$66,Boost!$AY$6:$AY$66,params!B916,"cubic")</f>
        <v>#NAME?</v>
      </c>
      <c r="G916" s="151" t="e">
        <f ca="1">_xll.BInterpol(cf!$A$2:$A$68,cf!$B$2:$B$68,params!B916,"cubic")/100</f>
        <v>#NAME?</v>
      </c>
      <c r="H916" s="199" t="e">
        <f t="shared" ca="1" si="119"/>
        <v>#NAME?</v>
      </c>
      <c r="I916" s="152">
        <f t="shared" si="114"/>
        <v>5.9051308762108512E-2</v>
      </c>
      <c r="J916" s="152">
        <f t="shared" si="120"/>
        <v>6.2732003792698166E-5</v>
      </c>
      <c r="K916" s="3" t="e">
        <f t="shared" ca="1" si="116"/>
        <v>#NAME?</v>
      </c>
      <c r="L916" s="153" t="e">
        <f t="shared" ca="1" si="121"/>
        <v>#NAME?</v>
      </c>
      <c r="M916" s="195" t="e">
        <f ca="1">_xll.BInterpol(cf!$A$2:$A$68,cf!$C$2:$C$68,params!B916,"cubic")</f>
        <v>#NAME?</v>
      </c>
      <c r="N916" s="195" t="e">
        <f ca="1">+_xll.BInterpol(#REF!,#REF!,params!B916,"cubic")</f>
        <v>#NAME?</v>
      </c>
      <c r="O916" s="153" t="e">
        <f t="shared" ca="1" si="117"/>
        <v>#NAME?</v>
      </c>
    </row>
    <row r="917" spans="1:15">
      <c r="A917">
        <v>914</v>
      </c>
      <c r="B917">
        <f t="shared" si="115"/>
        <v>3.6560000000000001</v>
      </c>
      <c r="C917" s="151" t="e">
        <f ca="1">+_xll.BInterpol(Boost!$R$6:$R$66,Boost!$AZ$6:$AZ$66,params!B917,"cubic")</f>
        <v>#NAME?</v>
      </c>
      <c r="D917" s="151" t="e">
        <f ca="1">+_xll.BInterpol(Boost!$R$6:$R$66,Boost!$AX$6:$AX$66,params!B917,"cubic")</f>
        <v>#NAME?</v>
      </c>
      <c r="E917" s="198" t="e">
        <f t="shared" ca="1" si="118"/>
        <v>#NAME?</v>
      </c>
      <c r="F917" s="151" t="e">
        <f ca="1">+_xll.BInterpol(Boost!$R$6:$R$66,Boost!$AY$6:$AY$66,params!B917,"cubic")</f>
        <v>#NAME?</v>
      </c>
      <c r="G917" s="151" t="e">
        <f ca="1">_xll.BInterpol(cf!$A$2:$A$68,cf!$B$2:$B$68,params!B917,"cubic")/100</f>
        <v>#NAME?</v>
      </c>
      <c r="H917" s="199" t="e">
        <f t="shared" ca="1" si="119"/>
        <v>#NAME?</v>
      </c>
      <c r="I917" s="152">
        <f t="shared" si="114"/>
        <v>5.9114036583907126E-2</v>
      </c>
      <c r="J917" s="152">
        <f t="shared" si="120"/>
        <v>6.2727821798613803E-5</v>
      </c>
      <c r="K917" s="3" t="e">
        <f t="shared" ca="1" si="116"/>
        <v>#NAME?</v>
      </c>
      <c r="L917" s="153" t="e">
        <f t="shared" ca="1" si="121"/>
        <v>#NAME?</v>
      </c>
      <c r="M917" s="195" t="e">
        <f ca="1">_xll.BInterpol(cf!$A$2:$A$68,cf!$C$2:$C$68,params!B917,"cubic")</f>
        <v>#NAME?</v>
      </c>
      <c r="N917" s="195" t="e">
        <f ca="1">+_xll.BInterpol(#REF!,#REF!,params!B917,"cubic")</f>
        <v>#NAME?</v>
      </c>
      <c r="O917" s="153" t="e">
        <f t="shared" ca="1" si="117"/>
        <v>#NAME?</v>
      </c>
    </row>
    <row r="918" spans="1:15">
      <c r="A918">
        <v>915</v>
      </c>
      <c r="B918">
        <f t="shared" si="115"/>
        <v>3.66</v>
      </c>
      <c r="C918" s="151" t="e">
        <f ca="1">+_xll.BInterpol(Boost!$R$6:$R$66,Boost!$AZ$6:$AZ$66,params!B918,"cubic")</f>
        <v>#NAME?</v>
      </c>
      <c r="D918" s="151" t="e">
        <f ca="1">+_xll.BInterpol(Boost!$R$6:$R$66,Boost!$AX$6:$AX$66,params!B918,"cubic")</f>
        <v>#NAME?</v>
      </c>
      <c r="E918" s="198" t="e">
        <f t="shared" ca="1" si="118"/>
        <v>#NAME?</v>
      </c>
      <c r="F918" s="151" t="e">
        <f ca="1">+_xll.BInterpol(Boost!$R$6:$R$66,Boost!$AY$6:$AY$66,params!B918,"cubic")</f>
        <v>#NAME?</v>
      </c>
      <c r="G918" s="151" t="e">
        <f ca="1">_xll.BInterpol(cf!$A$2:$A$68,cf!$B$2:$B$68,params!B918,"cubic")/100</f>
        <v>#NAME?</v>
      </c>
      <c r="H918" s="199" t="e">
        <f t="shared" ca="1" si="119"/>
        <v>#NAME?</v>
      </c>
      <c r="I918" s="152">
        <f t="shared" si="114"/>
        <v>5.9176760223990321E-2</v>
      </c>
      <c r="J918" s="152">
        <f t="shared" si="120"/>
        <v>6.272364008319542E-5</v>
      </c>
      <c r="K918" s="3" t="e">
        <f t="shared" ca="1" si="116"/>
        <v>#NAME?</v>
      </c>
      <c r="L918" s="153" t="e">
        <f t="shared" ca="1" si="121"/>
        <v>#NAME?</v>
      </c>
      <c r="M918" s="195" t="e">
        <f ca="1">_xll.BInterpol(cf!$A$2:$A$68,cf!$C$2:$C$68,params!B918,"cubic")</f>
        <v>#NAME?</v>
      </c>
      <c r="N918" s="195" t="e">
        <f ca="1">+_xll.BInterpol(#REF!,#REF!,params!B918,"cubic")</f>
        <v>#NAME?</v>
      </c>
      <c r="O918" s="153" t="e">
        <f t="shared" ca="1" si="117"/>
        <v>#NAME?</v>
      </c>
    </row>
    <row r="919" spans="1:15">
      <c r="A919">
        <v>916</v>
      </c>
      <c r="B919">
        <f t="shared" si="115"/>
        <v>3.6640000000000001</v>
      </c>
      <c r="C919" s="151" t="e">
        <f ca="1">+_xll.BInterpol(Boost!$R$6:$R$66,Boost!$AZ$6:$AZ$66,params!B919,"cubic")</f>
        <v>#NAME?</v>
      </c>
      <c r="D919" s="151" t="e">
        <f ca="1">+_xll.BInterpol(Boost!$R$6:$R$66,Boost!$AX$6:$AX$66,params!B919,"cubic")</f>
        <v>#NAME?</v>
      </c>
      <c r="E919" s="198" t="e">
        <f t="shared" ca="1" si="118"/>
        <v>#NAME?</v>
      </c>
      <c r="F919" s="151" t="e">
        <f ca="1">+_xll.BInterpol(Boost!$R$6:$R$66,Boost!$AY$6:$AY$66,params!B919,"cubic")</f>
        <v>#NAME?</v>
      </c>
      <c r="G919" s="151" t="e">
        <f ca="1">_xll.BInterpol(cf!$A$2:$A$68,cf!$B$2:$B$68,params!B919,"cubic")/100</f>
        <v>#NAME?</v>
      </c>
      <c r="H919" s="199" t="e">
        <f t="shared" ca="1" si="119"/>
        <v>#NAME?</v>
      </c>
      <c r="I919" s="152">
        <f t="shared" si="114"/>
        <v>5.9239479682636764E-2</v>
      </c>
      <c r="J919" s="152">
        <f t="shared" si="120"/>
        <v>6.2719458646443016E-5</v>
      </c>
      <c r="K919" s="3" t="e">
        <f t="shared" ca="1" si="116"/>
        <v>#NAME?</v>
      </c>
      <c r="L919" s="153" t="e">
        <f t="shared" ca="1" si="121"/>
        <v>#NAME?</v>
      </c>
      <c r="M919" s="195" t="e">
        <f ca="1">_xll.BInterpol(cf!$A$2:$A$68,cf!$C$2:$C$68,params!B919,"cubic")</f>
        <v>#NAME?</v>
      </c>
      <c r="N919" s="195" t="e">
        <f ca="1">+_xll.BInterpol(#REF!,#REF!,params!B919,"cubic")</f>
        <v>#NAME?</v>
      </c>
      <c r="O919" s="153" t="e">
        <f t="shared" ca="1" si="117"/>
        <v>#NAME?</v>
      </c>
    </row>
    <row r="920" spans="1:15">
      <c r="A920">
        <v>917</v>
      </c>
      <c r="B920">
        <f t="shared" si="115"/>
        <v>3.6680000000000001</v>
      </c>
      <c r="C920" s="151" t="e">
        <f ca="1">+_xll.BInterpol(Boost!$R$6:$R$66,Boost!$AZ$6:$AZ$66,params!B920,"cubic")</f>
        <v>#NAME?</v>
      </c>
      <c r="D920" s="151" t="e">
        <f ca="1">+_xll.BInterpol(Boost!$R$6:$R$66,Boost!$AX$6:$AX$66,params!B920,"cubic")</f>
        <v>#NAME?</v>
      </c>
      <c r="E920" s="198" t="e">
        <f t="shared" ca="1" si="118"/>
        <v>#NAME?</v>
      </c>
      <c r="F920" s="151" t="e">
        <f ca="1">+_xll.BInterpol(Boost!$R$6:$R$66,Boost!$AY$6:$AY$66,params!B920,"cubic")</f>
        <v>#NAME?</v>
      </c>
      <c r="G920" s="151" t="e">
        <f ca="1">_xll.BInterpol(cf!$A$2:$A$68,cf!$B$2:$B$68,params!B920,"cubic")/100</f>
        <v>#NAME?</v>
      </c>
      <c r="H920" s="199" t="e">
        <f t="shared" ca="1" si="119"/>
        <v>#NAME?</v>
      </c>
      <c r="I920" s="152">
        <f t="shared" si="114"/>
        <v>5.9302194960125565E-2</v>
      </c>
      <c r="J920" s="152">
        <f t="shared" si="120"/>
        <v>6.271527748880068E-5</v>
      </c>
      <c r="K920" s="3" t="e">
        <f t="shared" ca="1" si="116"/>
        <v>#NAME?</v>
      </c>
      <c r="L920" s="153" t="e">
        <f t="shared" ca="1" si="121"/>
        <v>#NAME?</v>
      </c>
      <c r="M920" s="195" t="e">
        <f ca="1">_xll.BInterpol(cf!$A$2:$A$68,cf!$C$2:$C$68,params!B920,"cubic")</f>
        <v>#NAME?</v>
      </c>
      <c r="N920" s="195" t="e">
        <f ca="1">+_xll.BInterpol(#REF!,#REF!,params!B920,"cubic")</f>
        <v>#NAME?</v>
      </c>
      <c r="O920" s="153" t="e">
        <f t="shared" ca="1" si="117"/>
        <v>#NAME?</v>
      </c>
    </row>
    <row r="921" spans="1:15">
      <c r="A921">
        <v>918</v>
      </c>
      <c r="B921">
        <f t="shared" si="115"/>
        <v>3.6720000000000002</v>
      </c>
      <c r="C921" s="151" t="e">
        <f ca="1">+_xll.BInterpol(Boost!$R$6:$R$66,Boost!$AZ$6:$AZ$66,params!B921,"cubic")</f>
        <v>#NAME?</v>
      </c>
      <c r="D921" s="151" t="e">
        <f ca="1">+_xll.BInterpol(Boost!$R$6:$R$66,Boost!$AX$6:$AX$66,params!B921,"cubic")</f>
        <v>#NAME?</v>
      </c>
      <c r="E921" s="198" t="e">
        <f t="shared" ca="1" si="118"/>
        <v>#NAME?</v>
      </c>
      <c r="F921" s="151" t="e">
        <f ca="1">+_xll.BInterpol(Boost!$R$6:$R$66,Boost!$AY$6:$AY$66,params!B921,"cubic")</f>
        <v>#NAME?</v>
      </c>
      <c r="G921" s="151" t="e">
        <f ca="1">_xll.BInterpol(cf!$A$2:$A$68,cf!$B$2:$B$68,params!B921,"cubic")/100</f>
        <v>#NAME?</v>
      </c>
      <c r="H921" s="199" t="e">
        <f t="shared" ca="1" si="119"/>
        <v>#NAME?</v>
      </c>
      <c r="I921" s="152">
        <f t="shared" si="114"/>
        <v>5.9364906056735056E-2</v>
      </c>
      <c r="J921" s="152">
        <f t="shared" si="120"/>
        <v>6.2711096609491257E-5</v>
      </c>
      <c r="K921" s="3" t="e">
        <f t="shared" ca="1" si="116"/>
        <v>#NAME?</v>
      </c>
      <c r="L921" s="153" t="e">
        <f t="shared" ca="1" si="121"/>
        <v>#NAME?</v>
      </c>
      <c r="M921" s="195" t="e">
        <f ca="1">_xll.BInterpol(cf!$A$2:$A$68,cf!$C$2:$C$68,params!B921,"cubic")</f>
        <v>#NAME?</v>
      </c>
      <c r="N921" s="195" t="e">
        <f ca="1">+_xll.BInterpol(#REF!,#REF!,params!B921,"cubic")</f>
        <v>#NAME?</v>
      </c>
      <c r="O921" s="153" t="e">
        <f t="shared" ca="1" si="117"/>
        <v>#NAME?</v>
      </c>
    </row>
    <row r="922" spans="1:15">
      <c r="A922">
        <v>919</v>
      </c>
      <c r="B922">
        <f t="shared" si="115"/>
        <v>3.6760000000000002</v>
      </c>
      <c r="C922" s="151" t="e">
        <f ca="1">+_xll.BInterpol(Boost!$R$6:$R$66,Boost!$AZ$6:$AZ$66,params!B922,"cubic")</f>
        <v>#NAME?</v>
      </c>
      <c r="D922" s="151" t="e">
        <f ca="1">+_xll.BInterpol(Boost!$R$6:$R$66,Boost!$AX$6:$AX$66,params!B922,"cubic")</f>
        <v>#NAME?</v>
      </c>
      <c r="E922" s="198" t="e">
        <f t="shared" ca="1" si="118"/>
        <v>#NAME?</v>
      </c>
      <c r="F922" s="151" t="e">
        <f ca="1">+_xll.BInterpol(Boost!$R$6:$R$66,Boost!$AY$6:$AY$66,params!B922,"cubic")</f>
        <v>#NAME?</v>
      </c>
      <c r="G922" s="151" t="e">
        <f ca="1">_xll.BInterpol(cf!$A$2:$A$68,cf!$B$2:$B$68,params!B922,"cubic")/100</f>
        <v>#NAME?</v>
      </c>
      <c r="H922" s="199" t="e">
        <f t="shared" ca="1" si="119"/>
        <v>#NAME?</v>
      </c>
      <c r="I922" s="152">
        <f t="shared" si="114"/>
        <v>5.9427612972744126E-2</v>
      </c>
      <c r="J922" s="152">
        <f t="shared" si="120"/>
        <v>6.2706916009069857E-5</v>
      </c>
      <c r="K922" s="3" t="e">
        <f t="shared" ca="1" si="116"/>
        <v>#NAME?</v>
      </c>
      <c r="L922" s="153" t="e">
        <f t="shared" ca="1" si="121"/>
        <v>#NAME?</v>
      </c>
      <c r="M922" s="195" t="e">
        <f ca="1">_xll.BInterpol(cf!$A$2:$A$68,cf!$C$2:$C$68,params!B922,"cubic")</f>
        <v>#NAME?</v>
      </c>
      <c r="N922" s="195" t="e">
        <f ca="1">+_xll.BInterpol(#REF!,#REF!,params!B922,"cubic")</f>
        <v>#NAME?</v>
      </c>
      <c r="O922" s="153" t="e">
        <f t="shared" ca="1" si="117"/>
        <v>#NAME?</v>
      </c>
    </row>
    <row r="923" spans="1:15">
      <c r="A923">
        <v>920</v>
      </c>
      <c r="B923">
        <f t="shared" si="115"/>
        <v>3.68</v>
      </c>
      <c r="C923" s="151" t="e">
        <f ca="1">+_xll.BInterpol(Boost!$R$6:$R$66,Boost!$AZ$6:$AZ$66,params!B923,"cubic")</f>
        <v>#NAME?</v>
      </c>
      <c r="D923" s="151" t="e">
        <f ca="1">+_xll.BInterpol(Boost!$R$6:$R$66,Boost!$AX$6:$AX$66,params!B923,"cubic")</f>
        <v>#NAME?</v>
      </c>
      <c r="E923" s="198" t="e">
        <f t="shared" ca="1" si="118"/>
        <v>#NAME?</v>
      </c>
      <c r="F923" s="151" t="e">
        <f ca="1">+_xll.BInterpol(Boost!$R$6:$R$66,Boost!$AY$6:$AY$66,params!B923,"cubic")</f>
        <v>#NAME?</v>
      </c>
      <c r="G923" s="151" t="e">
        <f ca="1">_xll.BInterpol(cf!$A$2:$A$68,cf!$B$2:$B$68,params!B923,"cubic")/100</f>
        <v>#NAME?</v>
      </c>
      <c r="H923" s="199" t="e">
        <f t="shared" ca="1" si="119"/>
        <v>#NAME?</v>
      </c>
      <c r="I923" s="152">
        <f t="shared" si="114"/>
        <v>5.9490315708431551E-2</v>
      </c>
      <c r="J923" s="152">
        <f t="shared" si="120"/>
        <v>6.2702735687425459E-5</v>
      </c>
      <c r="K923" s="3" t="e">
        <f t="shared" ca="1" si="116"/>
        <v>#NAME?</v>
      </c>
      <c r="L923" s="153" t="e">
        <f t="shared" ca="1" si="121"/>
        <v>#NAME?</v>
      </c>
      <c r="M923" s="195" t="e">
        <f ca="1">_xll.BInterpol(cf!$A$2:$A$68,cf!$C$2:$C$68,params!B923,"cubic")</f>
        <v>#NAME?</v>
      </c>
      <c r="N923" s="195" t="e">
        <f ca="1">+_xll.BInterpol(#REF!,#REF!,params!B923,"cubic")</f>
        <v>#NAME?</v>
      </c>
      <c r="O923" s="153" t="e">
        <f t="shared" ca="1" si="117"/>
        <v>#NAME?</v>
      </c>
    </row>
    <row r="924" spans="1:15">
      <c r="A924">
        <v>921</v>
      </c>
      <c r="B924">
        <f t="shared" si="115"/>
        <v>3.6840000000000002</v>
      </c>
      <c r="C924" s="151" t="e">
        <f ca="1">+_xll.BInterpol(Boost!$R$6:$R$66,Boost!$AZ$6:$AZ$66,params!B924,"cubic")</f>
        <v>#NAME?</v>
      </c>
      <c r="D924" s="151" t="e">
        <f ca="1">+_xll.BInterpol(Boost!$R$6:$R$66,Boost!$AX$6:$AX$66,params!B924,"cubic")</f>
        <v>#NAME?</v>
      </c>
      <c r="E924" s="198" t="e">
        <f t="shared" ca="1" si="118"/>
        <v>#NAME?</v>
      </c>
      <c r="F924" s="151" t="e">
        <f ca="1">+_xll.BInterpol(Boost!$R$6:$R$66,Boost!$AY$6:$AY$66,params!B924,"cubic")</f>
        <v>#NAME?</v>
      </c>
      <c r="G924" s="151" t="e">
        <f ca="1">_xll.BInterpol(cf!$A$2:$A$68,cf!$B$2:$B$68,params!B924,"cubic")/100</f>
        <v>#NAME?</v>
      </c>
      <c r="H924" s="199" t="e">
        <f t="shared" ca="1" si="119"/>
        <v>#NAME?</v>
      </c>
      <c r="I924" s="152">
        <f t="shared" si="114"/>
        <v>5.9553014264075999E-2</v>
      </c>
      <c r="J924" s="152">
        <f t="shared" si="120"/>
        <v>6.269855564444704E-5</v>
      </c>
      <c r="K924" s="3" t="e">
        <f t="shared" ca="1" si="116"/>
        <v>#NAME?</v>
      </c>
      <c r="L924" s="153" t="e">
        <f t="shared" ca="1" si="121"/>
        <v>#NAME?</v>
      </c>
      <c r="M924" s="195" t="e">
        <f ca="1">_xll.BInterpol(cf!$A$2:$A$68,cf!$C$2:$C$68,params!B924,"cubic")</f>
        <v>#NAME?</v>
      </c>
      <c r="N924" s="195" t="e">
        <f ca="1">+_xll.BInterpol(#REF!,#REF!,params!B924,"cubic")</f>
        <v>#NAME?</v>
      </c>
      <c r="O924" s="153" t="e">
        <f t="shared" ca="1" si="117"/>
        <v>#NAME?</v>
      </c>
    </row>
    <row r="925" spans="1:15">
      <c r="A925">
        <v>922</v>
      </c>
      <c r="B925">
        <f t="shared" si="115"/>
        <v>3.6880000000000002</v>
      </c>
      <c r="C925" s="151" t="e">
        <f ca="1">+_xll.BInterpol(Boost!$R$6:$R$66,Boost!$AZ$6:$AZ$66,params!B925,"cubic")</f>
        <v>#NAME?</v>
      </c>
      <c r="D925" s="151" t="e">
        <f ca="1">+_xll.BInterpol(Boost!$R$6:$R$66,Boost!$AX$6:$AX$66,params!B925,"cubic")</f>
        <v>#NAME?</v>
      </c>
      <c r="E925" s="198" t="e">
        <f t="shared" ca="1" si="118"/>
        <v>#NAME?</v>
      </c>
      <c r="F925" s="151" t="e">
        <f ca="1">+_xll.BInterpol(Boost!$R$6:$R$66,Boost!$AY$6:$AY$66,params!B925,"cubic")</f>
        <v>#NAME?</v>
      </c>
      <c r="G925" s="151" t="e">
        <f ca="1">_xll.BInterpol(cf!$A$2:$A$68,cf!$B$2:$B$68,params!B925,"cubic")/100</f>
        <v>#NAME?</v>
      </c>
      <c r="H925" s="199" t="e">
        <f t="shared" ca="1" si="119"/>
        <v>#NAME?</v>
      </c>
      <c r="I925" s="152">
        <f t="shared" si="114"/>
        <v>5.9615708639955911E-2</v>
      </c>
      <c r="J925" s="152">
        <f t="shared" si="120"/>
        <v>6.2694375879912556E-5</v>
      </c>
      <c r="K925" s="3" t="e">
        <f t="shared" ca="1" si="116"/>
        <v>#NAME?</v>
      </c>
      <c r="L925" s="153" t="e">
        <f t="shared" ca="1" si="121"/>
        <v>#NAME?</v>
      </c>
      <c r="M925" s="195" t="e">
        <f ca="1">_xll.BInterpol(cf!$A$2:$A$68,cf!$C$2:$C$68,params!B925,"cubic")</f>
        <v>#NAME?</v>
      </c>
      <c r="N925" s="195" t="e">
        <f ca="1">+_xll.BInterpol(#REF!,#REF!,params!B925,"cubic")</f>
        <v>#NAME?</v>
      </c>
      <c r="O925" s="153" t="e">
        <f t="shared" ca="1" si="117"/>
        <v>#NAME?</v>
      </c>
    </row>
    <row r="926" spans="1:15">
      <c r="A926">
        <v>923</v>
      </c>
      <c r="B926">
        <f t="shared" si="115"/>
        <v>3.6920000000000002</v>
      </c>
      <c r="C926" s="151" t="e">
        <f ca="1">+_xll.BInterpol(Boost!$R$6:$R$66,Boost!$AZ$6:$AZ$66,params!B926,"cubic")</f>
        <v>#NAME?</v>
      </c>
      <c r="D926" s="151" t="e">
        <f ca="1">+_xll.BInterpol(Boost!$R$6:$R$66,Boost!$AX$6:$AX$66,params!B926,"cubic")</f>
        <v>#NAME?</v>
      </c>
      <c r="E926" s="198" t="e">
        <f t="shared" ca="1" si="118"/>
        <v>#NAME?</v>
      </c>
      <c r="F926" s="151" t="e">
        <f ca="1">+_xll.BInterpol(Boost!$R$6:$R$66,Boost!$AY$6:$AY$66,params!B926,"cubic")</f>
        <v>#NAME?</v>
      </c>
      <c r="G926" s="151" t="e">
        <f ca="1">_xll.BInterpol(cf!$A$2:$A$68,cf!$B$2:$B$68,params!B926,"cubic")/100</f>
        <v>#NAME?</v>
      </c>
      <c r="H926" s="199" t="e">
        <f t="shared" ca="1" si="119"/>
        <v>#NAME?</v>
      </c>
      <c r="I926" s="152">
        <f t="shared" si="114"/>
        <v>5.9678398836350177E-2</v>
      </c>
      <c r="J926" s="152">
        <f t="shared" si="120"/>
        <v>6.2690196394266096E-5</v>
      </c>
      <c r="K926" s="3" t="e">
        <f t="shared" ca="1" si="116"/>
        <v>#NAME?</v>
      </c>
      <c r="L926" s="153" t="e">
        <f t="shared" ca="1" si="121"/>
        <v>#NAME?</v>
      </c>
      <c r="M926" s="195" t="e">
        <f ca="1">_xll.BInterpol(cf!$A$2:$A$68,cf!$C$2:$C$68,params!B926,"cubic")</f>
        <v>#NAME?</v>
      </c>
      <c r="N926" s="195" t="e">
        <f ca="1">+_xll.BInterpol(#REF!,#REF!,params!B926,"cubic")</f>
        <v>#NAME?</v>
      </c>
      <c r="O926" s="153" t="e">
        <f t="shared" ca="1" si="117"/>
        <v>#NAME?</v>
      </c>
    </row>
    <row r="927" spans="1:15">
      <c r="A927">
        <v>924</v>
      </c>
      <c r="B927">
        <f t="shared" si="115"/>
        <v>3.6960000000000002</v>
      </c>
      <c r="C927" s="151" t="e">
        <f ca="1">+_xll.BInterpol(Boost!$R$6:$R$66,Boost!$AZ$6:$AZ$66,params!B927,"cubic")</f>
        <v>#NAME?</v>
      </c>
      <c r="D927" s="151" t="e">
        <f ca="1">+_xll.BInterpol(Boost!$R$6:$R$66,Boost!$AX$6:$AX$66,params!B927,"cubic")</f>
        <v>#NAME?</v>
      </c>
      <c r="E927" s="198" t="e">
        <f t="shared" ca="1" si="118"/>
        <v>#NAME?</v>
      </c>
      <c r="F927" s="151" t="e">
        <f ca="1">+_xll.BInterpol(Boost!$R$6:$R$66,Boost!$AY$6:$AY$66,params!B927,"cubic")</f>
        <v>#NAME?</v>
      </c>
      <c r="G927" s="151" t="e">
        <f ca="1">_xll.BInterpol(cf!$A$2:$A$68,cf!$B$2:$B$68,params!B927,"cubic")/100</f>
        <v>#NAME?</v>
      </c>
      <c r="H927" s="199" t="e">
        <f t="shared" ca="1" si="119"/>
        <v>#NAME?</v>
      </c>
      <c r="I927" s="152">
        <f t="shared" ref="I927:I990" si="122">1-EXP($R$5*-1*B927/(1-$R$6))</f>
        <v>5.9741084853537241E-2</v>
      </c>
      <c r="J927" s="152">
        <f t="shared" si="120"/>
        <v>6.268601718706357E-5</v>
      </c>
      <c r="K927" s="3" t="e">
        <f t="shared" ca="1" si="116"/>
        <v>#NAME?</v>
      </c>
      <c r="L927" s="153" t="e">
        <f t="shared" ca="1" si="121"/>
        <v>#NAME?</v>
      </c>
      <c r="M927" s="195" t="e">
        <f ca="1">_xll.BInterpol(cf!$A$2:$A$68,cf!$C$2:$C$68,params!B927,"cubic")</f>
        <v>#NAME?</v>
      </c>
      <c r="N927" s="195" t="e">
        <f ca="1">+_xll.BInterpol(#REF!,#REF!,params!B927,"cubic")</f>
        <v>#NAME?</v>
      </c>
      <c r="O927" s="153" t="e">
        <f t="shared" ca="1" si="117"/>
        <v>#NAME?</v>
      </c>
    </row>
    <row r="928" spans="1:15">
      <c r="A928">
        <v>925</v>
      </c>
      <c r="B928">
        <f t="shared" si="115"/>
        <v>3.7</v>
      </c>
      <c r="C928" s="151" t="e">
        <f ca="1">+_xll.BInterpol(Boost!$R$6:$R$66,Boost!$AZ$6:$AZ$66,params!B928,"cubic")</f>
        <v>#NAME?</v>
      </c>
      <c r="D928" s="151" t="e">
        <f ca="1">+_xll.BInterpol(Boost!$R$6:$R$66,Boost!$AX$6:$AX$66,params!B928,"cubic")</f>
        <v>#NAME?</v>
      </c>
      <c r="E928" s="198" t="e">
        <f t="shared" ca="1" si="118"/>
        <v>#NAME?</v>
      </c>
      <c r="F928" s="151" t="e">
        <f ca="1">+_xll.BInterpol(Boost!$R$6:$R$66,Boost!$AY$6:$AY$66,params!B928,"cubic")</f>
        <v>#NAME?</v>
      </c>
      <c r="G928" s="151" t="e">
        <f ca="1">_xll.BInterpol(cf!$A$2:$A$68,cf!$B$2:$B$68,params!B928,"cubic")/100</f>
        <v>#NAME?</v>
      </c>
      <c r="H928" s="199" t="e">
        <f t="shared" ca="1" si="119"/>
        <v>#NAME?</v>
      </c>
      <c r="I928" s="152">
        <f t="shared" si="122"/>
        <v>5.9803766691795879E-2</v>
      </c>
      <c r="J928" s="152">
        <f t="shared" si="120"/>
        <v>6.2681838258638045E-5</v>
      </c>
      <c r="K928" s="3" t="e">
        <f t="shared" ca="1" si="116"/>
        <v>#NAME?</v>
      </c>
      <c r="L928" s="153" t="e">
        <f t="shared" ca="1" si="121"/>
        <v>#NAME?</v>
      </c>
      <c r="M928" s="195" t="e">
        <f ca="1">_xll.BInterpol(cf!$A$2:$A$68,cf!$C$2:$C$68,params!B928,"cubic")</f>
        <v>#NAME?</v>
      </c>
      <c r="N928" s="195" t="e">
        <f ca="1">+_xll.BInterpol(#REF!,#REF!,params!B928,"cubic")</f>
        <v>#NAME?</v>
      </c>
      <c r="O928" s="153" t="e">
        <f t="shared" ca="1" si="117"/>
        <v>#NAME?</v>
      </c>
    </row>
    <row r="929" spans="1:15">
      <c r="A929">
        <v>926</v>
      </c>
      <c r="B929">
        <f t="shared" si="115"/>
        <v>3.7040000000000002</v>
      </c>
      <c r="C929" s="151" t="e">
        <f ca="1">+_xll.BInterpol(Boost!$R$6:$R$66,Boost!$AZ$6:$AZ$66,params!B929,"cubic")</f>
        <v>#NAME?</v>
      </c>
      <c r="D929" s="151" t="e">
        <f ca="1">+_xll.BInterpol(Boost!$R$6:$R$66,Boost!$AX$6:$AX$66,params!B929,"cubic")</f>
        <v>#NAME?</v>
      </c>
      <c r="E929" s="198" t="e">
        <f t="shared" ca="1" si="118"/>
        <v>#NAME?</v>
      </c>
      <c r="F929" s="151" t="e">
        <f ca="1">+_xll.BInterpol(Boost!$R$6:$R$66,Boost!$AY$6:$AY$66,params!B929,"cubic")</f>
        <v>#NAME?</v>
      </c>
      <c r="G929" s="151" t="e">
        <f ca="1">_xll.BInterpol(cf!$A$2:$A$68,cf!$B$2:$B$68,params!B929,"cubic")/100</f>
        <v>#NAME?</v>
      </c>
      <c r="H929" s="199" t="e">
        <f t="shared" ca="1" si="119"/>
        <v>#NAME?</v>
      </c>
      <c r="I929" s="152">
        <f t="shared" si="122"/>
        <v>5.9866444351404535E-2</v>
      </c>
      <c r="J929" s="152">
        <f t="shared" si="120"/>
        <v>6.2677659608656455E-5</v>
      </c>
      <c r="K929" s="3" t="e">
        <f t="shared" ca="1" si="116"/>
        <v>#NAME?</v>
      </c>
      <c r="L929" s="153" t="e">
        <f t="shared" ca="1" si="121"/>
        <v>#NAME?</v>
      </c>
      <c r="M929" s="195" t="e">
        <f ca="1">_xll.BInterpol(cf!$A$2:$A$68,cf!$C$2:$C$68,params!B929,"cubic")</f>
        <v>#NAME?</v>
      </c>
      <c r="N929" s="195" t="e">
        <f ca="1">+_xll.BInterpol(#REF!,#REF!,params!B929,"cubic")</f>
        <v>#NAME?</v>
      </c>
      <c r="O929" s="153" t="e">
        <f t="shared" ca="1" si="117"/>
        <v>#NAME?</v>
      </c>
    </row>
    <row r="930" spans="1:15">
      <c r="A930">
        <v>927</v>
      </c>
      <c r="B930">
        <f t="shared" si="115"/>
        <v>3.7080000000000002</v>
      </c>
      <c r="C930" s="151" t="e">
        <f ca="1">+_xll.BInterpol(Boost!$R$6:$R$66,Boost!$AZ$6:$AZ$66,params!B930,"cubic")</f>
        <v>#NAME?</v>
      </c>
      <c r="D930" s="151" t="e">
        <f ca="1">+_xll.BInterpol(Boost!$R$6:$R$66,Boost!$AX$6:$AX$66,params!B930,"cubic")</f>
        <v>#NAME?</v>
      </c>
      <c r="E930" s="198" t="e">
        <f t="shared" ca="1" si="118"/>
        <v>#NAME?</v>
      </c>
      <c r="F930" s="151" t="e">
        <f ca="1">+_xll.BInterpol(Boost!$R$6:$R$66,Boost!$AY$6:$AY$66,params!B930,"cubic")</f>
        <v>#NAME?</v>
      </c>
      <c r="G930" s="151" t="e">
        <f ca="1">_xll.BInterpol(cf!$A$2:$A$68,cf!$B$2:$B$68,params!B930,"cubic")/100</f>
        <v>#NAME?</v>
      </c>
      <c r="H930" s="199" t="e">
        <f t="shared" ca="1" si="119"/>
        <v>#NAME?</v>
      </c>
      <c r="I930" s="152">
        <f t="shared" si="122"/>
        <v>5.9929117832641876E-2</v>
      </c>
      <c r="J930" s="152">
        <f t="shared" si="120"/>
        <v>6.2673481237340845E-5</v>
      </c>
      <c r="K930" s="3" t="e">
        <f t="shared" ca="1" si="116"/>
        <v>#NAME?</v>
      </c>
      <c r="L930" s="153" t="e">
        <f t="shared" ca="1" si="121"/>
        <v>#NAME?</v>
      </c>
      <c r="M930" s="195" t="e">
        <f ca="1">_xll.BInterpol(cf!$A$2:$A$68,cf!$C$2:$C$68,params!B930,"cubic")</f>
        <v>#NAME?</v>
      </c>
      <c r="N930" s="195" t="e">
        <f ca="1">+_xll.BInterpol(#REF!,#REF!,params!B930,"cubic")</f>
        <v>#NAME?</v>
      </c>
      <c r="O930" s="153" t="e">
        <f t="shared" ca="1" si="117"/>
        <v>#NAME?</v>
      </c>
    </row>
    <row r="931" spans="1:15">
      <c r="A931">
        <v>928</v>
      </c>
      <c r="B931">
        <f t="shared" si="115"/>
        <v>3.7120000000000002</v>
      </c>
      <c r="C931" s="151" t="e">
        <f ca="1">+_xll.BInterpol(Boost!$R$6:$R$66,Boost!$AZ$6:$AZ$66,params!B931,"cubic")</f>
        <v>#NAME?</v>
      </c>
      <c r="D931" s="151" t="e">
        <f ca="1">+_xll.BInterpol(Boost!$R$6:$R$66,Boost!$AX$6:$AX$66,params!B931,"cubic")</f>
        <v>#NAME?</v>
      </c>
      <c r="E931" s="198" t="e">
        <f t="shared" ca="1" si="118"/>
        <v>#NAME?</v>
      </c>
      <c r="F931" s="151" t="e">
        <f ca="1">+_xll.BInterpol(Boost!$R$6:$R$66,Boost!$AY$6:$AY$66,params!B931,"cubic")</f>
        <v>#NAME?</v>
      </c>
      <c r="G931" s="151" t="e">
        <f ca="1">_xll.BInterpol(cf!$A$2:$A$68,cf!$B$2:$B$68,params!B931,"cubic")/100</f>
        <v>#NAME?</v>
      </c>
      <c r="H931" s="199" t="e">
        <f t="shared" ca="1" si="119"/>
        <v>#NAME?</v>
      </c>
      <c r="I931" s="152">
        <f t="shared" si="122"/>
        <v>5.9991787135786345E-2</v>
      </c>
      <c r="J931" s="152">
        <f t="shared" si="120"/>
        <v>6.2669303144469168E-5</v>
      </c>
      <c r="K931" s="3" t="e">
        <f t="shared" ca="1" si="116"/>
        <v>#NAME?</v>
      </c>
      <c r="L931" s="153" t="e">
        <f t="shared" ca="1" si="121"/>
        <v>#NAME?</v>
      </c>
      <c r="M931" s="195" t="e">
        <f ca="1">_xll.BInterpol(cf!$A$2:$A$68,cf!$C$2:$C$68,params!B931,"cubic")</f>
        <v>#NAME?</v>
      </c>
      <c r="N931" s="195" t="e">
        <f ca="1">+_xll.BInterpol(#REF!,#REF!,params!B931,"cubic")</f>
        <v>#NAME?</v>
      </c>
      <c r="O931" s="153" t="e">
        <f t="shared" ca="1" si="117"/>
        <v>#NAME?</v>
      </c>
    </row>
    <row r="932" spans="1:15">
      <c r="A932">
        <v>929</v>
      </c>
      <c r="B932">
        <f t="shared" si="115"/>
        <v>3.7160000000000002</v>
      </c>
      <c r="C932" s="151" t="e">
        <f ca="1">+_xll.BInterpol(Boost!$R$6:$R$66,Boost!$AZ$6:$AZ$66,params!B932,"cubic")</f>
        <v>#NAME?</v>
      </c>
      <c r="D932" s="151" t="e">
        <f ca="1">+_xll.BInterpol(Boost!$R$6:$R$66,Boost!$AX$6:$AX$66,params!B932,"cubic")</f>
        <v>#NAME?</v>
      </c>
      <c r="E932" s="198" t="e">
        <f t="shared" ca="1" si="118"/>
        <v>#NAME?</v>
      </c>
      <c r="F932" s="151" t="e">
        <f ca="1">+_xll.BInterpol(Boost!$R$6:$R$66,Boost!$AY$6:$AY$66,params!B932,"cubic")</f>
        <v>#NAME?</v>
      </c>
      <c r="G932" s="151" t="e">
        <f ca="1">_xll.BInterpol(cf!$A$2:$A$68,cf!$B$2:$B$68,params!B932,"cubic")/100</f>
        <v>#NAME?</v>
      </c>
      <c r="H932" s="199" t="e">
        <f t="shared" ca="1" si="119"/>
        <v>#NAME?</v>
      </c>
      <c r="I932" s="152">
        <f t="shared" si="122"/>
        <v>6.0054452261116609E-2</v>
      </c>
      <c r="J932" s="152">
        <f t="shared" si="120"/>
        <v>6.2665125330263471E-5</v>
      </c>
      <c r="K932" s="3" t="e">
        <f t="shared" ca="1" si="116"/>
        <v>#NAME?</v>
      </c>
      <c r="L932" s="153" t="e">
        <f t="shared" ca="1" si="121"/>
        <v>#NAME?</v>
      </c>
      <c r="M932" s="195" t="e">
        <f ca="1">_xll.BInterpol(cf!$A$2:$A$68,cf!$C$2:$C$68,params!B932,"cubic")</f>
        <v>#NAME?</v>
      </c>
      <c r="N932" s="195" t="e">
        <f ca="1">+_xll.BInterpol(#REF!,#REF!,params!B932,"cubic")</f>
        <v>#NAME?</v>
      </c>
      <c r="O932" s="153" t="e">
        <f t="shared" ca="1" si="117"/>
        <v>#NAME?</v>
      </c>
    </row>
    <row r="933" spans="1:15">
      <c r="A933">
        <v>930</v>
      </c>
      <c r="B933">
        <f t="shared" si="115"/>
        <v>3.72</v>
      </c>
      <c r="C933" s="151" t="e">
        <f ca="1">+_xll.BInterpol(Boost!$R$6:$R$66,Boost!$AZ$6:$AZ$66,params!B933,"cubic")</f>
        <v>#NAME?</v>
      </c>
      <c r="D933" s="151" t="e">
        <f ca="1">+_xll.BInterpol(Boost!$R$6:$R$66,Boost!$AX$6:$AX$66,params!B933,"cubic")</f>
        <v>#NAME?</v>
      </c>
      <c r="E933" s="198" t="e">
        <f t="shared" ca="1" si="118"/>
        <v>#NAME?</v>
      </c>
      <c r="F933" s="151" t="e">
        <f ca="1">+_xll.BInterpol(Boost!$R$6:$R$66,Boost!$AY$6:$AY$66,params!B933,"cubic")</f>
        <v>#NAME?</v>
      </c>
      <c r="G933" s="151" t="e">
        <f ca="1">_xll.BInterpol(cf!$A$2:$A$68,cf!$B$2:$B$68,params!B933,"cubic")/100</f>
        <v>#NAME?</v>
      </c>
      <c r="H933" s="199" t="e">
        <f t="shared" ca="1" si="119"/>
        <v>#NAME?</v>
      </c>
      <c r="I933" s="152">
        <f t="shared" si="122"/>
        <v>6.011711320891111E-2</v>
      </c>
      <c r="J933" s="152">
        <f t="shared" si="120"/>
        <v>6.2660947794501709E-5</v>
      </c>
      <c r="K933" s="3" t="e">
        <f t="shared" ca="1" si="116"/>
        <v>#NAME?</v>
      </c>
      <c r="L933" s="153" t="e">
        <f t="shared" ca="1" si="121"/>
        <v>#NAME?</v>
      </c>
      <c r="M933" s="195" t="e">
        <f ca="1">_xll.BInterpol(cf!$A$2:$A$68,cf!$C$2:$C$68,params!B933,"cubic")</f>
        <v>#NAME?</v>
      </c>
      <c r="N933" s="195" t="e">
        <f ca="1">+_xll.BInterpol(#REF!,#REF!,params!B933,"cubic")</f>
        <v>#NAME?</v>
      </c>
      <c r="O933" s="153" t="e">
        <f t="shared" ca="1" si="117"/>
        <v>#NAME?</v>
      </c>
    </row>
    <row r="934" spans="1:15">
      <c r="A934">
        <v>931</v>
      </c>
      <c r="B934">
        <f t="shared" si="115"/>
        <v>3.7240000000000002</v>
      </c>
      <c r="C934" s="151" t="e">
        <f ca="1">+_xll.BInterpol(Boost!$R$6:$R$66,Boost!$AZ$6:$AZ$66,params!B934,"cubic")</f>
        <v>#NAME?</v>
      </c>
      <c r="D934" s="151" t="e">
        <f ca="1">+_xll.BInterpol(Boost!$R$6:$R$66,Boost!$AX$6:$AX$66,params!B934,"cubic")</f>
        <v>#NAME?</v>
      </c>
      <c r="E934" s="198" t="e">
        <f t="shared" ca="1" si="118"/>
        <v>#NAME?</v>
      </c>
      <c r="F934" s="151" t="e">
        <f ca="1">+_xll.BInterpol(Boost!$R$6:$R$66,Boost!$AY$6:$AY$66,params!B934,"cubic")</f>
        <v>#NAME?</v>
      </c>
      <c r="G934" s="151" t="e">
        <f ca="1">_xll.BInterpol(cf!$A$2:$A$68,cf!$B$2:$B$68,params!B934,"cubic")/100</f>
        <v>#NAME?</v>
      </c>
      <c r="H934" s="199" t="e">
        <f t="shared" ca="1" si="119"/>
        <v>#NAME?</v>
      </c>
      <c r="I934" s="152">
        <f t="shared" si="122"/>
        <v>6.0179769979448294E-2</v>
      </c>
      <c r="J934" s="152">
        <f t="shared" si="120"/>
        <v>6.2656770537183881E-5</v>
      </c>
      <c r="K934" s="3" t="e">
        <f t="shared" ca="1" si="116"/>
        <v>#NAME?</v>
      </c>
      <c r="L934" s="153" t="e">
        <f t="shared" ca="1" si="121"/>
        <v>#NAME?</v>
      </c>
      <c r="M934" s="195" t="e">
        <f ca="1">_xll.BInterpol(cf!$A$2:$A$68,cf!$C$2:$C$68,params!B934,"cubic")</f>
        <v>#NAME?</v>
      </c>
      <c r="N934" s="195" t="e">
        <f ca="1">+_xll.BInterpol(#REF!,#REF!,params!B934,"cubic")</f>
        <v>#NAME?</v>
      </c>
      <c r="O934" s="153" t="e">
        <f t="shared" ca="1" si="117"/>
        <v>#NAME?</v>
      </c>
    </row>
    <row r="935" spans="1:15">
      <c r="A935">
        <v>932</v>
      </c>
      <c r="B935">
        <f t="shared" si="115"/>
        <v>3.7280000000000002</v>
      </c>
      <c r="C935" s="151" t="e">
        <f ca="1">+_xll.BInterpol(Boost!$R$6:$R$66,Boost!$AZ$6:$AZ$66,params!B935,"cubic")</f>
        <v>#NAME?</v>
      </c>
      <c r="D935" s="151" t="e">
        <f ca="1">+_xll.BInterpol(Boost!$R$6:$R$66,Boost!$AX$6:$AX$66,params!B935,"cubic")</f>
        <v>#NAME?</v>
      </c>
      <c r="E935" s="198" t="e">
        <f t="shared" ca="1" si="118"/>
        <v>#NAME?</v>
      </c>
      <c r="F935" s="151" t="e">
        <f ca="1">+_xll.BInterpol(Boost!$R$6:$R$66,Boost!$AY$6:$AY$66,params!B935,"cubic")</f>
        <v>#NAME?</v>
      </c>
      <c r="G935" s="151" t="e">
        <f ca="1">_xll.BInterpol(cf!$A$2:$A$68,cf!$B$2:$B$68,params!B935,"cubic")/100</f>
        <v>#NAME?</v>
      </c>
      <c r="H935" s="199" t="e">
        <f t="shared" ca="1" si="119"/>
        <v>#NAME?</v>
      </c>
      <c r="I935" s="152">
        <f t="shared" si="122"/>
        <v>6.0242422573006604E-2</v>
      </c>
      <c r="J935" s="152">
        <f t="shared" si="120"/>
        <v>6.2652593558309988E-5</v>
      </c>
      <c r="K935" s="3" t="e">
        <f t="shared" ca="1" si="116"/>
        <v>#NAME?</v>
      </c>
      <c r="L935" s="153" t="e">
        <f t="shared" ca="1" si="121"/>
        <v>#NAME?</v>
      </c>
      <c r="M935" s="195" t="e">
        <f ca="1">_xll.BInterpol(cf!$A$2:$A$68,cf!$C$2:$C$68,params!B935,"cubic")</f>
        <v>#NAME?</v>
      </c>
      <c r="N935" s="195" t="e">
        <f ca="1">+_xll.BInterpol(#REF!,#REF!,params!B935,"cubic")</f>
        <v>#NAME?</v>
      </c>
      <c r="O935" s="153" t="e">
        <f t="shared" ca="1" si="117"/>
        <v>#NAME?</v>
      </c>
    </row>
    <row r="936" spans="1:15">
      <c r="A936">
        <v>933</v>
      </c>
      <c r="B936">
        <f t="shared" si="115"/>
        <v>3.7320000000000002</v>
      </c>
      <c r="C936" s="151" t="e">
        <f ca="1">+_xll.BInterpol(Boost!$R$6:$R$66,Boost!$AZ$6:$AZ$66,params!B936,"cubic")</f>
        <v>#NAME?</v>
      </c>
      <c r="D936" s="151" t="e">
        <f ca="1">+_xll.BInterpol(Boost!$R$6:$R$66,Boost!$AX$6:$AX$66,params!B936,"cubic")</f>
        <v>#NAME?</v>
      </c>
      <c r="E936" s="198" t="e">
        <f t="shared" ca="1" si="118"/>
        <v>#NAME?</v>
      </c>
      <c r="F936" s="151" t="e">
        <f ca="1">+_xll.BInterpol(Boost!$R$6:$R$66,Boost!$AY$6:$AY$66,params!B936,"cubic")</f>
        <v>#NAME?</v>
      </c>
      <c r="G936" s="151" t="e">
        <f ca="1">_xll.BInterpol(cf!$A$2:$A$68,cf!$B$2:$B$68,params!B936,"cubic")/100</f>
        <v>#NAME?</v>
      </c>
      <c r="H936" s="199" t="e">
        <f t="shared" ca="1" si="119"/>
        <v>#NAME?</v>
      </c>
      <c r="I936" s="152">
        <f t="shared" si="122"/>
        <v>6.0305070989864706E-2</v>
      </c>
      <c r="J936" s="152">
        <f t="shared" si="120"/>
        <v>6.2648416858102074E-5</v>
      </c>
      <c r="K936" s="3" t="e">
        <f t="shared" ca="1" si="116"/>
        <v>#NAME?</v>
      </c>
      <c r="L936" s="153" t="e">
        <f t="shared" ca="1" si="121"/>
        <v>#NAME?</v>
      </c>
      <c r="M936" s="195" t="e">
        <f ca="1">_xll.BInterpol(cf!$A$2:$A$68,cf!$C$2:$C$68,params!B936,"cubic")</f>
        <v>#NAME?</v>
      </c>
      <c r="N936" s="195" t="e">
        <f ca="1">+_xll.BInterpol(#REF!,#REF!,params!B936,"cubic")</f>
        <v>#NAME?</v>
      </c>
      <c r="O936" s="153" t="e">
        <f t="shared" ca="1" si="117"/>
        <v>#NAME?</v>
      </c>
    </row>
    <row r="937" spans="1:15">
      <c r="A937">
        <v>934</v>
      </c>
      <c r="B937">
        <f t="shared" si="115"/>
        <v>3.7360000000000002</v>
      </c>
      <c r="C937" s="151" t="e">
        <f ca="1">+_xll.BInterpol(Boost!$R$6:$R$66,Boost!$AZ$6:$AZ$66,params!B937,"cubic")</f>
        <v>#NAME?</v>
      </c>
      <c r="D937" s="151" t="e">
        <f ca="1">+_xll.BInterpol(Boost!$R$6:$R$66,Boost!$AX$6:$AX$66,params!B937,"cubic")</f>
        <v>#NAME?</v>
      </c>
      <c r="E937" s="198" t="e">
        <f t="shared" ca="1" si="118"/>
        <v>#NAME?</v>
      </c>
      <c r="F937" s="151" t="e">
        <f ca="1">+_xll.BInterpol(Boost!$R$6:$R$66,Boost!$AY$6:$AY$66,params!B937,"cubic")</f>
        <v>#NAME?</v>
      </c>
      <c r="G937" s="151" t="e">
        <f ca="1">_xll.BInterpol(cf!$A$2:$A$68,cf!$B$2:$B$68,params!B937,"cubic")/100</f>
        <v>#NAME?</v>
      </c>
      <c r="H937" s="199" t="e">
        <f t="shared" ca="1" si="119"/>
        <v>#NAME?</v>
      </c>
      <c r="I937" s="152">
        <f t="shared" si="122"/>
        <v>6.0367715230300822E-2</v>
      </c>
      <c r="J937" s="152">
        <f t="shared" si="120"/>
        <v>6.264424043611605E-5</v>
      </c>
      <c r="K937" s="3" t="e">
        <f t="shared" ca="1" si="116"/>
        <v>#NAME?</v>
      </c>
      <c r="L937" s="153" t="e">
        <f t="shared" ca="1" si="121"/>
        <v>#NAME?</v>
      </c>
      <c r="M937" s="195" t="e">
        <f ca="1">_xll.BInterpol(cf!$A$2:$A$68,cf!$C$2:$C$68,params!B937,"cubic")</f>
        <v>#NAME?</v>
      </c>
      <c r="N937" s="195" t="e">
        <f ca="1">+_xll.BInterpol(#REF!,#REF!,params!B937,"cubic")</f>
        <v>#NAME?</v>
      </c>
      <c r="O937" s="153" t="e">
        <f t="shared" ca="1" si="117"/>
        <v>#NAME?</v>
      </c>
    </row>
    <row r="938" spans="1:15">
      <c r="A938">
        <v>935</v>
      </c>
      <c r="B938">
        <f t="shared" si="115"/>
        <v>3.74</v>
      </c>
      <c r="C938" s="151" t="e">
        <f ca="1">+_xll.BInterpol(Boost!$R$6:$R$66,Boost!$AZ$6:$AZ$66,params!B938,"cubic")</f>
        <v>#NAME?</v>
      </c>
      <c r="D938" s="151" t="e">
        <f ca="1">+_xll.BInterpol(Boost!$R$6:$R$66,Boost!$AX$6:$AX$66,params!B938,"cubic")</f>
        <v>#NAME?</v>
      </c>
      <c r="E938" s="198" t="e">
        <f t="shared" ca="1" si="118"/>
        <v>#NAME?</v>
      </c>
      <c r="F938" s="151" t="e">
        <f ca="1">+_xll.BInterpol(Boost!$R$6:$R$66,Boost!$AY$6:$AY$66,params!B938,"cubic")</f>
        <v>#NAME?</v>
      </c>
      <c r="G938" s="151" t="e">
        <f ca="1">_xll.BInterpol(cf!$A$2:$A$68,cf!$B$2:$B$68,params!B938,"cubic")/100</f>
        <v>#NAME?</v>
      </c>
      <c r="H938" s="199" t="e">
        <f t="shared" ca="1" si="119"/>
        <v>#NAME?</v>
      </c>
      <c r="I938" s="152">
        <f t="shared" si="122"/>
        <v>6.0430355294593396E-2</v>
      </c>
      <c r="J938" s="152">
        <f t="shared" si="120"/>
        <v>6.264006429257396E-5</v>
      </c>
      <c r="K938" s="3" t="e">
        <f t="shared" ca="1" si="116"/>
        <v>#NAME?</v>
      </c>
      <c r="L938" s="153" t="e">
        <f t="shared" ca="1" si="121"/>
        <v>#NAME?</v>
      </c>
      <c r="M938" s="195" t="e">
        <f ca="1">_xll.BInterpol(cf!$A$2:$A$68,cf!$C$2:$C$68,params!B938,"cubic")</f>
        <v>#NAME?</v>
      </c>
      <c r="N938" s="195" t="e">
        <f ca="1">+_xll.BInterpol(#REF!,#REF!,params!B938,"cubic")</f>
        <v>#NAME?</v>
      </c>
      <c r="O938" s="153" t="e">
        <f t="shared" ca="1" si="117"/>
        <v>#NAME?</v>
      </c>
    </row>
    <row r="939" spans="1:15">
      <c r="A939">
        <v>936</v>
      </c>
      <c r="B939">
        <f t="shared" si="115"/>
        <v>3.7440000000000002</v>
      </c>
      <c r="C939" s="151" t="e">
        <f ca="1">+_xll.BInterpol(Boost!$R$6:$R$66,Boost!$AZ$6:$AZ$66,params!B939,"cubic")</f>
        <v>#NAME?</v>
      </c>
      <c r="D939" s="151" t="e">
        <f ca="1">+_xll.BInterpol(Boost!$R$6:$R$66,Boost!$AX$6:$AX$66,params!B939,"cubic")</f>
        <v>#NAME?</v>
      </c>
      <c r="E939" s="198" t="e">
        <f t="shared" ca="1" si="118"/>
        <v>#NAME?</v>
      </c>
      <c r="F939" s="151" t="e">
        <f ca="1">+_xll.BInterpol(Boost!$R$6:$R$66,Boost!$AY$6:$AY$66,params!B939,"cubic")</f>
        <v>#NAME?</v>
      </c>
      <c r="G939" s="151" t="e">
        <f ca="1">_xll.BInterpol(cf!$A$2:$A$68,cf!$B$2:$B$68,params!B939,"cubic")/100</f>
        <v>#NAME?</v>
      </c>
      <c r="H939" s="199" t="e">
        <f t="shared" ca="1" si="119"/>
        <v>#NAME?</v>
      </c>
      <c r="I939" s="152">
        <f t="shared" si="122"/>
        <v>6.0492991183020983E-2</v>
      </c>
      <c r="J939" s="152">
        <f t="shared" si="120"/>
        <v>6.2635888427586828E-5</v>
      </c>
      <c r="K939" s="3" t="e">
        <f t="shared" ca="1" si="116"/>
        <v>#NAME?</v>
      </c>
      <c r="L939" s="153" t="e">
        <f t="shared" ca="1" si="121"/>
        <v>#NAME?</v>
      </c>
      <c r="M939" s="195" t="e">
        <f ca="1">_xll.BInterpol(cf!$A$2:$A$68,cf!$C$2:$C$68,params!B939,"cubic")</f>
        <v>#NAME?</v>
      </c>
      <c r="N939" s="195" t="e">
        <f ca="1">+_xll.BInterpol(#REF!,#REF!,params!B939,"cubic")</f>
        <v>#NAME?</v>
      </c>
      <c r="O939" s="153" t="e">
        <f t="shared" ca="1" si="117"/>
        <v>#NAME?</v>
      </c>
    </row>
    <row r="940" spans="1:15">
      <c r="A940">
        <v>937</v>
      </c>
      <c r="B940">
        <f t="shared" si="115"/>
        <v>3.7480000000000002</v>
      </c>
      <c r="C940" s="151" t="e">
        <f ca="1">+_xll.BInterpol(Boost!$R$6:$R$66,Boost!$AZ$6:$AZ$66,params!B940,"cubic")</f>
        <v>#NAME?</v>
      </c>
      <c r="D940" s="151" t="e">
        <f ca="1">+_xll.BInterpol(Boost!$R$6:$R$66,Boost!$AX$6:$AX$66,params!B940,"cubic")</f>
        <v>#NAME?</v>
      </c>
      <c r="E940" s="198" t="e">
        <f t="shared" ca="1" si="118"/>
        <v>#NAME?</v>
      </c>
      <c r="F940" s="151" t="e">
        <f ca="1">+_xll.BInterpol(Boost!$R$6:$R$66,Boost!$AY$6:$AY$66,params!B940,"cubic")</f>
        <v>#NAME?</v>
      </c>
      <c r="G940" s="151" t="e">
        <f ca="1">_xll.BInterpol(cf!$A$2:$A$68,cf!$B$2:$B$68,params!B940,"cubic")/100</f>
        <v>#NAME?</v>
      </c>
      <c r="H940" s="199" t="e">
        <f t="shared" ca="1" si="119"/>
        <v>#NAME?</v>
      </c>
      <c r="I940" s="152">
        <f t="shared" si="122"/>
        <v>6.0555622895861805E-2</v>
      </c>
      <c r="J940" s="152">
        <f t="shared" si="120"/>
        <v>6.2631712840821585E-5</v>
      </c>
      <c r="K940" s="3" t="e">
        <f t="shared" ca="1" si="116"/>
        <v>#NAME?</v>
      </c>
      <c r="L940" s="153" t="e">
        <f t="shared" ca="1" si="121"/>
        <v>#NAME?</v>
      </c>
      <c r="M940" s="195" t="e">
        <f ca="1">_xll.BInterpol(cf!$A$2:$A$68,cf!$C$2:$C$68,params!B940,"cubic")</f>
        <v>#NAME?</v>
      </c>
      <c r="N940" s="195" t="e">
        <f ca="1">+_xll.BInterpol(#REF!,#REF!,params!B940,"cubic")</f>
        <v>#NAME?</v>
      </c>
      <c r="O940" s="153" t="e">
        <f t="shared" ca="1" si="117"/>
        <v>#NAME?</v>
      </c>
    </row>
    <row r="941" spans="1:15">
      <c r="A941">
        <v>938</v>
      </c>
      <c r="B941">
        <f t="shared" si="115"/>
        <v>3.7519999999999998</v>
      </c>
      <c r="C941" s="151" t="e">
        <f ca="1">+_xll.BInterpol(Boost!$R$6:$R$66,Boost!$AZ$6:$AZ$66,params!B941,"cubic")</f>
        <v>#NAME?</v>
      </c>
      <c r="D941" s="151" t="e">
        <f ca="1">+_xll.BInterpol(Boost!$R$6:$R$66,Boost!$AX$6:$AX$66,params!B941,"cubic")</f>
        <v>#NAME?</v>
      </c>
      <c r="E941" s="198" t="e">
        <f t="shared" ca="1" si="118"/>
        <v>#NAME?</v>
      </c>
      <c r="F941" s="151" t="e">
        <f ca="1">+_xll.BInterpol(Boost!$R$6:$R$66,Boost!$AY$6:$AY$66,params!B941,"cubic")</f>
        <v>#NAME?</v>
      </c>
      <c r="G941" s="151" t="e">
        <f ca="1">_xll.BInterpol(cf!$A$2:$A$68,cf!$B$2:$B$68,params!B941,"cubic")/100</f>
        <v>#NAME?</v>
      </c>
      <c r="H941" s="199" t="e">
        <f t="shared" ca="1" si="119"/>
        <v>#NAME?</v>
      </c>
      <c r="I941" s="152">
        <f t="shared" si="122"/>
        <v>6.0618250433394305E-2</v>
      </c>
      <c r="J941" s="152">
        <f t="shared" si="120"/>
        <v>6.2627537532500277E-5</v>
      </c>
      <c r="K941" s="3" t="e">
        <f t="shared" ca="1" si="116"/>
        <v>#NAME?</v>
      </c>
      <c r="L941" s="153" t="e">
        <f t="shared" ca="1" si="121"/>
        <v>#NAME?</v>
      </c>
      <c r="M941" s="195" t="e">
        <f ca="1">_xll.BInterpol(cf!$A$2:$A$68,cf!$C$2:$C$68,params!B941,"cubic")</f>
        <v>#NAME?</v>
      </c>
      <c r="N941" s="195" t="e">
        <f ca="1">+_xll.BInterpol(#REF!,#REF!,params!B941,"cubic")</f>
        <v>#NAME?</v>
      </c>
      <c r="O941" s="153" t="e">
        <f t="shared" ca="1" si="117"/>
        <v>#NAME?</v>
      </c>
    </row>
    <row r="942" spans="1:15">
      <c r="A942">
        <v>939</v>
      </c>
      <c r="B942">
        <f t="shared" si="115"/>
        <v>3.7559999999999998</v>
      </c>
      <c r="C942" s="151" t="e">
        <f ca="1">+_xll.BInterpol(Boost!$R$6:$R$66,Boost!$AZ$6:$AZ$66,params!B942,"cubic")</f>
        <v>#NAME?</v>
      </c>
      <c r="D942" s="151" t="e">
        <f ca="1">+_xll.BInterpol(Boost!$R$6:$R$66,Boost!$AX$6:$AX$66,params!B942,"cubic")</f>
        <v>#NAME?</v>
      </c>
      <c r="E942" s="198" t="e">
        <f t="shared" ca="1" si="118"/>
        <v>#NAME?</v>
      </c>
      <c r="F942" s="151" t="e">
        <f ca="1">+_xll.BInterpol(Boost!$R$6:$R$66,Boost!$AY$6:$AY$66,params!B942,"cubic")</f>
        <v>#NAME?</v>
      </c>
      <c r="G942" s="151" t="e">
        <f ca="1">_xll.BInterpol(cf!$A$2:$A$68,cf!$B$2:$B$68,params!B942,"cubic")/100</f>
        <v>#NAME?</v>
      </c>
      <c r="H942" s="199" t="e">
        <f t="shared" ca="1" si="119"/>
        <v>#NAME?</v>
      </c>
      <c r="I942" s="152">
        <f t="shared" si="122"/>
        <v>6.0680873795896817E-2</v>
      </c>
      <c r="J942" s="152">
        <f t="shared" si="120"/>
        <v>6.2623362502511881E-5</v>
      </c>
      <c r="K942" s="3" t="e">
        <f t="shared" ca="1" si="116"/>
        <v>#NAME?</v>
      </c>
      <c r="L942" s="153" t="e">
        <f t="shared" ca="1" si="121"/>
        <v>#NAME?</v>
      </c>
      <c r="M942" s="195" t="e">
        <f ca="1">_xll.BInterpol(cf!$A$2:$A$68,cf!$C$2:$C$68,params!B942,"cubic")</f>
        <v>#NAME?</v>
      </c>
      <c r="N942" s="195" t="e">
        <f ca="1">+_xll.BInterpol(#REF!,#REF!,params!B942,"cubic")</f>
        <v>#NAME?</v>
      </c>
      <c r="O942" s="153" t="e">
        <f t="shared" ca="1" si="117"/>
        <v>#NAME?</v>
      </c>
    </row>
    <row r="943" spans="1:15">
      <c r="A943">
        <v>940</v>
      </c>
      <c r="B943">
        <f t="shared" si="115"/>
        <v>3.76</v>
      </c>
      <c r="C943" s="151" t="e">
        <f ca="1">+_xll.BInterpol(Boost!$R$6:$R$66,Boost!$AZ$6:$AZ$66,params!B943,"cubic")</f>
        <v>#NAME?</v>
      </c>
      <c r="D943" s="151" t="e">
        <f ca="1">+_xll.BInterpol(Boost!$R$6:$R$66,Boost!$AX$6:$AX$66,params!B943,"cubic")</f>
        <v>#NAME?</v>
      </c>
      <c r="E943" s="198" t="e">
        <f t="shared" ca="1" si="118"/>
        <v>#NAME?</v>
      </c>
      <c r="F943" s="151" t="e">
        <f ca="1">+_xll.BInterpol(Boost!$R$6:$R$66,Boost!$AY$6:$AY$66,params!B943,"cubic")</f>
        <v>#NAME?</v>
      </c>
      <c r="G943" s="151" t="e">
        <f ca="1">_xll.BInterpol(cf!$A$2:$A$68,cf!$B$2:$B$68,params!B943,"cubic")/100</f>
        <v>#NAME?</v>
      </c>
      <c r="H943" s="199" t="e">
        <f t="shared" ca="1" si="119"/>
        <v>#NAME?</v>
      </c>
      <c r="I943" s="152">
        <f t="shared" si="122"/>
        <v>6.0743492983647673E-2</v>
      </c>
      <c r="J943" s="152">
        <f t="shared" si="120"/>
        <v>6.2619187750856398E-5</v>
      </c>
      <c r="K943" s="3" t="e">
        <f t="shared" ca="1" si="116"/>
        <v>#NAME?</v>
      </c>
      <c r="L943" s="153" t="e">
        <f t="shared" ca="1" si="121"/>
        <v>#NAME?</v>
      </c>
      <c r="M943" s="195" t="e">
        <f ca="1">_xll.BInterpol(cf!$A$2:$A$68,cf!$C$2:$C$68,params!B943,"cubic")</f>
        <v>#NAME?</v>
      </c>
      <c r="N943" s="195" t="e">
        <f ca="1">+_xll.BInterpol(#REF!,#REF!,params!B943,"cubic")</f>
        <v>#NAME?</v>
      </c>
      <c r="O943" s="153" t="e">
        <f t="shared" ca="1" si="117"/>
        <v>#NAME?</v>
      </c>
    </row>
    <row r="944" spans="1:15">
      <c r="A944">
        <v>941</v>
      </c>
      <c r="B944">
        <f t="shared" si="115"/>
        <v>3.7639999999999998</v>
      </c>
      <c r="C944" s="151" t="e">
        <f ca="1">+_xll.BInterpol(Boost!$R$6:$R$66,Boost!$AZ$6:$AZ$66,params!B944,"cubic")</f>
        <v>#NAME?</v>
      </c>
      <c r="D944" s="151" t="e">
        <f ca="1">+_xll.BInterpol(Boost!$R$6:$R$66,Boost!$AX$6:$AX$66,params!B944,"cubic")</f>
        <v>#NAME?</v>
      </c>
      <c r="E944" s="198" t="e">
        <f t="shared" ca="1" si="118"/>
        <v>#NAME?</v>
      </c>
      <c r="F944" s="151" t="e">
        <f ca="1">+_xll.BInterpol(Boost!$R$6:$R$66,Boost!$AY$6:$AY$66,params!B944,"cubic")</f>
        <v>#NAME?</v>
      </c>
      <c r="G944" s="151" t="e">
        <f ca="1">_xll.BInterpol(cf!$A$2:$A$68,cf!$B$2:$B$68,params!B944,"cubic")/100</f>
        <v>#NAME?</v>
      </c>
      <c r="H944" s="199" t="e">
        <f t="shared" ca="1" si="119"/>
        <v>#NAME?</v>
      </c>
      <c r="I944" s="152">
        <f t="shared" si="122"/>
        <v>6.0806107996925096E-2</v>
      </c>
      <c r="J944" s="152">
        <f t="shared" si="120"/>
        <v>6.2615013277422804E-5</v>
      </c>
      <c r="K944" s="3" t="e">
        <f t="shared" ca="1" si="116"/>
        <v>#NAME?</v>
      </c>
      <c r="L944" s="153" t="e">
        <f t="shared" ca="1" si="121"/>
        <v>#NAME?</v>
      </c>
      <c r="M944" s="195" t="e">
        <f ca="1">_xll.BInterpol(cf!$A$2:$A$68,cf!$C$2:$C$68,params!B944,"cubic")</f>
        <v>#NAME?</v>
      </c>
      <c r="N944" s="195" t="e">
        <f ca="1">+_xll.BInterpol(#REF!,#REF!,params!B944,"cubic")</f>
        <v>#NAME?</v>
      </c>
      <c r="O944" s="153" t="e">
        <f t="shared" ca="1" si="117"/>
        <v>#NAME?</v>
      </c>
    </row>
    <row r="945" spans="1:15">
      <c r="A945">
        <v>942</v>
      </c>
      <c r="B945">
        <f t="shared" si="115"/>
        <v>3.7679999999999998</v>
      </c>
      <c r="C945" s="151" t="e">
        <f ca="1">+_xll.BInterpol(Boost!$R$6:$R$66,Boost!$AZ$6:$AZ$66,params!B945,"cubic")</f>
        <v>#NAME?</v>
      </c>
      <c r="D945" s="151" t="e">
        <f ca="1">+_xll.BInterpol(Boost!$R$6:$R$66,Boost!$AX$6:$AX$66,params!B945,"cubic")</f>
        <v>#NAME?</v>
      </c>
      <c r="E945" s="198" t="e">
        <f t="shared" ca="1" si="118"/>
        <v>#NAME?</v>
      </c>
      <c r="F945" s="151" t="e">
        <f ca="1">+_xll.BInterpol(Boost!$R$6:$R$66,Boost!$AY$6:$AY$66,params!B945,"cubic")</f>
        <v>#NAME?</v>
      </c>
      <c r="G945" s="151" t="e">
        <f ca="1">_xll.BInterpol(cf!$A$2:$A$68,cf!$B$2:$B$68,params!B945,"cubic")/100</f>
        <v>#NAME?</v>
      </c>
      <c r="H945" s="199" t="e">
        <f t="shared" ca="1" si="119"/>
        <v>#NAME?</v>
      </c>
      <c r="I945" s="152">
        <f t="shared" si="122"/>
        <v>6.0868718836007418E-2</v>
      </c>
      <c r="J945" s="152">
        <f t="shared" si="120"/>
        <v>6.2610839082322123E-5</v>
      </c>
      <c r="K945" s="3" t="e">
        <f t="shared" ca="1" si="116"/>
        <v>#NAME?</v>
      </c>
      <c r="L945" s="153" t="e">
        <f t="shared" ca="1" si="121"/>
        <v>#NAME?</v>
      </c>
      <c r="M945" s="195" t="e">
        <f ca="1">_xll.BInterpol(cf!$A$2:$A$68,cf!$C$2:$C$68,params!B945,"cubic")</f>
        <v>#NAME?</v>
      </c>
      <c r="N945" s="195" t="e">
        <f ca="1">+_xll.BInterpol(#REF!,#REF!,params!B945,"cubic")</f>
        <v>#NAME?</v>
      </c>
      <c r="O945" s="153" t="e">
        <f t="shared" ca="1" si="117"/>
        <v>#NAME?</v>
      </c>
    </row>
    <row r="946" spans="1:15">
      <c r="A946">
        <v>943</v>
      </c>
      <c r="B946">
        <f t="shared" si="115"/>
        <v>3.7719999999999998</v>
      </c>
      <c r="C946" s="151" t="e">
        <f ca="1">+_xll.BInterpol(Boost!$R$6:$R$66,Boost!$AZ$6:$AZ$66,params!B946,"cubic")</f>
        <v>#NAME?</v>
      </c>
      <c r="D946" s="151" t="e">
        <f ca="1">+_xll.BInterpol(Boost!$R$6:$R$66,Boost!$AX$6:$AX$66,params!B946,"cubic")</f>
        <v>#NAME?</v>
      </c>
      <c r="E946" s="198" t="e">
        <f t="shared" ca="1" si="118"/>
        <v>#NAME?</v>
      </c>
      <c r="F946" s="151" t="e">
        <f ca="1">+_xll.BInterpol(Boost!$R$6:$R$66,Boost!$AY$6:$AY$66,params!B946,"cubic")</f>
        <v>#NAME?</v>
      </c>
      <c r="G946" s="151" t="e">
        <f ca="1">_xll.BInterpol(cf!$A$2:$A$68,cf!$B$2:$B$68,params!B946,"cubic")/100</f>
        <v>#NAME?</v>
      </c>
      <c r="H946" s="199" t="e">
        <f t="shared" ca="1" si="119"/>
        <v>#NAME?</v>
      </c>
      <c r="I946" s="152">
        <f t="shared" si="122"/>
        <v>6.0931325501173084E-2</v>
      </c>
      <c r="J946" s="152">
        <f t="shared" si="120"/>
        <v>6.2606665165665376E-5</v>
      </c>
      <c r="K946" s="3" t="e">
        <f t="shared" ca="1" si="116"/>
        <v>#NAME?</v>
      </c>
      <c r="L946" s="153" t="e">
        <f t="shared" ca="1" si="121"/>
        <v>#NAME?</v>
      </c>
      <c r="M946" s="195" t="e">
        <f ca="1">_xll.BInterpol(cf!$A$2:$A$68,cf!$C$2:$C$68,params!B946,"cubic")</f>
        <v>#NAME?</v>
      </c>
      <c r="N946" s="195" t="e">
        <f ca="1">+_xll.BInterpol(#REF!,#REF!,params!B946,"cubic")</f>
        <v>#NAME?</v>
      </c>
      <c r="O946" s="153" t="e">
        <f t="shared" ca="1" si="117"/>
        <v>#NAME?</v>
      </c>
    </row>
    <row r="947" spans="1:15">
      <c r="A947">
        <v>944</v>
      </c>
      <c r="B947">
        <f t="shared" si="115"/>
        <v>3.7759999999999998</v>
      </c>
      <c r="C947" s="151" t="e">
        <f ca="1">+_xll.BInterpol(Boost!$R$6:$R$66,Boost!$AZ$6:$AZ$66,params!B947,"cubic")</f>
        <v>#NAME?</v>
      </c>
      <c r="D947" s="151" t="e">
        <f ca="1">+_xll.BInterpol(Boost!$R$6:$R$66,Boost!$AX$6:$AX$66,params!B947,"cubic")</f>
        <v>#NAME?</v>
      </c>
      <c r="E947" s="198" t="e">
        <f t="shared" ca="1" si="118"/>
        <v>#NAME?</v>
      </c>
      <c r="F947" s="151" t="e">
        <f ca="1">+_xll.BInterpol(Boost!$R$6:$R$66,Boost!$AY$6:$AY$66,params!B947,"cubic")</f>
        <v>#NAME?</v>
      </c>
      <c r="G947" s="151" t="e">
        <f ca="1">_xll.BInterpol(cf!$A$2:$A$68,cf!$B$2:$B$68,params!B947,"cubic")/100</f>
        <v>#NAME?</v>
      </c>
      <c r="H947" s="199" t="e">
        <f t="shared" ca="1" si="119"/>
        <v>#NAME?</v>
      </c>
      <c r="I947" s="152">
        <f t="shared" si="122"/>
        <v>6.0993927992700092E-2</v>
      </c>
      <c r="J947" s="152">
        <f t="shared" si="120"/>
        <v>6.2602491527008475E-5</v>
      </c>
      <c r="K947" s="3" t="e">
        <f t="shared" ca="1" si="116"/>
        <v>#NAME?</v>
      </c>
      <c r="L947" s="153" t="e">
        <f t="shared" ca="1" si="121"/>
        <v>#NAME?</v>
      </c>
      <c r="M947" s="195" t="e">
        <f ca="1">_xll.BInterpol(cf!$A$2:$A$68,cf!$C$2:$C$68,params!B947,"cubic")</f>
        <v>#NAME?</v>
      </c>
      <c r="N947" s="195" t="e">
        <f ca="1">+_xll.BInterpol(#REF!,#REF!,params!B947,"cubic")</f>
        <v>#NAME?</v>
      </c>
      <c r="O947" s="153" t="e">
        <f t="shared" ca="1" si="117"/>
        <v>#NAME?</v>
      </c>
    </row>
    <row r="948" spans="1:15">
      <c r="A948">
        <v>945</v>
      </c>
      <c r="B948">
        <f t="shared" si="115"/>
        <v>3.78</v>
      </c>
      <c r="C948" s="151" t="e">
        <f ca="1">+_xll.BInterpol(Boost!$R$6:$R$66,Boost!$AZ$6:$AZ$66,params!B948,"cubic")</f>
        <v>#NAME?</v>
      </c>
      <c r="D948" s="151" t="e">
        <f ca="1">+_xll.BInterpol(Boost!$R$6:$R$66,Boost!$AX$6:$AX$66,params!B948,"cubic")</f>
        <v>#NAME?</v>
      </c>
      <c r="E948" s="198" t="e">
        <f t="shared" ca="1" si="118"/>
        <v>#NAME?</v>
      </c>
      <c r="F948" s="151" t="e">
        <f ca="1">+_xll.BInterpol(Boost!$R$6:$R$66,Boost!$AY$6:$AY$66,params!B948,"cubic")</f>
        <v>#NAME?</v>
      </c>
      <c r="G948" s="151" t="e">
        <f ca="1">_xll.BInterpol(cf!$A$2:$A$68,cf!$B$2:$B$68,params!B948,"cubic")/100</f>
        <v>#NAME?</v>
      </c>
      <c r="H948" s="199" t="e">
        <f t="shared" ca="1" si="119"/>
        <v>#NAME?</v>
      </c>
      <c r="I948" s="152">
        <f t="shared" si="122"/>
        <v>6.1056526310866777E-2</v>
      </c>
      <c r="J948" s="152">
        <f t="shared" si="120"/>
        <v>6.2598318166684486E-5</v>
      </c>
      <c r="K948" s="3" t="e">
        <f t="shared" ca="1" si="116"/>
        <v>#NAME?</v>
      </c>
      <c r="L948" s="153" t="e">
        <f t="shared" ca="1" si="121"/>
        <v>#NAME?</v>
      </c>
      <c r="M948" s="195" t="e">
        <f ca="1">_xll.BInterpol(cf!$A$2:$A$68,cf!$C$2:$C$68,params!B948,"cubic")</f>
        <v>#NAME?</v>
      </c>
      <c r="N948" s="195" t="e">
        <f ca="1">+_xll.BInterpol(#REF!,#REF!,params!B948,"cubic")</f>
        <v>#NAME?</v>
      </c>
      <c r="O948" s="153" t="e">
        <f t="shared" ca="1" si="117"/>
        <v>#NAME?</v>
      </c>
    </row>
    <row r="949" spans="1:15">
      <c r="A949">
        <v>946</v>
      </c>
      <c r="B949">
        <f t="shared" si="115"/>
        <v>3.7839999999999998</v>
      </c>
      <c r="C949" s="151" t="e">
        <f ca="1">+_xll.BInterpol(Boost!$R$6:$R$66,Boost!$AZ$6:$AZ$66,params!B949,"cubic")</f>
        <v>#NAME?</v>
      </c>
      <c r="D949" s="151" t="e">
        <f ca="1">+_xll.BInterpol(Boost!$R$6:$R$66,Boost!$AX$6:$AX$66,params!B949,"cubic")</f>
        <v>#NAME?</v>
      </c>
      <c r="E949" s="198" t="e">
        <f t="shared" ca="1" si="118"/>
        <v>#NAME?</v>
      </c>
      <c r="F949" s="151" t="e">
        <f ca="1">+_xll.BInterpol(Boost!$R$6:$R$66,Boost!$AY$6:$AY$66,params!B949,"cubic")</f>
        <v>#NAME?</v>
      </c>
      <c r="G949" s="151" t="e">
        <f ca="1">_xll.BInterpol(cf!$A$2:$A$68,cf!$B$2:$B$68,params!B949,"cubic")/100</f>
        <v>#NAME?</v>
      </c>
      <c r="H949" s="199" t="e">
        <f t="shared" ca="1" si="119"/>
        <v>#NAME?</v>
      </c>
      <c r="I949" s="152">
        <f t="shared" si="122"/>
        <v>6.1119120455951359E-2</v>
      </c>
      <c r="J949" s="152">
        <f t="shared" si="120"/>
        <v>6.2594145084582387E-5</v>
      </c>
      <c r="K949" s="3" t="e">
        <f t="shared" ca="1" si="116"/>
        <v>#NAME?</v>
      </c>
      <c r="L949" s="153" t="e">
        <f t="shared" ca="1" si="121"/>
        <v>#NAME?</v>
      </c>
      <c r="M949" s="195" t="e">
        <f ca="1">_xll.BInterpol(cf!$A$2:$A$68,cf!$C$2:$C$68,params!B949,"cubic")</f>
        <v>#NAME?</v>
      </c>
      <c r="N949" s="195" t="e">
        <f ca="1">+_xll.BInterpol(#REF!,#REF!,params!B949,"cubic")</f>
        <v>#NAME?</v>
      </c>
      <c r="O949" s="153" t="e">
        <f t="shared" ca="1" si="117"/>
        <v>#NAME?</v>
      </c>
    </row>
    <row r="950" spans="1:15">
      <c r="A950">
        <v>947</v>
      </c>
      <c r="B950">
        <f t="shared" si="115"/>
        <v>3.7879999999999998</v>
      </c>
      <c r="C950" s="151" t="e">
        <f ca="1">+_xll.BInterpol(Boost!$R$6:$R$66,Boost!$AZ$6:$AZ$66,params!B950,"cubic")</f>
        <v>#NAME?</v>
      </c>
      <c r="D950" s="151" t="e">
        <f ca="1">+_xll.BInterpol(Boost!$R$6:$R$66,Boost!$AX$6:$AX$66,params!B950,"cubic")</f>
        <v>#NAME?</v>
      </c>
      <c r="E950" s="198" t="e">
        <f t="shared" ca="1" si="118"/>
        <v>#NAME?</v>
      </c>
      <c r="F950" s="151" t="e">
        <f ca="1">+_xll.BInterpol(Boost!$R$6:$R$66,Boost!$AY$6:$AY$66,params!B950,"cubic")</f>
        <v>#NAME?</v>
      </c>
      <c r="G950" s="151" t="e">
        <f ca="1">_xll.BInterpol(cf!$A$2:$A$68,cf!$B$2:$B$68,params!B950,"cubic")/100</f>
        <v>#NAME?</v>
      </c>
      <c r="H950" s="199" t="e">
        <f t="shared" ca="1" si="119"/>
        <v>#NAME?</v>
      </c>
      <c r="I950" s="152">
        <f t="shared" si="122"/>
        <v>6.1181710428232061E-2</v>
      </c>
      <c r="J950" s="152">
        <f t="shared" si="120"/>
        <v>6.2589972280702177E-5</v>
      </c>
      <c r="K950" s="3" t="e">
        <f t="shared" ca="1" si="116"/>
        <v>#NAME?</v>
      </c>
      <c r="L950" s="153" t="e">
        <f t="shared" ca="1" si="121"/>
        <v>#NAME?</v>
      </c>
      <c r="M950" s="195" t="e">
        <f ca="1">_xll.BInterpol(cf!$A$2:$A$68,cf!$C$2:$C$68,params!B950,"cubic")</f>
        <v>#NAME?</v>
      </c>
      <c r="N950" s="195" t="e">
        <f ca="1">+_xll.BInterpol(#REF!,#REF!,params!B950,"cubic")</f>
        <v>#NAME?</v>
      </c>
      <c r="O950" s="153" t="e">
        <f t="shared" ca="1" si="117"/>
        <v>#NAME?</v>
      </c>
    </row>
    <row r="951" spans="1:15">
      <c r="A951">
        <v>948</v>
      </c>
      <c r="B951">
        <f t="shared" si="115"/>
        <v>3.7919999999999998</v>
      </c>
      <c r="C951" s="151" t="e">
        <f ca="1">+_xll.BInterpol(Boost!$R$6:$R$66,Boost!$AZ$6:$AZ$66,params!B951,"cubic")</f>
        <v>#NAME?</v>
      </c>
      <c r="D951" s="151" t="e">
        <f ca="1">+_xll.BInterpol(Boost!$R$6:$R$66,Boost!$AX$6:$AX$66,params!B951,"cubic")</f>
        <v>#NAME?</v>
      </c>
      <c r="E951" s="198" t="e">
        <f t="shared" ca="1" si="118"/>
        <v>#NAME?</v>
      </c>
      <c r="F951" s="151" t="e">
        <f ca="1">+_xll.BInterpol(Boost!$R$6:$R$66,Boost!$AY$6:$AY$66,params!B951,"cubic")</f>
        <v>#NAME?</v>
      </c>
      <c r="G951" s="151" t="e">
        <f ca="1">_xll.BInterpol(cf!$A$2:$A$68,cf!$B$2:$B$68,params!B951,"cubic")/100</f>
        <v>#NAME?</v>
      </c>
      <c r="H951" s="199" t="e">
        <f t="shared" ca="1" si="119"/>
        <v>#NAME?</v>
      </c>
      <c r="I951" s="152">
        <f t="shared" si="122"/>
        <v>6.1244296227986994E-2</v>
      </c>
      <c r="J951" s="152">
        <f t="shared" si="120"/>
        <v>6.2585799754932836E-5</v>
      </c>
      <c r="K951" s="3" t="e">
        <f t="shared" ca="1" si="116"/>
        <v>#NAME?</v>
      </c>
      <c r="L951" s="153" t="e">
        <f t="shared" ca="1" si="121"/>
        <v>#NAME?</v>
      </c>
      <c r="M951" s="195" t="e">
        <f ca="1">_xll.BInterpol(cf!$A$2:$A$68,cf!$C$2:$C$68,params!B951,"cubic")</f>
        <v>#NAME?</v>
      </c>
      <c r="N951" s="195" t="e">
        <f ca="1">+_xll.BInterpol(#REF!,#REF!,params!B951,"cubic")</f>
        <v>#NAME?</v>
      </c>
      <c r="O951" s="153" t="e">
        <f t="shared" ca="1" si="117"/>
        <v>#NAME?</v>
      </c>
    </row>
    <row r="952" spans="1:15">
      <c r="A952">
        <v>949</v>
      </c>
      <c r="B952">
        <f t="shared" si="115"/>
        <v>3.7959999999999998</v>
      </c>
      <c r="C952" s="151" t="e">
        <f ca="1">+_xll.BInterpol(Boost!$R$6:$R$66,Boost!$AZ$6:$AZ$66,params!B952,"cubic")</f>
        <v>#NAME?</v>
      </c>
      <c r="D952" s="151" t="e">
        <f ca="1">+_xll.BInterpol(Boost!$R$6:$R$66,Boost!$AX$6:$AX$66,params!B952,"cubic")</f>
        <v>#NAME?</v>
      </c>
      <c r="E952" s="198" t="e">
        <f t="shared" ca="1" si="118"/>
        <v>#NAME?</v>
      </c>
      <c r="F952" s="151" t="e">
        <f ca="1">+_xll.BInterpol(Boost!$R$6:$R$66,Boost!$AY$6:$AY$66,params!B952,"cubic")</f>
        <v>#NAME?</v>
      </c>
      <c r="G952" s="151" t="e">
        <f ca="1">_xll.BInterpol(cf!$A$2:$A$68,cf!$B$2:$B$68,params!B952,"cubic")/100</f>
        <v>#NAME?</v>
      </c>
      <c r="H952" s="199" t="e">
        <f t="shared" ca="1" si="119"/>
        <v>#NAME?</v>
      </c>
      <c r="I952" s="152">
        <f t="shared" si="122"/>
        <v>6.1306877855494379E-2</v>
      </c>
      <c r="J952" s="152">
        <f t="shared" si="120"/>
        <v>6.2581627507385384E-5</v>
      </c>
      <c r="K952" s="3" t="e">
        <f t="shared" ca="1" si="116"/>
        <v>#NAME?</v>
      </c>
      <c r="L952" s="153" t="e">
        <f t="shared" ca="1" si="121"/>
        <v>#NAME?</v>
      </c>
      <c r="M952" s="195" t="e">
        <f ca="1">_xll.BInterpol(cf!$A$2:$A$68,cf!$C$2:$C$68,params!B952,"cubic")</f>
        <v>#NAME?</v>
      </c>
      <c r="N952" s="195" t="e">
        <f ca="1">+_xll.BInterpol(#REF!,#REF!,params!B952,"cubic")</f>
        <v>#NAME?</v>
      </c>
      <c r="O952" s="153" t="e">
        <f t="shared" ca="1" si="117"/>
        <v>#NAME?</v>
      </c>
    </row>
    <row r="953" spans="1:15">
      <c r="A953">
        <v>950</v>
      </c>
      <c r="B953">
        <f t="shared" si="115"/>
        <v>3.8</v>
      </c>
      <c r="C953" s="151" t="e">
        <f ca="1">+_xll.BInterpol(Boost!$R$6:$R$66,Boost!$AZ$6:$AZ$66,params!B953,"cubic")</f>
        <v>#NAME?</v>
      </c>
      <c r="D953" s="151" t="e">
        <f ca="1">+_xll.BInterpol(Boost!$R$6:$R$66,Boost!$AX$6:$AX$66,params!B953,"cubic")</f>
        <v>#NAME?</v>
      </c>
      <c r="E953" s="198" t="e">
        <f t="shared" ca="1" si="118"/>
        <v>#NAME?</v>
      </c>
      <c r="F953" s="151" t="e">
        <f ca="1">+_xll.BInterpol(Boost!$R$6:$R$66,Boost!$AY$6:$AY$66,params!B953,"cubic")</f>
        <v>#NAME?</v>
      </c>
      <c r="G953" s="151" t="e">
        <f ca="1">_xll.BInterpol(cf!$A$2:$A$68,cf!$B$2:$B$68,params!B953,"cubic")/100</f>
        <v>#NAME?</v>
      </c>
      <c r="H953" s="199" t="e">
        <f t="shared" ca="1" si="119"/>
        <v>#NAME?</v>
      </c>
      <c r="I953" s="152">
        <f t="shared" si="122"/>
        <v>6.1369455311032328E-2</v>
      </c>
      <c r="J953" s="152">
        <f t="shared" si="120"/>
        <v>6.2577455537948801E-5</v>
      </c>
      <c r="K953" s="3" t="e">
        <f t="shared" ca="1" si="116"/>
        <v>#NAME?</v>
      </c>
      <c r="L953" s="153" t="e">
        <f t="shared" ca="1" si="121"/>
        <v>#NAME?</v>
      </c>
      <c r="M953" s="195" t="e">
        <f ca="1">_xll.BInterpol(cf!$A$2:$A$68,cf!$C$2:$C$68,params!B953,"cubic")</f>
        <v>#NAME?</v>
      </c>
      <c r="N953" s="195" t="e">
        <f ca="1">+_xll.BInterpol(#REF!,#REF!,params!B953,"cubic")</f>
        <v>#NAME?</v>
      </c>
      <c r="O953" s="153" t="e">
        <f t="shared" ca="1" si="117"/>
        <v>#NAME?</v>
      </c>
    </row>
    <row r="954" spans="1:15">
      <c r="A954">
        <v>951</v>
      </c>
      <c r="B954">
        <f t="shared" si="115"/>
        <v>3.8039999999999998</v>
      </c>
      <c r="C954" s="151" t="e">
        <f ca="1">+_xll.BInterpol(Boost!$R$6:$R$66,Boost!$AZ$6:$AZ$66,params!B954,"cubic")</f>
        <v>#NAME?</v>
      </c>
      <c r="D954" s="151" t="e">
        <f ca="1">+_xll.BInterpol(Boost!$R$6:$R$66,Boost!$AX$6:$AX$66,params!B954,"cubic")</f>
        <v>#NAME?</v>
      </c>
      <c r="E954" s="198" t="e">
        <f t="shared" ca="1" si="118"/>
        <v>#NAME?</v>
      </c>
      <c r="F954" s="151" t="e">
        <f ca="1">+_xll.BInterpol(Boost!$R$6:$R$66,Boost!$AY$6:$AY$66,params!B954,"cubic")</f>
        <v>#NAME?</v>
      </c>
      <c r="G954" s="151" t="e">
        <f ca="1">_xll.BInterpol(cf!$A$2:$A$68,cf!$B$2:$B$68,params!B954,"cubic")/100</f>
        <v>#NAME?</v>
      </c>
      <c r="H954" s="199" t="e">
        <f t="shared" ca="1" si="119"/>
        <v>#NAME?</v>
      </c>
      <c r="I954" s="152">
        <f t="shared" si="122"/>
        <v>6.1432028594878951E-2</v>
      </c>
      <c r="J954" s="152">
        <f t="shared" si="120"/>
        <v>6.2573283846623085E-5</v>
      </c>
      <c r="K954" s="3" t="e">
        <f t="shared" ca="1" si="116"/>
        <v>#NAME?</v>
      </c>
      <c r="L954" s="153" t="e">
        <f t="shared" ca="1" si="121"/>
        <v>#NAME?</v>
      </c>
      <c r="M954" s="195" t="e">
        <f ca="1">_xll.BInterpol(cf!$A$2:$A$68,cf!$C$2:$C$68,params!B954,"cubic")</f>
        <v>#NAME?</v>
      </c>
      <c r="N954" s="195" t="e">
        <f ca="1">+_xll.BInterpol(#REF!,#REF!,params!B954,"cubic")</f>
        <v>#NAME?</v>
      </c>
      <c r="O954" s="153" t="e">
        <f t="shared" ca="1" si="117"/>
        <v>#NAME?</v>
      </c>
    </row>
    <row r="955" spans="1:15">
      <c r="A955">
        <v>952</v>
      </c>
      <c r="B955">
        <f t="shared" si="115"/>
        <v>3.8079999999999998</v>
      </c>
      <c r="C955" s="151" t="e">
        <f ca="1">+_xll.BInterpol(Boost!$R$6:$R$66,Boost!$AZ$6:$AZ$66,params!B955,"cubic")</f>
        <v>#NAME?</v>
      </c>
      <c r="D955" s="151" t="e">
        <f ca="1">+_xll.BInterpol(Boost!$R$6:$R$66,Boost!$AX$6:$AX$66,params!B955,"cubic")</f>
        <v>#NAME?</v>
      </c>
      <c r="E955" s="198" t="e">
        <f t="shared" ca="1" si="118"/>
        <v>#NAME?</v>
      </c>
      <c r="F955" s="151" t="e">
        <f ca="1">+_xll.BInterpol(Boost!$R$6:$R$66,Boost!$AY$6:$AY$66,params!B955,"cubic")</f>
        <v>#NAME?</v>
      </c>
      <c r="G955" s="151" t="e">
        <f ca="1">_xll.BInterpol(cf!$A$2:$A$68,cf!$B$2:$B$68,params!B955,"cubic")/100</f>
        <v>#NAME?</v>
      </c>
      <c r="H955" s="199" t="e">
        <f t="shared" ca="1" si="119"/>
        <v>#NAME?</v>
      </c>
      <c r="I955" s="152">
        <f t="shared" si="122"/>
        <v>6.149459770731236E-2</v>
      </c>
      <c r="J955" s="152">
        <f t="shared" si="120"/>
        <v>6.2569112433408236E-5</v>
      </c>
      <c r="K955" s="3" t="e">
        <f t="shared" ca="1" si="116"/>
        <v>#NAME?</v>
      </c>
      <c r="L955" s="153" t="e">
        <f t="shared" ca="1" si="121"/>
        <v>#NAME?</v>
      </c>
      <c r="M955" s="195" t="e">
        <f ca="1">_xll.BInterpol(cf!$A$2:$A$68,cf!$C$2:$C$68,params!B955,"cubic")</f>
        <v>#NAME?</v>
      </c>
      <c r="N955" s="195" t="e">
        <f ca="1">+_xll.BInterpol(#REF!,#REF!,params!B955,"cubic")</f>
        <v>#NAME?</v>
      </c>
      <c r="O955" s="153" t="e">
        <f t="shared" ca="1" si="117"/>
        <v>#NAME?</v>
      </c>
    </row>
    <row r="956" spans="1:15">
      <c r="A956">
        <v>953</v>
      </c>
      <c r="B956">
        <f t="shared" si="115"/>
        <v>3.8119999999999998</v>
      </c>
      <c r="C956" s="151" t="e">
        <f ca="1">+_xll.BInterpol(Boost!$R$6:$R$66,Boost!$AZ$6:$AZ$66,params!B956,"cubic")</f>
        <v>#NAME?</v>
      </c>
      <c r="D956" s="151" t="e">
        <f ca="1">+_xll.BInterpol(Boost!$R$6:$R$66,Boost!$AX$6:$AX$66,params!B956,"cubic")</f>
        <v>#NAME?</v>
      </c>
      <c r="E956" s="198" t="e">
        <f t="shared" ca="1" si="118"/>
        <v>#NAME?</v>
      </c>
      <c r="F956" s="151" t="e">
        <f ca="1">+_xll.BInterpol(Boost!$R$6:$R$66,Boost!$AY$6:$AY$66,params!B956,"cubic")</f>
        <v>#NAME?</v>
      </c>
      <c r="G956" s="151" t="e">
        <f ca="1">_xll.BInterpol(cf!$A$2:$A$68,cf!$B$2:$B$68,params!B956,"cubic")/100</f>
        <v>#NAME?</v>
      </c>
      <c r="H956" s="199" t="e">
        <f t="shared" ca="1" si="119"/>
        <v>#NAME?</v>
      </c>
      <c r="I956" s="152">
        <f t="shared" si="122"/>
        <v>6.1557162648610664E-2</v>
      </c>
      <c r="J956" s="152">
        <f t="shared" si="120"/>
        <v>6.2564941298304255E-5</v>
      </c>
      <c r="K956" s="3" t="e">
        <f t="shared" ca="1" si="116"/>
        <v>#NAME?</v>
      </c>
      <c r="L956" s="153" t="e">
        <f t="shared" ca="1" si="121"/>
        <v>#NAME?</v>
      </c>
      <c r="M956" s="195" t="e">
        <f ca="1">_xll.BInterpol(cf!$A$2:$A$68,cf!$C$2:$C$68,params!B956,"cubic")</f>
        <v>#NAME?</v>
      </c>
      <c r="N956" s="195" t="e">
        <f ca="1">+_xll.BInterpol(#REF!,#REF!,params!B956,"cubic")</f>
        <v>#NAME?</v>
      </c>
      <c r="O956" s="153" t="e">
        <f t="shared" ca="1" si="117"/>
        <v>#NAME?</v>
      </c>
    </row>
    <row r="957" spans="1:15">
      <c r="A957">
        <v>954</v>
      </c>
      <c r="B957">
        <f t="shared" si="115"/>
        <v>3.8159999999999998</v>
      </c>
      <c r="C957" s="151" t="e">
        <f ca="1">+_xll.BInterpol(Boost!$R$6:$R$66,Boost!$AZ$6:$AZ$66,params!B957,"cubic")</f>
        <v>#NAME?</v>
      </c>
      <c r="D957" s="151" t="e">
        <f ca="1">+_xll.BInterpol(Boost!$R$6:$R$66,Boost!$AX$6:$AX$66,params!B957,"cubic")</f>
        <v>#NAME?</v>
      </c>
      <c r="E957" s="198" t="e">
        <f t="shared" ca="1" si="118"/>
        <v>#NAME?</v>
      </c>
      <c r="F957" s="151" t="e">
        <f ca="1">+_xll.BInterpol(Boost!$R$6:$R$66,Boost!$AY$6:$AY$66,params!B957,"cubic")</f>
        <v>#NAME?</v>
      </c>
      <c r="G957" s="151" t="e">
        <f ca="1">_xll.BInterpol(cf!$A$2:$A$68,cf!$B$2:$B$68,params!B957,"cubic")/100</f>
        <v>#NAME?</v>
      </c>
      <c r="H957" s="199" t="e">
        <f t="shared" ca="1" si="119"/>
        <v>#NAME?</v>
      </c>
      <c r="I957" s="152">
        <f t="shared" si="122"/>
        <v>6.1619723419051864E-2</v>
      </c>
      <c r="J957" s="152">
        <f t="shared" si="120"/>
        <v>6.256077044120012E-5</v>
      </c>
      <c r="K957" s="3" t="e">
        <f t="shared" ca="1" si="116"/>
        <v>#NAME?</v>
      </c>
      <c r="L957" s="153" t="e">
        <f t="shared" ca="1" si="121"/>
        <v>#NAME?</v>
      </c>
      <c r="M957" s="195" t="e">
        <f ca="1">_xll.BInterpol(cf!$A$2:$A$68,cf!$C$2:$C$68,params!B957,"cubic")</f>
        <v>#NAME?</v>
      </c>
      <c r="N957" s="195" t="e">
        <f ca="1">+_xll.BInterpol(#REF!,#REF!,params!B957,"cubic")</f>
        <v>#NAME?</v>
      </c>
      <c r="O957" s="153" t="e">
        <f t="shared" ca="1" si="117"/>
        <v>#NAME?</v>
      </c>
    </row>
    <row r="958" spans="1:15">
      <c r="A958">
        <v>955</v>
      </c>
      <c r="B958">
        <f t="shared" si="115"/>
        <v>3.82</v>
      </c>
      <c r="C958" s="151" t="e">
        <f ca="1">+_xll.BInterpol(Boost!$R$6:$R$66,Boost!$AZ$6:$AZ$66,params!B958,"cubic")</f>
        <v>#NAME?</v>
      </c>
      <c r="D958" s="151" t="e">
        <f ca="1">+_xll.BInterpol(Boost!$R$6:$R$66,Boost!$AX$6:$AX$66,params!B958,"cubic")</f>
        <v>#NAME?</v>
      </c>
      <c r="E958" s="198" t="e">
        <f t="shared" ca="1" si="118"/>
        <v>#NAME?</v>
      </c>
      <c r="F958" s="151" t="e">
        <f ca="1">+_xll.BInterpol(Boost!$R$6:$R$66,Boost!$AY$6:$AY$66,params!B958,"cubic")</f>
        <v>#NAME?</v>
      </c>
      <c r="G958" s="151" t="e">
        <f ca="1">_xll.BInterpol(cf!$A$2:$A$68,cf!$B$2:$B$68,params!B958,"cubic")/100</f>
        <v>#NAME?</v>
      </c>
      <c r="H958" s="199" t="e">
        <f t="shared" ca="1" si="119"/>
        <v>#NAME?</v>
      </c>
      <c r="I958" s="152">
        <f t="shared" si="122"/>
        <v>6.1682280018914071E-2</v>
      </c>
      <c r="J958" s="152">
        <f t="shared" si="120"/>
        <v>6.2556599862206852E-5</v>
      </c>
      <c r="K958" s="3" t="e">
        <f t="shared" ca="1" si="116"/>
        <v>#NAME?</v>
      </c>
      <c r="L958" s="153" t="e">
        <f t="shared" ca="1" si="121"/>
        <v>#NAME?</v>
      </c>
      <c r="M958" s="195" t="e">
        <f ca="1">_xll.BInterpol(cf!$A$2:$A$68,cf!$C$2:$C$68,params!B958,"cubic")</f>
        <v>#NAME?</v>
      </c>
      <c r="N958" s="195" t="e">
        <f ca="1">+_xll.BInterpol(#REF!,#REF!,params!B958,"cubic")</f>
        <v>#NAME?</v>
      </c>
      <c r="O958" s="153" t="e">
        <f t="shared" ca="1" si="117"/>
        <v>#NAME?</v>
      </c>
    </row>
    <row r="959" spans="1:15">
      <c r="A959">
        <v>956</v>
      </c>
      <c r="B959">
        <f t="shared" si="115"/>
        <v>3.8239999999999998</v>
      </c>
      <c r="C959" s="151" t="e">
        <f ca="1">+_xll.BInterpol(Boost!$R$6:$R$66,Boost!$AZ$6:$AZ$66,params!B959,"cubic")</f>
        <v>#NAME?</v>
      </c>
      <c r="D959" s="151" t="e">
        <f ca="1">+_xll.BInterpol(Boost!$R$6:$R$66,Boost!$AX$6:$AX$66,params!B959,"cubic")</f>
        <v>#NAME?</v>
      </c>
      <c r="E959" s="198" t="e">
        <f t="shared" ca="1" si="118"/>
        <v>#NAME?</v>
      </c>
      <c r="F959" s="151" t="e">
        <f ca="1">+_xll.BInterpol(Boost!$R$6:$R$66,Boost!$AY$6:$AY$66,params!B959,"cubic")</f>
        <v>#NAME?</v>
      </c>
      <c r="G959" s="151" t="e">
        <f ca="1">_xll.BInterpol(cf!$A$2:$A$68,cf!$B$2:$B$68,params!B959,"cubic")/100</f>
        <v>#NAME?</v>
      </c>
      <c r="H959" s="199" t="e">
        <f t="shared" ca="1" si="119"/>
        <v>#NAME?</v>
      </c>
      <c r="I959" s="152">
        <f t="shared" si="122"/>
        <v>6.1744832448475395E-2</v>
      </c>
      <c r="J959" s="152">
        <f t="shared" si="120"/>
        <v>6.2552429561324452E-5</v>
      </c>
      <c r="K959" s="3" t="e">
        <f t="shared" ca="1" si="116"/>
        <v>#NAME?</v>
      </c>
      <c r="L959" s="153" t="e">
        <f t="shared" ca="1" si="121"/>
        <v>#NAME?</v>
      </c>
      <c r="M959" s="195" t="e">
        <f ca="1">_xll.BInterpol(cf!$A$2:$A$68,cf!$C$2:$C$68,params!B959,"cubic")</f>
        <v>#NAME?</v>
      </c>
      <c r="N959" s="195" t="e">
        <f ca="1">+_xll.BInterpol(#REF!,#REF!,params!B959,"cubic")</f>
        <v>#NAME?</v>
      </c>
      <c r="O959" s="153" t="e">
        <f t="shared" ca="1" si="117"/>
        <v>#NAME?</v>
      </c>
    </row>
    <row r="960" spans="1:15">
      <c r="A960">
        <v>957</v>
      </c>
      <c r="B960">
        <f t="shared" si="115"/>
        <v>3.8279999999999998</v>
      </c>
      <c r="C960" s="151" t="e">
        <f ca="1">+_xll.BInterpol(Boost!$R$6:$R$66,Boost!$AZ$6:$AZ$66,params!B960,"cubic")</f>
        <v>#NAME?</v>
      </c>
      <c r="D960" s="151" t="e">
        <f ca="1">+_xll.BInterpol(Boost!$R$6:$R$66,Boost!$AX$6:$AX$66,params!B960,"cubic")</f>
        <v>#NAME?</v>
      </c>
      <c r="E960" s="198" t="e">
        <f t="shared" ca="1" si="118"/>
        <v>#NAME?</v>
      </c>
      <c r="F960" s="151" t="e">
        <f ca="1">+_xll.BInterpol(Boost!$R$6:$R$66,Boost!$AY$6:$AY$66,params!B960,"cubic")</f>
        <v>#NAME?</v>
      </c>
      <c r="G960" s="151" t="e">
        <f ca="1">_xll.BInterpol(cf!$A$2:$A$68,cf!$B$2:$B$68,params!B960,"cubic")/100</f>
        <v>#NAME?</v>
      </c>
      <c r="H960" s="199" t="e">
        <f t="shared" ca="1" si="119"/>
        <v>#NAME?</v>
      </c>
      <c r="I960" s="152">
        <f t="shared" si="122"/>
        <v>6.1807380708013615E-2</v>
      </c>
      <c r="J960" s="152">
        <f t="shared" si="120"/>
        <v>6.2548259538219853E-5</v>
      </c>
      <c r="K960" s="3" t="e">
        <f t="shared" ca="1" si="116"/>
        <v>#NAME?</v>
      </c>
      <c r="L960" s="153" t="e">
        <f t="shared" ca="1" si="121"/>
        <v>#NAME?</v>
      </c>
      <c r="M960" s="195" t="e">
        <f ca="1">_xll.BInterpol(cf!$A$2:$A$68,cf!$C$2:$C$68,params!B960,"cubic")</f>
        <v>#NAME?</v>
      </c>
      <c r="N960" s="195" t="e">
        <f ca="1">+_xll.BInterpol(#REF!,#REF!,params!B960,"cubic")</f>
        <v>#NAME?</v>
      </c>
      <c r="O960" s="153" t="e">
        <f t="shared" ca="1" si="117"/>
        <v>#NAME?</v>
      </c>
    </row>
    <row r="961" spans="1:15">
      <c r="A961">
        <v>958</v>
      </c>
      <c r="B961">
        <f t="shared" si="115"/>
        <v>3.8319999999999999</v>
      </c>
      <c r="C961" s="151" t="e">
        <f ca="1">+_xll.BInterpol(Boost!$R$6:$R$66,Boost!$AZ$6:$AZ$66,params!B961,"cubic")</f>
        <v>#NAME?</v>
      </c>
      <c r="D961" s="151" t="e">
        <f ca="1">+_xll.BInterpol(Boost!$R$6:$R$66,Boost!$AX$6:$AX$66,params!B961,"cubic")</f>
        <v>#NAME?</v>
      </c>
      <c r="E961" s="198" t="e">
        <f t="shared" ca="1" si="118"/>
        <v>#NAME?</v>
      </c>
      <c r="F961" s="151" t="e">
        <f ca="1">+_xll.BInterpol(Boost!$R$6:$R$66,Boost!$AY$6:$AY$66,params!B961,"cubic")</f>
        <v>#NAME?</v>
      </c>
      <c r="G961" s="151" t="e">
        <f ca="1">_xll.BInterpol(cf!$A$2:$A$68,cf!$B$2:$B$68,params!B961,"cubic")/100</f>
        <v>#NAME?</v>
      </c>
      <c r="H961" s="199" t="e">
        <f t="shared" ca="1" si="119"/>
        <v>#NAME?</v>
      </c>
      <c r="I961" s="152">
        <f t="shared" si="122"/>
        <v>6.1869924797806952E-2</v>
      </c>
      <c r="J961" s="152">
        <f t="shared" si="120"/>
        <v>6.2544089793337143E-5</v>
      </c>
      <c r="K961" s="3" t="e">
        <f t="shared" ca="1" si="116"/>
        <v>#NAME?</v>
      </c>
      <c r="L961" s="153" t="e">
        <f t="shared" ca="1" si="121"/>
        <v>#NAME?</v>
      </c>
      <c r="M961" s="195" t="e">
        <f ca="1">_xll.BInterpol(cf!$A$2:$A$68,cf!$C$2:$C$68,params!B961,"cubic")</f>
        <v>#NAME?</v>
      </c>
      <c r="N961" s="195" t="e">
        <f ca="1">+_xll.BInterpol(#REF!,#REF!,params!B961,"cubic")</f>
        <v>#NAME?</v>
      </c>
      <c r="O961" s="153" t="e">
        <f t="shared" ca="1" si="117"/>
        <v>#NAME?</v>
      </c>
    </row>
    <row r="962" spans="1:15">
      <c r="A962">
        <v>959</v>
      </c>
      <c r="B962">
        <f t="shared" si="115"/>
        <v>3.8359999999999999</v>
      </c>
      <c r="C962" s="151" t="e">
        <f ca="1">+_xll.BInterpol(Boost!$R$6:$R$66,Boost!$AZ$6:$AZ$66,params!B962,"cubic")</f>
        <v>#NAME?</v>
      </c>
      <c r="D962" s="151" t="e">
        <f ca="1">+_xll.BInterpol(Boost!$R$6:$R$66,Boost!$AX$6:$AX$66,params!B962,"cubic")</f>
        <v>#NAME?</v>
      </c>
      <c r="E962" s="198" t="e">
        <f t="shared" ca="1" si="118"/>
        <v>#NAME?</v>
      </c>
      <c r="F962" s="151" t="e">
        <f ca="1">+_xll.BInterpol(Boost!$R$6:$R$66,Boost!$AY$6:$AY$66,params!B962,"cubic")</f>
        <v>#NAME?</v>
      </c>
      <c r="G962" s="151" t="e">
        <f ca="1">_xll.BInterpol(cf!$A$2:$A$68,cf!$B$2:$B$68,params!B962,"cubic")/100</f>
        <v>#NAME?</v>
      </c>
      <c r="H962" s="199" t="e">
        <f t="shared" ca="1" si="119"/>
        <v>#NAME?</v>
      </c>
      <c r="I962" s="152">
        <f t="shared" si="122"/>
        <v>6.1932464718133295E-2</v>
      </c>
      <c r="J962" s="152">
        <f t="shared" si="120"/>
        <v>6.2539920326343257E-5</v>
      </c>
      <c r="K962" s="3" t="e">
        <f t="shared" ca="1" si="116"/>
        <v>#NAME?</v>
      </c>
      <c r="L962" s="153" t="e">
        <f t="shared" ca="1" si="121"/>
        <v>#NAME?</v>
      </c>
      <c r="M962" s="195" t="e">
        <f ca="1">_xll.BInterpol(cf!$A$2:$A$68,cf!$C$2:$C$68,params!B962,"cubic")</f>
        <v>#NAME?</v>
      </c>
      <c r="N962" s="195" t="e">
        <f ca="1">+_xll.BInterpol(#REF!,#REF!,params!B962,"cubic")</f>
        <v>#NAME?</v>
      </c>
      <c r="O962" s="153" t="e">
        <f t="shared" ca="1" si="117"/>
        <v>#NAME?</v>
      </c>
    </row>
    <row r="963" spans="1:15">
      <c r="A963">
        <v>960</v>
      </c>
      <c r="B963">
        <f t="shared" si="115"/>
        <v>3.84</v>
      </c>
      <c r="C963" s="151" t="e">
        <f ca="1">+_xll.BInterpol(Boost!$R$6:$R$66,Boost!$AZ$6:$AZ$66,params!B963,"cubic")</f>
        <v>#NAME?</v>
      </c>
      <c r="D963" s="151" t="e">
        <f ca="1">+_xll.BInterpol(Boost!$R$6:$R$66,Boost!$AX$6:$AX$66,params!B963,"cubic")</f>
        <v>#NAME?</v>
      </c>
      <c r="E963" s="198" t="e">
        <f t="shared" ca="1" si="118"/>
        <v>#NAME?</v>
      </c>
      <c r="F963" s="151" t="e">
        <f ca="1">+_xll.BInterpol(Boost!$R$6:$R$66,Boost!$AY$6:$AY$66,params!B963,"cubic")</f>
        <v>#NAME?</v>
      </c>
      <c r="G963" s="151" t="e">
        <f ca="1">_xll.BInterpol(cf!$A$2:$A$68,cf!$B$2:$B$68,params!B963,"cubic")/100</f>
        <v>#NAME?</v>
      </c>
      <c r="H963" s="199" t="e">
        <f t="shared" ca="1" si="119"/>
        <v>#NAME?</v>
      </c>
      <c r="I963" s="152">
        <f t="shared" si="122"/>
        <v>6.1995000469270534E-2</v>
      </c>
      <c r="J963" s="152">
        <f t="shared" si="120"/>
        <v>6.2535751137238194E-5</v>
      </c>
      <c r="K963" s="3" t="e">
        <f t="shared" ca="1" si="116"/>
        <v>#NAME?</v>
      </c>
      <c r="L963" s="153" t="e">
        <f t="shared" ca="1" si="121"/>
        <v>#NAME?</v>
      </c>
      <c r="M963" s="195" t="e">
        <f ca="1">_xll.BInterpol(cf!$A$2:$A$68,cf!$C$2:$C$68,params!B963,"cubic")</f>
        <v>#NAME?</v>
      </c>
      <c r="N963" s="195" t="e">
        <f ca="1">+_xll.BInterpol(#REF!,#REF!,params!B963,"cubic")</f>
        <v>#NAME?</v>
      </c>
      <c r="O963" s="153" t="e">
        <f t="shared" ca="1" si="117"/>
        <v>#NAME?</v>
      </c>
    </row>
    <row r="964" spans="1:15">
      <c r="A964">
        <v>961</v>
      </c>
      <c r="B964">
        <f t="shared" ref="B964:B1027" si="123">+A964/250</f>
        <v>3.8439999999999999</v>
      </c>
      <c r="C964" s="151" t="e">
        <f ca="1">+_xll.BInterpol(Boost!$R$6:$R$66,Boost!$AZ$6:$AZ$66,params!B964,"cubic")</f>
        <v>#NAME?</v>
      </c>
      <c r="D964" s="151" t="e">
        <f ca="1">+_xll.BInterpol(Boost!$R$6:$R$66,Boost!$AX$6:$AX$66,params!B964,"cubic")</f>
        <v>#NAME?</v>
      </c>
      <c r="E964" s="198" t="e">
        <f t="shared" ca="1" si="118"/>
        <v>#NAME?</v>
      </c>
      <c r="F964" s="151" t="e">
        <f ca="1">+_xll.BInterpol(Boost!$R$6:$R$66,Boost!$AY$6:$AY$66,params!B964,"cubic")</f>
        <v>#NAME?</v>
      </c>
      <c r="G964" s="151" t="e">
        <f ca="1">_xll.BInterpol(cf!$A$2:$A$68,cf!$B$2:$B$68,params!B964,"cubic")/100</f>
        <v>#NAME?</v>
      </c>
      <c r="H964" s="199" t="e">
        <f t="shared" ca="1" si="119"/>
        <v>#NAME?</v>
      </c>
      <c r="I964" s="152">
        <f t="shared" si="122"/>
        <v>6.2057532051496667E-2</v>
      </c>
      <c r="J964" s="152">
        <f t="shared" si="120"/>
        <v>6.2531582226132976E-5</v>
      </c>
      <c r="K964" s="3" t="e">
        <f t="shared" ref="K964:K1027" ca="1" si="124">+EXP(H964*-B964)</f>
        <v>#NAME?</v>
      </c>
      <c r="L964" s="153" t="e">
        <f t="shared" ca="1" si="121"/>
        <v>#NAME?</v>
      </c>
      <c r="M964" s="195" t="e">
        <f ca="1">_xll.BInterpol(cf!$A$2:$A$68,cf!$C$2:$C$68,params!B964,"cubic")</f>
        <v>#NAME?</v>
      </c>
      <c r="N964" s="195" t="e">
        <f ca="1">+_xll.BInterpol(#REF!,#REF!,params!B964,"cubic")</f>
        <v>#NAME?</v>
      </c>
      <c r="O964" s="153" t="e">
        <f t="shared" ref="O964:O1027" ca="1" si="125">+EXP(-B965*E965)-EXP(-B964*E964)</f>
        <v>#NAME?</v>
      </c>
    </row>
    <row r="965" spans="1:15">
      <c r="A965">
        <v>962</v>
      </c>
      <c r="B965">
        <f t="shared" si="123"/>
        <v>3.8479999999999999</v>
      </c>
      <c r="C965" s="151" t="e">
        <f ca="1">+_xll.BInterpol(Boost!$R$6:$R$66,Boost!$AZ$6:$AZ$66,params!B965,"cubic")</f>
        <v>#NAME?</v>
      </c>
      <c r="D965" s="151" t="e">
        <f ca="1">+_xll.BInterpol(Boost!$R$6:$R$66,Boost!$AX$6:$AX$66,params!B965,"cubic")</f>
        <v>#NAME?</v>
      </c>
      <c r="E965" s="198" t="e">
        <f t="shared" ref="E965:E1028" ca="1" si="126">-((1+C965*B965)/(1+C964*B964)-1)/(B965-B964)+((1+F965*B965)/(1+F964*B964)-1)/(B965-B964)</f>
        <v>#NAME?</v>
      </c>
      <c r="F965" s="151" t="e">
        <f ca="1">+_xll.BInterpol(Boost!$R$6:$R$66,Boost!$AY$6:$AY$66,params!B965,"cubic")</f>
        <v>#NAME?</v>
      </c>
      <c r="G965" s="151" t="e">
        <f ca="1">_xll.BInterpol(cf!$A$2:$A$68,cf!$B$2:$B$68,params!B965,"cubic")/100</f>
        <v>#NAME?</v>
      </c>
      <c r="H965" s="199" t="e">
        <f t="shared" ref="H965:H1028" ca="1" si="127">-((1+F965*B965)/(1+F964*B964)-1)/(B965-B964)+((1+G965*B965)/(1+G964*B964)-1)/(B965-B964)</f>
        <v>#NAME?</v>
      </c>
      <c r="I965" s="152">
        <f t="shared" si="122"/>
        <v>6.2120059465089583E-2</v>
      </c>
      <c r="J965" s="152">
        <f t="shared" ref="J965:J1028" si="128">+I965-I964</f>
        <v>6.2527413592916581E-5</v>
      </c>
      <c r="K965" s="3" t="e">
        <f t="shared" ca="1" si="124"/>
        <v>#NAME?</v>
      </c>
      <c r="L965" s="153" t="e">
        <f t="shared" ref="L965:L1028" ca="1" si="129">+K966-K965</f>
        <v>#NAME?</v>
      </c>
      <c r="M965" s="195" t="e">
        <f ca="1">_xll.BInterpol(cf!$A$2:$A$68,cf!$C$2:$C$68,params!B965,"cubic")</f>
        <v>#NAME?</v>
      </c>
      <c r="N965" s="195" t="e">
        <f ca="1">+_xll.BInterpol(#REF!,#REF!,params!B965,"cubic")</f>
        <v>#NAME?</v>
      </c>
      <c r="O965" s="153" t="e">
        <f t="shared" ca="1" si="125"/>
        <v>#NAME?</v>
      </c>
    </row>
    <row r="966" spans="1:15">
      <c r="A966">
        <v>963</v>
      </c>
      <c r="B966">
        <f t="shared" si="123"/>
        <v>3.8519999999999999</v>
      </c>
      <c r="C966" s="151" t="e">
        <f ca="1">+_xll.BInterpol(Boost!$R$6:$R$66,Boost!$AZ$6:$AZ$66,params!B966,"cubic")</f>
        <v>#NAME?</v>
      </c>
      <c r="D966" s="151" t="e">
        <f ca="1">+_xll.BInterpol(Boost!$R$6:$R$66,Boost!$AX$6:$AX$66,params!B966,"cubic")</f>
        <v>#NAME?</v>
      </c>
      <c r="E966" s="198" t="e">
        <f t="shared" ca="1" si="126"/>
        <v>#NAME?</v>
      </c>
      <c r="F966" s="151" t="e">
        <f ca="1">+_xll.BInterpol(Boost!$R$6:$R$66,Boost!$AY$6:$AY$66,params!B966,"cubic")</f>
        <v>#NAME?</v>
      </c>
      <c r="G966" s="151" t="e">
        <f ca="1">_xll.BInterpol(cf!$A$2:$A$68,cf!$B$2:$B$68,params!B966,"cubic")/100</f>
        <v>#NAME?</v>
      </c>
      <c r="H966" s="199" t="e">
        <f t="shared" ca="1" si="127"/>
        <v>#NAME?</v>
      </c>
      <c r="I966" s="152">
        <f t="shared" si="122"/>
        <v>6.2182582710327283E-2</v>
      </c>
      <c r="J966" s="152">
        <f t="shared" si="128"/>
        <v>6.2523245237700031E-5</v>
      </c>
      <c r="K966" s="3" t="e">
        <f t="shared" ca="1" si="124"/>
        <v>#NAME?</v>
      </c>
      <c r="L966" s="153" t="e">
        <f t="shared" ca="1" si="129"/>
        <v>#NAME?</v>
      </c>
      <c r="M966" s="195" t="e">
        <f ca="1">_xll.BInterpol(cf!$A$2:$A$68,cf!$C$2:$C$68,params!B966,"cubic")</f>
        <v>#NAME?</v>
      </c>
      <c r="N966" s="195" t="e">
        <f ca="1">+_xll.BInterpol(#REF!,#REF!,params!B966,"cubic")</f>
        <v>#NAME?</v>
      </c>
      <c r="O966" s="153" t="e">
        <f t="shared" ca="1" si="125"/>
        <v>#NAME?</v>
      </c>
    </row>
    <row r="967" spans="1:15">
      <c r="A967">
        <v>964</v>
      </c>
      <c r="B967">
        <f t="shared" si="123"/>
        <v>3.8559999999999999</v>
      </c>
      <c r="C967" s="151" t="e">
        <f ca="1">+_xll.BInterpol(Boost!$R$6:$R$66,Boost!$AZ$6:$AZ$66,params!B967,"cubic")</f>
        <v>#NAME?</v>
      </c>
      <c r="D967" s="151" t="e">
        <f ca="1">+_xll.BInterpol(Boost!$R$6:$R$66,Boost!$AX$6:$AX$66,params!B967,"cubic")</f>
        <v>#NAME?</v>
      </c>
      <c r="E967" s="198" t="e">
        <f t="shared" ca="1" si="126"/>
        <v>#NAME?</v>
      </c>
      <c r="F967" s="151" t="e">
        <f ca="1">+_xll.BInterpol(Boost!$R$6:$R$66,Boost!$AY$6:$AY$66,params!B967,"cubic")</f>
        <v>#NAME?</v>
      </c>
      <c r="G967" s="151" t="e">
        <f ca="1">_xll.BInterpol(cf!$A$2:$A$68,cf!$B$2:$B$68,params!B967,"cubic")/100</f>
        <v>#NAME?</v>
      </c>
      <c r="H967" s="199" t="e">
        <f t="shared" ca="1" si="127"/>
        <v>#NAME?</v>
      </c>
      <c r="I967" s="152">
        <f t="shared" si="122"/>
        <v>6.2245101787487545E-2</v>
      </c>
      <c r="J967" s="152">
        <f t="shared" si="128"/>
        <v>6.2519077160261283E-5</v>
      </c>
      <c r="K967" s="3" t="e">
        <f t="shared" ca="1" si="124"/>
        <v>#NAME?</v>
      </c>
      <c r="L967" s="153" t="e">
        <f t="shared" ca="1" si="129"/>
        <v>#NAME?</v>
      </c>
      <c r="M967" s="195" t="e">
        <f ca="1">_xll.BInterpol(cf!$A$2:$A$68,cf!$C$2:$C$68,params!B967,"cubic")</f>
        <v>#NAME?</v>
      </c>
      <c r="N967" s="195" t="e">
        <f ca="1">+_xll.BInterpol(#REF!,#REF!,params!B967,"cubic")</f>
        <v>#NAME?</v>
      </c>
      <c r="O967" s="153" t="e">
        <f t="shared" ca="1" si="125"/>
        <v>#NAME?</v>
      </c>
    </row>
    <row r="968" spans="1:15">
      <c r="A968">
        <v>965</v>
      </c>
      <c r="B968">
        <f t="shared" si="123"/>
        <v>3.86</v>
      </c>
      <c r="C968" s="151" t="e">
        <f ca="1">+_xll.BInterpol(Boost!$R$6:$R$66,Boost!$AZ$6:$AZ$66,params!B968,"cubic")</f>
        <v>#NAME?</v>
      </c>
      <c r="D968" s="151" t="e">
        <f ca="1">+_xll.BInterpol(Boost!$R$6:$R$66,Boost!$AX$6:$AX$66,params!B968,"cubic")</f>
        <v>#NAME?</v>
      </c>
      <c r="E968" s="198" t="e">
        <f t="shared" ca="1" si="126"/>
        <v>#NAME?</v>
      </c>
      <c r="F968" s="151" t="e">
        <f ca="1">+_xll.BInterpol(Boost!$R$6:$R$66,Boost!$AY$6:$AY$66,params!B968,"cubic")</f>
        <v>#NAME?</v>
      </c>
      <c r="G968" s="151" t="e">
        <f ca="1">_xll.BInterpol(cf!$A$2:$A$68,cf!$B$2:$B$68,params!B968,"cubic")/100</f>
        <v>#NAME?</v>
      </c>
      <c r="H968" s="199" t="e">
        <f t="shared" ca="1" si="127"/>
        <v>#NAME?</v>
      </c>
      <c r="I968" s="152">
        <f t="shared" si="122"/>
        <v>6.2307616696848256E-2</v>
      </c>
      <c r="J968" s="152">
        <f t="shared" si="128"/>
        <v>6.2514909360711357E-5</v>
      </c>
      <c r="K968" s="3" t="e">
        <f t="shared" ca="1" si="124"/>
        <v>#NAME?</v>
      </c>
      <c r="L968" s="153" t="e">
        <f t="shared" ca="1" si="129"/>
        <v>#NAME?</v>
      </c>
      <c r="M968" s="195" t="e">
        <f ca="1">_xll.BInterpol(cf!$A$2:$A$68,cf!$C$2:$C$68,params!B968,"cubic")</f>
        <v>#NAME?</v>
      </c>
      <c r="N968" s="195" t="e">
        <f ca="1">+_xll.BInterpol(#REF!,#REF!,params!B968,"cubic")</f>
        <v>#NAME?</v>
      </c>
      <c r="O968" s="153" t="e">
        <f t="shared" ca="1" si="125"/>
        <v>#NAME?</v>
      </c>
    </row>
    <row r="969" spans="1:15">
      <c r="A969">
        <v>966</v>
      </c>
      <c r="B969">
        <f t="shared" si="123"/>
        <v>3.8639999999999999</v>
      </c>
      <c r="C969" s="151" t="e">
        <f ca="1">+_xll.BInterpol(Boost!$R$6:$R$66,Boost!$AZ$6:$AZ$66,params!B969,"cubic")</f>
        <v>#NAME?</v>
      </c>
      <c r="D969" s="151" t="e">
        <f ca="1">+_xll.BInterpol(Boost!$R$6:$R$66,Boost!$AX$6:$AX$66,params!B969,"cubic")</f>
        <v>#NAME?</v>
      </c>
      <c r="E969" s="198" t="e">
        <f t="shared" ca="1" si="126"/>
        <v>#NAME?</v>
      </c>
      <c r="F969" s="151" t="e">
        <f ca="1">+_xll.BInterpol(Boost!$R$6:$R$66,Boost!$AY$6:$AY$66,params!B969,"cubic")</f>
        <v>#NAME?</v>
      </c>
      <c r="G969" s="151" t="e">
        <f ca="1">_xll.BInterpol(cf!$A$2:$A$68,cf!$B$2:$B$68,params!B969,"cubic")/100</f>
        <v>#NAME?</v>
      </c>
      <c r="H969" s="199" t="e">
        <f t="shared" ca="1" si="127"/>
        <v>#NAME?</v>
      </c>
      <c r="I969" s="152">
        <f t="shared" si="122"/>
        <v>6.2370127438687195E-2</v>
      </c>
      <c r="J969" s="152">
        <f t="shared" si="128"/>
        <v>6.2510741838939232E-5</v>
      </c>
      <c r="K969" s="3" t="e">
        <f t="shared" ca="1" si="124"/>
        <v>#NAME?</v>
      </c>
      <c r="L969" s="153" t="e">
        <f t="shared" ca="1" si="129"/>
        <v>#NAME?</v>
      </c>
      <c r="M969" s="195" t="e">
        <f ca="1">_xll.BInterpol(cf!$A$2:$A$68,cf!$C$2:$C$68,params!B969,"cubic")</f>
        <v>#NAME?</v>
      </c>
      <c r="N969" s="195" t="e">
        <f ca="1">+_xll.BInterpol(#REF!,#REF!,params!B969,"cubic")</f>
        <v>#NAME?</v>
      </c>
      <c r="O969" s="153" t="e">
        <f t="shared" ca="1" si="125"/>
        <v>#NAME?</v>
      </c>
    </row>
    <row r="970" spans="1:15">
      <c r="A970">
        <v>967</v>
      </c>
      <c r="B970">
        <f t="shared" si="123"/>
        <v>3.8679999999999999</v>
      </c>
      <c r="C970" s="151" t="e">
        <f ca="1">+_xll.BInterpol(Boost!$R$6:$R$66,Boost!$AZ$6:$AZ$66,params!B970,"cubic")</f>
        <v>#NAME?</v>
      </c>
      <c r="D970" s="151" t="e">
        <f ca="1">+_xll.BInterpol(Boost!$R$6:$R$66,Boost!$AX$6:$AX$66,params!B970,"cubic")</f>
        <v>#NAME?</v>
      </c>
      <c r="E970" s="198" t="e">
        <f t="shared" ca="1" si="126"/>
        <v>#NAME?</v>
      </c>
      <c r="F970" s="151" t="e">
        <f ca="1">+_xll.BInterpol(Boost!$R$6:$R$66,Boost!$AY$6:$AY$66,params!B970,"cubic")</f>
        <v>#NAME?</v>
      </c>
      <c r="G970" s="151" t="e">
        <f ca="1">_xll.BInterpol(cf!$A$2:$A$68,cf!$B$2:$B$68,params!B970,"cubic")/100</f>
        <v>#NAME?</v>
      </c>
      <c r="H970" s="199" t="e">
        <f t="shared" ca="1" si="127"/>
        <v>#NAME?</v>
      </c>
      <c r="I970" s="152">
        <f t="shared" si="122"/>
        <v>6.2432634013282362E-2</v>
      </c>
      <c r="J970" s="152">
        <f t="shared" si="128"/>
        <v>6.2506574595166953E-5</v>
      </c>
      <c r="K970" s="3" t="e">
        <f t="shared" ca="1" si="124"/>
        <v>#NAME?</v>
      </c>
      <c r="L970" s="153" t="e">
        <f t="shared" ca="1" si="129"/>
        <v>#NAME?</v>
      </c>
      <c r="M970" s="195" t="e">
        <f ca="1">_xll.BInterpol(cf!$A$2:$A$68,cf!$C$2:$C$68,params!B970,"cubic")</f>
        <v>#NAME?</v>
      </c>
      <c r="N970" s="195" t="e">
        <f ca="1">+_xll.BInterpol(#REF!,#REF!,params!B970,"cubic")</f>
        <v>#NAME?</v>
      </c>
      <c r="O970" s="153" t="e">
        <f t="shared" ca="1" si="125"/>
        <v>#NAME?</v>
      </c>
    </row>
    <row r="971" spans="1:15">
      <c r="A971">
        <v>968</v>
      </c>
      <c r="B971">
        <f t="shared" si="123"/>
        <v>3.8719999999999999</v>
      </c>
      <c r="C971" s="151" t="e">
        <f ca="1">+_xll.BInterpol(Boost!$R$6:$R$66,Boost!$AZ$6:$AZ$66,params!B971,"cubic")</f>
        <v>#NAME?</v>
      </c>
      <c r="D971" s="151" t="e">
        <f ca="1">+_xll.BInterpol(Boost!$R$6:$R$66,Boost!$AX$6:$AX$66,params!B971,"cubic")</f>
        <v>#NAME?</v>
      </c>
      <c r="E971" s="198" t="e">
        <f t="shared" ca="1" si="126"/>
        <v>#NAME?</v>
      </c>
      <c r="F971" s="151" t="e">
        <f ca="1">+_xll.BInterpol(Boost!$R$6:$R$66,Boost!$AY$6:$AY$66,params!B971,"cubic")</f>
        <v>#NAME?</v>
      </c>
      <c r="G971" s="151" t="e">
        <f ca="1">_xll.BInterpol(cf!$A$2:$A$68,cf!$B$2:$B$68,params!B971,"cubic")/100</f>
        <v>#NAME?</v>
      </c>
      <c r="H971" s="199" t="e">
        <f t="shared" ca="1" si="127"/>
        <v>#NAME?</v>
      </c>
      <c r="I971" s="152">
        <f t="shared" si="122"/>
        <v>6.2495136420911424E-2</v>
      </c>
      <c r="J971" s="152">
        <f t="shared" si="128"/>
        <v>6.2502407629061452E-5</v>
      </c>
      <c r="K971" s="3" t="e">
        <f t="shared" ca="1" si="124"/>
        <v>#NAME?</v>
      </c>
      <c r="L971" s="153" t="e">
        <f t="shared" ca="1" si="129"/>
        <v>#NAME?</v>
      </c>
      <c r="M971" s="195" t="e">
        <f ca="1">_xll.BInterpol(cf!$A$2:$A$68,cf!$C$2:$C$68,params!B971,"cubic")</f>
        <v>#NAME?</v>
      </c>
      <c r="N971" s="195" t="e">
        <f ca="1">+_xll.BInterpol(#REF!,#REF!,params!B971,"cubic")</f>
        <v>#NAME?</v>
      </c>
      <c r="O971" s="153" t="e">
        <f t="shared" ca="1" si="125"/>
        <v>#NAME?</v>
      </c>
    </row>
    <row r="972" spans="1:15">
      <c r="A972">
        <v>969</v>
      </c>
      <c r="B972">
        <f t="shared" si="123"/>
        <v>3.8759999999999999</v>
      </c>
      <c r="C972" s="151" t="e">
        <f ca="1">+_xll.BInterpol(Boost!$R$6:$R$66,Boost!$AZ$6:$AZ$66,params!B972,"cubic")</f>
        <v>#NAME?</v>
      </c>
      <c r="D972" s="151" t="e">
        <f ca="1">+_xll.BInterpol(Boost!$R$6:$R$66,Boost!$AX$6:$AX$66,params!B972,"cubic")</f>
        <v>#NAME?</v>
      </c>
      <c r="E972" s="198" t="e">
        <f t="shared" ca="1" si="126"/>
        <v>#NAME?</v>
      </c>
      <c r="F972" s="151" t="e">
        <f ca="1">+_xll.BInterpol(Boost!$R$6:$R$66,Boost!$AY$6:$AY$66,params!B972,"cubic")</f>
        <v>#NAME?</v>
      </c>
      <c r="G972" s="151" t="e">
        <f ca="1">_xll.BInterpol(cf!$A$2:$A$68,cf!$B$2:$B$68,params!B972,"cubic")/100</f>
        <v>#NAME?</v>
      </c>
      <c r="H972" s="199" t="e">
        <f t="shared" ca="1" si="127"/>
        <v>#NAME?</v>
      </c>
      <c r="I972" s="152">
        <f t="shared" si="122"/>
        <v>6.2557634661852157E-2</v>
      </c>
      <c r="J972" s="152">
        <f t="shared" si="128"/>
        <v>6.2498240940733751E-5</v>
      </c>
      <c r="K972" s="3" t="e">
        <f t="shared" ca="1" si="124"/>
        <v>#NAME?</v>
      </c>
      <c r="L972" s="153" t="e">
        <f t="shared" ca="1" si="129"/>
        <v>#NAME?</v>
      </c>
      <c r="M972" s="195" t="e">
        <f ca="1">_xll.BInterpol(cf!$A$2:$A$68,cf!$C$2:$C$68,params!B972,"cubic")</f>
        <v>#NAME?</v>
      </c>
      <c r="N972" s="195" t="e">
        <f ca="1">+_xll.BInterpol(#REF!,#REF!,params!B972,"cubic")</f>
        <v>#NAME?</v>
      </c>
      <c r="O972" s="153" t="e">
        <f t="shared" ca="1" si="125"/>
        <v>#NAME?</v>
      </c>
    </row>
    <row r="973" spans="1:15">
      <c r="A973">
        <v>970</v>
      </c>
      <c r="B973">
        <f t="shared" si="123"/>
        <v>3.88</v>
      </c>
      <c r="C973" s="151" t="e">
        <f ca="1">+_xll.BInterpol(Boost!$R$6:$R$66,Boost!$AZ$6:$AZ$66,params!B973,"cubic")</f>
        <v>#NAME?</v>
      </c>
      <c r="D973" s="151" t="e">
        <f ca="1">+_xll.BInterpol(Boost!$R$6:$R$66,Boost!$AX$6:$AX$66,params!B973,"cubic")</f>
        <v>#NAME?</v>
      </c>
      <c r="E973" s="198" t="e">
        <f t="shared" ca="1" si="126"/>
        <v>#NAME?</v>
      </c>
      <c r="F973" s="151" t="e">
        <f ca="1">+_xll.BInterpol(Boost!$R$6:$R$66,Boost!$AY$6:$AY$66,params!B973,"cubic")</f>
        <v>#NAME?</v>
      </c>
      <c r="G973" s="151" t="e">
        <f ca="1">_xll.BInterpol(cf!$A$2:$A$68,cf!$B$2:$B$68,params!B973,"cubic")/100</f>
        <v>#NAME?</v>
      </c>
      <c r="H973" s="199" t="e">
        <f t="shared" ca="1" si="127"/>
        <v>#NAME?</v>
      </c>
      <c r="I973" s="152">
        <f t="shared" si="122"/>
        <v>6.2620128736382452E-2</v>
      </c>
      <c r="J973" s="152">
        <f t="shared" si="128"/>
        <v>6.2494074530294874E-5</v>
      </c>
      <c r="K973" s="3" t="e">
        <f t="shared" ca="1" si="124"/>
        <v>#NAME?</v>
      </c>
      <c r="L973" s="153" t="e">
        <f t="shared" ca="1" si="129"/>
        <v>#NAME?</v>
      </c>
      <c r="M973" s="195" t="e">
        <f ca="1">_xll.BInterpol(cf!$A$2:$A$68,cf!$C$2:$C$68,params!B973,"cubic")</f>
        <v>#NAME?</v>
      </c>
      <c r="N973" s="195" t="e">
        <f ca="1">+_xll.BInterpol(#REF!,#REF!,params!B973,"cubic")</f>
        <v>#NAME?</v>
      </c>
      <c r="O973" s="153" t="e">
        <f t="shared" ca="1" si="125"/>
        <v>#NAME?</v>
      </c>
    </row>
    <row r="974" spans="1:15">
      <c r="A974">
        <v>971</v>
      </c>
      <c r="B974">
        <f t="shared" si="123"/>
        <v>3.8839999999999999</v>
      </c>
      <c r="C974" s="151" t="e">
        <f ca="1">+_xll.BInterpol(Boost!$R$6:$R$66,Boost!$AZ$6:$AZ$66,params!B974,"cubic")</f>
        <v>#NAME?</v>
      </c>
      <c r="D974" s="151" t="e">
        <f ca="1">+_xll.BInterpol(Boost!$R$6:$R$66,Boost!$AX$6:$AX$66,params!B974,"cubic")</f>
        <v>#NAME?</v>
      </c>
      <c r="E974" s="198" t="e">
        <f t="shared" ca="1" si="126"/>
        <v>#NAME?</v>
      </c>
      <c r="F974" s="151" t="e">
        <f ca="1">+_xll.BInterpol(Boost!$R$6:$R$66,Boost!$AY$6:$AY$66,params!B974,"cubic")</f>
        <v>#NAME?</v>
      </c>
      <c r="G974" s="151" t="e">
        <f ca="1">_xll.BInterpol(cf!$A$2:$A$68,cf!$B$2:$B$68,params!B974,"cubic")/100</f>
        <v>#NAME?</v>
      </c>
      <c r="H974" s="199" t="e">
        <f t="shared" ca="1" si="127"/>
        <v>#NAME?</v>
      </c>
      <c r="I974" s="152">
        <f t="shared" si="122"/>
        <v>6.2682618644779864E-2</v>
      </c>
      <c r="J974" s="152">
        <f t="shared" si="128"/>
        <v>6.2489908397411753E-5</v>
      </c>
      <c r="K974" s="3" t="e">
        <f t="shared" ca="1" si="124"/>
        <v>#NAME?</v>
      </c>
      <c r="L974" s="153" t="e">
        <f t="shared" ca="1" si="129"/>
        <v>#NAME?</v>
      </c>
      <c r="M974" s="195" t="e">
        <f ca="1">_xll.BInterpol(cf!$A$2:$A$68,cf!$C$2:$C$68,params!B974,"cubic")</f>
        <v>#NAME?</v>
      </c>
      <c r="N974" s="195" t="e">
        <f ca="1">+_xll.BInterpol(#REF!,#REF!,params!B974,"cubic")</f>
        <v>#NAME?</v>
      </c>
      <c r="O974" s="153" t="e">
        <f t="shared" ca="1" si="125"/>
        <v>#NAME?</v>
      </c>
    </row>
    <row r="975" spans="1:15">
      <c r="A975">
        <v>972</v>
      </c>
      <c r="B975">
        <f t="shared" si="123"/>
        <v>3.8879999999999999</v>
      </c>
      <c r="C975" s="151" t="e">
        <f ca="1">+_xll.BInterpol(Boost!$R$6:$R$66,Boost!$AZ$6:$AZ$66,params!B975,"cubic")</f>
        <v>#NAME?</v>
      </c>
      <c r="D975" s="151" t="e">
        <f ca="1">+_xll.BInterpol(Boost!$R$6:$R$66,Boost!$AX$6:$AX$66,params!B975,"cubic")</f>
        <v>#NAME?</v>
      </c>
      <c r="E975" s="198" t="e">
        <f t="shared" ca="1" si="126"/>
        <v>#NAME?</v>
      </c>
      <c r="F975" s="151" t="e">
        <f ca="1">+_xll.BInterpol(Boost!$R$6:$R$66,Boost!$AY$6:$AY$66,params!B975,"cubic")</f>
        <v>#NAME?</v>
      </c>
      <c r="G975" s="151" t="e">
        <f ca="1">_xll.BInterpol(cf!$A$2:$A$68,cf!$B$2:$B$68,params!B975,"cubic")/100</f>
        <v>#NAME?</v>
      </c>
      <c r="H975" s="199" t="e">
        <f t="shared" ca="1" si="127"/>
        <v>#NAME?</v>
      </c>
      <c r="I975" s="152">
        <f t="shared" si="122"/>
        <v>6.2745104387322281E-2</v>
      </c>
      <c r="J975" s="152">
        <f t="shared" si="128"/>
        <v>6.2485742542417455E-5</v>
      </c>
      <c r="K975" s="3" t="e">
        <f t="shared" ca="1" si="124"/>
        <v>#NAME?</v>
      </c>
      <c r="L975" s="153" t="e">
        <f t="shared" ca="1" si="129"/>
        <v>#NAME?</v>
      </c>
      <c r="M975" s="195" t="e">
        <f ca="1">_xll.BInterpol(cf!$A$2:$A$68,cf!$C$2:$C$68,params!B975,"cubic")</f>
        <v>#NAME?</v>
      </c>
      <c r="N975" s="195" t="e">
        <f ca="1">+_xll.BInterpol(#REF!,#REF!,params!B975,"cubic")</f>
        <v>#NAME?</v>
      </c>
      <c r="O975" s="153" t="e">
        <f t="shared" ca="1" si="125"/>
        <v>#NAME?</v>
      </c>
    </row>
    <row r="976" spans="1:15">
      <c r="A976">
        <v>973</v>
      </c>
      <c r="B976">
        <f t="shared" si="123"/>
        <v>3.8919999999999999</v>
      </c>
      <c r="C976" s="151" t="e">
        <f ca="1">+_xll.BInterpol(Boost!$R$6:$R$66,Boost!$AZ$6:$AZ$66,params!B976,"cubic")</f>
        <v>#NAME?</v>
      </c>
      <c r="D976" s="151" t="e">
        <f ca="1">+_xll.BInterpol(Boost!$R$6:$R$66,Boost!$AX$6:$AX$66,params!B976,"cubic")</f>
        <v>#NAME?</v>
      </c>
      <c r="E976" s="198" t="e">
        <f t="shared" ca="1" si="126"/>
        <v>#NAME?</v>
      </c>
      <c r="F976" s="151" t="e">
        <f ca="1">+_xll.BInterpol(Boost!$R$6:$R$66,Boost!$AY$6:$AY$66,params!B976,"cubic")</f>
        <v>#NAME?</v>
      </c>
      <c r="G976" s="151" t="e">
        <f ca="1">_xll.BInterpol(cf!$A$2:$A$68,cf!$B$2:$B$68,params!B976,"cubic")/100</f>
        <v>#NAME?</v>
      </c>
      <c r="H976" s="199" t="e">
        <f t="shared" ca="1" si="127"/>
        <v>#NAME?</v>
      </c>
      <c r="I976" s="152">
        <f t="shared" si="122"/>
        <v>6.2807585964287482E-2</v>
      </c>
      <c r="J976" s="152">
        <f t="shared" si="128"/>
        <v>6.2481576965200958E-5</v>
      </c>
      <c r="K976" s="3" t="e">
        <f t="shared" ca="1" si="124"/>
        <v>#NAME?</v>
      </c>
      <c r="L976" s="153" t="e">
        <f t="shared" ca="1" si="129"/>
        <v>#NAME?</v>
      </c>
      <c r="M976" s="195" t="e">
        <f ca="1">_xll.BInterpol(cf!$A$2:$A$68,cf!$C$2:$C$68,params!B976,"cubic")</f>
        <v>#NAME?</v>
      </c>
      <c r="N976" s="195" t="e">
        <f ca="1">+_xll.BInterpol(#REF!,#REF!,params!B976,"cubic")</f>
        <v>#NAME?</v>
      </c>
      <c r="O976" s="153" t="e">
        <f t="shared" ca="1" si="125"/>
        <v>#NAME?</v>
      </c>
    </row>
    <row r="977" spans="1:15">
      <c r="A977">
        <v>974</v>
      </c>
      <c r="B977">
        <f t="shared" si="123"/>
        <v>3.8959999999999999</v>
      </c>
      <c r="C977" s="151" t="e">
        <f ca="1">+_xll.BInterpol(Boost!$R$6:$R$66,Boost!$AZ$6:$AZ$66,params!B977,"cubic")</f>
        <v>#NAME?</v>
      </c>
      <c r="D977" s="151" t="e">
        <f ca="1">+_xll.BInterpol(Boost!$R$6:$R$66,Boost!$AX$6:$AX$66,params!B977,"cubic")</f>
        <v>#NAME?</v>
      </c>
      <c r="E977" s="198" t="e">
        <f t="shared" ca="1" si="126"/>
        <v>#NAME?</v>
      </c>
      <c r="F977" s="151" t="e">
        <f ca="1">+_xll.BInterpol(Boost!$R$6:$R$66,Boost!$AY$6:$AY$66,params!B977,"cubic")</f>
        <v>#NAME?</v>
      </c>
      <c r="G977" s="151" t="e">
        <f ca="1">_xll.BInterpol(cf!$A$2:$A$68,cf!$B$2:$B$68,params!B977,"cubic")/100</f>
        <v>#NAME?</v>
      </c>
      <c r="H977" s="199" t="e">
        <f t="shared" ca="1" si="127"/>
        <v>#NAME?</v>
      </c>
      <c r="I977" s="152">
        <f t="shared" si="122"/>
        <v>6.2870063375953023E-2</v>
      </c>
      <c r="J977" s="152">
        <f t="shared" si="128"/>
        <v>6.2477411665540217E-5</v>
      </c>
      <c r="K977" s="3" t="e">
        <f t="shared" ca="1" si="124"/>
        <v>#NAME?</v>
      </c>
      <c r="L977" s="153" t="e">
        <f t="shared" ca="1" si="129"/>
        <v>#NAME?</v>
      </c>
      <c r="M977" s="195" t="e">
        <f ca="1">_xll.BInterpol(cf!$A$2:$A$68,cf!$C$2:$C$68,params!B977,"cubic")</f>
        <v>#NAME?</v>
      </c>
      <c r="N977" s="195" t="e">
        <f ca="1">+_xll.BInterpol(#REF!,#REF!,params!B977,"cubic")</f>
        <v>#NAME?</v>
      </c>
      <c r="O977" s="153" t="e">
        <f t="shared" ca="1" si="125"/>
        <v>#NAME?</v>
      </c>
    </row>
    <row r="978" spans="1:15">
      <c r="A978">
        <v>975</v>
      </c>
      <c r="B978">
        <f t="shared" si="123"/>
        <v>3.9</v>
      </c>
      <c r="C978" s="151" t="e">
        <f ca="1">+_xll.BInterpol(Boost!$R$6:$R$66,Boost!$AZ$6:$AZ$66,params!B978,"cubic")</f>
        <v>#NAME?</v>
      </c>
      <c r="D978" s="151" t="e">
        <f ca="1">+_xll.BInterpol(Boost!$R$6:$R$66,Boost!$AX$6:$AX$66,params!B978,"cubic")</f>
        <v>#NAME?</v>
      </c>
      <c r="E978" s="198" t="e">
        <f t="shared" ca="1" si="126"/>
        <v>#NAME?</v>
      </c>
      <c r="F978" s="151" t="e">
        <f ca="1">+_xll.BInterpol(Boost!$R$6:$R$66,Boost!$AY$6:$AY$66,params!B978,"cubic")</f>
        <v>#NAME?</v>
      </c>
      <c r="G978" s="151" t="e">
        <f ca="1">_xll.BInterpol(cf!$A$2:$A$68,cf!$B$2:$B$68,params!B978,"cubic")/100</f>
        <v>#NAME?</v>
      </c>
      <c r="H978" s="199" t="e">
        <f t="shared" ca="1" si="127"/>
        <v>#NAME?</v>
      </c>
      <c r="I978" s="152">
        <f t="shared" si="122"/>
        <v>6.2932536622596569E-2</v>
      </c>
      <c r="J978" s="152">
        <f t="shared" si="128"/>
        <v>6.2473246643546254E-5</v>
      </c>
      <c r="K978" s="3" t="e">
        <f t="shared" ca="1" si="124"/>
        <v>#NAME?</v>
      </c>
      <c r="L978" s="153" t="e">
        <f t="shared" ca="1" si="129"/>
        <v>#NAME?</v>
      </c>
      <c r="M978" s="195" t="e">
        <f ca="1">_xll.BInterpol(cf!$A$2:$A$68,cf!$C$2:$C$68,params!B978,"cubic")</f>
        <v>#NAME?</v>
      </c>
      <c r="N978" s="195" t="e">
        <f ca="1">+_xll.BInterpol(#REF!,#REF!,params!B978,"cubic")</f>
        <v>#NAME?</v>
      </c>
      <c r="O978" s="153" t="e">
        <f t="shared" ca="1" si="125"/>
        <v>#NAME?</v>
      </c>
    </row>
    <row r="979" spans="1:15">
      <c r="A979">
        <v>976</v>
      </c>
      <c r="B979">
        <f t="shared" si="123"/>
        <v>3.9039999999999999</v>
      </c>
      <c r="C979" s="151" t="e">
        <f ca="1">+_xll.BInterpol(Boost!$R$6:$R$66,Boost!$AZ$6:$AZ$66,params!B979,"cubic")</f>
        <v>#NAME?</v>
      </c>
      <c r="D979" s="151" t="e">
        <f ca="1">+_xll.BInterpol(Boost!$R$6:$R$66,Boost!$AX$6:$AX$66,params!B979,"cubic")</f>
        <v>#NAME?</v>
      </c>
      <c r="E979" s="198" t="e">
        <f t="shared" ca="1" si="126"/>
        <v>#NAME?</v>
      </c>
      <c r="F979" s="151" t="e">
        <f ca="1">+_xll.BInterpol(Boost!$R$6:$R$66,Boost!$AY$6:$AY$66,params!B979,"cubic")</f>
        <v>#NAME?</v>
      </c>
      <c r="G979" s="151" t="e">
        <f ca="1">_xll.BInterpol(cf!$A$2:$A$68,cf!$B$2:$B$68,params!B979,"cubic")/100</f>
        <v>#NAME?</v>
      </c>
      <c r="H979" s="199" t="e">
        <f t="shared" ca="1" si="127"/>
        <v>#NAME?</v>
      </c>
      <c r="I979" s="152">
        <f t="shared" si="122"/>
        <v>6.2995005704495899E-2</v>
      </c>
      <c r="J979" s="152">
        <f t="shared" si="128"/>
        <v>6.2469081899330092E-5</v>
      </c>
      <c r="K979" s="3" t="e">
        <f t="shared" ca="1" si="124"/>
        <v>#NAME?</v>
      </c>
      <c r="L979" s="153" t="e">
        <f t="shared" ca="1" si="129"/>
        <v>#NAME?</v>
      </c>
      <c r="M979" s="195" t="e">
        <f ca="1">_xll.BInterpol(cf!$A$2:$A$68,cf!$C$2:$C$68,params!B979,"cubic")</f>
        <v>#NAME?</v>
      </c>
      <c r="N979" s="195" t="e">
        <f ca="1">+_xll.BInterpol(#REF!,#REF!,params!B979,"cubic")</f>
        <v>#NAME?</v>
      </c>
      <c r="O979" s="153" t="e">
        <f t="shared" ca="1" si="125"/>
        <v>#NAME?</v>
      </c>
    </row>
    <row r="980" spans="1:15">
      <c r="A980">
        <v>977</v>
      </c>
      <c r="B980">
        <f t="shared" si="123"/>
        <v>3.9079999999999999</v>
      </c>
      <c r="C980" s="151" t="e">
        <f ca="1">+_xll.BInterpol(Boost!$R$6:$R$66,Boost!$AZ$6:$AZ$66,params!B980,"cubic")</f>
        <v>#NAME?</v>
      </c>
      <c r="D980" s="151" t="e">
        <f ca="1">+_xll.BInterpol(Boost!$R$6:$R$66,Boost!$AX$6:$AX$66,params!B980,"cubic")</f>
        <v>#NAME?</v>
      </c>
      <c r="E980" s="198" t="e">
        <f t="shared" ca="1" si="126"/>
        <v>#NAME?</v>
      </c>
      <c r="F980" s="151" t="e">
        <f ca="1">+_xll.BInterpol(Boost!$R$6:$R$66,Boost!$AY$6:$AY$66,params!B980,"cubic")</f>
        <v>#NAME?</v>
      </c>
      <c r="G980" s="151" t="e">
        <f ca="1">_xll.BInterpol(cf!$A$2:$A$68,cf!$B$2:$B$68,params!B980,"cubic")/100</f>
        <v>#NAME?</v>
      </c>
      <c r="H980" s="199" t="e">
        <f t="shared" ca="1" si="127"/>
        <v>#NAME?</v>
      </c>
      <c r="I980" s="152">
        <f t="shared" si="122"/>
        <v>6.3057470621928458E-2</v>
      </c>
      <c r="J980" s="152">
        <f t="shared" si="128"/>
        <v>6.2464917432558664E-5</v>
      </c>
      <c r="K980" s="3" t="e">
        <f t="shared" ca="1" si="124"/>
        <v>#NAME?</v>
      </c>
      <c r="L980" s="153" t="e">
        <f t="shared" ca="1" si="129"/>
        <v>#NAME?</v>
      </c>
      <c r="M980" s="195" t="e">
        <f ca="1">_xll.BInterpol(cf!$A$2:$A$68,cf!$C$2:$C$68,params!B980,"cubic")</f>
        <v>#NAME?</v>
      </c>
      <c r="N980" s="195" t="e">
        <f ca="1">+_xll.BInterpol(#REF!,#REF!,params!B980,"cubic")</f>
        <v>#NAME?</v>
      </c>
      <c r="O980" s="153" t="e">
        <f t="shared" ca="1" si="125"/>
        <v>#NAME?</v>
      </c>
    </row>
    <row r="981" spans="1:15">
      <c r="A981">
        <v>978</v>
      </c>
      <c r="B981">
        <f t="shared" si="123"/>
        <v>3.9119999999999999</v>
      </c>
      <c r="C981" s="151" t="e">
        <f ca="1">+_xll.BInterpol(Boost!$R$6:$R$66,Boost!$AZ$6:$AZ$66,params!B981,"cubic")</f>
        <v>#NAME?</v>
      </c>
      <c r="D981" s="151" t="e">
        <f ca="1">+_xll.BInterpol(Boost!$R$6:$R$66,Boost!$AX$6:$AX$66,params!B981,"cubic")</f>
        <v>#NAME?</v>
      </c>
      <c r="E981" s="198" t="e">
        <f t="shared" ca="1" si="126"/>
        <v>#NAME?</v>
      </c>
      <c r="F981" s="151" t="e">
        <f ca="1">+_xll.BInterpol(Boost!$R$6:$R$66,Boost!$AY$6:$AY$66,params!B981,"cubic")</f>
        <v>#NAME?</v>
      </c>
      <c r="G981" s="151" t="e">
        <f ca="1">_xll.BInterpol(cf!$A$2:$A$68,cf!$B$2:$B$68,params!B981,"cubic")/100</f>
        <v>#NAME?</v>
      </c>
      <c r="H981" s="199" t="e">
        <f t="shared" ca="1" si="127"/>
        <v>#NAME?</v>
      </c>
      <c r="I981" s="152">
        <f t="shared" si="122"/>
        <v>6.3119931375172134E-2</v>
      </c>
      <c r="J981" s="152">
        <f t="shared" si="128"/>
        <v>6.2460753243676059E-5</v>
      </c>
      <c r="K981" s="3" t="e">
        <f t="shared" ca="1" si="124"/>
        <v>#NAME?</v>
      </c>
      <c r="L981" s="153" t="e">
        <f t="shared" ca="1" si="129"/>
        <v>#NAME?</v>
      </c>
      <c r="M981" s="195" t="e">
        <f ca="1">_xll.BInterpol(cf!$A$2:$A$68,cf!$C$2:$C$68,params!B981,"cubic")</f>
        <v>#NAME?</v>
      </c>
      <c r="N981" s="195" t="e">
        <f ca="1">+_xll.BInterpol(#REF!,#REF!,params!B981,"cubic")</f>
        <v>#NAME?</v>
      </c>
      <c r="O981" s="153" t="e">
        <f t="shared" ca="1" si="125"/>
        <v>#NAME?</v>
      </c>
    </row>
    <row r="982" spans="1:15">
      <c r="A982">
        <v>979</v>
      </c>
      <c r="B982">
        <f t="shared" si="123"/>
        <v>3.9159999999999999</v>
      </c>
      <c r="C982" s="151" t="e">
        <f ca="1">+_xll.BInterpol(Boost!$R$6:$R$66,Boost!$AZ$6:$AZ$66,params!B982,"cubic")</f>
        <v>#NAME?</v>
      </c>
      <c r="D982" s="151" t="e">
        <f ca="1">+_xll.BInterpol(Boost!$R$6:$R$66,Boost!$AX$6:$AX$66,params!B982,"cubic")</f>
        <v>#NAME?</v>
      </c>
      <c r="E982" s="198" t="e">
        <f t="shared" ca="1" si="126"/>
        <v>#NAME?</v>
      </c>
      <c r="F982" s="151" t="e">
        <f ca="1">+_xll.BInterpol(Boost!$R$6:$R$66,Boost!$AY$6:$AY$66,params!B982,"cubic")</f>
        <v>#NAME?</v>
      </c>
      <c r="G982" s="151" t="e">
        <f ca="1">_xll.BInterpol(cf!$A$2:$A$68,cf!$B$2:$B$68,params!B982,"cubic")/100</f>
        <v>#NAME?</v>
      </c>
      <c r="H982" s="199" t="e">
        <f t="shared" ca="1" si="127"/>
        <v>#NAME?</v>
      </c>
      <c r="I982" s="152">
        <f t="shared" si="122"/>
        <v>6.3182387964504372E-2</v>
      </c>
      <c r="J982" s="152">
        <f t="shared" si="128"/>
        <v>6.2456589332238188E-5</v>
      </c>
      <c r="K982" s="3" t="e">
        <f t="shared" ca="1" si="124"/>
        <v>#NAME?</v>
      </c>
      <c r="L982" s="153" t="e">
        <f t="shared" ca="1" si="129"/>
        <v>#NAME?</v>
      </c>
      <c r="M982" s="195" t="e">
        <f ca="1">_xll.BInterpol(cf!$A$2:$A$68,cf!$C$2:$C$68,params!B982,"cubic")</f>
        <v>#NAME?</v>
      </c>
      <c r="N982" s="195" t="e">
        <f ca="1">+_xll.BInterpol(#REF!,#REF!,params!B982,"cubic")</f>
        <v>#NAME?</v>
      </c>
      <c r="O982" s="153" t="e">
        <f t="shared" ca="1" si="125"/>
        <v>#NAME?</v>
      </c>
    </row>
    <row r="983" spans="1:15">
      <c r="A983">
        <v>980</v>
      </c>
      <c r="B983">
        <f t="shared" si="123"/>
        <v>3.92</v>
      </c>
      <c r="C983" s="151" t="e">
        <f ca="1">+_xll.BInterpol(Boost!$R$6:$R$66,Boost!$AZ$6:$AZ$66,params!B983,"cubic")</f>
        <v>#NAME?</v>
      </c>
      <c r="D983" s="151" t="e">
        <f ca="1">+_xll.BInterpol(Boost!$R$6:$R$66,Boost!$AX$6:$AX$66,params!B983,"cubic")</f>
        <v>#NAME?</v>
      </c>
      <c r="E983" s="198" t="e">
        <f t="shared" ca="1" si="126"/>
        <v>#NAME?</v>
      </c>
      <c r="F983" s="151" t="e">
        <f ca="1">+_xll.BInterpol(Boost!$R$6:$R$66,Boost!$AY$6:$AY$66,params!B983,"cubic")</f>
        <v>#NAME?</v>
      </c>
      <c r="G983" s="151" t="e">
        <f ca="1">_xll.BInterpol(cf!$A$2:$A$68,cf!$B$2:$B$68,params!B983,"cubic")/100</f>
        <v>#NAME?</v>
      </c>
      <c r="H983" s="199" t="e">
        <f t="shared" ca="1" si="127"/>
        <v>#NAME?</v>
      </c>
      <c r="I983" s="152">
        <f t="shared" si="122"/>
        <v>6.3244840390202728E-2</v>
      </c>
      <c r="J983" s="152">
        <f t="shared" si="128"/>
        <v>6.2452425698356073E-5</v>
      </c>
      <c r="K983" s="3" t="e">
        <f t="shared" ca="1" si="124"/>
        <v>#NAME?</v>
      </c>
      <c r="L983" s="153" t="e">
        <f t="shared" ca="1" si="129"/>
        <v>#NAME?</v>
      </c>
      <c r="M983" s="195" t="e">
        <f ca="1">_xll.BInterpol(cf!$A$2:$A$68,cf!$C$2:$C$68,params!B983,"cubic")</f>
        <v>#NAME?</v>
      </c>
      <c r="N983" s="195" t="e">
        <f ca="1">+_xll.BInterpol(#REF!,#REF!,params!B983,"cubic")</f>
        <v>#NAME?</v>
      </c>
      <c r="O983" s="153" t="e">
        <f t="shared" ca="1" si="125"/>
        <v>#NAME?</v>
      </c>
    </row>
    <row r="984" spans="1:15">
      <c r="A984">
        <v>981</v>
      </c>
      <c r="B984">
        <f t="shared" si="123"/>
        <v>3.9239999999999999</v>
      </c>
      <c r="C984" s="151" t="e">
        <f ca="1">+_xll.BInterpol(Boost!$R$6:$R$66,Boost!$AZ$6:$AZ$66,params!B984,"cubic")</f>
        <v>#NAME?</v>
      </c>
      <c r="D984" s="151" t="e">
        <f ca="1">+_xll.BInterpol(Boost!$R$6:$R$66,Boost!$AX$6:$AX$66,params!B984,"cubic")</f>
        <v>#NAME?</v>
      </c>
      <c r="E984" s="198" t="e">
        <f t="shared" ca="1" si="126"/>
        <v>#NAME?</v>
      </c>
      <c r="F984" s="151" t="e">
        <f ca="1">+_xll.BInterpol(Boost!$R$6:$R$66,Boost!$AY$6:$AY$66,params!B984,"cubic")</f>
        <v>#NAME?</v>
      </c>
      <c r="G984" s="151" t="e">
        <f ca="1">_xll.BInterpol(cf!$A$2:$A$68,cf!$B$2:$B$68,params!B984,"cubic")/100</f>
        <v>#NAME?</v>
      </c>
      <c r="H984" s="199" t="e">
        <f t="shared" ca="1" si="127"/>
        <v>#NAME?</v>
      </c>
      <c r="I984" s="152">
        <f t="shared" si="122"/>
        <v>6.3307288652544869E-2</v>
      </c>
      <c r="J984" s="152">
        <f t="shared" si="128"/>
        <v>6.2448262342140737E-5</v>
      </c>
      <c r="K984" s="3" t="e">
        <f t="shared" ca="1" si="124"/>
        <v>#NAME?</v>
      </c>
      <c r="L984" s="153" t="e">
        <f t="shared" ca="1" si="129"/>
        <v>#NAME?</v>
      </c>
      <c r="M984" s="195" t="e">
        <f ca="1">_xll.BInterpol(cf!$A$2:$A$68,cf!$C$2:$C$68,params!B984,"cubic")</f>
        <v>#NAME?</v>
      </c>
      <c r="N984" s="195" t="e">
        <f ca="1">+_xll.BInterpol(#REF!,#REF!,params!B984,"cubic")</f>
        <v>#NAME?</v>
      </c>
      <c r="O984" s="153" t="e">
        <f t="shared" ca="1" si="125"/>
        <v>#NAME?</v>
      </c>
    </row>
    <row r="985" spans="1:15">
      <c r="A985">
        <v>982</v>
      </c>
      <c r="B985">
        <f t="shared" si="123"/>
        <v>3.9279999999999999</v>
      </c>
      <c r="C985" s="151" t="e">
        <f ca="1">+_xll.BInterpol(Boost!$R$6:$R$66,Boost!$AZ$6:$AZ$66,params!B985,"cubic")</f>
        <v>#NAME?</v>
      </c>
      <c r="D985" s="151" t="e">
        <f ca="1">+_xll.BInterpol(Boost!$R$6:$R$66,Boost!$AX$6:$AX$66,params!B985,"cubic")</f>
        <v>#NAME?</v>
      </c>
      <c r="E985" s="198" t="e">
        <f t="shared" ca="1" si="126"/>
        <v>#NAME?</v>
      </c>
      <c r="F985" s="151" t="e">
        <f ca="1">+_xll.BInterpol(Boost!$R$6:$R$66,Boost!$AY$6:$AY$66,params!B985,"cubic")</f>
        <v>#NAME?</v>
      </c>
      <c r="G985" s="151" t="e">
        <f ca="1">_xll.BInterpol(cf!$A$2:$A$68,cf!$B$2:$B$68,params!B985,"cubic")/100</f>
        <v>#NAME?</v>
      </c>
      <c r="H985" s="199" t="e">
        <f t="shared" ca="1" si="127"/>
        <v>#NAME?</v>
      </c>
      <c r="I985" s="152">
        <f t="shared" si="122"/>
        <v>6.3369732751808239E-2</v>
      </c>
      <c r="J985" s="152">
        <f t="shared" si="128"/>
        <v>6.2444099263370134E-5</v>
      </c>
      <c r="K985" s="3" t="e">
        <f t="shared" ca="1" si="124"/>
        <v>#NAME?</v>
      </c>
      <c r="L985" s="153" t="e">
        <f t="shared" ca="1" si="129"/>
        <v>#NAME?</v>
      </c>
      <c r="M985" s="195" t="e">
        <f ca="1">_xll.BInterpol(cf!$A$2:$A$68,cf!$C$2:$C$68,params!B985,"cubic")</f>
        <v>#NAME?</v>
      </c>
      <c r="N985" s="195" t="e">
        <f ca="1">+_xll.BInterpol(#REF!,#REF!,params!B985,"cubic")</f>
        <v>#NAME?</v>
      </c>
      <c r="O985" s="153" t="e">
        <f t="shared" ca="1" si="125"/>
        <v>#NAME?</v>
      </c>
    </row>
    <row r="986" spans="1:15">
      <c r="A986">
        <v>983</v>
      </c>
      <c r="B986">
        <f t="shared" si="123"/>
        <v>3.9319999999999999</v>
      </c>
      <c r="C986" s="151" t="e">
        <f ca="1">+_xll.BInterpol(Boost!$R$6:$R$66,Boost!$AZ$6:$AZ$66,params!B986,"cubic")</f>
        <v>#NAME?</v>
      </c>
      <c r="D986" s="151" t="e">
        <f ca="1">+_xll.BInterpol(Boost!$R$6:$R$66,Boost!$AX$6:$AX$66,params!B986,"cubic")</f>
        <v>#NAME?</v>
      </c>
      <c r="E986" s="198" t="e">
        <f t="shared" ca="1" si="126"/>
        <v>#NAME?</v>
      </c>
      <c r="F986" s="151" t="e">
        <f ca="1">+_xll.BInterpol(Boost!$R$6:$R$66,Boost!$AY$6:$AY$66,params!B986,"cubic")</f>
        <v>#NAME?</v>
      </c>
      <c r="G986" s="151" t="e">
        <f ca="1">_xll.BInterpol(cf!$A$2:$A$68,cf!$B$2:$B$68,params!B986,"cubic")/100</f>
        <v>#NAME?</v>
      </c>
      <c r="H986" s="199" t="e">
        <f t="shared" ca="1" si="127"/>
        <v>#NAME?</v>
      </c>
      <c r="I986" s="152">
        <f t="shared" si="122"/>
        <v>6.3432172688270394E-2</v>
      </c>
      <c r="J986" s="152">
        <f t="shared" si="128"/>
        <v>6.2439936462155288E-5</v>
      </c>
      <c r="K986" s="3" t="e">
        <f t="shared" ca="1" si="124"/>
        <v>#NAME?</v>
      </c>
      <c r="L986" s="153" t="e">
        <f t="shared" ca="1" si="129"/>
        <v>#NAME?</v>
      </c>
      <c r="M986" s="195" t="e">
        <f ca="1">_xll.BInterpol(cf!$A$2:$A$68,cf!$C$2:$C$68,params!B986,"cubic")</f>
        <v>#NAME?</v>
      </c>
      <c r="N986" s="195" t="e">
        <f ca="1">+_xll.BInterpol(#REF!,#REF!,params!B986,"cubic")</f>
        <v>#NAME?</v>
      </c>
      <c r="O986" s="153" t="e">
        <f t="shared" ca="1" si="125"/>
        <v>#NAME?</v>
      </c>
    </row>
    <row r="987" spans="1:15">
      <c r="A987">
        <v>984</v>
      </c>
      <c r="B987">
        <f t="shared" si="123"/>
        <v>3.9359999999999999</v>
      </c>
      <c r="C987" s="151" t="e">
        <f ca="1">+_xll.BInterpol(Boost!$R$6:$R$66,Boost!$AZ$6:$AZ$66,params!B987,"cubic")</f>
        <v>#NAME?</v>
      </c>
      <c r="D987" s="151" t="e">
        <f ca="1">+_xll.BInterpol(Boost!$R$6:$R$66,Boost!$AX$6:$AX$66,params!B987,"cubic")</f>
        <v>#NAME?</v>
      </c>
      <c r="E987" s="198" t="e">
        <f t="shared" ca="1" si="126"/>
        <v>#NAME?</v>
      </c>
      <c r="F987" s="151" t="e">
        <f ca="1">+_xll.BInterpol(Boost!$R$6:$R$66,Boost!$AY$6:$AY$66,params!B987,"cubic")</f>
        <v>#NAME?</v>
      </c>
      <c r="G987" s="151" t="e">
        <f ca="1">_xll.BInterpol(cf!$A$2:$A$68,cf!$B$2:$B$68,params!B987,"cubic")/100</f>
        <v>#NAME?</v>
      </c>
      <c r="H987" s="199" t="e">
        <f t="shared" ca="1" si="127"/>
        <v>#NAME?</v>
      </c>
      <c r="I987" s="152">
        <f t="shared" si="122"/>
        <v>6.3494608462209001E-2</v>
      </c>
      <c r="J987" s="152">
        <f t="shared" si="128"/>
        <v>6.243577393860722E-5</v>
      </c>
      <c r="K987" s="3" t="e">
        <f t="shared" ca="1" si="124"/>
        <v>#NAME?</v>
      </c>
      <c r="L987" s="153" t="e">
        <f t="shared" ca="1" si="129"/>
        <v>#NAME?</v>
      </c>
      <c r="M987" s="195" t="e">
        <f ca="1">_xll.BInterpol(cf!$A$2:$A$68,cf!$C$2:$C$68,params!B987,"cubic")</f>
        <v>#NAME?</v>
      </c>
      <c r="N987" s="195" t="e">
        <f ca="1">+_xll.BInterpol(#REF!,#REF!,params!B987,"cubic")</f>
        <v>#NAME?</v>
      </c>
      <c r="O987" s="153" t="e">
        <f t="shared" ca="1" si="125"/>
        <v>#NAME?</v>
      </c>
    </row>
    <row r="988" spans="1:15">
      <c r="A988">
        <v>985</v>
      </c>
      <c r="B988">
        <f t="shared" si="123"/>
        <v>3.94</v>
      </c>
      <c r="C988" s="151" t="e">
        <f ca="1">+_xll.BInterpol(Boost!$R$6:$R$66,Boost!$AZ$6:$AZ$66,params!B988,"cubic")</f>
        <v>#NAME?</v>
      </c>
      <c r="D988" s="151" t="e">
        <f ca="1">+_xll.BInterpol(Boost!$R$6:$R$66,Boost!$AX$6:$AX$66,params!B988,"cubic")</f>
        <v>#NAME?</v>
      </c>
      <c r="E988" s="198" t="e">
        <f t="shared" ca="1" si="126"/>
        <v>#NAME?</v>
      </c>
      <c r="F988" s="151" t="e">
        <f ca="1">+_xll.BInterpol(Boost!$R$6:$R$66,Boost!$AY$6:$AY$66,params!B988,"cubic")</f>
        <v>#NAME?</v>
      </c>
      <c r="G988" s="151" t="e">
        <f ca="1">_xll.BInterpol(cf!$A$2:$A$68,cf!$B$2:$B$68,params!B988,"cubic")/100</f>
        <v>#NAME?</v>
      </c>
      <c r="H988" s="199" t="e">
        <f t="shared" ca="1" si="127"/>
        <v>#NAME?</v>
      </c>
      <c r="I988" s="152">
        <f t="shared" si="122"/>
        <v>6.3557040073901283E-2</v>
      </c>
      <c r="J988" s="152">
        <f t="shared" si="128"/>
        <v>6.2431611692281841E-5</v>
      </c>
      <c r="K988" s="3" t="e">
        <f t="shared" ca="1" si="124"/>
        <v>#NAME?</v>
      </c>
      <c r="L988" s="153" t="e">
        <f t="shared" ca="1" si="129"/>
        <v>#NAME?</v>
      </c>
      <c r="M988" s="195" t="e">
        <f ca="1">_xll.BInterpol(cf!$A$2:$A$68,cf!$C$2:$C$68,params!B988,"cubic")</f>
        <v>#NAME?</v>
      </c>
      <c r="N988" s="195" t="e">
        <f ca="1">+_xll.BInterpol(#REF!,#REF!,params!B988,"cubic")</f>
        <v>#NAME?</v>
      </c>
      <c r="O988" s="153" t="e">
        <f t="shared" ca="1" si="125"/>
        <v>#NAME?</v>
      </c>
    </row>
    <row r="989" spans="1:15">
      <c r="A989">
        <v>986</v>
      </c>
      <c r="B989">
        <f t="shared" si="123"/>
        <v>3.944</v>
      </c>
      <c r="C989" s="151" t="e">
        <f ca="1">+_xll.BInterpol(Boost!$R$6:$R$66,Boost!$AZ$6:$AZ$66,params!B989,"cubic")</f>
        <v>#NAME?</v>
      </c>
      <c r="D989" s="151" t="e">
        <f ca="1">+_xll.BInterpol(Boost!$R$6:$R$66,Boost!$AX$6:$AX$66,params!B989,"cubic")</f>
        <v>#NAME?</v>
      </c>
      <c r="E989" s="198" t="e">
        <f t="shared" ca="1" si="126"/>
        <v>#NAME?</v>
      </c>
      <c r="F989" s="151" t="e">
        <f ca="1">+_xll.BInterpol(Boost!$R$6:$R$66,Boost!$AY$6:$AY$66,params!B989,"cubic")</f>
        <v>#NAME?</v>
      </c>
      <c r="G989" s="151" t="e">
        <f ca="1">_xll.BInterpol(cf!$A$2:$A$68,cf!$B$2:$B$68,params!B989,"cubic")/100</f>
        <v>#NAME?</v>
      </c>
      <c r="H989" s="199" t="e">
        <f t="shared" ca="1" si="127"/>
        <v>#NAME?</v>
      </c>
      <c r="I989" s="152">
        <f t="shared" si="122"/>
        <v>6.3619467523624906E-2</v>
      </c>
      <c r="J989" s="152">
        <f t="shared" si="128"/>
        <v>6.2427449723623241E-5</v>
      </c>
      <c r="K989" s="3" t="e">
        <f t="shared" ca="1" si="124"/>
        <v>#NAME?</v>
      </c>
      <c r="L989" s="153" t="e">
        <f t="shared" ca="1" si="129"/>
        <v>#NAME?</v>
      </c>
      <c r="M989" s="195" t="e">
        <f ca="1">_xll.BInterpol(cf!$A$2:$A$68,cf!$C$2:$C$68,params!B989,"cubic")</f>
        <v>#NAME?</v>
      </c>
      <c r="N989" s="195" t="e">
        <f ca="1">+_xll.BInterpol(#REF!,#REF!,params!B989,"cubic")</f>
        <v>#NAME?</v>
      </c>
      <c r="O989" s="153" t="e">
        <f t="shared" ca="1" si="125"/>
        <v>#NAME?</v>
      </c>
    </row>
    <row r="990" spans="1:15">
      <c r="A990">
        <v>987</v>
      </c>
      <c r="B990">
        <f t="shared" si="123"/>
        <v>3.948</v>
      </c>
      <c r="C990" s="151" t="e">
        <f ca="1">+_xll.BInterpol(Boost!$R$6:$R$66,Boost!$AZ$6:$AZ$66,params!B990,"cubic")</f>
        <v>#NAME?</v>
      </c>
      <c r="D990" s="151" t="e">
        <f ca="1">+_xll.BInterpol(Boost!$R$6:$R$66,Boost!$AX$6:$AX$66,params!B990,"cubic")</f>
        <v>#NAME?</v>
      </c>
      <c r="E990" s="198" t="e">
        <f t="shared" ca="1" si="126"/>
        <v>#NAME?</v>
      </c>
      <c r="F990" s="151" t="e">
        <f ca="1">+_xll.BInterpol(Boost!$R$6:$R$66,Boost!$AY$6:$AY$66,params!B990,"cubic")</f>
        <v>#NAME?</v>
      </c>
      <c r="G990" s="151" t="e">
        <f ca="1">_xll.BInterpol(cf!$A$2:$A$68,cf!$B$2:$B$68,params!B990,"cubic")/100</f>
        <v>#NAME?</v>
      </c>
      <c r="H990" s="199" t="e">
        <f t="shared" ca="1" si="127"/>
        <v>#NAME?</v>
      </c>
      <c r="I990" s="152">
        <f t="shared" si="122"/>
        <v>6.3681890811657316E-2</v>
      </c>
      <c r="J990" s="152">
        <f t="shared" si="128"/>
        <v>6.2423288032409374E-5</v>
      </c>
      <c r="K990" s="3" t="e">
        <f t="shared" ca="1" si="124"/>
        <v>#NAME?</v>
      </c>
      <c r="L990" s="153" t="e">
        <f t="shared" ca="1" si="129"/>
        <v>#NAME?</v>
      </c>
      <c r="M990" s="195" t="e">
        <f ca="1">_xll.BInterpol(cf!$A$2:$A$68,cf!$C$2:$C$68,params!B990,"cubic")</f>
        <v>#NAME?</v>
      </c>
      <c r="N990" s="195" t="e">
        <f ca="1">+_xll.BInterpol(#REF!,#REF!,params!B990,"cubic")</f>
        <v>#NAME?</v>
      </c>
      <c r="O990" s="153" t="e">
        <f t="shared" ca="1" si="125"/>
        <v>#NAME?</v>
      </c>
    </row>
    <row r="991" spans="1:15">
      <c r="A991">
        <v>988</v>
      </c>
      <c r="B991">
        <f t="shared" si="123"/>
        <v>3.952</v>
      </c>
      <c r="C991" s="151" t="e">
        <f ca="1">+_xll.BInterpol(Boost!$R$6:$R$66,Boost!$AZ$6:$AZ$66,params!B991,"cubic")</f>
        <v>#NAME?</v>
      </c>
      <c r="D991" s="151" t="e">
        <f ca="1">+_xll.BInterpol(Boost!$R$6:$R$66,Boost!$AX$6:$AX$66,params!B991,"cubic")</f>
        <v>#NAME?</v>
      </c>
      <c r="E991" s="198" t="e">
        <f t="shared" ca="1" si="126"/>
        <v>#NAME?</v>
      </c>
      <c r="F991" s="151" t="e">
        <f ca="1">+_xll.BInterpol(Boost!$R$6:$R$66,Boost!$AY$6:$AY$66,params!B991,"cubic")</f>
        <v>#NAME?</v>
      </c>
      <c r="G991" s="151" t="e">
        <f ca="1">_xll.BInterpol(cf!$A$2:$A$68,cf!$B$2:$B$68,params!B991,"cubic")/100</f>
        <v>#NAME?</v>
      </c>
      <c r="H991" s="199" t="e">
        <f t="shared" ca="1" si="127"/>
        <v>#NAME?</v>
      </c>
      <c r="I991" s="152">
        <f t="shared" ref="I991:I1054" si="130">1-EXP($R$5*-1*B991/(1-$R$6))</f>
        <v>6.3744309938275845E-2</v>
      </c>
      <c r="J991" s="152">
        <f t="shared" si="128"/>
        <v>6.2419126618529219E-5</v>
      </c>
      <c r="K991" s="3" t="e">
        <f t="shared" ca="1" si="124"/>
        <v>#NAME?</v>
      </c>
      <c r="L991" s="153" t="e">
        <f t="shared" ca="1" si="129"/>
        <v>#NAME?</v>
      </c>
      <c r="M991" s="195" t="e">
        <f ca="1">_xll.BInterpol(cf!$A$2:$A$68,cf!$C$2:$C$68,params!B991,"cubic")</f>
        <v>#NAME?</v>
      </c>
      <c r="N991" s="195" t="e">
        <f ca="1">+_xll.BInterpol(#REF!,#REF!,params!B991,"cubic")</f>
        <v>#NAME?</v>
      </c>
      <c r="O991" s="153" t="e">
        <f t="shared" ca="1" si="125"/>
        <v>#NAME?</v>
      </c>
    </row>
    <row r="992" spans="1:15">
      <c r="A992">
        <v>989</v>
      </c>
      <c r="B992">
        <f t="shared" si="123"/>
        <v>3.956</v>
      </c>
      <c r="C992" s="151" t="e">
        <f ca="1">+_xll.BInterpol(Boost!$R$6:$R$66,Boost!$AZ$6:$AZ$66,params!B992,"cubic")</f>
        <v>#NAME?</v>
      </c>
      <c r="D992" s="151" t="e">
        <f ca="1">+_xll.BInterpol(Boost!$R$6:$R$66,Boost!$AX$6:$AX$66,params!B992,"cubic")</f>
        <v>#NAME?</v>
      </c>
      <c r="E992" s="198" t="e">
        <f t="shared" ca="1" si="126"/>
        <v>#NAME?</v>
      </c>
      <c r="F992" s="151" t="e">
        <f ca="1">+_xll.BInterpol(Boost!$R$6:$R$66,Boost!$AY$6:$AY$66,params!B992,"cubic")</f>
        <v>#NAME?</v>
      </c>
      <c r="G992" s="151" t="e">
        <f ca="1">_xll.BInterpol(cf!$A$2:$A$68,cf!$B$2:$B$68,params!B992,"cubic")/100</f>
        <v>#NAME?</v>
      </c>
      <c r="H992" s="199" t="e">
        <f t="shared" ca="1" si="127"/>
        <v>#NAME?</v>
      </c>
      <c r="I992" s="152">
        <f t="shared" si="130"/>
        <v>6.380672490375805E-2</v>
      </c>
      <c r="J992" s="152">
        <f t="shared" si="128"/>
        <v>6.2414965482204821E-5</v>
      </c>
      <c r="K992" s="3" t="e">
        <f t="shared" ca="1" si="124"/>
        <v>#NAME?</v>
      </c>
      <c r="L992" s="153" t="e">
        <f t="shared" ca="1" si="129"/>
        <v>#NAME?</v>
      </c>
      <c r="M992" s="195" t="e">
        <f ca="1">_xll.BInterpol(cf!$A$2:$A$68,cf!$C$2:$C$68,params!B992,"cubic")</f>
        <v>#NAME?</v>
      </c>
      <c r="N992" s="195" t="e">
        <f ca="1">+_xll.BInterpol(#REF!,#REF!,params!B992,"cubic")</f>
        <v>#NAME?</v>
      </c>
      <c r="O992" s="153" t="e">
        <f t="shared" ca="1" si="125"/>
        <v>#NAME?</v>
      </c>
    </row>
    <row r="993" spans="1:15">
      <c r="A993">
        <v>990</v>
      </c>
      <c r="B993">
        <f t="shared" si="123"/>
        <v>3.96</v>
      </c>
      <c r="C993" s="151" t="e">
        <f ca="1">+_xll.BInterpol(Boost!$R$6:$R$66,Boost!$AZ$6:$AZ$66,params!B993,"cubic")</f>
        <v>#NAME?</v>
      </c>
      <c r="D993" s="151" t="e">
        <f ca="1">+_xll.BInterpol(Boost!$R$6:$R$66,Boost!$AX$6:$AX$66,params!B993,"cubic")</f>
        <v>#NAME?</v>
      </c>
      <c r="E993" s="198" t="e">
        <f t="shared" ca="1" si="126"/>
        <v>#NAME?</v>
      </c>
      <c r="F993" s="151" t="e">
        <f ca="1">+_xll.BInterpol(Boost!$R$6:$R$66,Boost!$AY$6:$AY$66,params!B993,"cubic")</f>
        <v>#NAME?</v>
      </c>
      <c r="G993" s="151" t="e">
        <f ca="1">_xll.BInterpol(cf!$A$2:$A$68,cf!$B$2:$B$68,params!B993,"cubic")/100</f>
        <v>#NAME?</v>
      </c>
      <c r="H993" s="199" t="e">
        <f t="shared" ca="1" si="127"/>
        <v>#NAME?</v>
      </c>
      <c r="I993" s="152">
        <f t="shared" si="130"/>
        <v>6.3869135708381153E-2</v>
      </c>
      <c r="J993" s="152">
        <f t="shared" si="128"/>
        <v>6.2410804623103111E-5</v>
      </c>
      <c r="K993" s="3" t="e">
        <f t="shared" ca="1" si="124"/>
        <v>#NAME?</v>
      </c>
      <c r="L993" s="153" t="e">
        <f t="shared" ca="1" si="129"/>
        <v>#NAME?</v>
      </c>
      <c r="M993" s="195" t="e">
        <f ca="1">_xll.BInterpol(cf!$A$2:$A$68,cf!$C$2:$C$68,params!B993,"cubic")</f>
        <v>#NAME?</v>
      </c>
      <c r="N993" s="195" t="e">
        <f ca="1">+_xll.BInterpol(#REF!,#REF!,params!B993,"cubic")</f>
        <v>#NAME?</v>
      </c>
      <c r="O993" s="153" t="e">
        <f t="shared" ca="1" si="125"/>
        <v>#NAME?</v>
      </c>
    </row>
    <row r="994" spans="1:15">
      <c r="A994">
        <v>991</v>
      </c>
      <c r="B994">
        <f t="shared" si="123"/>
        <v>3.964</v>
      </c>
      <c r="C994" s="151" t="e">
        <f ca="1">+_xll.BInterpol(Boost!$R$6:$R$66,Boost!$AZ$6:$AZ$66,params!B994,"cubic")</f>
        <v>#NAME?</v>
      </c>
      <c r="D994" s="151" t="e">
        <f ca="1">+_xll.BInterpol(Boost!$R$6:$R$66,Boost!$AX$6:$AX$66,params!B994,"cubic")</f>
        <v>#NAME?</v>
      </c>
      <c r="E994" s="198" t="e">
        <f t="shared" ca="1" si="126"/>
        <v>#NAME?</v>
      </c>
      <c r="F994" s="151" t="e">
        <f ca="1">+_xll.BInterpol(Boost!$R$6:$R$66,Boost!$AY$6:$AY$66,params!B994,"cubic")</f>
        <v>#NAME?</v>
      </c>
      <c r="G994" s="151" t="e">
        <f ca="1">_xll.BInterpol(cf!$A$2:$A$68,cf!$B$2:$B$68,params!B994,"cubic")/100</f>
        <v>#NAME?</v>
      </c>
      <c r="H994" s="199" t="e">
        <f t="shared" ca="1" si="127"/>
        <v>#NAME?</v>
      </c>
      <c r="I994" s="152">
        <f t="shared" si="130"/>
        <v>6.393154235242271E-2</v>
      </c>
      <c r="J994" s="152">
        <f t="shared" si="128"/>
        <v>6.2406644041557158E-5</v>
      </c>
      <c r="K994" s="3" t="e">
        <f t="shared" ca="1" si="124"/>
        <v>#NAME?</v>
      </c>
      <c r="L994" s="153" t="e">
        <f t="shared" ca="1" si="129"/>
        <v>#NAME?</v>
      </c>
      <c r="M994" s="195" t="e">
        <f ca="1">_xll.BInterpol(cf!$A$2:$A$68,cf!$C$2:$C$68,params!B994,"cubic")</f>
        <v>#NAME?</v>
      </c>
      <c r="N994" s="195" t="e">
        <f ca="1">+_xll.BInterpol(#REF!,#REF!,params!B994,"cubic")</f>
        <v>#NAME?</v>
      </c>
      <c r="O994" s="153" t="e">
        <f t="shared" ca="1" si="125"/>
        <v>#NAME?</v>
      </c>
    </row>
    <row r="995" spans="1:15">
      <c r="A995">
        <v>992</v>
      </c>
      <c r="B995">
        <f t="shared" si="123"/>
        <v>3.968</v>
      </c>
      <c r="C995" s="151" t="e">
        <f ca="1">+_xll.BInterpol(Boost!$R$6:$R$66,Boost!$AZ$6:$AZ$66,params!B995,"cubic")</f>
        <v>#NAME?</v>
      </c>
      <c r="D995" s="151" t="e">
        <f ca="1">+_xll.BInterpol(Boost!$R$6:$R$66,Boost!$AX$6:$AX$66,params!B995,"cubic")</f>
        <v>#NAME?</v>
      </c>
      <c r="E995" s="198" t="e">
        <f t="shared" ca="1" si="126"/>
        <v>#NAME?</v>
      </c>
      <c r="F995" s="151" t="e">
        <f ca="1">+_xll.BInterpol(Boost!$R$6:$R$66,Boost!$AY$6:$AY$66,params!B995,"cubic")</f>
        <v>#NAME?</v>
      </c>
      <c r="G995" s="151" t="e">
        <f ca="1">_xll.BInterpol(cf!$A$2:$A$68,cf!$B$2:$B$68,params!B995,"cubic")/100</f>
        <v>#NAME?</v>
      </c>
      <c r="H995" s="199" t="e">
        <f t="shared" ca="1" si="127"/>
        <v>#NAME?</v>
      </c>
      <c r="I995" s="152">
        <f t="shared" si="130"/>
        <v>6.3993944836159944E-2</v>
      </c>
      <c r="J995" s="152">
        <f t="shared" si="128"/>
        <v>6.2402483737233894E-5</v>
      </c>
      <c r="K995" s="3" t="e">
        <f t="shared" ca="1" si="124"/>
        <v>#NAME?</v>
      </c>
      <c r="L995" s="153" t="e">
        <f t="shared" ca="1" si="129"/>
        <v>#NAME?</v>
      </c>
      <c r="M995" s="195" t="e">
        <f ca="1">_xll.BInterpol(cf!$A$2:$A$68,cf!$C$2:$C$68,params!B995,"cubic")</f>
        <v>#NAME?</v>
      </c>
      <c r="N995" s="195" t="e">
        <f ca="1">+_xll.BInterpol(#REF!,#REF!,params!B995,"cubic")</f>
        <v>#NAME?</v>
      </c>
      <c r="O995" s="153" t="e">
        <f t="shared" ca="1" si="125"/>
        <v>#NAME?</v>
      </c>
    </row>
    <row r="996" spans="1:15">
      <c r="A996">
        <v>993</v>
      </c>
      <c r="B996">
        <f t="shared" si="123"/>
        <v>3.972</v>
      </c>
      <c r="C996" s="151" t="e">
        <f ca="1">+_xll.BInterpol(Boost!$R$6:$R$66,Boost!$AZ$6:$AZ$66,params!B996,"cubic")</f>
        <v>#NAME?</v>
      </c>
      <c r="D996" s="151" t="e">
        <f ca="1">+_xll.BInterpol(Boost!$R$6:$R$66,Boost!$AX$6:$AX$66,params!B996,"cubic")</f>
        <v>#NAME?</v>
      </c>
      <c r="E996" s="198" t="e">
        <f t="shared" ca="1" si="126"/>
        <v>#NAME?</v>
      </c>
      <c r="F996" s="151" t="e">
        <f ca="1">+_xll.BInterpol(Boost!$R$6:$R$66,Boost!$AY$6:$AY$66,params!B996,"cubic")</f>
        <v>#NAME?</v>
      </c>
      <c r="G996" s="151" t="e">
        <f ca="1">_xll.BInterpol(cf!$A$2:$A$68,cf!$B$2:$B$68,params!B996,"cubic")/100</f>
        <v>#NAME?</v>
      </c>
      <c r="H996" s="199" t="e">
        <f t="shared" ca="1" si="127"/>
        <v>#NAME?</v>
      </c>
      <c r="I996" s="152">
        <f t="shared" si="130"/>
        <v>6.4056343159870299E-2</v>
      </c>
      <c r="J996" s="152">
        <f t="shared" si="128"/>
        <v>6.2398323710355363E-5</v>
      </c>
      <c r="K996" s="3" t="e">
        <f t="shared" ca="1" si="124"/>
        <v>#NAME?</v>
      </c>
      <c r="L996" s="153" t="e">
        <f t="shared" ca="1" si="129"/>
        <v>#NAME?</v>
      </c>
      <c r="M996" s="195" t="e">
        <f ca="1">_xll.BInterpol(cf!$A$2:$A$68,cf!$C$2:$C$68,params!B996,"cubic")</f>
        <v>#NAME?</v>
      </c>
      <c r="N996" s="195" t="e">
        <f ca="1">+_xll.BInterpol(#REF!,#REF!,params!B996,"cubic")</f>
        <v>#NAME?</v>
      </c>
      <c r="O996" s="153" t="e">
        <f t="shared" ca="1" si="125"/>
        <v>#NAME?</v>
      </c>
    </row>
    <row r="997" spans="1:15">
      <c r="A997">
        <v>994</v>
      </c>
      <c r="B997">
        <f t="shared" si="123"/>
        <v>3.976</v>
      </c>
      <c r="C997" s="151" t="e">
        <f ca="1">+_xll.BInterpol(Boost!$R$6:$R$66,Boost!$AZ$6:$AZ$66,params!B997,"cubic")</f>
        <v>#NAME?</v>
      </c>
      <c r="D997" s="151" t="e">
        <f ca="1">+_xll.BInterpol(Boost!$R$6:$R$66,Boost!$AX$6:$AX$66,params!B997,"cubic")</f>
        <v>#NAME?</v>
      </c>
      <c r="E997" s="198" t="e">
        <f t="shared" ca="1" si="126"/>
        <v>#NAME?</v>
      </c>
      <c r="F997" s="151" t="e">
        <f ca="1">+_xll.BInterpol(Boost!$R$6:$R$66,Boost!$AY$6:$AY$66,params!B997,"cubic")</f>
        <v>#NAME?</v>
      </c>
      <c r="G997" s="151" t="e">
        <f ca="1">_xll.BInterpol(cf!$A$2:$A$68,cf!$B$2:$B$68,params!B997,"cubic")/100</f>
        <v>#NAME?</v>
      </c>
      <c r="H997" s="199" t="e">
        <f t="shared" ca="1" si="127"/>
        <v>#NAME?</v>
      </c>
      <c r="I997" s="152">
        <f t="shared" si="130"/>
        <v>6.411873732383111E-2</v>
      </c>
      <c r="J997" s="152">
        <f t="shared" si="128"/>
        <v>6.2394163960810545E-5</v>
      </c>
      <c r="K997" s="3" t="e">
        <f t="shared" ca="1" si="124"/>
        <v>#NAME?</v>
      </c>
      <c r="L997" s="153" t="e">
        <f t="shared" ca="1" si="129"/>
        <v>#NAME?</v>
      </c>
      <c r="M997" s="195" t="e">
        <f ca="1">_xll.BInterpol(cf!$A$2:$A$68,cf!$C$2:$C$68,params!B997,"cubic")</f>
        <v>#NAME?</v>
      </c>
      <c r="N997" s="195" t="e">
        <f ca="1">+_xll.BInterpol(#REF!,#REF!,params!B997,"cubic")</f>
        <v>#NAME?</v>
      </c>
      <c r="O997" s="153" t="e">
        <f t="shared" ca="1" si="125"/>
        <v>#NAME?</v>
      </c>
    </row>
    <row r="998" spans="1:15">
      <c r="A998">
        <v>995</v>
      </c>
      <c r="B998">
        <f t="shared" si="123"/>
        <v>3.98</v>
      </c>
      <c r="C998" s="151" t="e">
        <f ca="1">+_xll.BInterpol(Boost!$R$6:$R$66,Boost!$AZ$6:$AZ$66,params!B998,"cubic")</f>
        <v>#NAME?</v>
      </c>
      <c r="D998" s="151" t="e">
        <f ca="1">+_xll.BInterpol(Boost!$R$6:$R$66,Boost!$AX$6:$AX$66,params!B998,"cubic")</f>
        <v>#NAME?</v>
      </c>
      <c r="E998" s="198" t="e">
        <f t="shared" ca="1" si="126"/>
        <v>#NAME?</v>
      </c>
      <c r="F998" s="151" t="e">
        <f ca="1">+_xll.BInterpol(Boost!$R$6:$R$66,Boost!$AY$6:$AY$66,params!B998,"cubic")</f>
        <v>#NAME?</v>
      </c>
      <c r="G998" s="151" t="e">
        <f ca="1">_xll.BInterpol(cf!$A$2:$A$68,cf!$B$2:$B$68,params!B998,"cubic")/100</f>
        <v>#NAME?</v>
      </c>
      <c r="H998" s="199" t="e">
        <f t="shared" ca="1" si="127"/>
        <v>#NAME?</v>
      </c>
      <c r="I998" s="152">
        <f t="shared" si="130"/>
        <v>6.4181127328319598E-2</v>
      </c>
      <c r="J998" s="152">
        <f t="shared" si="128"/>
        <v>6.2390004488488415E-5</v>
      </c>
      <c r="K998" s="3" t="e">
        <f t="shared" ca="1" si="124"/>
        <v>#NAME?</v>
      </c>
      <c r="L998" s="153" t="e">
        <f t="shared" ca="1" si="129"/>
        <v>#NAME?</v>
      </c>
      <c r="M998" s="195" t="e">
        <f ca="1">_xll.BInterpol(cf!$A$2:$A$68,cf!$C$2:$C$68,params!B998,"cubic")</f>
        <v>#NAME?</v>
      </c>
      <c r="N998" s="195" t="e">
        <f ca="1">+_xll.BInterpol(#REF!,#REF!,params!B998,"cubic")</f>
        <v>#NAME?</v>
      </c>
      <c r="O998" s="153" t="e">
        <f t="shared" ca="1" si="125"/>
        <v>#NAME?</v>
      </c>
    </row>
    <row r="999" spans="1:15">
      <c r="A999">
        <v>996</v>
      </c>
      <c r="B999">
        <f t="shared" si="123"/>
        <v>3.984</v>
      </c>
      <c r="C999" s="151" t="e">
        <f ca="1">+_xll.BInterpol(Boost!$R$6:$R$66,Boost!$AZ$6:$AZ$66,params!B999,"cubic")</f>
        <v>#NAME?</v>
      </c>
      <c r="D999" s="151" t="e">
        <f ca="1">+_xll.BInterpol(Boost!$R$6:$R$66,Boost!$AX$6:$AX$66,params!B999,"cubic")</f>
        <v>#NAME?</v>
      </c>
      <c r="E999" s="198" t="e">
        <f t="shared" ca="1" si="126"/>
        <v>#NAME?</v>
      </c>
      <c r="F999" s="151" t="e">
        <f ca="1">+_xll.BInterpol(Boost!$R$6:$R$66,Boost!$AY$6:$AY$66,params!B999,"cubic")</f>
        <v>#NAME?</v>
      </c>
      <c r="G999" s="151" t="e">
        <f ca="1">_xll.BInterpol(cf!$A$2:$A$68,cf!$B$2:$B$68,params!B999,"cubic")/100</f>
        <v>#NAME?</v>
      </c>
      <c r="H999" s="199" t="e">
        <f t="shared" ca="1" si="127"/>
        <v>#NAME?</v>
      </c>
      <c r="I999" s="152">
        <f t="shared" si="130"/>
        <v>6.4243513173613098E-2</v>
      </c>
      <c r="J999" s="152">
        <f t="shared" si="128"/>
        <v>6.2385845293499997E-5</v>
      </c>
      <c r="K999" s="3" t="e">
        <f t="shared" ca="1" si="124"/>
        <v>#NAME?</v>
      </c>
      <c r="L999" s="153" t="e">
        <f t="shared" ca="1" si="129"/>
        <v>#NAME?</v>
      </c>
      <c r="M999" s="195" t="e">
        <f ca="1">_xll.BInterpol(cf!$A$2:$A$68,cf!$C$2:$C$68,params!B999,"cubic")</f>
        <v>#NAME?</v>
      </c>
      <c r="N999" s="195" t="e">
        <f ca="1">+_xll.BInterpol(#REF!,#REF!,params!B999,"cubic")</f>
        <v>#NAME?</v>
      </c>
      <c r="O999" s="153" t="e">
        <f t="shared" ca="1" si="125"/>
        <v>#NAME?</v>
      </c>
    </row>
    <row r="1000" spans="1:15">
      <c r="A1000">
        <v>997</v>
      </c>
      <c r="B1000">
        <f t="shared" si="123"/>
        <v>3.988</v>
      </c>
      <c r="C1000" s="151" t="e">
        <f ca="1">+_xll.BInterpol(Boost!$R$6:$R$66,Boost!$AZ$6:$AZ$66,params!B1000,"cubic")</f>
        <v>#NAME?</v>
      </c>
      <c r="D1000" s="151" t="e">
        <f ca="1">+_xll.BInterpol(Boost!$R$6:$R$66,Boost!$AX$6:$AX$66,params!B1000,"cubic")</f>
        <v>#NAME?</v>
      </c>
      <c r="E1000" s="198" t="e">
        <f t="shared" ca="1" si="126"/>
        <v>#NAME?</v>
      </c>
      <c r="F1000" s="151" t="e">
        <f ca="1">+_xll.BInterpol(Boost!$R$6:$R$66,Boost!$AY$6:$AY$66,params!B1000,"cubic")</f>
        <v>#NAME?</v>
      </c>
      <c r="G1000" s="151" t="e">
        <f ca="1">_xll.BInterpol(cf!$A$2:$A$68,cf!$B$2:$B$68,params!B1000,"cubic")/100</f>
        <v>#NAME?</v>
      </c>
      <c r="H1000" s="199" t="e">
        <f t="shared" ca="1" si="127"/>
        <v>#NAME?</v>
      </c>
      <c r="I1000" s="152">
        <f t="shared" si="130"/>
        <v>6.4305894859988832E-2</v>
      </c>
      <c r="J1000" s="152">
        <f t="shared" si="128"/>
        <v>6.2381686375734269E-5</v>
      </c>
      <c r="K1000" s="3" t="e">
        <f t="shared" ca="1" si="124"/>
        <v>#NAME?</v>
      </c>
      <c r="L1000" s="153" t="e">
        <f t="shared" ca="1" si="129"/>
        <v>#NAME?</v>
      </c>
      <c r="M1000" s="195" t="e">
        <f ca="1">_xll.BInterpol(cf!$A$2:$A$68,cf!$C$2:$C$68,params!B1000,"cubic")</f>
        <v>#NAME?</v>
      </c>
      <c r="N1000" s="195" t="e">
        <f ca="1">+_xll.BInterpol(#REF!,#REF!,params!B1000,"cubic")</f>
        <v>#NAME?</v>
      </c>
      <c r="O1000" s="153" t="e">
        <f t="shared" ca="1" si="125"/>
        <v>#NAME?</v>
      </c>
    </row>
    <row r="1001" spans="1:15">
      <c r="A1001">
        <v>998</v>
      </c>
      <c r="B1001">
        <f t="shared" si="123"/>
        <v>3.992</v>
      </c>
      <c r="C1001" s="151" t="e">
        <f ca="1">+_xll.BInterpol(Boost!$R$6:$R$66,Boost!$AZ$6:$AZ$66,params!B1001,"cubic")</f>
        <v>#NAME?</v>
      </c>
      <c r="D1001" s="151" t="e">
        <f ca="1">+_xll.BInterpol(Boost!$R$6:$R$66,Boost!$AX$6:$AX$66,params!B1001,"cubic")</f>
        <v>#NAME?</v>
      </c>
      <c r="E1001" s="198" t="e">
        <f t="shared" ca="1" si="126"/>
        <v>#NAME?</v>
      </c>
      <c r="F1001" s="151" t="e">
        <f ca="1">+_xll.BInterpol(Boost!$R$6:$R$66,Boost!$AY$6:$AY$66,params!B1001,"cubic")</f>
        <v>#NAME?</v>
      </c>
      <c r="G1001" s="151" t="e">
        <f ca="1">_xll.BInterpol(cf!$A$2:$A$68,cf!$B$2:$B$68,params!B1001,"cubic")/100</f>
        <v>#NAME?</v>
      </c>
      <c r="H1001" s="199" t="e">
        <f t="shared" ca="1" si="127"/>
        <v>#NAME?</v>
      </c>
      <c r="I1001" s="152">
        <f t="shared" si="130"/>
        <v>6.4368272387724135E-2</v>
      </c>
      <c r="J1001" s="152">
        <f t="shared" si="128"/>
        <v>6.2377527735302252E-5</v>
      </c>
      <c r="K1001" s="3" t="e">
        <f t="shared" ca="1" si="124"/>
        <v>#NAME?</v>
      </c>
      <c r="L1001" s="153" t="e">
        <f t="shared" ca="1" si="129"/>
        <v>#NAME?</v>
      </c>
      <c r="M1001" s="195" t="e">
        <f ca="1">_xll.BInterpol(cf!$A$2:$A$68,cf!$C$2:$C$68,params!B1001,"cubic")</f>
        <v>#NAME?</v>
      </c>
      <c r="N1001" s="195" t="e">
        <f ca="1">+_xll.BInterpol(#REF!,#REF!,params!B1001,"cubic")</f>
        <v>#NAME?</v>
      </c>
      <c r="O1001" s="153" t="e">
        <f t="shared" ca="1" si="125"/>
        <v>#NAME?</v>
      </c>
    </row>
    <row r="1002" spans="1:15">
      <c r="A1002">
        <v>999</v>
      </c>
      <c r="B1002">
        <f t="shared" si="123"/>
        <v>3.996</v>
      </c>
      <c r="C1002" s="151" t="e">
        <f ca="1">+_xll.BInterpol(Boost!$R$6:$R$66,Boost!$AZ$6:$AZ$66,params!B1002,"cubic")</f>
        <v>#NAME?</v>
      </c>
      <c r="D1002" s="151" t="e">
        <f ca="1">+_xll.BInterpol(Boost!$R$6:$R$66,Boost!$AX$6:$AX$66,params!B1002,"cubic")</f>
        <v>#NAME?</v>
      </c>
      <c r="E1002" s="198" t="e">
        <f t="shared" ca="1" si="126"/>
        <v>#NAME?</v>
      </c>
      <c r="F1002" s="151" t="e">
        <f ca="1">+_xll.BInterpol(Boost!$R$6:$R$66,Boost!$AY$6:$AY$66,params!B1002,"cubic")</f>
        <v>#NAME?</v>
      </c>
      <c r="G1002" s="151" t="e">
        <f ca="1">_xll.BInterpol(cf!$A$2:$A$68,cf!$B$2:$B$68,params!B1002,"cubic")/100</f>
        <v>#NAME?</v>
      </c>
      <c r="H1002" s="199" t="e">
        <f t="shared" ca="1" si="127"/>
        <v>#NAME?</v>
      </c>
      <c r="I1002" s="152">
        <f t="shared" si="130"/>
        <v>6.4430645757096228E-2</v>
      </c>
      <c r="J1002" s="152">
        <f t="shared" si="128"/>
        <v>6.2373369372092924E-5</v>
      </c>
      <c r="K1002" s="3" t="e">
        <f t="shared" ca="1" si="124"/>
        <v>#NAME?</v>
      </c>
      <c r="L1002" s="153" t="e">
        <f t="shared" ca="1" si="129"/>
        <v>#NAME?</v>
      </c>
      <c r="M1002" s="195" t="e">
        <f ca="1">_xll.BInterpol(cf!$A$2:$A$68,cf!$C$2:$C$68,params!B1002,"cubic")</f>
        <v>#NAME?</v>
      </c>
      <c r="N1002" s="195" t="e">
        <f ca="1">+_xll.BInterpol(#REF!,#REF!,params!B1002,"cubic")</f>
        <v>#NAME?</v>
      </c>
      <c r="O1002" s="153" t="e">
        <f t="shared" ca="1" si="125"/>
        <v>#NAME?</v>
      </c>
    </row>
    <row r="1003" spans="1:15">
      <c r="A1003">
        <v>1000</v>
      </c>
      <c r="B1003">
        <f t="shared" si="123"/>
        <v>4</v>
      </c>
      <c r="C1003" s="151" t="e">
        <f ca="1">+_xll.BInterpol(Boost!$R$6:$R$66,Boost!$AZ$6:$AZ$66,params!B1003,"cubic")</f>
        <v>#NAME?</v>
      </c>
      <c r="D1003" s="151" t="e">
        <f ca="1">+_xll.BInterpol(Boost!$R$6:$R$66,Boost!$AX$6:$AX$66,params!B1003,"cubic")</f>
        <v>#NAME?</v>
      </c>
      <c r="E1003" s="198" t="e">
        <f t="shared" ca="1" si="126"/>
        <v>#NAME?</v>
      </c>
      <c r="F1003" s="151" t="e">
        <f ca="1">+_xll.BInterpol(Boost!$R$6:$R$66,Boost!$AY$6:$AY$66,params!B1003,"cubic")</f>
        <v>#NAME?</v>
      </c>
      <c r="G1003" s="151" t="e">
        <f ca="1">_xll.BInterpol(cf!$A$2:$A$68,cf!$B$2:$B$68,params!B1003,"cubic")/100</f>
        <v>#NAME?</v>
      </c>
      <c r="H1003" s="199" t="e">
        <f t="shared" ca="1" si="127"/>
        <v>#NAME?</v>
      </c>
      <c r="I1003" s="152">
        <f t="shared" si="130"/>
        <v>6.4493014968382223E-2</v>
      </c>
      <c r="J1003" s="152">
        <f t="shared" si="128"/>
        <v>6.2369211285995263E-5</v>
      </c>
      <c r="K1003" s="3" t="e">
        <f t="shared" ca="1" si="124"/>
        <v>#NAME?</v>
      </c>
      <c r="L1003" s="153" t="e">
        <f t="shared" ca="1" si="129"/>
        <v>#NAME?</v>
      </c>
      <c r="M1003" s="195" t="e">
        <f ca="1">_xll.BInterpol(cf!$A$2:$A$68,cf!$C$2:$C$68,params!B1003,"cubic")</f>
        <v>#NAME?</v>
      </c>
      <c r="N1003" s="195" t="e">
        <f ca="1">+_xll.BInterpol(#REF!,#REF!,params!B1003,"cubic")</f>
        <v>#NAME?</v>
      </c>
      <c r="O1003" s="153" t="e">
        <f t="shared" ca="1" si="125"/>
        <v>#NAME?</v>
      </c>
    </row>
    <row r="1004" spans="1:15">
      <c r="A1004">
        <v>1001</v>
      </c>
      <c r="B1004">
        <f t="shared" si="123"/>
        <v>4.0039999999999996</v>
      </c>
      <c r="C1004" s="151" t="e">
        <f ca="1">+_xll.BInterpol(Boost!$R$6:$R$66,Boost!$AZ$6:$AZ$66,params!B1004,"cubic")</f>
        <v>#NAME?</v>
      </c>
      <c r="D1004" s="151" t="e">
        <f ca="1">+_xll.BInterpol(Boost!$R$6:$R$66,Boost!$AX$6:$AX$66,params!B1004,"cubic")</f>
        <v>#NAME?</v>
      </c>
      <c r="E1004" s="198" t="e">
        <f t="shared" ca="1" si="126"/>
        <v>#NAME?</v>
      </c>
      <c r="F1004" s="151" t="e">
        <f ca="1">+_xll.BInterpol(Boost!$R$6:$R$66,Boost!$AY$6:$AY$66,params!B1004,"cubic")</f>
        <v>#NAME?</v>
      </c>
      <c r="G1004" s="151" t="e">
        <f ca="1">_xll.BInterpol(cf!$A$2:$A$68,cf!$B$2:$B$68,params!B1004,"cubic")/100</f>
        <v>#NAME?</v>
      </c>
      <c r="H1004" s="199" t="e">
        <f t="shared" ca="1" si="127"/>
        <v>#NAME?</v>
      </c>
      <c r="I1004" s="152">
        <f t="shared" si="130"/>
        <v>6.4555380021859454E-2</v>
      </c>
      <c r="J1004" s="152">
        <f t="shared" si="128"/>
        <v>6.2365053477231314E-5</v>
      </c>
      <c r="K1004" s="3" t="e">
        <f t="shared" ca="1" si="124"/>
        <v>#NAME?</v>
      </c>
      <c r="L1004" s="153" t="e">
        <f t="shared" ca="1" si="129"/>
        <v>#NAME?</v>
      </c>
      <c r="M1004" s="195" t="e">
        <f ca="1">_xll.BInterpol(cf!$A$2:$A$68,cf!$C$2:$C$68,params!B1004,"cubic")</f>
        <v>#NAME?</v>
      </c>
      <c r="N1004" s="195" t="e">
        <f ca="1">+_xll.BInterpol(#REF!,#REF!,params!B1004,"cubic")</f>
        <v>#NAME?</v>
      </c>
      <c r="O1004" s="153" t="e">
        <f t="shared" ca="1" si="125"/>
        <v>#NAME?</v>
      </c>
    </row>
    <row r="1005" spans="1:15">
      <c r="A1005">
        <v>1002</v>
      </c>
      <c r="B1005">
        <f t="shared" si="123"/>
        <v>4.008</v>
      </c>
      <c r="C1005" s="151" t="e">
        <f ca="1">+_xll.BInterpol(Boost!$R$6:$R$66,Boost!$AZ$6:$AZ$66,params!B1005,"cubic")</f>
        <v>#NAME?</v>
      </c>
      <c r="D1005" s="151" t="e">
        <f ca="1">+_xll.BInterpol(Boost!$R$6:$R$66,Boost!$AX$6:$AX$66,params!B1005,"cubic")</f>
        <v>#NAME?</v>
      </c>
      <c r="E1005" s="198" t="e">
        <f t="shared" ca="1" si="126"/>
        <v>#NAME?</v>
      </c>
      <c r="F1005" s="151" t="e">
        <f ca="1">+_xll.BInterpol(Boost!$R$6:$R$66,Boost!$AY$6:$AY$66,params!B1005,"cubic")</f>
        <v>#NAME?</v>
      </c>
      <c r="G1005" s="151" t="e">
        <f ca="1">_xll.BInterpol(cf!$A$2:$A$68,cf!$B$2:$B$68,params!B1005,"cubic")/100</f>
        <v>#NAME?</v>
      </c>
      <c r="H1005" s="199" t="e">
        <f t="shared" ca="1" si="127"/>
        <v>#NAME?</v>
      </c>
      <c r="I1005" s="152">
        <f t="shared" si="130"/>
        <v>6.4617740917805033E-2</v>
      </c>
      <c r="J1005" s="152">
        <f t="shared" si="128"/>
        <v>6.2360895945579031E-5</v>
      </c>
      <c r="K1005" s="3" t="e">
        <f t="shared" ca="1" si="124"/>
        <v>#NAME?</v>
      </c>
      <c r="L1005" s="153" t="e">
        <f t="shared" ca="1" si="129"/>
        <v>#NAME?</v>
      </c>
      <c r="M1005" s="195" t="e">
        <f ca="1">_xll.BInterpol(cf!$A$2:$A$68,cf!$C$2:$C$68,params!B1005,"cubic")</f>
        <v>#NAME?</v>
      </c>
      <c r="N1005" s="195" t="e">
        <f ca="1">+_xll.BInterpol(#REF!,#REF!,params!B1005,"cubic")</f>
        <v>#NAME?</v>
      </c>
      <c r="O1005" s="153" t="e">
        <f t="shared" ca="1" si="125"/>
        <v>#NAME?</v>
      </c>
    </row>
    <row r="1006" spans="1:15">
      <c r="A1006">
        <v>1003</v>
      </c>
      <c r="B1006">
        <f t="shared" si="123"/>
        <v>4.0119999999999996</v>
      </c>
      <c r="C1006" s="151" t="e">
        <f ca="1">+_xll.BInterpol(Boost!$R$6:$R$66,Boost!$AZ$6:$AZ$66,params!B1006,"cubic")</f>
        <v>#NAME?</v>
      </c>
      <c r="D1006" s="151" t="e">
        <f ca="1">+_xll.BInterpol(Boost!$R$6:$R$66,Boost!$AX$6:$AX$66,params!B1006,"cubic")</f>
        <v>#NAME?</v>
      </c>
      <c r="E1006" s="198" t="e">
        <f t="shared" ca="1" si="126"/>
        <v>#NAME?</v>
      </c>
      <c r="F1006" s="151" t="e">
        <f ca="1">+_xll.BInterpol(Boost!$R$6:$R$66,Boost!$AY$6:$AY$66,params!B1006,"cubic")</f>
        <v>#NAME?</v>
      </c>
      <c r="G1006" s="151" t="e">
        <f ca="1">_xll.BInterpol(cf!$A$2:$A$68,cf!$B$2:$B$68,params!B1006,"cubic")/100</f>
        <v>#NAME?</v>
      </c>
      <c r="H1006" s="199" t="e">
        <f t="shared" ca="1" si="127"/>
        <v>#NAME?</v>
      </c>
      <c r="I1006" s="152">
        <f t="shared" si="130"/>
        <v>6.4680097656496183E-2</v>
      </c>
      <c r="J1006" s="152">
        <f t="shared" si="128"/>
        <v>6.2356738691149438E-5</v>
      </c>
      <c r="K1006" s="3" t="e">
        <f t="shared" ca="1" si="124"/>
        <v>#NAME?</v>
      </c>
      <c r="L1006" s="153" t="e">
        <f t="shared" ca="1" si="129"/>
        <v>#NAME?</v>
      </c>
      <c r="M1006" s="195" t="e">
        <f ca="1">_xll.BInterpol(cf!$A$2:$A$68,cf!$C$2:$C$68,params!B1006,"cubic")</f>
        <v>#NAME?</v>
      </c>
      <c r="N1006" s="195" t="e">
        <f ca="1">+_xll.BInterpol(#REF!,#REF!,params!B1006,"cubic")</f>
        <v>#NAME?</v>
      </c>
      <c r="O1006" s="153" t="e">
        <f t="shared" ca="1" si="125"/>
        <v>#NAME?</v>
      </c>
    </row>
    <row r="1007" spans="1:15">
      <c r="A1007">
        <v>1004</v>
      </c>
      <c r="B1007">
        <f t="shared" si="123"/>
        <v>4.016</v>
      </c>
      <c r="C1007" s="151" t="e">
        <f ca="1">+_xll.BInterpol(Boost!$R$6:$R$66,Boost!$AZ$6:$AZ$66,params!B1007,"cubic")</f>
        <v>#NAME?</v>
      </c>
      <c r="D1007" s="151" t="e">
        <f ca="1">+_xll.BInterpol(Boost!$R$6:$R$66,Boost!$AX$6:$AX$66,params!B1007,"cubic")</f>
        <v>#NAME?</v>
      </c>
      <c r="E1007" s="198" t="e">
        <f t="shared" ca="1" si="126"/>
        <v>#NAME?</v>
      </c>
      <c r="F1007" s="151" t="e">
        <f ca="1">+_xll.BInterpol(Boost!$R$6:$R$66,Boost!$AY$6:$AY$66,params!B1007,"cubic")</f>
        <v>#NAME?</v>
      </c>
      <c r="G1007" s="151" t="e">
        <f ca="1">_xll.BInterpol(cf!$A$2:$A$68,cf!$B$2:$B$68,params!B1007,"cubic")/100</f>
        <v>#NAME?</v>
      </c>
      <c r="H1007" s="199" t="e">
        <f t="shared" ca="1" si="127"/>
        <v>#NAME?</v>
      </c>
      <c r="I1007" s="152">
        <f t="shared" si="130"/>
        <v>6.4742450238209903E-2</v>
      </c>
      <c r="J1007" s="152">
        <f t="shared" si="128"/>
        <v>6.235258171372049E-5</v>
      </c>
      <c r="K1007" s="3" t="e">
        <f t="shared" ca="1" si="124"/>
        <v>#NAME?</v>
      </c>
      <c r="L1007" s="153" t="e">
        <f t="shared" ca="1" si="129"/>
        <v>#NAME?</v>
      </c>
      <c r="M1007" s="195" t="e">
        <f ca="1">_xll.BInterpol(cf!$A$2:$A$68,cf!$C$2:$C$68,params!B1007,"cubic")</f>
        <v>#NAME?</v>
      </c>
      <c r="N1007" s="195" t="e">
        <f ca="1">+_xll.BInterpol(#REF!,#REF!,params!B1007,"cubic")</f>
        <v>#NAME?</v>
      </c>
      <c r="O1007" s="153" t="e">
        <f t="shared" ca="1" si="125"/>
        <v>#NAME?</v>
      </c>
    </row>
    <row r="1008" spans="1:15">
      <c r="A1008">
        <v>1005</v>
      </c>
      <c r="B1008">
        <f t="shared" si="123"/>
        <v>4.0199999999999996</v>
      </c>
      <c r="C1008" s="151" t="e">
        <f ca="1">+_xll.BInterpol(Boost!$R$6:$R$66,Boost!$AZ$6:$AZ$66,params!B1008,"cubic")</f>
        <v>#NAME?</v>
      </c>
      <c r="D1008" s="151" t="e">
        <f ca="1">+_xll.BInterpol(Boost!$R$6:$R$66,Boost!$AX$6:$AX$66,params!B1008,"cubic")</f>
        <v>#NAME?</v>
      </c>
      <c r="E1008" s="198" t="e">
        <f t="shared" ca="1" si="126"/>
        <v>#NAME?</v>
      </c>
      <c r="F1008" s="151" t="e">
        <f ca="1">+_xll.BInterpol(Boost!$R$6:$R$66,Boost!$AY$6:$AY$66,params!B1008,"cubic")</f>
        <v>#NAME?</v>
      </c>
      <c r="G1008" s="151" t="e">
        <f ca="1">_xll.BInterpol(cf!$A$2:$A$68,cf!$B$2:$B$68,params!B1008,"cubic")/100</f>
        <v>#NAME?</v>
      </c>
      <c r="H1008" s="199" t="e">
        <f t="shared" ca="1" si="127"/>
        <v>#NAME?</v>
      </c>
      <c r="I1008" s="152">
        <f t="shared" si="130"/>
        <v>6.4804798663223417E-2</v>
      </c>
      <c r="J1008" s="152">
        <f t="shared" si="128"/>
        <v>6.234842501351423E-5</v>
      </c>
      <c r="K1008" s="3" t="e">
        <f t="shared" ca="1" si="124"/>
        <v>#NAME?</v>
      </c>
      <c r="L1008" s="153" t="e">
        <f t="shared" ca="1" si="129"/>
        <v>#NAME?</v>
      </c>
      <c r="M1008" s="195" t="e">
        <f ca="1">_xll.BInterpol(cf!$A$2:$A$68,cf!$C$2:$C$68,params!B1008,"cubic")</f>
        <v>#NAME?</v>
      </c>
      <c r="N1008" s="195" t="e">
        <f ca="1">+_xll.BInterpol(#REF!,#REF!,params!B1008,"cubic")</f>
        <v>#NAME?</v>
      </c>
      <c r="O1008" s="153" t="e">
        <f t="shared" ca="1" si="125"/>
        <v>#NAME?</v>
      </c>
    </row>
    <row r="1009" spans="1:15">
      <c r="A1009">
        <v>1006</v>
      </c>
      <c r="B1009">
        <f t="shared" si="123"/>
        <v>4.024</v>
      </c>
      <c r="C1009" s="151" t="e">
        <f ca="1">+_xll.BInterpol(Boost!$R$6:$R$66,Boost!$AZ$6:$AZ$66,params!B1009,"cubic")</f>
        <v>#NAME?</v>
      </c>
      <c r="D1009" s="151" t="e">
        <f ca="1">+_xll.BInterpol(Boost!$R$6:$R$66,Boost!$AX$6:$AX$66,params!B1009,"cubic")</f>
        <v>#NAME?</v>
      </c>
      <c r="E1009" s="198" t="e">
        <f t="shared" ca="1" si="126"/>
        <v>#NAME?</v>
      </c>
      <c r="F1009" s="151" t="e">
        <f ca="1">+_xll.BInterpol(Boost!$R$6:$R$66,Boost!$AY$6:$AY$66,params!B1009,"cubic")</f>
        <v>#NAME?</v>
      </c>
      <c r="G1009" s="151" t="e">
        <f ca="1">_xll.BInterpol(cf!$A$2:$A$68,cf!$B$2:$B$68,params!B1009,"cubic")/100</f>
        <v>#NAME?</v>
      </c>
      <c r="H1009" s="199" t="e">
        <f t="shared" ca="1" si="127"/>
        <v>#NAME?</v>
      </c>
      <c r="I1009" s="152">
        <f t="shared" si="130"/>
        <v>6.4867142931813837E-2</v>
      </c>
      <c r="J1009" s="152">
        <f t="shared" si="128"/>
        <v>6.2344268590419638E-5</v>
      </c>
      <c r="K1009" s="3" t="e">
        <f t="shared" ca="1" si="124"/>
        <v>#NAME?</v>
      </c>
      <c r="L1009" s="153" t="e">
        <f t="shared" ca="1" si="129"/>
        <v>#NAME?</v>
      </c>
      <c r="M1009" s="195" t="e">
        <f ca="1">_xll.BInterpol(cf!$A$2:$A$68,cf!$C$2:$C$68,params!B1009,"cubic")</f>
        <v>#NAME?</v>
      </c>
      <c r="N1009" s="195" t="e">
        <f ca="1">+_xll.BInterpol(#REF!,#REF!,params!B1009,"cubic")</f>
        <v>#NAME?</v>
      </c>
      <c r="O1009" s="153" t="e">
        <f t="shared" ca="1" si="125"/>
        <v>#NAME?</v>
      </c>
    </row>
    <row r="1010" spans="1:15">
      <c r="A1010">
        <v>1007</v>
      </c>
      <c r="B1010">
        <f t="shared" si="123"/>
        <v>4.0279999999999996</v>
      </c>
      <c r="C1010" s="151" t="e">
        <f ca="1">+_xll.BInterpol(Boost!$R$6:$R$66,Boost!$AZ$6:$AZ$66,params!B1010,"cubic")</f>
        <v>#NAME?</v>
      </c>
      <c r="D1010" s="151" t="e">
        <f ca="1">+_xll.BInterpol(Boost!$R$6:$R$66,Boost!$AX$6:$AX$66,params!B1010,"cubic")</f>
        <v>#NAME?</v>
      </c>
      <c r="E1010" s="198" t="e">
        <f t="shared" ca="1" si="126"/>
        <v>#NAME?</v>
      </c>
      <c r="F1010" s="151" t="e">
        <f ca="1">+_xll.BInterpol(Boost!$R$6:$R$66,Boost!$AY$6:$AY$66,params!B1010,"cubic")</f>
        <v>#NAME?</v>
      </c>
      <c r="G1010" s="151" t="e">
        <f ca="1">_xll.BInterpol(cf!$A$2:$A$68,cf!$B$2:$B$68,params!B1010,"cubic")/100</f>
        <v>#NAME?</v>
      </c>
      <c r="H1010" s="199" t="e">
        <f t="shared" ca="1" si="127"/>
        <v>#NAME?</v>
      </c>
      <c r="I1010" s="152">
        <f t="shared" si="130"/>
        <v>6.4929483044258274E-2</v>
      </c>
      <c r="J1010" s="152">
        <f t="shared" si="128"/>
        <v>6.2340112444436713E-5</v>
      </c>
      <c r="K1010" s="3" t="e">
        <f t="shared" ca="1" si="124"/>
        <v>#NAME?</v>
      </c>
      <c r="L1010" s="153" t="e">
        <f t="shared" ca="1" si="129"/>
        <v>#NAME?</v>
      </c>
      <c r="M1010" s="195" t="e">
        <f ca="1">_xll.BInterpol(cf!$A$2:$A$68,cf!$C$2:$C$68,params!B1010,"cubic")</f>
        <v>#NAME?</v>
      </c>
      <c r="N1010" s="195" t="e">
        <f ca="1">+_xll.BInterpol(#REF!,#REF!,params!B1010,"cubic")</f>
        <v>#NAME?</v>
      </c>
      <c r="O1010" s="153" t="e">
        <f t="shared" ca="1" si="125"/>
        <v>#NAME?</v>
      </c>
    </row>
    <row r="1011" spans="1:15">
      <c r="A1011">
        <v>1008</v>
      </c>
      <c r="B1011">
        <f t="shared" si="123"/>
        <v>4.032</v>
      </c>
      <c r="C1011" s="151" t="e">
        <f ca="1">+_xll.BInterpol(Boost!$R$6:$R$66,Boost!$AZ$6:$AZ$66,params!B1011,"cubic")</f>
        <v>#NAME?</v>
      </c>
      <c r="D1011" s="151" t="e">
        <f ca="1">+_xll.BInterpol(Boost!$R$6:$R$66,Boost!$AX$6:$AX$66,params!B1011,"cubic")</f>
        <v>#NAME?</v>
      </c>
      <c r="E1011" s="198" t="e">
        <f t="shared" ca="1" si="126"/>
        <v>#NAME?</v>
      </c>
      <c r="F1011" s="151" t="e">
        <f ca="1">+_xll.BInterpol(Boost!$R$6:$R$66,Boost!$AY$6:$AY$66,params!B1011,"cubic")</f>
        <v>#NAME?</v>
      </c>
      <c r="G1011" s="151" t="e">
        <f ca="1">_xll.BInterpol(cf!$A$2:$A$68,cf!$B$2:$B$68,params!B1011,"cubic")/100</f>
        <v>#NAME?</v>
      </c>
      <c r="H1011" s="199" t="e">
        <f t="shared" ca="1" si="127"/>
        <v>#NAME?</v>
      </c>
      <c r="I1011" s="152">
        <f t="shared" si="130"/>
        <v>6.4991819000833617E-2</v>
      </c>
      <c r="J1011" s="152">
        <f t="shared" si="128"/>
        <v>6.233595657534341E-5</v>
      </c>
      <c r="K1011" s="3" t="e">
        <f t="shared" ca="1" si="124"/>
        <v>#NAME?</v>
      </c>
      <c r="L1011" s="153" t="e">
        <f t="shared" ca="1" si="129"/>
        <v>#NAME?</v>
      </c>
      <c r="M1011" s="195" t="e">
        <f ca="1">_xll.BInterpol(cf!$A$2:$A$68,cf!$C$2:$C$68,params!B1011,"cubic")</f>
        <v>#NAME?</v>
      </c>
      <c r="N1011" s="195" t="e">
        <f ca="1">+_xll.BInterpol(#REF!,#REF!,params!B1011,"cubic")</f>
        <v>#NAME?</v>
      </c>
      <c r="O1011" s="153" t="e">
        <f t="shared" ca="1" si="125"/>
        <v>#NAME?</v>
      </c>
    </row>
    <row r="1012" spans="1:15">
      <c r="A1012">
        <v>1009</v>
      </c>
      <c r="B1012">
        <f t="shared" si="123"/>
        <v>4.0359999999999996</v>
      </c>
      <c r="C1012" s="151" t="e">
        <f ca="1">+_xll.BInterpol(Boost!$R$6:$R$66,Boost!$AZ$6:$AZ$66,params!B1012,"cubic")</f>
        <v>#NAME?</v>
      </c>
      <c r="D1012" s="151" t="e">
        <f ca="1">+_xll.BInterpol(Boost!$R$6:$R$66,Boost!$AX$6:$AX$66,params!B1012,"cubic")</f>
        <v>#NAME?</v>
      </c>
      <c r="E1012" s="198" t="e">
        <f t="shared" ca="1" si="126"/>
        <v>#NAME?</v>
      </c>
      <c r="F1012" s="151" t="e">
        <f ca="1">+_xll.BInterpol(Boost!$R$6:$R$66,Boost!$AY$6:$AY$66,params!B1012,"cubic")</f>
        <v>#NAME?</v>
      </c>
      <c r="G1012" s="151" t="e">
        <f ca="1">_xll.BInterpol(cf!$A$2:$A$68,cf!$B$2:$B$68,params!B1012,"cubic")/100</f>
        <v>#NAME?</v>
      </c>
      <c r="H1012" s="199" t="e">
        <f t="shared" ca="1" si="127"/>
        <v>#NAME?</v>
      </c>
      <c r="I1012" s="152">
        <f t="shared" si="130"/>
        <v>6.505415080181709E-2</v>
      </c>
      <c r="J1012" s="152">
        <f t="shared" si="128"/>
        <v>6.2331800983472796E-5</v>
      </c>
      <c r="K1012" s="3" t="e">
        <f t="shared" ca="1" si="124"/>
        <v>#NAME?</v>
      </c>
      <c r="L1012" s="153" t="e">
        <f t="shared" ca="1" si="129"/>
        <v>#NAME?</v>
      </c>
      <c r="M1012" s="195" t="e">
        <f ca="1">_xll.BInterpol(cf!$A$2:$A$68,cf!$C$2:$C$68,params!B1012,"cubic")</f>
        <v>#NAME?</v>
      </c>
      <c r="N1012" s="195" t="e">
        <f ca="1">+_xll.BInterpol(#REF!,#REF!,params!B1012,"cubic")</f>
        <v>#NAME?</v>
      </c>
      <c r="O1012" s="153" t="e">
        <f t="shared" ca="1" si="125"/>
        <v>#NAME?</v>
      </c>
    </row>
    <row r="1013" spans="1:15">
      <c r="A1013">
        <v>1010</v>
      </c>
      <c r="B1013">
        <f t="shared" si="123"/>
        <v>4.04</v>
      </c>
      <c r="C1013" s="151" t="e">
        <f ca="1">+_xll.BInterpol(Boost!$R$6:$R$66,Boost!$AZ$6:$AZ$66,params!B1013,"cubic")</f>
        <v>#NAME?</v>
      </c>
      <c r="D1013" s="151" t="e">
        <f ca="1">+_xll.BInterpol(Boost!$R$6:$R$66,Boost!$AX$6:$AX$66,params!B1013,"cubic")</f>
        <v>#NAME?</v>
      </c>
      <c r="E1013" s="198" t="e">
        <f t="shared" ca="1" si="126"/>
        <v>#NAME?</v>
      </c>
      <c r="F1013" s="151" t="e">
        <f ca="1">+_xll.BInterpol(Boost!$R$6:$R$66,Boost!$AY$6:$AY$66,params!B1013,"cubic")</f>
        <v>#NAME?</v>
      </c>
      <c r="G1013" s="151" t="e">
        <f ca="1">_xll.BInterpol(cf!$A$2:$A$68,cf!$B$2:$B$68,params!B1013,"cubic")/100</f>
        <v>#NAME?</v>
      </c>
      <c r="H1013" s="199" t="e">
        <f t="shared" ca="1" si="127"/>
        <v>#NAME?</v>
      </c>
      <c r="I1013" s="152">
        <f t="shared" si="130"/>
        <v>6.5116478447485693E-2</v>
      </c>
      <c r="J1013" s="152">
        <f t="shared" si="128"/>
        <v>6.2327645668602827E-5</v>
      </c>
      <c r="K1013" s="3" t="e">
        <f t="shared" ca="1" si="124"/>
        <v>#NAME?</v>
      </c>
      <c r="L1013" s="153" t="e">
        <f t="shared" ca="1" si="129"/>
        <v>#NAME?</v>
      </c>
      <c r="M1013" s="195" t="e">
        <f ca="1">_xll.BInterpol(cf!$A$2:$A$68,cf!$C$2:$C$68,params!B1013,"cubic")</f>
        <v>#NAME?</v>
      </c>
      <c r="N1013" s="195" t="e">
        <f ca="1">+_xll.BInterpol(#REF!,#REF!,params!B1013,"cubic")</f>
        <v>#NAME?</v>
      </c>
      <c r="O1013" s="153" t="e">
        <f t="shared" ca="1" si="125"/>
        <v>#NAME?</v>
      </c>
    </row>
    <row r="1014" spans="1:15">
      <c r="A1014">
        <v>1011</v>
      </c>
      <c r="B1014">
        <f t="shared" si="123"/>
        <v>4.0439999999999996</v>
      </c>
      <c r="C1014" s="151" t="e">
        <f ca="1">+_xll.BInterpol(Boost!$R$6:$R$66,Boost!$AZ$6:$AZ$66,params!B1014,"cubic")</f>
        <v>#NAME?</v>
      </c>
      <c r="D1014" s="151" t="e">
        <f ca="1">+_xll.BInterpol(Boost!$R$6:$R$66,Boost!$AX$6:$AX$66,params!B1014,"cubic")</f>
        <v>#NAME?</v>
      </c>
      <c r="E1014" s="198" t="e">
        <f t="shared" ca="1" si="126"/>
        <v>#NAME?</v>
      </c>
      <c r="F1014" s="151" t="e">
        <f ca="1">+_xll.BInterpol(Boost!$R$6:$R$66,Boost!$AY$6:$AY$66,params!B1014,"cubic")</f>
        <v>#NAME?</v>
      </c>
      <c r="G1014" s="151" t="e">
        <f ca="1">_xll.BInterpol(cf!$A$2:$A$68,cf!$B$2:$B$68,params!B1014,"cubic")/100</f>
        <v>#NAME?</v>
      </c>
      <c r="H1014" s="199" t="e">
        <f t="shared" ca="1" si="127"/>
        <v>#NAME?</v>
      </c>
      <c r="I1014" s="152">
        <f t="shared" si="130"/>
        <v>6.5178801938116426E-2</v>
      </c>
      <c r="J1014" s="152">
        <f t="shared" si="128"/>
        <v>6.2323490630733502E-5</v>
      </c>
      <c r="K1014" s="3" t="e">
        <f t="shared" ca="1" si="124"/>
        <v>#NAME?</v>
      </c>
      <c r="L1014" s="153" t="e">
        <f t="shared" ca="1" si="129"/>
        <v>#NAME?</v>
      </c>
      <c r="M1014" s="195" t="e">
        <f ca="1">_xll.BInterpol(cf!$A$2:$A$68,cf!$C$2:$C$68,params!B1014,"cubic")</f>
        <v>#NAME?</v>
      </c>
      <c r="N1014" s="195" t="e">
        <f ca="1">+_xll.BInterpol(#REF!,#REF!,params!B1014,"cubic")</f>
        <v>#NAME?</v>
      </c>
      <c r="O1014" s="153" t="e">
        <f t="shared" ca="1" si="125"/>
        <v>#NAME?</v>
      </c>
    </row>
    <row r="1015" spans="1:15">
      <c r="A1015">
        <v>1012</v>
      </c>
      <c r="B1015">
        <f t="shared" si="123"/>
        <v>4.048</v>
      </c>
      <c r="C1015" s="151" t="e">
        <f ca="1">+_xll.BInterpol(Boost!$R$6:$R$66,Boost!$AZ$6:$AZ$66,params!B1015,"cubic")</f>
        <v>#NAME?</v>
      </c>
      <c r="D1015" s="151" t="e">
        <f ca="1">+_xll.BInterpol(Boost!$R$6:$R$66,Boost!$AX$6:$AX$66,params!B1015,"cubic")</f>
        <v>#NAME?</v>
      </c>
      <c r="E1015" s="198" t="e">
        <f t="shared" ca="1" si="126"/>
        <v>#NAME?</v>
      </c>
      <c r="F1015" s="151" t="e">
        <f ca="1">+_xll.BInterpol(Boost!$R$6:$R$66,Boost!$AY$6:$AY$66,params!B1015,"cubic")</f>
        <v>#NAME?</v>
      </c>
      <c r="G1015" s="151" t="e">
        <f ca="1">_xll.BInterpol(cf!$A$2:$A$68,cf!$B$2:$B$68,params!B1015,"cubic")/100</f>
        <v>#NAME?</v>
      </c>
      <c r="H1015" s="199" t="e">
        <f t="shared" ca="1" si="127"/>
        <v>#NAME?</v>
      </c>
      <c r="I1015" s="152">
        <f t="shared" si="130"/>
        <v>6.5241121273986291E-2</v>
      </c>
      <c r="J1015" s="152">
        <f t="shared" si="128"/>
        <v>6.2319335869864823E-5</v>
      </c>
      <c r="K1015" s="3" t="e">
        <f t="shared" ca="1" si="124"/>
        <v>#NAME?</v>
      </c>
      <c r="L1015" s="153" t="e">
        <f t="shared" ca="1" si="129"/>
        <v>#NAME?</v>
      </c>
      <c r="M1015" s="195" t="e">
        <f ca="1">_xll.BInterpol(cf!$A$2:$A$68,cf!$C$2:$C$68,params!B1015,"cubic")</f>
        <v>#NAME?</v>
      </c>
      <c r="N1015" s="195" t="e">
        <f ca="1">+_xll.BInterpol(#REF!,#REF!,params!B1015,"cubic")</f>
        <v>#NAME?</v>
      </c>
      <c r="O1015" s="153" t="e">
        <f t="shared" ca="1" si="125"/>
        <v>#NAME?</v>
      </c>
    </row>
    <row r="1016" spans="1:15">
      <c r="A1016">
        <v>1013</v>
      </c>
      <c r="B1016">
        <f t="shared" si="123"/>
        <v>4.0519999999999996</v>
      </c>
      <c r="C1016" s="151" t="e">
        <f ca="1">+_xll.BInterpol(Boost!$R$6:$R$66,Boost!$AZ$6:$AZ$66,params!B1016,"cubic")</f>
        <v>#NAME?</v>
      </c>
      <c r="D1016" s="151" t="e">
        <f ca="1">+_xll.BInterpol(Boost!$R$6:$R$66,Boost!$AX$6:$AX$66,params!B1016,"cubic")</f>
        <v>#NAME?</v>
      </c>
      <c r="E1016" s="198" t="e">
        <f t="shared" ca="1" si="126"/>
        <v>#NAME?</v>
      </c>
      <c r="F1016" s="151" t="e">
        <f ca="1">+_xll.BInterpol(Boost!$R$6:$R$66,Boost!$AY$6:$AY$66,params!B1016,"cubic")</f>
        <v>#NAME?</v>
      </c>
      <c r="G1016" s="151" t="e">
        <f ca="1">_xll.BInterpol(cf!$A$2:$A$68,cf!$B$2:$B$68,params!B1016,"cubic")/100</f>
        <v>#NAME?</v>
      </c>
      <c r="H1016" s="199" t="e">
        <f t="shared" ca="1" si="127"/>
        <v>#NAME?</v>
      </c>
      <c r="I1016" s="152">
        <f t="shared" si="130"/>
        <v>6.5303436455372288E-2</v>
      </c>
      <c r="J1016" s="152">
        <f t="shared" si="128"/>
        <v>6.2315181385996787E-5</v>
      </c>
      <c r="K1016" s="3" t="e">
        <f t="shared" ca="1" si="124"/>
        <v>#NAME?</v>
      </c>
      <c r="L1016" s="153" t="e">
        <f t="shared" ca="1" si="129"/>
        <v>#NAME?</v>
      </c>
      <c r="M1016" s="195" t="e">
        <f ca="1">_xll.BInterpol(cf!$A$2:$A$68,cf!$C$2:$C$68,params!B1016,"cubic")</f>
        <v>#NAME?</v>
      </c>
      <c r="N1016" s="195" t="e">
        <f ca="1">+_xll.BInterpol(#REF!,#REF!,params!B1016,"cubic")</f>
        <v>#NAME?</v>
      </c>
      <c r="O1016" s="153" t="e">
        <f t="shared" ca="1" si="125"/>
        <v>#NAME?</v>
      </c>
    </row>
    <row r="1017" spans="1:15">
      <c r="A1017">
        <v>1014</v>
      </c>
      <c r="B1017">
        <f t="shared" si="123"/>
        <v>4.056</v>
      </c>
      <c r="C1017" s="151" t="e">
        <f ca="1">+_xll.BInterpol(Boost!$R$6:$R$66,Boost!$AZ$6:$AZ$66,params!B1017,"cubic")</f>
        <v>#NAME?</v>
      </c>
      <c r="D1017" s="151" t="e">
        <f ca="1">+_xll.BInterpol(Boost!$R$6:$R$66,Boost!$AX$6:$AX$66,params!B1017,"cubic")</f>
        <v>#NAME?</v>
      </c>
      <c r="E1017" s="198" t="e">
        <f t="shared" ca="1" si="126"/>
        <v>#NAME?</v>
      </c>
      <c r="F1017" s="151" t="e">
        <f ca="1">+_xll.BInterpol(Boost!$R$6:$R$66,Boost!$AY$6:$AY$66,params!B1017,"cubic")</f>
        <v>#NAME?</v>
      </c>
      <c r="G1017" s="151" t="e">
        <f ca="1">_xll.BInterpol(cf!$A$2:$A$68,cf!$B$2:$B$68,params!B1017,"cubic")/100</f>
        <v>#NAME?</v>
      </c>
      <c r="H1017" s="199" t="e">
        <f t="shared" ca="1" si="127"/>
        <v>#NAME?</v>
      </c>
      <c r="I1017" s="152">
        <f t="shared" si="130"/>
        <v>6.5365747482551306E-2</v>
      </c>
      <c r="J1017" s="152">
        <f t="shared" si="128"/>
        <v>6.2311027179018375E-5</v>
      </c>
      <c r="K1017" s="3" t="e">
        <f t="shared" ca="1" si="124"/>
        <v>#NAME?</v>
      </c>
      <c r="L1017" s="153" t="e">
        <f t="shared" ca="1" si="129"/>
        <v>#NAME?</v>
      </c>
      <c r="M1017" s="195" t="e">
        <f ca="1">_xll.BInterpol(cf!$A$2:$A$68,cf!$C$2:$C$68,params!B1017,"cubic")</f>
        <v>#NAME?</v>
      </c>
      <c r="N1017" s="195" t="e">
        <f ca="1">+_xll.BInterpol(#REF!,#REF!,params!B1017,"cubic")</f>
        <v>#NAME?</v>
      </c>
      <c r="O1017" s="153" t="e">
        <f t="shared" ca="1" si="125"/>
        <v>#NAME?</v>
      </c>
    </row>
    <row r="1018" spans="1:15">
      <c r="A1018">
        <v>1015</v>
      </c>
      <c r="B1018">
        <f t="shared" si="123"/>
        <v>4.0599999999999996</v>
      </c>
      <c r="C1018" s="151" t="e">
        <f ca="1">+_xll.BInterpol(Boost!$R$6:$R$66,Boost!$AZ$6:$AZ$66,params!B1018,"cubic")</f>
        <v>#NAME?</v>
      </c>
      <c r="D1018" s="151" t="e">
        <f ca="1">+_xll.BInterpol(Boost!$R$6:$R$66,Boost!$AX$6:$AX$66,params!B1018,"cubic")</f>
        <v>#NAME?</v>
      </c>
      <c r="E1018" s="198" t="e">
        <f t="shared" ca="1" si="126"/>
        <v>#NAME?</v>
      </c>
      <c r="F1018" s="151" t="e">
        <f ca="1">+_xll.BInterpol(Boost!$R$6:$R$66,Boost!$AY$6:$AY$66,params!B1018,"cubic")</f>
        <v>#NAME?</v>
      </c>
      <c r="G1018" s="151" t="e">
        <f ca="1">_xll.BInterpol(cf!$A$2:$A$68,cf!$B$2:$B$68,params!B1018,"cubic")/100</f>
        <v>#NAME?</v>
      </c>
      <c r="H1018" s="199" t="e">
        <f t="shared" ca="1" si="127"/>
        <v>#NAME?</v>
      </c>
      <c r="I1018" s="152">
        <f t="shared" si="130"/>
        <v>6.5428054355800236E-2</v>
      </c>
      <c r="J1018" s="152">
        <f t="shared" si="128"/>
        <v>6.2306873248929584E-5</v>
      </c>
      <c r="K1018" s="3" t="e">
        <f t="shared" ca="1" si="124"/>
        <v>#NAME?</v>
      </c>
      <c r="L1018" s="153" t="e">
        <f t="shared" ca="1" si="129"/>
        <v>#NAME?</v>
      </c>
      <c r="M1018" s="195" t="e">
        <f ca="1">_xll.BInterpol(cf!$A$2:$A$68,cf!$C$2:$C$68,params!B1018,"cubic")</f>
        <v>#NAME?</v>
      </c>
      <c r="N1018" s="195" t="e">
        <f ca="1">+_xll.BInterpol(#REF!,#REF!,params!B1018,"cubic")</f>
        <v>#NAME?</v>
      </c>
      <c r="O1018" s="153" t="e">
        <f t="shared" ca="1" si="125"/>
        <v>#NAME?</v>
      </c>
    </row>
    <row r="1019" spans="1:15">
      <c r="A1019">
        <v>1016</v>
      </c>
      <c r="B1019">
        <f t="shared" si="123"/>
        <v>4.0640000000000001</v>
      </c>
      <c r="C1019" s="151" t="e">
        <f ca="1">+_xll.BInterpol(Boost!$R$6:$R$66,Boost!$AZ$6:$AZ$66,params!B1019,"cubic")</f>
        <v>#NAME?</v>
      </c>
      <c r="D1019" s="151" t="e">
        <f ca="1">+_xll.BInterpol(Boost!$R$6:$R$66,Boost!$AX$6:$AX$66,params!B1019,"cubic")</f>
        <v>#NAME?</v>
      </c>
      <c r="E1019" s="198" t="e">
        <f t="shared" ca="1" si="126"/>
        <v>#NAME?</v>
      </c>
      <c r="F1019" s="151" t="e">
        <f ca="1">+_xll.BInterpol(Boost!$R$6:$R$66,Boost!$AY$6:$AY$66,params!B1019,"cubic")</f>
        <v>#NAME?</v>
      </c>
      <c r="G1019" s="151" t="e">
        <f ca="1">_xll.BInterpol(cf!$A$2:$A$68,cf!$B$2:$B$68,params!B1019,"cubic")/100</f>
        <v>#NAME?</v>
      </c>
      <c r="H1019" s="199" t="e">
        <f t="shared" ca="1" si="127"/>
        <v>#NAME?</v>
      </c>
      <c r="I1019" s="152">
        <f t="shared" si="130"/>
        <v>6.5490357075396077E-2</v>
      </c>
      <c r="J1019" s="152">
        <f t="shared" si="128"/>
        <v>6.2302719595841438E-5</v>
      </c>
      <c r="K1019" s="3" t="e">
        <f t="shared" ca="1" si="124"/>
        <v>#NAME?</v>
      </c>
      <c r="L1019" s="153" t="e">
        <f t="shared" ca="1" si="129"/>
        <v>#NAME?</v>
      </c>
      <c r="M1019" s="195" t="e">
        <f ca="1">_xll.BInterpol(cf!$A$2:$A$68,cf!$C$2:$C$68,params!B1019,"cubic")</f>
        <v>#NAME?</v>
      </c>
      <c r="N1019" s="195" t="e">
        <f ca="1">+_xll.BInterpol(#REF!,#REF!,params!B1019,"cubic")</f>
        <v>#NAME?</v>
      </c>
      <c r="O1019" s="153" t="e">
        <f t="shared" ca="1" si="125"/>
        <v>#NAME?</v>
      </c>
    </row>
    <row r="1020" spans="1:15">
      <c r="A1020">
        <v>1017</v>
      </c>
      <c r="B1020">
        <f t="shared" si="123"/>
        <v>4.0679999999999996</v>
      </c>
      <c r="C1020" s="151" t="e">
        <f ca="1">+_xll.BInterpol(Boost!$R$6:$R$66,Boost!$AZ$6:$AZ$66,params!B1020,"cubic")</f>
        <v>#NAME?</v>
      </c>
      <c r="D1020" s="151" t="e">
        <f ca="1">+_xll.BInterpol(Boost!$R$6:$R$66,Boost!$AX$6:$AX$66,params!B1020,"cubic")</f>
        <v>#NAME?</v>
      </c>
      <c r="E1020" s="198" t="e">
        <f t="shared" ca="1" si="126"/>
        <v>#NAME?</v>
      </c>
      <c r="F1020" s="151" t="e">
        <f ca="1">+_xll.BInterpol(Boost!$R$6:$R$66,Boost!$AY$6:$AY$66,params!B1020,"cubic")</f>
        <v>#NAME?</v>
      </c>
      <c r="G1020" s="151" t="e">
        <f ca="1">_xll.BInterpol(cf!$A$2:$A$68,cf!$B$2:$B$68,params!B1020,"cubic")/100</f>
        <v>#NAME?</v>
      </c>
      <c r="H1020" s="199" t="e">
        <f t="shared" ca="1" si="127"/>
        <v>#NAME?</v>
      </c>
      <c r="I1020" s="152">
        <f t="shared" si="130"/>
        <v>6.5552655641615831E-2</v>
      </c>
      <c r="J1020" s="152">
        <f t="shared" si="128"/>
        <v>6.2298566219753937E-5</v>
      </c>
      <c r="K1020" s="3" t="e">
        <f t="shared" ca="1" si="124"/>
        <v>#NAME?</v>
      </c>
      <c r="L1020" s="153" t="e">
        <f t="shared" ca="1" si="129"/>
        <v>#NAME?</v>
      </c>
      <c r="M1020" s="195" t="e">
        <f ca="1">_xll.BInterpol(cf!$A$2:$A$68,cf!$C$2:$C$68,params!B1020,"cubic")</f>
        <v>#NAME?</v>
      </c>
      <c r="N1020" s="195" t="e">
        <f ca="1">+_xll.BInterpol(#REF!,#REF!,params!B1020,"cubic")</f>
        <v>#NAME?</v>
      </c>
      <c r="O1020" s="153" t="e">
        <f t="shared" ca="1" si="125"/>
        <v>#NAME?</v>
      </c>
    </row>
    <row r="1021" spans="1:15">
      <c r="A1021">
        <v>1018</v>
      </c>
      <c r="B1021">
        <f t="shared" si="123"/>
        <v>4.0720000000000001</v>
      </c>
      <c r="C1021" s="151" t="e">
        <f ca="1">+_xll.BInterpol(Boost!$R$6:$R$66,Boost!$AZ$6:$AZ$66,params!B1021,"cubic")</f>
        <v>#NAME?</v>
      </c>
      <c r="D1021" s="151" t="e">
        <f ca="1">+_xll.BInterpol(Boost!$R$6:$R$66,Boost!$AX$6:$AX$66,params!B1021,"cubic")</f>
        <v>#NAME?</v>
      </c>
      <c r="E1021" s="198" t="e">
        <f t="shared" ca="1" si="126"/>
        <v>#NAME?</v>
      </c>
      <c r="F1021" s="151" t="e">
        <f ca="1">+_xll.BInterpol(Boost!$R$6:$R$66,Boost!$AY$6:$AY$66,params!B1021,"cubic")</f>
        <v>#NAME?</v>
      </c>
      <c r="G1021" s="151" t="e">
        <f ca="1">_xll.BInterpol(cf!$A$2:$A$68,cf!$B$2:$B$68,params!B1021,"cubic")/100</f>
        <v>#NAME?</v>
      </c>
      <c r="H1021" s="199" t="e">
        <f t="shared" ca="1" si="127"/>
        <v>#NAME?</v>
      </c>
      <c r="I1021" s="152">
        <f t="shared" si="130"/>
        <v>6.5614950054736165E-2</v>
      </c>
      <c r="J1021" s="152">
        <f t="shared" si="128"/>
        <v>6.2294413120334013E-5</v>
      </c>
      <c r="K1021" s="3" t="e">
        <f t="shared" ca="1" si="124"/>
        <v>#NAME?</v>
      </c>
      <c r="L1021" s="153" t="e">
        <f t="shared" ca="1" si="129"/>
        <v>#NAME?</v>
      </c>
      <c r="M1021" s="195" t="e">
        <f ca="1">_xll.BInterpol(cf!$A$2:$A$68,cf!$C$2:$C$68,params!B1021,"cubic")</f>
        <v>#NAME?</v>
      </c>
      <c r="N1021" s="195" t="e">
        <f ca="1">+_xll.BInterpol(#REF!,#REF!,params!B1021,"cubic")</f>
        <v>#NAME?</v>
      </c>
      <c r="O1021" s="153" t="e">
        <f t="shared" ca="1" si="125"/>
        <v>#NAME?</v>
      </c>
    </row>
    <row r="1022" spans="1:15">
      <c r="A1022">
        <v>1019</v>
      </c>
      <c r="B1022">
        <f t="shared" si="123"/>
        <v>4.0759999999999996</v>
      </c>
      <c r="C1022" s="151" t="e">
        <f ca="1">+_xll.BInterpol(Boost!$R$6:$R$66,Boost!$AZ$6:$AZ$66,params!B1022,"cubic")</f>
        <v>#NAME?</v>
      </c>
      <c r="D1022" s="151" t="e">
        <f ca="1">+_xll.BInterpol(Boost!$R$6:$R$66,Boost!$AX$6:$AX$66,params!B1022,"cubic")</f>
        <v>#NAME?</v>
      </c>
      <c r="E1022" s="198" t="e">
        <f t="shared" ca="1" si="126"/>
        <v>#NAME?</v>
      </c>
      <c r="F1022" s="151" t="e">
        <f ca="1">+_xll.BInterpol(Boost!$R$6:$R$66,Boost!$AY$6:$AY$66,params!B1022,"cubic")</f>
        <v>#NAME?</v>
      </c>
      <c r="G1022" s="151" t="e">
        <f ca="1">_xll.BInterpol(cf!$A$2:$A$68,cf!$B$2:$B$68,params!B1022,"cubic")/100</f>
        <v>#NAME?</v>
      </c>
      <c r="H1022" s="199" t="e">
        <f t="shared" ca="1" si="127"/>
        <v>#NAME?</v>
      </c>
      <c r="I1022" s="152">
        <f t="shared" si="130"/>
        <v>6.567724031503408E-2</v>
      </c>
      <c r="J1022" s="152">
        <f t="shared" si="128"/>
        <v>6.2290260297914735E-5</v>
      </c>
      <c r="K1022" s="3" t="e">
        <f t="shared" ca="1" si="124"/>
        <v>#NAME?</v>
      </c>
      <c r="L1022" s="153" t="e">
        <f t="shared" ca="1" si="129"/>
        <v>#NAME?</v>
      </c>
      <c r="M1022" s="195" t="e">
        <f ca="1">_xll.BInterpol(cf!$A$2:$A$68,cf!$C$2:$C$68,params!B1022,"cubic")</f>
        <v>#NAME?</v>
      </c>
      <c r="N1022" s="195" t="e">
        <f ca="1">+_xll.BInterpol(#REF!,#REF!,params!B1022,"cubic")</f>
        <v>#NAME?</v>
      </c>
      <c r="O1022" s="153" t="e">
        <f t="shared" ca="1" si="125"/>
        <v>#NAME?</v>
      </c>
    </row>
    <row r="1023" spans="1:15">
      <c r="A1023">
        <v>1020</v>
      </c>
      <c r="B1023">
        <f t="shared" si="123"/>
        <v>4.08</v>
      </c>
      <c r="C1023" s="151" t="e">
        <f ca="1">+_xll.BInterpol(Boost!$R$6:$R$66,Boost!$AZ$6:$AZ$66,params!B1023,"cubic")</f>
        <v>#NAME?</v>
      </c>
      <c r="D1023" s="151" t="e">
        <f ca="1">+_xll.BInterpol(Boost!$R$6:$R$66,Boost!$AX$6:$AX$66,params!B1023,"cubic")</f>
        <v>#NAME?</v>
      </c>
      <c r="E1023" s="198" t="e">
        <f t="shared" ca="1" si="126"/>
        <v>#NAME?</v>
      </c>
      <c r="F1023" s="151" t="e">
        <f ca="1">+_xll.BInterpol(Boost!$R$6:$R$66,Boost!$AY$6:$AY$66,params!B1023,"cubic")</f>
        <v>#NAME?</v>
      </c>
      <c r="G1023" s="151" t="e">
        <f ca="1">_xll.BInterpol(cf!$A$2:$A$68,cf!$B$2:$B$68,params!B1023,"cubic")/100</f>
        <v>#NAME?</v>
      </c>
      <c r="H1023" s="199" t="e">
        <f t="shared" ca="1" si="127"/>
        <v>#NAME?</v>
      </c>
      <c r="I1023" s="152">
        <f t="shared" si="130"/>
        <v>6.5739526422786465E-2</v>
      </c>
      <c r="J1023" s="152">
        <f t="shared" si="128"/>
        <v>6.2286107752385078E-5</v>
      </c>
      <c r="K1023" s="3" t="e">
        <f t="shared" ca="1" si="124"/>
        <v>#NAME?</v>
      </c>
      <c r="L1023" s="153" t="e">
        <f t="shared" ca="1" si="129"/>
        <v>#NAME?</v>
      </c>
      <c r="M1023" s="195" t="e">
        <f ca="1">_xll.BInterpol(cf!$A$2:$A$68,cf!$C$2:$C$68,params!B1023,"cubic")</f>
        <v>#NAME?</v>
      </c>
      <c r="N1023" s="195" t="e">
        <f ca="1">+_xll.BInterpol(#REF!,#REF!,params!B1023,"cubic")</f>
        <v>#NAME?</v>
      </c>
      <c r="O1023" s="153" t="e">
        <f t="shared" ca="1" si="125"/>
        <v>#NAME?</v>
      </c>
    </row>
    <row r="1024" spans="1:15">
      <c r="A1024">
        <v>1021</v>
      </c>
      <c r="B1024">
        <f t="shared" si="123"/>
        <v>4.0839999999999996</v>
      </c>
      <c r="C1024" s="151" t="e">
        <f ca="1">+_xll.BInterpol(Boost!$R$6:$R$66,Boost!$AZ$6:$AZ$66,params!B1024,"cubic")</f>
        <v>#NAME?</v>
      </c>
      <c r="D1024" s="151" t="e">
        <f ca="1">+_xll.BInterpol(Boost!$R$6:$R$66,Boost!$AX$6:$AX$66,params!B1024,"cubic")</f>
        <v>#NAME?</v>
      </c>
      <c r="E1024" s="198" t="e">
        <f t="shared" ca="1" si="126"/>
        <v>#NAME?</v>
      </c>
      <c r="F1024" s="151" t="e">
        <f ca="1">+_xll.BInterpol(Boost!$R$6:$R$66,Boost!$AY$6:$AY$66,params!B1024,"cubic")</f>
        <v>#NAME?</v>
      </c>
      <c r="G1024" s="151" t="e">
        <f ca="1">_xll.BInterpol(cf!$A$2:$A$68,cf!$B$2:$B$68,params!B1024,"cubic")/100</f>
        <v>#NAME?</v>
      </c>
      <c r="H1024" s="199" t="e">
        <f t="shared" ca="1" si="127"/>
        <v>#NAME?</v>
      </c>
      <c r="I1024" s="152">
        <f t="shared" si="130"/>
        <v>6.5801808378269988E-2</v>
      </c>
      <c r="J1024" s="152">
        <f t="shared" si="128"/>
        <v>6.2281955483522999E-5</v>
      </c>
      <c r="K1024" s="3" t="e">
        <f t="shared" ca="1" si="124"/>
        <v>#NAME?</v>
      </c>
      <c r="L1024" s="153" t="e">
        <f t="shared" ca="1" si="129"/>
        <v>#NAME?</v>
      </c>
      <c r="M1024" s="195" t="e">
        <f ca="1">_xll.BInterpol(cf!$A$2:$A$68,cf!$C$2:$C$68,params!B1024,"cubic")</f>
        <v>#NAME?</v>
      </c>
      <c r="N1024" s="195" t="e">
        <f ca="1">+_xll.BInterpol(#REF!,#REF!,params!B1024,"cubic")</f>
        <v>#NAME?</v>
      </c>
      <c r="O1024" s="153" t="e">
        <f t="shared" ca="1" si="125"/>
        <v>#NAME?</v>
      </c>
    </row>
    <row r="1025" spans="1:15">
      <c r="A1025">
        <v>1022</v>
      </c>
      <c r="B1025">
        <f t="shared" si="123"/>
        <v>4.0880000000000001</v>
      </c>
      <c r="C1025" s="151" t="e">
        <f ca="1">+_xll.BInterpol(Boost!$R$6:$R$66,Boost!$AZ$6:$AZ$66,params!B1025,"cubic")</f>
        <v>#NAME?</v>
      </c>
      <c r="D1025" s="151" t="e">
        <f ca="1">+_xll.BInterpol(Boost!$R$6:$R$66,Boost!$AX$6:$AX$66,params!B1025,"cubic")</f>
        <v>#NAME?</v>
      </c>
      <c r="E1025" s="198" t="e">
        <f t="shared" ca="1" si="126"/>
        <v>#NAME?</v>
      </c>
      <c r="F1025" s="151" t="e">
        <f ca="1">+_xll.BInterpol(Boost!$R$6:$R$66,Boost!$AY$6:$AY$66,params!B1025,"cubic")</f>
        <v>#NAME?</v>
      </c>
      <c r="G1025" s="151" t="e">
        <f ca="1">_xll.BInterpol(cf!$A$2:$A$68,cf!$B$2:$B$68,params!B1025,"cubic")/100</f>
        <v>#NAME?</v>
      </c>
      <c r="H1025" s="199" t="e">
        <f t="shared" ca="1" si="127"/>
        <v>#NAME?</v>
      </c>
      <c r="I1025" s="152">
        <f t="shared" si="130"/>
        <v>6.586408618176165E-2</v>
      </c>
      <c r="J1025" s="152">
        <f t="shared" si="128"/>
        <v>6.2277803491661565E-5</v>
      </c>
      <c r="K1025" s="3" t="e">
        <f t="shared" ca="1" si="124"/>
        <v>#NAME?</v>
      </c>
      <c r="L1025" s="153" t="e">
        <f t="shared" ca="1" si="129"/>
        <v>#NAME?</v>
      </c>
      <c r="M1025" s="195" t="e">
        <f ca="1">_xll.BInterpol(cf!$A$2:$A$68,cf!$C$2:$C$68,params!B1025,"cubic")</f>
        <v>#NAME?</v>
      </c>
      <c r="N1025" s="195" t="e">
        <f ca="1">+_xll.BInterpol(#REF!,#REF!,params!B1025,"cubic")</f>
        <v>#NAME?</v>
      </c>
      <c r="O1025" s="153" t="e">
        <f t="shared" ca="1" si="125"/>
        <v>#NAME?</v>
      </c>
    </row>
    <row r="1026" spans="1:15">
      <c r="A1026">
        <v>1023</v>
      </c>
      <c r="B1026">
        <f t="shared" si="123"/>
        <v>4.0919999999999996</v>
      </c>
      <c r="C1026" s="151" t="e">
        <f ca="1">+_xll.BInterpol(Boost!$R$6:$R$66,Boost!$AZ$6:$AZ$66,params!B1026,"cubic")</f>
        <v>#NAME?</v>
      </c>
      <c r="D1026" s="151" t="e">
        <f ca="1">+_xll.BInterpol(Boost!$R$6:$R$66,Boost!$AX$6:$AX$66,params!B1026,"cubic")</f>
        <v>#NAME?</v>
      </c>
      <c r="E1026" s="198" t="e">
        <f t="shared" ca="1" si="126"/>
        <v>#NAME?</v>
      </c>
      <c r="F1026" s="151" t="e">
        <f ca="1">+_xll.BInterpol(Boost!$R$6:$R$66,Boost!$AY$6:$AY$66,params!B1026,"cubic")</f>
        <v>#NAME?</v>
      </c>
      <c r="G1026" s="151" t="e">
        <f ca="1">_xll.BInterpol(cf!$A$2:$A$68,cf!$B$2:$B$68,params!B1026,"cubic")/100</f>
        <v>#NAME?</v>
      </c>
      <c r="H1026" s="199" t="e">
        <f t="shared" ca="1" si="127"/>
        <v>#NAME?</v>
      </c>
      <c r="I1026" s="152">
        <f t="shared" si="130"/>
        <v>6.5926359833538006E-2</v>
      </c>
      <c r="J1026" s="152">
        <f t="shared" si="128"/>
        <v>6.2273651776356687E-5</v>
      </c>
      <c r="K1026" s="3" t="e">
        <f t="shared" ca="1" si="124"/>
        <v>#NAME?</v>
      </c>
      <c r="L1026" s="153" t="e">
        <f t="shared" ca="1" si="129"/>
        <v>#NAME?</v>
      </c>
      <c r="M1026" s="195" t="e">
        <f ca="1">_xll.BInterpol(cf!$A$2:$A$68,cf!$C$2:$C$68,params!B1026,"cubic")</f>
        <v>#NAME?</v>
      </c>
      <c r="N1026" s="195" t="e">
        <f ca="1">+_xll.BInterpol(#REF!,#REF!,params!B1026,"cubic")</f>
        <v>#NAME?</v>
      </c>
      <c r="O1026" s="153" t="e">
        <f t="shared" ca="1" si="125"/>
        <v>#NAME?</v>
      </c>
    </row>
    <row r="1027" spans="1:15">
      <c r="A1027">
        <v>1024</v>
      </c>
      <c r="B1027">
        <f t="shared" si="123"/>
        <v>4.0960000000000001</v>
      </c>
      <c r="C1027" s="151" t="e">
        <f ca="1">+_xll.BInterpol(Boost!$R$6:$R$66,Boost!$AZ$6:$AZ$66,params!B1027,"cubic")</f>
        <v>#NAME?</v>
      </c>
      <c r="D1027" s="151" t="e">
        <f ca="1">+_xll.BInterpol(Boost!$R$6:$R$66,Boost!$AX$6:$AX$66,params!B1027,"cubic")</f>
        <v>#NAME?</v>
      </c>
      <c r="E1027" s="198" t="e">
        <f t="shared" ca="1" si="126"/>
        <v>#NAME?</v>
      </c>
      <c r="F1027" s="151" t="e">
        <f ca="1">+_xll.BInterpol(Boost!$R$6:$R$66,Boost!$AY$6:$AY$66,params!B1027,"cubic")</f>
        <v>#NAME?</v>
      </c>
      <c r="G1027" s="151" t="e">
        <f ca="1">_xll.BInterpol(cf!$A$2:$A$68,cf!$B$2:$B$68,params!B1027,"cubic")/100</f>
        <v>#NAME?</v>
      </c>
      <c r="H1027" s="199" t="e">
        <f t="shared" ca="1" si="127"/>
        <v>#NAME?</v>
      </c>
      <c r="I1027" s="152">
        <f t="shared" si="130"/>
        <v>6.5988629333876059E-2</v>
      </c>
      <c r="J1027" s="152">
        <f t="shared" si="128"/>
        <v>6.2269500338052453E-5</v>
      </c>
      <c r="K1027" s="3" t="e">
        <f t="shared" ca="1" si="124"/>
        <v>#NAME?</v>
      </c>
      <c r="L1027" s="153" t="e">
        <f t="shared" ca="1" si="129"/>
        <v>#NAME?</v>
      </c>
      <c r="M1027" s="195" t="e">
        <f ca="1">_xll.BInterpol(cf!$A$2:$A$68,cf!$C$2:$C$68,params!B1027,"cubic")</f>
        <v>#NAME?</v>
      </c>
      <c r="N1027" s="195" t="e">
        <f ca="1">+_xll.BInterpol(#REF!,#REF!,params!B1027,"cubic")</f>
        <v>#NAME?</v>
      </c>
      <c r="O1027" s="153" t="e">
        <f t="shared" ca="1" si="125"/>
        <v>#NAME?</v>
      </c>
    </row>
    <row r="1028" spans="1:15">
      <c r="A1028">
        <v>1025</v>
      </c>
      <c r="B1028">
        <f t="shared" ref="B1028:B1091" si="131">+A1028/250</f>
        <v>4.0999999999999996</v>
      </c>
      <c r="C1028" s="151" t="e">
        <f ca="1">+_xll.BInterpol(Boost!$R$6:$R$66,Boost!$AZ$6:$AZ$66,params!B1028,"cubic")</f>
        <v>#NAME?</v>
      </c>
      <c r="D1028" s="151" t="e">
        <f ca="1">+_xll.BInterpol(Boost!$R$6:$R$66,Boost!$AX$6:$AX$66,params!B1028,"cubic")</f>
        <v>#NAME?</v>
      </c>
      <c r="E1028" s="198" t="e">
        <f t="shared" ca="1" si="126"/>
        <v>#NAME?</v>
      </c>
      <c r="F1028" s="151" t="e">
        <f ca="1">+_xll.BInterpol(Boost!$R$6:$R$66,Boost!$AY$6:$AY$66,params!B1028,"cubic")</f>
        <v>#NAME?</v>
      </c>
      <c r="G1028" s="151" t="e">
        <f ca="1">_xll.BInterpol(cf!$A$2:$A$68,cf!$B$2:$B$68,params!B1028,"cubic")/100</f>
        <v>#NAME?</v>
      </c>
      <c r="H1028" s="199" t="e">
        <f t="shared" ca="1" si="127"/>
        <v>#NAME?</v>
      </c>
      <c r="I1028" s="152">
        <f t="shared" si="130"/>
        <v>6.6050894683052475E-2</v>
      </c>
      <c r="J1028" s="152">
        <f t="shared" si="128"/>
        <v>6.2265349176415796E-5</v>
      </c>
      <c r="K1028" s="3" t="e">
        <f t="shared" ref="K1028:K1091" ca="1" si="132">+EXP(H1028*-B1028)</f>
        <v>#NAME?</v>
      </c>
      <c r="L1028" s="153" t="e">
        <f t="shared" ca="1" si="129"/>
        <v>#NAME?</v>
      </c>
      <c r="M1028" s="195" t="e">
        <f ca="1">_xll.BInterpol(cf!$A$2:$A$68,cf!$C$2:$C$68,params!B1028,"cubic")</f>
        <v>#NAME?</v>
      </c>
      <c r="N1028" s="195" t="e">
        <f ca="1">+_xll.BInterpol(#REF!,#REF!,params!B1028,"cubic")</f>
        <v>#NAME?</v>
      </c>
      <c r="O1028" s="153" t="e">
        <f t="shared" ref="O1028:O1091" ca="1" si="133">+EXP(-B1029*E1029)-EXP(-B1028*E1028)</f>
        <v>#NAME?</v>
      </c>
    </row>
    <row r="1029" spans="1:15">
      <c r="A1029">
        <v>1026</v>
      </c>
      <c r="B1029">
        <f t="shared" si="131"/>
        <v>4.1040000000000001</v>
      </c>
      <c r="C1029" s="151" t="e">
        <f ca="1">+_xll.BInterpol(Boost!$R$6:$R$66,Boost!$AZ$6:$AZ$66,params!B1029,"cubic")</f>
        <v>#NAME?</v>
      </c>
      <c r="D1029" s="151" t="e">
        <f ca="1">+_xll.BInterpol(Boost!$R$6:$R$66,Boost!$AX$6:$AX$66,params!B1029,"cubic")</f>
        <v>#NAME?</v>
      </c>
      <c r="E1029" s="198" t="e">
        <f t="shared" ref="E1029:E1092" ca="1" si="134">-((1+C1029*B1029)/(1+C1028*B1028)-1)/(B1029-B1028)+((1+F1029*B1029)/(1+F1028*B1028)-1)/(B1029-B1028)</f>
        <v>#NAME?</v>
      </c>
      <c r="F1029" s="151" t="e">
        <f ca="1">+_xll.BInterpol(Boost!$R$6:$R$66,Boost!$AY$6:$AY$66,params!B1029,"cubic")</f>
        <v>#NAME?</v>
      </c>
      <c r="G1029" s="151" t="e">
        <f ca="1">_xll.BInterpol(cf!$A$2:$A$68,cf!$B$2:$B$68,params!B1029,"cubic")/100</f>
        <v>#NAME?</v>
      </c>
      <c r="H1029" s="199" t="e">
        <f t="shared" ref="H1029:H1092" ca="1" si="135">-((1+F1029*B1029)/(1+F1028*B1028)-1)/(B1029-B1028)+((1+G1029*B1029)/(1+G1028*B1028)-1)/(B1029-B1028)</f>
        <v>#NAME?</v>
      </c>
      <c r="I1029" s="152">
        <f t="shared" si="130"/>
        <v>6.6113155881343921E-2</v>
      </c>
      <c r="J1029" s="152">
        <f t="shared" ref="J1029:J1092" si="136">+I1029-I1028</f>
        <v>6.2261198291446718E-5</v>
      </c>
      <c r="K1029" s="3" t="e">
        <f t="shared" ca="1" si="132"/>
        <v>#NAME?</v>
      </c>
      <c r="L1029" s="153" t="e">
        <f t="shared" ref="L1029:L1092" ca="1" si="137">+K1030-K1029</f>
        <v>#NAME?</v>
      </c>
      <c r="M1029" s="195" t="e">
        <f ca="1">_xll.BInterpol(cf!$A$2:$A$68,cf!$C$2:$C$68,params!B1029,"cubic")</f>
        <v>#NAME?</v>
      </c>
      <c r="N1029" s="195" t="e">
        <f ca="1">+_xll.BInterpol(#REF!,#REF!,params!B1029,"cubic")</f>
        <v>#NAME?</v>
      </c>
      <c r="O1029" s="153" t="e">
        <f t="shared" ca="1" si="133"/>
        <v>#NAME?</v>
      </c>
    </row>
    <row r="1030" spans="1:15">
      <c r="A1030">
        <v>1027</v>
      </c>
      <c r="B1030">
        <f t="shared" si="131"/>
        <v>4.1079999999999997</v>
      </c>
      <c r="C1030" s="151" t="e">
        <f ca="1">+_xll.BInterpol(Boost!$R$6:$R$66,Boost!$AZ$6:$AZ$66,params!B1030,"cubic")</f>
        <v>#NAME?</v>
      </c>
      <c r="D1030" s="151" t="e">
        <f ca="1">+_xll.BInterpol(Boost!$R$6:$R$66,Boost!$AX$6:$AX$66,params!B1030,"cubic")</f>
        <v>#NAME?</v>
      </c>
      <c r="E1030" s="198" t="e">
        <f t="shared" ca="1" si="134"/>
        <v>#NAME?</v>
      </c>
      <c r="F1030" s="151" t="e">
        <f ca="1">+_xll.BInterpol(Boost!$R$6:$R$66,Boost!$AY$6:$AY$66,params!B1030,"cubic")</f>
        <v>#NAME?</v>
      </c>
      <c r="G1030" s="151" t="e">
        <f ca="1">_xll.BInterpol(cf!$A$2:$A$68,cf!$B$2:$B$68,params!B1030,"cubic")/100</f>
        <v>#NAME?</v>
      </c>
      <c r="H1030" s="199" t="e">
        <f t="shared" ca="1" si="135"/>
        <v>#NAME?</v>
      </c>
      <c r="I1030" s="152">
        <f t="shared" si="130"/>
        <v>6.6175412929027178E-2</v>
      </c>
      <c r="J1030" s="152">
        <f t="shared" si="136"/>
        <v>6.2257047683256239E-5</v>
      </c>
      <c r="K1030" s="3" t="e">
        <f t="shared" ca="1" si="132"/>
        <v>#NAME?</v>
      </c>
      <c r="L1030" s="153" t="e">
        <f t="shared" ca="1" si="137"/>
        <v>#NAME?</v>
      </c>
      <c r="M1030" s="195" t="e">
        <f ca="1">_xll.BInterpol(cf!$A$2:$A$68,cf!$C$2:$C$68,params!B1030,"cubic")</f>
        <v>#NAME?</v>
      </c>
      <c r="N1030" s="195" t="e">
        <f ca="1">+_xll.BInterpol(#REF!,#REF!,params!B1030,"cubic")</f>
        <v>#NAME?</v>
      </c>
      <c r="O1030" s="153" t="e">
        <f t="shared" ca="1" si="133"/>
        <v>#NAME?</v>
      </c>
    </row>
    <row r="1031" spans="1:15">
      <c r="A1031">
        <v>1028</v>
      </c>
      <c r="B1031">
        <f t="shared" si="131"/>
        <v>4.1120000000000001</v>
      </c>
      <c r="C1031" s="151" t="e">
        <f ca="1">+_xll.BInterpol(Boost!$R$6:$R$66,Boost!$AZ$6:$AZ$66,params!B1031,"cubic")</f>
        <v>#NAME?</v>
      </c>
      <c r="D1031" s="151" t="e">
        <f ca="1">+_xll.BInterpol(Boost!$R$6:$R$66,Boost!$AX$6:$AX$66,params!B1031,"cubic")</f>
        <v>#NAME?</v>
      </c>
      <c r="E1031" s="198" t="e">
        <f t="shared" ca="1" si="134"/>
        <v>#NAME?</v>
      </c>
      <c r="F1031" s="151" t="e">
        <f ca="1">+_xll.BInterpol(Boost!$R$6:$R$66,Boost!$AY$6:$AY$66,params!B1031,"cubic")</f>
        <v>#NAME?</v>
      </c>
      <c r="G1031" s="151" t="e">
        <f ca="1">_xll.BInterpol(cf!$A$2:$A$68,cf!$B$2:$B$68,params!B1031,"cubic")/100</f>
        <v>#NAME?</v>
      </c>
      <c r="H1031" s="199" t="e">
        <f t="shared" ca="1" si="135"/>
        <v>#NAME?</v>
      </c>
      <c r="I1031" s="152">
        <f t="shared" si="130"/>
        <v>6.6237665826378911E-2</v>
      </c>
      <c r="J1031" s="152">
        <f t="shared" si="136"/>
        <v>6.2252897351733338E-5</v>
      </c>
      <c r="K1031" s="3" t="e">
        <f t="shared" ca="1" si="132"/>
        <v>#NAME?</v>
      </c>
      <c r="L1031" s="153" t="e">
        <f t="shared" ca="1" si="137"/>
        <v>#NAME?</v>
      </c>
      <c r="M1031" s="195" t="e">
        <f ca="1">_xll.BInterpol(cf!$A$2:$A$68,cf!$C$2:$C$68,params!B1031,"cubic")</f>
        <v>#NAME?</v>
      </c>
      <c r="N1031" s="195" t="e">
        <f ca="1">+_xll.BInterpol(#REF!,#REF!,params!B1031,"cubic")</f>
        <v>#NAME?</v>
      </c>
      <c r="O1031" s="153" t="e">
        <f t="shared" ca="1" si="133"/>
        <v>#NAME?</v>
      </c>
    </row>
    <row r="1032" spans="1:15">
      <c r="A1032">
        <v>1029</v>
      </c>
      <c r="B1032">
        <f t="shared" si="131"/>
        <v>4.1159999999999997</v>
      </c>
      <c r="C1032" s="151" t="e">
        <f ca="1">+_xll.BInterpol(Boost!$R$6:$R$66,Boost!$AZ$6:$AZ$66,params!B1032,"cubic")</f>
        <v>#NAME?</v>
      </c>
      <c r="D1032" s="151" t="e">
        <f ca="1">+_xll.BInterpol(Boost!$R$6:$R$66,Boost!$AX$6:$AX$66,params!B1032,"cubic")</f>
        <v>#NAME?</v>
      </c>
      <c r="E1032" s="198" t="e">
        <f t="shared" ca="1" si="134"/>
        <v>#NAME?</v>
      </c>
      <c r="F1032" s="151" t="e">
        <f ca="1">+_xll.BInterpol(Boost!$R$6:$R$66,Boost!$AY$6:$AY$66,params!B1032,"cubic")</f>
        <v>#NAME?</v>
      </c>
      <c r="G1032" s="151" t="e">
        <f ca="1">_xll.BInterpol(cf!$A$2:$A$68,cf!$B$2:$B$68,params!B1032,"cubic")/100</f>
        <v>#NAME?</v>
      </c>
      <c r="H1032" s="199" t="e">
        <f t="shared" ca="1" si="135"/>
        <v>#NAME?</v>
      </c>
      <c r="I1032" s="152">
        <f t="shared" si="130"/>
        <v>6.62999145736759E-2</v>
      </c>
      <c r="J1032" s="152">
        <f t="shared" si="136"/>
        <v>6.2248747296989038E-5</v>
      </c>
      <c r="K1032" s="3" t="e">
        <f t="shared" ca="1" si="132"/>
        <v>#NAME?</v>
      </c>
      <c r="L1032" s="153" t="e">
        <f t="shared" ca="1" si="137"/>
        <v>#NAME?</v>
      </c>
      <c r="M1032" s="195" t="e">
        <f ca="1">_xll.BInterpol(cf!$A$2:$A$68,cf!$C$2:$C$68,params!B1032,"cubic")</f>
        <v>#NAME?</v>
      </c>
      <c r="N1032" s="195" t="e">
        <f ca="1">+_xll.BInterpol(#REF!,#REF!,params!B1032,"cubic")</f>
        <v>#NAME?</v>
      </c>
      <c r="O1032" s="153" t="e">
        <f t="shared" ca="1" si="133"/>
        <v>#NAME?</v>
      </c>
    </row>
    <row r="1033" spans="1:15">
      <c r="A1033">
        <v>1030</v>
      </c>
      <c r="B1033">
        <f t="shared" si="131"/>
        <v>4.12</v>
      </c>
      <c r="C1033" s="151" t="e">
        <f ca="1">+_xll.BInterpol(Boost!$R$6:$R$66,Boost!$AZ$6:$AZ$66,params!B1033,"cubic")</f>
        <v>#NAME?</v>
      </c>
      <c r="D1033" s="151" t="e">
        <f ca="1">+_xll.BInterpol(Boost!$R$6:$R$66,Boost!$AX$6:$AX$66,params!B1033,"cubic")</f>
        <v>#NAME?</v>
      </c>
      <c r="E1033" s="198" t="e">
        <f t="shared" ca="1" si="134"/>
        <v>#NAME?</v>
      </c>
      <c r="F1033" s="151" t="e">
        <f ca="1">+_xll.BInterpol(Boost!$R$6:$R$66,Boost!$AY$6:$AY$66,params!B1033,"cubic")</f>
        <v>#NAME?</v>
      </c>
      <c r="G1033" s="151" t="e">
        <f ca="1">_xll.BInterpol(cf!$A$2:$A$68,cf!$B$2:$B$68,params!B1033,"cubic")/100</f>
        <v>#NAME?</v>
      </c>
      <c r="H1033" s="199" t="e">
        <f t="shared" ca="1" si="135"/>
        <v>#NAME?</v>
      </c>
      <c r="I1033" s="152">
        <f t="shared" si="130"/>
        <v>6.6362159171194701E-2</v>
      </c>
      <c r="J1033" s="152">
        <f t="shared" si="136"/>
        <v>6.2244597518801292E-5</v>
      </c>
      <c r="K1033" s="3" t="e">
        <f t="shared" ca="1" si="132"/>
        <v>#NAME?</v>
      </c>
      <c r="L1033" s="153" t="e">
        <f t="shared" ca="1" si="137"/>
        <v>#NAME?</v>
      </c>
      <c r="M1033" s="195" t="e">
        <f ca="1">_xll.BInterpol(cf!$A$2:$A$68,cf!$C$2:$C$68,params!B1033,"cubic")</f>
        <v>#NAME?</v>
      </c>
      <c r="N1033" s="195" t="e">
        <f ca="1">+_xll.BInterpol(#REF!,#REF!,params!B1033,"cubic")</f>
        <v>#NAME?</v>
      </c>
      <c r="O1033" s="153" t="e">
        <f t="shared" ca="1" si="133"/>
        <v>#NAME?</v>
      </c>
    </row>
    <row r="1034" spans="1:15">
      <c r="A1034">
        <v>1031</v>
      </c>
      <c r="B1034">
        <f t="shared" si="131"/>
        <v>4.1239999999999997</v>
      </c>
      <c r="C1034" s="151" t="e">
        <f ca="1">+_xll.BInterpol(Boost!$R$6:$R$66,Boost!$AZ$6:$AZ$66,params!B1034,"cubic")</f>
        <v>#NAME?</v>
      </c>
      <c r="D1034" s="151" t="e">
        <f ca="1">+_xll.BInterpol(Boost!$R$6:$R$66,Boost!$AX$6:$AX$66,params!B1034,"cubic")</f>
        <v>#NAME?</v>
      </c>
      <c r="E1034" s="198" t="e">
        <f t="shared" ca="1" si="134"/>
        <v>#NAME?</v>
      </c>
      <c r="F1034" s="151" t="e">
        <f ca="1">+_xll.BInterpol(Boost!$R$6:$R$66,Boost!$AY$6:$AY$66,params!B1034,"cubic")</f>
        <v>#NAME?</v>
      </c>
      <c r="G1034" s="151" t="e">
        <f ca="1">_xll.BInterpol(cf!$A$2:$A$68,cf!$B$2:$B$68,params!B1034,"cubic")/100</f>
        <v>#NAME?</v>
      </c>
      <c r="H1034" s="199" t="e">
        <f t="shared" ca="1" si="135"/>
        <v>#NAME?</v>
      </c>
      <c r="I1034" s="152">
        <f t="shared" si="130"/>
        <v>6.6424399619211982E-2</v>
      </c>
      <c r="J1034" s="152">
        <f t="shared" si="136"/>
        <v>6.2240448017281125E-5</v>
      </c>
      <c r="K1034" s="3" t="e">
        <f t="shared" ca="1" si="132"/>
        <v>#NAME?</v>
      </c>
      <c r="L1034" s="153" t="e">
        <f t="shared" ca="1" si="137"/>
        <v>#NAME?</v>
      </c>
      <c r="M1034" s="195" t="e">
        <f ca="1">_xll.BInterpol(cf!$A$2:$A$68,cf!$C$2:$C$68,params!B1034,"cubic")</f>
        <v>#NAME?</v>
      </c>
      <c r="N1034" s="195" t="e">
        <f ca="1">+_xll.BInterpol(#REF!,#REF!,params!B1034,"cubic")</f>
        <v>#NAME?</v>
      </c>
      <c r="O1034" s="153" t="e">
        <f t="shared" ca="1" si="133"/>
        <v>#NAME?</v>
      </c>
    </row>
    <row r="1035" spans="1:15">
      <c r="A1035">
        <v>1032</v>
      </c>
      <c r="B1035">
        <f t="shared" si="131"/>
        <v>4.1280000000000001</v>
      </c>
      <c r="C1035" s="151" t="e">
        <f ca="1">+_xll.BInterpol(Boost!$R$6:$R$66,Boost!$AZ$6:$AZ$66,params!B1035,"cubic")</f>
        <v>#NAME?</v>
      </c>
      <c r="D1035" s="151" t="e">
        <f ca="1">+_xll.BInterpol(Boost!$R$6:$R$66,Boost!$AX$6:$AX$66,params!B1035,"cubic")</f>
        <v>#NAME?</v>
      </c>
      <c r="E1035" s="198" t="e">
        <f t="shared" ca="1" si="134"/>
        <v>#NAME?</v>
      </c>
      <c r="F1035" s="151" t="e">
        <f ca="1">+_xll.BInterpol(Boost!$R$6:$R$66,Boost!$AY$6:$AY$66,params!B1035,"cubic")</f>
        <v>#NAME?</v>
      </c>
      <c r="G1035" s="151" t="e">
        <f ca="1">_xll.BInterpol(cf!$A$2:$A$68,cf!$B$2:$B$68,params!B1035,"cubic")/100</f>
        <v>#NAME?</v>
      </c>
      <c r="H1035" s="199" t="e">
        <f t="shared" ca="1" si="135"/>
        <v>#NAME?</v>
      </c>
      <c r="I1035" s="152">
        <f t="shared" si="130"/>
        <v>6.64866359180043E-2</v>
      </c>
      <c r="J1035" s="152">
        <f t="shared" si="136"/>
        <v>6.2236298792317513E-5</v>
      </c>
      <c r="K1035" s="3" t="e">
        <f t="shared" ca="1" si="132"/>
        <v>#NAME?</v>
      </c>
      <c r="L1035" s="153" t="e">
        <f t="shared" ca="1" si="137"/>
        <v>#NAME?</v>
      </c>
      <c r="M1035" s="195" t="e">
        <f ca="1">_xll.BInterpol(cf!$A$2:$A$68,cf!$C$2:$C$68,params!B1035,"cubic")</f>
        <v>#NAME?</v>
      </c>
      <c r="N1035" s="195" t="e">
        <f ca="1">+_xll.BInterpol(#REF!,#REF!,params!B1035,"cubic")</f>
        <v>#NAME?</v>
      </c>
      <c r="O1035" s="153" t="e">
        <f t="shared" ca="1" si="133"/>
        <v>#NAME?</v>
      </c>
    </row>
    <row r="1036" spans="1:15">
      <c r="A1036">
        <v>1033</v>
      </c>
      <c r="B1036">
        <f t="shared" si="131"/>
        <v>4.1319999999999997</v>
      </c>
      <c r="C1036" s="151" t="e">
        <f ca="1">+_xll.BInterpol(Boost!$R$6:$R$66,Boost!$AZ$6:$AZ$66,params!B1036,"cubic")</f>
        <v>#NAME?</v>
      </c>
      <c r="D1036" s="151" t="e">
        <f ca="1">+_xll.BInterpol(Boost!$R$6:$R$66,Boost!$AX$6:$AX$66,params!B1036,"cubic")</f>
        <v>#NAME?</v>
      </c>
      <c r="E1036" s="198" t="e">
        <f t="shared" ca="1" si="134"/>
        <v>#NAME?</v>
      </c>
      <c r="F1036" s="151" t="e">
        <f ca="1">+_xll.BInterpol(Boost!$R$6:$R$66,Boost!$AY$6:$AY$66,params!B1036,"cubic")</f>
        <v>#NAME?</v>
      </c>
      <c r="G1036" s="151" t="e">
        <f ca="1">_xll.BInterpol(cf!$A$2:$A$68,cf!$B$2:$B$68,params!B1036,"cubic")/100</f>
        <v>#NAME?</v>
      </c>
      <c r="H1036" s="199" t="e">
        <f t="shared" ca="1" si="135"/>
        <v>#NAME?</v>
      </c>
      <c r="I1036" s="152">
        <f t="shared" si="130"/>
        <v>6.6548868067848432E-2</v>
      </c>
      <c r="J1036" s="152">
        <f t="shared" si="136"/>
        <v>6.2232149844132501E-5</v>
      </c>
      <c r="K1036" s="3" t="e">
        <f t="shared" ca="1" si="132"/>
        <v>#NAME?</v>
      </c>
      <c r="L1036" s="153" t="e">
        <f t="shared" ca="1" si="137"/>
        <v>#NAME?</v>
      </c>
      <c r="M1036" s="195" t="e">
        <f ca="1">_xll.BInterpol(cf!$A$2:$A$68,cf!$C$2:$C$68,params!B1036,"cubic")</f>
        <v>#NAME?</v>
      </c>
      <c r="N1036" s="195" t="e">
        <f ca="1">+_xll.BInterpol(#REF!,#REF!,params!B1036,"cubic")</f>
        <v>#NAME?</v>
      </c>
      <c r="O1036" s="153" t="e">
        <f t="shared" ca="1" si="133"/>
        <v>#NAME?</v>
      </c>
    </row>
    <row r="1037" spans="1:15">
      <c r="A1037">
        <v>1034</v>
      </c>
      <c r="B1037">
        <f t="shared" si="131"/>
        <v>4.1360000000000001</v>
      </c>
      <c r="C1037" s="151" t="e">
        <f ca="1">+_xll.BInterpol(Boost!$R$6:$R$66,Boost!$AZ$6:$AZ$66,params!B1037,"cubic")</f>
        <v>#NAME?</v>
      </c>
      <c r="D1037" s="151" t="e">
        <f ca="1">+_xll.BInterpol(Boost!$R$6:$R$66,Boost!$AX$6:$AX$66,params!B1037,"cubic")</f>
        <v>#NAME?</v>
      </c>
      <c r="E1037" s="198" t="e">
        <f t="shared" ca="1" si="134"/>
        <v>#NAME?</v>
      </c>
      <c r="F1037" s="151" t="e">
        <f ca="1">+_xll.BInterpol(Boost!$R$6:$R$66,Boost!$AY$6:$AY$66,params!B1037,"cubic")</f>
        <v>#NAME?</v>
      </c>
      <c r="G1037" s="151" t="e">
        <f ca="1">_xll.BInterpol(cf!$A$2:$A$68,cf!$B$2:$B$68,params!B1037,"cubic")/100</f>
        <v>#NAME?</v>
      </c>
      <c r="H1037" s="199" t="e">
        <f t="shared" ca="1" si="135"/>
        <v>#NAME?</v>
      </c>
      <c r="I1037" s="152">
        <f t="shared" si="130"/>
        <v>6.6611096069020825E-2</v>
      </c>
      <c r="J1037" s="152">
        <f t="shared" si="136"/>
        <v>6.2228001172393022E-5</v>
      </c>
      <c r="K1037" s="3" t="e">
        <f t="shared" ca="1" si="132"/>
        <v>#NAME?</v>
      </c>
      <c r="L1037" s="153" t="e">
        <f t="shared" ca="1" si="137"/>
        <v>#NAME?</v>
      </c>
      <c r="M1037" s="195" t="e">
        <f ca="1">_xll.BInterpol(cf!$A$2:$A$68,cf!$C$2:$C$68,params!B1037,"cubic")</f>
        <v>#NAME?</v>
      </c>
      <c r="N1037" s="195" t="e">
        <f ca="1">+_xll.BInterpol(#REF!,#REF!,params!B1037,"cubic")</f>
        <v>#NAME?</v>
      </c>
      <c r="O1037" s="153" t="e">
        <f t="shared" ca="1" si="133"/>
        <v>#NAME?</v>
      </c>
    </row>
    <row r="1038" spans="1:15">
      <c r="A1038">
        <v>1035</v>
      </c>
      <c r="B1038">
        <f t="shared" si="131"/>
        <v>4.1399999999999997</v>
      </c>
      <c r="C1038" s="151" t="e">
        <f ca="1">+_xll.BInterpol(Boost!$R$6:$R$66,Boost!$AZ$6:$AZ$66,params!B1038,"cubic")</f>
        <v>#NAME?</v>
      </c>
      <c r="D1038" s="151" t="e">
        <f ca="1">+_xll.BInterpol(Boost!$R$6:$R$66,Boost!$AX$6:$AX$66,params!B1038,"cubic")</f>
        <v>#NAME?</v>
      </c>
      <c r="E1038" s="198" t="e">
        <f t="shared" ca="1" si="134"/>
        <v>#NAME?</v>
      </c>
      <c r="F1038" s="151" t="e">
        <f ca="1">+_xll.BInterpol(Boost!$R$6:$R$66,Boost!$AY$6:$AY$66,params!B1038,"cubic")</f>
        <v>#NAME?</v>
      </c>
      <c r="G1038" s="151" t="e">
        <f ca="1">_xll.BInterpol(cf!$A$2:$A$68,cf!$B$2:$B$68,params!B1038,"cubic")/100</f>
        <v>#NAME?</v>
      </c>
      <c r="H1038" s="199" t="e">
        <f t="shared" ca="1" si="135"/>
        <v>#NAME?</v>
      </c>
      <c r="I1038" s="152">
        <f t="shared" si="130"/>
        <v>6.6673319921798035E-2</v>
      </c>
      <c r="J1038" s="152">
        <f t="shared" si="136"/>
        <v>6.2223852777210098E-5</v>
      </c>
      <c r="K1038" s="3" t="e">
        <f t="shared" ca="1" si="132"/>
        <v>#NAME?</v>
      </c>
      <c r="L1038" s="153" t="e">
        <f t="shared" ca="1" si="137"/>
        <v>#NAME?</v>
      </c>
      <c r="M1038" s="195" t="e">
        <f ca="1">_xll.BInterpol(cf!$A$2:$A$68,cf!$C$2:$C$68,params!B1038,"cubic")</f>
        <v>#NAME?</v>
      </c>
      <c r="N1038" s="195" t="e">
        <f ca="1">+_xll.BInterpol(#REF!,#REF!,params!B1038,"cubic")</f>
        <v>#NAME?</v>
      </c>
      <c r="O1038" s="153" t="e">
        <f t="shared" ca="1" si="133"/>
        <v>#NAME?</v>
      </c>
    </row>
    <row r="1039" spans="1:15">
      <c r="A1039">
        <v>1036</v>
      </c>
      <c r="B1039">
        <f t="shared" si="131"/>
        <v>4.1440000000000001</v>
      </c>
      <c r="C1039" s="151" t="e">
        <f ca="1">+_xll.BInterpol(Boost!$R$6:$R$66,Boost!$AZ$6:$AZ$66,params!B1039,"cubic")</f>
        <v>#NAME?</v>
      </c>
      <c r="D1039" s="151" t="e">
        <f ca="1">+_xll.BInterpol(Boost!$R$6:$R$66,Boost!$AX$6:$AX$66,params!B1039,"cubic")</f>
        <v>#NAME?</v>
      </c>
      <c r="E1039" s="198" t="e">
        <f t="shared" ca="1" si="134"/>
        <v>#NAME?</v>
      </c>
      <c r="F1039" s="151" t="e">
        <f ca="1">+_xll.BInterpol(Boost!$R$6:$R$66,Boost!$AY$6:$AY$66,params!B1039,"cubic")</f>
        <v>#NAME?</v>
      </c>
      <c r="G1039" s="151" t="e">
        <f ca="1">_xll.BInterpol(cf!$A$2:$A$68,cf!$B$2:$B$68,params!B1039,"cubic")/100</f>
        <v>#NAME?</v>
      </c>
      <c r="H1039" s="199" t="e">
        <f t="shared" ca="1" si="135"/>
        <v>#NAME?</v>
      </c>
      <c r="I1039" s="152">
        <f t="shared" si="130"/>
        <v>6.673553962645673E-2</v>
      </c>
      <c r="J1039" s="152">
        <f t="shared" si="136"/>
        <v>6.2219704658694752E-5</v>
      </c>
      <c r="K1039" s="3" t="e">
        <f t="shared" ca="1" si="132"/>
        <v>#NAME?</v>
      </c>
      <c r="L1039" s="153" t="e">
        <f t="shared" ca="1" si="137"/>
        <v>#NAME?</v>
      </c>
      <c r="M1039" s="195" t="e">
        <f ca="1">_xll.BInterpol(cf!$A$2:$A$68,cf!$C$2:$C$68,params!B1039,"cubic")</f>
        <v>#NAME?</v>
      </c>
      <c r="N1039" s="195" t="e">
        <f ca="1">+_xll.BInterpol(#REF!,#REF!,params!B1039,"cubic")</f>
        <v>#NAME?</v>
      </c>
      <c r="O1039" s="153" t="e">
        <f t="shared" ca="1" si="133"/>
        <v>#NAME?</v>
      </c>
    </row>
    <row r="1040" spans="1:15">
      <c r="A1040">
        <v>1037</v>
      </c>
      <c r="B1040">
        <f t="shared" si="131"/>
        <v>4.1479999999999997</v>
      </c>
      <c r="C1040" s="151" t="e">
        <f ca="1">+_xll.BInterpol(Boost!$R$6:$R$66,Boost!$AZ$6:$AZ$66,params!B1040,"cubic")</f>
        <v>#NAME?</v>
      </c>
      <c r="D1040" s="151" t="e">
        <f ca="1">+_xll.BInterpol(Boost!$R$6:$R$66,Boost!$AX$6:$AX$66,params!B1040,"cubic")</f>
        <v>#NAME?</v>
      </c>
      <c r="E1040" s="198" t="e">
        <f t="shared" ca="1" si="134"/>
        <v>#NAME?</v>
      </c>
      <c r="F1040" s="151" t="e">
        <f ca="1">+_xll.BInterpol(Boost!$R$6:$R$66,Boost!$AY$6:$AY$66,params!B1040,"cubic")</f>
        <v>#NAME?</v>
      </c>
      <c r="G1040" s="151" t="e">
        <f ca="1">_xll.BInterpol(cf!$A$2:$A$68,cf!$B$2:$B$68,params!B1040,"cubic")/100</f>
        <v>#NAME?</v>
      </c>
      <c r="H1040" s="199" t="e">
        <f t="shared" ca="1" si="135"/>
        <v>#NAME?</v>
      </c>
      <c r="I1040" s="152">
        <f t="shared" si="130"/>
        <v>6.6797755183273355E-2</v>
      </c>
      <c r="J1040" s="152">
        <f t="shared" si="136"/>
        <v>6.221555681662494E-5</v>
      </c>
      <c r="K1040" s="3" t="e">
        <f t="shared" ca="1" si="132"/>
        <v>#NAME?</v>
      </c>
      <c r="L1040" s="153" t="e">
        <f t="shared" ca="1" si="137"/>
        <v>#NAME?</v>
      </c>
      <c r="M1040" s="195" t="e">
        <f ca="1">_xll.BInterpol(cf!$A$2:$A$68,cf!$C$2:$C$68,params!B1040,"cubic")</f>
        <v>#NAME?</v>
      </c>
      <c r="N1040" s="195" t="e">
        <f ca="1">+_xll.BInterpol(#REF!,#REF!,params!B1040,"cubic")</f>
        <v>#NAME?</v>
      </c>
      <c r="O1040" s="153" t="e">
        <f t="shared" ca="1" si="133"/>
        <v>#NAME?</v>
      </c>
    </row>
    <row r="1041" spans="1:15">
      <c r="A1041">
        <v>1038</v>
      </c>
      <c r="B1041">
        <f t="shared" si="131"/>
        <v>4.1520000000000001</v>
      </c>
      <c r="C1041" s="151" t="e">
        <f ca="1">+_xll.BInterpol(Boost!$R$6:$R$66,Boost!$AZ$6:$AZ$66,params!B1041,"cubic")</f>
        <v>#NAME?</v>
      </c>
      <c r="D1041" s="151" t="e">
        <f ca="1">+_xll.BInterpol(Boost!$R$6:$R$66,Boost!$AX$6:$AX$66,params!B1041,"cubic")</f>
        <v>#NAME?</v>
      </c>
      <c r="E1041" s="198" t="e">
        <f t="shared" ca="1" si="134"/>
        <v>#NAME?</v>
      </c>
      <c r="F1041" s="151" t="e">
        <f ca="1">+_xll.BInterpol(Boost!$R$6:$R$66,Boost!$AY$6:$AY$66,params!B1041,"cubic")</f>
        <v>#NAME?</v>
      </c>
      <c r="G1041" s="151" t="e">
        <f ca="1">_xll.BInterpol(cf!$A$2:$A$68,cf!$B$2:$B$68,params!B1041,"cubic")/100</f>
        <v>#NAME?</v>
      </c>
      <c r="H1041" s="199" t="e">
        <f t="shared" ca="1" si="135"/>
        <v>#NAME?</v>
      </c>
      <c r="I1041" s="152">
        <f t="shared" si="130"/>
        <v>6.6859966592524467E-2</v>
      </c>
      <c r="J1041" s="152">
        <f t="shared" si="136"/>
        <v>6.2211409251111682E-5</v>
      </c>
      <c r="K1041" s="3" t="e">
        <f t="shared" ca="1" si="132"/>
        <v>#NAME?</v>
      </c>
      <c r="L1041" s="153" t="e">
        <f t="shared" ca="1" si="137"/>
        <v>#NAME?</v>
      </c>
      <c r="M1041" s="195" t="e">
        <f ca="1">_xll.BInterpol(cf!$A$2:$A$68,cf!$C$2:$C$68,params!B1041,"cubic")</f>
        <v>#NAME?</v>
      </c>
      <c r="N1041" s="195" t="e">
        <f ca="1">+_xll.BInterpol(#REF!,#REF!,params!B1041,"cubic")</f>
        <v>#NAME?</v>
      </c>
      <c r="O1041" s="153" t="e">
        <f t="shared" ca="1" si="133"/>
        <v>#NAME?</v>
      </c>
    </row>
    <row r="1042" spans="1:15">
      <c r="A1042">
        <v>1039</v>
      </c>
      <c r="B1042">
        <f t="shared" si="131"/>
        <v>4.1559999999999997</v>
      </c>
      <c r="C1042" s="151" t="e">
        <f ca="1">+_xll.BInterpol(Boost!$R$6:$R$66,Boost!$AZ$6:$AZ$66,params!B1042,"cubic")</f>
        <v>#NAME?</v>
      </c>
      <c r="D1042" s="151" t="e">
        <f ca="1">+_xll.BInterpol(Boost!$R$6:$R$66,Boost!$AX$6:$AX$66,params!B1042,"cubic")</f>
        <v>#NAME?</v>
      </c>
      <c r="E1042" s="198" t="e">
        <f t="shared" ca="1" si="134"/>
        <v>#NAME?</v>
      </c>
      <c r="F1042" s="151" t="e">
        <f ca="1">+_xll.BInterpol(Boost!$R$6:$R$66,Boost!$AY$6:$AY$66,params!B1042,"cubic")</f>
        <v>#NAME?</v>
      </c>
      <c r="G1042" s="151" t="e">
        <f ca="1">_xll.BInterpol(cf!$A$2:$A$68,cf!$B$2:$B$68,params!B1042,"cubic")/100</f>
        <v>#NAME?</v>
      </c>
      <c r="H1042" s="199" t="e">
        <f t="shared" ca="1" si="135"/>
        <v>#NAME?</v>
      </c>
      <c r="I1042" s="152">
        <f t="shared" si="130"/>
        <v>6.6922173854486511E-2</v>
      </c>
      <c r="J1042" s="152">
        <f t="shared" si="136"/>
        <v>6.2207261962043958E-5</v>
      </c>
      <c r="K1042" s="3" t="e">
        <f t="shared" ca="1" si="132"/>
        <v>#NAME?</v>
      </c>
      <c r="L1042" s="153" t="e">
        <f t="shared" ca="1" si="137"/>
        <v>#NAME?</v>
      </c>
      <c r="M1042" s="195" t="e">
        <f ca="1">_xll.BInterpol(cf!$A$2:$A$68,cf!$C$2:$C$68,params!B1042,"cubic")</f>
        <v>#NAME?</v>
      </c>
      <c r="N1042" s="195" t="e">
        <f ca="1">+_xll.BInterpol(#REF!,#REF!,params!B1042,"cubic")</f>
        <v>#NAME?</v>
      </c>
      <c r="O1042" s="153" t="e">
        <f t="shared" ca="1" si="133"/>
        <v>#NAME?</v>
      </c>
    </row>
    <row r="1043" spans="1:15">
      <c r="A1043">
        <v>1040</v>
      </c>
      <c r="B1043">
        <f t="shared" si="131"/>
        <v>4.16</v>
      </c>
      <c r="C1043" s="151" t="e">
        <f ca="1">+_xll.BInterpol(Boost!$R$6:$R$66,Boost!$AZ$6:$AZ$66,params!B1043,"cubic")</f>
        <v>#NAME?</v>
      </c>
      <c r="D1043" s="151" t="e">
        <f ca="1">+_xll.BInterpol(Boost!$R$6:$R$66,Boost!$AX$6:$AX$66,params!B1043,"cubic")</f>
        <v>#NAME?</v>
      </c>
      <c r="E1043" s="198" t="e">
        <f t="shared" ca="1" si="134"/>
        <v>#NAME?</v>
      </c>
      <c r="F1043" s="151" t="e">
        <f ca="1">+_xll.BInterpol(Boost!$R$6:$R$66,Boost!$AY$6:$AY$66,params!B1043,"cubic")</f>
        <v>#NAME?</v>
      </c>
      <c r="G1043" s="151" t="e">
        <f ca="1">_xll.BInterpol(cf!$A$2:$A$68,cf!$B$2:$B$68,params!B1043,"cubic")/100</f>
        <v>#NAME?</v>
      </c>
      <c r="H1043" s="199" t="e">
        <f t="shared" ca="1" si="135"/>
        <v>#NAME?</v>
      </c>
      <c r="I1043" s="152">
        <f t="shared" si="130"/>
        <v>6.6984376969436044E-2</v>
      </c>
      <c r="J1043" s="152">
        <f t="shared" si="136"/>
        <v>6.220311494953279E-5</v>
      </c>
      <c r="K1043" s="3" t="e">
        <f t="shared" ca="1" si="132"/>
        <v>#NAME?</v>
      </c>
      <c r="L1043" s="153" t="e">
        <f t="shared" ca="1" si="137"/>
        <v>#NAME?</v>
      </c>
      <c r="M1043" s="195" t="e">
        <f ca="1">_xll.BInterpol(cf!$A$2:$A$68,cf!$C$2:$C$68,params!B1043,"cubic")</f>
        <v>#NAME?</v>
      </c>
      <c r="N1043" s="195" t="e">
        <f ca="1">+_xll.BInterpol(#REF!,#REF!,params!B1043,"cubic")</f>
        <v>#NAME?</v>
      </c>
      <c r="O1043" s="153" t="e">
        <f t="shared" ca="1" si="133"/>
        <v>#NAME?</v>
      </c>
    </row>
    <row r="1044" spans="1:15">
      <c r="A1044">
        <v>1041</v>
      </c>
      <c r="B1044">
        <f t="shared" si="131"/>
        <v>4.1639999999999997</v>
      </c>
      <c r="C1044" s="151" t="e">
        <f ca="1">+_xll.BInterpol(Boost!$R$6:$R$66,Boost!$AZ$6:$AZ$66,params!B1044,"cubic")</f>
        <v>#NAME?</v>
      </c>
      <c r="D1044" s="151" t="e">
        <f ca="1">+_xll.BInterpol(Boost!$R$6:$R$66,Boost!$AX$6:$AX$66,params!B1044,"cubic")</f>
        <v>#NAME?</v>
      </c>
      <c r="E1044" s="198" t="e">
        <f t="shared" ca="1" si="134"/>
        <v>#NAME?</v>
      </c>
      <c r="F1044" s="151" t="e">
        <f ca="1">+_xll.BInterpol(Boost!$R$6:$R$66,Boost!$AY$6:$AY$66,params!B1044,"cubic")</f>
        <v>#NAME?</v>
      </c>
      <c r="G1044" s="151" t="e">
        <f ca="1">_xll.BInterpol(cf!$A$2:$A$68,cf!$B$2:$B$68,params!B1044,"cubic")/100</f>
        <v>#NAME?</v>
      </c>
      <c r="H1044" s="199" t="e">
        <f t="shared" ca="1" si="135"/>
        <v>#NAME?</v>
      </c>
      <c r="I1044" s="152">
        <f t="shared" si="130"/>
        <v>6.70465759376494E-2</v>
      </c>
      <c r="J1044" s="152">
        <f t="shared" si="136"/>
        <v>6.2198968213356132E-5</v>
      </c>
      <c r="K1044" s="3" t="e">
        <f t="shared" ca="1" si="132"/>
        <v>#NAME?</v>
      </c>
      <c r="L1044" s="153" t="e">
        <f t="shared" ca="1" si="137"/>
        <v>#NAME?</v>
      </c>
      <c r="M1044" s="195" t="e">
        <f ca="1">_xll.BInterpol(cf!$A$2:$A$68,cf!$C$2:$C$68,params!B1044,"cubic")</f>
        <v>#NAME?</v>
      </c>
      <c r="N1044" s="195" t="e">
        <f ca="1">+_xll.BInterpol(#REF!,#REF!,params!B1044,"cubic")</f>
        <v>#NAME?</v>
      </c>
      <c r="O1044" s="153" t="e">
        <f t="shared" ca="1" si="133"/>
        <v>#NAME?</v>
      </c>
    </row>
    <row r="1045" spans="1:15">
      <c r="A1045">
        <v>1042</v>
      </c>
      <c r="B1045">
        <f t="shared" si="131"/>
        <v>4.1680000000000001</v>
      </c>
      <c r="C1045" s="151" t="e">
        <f ca="1">+_xll.BInterpol(Boost!$R$6:$R$66,Boost!$AZ$6:$AZ$66,params!B1045,"cubic")</f>
        <v>#NAME?</v>
      </c>
      <c r="D1045" s="151" t="e">
        <f ca="1">+_xll.BInterpol(Boost!$R$6:$R$66,Boost!$AX$6:$AX$66,params!B1045,"cubic")</f>
        <v>#NAME?</v>
      </c>
      <c r="E1045" s="198" t="e">
        <f t="shared" ca="1" si="134"/>
        <v>#NAME?</v>
      </c>
      <c r="F1045" s="151" t="e">
        <f ca="1">+_xll.BInterpol(Boost!$R$6:$R$66,Boost!$AY$6:$AY$66,params!B1045,"cubic")</f>
        <v>#NAME?</v>
      </c>
      <c r="G1045" s="151" t="e">
        <f ca="1">_xll.BInterpol(cf!$A$2:$A$68,cf!$B$2:$B$68,params!B1045,"cubic")/100</f>
        <v>#NAME?</v>
      </c>
      <c r="H1045" s="199" t="e">
        <f t="shared" ca="1" si="135"/>
        <v>#NAME?</v>
      </c>
      <c r="I1045" s="152">
        <f t="shared" si="130"/>
        <v>6.7108770759403136E-2</v>
      </c>
      <c r="J1045" s="152">
        <f t="shared" si="136"/>
        <v>6.2194821753736029E-5</v>
      </c>
      <c r="K1045" s="3" t="e">
        <f t="shared" ca="1" si="132"/>
        <v>#NAME?</v>
      </c>
      <c r="L1045" s="153" t="e">
        <f t="shared" ca="1" si="137"/>
        <v>#NAME?</v>
      </c>
      <c r="M1045" s="195" t="e">
        <f ca="1">_xll.BInterpol(cf!$A$2:$A$68,cf!$C$2:$C$68,params!B1045,"cubic")</f>
        <v>#NAME?</v>
      </c>
      <c r="N1045" s="195" t="e">
        <f ca="1">+_xll.BInterpol(#REF!,#REF!,params!B1045,"cubic")</f>
        <v>#NAME?</v>
      </c>
      <c r="O1045" s="153" t="e">
        <f t="shared" ca="1" si="133"/>
        <v>#NAME?</v>
      </c>
    </row>
    <row r="1046" spans="1:15">
      <c r="A1046">
        <v>1043</v>
      </c>
      <c r="B1046">
        <f t="shared" si="131"/>
        <v>4.1719999999999997</v>
      </c>
      <c r="C1046" s="151" t="e">
        <f ca="1">+_xll.BInterpol(Boost!$R$6:$R$66,Boost!$AZ$6:$AZ$66,params!B1046,"cubic")</f>
        <v>#NAME?</v>
      </c>
      <c r="D1046" s="151" t="e">
        <f ca="1">+_xll.BInterpol(Boost!$R$6:$R$66,Boost!$AX$6:$AX$66,params!B1046,"cubic")</f>
        <v>#NAME?</v>
      </c>
      <c r="E1046" s="198" t="e">
        <f t="shared" ca="1" si="134"/>
        <v>#NAME?</v>
      </c>
      <c r="F1046" s="151" t="e">
        <f ca="1">+_xll.BInterpol(Boost!$R$6:$R$66,Boost!$AY$6:$AY$66,params!B1046,"cubic")</f>
        <v>#NAME?</v>
      </c>
      <c r="G1046" s="151" t="e">
        <f ca="1">_xll.BInterpol(cf!$A$2:$A$68,cf!$B$2:$B$68,params!B1046,"cubic")/100</f>
        <v>#NAME?</v>
      </c>
      <c r="H1046" s="199" t="e">
        <f t="shared" ca="1" si="135"/>
        <v>#NAME?</v>
      </c>
      <c r="I1046" s="152">
        <f t="shared" si="130"/>
        <v>6.7170961434973586E-2</v>
      </c>
      <c r="J1046" s="152">
        <f t="shared" si="136"/>
        <v>6.2190675570450438E-5</v>
      </c>
      <c r="K1046" s="3" t="e">
        <f t="shared" ca="1" si="132"/>
        <v>#NAME?</v>
      </c>
      <c r="L1046" s="153" t="e">
        <f t="shared" ca="1" si="137"/>
        <v>#NAME?</v>
      </c>
      <c r="M1046" s="195" t="e">
        <f ca="1">_xll.BInterpol(cf!$A$2:$A$68,cf!$C$2:$C$68,params!B1046,"cubic")</f>
        <v>#NAME?</v>
      </c>
      <c r="N1046" s="195" t="e">
        <f ca="1">+_xll.BInterpol(#REF!,#REF!,params!B1046,"cubic")</f>
        <v>#NAME?</v>
      </c>
      <c r="O1046" s="153" t="e">
        <f t="shared" ca="1" si="133"/>
        <v>#NAME?</v>
      </c>
    </row>
    <row r="1047" spans="1:15">
      <c r="A1047">
        <v>1044</v>
      </c>
      <c r="B1047">
        <f t="shared" si="131"/>
        <v>4.1760000000000002</v>
      </c>
      <c r="C1047" s="151" t="e">
        <f ca="1">+_xll.BInterpol(Boost!$R$6:$R$66,Boost!$AZ$6:$AZ$66,params!B1047,"cubic")</f>
        <v>#NAME?</v>
      </c>
      <c r="D1047" s="151" t="e">
        <f ca="1">+_xll.BInterpol(Boost!$R$6:$R$66,Boost!$AX$6:$AX$66,params!B1047,"cubic")</f>
        <v>#NAME?</v>
      </c>
      <c r="E1047" s="198" t="e">
        <f t="shared" ca="1" si="134"/>
        <v>#NAME?</v>
      </c>
      <c r="F1047" s="151" t="e">
        <f ca="1">+_xll.BInterpol(Boost!$R$6:$R$66,Boost!$AY$6:$AY$66,params!B1047,"cubic")</f>
        <v>#NAME?</v>
      </c>
      <c r="G1047" s="151" t="e">
        <f ca="1">_xll.BInterpol(cf!$A$2:$A$68,cf!$B$2:$B$68,params!B1047,"cubic")/100</f>
        <v>#NAME?</v>
      </c>
      <c r="H1047" s="199" t="e">
        <f t="shared" ca="1" si="135"/>
        <v>#NAME?</v>
      </c>
      <c r="I1047" s="152">
        <f t="shared" si="130"/>
        <v>6.7233147964637308E-2</v>
      </c>
      <c r="J1047" s="152">
        <f t="shared" si="136"/>
        <v>6.2186529663721402E-5</v>
      </c>
      <c r="K1047" s="3" t="e">
        <f t="shared" ca="1" si="132"/>
        <v>#NAME?</v>
      </c>
      <c r="L1047" s="153" t="e">
        <f t="shared" ca="1" si="137"/>
        <v>#NAME?</v>
      </c>
      <c r="M1047" s="195" t="e">
        <f ca="1">_xll.BInterpol(cf!$A$2:$A$68,cf!$C$2:$C$68,params!B1047,"cubic")</f>
        <v>#NAME?</v>
      </c>
      <c r="N1047" s="195" t="e">
        <f ca="1">+_xll.BInterpol(#REF!,#REF!,params!B1047,"cubic")</f>
        <v>#NAME?</v>
      </c>
      <c r="O1047" s="153" t="e">
        <f t="shared" ca="1" si="133"/>
        <v>#NAME?</v>
      </c>
    </row>
    <row r="1048" spans="1:15">
      <c r="A1048">
        <v>1045</v>
      </c>
      <c r="B1048">
        <f t="shared" si="131"/>
        <v>4.18</v>
      </c>
      <c r="C1048" s="151" t="e">
        <f ca="1">+_xll.BInterpol(Boost!$R$6:$R$66,Boost!$AZ$6:$AZ$66,params!B1048,"cubic")</f>
        <v>#NAME?</v>
      </c>
      <c r="D1048" s="151" t="e">
        <f ca="1">+_xll.BInterpol(Boost!$R$6:$R$66,Boost!$AX$6:$AX$66,params!B1048,"cubic")</f>
        <v>#NAME?</v>
      </c>
      <c r="E1048" s="198" t="e">
        <f t="shared" ca="1" si="134"/>
        <v>#NAME?</v>
      </c>
      <c r="F1048" s="151" t="e">
        <f ca="1">+_xll.BInterpol(Boost!$R$6:$R$66,Boost!$AY$6:$AY$66,params!B1048,"cubic")</f>
        <v>#NAME?</v>
      </c>
      <c r="G1048" s="151" t="e">
        <f ca="1">_xll.BInterpol(cf!$A$2:$A$68,cf!$B$2:$B$68,params!B1048,"cubic")/100</f>
        <v>#NAME?</v>
      </c>
      <c r="H1048" s="199" t="e">
        <f t="shared" ca="1" si="135"/>
        <v>#NAME?</v>
      </c>
      <c r="I1048" s="152">
        <f t="shared" si="130"/>
        <v>6.7295330348670412E-2</v>
      </c>
      <c r="J1048" s="152">
        <f t="shared" si="136"/>
        <v>6.2182384033104832E-5</v>
      </c>
      <c r="K1048" s="3" t="e">
        <f t="shared" ca="1" si="132"/>
        <v>#NAME?</v>
      </c>
      <c r="L1048" s="153" t="e">
        <f t="shared" ca="1" si="137"/>
        <v>#NAME?</v>
      </c>
      <c r="M1048" s="195" t="e">
        <f ca="1">_xll.BInterpol(cf!$A$2:$A$68,cf!$C$2:$C$68,params!B1048,"cubic")</f>
        <v>#NAME?</v>
      </c>
      <c r="N1048" s="195" t="e">
        <f ca="1">+_xll.BInterpol(#REF!,#REF!,params!B1048,"cubic")</f>
        <v>#NAME?</v>
      </c>
      <c r="O1048" s="153" t="e">
        <f t="shared" ca="1" si="133"/>
        <v>#NAME?</v>
      </c>
    </row>
    <row r="1049" spans="1:15">
      <c r="A1049">
        <v>1046</v>
      </c>
      <c r="B1049">
        <f t="shared" si="131"/>
        <v>4.1840000000000002</v>
      </c>
      <c r="C1049" s="151" t="e">
        <f ca="1">+_xll.BInterpol(Boost!$R$6:$R$66,Boost!$AZ$6:$AZ$66,params!B1049,"cubic")</f>
        <v>#NAME?</v>
      </c>
      <c r="D1049" s="151" t="e">
        <f ca="1">+_xll.BInterpol(Boost!$R$6:$R$66,Boost!$AX$6:$AX$66,params!B1049,"cubic")</f>
        <v>#NAME?</v>
      </c>
      <c r="E1049" s="198" t="e">
        <f t="shared" ca="1" si="134"/>
        <v>#NAME?</v>
      </c>
      <c r="F1049" s="151" t="e">
        <f ca="1">+_xll.BInterpol(Boost!$R$6:$R$66,Boost!$AY$6:$AY$66,params!B1049,"cubic")</f>
        <v>#NAME?</v>
      </c>
      <c r="G1049" s="151" t="e">
        <f ca="1">_xll.BInterpol(cf!$A$2:$A$68,cf!$B$2:$B$68,params!B1049,"cubic")/100</f>
        <v>#NAME?</v>
      </c>
      <c r="H1049" s="199" t="e">
        <f t="shared" ca="1" si="135"/>
        <v>#NAME?</v>
      </c>
      <c r="I1049" s="152">
        <f t="shared" si="130"/>
        <v>6.7357508587349568E-2</v>
      </c>
      <c r="J1049" s="152">
        <f t="shared" si="136"/>
        <v>6.2178238679155839E-5</v>
      </c>
      <c r="K1049" s="3" t="e">
        <f t="shared" ca="1" si="132"/>
        <v>#NAME?</v>
      </c>
      <c r="L1049" s="153" t="e">
        <f t="shared" ca="1" si="137"/>
        <v>#NAME?</v>
      </c>
      <c r="M1049" s="195" t="e">
        <f ca="1">_xll.BInterpol(cf!$A$2:$A$68,cf!$C$2:$C$68,params!B1049,"cubic")</f>
        <v>#NAME?</v>
      </c>
      <c r="N1049" s="195" t="e">
        <f ca="1">+_xll.BInterpol(#REF!,#REF!,params!B1049,"cubic")</f>
        <v>#NAME?</v>
      </c>
      <c r="O1049" s="153" t="e">
        <f t="shared" ca="1" si="133"/>
        <v>#NAME?</v>
      </c>
    </row>
    <row r="1050" spans="1:15">
      <c r="A1050">
        <v>1047</v>
      </c>
      <c r="B1050">
        <f t="shared" si="131"/>
        <v>4.1879999999999997</v>
      </c>
      <c r="C1050" s="151" t="e">
        <f ca="1">+_xll.BInterpol(Boost!$R$6:$R$66,Boost!$AZ$6:$AZ$66,params!B1050,"cubic")</f>
        <v>#NAME?</v>
      </c>
      <c r="D1050" s="151" t="e">
        <f ca="1">+_xll.BInterpol(Boost!$R$6:$R$66,Boost!$AX$6:$AX$66,params!B1050,"cubic")</f>
        <v>#NAME?</v>
      </c>
      <c r="E1050" s="198" t="e">
        <f t="shared" ca="1" si="134"/>
        <v>#NAME?</v>
      </c>
      <c r="F1050" s="151" t="e">
        <f ca="1">+_xll.BInterpol(Boost!$R$6:$R$66,Boost!$AY$6:$AY$66,params!B1050,"cubic")</f>
        <v>#NAME?</v>
      </c>
      <c r="G1050" s="151" t="e">
        <f ca="1">_xll.BInterpol(cf!$A$2:$A$68,cf!$B$2:$B$68,params!B1050,"cubic")/100</f>
        <v>#NAME?</v>
      </c>
      <c r="H1050" s="199" t="e">
        <f t="shared" ca="1" si="135"/>
        <v>#NAME?</v>
      </c>
      <c r="I1050" s="152">
        <f t="shared" si="130"/>
        <v>6.7419682680950888E-2</v>
      </c>
      <c r="J1050" s="152">
        <f t="shared" si="136"/>
        <v>6.2174093601319314E-5</v>
      </c>
      <c r="K1050" s="3" t="e">
        <f t="shared" ca="1" si="132"/>
        <v>#NAME?</v>
      </c>
      <c r="L1050" s="153" t="e">
        <f t="shared" ca="1" si="137"/>
        <v>#NAME?</v>
      </c>
      <c r="M1050" s="195" t="e">
        <f ca="1">_xll.BInterpol(cf!$A$2:$A$68,cf!$C$2:$C$68,params!B1050,"cubic")</f>
        <v>#NAME?</v>
      </c>
      <c r="N1050" s="195" t="e">
        <f ca="1">+_xll.BInterpol(#REF!,#REF!,params!B1050,"cubic")</f>
        <v>#NAME?</v>
      </c>
      <c r="O1050" s="153" t="e">
        <f t="shared" ca="1" si="133"/>
        <v>#NAME?</v>
      </c>
    </row>
    <row r="1051" spans="1:15">
      <c r="A1051">
        <v>1048</v>
      </c>
      <c r="B1051">
        <f t="shared" si="131"/>
        <v>4.1920000000000002</v>
      </c>
      <c r="C1051" s="151" t="e">
        <f ca="1">+_xll.BInterpol(Boost!$R$6:$R$66,Boost!$AZ$6:$AZ$66,params!B1051,"cubic")</f>
        <v>#NAME?</v>
      </c>
      <c r="D1051" s="151" t="e">
        <f ca="1">+_xll.BInterpol(Boost!$R$6:$R$66,Boost!$AX$6:$AX$66,params!B1051,"cubic")</f>
        <v>#NAME?</v>
      </c>
      <c r="E1051" s="198" t="e">
        <f t="shared" ca="1" si="134"/>
        <v>#NAME?</v>
      </c>
      <c r="F1051" s="151" t="e">
        <f ca="1">+_xll.BInterpol(Boost!$R$6:$R$66,Boost!$AY$6:$AY$66,params!B1051,"cubic")</f>
        <v>#NAME?</v>
      </c>
      <c r="G1051" s="151" t="e">
        <f ca="1">_xll.BInterpol(cf!$A$2:$A$68,cf!$B$2:$B$68,params!B1051,"cubic")/100</f>
        <v>#NAME?</v>
      </c>
      <c r="H1051" s="199" t="e">
        <f t="shared" ca="1" si="135"/>
        <v>#NAME?</v>
      </c>
      <c r="I1051" s="152">
        <f t="shared" si="130"/>
        <v>6.7481852629750927E-2</v>
      </c>
      <c r="J1051" s="152">
        <f t="shared" si="136"/>
        <v>6.2169948800039343E-5</v>
      </c>
      <c r="K1051" s="3" t="e">
        <f t="shared" ca="1" si="132"/>
        <v>#NAME?</v>
      </c>
      <c r="L1051" s="153" t="e">
        <f t="shared" ca="1" si="137"/>
        <v>#NAME?</v>
      </c>
      <c r="M1051" s="195" t="e">
        <f ca="1">_xll.BInterpol(cf!$A$2:$A$68,cf!$C$2:$C$68,params!B1051,"cubic")</f>
        <v>#NAME?</v>
      </c>
      <c r="N1051" s="195" t="e">
        <f ca="1">+_xll.BInterpol(#REF!,#REF!,params!B1051,"cubic")</f>
        <v>#NAME?</v>
      </c>
      <c r="O1051" s="153" t="e">
        <f t="shared" ca="1" si="133"/>
        <v>#NAME?</v>
      </c>
    </row>
    <row r="1052" spans="1:15">
      <c r="A1052">
        <v>1049</v>
      </c>
      <c r="B1052">
        <f t="shared" si="131"/>
        <v>4.1959999999999997</v>
      </c>
      <c r="C1052" s="151" t="e">
        <f ca="1">+_xll.BInterpol(Boost!$R$6:$R$66,Boost!$AZ$6:$AZ$66,params!B1052,"cubic")</f>
        <v>#NAME?</v>
      </c>
      <c r="D1052" s="151" t="e">
        <f ca="1">+_xll.BInterpol(Boost!$R$6:$R$66,Boost!$AX$6:$AX$66,params!B1052,"cubic")</f>
        <v>#NAME?</v>
      </c>
      <c r="E1052" s="198" t="e">
        <f t="shared" ca="1" si="134"/>
        <v>#NAME?</v>
      </c>
      <c r="F1052" s="151" t="e">
        <f ca="1">+_xll.BInterpol(Boost!$R$6:$R$66,Boost!$AY$6:$AY$66,params!B1052,"cubic")</f>
        <v>#NAME?</v>
      </c>
      <c r="G1052" s="151" t="e">
        <f ca="1">_xll.BInterpol(cf!$A$2:$A$68,cf!$B$2:$B$68,params!B1052,"cubic")/100</f>
        <v>#NAME?</v>
      </c>
      <c r="H1052" s="199" t="e">
        <f t="shared" ca="1" si="135"/>
        <v>#NAME?</v>
      </c>
      <c r="I1052" s="152">
        <f t="shared" si="130"/>
        <v>6.7544018434025688E-2</v>
      </c>
      <c r="J1052" s="152">
        <f t="shared" si="136"/>
        <v>6.2165804274760816E-5</v>
      </c>
      <c r="K1052" s="3" t="e">
        <f t="shared" ca="1" si="132"/>
        <v>#NAME?</v>
      </c>
      <c r="L1052" s="153" t="e">
        <f t="shared" ca="1" si="137"/>
        <v>#NAME?</v>
      </c>
      <c r="M1052" s="195" t="e">
        <f ca="1">_xll.BInterpol(cf!$A$2:$A$68,cf!$C$2:$C$68,params!B1052,"cubic")</f>
        <v>#NAME?</v>
      </c>
      <c r="N1052" s="195" t="e">
        <f ca="1">+_xll.BInterpol(#REF!,#REF!,params!B1052,"cubic")</f>
        <v>#NAME?</v>
      </c>
      <c r="O1052" s="153" t="e">
        <f t="shared" ca="1" si="133"/>
        <v>#NAME?</v>
      </c>
    </row>
    <row r="1053" spans="1:15">
      <c r="A1053">
        <v>1050</v>
      </c>
      <c r="B1053">
        <f t="shared" si="131"/>
        <v>4.2</v>
      </c>
      <c r="C1053" s="151" t="e">
        <f ca="1">+_xll.BInterpol(Boost!$R$6:$R$66,Boost!$AZ$6:$AZ$66,params!B1053,"cubic")</f>
        <v>#NAME?</v>
      </c>
      <c r="D1053" s="151" t="e">
        <f ca="1">+_xll.BInterpol(Boost!$R$6:$R$66,Boost!$AX$6:$AX$66,params!B1053,"cubic")</f>
        <v>#NAME?</v>
      </c>
      <c r="E1053" s="198" t="e">
        <f t="shared" ca="1" si="134"/>
        <v>#NAME?</v>
      </c>
      <c r="F1053" s="151" t="e">
        <f ca="1">+_xll.BInterpol(Boost!$R$6:$R$66,Boost!$AY$6:$AY$66,params!B1053,"cubic")</f>
        <v>#NAME?</v>
      </c>
      <c r="G1053" s="151" t="e">
        <f ca="1">_xll.BInterpol(cf!$A$2:$A$68,cf!$B$2:$B$68,params!B1053,"cubic")/100</f>
        <v>#NAME?</v>
      </c>
      <c r="H1053" s="199" t="e">
        <f t="shared" ca="1" si="135"/>
        <v>#NAME?</v>
      </c>
      <c r="I1053" s="152">
        <f t="shared" si="130"/>
        <v>6.7606180094051727E-2</v>
      </c>
      <c r="J1053" s="152">
        <f t="shared" si="136"/>
        <v>6.2161660026038845E-5</v>
      </c>
      <c r="K1053" s="3" t="e">
        <f t="shared" ca="1" si="132"/>
        <v>#NAME?</v>
      </c>
      <c r="L1053" s="153" t="e">
        <f t="shared" ca="1" si="137"/>
        <v>#NAME?</v>
      </c>
      <c r="M1053" s="195" t="e">
        <f ca="1">_xll.BInterpol(cf!$A$2:$A$68,cf!$C$2:$C$68,params!B1053,"cubic")</f>
        <v>#NAME?</v>
      </c>
      <c r="N1053" s="195" t="e">
        <f ca="1">+_xll.BInterpol(#REF!,#REF!,params!B1053,"cubic")</f>
        <v>#NAME?</v>
      </c>
      <c r="O1053" s="153" t="e">
        <f t="shared" ca="1" si="133"/>
        <v>#NAME?</v>
      </c>
    </row>
    <row r="1054" spans="1:15">
      <c r="A1054">
        <v>1051</v>
      </c>
      <c r="B1054">
        <f t="shared" si="131"/>
        <v>4.2039999999999997</v>
      </c>
      <c r="C1054" s="151" t="e">
        <f ca="1">+_xll.BInterpol(Boost!$R$6:$R$66,Boost!$AZ$6:$AZ$66,params!B1054,"cubic")</f>
        <v>#NAME?</v>
      </c>
      <c r="D1054" s="151" t="e">
        <f ca="1">+_xll.BInterpol(Boost!$R$6:$R$66,Boost!$AX$6:$AX$66,params!B1054,"cubic")</f>
        <v>#NAME?</v>
      </c>
      <c r="E1054" s="198" t="e">
        <f t="shared" ca="1" si="134"/>
        <v>#NAME?</v>
      </c>
      <c r="F1054" s="151" t="e">
        <f ca="1">+_xll.BInterpol(Boost!$R$6:$R$66,Boost!$AY$6:$AY$66,params!B1054,"cubic")</f>
        <v>#NAME?</v>
      </c>
      <c r="G1054" s="151" t="e">
        <f ca="1">_xll.BInterpol(cf!$A$2:$A$68,cf!$B$2:$B$68,params!B1054,"cubic")/100</f>
        <v>#NAME?</v>
      </c>
      <c r="H1054" s="199" t="e">
        <f t="shared" ca="1" si="135"/>
        <v>#NAME?</v>
      </c>
      <c r="I1054" s="152">
        <f t="shared" si="130"/>
        <v>6.7668337610105267E-2</v>
      </c>
      <c r="J1054" s="152">
        <f t="shared" si="136"/>
        <v>6.2157516053540363E-5</v>
      </c>
      <c r="K1054" s="3" t="e">
        <f t="shared" ca="1" si="132"/>
        <v>#NAME?</v>
      </c>
      <c r="L1054" s="153" t="e">
        <f t="shared" ca="1" si="137"/>
        <v>#NAME?</v>
      </c>
      <c r="M1054" s="195" t="e">
        <f ca="1">_xll.BInterpol(cf!$A$2:$A$68,cf!$C$2:$C$68,params!B1054,"cubic")</f>
        <v>#NAME?</v>
      </c>
      <c r="N1054" s="195" t="e">
        <f ca="1">+_xll.BInterpol(#REF!,#REF!,params!B1054,"cubic")</f>
        <v>#NAME?</v>
      </c>
      <c r="O1054" s="153" t="e">
        <f t="shared" ca="1" si="133"/>
        <v>#NAME?</v>
      </c>
    </row>
    <row r="1055" spans="1:15">
      <c r="A1055">
        <v>1052</v>
      </c>
      <c r="B1055">
        <f t="shared" si="131"/>
        <v>4.2080000000000002</v>
      </c>
      <c r="C1055" s="151" t="e">
        <f ca="1">+_xll.BInterpol(Boost!$R$6:$R$66,Boost!$AZ$6:$AZ$66,params!B1055,"cubic")</f>
        <v>#NAME?</v>
      </c>
      <c r="D1055" s="151" t="e">
        <f ca="1">+_xll.BInterpol(Boost!$R$6:$R$66,Boost!$AX$6:$AX$66,params!B1055,"cubic")</f>
        <v>#NAME?</v>
      </c>
      <c r="E1055" s="198" t="e">
        <f t="shared" ca="1" si="134"/>
        <v>#NAME?</v>
      </c>
      <c r="F1055" s="151" t="e">
        <f ca="1">+_xll.BInterpol(Boost!$R$6:$R$66,Boost!$AY$6:$AY$66,params!B1055,"cubic")</f>
        <v>#NAME?</v>
      </c>
      <c r="G1055" s="151" t="e">
        <f ca="1">_xll.BInterpol(cf!$A$2:$A$68,cf!$B$2:$B$68,params!B1055,"cubic")/100</f>
        <v>#NAME?</v>
      </c>
      <c r="H1055" s="199" t="e">
        <f t="shared" ca="1" si="135"/>
        <v>#NAME?</v>
      </c>
      <c r="I1055" s="152">
        <f t="shared" ref="I1055:I1118" si="138">1-EXP($R$5*-1*B1055/(1-$R$6))</f>
        <v>6.7730490982462532E-2</v>
      </c>
      <c r="J1055" s="152">
        <f t="shared" si="136"/>
        <v>6.2153372357265368E-5</v>
      </c>
      <c r="K1055" s="3" t="e">
        <f t="shared" ca="1" si="132"/>
        <v>#NAME?</v>
      </c>
      <c r="L1055" s="153" t="e">
        <f t="shared" ca="1" si="137"/>
        <v>#NAME?</v>
      </c>
      <c r="M1055" s="195" t="e">
        <f ca="1">_xll.BInterpol(cf!$A$2:$A$68,cf!$C$2:$C$68,params!B1055,"cubic")</f>
        <v>#NAME?</v>
      </c>
      <c r="N1055" s="195" t="e">
        <f ca="1">+_xll.BInterpol(#REF!,#REF!,params!B1055,"cubic")</f>
        <v>#NAME?</v>
      </c>
      <c r="O1055" s="153" t="e">
        <f t="shared" ca="1" si="133"/>
        <v>#NAME?</v>
      </c>
    </row>
    <row r="1056" spans="1:15">
      <c r="A1056">
        <v>1053</v>
      </c>
      <c r="B1056">
        <f t="shared" si="131"/>
        <v>4.2119999999999997</v>
      </c>
      <c r="C1056" s="151" t="e">
        <f ca="1">+_xll.BInterpol(Boost!$R$6:$R$66,Boost!$AZ$6:$AZ$66,params!B1056,"cubic")</f>
        <v>#NAME?</v>
      </c>
      <c r="D1056" s="151" t="e">
        <f ca="1">+_xll.BInterpol(Boost!$R$6:$R$66,Boost!$AX$6:$AX$66,params!B1056,"cubic")</f>
        <v>#NAME?</v>
      </c>
      <c r="E1056" s="198" t="e">
        <f t="shared" ca="1" si="134"/>
        <v>#NAME?</v>
      </c>
      <c r="F1056" s="151" t="e">
        <f ca="1">+_xll.BInterpol(Boost!$R$6:$R$66,Boost!$AY$6:$AY$66,params!B1056,"cubic")</f>
        <v>#NAME?</v>
      </c>
      <c r="G1056" s="151" t="e">
        <f ca="1">_xll.BInterpol(cf!$A$2:$A$68,cf!$B$2:$B$68,params!B1056,"cubic")/100</f>
        <v>#NAME?</v>
      </c>
      <c r="H1056" s="199" t="e">
        <f t="shared" ca="1" si="135"/>
        <v>#NAME?</v>
      </c>
      <c r="I1056" s="152">
        <f t="shared" si="138"/>
        <v>6.7792640211399746E-2</v>
      </c>
      <c r="J1056" s="152">
        <f t="shared" si="136"/>
        <v>6.2149228937213863E-5</v>
      </c>
      <c r="K1056" s="3" t="e">
        <f t="shared" ca="1" si="132"/>
        <v>#NAME?</v>
      </c>
      <c r="L1056" s="153" t="e">
        <f t="shared" ca="1" si="137"/>
        <v>#NAME?</v>
      </c>
      <c r="M1056" s="195" t="e">
        <f ca="1">_xll.BInterpol(cf!$A$2:$A$68,cf!$C$2:$C$68,params!B1056,"cubic")</f>
        <v>#NAME?</v>
      </c>
      <c r="N1056" s="195" t="e">
        <f ca="1">+_xll.BInterpol(#REF!,#REF!,params!B1056,"cubic")</f>
        <v>#NAME?</v>
      </c>
      <c r="O1056" s="153" t="e">
        <f t="shared" ca="1" si="133"/>
        <v>#NAME?</v>
      </c>
    </row>
    <row r="1057" spans="1:15">
      <c r="A1057">
        <v>1054</v>
      </c>
      <c r="B1057">
        <f t="shared" si="131"/>
        <v>4.2160000000000002</v>
      </c>
      <c r="C1057" s="151" t="e">
        <f ca="1">+_xll.BInterpol(Boost!$R$6:$R$66,Boost!$AZ$6:$AZ$66,params!B1057,"cubic")</f>
        <v>#NAME?</v>
      </c>
      <c r="D1057" s="151" t="e">
        <f ca="1">+_xll.BInterpol(Boost!$R$6:$R$66,Boost!$AX$6:$AX$66,params!B1057,"cubic")</f>
        <v>#NAME?</v>
      </c>
      <c r="E1057" s="198" t="e">
        <f t="shared" ca="1" si="134"/>
        <v>#NAME?</v>
      </c>
      <c r="F1057" s="151" t="e">
        <f ca="1">+_xll.BInterpol(Boost!$R$6:$R$66,Boost!$AY$6:$AY$66,params!B1057,"cubic")</f>
        <v>#NAME?</v>
      </c>
      <c r="G1057" s="151" t="e">
        <f ca="1">_xll.BInterpol(cf!$A$2:$A$68,cf!$B$2:$B$68,params!B1057,"cubic")/100</f>
        <v>#NAME?</v>
      </c>
      <c r="H1057" s="199" t="e">
        <f t="shared" ca="1" si="135"/>
        <v>#NAME?</v>
      </c>
      <c r="I1057" s="152">
        <f t="shared" si="138"/>
        <v>6.7854785297193021E-2</v>
      </c>
      <c r="J1057" s="152">
        <f t="shared" si="136"/>
        <v>6.2145085793274824E-5</v>
      </c>
      <c r="K1057" s="3" t="e">
        <f t="shared" ca="1" si="132"/>
        <v>#NAME?</v>
      </c>
      <c r="L1057" s="153" t="e">
        <f t="shared" ca="1" si="137"/>
        <v>#NAME?</v>
      </c>
      <c r="M1057" s="195" t="e">
        <f ca="1">_xll.BInterpol(cf!$A$2:$A$68,cf!$C$2:$C$68,params!B1057,"cubic")</f>
        <v>#NAME?</v>
      </c>
      <c r="N1057" s="195" t="e">
        <f ca="1">+_xll.BInterpol(#REF!,#REF!,params!B1057,"cubic")</f>
        <v>#NAME?</v>
      </c>
      <c r="O1057" s="153" t="e">
        <f t="shared" ca="1" si="133"/>
        <v>#NAME?</v>
      </c>
    </row>
    <row r="1058" spans="1:15">
      <c r="A1058">
        <v>1055</v>
      </c>
      <c r="B1058">
        <f t="shared" si="131"/>
        <v>4.22</v>
      </c>
      <c r="C1058" s="151" t="e">
        <f ca="1">+_xll.BInterpol(Boost!$R$6:$R$66,Boost!$AZ$6:$AZ$66,params!B1058,"cubic")</f>
        <v>#NAME?</v>
      </c>
      <c r="D1058" s="151" t="e">
        <f ca="1">+_xll.BInterpol(Boost!$R$6:$R$66,Boost!$AX$6:$AX$66,params!B1058,"cubic")</f>
        <v>#NAME?</v>
      </c>
      <c r="E1058" s="198" t="e">
        <f t="shared" ca="1" si="134"/>
        <v>#NAME?</v>
      </c>
      <c r="F1058" s="151" t="e">
        <f ca="1">+_xll.BInterpol(Boost!$R$6:$R$66,Boost!$AY$6:$AY$66,params!B1058,"cubic")</f>
        <v>#NAME?</v>
      </c>
      <c r="G1058" s="151" t="e">
        <f ca="1">_xll.BInterpol(cf!$A$2:$A$68,cf!$B$2:$B$68,params!B1058,"cubic")/100</f>
        <v>#NAME?</v>
      </c>
      <c r="H1058" s="199" t="e">
        <f t="shared" ca="1" si="135"/>
        <v>#NAME?</v>
      </c>
      <c r="I1058" s="152">
        <f t="shared" si="138"/>
        <v>6.7916926240118802E-2</v>
      </c>
      <c r="J1058" s="152">
        <f t="shared" si="136"/>
        <v>6.2140942925781317E-5</v>
      </c>
      <c r="K1058" s="3" t="e">
        <f t="shared" ca="1" si="132"/>
        <v>#NAME?</v>
      </c>
      <c r="L1058" s="153" t="e">
        <f t="shared" ca="1" si="137"/>
        <v>#NAME?</v>
      </c>
      <c r="M1058" s="195" t="e">
        <f ca="1">_xll.BInterpol(cf!$A$2:$A$68,cf!$C$2:$C$68,params!B1058,"cubic")</f>
        <v>#NAME?</v>
      </c>
      <c r="N1058" s="195" t="e">
        <f ca="1">+_xll.BInterpol(#REF!,#REF!,params!B1058,"cubic")</f>
        <v>#NAME?</v>
      </c>
      <c r="O1058" s="153" t="e">
        <f t="shared" ca="1" si="133"/>
        <v>#NAME?</v>
      </c>
    </row>
    <row r="1059" spans="1:15">
      <c r="A1059">
        <v>1056</v>
      </c>
      <c r="B1059">
        <f t="shared" si="131"/>
        <v>4.2240000000000002</v>
      </c>
      <c r="C1059" s="151" t="e">
        <f ca="1">+_xll.BInterpol(Boost!$R$6:$R$66,Boost!$AZ$6:$AZ$66,params!B1059,"cubic")</f>
        <v>#NAME?</v>
      </c>
      <c r="D1059" s="151" t="e">
        <f ca="1">+_xll.BInterpol(Boost!$R$6:$R$66,Boost!$AX$6:$AX$66,params!B1059,"cubic")</f>
        <v>#NAME?</v>
      </c>
      <c r="E1059" s="198" t="e">
        <f t="shared" ca="1" si="134"/>
        <v>#NAME?</v>
      </c>
      <c r="F1059" s="151" t="e">
        <f ca="1">+_xll.BInterpol(Boost!$R$6:$R$66,Boost!$AY$6:$AY$66,params!B1059,"cubic")</f>
        <v>#NAME?</v>
      </c>
      <c r="G1059" s="151" t="e">
        <f ca="1">_xll.BInterpol(cf!$A$2:$A$68,cf!$B$2:$B$68,params!B1059,"cubic")/100</f>
        <v>#NAME?</v>
      </c>
      <c r="H1059" s="199" t="e">
        <f t="shared" ca="1" si="135"/>
        <v>#NAME?</v>
      </c>
      <c r="I1059" s="152">
        <f t="shared" si="138"/>
        <v>6.7979063040453092E-2</v>
      </c>
      <c r="J1059" s="152">
        <f t="shared" si="136"/>
        <v>6.2136800334289255E-5</v>
      </c>
      <c r="K1059" s="3" t="e">
        <f t="shared" ca="1" si="132"/>
        <v>#NAME?</v>
      </c>
      <c r="L1059" s="153" t="e">
        <f t="shared" ca="1" si="137"/>
        <v>#NAME?</v>
      </c>
      <c r="M1059" s="195" t="e">
        <f ca="1">_xll.BInterpol(cf!$A$2:$A$68,cf!$C$2:$C$68,params!B1059,"cubic")</f>
        <v>#NAME?</v>
      </c>
      <c r="N1059" s="195" t="e">
        <f ca="1">+_xll.BInterpol(#REF!,#REF!,params!B1059,"cubic")</f>
        <v>#NAME?</v>
      </c>
      <c r="O1059" s="153" t="e">
        <f t="shared" ca="1" si="133"/>
        <v>#NAME?</v>
      </c>
    </row>
    <row r="1060" spans="1:15">
      <c r="A1060">
        <v>1057</v>
      </c>
      <c r="B1060">
        <f t="shared" si="131"/>
        <v>4.2279999999999998</v>
      </c>
      <c r="C1060" s="151" t="e">
        <f ca="1">+_xll.BInterpol(Boost!$R$6:$R$66,Boost!$AZ$6:$AZ$66,params!B1060,"cubic")</f>
        <v>#NAME?</v>
      </c>
      <c r="D1060" s="151" t="e">
        <f ca="1">+_xll.BInterpol(Boost!$R$6:$R$66,Boost!$AX$6:$AX$66,params!B1060,"cubic")</f>
        <v>#NAME?</v>
      </c>
      <c r="E1060" s="198" t="e">
        <f t="shared" ca="1" si="134"/>
        <v>#NAME?</v>
      </c>
      <c r="F1060" s="151" t="e">
        <f ca="1">+_xll.BInterpol(Boost!$R$6:$R$66,Boost!$AY$6:$AY$66,params!B1060,"cubic")</f>
        <v>#NAME?</v>
      </c>
      <c r="G1060" s="151" t="e">
        <f ca="1">_xll.BInterpol(cf!$A$2:$A$68,cf!$B$2:$B$68,params!B1060,"cubic")/100</f>
        <v>#NAME?</v>
      </c>
      <c r="H1060" s="199" t="e">
        <f t="shared" ca="1" si="135"/>
        <v>#NAME?</v>
      </c>
      <c r="I1060" s="152">
        <f t="shared" si="138"/>
        <v>6.8041195698472112E-2</v>
      </c>
      <c r="J1060" s="152">
        <f t="shared" si="136"/>
        <v>6.2132658019020681E-5</v>
      </c>
      <c r="K1060" s="3" t="e">
        <f t="shared" ca="1" si="132"/>
        <v>#NAME?</v>
      </c>
      <c r="L1060" s="153" t="e">
        <f t="shared" ca="1" si="137"/>
        <v>#NAME?</v>
      </c>
      <c r="M1060" s="195" t="e">
        <f ca="1">_xll.BInterpol(cf!$A$2:$A$68,cf!$C$2:$C$68,params!B1060,"cubic")</f>
        <v>#NAME?</v>
      </c>
      <c r="N1060" s="195" t="e">
        <f ca="1">+_xll.BInterpol(#REF!,#REF!,params!B1060,"cubic")</f>
        <v>#NAME?</v>
      </c>
      <c r="O1060" s="153" t="e">
        <f t="shared" ca="1" si="133"/>
        <v>#NAME?</v>
      </c>
    </row>
    <row r="1061" spans="1:15">
      <c r="A1061">
        <v>1058</v>
      </c>
      <c r="B1061">
        <f t="shared" si="131"/>
        <v>4.2320000000000002</v>
      </c>
      <c r="C1061" s="151" t="e">
        <f ca="1">+_xll.BInterpol(Boost!$R$6:$R$66,Boost!$AZ$6:$AZ$66,params!B1061,"cubic")</f>
        <v>#NAME?</v>
      </c>
      <c r="D1061" s="151" t="e">
        <f ca="1">+_xll.BInterpol(Boost!$R$6:$R$66,Boost!$AX$6:$AX$66,params!B1061,"cubic")</f>
        <v>#NAME?</v>
      </c>
      <c r="E1061" s="198" t="e">
        <f t="shared" ca="1" si="134"/>
        <v>#NAME?</v>
      </c>
      <c r="F1061" s="151" t="e">
        <f ca="1">+_xll.BInterpol(Boost!$R$6:$R$66,Boost!$AY$6:$AY$66,params!B1061,"cubic")</f>
        <v>#NAME?</v>
      </c>
      <c r="G1061" s="151" t="e">
        <f ca="1">_xll.BInterpol(cf!$A$2:$A$68,cf!$B$2:$B$68,params!B1061,"cubic")/100</f>
        <v>#NAME?</v>
      </c>
      <c r="H1061" s="199" t="e">
        <f t="shared" ca="1" si="135"/>
        <v>#NAME?</v>
      </c>
      <c r="I1061" s="152">
        <f t="shared" si="138"/>
        <v>6.8103324214451977E-2</v>
      </c>
      <c r="J1061" s="152">
        <f t="shared" si="136"/>
        <v>6.2128515979864574E-5</v>
      </c>
      <c r="K1061" s="3" t="e">
        <f t="shared" ca="1" si="132"/>
        <v>#NAME?</v>
      </c>
      <c r="L1061" s="153" t="e">
        <f t="shared" ca="1" si="137"/>
        <v>#NAME?</v>
      </c>
      <c r="M1061" s="195" t="e">
        <f ca="1">_xll.BInterpol(cf!$A$2:$A$68,cf!$C$2:$C$68,params!B1061,"cubic")</f>
        <v>#NAME?</v>
      </c>
      <c r="N1061" s="195" t="e">
        <f ca="1">+_xll.BInterpol(#REF!,#REF!,params!B1061,"cubic")</f>
        <v>#NAME?</v>
      </c>
      <c r="O1061" s="153" t="e">
        <f t="shared" ca="1" si="133"/>
        <v>#NAME?</v>
      </c>
    </row>
    <row r="1062" spans="1:15">
      <c r="A1062">
        <v>1059</v>
      </c>
      <c r="B1062">
        <f t="shared" si="131"/>
        <v>4.2359999999999998</v>
      </c>
      <c r="C1062" s="151" t="e">
        <f ca="1">+_xll.BInterpol(Boost!$R$6:$R$66,Boost!$AZ$6:$AZ$66,params!B1062,"cubic")</f>
        <v>#NAME?</v>
      </c>
      <c r="D1062" s="151" t="e">
        <f ca="1">+_xll.BInterpol(Boost!$R$6:$R$66,Boost!$AX$6:$AX$66,params!B1062,"cubic")</f>
        <v>#NAME?</v>
      </c>
      <c r="E1062" s="198" t="e">
        <f t="shared" ca="1" si="134"/>
        <v>#NAME?</v>
      </c>
      <c r="F1062" s="151" t="e">
        <f ca="1">+_xll.BInterpol(Boost!$R$6:$R$66,Boost!$AY$6:$AY$66,params!B1062,"cubic")</f>
        <v>#NAME?</v>
      </c>
      <c r="G1062" s="151" t="e">
        <f ca="1">_xll.BInterpol(cf!$A$2:$A$68,cf!$B$2:$B$68,params!B1062,"cubic")/100</f>
        <v>#NAME?</v>
      </c>
      <c r="H1062" s="199" t="e">
        <f t="shared" ca="1" si="135"/>
        <v>#NAME?</v>
      </c>
      <c r="I1062" s="152">
        <f t="shared" si="138"/>
        <v>6.8165448588668909E-2</v>
      </c>
      <c r="J1062" s="152">
        <f t="shared" si="136"/>
        <v>6.2124374216931955E-5</v>
      </c>
      <c r="K1062" s="3" t="e">
        <f t="shared" ca="1" si="132"/>
        <v>#NAME?</v>
      </c>
      <c r="L1062" s="153" t="e">
        <f t="shared" ca="1" si="137"/>
        <v>#NAME?</v>
      </c>
      <c r="M1062" s="195" t="e">
        <f ca="1">_xll.BInterpol(cf!$A$2:$A$68,cf!$C$2:$C$68,params!B1062,"cubic")</f>
        <v>#NAME?</v>
      </c>
      <c r="N1062" s="195" t="e">
        <f ca="1">+_xll.BInterpol(#REF!,#REF!,params!B1062,"cubic")</f>
        <v>#NAME?</v>
      </c>
      <c r="O1062" s="153" t="e">
        <f t="shared" ca="1" si="133"/>
        <v>#NAME?</v>
      </c>
    </row>
    <row r="1063" spans="1:15">
      <c r="A1063">
        <v>1060</v>
      </c>
      <c r="B1063">
        <f t="shared" si="131"/>
        <v>4.24</v>
      </c>
      <c r="C1063" s="151" t="e">
        <f ca="1">+_xll.BInterpol(Boost!$R$6:$R$66,Boost!$AZ$6:$AZ$66,params!B1063,"cubic")</f>
        <v>#NAME?</v>
      </c>
      <c r="D1063" s="151" t="e">
        <f ca="1">+_xll.BInterpol(Boost!$R$6:$R$66,Boost!$AX$6:$AX$66,params!B1063,"cubic")</f>
        <v>#NAME?</v>
      </c>
      <c r="E1063" s="198" t="e">
        <f t="shared" ca="1" si="134"/>
        <v>#NAME?</v>
      </c>
      <c r="F1063" s="151" t="e">
        <f ca="1">+_xll.BInterpol(Boost!$R$6:$R$66,Boost!$AY$6:$AY$66,params!B1063,"cubic")</f>
        <v>#NAME?</v>
      </c>
      <c r="G1063" s="151" t="e">
        <f ca="1">_xll.BInterpol(cf!$A$2:$A$68,cf!$B$2:$B$68,params!B1063,"cubic")/100</f>
        <v>#NAME?</v>
      </c>
      <c r="H1063" s="199" t="e">
        <f t="shared" ca="1" si="135"/>
        <v>#NAME?</v>
      </c>
      <c r="I1063" s="152">
        <f t="shared" si="138"/>
        <v>6.822756882139891E-2</v>
      </c>
      <c r="J1063" s="152">
        <f t="shared" si="136"/>
        <v>6.2120232730000779E-5</v>
      </c>
      <c r="K1063" s="3" t="e">
        <f t="shared" ca="1" si="132"/>
        <v>#NAME?</v>
      </c>
      <c r="L1063" s="153" t="e">
        <f t="shared" ca="1" si="137"/>
        <v>#NAME?</v>
      </c>
      <c r="M1063" s="195" t="e">
        <f ca="1">_xll.BInterpol(cf!$A$2:$A$68,cf!$C$2:$C$68,params!B1063,"cubic")</f>
        <v>#NAME?</v>
      </c>
      <c r="N1063" s="195" t="e">
        <f ca="1">+_xll.BInterpol(#REF!,#REF!,params!B1063,"cubic")</f>
        <v>#NAME?</v>
      </c>
      <c r="O1063" s="153" t="e">
        <f t="shared" ca="1" si="133"/>
        <v>#NAME?</v>
      </c>
    </row>
    <row r="1064" spans="1:15">
      <c r="A1064">
        <v>1061</v>
      </c>
      <c r="B1064">
        <f t="shared" si="131"/>
        <v>4.2439999999999998</v>
      </c>
      <c r="C1064" s="151" t="e">
        <f ca="1">+_xll.BInterpol(Boost!$R$6:$R$66,Boost!$AZ$6:$AZ$66,params!B1064,"cubic")</f>
        <v>#NAME?</v>
      </c>
      <c r="D1064" s="151" t="e">
        <f ca="1">+_xll.BInterpol(Boost!$R$6:$R$66,Boost!$AX$6:$AX$66,params!B1064,"cubic")</f>
        <v>#NAME?</v>
      </c>
      <c r="E1064" s="198" t="e">
        <f t="shared" ca="1" si="134"/>
        <v>#NAME?</v>
      </c>
      <c r="F1064" s="151" t="e">
        <f ca="1">+_xll.BInterpol(Boost!$R$6:$R$66,Boost!$AY$6:$AY$66,params!B1064,"cubic")</f>
        <v>#NAME?</v>
      </c>
      <c r="G1064" s="151" t="e">
        <f ca="1">_xll.BInterpol(cf!$A$2:$A$68,cf!$B$2:$B$68,params!B1064,"cubic")/100</f>
        <v>#NAME?</v>
      </c>
      <c r="H1064" s="199" t="e">
        <f t="shared" ca="1" si="135"/>
        <v>#NAME?</v>
      </c>
      <c r="I1064" s="152">
        <f t="shared" si="138"/>
        <v>6.8289684912918092E-2</v>
      </c>
      <c r="J1064" s="152">
        <f t="shared" si="136"/>
        <v>6.2116091519182071E-5</v>
      </c>
      <c r="K1064" s="3" t="e">
        <f t="shared" ca="1" si="132"/>
        <v>#NAME?</v>
      </c>
      <c r="L1064" s="153" t="e">
        <f t="shared" ca="1" si="137"/>
        <v>#NAME?</v>
      </c>
      <c r="M1064" s="195" t="e">
        <f ca="1">_xll.BInterpol(cf!$A$2:$A$68,cf!$C$2:$C$68,params!B1064,"cubic")</f>
        <v>#NAME?</v>
      </c>
      <c r="N1064" s="195" t="e">
        <f ca="1">+_xll.BInterpol(#REF!,#REF!,params!B1064,"cubic")</f>
        <v>#NAME?</v>
      </c>
      <c r="O1064" s="153" t="e">
        <f t="shared" ca="1" si="133"/>
        <v>#NAME?</v>
      </c>
    </row>
    <row r="1065" spans="1:15">
      <c r="A1065">
        <v>1062</v>
      </c>
      <c r="B1065">
        <f t="shared" si="131"/>
        <v>4.2480000000000002</v>
      </c>
      <c r="C1065" s="151" t="e">
        <f ca="1">+_xll.BInterpol(Boost!$R$6:$R$66,Boost!$AZ$6:$AZ$66,params!B1065,"cubic")</f>
        <v>#NAME?</v>
      </c>
      <c r="D1065" s="151" t="e">
        <f ca="1">+_xll.BInterpol(Boost!$R$6:$R$66,Boost!$AX$6:$AX$66,params!B1065,"cubic")</f>
        <v>#NAME?</v>
      </c>
      <c r="E1065" s="198" t="e">
        <f t="shared" ca="1" si="134"/>
        <v>#NAME?</v>
      </c>
      <c r="F1065" s="151" t="e">
        <f ca="1">+_xll.BInterpol(Boost!$R$6:$R$66,Boost!$AY$6:$AY$66,params!B1065,"cubic")</f>
        <v>#NAME?</v>
      </c>
      <c r="G1065" s="151" t="e">
        <f ca="1">_xll.BInterpol(cf!$A$2:$A$68,cf!$B$2:$B$68,params!B1065,"cubic")/100</f>
        <v>#NAME?</v>
      </c>
      <c r="H1065" s="199" t="e">
        <f t="shared" ca="1" si="135"/>
        <v>#NAME?</v>
      </c>
      <c r="I1065" s="152">
        <f t="shared" si="138"/>
        <v>6.8351796863502567E-2</v>
      </c>
      <c r="J1065" s="152">
        <f t="shared" si="136"/>
        <v>6.2111950584475828E-5</v>
      </c>
      <c r="K1065" s="3" t="e">
        <f t="shared" ca="1" si="132"/>
        <v>#NAME?</v>
      </c>
      <c r="L1065" s="153" t="e">
        <f t="shared" ca="1" si="137"/>
        <v>#NAME?</v>
      </c>
      <c r="M1065" s="195" t="e">
        <f ca="1">_xll.BInterpol(cf!$A$2:$A$68,cf!$C$2:$C$68,params!B1065,"cubic")</f>
        <v>#NAME?</v>
      </c>
      <c r="N1065" s="195" t="e">
        <f ca="1">+_xll.BInterpol(#REF!,#REF!,params!B1065,"cubic")</f>
        <v>#NAME?</v>
      </c>
      <c r="O1065" s="153" t="e">
        <f t="shared" ca="1" si="133"/>
        <v>#NAME?</v>
      </c>
    </row>
    <row r="1066" spans="1:15">
      <c r="A1066">
        <v>1063</v>
      </c>
      <c r="B1066">
        <f t="shared" si="131"/>
        <v>4.2519999999999998</v>
      </c>
      <c r="C1066" s="151" t="e">
        <f ca="1">+_xll.BInterpol(Boost!$R$6:$R$66,Boost!$AZ$6:$AZ$66,params!B1066,"cubic")</f>
        <v>#NAME?</v>
      </c>
      <c r="D1066" s="151" t="e">
        <f ca="1">+_xll.BInterpol(Boost!$R$6:$R$66,Boost!$AX$6:$AX$66,params!B1066,"cubic")</f>
        <v>#NAME?</v>
      </c>
      <c r="E1066" s="198" t="e">
        <f t="shared" ca="1" si="134"/>
        <v>#NAME?</v>
      </c>
      <c r="F1066" s="151" t="e">
        <f ca="1">+_xll.BInterpol(Boost!$R$6:$R$66,Boost!$AY$6:$AY$66,params!B1066,"cubic")</f>
        <v>#NAME?</v>
      </c>
      <c r="G1066" s="151" t="e">
        <f ca="1">_xll.BInterpol(cf!$A$2:$A$68,cf!$B$2:$B$68,params!B1066,"cubic")/100</f>
        <v>#NAME?</v>
      </c>
      <c r="H1066" s="199" t="e">
        <f t="shared" ca="1" si="135"/>
        <v>#NAME?</v>
      </c>
      <c r="I1066" s="152">
        <f t="shared" si="138"/>
        <v>6.8413904673428338E-2</v>
      </c>
      <c r="J1066" s="152">
        <f t="shared" si="136"/>
        <v>6.2107809925771029E-5</v>
      </c>
      <c r="K1066" s="3" t="e">
        <f t="shared" ca="1" si="132"/>
        <v>#NAME?</v>
      </c>
      <c r="L1066" s="153" t="e">
        <f t="shared" ca="1" si="137"/>
        <v>#NAME?</v>
      </c>
      <c r="M1066" s="195" t="e">
        <f ca="1">_xll.BInterpol(cf!$A$2:$A$68,cf!$C$2:$C$68,params!B1066,"cubic")</f>
        <v>#NAME?</v>
      </c>
      <c r="N1066" s="195" t="e">
        <f ca="1">+_xll.BInterpol(#REF!,#REF!,params!B1066,"cubic")</f>
        <v>#NAME?</v>
      </c>
      <c r="O1066" s="153" t="e">
        <f t="shared" ca="1" si="133"/>
        <v>#NAME?</v>
      </c>
    </row>
    <row r="1067" spans="1:15">
      <c r="A1067">
        <v>1064</v>
      </c>
      <c r="B1067">
        <f t="shared" si="131"/>
        <v>4.2560000000000002</v>
      </c>
      <c r="C1067" s="151" t="e">
        <f ca="1">+_xll.BInterpol(Boost!$R$6:$R$66,Boost!$AZ$6:$AZ$66,params!B1067,"cubic")</f>
        <v>#NAME?</v>
      </c>
      <c r="D1067" s="151" t="e">
        <f ca="1">+_xll.BInterpol(Boost!$R$6:$R$66,Boost!$AX$6:$AX$66,params!B1067,"cubic")</f>
        <v>#NAME?</v>
      </c>
      <c r="E1067" s="198" t="e">
        <f t="shared" ca="1" si="134"/>
        <v>#NAME?</v>
      </c>
      <c r="F1067" s="151" t="e">
        <f ca="1">+_xll.BInterpol(Boost!$R$6:$R$66,Boost!$AY$6:$AY$66,params!B1067,"cubic")</f>
        <v>#NAME?</v>
      </c>
      <c r="G1067" s="151" t="e">
        <f ca="1">_xll.BInterpol(cf!$A$2:$A$68,cf!$B$2:$B$68,params!B1067,"cubic")/100</f>
        <v>#NAME?</v>
      </c>
      <c r="H1067" s="199" t="e">
        <f t="shared" ca="1" si="135"/>
        <v>#NAME?</v>
      </c>
      <c r="I1067" s="152">
        <f t="shared" si="138"/>
        <v>6.8476008342971406E-2</v>
      </c>
      <c r="J1067" s="152">
        <f t="shared" si="136"/>
        <v>6.2103669543067674E-5</v>
      </c>
      <c r="K1067" s="3" t="e">
        <f t="shared" ca="1" si="132"/>
        <v>#NAME?</v>
      </c>
      <c r="L1067" s="153" t="e">
        <f t="shared" ca="1" si="137"/>
        <v>#NAME?</v>
      </c>
      <c r="M1067" s="195" t="e">
        <f ca="1">_xll.BInterpol(cf!$A$2:$A$68,cf!$C$2:$C$68,params!B1067,"cubic")</f>
        <v>#NAME?</v>
      </c>
      <c r="N1067" s="195" t="e">
        <f ca="1">+_xll.BInterpol(#REF!,#REF!,params!B1067,"cubic")</f>
        <v>#NAME?</v>
      </c>
      <c r="O1067" s="153" t="e">
        <f t="shared" ca="1" si="133"/>
        <v>#NAME?</v>
      </c>
    </row>
    <row r="1068" spans="1:15">
      <c r="A1068">
        <v>1065</v>
      </c>
      <c r="B1068">
        <f t="shared" si="131"/>
        <v>4.26</v>
      </c>
      <c r="C1068" s="151" t="e">
        <f ca="1">+_xll.BInterpol(Boost!$R$6:$R$66,Boost!$AZ$6:$AZ$66,params!B1068,"cubic")</f>
        <v>#NAME?</v>
      </c>
      <c r="D1068" s="151" t="e">
        <f ca="1">+_xll.BInterpol(Boost!$R$6:$R$66,Boost!$AX$6:$AX$66,params!B1068,"cubic")</f>
        <v>#NAME?</v>
      </c>
      <c r="E1068" s="198" t="e">
        <f t="shared" ca="1" si="134"/>
        <v>#NAME?</v>
      </c>
      <c r="F1068" s="151" t="e">
        <f ca="1">+_xll.BInterpol(Boost!$R$6:$R$66,Boost!$AY$6:$AY$66,params!B1068,"cubic")</f>
        <v>#NAME?</v>
      </c>
      <c r="G1068" s="151" t="e">
        <f ca="1">_xll.BInterpol(cf!$A$2:$A$68,cf!$B$2:$B$68,params!B1068,"cubic")/100</f>
        <v>#NAME?</v>
      </c>
      <c r="H1068" s="199" t="e">
        <f t="shared" ca="1" si="135"/>
        <v>#NAME?</v>
      </c>
      <c r="I1068" s="152">
        <f t="shared" si="138"/>
        <v>6.8538107872407883E-2</v>
      </c>
      <c r="J1068" s="152">
        <f t="shared" si="136"/>
        <v>6.2099529436476786E-5</v>
      </c>
      <c r="K1068" s="3" t="e">
        <f t="shared" ca="1" si="132"/>
        <v>#NAME?</v>
      </c>
      <c r="L1068" s="153" t="e">
        <f t="shared" ca="1" si="137"/>
        <v>#NAME?</v>
      </c>
      <c r="M1068" s="195" t="e">
        <f ca="1">_xll.BInterpol(cf!$A$2:$A$68,cf!$C$2:$C$68,params!B1068,"cubic")</f>
        <v>#NAME?</v>
      </c>
      <c r="N1068" s="195" t="e">
        <f ca="1">+_xll.BInterpol(#REF!,#REF!,params!B1068,"cubic")</f>
        <v>#NAME?</v>
      </c>
      <c r="O1068" s="153" t="e">
        <f t="shared" ca="1" si="133"/>
        <v>#NAME?</v>
      </c>
    </row>
    <row r="1069" spans="1:15">
      <c r="A1069">
        <v>1066</v>
      </c>
      <c r="B1069">
        <f t="shared" si="131"/>
        <v>4.2640000000000002</v>
      </c>
      <c r="C1069" s="151" t="e">
        <f ca="1">+_xll.BInterpol(Boost!$R$6:$R$66,Boost!$AZ$6:$AZ$66,params!B1069,"cubic")</f>
        <v>#NAME?</v>
      </c>
      <c r="D1069" s="151" t="e">
        <f ca="1">+_xll.BInterpol(Boost!$R$6:$R$66,Boost!$AX$6:$AX$66,params!B1069,"cubic")</f>
        <v>#NAME?</v>
      </c>
      <c r="E1069" s="198" t="e">
        <f t="shared" ca="1" si="134"/>
        <v>#NAME?</v>
      </c>
      <c r="F1069" s="151" t="e">
        <f ca="1">+_xll.BInterpol(Boost!$R$6:$R$66,Boost!$AY$6:$AY$66,params!B1069,"cubic")</f>
        <v>#NAME?</v>
      </c>
      <c r="G1069" s="151" t="e">
        <f ca="1">_xll.BInterpol(cf!$A$2:$A$68,cf!$B$2:$B$68,params!B1069,"cubic")/100</f>
        <v>#NAME?</v>
      </c>
      <c r="H1069" s="199" t="e">
        <f t="shared" ca="1" si="135"/>
        <v>#NAME?</v>
      </c>
      <c r="I1069" s="152">
        <f t="shared" si="138"/>
        <v>6.860020326201377E-2</v>
      </c>
      <c r="J1069" s="152">
        <f t="shared" si="136"/>
        <v>6.2095389605887341E-5</v>
      </c>
      <c r="K1069" s="3" t="e">
        <f t="shared" ca="1" si="132"/>
        <v>#NAME?</v>
      </c>
      <c r="L1069" s="153" t="e">
        <f t="shared" ca="1" si="137"/>
        <v>#NAME?</v>
      </c>
      <c r="M1069" s="195" t="e">
        <f ca="1">_xll.BInterpol(cf!$A$2:$A$68,cf!$C$2:$C$68,params!B1069,"cubic")</f>
        <v>#NAME?</v>
      </c>
      <c r="N1069" s="195" t="e">
        <f ca="1">+_xll.BInterpol(#REF!,#REF!,params!B1069,"cubic")</f>
        <v>#NAME?</v>
      </c>
      <c r="O1069" s="153" t="e">
        <f t="shared" ca="1" si="133"/>
        <v>#NAME?</v>
      </c>
    </row>
    <row r="1070" spans="1:15">
      <c r="A1070">
        <v>1067</v>
      </c>
      <c r="B1070">
        <f t="shared" si="131"/>
        <v>4.2679999999999998</v>
      </c>
      <c r="C1070" s="151" t="e">
        <f ca="1">+_xll.BInterpol(Boost!$R$6:$R$66,Boost!$AZ$6:$AZ$66,params!B1070,"cubic")</f>
        <v>#NAME?</v>
      </c>
      <c r="D1070" s="151" t="e">
        <f ca="1">+_xll.BInterpol(Boost!$R$6:$R$66,Boost!$AX$6:$AX$66,params!B1070,"cubic")</f>
        <v>#NAME?</v>
      </c>
      <c r="E1070" s="198" t="e">
        <f t="shared" ca="1" si="134"/>
        <v>#NAME?</v>
      </c>
      <c r="F1070" s="151" t="e">
        <f ca="1">+_xll.BInterpol(Boost!$R$6:$R$66,Boost!$AY$6:$AY$66,params!B1070,"cubic")</f>
        <v>#NAME?</v>
      </c>
      <c r="G1070" s="151" t="e">
        <f ca="1">_xll.BInterpol(cf!$A$2:$A$68,cf!$B$2:$B$68,params!B1070,"cubic")/100</f>
        <v>#NAME?</v>
      </c>
      <c r="H1070" s="199" t="e">
        <f t="shared" ca="1" si="135"/>
        <v>#NAME?</v>
      </c>
      <c r="I1070" s="152">
        <f t="shared" si="138"/>
        <v>6.8662294512064959E-2</v>
      </c>
      <c r="J1070" s="152">
        <f t="shared" si="136"/>
        <v>6.2091250051188318E-5</v>
      </c>
      <c r="K1070" s="3" t="e">
        <f t="shared" ca="1" si="132"/>
        <v>#NAME?</v>
      </c>
      <c r="L1070" s="153" t="e">
        <f t="shared" ca="1" si="137"/>
        <v>#NAME?</v>
      </c>
      <c r="M1070" s="195" t="e">
        <f ca="1">_xll.BInterpol(cf!$A$2:$A$68,cf!$C$2:$C$68,params!B1070,"cubic")</f>
        <v>#NAME?</v>
      </c>
      <c r="N1070" s="195" t="e">
        <f ca="1">+_xll.BInterpol(#REF!,#REF!,params!B1070,"cubic")</f>
        <v>#NAME?</v>
      </c>
      <c r="O1070" s="153" t="e">
        <f t="shared" ca="1" si="133"/>
        <v>#NAME?</v>
      </c>
    </row>
    <row r="1071" spans="1:15">
      <c r="A1071">
        <v>1068</v>
      </c>
      <c r="B1071">
        <f t="shared" si="131"/>
        <v>4.2720000000000002</v>
      </c>
      <c r="C1071" s="151" t="e">
        <f ca="1">+_xll.BInterpol(Boost!$R$6:$R$66,Boost!$AZ$6:$AZ$66,params!B1071,"cubic")</f>
        <v>#NAME?</v>
      </c>
      <c r="D1071" s="151" t="e">
        <f ca="1">+_xll.BInterpol(Boost!$R$6:$R$66,Boost!$AX$6:$AX$66,params!B1071,"cubic")</f>
        <v>#NAME?</v>
      </c>
      <c r="E1071" s="198" t="e">
        <f t="shared" ca="1" si="134"/>
        <v>#NAME?</v>
      </c>
      <c r="F1071" s="151" t="e">
        <f ca="1">+_xll.BInterpol(Boost!$R$6:$R$66,Boost!$AY$6:$AY$66,params!B1071,"cubic")</f>
        <v>#NAME?</v>
      </c>
      <c r="G1071" s="151" t="e">
        <f ca="1">_xll.BInterpol(cf!$A$2:$A$68,cf!$B$2:$B$68,params!B1071,"cubic")/100</f>
        <v>#NAME?</v>
      </c>
      <c r="H1071" s="199" t="e">
        <f t="shared" ca="1" si="135"/>
        <v>#NAME?</v>
      </c>
      <c r="I1071" s="152">
        <f t="shared" si="138"/>
        <v>6.8724381622837449E-2</v>
      </c>
      <c r="J1071" s="152">
        <f t="shared" si="136"/>
        <v>6.2087110772490739E-5</v>
      </c>
      <c r="K1071" s="3" t="e">
        <f t="shared" ca="1" si="132"/>
        <v>#NAME?</v>
      </c>
      <c r="L1071" s="153" t="e">
        <f t="shared" ca="1" si="137"/>
        <v>#NAME?</v>
      </c>
      <c r="M1071" s="195" t="e">
        <f ca="1">_xll.BInterpol(cf!$A$2:$A$68,cf!$C$2:$C$68,params!B1071,"cubic")</f>
        <v>#NAME?</v>
      </c>
      <c r="N1071" s="195" t="e">
        <f ca="1">+_xll.BInterpol(#REF!,#REF!,params!B1071,"cubic")</f>
        <v>#NAME?</v>
      </c>
      <c r="O1071" s="153" t="e">
        <f t="shared" ca="1" si="133"/>
        <v>#NAME?</v>
      </c>
    </row>
    <row r="1072" spans="1:15">
      <c r="A1072">
        <v>1069</v>
      </c>
      <c r="B1072">
        <f t="shared" si="131"/>
        <v>4.2759999999999998</v>
      </c>
      <c r="C1072" s="151" t="e">
        <f ca="1">+_xll.BInterpol(Boost!$R$6:$R$66,Boost!$AZ$6:$AZ$66,params!B1072,"cubic")</f>
        <v>#NAME?</v>
      </c>
      <c r="D1072" s="151" t="e">
        <f ca="1">+_xll.BInterpol(Boost!$R$6:$R$66,Boost!$AX$6:$AX$66,params!B1072,"cubic")</f>
        <v>#NAME?</v>
      </c>
      <c r="E1072" s="198" t="e">
        <f t="shared" ca="1" si="134"/>
        <v>#NAME?</v>
      </c>
      <c r="F1072" s="151" t="e">
        <f ca="1">+_xll.BInterpol(Boost!$R$6:$R$66,Boost!$AY$6:$AY$66,params!B1072,"cubic")</f>
        <v>#NAME?</v>
      </c>
      <c r="G1072" s="151" t="e">
        <f ca="1">_xll.BInterpol(cf!$A$2:$A$68,cf!$B$2:$B$68,params!B1072,"cubic")/100</f>
        <v>#NAME?</v>
      </c>
      <c r="H1072" s="199" t="e">
        <f t="shared" ca="1" si="135"/>
        <v>#NAME?</v>
      </c>
      <c r="I1072" s="152">
        <f t="shared" si="138"/>
        <v>6.8786464594607244E-2</v>
      </c>
      <c r="J1072" s="152">
        <f t="shared" si="136"/>
        <v>6.2082971769794604E-5</v>
      </c>
      <c r="K1072" s="3" t="e">
        <f t="shared" ca="1" si="132"/>
        <v>#NAME?</v>
      </c>
      <c r="L1072" s="153" t="e">
        <f t="shared" ca="1" si="137"/>
        <v>#NAME?</v>
      </c>
      <c r="M1072" s="195" t="e">
        <f ca="1">_xll.BInterpol(cf!$A$2:$A$68,cf!$C$2:$C$68,params!B1072,"cubic")</f>
        <v>#NAME?</v>
      </c>
      <c r="N1072" s="195" t="e">
        <f ca="1">+_xll.BInterpol(#REF!,#REF!,params!B1072,"cubic")</f>
        <v>#NAME?</v>
      </c>
      <c r="O1072" s="153" t="e">
        <f t="shared" ca="1" si="133"/>
        <v>#NAME?</v>
      </c>
    </row>
    <row r="1073" spans="1:15">
      <c r="A1073">
        <v>1070</v>
      </c>
      <c r="B1073">
        <f t="shared" si="131"/>
        <v>4.28</v>
      </c>
      <c r="C1073" s="151" t="e">
        <f ca="1">+_xll.BInterpol(Boost!$R$6:$R$66,Boost!$AZ$6:$AZ$66,params!B1073,"cubic")</f>
        <v>#NAME?</v>
      </c>
      <c r="D1073" s="151" t="e">
        <f ca="1">+_xll.BInterpol(Boost!$R$6:$R$66,Boost!$AX$6:$AX$66,params!B1073,"cubic")</f>
        <v>#NAME?</v>
      </c>
      <c r="E1073" s="198" t="e">
        <f t="shared" ca="1" si="134"/>
        <v>#NAME?</v>
      </c>
      <c r="F1073" s="151" t="e">
        <f ca="1">+_xll.BInterpol(Boost!$R$6:$R$66,Boost!$AY$6:$AY$66,params!B1073,"cubic")</f>
        <v>#NAME?</v>
      </c>
      <c r="G1073" s="151" t="e">
        <f ca="1">_xll.BInterpol(cf!$A$2:$A$68,cf!$B$2:$B$68,params!B1073,"cubic")/100</f>
        <v>#NAME?</v>
      </c>
      <c r="H1073" s="199" t="e">
        <f t="shared" ca="1" si="135"/>
        <v>#NAME?</v>
      </c>
      <c r="I1073" s="152">
        <f t="shared" si="138"/>
        <v>6.8848543427650122E-2</v>
      </c>
      <c r="J1073" s="152">
        <f t="shared" si="136"/>
        <v>6.2078833042877868E-5</v>
      </c>
      <c r="K1073" s="3" t="e">
        <f t="shared" ca="1" si="132"/>
        <v>#NAME?</v>
      </c>
      <c r="L1073" s="153" t="e">
        <f t="shared" ca="1" si="137"/>
        <v>#NAME?</v>
      </c>
      <c r="M1073" s="195" t="e">
        <f ca="1">_xll.BInterpol(cf!$A$2:$A$68,cf!$C$2:$C$68,params!B1073,"cubic")</f>
        <v>#NAME?</v>
      </c>
      <c r="N1073" s="195" t="e">
        <f ca="1">+_xll.BInterpol(#REF!,#REF!,params!B1073,"cubic")</f>
        <v>#NAME?</v>
      </c>
      <c r="O1073" s="153" t="e">
        <f t="shared" ca="1" si="133"/>
        <v>#NAME?</v>
      </c>
    </row>
    <row r="1074" spans="1:15">
      <c r="A1074">
        <v>1071</v>
      </c>
      <c r="B1074">
        <f t="shared" si="131"/>
        <v>4.2839999999999998</v>
      </c>
      <c r="C1074" s="151" t="e">
        <f ca="1">+_xll.BInterpol(Boost!$R$6:$R$66,Boost!$AZ$6:$AZ$66,params!B1074,"cubic")</f>
        <v>#NAME?</v>
      </c>
      <c r="D1074" s="151" t="e">
        <f ca="1">+_xll.BInterpol(Boost!$R$6:$R$66,Boost!$AX$6:$AX$66,params!B1074,"cubic")</f>
        <v>#NAME?</v>
      </c>
      <c r="E1074" s="198" t="e">
        <f t="shared" ca="1" si="134"/>
        <v>#NAME?</v>
      </c>
      <c r="F1074" s="151" t="e">
        <f ca="1">+_xll.BInterpol(Boost!$R$6:$R$66,Boost!$AY$6:$AY$66,params!B1074,"cubic")</f>
        <v>#NAME?</v>
      </c>
      <c r="G1074" s="151" t="e">
        <f ca="1">_xll.BInterpol(cf!$A$2:$A$68,cf!$B$2:$B$68,params!B1074,"cubic")/100</f>
        <v>#NAME?</v>
      </c>
      <c r="H1074" s="199" t="e">
        <f t="shared" ca="1" si="135"/>
        <v>#NAME?</v>
      </c>
      <c r="I1074" s="152">
        <f t="shared" si="138"/>
        <v>6.8910618122242195E-2</v>
      </c>
      <c r="J1074" s="152">
        <f t="shared" si="136"/>
        <v>6.2074694592073598E-5</v>
      </c>
      <c r="K1074" s="3" t="e">
        <f t="shared" ca="1" si="132"/>
        <v>#NAME?</v>
      </c>
      <c r="L1074" s="153" t="e">
        <f t="shared" ca="1" si="137"/>
        <v>#NAME?</v>
      </c>
      <c r="M1074" s="195" t="e">
        <f ca="1">_xll.BInterpol(cf!$A$2:$A$68,cf!$C$2:$C$68,params!B1074,"cubic")</f>
        <v>#NAME?</v>
      </c>
      <c r="N1074" s="195" t="e">
        <f ca="1">+_xll.BInterpol(#REF!,#REF!,params!B1074,"cubic")</f>
        <v>#NAME?</v>
      </c>
      <c r="O1074" s="153" t="e">
        <f t="shared" ca="1" si="133"/>
        <v>#NAME?</v>
      </c>
    </row>
    <row r="1075" spans="1:15">
      <c r="A1075">
        <v>1072</v>
      </c>
      <c r="B1075">
        <f t="shared" si="131"/>
        <v>4.2880000000000003</v>
      </c>
      <c r="C1075" s="151" t="e">
        <f ca="1">+_xll.BInterpol(Boost!$R$6:$R$66,Boost!$AZ$6:$AZ$66,params!B1075,"cubic")</f>
        <v>#NAME?</v>
      </c>
      <c r="D1075" s="151" t="e">
        <f ca="1">+_xll.BInterpol(Boost!$R$6:$R$66,Boost!$AX$6:$AX$66,params!B1075,"cubic")</f>
        <v>#NAME?</v>
      </c>
      <c r="E1075" s="198" t="e">
        <f t="shared" ca="1" si="134"/>
        <v>#NAME?</v>
      </c>
      <c r="F1075" s="151" t="e">
        <f ca="1">+_xll.BInterpol(Boost!$R$6:$R$66,Boost!$AY$6:$AY$66,params!B1075,"cubic")</f>
        <v>#NAME?</v>
      </c>
      <c r="G1075" s="151" t="e">
        <f ca="1">_xll.BInterpol(cf!$A$2:$A$68,cf!$B$2:$B$68,params!B1075,"cubic")/100</f>
        <v>#NAME?</v>
      </c>
      <c r="H1075" s="199" t="e">
        <f t="shared" ca="1" si="135"/>
        <v>#NAME?</v>
      </c>
      <c r="I1075" s="152">
        <f t="shared" si="138"/>
        <v>6.8972688678659133E-2</v>
      </c>
      <c r="J1075" s="152">
        <f t="shared" si="136"/>
        <v>6.2070556416937706E-5</v>
      </c>
      <c r="K1075" s="3" t="e">
        <f t="shared" ca="1" si="132"/>
        <v>#NAME?</v>
      </c>
      <c r="L1075" s="153" t="e">
        <f t="shared" ca="1" si="137"/>
        <v>#NAME?</v>
      </c>
      <c r="M1075" s="195" t="e">
        <f ca="1">_xll.BInterpol(cf!$A$2:$A$68,cf!$C$2:$C$68,params!B1075,"cubic")</f>
        <v>#NAME?</v>
      </c>
      <c r="N1075" s="195" t="e">
        <f ca="1">+_xll.BInterpol(#REF!,#REF!,params!B1075,"cubic")</f>
        <v>#NAME?</v>
      </c>
      <c r="O1075" s="153" t="e">
        <f t="shared" ca="1" si="133"/>
        <v>#NAME?</v>
      </c>
    </row>
    <row r="1076" spans="1:15">
      <c r="A1076">
        <v>1073</v>
      </c>
      <c r="B1076">
        <f t="shared" si="131"/>
        <v>4.2919999999999998</v>
      </c>
      <c r="C1076" s="151" t="e">
        <f ca="1">+_xll.BInterpol(Boost!$R$6:$R$66,Boost!$AZ$6:$AZ$66,params!B1076,"cubic")</f>
        <v>#NAME?</v>
      </c>
      <c r="D1076" s="151" t="e">
        <f ca="1">+_xll.BInterpol(Boost!$R$6:$R$66,Boost!$AX$6:$AX$66,params!B1076,"cubic")</f>
        <v>#NAME?</v>
      </c>
      <c r="E1076" s="198" t="e">
        <f t="shared" ca="1" si="134"/>
        <v>#NAME?</v>
      </c>
      <c r="F1076" s="151" t="e">
        <f ca="1">+_xll.BInterpol(Boost!$R$6:$R$66,Boost!$AY$6:$AY$66,params!B1076,"cubic")</f>
        <v>#NAME?</v>
      </c>
      <c r="G1076" s="151" t="e">
        <f ca="1">_xll.BInterpol(cf!$A$2:$A$68,cf!$B$2:$B$68,params!B1076,"cubic")/100</f>
        <v>#NAME?</v>
      </c>
      <c r="H1076" s="199" t="e">
        <f t="shared" ca="1" si="135"/>
        <v>#NAME?</v>
      </c>
      <c r="I1076" s="152">
        <f t="shared" si="138"/>
        <v>6.9034755097176936E-2</v>
      </c>
      <c r="J1076" s="152">
        <f t="shared" si="136"/>
        <v>6.2066418517803257E-5</v>
      </c>
      <c r="K1076" s="3" t="e">
        <f t="shared" ca="1" si="132"/>
        <v>#NAME?</v>
      </c>
      <c r="L1076" s="153" t="e">
        <f t="shared" ca="1" si="137"/>
        <v>#NAME?</v>
      </c>
      <c r="M1076" s="195" t="e">
        <f ca="1">_xll.BInterpol(cf!$A$2:$A$68,cf!$C$2:$C$68,params!B1076,"cubic")</f>
        <v>#NAME?</v>
      </c>
      <c r="N1076" s="195" t="e">
        <f ca="1">+_xll.BInterpol(#REF!,#REF!,params!B1076,"cubic")</f>
        <v>#NAME?</v>
      </c>
      <c r="O1076" s="153" t="e">
        <f t="shared" ca="1" si="133"/>
        <v>#NAME?</v>
      </c>
    </row>
    <row r="1077" spans="1:15">
      <c r="A1077">
        <v>1074</v>
      </c>
      <c r="B1077">
        <f t="shared" si="131"/>
        <v>4.2960000000000003</v>
      </c>
      <c r="C1077" s="151" t="e">
        <f ca="1">+_xll.BInterpol(Boost!$R$6:$R$66,Boost!$AZ$6:$AZ$66,params!B1077,"cubic")</f>
        <v>#NAME?</v>
      </c>
      <c r="D1077" s="151" t="e">
        <f ca="1">+_xll.BInterpol(Boost!$R$6:$R$66,Boost!$AX$6:$AX$66,params!B1077,"cubic")</f>
        <v>#NAME?</v>
      </c>
      <c r="E1077" s="198" t="e">
        <f t="shared" ca="1" si="134"/>
        <v>#NAME?</v>
      </c>
      <c r="F1077" s="151" t="e">
        <f ca="1">+_xll.BInterpol(Boost!$R$6:$R$66,Boost!$AY$6:$AY$66,params!B1077,"cubic")</f>
        <v>#NAME?</v>
      </c>
      <c r="G1077" s="151" t="e">
        <f ca="1">_xll.BInterpol(cf!$A$2:$A$68,cf!$B$2:$B$68,params!B1077,"cubic")/100</f>
        <v>#NAME?</v>
      </c>
      <c r="H1077" s="199" t="e">
        <f t="shared" ca="1" si="135"/>
        <v>#NAME?</v>
      </c>
      <c r="I1077" s="152">
        <f t="shared" si="138"/>
        <v>6.9096817378071496E-2</v>
      </c>
      <c r="J1077" s="152">
        <f t="shared" si="136"/>
        <v>6.206228089455923E-5</v>
      </c>
      <c r="K1077" s="3" t="e">
        <f t="shared" ca="1" si="132"/>
        <v>#NAME?</v>
      </c>
      <c r="L1077" s="153" t="e">
        <f t="shared" ca="1" si="137"/>
        <v>#NAME?</v>
      </c>
      <c r="M1077" s="195" t="e">
        <f ca="1">_xll.BInterpol(cf!$A$2:$A$68,cf!$C$2:$C$68,params!B1077,"cubic")</f>
        <v>#NAME?</v>
      </c>
      <c r="N1077" s="195" t="e">
        <f ca="1">+_xll.BInterpol(#REF!,#REF!,params!B1077,"cubic")</f>
        <v>#NAME?</v>
      </c>
      <c r="O1077" s="153" t="e">
        <f t="shared" ca="1" si="133"/>
        <v>#NAME?</v>
      </c>
    </row>
    <row r="1078" spans="1:15">
      <c r="A1078">
        <v>1075</v>
      </c>
      <c r="B1078">
        <f t="shared" si="131"/>
        <v>4.3</v>
      </c>
      <c r="C1078" s="151" t="e">
        <f ca="1">+_xll.BInterpol(Boost!$R$6:$R$66,Boost!$AZ$6:$AZ$66,params!B1078,"cubic")</f>
        <v>#NAME?</v>
      </c>
      <c r="D1078" s="151" t="e">
        <f ca="1">+_xll.BInterpol(Boost!$R$6:$R$66,Boost!$AX$6:$AX$66,params!B1078,"cubic")</f>
        <v>#NAME?</v>
      </c>
      <c r="E1078" s="198" t="e">
        <f t="shared" ca="1" si="134"/>
        <v>#NAME?</v>
      </c>
      <c r="F1078" s="151" t="e">
        <f ca="1">+_xll.BInterpol(Boost!$R$6:$R$66,Boost!$AY$6:$AY$66,params!B1078,"cubic")</f>
        <v>#NAME?</v>
      </c>
      <c r="G1078" s="151" t="e">
        <f ca="1">_xll.BInterpol(cf!$A$2:$A$68,cf!$B$2:$B$68,params!B1078,"cubic")/100</f>
        <v>#NAME?</v>
      </c>
      <c r="H1078" s="199" t="e">
        <f t="shared" ca="1" si="135"/>
        <v>#NAME?</v>
      </c>
      <c r="I1078" s="152">
        <f t="shared" si="138"/>
        <v>6.9158875521618479E-2</v>
      </c>
      <c r="J1078" s="152">
        <f t="shared" si="136"/>
        <v>6.205814354698358E-5</v>
      </c>
      <c r="K1078" s="3" t="e">
        <f t="shared" ca="1" si="132"/>
        <v>#NAME?</v>
      </c>
      <c r="L1078" s="153" t="e">
        <f t="shared" ca="1" si="137"/>
        <v>#NAME?</v>
      </c>
      <c r="M1078" s="195" t="e">
        <f ca="1">_xll.BInterpol(cf!$A$2:$A$68,cf!$C$2:$C$68,params!B1078,"cubic")</f>
        <v>#NAME?</v>
      </c>
      <c r="N1078" s="195" t="e">
        <f ca="1">+_xll.BInterpol(#REF!,#REF!,params!B1078,"cubic")</f>
        <v>#NAME?</v>
      </c>
      <c r="O1078" s="153" t="e">
        <f t="shared" ca="1" si="133"/>
        <v>#NAME?</v>
      </c>
    </row>
    <row r="1079" spans="1:15">
      <c r="A1079">
        <v>1076</v>
      </c>
      <c r="B1079">
        <f t="shared" si="131"/>
        <v>4.3040000000000003</v>
      </c>
      <c r="C1079" s="151" t="e">
        <f ca="1">+_xll.BInterpol(Boost!$R$6:$R$66,Boost!$AZ$6:$AZ$66,params!B1079,"cubic")</f>
        <v>#NAME?</v>
      </c>
      <c r="D1079" s="151" t="e">
        <f ca="1">+_xll.BInterpol(Boost!$R$6:$R$66,Boost!$AX$6:$AX$66,params!B1079,"cubic")</f>
        <v>#NAME?</v>
      </c>
      <c r="E1079" s="198" t="e">
        <f t="shared" ca="1" si="134"/>
        <v>#NAME?</v>
      </c>
      <c r="F1079" s="151" t="e">
        <f ca="1">+_xll.BInterpol(Boost!$R$6:$R$66,Boost!$AY$6:$AY$66,params!B1079,"cubic")</f>
        <v>#NAME?</v>
      </c>
      <c r="G1079" s="151" t="e">
        <f ca="1">_xll.BInterpol(cf!$A$2:$A$68,cf!$B$2:$B$68,params!B1079,"cubic")/100</f>
        <v>#NAME?</v>
      </c>
      <c r="H1079" s="199" t="e">
        <f t="shared" ca="1" si="135"/>
        <v>#NAME?</v>
      </c>
      <c r="I1079" s="152">
        <f t="shared" si="138"/>
        <v>6.9220929528093889E-2</v>
      </c>
      <c r="J1079" s="152">
        <f t="shared" si="136"/>
        <v>6.2054006475409373E-5</v>
      </c>
      <c r="K1079" s="3" t="e">
        <f t="shared" ca="1" si="132"/>
        <v>#NAME?</v>
      </c>
      <c r="L1079" s="153" t="e">
        <f t="shared" ca="1" si="137"/>
        <v>#NAME?</v>
      </c>
      <c r="M1079" s="195" t="e">
        <f ca="1">_xll.BInterpol(cf!$A$2:$A$68,cf!$C$2:$C$68,params!B1079,"cubic")</f>
        <v>#NAME?</v>
      </c>
      <c r="N1079" s="195" t="e">
        <f ca="1">+_xll.BInterpol(#REF!,#REF!,params!B1079,"cubic")</f>
        <v>#NAME?</v>
      </c>
      <c r="O1079" s="153" t="e">
        <f t="shared" ca="1" si="133"/>
        <v>#NAME?</v>
      </c>
    </row>
    <row r="1080" spans="1:15">
      <c r="A1080">
        <v>1077</v>
      </c>
      <c r="B1080">
        <f t="shared" si="131"/>
        <v>4.3079999999999998</v>
      </c>
      <c r="C1080" s="151" t="e">
        <f ca="1">+_xll.BInterpol(Boost!$R$6:$R$66,Boost!$AZ$6:$AZ$66,params!B1080,"cubic")</f>
        <v>#NAME?</v>
      </c>
      <c r="D1080" s="151" t="e">
        <f ca="1">+_xll.BInterpol(Boost!$R$6:$R$66,Boost!$AX$6:$AX$66,params!B1080,"cubic")</f>
        <v>#NAME?</v>
      </c>
      <c r="E1080" s="198" t="e">
        <f t="shared" ca="1" si="134"/>
        <v>#NAME?</v>
      </c>
      <c r="F1080" s="151" t="e">
        <f ca="1">+_xll.BInterpol(Boost!$R$6:$R$66,Boost!$AY$6:$AY$66,params!B1080,"cubic")</f>
        <v>#NAME?</v>
      </c>
      <c r="G1080" s="151" t="e">
        <f ca="1">_xll.BInterpol(cf!$A$2:$A$68,cf!$B$2:$B$68,params!B1080,"cubic")/100</f>
        <v>#NAME?</v>
      </c>
      <c r="H1080" s="199" t="e">
        <f t="shared" ca="1" si="135"/>
        <v>#NAME?</v>
      </c>
      <c r="I1080" s="152">
        <f t="shared" si="138"/>
        <v>6.9282979397773392E-2</v>
      </c>
      <c r="J1080" s="152">
        <f t="shared" si="136"/>
        <v>6.2049869679503544E-5</v>
      </c>
      <c r="K1080" s="3" t="e">
        <f t="shared" ca="1" si="132"/>
        <v>#NAME?</v>
      </c>
      <c r="L1080" s="153" t="e">
        <f t="shared" ca="1" si="137"/>
        <v>#NAME?</v>
      </c>
      <c r="M1080" s="195" t="e">
        <f ca="1">_xll.BInterpol(cf!$A$2:$A$68,cf!$C$2:$C$68,params!B1080,"cubic")</f>
        <v>#NAME?</v>
      </c>
      <c r="N1080" s="195" t="e">
        <f ca="1">+_xll.BInterpol(#REF!,#REF!,params!B1080,"cubic")</f>
        <v>#NAME?</v>
      </c>
      <c r="O1080" s="153" t="e">
        <f t="shared" ca="1" si="133"/>
        <v>#NAME?</v>
      </c>
    </row>
    <row r="1081" spans="1:15">
      <c r="A1081">
        <v>1078</v>
      </c>
      <c r="B1081">
        <f t="shared" si="131"/>
        <v>4.3120000000000003</v>
      </c>
      <c r="C1081" s="151" t="e">
        <f ca="1">+_xll.BInterpol(Boost!$R$6:$R$66,Boost!$AZ$6:$AZ$66,params!B1081,"cubic")</f>
        <v>#NAME?</v>
      </c>
      <c r="D1081" s="151" t="e">
        <f ca="1">+_xll.BInterpol(Boost!$R$6:$R$66,Boost!$AX$6:$AX$66,params!B1081,"cubic")</f>
        <v>#NAME?</v>
      </c>
      <c r="E1081" s="198" t="e">
        <f t="shared" ca="1" si="134"/>
        <v>#NAME?</v>
      </c>
      <c r="F1081" s="151" t="e">
        <f ca="1">+_xll.BInterpol(Boost!$R$6:$R$66,Boost!$AY$6:$AY$66,params!B1081,"cubic")</f>
        <v>#NAME?</v>
      </c>
      <c r="G1081" s="151" t="e">
        <f ca="1">_xll.BInterpol(cf!$A$2:$A$68,cf!$B$2:$B$68,params!B1081,"cubic")/100</f>
        <v>#NAME?</v>
      </c>
      <c r="H1081" s="199" t="e">
        <f t="shared" ca="1" si="135"/>
        <v>#NAME?</v>
      </c>
      <c r="I1081" s="152">
        <f t="shared" si="138"/>
        <v>6.9345025130932769E-2</v>
      </c>
      <c r="J1081" s="152">
        <f t="shared" si="136"/>
        <v>6.2045733159377114E-5</v>
      </c>
      <c r="K1081" s="3" t="e">
        <f t="shared" ca="1" si="132"/>
        <v>#NAME?</v>
      </c>
      <c r="L1081" s="153" t="e">
        <f t="shared" ca="1" si="137"/>
        <v>#NAME?</v>
      </c>
      <c r="M1081" s="195" t="e">
        <f ca="1">_xll.BInterpol(cf!$A$2:$A$68,cf!$C$2:$C$68,params!B1081,"cubic")</f>
        <v>#NAME?</v>
      </c>
      <c r="N1081" s="195" t="e">
        <f ca="1">+_xll.BInterpol(#REF!,#REF!,params!B1081,"cubic")</f>
        <v>#NAME?</v>
      </c>
      <c r="O1081" s="153" t="e">
        <f t="shared" ca="1" si="133"/>
        <v>#NAME?</v>
      </c>
    </row>
    <row r="1082" spans="1:15">
      <c r="A1082">
        <v>1079</v>
      </c>
      <c r="B1082">
        <f t="shared" si="131"/>
        <v>4.3159999999999998</v>
      </c>
      <c r="C1082" s="151" t="e">
        <f ca="1">+_xll.BInterpol(Boost!$R$6:$R$66,Boost!$AZ$6:$AZ$66,params!B1082,"cubic")</f>
        <v>#NAME?</v>
      </c>
      <c r="D1082" s="151" t="e">
        <f ca="1">+_xll.BInterpol(Boost!$R$6:$R$66,Boost!$AX$6:$AX$66,params!B1082,"cubic")</f>
        <v>#NAME?</v>
      </c>
      <c r="E1082" s="198" t="e">
        <f t="shared" ca="1" si="134"/>
        <v>#NAME?</v>
      </c>
      <c r="F1082" s="151" t="e">
        <f ca="1">+_xll.BInterpol(Boost!$R$6:$R$66,Boost!$AY$6:$AY$66,params!B1082,"cubic")</f>
        <v>#NAME?</v>
      </c>
      <c r="G1082" s="151" t="e">
        <f ca="1">_xll.BInterpol(cf!$A$2:$A$68,cf!$B$2:$B$68,params!B1082,"cubic")/100</f>
        <v>#NAME?</v>
      </c>
      <c r="H1082" s="199" t="e">
        <f t="shared" ca="1" si="135"/>
        <v>#NAME?</v>
      </c>
      <c r="I1082" s="152">
        <f t="shared" si="138"/>
        <v>6.9407066727847799E-2</v>
      </c>
      <c r="J1082" s="152">
        <f t="shared" si="136"/>
        <v>6.2041596915030084E-5</v>
      </c>
      <c r="K1082" s="3" t="e">
        <f t="shared" ca="1" si="132"/>
        <v>#NAME?</v>
      </c>
      <c r="L1082" s="153" t="e">
        <f t="shared" ca="1" si="137"/>
        <v>#NAME?</v>
      </c>
      <c r="M1082" s="195" t="e">
        <f ca="1">_xll.BInterpol(cf!$A$2:$A$68,cf!$C$2:$C$68,params!B1082,"cubic")</f>
        <v>#NAME?</v>
      </c>
      <c r="N1082" s="195" t="e">
        <f ca="1">+_xll.BInterpol(#REF!,#REF!,params!B1082,"cubic")</f>
        <v>#NAME?</v>
      </c>
      <c r="O1082" s="153" t="e">
        <f t="shared" ca="1" si="133"/>
        <v>#NAME?</v>
      </c>
    </row>
    <row r="1083" spans="1:15">
      <c r="A1083">
        <v>1080</v>
      </c>
      <c r="B1083">
        <f t="shared" si="131"/>
        <v>4.32</v>
      </c>
      <c r="C1083" s="151" t="e">
        <f ca="1">+_xll.BInterpol(Boost!$R$6:$R$66,Boost!$AZ$6:$AZ$66,params!B1083,"cubic")</f>
        <v>#NAME?</v>
      </c>
      <c r="D1083" s="151" t="e">
        <f ca="1">+_xll.BInterpol(Boost!$R$6:$R$66,Boost!$AX$6:$AX$66,params!B1083,"cubic")</f>
        <v>#NAME?</v>
      </c>
      <c r="E1083" s="198" t="e">
        <f t="shared" ca="1" si="134"/>
        <v>#NAME?</v>
      </c>
      <c r="F1083" s="151" t="e">
        <f ca="1">+_xll.BInterpol(Boost!$R$6:$R$66,Boost!$AY$6:$AY$66,params!B1083,"cubic")</f>
        <v>#NAME?</v>
      </c>
      <c r="G1083" s="151" t="e">
        <f ca="1">_xll.BInterpol(cf!$A$2:$A$68,cf!$B$2:$B$68,params!B1083,"cubic")/100</f>
        <v>#NAME?</v>
      </c>
      <c r="H1083" s="199" t="e">
        <f t="shared" ca="1" si="135"/>
        <v>#NAME?</v>
      </c>
      <c r="I1083" s="152">
        <f t="shared" si="138"/>
        <v>6.9469104188794262E-2</v>
      </c>
      <c r="J1083" s="152">
        <f t="shared" si="136"/>
        <v>6.2037460946462453E-5</v>
      </c>
      <c r="K1083" s="3" t="e">
        <f t="shared" ca="1" si="132"/>
        <v>#NAME?</v>
      </c>
      <c r="L1083" s="153" t="e">
        <f t="shared" ca="1" si="137"/>
        <v>#NAME?</v>
      </c>
      <c r="M1083" s="195" t="e">
        <f ca="1">_xll.BInterpol(cf!$A$2:$A$68,cf!$C$2:$C$68,params!B1083,"cubic")</f>
        <v>#NAME?</v>
      </c>
      <c r="N1083" s="195" t="e">
        <f ca="1">+_xll.BInterpol(#REF!,#REF!,params!B1083,"cubic")</f>
        <v>#NAME?</v>
      </c>
      <c r="O1083" s="153" t="e">
        <f t="shared" ca="1" si="133"/>
        <v>#NAME?</v>
      </c>
    </row>
    <row r="1084" spans="1:15">
      <c r="A1084">
        <v>1081</v>
      </c>
      <c r="B1084">
        <f t="shared" si="131"/>
        <v>4.3239999999999998</v>
      </c>
      <c r="C1084" s="151" t="e">
        <f ca="1">+_xll.BInterpol(Boost!$R$6:$R$66,Boost!$AZ$6:$AZ$66,params!B1084,"cubic")</f>
        <v>#NAME?</v>
      </c>
      <c r="D1084" s="151" t="e">
        <f ca="1">+_xll.BInterpol(Boost!$R$6:$R$66,Boost!$AX$6:$AX$66,params!B1084,"cubic")</f>
        <v>#NAME?</v>
      </c>
      <c r="E1084" s="198" t="e">
        <f t="shared" ca="1" si="134"/>
        <v>#NAME?</v>
      </c>
      <c r="F1084" s="151" t="e">
        <f ca="1">+_xll.BInterpol(Boost!$R$6:$R$66,Boost!$AY$6:$AY$66,params!B1084,"cubic")</f>
        <v>#NAME?</v>
      </c>
      <c r="G1084" s="151" t="e">
        <f ca="1">_xll.BInterpol(cf!$A$2:$A$68,cf!$B$2:$B$68,params!B1084,"cubic")/100</f>
        <v>#NAME?</v>
      </c>
      <c r="H1084" s="199" t="e">
        <f t="shared" ca="1" si="135"/>
        <v>#NAME?</v>
      </c>
      <c r="I1084" s="152">
        <f t="shared" si="138"/>
        <v>6.9531137514047825E-2</v>
      </c>
      <c r="J1084" s="152">
        <f t="shared" si="136"/>
        <v>6.2033325253563198E-5</v>
      </c>
      <c r="K1084" s="3" t="e">
        <f t="shared" ca="1" si="132"/>
        <v>#NAME?</v>
      </c>
      <c r="L1084" s="153" t="e">
        <f t="shared" ca="1" si="137"/>
        <v>#NAME?</v>
      </c>
      <c r="M1084" s="195" t="e">
        <f ca="1">_xll.BInterpol(cf!$A$2:$A$68,cf!$C$2:$C$68,params!B1084,"cubic")</f>
        <v>#NAME?</v>
      </c>
      <c r="N1084" s="195" t="e">
        <f ca="1">+_xll.BInterpol(#REF!,#REF!,params!B1084,"cubic")</f>
        <v>#NAME?</v>
      </c>
      <c r="O1084" s="153" t="e">
        <f t="shared" ca="1" si="133"/>
        <v>#NAME?</v>
      </c>
    </row>
    <row r="1085" spans="1:15">
      <c r="A1085">
        <v>1082</v>
      </c>
      <c r="B1085">
        <f t="shared" si="131"/>
        <v>4.3280000000000003</v>
      </c>
      <c r="C1085" s="151" t="e">
        <f ca="1">+_xll.BInterpol(Boost!$R$6:$R$66,Boost!$AZ$6:$AZ$66,params!B1085,"cubic")</f>
        <v>#NAME?</v>
      </c>
      <c r="D1085" s="151" t="e">
        <f ca="1">+_xll.BInterpol(Boost!$R$6:$R$66,Boost!$AX$6:$AX$66,params!B1085,"cubic")</f>
        <v>#NAME?</v>
      </c>
      <c r="E1085" s="198" t="e">
        <f t="shared" ca="1" si="134"/>
        <v>#NAME?</v>
      </c>
      <c r="F1085" s="151" t="e">
        <f ca="1">+_xll.BInterpol(Boost!$R$6:$R$66,Boost!$AY$6:$AY$66,params!B1085,"cubic")</f>
        <v>#NAME?</v>
      </c>
      <c r="G1085" s="151" t="e">
        <f ca="1">_xll.BInterpol(cf!$A$2:$A$68,cf!$B$2:$B$68,params!B1085,"cubic")/100</f>
        <v>#NAME?</v>
      </c>
      <c r="H1085" s="199" t="e">
        <f t="shared" ca="1" si="135"/>
        <v>#NAME?</v>
      </c>
      <c r="I1085" s="152">
        <f t="shared" si="138"/>
        <v>6.9593166703884268E-2</v>
      </c>
      <c r="J1085" s="152">
        <f t="shared" si="136"/>
        <v>6.2029189836443344E-5</v>
      </c>
      <c r="K1085" s="3" t="e">
        <f t="shared" ca="1" si="132"/>
        <v>#NAME?</v>
      </c>
      <c r="L1085" s="153" t="e">
        <f t="shared" ca="1" si="137"/>
        <v>#NAME?</v>
      </c>
      <c r="M1085" s="195" t="e">
        <f ca="1">_xll.BInterpol(cf!$A$2:$A$68,cf!$C$2:$C$68,params!B1085,"cubic")</f>
        <v>#NAME?</v>
      </c>
      <c r="N1085" s="195" t="e">
        <f ca="1">+_xll.BInterpol(#REF!,#REF!,params!B1085,"cubic")</f>
        <v>#NAME?</v>
      </c>
      <c r="O1085" s="153" t="e">
        <f t="shared" ca="1" si="133"/>
        <v>#NAME?</v>
      </c>
    </row>
    <row r="1086" spans="1:15">
      <c r="A1086">
        <v>1083</v>
      </c>
      <c r="B1086">
        <f t="shared" si="131"/>
        <v>4.3319999999999999</v>
      </c>
      <c r="C1086" s="151" t="e">
        <f ca="1">+_xll.BInterpol(Boost!$R$6:$R$66,Boost!$AZ$6:$AZ$66,params!B1086,"cubic")</f>
        <v>#NAME?</v>
      </c>
      <c r="D1086" s="151" t="e">
        <f ca="1">+_xll.BInterpol(Boost!$R$6:$R$66,Boost!$AX$6:$AX$66,params!B1086,"cubic")</f>
        <v>#NAME?</v>
      </c>
      <c r="E1086" s="198" t="e">
        <f t="shared" ca="1" si="134"/>
        <v>#NAME?</v>
      </c>
      <c r="F1086" s="151" t="e">
        <f ca="1">+_xll.BInterpol(Boost!$R$6:$R$66,Boost!$AY$6:$AY$66,params!B1086,"cubic")</f>
        <v>#NAME?</v>
      </c>
      <c r="G1086" s="151" t="e">
        <f ca="1">_xll.BInterpol(cf!$A$2:$A$68,cf!$B$2:$B$68,params!B1086,"cubic")/100</f>
        <v>#NAME?</v>
      </c>
      <c r="H1086" s="199" t="e">
        <f t="shared" ca="1" si="135"/>
        <v>#NAME?</v>
      </c>
      <c r="I1086" s="152">
        <f t="shared" si="138"/>
        <v>6.965519175857926E-2</v>
      </c>
      <c r="J1086" s="152">
        <f t="shared" si="136"/>
        <v>6.2025054694991866E-5</v>
      </c>
      <c r="K1086" s="3" t="e">
        <f t="shared" ca="1" si="132"/>
        <v>#NAME?</v>
      </c>
      <c r="L1086" s="153" t="e">
        <f t="shared" ca="1" si="137"/>
        <v>#NAME?</v>
      </c>
      <c r="M1086" s="195" t="e">
        <f ca="1">_xll.BInterpol(cf!$A$2:$A$68,cf!$C$2:$C$68,params!B1086,"cubic")</f>
        <v>#NAME?</v>
      </c>
      <c r="N1086" s="195" t="e">
        <f ca="1">+_xll.BInterpol(#REF!,#REF!,params!B1086,"cubic")</f>
        <v>#NAME?</v>
      </c>
      <c r="O1086" s="153" t="e">
        <f t="shared" ca="1" si="133"/>
        <v>#NAME?</v>
      </c>
    </row>
    <row r="1087" spans="1:15">
      <c r="A1087">
        <v>1084</v>
      </c>
      <c r="B1087">
        <f t="shared" si="131"/>
        <v>4.3360000000000003</v>
      </c>
      <c r="C1087" s="151" t="e">
        <f ca="1">+_xll.BInterpol(Boost!$R$6:$R$66,Boost!$AZ$6:$AZ$66,params!B1087,"cubic")</f>
        <v>#NAME?</v>
      </c>
      <c r="D1087" s="151" t="e">
        <f ca="1">+_xll.BInterpol(Boost!$R$6:$R$66,Boost!$AX$6:$AX$66,params!B1087,"cubic")</f>
        <v>#NAME?</v>
      </c>
      <c r="E1087" s="198" t="e">
        <f t="shared" ca="1" si="134"/>
        <v>#NAME?</v>
      </c>
      <c r="F1087" s="151" t="e">
        <f ca="1">+_xll.BInterpol(Boost!$R$6:$R$66,Boost!$AY$6:$AY$66,params!B1087,"cubic")</f>
        <v>#NAME?</v>
      </c>
      <c r="G1087" s="151" t="e">
        <f ca="1">_xll.BInterpol(cf!$A$2:$A$68,cf!$B$2:$B$68,params!B1087,"cubic")/100</f>
        <v>#NAME?</v>
      </c>
      <c r="H1087" s="199" t="e">
        <f t="shared" ca="1" si="135"/>
        <v>#NAME?</v>
      </c>
      <c r="I1087" s="152">
        <f t="shared" si="138"/>
        <v>6.9717212678408358E-2</v>
      </c>
      <c r="J1087" s="152">
        <f t="shared" si="136"/>
        <v>6.2020919829097743E-5</v>
      </c>
      <c r="K1087" s="3" t="e">
        <f t="shared" ca="1" si="132"/>
        <v>#NAME?</v>
      </c>
      <c r="L1087" s="153" t="e">
        <f t="shared" ca="1" si="137"/>
        <v>#NAME?</v>
      </c>
      <c r="M1087" s="195" t="e">
        <f ca="1">_xll.BInterpol(cf!$A$2:$A$68,cf!$C$2:$C$68,params!B1087,"cubic")</f>
        <v>#NAME?</v>
      </c>
      <c r="N1087" s="195" t="e">
        <f ca="1">+_xll.BInterpol(#REF!,#REF!,params!B1087,"cubic")</f>
        <v>#NAME?</v>
      </c>
      <c r="O1087" s="153" t="e">
        <f t="shared" ca="1" si="133"/>
        <v>#NAME?</v>
      </c>
    </row>
    <row r="1088" spans="1:15">
      <c r="A1088">
        <v>1085</v>
      </c>
      <c r="B1088">
        <f t="shared" si="131"/>
        <v>4.34</v>
      </c>
      <c r="C1088" s="151" t="e">
        <f ca="1">+_xll.BInterpol(Boost!$R$6:$R$66,Boost!$AZ$6:$AZ$66,params!B1088,"cubic")</f>
        <v>#NAME?</v>
      </c>
      <c r="D1088" s="151" t="e">
        <f ca="1">+_xll.BInterpol(Boost!$R$6:$R$66,Boost!$AX$6:$AX$66,params!B1088,"cubic")</f>
        <v>#NAME?</v>
      </c>
      <c r="E1088" s="198" t="e">
        <f t="shared" ca="1" si="134"/>
        <v>#NAME?</v>
      </c>
      <c r="F1088" s="151" t="e">
        <f ca="1">+_xll.BInterpol(Boost!$R$6:$R$66,Boost!$AY$6:$AY$66,params!B1088,"cubic")</f>
        <v>#NAME?</v>
      </c>
      <c r="G1088" s="151" t="e">
        <f ca="1">_xll.BInterpol(cf!$A$2:$A$68,cf!$B$2:$B$68,params!B1088,"cubic")/100</f>
        <v>#NAME?</v>
      </c>
      <c r="H1088" s="199" t="e">
        <f t="shared" ca="1" si="135"/>
        <v>#NAME?</v>
      </c>
      <c r="I1088" s="152">
        <f t="shared" si="138"/>
        <v>6.9779229463647341E-2</v>
      </c>
      <c r="J1088" s="152">
        <f t="shared" si="136"/>
        <v>6.2016785238983019E-5</v>
      </c>
      <c r="K1088" s="3" t="e">
        <f t="shared" ca="1" si="132"/>
        <v>#NAME?</v>
      </c>
      <c r="L1088" s="153" t="e">
        <f t="shared" ca="1" si="137"/>
        <v>#NAME?</v>
      </c>
      <c r="M1088" s="195" t="e">
        <f ca="1">_xll.BInterpol(cf!$A$2:$A$68,cf!$C$2:$C$68,params!B1088,"cubic")</f>
        <v>#NAME?</v>
      </c>
      <c r="N1088" s="195" t="e">
        <f ca="1">+_xll.BInterpol(#REF!,#REF!,params!B1088,"cubic")</f>
        <v>#NAME?</v>
      </c>
      <c r="O1088" s="153" t="e">
        <f t="shared" ca="1" si="133"/>
        <v>#NAME?</v>
      </c>
    </row>
    <row r="1089" spans="1:15">
      <c r="A1089">
        <v>1086</v>
      </c>
      <c r="B1089">
        <f t="shared" si="131"/>
        <v>4.3440000000000003</v>
      </c>
      <c r="C1089" s="151" t="e">
        <f ca="1">+_xll.BInterpol(Boost!$R$6:$R$66,Boost!$AZ$6:$AZ$66,params!B1089,"cubic")</f>
        <v>#NAME?</v>
      </c>
      <c r="D1089" s="151" t="e">
        <f ca="1">+_xll.BInterpol(Boost!$R$6:$R$66,Boost!$AX$6:$AX$66,params!B1089,"cubic")</f>
        <v>#NAME?</v>
      </c>
      <c r="E1089" s="198" t="e">
        <f t="shared" ca="1" si="134"/>
        <v>#NAME?</v>
      </c>
      <c r="F1089" s="151" t="e">
        <f ca="1">+_xll.BInterpol(Boost!$R$6:$R$66,Boost!$AY$6:$AY$66,params!B1089,"cubic")</f>
        <v>#NAME?</v>
      </c>
      <c r="G1089" s="151" t="e">
        <f ca="1">_xll.BInterpol(cf!$A$2:$A$68,cf!$B$2:$B$68,params!B1089,"cubic")/100</f>
        <v>#NAME?</v>
      </c>
      <c r="H1089" s="199" t="e">
        <f t="shared" ca="1" si="135"/>
        <v>#NAME?</v>
      </c>
      <c r="I1089" s="152">
        <f t="shared" si="138"/>
        <v>6.9841242114571767E-2</v>
      </c>
      <c r="J1089" s="152">
        <f t="shared" si="136"/>
        <v>6.201265092442565E-5</v>
      </c>
      <c r="K1089" s="3" t="e">
        <f t="shared" ca="1" si="132"/>
        <v>#NAME?</v>
      </c>
      <c r="L1089" s="153" t="e">
        <f t="shared" ca="1" si="137"/>
        <v>#NAME?</v>
      </c>
      <c r="M1089" s="195" t="e">
        <f ca="1">_xll.BInterpol(cf!$A$2:$A$68,cf!$C$2:$C$68,params!B1089,"cubic")</f>
        <v>#NAME?</v>
      </c>
      <c r="N1089" s="195" t="e">
        <f ca="1">+_xll.BInterpol(#REF!,#REF!,params!B1089,"cubic")</f>
        <v>#NAME?</v>
      </c>
      <c r="O1089" s="153" t="e">
        <f t="shared" ca="1" si="133"/>
        <v>#NAME?</v>
      </c>
    </row>
    <row r="1090" spans="1:15">
      <c r="A1090">
        <v>1087</v>
      </c>
      <c r="B1090">
        <f t="shared" si="131"/>
        <v>4.3479999999999999</v>
      </c>
      <c r="C1090" s="151" t="e">
        <f ca="1">+_xll.BInterpol(Boost!$R$6:$R$66,Boost!$AZ$6:$AZ$66,params!B1090,"cubic")</f>
        <v>#NAME?</v>
      </c>
      <c r="D1090" s="151" t="e">
        <f ca="1">+_xll.BInterpol(Boost!$R$6:$R$66,Boost!$AX$6:$AX$66,params!B1090,"cubic")</f>
        <v>#NAME?</v>
      </c>
      <c r="E1090" s="198" t="e">
        <f t="shared" ca="1" si="134"/>
        <v>#NAME?</v>
      </c>
      <c r="F1090" s="151" t="e">
        <f ca="1">+_xll.BInterpol(Boost!$R$6:$R$66,Boost!$AY$6:$AY$66,params!B1090,"cubic")</f>
        <v>#NAME?</v>
      </c>
      <c r="G1090" s="151" t="e">
        <f ca="1">_xll.BInterpol(cf!$A$2:$A$68,cf!$B$2:$B$68,params!B1090,"cubic")/100</f>
        <v>#NAME?</v>
      </c>
      <c r="H1090" s="199" t="e">
        <f t="shared" ca="1" si="135"/>
        <v>#NAME?</v>
      </c>
      <c r="I1090" s="152">
        <f t="shared" si="138"/>
        <v>6.9903250631457303E-2</v>
      </c>
      <c r="J1090" s="152">
        <f t="shared" si="136"/>
        <v>6.2008516885536658E-5</v>
      </c>
      <c r="K1090" s="3" t="e">
        <f t="shared" ca="1" si="132"/>
        <v>#NAME?</v>
      </c>
      <c r="L1090" s="153" t="e">
        <f t="shared" ca="1" si="137"/>
        <v>#NAME?</v>
      </c>
      <c r="M1090" s="195" t="e">
        <f ca="1">_xll.BInterpol(cf!$A$2:$A$68,cf!$C$2:$C$68,params!B1090,"cubic")</f>
        <v>#NAME?</v>
      </c>
      <c r="N1090" s="195" t="e">
        <f ca="1">+_xll.BInterpol(#REF!,#REF!,params!B1090,"cubic")</f>
        <v>#NAME?</v>
      </c>
      <c r="O1090" s="153" t="e">
        <f t="shared" ca="1" si="133"/>
        <v>#NAME?</v>
      </c>
    </row>
    <row r="1091" spans="1:15">
      <c r="A1091">
        <v>1088</v>
      </c>
      <c r="B1091">
        <f t="shared" si="131"/>
        <v>4.3520000000000003</v>
      </c>
      <c r="C1091" s="151" t="e">
        <f ca="1">+_xll.BInterpol(Boost!$R$6:$R$66,Boost!$AZ$6:$AZ$66,params!B1091,"cubic")</f>
        <v>#NAME?</v>
      </c>
      <c r="D1091" s="151" t="e">
        <f ca="1">+_xll.BInterpol(Boost!$R$6:$R$66,Boost!$AX$6:$AX$66,params!B1091,"cubic")</f>
        <v>#NAME?</v>
      </c>
      <c r="E1091" s="198" t="e">
        <f t="shared" ca="1" si="134"/>
        <v>#NAME?</v>
      </c>
      <c r="F1091" s="151" t="e">
        <f ca="1">+_xll.BInterpol(Boost!$R$6:$R$66,Boost!$AY$6:$AY$66,params!B1091,"cubic")</f>
        <v>#NAME?</v>
      </c>
      <c r="G1091" s="151" t="e">
        <f ca="1">_xll.BInterpol(cf!$A$2:$A$68,cf!$B$2:$B$68,params!B1091,"cubic")/100</f>
        <v>#NAME?</v>
      </c>
      <c r="H1091" s="199" t="e">
        <f t="shared" ca="1" si="135"/>
        <v>#NAME?</v>
      </c>
      <c r="I1091" s="152">
        <f t="shared" si="138"/>
        <v>6.9965255014579397E-2</v>
      </c>
      <c r="J1091" s="152">
        <f t="shared" si="136"/>
        <v>6.2004383122093998E-5</v>
      </c>
      <c r="K1091" s="3" t="e">
        <f t="shared" ca="1" si="132"/>
        <v>#NAME?</v>
      </c>
      <c r="L1091" s="153" t="e">
        <f t="shared" ca="1" si="137"/>
        <v>#NAME?</v>
      </c>
      <c r="M1091" s="195" t="e">
        <f ca="1">_xll.BInterpol(cf!$A$2:$A$68,cf!$C$2:$C$68,params!B1091,"cubic")</f>
        <v>#NAME?</v>
      </c>
      <c r="N1091" s="195" t="e">
        <f ca="1">+_xll.BInterpol(#REF!,#REF!,params!B1091,"cubic")</f>
        <v>#NAME?</v>
      </c>
      <c r="O1091" s="153" t="e">
        <f t="shared" ca="1" si="133"/>
        <v>#NAME?</v>
      </c>
    </row>
    <row r="1092" spans="1:15">
      <c r="A1092">
        <v>1089</v>
      </c>
      <c r="B1092">
        <f t="shared" ref="B1092:B1155" si="139">+A1092/250</f>
        <v>4.3559999999999999</v>
      </c>
      <c r="C1092" s="151" t="e">
        <f ca="1">+_xll.BInterpol(Boost!$R$6:$R$66,Boost!$AZ$6:$AZ$66,params!B1092,"cubic")</f>
        <v>#NAME?</v>
      </c>
      <c r="D1092" s="151" t="e">
        <f ca="1">+_xll.BInterpol(Boost!$R$6:$R$66,Boost!$AX$6:$AX$66,params!B1092,"cubic")</f>
        <v>#NAME?</v>
      </c>
      <c r="E1092" s="198" t="e">
        <f t="shared" ca="1" si="134"/>
        <v>#NAME?</v>
      </c>
      <c r="F1092" s="151" t="e">
        <f ca="1">+_xll.BInterpol(Boost!$R$6:$R$66,Boost!$AY$6:$AY$66,params!B1092,"cubic")</f>
        <v>#NAME?</v>
      </c>
      <c r="G1092" s="151" t="e">
        <f ca="1">_xll.BInterpol(cf!$A$2:$A$68,cf!$B$2:$B$68,params!B1092,"cubic")/100</f>
        <v>#NAME?</v>
      </c>
      <c r="H1092" s="199" t="e">
        <f t="shared" ca="1" si="135"/>
        <v>#NAME?</v>
      </c>
      <c r="I1092" s="152">
        <f t="shared" si="138"/>
        <v>7.0027255264213828E-2</v>
      </c>
      <c r="J1092" s="152">
        <f t="shared" si="136"/>
        <v>6.2000249634430737E-5</v>
      </c>
      <c r="K1092" s="3" t="e">
        <f t="shared" ref="K1092:K1155" ca="1" si="140">+EXP(H1092*-B1092)</f>
        <v>#NAME?</v>
      </c>
      <c r="L1092" s="153" t="e">
        <f t="shared" ca="1" si="137"/>
        <v>#NAME?</v>
      </c>
      <c r="M1092" s="195" t="e">
        <f ca="1">_xll.BInterpol(cf!$A$2:$A$68,cf!$C$2:$C$68,params!B1092,"cubic")</f>
        <v>#NAME?</v>
      </c>
      <c r="N1092" s="195" t="e">
        <f ca="1">+_xll.BInterpol(#REF!,#REF!,params!B1092,"cubic")</f>
        <v>#NAME?</v>
      </c>
      <c r="O1092" s="153" t="e">
        <f t="shared" ref="O1092:O1155" ca="1" si="141">+EXP(-B1093*E1093)-EXP(-B1092*E1092)</f>
        <v>#NAME?</v>
      </c>
    </row>
    <row r="1093" spans="1:15">
      <c r="A1093">
        <v>1090</v>
      </c>
      <c r="B1093">
        <f t="shared" si="139"/>
        <v>4.3600000000000003</v>
      </c>
      <c r="C1093" s="151" t="e">
        <f ca="1">+_xll.BInterpol(Boost!$R$6:$R$66,Boost!$AZ$6:$AZ$66,params!B1093,"cubic")</f>
        <v>#NAME?</v>
      </c>
      <c r="D1093" s="151" t="e">
        <f ca="1">+_xll.BInterpol(Boost!$R$6:$R$66,Boost!$AX$6:$AX$66,params!B1093,"cubic")</f>
        <v>#NAME?</v>
      </c>
      <c r="E1093" s="198" t="e">
        <f t="shared" ref="E1093:E1156" ca="1" si="142">-((1+C1093*B1093)/(1+C1092*B1092)-1)/(B1093-B1092)+((1+F1093*B1093)/(1+F1092*B1092)-1)/(B1093-B1092)</f>
        <v>#NAME?</v>
      </c>
      <c r="F1093" s="151" t="e">
        <f ca="1">+_xll.BInterpol(Boost!$R$6:$R$66,Boost!$AY$6:$AY$66,params!B1093,"cubic")</f>
        <v>#NAME?</v>
      </c>
      <c r="G1093" s="151" t="e">
        <f ca="1">_xll.BInterpol(cf!$A$2:$A$68,cf!$B$2:$B$68,params!B1093,"cubic")/100</f>
        <v>#NAME?</v>
      </c>
      <c r="H1093" s="199" t="e">
        <f t="shared" ref="H1093:H1156" ca="1" si="143">-((1+F1093*B1093)/(1+F1092*B1092)-1)/(B1093-B1092)+((1+G1093*B1093)/(1+G1092*B1092)-1)/(B1093-B1092)</f>
        <v>#NAME?</v>
      </c>
      <c r="I1093" s="152">
        <f t="shared" si="138"/>
        <v>7.0089251380636042E-2</v>
      </c>
      <c r="J1093" s="152">
        <f t="shared" ref="J1093:J1156" si="144">+I1093-I1092</f>
        <v>6.1996116422213809E-5</v>
      </c>
      <c r="K1093" s="3" t="e">
        <f t="shared" ca="1" si="140"/>
        <v>#NAME?</v>
      </c>
      <c r="L1093" s="153" t="e">
        <f t="shared" ref="L1093:L1156" ca="1" si="145">+K1094-K1093</f>
        <v>#NAME?</v>
      </c>
      <c r="M1093" s="195" t="e">
        <f ca="1">_xll.BInterpol(cf!$A$2:$A$68,cf!$C$2:$C$68,params!B1093,"cubic")</f>
        <v>#NAME?</v>
      </c>
      <c r="N1093" s="195" t="e">
        <f ca="1">+_xll.BInterpol(#REF!,#REF!,params!B1093,"cubic")</f>
        <v>#NAME?</v>
      </c>
      <c r="O1093" s="153" t="e">
        <f t="shared" ca="1" si="141"/>
        <v>#NAME?</v>
      </c>
    </row>
    <row r="1094" spans="1:15">
      <c r="A1094">
        <v>1091</v>
      </c>
      <c r="B1094">
        <f t="shared" si="139"/>
        <v>4.3639999999999999</v>
      </c>
      <c r="C1094" s="151" t="e">
        <f ca="1">+_xll.BInterpol(Boost!$R$6:$R$66,Boost!$AZ$6:$AZ$66,params!B1094,"cubic")</f>
        <v>#NAME?</v>
      </c>
      <c r="D1094" s="151" t="e">
        <f ca="1">+_xll.BInterpol(Boost!$R$6:$R$66,Boost!$AX$6:$AX$66,params!B1094,"cubic")</f>
        <v>#NAME?</v>
      </c>
      <c r="E1094" s="198" t="e">
        <f t="shared" ca="1" si="142"/>
        <v>#NAME?</v>
      </c>
      <c r="F1094" s="151" t="e">
        <f ca="1">+_xll.BInterpol(Boost!$R$6:$R$66,Boost!$AY$6:$AY$66,params!B1094,"cubic")</f>
        <v>#NAME?</v>
      </c>
      <c r="G1094" s="151" t="e">
        <f ca="1">_xll.BInterpol(cf!$A$2:$A$68,cf!$B$2:$B$68,params!B1094,"cubic")/100</f>
        <v>#NAME?</v>
      </c>
      <c r="H1094" s="199" t="e">
        <f t="shared" ca="1" si="143"/>
        <v>#NAME?</v>
      </c>
      <c r="I1094" s="152">
        <f t="shared" si="138"/>
        <v>7.0151243364121596E-2</v>
      </c>
      <c r="J1094" s="152">
        <f t="shared" si="144"/>
        <v>6.1991983485554236E-5</v>
      </c>
      <c r="K1094" s="3" t="e">
        <f t="shared" ca="1" si="140"/>
        <v>#NAME?</v>
      </c>
      <c r="L1094" s="153" t="e">
        <f t="shared" ca="1" si="145"/>
        <v>#NAME?</v>
      </c>
      <c r="M1094" s="195" t="e">
        <f ca="1">_xll.BInterpol(cf!$A$2:$A$68,cf!$C$2:$C$68,params!B1094,"cubic")</f>
        <v>#NAME?</v>
      </c>
      <c r="N1094" s="195" t="e">
        <f ca="1">+_xll.BInterpol(#REF!,#REF!,params!B1094,"cubic")</f>
        <v>#NAME?</v>
      </c>
      <c r="O1094" s="153" t="e">
        <f t="shared" ca="1" si="141"/>
        <v>#NAME?</v>
      </c>
    </row>
    <row r="1095" spans="1:15">
      <c r="A1095">
        <v>1092</v>
      </c>
      <c r="B1095">
        <f t="shared" si="139"/>
        <v>4.3680000000000003</v>
      </c>
      <c r="C1095" s="151" t="e">
        <f ca="1">+_xll.BInterpol(Boost!$R$6:$R$66,Boost!$AZ$6:$AZ$66,params!B1095,"cubic")</f>
        <v>#NAME?</v>
      </c>
      <c r="D1095" s="151" t="e">
        <f ca="1">+_xll.BInterpol(Boost!$R$6:$R$66,Boost!$AX$6:$AX$66,params!B1095,"cubic")</f>
        <v>#NAME?</v>
      </c>
      <c r="E1095" s="198" t="e">
        <f t="shared" ca="1" si="142"/>
        <v>#NAME?</v>
      </c>
      <c r="F1095" s="151" t="e">
        <f ca="1">+_xll.BInterpol(Boost!$R$6:$R$66,Boost!$AY$6:$AY$66,params!B1095,"cubic")</f>
        <v>#NAME?</v>
      </c>
      <c r="G1095" s="151" t="e">
        <f ca="1">_xll.BInterpol(cf!$A$2:$A$68,cf!$B$2:$B$68,params!B1095,"cubic")/100</f>
        <v>#NAME?</v>
      </c>
      <c r="H1095" s="199" t="e">
        <f t="shared" ca="1" si="143"/>
        <v>#NAME?</v>
      </c>
      <c r="I1095" s="152">
        <f t="shared" si="138"/>
        <v>7.0213231214946048E-2</v>
      </c>
      <c r="J1095" s="152">
        <f t="shared" si="144"/>
        <v>6.1987850824452018E-5</v>
      </c>
      <c r="K1095" s="3" t="e">
        <f t="shared" ca="1" si="140"/>
        <v>#NAME?</v>
      </c>
      <c r="L1095" s="153" t="e">
        <f t="shared" ca="1" si="145"/>
        <v>#NAME?</v>
      </c>
      <c r="M1095" s="195" t="e">
        <f ca="1">_xll.BInterpol(cf!$A$2:$A$68,cf!$C$2:$C$68,params!B1095,"cubic")</f>
        <v>#NAME?</v>
      </c>
      <c r="N1095" s="195" t="e">
        <f ca="1">+_xll.BInterpol(#REF!,#REF!,params!B1095,"cubic")</f>
        <v>#NAME?</v>
      </c>
      <c r="O1095" s="153" t="e">
        <f t="shared" ca="1" si="141"/>
        <v>#NAME?</v>
      </c>
    </row>
    <row r="1096" spans="1:15">
      <c r="A1096">
        <v>1093</v>
      </c>
      <c r="B1096">
        <f t="shared" si="139"/>
        <v>4.3719999999999999</v>
      </c>
      <c r="C1096" s="151" t="e">
        <f ca="1">+_xll.BInterpol(Boost!$R$6:$R$66,Boost!$AZ$6:$AZ$66,params!B1096,"cubic")</f>
        <v>#NAME?</v>
      </c>
      <c r="D1096" s="151" t="e">
        <f ca="1">+_xll.BInterpol(Boost!$R$6:$R$66,Boost!$AX$6:$AX$66,params!B1096,"cubic")</f>
        <v>#NAME?</v>
      </c>
      <c r="E1096" s="198" t="e">
        <f t="shared" ca="1" si="142"/>
        <v>#NAME?</v>
      </c>
      <c r="F1096" s="151" t="e">
        <f ca="1">+_xll.BInterpol(Boost!$R$6:$R$66,Boost!$AY$6:$AY$66,params!B1096,"cubic")</f>
        <v>#NAME?</v>
      </c>
      <c r="G1096" s="151" t="e">
        <f ca="1">_xll.BInterpol(cf!$A$2:$A$68,cf!$B$2:$B$68,params!B1096,"cubic")/100</f>
        <v>#NAME?</v>
      </c>
      <c r="H1096" s="199" t="e">
        <f t="shared" ca="1" si="143"/>
        <v>#NAME?</v>
      </c>
      <c r="I1096" s="152">
        <f t="shared" si="138"/>
        <v>7.0275214933384733E-2</v>
      </c>
      <c r="J1096" s="152">
        <f t="shared" si="144"/>
        <v>6.1983718438685109E-5</v>
      </c>
      <c r="K1096" s="3" t="e">
        <f t="shared" ca="1" si="140"/>
        <v>#NAME?</v>
      </c>
      <c r="L1096" s="153" t="e">
        <f t="shared" ca="1" si="145"/>
        <v>#NAME?</v>
      </c>
      <c r="M1096" s="195" t="e">
        <f ca="1">_xll.BInterpol(cf!$A$2:$A$68,cf!$C$2:$C$68,params!B1096,"cubic")</f>
        <v>#NAME?</v>
      </c>
      <c r="N1096" s="195" t="e">
        <f ca="1">+_xll.BInterpol(#REF!,#REF!,params!B1096,"cubic")</f>
        <v>#NAME?</v>
      </c>
      <c r="O1096" s="153" t="e">
        <f t="shared" ca="1" si="141"/>
        <v>#NAME?</v>
      </c>
    </row>
    <row r="1097" spans="1:15">
      <c r="A1097">
        <v>1094</v>
      </c>
      <c r="B1097">
        <f t="shared" si="139"/>
        <v>4.3760000000000003</v>
      </c>
      <c r="C1097" s="151" t="e">
        <f ca="1">+_xll.BInterpol(Boost!$R$6:$R$66,Boost!$AZ$6:$AZ$66,params!B1097,"cubic")</f>
        <v>#NAME?</v>
      </c>
      <c r="D1097" s="151" t="e">
        <f ca="1">+_xll.BInterpol(Boost!$R$6:$R$66,Boost!$AX$6:$AX$66,params!B1097,"cubic")</f>
        <v>#NAME?</v>
      </c>
      <c r="E1097" s="198" t="e">
        <f t="shared" ca="1" si="142"/>
        <v>#NAME?</v>
      </c>
      <c r="F1097" s="151" t="e">
        <f ca="1">+_xll.BInterpol(Boost!$R$6:$R$66,Boost!$AY$6:$AY$66,params!B1097,"cubic")</f>
        <v>#NAME?</v>
      </c>
      <c r="G1097" s="151" t="e">
        <f ca="1">_xll.BInterpol(cf!$A$2:$A$68,cf!$B$2:$B$68,params!B1097,"cubic")/100</f>
        <v>#NAME?</v>
      </c>
      <c r="H1097" s="199" t="e">
        <f t="shared" ca="1" si="143"/>
        <v>#NAME?</v>
      </c>
      <c r="I1097" s="152">
        <f t="shared" si="138"/>
        <v>7.0337194519713431E-2</v>
      </c>
      <c r="J1097" s="152">
        <f t="shared" si="144"/>
        <v>6.19795863286976E-5</v>
      </c>
      <c r="K1097" s="3" t="e">
        <f t="shared" ca="1" si="140"/>
        <v>#NAME?</v>
      </c>
      <c r="L1097" s="153" t="e">
        <f t="shared" ca="1" si="145"/>
        <v>#NAME?</v>
      </c>
      <c r="M1097" s="195" t="e">
        <f ca="1">_xll.BInterpol(cf!$A$2:$A$68,cf!$C$2:$C$68,params!B1097,"cubic")</f>
        <v>#NAME?</v>
      </c>
      <c r="N1097" s="195" t="e">
        <f ca="1">+_xll.BInterpol(#REF!,#REF!,params!B1097,"cubic")</f>
        <v>#NAME?</v>
      </c>
      <c r="O1097" s="153" t="e">
        <f t="shared" ca="1" si="141"/>
        <v>#NAME?</v>
      </c>
    </row>
    <row r="1098" spans="1:15">
      <c r="A1098">
        <v>1095</v>
      </c>
      <c r="B1098">
        <f t="shared" si="139"/>
        <v>4.38</v>
      </c>
      <c r="C1098" s="151" t="e">
        <f ca="1">+_xll.BInterpol(Boost!$R$6:$R$66,Boost!$AZ$6:$AZ$66,params!B1098,"cubic")</f>
        <v>#NAME?</v>
      </c>
      <c r="D1098" s="151" t="e">
        <f ca="1">+_xll.BInterpol(Boost!$R$6:$R$66,Boost!$AX$6:$AX$66,params!B1098,"cubic")</f>
        <v>#NAME?</v>
      </c>
      <c r="E1098" s="198" t="e">
        <f t="shared" ca="1" si="142"/>
        <v>#NAME?</v>
      </c>
      <c r="F1098" s="151" t="e">
        <f ca="1">+_xll.BInterpol(Boost!$R$6:$R$66,Boost!$AY$6:$AY$66,params!B1098,"cubic")</f>
        <v>#NAME?</v>
      </c>
      <c r="G1098" s="151" t="e">
        <f ca="1">_xll.BInterpol(cf!$A$2:$A$68,cf!$B$2:$B$68,params!B1098,"cubic")/100</f>
        <v>#NAME?</v>
      </c>
      <c r="H1098" s="199" t="e">
        <f t="shared" ca="1" si="143"/>
        <v>#NAME?</v>
      </c>
      <c r="I1098" s="152">
        <f t="shared" si="138"/>
        <v>7.0399169974207254E-2</v>
      </c>
      <c r="J1098" s="152">
        <f t="shared" si="144"/>
        <v>6.1975454493823356E-5</v>
      </c>
      <c r="K1098" s="3" t="e">
        <f t="shared" ca="1" si="140"/>
        <v>#NAME?</v>
      </c>
      <c r="L1098" s="153" t="e">
        <f t="shared" ca="1" si="145"/>
        <v>#NAME?</v>
      </c>
      <c r="M1098" s="195" t="e">
        <f ca="1">_xll.BInterpol(cf!$A$2:$A$68,cf!$C$2:$C$68,params!B1098,"cubic")</f>
        <v>#NAME?</v>
      </c>
      <c r="N1098" s="195" t="e">
        <f ca="1">+_xll.BInterpol(#REF!,#REF!,params!B1098,"cubic")</f>
        <v>#NAME?</v>
      </c>
      <c r="O1098" s="153" t="e">
        <f t="shared" ca="1" si="141"/>
        <v>#NAME?</v>
      </c>
    </row>
    <row r="1099" spans="1:15">
      <c r="A1099">
        <v>1096</v>
      </c>
      <c r="B1099">
        <f t="shared" si="139"/>
        <v>4.3840000000000003</v>
      </c>
      <c r="C1099" s="151" t="e">
        <f ca="1">+_xll.BInterpol(Boost!$R$6:$R$66,Boost!$AZ$6:$AZ$66,params!B1099,"cubic")</f>
        <v>#NAME?</v>
      </c>
      <c r="D1099" s="151" t="e">
        <f ca="1">+_xll.BInterpol(Boost!$R$6:$R$66,Boost!$AX$6:$AX$66,params!B1099,"cubic")</f>
        <v>#NAME?</v>
      </c>
      <c r="E1099" s="198" t="e">
        <f t="shared" ca="1" si="142"/>
        <v>#NAME?</v>
      </c>
      <c r="F1099" s="151" t="e">
        <f ca="1">+_xll.BInterpol(Boost!$R$6:$R$66,Boost!$AY$6:$AY$66,params!B1099,"cubic")</f>
        <v>#NAME?</v>
      </c>
      <c r="G1099" s="151" t="e">
        <f ca="1">_xll.BInterpol(cf!$A$2:$A$68,cf!$B$2:$B$68,params!B1099,"cubic")/100</f>
        <v>#NAME?</v>
      </c>
      <c r="H1099" s="199" t="e">
        <f t="shared" ca="1" si="143"/>
        <v>#NAME?</v>
      </c>
      <c r="I1099" s="152">
        <f t="shared" si="138"/>
        <v>7.0461141297141983E-2</v>
      </c>
      <c r="J1099" s="152">
        <f t="shared" si="144"/>
        <v>6.1971322934728512E-5</v>
      </c>
      <c r="K1099" s="3" t="e">
        <f t="shared" ca="1" si="140"/>
        <v>#NAME?</v>
      </c>
      <c r="L1099" s="153" t="e">
        <f t="shared" ca="1" si="145"/>
        <v>#NAME?</v>
      </c>
      <c r="M1099" s="195" t="e">
        <f ca="1">_xll.BInterpol(cf!$A$2:$A$68,cf!$C$2:$C$68,params!B1099,"cubic")</f>
        <v>#NAME?</v>
      </c>
      <c r="N1099" s="195" t="e">
        <f ca="1">+_xll.BInterpol(#REF!,#REF!,params!B1099,"cubic")</f>
        <v>#NAME?</v>
      </c>
      <c r="O1099" s="153" t="e">
        <f t="shared" ca="1" si="141"/>
        <v>#NAME?</v>
      </c>
    </row>
    <row r="1100" spans="1:15">
      <c r="A1100">
        <v>1097</v>
      </c>
      <c r="B1100">
        <f t="shared" si="139"/>
        <v>4.3879999999999999</v>
      </c>
      <c r="C1100" s="151" t="e">
        <f ca="1">+_xll.BInterpol(Boost!$R$6:$R$66,Boost!$AZ$6:$AZ$66,params!B1100,"cubic")</f>
        <v>#NAME?</v>
      </c>
      <c r="D1100" s="151" t="e">
        <f ca="1">+_xll.BInterpol(Boost!$R$6:$R$66,Boost!$AX$6:$AX$66,params!B1100,"cubic")</f>
        <v>#NAME?</v>
      </c>
      <c r="E1100" s="198" t="e">
        <f t="shared" ca="1" si="142"/>
        <v>#NAME?</v>
      </c>
      <c r="F1100" s="151" t="e">
        <f ca="1">+_xll.BInterpol(Boost!$R$6:$R$66,Boost!$AY$6:$AY$66,params!B1100,"cubic")</f>
        <v>#NAME?</v>
      </c>
      <c r="G1100" s="151" t="e">
        <f ca="1">_xll.BInterpol(cf!$A$2:$A$68,cf!$B$2:$B$68,params!B1100,"cubic")/100</f>
        <v>#NAME?</v>
      </c>
      <c r="H1100" s="199" t="e">
        <f t="shared" ca="1" si="143"/>
        <v>#NAME?</v>
      </c>
      <c r="I1100" s="152">
        <f t="shared" si="138"/>
        <v>7.0523108488792841E-2</v>
      </c>
      <c r="J1100" s="152">
        <f t="shared" si="144"/>
        <v>6.1967191650857956E-5</v>
      </c>
      <c r="K1100" s="3" t="e">
        <f t="shared" ca="1" si="140"/>
        <v>#NAME?</v>
      </c>
      <c r="L1100" s="153" t="e">
        <f t="shared" ca="1" si="145"/>
        <v>#NAME?</v>
      </c>
      <c r="M1100" s="195" t="e">
        <f ca="1">_xll.BInterpol(cf!$A$2:$A$68,cf!$C$2:$C$68,params!B1100,"cubic")</f>
        <v>#NAME?</v>
      </c>
      <c r="N1100" s="195" t="e">
        <f ca="1">+_xll.BInterpol(#REF!,#REF!,params!B1100,"cubic")</f>
        <v>#NAME?</v>
      </c>
      <c r="O1100" s="153" t="e">
        <f t="shared" ca="1" si="141"/>
        <v>#NAME?</v>
      </c>
    </row>
    <row r="1101" spans="1:15">
      <c r="A1101">
        <v>1098</v>
      </c>
      <c r="B1101">
        <f t="shared" si="139"/>
        <v>4.3920000000000003</v>
      </c>
      <c r="C1101" s="151" t="e">
        <f ca="1">+_xll.BInterpol(Boost!$R$6:$R$66,Boost!$AZ$6:$AZ$66,params!B1101,"cubic")</f>
        <v>#NAME?</v>
      </c>
      <c r="D1101" s="151" t="e">
        <f ca="1">+_xll.BInterpol(Boost!$R$6:$R$66,Boost!$AX$6:$AX$66,params!B1101,"cubic")</f>
        <v>#NAME?</v>
      </c>
      <c r="E1101" s="198" t="e">
        <f t="shared" ca="1" si="142"/>
        <v>#NAME?</v>
      </c>
      <c r="F1101" s="151" t="e">
        <f ca="1">+_xll.BInterpol(Boost!$R$6:$R$66,Boost!$AY$6:$AY$66,params!B1101,"cubic")</f>
        <v>#NAME?</v>
      </c>
      <c r="G1101" s="151" t="e">
        <f ca="1">_xll.BInterpol(cf!$A$2:$A$68,cf!$B$2:$B$68,params!B1101,"cubic")/100</f>
        <v>#NAME?</v>
      </c>
      <c r="H1101" s="199" t="e">
        <f t="shared" ca="1" si="143"/>
        <v>#NAME?</v>
      </c>
      <c r="I1101" s="152">
        <f t="shared" si="138"/>
        <v>7.0585071549435274E-2</v>
      </c>
      <c r="J1101" s="152">
        <f t="shared" si="144"/>
        <v>6.1963060642433732E-5</v>
      </c>
      <c r="K1101" s="3" t="e">
        <f t="shared" ca="1" si="140"/>
        <v>#NAME?</v>
      </c>
      <c r="L1101" s="153" t="e">
        <f t="shared" ca="1" si="145"/>
        <v>#NAME?</v>
      </c>
      <c r="M1101" s="195" t="e">
        <f ca="1">_xll.BInterpol(cf!$A$2:$A$68,cf!$C$2:$C$68,params!B1101,"cubic")</f>
        <v>#NAME?</v>
      </c>
      <c r="N1101" s="195" t="e">
        <f ca="1">+_xll.BInterpol(#REF!,#REF!,params!B1101,"cubic")</f>
        <v>#NAME?</v>
      </c>
      <c r="O1101" s="153" t="e">
        <f t="shared" ca="1" si="141"/>
        <v>#NAME?</v>
      </c>
    </row>
    <row r="1102" spans="1:15">
      <c r="A1102">
        <v>1099</v>
      </c>
      <c r="B1102">
        <f t="shared" si="139"/>
        <v>4.3959999999999999</v>
      </c>
      <c r="C1102" s="151" t="e">
        <f ca="1">+_xll.BInterpol(Boost!$R$6:$R$66,Boost!$AZ$6:$AZ$66,params!B1102,"cubic")</f>
        <v>#NAME?</v>
      </c>
      <c r="D1102" s="151" t="e">
        <f ca="1">+_xll.BInterpol(Boost!$R$6:$R$66,Boost!$AX$6:$AX$66,params!B1102,"cubic")</f>
        <v>#NAME?</v>
      </c>
      <c r="E1102" s="198" t="e">
        <f t="shared" ca="1" si="142"/>
        <v>#NAME?</v>
      </c>
      <c r="F1102" s="151" t="e">
        <f ca="1">+_xll.BInterpol(Boost!$R$6:$R$66,Boost!$AY$6:$AY$66,params!B1102,"cubic")</f>
        <v>#NAME?</v>
      </c>
      <c r="G1102" s="151" t="e">
        <f ca="1">_xll.BInterpol(cf!$A$2:$A$68,cf!$B$2:$B$68,params!B1102,"cubic")/100</f>
        <v>#NAME?</v>
      </c>
      <c r="H1102" s="199" t="e">
        <f t="shared" ca="1" si="143"/>
        <v>#NAME?</v>
      </c>
      <c r="I1102" s="152">
        <f t="shared" si="138"/>
        <v>7.064703047934473E-2</v>
      </c>
      <c r="J1102" s="152">
        <f t="shared" si="144"/>
        <v>6.195892990945584E-5</v>
      </c>
      <c r="K1102" s="3" t="e">
        <f t="shared" ca="1" si="140"/>
        <v>#NAME?</v>
      </c>
      <c r="L1102" s="153" t="e">
        <f t="shared" ca="1" si="145"/>
        <v>#NAME?</v>
      </c>
      <c r="M1102" s="195" t="e">
        <f ca="1">_xll.BInterpol(cf!$A$2:$A$68,cf!$C$2:$C$68,params!B1102,"cubic")</f>
        <v>#NAME?</v>
      </c>
      <c r="N1102" s="195" t="e">
        <f ca="1">+_xll.BInterpol(#REF!,#REF!,params!B1102,"cubic")</f>
        <v>#NAME?</v>
      </c>
      <c r="O1102" s="153" t="e">
        <f t="shared" ca="1" si="141"/>
        <v>#NAME?</v>
      </c>
    </row>
    <row r="1103" spans="1:15">
      <c r="A1103">
        <v>1100</v>
      </c>
      <c r="B1103">
        <f t="shared" si="139"/>
        <v>4.4000000000000004</v>
      </c>
      <c r="C1103" s="151" t="e">
        <f ca="1">+_xll.BInterpol(Boost!$R$6:$R$66,Boost!$AZ$6:$AZ$66,params!B1103,"cubic")</f>
        <v>#NAME?</v>
      </c>
      <c r="D1103" s="151" t="e">
        <f ca="1">+_xll.BInterpol(Boost!$R$6:$R$66,Boost!$AX$6:$AX$66,params!B1103,"cubic")</f>
        <v>#NAME?</v>
      </c>
      <c r="E1103" s="198" t="e">
        <f t="shared" ca="1" si="142"/>
        <v>#NAME?</v>
      </c>
      <c r="F1103" s="151" t="e">
        <f ca="1">+_xll.BInterpol(Boost!$R$6:$R$66,Boost!$AY$6:$AY$66,params!B1103,"cubic")</f>
        <v>#NAME?</v>
      </c>
      <c r="G1103" s="151" t="e">
        <f ca="1">_xll.BInterpol(cf!$A$2:$A$68,cf!$B$2:$B$68,params!B1103,"cubic")/100</f>
        <v>#NAME?</v>
      </c>
      <c r="H1103" s="199" t="e">
        <f t="shared" ca="1" si="143"/>
        <v>#NAME?</v>
      </c>
      <c r="I1103" s="152">
        <f t="shared" si="138"/>
        <v>7.0708985278796432E-2</v>
      </c>
      <c r="J1103" s="152">
        <f t="shared" si="144"/>
        <v>6.1954799451702236E-5</v>
      </c>
      <c r="K1103" s="3" t="e">
        <f t="shared" ca="1" si="140"/>
        <v>#NAME?</v>
      </c>
      <c r="L1103" s="153" t="e">
        <f t="shared" ca="1" si="145"/>
        <v>#NAME?</v>
      </c>
      <c r="M1103" s="195" t="e">
        <f ca="1">_xll.BInterpol(cf!$A$2:$A$68,cf!$C$2:$C$68,params!B1103,"cubic")</f>
        <v>#NAME?</v>
      </c>
      <c r="N1103" s="195" t="e">
        <f ca="1">+_xll.BInterpol(#REF!,#REF!,params!B1103,"cubic")</f>
        <v>#NAME?</v>
      </c>
      <c r="O1103" s="153" t="e">
        <f t="shared" ca="1" si="141"/>
        <v>#NAME?</v>
      </c>
    </row>
    <row r="1104" spans="1:15">
      <c r="A1104">
        <v>1101</v>
      </c>
      <c r="B1104">
        <f t="shared" si="139"/>
        <v>4.4039999999999999</v>
      </c>
      <c r="C1104" s="151" t="e">
        <f ca="1">+_xll.BInterpol(Boost!$R$6:$R$66,Boost!$AZ$6:$AZ$66,params!B1104,"cubic")</f>
        <v>#NAME?</v>
      </c>
      <c r="D1104" s="151" t="e">
        <f ca="1">+_xll.BInterpol(Boost!$R$6:$R$66,Boost!$AX$6:$AX$66,params!B1104,"cubic")</f>
        <v>#NAME?</v>
      </c>
      <c r="E1104" s="198" t="e">
        <f t="shared" ca="1" si="142"/>
        <v>#NAME?</v>
      </c>
      <c r="F1104" s="151" t="e">
        <f ca="1">+_xll.BInterpol(Boost!$R$6:$R$66,Boost!$AY$6:$AY$66,params!B1104,"cubic")</f>
        <v>#NAME?</v>
      </c>
      <c r="G1104" s="151" t="e">
        <f ca="1">_xll.BInterpol(cf!$A$2:$A$68,cf!$B$2:$B$68,params!B1104,"cubic")/100</f>
        <v>#NAME?</v>
      </c>
      <c r="H1104" s="199" t="e">
        <f t="shared" ca="1" si="143"/>
        <v>#NAME?</v>
      </c>
      <c r="I1104" s="152">
        <f t="shared" si="138"/>
        <v>7.0770935948065938E-2</v>
      </c>
      <c r="J1104" s="152">
        <f t="shared" si="144"/>
        <v>6.1950669269505987E-5</v>
      </c>
      <c r="K1104" s="3" t="e">
        <f t="shared" ca="1" si="140"/>
        <v>#NAME?</v>
      </c>
      <c r="L1104" s="153" t="e">
        <f t="shared" ca="1" si="145"/>
        <v>#NAME?</v>
      </c>
      <c r="M1104" s="195" t="e">
        <f ca="1">_xll.BInterpol(cf!$A$2:$A$68,cf!$C$2:$C$68,params!B1104,"cubic")</f>
        <v>#NAME?</v>
      </c>
      <c r="N1104" s="195" t="e">
        <f ca="1">+_xll.BInterpol(#REF!,#REF!,params!B1104,"cubic")</f>
        <v>#NAME?</v>
      </c>
      <c r="O1104" s="153" t="e">
        <f t="shared" ca="1" si="141"/>
        <v>#NAME?</v>
      </c>
    </row>
    <row r="1105" spans="1:15">
      <c r="A1105">
        <v>1102</v>
      </c>
      <c r="B1105">
        <f t="shared" si="139"/>
        <v>4.4080000000000004</v>
      </c>
      <c r="C1105" s="151" t="e">
        <f ca="1">+_xll.BInterpol(Boost!$R$6:$R$66,Boost!$AZ$6:$AZ$66,params!B1105,"cubic")</f>
        <v>#NAME?</v>
      </c>
      <c r="D1105" s="151" t="e">
        <f ca="1">+_xll.BInterpol(Boost!$R$6:$R$66,Boost!$AX$6:$AX$66,params!B1105,"cubic")</f>
        <v>#NAME?</v>
      </c>
      <c r="E1105" s="198" t="e">
        <f t="shared" ca="1" si="142"/>
        <v>#NAME?</v>
      </c>
      <c r="F1105" s="151" t="e">
        <f ca="1">+_xll.BInterpol(Boost!$R$6:$R$66,Boost!$AY$6:$AY$66,params!B1105,"cubic")</f>
        <v>#NAME?</v>
      </c>
      <c r="G1105" s="151" t="e">
        <f ca="1">_xll.BInterpol(cf!$A$2:$A$68,cf!$B$2:$B$68,params!B1105,"cubic")/100</f>
        <v>#NAME?</v>
      </c>
      <c r="H1105" s="199" t="e">
        <f t="shared" ca="1" si="143"/>
        <v>#NAME?</v>
      </c>
      <c r="I1105" s="152">
        <f t="shared" si="138"/>
        <v>7.0832882487428472E-2</v>
      </c>
      <c r="J1105" s="152">
        <f t="shared" si="144"/>
        <v>6.1946539362534025E-5</v>
      </c>
      <c r="K1105" s="3" t="e">
        <f t="shared" ca="1" si="140"/>
        <v>#NAME?</v>
      </c>
      <c r="L1105" s="153" t="e">
        <f t="shared" ca="1" si="145"/>
        <v>#NAME?</v>
      </c>
      <c r="M1105" s="195" t="e">
        <f ca="1">_xll.BInterpol(cf!$A$2:$A$68,cf!$C$2:$C$68,params!B1105,"cubic")</f>
        <v>#NAME?</v>
      </c>
      <c r="N1105" s="195" t="e">
        <f ca="1">+_xll.BInterpol(#REF!,#REF!,params!B1105,"cubic")</f>
        <v>#NAME?</v>
      </c>
      <c r="O1105" s="153" t="e">
        <f t="shared" ca="1" si="141"/>
        <v>#NAME?</v>
      </c>
    </row>
    <row r="1106" spans="1:15">
      <c r="A1106">
        <v>1103</v>
      </c>
      <c r="B1106">
        <f t="shared" si="139"/>
        <v>4.4119999999999999</v>
      </c>
      <c r="C1106" s="151" t="e">
        <f ca="1">+_xll.BInterpol(Boost!$R$6:$R$66,Boost!$AZ$6:$AZ$66,params!B1106,"cubic")</f>
        <v>#NAME?</v>
      </c>
      <c r="D1106" s="151" t="e">
        <f ca="1">+_xll.BInterpol(Boost!$R$6:$R$66,Boost!$AX$6:$AX$66,params!B1106,"cubic")</f>
        <v>#NAME?</v>
      </c>
      <c r="E1106" s="198" t="e">
        <f t="shared" ca="1" si="142"/>
        <v>#NAME?</v>
      </c>
      <c r="F1106" s="151" t="e">
        <f ca="1">+_xll.BInterpol(Boost!$R$6:$R$66,Boost!$AY$6:$AY$66,params!B1106,"cubic")</f>
        <v>#NAME?</v>
      </c>
      <c r="G1106" s="151" t="e">
        <f ca="1">_xll.BInterpol(cf!$A$2:$A$68,cf!$B$2:$B$68,params!B1106,"cubic")/100</f>
        <v>#NAME?</v>
      </c>
      <c r="H1106" s="199" t="e">
        <f t="shared" ca="1" si="143"/>
        <v>#NAME?</v>
      </c>
      <c r="I1106" s="152">
        <f t="shared" si="138"/>
        <v>7.089482489715937E-2</v>
      </c>
      <c r="J1106" s="152">
        <f t="shared" si="144"/>
        <v>6.1942409730897374E-5</v>
      </c>
      <c r="K1106" s="3" t="e">
        <f t="shared" ca="1" si="140"/>
        <v>#NAME?</v>
      </c>
      <c r="L1106" s="153" t="e">
        <f t="shared" ca="1" si="145"/>
        <v>#NAME?</v>
      </c>
      <c r="M1106" s="195" t="e">
        <f ca="1">_xll.BInterpol(cf!$A$2:$A$68,cf!$C$2:$C$68,params!B1106,"cubic")</f>
        <v>#NAME?</v>
      </c>
      <c r="N1106" s="195" t="e">
        <f ca="1">+_xll.BInterpol(#REF!,#REF!,params!B1106,"cubic")</f>
        <v>#NAME?</v>
      </c>
      <c r="O1106" s="153" t="e">
        <f t="shared" ca="1" si="141"/>
        <v>#NAME?</v>
      </c>
    </row>
    <row r="1107" spans="1:15">
      <c r="A1107">
        <v>1104</v>
      </c>
      <c r="B1107">
        <f t="shared" si="139"/>
        <v>4.4160000000000004</v>
      </c>
      <c r="C1107" s="151" t="e">
        <f ca="1">+_xll.BInterpol(Boost!$R$6:$R$66,Boost!$AZ$6:$AZ$66,params!B1107,"cubic")</f>
        <v>#NAME?</v>
      </c>
      <c r="D1107" s="151" t="e">
        <f ca="1">+_xll.BInterpol(Boost!$R$6:$R$66,Boost!$AX$6:$AX$66,params!B1107,"cubic")</f>
        <v>#NAME?</v>
      </c>
      <c r="E1107" s="198" t="e">
        <f t="shared" ca="1" si="142"/>
        <v>#NAME?</v>
      </c>
      <c r="F1107" s="151" t="e">
        <f ca="1">+_xll.BInterpol(Boost!$R$6:$R$66,Boost!$AY$6:$AY$66,params!B1107,"cubic")</f>
        <v>#NAME?</v>
      </c>
      <c r="G1107" s="151" t="e">
        <f ca="1">_xll.BInterpol(cf!$A$2:$A$68,cf!$B$2:$B$68,params!B1107,"cubic")/100</f>
        <v>#NAME?</v>
      </c>
      <c r="H1107" s="199" t="e">
        <f t="shared" ca="1" si="143"/>
        <v>#NAME?</v>
      </c>
      <c r="I1107" s="152">
        <f t="shared" si="138"/>
        <v>7.0956763177533966E-2</v>
      </c>
      <c r="J1107" s="152">
        <f t="shared" si="144"/>
        <v>6.1938280374596033E-5</v>
      </c>
      <c r="K1107" s="3" t="e">
        <f t="shared" ca="1" si="140"/>
        <v>#NAME?</v>
      </c>
      <c r="L1107" s="153" t="e">
        <f t="shared" ca="1" si="145"/>
        <v>#NAME?</v>
      </c>
      <c r="M1107" s="195" t="e">
        <f ca="1">_xll.BInterpol(cf!$A$2:$A$68,cf!$C$2:$C$68,params!B1107,"cubic")</f>
        <v>#NAME?</v>
      </c>
      <c r="N1107" s="195" t="e">
        <f ca="1">+_xll.BInterpol(#REF!,#REF!,params!B1107,"cubic")</f>
        <v>#NAME?</v>
      </c>
      <c r="O1107" s="153" t="e">
        <f t="shared" ca="1" si="141"/>
        <v>#NAME?</v>
      </c>
    </row>
    <row r="1108" spans="1:15">
      <c r="A1108">
        <v>1105</v>
      </c>
      <c r="B1108">
        <f t="shared" si="139"/>
        <v>4.42</v>
      </c>
      <c r="C1108" s="151" t="e">
        <f ca="1">+_xll.BInterpol(Boost!$R$6:$R$66,Boost!$AZ$6:$AZ$66,params!B1108,"cubic")</f>
        <v>#NAME?</v>
      </c>
      <c r="D1108" s="151" t="e">
        <f ca="1">+_xll.BInterpol(Boost!$R$6:$R$66,Boost!$AX$6:$AX$66,params!B1108,"cubic")</f>
        <v>#NAME?</v>
      </c>
      <c r="E1108" s="198" t="e">
        <f t="shared" ca="1" si="142"/>
        <v>#NAME?</v>
      </c>
      <c r="F1108" s="151" t="e">
        <f ca="1">+_xll.BInterpol(Boost!$R$6:$R$66,Boost!$AY$6:$AY$66,params!B1108,"cubic")</f>
        <v>#NAME?</v>
      </c>
      <c r="G1108" s="151" t="e">
        <f ca="1">_xll.BInterpol(cf!$A$2:$A$68,cf!$B$2:$B$68,params!B1108,"cubic")/100</f>
        <v>#NAME?</v>
      </c>
      <c r="H1108" s="199" t="e">
        <f t="shared" ca="1" si="143"/>
        <v>#NAME?</v>
      </c>
      <c r="I1108" s="152">
        <f t="shared" si="138"/>
        <v>7.1018697328827485E-2</v>
      </c>
      <c r="J1108" s="152">
        <f t="shared" si="144"/>
        <v>6.193415129351898E-5</v>
      </c>
      <c r="K1108" s="3" t="e">
        <f t="shared" ca="1" si="140"/>
        <v>#NAME?</v>
      </c>
      <c r="L1108" s="153" t="e">
        <f t="shared" ca="1" si="145"/>
        <v>#NAME?</v>
      </c>
      <c r="M1108" s="195" t="e">
        <f ca="1">_xll.BInterpol(cf!$A$2:$A$68,cf!$C$2:$C$68,params!B1108,"cubic")</f>
        <v>#NAME?</v>
      </c>
      <c r="N1108" s="195" t="e">
        <f ca="1">+_xll.BInterpol(#REF!,#REF!,params!B1108,"cubic")</f>
        <v>#NAME?</v>
      </c>
      <c r="O1108" s="153" t="e">
        <f t="shared" ca="1" si="141"/>
        <v>#NAME?</v>
      </c>
    </row>
    <row r="1109" spans="1:15">
      <c r="A1109">
        <v>1106</v>
      </c>
      <c r="B1109">
        <f t="shared" si="139"/>
        <v>4.4240000000000004</v>
      </c>
      <c r="C1109" s="151" t="e">
        <f ca="1">+_xll.BInterpol(Boost!$R$6:$R$66,Boost!$AZ$6:$AZ$66,params!B1109,"cubic")</f>
        <v>#NAME?</v>
      </c>
      <c r="D1109" s="151" t="e">
        <f ca="1">+_xll.BInterpol(Boost!$R$6:$R$66,Boost!$AX$6:$AX$66,params!B1109,"cubic")</f>
        <v>#NAME?</v>
      </c>
      <c r="E1109" s="198" t="e">
        <f t="shared" ca="1" si="142"/>
        <v>#NAME?</v>
      </c>
      <c r="F1109" s="151" t="e">
        <f ca="1">+_xll.BInterpol(Boost!$R$6:$R$66,Boost!$AY$6:$AY$66,params!B1109,"cubic")</f>
        <v>#NAME?</v>
      </c>
      <c r="G1109" s="151" t="e">
        <f ca="1">_xll.BInterpol(cf!$A$2:$A$68,cf!$B$2:$B$68,params!B1109,"cubic")/100</f>
        <v>#NAME?</v>
      </c>
      <c r="H1109" s="199" t="e">
        <f t="shared" ca="1" si="143"/>
        <v>#NAME?</v>
      </c>
      <c r="I1109" s="152">
        <f t="shared" si="138"/>
        <v>7.1080627351315262E-2</v>
      </c>
      <c r="J1109" s="152">
        <f t="shared" si="144"/>
        <v>6.1930022487777237E-5</v>
      </c>
      <c r="K1109" s="3" t="e">
        <f t="shared" ca="1" si="140"/>
        <v>#NAME?</v>
      </c>
      <c r="L1109" s="153" t="e">
        <f t="shared" ca="1" si="145"/>
        <v>#NAME?</v>
      </c>
      <c r="M1109" s="195" t="e">
        <f ca="1">_xll.BInterpol(cf!$A$2:$A$68,cf!$C$2:$C$68,params!B1109,"cubic")</f>
        <v>#NAME?</v>
      </c>
      <c r="N1109" s="195" t="e">
        <f ca="1">+_xll.BInterpol(#REF!,#REF!,params!B1109,"cubic")</f>
        <v>#NAME?</v>
      </c>
      <c r="O1109" s="153" t="e">
        <f t="shared" ca="1" si="141"/>
        <v>#NAME?</v>
      </c>
    </row>
    <row r="1110" spans="1:15">
      <c r="A1110">
        <v>1107</v>
      </c>
      <c r="B1110">
        <f t="shared" si="139"/>
        <v>4.4279999999999999</v>
      </c>
      <c r="C1110" s="151" t="e">
        <f ca="1">+_xll.BInterpol(Boost!$R$6:$R$66,Boost!$AZ$6:$AZ$66,params!B1110,"cubic")</f>
        <v>#NAME?</v>
      </c>
      <c r="D1110" s="151" t="e">
        <f ca="1">+_xll.BInterpol(Boost!$R$6:$R$66,Boost!$AX$6:$AX$66,params!B1110,"cubic")</f>
        <v>#NAME?</v>
      </c>
      <c r="E1110" s="198" t="e">
        <f t="shared" ca="1" si="142"/>
        <v>#NAME?</v>
      </c>
      <c r="F1110" s="151" t="e">
        <f ca="1">+_xll.BInterpol(Boost!$R$6:$R$66,Boost!$AY$6:$AY$66,params!B1110,"cubic")</f>
        <v>#NAME?</v>
      </c>
      <c r="G1110" s="151" t="e">
        <f ca="1">_xll.BInterpol(cf!$A$2:$A$68,cf!$B$2:$B$68,params!B1110,"cubic")/100</f>
        <v>#NAME?</v>
      </c>
      <c r="H1110" s="199" t="e">
        <f t="shared" ca="1" si="143"/>
        <v>#NAME?</v>
      </c>
      <c r="I1110" s="152">
        <f t="shared" si="138"/>
        <v>7.1142553245272411E-2</v>
      </c>
      <c r="J1110" s="152">
        <f t="shared" si="144"/>
        <v>6.1925893957148759E-5</v>
      </c>
      <c r="K1110" s="3" t="e">
        <f t="shared" ca="1" si="140"/>
        <v>#NAME?</v>
      </c>
      <c r="L1110" s="153" t="e">
        <f t="shared" ca="1" si="145"/>
        <v>#NAME?</v>
      </c>
      <c r="M1110" s="195" t="e">
        <f ca="1">_xll.BInterpol(cf!$A$2:$A$68,cf!$C$2:$C$68,params!B1110,"cubic")</f>
        <v>#NAME?</v>
      </c>
      <c r="N1110" s="195" t="e">
        <f ca="1">+_xll.BInterpol(#REF!,#REF!,params!B1110,"cubic")</f>
        <v>#NAME?</v>
      </c>
      <c r="O1110" s="153" t="e">
        <f t="shared" ca="1" si="141"/>
        <v>#NAME?</v>
      </c>
    </row>
    <row r="1111" spans="1:15">
      <c r="A1111">
        <v>1108</v>
      </c>
      <c r="B1111">
        <f t="shared" si="139"/>
        <v>4.4320000000000004</v>
      </c>
      <c r="C1111" s="151" t="e">
        <f ca="1">+_xll.BInterpol(Boost!$R$6:$R$66,Boost!$AZ$6:$AZ$66,params!B1111,"cubic")</f>
        <v>#NAME?</v>
      </c>
      <c r="D1111" s="151" t="e">
        <f ca="1">+_xll.BInterpol(Boost!$R$6:$R$66,Boost!$AX$6:$AX$66,params!B1111,"cubic")</f>
        <v>#NAME?</v>
      </c>
      <c r="E1111" s="198" t="e">
        <f t="shared" ca="1" si="142"/>
        <v>#NAME?</v>
      </c>
      <c r="F1111" s="151" t="e">
        <f ca="1">+_xll.BInterpol(Boost!$R$6:$R$66,Boost!$AY$6:$AY$66,params!B1111,"cubic")</f>
        <v>#NAME?</v>
      </c>
      <c r="G1111" s="151" t="e">
        <f ca="1">_xll.BInterpol(cf!$A$2:$A$68,cf!$B$2:$B$68,params!B1111,"cubic")/100</f>
        <v>#NAME?</v>
      </c>
      <c r="H1111" s="199" t="e">
        <f t="shared" ca="1" si="143"/>
        <v>#NAME?</v>
      </c>
      <c r="I1111" s="152">
        <f t="shared" si="138"/>
        <v>7.1204475010974266E-2</v>
      </c>
      <c r="J1111" s="152">
        <f t="shared" si="144"/>
        <v>6.1921765701855591E-5</v>
      </c>
      <c r="K1111" s="3" t="e">
        <f t="shared" ca="1" si="140"/>
        <v>#NAME?</v>
      </c>
      <c r="L1111" s="153" t="e">
        <f t="shared" ca="1" si="145"/>
        <v>#NAME?</v>
      </c>
      <c r="M1111" s="195" t="e">
        <f ca="1">_xll.BInterpol(cf!$A$2:$A$68,cf!$C$2:$C$68,params!B1111,"cubic")</f>
        <v>#NAME?</v>
      </c>
      <c r="N1111" s="195" t="e">
        <f ca="1">+_xll.BInterpol(#REF!,#REF!,params!B1111,"cubic")</f>
        <v>#NAME?</v>
      </c>
      <c r="O1111" s="153" t="e">
        <f t="shared" ca="1" si="141"/>
        <v>#NAME?</v>
      </c>
    </row>
    <row r="1112" spans="1:15">
      <c r="A1112">
        <v>1109</v>
      </c>
      <c r="B1112">
        <f t="shared" si="139"/>
        <v>4.4359999999999999</v>
      </c>
      <c r="C1112" s="151" t="e">
        <f ca="1">+_xll.BInterpol(Boost!$R$6:$R$66,Boost!$AZ$6:$AZ$66,params!B1112,"cubic")</f>
        <v>#NAME?</v>
      </c>
      <c r="D1112" s="151" t="e">
        <f ca="1">+_xll.BInterpol(Boost!$R$6:$R$66,Boost!$AX$6:$AX$66,params!B1112,"cubic")</f>
        <v>#NAME?</v>
      </c>
      <c r="E1112" s="198" t="e">
        <f t="shared" ca="1" si="142"/>
        <v>#NAME?</v>
      </c>
      <c r="F1112" s="151" t="e">
        <f ca="1">+_xll.BInterpol(Boost!$R$6:$R$66,Boost!$AY$6:$AY$66,params!B1112,"cubic")</f>
        <v>#NAME?</v>
      </c>
      <c r="G1112" s="151" t="e">
        <f ca="1">_xll.BInterpol(cf!$A$2:$A$68,cf!$B$2:$B$68,params!B1112,"cubic")/100</f>
        <v>#NAME?</v>
      </c>
      <c r="H1112" s="199" t="e">
        <f t="shared" ca="1" si="143"/>
        <v>#NAME?</v>
      </c>
      <c r="I1112" s="152">
        <f t="shared" si="138"/>
        <v>7.1266392648695942E-2</v>
      </c>
      <c r="J1112" s="152">
        <f t="shared" si="144"/>
        <v>6.1917637721675689E-5</v>
      </c>
      <c r="K1112" s="3" t="e">
        <f t="shared" ca="1" si="140"/>
        <v>#NAME?</v>
      </c>
      <c r="L1112" s="153" t="e">
        <f t="shared" ca="1" si="145"/>
        <v>#NAME?</v>
      </c>
      <c r="M1112" s="195" t="e">
        <f ca="1">_xll.BInterpol(cf!$A$2:$A$68,cf!$C$2:$C$68,params!B1112,"cubic")</f>
        <v>#NAME?</v>
      </c>
      <c r="N1112" s="195" t="e">
        <f ca="1">+_xll.BInterpol(#REF!,#REF!,params!B1112,"cubic")</f>
        <v>#NAME?</v>
      </c>
      <c r="O1112" s="153" t="e">
        <f t="shared" ca="1" si="141"/>
        <v>#NAME?</v>
      </c>
    </row>
    <row r="1113" spans="1:15">
      <c r="A1113">
        <v>1110</v>
      </c>
      <c r="B1113">
        <f t="shared" si="139"/>
        <v>4.4400000000000004</v>
      </c>
      <c r="C1113" s="151" t="e">
        <f ca="1">+_xll.BInterpol(Boost!$R$6:$R$66,Boost!$AZ$6:$AZ$66,params!B1113,"cubic")</f>
        <v>#NAME?</v>
      </c>
      <c r="D1113" s="151" t="e">
        <f ca="1">+_xll.BInterpol(Boost!$R$6:$R$66,Boost!$AX$6:$AX$66,params!B1113,"cubic")</f>
        <v>#NAME?</v>
      </c>
      <c r="E1113" s="198" t="e">
        <f t="shared" ca="1" si="142"/>
        <v>#NAME?</v>
      </c>
      <c r="F1113" s="151" t="e">
        <f ca="1">+_xll.BInterpol(Boost!$R$6:$R$66,Boost!$AY$6:$AY$66,params!B1113,"cubic")</f>
        <v>#NAME?</v>
      </c>
      <c r="G1113" s="151" t="e">
        <f ca="1">_xll.BInterpol(cf!$A$2:$A$68,cf!$B$2:$B$68,params!B1113,"cubic")/100</f>
        <v>#NAME?</v>
      </c>
      <c r="H1113" s="199" t="e">
        <f t="shared" ca="1" si="143"/>
        <v>#NAME?</v>
      </c>
      <c r="I1113" s="152">
        <f t="shared" si="138"/>
        <v>7.1328306158712773E-2</v>
      </c>
      <c r="J1113" s="152">
        <f t="shared" si="144"/>
        <v>6.1913510016831097E-5</v>
      </c>
      <c r="K1113" s="3" t="e">
        <f t="shared" ca="1" si="140"/>
        <v>#NAME?</v>
      </c>
      <c r="L1113" s="153" t="e">
        <f t="shared" ca="1" si="145"/>
        <v>#NAME?</v>
      </c>
      <c r="M1113" s="195" t="e">
        <f ca="1">_xll.BInterpol(cf!$A$2:$A$68,cf!$C$2:$C$68,params!B1113,"cubic")</f>
        <v>#NAME?</v>
      </c>
      <c r="N1113" s="195" t="e">
        <f ca="1">+_xll.BInterpol(#REF!,#REF!,params!B1113,"cubic")</f>
        <v>#NAME?</v>
      </c>
      <c r="O1113" s="153" t="e">
        <f t="shared" ca="1" si="141"/>
        <v>#NAME?</v>
      </c>
    </row>
    <row r="1114" spans="1:15">
      <c r="A1114">
        <v>1111</v>
      </c>
      <c r="B1114">
        <f t="shared" si="139"/>
        <v>4.444</v>
      </c>
      <c r="C1114" s="151" t="e">
        <f ca="1">+_xll.BInterpol(Boost!$R$6:$R$66,Boost!$AZ$6:$AZ$66,params!B1114,"cubic")</f>
        <v>#NAME?</v>
      </c>
      <c r="D1114" s="151" t="e">
        <f ca="1">+_xll.BInterpol(Boost!$R$6:$R$66,Boost!$AX$6:$AX$66,params!B1114,"cubic")</f>
        <v>#NAME?</v>
      </c>
      <c r="E1114" s="198" t="e">
        <f t="shared" ca="1" si="142"/>
        <v>#NAME?</v>
      </c>
      <c r="F1114" s="151" t="e">
        <f ca="1">+_xll.BInterpol(Boost!$R$6:$R$66,Boost!$AY$6:$AY$66,params!B1114,"cubic")</f>
        <v>#NAME?</v>
      </c>
      <c r="G1114" s="151" t="e">
        <f ca="1">_xll.BInterpol(cf!$A$2:$A$68,cf!$B$2:$B$68,params!B1114,"cubic")/100</f>
        <v>#NAME?</v>
      </c>
      <c r="H1114" s="199" t="e">
        <f t="shared" ca="1" si="143"/>
        <v>#NAME?</v>
      </c>
      <c r="I1114" s="152">
        <f t="shared" si="138"/>
        <v>7.1390215541299873E-2</v>
      </c>
      <c r="J1114" s="152">
        <f t="shared" si="144"/>
        <v>6.190938258709977E-5</v>
      </c>
      <c r="K1114" s="3" t="e">
        <f t="shared" ca="1" si="140"/>
        <v>#NAME?</v>
      </c>
      <c r="L1114" s="153" t="e">
        <f t="shared" ca="1" si="145"/>
        <v>#NAME?</v>
      </c>
      <c r="M1114" s="195" t="e">
        <f ca="1">_xll.BInterpol(cf!$A$2:$A$68,cf!$C$2:$C$68,params!B1114,"cubic")</f>
        <v>#NAME?</v>
      </c>
      <c r="N1114" s="195" t="e">
        <f ca="1">+_xll.BInterpol(#REF!,#REF!,params!B1114,"cubic")</f>
        <v>#NAME?</v>
      </c>
      <c r="O1114" s="153" t="e">
        <f t="shared" ca="1" si="141"/>
        <v>#NAME?</v>
      </c>
    </row>
    <row r="1115" spans="1:15">
      <c r="A1115">
        <v>1112</v>
      </c>
      <c r="B1115">
        <f t="shared" si="139"/>
        <v>4.4480000000000004</v>
      </c>
      <c r="C1115" s="151" t="e">
        <f ca="1">+_xll.BInterpol(Boost!$R$6:$R$66,Boost!$AZ$6:$AZ$66,params!B1115,"cubic")</f>
        <v>#NAME?</v>
      </c>
      <c r="D1115" s="151" t="e">
        <f ca="1">+_xll.BInterpol(Boost!$R$6:$R$66,Boost!$AX$6:$AX$66,params!B1115,"cubic")</f>
        <v>#NAME?</v>
      </c>
      <c r="E1115" s="198" t="e">
        <f t="shared" ca="1" si="142"/>
        <v>#NAME?</v>
      </c>
      <c r="F1115" s="151" t="e">
        <f ca="1">+_xll.BInterpol(Boost!$R$6:$R$66,Boost!$AY$6:$AY$66,params!B1115,"cubic")</f>
        <v>#NAME?</v>
      </c>
      <c r="G1115" s="151" t="e">
        <f ca="1">_xll.BInterpol(cf!$A$2:$A$68,cf!$B$2:$B$68,params!B1115,"cubic")/100</f>
        <v>#NAME?</v>
      </c>
      <c r="H1115" s="199" t="e">
        <f t="shared" ca="1" si="143"/>
        <v>#NAME?</v>
      </c>
      <c r="I1115" s="152">
        <f t="shared" si="138"/>
        <v>7.1452120796732355E-2</v>
      </c>
      <c r="J1115" s="152">
        <f t="shared" si="144"/>
        <v>6.1905255432481709E-5</v>
      </c>
      <c r="K1115" s="3" t="e">
        <f t="shared" ca="1" si="140"/>
        <v>#NAME?</v>
      </c>
      <c r="L1115" s="153" t="e">
        <f t="shared" ca="1" si="145"/>
        <v>#NAME?</v>
      </c>
      <c r="M1115" s="195" t="e">
        <f ca="1">_xll.BInterpol(cf!$A$2:$A$68,cf!$C$2:$C$68,params!B1115,"cubic")</f>
        <v>#NAME?</v>
      </c>
      <c r="N1115" s="195" t="e">
        <f ca="1">+_xll.BInterpol(#REF!,#REF!,params!B1115,"cubic")</f>
        <v>#NAME?</v>
      </c>
      <c r="O1115" s="153" t="e">
        <f t="shared" ca="1" si="141"/>
        <v>#NAME?</v>
      </c>
    </row>
    <row r="1116" spans="1:15">
      <c r="A1116">
        <v>1113</v>
      </c>
      <c r="B1116">
        <f t="shared" si="139"/>
        <v>4.452</v>
      </c>
      <c r="C1116" s="151" t="e">
        <f ca="1">+_xll.BInterpol(Boost!$R$6:$R$66,Boost!$AZ$6:$AZ$66,params!B1116,"cubic")</f>
        <v>#NAME?</v>
      </c>
      <c r="D1116" s="151" t="e">
        <f ca="1">+_xll.BInterpol(Boost!$R$6:$R$66,Boost!$AX$6:$AX$66,params!B1116,"cubic")</f>
        <v>#NAME?</v>
      </c>
      <c r="E1116" s="198" t="e">
        <f t="shared" ca="1" si="142"/>
        <v>#NAME?</v>
      </c>
      <c r="F1116" s="151" t="e">
        <f ca="1">+_xll.BInterpol(Boost!$R$6:$R$66,Boost!$AY$6:$AY$66,params!B1116,"cubic")</f>
        <v>#NAME?</v>
      </c>
      <c r="G1116" s="151" t="e">
        <f ca="1">_xll.BInterpol(cf!$A$2:$A$68,cf!$B$2:$B$68,params!B1116,"cubic")/100</f>
        <v>#NAME?</v>
      </c>
      <c r="H1116" s="199" t="e">
        <f t="shared" ca="1" si="143"/>
        <v>#NAME?</v>
      </c>
      <c r="I1116" s="152">
        <f t="shared" si="138"/>
        <v>7.1514021925285332E-2</v>
      </c>
      <c r="J1116" s="152">
        <f t="shared" si="144"/>
        <v>6.1901128552976914E-5</v>
      </c>
      <c r="K1116" s="3" t="e">
        <f t="shared" ca="1" si="140"/>
        <v>#NAME?</v>
      </c>
      <c r="L1116" s="153" t="e">
        <f t="shared" ca="1" si="145"/>
        <v>#NAME?</v>
      </c>
      <c r="M1116" s="195" t="e">
        <f ca="1">_xll.BInterpol(cf!$A$2:$A$68,cf!$C$2:$C$68,params!B1116,"cubic")</f>
        <v>#NAME?</v>
      </c>
      <c r="N1116" s="195" t="e">
        <f ca="1">+_xll.BInterpol(#REF!,#REF!,params!B1116,"cubic")</f>
        <v>#NAME?</v>
      </c>
      <c r="O1116" s="153" t="e">
        <f t="shared" ca="1" si="141"/>
        <v>#NAME?</v>
      </c>
    </row>
    <row r="1117" spans="1:15">
      <c r="A1117">
        <v>1114</v>
      </c>
      <c r="B1117">
        <f t="shared" si="139"/>
        <v>4.4560000000000004</v>
      </c>
      <c r="C1117" s="151" t="e">
        <f ca="1">+_xll.BInterpol(Boost!$R$6:$R$66,Boost!$AZ$6:$AZ$66,params!B1117,"cubic")</f>
        <v>#NAME?</v>
      </c>
      <c r="D1117" s="151" t="e">
        <f ca="1">+_xll.BInterpol(Boost!$R$6:$R$66,Boost!$AX$6:$AX$66,params!B1117,"cubic")</f>
        <v>#NAME?</v>
      </c>
      <c r="E1117" s="198" t="e">
        <f t="shared" ca="1" si="142"/>
        <v>#NAME?</v>
      </c>
      <c r="F1117" s="151" t="e">
        <f ca="1">+_xll.BInterpol(Boost!$R$6:$R$66,Boost!$AY$6:$AY$66,params!B1117,"cubic")</f>
        <v>#NAME?</v>
      </c>
      <c r="G1117" s="151" t="e">
        <f ca="1">_xll.BInterpol(cf!$A$2:$A$68,cf!$B$2:$B$68,params!B1117,"cubic")/100</f>
        <v>#NAME?</v>
      </c>
      <c r="H1117" s="199" t="e">
        <f t="shared" ca="1" si="143"/>
        <v>#NAME?</v>
      </c>
      <c r="I1117" s="152">
        <f t="shared" si="138"/>
        <v>7.1575918927234028E-2</v>
      </c>
      <c r="J1117" s="152">
        <f t="shared" si="144"/>
        <v>6.1897001948696406E-5</v>
      </c>
      <c r="K1117" s="3" t="e">
        <f t="shared" ca="1" si="140"/>
        <v>#NAME?</v>
      </c>
      <c r="L1117" s="153" t="e">
        <f t="shared" ca="1" si="145"/>
        <v>#NAME?</v>
      </c>
      <c r="M1117" s="195" t="e">
        <f ca="1">_xll.BInterpol(cf!$A$2:$A$68,cf!$C$2:$C$68,params!B1117,"cubic")</f>
        <v>#NAME?</v>
      </c>
      <c r="N1117" s="195" t="e">
        <f ca="1">+_xll.BInterpol(#REF!,#REF!,params!B1117,"cubic")</f>
        <v>#NAME?</v>
      </c>
      <c r="O1117" s="153" t="e">
        <f t="shared" ca="1" si="141"/>
        <v>#NAME?</v>
      </c>
    </row>
    <row r="1118" spans="1:15">
      <c r="A1118">
        <v>1115</v>
      </c>
      <c r="B1118">
        <f t="shared" si="139"/>
        <v>4.46</v>
      </c>
      <c r="C1118" s="151" t="e">
        <f ca="1">+_xll.BInterpol(Boost!$R$6:$R$66,Boost!$AZ$6:$AZ$66,params!B1118,"cubic")</f>
        <v>#NAME?</v>
      </c>
      <c r="D1118" s="151" t="e">
        <f ca="1">+_xll.BInterpol(Boost!$R$6:$R$66,Boost!$AX$6:$AX$66,params!B1118,"cubic")</f>
        <v>#NAME?</v>
      </c>
      <c r="E1118" s="198" t="e">
        <f t="shared" ca="1" si="142"/>
        <v>#NAME?</v>
      </c>
      <c r="F1118" s="151" t="e">
        <f ca="1">+_xll.BInterpol(Boost!$R$6:$R$66,Boost!$AY$6:$AY$66,params!B1118,"cubic")</f>
        <v>#NAME?</v>
      </c>
      <c r="G1118" s="151" t="e">
        <f ca="1">_xll.BInterpol(cf!$A$2:$A$68,cf!$B$2:$B$68,params!B1118,"cubic")/100</f>
        <v>#NAME?</v>
      </c>
      <c r="H1118" s="199" t="e">
        <f t="shared" ca="1" si="143"/>
        <v>#NAME?</v>
      </c>
      <c r="I1118" s="152">
        <f t="shared" si="138"/>
        <v>7.1637811802853446E-2</v>
      </c>
      <c r="J1118" s="152">
        <f t="shared" si="144"/>
        <v>6.1892875619418142E-5</v>
      </c>
      <c r="K1118" s="3" t="e">
        <f t="shared" ca="1" si="140"/>
        <v>#NAME?</v>
      </c>
      <c r="L1118" s="153" t="e">
        <f t="shared" ca="1" si="145"/>
        <v>#NAME?</v>
      </c>
      <c r="M1118" s="195" t="e">
        <f ca="1">_xll.BInterpol(cf!$A$2:$A$68,cf!$C$2:$C$68,params!B1118,"cubic")</f>
        <v>#NAME?</v>
      </c>
      <c r="N1118" s="195" t="e">
        <f ca="1">+_xll.BInterpol(#REF!,#REF!,params!B1118,"cubic")</f>
        <v>#NAME?</v>
      </c>
      <c r="O1118" s="153" t="e">
        <f t="shared" ca="1" si="141"/>
        <v>#NAME?</v>
      </c>
    </row>
    <row r="1119" spans="1:15">
      <c r="A1119">
        <v>1116</v>
      </c>
      <c r="B1119">
        <f t="shared" si="139"/>
        <v>4.4640000000000004</v>
      </c>
      <c r="C1119" s="151" t="e">
        <f ca="1">+_xll.BInterpol(Boost!$R$6:$R$66,Boost!$AZ$6:$AZ$66,params!B1119,"cubic")</f>
        <v>#NAME?</v>
      </c>
      <c r="D1119" s="151" t="e">
        <f ca="1">+_xll.BInterpol(Boost!$R$6:$R$66,Boost!$AX$6:$AX$66,params!B1119,"cubic")</f>
        <v>#NAME?</v>
      </c>
      <c r="E1119" s="198" t="e">
        <f t="shared" ca="1" si="142"/>
        <v>#NAME?</v>
      </c>
      <c r="F1119" s="151" t="e">
        <f ca="1">+_xll.BInterpol(Boost!$R$6:$R$66,Boost!$AY$6:$AY$66,params!B1119,"cubic")</f>
        <v>#NAME?</v>
      </c>
      <c r="G1119" s="151" t="e">
        <f ca="1">_xll.BInterpol(cf!$A$2:$A$68,cf!$B$2:$B$68,params!B1119,"cubic")/100</f>
        <v>#NAME?</v>
      </c>
      <c r="H1119" s="199" t="e">
        <f t="shared" ca="1" si="143"/>
        <v>#NAME?</v>
      </c>
      <c r="I1119" s="152">
        <f t="shared" ref="I1119:I1182" si="146">1-EXP($R$5*-1*B1119/(1-$R$6))</f>
        <v>7.1699700552418699E-2</v>
      </c>
      <c r="J1119" s="152">
        <f t="shared" si="144"/>
        <v>6.1888749565253143E-5</v>
      </c>
      <c r="K1119" s="3" t="e">
        <f t="shared" ca="1" si="140"/>
        <v>#NAME?</v>
      </c>
      <c r="L1119" s="153" t="e">
        <f t="shared" ca="1" si="145"/>
        <v>#NAME?</v>
      </c>
      <c r="M1119" s="195" t="e">
        <f ca="1">_xll.BInterpol(cf!$A$2:$A$68,cf!$C$2:$C$68,params!B1119,"cubic")</f>
        <v>#NAME?</v>
      </c>
      <c r="N1119" s="195" t="e">
        <f ca="1">+_xll.BInterpol(#REF!,#REF!,params!B1119,"cubic")</f>
        <v>#NAME?</v>
      </c>
      <c r="O1119" s="153" t="e">
        <f t="shared" ca="1" si="141"/>
        <v>#NAME?</v>
      </c>
    </row>
    <row r="1120" spans="1:15">
      <c r="A1120">
        <v>1117</v>
      </c>
      <c r="B1120">
        <f t="shared" si="139"/>
        <v>4.468</v>
      </c>
      <c r="C1120" s="151" t="e">
        <f ca="1">+_xll.BInterpol(Boost!$R$6:$R$66,Boost!$AZ$6:$AZ$66,params!B1120,"cubic")</f>
        <v>#NAME?</v>
      </c>
      <c r="D1120" s="151" t="e">
        <f ca="1">+_xll.BInterpol(Boost!$R$6:$R$66,Boost!$AX$6:$AX$66,params!B1120,"cubic")</f>
        <v>#NAME?</v>
      </c>
      <c r="E1120" s="198" t="e">
        <f t="shared" ca="1" si="142"/>
        <v>#NAME?</v>
      </c>
      <c r="F1120" s="151" t="e">
        <f ca="1">+_xll.BInterpol(Boost!$R$6:$R$66,Boost!$AY$6:$AY$66,params!B1120,"cubic")</f>
        <v>#NAME?</v>
      </c>
      <c r="G1120" s="151" t="e">
        <f ca="1">_xll.BInterpol(cf!$A$2:$A$68,cf!$B$2:$B$68,params!B1120,"cubic")/100</f>
        <v>#NAME?</v>
      </c>
      <c r="H1120" s="199" t="e">
        <f t="shared" ca="1" si="143"/>
        <v>#NAME?</v>
      </c>
      <c r="I1120" s="152">
        <f t="shared" si="146"/>
        <v>7.176158517620479E-2</v>
      </c>
      <c r="J1120" s="152">
        <f t="shared" si="144"/>
        <v>6.1884623786090387E-5</v>
      </c>
      <c r="K1120" s="3" t="e">
        <f t="shared" ca="1" si="140"/>
        <v>#NAME?</v>
      </c>
      <c r="L1120" s="153" t="e">
        <f t="shared" ca="1" si="145"/>
        <v>#NAME?</v>
      </c>
      <c r="M1120" s="195" t="e">
        <f ca="1">_xll.BInterpol(cf!$A$2:$A$68,cf!$C$2:$C$68,params!B1120,"cubic")</f>
        <v>#NAME?</v>
      </c>
      <c r="N1120" s="195" t="e">
        <f ca="1">+_xll.BInterpol(#REF!,#REF!,params!B1120,"cubic")</f>
        <v>#NAME?</v>
      </c>
      <c r="O1120" s="153" t="e">
        <f t="shared" ca="1" si="141"/>
        <v>#NAME?</v>
      </c>
    </row>
    <row r="1121" spans="1:15">
      <c r="A1121">
        <v>1118</v>
      </c>
      <c r="B1121">
        <f t="shared" si="139"/>
        <v>4.4720000000000004</v>
      </c>
      <c r="C1121" s="151" t="e">
        <f ca="1">+_xll.BInterpol(Boost!$R$6:$R$66,Boost!$AZ$6:$AZ$66,params!B1121,"cubic")</f>
        <v>#NAME?</v>
      </c>
      <c r="D1121" s="151" t="e">
        <f ca="1">+_xll.BInterpol(Boost!$R$6:$R$66,Boost!$AX$6:$AX$66,params!B1121,"cubic")</f>
        <v>#NAME?</v>
      </c>
      <c r="E1121" s="198" t="e">
        <f t="shared" ca="1" si="142"/>
        <v>#NAME?</v>
      </c>
      <c r="F1121" s="151" t="e">
        <f ca="1">+_xll.BInterpol(Boost!$R$6:$R$66,Boost!$AY$6:$AY$66,params!B1121,"cubic")</f>
        <v>#NAME?</v>
      </c>
      <c r="G1121" s="151" t="e">
        <f ca="1">_xll.BInterpol(cf!$A$2:$A$68,cf!$B$2:$B$68,params!B1121,"cubic")/100</f>
        <v>#NAME?</v>
      </c>
      <c r="H1121" s="199" t="e">
        <f t="shared" ca="1" si="143"/>
        <v>#NAME?</v>
      </c>
      <c r="I1121" s="152">
        <f t="shared" si="146"/>
        <v>7.1823465674486831E-2</v>
      </c>
      <c r="J1121" s="152">
        <f t="shared" si="144"/>
        <v>6.1880498282040897E-5</v>
      </c>
      <c r="K1121" s="3" t="e">
        <f t="shared" ca="1" si="140"/>
        <v>#NAME?</v>
      </c>
      <c r="L1121" s="153" t="e">
        <f t="shared" ca="1" si="145"/>
        <v>#NAME?</v>
      </c>
      <c r="M1121" s="195" t="e">
        <f ca="1">_xll.BInterpol(cf!$A$2:$A$68,cf!$C$2:$C$68,params!B1121,"cubic")</f>
        <v>#NAME?</v>
      </c>
      <c r="N1121" s="195" t="e">
        <f ca="1">+_xll.BInterpol(#REF!,#REF!,params!B1121,"cubic")</f>
        <v>#NAME?</v>
      </c>
      <c r="O1121" s="153" t="e">
        <f t="shared" ca="1" si="141"/>
        <v>#NAME?</v>
      </c>
    </row>
    <row r="1122" spans="1:15">
      <c r="A1122">
        <v>1119</v>
      </c>
      <c r="B1122">
        <f t="shared" si="139"/>
        <v>4.476</v>
      </c>
      <c r="C1122" s="151" t="e">
        <f ca="1">+_xll.BInterpol(Boost!$R$6:$R$66,Boost!$AZ$6:$AZ$66,params!B1122,"cubic")</f>
        <v>#NAME?</v>
      </c>
      <c r="D1122" s="151" t="e">
        <f ca="1">+_xll.BInterpol(Boost!$R$6:$R$66,Boost!$AX$6:$AX$66,params!B1122,"cubic")</f>
        <v>#NAME?</v>
      </c>
      <c r="E1122" s="198" t="e">
        <f t="shared" ca="1" si="142"/>
        <v>#NAME?</v>
      </c>
      <c r="F1122" s="151" t="e">
        <f ca="1">+_xll.BInterpol(Boost!$R$6:$R$66,Boost!$AY$6:$AY$66,params!B1122,"cubic")</f>
        <v>#NAME?</v>
      </c>
      <c r="G1122" s="151" t="e">
        <f ca="1">_xll.BInterpol(cf!$A$2:$A$68,cf!$B$2:$B$68,params!B1122,"cubic")/100</f>
        <v>#NAME?</v>
      </c>
      <c r="H1122" s="199" t="e">
        <f t="shared" ca="1" si="143"/>
        <v>#NAME?</v>
      </c>
      <c r="I1122" s="152">
        <f t="shared" si="146"/>
        <v>7.1885342047539824E-2</v>
      </c>
      <c r="J1122" s="152">
        <f t="shared" si="144"/>
        <v>6.187637305299365E-5</v>
      </c>
      <c r="K1122" s="3" t="e">
        <f t="shared" ca="1" si="140"/>
        <v>#NAME?</v>
      </c>
      <c r="L1122" s="153" t="e">
        <f t="shared" ca="1" si="145"/>
        <v>#NAME?</v>
      </c>
      <c r="M1122" s="195" t="e">
        <f ca="1">_xll.BInterpol(cf!$A$2:$A$68,cf!$C$2:$C$68,params!B1122,"cubic")</f>
        <v>#NAME?</v>
      </c>
      <c r="N1122" s="195" t="e">
        <f ca="1">+_xll.BInterpol(#REF!,#REF!,params!B1122,"cubic")</f>
        <v>#NAME?</v>
      </c>
      <c r="O1122" s="153" t="e">
        <f t="shared" ca="1" si="141"/>
        <v>#NAME?</v>
      </c>
    </row>
    <row r="1123" spans="1:15">
      <c r="A1123">
        <v>1120</v>
      </c>
      <c r="B1123">
        <f t="shared" si="139"/>
        <v>4.4800000000000004</v>
      </c>
      <c r="C1123" s="151" t="e">
        <f ca="1">+_xll.BInterpol(Boost!$R$6:$R$66,Boost!$AZ$6:$AZ$66,params!B1123,"cubic")</f>
        <v>#NAME?</v>
      </c>
      <c r="D1123" s="151" t="e">
        <f ca="1">+_xll.BInterpol(Boost!$R$6:$R$66,Boost!$AX$6:$AX$66,params!B1123,"cubic")</f>
        <v>#NAME?</v>
      </c>
      <c r="E1123" s="198" t="e">
        <f t="shared" ca="1" si="142"/>
        <v>#NAME?</v>
      </c>
      <c r="F1123" s="151" t="e">
        <f ca="1">+_xll.BInterpol(Boost!$R$6:$R$66,Boost!$AY$6:$AY$66,params!B1123,"cubic")</f>
        <v>#NAME?</v>
      </c>
      <c r="G1123" s="151" t="e">
        <f ca="1">_xll.BInterpol(cf!$A$2:$A$68,cf!$B$2:$B$68,params!B1123,"cubic")/100</f>
        <v>#NAME?</v>
      </c>
      <c r="H1123" s="199" t="e">
        <f t="shared" ca="1" si="143"/>
        <v>#NAME?</v>
      </c>
      <c r="I1123" s="152">
        <f t="shared" si="146"/>
        <v>7.1947214295638884E-2</v>
      </c>
      <c r="J1123" s="152">
        <f t="shared" si="144"/>
        <v>6.1872248099059668E-5</v>
      </c>
      <c r="K1123" s="3" t="e">
        <f t="shared" ca="1" si="140"/>
        <v>#NAME?</v>
      </c>
      <c r="L1123" s="153" t="e">
        <f t="shared" ca="1" si="145"/>
        <v>#NAME?</v>
      </c>
      <c r="M1123" s="195" t="e">
        <f ca="1">_xll.BInterpol(cf!$A$2:$A$68,cf!$C$2:$C$68,params!B1123,"cubic")</f>
        <v>#NAME?</v>
      </c>
      <c r="N1123" s="195" t="e">
        <f ca="1">+_xll.BInterpol(#REF!,#REF!,params!B1123,"cubic")</f>
        <v>#NAME?</v>
      </c>
      <c r="O1123" s="153" t="e">
        <f t="shared" ca="1" si="141"/>
        <v>#NAME?</v>
      </c>
    </row>
    <row r="1124" spans="1:15">
      <c r="A1124">
        <v>1121</v>
      </c>
      <c r="B1124">
        <f t="shared" si="139"/>
        <v>4.484</v>
      </c>
      <c r="C1124" s="151" t="e">
        <f ca="1">+_xll.BInterpol(Boost!$R$6:$R$66,Boost!$AZ$6:$AZ$66,params!B1124,"cubic")</f>
        <v>#NAME?</v>
      </c>
      <c r="D1124" s="151" t="e">
        <f ca="1">+_xll.BInterpol(Boost!$R$6:$R$66,Boost!$AX$6:$AX$66,params!B1124,"cubic")</f>
        <v>#NAME?</v>
      </c>
      <c r="E1124" s="198" t="e">
        <f t="shared" ca="1" si="142"/>
        <v>#NAME?</v>
      </c>
      <c r="F1124" s="151" t="e">
        <f ca="1">+_xll.BInterpol(Boost!$R$6:$R$66,Boost!$AY$6:$AY$66,params!B1124,"cubic")</f>
        <v>#NAME?</v>
      </c>
      <c r="G1124" s="151" t="e">
        <f ca="1">_xll.BInterpol(cf!$A$2:$A$68,cf!$B$2:$B$68,params!B1124,"cubic")/100</f>
        <v>#NAME?</v>
      </c>
      <c r="H1124" s="199" t="e">
        <f t="shared" ca="1" si="143"/>
        <v>#NAME?</v>
      </c>
      <c r="I1124" s="152">
        <f t="shared" si="146"/>
        <v>7.200908241905879E-2</v>
      </c>
      <c r="J1124" s="152">
        <f t="shared" si="144"/>
        <v>6.1868123419905885E-5</v>
      </c>
      <c r="K1124" s="3" t="e">
        <f t="shared" ca="1" si="140"/>
        <v>#NAME?</v>
      </c>
      <c r="L1124" s="153" t="e">
        <f t="shared" ca="1" si="145"/>
        <v>#NAME?</v>
      </c>
      <c r="M1124" s="195" t="e">
        <f ca="1">_xll.BInterpol(cf!$A$2:$A$68,cf!$C$2:$C$68,params!B1124,"cubic")</f>
        <v>#NAME?</v>
      </c>
      <c r="N1124" s="195" t="e">
        <f ca="1">+_xll.BInterpol(#REF!,#REF!,params!B1124,"cubic")</f>
        <v>#NAME?</v>
      </c>
      <c r="O1124" s="153" t="e">
        <f t="shared" ca="1" si="141"/>
        <v>#NAME?</v>
      </c>
    </row>
    <row r="1125" spans="1:15">
      <c r="A1125">
        <v>1122</v>
      </c>
      <c r="B1125">
        <f t="shared" si="139"/>
        <v>4.4880000000000004</v>
      </c>
      <c r="C1125" s="151" t="e">
        <f ca="1">+_xll.BInterpol(Boost!$R$6:$R$66,Boost!$AZ$6:$AZ$66,params!B1125,"cubic")</f>
        <v>#NAME?</v>
      </c>
      <c r="D1125" s="151" t="e">
        <f ca="1">+_xll.BInterpol(Boost!$R$6:$R$66,Boost!$AX$6:$AX$66,params!B1125,"cubic")</f>
        <v>#NAME?</v>
      </c>
      <c r="E1125" s="198" t="e">
        <f t="shared" ca="1" si="142"/>
        <v>#NAME?</v>
      </c>
      <c r="F1125" s="151" t="e">
        <f ca="1">+_xll.BInterpol(Boost!$R$6:$R$66,Boost!$AY$6:$AY$66,params!B1125,"cubic")</f>
        <v>#NAME?</v>
      </c>
      <c r="G1125" s="151" t="e">
        <f ca="1">_xll.BInterpol(cf!$A$2:$A$68,cf!$B$2:$B$68,params!B1125,"cubic")/100</f>
        <v>#NAME?</v>
      </c>
      <c r="H1125" s="199" t="e">
        <f t="shared" ca="1" si="143"/>
        <v>#NAME?</v>
      </c>
      <c r="I1125" s="152">
        <f t="shared" si="146"/>
        <v>7.2070946418074655E-2</v>
      </c>
      <c r="J1125" s="152">
        <f t="shared" si="144"/>
        <v>6.1863999015865367E-5</v>
      </c>
      <c r="K1125" s="3" t="e">
        <f t="shared" ca="1" si="140"/>
        <v>#NAME?</v>
      </c>
      <c r="L1125" s="153" t="e">
        <f t="shared" ca="1" si="145"/>
        <v>#NAME?</v>
      </c>
      <c r="M1125" s="195" t="e">
        <f ca="1">_xll.BInterpol(cf!$A$2:$A$68,cf!$C$2:$C$68,params!B1125,"cubic")</f>
        <v>#NAME?</v>
      </c>
      <c r="N1125" s="195" t="e">
        <f ca="1">+_xll.BInterpol(#REF!,#REF!,params!B1125,"cubic")</f>
        <v>#NAME?</v>
      </c>
      <c r="O1125" s="153" t="e">
        <f t="shared" ca="1" si="141"/>
        <v>#NAME?</v>
      </c>
    </row>
    <row r="1126" spans="1:15">
      <c r="A1126">
        <v>1123</v>
      </c>
      <c r="B1126">
        <f t="shared" si="139"/>
        <v>4.492</v>
      </c>
      <c r="C1126" s="151" t="e">
        <f ca="1">+_xll.BInterpol(Boost!$R$6:$R$66,Boost!$AZ$6:$AZ$66,params!B1126,"cubic")</f>
        <v>#NAME?</v>
      </c>
      <c r="D1126" s="151" t="e">
        <f ca="1">+_xll.BInterpol(Boost!$R$6:$R$66,Boost!$AX$6:$AX$66,params!B1126,"cubic")</f>
        <v>#NAME?</v>
      </c>
      <c r="E1126" s="198" t="e">
        <f t="shared" ca="1" si="142"/>
        <v>#NAME?</v>
      </c>
      <c r="F1126" s="151" t="e">
        <f ca="1">+_xll.BInterpol(Boost!$R$6:$R$66,Boost!$AY$6:$AY$66,params!B1126,"cubic")</f>
        <v>#NAME?</v>
      </c>
      <c r="G1126" s="151" t="e">
        <f ca="1">_xll.BInterpol(cf!$A$2:$A$68,cf!$B$2:$B$68,params!B1126,"cubic")/100</f>
        <v>#NAME?</v>
      </c>
      <c r="H1126" s="199" t="e">
        <f t="shared" ca="1" si="143"/>
        <v>#NAME?</v>
      </c>
      <c r="I1126" s="152">
        <f t="shared" si="146"/>
        <v>7.2132806292961371E-2</v>
      </c>
      <c r="J1126" s="152">
        <f t="shared" si="144"/>
        <v>6.1859874886716071E-5</v>
      </c>
      <c r="K1126" s="3" t="e">
        <f t="shared" ca="1" si="140"/>
        <v>#NAME?</v>
      </c>
      <c r="L1126" s="153" t="e">
        <f t="shared" ca="1" si="145"/>
        <v>#NAME?</v>
      </c>
      <c r="M1126" s="195" t="e">
        <f ca="1">_xll.BInterpol(cf!$A$2:$A$68,cf!$C$2:$C$68,params!B1126,"cubic")</f>
        <v>#NAME?</v>
      </c>
      <c r="N1126" s="195" t="e">
        <f ca="1">+_xll.BInterpol(#REF!,#REF!,params!B1126,"cubic")</f>
        <v>#NAME?</v>
      </c>
      <c r="O1126" s="153" t="e">
        <f t="shared" ca="1" si="141"/>
        <v>#NAME?</v>
      </c>
    </row>
    <row r="1127" spans="1:15">
      <c r="A1127">
        <v>1124</v>
      </c>
      <c r="B1127">
        <f t="shared" si="139"/>
        <v>4.4960000000000004</v>
      </c>
      <c r="C1127" s="151" t="e">
        <f ca="1">+_xll.BInterpol(Boost!$R$6:$R$66,Boost!$AZ$6:$AZ$66,params!B1127,"cubic")</f>
        <v>#NAME?</v>
      </c>
      <c r="D1127" s="151" t="e">
        <f ca="1">+_xll.BInterpol(Boost!$R$6:$R$66,Boost!$AX$6:$AX$66,params!B1127,"cubic")</f>
        <v>#NAME?</v>
      </c>
      <c r="E1127" s="198" t="e">
        <f t="shared" ca="1" si="142"/>
        <v>#NAME?</v>
      </c>
      <c r="F1127" s="151" t="e">
        <f ca="1">+_xll.BInterpol(Boost!$R$6:$R$66,Boost!$AY$6:$AY$66,params!B1127,"cubic")</f>
        <v>#NAME?</v>
      </c>
      <c r="G1127" s="151" t="e">
        <f ca="1">_xll.BInterpol(cf!$A$2:$A$68,cf!$B$2:$B$68,params!B1127,"cubic")/100</f>
        <v>#NAME?</v>
      </c>
      <c r="H1127" s="199" t="e">
        <f t="shared" ca="1" si="143"/>
        <v>#NAME?</v>
      </c>
      <c r="I1127" s="152">
        <f t="shared" si="146"/>
        <v>7.2194662043993829E-2</v>
      </c>
      <c r="J1127" s="152">
        <f t="shared" si="144"/>
        <v>6.1855751032457995E-5</v>
      </c>
      <c r="K1127" s="3" t="e">
        <f t="shared" ca="1" si="140"/>
        <v>#NAME?</v>
      </c>
      <c r="L1127" s="153" t="e">
        <f t="shared" ca="1" si="145"/>
        <v>#NAME?</v>
      </c>
      <c r="M1127" s="195" t="e">
        <f ca="1">_xll.BInterpol(cf!$A$2:$A$68,cf!$C$2:$C$68,params!B1127,"cubic")</f>
        <v>#NAME?</v>
      </c>
      <c r="N1127" s="195" t="e">
        <f ca="1">+_xll.BInterpol(#REF!,#REF!,params!B1127,"cubic")</f>
        <v>#NAME?</v>
      </c>
      <c r="O1127" s="153" t="e">
        <f t="shared" ca="1" si="141"/>
        <v>#NAME?</v>
      </c>
    </row>
    <row r="1128" spans="1:15">
      <c r="A1128">
        <v>1125</v>
      </c>
      <c r="B1128">
        <f t="shared" si="139"/>
        <v>4.5</v>
      </c>
      <c r="C1128" s="151" t="e">
        <f ca="1">+_xll.BInterpol(Boost!$R$6:$R$66,Boost!$AZ$6:$AZ$66,params!B1128,"cubic")</f>
        <v>#NAME?</v>
      </c>
      <c r="D1128" s="151" t="e">
        <f ca="1">+_xll.BInterpol(Boost!$R$6:$R$66,Boost!$AX$6:$AX$66,params!B1128,"cubic")</f>
        <v>#NAME?</v>
      </c>
      <c r="E1128" s="198" t="e">
        <f t="shared" ca="1" si="142"/>
        <v>#NAME?</v>
      </c>
      <c r="F1128" s="151" t="e">
        <f ca="1">+_xll.BInterpol(Boost!$R$6:$R$66,Boost!$AY$6:$AY$66,params!B1128,"cubic")</f>
        <v>#NAME?</v>
      </c>
      <c r="G1128" s="151" t="e">
        <f ca="1">_xll.BInterpol(cf!$A$2:$A$68,cf!$B$2:$B$68,params!B1128,"cubic")/100</f>
        <v>#NAME?</v>
      </c>
      <c r="H1128" s="199" t="e">
        <f t="shared" ca="1" si="143"/>
        <v>#NAME?</v>
      </c>
      <c r="I1128" s="152">
        <f t="shared" si="146"/>
        <v>7.2256513671447142E-2</v>
      </c>
      <c r="J1128" s="152">
        <f t="shared" si="144"/>
        <v>6.1851627453313185E-5</v>
      </c>
      <c r="K1128" s="3" t="e">
        <f t="shared" ca="1" si="140"/>
        <v>#NAME?</v>
      </c>
      <c r="L1128" s="153" t="e">
        <f t="shared" ca="1" si="145"/>
        <v>#NAME?</v>
      </c>
      <c r="M1128" s="195" t="e">
        <f ca="1">_xll.BInterpol(cf!$A$2:$A$68,cf!$C$2:$C$68,params!B1128,"cubic")</f>
        <v>#NAME?</v>
      </c>
      <c r="N1128" s="195" t="e">
        <f ca="1">+_xll.BInterpol(#REF!,#REF!,params!B1128,"cubic")</f>
        <v>#NAME?</v>
      </c>
      <c r="O1128" s="153" t="e">
        <f t="shared" ca="1" si="141"/>
        <v>#NAME?</v>
      </c>
    </row>
    <row r="1129" spans="1:15">
      <c r="A1129">
        <v>1126</v>
      </c>
      <c r="B1129">
        <f t="shared" si="139"/>
        <v>4.5039999999999996</v>
      </c>
      <c r="C1129" s="151" t="e">
        <f ca="1">+_xll.BInterpol(Boost!$R$6:$R$66,Boost!$AZ$6:$AZ$66,params!B1129,"cubic")</f>
        <v>#NAME?</v>
      </c>
      <c r="D1129" s="151" t="e">
        <f ca="1">+_xll.BInterpol(Boost!$R$6:$R$66,Boost!$AX$6:$AX$66,params!B1129,"cubic")</f>
        <v>#NAME?</v>
      </c>
      <c r="E1129" s="198" t="e">
        <f t="shared" ca="1" si="142"/>
        <v>#NAME?</v>
      </c>
      <c r="F1129" s="151" t="e">
        <f ca="1">+_xll.BInterpol(Boost!$R$6:$R$66,Boost!$AY$6:$AY$66,params!B1129,"cubic")</f>
        <v>#NAME?</v>
      </c>
      <c r="G1129" s="151" t="e">
        <f ca="1">_xll.BInterpol(cf!$A$2:$A$68,cf!$B$2:$B$68,params!B1129,"cubic")/100</f>
        <v>#NAME?</v>
      </c>
      <c r="H1129" s="199" t="e">
        <f t="shared" ca="1" si="143"/>
        <v>#NAME?</v>
      </c>
      <c r="I1129" s="152">
        <f t="shared" si="146"/>
        <v>7.231836117559598E-2</v>
      </c>
      <c r="J1129" s="152">
        <f t="shared" si="144"/>
        <v>6.1847504148837551E-5</v>
      </c>
      <c r="K1129" s="3" t="e">
        <f t="shared" ca="1" si="140"/>
        <v>#NAME?</v>
      </c>
      <c r="L1129" s="153" t="e">
        <f t="shared" ca="1" si="145"/>
        <v>#NAME?</v>
      </c>
      <c r="M1129" s="195" t="e">
        <f ca="1">_xll.BInterpol(cf!$A$2:$A$68,cf!$C$2:$C$68,params!B1129,"cubic")</f>
        <v>#NAME?</v>
      </c>
      <c r="N1129" s="195" t="e">
        <f ca="1">+_xll.BInterpol(#REF!,#REF!,params!B1129,"cubic")</f>
        <v>#NAME?</v>
      </c>
      <c r="O1129" s="153" t="e">
        <f t="shared" ca="1" si="141"/>
        <v>#NAME?</v>
      </c>
    </row>
    <row r="1130" spans="1:15">
      <c r="A1130">
        <v>1127</v>
      </c>
      <c r="B1130">
        <f t="shared" si="139"/>
        <v>4.508</v>
      </c>
      <c r="C1130" s="151" t="e">
        <f ca="1">+_xll.BInterpol(Boost!$R$6:$R$66,Boost!$AZ$6:$AZ$66,params!B1130,"cubic")</f>
        <v>#NAME?</v>
      </c>
      <c r="D1130" s="151" t="e">
        <f ca="1">+_xll.BInterpol(Boost!$R$6:$R$66,Boost!$AX$6:$AX$66,params!B1130,"cubic")</f>
        <v>#NAME?</v>
      </c>
      <c r="E1130" s="198" t="e">
        <f t="shared" ca="1" si="142"/>
        <v>#NAME?</v>
      </c>
      <c r="F1130" s="151" t="e">
        <f ca="1">+_xll.BInterpol(Boost!$R$6:$R$66,Boost!$AY$6:$AY$66,params!B1130,"cubic")</f>
        <v>#NAME?</v>
      </c>
      <c r="G1130" s="151" t="e">
        <f ca="1">_xll.BInterpol(cf!$A$2:$A$68,cf!$B$2:$B$68,params!B1130,"cubic")/100</f>
        <v>#NAME?</v>
      </c>
      <c r="H1130" s="199" t="e">
        <f t="shared" ca="1" si="143"/>
        <v>#NAME?</v>
      </c>
      <c r="I1130" s="152">
        <f t="shared" si="146"/>
        <v>7.2380204556715344E-2</v>
      </c>
      <c r="J1130" s="152">
        <f t="shared" si="144"/>
        <v>6.184338111936416E-5</v>
      </c>
      <c r="K1130" s="3" t="e">
        <f t="shared" ca="1" si="140"/>
        <v>#NAME?</v>
      </c>
      <c r="L1130" s="153" t="e">
        <f t="shared" ca="1" si="145"/>
        <v>#NAME?</v>
      </c>
      <c r="M1130" s="195" t="e">
        <f ca="1">_xll.BInterpol(cf!$A$2:$A$68,cf!$C$2:$C$68,params!B1130,"cubic")</f>
        <v>#NAME?</v>
      </c>
      <c r="N1130" s="195" t="e">
        <f ca="1">+_xll.BInterpol(#REF!,#REF!,params!B1130,"cubic")</f>
        <v>#NAME?</v>
      </c>
      <c r="O1130" s="153" t="e">
        <f t="shared" ca="1" si="141"/>
        <v>#NAME?</v>
      </c>
    </row>
    <row r="1131" spans="1:15">
      <c r="A1131">
        <v>1128</v>
      </c>
      <c r="B1131">
        <f t="shared" si="139"/>
        <v>4.5119999999999996</v>
      </c>
      <c r="C1131" s="151" t="e">
        <f ca="1">+_xll.BInterpol(Boost!$R$6:$R$66,Boost!$AZ$6:$AZ$66,params!B1131,"cubic")</f>
        <v>#NAME?</v>
      </c>
      <c r="D1131" s="151" t="e">
        <f ca="1">+_xll.BInterpol(Boost!$R$6:$R$66,Boost!$AX$6:$AX$66,params!B1131,"cubic")</f>
        <v>#NAME?</v>
      </c>
      <c r="E1131" s="198" t="e">
        <f t="shared" ca="1" si="142"/>
        <v>#NAME?</v>
      </c>
      <c r="F1131" s="151" t="e">
        <f ca="1">+_xll.BInterpol(Boost!$R$6:$R$66,Boost!$AY$6:$AY$66,params!B1131,"cubic")</f>
        <v>#NAME?</v>
      </c>
      <c r="G1131" s="151" t="e">
        <f ca="1">_xll.BInterpol(cf!$A$2:$A$68,cf!$B$2:$B$68,params!B1131,"cubic")/100</f>
        <v>#NAME?</v>
      </c>
      <c r="H1131" s="199" t="e">
        <f t="shared" ca="1" si="143"/>
        <v>#NAME?</v>
      </c>
      <c r="I1131" s="152">
        <f t="shared" si="146"/>
        <v>7.2442043815080015E-2</v>
      </c>
      <c r="J1131" s="152">
        <f t="shared" si="144"/>
        <v>6.1839258364670968E-5</v>
      </c>
      <c r="K1131" s="3" t="e">
        <f t="shared" ca="1" si="140"/>
        <v>#NAME?</v>
      </c>
      <c r="L1131" s="153" t="e">
        <f t="shared" ca="1" si="145"/>
        <v>#NAME?</v>
      </c>
      <c r="M1131" s="195" t="e">
        <f ca="1">_xll.BInterpol(cf!$A$2:$A$68,cf!$C$2:$C$68,params!B1131,"cubic")</f>
        <v>#NAME?</v>
      </c>
      <c r="N1131" s="195" t="e">
        <f ca="1">+_xll.BInterpol(#REF!,#REF!,params!B1131,"cubic")</f>
        <v>#NAME?</v>
      </c>
      <c r="O1131" s="153" t="e">
        <f t="shared" ca="1" si="141"/>
        <v>#NAME?</v>
      </c>
    </row>
    <row r="1132" spans="1:15">
      <c r="A1132">
        <v>1129</v>
      </c>
      <c r="B1132">
        <f t="shared" si="139"/>
        <v>4.516</v>
      </c>
      <c r="C1132" s="151" t="e">
        <f ca="1">+_xll.BInterpol(Boost!$R$6:$R$66,Boost!$AZ$6:$AZ$66,params!B1132,"cubic")</f>
        <v>#NAME?</v>
      </c>
      <c r="D1132" s="151" t="e">
        <f ca="1">+_xll.BInterpol(Boost!$R$6:$R$66,Boost!$AX$6:$AX$66,params!B1132,"cubic")</f>
        <v>#NAME?</v>
      </c>
      <c r="E1132" s="198" t="e">
        <f t="shared" ca="1" si="142"/>
        <v>#NAME?</v>
      </c>
      <c r="F1132" s="151" t="e">
        <f ca="1">+_xll.BInterpol(Boost!$R$6:$R$66,Boost!$AY$6:$AY$66,params!B1132,"cubic")</f>
        <v>#NAME?</v>
      </c>
      <c r="G1132" s="151" t="e">
        <f ca="1">_xll.BInterpol(cf!$A$2:$A$68,cf!$B$2:$B$68,params!B1132,"cubic")/100</f>
        <v>#NAME?</v>
      </c>
      <c r="H1132" s="199" t="e">
        <f t="shared" ca="1" si="143"/>
        <v>#NAME?</v>
      </c>
      <c r="I1132" s="152">
        <f t="shared" si="146"/>
        <v>7.2503878950964884E-2</v>
      </c>
      <c r="J1132" s="152">
        <f t="shared" si="144"/>
        <v>6.1835135884868997E-5</v>
      </c>
      <c r="K1132" s="3" t="e">
        <f t="shared" ca="1" si="140"/>
        <v>#NAME?</v>
      </c>
      <c r="L1132" s="153" t="e">
        <f t="shared" ca="1" si="145"/>
        <v>#NAME?</v>
      </c>
      <c r="M1132" s="195" t="e">
        <f ca="1">_xll.BInterpol(cf!$A$2:$A$68,cf!$C$2:$C$68,params!B1132,"cubic")</f>
        <v>#NAME?</v>
      </c>
      <c r="N1132" s="195" t="e">
        <f ca="1">+_xll.BInterpol(#REF!,#REF!,params!B1132,"cubic")</f>
        <v>#NAME?</v>
      </c>
      <c r="O1132" s="153" t="e">
        <f t="shared" ca="1" si="141"/>
        <v>#NAME?</v>
      </c>
    </row>
    <row r="1133" spans="1:15">
      <c r="A1133">
        <v>1130</v>
      </c>
      <c r="B1133">
        <f t="shared" si="139"/>
        <v>4.5199999999999996</v>
      </c>
      <c r="C1133" s="151" t="e">
        <f ca="1">+_xll.BInterpol(Boost!$R$6:$R$66,Boost!$AZ$6:$AZ$66,params!B1133,"cubic")</f>
        <v>#NAME?</v>
      </c>
      <c r="D1133" s="151" t="e">
        <f ca="1">+_xll.BInterpol(Boost!$R$6:$R$66,Boost!$AX$6:$AX$66,params!B1133,"cubic")</f>
        <v>#NAME?</v>
      </c>
      <c r="E1133" s="198" t="e">
        <f t="shared" ca="1" si="142"/>
        <v>#NAME?</v>
      </c>
      <c r="F1133" s="151" t="e">
        <f ca="1">+_xll.BInterpol(Boost!$R$6:$R$66,Boost!$AY$6:$AY$66,params!B1133,"cubic")</f>
        <v>#NAME?</v>
      </c>
      <c r="G1133" s="151" t="e">
        <f ca="1">_xll.BInterpol(cf!$A$2:$A$68,cf!$B$2:$B$68,params!B1133,"cubic")/100</f>
        <v>#NAME?</v>
      </c>
      <c r="H1133" s="199" t="e">
        <f t="shared" ca="1" si="143"/>
        <v>#NAME?</v>
      </c>
      <c r="I1133" s="152">
        <f t="shared" si="146"/>
        <v>7.2565709964644842E-2</v>
      </c>
      <c r="J1133" s="152">
        <f t="shared" si="144"/>
        <v>6.1831013679958247E-5</v>
      </c>
      <c r="K1133" s="3" t="e">
        <f t="shared" ca="1" si="140"/>
        <v>#NAME?</v>
      </c>
      <c r="L1133" s="153" t="e">
        <f t="shared" ca="1" si="145"/>
        <v>#NAME?</v>
      </c>
      <c r="M1133" s="195" t="e">
        <f ca="1">_xll.BInterpol(cf!$A$2:$A$68,cf!$C$2:$C$68,params!B1133,"cubic")</f>
        <v>#NAME?</v>
      </c>
      <c r="N1133" s="195" t="e">
        <f ca="1">+_xll.BInterpol(#REF!,#REF!,params!B1133,"cubic")</f>
        <v>#NAME?</v>
      </c>
      <c r="O1133" s="153" t="e">
        <f t="shared" ca="1" si="141"/>
        <v>#NAME?</v>
      </c>
    </row>
    <row r="1134" spans="1:15">
      <c r="A1134">
        <v>1131</v>
      </c>
      <c r="B1134">
        <f t="shared" si="139"/>
        <v>4.524</v>
      </c>
      <c r="C1134" s="151" t="e">
        <f ca="1">+_xll.BInterpol(Boost!$R$6:$R$66,Boost!$AZ$6:$AZ$66,params!B1134,"cubic")</f>
        <v>#NAME?</v>
      </c>
      <c r="D1134" s="151" t="e">
        <f ca="1">+_xll.BInterpol(Boost!$R$6:$R$66,Boost!$AX$6:$AX$66,params!B1134,"cubic")</f>
        <v>#NAME?</v>
      </c>
      <c r="E1134" s="198" t="e">
        <f t="shared" ca="1" si="142"/>
        <v>#NAME?</v>
      </c>
      <c r="F1134" s="151" t="e">
        <f ca="1">+_xll.BInterpol(Boost!$R$6:$R$66,Boost!$AY$6:$AY$66,params!B1134,"cubic")</f>
        <v>#NAME?</v>
      </c>
      <c r="G1134" s="151" t="e">
        <f ca="1">_xll.BInterpol(cf!$A$2:$A$68,cf!$B$2:$B$68,params!B1134,"cubic")/100</f>
        <v>#NAME?</v>
      </c>
      <c r="H1134" s="199" t="e">
        <f t="shared" ca="1" si="143"/>
        <v>#NAME?</v>
      </c>
      <c r="I1134" s="152">
        <f t="shared" si="146"/>
        <v>7.2627536856394559E-2</v>
      </c>
      <c r="J1134" s="152">
        <f t="shared" si="144"/>
        <v>6.1826891749716673E-5</v>
      </c>
      <c r="K1134" s="3" t="e">
        <f t="shared" ca="1" si="140"/>
        <v>#NAME?</v>
      </c>
      <c r="L1134" s="153" t="e">
        <f t="shared" ca="1" si="145"/>
        <v>#NAME?</v>
      </c>
      <c r="M1134" s="195" t="e">
        <f ca="1">_xll.BInterpol(cf!$A$2:$A$68,cf!$C$2:$C$68,params!B1134,"cubic")</f>
        <v>#NAME?</v>
      </c>
      <c r="N1134" s="195" t="e">
        <f ca="1">+_xll.BInterpol(#REF!,#REF!,params!B1134,"cubic")</f>
        <v>#NAME?</v>
      </c>
      <c r="O1134" s="153" t="e">
        <f t="shared" ca="1" si="141"/>
        <v>#NAME?</v>
      </c>
    </row>
    <row r="1135" spans="1:15">
      <c r="A1135">
        <v>1132</v>
      </c>
      <c r="B1135">
        <f t="shared" si="139"/>
        <v>4.5279999999999996</v>
      </c>
      <c r="C1135" s="151" t="e">
        <f ca="1">+_xll.BInterpol(Boost!$R$6:$R$66,Boost!$AZ$6:$AZ$66,params!B1135,"cubic")</f>
        <v>#NAME?</v>
      </c>
      <c r="D1135" s="151" t="e">
        <f ca="1">+_xll.BInterpol(Boost!$R$6:$R$66,Boost!$AX$6:$AX$66,params!B1135,"cubic")</f>
        <v>#NAME?</v>
      </c>
      <c r="E1135" s="198" t="e">
        <f t="shared" ca="1" si="142"/>
        <v>#NAME?</v>
      </c>
      <c r="F1135" s="151" t="e">
        <f ca="1">+_xll.BInterpol(Boost!$R$6:$R$66,Boost!$AY$6:$AY$66,params!B1135,"cubic")</f>
        <v>#NAME?</v>
      </c>
      <c r="G1135" s="151" t="e">
        <f ca="1">_xll.BInterpol(cf!$A$2:$A$68,cf!$B$2:$B$68,params!B1135,"cubic")/100</f>
        <v>#NAME?</v>
      </c>
      <c r="H1135" s="199" t="e">
        <f t="shared" ca="1" si="143"/>
        <v>#NAME?</v>
      </c>
      <c r="I1135" s="152">
        <f t="shared" si="146"/>
        <v>7.2689359626488925E-2</v>
      </c>
      <c r="J1135" s="152">
        <f t="shared" si="144"/>
        <v>6.1822770094366319E-5</v>
      </c>
      <c r="K1135" s="3" t="e">
        <f t="shared" ca="1" si="140"/>
        <v>#NAME?</v>
      </c>
      <c r="L1135" s="153" t="e">
        <f t="shared" ca="1" si="145"/>
        <v>#NAME?</v>
      </c>
      <c r="M1135" s="195" t="e">
        <f ca="1">_xll.BInterpol(cf!$A$2:$A$68,cf!$C$2:$C$68,params!B1135,"cubic")</f>
        <v>#NAME?</v>
      </c>
      <c r="N1135" s="195" t="e">
        <f ca="1">+_xll.BInterpol(#REF!,#REF!,params!B1135,"cubic")</f>
        <v>#NAME?</v>
      </c>
      <c r="O1135" s="153" t="e">
        <f t="shared" ca="1" si="141"/>
        <v>#NAME?</v>
      </c>
    </row>
    <row r="1136" spans="1:15">
      <c r="A1136">
        <v>1133</v>
      </c>
      <c r="B1136">
        <f t="shared" si="139"/>
        <v>4.532</v>
      </c>
      <c r="C1136" s="151" t="e">
        <f ca="1">+_xll.BInterpol(Boost!$R$6:$R$66,Boost!$AZ$6:$AZ$66,params!B1136,"cubic")</f>
        <v>#NAME?</v>
      </c>
      <c r="D1136" s="151" t="e">
        <f ca="1">+_xll.BInterpol(Boost!$R$6:$R$66,Boost!$AX$6:$AX$66,params!B1136,"cubic")</f>
        <v>#NAME?</v>
      </c>
      <c r="E1136" s="198" t="e">
        <f t="shared" ca="1" si="142"/>
        <v>#NAME?</v>
      </c>
      <c r="F1136" s="151" t="e">
        <f ca="1">+_xll.BInterpol(Boost!$R$6:$R$66,Boost!$AY$6:$AY$66,params!B1136,"cubic")</f>
        <v>#NAME?</v>
      </c>
      <c r="G1136" s="151" t="e">
        <f ca="1">_xll.BInterpol(cf!$A$2:$A$68,cf!$B$2:$B$68,params!B1136,"cubic")/100</f>
        <v>#NAME?</v>
      </c>
      <c r="H1136" s="199" t="e">
        <f t="shared" ca="1" si="143"/>
        <v>#NAME?</v>
      </c>
      <c r="I1136" s="152">
        <f t="shared" si="146"/>
        <v>7.275117827520261E-2</v>
      </c>
      <c r="J1136" s="152">
        <f t="shared" si="144"/>
        <v>6.1818648713685143E-5</v>
      </c>
      <c r="K1136" s="3" t="e">
        <f t="shared" ca="1" si="140"/>
        <v>#NAME?</v>
      </c>
      <c r="L1136" s="153" t="e">
        <f t="shared" ca="1" si="145"/>
        <v>#NAME?</v>
      </c>
      <c r="M1136" s="195" t="e">
        <f ca="1">_xll.BInterpol(cf!$A$2:$A$68,cf!$C$2:$C$68,params!B1136,"cubic")</f>
        <v>#NAME?</v>
      </c>
      <c r="N1136" s="195" t="e">
        <f ca="1">+_xll.BInterpol(#REF!,#REF!,params!B1136,"cubic")</f>
        <v>#NAME?</v>
      </c>
      <c r="O1136" s="153" t="e">
        <f t="shared" ca="1" si="141"/>
        <v>#NAME?</v>
      </c>
    </row>
    <row r="1137" spans="1:15">
      <c r="A1137">
        <v>1134</v>
      </c>
      <c r="B1137">
        <f t="shared" si="139"/>
        <v>4.5359999999999996</v>
      </c>
      <c r="C1137" s="151" t="e">
        <f ca="1">+_xll.BInterpol(Boost!$R$6:$R$66,Boost!$AZ$6:$AZ$66,params!B1137,"cubic")</f>
        <v>#NAME?</v>
      </c>
      <c r="D1137" s="151" t="e">
        <f ca="1">+_xll.BInterpol(Boost!$R$6:$R$66,Boost!$AX$6:$AX$66,params!B1137,"cubic")</f>
        <v>#NAME?</v>
      </c>
      <c r="E1137" s="198" t="e">
        <f t="shared" ca="1" si="142"/>
        <v>#NAME?</v>
      </c>
      <c r="F1137" s="151" t="e">
        <f ca="1">+_xll.BInterpol(Boost!$R$6:$R$66,Boost!$AY$6:$AY$66,params!B1137,"cubic")</f>
        <v>#NAME?</v>
      </c>
      <c r="G1137" s="151" t="e">
        <f ca="1">_xll.BInterpol(cf!$A$2:$A$68,cf!$B$2:$B$68,params!B1137,"cubic")/100</f>
        <v>#NAME?</v>
      </c>
      <c r="H1137" s="199" t="e">
        <f t="shared" ca="1" si="143"/>
        <v>#NAME?</v>
      </c>
      <c r="I1137" s="152">
        <f t="shared" si="146"/>
        <v>7.2812992802810506E-2</v>
      </c>
      <c r="J1137" s="152">
        <f t="shared" si="144"/>
        <v>6.1814527607895187E-5</v>
      </c>
      <c r="K1137" s="3" t="e">
        <f t="shared" ca="1" si="140"/>
        <v>#NAME?</v>
      </c>
      <c r="L1137" s="153" t="e">
        <f t="shared" ca="1" si="145"/>
        <v>#NAME?</v>
      </c>
      <c r="M1137" s="195" t="e">
        <f ca="1">_xll.BInterpol(cf!$A$2:$A$68,cf!$C$2:$C$68,params!B1137,"cubic")</f>
        <v>#NAME?</v>
      </c>
      <c r="N1137" s="195" t="e">
        <f ca="1">+_xll.BInterpol(#REF!,#REF!,params!B1137,"cubic")</f>
        <v>#NAME?</v>
      </c>
      <c r="O1137" s="153" t="e">
        <f t="shared" ca="1" si="141"/>
        <v>#NAME?</v>
      </c>
    </row>
    <row r="1138" spans="1:15">
      <c r="A1138">
        <v>1135</v>
      </c>
      <c r="B1138">
        <f t="shared" si="139"/>
        <v>4.54</v>
      </c>
      <c r="C1138" s="151" t="e">
        <f ca="1">+_xll.BInterpol(Boost!$R$6:$R$66,Boost!$AZ$6:$AZ$66,params!B1138,"cubic")</f>
        <v>#NAME?</v>
      </c>
      <c r="D1138" s="151" t="e">
        <f ca="1">+_xll.BInterpol(Boost!$R$6:$R$66,Boost!$AX$6:$AX$66,params!B1138,"cubic")</f>
        <v>#NAME?</v>
      </c>
      <c r="E1138" s="198" t="e">
        <f t="shared" ca="1" si="142"/>
        <v>#NAME?</v>
      </c>
      <c r="F1138" s="151" t="e">
        <f ca="1">+_xll.BInterpol(Boost!$R$6:$R$66,Boost!$AY$6:$AY$66,params!B1138,"cubic")</f>
        <v>#NAME?</v>
      </c>
      <c r="G1138" s="151" t="e">
        <f ca="1">_xll.BInterpol(cf!$A$2:$A$68,cf!$B$2:$B$68,params!B1138,"cubic")/100</f>
        <v>#NAME?</v>
      </c>
      <c r="H1138" s="199" t="e">
        <f t="shared" ca="1" si="143"/>
        <v>#NAME?</v>
      </c>
      <c r="I1138" s="152">
        <f t="shared" si="146"/>
        <v>7.2874803209587169E-2</v>
      </c>
      <c r="J1138" s="152">
        <f t="shared" si="144"/>
        <v>6.1810406776663385E-5</v>
      </c>
      <c r="K1138" s="3" t="e">
        <f t="shared" ca="1" si="140"/>
        <v>#NAME?</v>
      </c>
      <c r="L1138" s="153" t="e">
        <f t="shared" ca="1" si="145"/>
        <v>#NAME?</v>
      </c>
      <c r="M1138" s="195" t="e">
        <f ca="1">_xll.BInterpol(cf!$A$2:$A$68,cf!$C$2:$C$68,params!B1138,"cubic")</f>
        <v>#NAME?</v>
      </c>
      <c r="N1138" s="195" t="e">
        <f ca="1">+_xll.BInterpol(#REF!,#REF!,params!B1138,"cubic")</f>
        <v>#NAME?</v>
      </c>
      <c r="O1138" s="153" t="e">
        <f t="shared" ca="1" si="141"/>
        <v>#NAME?</v>
      </c>
    </row>
    <row r="1139" spans="1:15">
      <c r="A1139">
        <v>1136</v>
      </c>
      <c r="B1139">
        <f t="shared" si="139"/>
        <v>4.5439999999999996</v>
      </c>
      <c r="C1139" s="151" t="e">
        <f ca="1">+_xll.BInterpol(Boost!$R$6:$R$66,Boost!$AZ$6:$AZ$66,params!B1139,"cubic")</f>
        <v>#NAME?</v>
      </c>
      <c r="D1139" s="151" t="e">
        <f ca="1">+_xll.BInterpol(Boost!$R$6:$R$66,Boost!$AX$6:$AX$66,params!B1139,"cubic")</f>
        <v>#NAME?</v>
      </c>
      <c r="E1139" s="198" t="e">
        <f t="shared" ca="1" si="142"/>
        <v>#NAME?</v>
      </c>
      <c r="F1139" s="151" t="e">
        <f ca="1">+_xll.BInterpol(Boost!$R$6:$R$66,Boost!$AY$6:$AY$66,params!B1139,"cubic")</f>
        <v>#NAME?</v>
      </c>
      <c r="G1139" s="151" t="e">
        <f ca="1">_xll.BInterpol(cf!$A$2:$A$68,cf!$B$2:$B$68,params!B1139,"cubic")/100</f>
        <v>#NAME?</v>
      </c>
      <c r="H1139" s="199" t="e">
        <f t="shared" ca="1" si="143"/>
        <v>#NAME?</v>
      </c>
      <c r="I1139" s="152">
        <f t="shared" si="146"/>
        <v>7.2936609495807381E-2</v>
      </c>
      <c r="J1139" s="152">
        <f t="shared" si="144"/>
        <v>6.1806286220211781E-5</v>
      </c>
      <c r="K1139" s="3" t="e">
        <f t="shared" ca="1" si="140"/>
        <v>#NAME?</v>
      </c>
      <c r="L1139" s="153" t="e">
        <f t="shared" ca="1" si="145"/>
        <v>#NAME?</v>
      </c>
      <c r="M1139" s="195" t="e">
        <f ca="1">_xll.BInterpol(cf!$A$2:$A$68,cf!$C$2:$C$68,params!B1139,"cubic")</f>
        <v>#NAME?</v>
      </c>
      <c r="N1139" s="195" t="e">
        <f ca="1">+_xll.BInterpol(#REF!,#REF!,params!B1139,"cubic")</f>
        <v>#NAME?</v>
      </c>
      <c r="O1139" s="153" t="e">
        <f t="shared" ca="1" si="141"/>
        <v>#NAME?</v>
      </c>
    </row>
    <row r="1140" spans="1:15">
      <c r="A1140">
        <v>1137</v>
      </c>
      <c r="B1140">
        <f t="shared" si="139"/>
        <v>4.548</v>
      </c>
      <c r="C1140" s="151" t="e">
        <f ca="1">+_xll.BInterpol(Boost!$R$6:$R$66,Boost!$AZ$6:$AZ$66,params!B1140,"cubic")</f>
        <v>#NAME?</v>
      </c>
      <c r="D1140" s="151" t="e">
        <f ca="1">+_xll.BInterpol(Boost!$R$6:$R$66,Boost!$AX$6:$AX$66,params!B1140,"cubic")</f>
        <v>#NAME?</v>
      </c>
      <c r="E1140" s="198" t="e">
        <f t="shared" ca="1" si="142"/>
        <v>#NAME?</v>
      </c>
      <c r="F1140" s="151" t="e">
        <f ca="1">+_xll.BInterpol(Boost!$R$6:$R$66,Boost!$AY$6:$AY$66,params!B1140,"cubic")</f>
        <v>#NAME?</v>
      </c>
      <c r="G1140" s="151" t="e">
        <f ca="1">_xll.BInterpol(cf!$A$2:$A$68,cf!$B$2:$B$68,params!B1140,"cubic")/100</f>
        <v>#NAME?</v>
      </c>
      <c r="H1140" s="199" t="e">
        <f t="shared" ca="1" si="143"/>
        <v>#NAME?</v>
      </c>
      <c r="I1140" s="152">
        <f t="shared" si="146"/>
        <v>7.2998411661745921E-2</v>
      </c>
      <c r="J1140" s="152">
        <f t="shared" si="144"/>
        <v>6.1802165938540377E-5</v>
      </c>
      <c r="K1140" s="3" t="e">
        <f t="shared" ca="1" si="140"/>
        <v>#NAME?</v>
      </c>
      <c r="L1140" s="153" t="e">
        <f t="shared" ca="1" si="145"/>
        <v>#NAME?</v>
      </c>
      <c r="M1140" s="195" t="e">
        <f ca="1">_xll.BInterpol(cf!$A$2:$A$68,cf!$C$2:$C$68,params!B1140,"cubic")</f>
        <v>#NAME?</v>
      </c>
      <c r="N1140" s="195" t="e">
        <f ca="1">+_xll.BInterpol(#REF!,#REF!,params!B1140,"cubic")</f>
        <v>#NAME?</v>
      </c>
      <c r="O1140" s="153" t="e">
        <f t="shared" ca="1" si="141"/>
        <v>#NAME?</v>
      </c>
    </row>
    <row r="1141" spans="1:15">
      <c r="A1141">
        <v>1138</v>
      </c>
      <c r="B1141">
        <f t="shared" si="139"/>
        <v>4.5519999999999996</v>
      </c>
      <c r="C1141" s="151" t="e">
        <f ca="1">+_xll.BInterpol(Boost!$R$6:$R$66,Boost!$AZ$6:$AZ$66,params!B1141,"cubic")</f>
        <v>#NAME?</v>
      </c>
      <c r="D1141" s="151" t="e">
        <f ca="1">+_xll.BInterpol(Boost!$R$6:$R$66,Boost!$AX$6:$AX$66,params!B1141,"cubic")</f>
        <v>#NAME?</v>
      </c>
      <c r="E1141" s="198" t="e">
        <f t="shared" ca="1" si="142"/>
        <v>#NAME?</v>
      </c>
      <c r="F1141" s="151" t="e">
        <f ca="1">+_xll.BInterpol(Boost!$R$6:$R$66,Boost!$AY$6:$AY$66,params!B1141,"cubic")</f>
        <v>#NAME?</v>
      </c>
      <c r="G1141" s="151" t="e">
        <f ca="1">_xll.BInterpol(cf!$A$2:$A$68,cf!$B$2:$B$68,params!B1141,"cubic")/100</f>
        <v>#NAME?</v>
      </c>
      <c r="H1141" s="199" t="e">
        <f t="shared" ca="1" si="143"/>
        <v>#NAME?</v>
      </c>
      <c r="I1141" s="152">
        <f t="shared" si="146"/>
        <v>7.3060209707677348E-2</v>
      </c>
      <c r="J1141" s="152">
        <f t="shared" si="144"/>
        <v>6.1798045931427126E-5</v>
      </c>
      <c r="K1141" s="3" t="e">
        <f t="shared" ca="1" si="140"/>
        <v>#NAME?</v>
      </c>
      <c r="L1141" s="153" t="e">
        <f t="shared" ca="1" si="145"/>
        <v>#NAME?</v>
      </c>
      <c r="M1141" s="195" t="e">
        <f ca="1">_xll.BInterpol(cf!$A$2:$A$68,cf!$C$2:$C$68,params!B1141,"cubic")</f>
        <v>#NAME?</v>
      </c>
      <c r="N1141" s="195" t="e">
        <f ca="1">+_xll.BInterpol(#REF!,#REF!,params!B1141,"cubic")</f>
        <v>#NAME?</v>
      </c>
      <c r="O1141" s="153" t="e">
        <f t="shared" ca="1" si="141"/>
        <v>#NAME?</v>
      </c>
    </row>
    <row r="1142" spans="1:15">
      <c r="A1142">
        <v>1139</v>
      </c>
      <c r="B1142">
        <f t="shared" si="139"/>
        <v>4.556</v>
      </c>
      <c r="C1142" s="151" t="e">
        <f ca="1">+_xll.BInterpol(Boost!$R$6:$R$66,Boost!$AZ$6:$AZ$66,params!B1142,"cubic")</f>
        <v>#NAME?</v>
      </c>
      <c r="D1142" s="151" t="e">
        <f ca="1">+_xll.BInterpol(Boost!$R$6:$R$66,Boost!$AX$6:$AX$66,params!B1142,"cubic")</f>
        <v>#NAME?</v>
      </c>
      <c r="E1142" s="198" t="e">
        <f t="shared" ca="1" si="142"/>
        <v>#NAME?</v>
      </c>
      <c r="F1142" s="151" t="e">
        <f ca="1">+_xll.BInterpol(Boost!$R$6:$R$66,Boost!$AY$6:$AY$66,params!B1142,"cubic")</f>
        <v>#NAME?</v>
      </c>
      <c r="G1142" s="151" t="e">
        <f ca="1">_xll.BInterpol(cf!$A$2:$A$68,cf!$B$2:$B$68,params!B1142,"cubic")/100</f>
        <v>#NAME?</v>
      </c>
      <c r="H1142" s="199" t="e">
        <f t="shared" ca="1" si="143"/>
        <v>#NAME?</v>
      </c>
      <c r="I1142" s="152">
        <f t="shared" si="146"/>
        <v>7.3122003633876442E-2</v>
      </c>
      <c r="J1142" s="152">
        <f t="shared" si="144"/>
        <v>6.1793926199094074E-5</v>
      </c>
      <c r="K1142" s="3" t="e">
        <f t="shared" ca="1" si="140"/>
        <v>#NAME?</v>
      </c>
      <c r="L1142" s="153" t="e">
        <f t="shared" ca="1" si="145"/>
        <v>#NAME?</v>
      </c>
      <c r="M1142" s="195" t="e">
        <f ca="1">_xll.BInterpol(cf!$A$2:$A$68,cf!$C$2:$C$68,params!B1142,"cubic")</f>
        <v>#NAME?</v>
      </c>
      <c r="N1142" s="195" t="e">
        <f ca="1">+_xll.BInterpol(#REF!,#REF!,params!B1142,"cubic")</f>
        <v>#NAME?</v>
      </c>
      <c r="O1142" s="153" t="e">
        <f t="shared" ca="1" si="141"/>
        <v>#NAME?</v>
      </c>
    </row>
    <row r="1143" spans="1:15">
      <c r="A1143">
        <v>1140</v>
      </c>
      <c r="B1143">
        <f t="shared" si="139"/>
        <v>4.5599999999999996</v>
      </c>
      <c r="C1143" s="151" t="e">
        <f ca="1">+_xll.BInterpol(Boost!$R$6:$R$66,Boost!$AZ$6:$AZ$66,params!B1143,"cubic")</f>
        <v>#NAME?</v>
      </c>
      <c r="D1143" s="151" t="e">
        <f ca="1">+_xll.BInterpol(Boost!$R$6:$R$66,Boost!$AX$6:$AX$66,params!B1143,"cubic")</f>
        <v>#NAME?</v>
      </c>
      <c r="E1143" s="198" t="e">
        <f t="shared" ca="1" si="142"/>
        <v>#NAME?</v>
      </c>
      <c r="F1143" s="151" t="e">
        <f ca="1">+_xll.BInterpol(Boost!$R$6:$R$66,Boost!$AY$6:$AY$66,params!B1143,"cubic")</f>
        <v>#NAME?</v>
      </c>
      <c r="G1143" s="151" t="e">
        <f ca="1">_xll.BInterpol(cf!$A$2:$A$68,cf!$B$2:$B$68,params!B1143,"cubic")/100</f>
        <v>#NAME?</v>
      </c>
      <c r="H1143" s="199" t="e">
        <f t="shared" ca="1" si="143"/>
        <v>#NAME?</v>
      </c>
      <c r="I1143" s="152">
        <f t="shared" si="146"/>
        <v>7.3183793440617761E-2</v>
      </c>
      <c r="J1143" s="152">
        <f t="shared" si="144"/>
        <v>6.1789806741319175E-5</v>
      </c>
      <c r="K1143" s="3" t="e">
        <f t="shared" ca="1" si="140"/>
        <v>#NAME?</v>
      </c>
      <c r="L1143" s="153" t="e">
        <f t="shared" ca="1" si="145"/>
        <v>#NAME?</v>
      </c>
      <c r="M1143" s="195" t="e">
        <f ca="1">_xll.BInterpol(cf!$A$2:$A$68,cf!$C$2:$C$68,params!B1143,"cubic")</f>
        <v>#NAME?</v>
      </c>
      <c r="N1143" s="195" t="e">
        <f ca="1">+_xll.BInterpol(#REF!,#REF!,params!B1143,"cubic")</f>
        <v>#NAME?</v>
      </c>
      <c r="O1143" s="153" t="e">
        <f t="shared" ca="1" si="141"/>
        <v>#NAME?</v>
      </c>
    </row>
    <row r="1144" spans="1:15">
      <c r="A1144">
        <v>1141</v>
      </c>
      <c r="B1144">
        <f t="shared" si="139"/>
        <v>4.5640000000000001</v>
      </c>
      <c r="C1144" s="151" t="e">
        <f ca="1">+_xll.BInterpol(Boost!$R$6:$R$66,Boost!$AZ$6:$AZ$66,params!B1144,"cubic")</f>
        <v>#NAME?</v>
      </c>
      <c r="D1144" s="151" t="e">
        <f ca="1">+_xll.BInterpol(Boost!$R$6:$R$66,Boost!$AX$6:$AX$66,params!B1144,"cubic")</f>
        <v>#NAME?</v>
      </c>
      <c r="E1144" s="198" t="e">
        <f t="shared" ca="1" si="142"/>
        <v>#NAME?</v>
      </c>
      <c r="F1144" s="151" t="e">
        <f ca="1">+_xll.BInterpol(Boost!$R$6:$R$66,Boost!$AY$6:$AY$66,params!B1144,"cubic")</f>
        <v>#NAME?</v>
      </c>
      <c r="G1144" s="151" t="e">
        <f ca="1">_xll.BInterpol(cf!$A$2:$A$68,cf!$B$2:$B$68,params!B1144,"cubic")/100</f>
        <v>#NAME?</v>
      </c>
      <c r="H1144" s="199" t="e">
        <f t="shared" ca="1" si="143"/>
        <v>#NAME?</v>
      </c>
      <c r="I1144" s="152">
        <f t="shared" si="146"/>
        <v>7.3245579128175975E-2</v>
      </c>
      <c r="J1144" s="152">
        <f t="shared" si="144"/>
        <v>6.1785687558213453E-5</v>
      </c>
      <c r="K1144" s="3" t="e">
        <f t="shared" ca="1" si="140"/>
        <v>#NAME?</v>
      </c>
      <c r="L1144" s="153" t="e">
        <f t="shared" ca="1" si="145"/>
        <v>#NAME?</v>
      </c>
      <c r="M1144" s="195" t="e">
        <f ca="1">_xll.BInterpol(cf!$A$2:$A$68,cf!$C$2:$C$68,params!B1144,"cubic")</f>
        <v>#NAME?</v>
      </c>
      <c r="N1144" s="195" t="e">
        <f ca="1">+_xll.BInterpol(#REF!,#REF!,params!B1144,"cubic")</f>
        <v>#NAME?</v>
      </c>
      <c r="O1144" s="153" t="e">
        <f t="shared" ca="1" si="141"/>
        <v>#NAME?</v>
      </c>
    </row>
    <row r="1145" spans="1:15">
      <c r="A1145">
        <v>1142</v>
      </c>
      <c r="B1145">
        <f t="shared" si="139"/>
        <v>4.5679999999999996</v>
      </c>
      <c r="C1145" s="151" t="e">
        <f ca="1">+_xll.BInterpol(Boost!$R$6:$R$66,Boost!$AZ$6:$AZ$66,params!B1145,"cubic")</f>
        <v>#NAME?</v>
      </c>
      <c r="D1145" s="151" t="e">
        <f ca="1">+_xll.BInterpol(Boost!$R$6:$R$66,Boost!$AX$6:$AX$66,params!B1145,"cubic")</f>
        <v>#NAME?</v>
      </c>
      <c r="E1145" s="198" t="e">
        <f t="shared" ca="1" si="142"/>
        <v>#NAME?</v>
      </c>
      <c r="F1145" s="151" t="e">
        <f ca="1">+_xll.BInterpol(Boost!$R$6:$R$66,Boost!$AY$6:$AY$66,params!B1145,"cubic")</f>
        <v>#NAME?</v>
      </c>
      <c r="G1145" s="151" t="e">
        <f ca="1">_xll.BInterpol(cf!$A$2:$A$68,cf!$B$2:$B$68,params!B1145,"cubic")/100</f>
        <v>#NAME?</v>
      </c>
      <c r="H1145" s="199" t="e">
        <f t="shared" ca="1" si="143"/>
        <v>#NAME?</v>
      </c>
      <c r="I1145" s="152">
        <f t="shared" si="146"/>
        <v>7.330736069682553E-2</v>
      </c>
      <c r="J1145" s="152">
        <f t="shared" si="144"/>
        <v>6.1781568649554863E-5</v>
      </c>
      <c r="K1145" s="3" t="e">
        <f t="shared" ca="1" si="140"/>
        <v>#NAME?</v>
      </c>
      <c r="L1145" s="153" t="e">
        <f t="shared" ca="1" si="145"/>
        <v>#NAME?</v>
      </c>
      <c r="M1145" s="195" t="e">
        <f ca="1">_xll.BInterpol(cf!$A$2:$A$68,cf!$C$2:$C$68,params!B1145,"cubic")</f>
        <v>#NAME?</v>
      </c>
      <c r="N1145" s="195" t="e">
        <f ca="1">+_xll.BInterpol(#REF!,#REF!,params!B1145,"cubic")</f>
        <v>#NAME?</v>
      </c>
      <c r="O1145" s="153" t="e">
        <f t="shared" ca="1" si="141"/>
        <v>#NAME?</v>
      </c>
    </row>
    <row r="1146" spans="1:15">
      <c r="A1146">
        <v>1143</v>
      </c>
      <c r="B1146">
        <f t="shared" si="139"/>
        <v>4.5720000000000001</v>
      </c>
      <c r="C1146" s="151" t="e">
        <f ca="1">+_xll.BInterpol(Boost!$R$6:$R$66,Boost!$AZ$6:$AZ$66,params!B1146,"cubic")</f>
        <v>#NAME?</v>
      </c>
      <c r="D1146" s="151" t="e">
        <f ca="1">+_xll.BInterpol(Boost!$R$6:$R$66,Boost!$AX$6:$AX$66,params!B1146,"cubic")</f>
        <v>#NAME?</v>
      </c>
      <c r="E1146" s="198" t="e">
        <f t="shared" ca="1" si="142"/>
        <v>#NAME?</v>
      </c>
      <c r="F1146" s="151" t="e">
        <f ca="1">+_xll.BInterpol(Boost!$R$6:$R$66,Boost!$AY$6:$AY$66,params!B1146,"cubic")</f>
        <v>#NAME?</v>
      </c>
      <c r="G1146" s="151" t="e">
        <f ca="1">_xll.BInterpol(cf!$A$2:$A$68,cf!$B$2:$B$68,params!B1146,"cubic")/100</f>
        <v>#NAME?</v>
      </c>
      <c r="H1146" s="199" t="e">
        <f t="shared" ca="1" si="143"/>
        <v>#NAME?</v>
      </c>
      <c r="I1146" s="152">
        <f t="shared" si="146"/>
        <v>7.3369138146841206E-2</v>
      </c>
      <c r="J1146" s="152">
        <f t="shared" si="144"/>
        <v>6.1777450015676472E-5</v>
      </c>
      <c r="K1146" s="3" t="e">
        <f t="shared" ca="1" si="140"/>
        <v>#NAME?</v>
      </c>
      <c r="L1146" s="153" t="e">
        <f t="shared" ca="1" si="145"/>
        <v>#NAME?</v>
      </c>
      <c r="M1146" s="195" t="e">
        <f ca="1">_xll.BInterpol(cf!$A$2:$A$68,cf!$C$2:$C$68,params!B1146,"cubic")</f>
        <v>#NAME?</v>
      </c>
      <c r="N1146" s="195" t="e">
        <f ca="1">+_xll.BInterpol(#REF!,#REF!,params!B1146,"cubic")</f>
        <v>#NAME?</v>
      </c>
      <c r="O1146" s="153" t="e">
        <f t="shared" ca="1" si="141"/>
        <v>#NAME?</v>
      </c>
    </row>
    <row r="1147" spans="1:15">
      <c r="A1147">
        <v>1144</v>
      </c>
      <c r="B1147">
        <f t="shared" si="139"/>
        <v>4.5759999999999996</v>
      </c>
      <c r="C1147" s="151" t="e">
        <f ca="1">+_xll.BInterpol(Boost!$R$6:$R$66,Boost!$AZ$6:$AZ$66,params!B1147,"cubic")</f>
        <v>#NAME?</v>
      </c>
      <c r="D1147" s="151" t="e">
        <f ca="1">+_xll.BInterpol(Boost!$R$6:$R$66,Boost!$AX$6:$AX$66,params!B1147,"cubic")</f>
        <v>#NAME?</v>
      </c>
      <c r="E1147" s="198" t="e">
        <f t="shared" ca="1" si="142"/>
        <v>#NAME?</v>
      </c>
      <c r="F1147" s="151" t="e">
        <f ca="1">+_xll.BInterpol(Boost!$R$6:$R$66,Boost!$AY$6:$AY$66,params!B1147,"cubic")</f>
        <v>#NAME?</v>
      </c>
      <c r="G1147" s="151" t="e">
        <f ca="1">_xll.BInterpol(cf!$A$2:$A$68,cf!$B$2:$B$68,params!B1147,"cubic")/100</f>
        <v>#NAME?</v>
      </c>
      <c r="H1147" s="199" t="e">
        <f t="shared" ca="1" si="143"/>
        <v>#NAME?</v>
      </c>
      <c r="I1147" s="152">
        <f t="shared" si="146"/>
        <v>7.3430911478497451E-2</v>
      </c>
      <c r="J1147" s="152">
        <f t="shared" si="144"/>
        <v>6.1773331656245212E-5</v>
      </c>
      <c r="K1147" s="3" t="e">
        <f t="shared" ca="1" si="140"/>
        <v>#NAME?</v>
      </c>
      <c r="L1147" s="153" t="e">
        <f t="shared" ca="1" si="145"/>
        <v>#NAME?</v>
      </c>
      <c r="M1147" s="195" t="e">
        <f ca="1">_xll.BInterpol(cf!$A$2:$A$68,cf!$C$2:$C$68,params!B1147,"cubic")</f>
        <v>#NAME?</v>
      </c>
      <c r="N1147" s="195" t="e">
        <f ca="1">+_xll.BInterpol(#REF!,#REF!,params!B1147,"cubic")</f>
        <v>#NAME?</v>
      </c>
      <c r="O1147" s="153" t="e">
        <f t="shared" ca="1" si="141"/>
        <v>#NAME?</v>
      </c>
    </row>
    <row r="1148" spans="1:15">
      <c r="A1148">
        <v>1145</v>
      </c>
      <c r="B1148">
        <f t="shared" si="139"/>
        <v>4.58</v>
      </c>
      <c r="C1148" s="151" t="e">
        <f ca="1">+_xll.BInterpol(Boost!$R$6:$R$66,Boost!$AZ$6:$AZ$66,params!B1148,"cubic")</f>
        <v>#NAME?</v>
      </c>
      <c r="D1148" s="151" t="e">
        <f ca="1">+_xll.BInterpol(Boost!$R$6:$R$66,Boost!$AX$6:$AX$66,params!B1148,"cubic")</f>
        <v>#NAME?</v>
      </c>
      <c r="E1148" s="198" t="e">
        <f t="shared" ca="1" si="142"/>
        <v>#NAME?</v>
      </c>
      <c r="F1148" s="151" t="e">
        <f ca="1">+_xll.BInterpol(Boost!$R$6:$R$66,Boost!$AY$6:$AY$66,params!B1148,"cubic")</f>
        <v>#NAME?</v>
      </c>
      <c r="G1148" s="151" t="e">
        <f ca="1">_xll.BInterpol(cf!$A$2:$A$68,cf!$B$2:$B$68,params!B1148,"cubic")/100</f>
        <v>#NAME?</v>
      </c>
      <c r="H1148" s="199" t="e">
        <f t="shared" ca="1" si="143"/>
        <v>#NAME?</v>
      </c>
      <c r="I1148" s="152">
        <f t="shared" si="146"/>
        <v>7.3492680692068935E-2</v>
      </c>
      <c r="J1148" s="152">
        <f t="shared" si="144"/>
        <v>6.1769213571483128E-5</v>
      </c>
      <c r="K1148" s="3" t="e">
        <f t="shared" ca="1" si="140"/>
        <v>#NAME?</v>
      </c>
      <c r="L1148" s="153" t="e">
        <f t="shared" ca="1" si="145"/>
        <v>#NAME?</v>
      </c>
      <c r="M1148" s="195" t="e">
        <f ca="1">_xll.BInterpol(cf!$A$2:$A$68,cf!$C$2:$C$68,params!B1148,"cubic")</f>
        <v>#NAME?</v>
      </c>
      <c r="N1148" s="195" t="e">
        <f ca="1">+_xll.BInterpol(#REF!,#REF!,params!B1148,"cubic")</f>
        <v>#NAME?</v>
      </c>
      <c r="O1148" s="153" t="e">
        <f t="shared" ca="1" si="141"/>
        <v>#NAME?</v>
      </c>
    </row>
    <row r="1149" spans="1:15">
      <c r="A1149">
        <v>1146</v>
      </c>
      <c r="B1149">
        <f t="shared" si="139"/>
        <v>4.5839999999999996</v>
      </c>
      <c r="C1149" s="151" t="e">
        <f ca="1">+_xll.BInterpol(Boost!$R$6:$R$66,Boost!$AZ$6:$AZ$66,params!B1149,"cubic")</f>
        <v>#NAME?</v>
      </c>
      <c r="D1149" s="151" t="e">
        <f ca="1">+_xll.BInterpol(Boost!$R$6:$R$66,Boost!$AX$6:$AX$66,params!B1149,"cubic")</f>
        <v>#NAME?</v>
      </c>
      <c r="E1149" s="198" t="e">
        <f t="shared" ca="1" si="142"/>
        <v>#NAME?</v>
      </c>
      <c r="F1149" s="151" t="e">
        <f ca="1">+_xll.BInterpol(Boost!$R$6:$R$66,Boost!$AY$6:$AY$66,params!B1149,"cubic")</f>
        <v>#NAME?</v>
      </c>
      <c r="G1149" s="151" t="e">
        <f ca="1">_xll.BInterpol(cf!$A$2:$A$68,cf!$B$2:$B$68,params!B1149,"cubic")/100</f>
        <v>#NAME?</v>
      </c>
      <c r="H1149" s="199" t="e">
        <f t="shared" ca="1" si="143"/>
        <v>#NAME?</v>
      </c>
      <c r="I1149" s="152">
        <f t="shared" si="146"/>
        <v>7.3554445787829992E-2</v>
      </c>
      <c r="J1149" s="152">
        <f t="shared" si="144"/>
        <v>6.1765095761057154E-5</v>
      </c>
      <c r="K1149" s="3" t="e">
        <f t="shared" ca="1" si="140"/>
        <v>#NAME?</v>
      </c>
      <c r="L1149" s="153" t="e">
        <f t="shared" ca="1" si="145"/>
        <v>#NAME?</v>
      </c>
      <c r="M1149" s="195" t="e">
        <f ca="1">_xll.BInterpol(cf!$A$2:$A$68,cf!$C$2:$C$68,params!B1149,"cubic")</f>
        <v>#NAME?</v>
      </c>
      <c r="N1149" s="195" t="e">
        <f ca="1">+_xll.BInterpol(#REF!,#REF!,params!B1149,"cubic")</f>
        <v>#NAME?</v>
      </c>
      <c r="O1149" s="153" t="e">
        <f t="shared" ca="1" si="141"/>
        <v>#NAME?</v>
      </c>
    </row>
    <row r="1150" spans="1:15">
      <c r="A1150">
        <v>1147</v>
      </c>
      <c r="B1150">
        <f t="shared" si="139"/>
        <v>4.5880000000000001</v>
      </c>
      <c r="C1150" s="151" t="e">
        <f ca="1">+_xll.BInterpol(Boost!$R$6:$R$66,Boost!$AZ$6:$AZ$66,params!B1150,"cubic")</f>
        <v>#NAME?</v>
      </c>
      <c r="D1150" s="151" t="e">
        <f ca="1">+_xll.BInterpol(Boost!$R$6:$R$66,Boost!$AX$6:$AX$66,params!B1150,"cubic")</f>
        <v>#NAME?</v>
      </c>
      <c r="E1150" s="198" t="e">
        <f t="shared" ca="1" si="142"/>
        <v>#NAME?</v>
      </c>
      <c r="F1150" s="151" t="e">
        <f ca="1">+_xll.BInterpol(Boost!$R$6:$R$66,Boost!$AY$6:$AY$66,params!B1150,"cubic")</f>
        <v>#NAME?</v>
      </c>
      <c r="G1150" s="151" t="e">
        <f ca="1">_xll.BInterpol(cf!$A$2:$A$68,cf!$B$2:$B$68,params!B1150,"cubic")/100</f>
        <v>#NAME?</v>
      </c>
      <c r="H1150" s="199" t="e">
        <f t="shared" ca="1" si="143"/>
        <v>#NAME?</v>
      </c>
      <c r="I1150" s="152">
        <f t="shared" si="146"/>
        <v>7.3616206766055403E-2</v>
      </c>
      <c r="J1150" s="152">
        <f t="shared" si="144"/>
        <v>6.1760978225411378E-5</v>
      </c>
      <c r="K1150" s="3" t="e">
        <f t="shared" ca="1" si="140"/>
        <v>#NAME?</v>
      </c>
      <c r="L1150" s="153" t="e">
        <f t="shared" ca="1" si="145"/>
        <v>#NAME?</v>
      </c>
      <c r="M1150" s="195" t="e">
        <f ca="1">_xll.BInterpol(cf!$A$2:$A$68,cf!$C$2:$C$68,params!B1150,"cubic")</f>
        <v>#NAME?</v>
      </c>
      <c r="N1150" s="195" t="e">
        <f ca="1">+_xll.BInterpol(#REF!,#REF!,params!B1150,"cubic")</f>
        <v>#NAME?</v>
      </c>
      <c r="O1150" s="153" t="e">
        <f t="shared" ca="1" si="141"/>
        <v>#NAME?</v>
      </c>
    </row>
    <row r="1151" spans="1:15">
      <c r="A1151">
        <v>1148</v>
      </c>
      <c r="B1151">
        <f t="shared" si="139"/>
        <v>4.5919999999999996</v>
      </c>
      <c r="C1151" s="151" t="e">
        <f ca="1">+_xll.BInterpol(Boost!$R$6:$R$66,Boost!$AZ$6:$AZ$66,params!B1151,"cubic")</f>
        <v>#NAME?</v>
      </c>
      <c r="D1151" s="151" t="e">
        <f ca="1">+_xll.BInterpol(Boost!$R$6:$R$66,Boost!$AX$6:$AX$66,params!B1151,"cubic")</f>
        <v>#NAME?</v>
      </c>
      <c r="E1151" s="198" t="e">
        <f t="shared" ca="1" si="142"/>
        <v>#NAME?</v>
      </c>
      <c r="F1151" s="151" t="e">
        <f ca="1">+_xll.BInterpol(Boost!$R$6:$R$66,Boost!$AY$6:$AY$66,params!B1151,"cubic")</f>
        <v>#NAME?</v>
      </c>
      <c r="G1151" s="151" t="e">
        <f ca="1">_xll.BInterpol(cf!$A$2:$A$68,cf!$B$2:$B$68,params!B1151,"cubic")/100</f>
        <v>#NAME?</v>
      </c>
      <c r="H1151" s="199" t="e">
        <f t="shared" ca="1" si="143"/>
        <v>#NAME?</v>
      </c>
      <c r="I1151" s="152">
        <f t="shared" si="146"/>
        <v>7.3677963627019394E-2</v>
      </c>
      <c r="J1151" s="152">
        <f t="shared" si="144"/>
        <v>6.175686096399069E-5</v>
      </c>
      <c r="K1151" s="3" t="e">
        <f t="shared" ca="1" si="140"/>
        <v>#NAME?</v>
      </c>
      <c r="L1151" s="153" t="e">
        <f t="shared" ca="1" si="145"/>
        <v>#NAME?</v>
      </c>
      <c r="M1151" s="195" t="e">
        <f ca="1">_xll.BInterpol(cf!$A$2:$A$68,cf!$C$2:$C$68,params!B1151,"cubic")</f>
        <v>#NAME?</v>
      </c>
      <c r="N1151" s="195" t="e">
        <f ca="1">+_xll.BInterpol(#REF!,#REF!,params!B1151,"cubic")</f>
        <v>#NAME?</v>
      </c>
      <c r="O1151" s="153" t="e">
        <f t="shared" ca="1" si="141"/>
        <v>#NAME?</v>
      </c>
    </row>
    <row r="1152" spans="1:15">
      <c r="A1152">
        <v>1149</v>
      </c>
      <c r="B1152">
        <f t="shared" si="139"/>
        <v>4.5960000000000001</v>
      </c>
      <c r="C1152" s="151" t="e">
        <f ca="1">+_xll.BInterpol(Boost!$R$6:$R$66,Boost!$AZ$6:$AZ$66,params!B1152,"cubic")</f>
        <v>#NAME?</v>
      </c>
      <c r="D1152" s="151" t="e">
        <f ca="1">+_xll.BInterpol(Boost!$R$6:$R$66,Boost!$AX$6:$AX$66,params!B1152,"cubic")</f>
        <v>#NAME?</v>
      </c>
      <c r="E1152" s="198" t="e">
        <f t="shared" ca="1" si="142"/>
        <v>#NAME?</v>
      </c>
      <c r="F1152" s="151" t="e">
        <f ca="1">+_xll.BInterpol(Boost!$R$6:$R$66,Boost!$AY$6:$AY$66,params!B1152,"cubic")</f>
        <v>#NAME?</v>
      </c>
      <c r="G1152" s="151" t="e">
        <f ca="1">_xll.BInterpol(cf!$A$2:$A$68,cf!$B$2:$B$68,params!B1152,"cubic")/100</f>
        <v>#NAME?</v>
      </c>
      <c r="H1152" s="199" t="e">
        <f t="shared" ca="1" si="143"/>
        <v>#NAME?</v>
      </c>
      <c r="I1152" s="152">
        <f t="shared" si="146"/>
        <v>7.3739716370996633E-2</v>
      </c>
      <c r="J1152" s="152">
        <f t="shared" si="144"/>
        <v>6.1752743977239177E-5</v>
      </c>
      <c r="K1152" s="3" t="e">
        <f t="shared" ca="1" si="140"/>
        <v>#NAME?</v>
      </c>
      <c r="L1152" s="153" t="e">
        <f t="shared" ca="1" si="145"/>
        <v>#NAME?</v>
      </c>
      <c r="M1152" s="195" t="e">
        <f ca="1">_xll.BInterpol(cf!$A$2:$A$68,cf!$C$2:$C$68,params!B1152,"cubic")</f>
        <v>#NAME?</v>
      </c>
      <c r="N1152" s="195" t="e">
        <f ca="1">+_xll.BInterpol(#REF!,#REF!,params!B1152,"cubic")</f>
        <v>#NAME?</v>
      </c>
      <c r="O1152" s="153" t="e">
        <f t="shared" ca="1" si="141"/>
        <v>#NAME?</v>
      </c>
    </row>
    <row r="1153" spans="1:15">
      <c r="A1153">
        <v>1150</v>
      </c>
      <c r="B1153">
        <f t="shared" si="139"/>
        <v>4.5999999999999996</v>
      </c>
      <c r="C1153" s="151" t="e">
        <f ca="1">+_xll.BInterpol(Boost!$R$6:$R$66,Boost!$AZ$6:$AZ$66,params!B1153,"cubic")</f>
        <v>#NAME?</v>
      </c>
      <c r="D1153" s="151" t="e">
        <f ca="1">+_xll.BInterpol(Boost!$R$6:$R$66,Boost!$AX$6:$AX$66,params!B1153,"cubic")</f>
        <v>#NAME?</v>
      </c>
      <c r="E1153" s="198" t="e">
        <f t="shared" ca="1" si="142"/>
        <v>#NAME?</v>
      </c>
      <c r="F1153" s="151" t="e">
        <f ca="1">+_xll.BInterpol(Boost!$R$6:$R$66,Boost!$AY$6:$AY$66,params!B1153,"cubic")</f>
        <v>#NAME?</v>
      </c>
      <c r="G1153" s="151" t="e">
        <f ca="1">_xll.BInterpol(cf!$A$2:$A$68,cf!$B$2:$B$68,params!B1153,"cubic")/100</f>
        <v>#NAME?</v>
      </c>
      <c r="H1153" s="199" t="e">
        <f t="shared" ca="1" si="143"/>
        <v>#NAME?</v>
      </c>
      <c r="I1153" s="152">
        <f t="shared" si="146"/>
        <v>7.3801464998261457E-2</v>
      </c>
      <c r="J1153" s="152">
        <f t="shared" si="144"/>
        <v>6.1748627264823774E-5</v>
      </c>
      <c r="K1153" s="3" t="e">
        <f t="shared" ca="1" si="140"/>
        <v>#NAME?</v>
      </c>
      <c r="L1153" s="153" t="e">
        <f t="shared" ca="1" si="145"/>
        <v>#NAME?</v>
      </c>
      <c r="M1153" s="195" t="e">
        <f ca="1">_xll.BInterpol(cf!$A$2:$A$68,cf!$C$2:$C$68,params!B1153,"cubic")</f>
        <v>#NAME?</v>
      </c>
      <c r="N1153" s="195" t="e">
        <f ca="1">+_xll.BInterpol(#REF!,#REF!,params!B1153,"cubic")</f>
        <v>#NAME?</v>
      </c>
      <c r="O1153" s="153" t="e">
        <f t="shared" ca="1" si="141"/>
        <v>#NAME?</v>
      </c>
    </row>
    <row r="1154" spans="1:15">
      <c r="A1154">
        <v>1151</v>
      </c>
      <c r="B1154">
        <f t="shared" si="139"/>
        <v>4.6040000000000001</v>
      </c>
      <c r="C1154" s="151" t="e">
        <f ca="1">+_xll.BInterpol(Boost!$R$6:$R$66,Boost!$AZ$6:$AZ$66,params!B1154,"cubic")</f>
        <v>#NAME?</v>
      </c>
      <c r="D1154" s="151" t="e">
        <f ca="1">+_xll.BInterpol(Boost!$R$6:$R$66,Boost!$AX$6:$AX$66,params!B1154,"cubic")</f>
        <v>#NAME?</v>
      </c>
      <c r="E1154" s="198" t="e">
        <f t="shared" ca="1" si="142"/>
        <v>#NAME?</v>
      </c>
      <c r="F1154" s="151" t="e">
        <f ca="1">+_xll.BInterpol(Boost!$R$6:$R$66,Boost!$AY$6:$AY$66,params!B1154,"cubic")</f>
        <v>#NAME?</v>
      </c>
      <c r="G1154" s="151" t="e">
        <f ca="1">_xll.BInterpol(cf!$A$2:$A$68,cf!$B$2:$B$68,params!B1154,"cubic")/100</f>
        <v>#NAME?</v>
      </c>
      <c r="H1154" s="199" t="e">
        <f t="shared" ca="1" si="143"/>
        <v>#NAME?</v>
      </c>
      <c r="I1154" s="152">
        <f t="shared" si="146"/>
        <v>7.3863209509088312E-2</v>
      </c>
      <c r="J1154" s="152">
        <f t="shared" si="144"/>
        <v>6.1744510826855503E-5</v>
      </c>
      <c r="K1154" s="3" t="e">
        <f t="shared" ca="1" si="140"/>
        <v>#NAME?</v>
      </c>
      <c r="L1154" s="153" t="e">
        <f t="shared" ca="1" si="145"/>
        <v>#NAME?</v>
      </c>
      <c r="M1154" s="195" t="e">
        <f ca="1">_xll.BInterpol(cf!$A$2:$A$68,cf!$C$2:$C$68,params!B1154,"cubic")</f>
        <v>#NAME?</v>
      </c>
      <c r="N1154" s="195" t="e">
        <f ca="1">+_xll.BInterpol(#REF!,#REF!,params!B1154,"cubic")</f>
        <v>#NAME?</v>
      </c>
      <c r="O1154" s="153" t="e">
        <f t="shared" ca="1" si="141"/>
        <v>#NAME?</v>
      </c>
    </row>
    <row r="1155" spans="1:15">
      <c r="A1155">
        <v>1152</v>
      </c>
      <c r="B1155">
        <f t="shared" si="139"/>
        <v>4.6079999999999997</v>
      </c>
      <c r="C1155" s="151" t="e">
        <f ca="1">+_xll.BInterpol(Boost!$R$6:$R$66,Boost!$AZ$6:$AZ$66,params!B1155,"cubic")</f>
        <v>#NAME?</v>
      </c>
      <c r="D1155" s="151" t="e">
        <f ca="1">+_xll.BInterpol(Boost!$R$6:$R$66,Boost!$AX$6:$AX$66,params!B1155,"cubic")</f>
        <v>#NAME?</v>
      </c>
      <c r="E1155" s="198" t="e">
        <f t="shared" ca="1" si="142"/>
        <v>#NAME?</v>
      </c>
      <c r="F1155" s="151" t="e">
        <f ca="1">+_xll.BInterpol(Boost!$R$6:$R$66,Boost!$AY$6:$AY$66,params!B1155,"cubic")</f>
        <v>#NAME?</v>
      </c>
      <c r="G1155" s="151" t="e">
        <f ca="1">_xll.BInterpol(cf!$A$2:$A$68,cf!$B$2:$B$68,params!B1155,"cubic")/100</f>
        <v>#NAME?</v>
      </c>
      <c r="H1155" s="199" t="e">
        <f t="shared" ca="1" si="143"/>
        <v>#NAME?</v>
      </c>
      <c r="I1155" s="152">
        <f t="shared" si="146"/>
        <v>7.3924949903751647E-2</v>
      </c>
      <c r="J1155" s="152">
        <f t="shared" si="144"/>
        <v>6.1740394663334364E-5</v>
      </c>
      <c r="K1155" s="3" t="e">
        <f t="shared" ca="1" si="140"/>
        <v>#NAME?</v>
      </c>
      <c r="L1155" s="153" t="e">
        <f t="shared" ca="1" si="145"/>
        <v>#NAME?</v>
      </c>
      <c r="M1155" s="195" t="e">
        <f ca="1">_xll.BInterpol(cf!$A$2:$A$68,cf!$C$2:$C$68,params!B1155,"cubic")</f>
        <v>#NAME?</v>
      </c>
      <c r="N1155" s="195" t="e">
        <f ca="1">+_xll.BInterpol(#REF!,#REF!,params!B1155,"cubic")</f>
        <v>#NAME?</v>
      </c>
      <c r="O1155" s="153" t="e">
        <f t="shared" ca="1" si="141"/>
        <v>#NAME?</v>
      </c>
    </row>
    <row r="1156" spans="1:15">
      <c r="A1156">
        <v>1153</v>
      </c>
      <c r="B1156">
        <f t="shared" ref="B1156:B1219" si="147">+A1156/250</f>
        <v>4.6120000000000001</v>
      </c>
      <c r="C1156" s="151" t="e">
        <f ca="1">+_xll.BInterpol(Boost!$R$6:$R$66,Boost!$AZ$6:$AZ$66,params!B1156,"cubic")</f>
        <v>#NAME?</v>
      </c>
      <c r="D1156" s="151" t="e">
        <f ca="1">+_xll.BInterpol(Boost!$R$6:$R$66,Boost!$AX$6:$AX$66,params!B1156,"cubic")</f>
        <v>#NAME?</v>
      </c>
      <c r="E1156" s="198" t="e">
        <f t="shared" ca="1" si="142"/>
        <v>#NAME?</v>
      </c>
      <c r="F1156" s="151" t="e">
        <f ca="1">+_xll.BInterpol(Boost!$R$6:$R$66,Boost!$AY$6:$AY$66,params!B1156,"cubic")</f>
        <v>#NAME?</v>
      </c>
      <c r="G1156" s="151" t="e">
        <f ca="1">_xll.BInterpol(cf!$A$2:$A$68,cf!$B$2:$B$68,params!B1156,"cubic")/100</f>
        <v>#NAME?</v>
      </c>
      <c r="H1156" s="199" t="e">
        <f t="shared" ca="1" si="143"/>
        <v>#NAME?</v>
      </c>
      <c r="I1156" s="152">
        <f t="shared" si="146"/>
        <v>7.3986686182525907E-2</v>
      </c>
      <c r="J1156" s="152">
        <f t="shared" si="144"/>
        <v>6.1736278774260356E-5</v>
      </c>
      <c r="K1156" s="3" t="e">
        <f t="shared" ref="K1156:K1219" ca="1" si="148">+EXP(H1156*-B1156)</f>
        <v>#NAME?</v>
      </c>
      <c r="L1156" s="153" t="e">
        <f t="shared" ca="1" si="145"/>
        <v>#NAME?</v>
      </c>
      <c r="M1156" s="195" t="e">
        <f ca="1">_xll.BInterpol(cf!$A$2:$A$68,cf!$C$2:$C$68,params!B1156,"cubic")</f>
        <v>#NAME?</v>
      </c>
      <c r="N1156" s="195" t="e">
        <f ca="1">+_xll.BInterpol(#REF!,#REF!,params!B1156,"cubic")</f>
        <v>#NAME?</v>
      </c>
      <c r="O1156" s="153" t="e">
        <f t="shared" ref="O1156:O1219" ca="1" si="149">+EXP(-B1157*E1157)-EXP(-B1156*E1156)</f>
        <v>#NAME?</v>
      </c>
    </row>
    <row r="1157" spans="1:15">
      <c r="A1157">
        <v>1154</v>
      </c>
      <c r="B1157">
        <f t="shared" si="147"/>
        <v>4.6159999999999997</v>
      </c>
      <c r="C1157" s="151" t="e">
        <f ca="1">+_xll.BInterpol(Boost!$R$6:$R$66,Boost!$AZ$6:$AZ$66,params!B1157,"cubic")</f>
        <v>#NAME?</v>
      </c>
      <c r="D1157" s="151" t="e">
        <f ca="1">+_xll.BInterpol(Boost!$R$6:$R$66,Boost!$AX$6:$AX$66,params!B1157,"cubic")</f>
        <v>#NAME?</v>
      </c>
      <c r="E1157" s="198" t="e">
        <f t="shared" ref="E1157:E1220" ca="1" si="150">-((1+C1157*B1157)/(1+C1156*B1156)-1)/(B1157-B1156)+((1+F1157*B1157)/(1+F1156*B1156)-1)/(B1157-B1156)</f>
        <v>#NAME?</v>
      </c>
      <c r="F1157" s="151" t="e">
        <f ca="1">+_xll.BInterpol(Boost!$R$6:$R$66,Boost!$AY$6:$AY$66,params!B1157,"cubic")</f>
        <v>#NAME?</v>
      </c>
      <c r="G1157" s="151" t="e">
        <f ca="1">_xll.BInterpol(cf!$A$2:$A$68,cf!$B$2:$B$68,params!B1157,"cubic")/100</f>
        <v>#NAME?</v>
      </c>
      <c r="H1157" s="199" t="e">
        <f t="shared" ref="H1157:H1220" ca="1" si="151">-((1+F1157*B1157)/(1+F1156*B1156)-1)/(B1157-B1156)+((1+G1157*B1157)/(1+G1156*B1156)-1)/(B1157-B1156)</f>
        <v>#NAME?</v>
      </c>
      <c r="I1157" s="152">
        <f t="shared" si="146"/>
        <v>7.4048418345685429E-2</v>
      </c>
      <c r="J1157" s="152">
        <f t="shared" ref="J1157:J1220" si="152">+I1157-I1156</f>
        <v>6.1732163159522457E-5</v>
      </c>
      <c r="K1157" s="3" t="e">
        <f t="shared" ca="1" si="148"/>
        <v>#NAME?</v>
      </c>
      <c r="L1157" s="153" t="e">
        <f t="shared" ref="L1157:L1220" ca="1" si="153">+K1158-K1157</f>
        <v>#NAME?</v>
      </c>
      <c r="M1157" s="195" t="e">
        <f ca="1">_xll.BInterpol(cf!$A$2:$A$68,cf!$C$2:$C$68,params!B1157,"cubic")</f>
        <v>#NAME?</v>
      </c>
      <c r="N1157" s="195" t="e">
        <f ca="1">+_xll.BInterpol(#REF!,#REF!,params!B1157,"cubic")</f>
        <v>#NAME?</v>
      </c>
      <c r="O1157" s="153" t="e">
        <f t="shared" ca="1" si="149"/>
        <v>#NAME?</v>
      </c>
    </row>
    <row r="1158" spans="1:15">
      <c r="A1158">
        <v>1155</v>
      </c>
      <c r="B1158">
        <f t="shared" si="147"/>
        <v>4.62</v>
      </c>
      <c r="C1158" s="151" t="e">
        <f ca="1">+_xll.BInterpol(Boost!$R$6:$R$66,Boost!$AZ$6:$AZ$66,params!B1158,"cubic")</f>
        <v>#NAME?</v>
      </c>
      <c r="D1158" s="151" t="e">
        <f ca="1">+_xll.BInterpol(Boost!$R$6:$R$66,Boost!$AX$6:$AX$66,params!B1158,"cubic")</f>
        <v>#NAME?</v>
      </c>
      <c r="E1158" s="198" t="e">
        <f t="shared" ca="1" si="150"/>
        <v>#NAME?</v>
      </c>
      <c r="F1158" s="151" t="e">
        <f ca="1">+_xll.BInterpol(Boost!$R$6:$R$66,Boost!$AY$6:$AY$66,params!B1158,"cubic")</f>
        <v>#NAME?</v>
      </c>
      <c r="G1158" s="151" t="e">
        <f ca="1">_xll.BInterpol(cf!$A$2:$A$68,cf!$B$2:$B$68,params!B1158,"cubic")/100</f>
        <v>#NAME?</v>
      </c>
      <c r="H1158" s="199" t="e">
        <f t="shared" ca="1" si="151"/>
        <v>#NAME?</v>
      </c>
      <c r="I1158" s="152">
        <f t="shared" si="146"/>
        <v>7.4110146393504661E-2</v>
      </c>
      <c r="J1158" s="152">
        <f t="shared" si="152"/>
        <v>6.1728047819231691E-5</v>
      </c>
      <c r="K1158" s="3" t="e">
        <f t="shared" ca="1" si="148"/>
        <v>#NAME?</v>
      </c>
      <c r="L1158" s="153" t="e">
        <f t="shared" ca="1" si="153"/>
        <v>#NAME?</v>
      </c>
      <c r="M1158" s="195" t="e">
        <f ca="1">_xll.BInterpol(cf!$A$2:$A$68,cf!$C$2:$C$68,params!B1158,"cubic")</f>
        <v>#NAME?</v>
      </c>
      <c r="N1158" s="195" t="e">
        <f ca="1">+_xll.BInterpol(#REF!,#REF!,params!B1158,"cubic")</f>
        <v>#NAME?</v>
      </c>
      <c r="O1158" s="153" t="e">
        <f t="shared" ca="1" si="149"/>
        <v>#NAME?</v>
      </c>
    </row>
    <row r="1159" spans="1:15">
      <c r="A1159">
        <v>1156</v>
      </c>
      <c r="B1159">
        <f t="shared" si="147"/>
        <v>4.6239999999999997</v>
      </c>
      <c r="C1159" s="151" t="e">
        <f ca="1">+_xll.BInterpol(Boost!$R$6:$R$66,Boost!$AZ$6:$AZ$66,params!B1159,"cubic")</f>
        <v>#NAME?</v>
      </c>
      <c r="D1159" s="151" t="e">
        <f ca="1">+_xll.BInterpol(Boost!$R$6:$R$66,Boost!$AX$6:$AX$66,params!B1159,"cubic")</f>
        <v>#NAME?</v>
      </c>
      <c r="E1159" s="198" t="e">
        <f t="shared" ca="1" si="150"/>
        <v>#NAME?</v>
      </c>
      <c r="F1159" s="151" t="e">
        <f ca="1">+_xll.BInterpol(Boost!$R$6:$R$66,Boost!$AY$6:$AY$66,params!B1159,"cubic")</f>
        <v>#NAME?</v>
      </c>
      <c r="G1159" s="151" t="e">
        <f ca="1">_xll.BInterpol(cf!$A$2:$A$68,cf!$B$2:$B$68,params!B1159,"cubic")/100</f>
        <v>#NAME?</v>
      </c>
      <c r="H1159" s="199" t="e">
        <f t="shared" ca="1" si="151"/>
        <v>#NAME?</v>
      </c>
      <c r="I1159" s="152">
        <f t="shared" si="146"/>
        <v>7.4171870326257716E-2</v>
      </c>
      <c r="J1159" s="152">
        <f t="shared" si="152"/>
        <v>6.1723932753054989E-5</v>
      </c>
      <c r="K1159" s="3" t="e">
        <f t="shared" ca="1" si="148"/>
        <v>#NAME?</v>
      </c>
      <c r="L1159" s="153" t="e">
        <f t="shared" ca="1" si="153"/>
        <v>#NAME?</v>
      </c>
      <c r="M1159" s="195" t="e">
        <f ca="1">_xll.BInterpol(cf!$A$2:$A$68,cf!$C$2:$C$68,params!B1159,"cubic")</f>
        <v>#NAME?</v>
      </c>
      <c r="N1159" s="195" t="e">
        <f ca="1">+_xll.BInterpol(#REF!,#REF!,params!B1159,"cubic")</f>
        <v>#NAME?</v>
      </c>
      <c r="O1159" s="153" t="e">
        <f t="shared" ca="1" si="149"/>
        <v>#NAME?</v>
      </c>
    </row>
    <row r="1160" spans="1:15">
      <c r="A1160">
        <v>1157</v>
      </c>
      <c r="B1160">
        <f t="shared" si="147"/>
        <v>4.6280000000000001</v>
      </c>
      <c r="C1160" s="151" t="e">
        <f ca="1">+_xll.BInterpol(Boost!$R$6:$R$66,Boost!$AZ$6:$AZ$66,params!B1160,"cubic")</f>
        <v>#NAME?</v>
      </c>
      <c r="D1160" s="151" t="e">
        <f ca="1">+_xll.BInterpol(Boost!$R$6:$R$66,Boost!$AX$6:$AX$66,params!B1160,"cubic")</f>
        <v>#NAME?</v>
      </c>
      <c r="E1160" s="198" t="e">
        <f t="shared" ca="1" si="150"/>
        <v>#NAME?</v>
      </c>
      <c r="F1160" s="151" t="e">
        <f ca="1">+_xll.BInterpol(Boost!$R$6:$R$66,Boost!$AY$6:$AY$66,params!B1160,"cubic")</f>
        <v>#NAME?</v>
      </c>
      <c r="G1160" s="151" t="e">
        <f ca="1">_xll.BInterpol(cf!$A$2:$A$68,cf!$B$2:$B$68,params!B1160,"cubic")/100</f>
        <v>#NAME?</v>
      </c>
      <c r="H1160" s="199" t="e">
        <f t="shared" ca="1" si="151"/>
        <v>#NAME?</v>
      </c>
      <c r="I1160" s="152">
        <f t="shared" si="146"/>
        <v>7.4233590144219264E-2</v>
      </c>
      <c r="J1160" s="152">
        <f t="shared" si="152"/>
        <v>6.1719817961547463E-5</v>
      </c>
      <c r="K1160" s="3" t="e">
        <f t="shared" ca="1" si="148"/>
        <v>#NAME?</v>
      </c>
      <c r="L1160" s="153" t="e">
        <f t="shared" ca="1" si="153"/>
        <v>#NAME?</v>
      </c>
      <c r="M1160" s="195" t="e">
        <f ca="1">_xll.BInterpol(cf!$A$2:$A$68,cf!$C$2:$C$68,params!B1160,"cubic")</f>
        <v>#NAME?</v>
      </c>
      <c r="N1160" s="195" t="e">
        <f ca="1">+_xll.BInterpol(#REF!,#REF!,params!B1160,"cubic")</f>
        <v>#NAME?</v>
      </c>
      <c r="O1160" s="153" t="e">
        <f t="shared" ca="1" si="149"/>
        <v>#NAME?</v>
      </c>
    </row>
    <row r="1161" spans="1:15">
      <c r="A1161">
        <v>1158</v>
      </c>
      <c r="B1161">
        <f t="shared" si="147"/>
        <v>4.6319999999999997</v>
      </c>
      <c r="C1161" s="151" t="e">
        <f ca="1">+_xll.BInterpol(Boost!$R$6:$R$66,Boost!$AZ$6:$AZ$66,params!B1161,"cubic")</f>
        <v>#NAME?</v>
      </c>
      <c r="D1161" s="151" t="e">
        <f ca="1">+_xll.BInterpol(Boost!$R$6:$R$66,Boost!$AX$6:$AX$66,params!B1161,"cubic")</f>
        <v>#NAME?</v>
      </c>
      <c r="E1161" s="198" t="e">
        <f t="shared" ca="1" si="150"/>
        <v>#NAME?</v>
      </c>
      <c r="F1161" s="151" t="e">
        <f ca="1">+_xll.BInterpol(Boost!$R$6:$R$66,Boost!$AY$6:$AY$66,params!B1161,"cubic")</f>
        <v>#NAME?</v>
      </c>
      <c r="G1161" s="151" t="e">
        <f ca="1">_xll.BInterpol(cf!$A$2:$A$68,cf!$B$2:$B$68,params!B1161,"cubic")/100</f>
        <v>#NAME?</v>
      </c>
      <c r="H1161" s="199" t="e">
        <f t="shared" ca="1" si="151"/>
        <v>#NAME?</v>
      </c>
      <c r="I1161" s="152">
        <f t="shared" si="146"/>
        <v>7.4295305847663307E-2</v>
      </c>
      <c r="J1161" s="152">
        <f t="shared" si="152"/>
        <v>6.171570344404298E-5</v>
      </c>
      <c r="K1161" s="3" t="e">
        <f t="shared" ca="1" si="148"/>
        <v>#NAME?</v>
      </c>
      <c r="L1161" s="153" t="e">
        <f t="shared" ca="1" si="153"/>
        <v>#NAME?</v>
      </c>
      <c r="M1161" s="195" t="e">
        <f ca="1">_xll.BInterpol(cf!$A$2:$A$68,cf!$C$2:$C$68,params!B1161,"cubic")</f>
        <v>#NAME?</v>
      </c>
      <c r="N1161" s="195" t="e">
        <f ca="1">+_xll.BInterpol(#REF!,#REF!,params!B1161,"cubic")</f>
        <v>#NAME?</v>
      </c>
      <c r="O1161" s="153" t="e">
        <f t="shared" ca="1" si="149"/>
        <v>#NAME?</v>
      </c>
    </row>
    <row r="1162" spans="1:15">
      <c r="A1162">
        <v>1159</v>
      </c>
      <c r="B1162">
        <f t="shared" si="147"/>
        <v>4.6360000000000001</v>
      </c>
      <c r="C1162" s="151" t="e">
        <f ca="1">+_xll.BInterpol(Boost!$R$6:$R$66,Boost!$AZ$6:$AZ$66,params!B1162,"cubic")</f>
        <v>#NAME?</v>
      </c>
      <c r="D1162" s="151" t="e">
        <f ca="1">+_xll.BInterpol(Boost!$R$6:$R$66,Boost!$AX$6:$AX$66,params!B1162,"cubic")</f>
        <v>#NAME?</v>
      </c>
      <c r="E1162" s="198" t="e">
        <f t="shared" ca="1" si="150"/>
        <v>#NAME?</v>
      </c>
      <c r="F1162" s="151" t="e">
        <f ca="1">+_xll.BInterpol(Boost!$R$6:$R$66,Boost!$AY$6:$AY$66,params!B1162,"cubic")</f>
        <v>#NAME?</v>
      </c>
      <c r="G1162" s="151" t="e">
        <f ca="1">_xll.BInterpol(cf!$A$2:$A$68,cf!$B$2:$B$68,params!B1162,"cubic")/100</f>
        <v>#NAME?</v>
      </c>
      <c r="H1162" s="199" t="e">
        <f t="shared" ca="1" si="151"/>
        <v>#NAME?</v>
      </c>
      <c r="I1162" s="152">
        <f t="shared" si="146"/>
        <v>7.4357017436864292E-2</v>
      </c>
      <c r="J1162" s="152">
        <f t="shared" si="152"/>
        <v>6.1711589200985628E-5</v>
      </c>
      <c r="K1162" s="3" t="e">
        <f t="shared" ca="1" si="148"/>
        <v>#NAME?</v>
      </c>
      <c r="L1162" s="153" t="e">
        <f t="shared" ca="1" si="153"/>
        <v>#NAME?</v>
      </c>
      <c r="M1162" s="195" t="e">
        <f ca="1">_xll.BInterpol(cf!$A$2:$A$68,cf!$C$2:$C$68,params!B1162,"cubic")</f>
        <v>#NAME?</v>
      </c>
      <c r="N1162" s="195" t="e">
        <f ca="1">+_xll.BInterpol(#REF!,#REF!,params!B1162,"cubic")</f>
        <v>#NAME?</v>
      </c>
      <c r="O1162" s="153" t="e">
        <f t="shared" ca="1" si="149"/>
        <v>#NAME?</v>
      </c>
    </row>
    <row r="1163" spans="1:15">
      <c r="A1163">
        <v>1160</v>
      </c>
      <c r="B1163">
        <f t="shared" si="147"/>
        <v>4.6399999999999997</v>
      </c>
      <c r="C1163" s="151" t="e">
        <f ca="1">+_xll.BInterpol(Boost!$R$6:$R$66,Boost!$AZ$6:$AZ$66,params!B1163,"cubic")</f>
        <v>#NAME?</v>
      </c>
      <c r="D1163" s="151" t="e">
        <f ca="1">+_xll.BInterpol(Boost!$R$6:$R$66,Boost!$AX$6:$AX$66,params!B1163,"cubic")</f>
        <v>#NAME?</v>
      </c>
      <c r="E1163" s="198" t="e">
        <f t="shared" ca="1" si="150"/>
        <v>#NAME?</v>
      </c>
      <c r="F1163" s="151" t="e">
        <f ca="1">+_xll.BInterpol(Boost!$R$6:$R$66,Boost!$AY$6:$AY$66,params!B1163,"cubic")</f>
        <v>#NAME?</v>
      </c>
      <c r="G1163" s="151" t="e">
        <f ca="1">_xll.BInterpol(cf!$A$2:$A$68,cf!$B$2:$B$68,params!B1163,"cubic")/100</f>
        <v>#NAME?</v>
      </c>
      <c r="H1163" s="199" t="e">
        <f t="shared" ca="1" si="151"/>
        <v>#NAME?</v>
      </c>
      <c r="I1163" s="152">
        <f t="shared" si="146"/>
        <v>7.4418724912096446E-2</v>
      </c>
      <c r="J1163" s="152">
        <f t="shared" si="152"/>
        <v>6.1707475232153364E-5</v>
      </c>
      <c r="K1163" s="3" t="e">
        <f t="shared" ca="1" si="148"/>
        <v>#NAME?</v>
      </c>
      <c r="L1163" s="153" t="e">
        <f t="shared" ca="1" si="153"/>
        <v>#NAME?</v>
      </c>
      <c r="M1163" s="195" t="e">
        <f ca="1">_xll.BInterpol(cf!$A$2:$A$68,cf!$C$2:$C$68,params!B1163,"cubic")</f>
        <v>#NAME?</v>
      </c>
      <c r="N1163" s="195" t="e">
        <f ca="1">+_xll.BInterpol(#REF!,#REF!,params!B1163,"cubic")</f>
        <v>#NAME?</v>
      </c>
      <c r="O1163" s="153" t="e">
        <f t="shared" ca="1" si="149"/>
        <v>#NAME?</v>
      </c>
    </row>
    <row r="1164" spans="1:15">
      <c r="A1164">
        <v>1161</v>
      </c>
      <c r="B1164">
        <f t="shared" si="147"/>
        <v>4.6440000000000001</v>
      </c>
      <c r="C1164" s="151" t="e">
        <f ca="1">+_xll.BInterpol(Boost!$R$6:$R$66,Boost!$AZ$6:$AZ$66,params!B1164,"cubic")</f>
        <v>#NAME?</v>
      </c>
      <c r="D1164" s="151" t="e">
        <f ca="1">+_xll.BInterpol(Boost!$R$6:$R$66,Boost!$AX$6:$AX$66,params!B1164,"cubic")</f>
        <v>#NAME?</v>
      </c>
      <c r="E1164" s="198" t="e">
        <f t="shared" ca="1" si="150"/>
        <v>#NAME?</v>
      </c>
      <c r="F1164" s="151" t="e">
        <f ca="1">+_xll.BInterpol(Boost!$R$6:$R$66,Boost!$AY$6:$AY$66,params!B1164,"cubic")</f>
        <v>#NAME?</v>
      </c>
      <c r="G1164" s="151" t="e">
        <f ca="1">_xll.BInterpol(cf!$A$2:$A$68,cf!$B$2:$B$68,params!B1164,"cubic")/100</f>
        <v>#NAME?</v>
      </c>
      <c r="H1164" s="199" t="e">
        <f t="shared" ca="1" si="151"/>
        <v>#NAME?</v>
      </c>
      <c r="I1164" s="152">
        <f t="shared" si="146"/>
        <v>7.4480428273634103E-2</v>
      </c>
      <c r="J1164" s="152">
        <f t="shared" si="152"/>
        <v>6.1703361537657209E-5</v>
      </c>
      <c r="K1164" s="3" t="e">
        <f t="shared" ca="1" si="148"/>
        <v>#NAME?</v>
      </c>
      <c r="L1164" s="153" t="e">
        <f t="shared" ca="1" si="153"/>
        <v>#NAME?</v>
      </c>
      <c r="M1164" s="195" t="e">
        <f ca="1">_xll.BInterpol(cf!$A$2:$A$68,cf!$C$2:$C$68,params!B1164,"cubic")</f>
        <v>#NAME?</v>
      </c>
      <c r="N1164" s="195" t="e">
        <f ca="1">+_xll.BInterpol(#REF!,#REF!,params!B1164,"cubic")</f>
        <v>#NAME?</v>
      </c>
      <c r="O1164" s="153" t="e">
        <f t="shared" ca="1" si="149"/>
        <v>#NAME?</v>
      </c>
    </row>
    <row r="1165" spans="1:15">
      <c r="A1165">
        <v>1162</v>
      </c>
      <c r="B1165">
        <f t="shared" si="147"/>
        <v>4.6479999999999997</v>
      </c>
      <c r="C1165" s="151" t="e">
        <f ca="1">+_xll.BInterpol(Boost!$R$6:$R$66,Boost!$AZ$6:$AZ$66,params!B1165,"cubic")</f>
        <v>#NAME?</v>
      </c>
      <c r="D1165" s="151" t="e">
        <f ca="1">+_xll.BInterpol(Boost!$R$6:$R$66,Boost!$AX$6:$AX$66,params!B1165,"cubic")</f>
        <v>#NAME?</v>
      </c>
      <c r="E1165" s="198" t="e">
        <f t="shared" ca="1" si="150"/>
        <v>#NAME?</v>
      </c>
      <c r="F1165" s="151" t="e">
        <f ca="1">+_xll.BInterpol(Boost!$R$6:$R$66,Boost!$AY$6:$AY$66,params!B1165,"cubic")</f>
        <v>#NAME?</v>
      </c>
      <c r="G1165" s="151" t="e">
        <f ca="1">_xll.BInterpol(cf!$A$2:$A$68,cf!$B$2:$B$68,params!B1165,"cubic")/100</f>
        <v>#NAME?</v>
      </c>
      <c r="H1165" s="199" t="e">
        <f t="shared" ca="1" si="151"/>
        <v>#NAME?</v>
      </c>
      <c r="I1165" s="152">
        <f t="shared" si="146"/>
        <v>7.4542127521751378E-2</v>
      </c>
      <c r="J1165" s="152">
        <f t="shared" si="152"/>
        <v>6.1699248117275118E-5</v>
      </c>
      <c r="K1165" s="3" t="e">
        <f t="shared" ca="1" si="148"/>
        <v>#NAME?</v>
      </c>
      <c r="L1165" s="153" t="e">
        <f t="shared" ca="1" si="153"/>
        <v>#NAME?</v>
      </c>
      <c r="M1165" s="195" t="e">
        <f ca="1">_xll.BInterpol(cf!$A$2:$A$68,cf!$C$2:$C$68,params!B1165,"cubic")</f>
        <v>#NAME?</v>
      </c>
      <c r="N1165" s="195" t="e">
        <f ca="1">+_xll.BInterpol(#REF!,#REF!,params!B1165,"cubic")</f>
        <v>#NAME?</v>
      </c>
      <c r="O1165" s="153" t="e">
        <f t="shared" ca="1" si="149"/>
        <v>#NAME?</v>
      </c>
    </row>
    <row r="1166" spans="1:15">
      <c r="A1166">
        <v>1163</v>
      </c>
      <c r="B1166">
        <f t="shared" si="147"/>
        <v>4.6520000000000001</v>
      </c>
      <c r="C1166" s="151" t="e">
        <f ca="1">+_xll.BInterpol(Boost!$R$6:$R$66,Boost!$AZ$6:$AZ$66,params!B1166,"cubic")</f>
        <v>#NAME?</v>
      </c>
      <c r="D1166" s="151" t="e">
        <f ca="1">+_xll.BInterpol(Boost!$R$6:$R$66,Boost!$AX$6:$AX$66,params!B1166,"cubic")</f>
        <v>#NAME?</v>
      </c>
      <c r="E1166" s="198" t="e">
        <f t="shared" ca="1" si="150"/>
        <v>#NAME?</v>
      </c>
      <c r="F1166" s="151" t="e">
        <f ca="1">+_xll.BInterpol(Boost!$R$6:$R$66,Boost!$AY$6:$AY$66,params!B1166,"cubic")</f>
        <v>#NAME?</v>
      </c>
      <c r="G1166" s="151" t="e">
        <f ca="1">_xll.BInterpol(cf!$A$2:$A$68,cf!$B$2:$B$68,params!B1166,"cubic")/100</f>
        <v>#NAME?</v>
      </c>
      <c r="H1166" s="199" t="e">
        <f t="shared" ca="1" si="151"/>
        <v>#NAME?</v>
      </c>
      <c r="I1166" s="152">
        <f t="shared" si="146"/>
        <v>7.4603822656722607E-2</v>
      </c>
      <c r="J1166" s="152">
        <f t="shared" si="152"/>
        <v>6.1695134971229137E-5</v>
      </c>
      <c r="K1166" s="3" t="e">
        <f t="shared" ca="1" si="148"/>
        <v>#NAME?</v>
      </c>
      <c r="L1166" s="153" t="e">
        <f t="shared" ca="1" si="153"/>
        <v>#NAME?</v>
      </c>
      <c r="M1166" s="195" t="e">
        <f ca="1">_xll.BInterpol(cf!$A$2:$A$68,cf!$C$2:$C$68,params!B1166,"cubic")</f>
        <v>#NAME?</v>
      </c>
      <c r="N1166" s="195" t="e">
        <f ca="1">+_xll.BInterpol(#REF!,#REF!,params!B1166,"cubic")</f>
        <v>#NAME?</v>
      </c>
      <c r="O1166" s="153" t="e">
        <f t="shared" ca="1" si="149"/>
        <v>#NAME?</v>
      </c>
    </row>
    <row r="1167" spans="1:15">
      <c r="A1167">
        <v>1164</v>
      </c>
      <c r="B1167">
        <f t="shared" si="147"/>
        <v>4.6559999999999997</v>
      </c>
      <c r="C1167" s="151" t="e">
        <f ca="1">+_xll.BInterpol(Boost!$R$6:$R$66,Boost!$AZ$6:$AZ$66,params!B1167,"cubic")</f>
        <v>#NAME?</v>
      </c>
      <c r="D1167" s="151" t="e">
        <f ca="1">+_xll.BInterpol(Boost!$R$6:$R$66,Boost!$AX$6:$AX$66,params!B1167,"cubic")</f>
        <v>#NAME?</v>
      </c>
      <c r="E1167" s="198" t="e">
        <f t="shared" ca="1" si="150"/>
        <v>#NAME?</v>
      </c>
      <c r="F1167" s="151" t="e">
        <f ca="1">+_xll.BInterpol(Boost!$R$6:$R$66,Boost!$AY$6:$AY$66,params!B1167,"cubic")</f>
        <v>#NAME?</v>
      </c>
      <c r="G1167" s="151" t="e">
        <f ca="1">_xll.BInterpol(cf!$A$2:$A$68,cf!$B$2:$B$68,params!B1167,"cubic")/100</f>
        <v>#NAME?</v>
      </c>
      <c r="H1167" s="199" t="e">
        <f t="shared" ca="1" si="151"/>
        <v>#NAME?</v>
      </c>
      <c r="I1167" s="152">
        <f t="shared" si="146"/>
        <v>7.4665513678821904E-2</v>
      </c>
      <c r="J1167" s="152">
        <f t="shared" si="152"/>
        <v>6.1691022099297221E-5</v>
      </c>
      <c r="K1167" s="3" t="e">
        <f t="shared" ca="1" si="148"/>
        <v>#NAME?</v>
      </c>
      <c r="L1167" s="153" t="e">
        <f t="shared" ca="1" si="153"/>
        <v>#NAME?</v>
      </c>
      <c r="M1167" s="195" t="e">
        <f ca="1">_xll.BInterpol(cf!$A$2:$A$68,cf!$C$2:$C$68,params!B1167,"cubic")</f>
        <v>#NAME?</v>
      </c>
      <c r="N1167" s="195" t="e">
        <f ca="1">+_xll.BInterpol(#REF!,#REF!,params!B1167,"cubic")</f>
        <v>#NAME?</v>
      </c>
      <c r="O1167" s="153" t="e">
        <f t="shared" ca="1" si="149"/>
        <v>#NAME?</v>
      </c>
    </row>
    <row r="1168" spans="1:15">
      <c r="A1168">
        <v>1165</v>
      </c>
      <c r="B1168">
        <f t="shared" si="147"/>
        <v>4.66</v>
      </c>
      <c r="C1168" s="151" t="e">
        <f ca="1">+_xll.BInterpol(Boost!$R$6:$R$66,Boost!$AZ$6:$AZ$66,params!B1168,"cubic")</f>
        <v>#NAME?</v>
      </c>
      <c r="D1168" s="151" t="e">
        <f ca="1">+_xll.BInterpol(Boost!$R$6:$R$66,Boost!$AX$6:$AX$66,params!B1168,"cubic")</f>
        <v>#NAME?</v>
      </c>
      <c r="E1168" s="198" t="e">
        <f t="shared" ca="1" si="150"/>
        <v>#NAME?</v>
      </c>
      <c r="F1168" s="151" t="e">
        <f ca="1">+_xll.BInterpol(Boost!$R$6:$R$66,Boost!$AY$6:$AY$66,params!B1168,"cubic")</f>
        <v>#NAME?</v>
      </c>
      <c r="G1168" s="151" t="e">
        <f ca="1">_xll.BInterpol(cf!$A$2:$A$68,cf!$B$2:$B$68,params!B1168,"cubic")/100</f>
        <v>#NAME?</v>
      </c>
      <c r="H1168" s="199" t="e">
        <f t="shared" ca="1" si="151"/>
        <v>#NAME?</v>
      </c>
      <c r="I1168" s="152">
        <f t="shared" si="146"/>
        <v>7.4727200588323495E-2</v>
      </c>
      <c r="J1168" s="152">
        <f t="shared" si="152"/>
        <v>6.1686909501590392E-5</v>
      </c>
      <c r="K1168" s="3" t="e">
        <f t="shared" ca="1" si="148"/>
        <v>#NAME?</v>
      </c>
      <c r="L1168" s="153" t="e">
        <f t="shared" ca="1" si="153"/>
        <v>#NAME?</v>
      </c>
      <c r="M1168" s="195" t="e">
        <f ca="1">_xll.BInterpol(cf!$A$2:$A$68,cf!$C$2:$C$68,params!B1168,"cubic")</f>
        <v>#NAME?</v>
      </c>
      <c r="N1168" s="195" t="e">
        <f ca="1">+_xll.BInterpol(#REF!,#REF!,params!B1168,"cubic")</f>
        <v>#NAME?</v>
      </c>
      <c r="O1168" s="153" t="e">
        <f t="shared" ca="1" si="149"/>
        <v>#NAME?</v>
      </c>
    </row>
    <row r="1169" spans="1:15">
      <c r="A1169">
        <v>1166</v>
      </c>
      <c r="B1169">
        <f t="shared" si="147"/>
        <v>4.6639999999999997</v>
      </c>
      <c r="C1169" s="151" t="e">
        <f ca="1">+_xll.BInterpol(Boost!$R$6:$R$66,Boost!$AZ$6:$AZ$66,params!B1169,"cubic")</f>
        <v>#NAME?</v>
      </c>
      <c r="D1169" s="151" t="e">
        <f ca="1">+_xll.BInterpol(Boost!$R$6:$R$66,Boost!$AX$6:$AX$66,params!B1169,"cubic")</f>
        <v>#NAME?</v>
      </c>
      <c r="E1169" s="198" t="e">
        <f t="shared" ca="1" si="150"/>
        <v>#NAME?</v>
      </c>
      <c r="F1169" s="151" t="e">
        <f ca="1">+_xll.BInterpol(Boost!$R$6:$R$66,Boost!$AY$6:$AY$66,params!B1169,"cubic")</f>
        <v>#NAME?</v>
      </c>
      <c r="G1169" s="151" t="e">
        <f ca="1">_xll.BInterpol(cf!$A$2:$A$68,cf!$B$2:$B$68,params!B1169,"cubic")/100</f>
        <v>#NAME?</v>
      </c>
      <c r="H1169" s="199" t="e">
        <f t="shared" ca="1" si="151"/>
        <v>#NAME?</v>
      </c>
      <c r="I1169" s="152">
        <f t="shared" si="146"/>
        <v>7.4788883385501492E-2</v>
      </c>
      <c r="J1169" s="152">
        <f t="shared" si="152"/>
        <v>6.1682797177997628E-5</v>
      </c>
      <c r="K1169" s="3" t="e">
        <f t="shared" ca="1" si="148"/>
        <v>#NAME?</v>
      </c>
      <c r="L1169" s="153" t="e">
        <f t="shared" ca="1" si="153"/>
        <v>#NAME?</v>
      </c>
      <c r="M1169" s="195" t="e">
        <f ca="1">_xll.BInterpol(cf!$A$2:$A$68,cf!$C$2:$C$68,params!B1169,"cubic")</f>
        <v>#NAME?</v>
      </c>
      <c r="N1169" s="195" t="e">
        <f ca="1">+_xll.BInterpol(#REF!,#REF!,params!B1169,"cubic")</f>
        <v>#NAME?</v>
      </c>
      <c r="O1169" s="153" t="e">
        <f t="shared" ca="1" si="149"/>
        <v>#NAME?</v>
      </c>
    </row>
    <row r="1170" spans="1:15">
      <c r="A1170">
        <v>1167</v>
      </c>
      <c r="B1170">
        <f t="shared" si="147"/>
        <v>4.6680000000000001</v>
      </c>
      <c r="C1170" s="151" t="e">
        <f ca="1">+_xll.BInterpol(Boost!$R$6:$R$66,Boost!$AZ$6:$AZ$66,params!B1170,"cubic")</f>
        <v>#NAME?</v>
      </c>
      <c r="D1170" s="151" t="e">
        <f ca="1">+_xll.BInterpol(Boost!$R$6:$R$66,Boost!$AX$6:$AX$66,params!B1170,"cubic")</f>
        <v>#NAME?</v>
      </c>
      <c r="E1170" s="198" t="e">
        <f t="shared" ca="1" si="150"/>
        <v>#NAME?</v>
      </c>
      <c r="F1170" s="151" t="e">
        <f ca="1">+_xll.BInterpol(Boost!$R$6:$R$66,Boost!$AY$6:$AY$66,params!B1170,"cubic")</f>
        <v>#NAME?</v>
      </c>
      <c r="G1170" s="151" t="e">
        <f ca="1">_xll.BInterpol(cf!$A$2:$A$68,cf!$B$2:$B$68,params!B1170,"cubic")/100</f>
        <v>#NAME?</v>
      </c>
      <c r="H1170" s="199" t="e">
        <f t="shared" ca="1" si="151"/>
        <v>#NAME?</v>
      </c>
      <c r="I1170" s="152">
        <f t="shared" si="146"/>
        <v>7.4850562070630122E-2</v>
      </c>
      <c r="J1170" s="152">
        <f t="shared" si="152"/>
        <v>6.1678685128629951E-5</v>
      </c>
      <c r="K1170" s="3" t="e">
        <f t="shared" ca="1" si="148"/>
        <v>#NAME?</v>
      </c>
      <c r="L1170" s="153" t="e">
        <f t="shared" ca="1" si="153"/>
        <v>#NAME?</v>
      </c>
      <c r="M1170" s="195" t="e">
        <f ca="1">_xll.BInterpol(cf!$A$2:$A$68,cf!$C$2:$C$68,params!B1170,"cubic")</f>
        <v>#NAME?</v>
      </c>
      <c r="N1170" s="195" t="e">
        <f ca="1">+_xll.BInterpol(#REF!,#REF!,params!B1170,"cubic")</f>
        <v>#NAME?</v>
      </c>
      <c r="O1170" s="153" t="e">
        <f t="shared" ca="1" si="149"/>
        <v>#NAME?</v>
      </c>
    </row>
    <row r="1171" spans="1:15">
      <c r="A1171">
        <v>1168</v>
      </c>
      <c r="B1171">
        <f t="shared" si="147"/>
        <v>4.6719999999999997</v>
      </c>
      <c r="C1171" s="151" t="e">
        <f ca="1">+_xll.BInterpol(Boost!$R$6:$R$66,Boost!$AZ$6:$AZ$66,params!B1171,"cubic")</f>
        <v>#NAME?</v>
      </c>
      <c r="D1171" s="151" t="e">
        <f ca="1">+_xll.BInterpol(Boost!$R$6:$R$66,Boost!$AX$6:$AX$66,params!B1171,"cubic")</f>
        <v>#NAME?</v>
      </c>
      <c r="E1171" s="198" t="e">
        <f t="shared" ca="1" si="150"/>
        <v>#NAME?</v>
      </c>
      <c r="F1171" s="151" t="e">
        <f ca="1">+_xll.BInterpol(Boost!$R$6:$R$66,Boost!$AY$6:$AY$66,params!B1171,"cubic")</f>
        <v>#NAME?</v>
      </c>
      <c r="G1171" s="151" t="e">
        <f ca="1">_xll.BInterpol(cf!$A$2:$A$68,cf!$B$2:$B$68,params!B1171,"cubic")/100</f>
        <v>#NAME?</v>
      </c>
      <c r="H1171" s="199" t="e">
        <f t="shared" ca="1" si="151"/>
        <v>#NAME?</v>
      </c>
      <c r="I1171" s="152">
        <f t="shared" si="146"/>
        <v>7.4912236643983499E-2</v>
      </c>
      <c r="J1171" s="152">
        <f t="shared" si="152"/>
        <v>6.1674573353376339E-5</v>
      </c>
      <c r="K1171" s="3" t="e">
        <f t="shared" ca="1" si="148"/>
        <v>#NAME?</v>
      </c>
      <c r="L1171" s="153" t="e">
        <f t="shared" ca="1" si="153"/>
        <v>#NAME?</v>
      </c>
      <c r="M1171" s="195" t="e">
        <f ca="1">_xll.BInterpol(cf!$A$2:$A$68,cf!$C$2:$C$68,params!B1171,"cubic")</f>
        <v>#NAME?</v>
      </c>
      <c r="N1171" s="195" t="e">
        <f ca="1">+_xll.BInterpol(#REF!,#REF!,params!B1171,"cubic")</f>
        <v>#NAME?</v>
      </c>
      <c r="O1171" s="153" t="e">
        <f t="shared" ca="1" si="149"/>
        <v>#NAME?</v>
      </c>
    </row>
    <row r="1172" spans="1:15">
      <c r="A1172">
        <v>1169</v>
      </c>
      <c r="B1172">
        <f t="shared" si="147"/>
        <v>4.6760000000000002</v>
      </c>
      <c r="C1172" s="151" t="e">
        <f ca="1">+_xll.BInterpol(Boost!$R$6:$R$66,Boost!$AZ$6:$AZ$66,params!B1172,"cubic")</f>
        <v>#NAME?</v>
      </c>
      <c r="D1172" s="151" t="e">
        <f ca="1">+_xll.BInterpol(Boost!$R$6:$R$66,Boost!$AX$6:$AX$66,params!B1172,"cubic")</f>
        <v>#NAME?</v>
      </c>
      <c r="E1172" s="198" t="e">
        <f t="shared" ca="1" si="150"/>
        <v>#NAME?</v>
      </c>
      <c r="F1172" s="151" t="e">
        <f ca="1">+_xll.BInterpol(Boost!$R$6:$R$66,Boost!$AY$6:$AY$66,params!B1172,"cubic")</f>
        <v>#NAME?</v>
      </c>
      <c r="G1172" s="151" t="e">
        <f ca="1">_xll.BInterpol(cf!$A$2:$A$68,cf!$B$2:$B$68,params!B1172,"cubic")/100</f>
        <v>#NAME?</v>
      </c>
      <c r="H1172" s="199" t="e">
        <f t="shared" ca="1" si="151"/>
        <v>#NAME?</v>
      </c>
      <c r="I1172" s="152">
        <f t="shared" si="146"/>
        <v>7.4973907105835624E-2</v>
      </c>
      <c r="J1172" s="152">
        <f t="shared" si="152"/>
        <v>6.1670461852125769E-5</v>
      </c>
      <c r="K1172" s="3" t="e">
        <f t="shared" ca="1" si="148"/>
        <v>#NAME?</v>
      </c>
      <c r="L1172" s="153" t="e">
        <f t="shared" ca="1" si="153"/>
        <v>#NAME?</v>
      </c>
      <c r="M1172" s="195" t="e">
        <f ca="1">_xll.BInterpol(cf!$A$2:$A$68,cf!$C$2:$C$68,params!B1172,"cubic")</f>
        <v>#NAME?</v>
      </c>
      <c r="N1172" s="195" t="e">
        <f ca="1">+_xll.BInterpol(#REF!,#REF!,params!B1172,"cubic")</f>
        <v>#NAME?</v>
      </c>
      <c r="O1172" s="153" t="e">
        <f t="shared" ca="1" si="149"/>
        <v>#NAME?</v>
      </c>
    </row>
    <row r="1173" spans="1:15">
      <c r="A1173">
        <v>1170</v>
      </c>
      <c r="B1173">
        <f t="shared" si="147"/>
        <v>4.68</v>
      </c>
      <c r="C1173" s="151" t="e">
        <f ca="1">+_xll.BInterpol(Boost!$R$6:$R$66,Boost!$AZ$6:$AZ$66,params!B1173,"cubic")</f>
        <v>#NAME?</v>
      </c>
      <c r="D1173" s="151" t="e">
        <f ca="1">+_xll.BInterpol(Boost!$R$6:$R$66,Boost!$AX$6:$AX$66,params!B1173,"cubic")</f>
        <v>#NAME?</v>
      </c>
      <c r="E1173" s="198" t="e">
        <f t="shared" ca="1" si="150"/>
        <v>#NAME?</v>
      </c>
      <c r="F1173" s="151" t="e">
        <f ca="1">+_xll.BInterpol(Boost!$R$6:$R$66,Boost!$AY$6:$AY$66,params!B1173,"cubic")</f>
        <v>#NAME?</v>
      </c>
      <c r="G1173" s="151" t="e">
        <f ca="1">_xll.BInterpol(cf!$A$2:$A$68,cf!$B$2:$B$68,params!B1173,"cubic")/100</f>
        <v>#NAME?</v>
      </c>
      <c r="H1173" s="199" t="e">
        <f t="shared" ca="1" si="151"/>
        <v>#NAME?</v>
      </c>
      <c r="I1173" s="152">
        <f t="shared" si="146"/>
        <v>7.5035573456460725E-2</v>
      </c>
      <c r="J1173" s="152">
        <f t="shared" si="152"/>
        <v>6.1666350625100286E-5</v>
      </c>
      <c r="K1173" s="3" t="e">
        <f t="shared" ca="1" si="148"/>
        <v>#NAME?</v>
      </c>
      <c r="L1173" s="153" t="e">
        <f t="shared" ca="1" si="153"/>
        <v>#NAME?</v>
      </c>
      <c r="M1173" s="195" t="e">
        <f ca="1">_xll.BInterpol(cf!$A$2:$A$68,cf!$C$2:$C$68,params!B1173,"cubic")</f>
        <v>#NAME?</v>
      </c>
      <c r="N1173" s="195" t="e">
        <f ca="1">+_xll.BInterpol(#REF!,#REF!,params!B1173,"cubic")</f>
        <v>#NAME?</v>
      </c>
      <c r="O1173" s="153" t="e">
        <f t="shared" ca="1" si="149"/>
        <v>#NAME?</v>
      </c>
    </row>
    <row r="1174" spans="1:15">
      <c r="A1174">
        <v>1171</v>
      </c>
      <c r="B1174">
        <f t="shared" si="147"/>
        <v>4.6840000000000002</v>
      </c>
      <c r="C1174" s="151" t="e">
        <f ca="1">+_xll.BInterpol(Boost!$R$6:$R$66,Boost!$AZ$6:$AZ$66,params!B1174,"cubic")</f>
        <v>#NAME?</v>
      </c>
      <c r="D1174" s="151" t="e">
        <f ca="1">+_xll.BInterpol(Boost!$R$6:$R$66,Boost!$AX$6:$AX$66,params!B1174,"cubic")</f>
        <v>#NAME?</v>
      </c>
      <c r="E1174" s="198" t="e">
        <f t="shared" ca="1" si="150"/>
        <v>#NAME?</v>
      </c>
      <c r="F1174" s="151" t="e">
        <f ca="1">+_xll.BInterpol(Boost!$R$6:$R$66,Boost!$AY$6:$AY$66,params!B1174,"cubic")</f>
        <v>#NAME?</v>
      </c>
      <c r="G1174" s="151" t="e">
        <f ca="1">_xll.BInterpol(cf!$A$2:$A$68,cf!$B$2:$B$68,params!B1174,"cubic")/100</f>
        <v>#NAME?</v>
      </c>
      <c r="H1174" s="199" t="e">
        <f t="shared" ca="1" si="151"/>
        <v>#NAME?</v>
      </c>
      <c r="I1174" s="152">
        <f t="shared" si="146"/>
        <v>7.5097235696132802E-2</v>
      </c>
      <c r="J1174" s="152">
        <f t="shared" si="152"/>
        <v>6.1662239672077845E-5</v>
      </c>
      <c r="K1174" s="3" t="e">
        <f t="shared" ca="1" si="148"/>
        <v>#NAME?</v>
      </c>
      <c r="L1174" s="153" t="e">
        <f t="shared" ca="1" si="153"/>
        <v>#NAME?</v>
      </c>
      <c r="M1174" s="195" t="e">
        <f ca="1">_xll.BInterpol(cf!$A$2:$A$68,cf!$C$2:$C$68,params!B1174,"cubic")</f>
        <v>#NAME?</v>
      </c>
      <c r="N1174" s="195" t="e">
        <f ca="1">+_xll.BInterpol(#REF!,#REF!,params!B1174,"cubic")</f>
        <v>#NAME?</v>
      </c>
      <c r="O1174" s="153" t="e">
        <f t="shared" ca="1" si="149"/>
        <v>#NAME?</v>
      </c>
    </row>
    <row r="1175" spans="1:15">
      <c r="A1175">
        <v>1172</v>
      </c>
      <c r="B1175">
        <f t="shared" si="147"/>
        <v>4.6879999999999997</v>
      </c>
      <c r="C1175" s="151" t="e">
        <f ca="1">+_xll.BInterpol(Boost!$R$6:$R$66,Boost!$AZ$6:$AZ$66,params!B1175,"cubic")</f>
        <v>#NAME?</v>
      </c>
      <c r="D1175" s="151" t="e">
        <f ca="1">+_xll.BInterpol(Boost!$R$6:$R$66,Boost!$AX$6:$AX$66,params!B1175,"cubic")</f>
        <v>#NAME?</v>
      </c>
      <c r="E1175" s="198" t="e">
        <f t="shared" ca="1" si="150"/>
        <v>#NAME?</v>
      </c>
      <c r="F1175" s="151" t="e">
        <f ca="1">+_xll.BInterpol(Boost!$R$6:$R$66,Boost!$AY$6:$AY$66,params!B1175,"cubic")</f>
        <v>#NAME?</v>
      </c>
      <c r="G1175" s="151" t="e">
        <f ca="1">_xll.BInterpol(cf!$A$2:$A$68,cf!$B$2:$B$68,params!B1175,"cubic")/100</f>
        <v>#NAME?</v>
      </c>
      <c r="H1175" s="199" t="e">
        <f t="shared" ca="1" si="151"/>
        <v>#NAME?</v>
      </c>
      <c r="I1175" s="152">
        <f t="shared" si="146"/>
        <v>7.5158893825125972E-2</v>
      </c>
      <c r="J1175" s="152">
        <f t="shared" si="152"/>
        <v>6.165812899316947E-5</v>
      </c>
      <c r="K1175" s="3" t="e">
        <f t="shared" ca="1" si="148"/>
        <v>#NAME?</v>
      </c>
      <c r="L1175" s="153" t="e">
        <f t="shared" ca="1" si="153"/>
        <v>#NAME?</v>
      </c>
      <c r="M1175" s="195" t="e">
        <f ca="1">_xll.BInterpol(cf!$A$2:$A$68,cf!$C$2:$C$68,params!B1175,"cubic")</f>
        <v>#NAME?</v>
      </c>
      <c r="N1175" s="195" t="e">
        <f ca="1">+_xll.BInterpol(#REF!,#REF!,params!B1175,"cubic")</f>
        <v>#NAME?</v>
      </c>
      <c r="O1175" s="153" t="e">
        <f t="shared" ca="1" si="149"/>
        <v>#NAME?</v>
      </c>
    </row>
    <row r="1176" spans="1:15">
      <c r="A1176">
        <v>1173</v>
      </c>
      <c r="B1176">
        <f t="shared" si="147"/>
        <v>4.6920000000000002</v>
      </c>
      <c r="C1176" s="151" t="e">
        <f ca="1">+_xll.BInterpol(Boost!$R$6:$R$66,Boost!$AZ$6:$AZ$66,params!B1176,"cubic")</f>
        <v>#NAME?</v>
      </c>
      <c r="D1176" s="151" t="e">
        <f ca="1">+_xll.BInterpol(Boost!$R$6:$R$66,Boost!$AX$6:$AX$66,params!B1176,"cubic")</f>
        <v>#NAME?</v>
      </c>
      <c r="E1176" s="198" t="e">
        <f t="shared" ca="1" si="150"/>
        <v>#NAME?</v>
      </c>
      <c r="F1176" s="151" t="e">
        <f ca="1">+_xll.BInterpol(Boost!$R$6:$R$66,Boost!$AY$6:$AY$66,params!B1176,"cubic")</f>
        <v>#NAME?</v>
      </c>
      <c r="G1176" s="151" t="e">
        <f ca="1">_xll.BInterpol(cf!$A$2:$A$68,cf!$B$2:$B$68,params!B1176,"cubic")/100</f>
        <v>#NAME?</v>
      </c>
      <c r="H1176" s="199" t="e">
        <f t="shared" ca="1" si="151"/>
        <v>#NAME?</v>
      </c>
      <c r="I1176" s="152">
        <f t="shared" si="146"/>
        <v>7.5220547843714125E-2</v>
      </c>
      <c r="J1176" s="152">
        <f t="shared" si="152"/>
        <v>6.1654018588153114E-5</v>
      </c>
      <c r="K1176" s="3" t="e">
        <f t="shared" ca="1" si="148"/>
        <v>#NAME?</v>
      </c>
      <c r="L1176" s="153" t="e">
        <f t="shared" ca="1" si="153"/>
        <v>#NAME?</v>
      </c>
      <c r="M1176" s="195" t="e">
        <f ca="1">_xll.BInterpol(cf!$A$2:$A$68,cf!$C$2:$C$68,params!B1176,"cubic")</f>
        <v>#NAME?</v>
      </c>
      <c r="N1176" s="195" t="e">
        <f ca="1">+_xll.BInterpol(#REF!,#REF!,params!B1176,"cubic")</f>
        <v>#NAME?</v>
      </c>
      <c r="O1176" s="153" t="e">
        <f t="shared" ca="1" si="149"/>
        <v>#NAME?</v>
      </c>
    </row>
    <row r="1177" spans="1:15">
      <c r="A1177">
        <v>1174</v>
      </c>
      <c r="B1177">
        <f t="shared" si="147"/>
        <v>4.6959999999999997</v>
      </c>
      <c r="C1177" s="151" t="e">
        <f ca="1">+_xll.BInterpol(Boost!$R$6:$R$66,Boost!$AZ$6:$AZ$66,params!B1177,"cubic")</f>
        <v>#NAME?</v>
      </c>
      <c r="D1177" s="151" t="e">
        <f ca="1">+_xll.BInterpol(Boost!$R$6:$R$66,Boost!$AX$6:$AX$66,params!B1177,"cubic")</f>
        <v>#NAME?</v>
      </c>
      <c r="E1177" s="198" t="e">
        <f t="shared" ca="1" si="150"/>
        <v>#NAME?</v>
      </c>
      <c r="F1177" s="151" t="e">
        <f ca="1">+_xll.BInterpol(Boost!$R$6:$R$66,Boost!$AY$6:$AY$66,params!B1177,"cubic")</f>
        <v>#NAME?</v>
      </c>
      <c r="G1177" s="151" t="e">
        <f ca="1">_xll.BInterpol(cf!$A$2:$A$68,cf!$B$2:$B$68,params!B1177,"cubic")/100</f>
        <v>#NAME?</v>
      </c>
      <c r="H1177" s="199" t="e">
        <f t="shared" ca="1" si="151"/>
        <v>#NAME?</v>
      </c>
      <c r="I1177" s="152">
        <f t="shared" si="146"/>
        <v>7.5282197752171487E-2</v>
      </c>
      <c r="J1177" s="152">
        <f t="shared" si="152"/>
        <v>6.1649908457361846E-5</v>
      </c>
      <c r="K1177" s="3" t="e">
        <f t="shared" ca="1" si="148"/>
        <v>#NAME?</v>
      </c>
      <c r="L1177" s="153" t="e">
        <f t="shared" ca="1" si="153"/>
        <v>#NAME?</v>
      </c>
      <c r="M1177" s="195" t="e">
        <f ca="1">_xll.BInterpol(cf!$A$2:$A$68,cf!$C$2:$C$68,params!B1177,"cubic")</f>
        <v>#NAME?</v>
      </c>
      <c r="N1177" s="195" t="e">
        <f ca="1">+_xll.BInterpol(#REF!,#REF!,params!B1177,"cubic")</f>
        <v>#NAME?</v>
      </c>
      <c r="O1177" s="153" t="e">
        <f t="shared" ca="1" si="149"/>
        <v>#NAME?</v>
      </c>
    </row>
    <row r="1178" spans="1:15">
      <c r="A1178">
        <v>1175</v>
      </c>
      <c r="B1178">
        <f t="shared" si="147"/>
        <v>4.7</v>
      </c>
      <c r="C1178" s="151" t="e">
        <f ca="1">+_xll.BInterpol(Boost!$R$6:$R$66,Boost!$AZ$6:$AZ$66,params!B1178,"cubic")</f>
        <v>#NAME?</v>
      </c>
      <c r="D1178" s="151" t="e">
        <f ca="1">+_xll.BInterpol(Boost!$R$6:$R$66,Boost!$AX$6:$AX$66,params!B1178,"cubic")</f>
        <v>#NAME?</v>
      </c>
      <c r="E1178" s="198" t="e">
        <f t="shared" ca="1" si="150"/>
        <v>#NAME?</v>
      </c>
      <c r="F1178" s="151" t="e">
        <f ca="1">+_xll.BInterpol(Boost!$R$6:$R$66,Boost!$AY$6:$AY$66,params!B1178,"cubic")</f>
        <v>#NAME?</v>
      </c>
      <c r="G1178" s="151" t="e">
        <f ca="1">_xll.BInterpol(cf!$A$2:$A$68,cf!$B$2:$B$68,params!B1178,"cubic")/100</f>
        <v>#NAME?</v>
      </c>
      <c r="H1178" s="199" t="e">
        <f t="shared" ca="1" si="151"/>
        <v>#NAME?</v>
      </c>
      <c r="I1178" s="152">
        <f t="shared" si="146"/>
        <v>7.5343843550771838E-2</v>
      </c>
      <c r="J1178" s="152">
        <f t="shared" si="152"/>
        <v>6.1645798600351576E-5</v>
      </c>
      <c r="K1178" s="3" t="e">
        <f t="shared" ca="1" si="148"/>
        <v>#NAME?</v>
      </c>
      <c r="L1178" s="153" t="e">
        <f t="shared" ca="1" si="153"/>
        <v>#NAME?</v>
      </c>
      <c r="M1178" s="195" t="e">
        <f ca="1">_xll.BInterpol(cf!$A$2:$A$68,cf!$C$2:$C$68,params!B1178,"cubic")</f>
        <v>#NAME?</v>
      </c>
      <c r="N1178" s="195" t="e">
        <f ca="1">+_xll.BInterpol(#REF!,#REF!,params!B1178,"cubic")</f>
        <v>#NAME?</v>
      </c>
      <c r="O1178" s="153" t="e">
        <f t="shared" ca="1" si="149"/>
        <v>#NAME?</v>
      </c>
    </row>
    <row r="1179" spans="1:15">
      <c r="A1179">
        <v>1176</v>
      </c>
      <c r="B1179">
        <f t="shared" si="147"/>
        <v>4.7039999999999997</v>
      </c>
      <c r="C1179" s="151" t="e">
        <f ca="1">+_xll.BInterpol(Boost!$R$6:$R$66,Boost!$AZ$6:$AZ$66,params!B1179,"cubic")</f>
        <v>#NAME?</v>
      </c>
      <c r="D1179" s="151" t="e">
        <f ca="1">+_xll.BInterpol(Boost!$R$6:$R$66,Boost!$AX$6:$AX$66,params!B1179,"cubic")</f>
        <v>#NAME?</v>
      </c>
      <c r="E1179" s="198" t="e">
        <f t="shared" ca="1" si="150"/>
        <v>#NAME?</v>
      </c>
      <c r="F1179" s="151" t="e">
        <f ca="1">+_xll.BInterpol(Boost!$R$6:$R$66,Boost!$AY$6:$AY$66,params!B1179,"cubic")</f>
        <v>#NAME?</v>
      </c>
      <c r="G1179" s="151" t="e">
        <f ca="1">_xll.BInterpol(cf!$A$2:$A$68,cf!$B$2:$B$68,params!B1179,"cubic")/100</f>
        <v>#NAME?</v>
      </c>
      <c r="H1179" s="199" t="e">
        <f t="shared" ca="1" si="151"/>
        <v>#NAME?</v>
      </c>
      <c r="I1179" s="152">
        <f t="shared" si="146"/>
        <v>7.5405485239789294E-2</v>
      </c>
      <c r="J1179" s="152">
        <f t="shared" si="152"/>
        <v>6.164168901745537E-5</v>
      </c>
      <c r="K1179" s="3" t="e">
        <f t="shared" ca="1" si="148"/>
        <v>#NAME?</v>
      </c>
      <c r="L1179" s="153" t="e">
        <f t="shared" ca="1" si="153"/>
        <v>#NAME?</v>
      </c>
      <c r="M1179" s="195" t="e">
        <f ca="1">_xll.BInterpol(cf!$A$2:$A$68,cf!$C$2:$C$68,params!B1179,"cubic")</f>
        <v>#NAME?</v>
      </c>
      <c r="N1179" s="195" t="e">
        <f ca="1">+_xll.BInterpol(#REF!,#REF!,params!B1179,"cubic")</f>
        <v>#NAME?</v>
      </c>
      <c r="O1179" s="153" t="e">
        <f t="shared" ca="1" si="149"/>
        <v>#NAME?</v>
      </c>
    </row>
    <row r="1180" spans="1:15">
      <c r="A1180">
        <v>1177</v>
      </c>
      <c r="B1180">
        <f t="shared" si="147"/>
        <v>4.7080000000000002</v>
      </c>
      <c r="C1180" s="151" t="e">
        <f ca="1">+_xll.BInterpol(Boost!$R$6:$R$66,Boost!$AZ$6:$AZ$66,params!B1180,"cubic")</f>
        <v>#NAME?</v>
      </c>
      <c r="D1180" s="151" t="e">
        <f ca="1">+_xll.BInterpol(Boost!$R$6:$R$66,Boost!$AX$6:$AX$66,params!B1180,"cubic")</f>
        <v>#NAME?</v>
      </c>
      <c r="E1180" s="198" t="e">
        <f t="shared" ca="1" si="150"/>
        <v>#NAME?</v>
      </c>
      <c r="F1180" s="151" t="e">
        <f ca="1">+_xll.BInterpol(Boost!$R$6:$R$66,Boost!$AY$6:$AY$66,params!B1180,"cubic")</f>
        <v>#NAME?</v>
      </c>
      <c r="G1180" s="151" t="e">
        <f ca="1">_xll.BInterpol(cf!$A$2:$A$68,cf!$B$2:$B$68,params!B1180,"cubic")/100</f>
        <v>#NAME?</v>
      </c>
      <c r="H1180" s="199" t="e">
        <f t="shared" ca="1" si="151"/>
        <v>#NAME?</v>
      </c>
      <c r="I1180" s="152">
        <f t="shared" si="146"/>
        <v>7.5467122819497856E-2</v>
      </c>
      <c r="J1180" s="152">
        <f t="shared" si="152"/>
        <v>6.1637579708562207E-5</v>
      </c>
      <c r="K1180" s="3" t="e">
        <f t="shared" ca="1" si="148"/>
        <v>#NAME?</v>
      </c>
      <c r="L1180" s="153" t="e">
        <f t="shared" ca="1" si="153"/>
        <v>#NAME?</v>
      </c>
      <c r="M1180" s="195" t="e">
        <f ca="1">_xll.BInterpol(cf!$A$2:$A$68,cf!$C$2:$C$68,params!B1180,"cubic")</f>
        <v>#NAME?</v>
      </c>
      <c r="N1180" s="195" t="e">
        <f ca="1">+_xll.BInterpol(#REF!,#REF!,params!B1180,"cubic")</f>
        <v>#NAME?</v>
      </c>
      <c r="O1180" s="153" t="e">
        <f t="shared" ca="1" si="149"/>
        <v>#NAME?</v>
      </c>
    </row>
    <row r="1181" spans="1:15">
      <c r="A1181">
        <v>1178</v>
      </c>
      <c r="B1181">
        <f t="shared" si="147"/>
        <v>4.7119999999999997</v>
      </c>
      <c r="C1181" s="151" t="e">
        <f ca="1">+_xll.BInterpol(Boost!$R$6:$R$66,Boost!$AZ$6:$AZ$66,params!B1181,"cubic")</f>
        <v>#NAME?</v>
      </c>
      <c r="D1181" s="151" t="e">
        <f ca="1">+_xll.BInterpol(Boost!$R$6:$R$66,Boost!$AX$6:$AX$66,params!B1181,"cubic")</f>
        <v>#NAME?</v>
      </c>
      <c r="E1181" s="198" t="e">
        <f t="shared" ca="1" si="150"/>
        <v>#NAME?</v>
      </c>
      <c r="F1181" s="151" t="e">
        <f ca="1">+_xll.BInterpol(Boost!$R$6:$R$66,Boost!$AY$6:$AY$66,params!B1181,"cubic")</f>
        <v>#NAME?</v>
      </c>
      <c r="G1181" s="151" t="e">
        <f ca="1">_xll.BInterpol(cf!$A$2:$A$68,cf!$B$2:$B$68,params!B1181,"cubic")/100</f>
        <v>#NAME?</v>
      </c>
      <c r="H1181" s="199" t="e">
        <f t="shared" ca="1" si="151"/>
        <v>#NAME?</v>
      </c>
      <c r="I1181" s="152">
        <f t="shared" si="146"/>
        <v>7.5528756290171306E-2</v>
      </c>
      <c r="J1181" s="152">
        <f t="shared" si="152"/>
        <v>6.1633470673450041E-5</v>
      </c>
      <c r="K1181" s="3" t="e">
        <f t="shared" ca="1" si="148"/>
        <v>#NAME?</v>
      </c>
      <c r="L1181" s="153" t="e">
        <f t="shared" ca="1" si="153"/>
        <v>#NAME?</v>
      </c>
      <c r="M1181" s="195" t="e">
        <f ca="1">_xll.BInterpol(cf!$A$2:$A$68,cf!$C$2:$C$68,params!B1181,"cubic")</f>
        <v>#NAME?</v>
      </c>
      <c r="N1181" s="195" t="e">
        <f ca="1">+_xll.BInterpol(#REF!,#REF!,params!B1181,"cubic")</f>
        <v>#NAME?</v>
      </c>
      <c r="O1181" s="153" t="e">
        <f t="shared" ca="1" si="149"/>
        <v>#NAME?</v>
      </c>
    </row>
    <row r="1182" spans="1:15">
      <c r="A1182">
        <v>1179</v>
      </c>
      <c r="B1182">
        <f t="shared" si="147"/>
        <v>4.7160000000000002</v>
      </c>
      <c r="C1182" s="151" t="e">
        <f ca="1">+_xll.BInterpol(Boost!$R$6:$R$66,Boost!$AZ$6:$AZ$66,params!B1182,"cubic")</f>
        <v>#NAME?</v>
      </c>
      <c r="D1182" s="151" t="e">
        <f ca="1">+_xll.BInterpol(Boost!$R$6:$R$66,Boost!$AX$6:$AX$66,params!B1182,"cubic")</f>
        <v>#NAME?</v>
      </c>
      <c r="E1182" s="198" t="e">
        <f t="shared" ca="1" si="150"/>
        <v>#NAME?</v>
      </c>
      <c r="F1182" s="151" t="e">
        <f ca="1">+_xll.BInterpol(Boost!$R$6:$R$66,Boost!$AY$6:$AY$66,params!B1182,"cubic")</f>
        <v>#NAME?</v>
      </c>
      <c r="G1182" s="151" t="e">
        <f ca="1">_xll.BInterpol(cf!$A$2:$A$68,cf!$B$2:$B$68,params!B1182,"cubic")/100</f>
        <v>#NAME?</v>
      </c>
      <c r="H1182" s="199" t="e">
        <f t="shared" ca="1" si="151"/>
        <v>#NAME?</v>
      </c>
      <c r="I1182" s="152">
        <f t="shared" si="146"/>
        <v>7.5590385652083758E-2</v>
      </c>
      <c r="J1182" s="152">
        <f t="shared" si="152"/>
        <v>6.1629361912451941E-5</v>
      </c>
      <c r="K1182" s="3" t="e">
        <f t="shared" ca="1" si="148"/>
        <v>#NAME?</v>
      </c>
      <c r="L1182" s="153" t="e">
        <f t="shared" ca="1" si="153"/>
        <v>#NAME?</v>
      </c>
      <c r="M1182" s="195" t="e">
        <f ca="1">_xll.BInterpol(cf!$A$2:$A$68,cf!$C$2:$C$68,params!B1182,"cubic")</f>
        <v>#NAME?</v>
      </c>
      <c r="N1182" s="195" t="e">
        <f ca="1">+_xll.BInterpol(#REF!,#REF!,params!B1182,"cubic")</f>
        <v>#NAME?</v>
      </c>
      <c r="O1182" s="153" t="e">
        <f t="shared" ca="1" si="149"/>
        <v>#NAME?</v>
      </c>
    </row>
    <row r="1183" spans="1:15">
      <c r="A1183">
        <v>1180</v>
      </c>
      <c r="B1183">
        <f t="shared" si="147"/>
        <v>4.72</v>
      </c>
      <c r="C1183" s="151" t="e">
        <f ca="1">+_xll.BInterpol(Boost!$R$6:$R$66,Boost!$AZ$6:$AZ$66,params!B1183,"cubic")</f>
        <v>#NAME?</v>
      </c>
      <c r="D1183" s="151" t="e">
        <f ca="1">+_xll.BInterpol(Boost!$R$6:$R$66,Boost!$AX$6:$AX$66,params!B1183,"cubic")</f>
        <v>#NAME?</v>
      </c>
      <c r="E1183" s="198" t="e">
        <f t="shared" ca="1" si="150"/>
        <v>#NAME?</v>
      </c>
      <c r="F1183" s="151" t="e">
        <f ca="1">+_xll.BInterpol(Boost!$R$6:$R$66,Boost!$AY$6:$AY$66,params!B1183,"cubic")</f>
        <v>#NAME?</v>
      </c>
      <c r="G1183" s="151" t="e">
        <f ca="1">_xll.BInterpol(cf!$A$2:$A$68,cf!$B$2:$B$68,params!B1183,"cubic")/100</f>
        <v>#NAME?</v>
      </c>
      <c r="H1183" s="199" t="e">
        <f t="shared" ca="1" si="151"/>
        <v>#NAME?</v>
      </c>
      <c r="I1183" s="152">
        <f t="shared" ref="I1183:I1246" si="154">1-EXP($R$5*-1*B1183/(1-$R$6))</f>
        <v>7.5652010905508993E-2</v>
      </c>
      <c r="J1183" s="152">
        <f t="shared" si="152"/>
        <v>6.1625253425234838E-5</v>
      </c>
      <c r="K1183" s="3" t="e">
        <f t="shared" ca="1" si="148"/>
        <v>#NAME?</v>
      </c>
      <c r="L1183" s="153" t="e">
        <f t="shared" ca="1" si="153"/>
        <v>#NAME?</v>
      </c>
      <c r="M1183" s="195" t="e">
        <f ca="1">_xll.BInterpol(cf!$A$2:$A$68,cf!$C$2:$C$68,params!B1183,"cubic")</f>
        <v>#NAME?</v>
      </c>
      <c r="N1183" s="195" t="e">
        <f ca="1">+_xll.BInterpol(#REF!,#REF!,params!B1183,"cubic")</f>
        <v>#NAME?</v>
      </c>
      <c r="O1183" s="153" t="e">
        <f t="shared" ca="1" si="149"/>
        <v>#NAME?</v>
      </c>
    </row>
    <row r="1184" spans="1:15">
      <c r="A1184">
        <v>1181</v>
      </c>
      <c r="B1184">
        <f t="shared" si="147"/>
        <v>4.7240000000000002</v>
      </c>
      <c r="C1184" s="151" t="e">
        <f ca="1">+_xll.BInterpol(Boost!$R$6:$R$66,Boost!$AZ$6:$AZ$66,params!B1184,"cubic")</f>
        <v>#NAME?</v>
      </c>
      <c r="D1184" s="151" t="e">
        <f ca="1">+_xll.BInterpol(Boost!$R$6:$R$66,Boost!$AX$6:$AX$66,params!B1184,"cubic")</f>
        <v>#NAME?</v>
      </c>
      <c r="E1184" s="198" t="e">
        <f t="shared" ca="1" si="150"/>
        <v>#NAME?</v>
      </c>
      <c r="F1184" s="151" t="e">
        <f ca="1">+_xll.BInterpol(Boost!$R$6:$R$66,Boost!$AY$6:$AY$66,params!B1184,"cubic")</f>
        <v>#NAME?</v>
      </c>
      <c r="G1184" s="151" t="e">
        <f ca="1">_xll.BInterpol(cf!$A$2:$A$68,cf!$B$2:$B$68,params!B1184,"cubic")/100</f>
        <v>#NAME?</v>
      </c>
      <c r="H1184" s="199" t="e">
        <f t="shared" ca="1" si="151"/>
        <v>#NAME?</v>
      </c>
      <c r="I1184" s="152">
        <f t="shared" si="154"/>
        <v>7.5713632050721014E-2</v>
      </c>
      <c r="J1184" s="152">
        <f t="shared" si="152"/>
        <v>6.1621145212020778E-5</v>
      </c>
      <c r="K1184" s="3" t="e">
        <f t="shared" ca="1" si="148"/>
        <v>#NAME?</v>
      </c>
      <c r="L1184" s="153" t="e">
        <f t="shared" ca="1" si="153"/>
        <v>#NAME?</v>
      </c>
      <c r="M1184" s="195" t="e">
        <f ca="1">_xll.BInterpol(cf!$A$2:$A$68,cf!$C$2:$C$68,params!B1184,"cubic")</f>
        <v>#NAME?</v>
      </c>
      <c r="N1184" s="195" t="e">
        <f ca="1">+_xll.BInterpol(#REF!,#REF!,params!B1184,"cubic")</f>
        <v>#NAME?</v>
      </c>
      <c r="O1184" s="153" t="e">
        <f t="shared" ca="1" si="149"/>
        <v>#NAME?</v>
      </c>
    </row>
    <row r="1185" spans="1:15">
      <c r="A1185">
        <v>1182</v>
      </c>
      <c r="B1185">
        <f t="shared" si="147"/>
        <v>4.7279999999999998</v>
      </c>
      <c r="C1185" s="151" t="e">
        <f ca="1">+_xll.BInterpol(Boost!$R$6:$R$66,Boost!$AZ$6:$AZ$66,params!B1185,"cubic")</f>
        <v>#NAME?</v>
      </c>
      <c r="D1185" s="151" t="e">
        <f ca="1">+_xll.BInterpol(Boost!$R$6:$R$66,Boost!$AX$6:$AX$66,params!B1185,"cubic")</f>
        <v>#NAME?</v>
      </c>
      <c r="E1185" s="198" t="e">
        <f t="shared" ca="1" si="150"/>
        <v>#NAME?</v>
      </c>
      <c r="F1185" s="151" t="e">
        <f ca="1">+_xll.BInterpol(Boost!$R$6:$R$66,Boost!$AY$6:$AY$66,params!B1185,"cubic")</f>
        <v>#NAME?</v>
      </c>
      <c r="G1185" s="151" t="e">
        <f ca="1">_xll.BInterpol(cf!$A$2:$A$68,cf!$B$2:$B$68,params!B1185,"cubic")/100</f>
        <v>#NAME?</v>
      </c>
      <c r="H1185" s="199" t="e">
        <f t="shared" ca="1" si="151"/>
        <v>#NAME?</v>
      </c>
      <c r="I1185" s="152">
        <f t="shared" si="154"/>
        <v>7.5775249087993601E-2</v>
      </c>
      <c r="J1185" s="152">
        <f t="shared" si="152"/>
        <v>6.1617037272587716E-5</v>
      </c>
      <c r="K1185" s="3" t="e">
        <f t="shared" ca="1" si="148"/>
        <v>#NAME?</v>
      </c>
      <c r="L1185" s="153" t="e">
        <f t="shared" ca="1" si="153"/>
        <v>#NAME?</v>
      </c>
      <c r="M1185" s="195" t="e">
        <f ca="1">_xll.BInterpol(cf!$A$2:$A$68,cf!$C$2:$C$68,params!B1185,"cubic")</f>
        <v>#NAME?</v>
      </c>
      <c r="N1185" s="195" t="e">
        <f ca="1">+_xll.BInterpol(#REF!,#REF!,params!B1185,"cubic")</f>
        <v>#NAME?</v>
      </c>
      <c r="O1185" s="153" t="e">
        <f t="shared" ca="1" si="149"/>
        <v>#NAME?</v>
      </c>
    </row>
    <row r="1186" spans="1:15">
      <c r="A1186">
        <v>1183</v>
      </c>
      <c r="B1186">
        <f t="shared" si="147"/>
        <v>4.7320000000000002</v>
      </c>
      <c r="C1186" s="151" t="e">
        <f ca="1">+_xll.BInterpol(Boost!$R$6:$R$66,Boost!$AZ$6:$AZ$66,params!B1186,"cubic")</f>
        <v>#NAME?</v>
      </c>
      <c r="D1186" s="151" t="e">
        <f ca="1">+_xll.BInterpol(Boost!$R$6:$R$66,Boost!$AX$6:$AX$66,params!B1186,"cubic")</f>
        <v>#NAME?</v>
      </c>
      <c r="E1186" s="198" t="e">
        <f t="shared" ca="1" si="150"/>
        <v>#NAME?</v>
      </c>
      <c r="F1186" s="151" t="e">
        <f ca="1">+_xll.BInterpol(Boost!$R$6:$R$66,Boost!$AY$6:$AY$66,params!B1186,"cubic")</f>
        <v>#NAME?</v>
      </c>
      <c r="G1186" s="151" t="e">
        <f ca="1">_xll.BInterpol(cf!$A$2:$A$68,cf!$B$2:$B$68,params!B1186,"cubic")/100</f>
        <v>#NAME?</v>
      </c>
      <c r="H1186" s="199" t="e">
        <f t="shared" ca="1" si="151"/>
        <v>#NAME?</v>
      </c>
      <c r="I1186" s="152">
        <f t="shared" si="154"/>
        <v>7.5836862017600537E-2</v>
      </c>
      <c r="J1186" s="152">
        <f t="shared" si="152"/>
        <v>6.1612929606935651E-5</v>
      </c>
      <c r="K1186" s="3" t="e">
        <f t="shared" ca="1" si="148"/>
        <v>#NAME?</v>
      </c>
      <c r="L1186" s="153" t="e">
        <f t="shared" ca="1" si="153"/>
        <v>#NAME?</v>
      </c>
      <c r="M1186" s="195" t="e">
        <f ca="1">_xll.BInterpol(cf!$A$2:$A$68,cf!$C$2:$C$68,params!B1186,"cubic")</f>
        <v>#NAME?</v>
      </c>
      <c r="N1186" s="195" t="e">
        <f ca="1">+_xll.BInterpol(#REF!,#REF!,params!B1186,"cubic")</f>
        <v>#NAME?</v>
      </c>
      <c r="O1186" s="153" t="e">
        <f t="shared" ca="1" si="149"/>
        <v>#NAME?</v>
      </c>
    </row>
    <row r="1187" spans="1:15">
      <c r="A1187">
        <v>1184</v>
      </c>
      <c r="B1187">
        <f t="shared" si="147"/>
        <v>4.7359999999999998</v>
      </c>
      <c r="C1187" s="151" t="e">
        <f ca="1">+_xll.BInterpol(Boost!$R$6:$R$66,Boost!$AZ$6:$AZ$66,params!B1187,"cubic")</f>
        <v>#NAME?</v>
      </c>
      <c r="D1187" s="151" t="e">
        <f ca="1">+_xll.BInterpol(Boost!$R$6:$R$66,Boost!$AX$6:$AX$66,params!B1187,"cubic")</f>
        <v>#NAME?</v>
      </c>
      <c r="E1187" s="198" t="e">
        <f t="shared" ca="1" si="150"/>
        <v>#NAME?</v>
      </c>
      <c r="F1187" s="151" t="e">
        <f ca="1">+_xll.BInterpol(Boost!$R$6:$R$66,Boost!$AY$6:$AY$66,params!B1187,"cubic")</f>
        <v>#NAME?</v>
      </c>
      <c r="G1187" s="151" t="e">
        <f ca="1">_xll.BInterpol(cf!$A$2:$A$68,cf!$B$2:$B$68,params!B1187,"cubic")/100</f>
        <v>#NAME?</v>
      </c>
      <c r="H1187" s="199" t="e">
        <f t="shared" ca="1" si="151"/>
        <v>#NAME?</v>
      </c>
      <c r="I1187" s="152">
        <f t="shared" si="154"/>
        <v>7.5898470839815824E-2</v>
      </c>
      <c r="J1187" s="152">
        <f t="shared" si="152"/>
        <v>6.1608822215286629E-5</v>
      </c>
      <c r="K1187" s="3" t="e">
        <f t="shared" ca="1" si="148"/>
        <v>#NAME?</v>
      </c>
      <c r="L1187" s="153" t="e">
        <f t="shared" ca="1" si="153"/>
        <v>#NAME?</v>
      </c>
      <c r="M1187" s="195" t="e">
        <f ca="1">_xll.BInterpol(cf!$A$2:$A$68,cf!$C$2:$C$68,params!B1187,"cubic")</f>
        <v>#NAME?</v>
      </c>
      <c r="N1187" s="195" t="e">
        <f ca="1">+_xll.BInterpol(#REF!,#REF!,params!B1187,"cubic")</f>
        <v>#NAME?</v>
      </c>
      <c r="O1187" s="153" t="e">
        <f t="shared" ca="1" si="149"/>
        <v>#NAME?</v>
      </c>
    </row>
    <row r="1188" spans="1:15">
      <c r="A1188">
        <v>1185</v>
      </c>
      <c r="B1188">
        <f t="shared" si="147"/>
        <v>4.74</v>
      </c>
      <c r="C1188" s="151" t="e">
        <f ca="1">+_xll.BInterpol(Boost!$R$6:$R$66,Boost!$AZ$6:$AZ$66,params!B1188,"cubic")</f>
        <v>#NAME?</v>
      </c>
      <c r="D1188" s="151" t="e">
        <f ca="1">+_xll.BInterpol(Boost!$R$6:$R$66,Boost!$AX$6:$AX$66,params!B1188,"cubic")</f>
        <v>#NAME?</v>
      </c>
      <c r="E1188" s="198" t="e">
        <f t="shared" ca="1" si="150"/>
        <v>#NAME?</v>
      </c>
      <c r="F1188" s="151" t="e">
        <f ca="1">+_xll.BInterpol(Boost!$R$6:$R$66,Boost!$AY$6:$AY$66,params!B1188,"cubic")</f>
        <v>#NAME?</v>
      </c>
      <c r="G1188" s="151" t="e">
        <f ca="1">_xll.BInterpol(cf!$A$2:$A$68,cf!$B$2:$B$68,params!B1188,"cubic")/100</f>
        <v>#NAME?</v>
      </c>
      <c r="H1188" s="199" t="e">
        <f t="shared" ca="1" si="151"/>
        <v>#NAME?</v>
      </c>
      <c r="I1188" s="152">
        <f t="shared" si="154"/>
        <v>7.5960075554913242E-2</v>
      </c>
      <c r="J1188" s="152">
        <f t="shared" si="152"/>
        <v>6.1604715097418605E-5</v>
      </c>
      <c r="K1188" s="3" t="e">
        <f t="shared" ca="1" si="148"/>
        <v>#NAME?</v>
      </c>
      <c r="L1188" s="153" t="e">
        <f t="shared" ca="1" si="153"/>
        <v>#NAME?</v>
      </c>
      <c r="M1188" s="195" t="e">
        <f ca="1">_xll.BInterpol(cf!$A$2:$A$68,cf!$C$2:$C$68,params!B1188,"cubic")</f>
        <v>#NAME?</v>
      </c>
      <c r="N1188" s="195" t="e">
        <f ca="1">+_xll.BInterpol(#REF!,#REF!,params!B1188,"cubic")</f>
        <v>#NAME?</v>
      </c>
      <c r="O1188" s="153" t="e">
        <f t="shared" ca="1" si="149"/>
        <v>#NAME?</v>
      </c>
    </row>
    <row r="1189" spans="1:15">
      <c r="A1189">
        <v>1186</v>
      </c>
      <c r="B1189">
        <f t="shared" si="147"/>
        <v>4.7439999999999998</v>
      </c>
      <c r="C1189" s="151" t="e">
        <f ca="1">+_xll.BInterpol(Boost!$R$6:$R$66,Boost!$AZ$6:$AZ$66,params!B1189,"cubic")</f>
        <v>#NAME?</v>
      </c>
      <c r="D1189" s="151" t="e">
        <f ca="1">+_xll.BInterpol(Boost!$R$6:$R$66,Boost!$AX$6:$AX$66,params!B1189,"cubic")</f>
        <v>#NAME?</v>
      </c>
      <c r="E1189" s="198" t="e">
        <f t="shared" ca="1" si="150"/>
        <v>#NAME?</v>
      </c>
      <c r="F1189" s="151" t="e">
        <f ca="1">+_xll.BInterpol(Boost!$R$6:$R$66,Boost!$AY$6:$AY$66,params!B1189,"cubic")</f>
        <v>#NAME?</v>
      </c>
      <c r="G1189" s="151" t="e">
        <f ca="1">_xll.BInterpol(cf!$A$2:$A$68,cf!$B$2:$B$68,params!B1189,"cubic")/100</f>
        <v>#NAME?</v>
      </c>
      <c r="H1189" s="199" t="e">
        <f t="shared" ca="1" si="151"/>
        <v>#NAME?</v>
      </c>
      <c r="I1189" s="152">
        <f t="shared" si="154"/>
        <v>7.6021676163166463E-2</v>
      </c>
      <c r="J1189" s="152">
        <f t="shared" si="152"/>
        <v>6.1600608253220557E-5</v>
      </c>
      <c r="K1189" s="3" t="e">
        <f t="shared" ca="1" si="148"/>
        <v>#NAME?</v>
      </c>
      <c r="L1189" s="153" t="e">
        <f t="shared" ca="1" si="153"/>
        <v>#NAME?</v>
      </c>
      <c r="M1189" s="195" t="e">
        <f ca="1">_xll.BInterpol(cf!$A$2:$A$68,cf!$C$2:$C$68,params!B1189,"cubic")</f>
        <v>#NAME?</v>
      </c>
      <c r="N1189" s="195" t="e">
        <f ca="1">+_xll.BInterpol(#REF!,#REF!,params!B1189,"cubic")</f>
        <v>#NAME?</v>
      </c>
      <c r="O1189" s="153" t="e">
        <f t="shared" ca="1" si="149"/>
        <v>#NAME?</v>
      </c>
    </row>
    <row r="1190" spans="1:15">
      <c r="A1190">
        <v>1187</v>
      </c>
      <c r="B1190">
        <f t="shared" si="147"/>
        <v>4.7480000000000002</v>
      </c>
      <c r="C1190" s="151" t="e">
        <f ca="1">+_xll.BInterpol(Boost!$R$6:$R$66,Boost!$AZ$6:$AZ$66,params!B1190,"cubic")</f>
        <v>#NAME?</v>
      </c>
      <c r="D1190" s="151" t="e">
        <f ca="1">+_xll.BInterpol(Boost!$R$6:$R$66,Boost!$AX$6:$AX$66,params!B1190,"cubic")</f>
        <v>#NAME?</v>
      </c>
      <c r="E1190" s="198" t="e">
        <f t="shared" ca="1" si="150"/>
        <v>#NAME?</v>
      </c>
      <c r="F1190" s="151" t="e">
        <f ca="1">+_xll.BInterpol(Boost!$R$6:$R$66,Boost!$AY$6:$AY$66,params!B1190,"cubic")</f>
        <v>#NAME?</v>
      </c>
      <c r="G1190" s="151" t="e">
        <f ca="1">_xll.BInterpol(cf!$A$2:$A$68,cf!$B$2:$B$68,params!B1190,"cubic")/100</f>
        <v>#NAME?</v>
      </c>
      <c r="H1190" s="199" t="e">
        <f t="shared" ca="1" si="151"/>
        <v>#NAME?</v>
      </c>
      <c r="I1190" s="152">
        <f t="shared" si="154"/>
        <v>7.6083272664849377E-2</v>
      </c>
      <c r="J1190" s="152">
        <f t="shared" si="152"/>
        <v>6.1596501682914528E-5</v>
      </c>
      <c r="K1190" s="3" t="e">
        <f t="shared" ca="1" si="148"/>
        <v>#NAME?</v>
      </c>
      <c r="L1190" s="153" t="e">
        <f t="shared" ca="1" si="153"/>
        <v>#NAME?</v>
      </c>
      <c r="M1190" s="195" t="e">
        <f ca="1">_xll.BInterpol(cf!$A$2:$A$68,cf!$C$2:$C$68,params!B1190,"cubic")</f>
        <v>#NAME?</v>
      </c>
      <c r="N1190" s="195" t="e">
        <f ca="1">+_xll.BInterpol(#REF!,#REF!,params!B1190,"cubic")</f>
        <v>#NAME?</v>
      </c>
      <c r="O1190" s="153" t="e">
        <f t="shared" ca="1" si="149"/>
        <v>#NAME?</v>
      </c>
    </row>
    <row r="1191" spans="1:15">
      <c r="A1191">
        <v>1188</v>
      </c>
      <c r="B1191">
        <f t="shared" si="147"/>
        <v>4.7519999999999998</v>
      </c>
      <c r="C1191" s="151" t="e">
        <f ca="1">+_xll.BInterpol(Boost!$R$6:$R$66,Boost!$AZ$6:$AZ$66,params!B1191,"cubic")</f>
        <v>#NAME?</v>
      </c>
      <c r="D1191" s="151" t="e">
        <f ca="1">+_xll.BInterpol(Boost!$R$6:$R$66,Boost!$AX$6:$AX$66,params!B1191,"cubic")</f>
        <v>#NAME?</v>
      </c>
      <c r="E1191" s="198" t="e">
        <f t="shared" ca="1" si="150"/>
        <v>#NAME?</v>
      </c>
      <c r="F1191" s="151" t="e">
        <f ca="1">+_xll.BInterpol(Boost!$R$6:$R$66,Boost!$AY$6:$AY$66,params!B1191,"cubic")</f>
        <v>#NAME?</v>
      </c>
      <c r="G1191" s="151" t="e">
        <f ca="1">_xll.BInterpol(cf!$A$2:$A$68,cf!$B$2:$B$68,params!B1191,"cubic")/100</f>
        <v>#NAME?</v>
      </c>
      <c r="H1191" s="199" t="e">
        <f t="shared" ca="1" si="151"/>
        <v>#NAME?</v>
      </c>
      <c r="I1191" s="152">
        <f t="shared" si="154"/>
        <v>7.6144865060235767E-2</v>
      </c>
      <c r="J1191" s="152">
        <f t="shared" si="152"/>
        <v>6.1592395386389498E-5</v>
      </c>
      <c r="K1191" s="3" t="e">
        <f t="shared" ca="1" si="148"/>
        <v>#NAME?</v>
      </c>
      <c r="L1191" s="153" t="e">
        <f t="shared" ca="1" si="153"/>
        <v>#NAME?</v>
      </c>
      <c r="M1191" s="195" t="e">
        <f ca="1">_xll.BInterpol(cf!$A$2:$A$68,cf!$C$2:$C$68,params!B1191,"cubic")</f>
        <v>#NAME?</v>
      </c>
      <c r="N1191" s="195" t="e">
        <f ca="1">+_xll.BInterpol(#REF!,#REF!,params!B1191,"cubic")</f>
        <v>#NAME?</v>
      </c>
      <c r="O1191" s="153" t="e">
        <f t="shared" ca="1" si="149"/>
        <v>#NAME?</v>
      </c>
    </row>
    <row r="1192" spans="1:15">
      <c r="A1192">
        <v>1189</v>
      </c>
      <c r="B1192">
        <f t="shared" si="147"/>
        <v>4.7560000000000002</v>
      </c>
      <c r="C1192" s="151" t="e">
        <f ca="1">+_xll.BInterpol(Boost!$R$6:$R$66,Boost!$AZ$6:$AZ$66,params!B1192,"cubic")</f>
        <v>#NAME?</v>
      </c>
      <c r="D1192" s="151" t="e">
        <f ca="1">+_xll.BInterpol(Boost!$R$6:$R$66,Boost!$AX$6:$AX$66,params!B1192,"cubic")</f>
        <v>#NAME?</v>
      </c>
      <c r="E1192" s="198" t="e">
        <f t="shared" ca="1" si="150"/>
        <v>#NAME?</v>
      </c>
      <c r="F1192" s="151" t="e">
        <f ca="1">+_xll.BInterpol(Boost!$R$6:$R$66,Boost!$AY$6:$AY$66,params!B1192,"cubic")</f>
        <v>#NAME?</v>
      </c>
      <c r="G1192" s="151" t="e">
        <f ca="1">_xll.BInterpol(cf!$A$2:$A$68,cf!$B$2:$B$68,params!B1192,"cubic")/100</f>
        <v>#NAME?</v>
      </c>
      <c r="H1192" s="199" t="e">
        <f t="shared" ca="1" si="151"/>
        <v>#NAME?</v>
      </c>
      <c r="I1192" s="152">
        <f t="shared" si="154"/>
        <v>7.6206453349599301E-2</v>
      </c>
      <c r="J1192" s="152">
        <f t="shared" si="152"/>
        <v>6.1588289363534443E-5</v>
      </c>
      <c r="K1192" s="3" t="e">
        <f t="shared" ca="1" si="148"/>
        <v>#NAME?</v>
      </c>
      <c r="L1192" s="153" t="e">
        <f t="shared" ca="1" si="153"/>
        <v>#NAME?</v>
      </c>
      <c r="M1192" s="195" t="e">
        <f ca="1">_xll.BInterpol(cf!$A$2:$A$68,cf!$C$2:$C$68,params!B1192,"cubic")</f>
        <v>#NAME?</v>
      </c>
      <c r="N1192" s="195" t="e">
        <f ca="1">+_xll.BInterpol(#REF!,#REF!,params!B1192,"cubic")</f>
        <v>#NAME?</v>
      </c>
      <c r="O1192" s="153" t="e">
        <f t="shared" ca="1" si="149"/>
        <v>#NAME?</v>
      </c>
    </row>
    <row r="1193" spans="1:15">
      <c r="A1193">
        <v>1190</v>
      </c>
      <c r="B1193">
        <f t="shared" si="147"/>
        <v>4.76</v>
      </c>
      <c r="C1193" s="151" t="e">
        <f ca="1">+_xll.BInterpol(Boost!$R$6:$R$66,Boost!$AZ$6:$AZ$66,params!B1193,"cubic")</f>
        <v>#NAME?</v>
      </c>
      <c r="D1193" s="151" t="e">
        <f ca="1">+_xll.BInterpol(Boost!$R$6:$R$66,Boost!$AX$6:$AX$66,params!B1193,"cubic")</f>
        <v>#NAME?</v>
      </c>
      <c r="E1193" s="198" t="e">
        <f t="shared" ca="1" si="150"/>
        <v>#NAME?</v>
      </c>
      <c r="F1193" s="151" t="e">
        <f ca="1">+_xll.BInterpol(Boost!$R$6:$R$66,Boost!$AY$6:$AY$66,params!B1193,"cubic")</f>
        <v>#NAME?</v>
      </c>
      <c r="G1193" s="151" t="e">
        <f ca="1">_xll.BInterpol(cf!$A$2:$A$68,cf!$B$2:$B$68,params!B1193,"cubic")/100</f>
        <v>#NAME?</v>
      </c>
      <c r="H1193" s="199" t="e">
        <f t="shared" ca="1" si="151"/>
        <v>#NAME?</v>
      </c>
      <c r="I1193" s="152">
        <f t="shared" si="154"/>
        <v>7.6268037533213651E-2</v>
      </c>
      <c r="J1193" s="152">
        <f t="shared" si="152"/>
        <v>6.1584183614349364E-5</v>
      </c>
      <c r="K1193" s="3" t="e">
        <f t="shared" ca="1" si="148"/>
        <v>#NAME?</v>
      </c>
      <c r="L1193" s="153" t="e">
        <f t="shared" ca="1" si="153"/>
        <v>#NAME?</v>
      </c>
      <c r="M1193" s="195" t="e">
        <f ca="1">_xll.BInterpol(cf!$A$2:$A$68,cf!$C$2:$C$68,params!B1193,"cubic")</f>
        <v>#NAME?</v>
      </c>
      <c r="N1193" s="195" t="e">
        <f ca="1">+_xll.BInterpol(#REF!,#REF!,params!B1193,"cubic")</f>
        <v>#NAME?</v>
      </c>
      <c r="O1193" s="153" t="e">
        <f t="shared" ca="1" si="149"/>
        <v>#NAME?</v>
      </c>
    </row>
    <row r="1194" spans="1:15">
      <c r="A1194">
        <v>1191</v>
      </c>
      <c r="B1194">
        <f t="shared" si="147"/>
        <v>4.7640000000000002</v>
      </c>
      <c r="C1194" s="151" t="e">
        <f ca="1">+_xll.BInterpol(Boost!$R$6:$R$66,Boost!$AZ$6:$AZ$66,params!B1194,"cubic")</f>
        <v>#NAME?</v>
      </c>
      <c r="D1194" s="151" t="e">
        <f ca="1">+_xll.BInterpol(Boost!$R$6:$R$66,Boost!$AX$6:$AX$66,params!B1194,"cubic")</f>
        <v>#NAME?</v>
      </c>
      <c r="E1194" s="198" t="e">
        <f t="shared" ca="1" si="150"/>
        <v>#NAME?</v>
      </c>
      <c r="F1194" s="151" t="e">
        <f ca="1">+_xll.BInterpol(Boost!$R$6:$R$66,Boost!$AY$6:$AY$66,params!B1194,"cubic")</f>
        <v>#NAME?</v>
      </c>
      <c r="G1194" s="151" t="e">
        <f ca="1">_xll.BInterpol(cf!$A$2:$A$68,cf!$B$2:$B$68,params!B1194,"cubic")/100</f>
        <v>#NAME?</v>
      </c>
      <c r="H1194" s="199" t="e">
        <f t="shared" ca="1" si="151"/>
        <v>#NAME?</v>
      </c>
      <c r="I1194" s="152">
        <f t="shared" si="154"/>
        <v>7.6329617611352707E-2</v>
      </c>
      <c r="J1194" s="152">
        <f t="shared" si="152"/>
        <v>6.1580078139056305E-5</v>
      </c>
      <c r="K1194" s="3" t="e">
        <f t="shared" ca="1" si="148"/>
        <v>#NAME?</v>
      </c>
      <c r="L1194" s="153" t="e">
        <f t="shared" ca="1" si="153"/>
        <v>#NAME?</v>
      </c>
      <c r="M1194" s="195" t="e">
        <f ca="1">_xll.BInterpol(cf!$A$2:$A$68,cf!$C$2:$C$68,params!B1194,"cubic")</f>
        <v>#NAME?</v>
      </c>
      <c r="N1194" s="195" t="e">
        <f ca="1">+_xll.BInterpol(#REF!,#REF!,params!B1194,"cubic")</f>
        <v>#NAME?</v>
      </c>
      <c r="O1194" s="153" t="e">
        <f t="shared" ca="1" si="149"/>
        <v>#NAME?</v>
      </c>
    </row>
    <row r="1195" spans="1:15">
      <c r="A1195">
        <v>1192</v>
      </c>
      <c r="B1195">
        <f t="shared" si="147"/>
        <v>4.7679999999999998</v>
      </c>
      <c r="C1195" s="151" t="e">
        <f ca="1">+_xll.BInterpol(Boost!$R$6:$R$66,Boost!$AZ$6:$AZ$66,params!B1195,"cubic")</f>
        <v>#NAME?</v>
      </c>
      <c r="D1195" s="151" t="e">
        <f ca="1">+_xll.BInterpol(Boost!$R$6:$R$66,Boost!$AX$6:$AX$66,params!B1195,"cubic")</f>
        <v>#NAME?</v>
      </c>
      <c r="E1195" s="198" t="e">
        <f t="shared" ca="1" si="150"/>
        <v>#NAME?</v>
      </c>
      <c r="F1195" s="151" t="e">
        <f ca="1">+_xll.BInterpol(Boost!$R$6:$R$66,Boost!$AY$6:$AY$66,params!B1195,"cubic")</f>
        <v>#NAME?</v>
      </c>
      <c r="G1195" s="151" t="e">
        <f ca="1">_xll.BInterpol(cf!$A$2:$A$68,cf!$B$2:$B$68,params!B1195,"cubic")/100</f>
        <v>#NAME?</v>
      </c>
      <c r="H1195" s="199" t="e">
        <f t="shared" ca="1" si="151"/>
        <v>#NAME?</v>
      </c>
      <c r="I1195" s="152">
        <f t="shared" si="154"/>
        <v>7.6391193584290029E-2</v>
      </c>
      <c r="J1195" s="152">
        <f t="shared" si="152"/>
        <v>6.1575972937322199E-5</v>
      </c>
      <c r="K1195" s="3" t="e">
        <f t="shared" ca="1" si="148"/>
        <v>#NAME?</v>
      </c>
      <c r="L1195" s="153" t="e">
        <f t="shared" ca="1" si="153"/>
        <v>#NAME?</v>
      </c>
      <c r="M1195" s="195" t="e">
        <f ca="1">_xll.BInterpol(cf!$A$2:$A$68,cf!$C$2:$C$68,params!B1195,"cubic")</f>
        <v>#NAME?</v>
      </c>
      <c r="N1195" s="195" t="e">
        <f ca="1">+_xll.BInterpol(#REF!,#REF!,params!B1195,"cubic")</f>
        <v>#NAME?</v>
      </c>
      <c r="O1195" s="153" t="e">
        <f t="shared" ca="1" si="149"/>
        <v>#NAME?</v>
      </c>
    </row>
    <row r="1196" spans="1:15">
      <c r="A1196">
        <v>1193</v>
      </c>
      <c r="B1196">
        <f t="shared" si="147"/>
        <v>4.7720000000000002</v>
      </c>
      <c r="C1196" s="151" t="e">
        <f ca="1">+_xll.BInterpol(Boost!$R$6:$R$66,Boost!$AZ$6:$AZ$66,params!B1196,"cubic")</f>
        <v>#NAME?</v>
      </c>
      <c r="D1196" s="151" t="e">
        <f ca="1">+_xll.BInterpol(Boost!$R$6:$R$66,Boost!$AX$6:$AX$66,params!B1196,"cubic")</f>
        <v>#NAME?</v>
      </c>
      <c r="E1196" s="198" t="e">
        <f t="shared" ca="1" si="150"/>
        <v>#NAME?</v>
      </c>
      <c r="F1196" s="151" t="e">
        <f ca="1">+_xll.BInterpol(Boost!$R$6:$R$66,Boost!$AY$6:$AY$66,params!B1196,"cubic")</f>
        <v>#NAME?</v>
      </c>
      <c r="G1196" s="151" t="e">
        <f ca="1">_xll.BInterpol(cf!$A$2:$A$68,cf!$B$2:$B$68,params!B1196,"cubic")/100</f>
        <v>#NAME?</v>
      </c>
      <c r="H1196" s="199" t="e">
        <f t="shared" ca="1" si="151"/>
        <v>#NAME?</v>
      </c>
      <c r="I1196" s="152">
        <f t="shared" si="154"/>
        <v>7.6452765452299398E-2</v>
      </c>
      <c r="J1196" s="152">
        <f t="shared" si="152"/>
        <v>6.1571868009369091E-5</v>
      </c>
      <c r="K1196" s="3" t="e">
        <f t="shared" ca="1" si="148"/>
        <v>#NAME?</v>
      </c>
      <c r="L1196" s="153" t="e">
        <f t="shared" ca="1" si="153"/>
        <v>#NAME?</v>
      </c>
      <c r="M1196" s="195" t="e">
        <f ca="1">_xll.BInterpol(cf!$A$2:$A$68,cf!$C$2:$C$68,params!B1196,"cubic")</f>
        <v>#NAME?</v>
      </c>
      <c r="N1196" s="195" t="e">
        <f ca="1">+_xll.BInterpol(#REF!,#REF!,params!B1196,"cubic")</f>
        <v>#NAME?</v>
      </c>
      <c r="O1196" s="153" t="e">
        <f t="shared" ca="1" si="149"/>
        <v>#NAME?</v>
      </c>
    </row>
    <row r="1197" spans="1:15">
      <c r="A1197">
        <v>1194</v>
      </c>
      <c r="B1197">
        <f t="shared" si="147"/>
        <v>4.7759999999999998</v>
      </c>
      <c r="C1197" s="151" t="e">
        <f ca="1">+_xll.BInterpol(Boost!$R$6:$R$66,Boost!$AZ$6:$AZ$66,params!B1197,"cubic")</f>
        <v>#NAME?</v>
      </c>
      <c r="D1197" s="151" t="e">
        <f ca="1">+_xll.BInterpol(Boost!$R$6:$R$66,Boost!$AX$6:$AX$66,params!B1197,"cubic")</f>
        <v>#NAME?</v>
      </c>
      <c r="E1197" s="198" t="e">
        <f t="shared" ca="1" si="150"/>
        <v>#NAME?</v>
      </c>
      <c r="F1197" s="151" t="e">
        <f ca="1">+_xll.BInterpol(Boost!$R$6:$R$66,Boost!$AY$6:$AY$66,params!B1197,"cubic")</f>
        <v>#NAME?</v>
      </c>
      <c r="G1197" s="151" t="e">
        <f ca="1">_xll.BInterpol(cf!$A$2:$A$68,cf!$B$2:$B$68,params!B1197,"cubic")/100</f>
        <v>#NAME?</v>
      </c>
      <c r="H1197" s="199" t="e">
        <f t="shared" ca="1" si="151"/>
        <v>#NAME?</v>
      </c>
      <c r="I1197" s="152">
        <f t="shared" si="154"/>
        <v>7.6514333215654262E-2</v>
      </c>
      <c r="J1197" s="152">
        <f t="shared" si="152"/>
        <v>6.1567763354863914E-5</v>
      </c>
      <c r="K1197" s="3" t="e">
        <f t="shared" ca="1" si="148"/>
        <v>#NAME?</v>
      </c>
      <c r="L1197" s="153" t="e">
        <f t="shared" ca="1" si="153"/>
        <v>#NAME?</v>
      </c>
      <c r="M1197" s="195" t="e">
        <f ca="1">_xll.BInterpol(cf!$A$2:$A$68,cf!$C$2:$C$68,params!B1197,"cubic")</f>
        <v>#NAME?</v>
      </c>
      <c r="N1197" s="195" t="e">
        <f ca="1">+_xll.BInterpol(#REF!,#REF!,params!B1197,"cubic")</f>
        <v>#NAME?</v>
      </c>
      <c r="O1197" s="153" t="e">
        <f t="shared" ca="1" si="149"/>
        <v>#NAME?</v>
      </c>
    </row>
    <row r="1198" spans="1:15">
      <c r="A1198">
        <v>1195</v>
      </c>
      <c r="B1198">
        <f t="shared" si="147"/>
        <v>4.78</v>
      </c>
      <c r="C1198" s="151" t="e">
        <f ca="1">+_xll.BInterpol(Boost!$R$6:$R$66,Boost!$AZ$6:$AZ$66,params!B1198,"cubic")</f>
        <v>#NAME?</v>
      </c>
      <c r="D1198" s="151" t="e">
        <f ca="1">+_xll.BInterpol(Boost!$R$6:$R$66,Boost!$AX$6:$AX$66,params!B1198,"cubic")</f>
        <v>#NAME?</v>
      </c>
      <c r="E1198" s="198" t="e">
        <f t="shared" ca="1" si="150"/>
        <v>#NAME?</v>
      </c>
      <c r="F1198" s="151" t="e">
        <f ca="1">+_xll.BInterpol(Boost!$R$6:$R$66,Boost!$AY$6:$AY$66,params!B1198,"cubic")</f>
        <v>#NAME?</v>
      </c>
      <c r="G1198" s="151" t="e">
        <f ca="1">_xll.BInterpol(cf!$A$2:$A$68,cf!$B$2:$B$68,params!B1198,"cubic")/100</f>
        <v>#NAME?</v>
      </c>
      <c r="H1198" s="199" t="e">
        <f t="shared" ca="1" si="151"/>
        <v>#NAME?</v>
      </c>
      <c r="I1198" s="152">
        <f t="shared" si="154"/>
        <v>7.6575896874628513E-2</v>
      </c>
      <c r="J1198" s="152">
        <f t="shared" si="152"/>
        <v>6.1563658974250757E-5</v>
      </c>
      <c r="K1198" s="3" t="e">
        <f t="shared" ca="1" si="148"/>
        <v>#NAME?</v>
      </c>
      <c r="L1198" s="153" t="e">
        <f t="shared" ca="1" si="153"/>
        <v>#NAME?</v>
      </c>
      <c r="M1198" s="195" t="e">
        <f ca="1">_xll.BInterpol(cf!$A$2:$A$68,cf!$C$2:$C$68,params!B1198,"cubic")</f>
        <v>#NAME?</v>
      </c>
      <c r="N1198" s="195" t="e">
        <f ca="1">+_xll.BInterpol(#REF!,#REF!,params!B1198,"cubic")</f>
        <v>#NAME?</v>
      </c>
      <c r="O1198" s="153" t="e">
        <f t="shared" ca="1" si="149"/>
        <v>#NAME?</v>
      </c>
    </row>
    <row r="1199" spans="1:15">
      <c r="A1199">
        <v>1196</v>
      </c>
      <c r="B1199">
        <f t="shared" si="147"/>
        <v>4.7839999999999998</v>
      </c>
      <c r="C1199" s="151" t="e">
        <f ca="1">+_xll.BInterpol(Boost!$R$6:$R$66,Boost!$AZ$6:$AZ$66,params!B1199,"cubic")</f>
        <v>#NAME?</v>
      </c>
      <c r="D1199" s="151" t="e">
        <f ca="1">+_xll.BInterpol(Boost!$R$6:$R$66,Boost!$AX$6:$AX$66,params!B1199,"cubic")</f>
        <v>#NAME?</v>
      </c>
      <c r="E1199" s="198" t="e">
        <f t="shared" ca="1" si="150"/>
        <v>#NAME?</v>
      </c>
      <c r="F1199" s="151" t="e">
        <f ca="1">+_xll.BInterpol(Boost!$R$6:$R$66,Boost!$AY$6:$AY$66,params!B1199,"cubic")</f>
        <v>#NAME?</v>
      </c>
      <c r="G1199" s="151" t="e">
        <f ca="1">_xll.BInterpol(cf!$A$2:$A$68,cf!$B$2:$B$68,params!B1199,"cubic")/100</f>
        <v>#NAME?</v>
      </c>
      <c r="H1199" s="199" t="e">
        <f t="shared" ca="1" si="151"/>
        <v>#NAME?</v>
      </c>
      <c r="I1199" s="152">
        <f t="shared" si="154"/>
        <v>7.6637456429495598E-2</v>
      </c>
      <c r="J1199" s="152">
        <f t="shared" si="152"/>
        <v>6.1559554867085531E-5</v>
      </c>
      <c r="K1199" s="3" t="e">
        <f t="shared" ca="1" si="148"/>
        <v>#NAME?</v>
      </c>
      <c r="L1199" s="153" t="e">
        <f t="shared" ca="1" si="153"/>
        <v>#NAME?</v>
      </c>
      <c r="M1199" s="195" t="e">
        <f ca="1">_xll.BInterpol(cf!$A$2:$A$68,cf!$C$2:$C$68,params!B1199,"cubic")</f>
        <v>#NAME?</v>
      </c>
      <c r="N1199" s="195" t="e">
        <f ca="1">+_xll.BInterpol(#REF!,#REF!,params!B1199,"cubic")</f>
        <v>#NAME?</v>
      </c>
      <c r="O1199" s="153" t="e">
        <f t="shared" ca="1" si="149"/>
        <v>#NAME?</v>
      </c>
    </row>
    <row r="1200" spans="1:15">
      <c r="A1200">
        <v>1197</v>
      </c>
      <c r="B1200">
        <f t="shared" si="147"/>
        <v>4.7880000000000003</v>
      </c>
      <c r="C1200" s="151" t="e">
        <f ca="1">+_xll.BInterpol(Boost!$R$6:$R$66,Boost!$AZ$6:$AZ$66,params!B1200,"cubic")</f>
        <v>#NAME?</v>
      </c>
      <c r="D1200" s="151" t="e">
        <f ca="1">+_xll.BInterpol(Boost!$R$6:$R$66,Boost!$AX$6:$AX$66,params!B1200,"cubic")</f>
        <v>#NAME?</v>
      </c>
      <c r="E1200" s="198" t="e">
        <f t="shared" ca="1" si="150"/>
        <v>#NAME?</v>
      </c>
      <c r="F1200" s="151" t="e">
        <f ca="1">+_xll.BInterpol(Boost!$R$6:$R$66,Boost!$AY$6:$AY$66,params!B1200,"cubic")</f>
        <v>#NAME?</v>
      </c>
      <c r="G1200" s="151" t="e">
        <f ca="1">_xll.BInterpol(cf!$A$2:$A$68,cf!$B$2:$B$68,params!B1200,"cubic")/100</f>
        <v>#NAME?</v>
      </c>
      <c r="H1200" s="199" t="e">
        <f t="shared" ca="1" si="151"/>
        <v>#NAME?</v>
      </c>
      <c r="I1200" s="152">
        <f t="shared" si="154"/>
        <v>7.6699011880529078E-2</v>
      </c>
      <c r="J1200" s="152">
        <f t="shared" si="152"/>
        <v>6.1555451033479258E-5</v>
      </c>
      <c r="K1200" s="3" t="e">
        <f t="shared" ca="1" si="148"/>
        <v>#NAME?</v>
      </c>
      <c r="L1200" s="153" t="e">
        <f t="shared" ca="1" si="153"/>
        <v>#NAME?</v>
      </c>
      <c r="M1200" s="195" t="e">
        <f ca="1">_xll.BInterpol(cf!$A$2:$A$68,cf!$C$2:$C$68,params!B1200,"cubic")</f>
        <v>#NAME?</v>
      </c>
      <c r="N1200" s="195" t="e">
        <f ca="1">+_xll.BInterpol(#REF!,#REF!,params!B1200,"cubic")</f>
        <v>#NAME?</v>
      </c>
      <c r="O1200" s="153" t="e">
        <f t="shared" ca="1" si="149"/>
        <v>#NAME?</v>
      </c>
    </row>
    <row r="1201" spans="1:15">
      <c r="A1201">
        <v>1198</v>
      </c>
      <c r="B1201">
        <f t="shared" si="147"/>
        <v>4.7919999999999998</v>
      </c>
      <c r="C1201" s="151" t="e">
        <f ca="1">+_xll.BInterpol(Boost!$R$6:$R$66,Boost!$AZ$6:$AZ$66,params!B1201,"cubic")</f>
        <v>#NAME?</v>
      </c>
      <c r="D1201" s="151" t="e">
        <f ca="1">+_xll.BInterpol(Boost!$R$6:$R$66,Boost!$AX$6:$AX$66,params!B1201,"cubic")</f>
        <v>#NAME?</v>
      </c>
      <c r="E1201" s="198" t="e">
        <f t="shared" ca="1" si="150"/>
        <v>#NAME?</v>
      </c>
      <c r="F1201" s="151" t="e">
        <f ca="1">+_xll.BInterpol(Boost!$R$6:$R$66,Boost!$AY$6:$AY$66,params!B1201,"cubic")</f>
        <v>#NAME?</v>
      </c>
      <c r="G1201" s="151" t="e">
        <f ca="1">_xll.BInterpol(cf!$A$2:$A$68,cf!$B$2:$B$68,params!B1201,"cubic")/100</f>
        <v>#NAME?</v>
      </c>
      <c r="H1201" s="199" t="e">
        <f t="shared" ca="1" si="151"/>
        <v>#NAME?</v>
      </c>
      <c r="I1201" s="152">
        <f t="shared" si="154"/>
        <v>7.6760563228002621E-2</v>
      </c>
      <c r="J1201" s="152">
        <f t="shared" si="152"/>
        <v>6.1551347473542961E-5</v>
      </c>
      <c r="K1201" s="3" t="e">
        <f t="shared" ca="1" si="148"/>
        <v>#NAME?</v>
      </c>
      <c r="L1201" s="153" t="e">
        <f t="shared" ca="1" si="153"/>
        <v>#NAME?</v>
      </c>
      <c r="M1201" s="195" t="e">
        <f ca="1">_xll.BInterpol(cf!$A$2:$A$68,cf!$C$2:$C$68,params!B1201,"cubic")</f>
        <v>#NAME?</v>
      </c>
      <c r="N1201" s="195" t="e">
        <f ca="1">+_xll.BInterpol(#REF!,#REF!,params!B1201,"cubic")</f>
        <v>#NAME?</v>
      </c>
      <c r="O1201" s="153" t="e">
        <f t="shared" ca="1" si="149"/>
        <v>#NAME?</v>
      </c>
    </row>
    <row r="1202" spans="1:15">
      <c r="A1202">
        <v>1199</v>
      </c>
      <c r="B1202">
        <f t="shared" si="147"/>
        <v>4.7960000000000003</v>
      </c>
      <c r="C1202" s="151" t="e">
        <f ca="1">+_xll.BInterpol(Boost!$R$6:$R$66,Boost!$AZ$6:$AZ$66,params!B1202,"cubic")</f>
        <v>#NAME?</v>
      </c>
      <c r="D1202" s="151" t="e">
        <f ca="1">+_xll.BInterpol(Boost!$R$6:$R$66,Boost!$AX$6:$AX$66,params!B1202,"cubic")</f>
        <v>#NAME?</v>
      </c>
      <c r="E1202" s="198" t="e">
        <f t="shared" ca="1" si="150"/>
        <v>#NAME?</v>
      </c>
      <c r="F1202" s="151" t="e">
        <f ca="1">+_xll.BInterpol(Boost!$R$6:$R$66,Boost!$AY$6:$AY$66,params!B1202,"cubic")</f>
        <v>#NAME?</v>
      </c>
      <c r="G1202" s="151" t="e">
        <f ca="1">_xll.BInterpol(cf!$A$2:$A$68,cf!$B$2:$B$68,params!B1202,"cubic")/100</f>
        <v>#NAME?</v>
      </c>
      <c r="H1202" s="199" t="e">
        <f t="shared" ca="1" si="151"/>
        <v>#NAME?</v>
      </c>
      <c r="I1202" s="152">
        <f t="shared" si="154"/>
        <v>7.6822110472189897E-2</v>
      </c>
      <c r="J1202" s="152">
        <f t="shared" si="152"/>
        <v>6.154724418727664E-5</v>
      </c>
      <c r="K1202" s="3" t="e">
        <f t="shared" ca="1" si="148"/>
        <v>#NAME?</v>
      </c>
      <c r="L1202" s="153" t="e">
        <f t="shared" ca="1" si="153"/>
        <v>#NAME?</v>
      </c>
      <c r="M1202" s="195" t="e">
        <f ca="1">_xll.BInterpol(cf!$A$2:$A$68,cf!$C$2:$C$68,params!B1202,"cubic")</f>
        <v>#NAME?</v>
      </c>
      <c r="N1202" s="195" t="e">
        <f ca="1">+_xll.BInterpol(#REF!,#REF!,params!B1202,"cubic")</f>
        <v>#NAME?</v>
      </c>
      <c r="O1202" s="153" t="e">
        <f t="shared" ca="1" si="149"/>
        <v>#NAME?</v>
      </c>
    </row>
    <row r="1203" spans="1:15">
      <c r="A1203">
        <v>1200</v>
      </c>
      <c r="B1203">
        <f t="shared" si="147"/>
        <v>4.8</v>
      </c>
      <c r="C1203" s="151" t="e">
        <f ca="1">+_xll.BInterpol(Boost!$R$6:$R$66,Boost!$AZ$6:$AZ$66,params!B1203,"cubic")</f>
        <v>#NAME?</v>
      </c>
      <c r="D1203" s="151" t="e">
        <f ca="1">+_xll.BInterpol(Boost!$R$6:$R$66,Boost!$AX$6:$AX$66,params!B1203,"cubic")</f>
        <v>#NAME?</v>
      </c>
      <c r="E1203" s="198" t="e">
        <f t="shared" ca="1" si="150"/>
        <v>#NAME?</v>
      </c>
      <c r="F1203" s="151" t="e">
        <f ca="1">+_xll.BInterpol(Boost!$R$6:$R$66,Boost!$AY$6:$AY$66,params!B1203,"cubic")</f>
        <v>#NAME?</v>
      </c>
      <c r="G1203" s="151" t="e">
        <f ca="1">_xll.BInterpol(cf!$A$2:$A$68,cf!$B$2:$B$68,params!B1203,"cubic")/100</f>
        <v>#NAME?</v>
      </c>
      <c r="H1203" s="199" t="e">
        <f t="shared" ca="1" si="151"/>
        <v>#NAME?</v>
      </c>
      <c r="I1203" s="152">
        <f t="shared" si="154"/>
        <v>7.6883653613364245E-2</v>
      </c>
      <c r="J1203" s="152">
        <f t="shared" si="152"/>
        <v>6.1543141174347227E-5</v>
      </c>
      <c r="K1203" s="3" t="e">
        <f t="shared" ca="1" si="148"/>
        <v>#NAME?</v>
      </c>
      <c r="L1203" s="153" t="e">
        <f t="shared" ca="1" si="153"/>
        <v>#NAME?</v>
      </c>
      <c r="M1203" s="195" t="e">
        <f ca="1">_xll.BInterpol(cf!$A$2:$A$68,cf!$C$2:$C$68,params!B1203,"cubic")</f>
        <v>#NAME?</v>
      </c>
      <c r="N1203" s="195" t="e">
        <f ca="1">+_xll.BInterpol(#REF!,#REF!,params!B1203,"cubic")</f>
        <v>#NAME?</v>
      </c>
      <c r="O1203" s="153" t="e">
        <f t="shared" ca="1" si="149"/>
        <v>#NAME?</v>
      </c>
    </row>
    <row r="1204" spans="1:15">
      <c r="A1204">
        <v>1201</v>
      </c>
      <c r="B1204">
        <f t="shared" si="147"/>
        <v>4.8040000000000003</v>
      </c>
      <c r="C1204" s="151" t="e">
        <f ca="1">+_xll.BInterpol(Boost!$R$6:$R$66,Boost!$AZ$6:$AZ$66,params!B1204,"cubic")</f>
        <v>#NAME?</v>
      </c>
      <c r="D1204" s="151" t="e">
        <f ca="1">+_xll.BInterpol(Boost!$R$6:$R$66,Boost!$AX$6:$AX$66,params!B1204,"cubic")</f>
        <v>#NAME?</v>
      </c>
      <c r="E1204" s="198" t="e">
        <f t="shared" ca="1" si="150"/>
        <v>#NAME?</v>
      </c>
      <c r="F1204" s="151" t="e">
        <f ca="1">+_xll.BInterpol(Boost!$R$6:$R$66,Boost!$AY$6:$AY$66,params!B1204,"cubic")</f>
        <v>#NAME?</v>
      </c>
      <c r="G1204" s="151" t="e">
        <f ca="1">_xll.BInterpol(cf!$A$2:$A$68,cf!$B$2:$B$68,params!B1204,"cubic")/100</f>
        <v>#NAME?</v>
      </c>
      <c r="H1204" s="199" t="e">
        <f t="shared" ca="1" si="151"/>
        <v>#NAME?</v>
      </c>
      <c r="I1204" s="152">
        <f t="shared" si="154"/>
        <v>7.6945192651799221E-2</v>
      </c>
      <c r="J1204" s="152">
        <f t="shared" si="152"/>
        <v>6.1539038434976767E-5</v>
      </c>
      <c r="K1204" s="3" t="e">
        <f t="shared" ca="1" si="148"/>
        <v>#NAME?</v>
      </c>
      <c r="L1204" s="153" t="e">
        <f t="shared" ca="1" si="153"/>
        <v>#NAME?</v>
      </c>
      <c r="M1204" s="195" t="e">
        <f ca="1">_xll.BInterpol(cf!$A$2:$A$68,cf!$C$2:$C$68,params!B1204,"cubic")</f>
        <v>#NAME?</v>
      </c>
      <c r="N1204" s="195" t="e">
        <f ca="1">+_xll.BInterpol(#REF!,#REF!,params!B1204,"cubic")</f>
        <v>#NAME?</v>
      </c>
      <c r="O1204" s="153" t="e">
        <f t="shared" ca="1" si="149"/>
        <v>#NAME?</v>
      </c>
    </row>
    <row r="1205" spans="1:15">
      <c r="A1205">
        <v>1202</v>
      </c>
      <c r="B1205">
        <f t="shared" si="147"/>
        <v>4.8079999999999998</v>
      </c>
      <c r="C1205" s="151" t="e">
        <f ca="1">+_xll.BInterpol(Boost!$R$6:$R$66,Boost!$AZ$6:$AZ$66,params!B1205,"cubic")</f>
        <v>#NAME?</v>
      </c>
      <c r="D1205" s="151" t="e">
        <f ca="1">+_xll.BInterpol(Boost!$R$6:$R$66,Boost!$AX$6:$AX$66,params!B1205,"cubic")</f>
        <v>#NAME?</v>
      </c>
      <c r="E1205" s="198" t="e">
        <f t="shared" ca="1" si="150"/>
        <v>#NAME?</v>
      </c>
      <c r="F1205" s="151" t="e">
        <f ca="1">+_xll.BInterpol(Boost!$R$6:$R$66,Boost!$AY$6:$AY$66,params!B1205,"cubic")</f>
        <v>#NAME?</v>
      </c>
      <c r="G1205" s="151" t="e">
        <f ca="1">_xll.BInterpol(cf!$A$2:$A$68,cf!$B$2:$B$68,params!B1205,"cubic")/100</f>
        <v>#NAME?</v>
      </c>
      <c r="H1205" s="199" t="e">
        <f t="shared" ca="1" si="151"/>
        <v>#NAME?</v>
      </c>
      <c r="I1205" s="152">
        <f t="shared" si="154"/>
        <v>7.7006727587768498E-2</v>
      </c>
      <c r="J1205" s="152">
        <f t="shared" si="152"/>
        <v>6.1534935969276283E-5</v>
      </c>
      <c r="K1205" s="3" t="e">
        <f t="shared" ca="1" si="148"/>
        <v>#NAME?</v>
      </c>
      <c r="L1205" s="153" t="e">
        <f t="shared" ca="1" si="153"/>
        <v>#NAME?</v>
      </c>
      <c r="M1205" s="195" t="e">
        <f ca="1">_xll.BInterpol(cf!$A$2:$A$68,cf!$C$2:$C$68,params!B1205,"cubic")</f>
        <v>#NAME?</v>
      </c>
      <c r="N1205" s="195" t="e">
        <f ca="1">+_xll.BInterpol(#REF!,#REF!,params!B1205,"cubic")</f>
        <v>#NAME?</v>
      </c>
      <c r="O1205" s="153" t="e">
        <f t="shared" ca="1" si="149"/>
        <v>#NAME?</v>
      </c>
    </row>
    <row r="1206" spans="1:15">
      <c r="A1206">
        <v>1203</v>
      </c>
      <c r="B1206">
        <f t="shared" si="147"/>
        <v>4.8120000000000003</v>
      </c>
      <c r="C1206" s="151" t="e">
        <f ca="1">+_xll.BInterpol(Boost!$R$6:$R$66,Boost!$AZ$6:$AZ$66,params!B1206,"cubic")</f>
        <v>#NAME?</v>
      </c>
      <c r="D1206" s="151" t="e">
        <f ca="1">+_xll.BInterpol(Boost!$R$6:$R$66,Boost!$AX$6:$AX$66,params!B1206,"cubic")</f>
        <v>#NAME?</v>
      </c>
      <c r="E1206" s="198" t="e">
        <f t="shared" ca="1" si="150"/>
        <v>#NAME?</v>
      </c>
      <c r="F1206" s="151" t="e">
        <f ca="1">+_xll.BInterpol(Boost!$R$6:$R$66,Boost!$AY$6:$AY$66,params!B1206,"cubic")</f>
        <v>#NAME?</v>
      </c>
      <c r="G1206" s="151" t="e">
        <f ca="1">_xll.BInterpol(cf!$A$2:$A$68,cf!$B$2:$B$68,params!B1206,"cubic")/100</f>
        <v>#NAME?</v>
      </c>
      <c r="H1206" s="199" t="e">
        <f t="shared" ca="1" si="151"/>
        <v>#NAME?</v>
      </c>
      <c r="I1206" s="152">
        <f t="shared" si="154"/>
        <v>7.706825842154541E-2</v>
      </c>
      <c r="J1206" s="152">
        <f t="shared" si="152"/>
        <v>6.1530833776912708E-5</v>
      </c>
      <c r="K1206" s="3" t="e">
        <f t="shared" ca="1" si="148"/>
        <v>#NAME?</v>
      </c>
      <c r="L1206" s="153" t="e">
        <f t="shared" ca="1" si="153"/>
        <v>#NAME?</v>
      </c>
      <c r="M1206" s="195" t="e">
        <f ca="1">_xll.BInterpol(cf!$A$2:$A$68,cf!$C$2:$C$68,params!B1206,"cubic")</f>
        <v>#NAME?</v>
      </c>
      <c r="N1206" s="195" t="e">
        <f ca="1">+_xll.BInterpol(#REF!,#REF!,params!B1206,"cubic")</f>
        <v>#NAME?</v>
      </c>
      <c r="O1206" s="153" t="e">
        <f t="shared" ca="1" si="149"/>
        <v>#NAME?</v>
      </c>
    </row>
    <row r="1207" spans="1:15">
      <c r="A1207">
        <v>1204</v>
      </c>
      <c r="B1207">
        <f t="shared" si="147"/>
        <v>4.8159999999999998</v>
      </c>
      <c r="C1207" s="151" t="e">
        <f ca="1">+_xll.BInterpol(Boost!$R$6:$R$66,Boost!$AZ$6:$AZ$66,params!B1207,"cubic")</f>
        <v>#NAME?</v>
      </c>
      <c r="D1207" s="151" t="e">
        <f ca="1">+_xll.BInterpol(Boost!$R$6:$R$66,Boost!$AX$6:$AX$66,params!B1207,"cubic")</f>
        <v>#NAME?</v>
      </c>
      <c r="E1207" s="198" t="e">
        <f t="shared" ca="1" si="150"/>
        <v>#NAME?</v>
      </c>
      <c r="F1207" s="151" t="e">
        <f ca="1">+_xll.BInterpol(Boost!$R$6:$R$66,Boost!$AY$6:$AY$66,params!B1207,"cubic")</f>
        <v>#NAME?</v>
      </c>
      <c r="G1207" s="151" t="e">
        <f ca="1">_xll.BInterpol(cf!$A$2:$A$68,cf!$B$2:$B$68,params!B1207,"cubic")/100</f>
        <v>#NAME?</v>
      </c>
      <c r="H1207" s="199" t="e">
        <f t="shared" ca="1" si="151"/>
        <v>#NAME?</v>
      </c>
      <c r="I1207" s="152">
        <f t="shared" si="154"/>
        <v>7.7129785153403407E-2</v>
      </c>
      <c r="J1207" s="152">
        <f t="shared" si="152"/>
        <v>6.1526731857997063E-5</v>
      </c>
      <c r="K1207" s="3" t="e">
        <f t="shared" ca="1" si="148"/>
        <v>#NAME?</v>
      </c>
      <c r="L1207" s="153" t="e">
        <f t="shared" ca="1" si="153"/>
        <v>#NAME?</v>
      </c>
      <c r="M1207" s="195" t="e">
        <f ca="1">_xll.BInterpol(cf!$A$2:$A$68,cf!$C$2:$C$68,params!B1207,"cubic")</f>
        <v>#NAME?</v>
      </c>
      <c r="N1207" s="195" t="e">
        <f ca="1">+_xll.BInterpol(#REF!,#REF!,params!B1207,"cubic")</f>
        <v>#NAME?</v>
      </c>
      <c r="O1207" s="153" t="e">
        <f t="shared" ca="1" si="149"/>
        <v>#NAME?</v>
      </c>
    </row>
    <row r="1208" spans="1:15">
      <c r="A1208">
        <v>1205</v>
      </c>
      <c r="B1208">
        <f t="shared" si="147"/>
        <v>4.82</v>
      </c>
      <c r="C1208" s="151" t="e">
        <f ca="1">+_xll.BInterpol(Boost!$R$6:$R$66,Boost!$AZ$6:$AZ$66,params!B1208,"cubic")</f>
        <v>#NAME?</v>
      </c>
      <c r="D1208" s="151" t="e">
        <f ca="1">+_xll.BInterpol(Boost!$R$6:$R$66,Boost!$AX$6:$AX$66,params!B1208,"cubic")</f>
        <v>#NAME?</v>
      </c>
      <c r="E1208" s="198" t="e">
        <f t="shared" ca="1" si="150"/>
        <v>#NAME?</v>
      </c>
      <c r="F1208" s="151" t="e">
        <f ca="1">+_xll.BInterpol(Boost!$R$6:$R$66,Boost!$AY$6:$AY$66,params!B1208,"cubic")</f>
        <v>#NAME?</v>
      </c>
      <c r="G1208" s="151" t="e">
        <f ca="1">_xll.BInterpol(cf!$A$2:$A$68,cf!$B$2:$B$68,params!B1208,"cubic")/100</f>
        <v>#NAME?</v>
      </c>
      <c r="H1208" s="199" t="e">
        <f t="shared" ca="1" si="151"/>
        <v>#NAME?</v>
      </c>
      <c r="I1208" s="152">
        <f t="shared" si="154"/>
        <v>7.7191307783616048E-2</v>
      </c>
      <c r="J1208" s="152">
        <f t="shared" si="152"/>
        <v>6.1522630212640372E-5</v>
      </c>
      <c r="K1208" s="3" t="e">
        <f t="shared" ca="1" si="148"/>
        <v>#NAME?</v>
      </c>
      <c r="L1208" s="153" t="e">
        <f t="shared" ca="1" si="153"/>
        <v>#NAME?</v>
      </c>
      <c r="M1208" s="195" t="e">
        <f ca="1">_xll.BInterpol(cf!$A$2:$A$68,cf!$C$2:$C$68,params!B1208,"cubic")</f>
        <v>#NAME?</v>
      </c>
      <c r="N1208" s="195" t="e">
        <f ca="1">+_xll.BInterpol(#REF!,#REF!,params!B1208,"cubic")</f>
        <v>#NAME?</v>
      </c>
      <c r="O1208" s="153" t="e">
        <f t="shared" ca="1" si="149"/>
        <v>#NAME?</v>
      </c>
    </row>
    <row r="1209" spans="1:15">
      <c r="A1209">
        <v>1206</v>
      </c>
      <c r="B1209">
        <f t="shared" si="147"/>
        <v>4.8239999999999998</v>
      </c>
      <c r="C1209" s="151" t="e">
        <f ca="1">+_xll.BInterpol(Boost!$R$6:$R$66,Boost!$AZ$6:$AZ$66,params!B1209,"cubic")</f>
        <v>#NAME?</v>
      </c>
      <c r="D1209" s="151" t="e">
        <f ca="1">+_xll.BInterpol(Boost!$R$6:$R$66,Boost!$AX$6:$AX$66,params!B1209,"cubic")</f>
        <v>#NAME?</v>
      </c>
      <c r="E1209" s="198" t="e">
        <f t="shared" ca="1" si="150"/>
        <v>#NAME?</v>
      </c>
      <c r="F1209" s="151" t="e">
        <f ca="1">+_xll.BInterpol(Boost!$R$6:$R$66,Boost!$AY$6:$AY$66,params!B1209,"cubic")</f>
        <v>#NAME?</v>
      </c>
      <c r="G1209" s="151" t="e">
        <f ca="1">_xll.BInterpol(cf!$A$2:$A$68,cf!$B$2:$B$68,params!B1209,"cubic")/100</f>
        <v>#NAME?</v>
      </c>
      <c r="H1209" s="199" t="e">
        <f t="shared" ca="1" si="151"/>
        <v>#NAME?</v>
      </c>
      <c r="I1209" s="152">
        <f t="shared" si="154"/>
        <v>7.7252826312456779E-2</v>
      </c>
      <c r="J1209" s="152">
        <f t="shared" si="152"/>
        <v>6.1518528840731612E-5</v>
      </c>
      <c r="K1209" s="3" t="e">
        <f t="shared" ca="1" si="148"/>
        <v>#NAME?</v>
      </c>
      <c r="L1209" s="153" t="e">
        <f t="shared" ca="1" si="153"/>
        <v>#NAME?</v>
      </c>
      <c r="M1209" s="195" t="e">
        <f ca="1">_xll.BInterpol(cf!$A$2:$A$68,cf!$C$2:$C$68,params!B1209,"cubic")</f>
        <v>#NAME?</v>
      </c>
      <c r="N1209" s="195" t="e">
        <f ca="1">+_xll.BInterpol(#REF!,#REF!,params!B1209,"cubic")</f>
        <v>#NAME?</v>
      </c>
      <c r="O1209" s="153" t="e">
        <f t="shared" ca="1" si="149"/>
        <v>#NAME?</v>
      </c>
    </row>
    <row r="1210" spans="1:15">
      <c r="A1210">
        <v>1207</v>
      </c>
      <c r="B1210">
        <f t="shared" si="147"/>
        <v>4.8280000000000003</v>
      </c>
      <c r="C1210" s="151" t="e">
        <f ca="1">+_xll.BInterpol(Boost!$R$6:$R$66,Boost!$AZ$6:$AZ$66,params!B1210,"cubic")</f>
        <v>#NAME?</v>
      </c>
      <c r="D1210" s="151" t="e">
        <f ca="1">+_xll.BInterpol(Boost!$R$6:$R$66,Boost!$AX$6:$AX$66,params!B1210,"cubic")</f>
        <v>#NAME?</v>
      </c>
      <c r="E1210" s="198" t="e">
        <f t="shared" ca="1" si="150"/>
        <v>#NAME?</v>
      </c>
      <c r="F1210" s="151" t="e">
        <f ca="1">+_xll.BInterpol(Boost!$R$6:$R$66,Boost!$AY$6:$AY$66,params!B1210,"cubic")</f>
        <v>#NAME?</v>
      </c>
      <c r="G1210" s="151" t="e">
        <f ca="1">_xll.BInterpol(cf!$A$2:$A$68,cf!$B$2:$B$68,params!B1210,"cubic")/100</f>
        <v>#NAME?</v>
      </c>
      <c r="H1210" s="199" t="e">
        <f t="shared" ca="1" si="151"/>
        <v>#NAME?</v>
      </c>
      <c r="I1210" s="152">
        <f t="shared" si="154"/>
        <v>7.7314340740198939E-2</v>
      </c>
      <c r="J1210" s="152">
        <f t="shared" si="152"/>
        <v>6.1514427742159761E-5</v>
      </c>
      <c r="K1210" s="3" t="e">
        <f t="shared" ca="1" si="148"/>
        <v>#NAME?</v>
      </c>
      <c r="L1210" s="153" t="e">
        <f t="shared" ca="1" si="153"/>
        <v>#NAME?</v>
      </c>
      <c r="M1210" s="195" t="e">
        <f ca="1">_xll.BInterpol(cf!$A$2:$A$68,cf!$C$2:$C$68,params!B1210,"cubic")</f>
        <v>#NAME?</v>
      </c>
      <c r="N1210" s="195" t="e">
        <f ca="1">+_xll.BInterpol(#REF!,#REF!,params!B1210,"cubic")</f>
        <v>#NAME?</v>
      </c>
      <c r="O1210" s="153" t="e">
        <f t="shared" ca="1" si="149"/>
        <v>#NAME?</v>
      </c>
    </row>
    <row r="1211" spans="1:15">
      <c r="A1211">
        <v>1208</v>
      </c>
      <c r="B1211">
        <f t="shared" si="147"/>
        <v>4.8319999999999999</v>
      </c>
      <c r="C1211" s="151" t="e">
        <f ca="1">+_xll.BInterpol(Boost!$R$6:$R$66,Boost!$AZ$6:$AZ$66,params!B1211,"cubic")</f>
        <v>#NAME?</v>
      </c>
      <c r="D1211" s="151" t="e">
        <f ca="1">+_xll.BInterpol(Boost!$R$6:$R$66,Boost!$AX$6:$AX$66,params!B1211,"cubic")</f>
        <v>#NAME?</v>
      </c>
      <c r="E1211" s="198" t="e">
        <f t="shared" ca="1" si="150"/>
        <v>#NAME?</v>
      </c>
      <c r="F1211" s="151" t="e">
        <f ca="1">+_xll.BInterpol(Boost!$R$6:$R$66,Boost!$AY$6:$AY$66,params!B1211,"cubic")</f>
        <v>#NAME?</v>
      </c>
      <c r="G1211" s="151" t="e">
        <f ca="1">_xll.BInterpol(cf!$A$2:$A$68,cf!$B$2:$B$68,params!B1211,"cubic")/100</f>
        <v>#NAME?</v>
      </c>
      <c r="H1211" s="199" t="e">
        <f t="shared" ca="1" si="151"/>
        <v>#NAME?</v>
      </c>
      <c r="I1211" s="152">
        <f t="shared" si="154"/>
        <v>7.7375851067115864E-2</v>
      </c>
      <c r="J1211" s="152">
        <f t="shared" si="152"/>
        <v>6.1510326916924818E-5</v>
      </c>
      <c r="K1211" s="3" t="e">
        <f t="shared" ca="1" si="148"/>
        <v>#NAME?</v>
      </c>
      <c r="L1211" s="153" t="e">
        <f t="shared" ca="1" si="153"/>
        <v>#NAME?</v>
      </c>
      <c r="M1211" s="195" t="e">
        <f ca="1">_xll.BInterpol(cf!$A$2:$A$68,cf!$C$2:$C$68,params!B1211,"cubic")</f>
        <v>#NAME?</v>
      </c>
      <c r="N1211" s="195" t="e">
        <f ca="1">+_xll.BInterpol(#REF!,#REF!,params!B1211,"cubic")</f>
        <v>#NAME?</v>
      </c>
      <c r="O1211" s="153" t="e">
        <f t="shared" ca="1" si="149"/>
        <v>#NAME?</v>
      </c>
    </row>
    <row r="1212" spans="1:15">
      <c r="A1212">
        <v>1209</v>
      </c>
      <c r="B1212">
        <f t="shared" si="147"/>
        <v>4.8360000000000003</v>
      </c>
      <c r="C1212" s="151" t="e">
        <f ca="1">+_xll.BInterpol(Boost!$R$6:$R$66,Boost!$AZ$6:$AZ$66,params!B1212,"cubic")</f>
        <v>#NAME?</v>
      </c>
      <c r="D1212" s="151" t="e">
        <f ca="1">+_xll.BInterpol(Boost!$R$6:$R$66,Boost!$AX$6:$AX$66,params!B1212,"cubic")</f>
        <v>#NAME?</v>
      </c>
      <c r="E1212" s="198" t="e">
        <f t="shared" ca="1" si="150"/>
        <v>#NAME?</v>
      </c>
      <c r="F1212" s="151" t="e">
        <f ca="1">+_xll.BInterpol(Boost!$R$6:$R$66,Boost!$AY$6:$AY$66,params!B1212,"cubic")</f>
        <v>#NAME?</v>
      </c>
      <c r="G1212" s="151" t="e">
        <f ca="1">_xll.BInterpol(cf!$A$2:$A$68,cf!$B$2:$B$68,params!B1212,"cubic")/100</f>
        <v>#NAME?</v>
      </c>
      <c r="H1212" s="199" t="e">
        <f t="shared" ca="1" si="151"/>
        <v>#NAME?</v>
      </c>
      <c r="I1212" s="152">
        <f t="shared" si="154"/>
        <v>7.7437357293481113E-2</v>
      </c>
      <c r="J1212" s="152">
        <f t="shared" si="152"/>
        <v>6.1506226365248828E-5</v>
      </c>
      <c r="K1212" s="3" t="e">
        <f t="shared" ca="1" si="148"/>
        <v>#NAME?</v>
      </c>
      <c r="L1212" s="153" t="e">
        <f t="shared" ca="1" si="153"/>
        <v>#NAME?</v>
      </c>
      <c r="M1212" s="195" t="e">
        <f ca="1">_xll.BInterpol(cf!$A$2:$A$68,cf!$C$2:$C$68,params!B1212,"cubic")</f>
        <v>#NAME?</v>
      </c>
      <c r="N1212" s="195" t="e">
        <f ca="1">+_xll.BInterpol(#REF!,#REF!,params!B1212,"cubic")</f>
        <v>#NAME?</v>
      </c>
      <c r="O1212" s="153" t="e">
        <f t="shared" ca="1" si="149"/>
        <v>#NAME?</v>
      </c>
    </row>
    <row r="1213" spans="1:15">
      <c r="A1213">
        <v>1210</v>
      </c>
      <c r="B1213">
        <f t="shared" si="147"/>
        <v>4.84</v>
      </c>
      <c r="C1213" s="151" t="e">
        <f ca="1">+_xll.BInterpol(Boost!$R$6:$R$66,Boost!$AZ$6:$AZ$66,params!B1213,"cubic")</f>
        <v>#NAME?</v>
      </c>
      <c r="D1213" s="151" t="e">
        <f ca="1">+_xll.BInterpol(Boost!$R$6:$R$66,Boost!$AX$6:$AX$66,params!B1213,"cubic")</f>
        <v>#NAME?</v>
      </c>
      <c r="E1213" s="198" t="e">
        <f t="shared" ca="1" si="150"/>
        <v>#NAME?</v>
      </c>
      <c r="F1213" s="151" t="e">
        <f ca="1">+_xll.BInterpol(Boost!$R$6:$R$66,Boost!$AY$6:$AY$66,params!B1213,"cubic")</f>
        <v>#NAME?</v>
      </c>
      <c r="G1213" s="151" t="e">
        <f ca="1">_xll.BInterpol(cf!$A$2:$A$68,cf!$B$2:$B$68,params!B1213,"cubic")/100</f>
        <v>#NAME?</v>
      </c>
      <c r="H1213" s="199" t="e">
        <f t="shared" ca="1" si="151"/>
        <v>#NAME?</v>
      </c>
      <c r="I1213" s="152">
        <f t="shared" si="154"/>
        <v>7.74988594195678E-2</v>
      </c>
      <c r="J1213" s="152">
        <f t="shared" si="152"/>
        <v>6.1502126086687703E-5</v>
      </c>
      <c r="K1213" s="3" t="e">
        <f t="shared" ca="1" si="148"/>
        <v>#NAME?</v>
      </c>
      <c r="L1213" s="153" t="e">
        <f t="shared" ca="1" si="153"/>
        <v>#NAME?</v>
      </c>
      <c r="M1213" s="195" t="e">
        <f ca="1">_xll.BInterpol(cf!$A$2:$A$68,cf!$C$2:$C$68,params!B1213,"cubic")</f>
        <v>#NAME?</v>
      </c>
      <c r="N1213" s="195" t="e">
        <f ca="1">+_xll.BInterpol(#REF!,#REF!,params!B1213,"cubic")</f>
        <v>#NAME?</v>
      </c>
      <c r="O1213" s="153" t="e">
        <f t="shared" ca="1" si="149"/>
        <v>#NAME?</v>
      </c>
    </row>
    <row r="1214" spans="1:15">
      <c r="A1214">
        <v>1211</v>
      </c>
      <c r="B1214">
        <f t="shared" si="147"/>
        <v>4.8440000000000003</v>
      </c>
      <c r="C1214" s="151" t="e">
        <f ca="1">+_xll.BInterpol(Boost!$R$6:$R$66,Boost!$AZ$6:$AZ$66,params!B1214,"cubic")</f>
        <v>#NAME?</v>
      </c>
      <c r="D1214" s="151" t="e">
        <f ca="1">+_xll.BInterpol(Boost!$R$6:$R$66,Boost!$AX$6:$AX$66,params!B1214,"cubic")</f>
        <v>#NAME?</v>
      </c>
      <c r="E1214" s="198" t="e">
        <f t="shared" ca="1" si="150"/>
        <v>#NAME?</v>
      </c>
      <c r="F1214" s="151" t="e">
        <f ca="1">+_xll.BInterpol(Boost!$R$6:$R$66,Boost!$AY$6:$AY$66,params!B1214,"cubic")</f>
        <v>#NAME?</v>
      </c>
      <c r="G1214" s="151" t="e">
        <f ca="1">_xll.BInterpol(cf!$A$2:$A$68,cf!$B$2:$B$68,params!B1214,"cubic")/100</f>
        <v>#NAME?</v>
      </c>
      <c r="H1214" s="199" t="e">
        <f t="shared" ca="1" si="151"/>
        <v>#NAME?</v>
      </c>
      <c r="I1214" s="152">
        <f t="shared" si="154"/>
        <v>7.7560357445649597E-2</v>
      </c>
      <c r="J1214" s="152">
        <f t="shared" si="152"/>
        <v>6.1498026081796553E-5</v>
      </c>
      <c r="K1214" s="3" t="e">
        <f t="shared" ca="1" si="148"/>
        <v>#NAME?</v>
      </c>
      <c r="L1214" s="153" t="e">
        <f t="shared" ca="1" si="153"/>
        <v>#NAME?</v>
      </c>
      <c r="M1214" s="195" t="e">
        <f ca="1">_xll.BInterpol(cf!$A$2:$A$68,cf!$C$2:$C$68,params!B1214,"cubic")</f>
        <v>#NAME?</v>
      </c>
      <c r="N1214" s="195" t="e">
        <f ca="1">+_xll.BInterpol(#REF!,#REF!,params!B1214,"cubic")</f>
        <v>#NAME?</v>
      </c>
      <c r="O1214" s="153" t="e">
        <f t="shared" ca="1" si="149"/>
        <v>#NAME?</v>
      </c>
    </row>
    <row r="1215" spans="1:15">
      <c r="A1215">
        <v>1212</v>
      </c>
      <c r="B1215">
        <f t="shared" si="147"/>
        <v>4.8479999999999999</v>
      </c>
      <c r="C1215" s="151" t="e">
        <f ca="1">+_xll.BInterpol(Boost!$R$6:$R$66,Boost!$AZ$6:$AZ$66,params!B1215,"cubic")</f>
        <v>#NAME?</v>
      </c>
      <c r="D1215" s="151" t="e">
        <f ca="1">+_xll.BInterpol(Boost!$R$6:$R$66,Boost!$AX$6:$AX$66,params!B1215,"cubic")</f>
        <v>#NAME?</v>
      </c>
      <c r="E1215" s="198" t="e">
        <f t="shared" ca="1" si="150"/>
        <v>#NAME?</v>
      </c>
      <c r="F1215" s="151" t="e">
        <f ca="1">+_xll.BInterpol(Boost!$R$6:$R$66,Boost!$AY$6:$AY$66,params!B1215,"cubic")</f>
        <v>#NAME?</v>
      </c>
      <c r="G1215" s="151" t="e">
        <f ca="1">_xll.BInterpol(cf!$A$2:$A$68,cf!$B$2:$B$68,params!B1215,"cubic")/100</f>
        <v>#NAME?</v>
      </c>
      <c r="H1215" s="199" t="e">
        <f t="shared" ca="1" si="151"/>
        <v>#NAME?</v>
      </c>
      <c r="I1215" s="152">
        <f t="shared" si="154"/>
        <v>7.7621851371999506E-2</v>
      </c>
      <c r="J1215" s="152">
        <f t="shared" si="152"/>
        <v>6.1493926349909245E-5</v>
      </c>
      <c r="K1215" s="3" t="e">
        <f t="shared" ca="1" si="148"/>
        <v>#NAME?</v>
      </c>
      <c r="L1215" s="153" t="e">
        <f t="shared" ca="1" si="153"/>
        <v>#NAME?</v>
      </c>
      <c r="M1215" s="195" t="e">
        <f ca="1">_xll.BInterpol(cf!$A$2:$A$68,cf!$C$2:$C$68,params!B1215,"cubic")</f>
        <v>#NAME?</v>
      </c>
      <c r="N1215" s="195" t="e">
        <f ca="1">+_xll.BInterpol(#REF!,#REF!,params!B1215,"cubic")</f>
        <v>#NAME?</v>
      </c>
      <c r="O1215" s="153" t="e">
        <f t="shared" ca="1" si="149"/>
        <v>#NAME?</v>
      </c>
    </row>
    <row r="1216" spans="1:15">
      <c r="A1216">
        <v>1213</v>
      </c>
      <c r="B1216">
        <f t="shared" si="147"/>
        <v>4.8520000000000003</v>
      </c>
      <c r="C1216" s="151" t="e">
        <f ca="1">+_xll.BInterpol(Boost!$R$6:$R$66,Boost!$AZ$6:$AZ$66,params!B1216,"cubic")</f>
        <v>#NAME?</v>
      </c>
      <c r="D1216" s="151" t="e">
        <f ca="1">+_xll.BInterpol(Boost!$R$6:$R$66,Boost!$AX$6:$AX$66,params!B1216,"cubic")</f>
        <v>#NAME?</v>
      </c>
      <c r="E1216" s="198" t="e">
        <f t="shared" ca="1" si="150"/>
        <v>#NAME?</v>
      </c>
      <c r="F1216" s="151" t="e">
        <f ca="1">+_xll.BInterpol(Boost!$R$6:$R$66,Boost!$AY$6:$AY$66,params!B1216,"cubic")</f>
        <v>#NAME?</v>
      </c>
      <c r="G1216" s="151" t="e">
        <f ca="1">_xll.BInterpol(cf!$A$2:$A$68,cf!$B$2:$B$68,params!B1216,"cubic")/100</f>
        <v>#NAME?</v>
      </c>
      <c r="H1216" s="199" t="e">
        <f t="shared" ca="1" si="151"/>
        <v>#NAME?</v>
      </c>
      <c r="I1216" s="152">
        <f t="shared" si="154"/>
        <v>7.7683341198891087E-2</v>
      </c>
      <c r="J1216" s="152">
        <f t="shared" si="152"/>
        <v>6.148982689158089E-5</v>
      </c>
      <c r="K1216" s="3" t="e">
        <f t="shared" ca="1" si="148"/>
        <v>#NAME?</v>
      </c>
      <c r="L1216" s="153" t="e">
        <f t="shared" ca="1" si="153"/>
        <v>#NAME?</v>
      </c>
      <c r="M1216" s="195" t="e">
        <f ca="1">_xll.BInterpol(cf!$A$2:$A$68,cf!$C$2:$C$68,params!B1216,"cubic")</f>
        <v>#NAME?</v>
      </c>
      <c r="N1216" s="195" t="e">
        <f ca="1">+_xll.BInterpol(#REF!,#REF!,params!B1216,"cubic")</f>
        <v>#NAME?</v>
      </c>
      <c r="O1216" s="153" t="e">
        <f t="shared" ca="1" si="149"/>
        <v>#NAME?</v>
      </c>
    </row>
    <row r="1217" spans="1:15">
      <c r="A1217">
        <v>1214</v>
      </c>
      <c r="B1217">
        <f t="shared" si="147"/>
        <v>4.8559999999999999</v>
      </c>
      <c r="C1217" s="151" t="e">
        <f ca="1">+_xll.BInterpol(Boost!$R$6:$R$66,Boost!$AZ$6:$AZ$66,params!B1217,"cubic")</f>
        <v>#NAME?</v>
      </c>
      <c r="D1217" s="151" t="e">
        <f ca="1">+_xll.BInterpol(Boost!$R$6:$R$66,Boost!$AX$6:$AX$66,params!B1217,"cubic")</f>
        <v>#NAME?</v>
      </c>
      <c r="E1217" s="198" t="e">
        <f t="shared" ca="1" si="150"/>
        <v>#NAME?</v>
      </c>
      <c r="F1217" s="151" t="e">
        <f ca="1">+_xll.BInterpol(Boost!$R$6:$R$66,Boost!$AY$6:$AY$66,params!B1217,"cubic")</f>
        <v>#NAME?</v>
      </c>
      <c r="G1217" s="151" t="e">
        <f ca="1">_xll.BInterpol(cf!$A$2:$A$68,cf!$B$2:$B$68,params!B1217,"cubic")/100</f>
        <v>#NAME?</v>
      </c>
      <c r="H1217" s="199" t="e">
        <f t="shared" ca="1" si="151"/>
        <v>#NAME?</v>
      </c>
      <c r="I1217" s="152">
        <f t="shared" si="154"/>
        <v>7.7744826926597455E-2</v>
      </c>
      <c r="J1217" s="152">
        <f t="shared" si="152"/>
        <v>6.1485727706367399E-5</v>
      </c>
      <c r="K1217" s="3" t="e">
        <f t="shared" ca="1" si="148"/>
        <v>#NAME?</v>
      </c>
      <c r="L1217" s="153" t="e">
        <f t="shared" ca="1" si="153"/>
        <v>#NAME?</v>
      </c>
      <c r="M1217" s="195" t="e">
        <f ca="1">_xll.BInterpol(cf!$A$2:$A$68,cf!$C$2:$C$68,params!B1217,"cubic")</f>
        <v>#NAME?</v>
      </c>
      <c r="N1217" s="195" t="e">
        <f ca="1">+_xll.BInterpol(#REF!,#REF!,params!B1217,"cubic")</f>
        <v>#NAME?</v>
      </c>
      <c r="O1217" s="153" t="e">
        <f t="shared" ca="1" si="149"/>
        <v>#NAME?</v>
      </c>
    </row>
    <row r="1218" spans="1:15">
      <c r="A1218">
        <v>1215</v>
      </c>
      <c r="B1218">
        <f t="shared" si="147"/>
        <v>4.8600000000000003</v>
      </c>
      <c r="C1218" s="151" t="e">
        <f ca="1">+_xll.BInterpol(Boost!$R$6:$R$66,Boost!$AZ$6:$AZ$66,params!B1218,"cubic")</f>
        <v>#NAME?</v>
      </c>
      <c r="D1218" s="151" t="e">
        <f ca="1">+_xll.BInterpol(Boost!$R$6:$R$66,Boost!$AX$6:$AX$66,params!B1218,"cubic")</f>
        <v>#NAME?</v>
      </c>
      <c r="E1218" s="198" t="e">
        <f t="shared" ca="1" si="150"/>
        <v>#NAME?</v>
      </c>
      <c r="F1218" s="151" t="e">
        <f ca="1">+_xll.BInterpol(Boost!$R$6:$R$66,Boost!$AY$6:$AY$66,params!B1218,"cubic")</f>
        <v>#NAME?</v>
      </c>
      <c r="G1218" s="151" t="e">
        <f ca="1">_xll.BInterpol(cf!$A$2:$A$68,cf!$B$2:$B$68,params!B1218,"cubic")/100</f>
        <v>#NAME?</v>
      </c>
      <c r="H1218" s="199" t="e">
        <f t="shared" ca="1" si="151"/>
        <v>#NAME?</v>
      </c>
      <c r="I1218" s="152">
        <f t="shared" si="154"/>
        <v>7.7806308555391945E-2</v>
      </c>
      <c r="J1218" s="152">
        <f t="shared" si="152"/>
        <v>6.1481628794490817E-5</v>
      </c>
      <c r="K1218" s="3" t="e">
        <f t="shared" ca="1" si="148"/>
        <v>#NAME?</v>
      </c>
      <c r="L1218" s="153" t="e">
        <f t="shared" ca="1" si="153"/>
        <v>#NAME?</v>
      </c>
      <c r="M1218" s="195" t="e">
        <f ca="1">_xll.BInterpol(cf!$A$2:$A$68,cf!$C$2:$C$68,params!B1218,"cubic")</f>
        <v>#NAME?</v>
      </c>
      <c r="N1218" s="195" t="e">
        <f ca="1">+_xll.BInterpol(#REF!,#REF!,params!B1218,"cubic")</f>
        <v>#NAME?</v>
      </c>
      <c r="O1218" s="153" t="e">
        <f t="shared" ca="1" si="149"/>
        <v>#NAME?</v>
      </c>
    </row>
    <row r="1219" spans="1:15">
      <c r="A1219">
        <v>1216</v>
      </c>
      <c r="B1219">
        <f t="shared" si="147"/>
        <v>4.8639999999999999</v>
      </c>
      <c r="C1219" s="151" t="e">
        <f ca="1">+_xll.BInterpol(Boost!$R$6:$R$66,Boost!$AZ$6:$AZ$66,params!B1219,"cubic")</f>
        <v>#NAME?</v>
      </c>
      <c r="D1219" s="151" t="e">
        <f ca="1">+_xll.BInterpol(Boost!$R$6:$R$66,Boost!$AX$6:$AX$66,params!B1219,"cubic")</f>
        <v>#NAME?</v>
      </c>
      <c r="E1219" s="198" t="e">
        <f t="shared" ca="1" si="150"/>
        <v>#NAME?</v>
      </c>
      <c r="F1219" s="151" t="e">
        <f ca="1">+_xll.BInterpol(Boost!$R$6:$R$66,Boost!$AY$6:$AY$66,params!B1219,"cubic")</f>
        <v>#NAME?</v>
      </c>
      <c r="G1219" s="151" t="e">
        <f ca="1">_xll.BInterpol(cf!$A$2:$A$68,cf!$B$2:$B$68,params!B1219,"cubic")/100</f>
        <v>#NAME?</v>
      </c>
      <c r="H1219" s="199" t="e">
        <f t="shared" ca="1" si="151"/>
        <v>#NAME?</v>
      </c>
      <c r="I1219" s="152">
        <f t="shared" si="154"/>
        <v>7.7867786085547785E-2</v>
      </c>
      <c r="J1219" s="152">
        <f t="shared" si="152"/>
        <v>6.1477530155840121E-5</v>
      </c>
      <c r="K1219" s="3" t="e">
        <f t="shared" ca="1" si="148"/>
        <v>#NAME?</v>
      </c>
      <c r="L1219" s="153" t="e">
        <f t="shared" ca="1" si="153"/>
        <v>#NAME?</v>
      </c>
      <c r="M1219" s="195" t="e">
        <f ca="1">_xll.BInterpol(cf!$A$2:$A$68,cf!$C$2:$C$68,params!B1219,"cubic")</f>
        <v>#NAME?</v>
      </c>
      <c r="N1219" s="195" t="e">
        <f ca="1">+_xll.BInterpol(#REF!,#REF!,params!B1219,"cubic")</f>
        <v>#NAME?</v>
      </c>
      <c r="O1219" s="153" t="e">
        <f t="shared" ca="1" si="149"/>
        <v>#NAME?</v>
      </c>
    </row>
    <row r="1220" spans="1:15">
      <c r="A1220">
        <v>1217</v>
      </c>
      <c r="B1220">
        <f t="shared" ref="B1220:B1283" si="155">+A1220/250</f>
        <v>4.8680000000000003</v>
      </c>
      <c r="C1220" s="151" t="e">
        <f ca="1">+_xll.BInterpol(Boost!$R$6:$R$66,Boost!$AZ$6:$AZ$66,params!B1220,"cubic")</f>
        <v>#NAME?</v>
      </c>
      <c r="D1220" s="151" t="e">
        <f ca="1">+_xll.BInterpol(Boost!$R$6:$R$66,Boost!$AX$6:$AX$66,params!B1220,"cubic")</f>
        <v>#NAME?</v>
      </c>
      <c r="E1220" s="198" t="e">
        <f t="shared" ca="1" si="150"/>
        <v>#NAME?</v>
      </c>
      <c r="F1220" s="151" t="e">
        <f ca="1">+_xll.BInterpol(Boost!$R$6:$R$66,Boost!$AY$6:$AY$66,params!B1220,"cubic")</f>
        <v>#NAME?</v>
      </c>
      <c r="G1220" s="151" t="e">
        <f ca="1">_xll.BInterpol(cf!$A$2:$A$68,cf!$B$2:$B$68,params!B1220,"cubic")/100</f>
        <v>#NAME?</v>
      </c>
      <c r="H1220" s="199" t="e">
        <f t="shared" ca="1" si="151"/>
        <v>#NAME?</v>
      </c>
      <c r="I1220" s="152">
        <f t="shared" si="154"/>
        <v>7.7929259517338312E-2</v>
      </c>
      <c r="J1220" s="152">
        <f t="shared" si="152"/>
        <v>6.1473431790526334E-5</v>
      </c>
      <c r="K1220" s="3" t="e">
        <f t="shared" ref="K1220:K1283" ca="1" si="156">+EXP(H1220*-B1220)</f>
        <v>#NAME?</v>
      </c>
      <c r="L1220" s="153" t="e">
        <f t="shared" ca="1" si="153"/>
        <v>#NAME?</v>
      </c>
      <c r="M1220" s="195" t="e">
        <f ca="1">_xll.BInterpol(cf!$A$2:$A$68,cf!$C$2:$C$68,params!B1220,"cubic")</f>
        <v>#NAME?</v>
      </c>
      <c r="N1220" s="195" t="e">
        <f ca="1">+_xll.BInterpol(#REF!,#REF!,params!B1220,"cubic")</f>
        <v>#NAME?</v>
      </c>
      <c r="O1220" s="153" t="e">
        <f t="shared" ref="O1220:O1283" ca="1" si="157">+EXP(-B1221*E1221)-EXP(-B1220*E1220)</f>
        <v>#NAME?</v>
      </c>
    </row>
    <row r="1221" spans="1:15">
      <c r="A1221">
        <v>1218</v>
      </c>
      <c r="B1221">
        <f t="shared" si="155"/>
        <v>4.8719999999999999</v>
      </c>
      <c r="C1221" s="151" t="e">
        <f ca="1">+_xll.BInterpol(Boost!$R$6:$R$66,Boost!$AZ$6:$AZ$66,params!B1221,"cubic")</f>
        <v>#NAME?</v>
      </c>
      <c r="D1221" s="151" t="e">
        <f ca="1">+_xll.BInterpol(Boost!$R$6:$R$66,Boost!$AX$6:$AX$66,params!B1221,"cubic")</f>
        <v>#NAME?</v>
      </c>
      <c r="E1221" s="198" t="e">
        <f t="shared" ref="E1221:E1284" ca="1" si="158">-((1+C1221*B1221)/(1+C1220*B1220)-1)/(B1221-B1220)+((1+F1221*B1221)/(1+F1220*B1220)-1)/(B1221-B1220)</f>
        <v>#NAME?</v>
      </c>
      <c r="F1221" s="151" t="e">
        <f ca="1">+_xll.BInterpol(Boost!$R$6:$R$66,Boost!$AY$6:$AY$66,params!B1221,"cubic")</f>
        <v>#NAME?</v>
      </c>
      <c r="G1221" s="151" t="e">
        <f ca="1">_xll.BInterpol(cf!$A$2:$A$68,cf!$B$2:$B$68,params!B1221,"cubic")/100</f>
        <v>#NAME?</v>
      </c>
      <c r="H1221" s="199" t="e">
        <f t="shared" ref="H1221:H1284" ca="1" si="159">-((1+F1221*B1221)/(1+F1220*B1220)-1)/(B1221-B1220)+((1+G1221*B1221)/(1+G1220*B1220)-1)/(B1221-B1220)</f>
        <v>#NAME?</v>
      </c>
      <c r="I1221" s="152">
        <f t="shared" si="154"/>
        <v>7.7990728851036528E-2</v>
      </c>
      <c r="J1221" s="152">
        <f t="shared" ref="J1221:J1284" si="160">+I1221-I1220</f>
        <v>6.1469333698216388E-5</v>
      </c>
      <c r="K1221" s="3" t="e">
        <f t="shared" ca="1" si="156"/>
        <v>#NAME?</v>
      </c>
      <c r="L1221" s="153" t="e">
        <f t="shared" ref="L1221:L1284" ca="1" si="161">+K1222-K1221</f>
        <v>#NAME?</v>
      </c>
      <c r="M1221" s="195" t="e">
        <f ca="1">_xll.BInterpol(cf!$A$2:$A$68,cf!$C$2:$C$68,params!B1221,"cubic")</f>
        <v>#NAME?</v>
      </c>
      <c r="N1221" s="195" t="e">
        <f ca="1">+_xll.BInterpol(#REF!,#REF!,params!B1221,"cubic")</f>
        <v>#NAME?</v>
      </c>
      <c r="O1221" s="153" t="e">
        <f t="shared" ca="1" si="157"/>
        <v>#NAME?</v>
      </c>
    </row>
    <row r="1222" spans="1:15">
      <c r="A1222">
        <v>1219</v>
      </c>
      <c r="B1222">
        <f t="shared" si="155"/>
        <v>4.8760000000000003</v>
      </c>
      <c r="C1222" s="151" t="e">
        <f ca="1">+_xll.BInterpol(Boost!$R$6:$R$66,Boost!$AZ$6:$AZ$66,params!B1222,"cubic")</f>
        <v>#NAME?</v>
      </c>
      <c r="D1222" s="151" t="e">
        <f ca="1">+_xll.BInterpol(Boost!$R$6:$R$66,Boost!$AX$6:$AX$66,params!B1222,"cubic")</f>
        <v>#NAME?</v>
      </c>
      <c r="E1222" s="198" t="e">
        <f t="shared" ca="1" si="158"/>
        <v>#NAME?</v>
      </c>
      <c r="F1222" s="151" t="e">
        <f ca="1">+_xll.BInterpol(Boost!$R$6:$R$66,Boost!$AY$6:$AY$66,params!B1222,"cubic")</f>
        <v>#NAME?</v>
      </c>
      <c r="G1222" s="151" t="e">
        <f ca="1">_xll.BInterpol(cf!$A$2:$A$68,cf!$B$2:$B$68,params!B1222,"cubic")/100</f>
        <v>#NAME?</v>
      </c>
      <c r="H1222" s="199" t="e">
        <f t="shared" ca="1" si="159"/>
        <v>#NAME?</v>
      </c>
      <c r="I1222" s="152">
        <f t="shared" si="154"/>
        <v>7.8052194086915883E-2</v>
      </c>
      <c r="J1222" s="152">
        <f t="shared" si="160"/>
        <v>6.1465235879354374E-5</v>
      </c>
      <c r="K1222" s="3" t="e">
        <f t="shared" ca="1" si="156"/>
        <v>#NAME?</v>
      </c>
      <c r="L1222" s="153" t="e">
        <f t="shared" ca="1" si="161"/>
        <v>#NAME?</v>
      </c>
      <c r="M1222" s="195" t="e">
        <f ca="1">_xll.BInterpol(cf!$A$2:$A$68,cf!$C$2:$C$68,params!B1222,"cubic")</f>
        <v>#NAME?</v>
      </c>
      <c r="N1222" s="195" t="e">
        <f ca="1">+_xll.BInterpol(#REF!,#REF!,params!B1222,"cubic")</f>
        <v>#NAME?</v>
      </c>
      <c r="O1222" s="153" t="e">
        <f t="shared" ca="1" si="157"/>
        <v>#NAME?</v>
      </c>
    </row>
    <row r="1223" spans="1:15">
      <c r="A1223">
        <v>1220</v>
      </c>
      <c r="B1223">
        <f t="shared" si="155"/>
        <v>4.88</v>
      </c>
      <c r="C1223" s="151" t="e">
        <f ca="1">+_xll.BInterpol(Boost!$R$6:$R$66,Boost!$AZ$6:$AZ$66,params!B1223,"cubic")</f>
        <v>#NAME?</v>
      </c>
      <c r="D1223" s="151" t="e">
        <f ca="1">+_xll.BInterpol(Boost!$R$6:$R$66,Boost!$AX$6:$AX$66,params!B1223,"cubic")</f>
        <v>#NAME?</v>
      </c>
      <c r="E1223" s="198" t="e">
        <f t="shared" ca="1" si="158"/>
        <v>#NAME?</v>
      </c>
      <c r="F1223" s="151" t="e">
        <f ca="1">+_xll.BInterpol(Boost!$R$6:$R$66,Boost!$AY$6:$AY$66,params!B1223,"cubic")</f>
        <v>#NAME?</v>
      </c>
      <c r="G1223" s="151" t="e">
        <f ca="1">_xll.BInterpol(cf!$A$2:$A$68,cf!$B$2:$B$68,params!B1223,"cubic")/100</f>
        <v>#NAME?</v>
      </c>
      <c r="H1223" s="199" t="e">
        <f t="shared" ca="1" si="159"/>
        <v>#NAME?</v>
      </c>
      <c r="I1223" s="152">
        <f t="shared" si="154"/>
        <v>7.8113655225249379E-2</v>
      </c>
      <c r="J1223" s="152">
        <f t="shared" si="160"/>
        <v>6.1461138333496201E-5</v>
      </c>
      <c r="K1223" s="3" t="e">
        <f t="shared" ca="1" si="156"/>
        <v>#NAME?</v>
      </c>
      <c r="L1223" s="153" t="e">
        <f t="shared" ca="1" si="161"/>
        <v>#NAME?</v>
      </c>
      <c r="M1223" s="195" t="e">
        <f ca="1">_xll.BInterpol(cf!$A$2:$A$68,cf!$C$2:$C$68,params!B1223,"cubic")</f>
        <v>#NAME?</v>
      </c>
      <c r="N1223" s="195" t="e">
        <f ca="1">+_xll.BInterpol(#REF!,#REF!,params!B1223,"cubic")</f>
        <v>#NAME?</v>
      </c>
      <c r="O1223" s="153" t="e">
        <f t="shared" ca="1" si="157"/>
        <v>#NAME?</v>
      </c>
    </row>
    <row r="1224" spans="1:15">
      <c r="A1224">
        <v>1221</v>
      </c>
      <c r="B1224">
        <f t="shared" si="155"/>
        <v>4.8840000000000003</v>
      </c>
      <c r="C1224" s="151" t="e">
        <f ca="1">+_xll.BInterpol(Boost!$R$6:$R$66,Boost!$AZ$6:$AZ$66,params!B1224,"cubic")</f>
        <v>#NAME?</v>
      </c>
      <c r="D1224" s="151" t="e">
        <f ca="1">+_xll.BInterpol(Boost!$R$6:$R$66,Boost!$AX$6:$AX$66,params!B1224,"cubic")</f>
        <v>#NAME?</v>
      </c>
      <c r="E1224" s="198" t="e">
        <f t="shared" ca="1" si="158"/>
        <v>#NAME?</v>
      </c>
      <c r="F1224" s="151" t="e">
        <f ca="1">+_xll.BInterpol(Boost!$R$6:$R$66,Boost!$AY$6:$AY$66,params!B1224,"cubic")</f>
        <v>#NAME?</v>
      </c>
      <c r="G1224" s="151" t="e">
        <f ca="1">_xll.BInterpol(cf!$A$2:$A$68,cf!$B$2:$B$68,params!B1224,"cubic")/100</f>
        <v>#NAME?</v>
      </c>
      <c r="H1224" s="199" t="e">
        <f t="shared" ca="1" si="159"/>
        <v>#NAME?</v>
      </c>
      <c r="I1224" s="152">
        <f t="shared" si="154"/>
        <v>7.8175112266310243E-2</v>
      </c>
      <c r="J1224" s="152">
        <f t="shared" si="160"/>
        <v>6.1457041060863915E-5</v>
      </c>
      <c r="K1224" s="3" t="e">
        <f t="shared" ca="1" si="156"/>
        <v>#NAME?</v>
      </c>
      <c r="L1224" s="153" t="e">
        <f t="shared" ca="1" si="161"/>
        <v>#NAME?</v>
      </c>
      <c r="M1224" s="195" t="e">
        <f ca="1">_xll.BInterpol(cf!$A$2:$A$68,cf!$C$2:$C$68,params!B1224,"cubic")</f>
        <v>#NAME?</v>
      </c>
      <c r="N1224" s="195" t="e">
        <f ca="1">+_xll.BInterpol(#REF!,#REF!,params!B1224,"cubic")</f>
        <v>#NAME?</v>
      </c>
      <c r="O1224" s="153" t="e">
        <f t="shared" ca="1" si="157"/>
        <v>#NAME?</v>
      </c>
    </row>
    <row r="1225" spans="1:15">
      <c r="A1225">
        <v>1222</v>
      </c>
      <c r="B1225">
        <f t="shared" si="155"/>
        <v>4.8879999999999999</v>
      </c>
      <c r="C1225" s="151" t="e">
        <f ca="1">+_xll.BInterpol(Boost!$R$6:$R$66,Boost!$AZ$6:$AZ$66,params!B1225,"cubic")</f>
        <v>#NAME?</v>
      </c>
      <c r="D1225" s="151" t="e">
        <f ca="1">+_xll.BInterpol(Boost!$R$6:$R$66,Boost!$AX$6:$AX$66,params!B1225,"cubic")</f>
        <v>#NAME?</v>
      </c>
      <c r="E1225" s="198" t="e">
        <f t="shared" ca="1" si="158"/>
        <v>#NAME?</v>
      </c>
      <c r="F1225" s="151" t="e">
        <f ca="1">+_xll.BInterpol(Boost!$R$6:$R$66,Boost!$AY$6:$AY$66,params!B1225,"cubic")</f>
        <v>#NAME?</v>
      </c>
      <c r="G1225" s="151" t="e">
        <f ca="1">_xll.BInterpol(cf!$A$2:$A$68,cf!$B$2:$B$68,params!B1225,"cubic")/100</f>
        <v>#NAME?</v>
      </c>
      <c r="H1225" s="199" t="e">
        <f t="shared" ca="1" si="159"/>
        <v>#NAME?</v>
      </c>
      <c r="I1225" s="152">
        <f t="shared" si="154"/>
        <v>7.8236565210371589E-2</v>
      </c>
      <c r="J1225" s="152">
        <f t="shared" si="160"/>
        <v>6.1452944061346493E-5</v>
      </c>
      <c r="K1225" s="3" t="e">
        <f t="shared" ca="1" si="156"/>
        <v>#NAME?</v>
      </c>
      <c r="L1225" s="153" t="e">
        <f t="shared" ca="1" si="161"/>
        <v>#NAME?</v>
      </c>
      <c r="M1225" s="195" t="e">
        <f ca="1">_xll.BInterpol(cf!$A$2:$A$68,cf!$C$2:$C$68,params!B1225,"cubic")</f>
        <v>#NAME?</v>
      </c>
      <c r="N1225" s="195" t="e">
        <f ca="1">+_xll.BInterpol(#REF!,#REF!,params!B1225,"cubic")</f>
        <v>#NAME?</v>
      </c>
      <c r="O1225" s="153" t="e">
        <f t="shared" ca="1" si="157"/>
        <v>#NAME?</v>
      </c>
    </row>
    <row r="1226" spans="1:15">
      <c r="A1226">
        <v>1223</v>
      </c>
      <c r="B1226">
        <f t="shared" si="155"/>
        <v>4.8920000000000003</v>
      </c>
      <c r="C1226" s="151" t="e">
        <f ca="1">+_xll.BInterpol(Boost!$R$6:$R$66,Boost!$AZ$6:$AZ$66,params!B1226,"cubic")</f>
        <v>#NAME?</v>
      </c>
      <c r="D1226" s="151" t="e">
        <f ca="1">+_xll.BInterpol(Boost!$R$6:$R$66,Boost!$AX$6:$AX$66,params!B1226,"cubic")</f>
        <v>#NAME?</v>
      </c>
      <c r="E1226" s="198" t="e">
        <f t="shared" ca="1" si="158"/>
        <v>#NAME?</v>
      </c>
      <c r="F1226" s="151" t="e">
        <f ca="1">+_xll.BInterpol(Boost!$R$6:$R$66,Boost!$AY$6:$AY$66,params!B1226,"cubic")</f>
        <v>#NAME?</v>
      </c>
      <c r="G1226" s="151" t="e">
        <f ca="1">_xll.BInterpol(cf!$A$2:$A$68,cf!$B$2:$B$68,params!B1226,"cubic")/100</f>
        <v>#NAME?</v>
      </c>
      <c r="H1226" s="199" t="e">
        <f t="shared" ca="1" si="159"/>
        <v>#NAME?</v>
      </c>
      <c r="I1226" s="152">
        <f t="shared" si="154"/>
        <v>7.8298014057706533E-2</v>
      </c>
      <c r="J1226" s="152">
        <f t="shared" si="160"/>
        <v>6.1448847334943935E-5</v>
      </c>
      <c r="K1226" s="3" t="e">
        <f t="shared" ca="1" si="156"/>
        <v>#NAME?</v>
      </c>
      <c r="L1226" s="153" t="e">
        <f t="shared" ca="1" si="161"/>
        <v>#NAME?</v>
      </c>
      <c r="M1226" s="195" t="e">
        <f ca="1">_xll.BInterpol(cf!$A$2:$A$68,cf!$C$2:$C$68,params!B1226,"cubic")</f>
        <v>#NAME?</v>
      </c>
      <c r="N1226" s="195" t="e">
        <f ca="1">+_xll.BInterpol(#REF!,#REF!,params!B1226,"cubic")</f>
        <v>#NAME?</v>
      </c>
      <c r="O1226" s="153" t="e">
        <f t="shared" ca="1" si="157"/>
        <v>#NAME?</v>
      </c>
    </row>
    <row r="1227" spans="1:15">
      <c r="A1227">
        <v>1224</v>
      </c>
      <c r="B1227">
        <f t="shared" si="155"/>
        <v>4.8959999999999999</v>
      </c>
      <c r="C1227" s="151" t="e">
        <f ca="1">+_xll.BInterpol(Boost!$R$6:$R$66,Boost!$AZ$6:$AZ$66,params!B1227,"cubic")</f>
        <v>#NAME?</v>
      </c>
      <c r="D1227" s="151" t="e">
        <f ca="1">+_xll.BInterpol(Boost!$R$6:$R$66,Boost!$AX$6:$AX$66,params!B1227,"cubic")</f>
        <v>#NAME?</v>
      </c>
      <c r="E1227" s="198" t="e">
        <f t="shared" ca="1" si="158"/>
        <v>#NAME?</v>
      </c>
      <c r="F1227" s="151" t="e">
        <f ca="1">+_xll.BInterpol(Boost!$R$6:$R$66,Boost!$AY$6:$AY$66,params!B1227,"cubic")</f>
        <v>#NAME?</v>
      </c>
      <c r="G1227" s="151" t="e">
        <f ca="1">_xll.BInterpol(cf!$A$2:$A$68,cf!$B$2:$B$68,params!B1227,"cubic")/100</f>
        <v>#NAME?</v>
      </c>
      <c r="H1227" s="199" t="e">
        <f t="shared" ca="1" si="159"/>
        <v>#NAME?</v>
      </c>
      <c r="I1227" s="152">
        <f t="shared" si="154"/>
        <v>7.8359458808588189E-2</v>
      </c>
      <c r="J1227" s="152">
        <f t="shared" si="160"/>
        <v>6.144475088165624E-5</v>
      </c>
      <c r="K1227" s="3" t="e">
        <f t="shared" ca="1" si="156"/>
        <v>#NAME?</v>
      </c>
      <c r="L1227" s="153" t="e">
        <f t="shared" ca="1" si="161"/>
        <v>#NAME?</v>
      </c>
      <c r="M1227" s="195" t="e">
        <f ca="1">_xll.BInterpol(cf!$A$2:$A$68,cf!$C$2:$C$68,params!B1227,"cubic")</f>
        <v>#NAME?</v>
      </c>
      <c r="N1227" s="195" t="e">
        <f ca="1">+_xll.BInterpol(#REF!,#REF!,params!B1227,"cubic")</f>
        <v>#NAME?</v>
      </c>
      <c r="O1227" s="153" t="e">
        <f t="shared" ca="1" si="157"/>
        <v>#NAME?</v>
      </c>
    </row>
    <row r="1228" spans="1:15">
      <c r="A1228">
        <v>1225</v>
      </c>
      <c r="B1228">
        <f t="shared" si="155"/>
        <v>4.9000000000000004</v>
      </c>
      <c r="C1228" s="151" t="e">
        <f ca="1">+_xll.BInterpol(Boost!$R$6:$R$66,Boost!$AZ$6:$AZ$66,params!B1228,"cubic")</f>
        <v>#NAME?</v>
      </c>
      <c r="D1228" s="151" t="e">
        <f ca="1">+_xll.BInterpol(Boost!$R$6:$R$66,Boost!$AX$6:$AX$66,params!B1228,"cubic")</f>
        <v>#NAME?</v>
      </c>
      <c r="E1228" s="198" t="e">
        <f t="shared" ca="1" si="158"/>
        <v>#NAME?</v>
      </c>
      <c r="F1228" s="151" t="e">
        <f ca="1">+_xll.BInterpol(Boost!$R$6:$R$66,Boost!$AY$6:$AY$66,params!B1228,"cubic")</f>
        <v>#NAME?</v>
      </c>
      <c r="G1228" s="151" t="e">
        <f ca="1">_xll.BInterpol(cf!$A$2:$A$68,cf!$B$2:$B$68,params!B1228,"cubic")/100</f>
        <v>#NAME?</v>
      </c>
      <c r="H1228" s="199" t="e">
        <f t="shared" ca="1" si="159"/>
        <v>#NAME?</v>
      </c>
      <c r="I1228" s="152">
        <f t="shared" si="154"/>
        <v>7.8420899463289784E-2</v>
      </c>
      <c r="J1228" s="152">
        <f t="shared" si="160"/>
        <v>6.1440654701594433E-5</v>
      </c>
      <c r="K1228" s="3" t="e">
        <f t="shared" ca="1" si="156"/>
        <v>#NAME?</v>
      </c>
      <c r="L1228" s="153" t="e">
        <f t="shared" ca="1" si="161"/>
        <v>#NAME?</v>
      </c>
      <c r="M1228" s="195" t="e">
        <f ca="1">_xll.BInterpol(cf!$A$2:$A$68,cf!$C$2:$C$68,params!B1228,"cubic")</f>
        <v>#NAME?</v>
      </c>
      <c r="N1228" s="195" t="e">
        <f ca="1">+_xll.BInterpol(#REF!,#REF!,params!B1228,"cubic")</f>
        <v>#NAME?</v>
      </c>
      <c r="O1228" s="153" t="e">
        <f t="shared" ca="1" si="157"/>
        <v>#NAME?</v>
      </c>
    </row>
    <row r="1229" spans="1:15">
      <c r="A1229">
        <v>1226</v>
      </c>
      <c r="B1229">
        <f t="shared" si="155"/>
        <v>4.9039999999999999</v>
      </c>
      <c r="C1229" s="151" t="e">
        <f ca="1">+_xll.BInterpol(Boost!$R$6:$R$66,Boost!$AZ$6:$AZ$66,params!B1229,"cubic")</f>
        <v>#NAME?</v>
      </c>
      <c r="D1229" s="151" t="e">
        <f ca="1">+_xll.BInterpol(Boost!$R$6:$R$66,Boost!$AX$6:$AX$66,params!B1229,"cubic")</f>
        <v>#NAME?</v>
      </c>
      <c r="E1229" s="198" t="e">
        <f t="shared" ca="1" si="158"/>
        <v>#NAME?</v>
      </c>
      <c r="F1229" s="151" t="e">
        <f ca="1">+_xll.BInterpol(Boost!$R$6:$R$66,Boost!$AY$6:$AY$66,params!B1229,"cubic")</f>
        <v>#NAME?</v>
      </c>
      <c r="G1229" s="151" t="e">
        <f ca="1">_xll.BInterpol(cf!$A$2:$A$68,cf!$B$2:$B$68,params!B1229,"cubic")/100</f>
        <v>#NAME?</v>
      </c>
      <c r="H1229" s="199" t="e">
        <f t="shared" ca="1" si="159"/>
        <v>#NAME?</v>
      </c>
      <c r="I1229" s="152">
        <f t="shared" si="154"/>
        <v>7.8482336022084098E-2</v>
      </c>
      <c r="J1229" s="152">
        <f t="shared" si="160"/>
        <v>6.1436558794314422E-5</v>
      </c>
      <c r="K1229" s="3" t="e">
        <f t="shared" ca="1" si="156"/>
        <v>#NAME?</v>
      </c>
      <c r="L1229" s="153" t="e">
        <f t="shared" ca="1" si="161"/>
        <v>#NAME?</v>
      </c>
      <c r="M1229" s="195" t="e">
        <f ca="1">_xll.BInterpol(cf!$A$2:$A$68,cf!$C$2:$C$68,params!B1229,"cubic")</f>
        <v>#NAME?</v>
      </c>
      <c r="N1229" s="195" t="e">
        <f ca="1">+_xll.BInterpol(#REF!,#REF!,params!B1229,"cubic")</f>
        <v>#NAME?</v>
      </c>
      <c r="O1229" s="153" t="e">
        <f t="shared" ca="1" si="157"/>
        <v>#NAME?</v>
      </c>
    </row>
    <row r="1230" spans="1:15">
      <c r="A1230">
        <v>1227</v>
      </c>
      <c r="B1230">
        <f t="shared" si="155"/>
        <v>4.9080000000000004</v>
      </c>
      <c r="C1230" s="151" t="e">
        <f ca="1">+_xll.BInterpol(Boost!$R$6:$R$66,Boost!$AZ$6:$AZ$66,params!B1230,"cubic")</f>
        <v>#NAME?</v>
      </c>
      <c r="D1230" s="151" t="e">
        <f ca="1">+_xll.BInterpol(Boost!$R$6:$R$66,Boost!$AX$6:$AX$66,params!B1230,"cubic")</f>
        <v>#NAME?</v>
      </c>
      <c r="E1230" s="198" t="e">
        <f t="shared" ca="1" si="158"/>
        <v>#NAME?</v>
      </c>
      <c r="F1230" s="151" t="e">
        <f ca="1">+_xll.BInterpol(Boost!$R$6:$R$66,Boost!$AY$6:$AY$66,params!B1230,"cubic")</f>
        <v>#NAME?</v>
      </c>
      <c r="G1230" s="151" t="e">
        <f ca="1">_xll.BInterpol(cf!$A$2:$A$68,cf!$B$2:$B$68,params!B1230,"cubic")/100</f>
        <v>#NAME?</v>
      </c>
      <c r="H1230" s="199" t="e">
        <f t="shared" ca="1" si="159"/>
        <v>#NAME?</v>
      </c>
      <c r="I1230" s="152">
        <f t="shared" si="154"/>
        <v>7.854376848524447E-2</v>
      </c>
      <c r="J1230" s="152">
        <f t="shared" si="160"/>
        <v>6.143246316037132E-5</v>
      </c>
      <c r="K1230" s="3" t="e">
        <f t="shared" ca="1" si="156"/>
        <v>#NAME?</v>
      </c>
      <c r="L1230" s="153" t="e">
        <f t="shared" ca="1" si="161"/>
        <v>#NAME?</v>
      </c>
      <c r="M1230" s="195" t="e">
        <f ca="1">_xll.BInterpol(cf!$A$2:$A$68,cf!$C$2:$C$68,params!B1230,"cubic")</f>
        <v>#NAME?</v>
      </c>
      <c r="N1230" s="195" t="e">
        <f ca="1">+_xll.BInterpol(#REF!,#REF!,params!B1230,"cubic")</f>
        <v>#NAME?</v>
      </c>
      <c r="O1230" s="153" t="e">
        <f t="shared" ca="1" si="157"/>
        <v>#NAME?</v>
      </c>
    </row>
    <row r="1231" spans="1:15">
      <c r="A1231">
        <v>1228</v>
      </c>
      <c r="B1231">
        <f t="shared" si="155"/>
        <v>4.9119999999999999</v>
      </c>
      <c r="C1231" s="151" t="e">
        <f ca="1">+_xll.BInterpol(Boost!$R$6:$R$66,Boost!$AZ$6:$AZ$66,params!B1231,"cubic")</f>
        <v>#NAME?</v>
      </c>
      <c r="D1231" s="151" t="e">
        <f ca="1">+_xll.BInterpol(Boost!$R$6:$R$66,Boost!$AX$6:$AX$66,params!B1231,"cubic")</f>
        <v>#NAME?</v>
      </c>
      <c r="E1231" s="198" t="e">
        <f t="shared" ca="1" si="158"/>
        <v>#NAME?</v>
      </c>
      <c r="F1231" s="151" t="e">
        <f ca="1">+_xll.BInterpol(Boost!$R$6:$R$66,Boost!$AY$6:$AY$66,params!B1231,"cubic")</f>
        <v>#NAME?</v>
      </c>
      <c r="G1231" s="151" t="e">
        <f ca="1">_xll.BInterpol(cf!$A$2:$A$68,cf!$B$2:$B$68,params!B1231,"cubic")/100</f>
        <v>#NAME?</v>
      </c>
      <c r="H1231" s="199" t="e">
        <f t="shared" ca="1" si="159"/>
        <v>#NAME?</v>
      </c>
      <c r="I1231" s="152">
        <f t="shared" si="154"/>
        <v>7.8605196853043791E-2</v>
      </c>
      <c r="J1231" s="152">
        <f t="shared" si="160"/>
        <v>6.1428367799321038E-5</v>
      </c>
      <c r="K1231" s="3" t="e">
        <f t="shared" ca="1" si="156"/>
        <v>#NAME?</v>
      </c>
      <c r="L1231" s="153" t="e">
        <f t="shared" ca="1" si="161"/>
        <v>#NAME?</v>
      </c>
      <c r="M1231" s="195" t="e">
        <f ca="1">_xll.BInterpol(cf!$A$2:$A$68,cf!$C$2:$C$68,params!B1231,"cubic")</f>
        <v>#NAME?</v>
      </c>
      <c r="N1231" s="195" t="e">
        <f ca="1">+_xll.BInterpol(#REF!,#REF!,params!B1231,"cubic")</f>
        <v>#NAME?</v>
      </c>
      <c r="O1231" s="153" t="e">
        <f t="shared" ca="1" si="157"/>
        <v>#NAME?</v>
      </c>
    </row>
    <row r="1232" spans="1:15">
      <c r="A1232">
        <v>1229</v>
      </c>
      <c r="B1232">
        <f t="shared" si="155"/>
        <v>4.9160000000000004</v>
      </c>
      <c r="C1232" s="151" t="e">
        <f ca="1">+_xll.BInterpol(Boost!$R$6:$R$66,Boost!$AZ$6:$AZ$66,params!B1232,"cubic")</f>
        <v>#NAME?</v>
      </c>
      <c r="D1232" s="151" t="e">
        <f ca="1">+_xll.BInterpol(Boost!$R$6:$R$66,Boost!$AX$6:$AX$66,params!B1232,"cubic")</f>
        <v>#NAME?</v>
      </c>
      <c r="E1232" s="198" t="e">
        <f t="shared" ca="1" si="158"/>
        <v>#NAME?</v>
      </c>
      <c r="F1232" s="151" t="e">
        <f ca="1">+_xll.BInterpol(Boost!$R$6:$R$66,Boost!$AY$6:$AY$66,params!B1232,"cubic")</f>
        <v>#NAME?</v>
      </c>
      <c r="G1232" s="151" t="e">
        <f ca="1">_xll.BInterpol(cf!$A$2:$A$68,cf!$B$2:$B$68,params!B1232,"cubic")/100</f>
        <v>#NAME?</v>
      </c>
      <c r="H1232" s="199" t="e">
        <f t="shared" ca="1" si="159"/>
        <v>#NAME?</v>
      </c>
      <c r="I1232" s="152">
        <f t="shared" si="154"/>
        <v>7.8666621125755065E-2</v>
      </c>
      <c r="J1232" s="152">
        <f t="shared" si="160"/>
        <v>6.1424272711274597E-5</v>
      </c>
      <c r="K1232" s="3" t="e">
        <f t="shared" ca="1" si="156"/>
        <v>#NAME?</v>
      </c>
      <c r="L1232" s="153" t="e">
        <f t="shared" ca="1" si="161"/>
        <v>#NAME?</v>
      </c>
      <c r="M1232" s="195" t="e">
        <f ca="1">_xll.BInterpol(cf!$A$2:$A$68,cf!$C$2:$C$68,params!B1232,"cubic")</f>
        <v>#NAME?</v>
      </c>
      <c r="N1232" s="195" t="e">
        <f ca="1">+_xll.BInterpol(#REF!,#REF!,params!B1232,"cubic")</f>
        <v>#NAME?</v>
      </c>
      <c r="O1232" s="153" t="e">
        <f t="shared" ca="1" si="157"/>
        <v>#NAME?</v>
      </c>
    </row>
    <row r="1233" spans="1:15">
      <c r="A1233">
        <v>1230</v>
      </c>
      <c r="B1233">
        <f t="shared" si="155"/>
        <v>4.92</v>
      </c>
      <c r="C1233" s="151" t="e">
        <f ca="1">+_xll.BInterpol(Boost!$R$6:$R$66,Boost!$AZ$6:$AZ$66,params!B1233,"cubic")</f>
        <v>#NAME?</v>
      </c>
      <c r="D1233" s="151" t="e">
        <f ca="1">+_xll.BInterpol(Boost!$R$6:$R$66,Boost!$AX$6:$AX$66,params!B1233,"cubic")</f>
        <v>#NAME?</v>
      </c>
      <c r="E1233" s="198" t="e">
        <f t="shared" ca="1" si="158"/>
        <v>#NAME?</v>
      </c>
      <c r="F1233" s="151" t="e">
        <f ca="1">+_xll.BInterpol(Boost!$R$6:$R$66,Boost!$AY$6:$AY$66,params!B1233,"cubic")</f>
        <v>#NAME?</v>
      </c>
      <c r="G1233" s="151" t="e">
        <f ca="1">_xll.BInterpol(cf!$A$2:$A$68,cf!$B$2:$B$68,params!B1233,"cubic")/100</f>
        <v>#NAME?</v>
      </c>
      <c r="H1233" s="199" t="e">
        <f t="shared" ca="1" si="159"/>
        <v>#NAME?</v>
      </c>
      <c r="I1233" s="152">
        <f t="shared" si="154"/>
        <v>7.8728041303651297E-2</v>
      </c>
      <c r="J1233" s="152">
        <f t="shared" si="160"/>
        <v>6.1420177896231998E-5</v>
      </c>
      <c r="K1233" s="3" t="e">
        <f t="shared" ca="1" si="156"/>
        <v>#NAME?</v>
      </c>
      <c r="L1233" s="153" t="e">
        <f t="shared" ca="1" si="161"/>
        <v>#NAME?</v>
      </c>
      <c r="M1233" s="195" t="e">
        <f ca="1">_xll.BInterpol(cf!$A$2:$A$68,cf!$C$2:$C$68,params!B1233,"cubic")</f>
        <v>#NAME?</v>
      </c>
      <c r="N1233" s="195" t="e">
        <f ca="1">+_xll.BInterpol(#REF!,#REF!,params!B1233,"cubic")</f>
        <v>#NAME?</v>
      </c>
      <c r="O1233" s="153" t="e">
        <f t="shared" ca="1" si="157"/>
        <v>#NAME?</v>
      </c>
    </row>
    <row r="1234" spans="1:15">
      <c r="A1234">
        <v>1231</v>
      </c>
      <c r="B1234">
        <f t="shared" si="155"/>
        <v>4.9240000000000004</v>
      </c>
      <c r="C1234" s="151" t="e">
        <f ca="1">+_xll.BInterpol(Boost!$R$6:$R$66,Boost!$AZ$6:$AZ$66,params!B1234,"cubic")</f>
        <v>#NAME?</v>
      </c>
      <c r="D1234" s="151" t="e">
        <f ca="1">+_xll.BInterpol(Boost!$R$6:$R$66,Boost!$AX$6:$AX$66,params!B1234,"cubic")</f>
        <v>#NAME?</v>
      </c>
      <c r="E1234" s="198" t="e">
        <f t="shared" ca="1" si="158"/>
        <v>#NAME?</v>
      </c>
      <c r="F1234" s="151" t="e">
        <f ca="1">+_xll.BInterpol(Boost!$R$6:$R$66,Boost!$AY$6:$AY$66,params!B1234,"cubic")</f>
        <v>#NAME?</v>
      </c>
      <c r="G1234" s="151" t="e">
        <f ca="1">_xll.BInterpol(cf!$A$2:$A$68,cf!$B$2:$B$68,params!B1234,"cubic")/100</f>
        <v>#NAME?</v>
      </c>
      <c r="H1234" s="199" t="e">
        <f t="shared" ca="1" si="159"/>
        <v>#NAME?</v>
      </c>
      <c r="I1234" s="152">
        <f t="shared" si="154"/>
        <v>7.8789457387005601E-2</v>
      </c>
      <c r="J1234" s="152">
        <f t="shared" si="160"/>
        <v>6.1416083354304263E-5</v>
      </c>
      <c r="K1234" s="3" t="e">
        <f t="shared" ca="1" si="156"/>
        <v>#NAME?</v>
      </c>
      <c r="L1234" s="153" t="e">
        <f t="shared" ca="1" si="161"/>
        <v>#NAME?</v>
      </c>
      <c r="M1234" s="195" t="e">
        <f ca="1">_xll.BInterpol(cf!$A$2:$A$68,cf!$C$2:$C$68,params!B1234,"cubic")</f>
        <v>#NAME?</v>
      </c>
      <c r="N1234" s="195" t="e">
        <f ca="1">+_xll.BInterpol(#REF!,#REF!,params!B1234,"cubic")</f>
        <v>#NAME?</v>
      </c>
      <c r="O1234" s="153" t="e">
        <f t="shared" ca="1" si="157"/>
        <v>#NAME?</v>
      </c>
    </row>
    <row r="1235" spans="1:15">
      <c r="A1235">
        <v>1232</v>
      </c>
      <c r="B1235">
        <f t="shared" si="155"/>
        <v>4.9279999999999999</v>
      </c>
      <c r="C1235" s="151" t="e">
        <f ca="1">+_xll.BInterpol(Boost!$R$6:$R$66,Boost!$AZ$6:$AZ$66,params!B1235,"cubic")</f>
        <v>#NAME?</v>
      </c>
      <c r="D1235" s="151" t="e">
        <f ca="1">+_xll.BInterpol(Boost!$R$6:$R$66,Boost!$AX$6:$AX$66,params!B1235,"cubic")</f>
        <v>#NAME?</v>
      </c>
      <c r="E1235" s="198" t="e">
        <f t="shared" ca="1" si="158"/>
        <v>#NAME?</v>
      </c>
      <c r="F1235" s="151" t="e">
        <f ca="1">+_xll.BInterpol(Boost!$R$6:$R$66,Boost!$AY$6:$AY$66,params!B1235,"cubic")</f>
        <v>#NAME?</v>
      </c>
      <c r="G1235" s="151" t="e">
        <f ca="1">_xll.BInterpol(cf!$A$2:$A$68,cf!$B$2:$B$68,params!B1235,"cubic")/100</f>
        <v>#NAME?</v>
      </c>
      <c r="H1235" s="199" t="e">
        <f t="shared" ca="1" si="159"/>
        <v>#NAME?</v>
      </c>
      <c r="I1235" s="152">
        <f t="shared" si="154"/>
        <v>7.885086937609076E-2</v>
      </c>
      <c r="J1235" s="152">
        <f t="shared" si="160"/>
        <v>6.1411989085158325E-5</v>
      </c>
      <c r="K1235" s="3" t="e">
        <f t="shared" ca="1" si="156"/>
        <v>#NAME?</v>
      </c>
      <c r="L1235" s="153" t="e">
        <f t="shared" ca="1" si="161"/>
        <v>#NAME?</v>
      </c>
      <c r="M1235" s="195" t="e">
        <f ca="1">_xll.BInterpol(cf!$A$2:$A$68,cf!$C$2:$C$68,params!B1235,"cubic")</f>
        <v>#NAME?</v>
      </c>
      <c r="N1235" s="195" t="e">
        <f ca="1">+_xll.BInterpol(#REF!,#REF!,params!B1235,"cubic")</f>
        <v>#NAME?</v>
      </c>
      <c r="O1235" s="153" t="e">
        <f t="shared" ca="1" si="157"/>
        <v>#NAME?</v>
      </c>
    </row>
    <row r="1236" spans="1:15">
      <c r="A1236">
        <v>1233</v>
      </c>
      <c r="B1236">
        <f t="shared" si="155"/>
        <v>4.9320000000000004</v>
      </c>
      <c r="C1236" s="151" t="e">
        <f ca="1">+_xll.BInterpol(Boost!$R$6:$R$66,Boost!$AZ$6:$AZ$66,params!B1236,"cubic")</f>
        <v>#NAME?</v>
      </c>
      <c r="D1236" s="151" t="e">
        <f ca="1">+_xll.BInterpol(Boost!$R$6:$R$66,Boost!$AX$6:$AX$66,params!B1236,"cubic")</f>
        <v>#NAME?</v>
      </c>
      <c r="E1236" s="198" t="e">
        <f t="shared" ca="1" si="158"/>
        <v>#NAME?</v>
      </c>
      <c r="F1236" s="151" t="e">
        <f ca="1">+_xll.BInterpol(Boost!$R$6:$R$66,Boost!$AY$6:$AY$66,params!B1236,"cubic")</f>
        <v>#NAME?</v>
      </c>
      <c r="G1236" s="151" t="e">
        <f ca="1">_xll.BInterpol(cf!$A$2:$A$68,cf!$B$2:$B$68,params!B1236,"cubic")/100</f>
        <v>#NAME?</v>
      </c>
      <c r="H1236" s="199" t="e">
        <f t="shared" ca="1" si="159"/>
        <v>#NAME?</v>
      </c>
      <c r="I1236" s="152">
        <f t="shared" si="154"/>
        <v>7.8912277271179776E-2</v>
      </c>
      <c r="J1236" s="152">
        <f t="shared" si="160"/>
        <v>6.1407895089016229E-5</v>
      </c>
      <c r="K1236" s="3" t="e">
        <f t="shared" ca="1" si="156"/>
        <v>#NAME?</v>
      </c>
      <c r="L1236" s="153" t="e">
        <f t="shared" ca="1" si="161"/>
        <v>#NAME?</v>
      </c>
      <c r="M1236" s="195" t="e">
        <f ca="1">_xll.BInterpol(cf!$A$2:$A$68,cf!$C$2:$C$68,params!B1236,"cubic")</f>
        <v>#NAME?</v>
      </c>
      <c r="N1236" s="195" t="e">
        <f ca="1">+_xll.BInterpol(#REF!,#REF!,params!B1236,"cubic")</f>
        <v>#NAME?</v>
      </c>
      <c r="O1236" s="153" t="e">
        <f t="shared" ca="1" si="157"/>
        <v>#NAME?</v>
      </c>
    </row>
    <row r="1237" spans="1:15">
      <c r="A1237">
        <v>1234</v>
      </c>
      <c r="B1237">
        <f t="shared" si="155"/>
        <v>4.9359999999999999</v>
      </c>
      <c r="C1237" s="151" t="e">
        <f ca="1">+_xll.BInterpol(Boost!$R$6:$R$66,Boost!$AZ$6:$AZ$66,params!B1237,"cubic")</f>
        <v>#NAME?</v>
      </c>
      <c r="D1237" s="151" t="e">
        <f ca="1">+_xll.BInterpol(Boost!$R$6:$R$66,Boost!$AX$6:$AX$66,params!B1237,"cubic")</f>
        <v>#NAME?</v>
      </c>
      <c r="E1237" s="198" t="e">
        <f t="shared" ca="1" si="158"/>
        <v>#NAME?</v>
      </c>
      <c r="F1237" s="151" t="e">
        <f ca="1">+_xll.BInterpol(Boost!$R$6:$R$66,Boost!$AY$6:$AY$66,params!B1237,"cubic")</f>
        <v>#NAME?</v>
      </c>
      <c r="G1237" s="151" t="e">
        <f ca="1">_xll.BInterpol(cf!$A$2:$A$68,cf!$B$2:$B$68,params!B1237,"cubic")/100</f>
        <v>#NAME?</v>
      </c>
      <c r="H1237" s="199" t="e">
        <f t="shared" ca="1" si="159"/>
        <v>#NAME?</v>
      </c>
      <c r="I1237" s="152">
        <f t="shared" si="154"/>
        <v>7.8973681072545543E-2</v>
      </c>
      <c r="J1237" s="152">
        <f t="shared" si="160"/>
        <v>6.1403801365766952E-5</v>
      </c>
      <c r="K1237" s="3" t="e">
        <f t="shared" ca="1" si="156"/>
        <v>#NAME?</v>
      </c>
      <c r="L1237" s="153" t="e">
        <f t="shared" ca="1" si="161"/>
        <v>#NAME?</v>
      </c>
      <c r="M1237" s="195" t="e">
        <f ca="1">_xll.BInterpol(cf!$A$2:$A$68,cf!$C$2:$C$68,params!B1237,"cubic")</f>
        <v>#NAME?</v>
      </c>
      <c r="N1237" s="195" t="e">
        <f ca="1">+_xll.BInterpol(#REF!,#REF!,params!B1237,"cubic")</f>
        <v>#NAME?</v>
      </c>
      <c r="O1237" s="153" t="e">
        <f t="shared" ca="1" si="157"/>
        <v>#NAME?</v>
      </c>
    </row>
    <row r="1238" spans="1:15">
      <c r="A1238">
        <v>1235</v>
      </c>
      <c r="B1238">
        <f t="shared" si="155"/>
        <v>4.9400000000000004</v>
      </c>
      <c r="C1238" s="151" t="e">
        <f ca="1">+_xll.BInterpol(Boost!$R$6:$R$66,Boost!$AZ$6:$AZ$66,params!B1238,"cubic")</f>
        <v>#NAME?</v>
      </c>
      <c r="D1238" s="151" t="e">
        <f ca="1">+_xll.BInterpol(Boost!$R$6:$R$66,Boost!$AX$6:$AX$66,params!B1238,"cubic")</f>
        <v>#NAME?</v>
      </c>
      <c r="E1238" s="198" t="e">
        <f t="shared" ca="1" si="158"/>
        <v>#NAME?</v>
      </c>
      <c r="F1238" s="151" t="e">
        <f ca="1">+_xll.BInterpol(Boost!$R$6:$R$66,Boost!$AY$6:$AY$66,params!B1238,"cubic")</f>
        <v>#NAME?</v>
      </c>
      <c r="G1238" s="151" t="e">
        <f ca="1">_xll.BInterpol(cf!$A$2:$A$68,cf!$B$2:$B$68,params!B1238,"cubic")/100</f>
        <v>#NAME?</v>
      </c>
      <c r="H1238" s="199" t="e">
        <f t="shared" ca="1" si="159"/>
        <v>#NAME?</v>
      </c>
      <c r="I1238" s="152">
        <f t="shared" si="154"/>
        <v>7.9035080780461064E-2</v>
      </c>
      <c r="J1238" s="152">
        <f t="shared" si="160"/>
        <v>6.1399707915521518E-5</v>
      </c>
      <c r="K1238" s="3" t="e">
        <f t="shared" ca="1" si="156"/>
        <v>#NAME?</v>
      </c>
      <c r="L1238" s="153" t="e">
        <f t="shared" ca="1" si="161"/>
        <v>#NAME?</v>
      </c>
      <c r="M1238" s="195" t="e">
        <f ca="1">_xll.BInterpol(cf!$A$2:$A$68,cf!$C$2:$C$68,params!B1238,"cubic")</f>
        <v>#NAME?</v>
      </c>
      <c r="N1238" s="195" t="e">
        <f ca="1">+_xll.BInterpol(#REF!,#REF!,params!B1238,"cubic")</f>
        <v>#NAME?</v>
      </c>
      <c r="O1238" s="153" t="e">
        <f t="shared" ca="1" si="157"/>
        <v>#NAME?</v>
      </c>
    </row>
    <row r="1239" spans="1:15">
      <c r="A1239">
        <v>1236</v>
      </c>
      <c r="B1239">
        <f t="shared" si="155"/>
        <v>4.944</v>
      </c>
      <c r="C1239" s="151" t="e">
        <f ca="1">+_xll.BInterpol(Boost!$R$6:$R$66,Boost!$AZ$6:$AZ$66,params!B1239,"cubic")</f>
        <v>#NAME?</v>
      </c>
      <c r="D1239" s="151" t="e">
        <f ca="1">+_xll.BInterpol(Boost!$R$6:$R$66,Boost!$AX$6:$AX$66,params!B1239,"cubic")</f>
        <v>#NAME?</v>
      </c>
      <c r="E1239" s="198" t="e">
        <f t="shared" ca="1" si="158"/>
        <v>#NAME?</v>
      </c>
      <c r="F1239" s="151" t="e">
        <f ca="1">+_xll.BInterpol(Boost!$R$6:$R$66,Boost!$AY$6:$AY$66,params!B1239,"cubic")</f>
        <v>#NAME?</v>
      </c>
      <c r="G1239" s="151" t="e">
        <f ca="1">_xll.BInterpol(cf!$A$2:$A$68,cf!$B$2:$B$68,params!B1239,"cubic")/100</f>
        <v>#NAME?</v>
      </c>
      <c r="H1239" s="199" t="e">
        <f t="shared" ca="1" si="159"/>
        <v>#NAME?</v>
      </c>
      <c r="I1239" s="152">
        <f t="shared" si="154"/>
        <v>7.9096476395199122E-2</v>
      </c>
      <c r="J1239" s="152">
        <f t="shared" si="160"/>
        <v>6.139561473805788E-5</v>
      </c>
      <c r="K1239" s="3" t="e">
        <f t="shared" ca="1" si="156"/>
        <v>#NAME?</v>
      </c>
      <c r="L1239" s="153" t="e">
        <f t="shared" ca="1" si="161"/>
        <v>#NAME?</v>
      </c>
      <c r="M1239" s="195" t="e">
        <f ca="1">_xll.BInterpol(cf!$A$2:$A$68,cf!$C$2:$C$68,params!B1239,"cubic")</f>
        <v>#NAME?</v>
      </c>
      <c r="N1239" s="195" t="e">
        <f ca="1">+_xll.BInterpol(#REF!,#REF!,params!B1239,"cubic")</f>
        <v>#NAME?</v>
      </c>
      <c r="O1239" s="153" t="e">
        <f t="shared" ca="1" si="157"/>
        <v>#NAME?</v>
      </c>
    </row>
    <row r="1240" spans="1:15">
      <c r="A1240">
        <v>1237</v>
      </c>
      <c r="B1240">
        <f t="shared" si="155"/>
        <v>4.9480000000000004</v>
      </c>
      <c r="C1240" s="151" t="e">
        <f ca="1">+_xll.BInterpol(Boost!$R$6:$R$66,Boost!$AZ$6:$AZ$66,params!B1240,"cubic")</f>
        <v>#NAME?</v>
      </c>
      <c r="D1240" s="151" t="e">
        <f ca="1">+_xll.BInterpol(Boost!$R$6:$R$66,Boost!$AX$6:$AX$66,params!B1240,"cubic")</f>
        <v>#NAME?</v>
      </c>
      <c r="E1240" s="198" t="e">
        <f t="shared" ca="1" si="158"/>
        <v>#NAME?</v>
      </c>
      <c r="F1240" s="151" t="e">
        <f ca="1">+_xll.BInterpol(Boost!$R$6:$R$66,Boost!$AY$6:$AY$66,params!B1240,"cubic")</f>
        <v>#NAME?</v>
      </c>
      <c r="G1240" s="151" t="e">
        <f ca="1">_xll.BInterpol(cf!$A$2:$A$68,cf!$B$2:$B$68,params!B1240,"cubic")/100</f>
        <v>#NAME?</v>
      </c>
      <c r="H1240" s="199" t="e">
        <f t="shared" ca="1" si="159"/>
        <v>#NAME?</v>
      </c>
      <c r="I1240" s="152">
        <f t="shared" si="154"/>
        <v>7.9157867917032609E-2</v>
      </c>
      <c r="J1240" s="152">
        <f t="shared" si="160"/>
        <v>6.1391521833487062E-5</v>
      </c>
      <c r="K1240" s="3" t="e">
        <f t="shared" ca="1" si="156"/>
        <v>#NAME?</v>
      </c>
      <c r="L1240" s="153" t="e">
        <f t="shared" ca="1" si="161"/>
        <v>#NAME?</v>
      </c>
      <c r="M1240" s="195" t="e">
        <f ca="1">_xll.BInterpol(cf!$A$2:$A$68,cf!$C$2:$C$68,params!B1240,"cubic")</f>
        <v>#NAME?</v>
      </c>
      <c r="N1240" s="195" t="e">
        <f ca="1">+_xll.BInterpol(#REF!,#REF!,params!B1240,"cubic")</f>
        <v>#NAME?</v>
      </c>
      <c r="O1240" s="153" t="e">
        <f t="shared" ca="1" si="157"/>
        <v>#NAME?</v>
      </c>
    </row>
    <row r="1241" spans="1:15">
      <c r="A1241">
        <v>1238</v>
      </c>
      <c r="B1241">
        <f t="shared" si="155"/>
        <v>4.952</v>
      </c>
      <c r="C1241" s="151" t="e">
        <f ca="1">+_xll.BInterpol(Boost!$R$6:$R$66,Boost!$AZ$6:$AZ$66,params!B1241,"cubic")</f>
        <v>#NAME?</v>
      </c>
      <c r="D1241" s="151" t="e">
        <f ca="1">+_xll.BInterpol(Boost!$R$6:$R$66,Boost!$AX$6:$AX$66,params!B1241,"cubic")</f>
        <v>#NAME?</v>
      </c>
      <c r="E1241" s="198" t="e">
        <f t="shared" ca="1" si="158"/>
        <v>#NAME?</v>
      </c>
      <c r="F1241" s="151" t="e">
        <f ca="1">+_xll.BInterpol(Boost!$R$6:$R$66,Boost!$AY$6:$AY$66,params!B1241,"cubic")</f>
        <v>#NAME?</v>
      </c>
      <c r="G1241" s="151" t="e">
        <f ca="1">_xll.BInterpol(cf!$A$2:$A$68,cf!$B$2:$B$68,params!B1241,"cubic")/100</f>
        <v>#NAME?</v>
      </c>
      <c r="H1241" s="199" t="e">
        <f t="shared" ca="1" si="159"/>
        <v>#NAME?</v>
      </c>
      <c r="I1241" s="152">
        <f t="shared" si="154"/>
        <v>7.9219255346234418E-2</v>
      </c>
      <c r="J1241" s="152">
        <f t="shared" si="160"/>
        <v>6.1387429201809063E-5</v>
      </c>
      <c r="K1241" s="3" t="e">
        <f t="shared" ca="1" si="156"/>
        <v>#NAME?</v>
      </c>
      <c r="L1241" s="153" t="e">
        <f t="shared" ca="1" si="161"/>
        <v>#NAME?</v>
      </c>
      <c r="M1241" s="195" t="e">
        <f ca="1">_xll.BInterpol(cf!$A$2:$A$68,cf!$C$2:$C$68,params!B1241,"cubic")</f>
        <v>#NAME?</v>
      </c>
      <c r="N1241" s="195" t="e">
        <f ca="1">+_xll.BInterpol(#REF!,#REF!,params!B1241,"cubic")</f>
        <v>#NAME?</v>
      </c>
      <c r="O1241" s="153" t="e">
        <f t="shared" ca="1" si="157"/>
        <v>#NAME?</v>
      </c>
    </row>
    <row r="1242" spans="1:15">
      <c r="A1242">
        <v>1239</v>
      </c>
      <c r="B1242">
        <f t="shared" si="155"/>
        <v>4.9560000000000004</v>
      </c>
      <c r="C1242" s="151" t="e">
        <f ca="1">+_xll.BInterpol(Boost!$R$6:$R$66,Boost!$AZ$6:$AZ$66,params!B1242,"cubic")</f>
        <v>#NAME?</v>
      </c>
      <c r="D1242" s="151" t="e">
        <f ca="1">+_xll.BInterpol(Boost!$R$6:$R$66,Boost!$AX$6:$AX$66,params!B1242,"cubic")</f>
        <v>#NAME?</v>
      </c>
      <c r="E1242" s="198" t="e">
        <f t="shared" ca="1" si="158"/>
        <v>#NAME?</v>
      </c>
      <c r="F1242" s="151" t="e">
        <f ca="1">+_xll.BInterpol(Boost!$R$6:$R$66,Boost!$AY$6:$AY$66,params!B1242,"cubic")</f>
        <v>#NAME?</v>
      </c>
      <c r="G1242" s="151" t="e">
        <f ca="1">_xll.BInterpol(cf!$A$2:$A$68,cf!$B$2:$B$68,params!B1242,"cubic")/100</f>
        <v>#NAME?</v>
      </c>
      <c r="H1242" s="199" t="e">
        <f t="shared" ca="1" si="159"/>
        <v>#NAME?</v>
      </c>
      <c r="I1242" s="152">
        <f t="shared" si="154"/>
        <v>7.9280638683077442E-2</v>
      </c>
      <c r="J1242" s="152">
        <f t="shared" si="160"/>
        <v>6.1383336843023883E-5</v>
      </c>
      <c r="K1242" s="3" t="e">
        <f t="shared" ca="1" si="156"/>
        <v>#NAME?</v>
      </c>
      <c r="L1242" s="153" t="e">
        <f t="shared" ca="1" si="161"/>
        <v>#NAME?</v>
      </c>
      <c r="M1242" s="195" t="e">
        <f ca="1">_xll.BInterpol(cf!$A$2:$A$68,cf!$C$2:$C$68,params!B1242,"cubic")</f>
        <v>#NAME?</v>
      </c>
      <c r="N1242" s="195" t="e">
        <f ca="1">+_xll.BInterpol(#REF!,#REF!,params!B1242,"cubic")</f>
        <v>#NAME?</v>
      </c>
      <c r="O1242" s="153" t="e">
        <f t="shared" ca="1" si="157"/>
        <v>#NAME?</v>
      </c>
    </row>
    <row r="1243" spans="1:15">
      <c r="A1243">
        <v>1240</v>
      </c>
      <c r="B1243">
        <f t="shared" si="155"/>
        <v>4.96</v>
      </c>
      <c r="C1243" s="151" t="e">
        <f ca="1">+_xll.BInterpol(Boost!$R$6:$R$66,Boost!$AZ$6:$AZ$66,params!B1243,"cubic")</f>
        <v>#NAME?</v>
      </c>
      <c r="D1243" s="151" t="e">
        <f ca="1">+_xll.BInterpol(Boost!$R$6:$R$66,Boost!$AX$6:$AX$66,params!B1243,"cubic")</f>
        <v>#NAME?</v>
      </c>
      <c r="E1243" s="198" t="e">
        <f t="shared" ca="1" si="158"/>
        <v>#NAME?</v>
      </c>
      <c r="F1243" s="151" t="e">
        <f ca="1">+_xll.BInterpol(Boost!$R$6:$R$66,Boost!$AY$6:$AY$66,params!B1243,"cubic")</f>
        <v>#NAME?</v>
      </c>
      <c r="G1243" s="151" t="e">
        <f ca="1">_xll.BInterpol(cf!$A$2:$A$68,cf!$B$2:$B$68,params!B1243,"cubic")/100</f>
        <v>#NAME?</v>
      </c>
      <c r="H1243" s="199" t="e">
        <f t="shared" ca="1" si="159"/>
        <v>#NAME?</v>
      </c>
      <c r="I1243" s="152">
        <f t="shared" si="154"/>
        <v>7.9342017927834352E-2</v>
      </c>
      <c r="J1243" s="152">
        <f t="shared" si="160"/>
        <v>6.1379244756909479E-5</v>
      </c>
      <c r="K1243" s="3" t="e">
        <f t="shared" ca="1" si="156"/>
        <v>#NAME?</v>
      </c>
      <c r="L1243" s="153" t="e">
        <f t="shared" ca="1" si="161"/>
        <v>#NAME?</v>
      </c>
      <c r="M1243" s="195" t="e">
        <f ca="1">_xll.BInterpol(cf!$A$2:$A$68,cf!$C$2:$C$68,params!B1243,"cubic")</f>
        <v>#NAME?</v>
      </c>
      <c r="N1243" s="195" t="e">
        <f ca="1">+_xll.BInterpol(#REF!,#REF!,params!B1243,"cubic")</f>
        <v>#NAME?</v>
      </c>
      <c r="O1243" s="153" t="e">
        <f t="shared" ca="1" si="157"/>
        <v>#NAME?</v>
      </c>
    </row>
    <row r="1244" spans="1:15">
      <c r="A1244">
        <v>1241</v>
      </c>
      <c r="B1244">
        <f t="shared" si="155"/>
        <v>4.9640000000000004</v>
      </c>
      <c r="C1244" s="151" t="e">
        <f ca="1">+_xll.BInterpol(Boost!$R$6:$R$66,Boost!$AZ$6:$AZ$66,params!B1244,"cubic")</f>
        <v>#NAME?</v>
      </c>
      <c r="D1244" s="151" t="e">
        <f ca="1">+_xll.BInterpol(Boost!$R$6:$R$66,Boost!$AX$6:$AX$66,params!B1244,"cubic")</f>
        <v>#NAME?</v>
      </c>
      <c r="E1244" s="198" t="e">
        <f t="shared" ca="1" si="158"/>
        <v>#NAME?</v>
      </c>
      <c r="F1244" s="151" t="e">
        <f ca="1">+_xll.BInterpol(Boost!$R$6:$R$66,Boost!$AY$6:$AY$66,params!B1244,"cubic")</f>
        <v>#NAME?</v>
      </c>
      <c r="G1244" s="151" t="e">
        <f ca="1">_xll.BInterpol(cf!$A$2:$A$68,cf!$B$2:$B$68,params!B1244,"cubic")/100</f>
        <v>#NAME?</v>
      </c>
      <c r="H1244" s="199" t="e">
        <f t="shared" ca="1" si="159"/>
        <v>#NAME?</v>
      </c>
      <c r="I1244" s="152">
        <f t="shared" si="154"/>
        <v>7.9403393080777929E-2</v>
      </c>
      <c r="J1244" s="152">
        <f t="shared" si="160"/>
        <v>6.1375152943576872E-5</v>
      </c>
      <c r="K1244" s="3" t="e">
        <f t="shared" ca="1" si="156"/>
        <v>#NAME?</v>
      </c>
      <c r="L1244" s="153" t="e">
        <f t="shared" ca="1" si="161"/>
        <v>#NAME?</v>
      </c>
      <c r="M1244" s="195" t="e">
        <f ca="1">_xll.BInterpol(cf!$A$2:$A$68,cf!$C$2:$C$68,params!B1244,"cubic")</f>
        <v>#NAME?</v>
      </c>
      <c r="N1244" s="195" t="e">
        <f ca="1">+_xll.BInterpol(#REF!,#REF!,params!B1244,"cubic")</f>
        <v>#NAME?</v>
      </c>
      <c r="O1244" s="153" t="e">
        <f t="shared" ca="1" si="157"/>
        <v>#NAME?</v>
      </c>
    </row>
    <row r="1245" spans="1:15">
      <c r="A1245">
        <v>1242</v>
      </c>
      <c r="B1245">
        <f t="shared" si="155"/>
        <v>4.968</v>
      </c>
      <c r="C1245" s="151" t="e">
        <f ca="1">+_xll.BInterpol(Boost!$R$6:$R$66,Boost!$AZ$6:$AZ$66,params!B1245,"cubic")</f>
        <v>#NAME?</v>
      </c>
      <c r="D1245" s="151" t="e">
        <f ca="1">+_xll.BInterpol(Boost!$R$6:$R$66,Boost!$AX$6:$AX$66,params!B1245,"cubic")</f>
        <v>#NAME?</v>
      </c>
      <c r="E1245" s="198" t="e">
        <f t="shared" ca="1" si="158"/>
        <v>#NAME?</v>
      </c>
      <c r="F1245" s="151" t="e">
        <f ca="1">+_xll.BInterpol(Boost!$R$6:$R$66,Boost!$AY$6:$AY$66,params!B1245,"cubic")</f>
        <v>#NAME?</v>
      </c>
      <c r="G1245" s="151" t="e">
        <f ca="1">_xll.BInterpol(cf!$A$2:$A$68,cf!$B$2:$B$68,params!B1245,"cubic")/100</f>
        <v>#NAME?</v>
      </c>
      <c r="H1245" s="199" t="e">
        <f t="shared" ca="1" si="159"/>
        <v>#NAME?</v>
      </c>
      <c r="I1245" s="152">
        <f t="shared" si="154"/>
        <v>7.9464764142181177E-2</v>
      </c>
      <c r="J1245" s="152">
        <f t="shared" si="160"/>
        <v>6.1371061403248106E-5</v>
      </c>
      <c r="K1245" s="3" t="e">
        <f t="shared" ca="1" si="156"/>
        <v>#NAME?</v>
      </c>
      <c r="L1245" s="153" t="e">
        <f t="shared" ca="1" si="161"/>
        <v>#NAME?</v>
      </c>
      <c r="M1245" s="195" t="e">
        <f ca="1">_xll.BInterpol(cf!$A$2:$A$68,cf!$C$2:$C$68,params!B1245,"cubic")</f>
        <v>#NAME?</v>
      </c>
      <c r="N1245" s="195" t="e">
        <f ca="1">+_xll.BInterpol(#REF!,#REF!,params!B1245,"cubic")</f>
        <v>#NAME?</v>
      </c>
      <c r="O1245" s="153" t="e">
        <f t="shared" ca="1" si="157"/>
        <v>#NAME?</v>
      </c>
    </row>
    <row r="1246" spans="1:15">
      <c r="A1246">
        <v>1243</v>
      </c>
      <c r="B1246">
        <f t="shared" si="155"/>
        <v>4.9720000000000004</v>
      </c>
      <c r="C1246" s="151" t="e">
        <f ca="1">+_xll.BInterpol(Boost!$R$6:$R$66,Boost!$AZ$6:$AZ$66,params!B1246,"cubic")</f>
        <v>#NAME?</v>
      </c>
      <c r="D1246" s="151" t="e">
        <f ca="1">+_xll.BInterpol(Boost!$R$6:$R$66,Boost!$AX$6:$AX$66,params!B1246,"cubic")</f>
        <v>#NAME?</v>
      </c>
      <c r="E1246" s="198" t="e">
        <f t="shared" ca="1" si="158"/>
        <v>#NAME?</v>
      </c>
      <c r="F1246" s="151" t="e">
        <f ca="1">+_xll.BInterpol(Boost!$R$6:$R$66,Boost!$AY$6:$AY$66,params!B1246,"cubic")</f>
        <v>#NAME?</v>
      </c>
      <c r="G1246" s="151" t="e">
        <f ca="1">_xll.BInterpol(cf!$A$2:$A$68,cf!$B$2:$B$68,params!B1246,"cubic")/100</f>
        <v>#NAME?</v>
      </c>
      <c r="H1246" s="199" t="e">
        <f t="shared" ca="1" si="159"/>
        <v>#NAME?</v>
      </c>
      <c r="I1246" s="152">
        <f t="shared" si="154"/>
        <v>7.9526131112316656E-2</v>
      </c>
      <c r="J1246" s="152">
        <f t="shared" si="160"/>
        <v>6.1366970135479093E-5</v>
      </c>
      <c r="K1246" s="3" t="e">
        <f t="shared" ca="1" si="156"/>
        <v>#NAME?</v>
      </c>
      <c r="L1246" s="153" t="e">
        <f t="shared" ca="1" si="161"/>
        <v>#NAME?</v>
      </c>
      <c r="M1246" s="195" t="e">
        <f ca="1">_xll.BInterpol(cf!$A$2:$A$68,cf!$C$2:$C$68,params!B1246,"cubic")</f>
        <v>#NAME?</v>
      </c>
      <c r="N1246" s="195" t="e">
        <f ca="1">+_xll.BInterpol(#REF!,#REF!,params!B1246,"cubic")</f>
        <v>#NAME?</v>
      </c>
      <c r="O1246" s="153" t="e">
        <f t="shared" ca="1" si="157"/>
        <v>#NAME?</v>
      </c>
    </row>
    <row r="1247" spans="1:15">
      <c r="A1247">
        <v>1244</v>
      </c>
      <c r="B1247">
        <f t="shared" si="155"/>
        <v>4.976</v>
      </c>
      <c r="C1247" s="151" t="e">
        <f ca="1">+_xll.BInterpol(Boost!$R$6:$R$66,Boost!$AZ$6:$AZ$66,params!B1247,"cubic")</f>
        <v>#NAME?</v>
      </c>
      <c r="D1247" s="151" t="e">
        <f ca="1">+_xll.BInterpol(Boost!$R$6:$R$66,Boost!$AX$6:$AX$66,params!B1247,"cubic")</f>
        <v>#NAME?</v>
      </c>
      <c r="E1247" s="198" t="e">
        <f t="shared" ca="1" si="158"/>
        <v>#NAME?</v>
      </c>
      <c r="F1247" s="151" t="e">
        <f ca="1">+_xll.BInterpol(Boost!$R$6:$R$66,Boost!$AY$6:$AY$66,params!B1247,"cubic")</f>
        <v>#NAME?</v>
      </c>
      <c r="G1247" s="151" t="e">
        <f ca="1">_xll.BInterpol(cf!$A$2:$A$68,cf!$B$2:$B$68,params!B1247,"cubic")/100</f>
        <v>#NAME?</v>
      </c>
      <c r="H1247" s="199" t="e">
        <f t="shared" ca="1" si="159"/>
        <v>#NAME?</v>
      </c>
      <c r="I1247" s="152">
        <f t="shared" ref="I1247:I1310" si="162">1-EXP($R$5*-1*B1247/(1-$R$6))</f>
        <v>7.9587493991457037E-2</v>
      </c>
      <c r="J1247" s="152">
        <f t="shared" si="160"/>
        <v>6.1362879140380855E-5</v>
      </c>
      <c r="K1247" s="3" t="e">
        <f t="shared" ca="1" si="156"/>
        <v>#NAME?</v>
      </c>
      <c r="L1247" s="153" t="e">
        <f t="shared" ca="1" si="161"/>
        <v>#NAME?</v>
      </c>
      <c r="M1247" s="195" t="e">
        <f ca="1">_xll.BInterpol(cf!$A$2:$A$68,cf!$C$2:$C$68,params!B1247,"cubic")</f>
        <v>#NAME?</v>
      </c>
      <c r="N1247" s="195" t="e">
        <f ca="1">+_xll.BInterpol(#REF!,#REF!,params!B1247,"cubic")</f>
        <v>#NAME?</v>
      </c>
      <c r="O1247" s="153" t="e">
        <f t="shared" ca="1" si="157"/>
        <v>#NAME?</v>
      </c>
    </row>
    <row r="1248" spans="1:15">
      <c r="A1248">
        <v>1245</v>
      </c>
      <c r="B1248">
        <f t="shared" si="155"/>
        <v>4.9800000000000004</v>
      </c>
      <c r="C1248" s="151" t="e">
        <f ca="1">+_xll.BInterpol(Boost!$R$6:$R$66,Boost!$AZ$6:$AZ$66,params!B1248,"cubic")</f>
        <v>#NAME?</v>
      </c>
      <c r="D1248" s="151" t="e">
        <f ca="1">+_xll.BInterpol(Boost!$R$6:$R$66,Boost!$AX$6:$AX$66,params!B1248,"cubic")</f>
        <v>#NAME?</v>
      </c>
      <c r="E1248" s="198" t="e">
        <f t="shared" ca="1" si="158"/>
        <v>#NAME?</v>
      </c>
      <c r="F1248" s="151" t="e">
        <f ca="1">+_xll.BInterpol(Boost!$R$6:$R$66,Boost!$AY$6:$AY$66,params!B1248,"cubic")</f>
        <v>#NAME?</v>
      </c>
      <c r="G1248" s="151" t="e">
        <f ca="1">_xll.BInterpol(cf!$A$2:$A$68,cf!$B$2:$B$68,params!B1248,"cubic")/100</f>
        <v>#NAME?</v>
      </c>
      <c r="H1248" s="199" t="e">
        <f t="shared" ca="1" si="159"/>
        <v>#NAME?</v>
      </c>
      <c r="I1248" s="152">
        <f t="shared" si="162"/>
        <v>7.9648852779875323E-2</v>
      </c>
      <c r="J1248" s="152">
        <f t="shared" si="160"/>
        <v>6.1358788418286458E-5</v>
      </c>
      <c r="K1248" s="3" t="e">
        <f t="shared" ca="1" si="156"/>
        <v>#NAME?</v>
      </c>
      <c r="L1248" s="153" t="e">
        <f t="shared" ca="1" si="161"/>
        <v>#NAME?</v>
      </c>
      <c r="M1248" s="195" t="e">
        <f ca="1">_xll.BInterpol(cf!$A$2:$A$68,cf!$C$2:$C$68,params!B1248,"cubic")</f>
        <v>#NAME?</v>
      </c>
      <c r="N1248" s="195" t="e">
        <f ca="1">+_xll.BInterpol(#REF!,#REF!,params!B1248,"cubic")</f>
        <v>#NAME?</v>
      </c>
      <c r="O1248" s="153" t="e">
        <f t="shared" ca="1" si="157"/>
        <v>#NAME?</v>
      </c>
    </row>
    <row r="1249" spans="1:15">
      <c r="A1249">
        <v>1246</v>
      </c>
      <c r="B1249">
        <f t="shared" si="155"/>
        <v>4.984</v>
      </c>
      <c r="C1249" s="151" t="e">
        <f ca="1">+_xll.BInterpol(Boost!$R$6:$R$66,Boost!$AZ$6:$AZ$66,params!B1249,"cubic")</f>
        <v>#NAME?</v>
      </c>
      <c r="D1249" s="151" t="e">
        <f ca="1">+_xll.BInterpol(Boost!$R$6:$R$66,Boost!$AX$6:$AX$66,params!B1249,"cubic")</f>
        <v>#NAME?</v>
      </c>
      <c r="E1249" s="198" t="e">
        <f t="shared" ca="1" si="158"/>
        <v>#NAME?</v>
      </c>
      <c r="F1249" s="151" t="e">
        <f ca="1">+_xll.BInterpol(Boost!$R$6:$R$66,Boost!$AY$6:$AY$66,params!B1249,"cubic")</f>
        <v>#NAME?</v>
      </c>
      <c r="G1249" s="151" t="e">
        <f ca="1">_xll.BInterpol(cf!$A$2:$A$68,cf!$B$2:$B$68,params!B1249,"cubic")/100</f>
        <v>#NAME?</v>
      </c>
      <c r="H1249" s="199" t="e">
        <f t="shared" ca="1" si="159"/>
        <v>#NAME?</v>
      </c>
      <c r="I1249" s="152">
        <f t="shared" si="162"/>
        <v>7.9710207477843964E-2</v>
      </c>
      <c r="J1249" s="152">
        <f t="shared" si="160"/>
        <v>6.1354697968640792E-5</v>
      </c>
      <c r="K1249" s="3" t="e">
        <f t="shared" ca="1" si="156"/>
        <v>#NAME?</v>
      </c>
      <c r="L1249" s="153" t="e">
        <f t="shared" ca="1" si="161"/>
        <v>#NAME?</v>
      </c>
      <c r="M1249" s="195" t="e">
        <f ca="1">_xll.BInterpol(cf!$A$2:$A$68,cf!$C$2:$C$68,params!B1249,"cubic")</f>
        <v>#NAME?</v>
      </c>
      <c r="N1249" s="195" t="e">
        <f ca="1">+_xll.BInterpol(#REF!,#REF!,params!B1249,"cubic")</f>
        <v>#NAME?</v>
      </c>
      <c r="O1249" s="153" t="e">
        <f t="shared" ca="1" si="157"/>
        <v>#NAME?</v>
      </c>
    </row>
    <row r="1250" spans="1:15">
      <c r="A1250">
        <v>1247</v>
      </c>
      <c r="B1250">
        <f t="shared" si="155"/>
        <v>4.9880000000000004</v>
      </c>
      <c r="C1250" s="151" t="e">
        <f ca="1">+_xll.BInterpol(Boost!$R$6:$R$66,Boost!$AZ$6:$AZ$66,params!B1250,"cubic")</f>
        <v>#NAME?</v>
      </c>
      <c r="D1250" s="151" t="e">
        <f ca="1">+_xll.BInterpol(Boost!$R$6:$R$66,Boost!$AX$6:$AX$66,params!B1250,"cubic")</f>
        <v>#NAME?</v>
      </c>
      <c r="E1250" s="198" t="e">
        <f t="shared" ca="1" si="158"/>
        <v>#NAME?</v>
      </c>
      <c r="F1250" s="151" t="e">
        <f ca="1">+_xll.BInterpol(Boost!$R$6:$R$66,Boost!$AY$6:$AY$66,params!B1250,"cubic")</f>
        <v>#NAME?</v>
      </c>
      <c r="G1250" s="151" t="e">
        <f ca="1">_xll.BInterpol(cf!$A$2:$A$68,cf!$B$2:$B$68,params!B1250,"cubic")/100</f>
        <v>#NAME?</v>
      </c>
      <c r="H1250" s="199" t="e">
        <f t="shared" ca="1" si="159"/>
        <v>#NAME?</v>
      </c>
      <c r="I1250" s="152">
        <f t="shared" si="162"/>
        <v>7.9771558085635852E-2</v>
      </c>
      <c r="J1250" s="152">
        <f t="shared" si="160"/>
        <v>6.1350607791887946E-5</v>
      </c>
      <c r="K1250" s="3" t="e">
        <f t="shared" ca="1" si="156"/>
        <v>#NAME?</v>
      </c>
      <c r="L1250" s="153" t="e">
        <f t="shared" ca="1" si="161"/>
        <v>#NAME?</v>
      </c>
      <c r="M1250" s="195" t="e">
        <f ca="1">_xll.BInterpol(cf!$A$2:$A$68,cf!$C$2:$C$68,params!B1250,"cubic")</f>
        <v>#NAME?</v>
      </c>
      <c r="N1250" s="195" t="e">
        <f ca="1">+_xll.BInterpol(#REF!,#REF!,params!B1250,"cubic")</f>
        <v>#NAME?</v>
      </c>
      <c r="O1250" s="153" t="e">
        <f t="shared" ca="1" si="157"/>
        <v>#NAME?</v>
      </c>
    </row>
    <row r="1251" spans="1:15">
      <c r="A1251">
        <v>1248</v>
      </c>
      <c r="B1251">
        <f t="shared" si="155"/>
        <v>4.992</v>
      </c>
      <c r="C1251" s="151" t="e">
        <f ca="1">+_xll.BInterpol(Boost!$R$6:$R$66,Boost!$AZ$6:$AZ$66,params!B1251,"cubic")</f>
        <v>#NAME?</v>
      </c>
      <c r="D1251" s="151" t="e">
        <f ca="1">+_xll.BInterpol(Boost!$R$6:$R$66,Boost!$AX$6:$AX$66,params!B1251,"cubic")</f>
        <v>#NAME?</v>
      </c>
      <c r="E1251" s="198" t="e">
        <f t="shared" ca="1" si="158"/>
        <v>#NAME?</v>
      </c>
      <c r="F1251" s="151" t="e">
        <f ca="1">+_xll.BInterpol(Boost!$R$6:$R$66,Boost!$AY$6:$AY$66,params!B1251,"cubic")</f>
        <v>#NAME?</v>
      </c>
      <c r="G1251" s="151" t="e">
        <f ca="1">_xll.BInterpol(cf!$A$2:$A$68,cf!$B$2:$B$68,params!B1251,"cubic")/100</f>
        <v>#NAME?</v>
      </c>
      <c r="H1251" s="199" t="e">
        <f t="shared" ca="1" si="159"/>
        <v>#NAME?</v>
      </c>
      <c r="I1251" s="152">
        <f t="shared" si="162"/>
        <v>7.9832904603523436E-2</v>
      </c>
      <c r="J1251" s="152">
        <f t="shared" si="160"/>
        <v>6.1346517887583829E-5</v>
      </c>
      <c r="K1251" s="3" t="e">
        <f t="shared" ca="1" si="156"/>
        <v>#NAME?</v>
      </c>
      <c r="L1251" s="153" t="e">
        <f t="shared" ca="1" si="161"/>
        <v>#NAME?</v>
      </c>
      <c r="M1251" s="195" t="e">
        <f ca="1">_xll.BInterpol(cf!$A$2:$A$68,cf!$C$2:$C$68,params!B1251,"cubic")</f>
        <v>#NAME?</v>
      </c>
      <c r="N1251" s="195" t="e">
        <f ca="1">+_xll.BInterpol(#REF!,#REF!,params!B1251,"cubic")</f>
        <v>#NAME?</v>
      </c>
      <c r="O1251" s="153" t="e">
        <f t="shared" ca="1" si="157"/>
        <v>#NAME?</v>
      </c>
    </row>
    <row r="1252" spans="1:15">
      <c r="A1252">
        <v>1249</v>
      </c>
      <c r="B1252">
        <f t="shared" si="155"/>
        <v>4.9960000000000004</v>
      </c>
      <c r="C1252" s="151" t="e">
        <f ca="1">+_xll.BInterpol(Boost!$R$6:$R$66,Boost!$AZ$6:$AZ$66,params!B1252,"cubic")</f>
        <v>#NAME?</v>
      </c>
      <c r="D1252" s="151" t="e">
        <f ca="1">+_xll.BInterpol(Boost!$R$6:$R$66,Boost!$AX$6:$AX$66,params!B1252,"cubic")</f>
        <v>#NAME?</v>
      </c>
      <c r="E1252" s="198" t="e">
        <f t="shared" ca="1" si="158"/>
        <v>#NAME?</v>
      </c>
      <c r="F1252" s="151" t="e">
        <f ca="1">+_xll.BInterpol(Boost!$R$6:$R$66,Boost!$AY$6:$AY$66,params!B1252,"cubic")</f>
        <v>#NAME?</v>
      </c>
      <c r="G1252" s="151" t="e">
        <f ca="1">_xll.BInterpol(cf!$A$2:$A$68,cf!$B$2:$B$68,params!B1252,"cubic")/100</f>
        <v>#NAME?</v>
      </c>
      <c r="H1252" s="199" t="e">
        <f t="shared" ca="1" si="159"/>
        <v>#NAME?</v>
      </c>
      <c r="I1252" s="152">
        <f t="shared" si="162"/>
        <v>7.9894247031779608E-2</v>
      </c>
      <c r="J1252" s="152">
        <f t="shared" si="160"/>
        <v>6.1342428256172532E-5</v>
      </c>
      <c r="K1252" s="3" t="e">
        <f t="shared" ca="1" si="156"/>
        <v>#NAME?</v>
      </c>
      <c r="L1252" s="153" t="e">
        <f t="shared" ca="1" si="161"/>
        <v>#NAME?</v>
      </c>
      <c r="M1252" s="195" t="e">
        <f ca="1">_xll.BInterpol(cf!$A$2:$A$68,cf!$C$2:$C$68,params!B1252,"cubic")</f>
        <v>#NAME?</v>
      </c>
      <c r="N1252" s="195" t="e">
        <f ca="1">+_xll.BInterpol(#REF!,#REF!,params!B1252,"cubic")</f>
        <v>#NAME?</v>
      </c>
      <c r="O1252" s="153" t="e">
        <f t="shared" ca="1" si="157"/>
        <v>#NAME?</v>
      </c>
    </row>
    <row r="1253" spans="1:15">
      <c r="A1253">
        <v>1250</v>
      </c>
      <c r="B1253">
        <f t="shared" si="155"/>
        <v>5</v>
      </c>
      <c r="C1253" s="151" t="e">
        <f ca="1">+_xll.BInterpol(Boost!$R$6:$R$66,Boost!$AZ$6:$AZ$66,params!B1253,"cubic")</f>
        <v>#NAME?</v>
      </c>
      <c r="D1253" s="151" t="e">
        <f ca="1">+_xll.BInterpol(Boost!$R$6:$R$66,Boost!$AX$6:$AX$66,params!B1253,"cubic")</f>
        <v>#NAME?</v>
      </c>
      <c r="E1253" s="198" t="e">
        <f t="shared" ca="1" si="158"/>
        <v>#NAME?</v>
      </c>
      <c r="F1253" s="151" t="e">
        <f ca="1">+_xll.BInterpol(Boost!$R$6:$R$66,Boost!$AY$6:$AY$66,params!B1253,"cubic")</f>
        <v>#NAME?</v>
      </c>
      <c r="G1253" s="151" t="e">
        <f ca="1">_xll.BInterpol(cf!$A$2:$A$68,cf!$B$2:$B$68,params!B1253,"cubic")/100</f>
        <v>#NAME?</v>
      </c>
      <c r="H1253" s="199" t="e">
        <f t="shared" ca="1" si="159"/>
        <v>#NAME?</v>
      </c>
      <c r="I1253" s="152">
        <f t="shared" si="162"/>
        <v>7.9955585370676707E-2</v>
      </c>
      <c r="J1253" s="152">
        <f t="shared" si="160"/>
        <v>6.1338338897098943E-5</v>
      </c>
      <c r="K1253" s="3" t="e">
        <f t="shared" ca="1" si="156"/>
        <v>#NAME?</v>
      </c>
      <c r="L1253" s="153" t="e">
        <f t="shared" ca="1" si="161"/>
        <v>#NAME?</v>
      </c>
      <c r="M1253" s="195" t="e">
        <f ca="1">_xll.BInterpol(cf!$A$2:$A$68,cf!$C$2:$C$68,params!B1253,"cubic")</f>
        <v>#NAME?</v>
      </c>
      <c r="N1253" s="195" t="e">
        <f ca="1">+_xll.BInterpol(#REF!,#REF!,params!B1253,"cubic")</f>
        <v>#NAME?</v>
      </c>
      <c r="O1253" s="153" t="e">
        <f t="shared" ca="1" si="157"/>
        <v>#NAME?</v>
      </c>
    </row>
    <row r="1254" spans="1:15">
      <c r="A1254">
        <v>1251</v>
      </c>
      <c r="B1254">
        <f t="shared" si="155"/>
        <v>5.0039999999999996</v>
      </c>
      <c r="C1254" s="151" t="e">
        <f ca="1">+_xll.BInterpol(Boost!$R$6:$R$66,Boost!$AZ$6:$AZ$66,params!B1254,"cubic")</f>
        <v>#NAME?</v>
      </c>
      <c r="D1254" s="151" t="e">
        <f ca="1">+_xll.BInterpol(Boost!$R$6:$R$66,Boost!$AX$6:$AX$66,params!B1254,"cubic")</f>
        <v>#NAME?</v>
      </c>
      <c r="E1254" s="198" t="e">
        <f t="shared" ca="1" si="158"/>
        <v>#NAME?</v>
      </c>
      <c r="F1254" s="151" t="e">
        <f ca="1">+_xll.BInterpol(Boost!$R$6:$R$66,Boost!$AY$6:$AY$66,params!B1254,"cubic")</f>
        <v>#NAME?</v>
      </c>
      <c r="G1254" s="151" t="e">
        <f ca="1">_xll.BInterpol(cf!$A$2:$A$68,cf!$B$2:$B$68,params!B1254,"cubic")/100</f>
        <v>#NAME?</v>
      </c>
      <c r="H1254" s="199" t="e">
        <f t="shared" ca="1" si="159"/>
        <v>#NAME?</v>
      </c>
      <c r="I1254" s="152">
        <f t="shared" si="162"/>
        <v>8.0016919620487625E-2</v>
      </c>
      <c r="J1254" s="152">
        <f t="shared" si="160"/>
        <v>6.1334249810918173E-5</v>
      </c>
      <c r="K1254" s="3" t="e">
        <f t="shared" ca="1" si="156"/>
        <v>#NAME?</v>
      </c>
      <c r="L1254" s="153" t="e">
        <f t="shared" ca="1" si="161"/>
        <v>#NAME?</v>
      </c>
      <c r="M1254" s="195" t="e">
        <f ca="1">_xll.BInterpol(cf!$A$2:$A$68,cf!$C$2:$C$68,params!B1254,"cubic")</f>
        <v>#NAME?</v>
      </c>
      <c r="N1254" s="195" t="e">
        <f ca="1">+_xll.BInterpol(#REF!,#REF!,params!B1254,"cubic")</f>
        <v>#NAME?</v>
      </c>
      <c r="O1254" s="153" t="e">
        <f t="shared" ca="1" si="157"/>
        <v>#NAME?</v>
      </c>
    </row>
    <row r="1255" spans="1:15">
      <c r="A1255">
        <v>1252</v>
      </c>
      <c r="B1255">
        <f t="shared" si="155"/>
        <v>5.008</v>
      </c>
      <c r="C1255" s="151" t="e">
        <f ca="1">+_xll.BInterpol(Boost!$R$6:$R$66,Boost!$AZ$6:$AZ$66,params!B1255,"cubic")</f>
        <v>#NAME?</v>
      </c>
      <c r="D1255" s="151" t="e">
        <f ca="1">+_xll.BInterpol(Boost!$R$6:$R$66,Boost!$AX$6:$AX$66,params!B1255,"cubic")</f>
        <v>#NAME?</v>
      </c>
      <c r="E1255" s="198" t="e">
        <f t="shared" ca="1" si="158"/>
        <v>#NAME?</v>
      </c>
      <c r="F1255" s="151" t="e">
        <f ca="1">+_xll.BInterpol(Boost!$R$6:$R$66,Boost!$AY$6:$AY$66,params!B1255,"cubic")</f>
        <v>#NAME?</v>
      </c>
      <c r="G1255" s="151" t="e">
        <f ca="1">_xll.BInterpol(cf!$A$2:$A$68,cf!$B$2:$B$68,params!B1255,"cubic")/100</f>
        <v>#NAME?</v>
      </c>
      <c r="H1255" s="199" t="e">
        <f t="shared" ca="1" si="159"/>
        <v>#NAME?</v>
      </c>
      <c r="I1255" s="152">
        <f t="shared" si="162"/>
        <v>8.0078249781484923E-2</v>
      </c>
      <c r="J1255" s="152">
        <f t="shared" si="160"/>
        <v>6.1330160997297156E-5</v>
      </c>
      <c r="K1255" s="3" t="e">
        <f t="shared" ca="1" si="156"/>
        <v>#NAME?</v>
      </c>
      <c r="L1255" s="153" t="e">
        <f t="shared" ca="1" si="161"/>
        <v>#NAME?</v>
      </c>
      <c r="M1255" s="195" t="e">
        <f ca="1">_xll.BInterpol(cf!$A$2:$A$68,cf!$C$2:$C$68,params!B1255,"cubic")</f>
        <v>#NAME?</v>
      </c>
      <c r="N1255" s="195" t="e">
        <f ca="1">+_xll.BInterpol(#REF!,#REF!,params!B1255,"cubic")</f>
        <v>#NAME?</v>
      </c>
      <c r="O1255" s="153" t="e">
        <f t="shared" ca="1" si="157"/>
        <v>#NAME?</v>
      </c>
    </row>
    <row r="1256" spans="1:15">
      <c r="A1256">
        <v>1253</v>
      </c>
      <c r="B1256">
        <f t="shared" si="155"/>
        <v>5.0119999999999996</v>
      </c>
      <c r="C1256" s="151" t="e">
        <f ca="1">+_xll.BInterpol(Boost!$R$6:$R$66,Boost!$AZ$6:$AZ$66,params!B1256,"cubic")</f>
        <v>#NAME?</v>
      </c>
      <c r="D1256" s="151" t="e">
        <f ca="1">+_xll.BInterpol(Boost!$R$6:$R$66,Boost!$AX$6:$AX$66,params!B1256,"cubic")</f>
        <v>#NAME?</v>
      </c>
      <c r="E1256" s="198" t="e">
        <f t="shared" ca="1" si="158"/>
        <v>#NAME?</v>
      </c>
      <c r="F1256" s="151" t="e">
        <f ca="1">+_xll.BInterpol(Boost!$R$6:$R$66,Boost!$AY$6:$AY$66,params!B1256,"cubic")</f>
        <v>#NAME?</v>
      </c>
      <c r="G1256" s="151" t="e">
        <f ca="1">_xll.BInterpol(cf!$A$2:$A$68,cf!$B$2:$B$68,params!B1256,"cubic")/100</f>
        <v>#NAME?</v>
      </c>
      <c r="H1256" s="199" t="e">
        <f t="shared" ca="1" si="159"/>
        <v>#NAME?</v>
      </c>
      <c r="I1256" s="152">
        <f t="shared" si="162"/>
        <v>8.0139575853940936E-2</v>
      </c>
      <c r="J1256" s="152">
        <f t="shared" si="160"/>
        <v>6.1326072456013847E-5</v>
      </c>
      <c r="K1256" s="3" t="e">
        <f t="shared" ca="1" si="156"/>
        <v>#NAME?</v>
      </c>
      <c r="L1256" s="153" t="e">
        <f t="shared" ca="1" si="161"/>
        <v>#NAME?</v>
      </c>
      <c r="M1256" s="195" t="e">
        <f ca="1">_xll.BInterpol(cf!$A$2:$A$68,cf!$C$2:$C$68,params!B1256,"cubic")</f>
        <v>#NAME?</v>
      </c>
      <c r="N1256" s="195" t="e">
        <f ca="1">+_xll.BInterpol(#REF!,#REF!,params!B1256,"cubic")</f>
        <v>#NAME?</v>
      </c>
      <c r="O1256" s="153" t="e">
        <f t="shared" ca="1" si="157"/>
        <v>#NAME?</v>
      </c>
    </row>
    <row r="1257" spans="1:15">
      <c r="A1257">
        <v>1254</v>
      </c>
      <c r="B1257">
        <f t="shared" si="155"/>
        <v>5.016</v>
      </c>
      <c r="C1257" s="151" t="e">
        <f ca="1">+_xll.BInterpol(Boost!$R$6:$R$66,Boost!$AZ$6:$AZ$66,params!B1257,"cubic")</f>
        <v>#NAME?</v>
      </c>
      <c r="D1257" s="151" t="e">
        <f ca="1">+_xll.BInterpol(Boost!$R$6:$R$66,Boost!$AX$6:$AX$66,params!B1257,"cubic")</f>
        <v>#NAME?</v>
      </c>
      <c r="E1257" s="198" t="e">
        <f t="shared" ca="1" si="158"/>
        <v>#NAME?</v>
      </c>
      <c r="F1257" s="151" t="e">
        <f ca="1">+_xll.BInterpol(Boost!$R$6:$R$66,Boost!$AY$6:$AY$66,params!B1257,"cubic")</f>
        <v>#NAME?</v>
      </c>
      <c r="G1257" s="151" t="e">
        <f ca="1">_xll.BInterpol(cf!$A$2:$A$68,cf!$B$2:$B$68,params!B1257,"cubic")/100</f>
        <v>#NAME?</v>
      </c>
      <c r="H1257" s="199" t="e">
        <f t="shared" ca="1" si="159"/>
        <v>#NAME?</v>
      </c>
      <c r="I1257" s="152">
        <f t="shared" si="162"/>
        <v>8.020089783812856E-2</v>
      </c>
      <c r="J1257" s="152">
        <f t="shared" si="160"/>
        <v>6.1321984187623357E-5</v>
      </c>
      <c r="K1257" s="3" t="e">
        <f t="shared" ca="1" si="156"/>
        <v>#NAME?</v>
      </c>
      <c r="L1257" s="153" t="e">
        <f t="shared" ca="1" si="161"/>
        <v>#NAME?</v>
      </c>
      <c r="M1257" s="195" t="e">
        <f ca="1">_xll.BInterpol(cf!$A$2:$A$68,cf!$C$2:$C$68,params!B1257,"cubic")</f>
        <v>#NAME?</v>
      </c>
      <c r="N1257" s="195" t="e">
        <f ca="1">+_xll.BInterpol(#REF!,#REF!,params!B1257,"cubic")</f>
        <v>#NAME?</v>
      </c>
      <c r="O1257" s="153" t="e">
        <f t="shared" ca="1" si="157"/>
        <v>#NAME?</v>
      </c>
    </row>
    <row r="1258" spans="1:15">
      <c r="A1258">
        <v>1255</v>
      </c>
      <c r="B1258">
        <f t="shared" si="155"/>
        <v>5.0199999999999996</v>
      </c>
      <c r="C1258" s="151" t="e">
        <f ca="1">+_xll.BInterpol(Boost!$R$6:$R$66,Boost!$AZ$6:$AZ$66,params!B1258,"cubic")</f>
        <v>#NAME?</v>
      </c>
      <c r="D1258" s="151" t="e">
        <f ca="1">+_xll.BInterpol(Boost!$R$6:$R$66,Boost!$AX$6:$AX$66,params!B1258,"cubic")</f>
        <v>#NAME?</v>
      </c>
      <c r="E1258" s="198" t="e">
        <f t="shared" ca="1" si="158"/>
        <v>#NAME?</v>
      </c>
      <c r="F1258" s="151" t="e">
        <f ca="1">+_xll.BInterpol(Boost!$R$6:$R$66,Boost!$AY$6:$AY$66,params!B1258,"cubic")</f>
        <v>#NAME?</v>
      </c>
      <c r="G1258" s="151" t="e">
        <f ca="1">_xll.BInterpol(cf!$A$2:$A$68,cf!$B$2:$B$68,params!B1258,"cubic")/100</f>
        <v>#NAME?</v>
      </c>
      <c r="H1258" s="199" t="e">
        <f t="shared" ca="1" si="159"/>
        <v>#NAME?</v>
      </c>
      <c r="I1258" s="152">
        <f t="shared" si="162"/>
        <v>8.026221573432013E-2</v>
      </c>
      <c r="J1258" s="152">
        <f t="shared" si="160"/>
        <v>6.1317896191570576E-5</v>
      </c>
      <c r="K1258" s="3" t="e">
        <f t="shared" ca="1" si="156"/>
        <v>#NAME?</v>
      </c>
      <c r="L1258" s="153" t="e">
        <f t="shared" ca="1" si="161"/>
        <v>#NAME?</v>
      </c>
      <c r="M1258" s="195" t="e">
        <f ca="1">_xll.BInterpol(cf!$A$2:$A$68,cf!$C$2:$C$68,params!B1258,"cubic")</f>
        <v>#NAME?</v>
      </c>
      <c r="N1258" s="195" t="e">
        <f ca="1">+_xll.BInterpol(#REF!,#REF!,params!B1258,"cubic")</f>
        <v>#NAME?</v>
      </c>
      <c r="O1258" s="153" t="e">
        <f t="shared" ca="1" si="157"/>
        <v>#NAME?</v>
      </c>
    </row>
    <row r="1259" spans="1:15">
      <c r="A1259">
        <v>1256</v>
      </c>
      <c r="B1259">
        <f t="shared" si="155"/>
        <v>5.024</v>
      </c>
      <c r="C1259" s="151" t="e">
        <f ca="1">+_xll.BInterpol(Boost!$R$6:$R$66,Boost!$AZ$6:$AZ$66,params!B1259,"cubic")</f>
        <v>#NAME?</v>
      </c>
      <c r="D1259" s="151" t="e">
        <f ca="1">+_xll.BInterpol(Boost!$R$6:$R$66,Boost!$AX$6:$AX$66,params!B1259,"cubic")</f>
        <v>#NAME?</v>
      </c>
      <c r="E1259" s="198" t="e">
        <f t="shared" ca="1" si="158"/>
        <v>#NAME?</v>
      </c>
      <c r="F1259" s="151" t="e">
        <f ca="1">+_xll.BInterpol(Boost!$R$6:$R$66,Boost!$AY$6:$AY$66,params!B1259,"cubic")</f>
        <v>#NAME?</v>
      </c>
      <c r="G1259" s="151" t="e">
        <f ca="1">_xll.BInterpol(cf!$A$2:$A$68,cf!$B$2:$B$68,params!B1259,"cubic")/100</f>
        <v>#NAME?</v>
      </c>
      <c r="H1259" s="199" t="e">
        <f t="shared" ca="1" si="159"/>
        <v>#NAME?</v>
      </c>
      <c r="I1259" s="152">
        <f t="shared" si="162"/>
        <v>8.0323529542788097E-2</v>
      </c>
      <c r="J1259" s="152">
        <f t="shared" si="160"/>
        <v>6.1313808467966524E-5</v>
      </c>
      <c r="K1259" s="3" t="e">
        <f t="shared" ca="1" si="156"/>
        <v>#NAME?</v>
      </c>
      <c r="L1259" s="153" t="e">
        <f t="shared" ca="1" si="161"/>
        <v>#NAME?</v>
      </c>
      <c r="M1259" s="195" t="e">
        <f ca="1">_xll.BInterpol(cf!$A$2:$A$68,cf!$C$2:$C$68,params!B1259,"cubic")</f>
        <v>#NAME?</v>
      </c>
      <c r="N1259" s="195" t="e">
        <f ca="1">+_xll.BInterpol(#REF!,#REF!,params!B1259,"cubic")</f>
        <v>#NAME?</v>
      </c>
      <c r="O1259" s="153" t="e">
        <f t="shared" ca="1" si="157"/>
        <v>#NAME?</v>
      </c>
    </row>
    <row r="1260" spans="1:15">
      <c r="A1260">
        <v>1257</v>
      </c>
      <c r="B1260">
        <f t="shared" si="155"/>
        <v>5.0279999999999996</v>
      </c>
      <c r="C1260" s="151" t="e">
        <f ca="1">+_xll.BInterpol(Boost!$R$6:$R$66,Boost!$AZ$6:$AZ$66,params!B1260,"cubic")</f>
        <v>#NAME?</v>
      </c>
      <c r="D1260" s="151" t="e">
        <f ca="1">+_xll.BInterpol(Boost!$R$6:$R$66,Boost!$AX$6:$AX$66,params!B1260,"cubic")</f>
        <v>#NAME?</v>
      </c>
      <c r="E1260" s="198" t="e">
        <f t="shared" ca="1" si="158"/>
        <v>#NAME?</v>
      </c>
      <c r="F1260" s="151" t="e">
        <f ca="1">+_xll.BInterpol(Boost!$R$6:$R$66,Boost!$AY$6:$AY$66,params!B1260,"cubic")</f>
        <v>#NAME?</v>
      </c>
      <c r="G1260" s="151" t="e">
        <f ca="1">_xll.BInterpol(cf!$A$2:$A$68,cf!$B$2:$B$68,params!B1260,"cubic")/100</f>
        <v>#NAME?</v>
      </c>
      <c r="H1260" s="199" t="e">
        <f t="shared" ca="1" si="159"/>
        <v>#NAME?</v>
      </c>
      <c r="I1260" s="152">
        <f t="shared" si="162"/>
        <v>8.0384839263805241E-2</v>
      </c>
      <c r="J1260" s="152">
        <f t="shared" si="160"/>
        <v>6.130972101714427E-5</v>
      </c>
      <c r="K1260" s="3" t="e">
        <f t="shared" ca="1" si="156"/>
        <v>#NAME?</v>
      </c>
      <c r="L1260" s="153" t="e">
        <f t="shared" ca="1" si="161"/>
        <v>#NAME?</v>
      </c>
      <c r="M1260" s="195" t="e">
        <f ca="1">_xll.BInterpol(cf!$A$2:$A$68,cf!$C$2:$C$68,params!B1260,"cubic")</f>
        <v>#NAME?</v>
      </c>
      <c r="N1260" s="195" t="e">
        <f ca="1">+_xll.BInterpol(#REF!,#REF!,params!B1260,"cubic")</f>
        <v>#NAME?</v>
      </c>
      <c r="O1260" s="153" t="e">
        <f t="shared" ca="1" si="157"/>
        <v>#NAME?</v>
      </c>
    </row>
    <row r="1261" spans="1:15">
      <c r="A1261">
        <v>1258</v>
      </c>
      <c r="B1261">
        <f t="shared" si="155"/>
        <v>5.032</v>
      </c>
      <c r="C1261" s="151" t="e">
        <f ca="1">+_xll.BInterpol(Boost!$R$6:$R$66,Boost!$AZ$6:$AZ$66,params!B1261,"cubic")</f>
        <v>#NAME?</v>
      </c>
      <c r="D1261" s="151" t="e">
        <f ca="1">+_xll.BInterpol(Boost!$R$6:$R$66,Boost!$AX$6:$AX$66,params!B1261,"cubic")</f>
        <v>#NAME?</v>
      </c>
      <c r="E1261" s="198" t="e">
        <f t="shared" ca="1" si="158"/>
        <v>#NAME?</v>
      </c>
      <c r="F1261" s="151" t="e">
        <f ca="1">+_xll.BInterpol(Boost!$R$6:$R$66,Boost!$AY$6:$AY$66,params!B1261,"cubic")</f>
        <v>#NAME?</v>
      </c>
      <c r="G1261" s="151" t="e">
        <f ca="1">_xll.BInterpol(cf!$A$2:$A$68,cf!$B$2:$B$68,params!B1261,"cubic")/100</f>
        <v>#NAME?</v>
      </c>
      <c r="H1261" s="199" t="e">
        <f t="shared" ca="1" si="159"/>
        <v>#NAME?</v>
      </c>
      <c r="I1261" s="152">
        <f t="shared" si="162"/>
        <v>8.044614489764379E-2</v>
      </c>
      <c r="J1261" s="152">
        <f t="shared" si="160"/>
        <v>6.1305633838548701E-5</v>
      </c>
      <c r="K1261" s="3" t="e">
        <f t="shared" ca="1" si="156"/>
        <v>#NAME?</v>
      </c>
      <c r="L1261" s="153" t="e">
        <f t="shared" ca="1" si="161"/>
        <v>#NAME?</v>
      </c>
      <c r="M1261" s="195" t="e">
        <f ca="1">_xll.BInterpol(cf!$A$2:$A$68,cf!$C$2:$C$68,params!B1261,"cubic")</f>
        <v>#NAME?</v>
      </c>
      <c r="N1261" s="195" t="e">
        <f ca="1">+_xll.BInterpol(#REF!,#REF!,params!B1261,"cubic")</f>
        <v>#NAME?</v>
      </c>
      <c r="O1261" s="153" t="e">
        <f t="shared" ca="1" si="157"/>
        <v>#NAME?</v>
      </c>
    </row>
    <row r="1262" spans="1:15">
      <c r="A1262">
        <v>1259</v>
      </c>
      <c r="B1262">
        <f t="shared" si="155"/>
        <v>5.0359999999999996</v>
      </c>
      <c r="C1262" s="151" t="e">
        <f ca="1">+_xll.BInterpol(Boost!$R$6:$R$66,Boost!$AZ$6:$AZ$66,params!B1262,"cubic")</f>
        <v>#NAME?</v>
      </c>
      <c r="D1262" s="151" t="e">
        <f ca="1">+_xll.BInterpol(Boost!$R$6:$R$66,Boost!$AX$6:$AX$66,params!B1262,"cubic")</f>
        <v>#NAME?</v>
      </c>
      <c r="E1262" s="198" t="e">
        <f t="shared" ca="1" si="158"/>
        <v>#NAME?</v>
      </c>
      <c r="F1262" s="151" t="e">
        <f ca="1">+_xll.BInterpol(Boost!$R$6:$R$66,Boost!$AY$6:$AY$66,params!B1262,"cubic")</f>
        <v>#NAME?</v>
      </c>
      <c r="G1262" s="151" t="e">
        <f ca="1">_xll.BInterpol(cf!$A$2:$A$68,cf!$B$2:$B$68,params!B1262,"cubic")/100</f>
        <v>#NAME?</v>
      </c>
      <c r="H1262" s="199" t="e">
        <f t="shared" ca="1" si="159"/>
        <v>#NAME?</v>
      </c>
      <c r="I1262" s="152">
        <f t="shared" si="162"/>
        <v>8.0507446444576303E-2</v>
      </c>
      <c r="J1262" s="152">
        <f t="shared" si="160"/>
        <v>6.1301546932512885E-5</v>
      </c>
      <c r="K1262" s="3" t="e">
        <f t="shared" ca="1" si="156"/>
        <v>#NAME?</v>
      </c>
      <c r="L1262" s="153" t="e">
        <f t="shared" ca="1" si="161"/>
        <v>#NAME?</v>
      </c>
      <c r="M1262" s="195" t="e">
        <f ca="1">_xll.BInterpol(cf!$A$2:$A$68,cf!$C$2:$C$68,params!B1262,"cubic")</f>
        <v>#NAME?</v>
      </c>
      <c r="N1262" s="195" t="e">
        <f ca="1">+_xll.BInterpol(#REF!,#REF!,params!B1262,"cubic")</f>
        <v>#NAME?</v>
      </c>
      <c r="O1262" s="153" t="e">
        <f t="shared" ca="1" si="157"/>
        <v>#NAME?</v>
      </c>
    </row>
    <row r="1263" spans="1:15">
      <c r="A1263">
        <v>1260</v>
      </c>
      <c r="B1263">
        <f t="shared" si="155"/>
        <v>5.04</v>
      </c>
      <c r="C1263" s="151" t="e">
        <f ca="1">+_xll.BInterpol(Boost!$R$6:$R$66,Boost!$AZ$6:$AZ$66,params!B1263,"cubic")</f>
        <v>#NAME?</v>
      </c>
      <c r="D1263" s="151" t="e">
        <f ca="1">+_xll.BInterpol(Boost!$R$6:$R$66,Boost!$AX$6:$AX$66,params!B1263,"cubic")</f>
        <v>#NAME?</v>
      </c>
      <c r="E1263" s="198" t="e">
        <f t="shared" ca="1" si="158"/>
        <v>#NAME?</v>
      </c>
      <c r="F1263" s="151" t="e">
        <f ca="1">+_xll.BInterpol(Boost!$R$6:$R$66,Boost!$AY$6:$AY$66,params!B1263,"cubic")</f>
        <v>#NAME?</v>
      </c>
      <c r="G1263" s="151" t="e">
        <f ca="1">_xll.BInterpol(cf!$A$2:$A$68,cf!$B$2:$B$68,params!B1263,"cubic")/100</f>
        <v>#NAME?</v>
      </c>
      <c r="H1263" s="199" t="e">
        <f t="shared" ca="1" si="159"/>
        <v>#NAME?</v>
      </c>
      <c r="I1263" s="152">
        <f t="shared" si="162"/>
        <v>8.056874390487534E-2</v>
      </c>
      <c r="J1263" s="152">
        <f t="shared" si="160"/>
        <v>6.1297460299036821E-5</v>
      </c>
      <c r="K1263" s="3" t="e">
        <f t="shared" ca="1" si="156"/>
        <v>#NAME?</v>
      </c>
      <c r="L1263" s="153" t="e">
        <f t="shared" ca="1" si="161"/>
        <v>#NAME?</v>
      </c>
      <c r="M1263" s="195" t="e">
        <f ca="1">_xll.BInterpol(cf!$A$2:$A$68,cf!$C$2:$C$68,params!B1263,"cubic")</f>
        <v>#NAME?</v>
      </c>
      <c r="N1263" s="195" t="e">
        <f ca="1">+_xll.BInterpol(#REF!,#REF!,params!B1263,"cubic")</f>
        <v>#NAME?</v>
      </c>
      <c r="O1263" s="153" t="e">
        <f t="shared" ca="1" si="157"/>
        <v>#NAME?</v>
      </c>
    </row>
    <row r="1264" spans="1:15">
      <c r="A1264">
        <v>1261</v>
      </c>
      <c r="B1264">
        <f t="shared" si="155"/>
        <v>5.0439999999999996</v>
      </c>
      <c r="C1264" s="151" t="e">
        <f ca="1">+_xll.BInterpol(Boost!$R$6:$R$66,Boost!$AZ$6:$AZ$66,params!B1264,"cubic")</f>
        <v>#NAME?</v>
      </c>
      <c r="D1264" s="151" t="e">
        <f ca="1">+_xll.BInterpol(Boost!$R$6:$R$66,Boost!$AX$6:$AX$66,params!B1264,"cubic")</f>
        <v>#NAME?</v>
      </c>
      <c r="E1264" s="198" t="e">
        <f t="shared" ca="1" si="158"/>
        <v>#NAME?</v>
      </c>
      <c r="F1264" s="151" t="e">
        <f ca="1">+_xll.BInterpol(Boost!$R$6:$R$66,Boost!$AY$6:$AY$66,params!B1264,"cubic")</f>
        <v>#NAME?</v>
      </c>
      <c r="G1264" s="151" t="e">
        <f ca="1">_xll.BInterpol(cf!$A$2:$A$68,cf!$B$2:$B$68,params!B1264,"cubic")/100</f>
        <v>#NAME?</v>
      </c>
      <c r="H1264" s="199" t="e">
        <f t="shared" ca="1" si="159"/>
        <v>#NAME?</v>
      </c>
      <c r="I1264" s="152">
        <f t="shared" si="162"/>
        <v>8.0630037278813127E-2</v>
      </c>
      <c r="J1264" s="152">
        <f t="shared" si="160"/>
        <v>6.1293373937787443E-5</v>
      </c>
      <c r="K1264" s="3" t="e">
        <f t="shared" ca="1" si="156"/>
        <v>#NAME?</v>
      </c>
      <c r="L1264" s="153" t="e">
        <f t="shared" ca="1" si="161"/>
        <v>#NAME?</v>
      </c>
      <c r="M1264" s="195" t="e">
        <f ca="1">_xll.BInterpol(cf!$A$2:$A$68,cf!$C$2:$C$68,params!B1264,"cubic")</f>
        <v>#NAME?</v>
      </c>
      <c r="N1264" s="195" t="e">
        <f ca="1">+_xll.BInterpol(#REF!,#REF!,params!B1264,"cubic")</f>
        <v>#NAME?</v>
      </c>
      <c r="O1264" s="153" t="e">
        <f t="shared" ca="1" si="157"/>
        <v>#NAME?</v>
      </c>
    </row>
    <row r="1265" spans="1:15">
      <c r="A1265">
        <v>1262</v>
      </c>
      <c r="B1265">
        <f t="shared" si="155"/>
        <v>5.048</v>
      </c>
      <c r="C1265" s="151" t="e">
        <f ca="1">+_xll.BInterpol(Boost!$R$6:$R$66,Boost!$AZ$6:$AZ$66,params!B1265,"cubic")</f>
        <v>#NAME?</v>
      </c>
      <c r="D1265" s="151" t="e">
        <f ca="1">+_xll.BInterpol(Boost!$R$6:$R$66,Boost!$AX$6:$AX$66,params!B1265,"cubic")</f>
        <v>#NAME?</v>
      </c>
      <c r="E1265" s="198" t="e">
        <f t="shared" ca="1" si="158"/>
        <v>#NAME?</v>
      </c>
      <c r="F1265" s="151" t="e">
        <f ca="1">+_xll.BInterpol(Boost!$R$6:$R$66,Boost!$AY$6:$AY$66,params!B1265,"cubic")</f>
        <v>#NAME?</v>
      </c>
      <c r="G1265" s="151" t="e">
        <f ca="1">_xll.BInterpol(cf!$A$2:$A$68,cf!$B$2:$B$68,params!B1265,"cubic")/100</f>
        <v>#NAME?</v>
      </c>
      <c r="H1265" s="199" t="e">
        <f t="shared" ca="1" si="159"/>
        <v>#NAME?</v>
      </c>
      <c r="I1265" s="152">
        <f t="shared" si="162"/>
        <v>8.0691326566662336E-2</v>
      </c>
      <c r="J1265" s="152">
        <f t="shared" si="160"/>
        <v>6.128928784920884E-5</v>
      </c>
      <c r="K1265" s="3" t="e">
        <f t="shared" ca="1" si="156"/>
        <v>#NAME?</v>
      </c>
      <c r="L1265" s="153" t="e">
        <f t="shared" ca="1" si="161"/>
        <v>#NAME?</v>
      </c>
      <c r="M1265" s="195" t="e">
        <f ca="1">_xll.BInterpol(cf!$A$2:$A$68,cf!$C$2:$C$68,params!B1265,"cubic")</f>
        <v>#NAME?</v>
      </c>
      <c r="N1265" s="195" t="e">
        <f ca="1">+_xll.BInterpol(#REF!,#REF!,params!B1265,"cubic")</f>
        <v>#NAME?</v>
      </c>
      <c r="O1265" s="153" t="e">
        <f t="shared" ca="1" si="157"/>
        <v>#NAME?</v>
      </c>
    </row>
    <row r="1266" spans="1:15">
      <c r="A1266">
        <v>1263</v>
      </c>
      <c r="B1266">
        <f t="shared" si="155"/>
        <v>5.0519999999999996</v>
      </c>
      <c r="C1266" s="151" t="e">
        <f ca="1">+_xll.BInterpol(Boost!$R$6:$R$66,Boost!$AZ$6:$AZ$66,params!B1266,"cubic")</f>
        <v>#NAME?</v>
      </c>
      <c r="D1266" s="151" t="e">
        <f ca="1">+_xll.BInterpol(Boost!$R$6:$R$66,Boost!$AX$6:$AX$66,params!B1266,"cubic")</f>
        <v>#NAME?</v>
      </c>
      <c r="E1266" s="198" t="e">
        <f t="shared" ca="1" si="158"/>
        <v>#NAME?</v>
      </c>
      <c r="F1266" s="151" t="e">
        <f ca="1">+_xll.BInterpol(Boost!$R$6:$R$66,Boost!$AY$6:$AY$66,params!B1266,"cubic")</f>
        <v>#NAME?</v>
      </c>
      <c r="G1266" s="151" t="e">
        <f ca="1">_xll.BInterpol(cf!$A$2:$A$68,cf!$B$2:$B$68,params!B1266,"cubic")/100</f>
        <v>#NAME?</v>
      </c>
      <c r="H1266" s="199" t="e">
        <f t="shared" ca="1" si="159"/>
        <v>#NAME?</v>
      </c>
      <c r="I1266" s="152">
        <f t="shared" si="162"/>
        <v>8.0752611768695082E-2</v>
      </c>
      <c r="J1266" s="152">
        <f t="shared" si="160"/>
        <v>6.12852020327459E-5</v>
      </c>
      <c r="K1266" s="3" t="e">
        <f t="shared" ca="1" si="156"/>
        <v>#NAME?</v>
      </c>
      <c r="L1266" s="153" t="e">
        <f t="shared" ca="1" si="161"/>
        <v>#NAME?</v>
      </c>
      <c r="M1266" s="195" t="e">
        <f ca="1">_xll.BInterpol(cf!$A$2:$A$68,cf!$C$2:$C$68,params!B1266,"cubic")</f>
        <v>#NAME?</v>
      </c>
      <c r="N1266" s="195" t="e">
        <f ca="1">+_xll.BInterpol(#REF!,#REF!,params!B1266,"cubic")</f>
        <v>#NAME?</v>
      </c>
      <c r="O1266" s="153" t="e">
        <f t="shared" ca="1" si="157"/>
        <v>#NAME?</v>
      </c>
    </row>
    <row r="1267" spans="1:15">
      <c r="A1267">
        <v>1264</v>
      </c>
      <c r="B1267">
        <f t="shared" si="155"/>
        <v>5.056</v>
      </c>
      <c r="C1267" s="151" t="e">
        <f ca="1">+_xll.BInterpol(Boost!$R$6:$R$66,Boost!$AZ$6:$AZ$66,params!B1267,"cubic")</f>
        <v>#NAME?</v>
      </c>
      <c r="D1267" s="151" t="e">
        <f ca="1">+_xll.BInterpol(Boost!$R$6:$R$66,Boost!$AX$6:$AX$66,params!B1267,"cubic")</f>
        <v>#NAME?</v>
      </c>
      <c r="E1267" s="198" t="e">
        <f t="shared" ca="1" si="158"/>
        <v>#NAME?</v>
      </c>
      <c r="F1267" s="151" t="e">
        <f ca="1">+_xll.BInterpol(Boost!$R$6:$R$66,Boost!$AY$6:$AY$66,params!B1267,"cubic")</f>
        <v>#NAME?</v>
      </c>
      <c r="G1267" s="151" t="e">
        <f ca="1">_xll.BInterpol(cf!$A$2:$A$68,cf!$B$2:$B$68,params!B1267,"cubic")/100</f>
        <v>#NAME?</v>
      </c>
      <c r="H1267" s="199" t="e">
        <f t="shared" ca="1" si="159"/>
        <v>#NAME?</v>
      </c>
      <c r="I1267" s="152">
        <f t="shared" si="162"/>
        <v>8.0813892885183924E-2</v>
      </c>
      <c r="J1267" s="152">
        <f t="shared" si="160"/>
        <v>6.1281116488842713E-5</v>
      </c>
      <c r="K1267" s="3" t="e">
        <f t="shared" ca="1" si="156"/>
        <v>#NAME?</v>
      </c>
      <c r="L1267" s="153" t="e">
        <f t="shared" ca="1" si="161"/>
        <v>#NAME?</v>
      </c>
      <c r="M1267" s="195" t="e">
        <f ca="1">_xll.BInterpol(cf!$A$2:$A$68,cf!$C$2:$C$68,params!B1267,"cubic")</f>
        <v>#NAME?</v>
      </c>
      <c r="N1267" s="195" t="e">
        <f ca="1">+_xll.BInterpol(#REF!,#REF!,params!B1267,"cubic")</f>
        <v>#NAME?</v>
      </c>
      <c r="O1267" s="153" t="e">
        <f t="shared" ca="1" si="157"/>
        <v>#NAME?</v>
      </c>
    </row>
    <row r="1268" spans="1:15">
      <c r="A1268">
        <v>1265</v>
      </c>
      <c r="B1268">
        <f t="shared" si="155"/>
        <v>5.0599999999999996</v>
      </c>
      <c r="C1268" s="151" t="e">
        <f ca="1">+_xll.BInterpol(Boost!$R$6:$R$66,Boost!$AZ$6:$AZ$66,params!B1268,"cubic")</f>
        <v>#NAME?</v>
      </c>
      <c r="D1268" s="151" t="e">
        <f ca="1">+_xll.BInterpol(Boost!$R$6:$R$66,Boost!$AX$6:$AX$66,params!B1268,"cubic")</f>
        <v>#NAME?</v>
      </c>
      <c r="E1268" s="198" t="e">
        <f t="shared" ca="1" si="158"/>
        <v>#NAME?</v>
      </c>
      <c r="F1268" s="151" t="e">
        <f ca="1">+_xll.BInterpol(Boost!$R$6:$R$66,Boost!$AY$6:$AY$66,params!B1268,"cubic")</f>
        <v>#NAME?</v>
      </c>
      <c r="G1268" s="151" t="e">
        <f ca="1">_xll.BInterpol(cf!$A$2:$A$68,cf!$B$2:$B$68,params!B1268,"cubic")/100</f>
        <v>#NAME?</v>
      </c>
      <c r="H1268" s="199" t="e">
        <f t="shared" ca="1" si="159"/>
        <v>#NAME?</v>
      </c>
      <c r="I1268" s="152">
        <f t="shared" si="162"/>
        <v>8.0875169916401202E-2</v>
      </c>
      <c r="J1268" s="152">
        <f t="shared" si="160"/>
        <v>6.1277031217277234E-5</v>
      </c>
      <c r="K1268" s="3" t="e">
        <f t="shared" ca="1" si="156"/>
        <v>#NAME?</v>
      </c>
      <c r="L1268" s="153" t="e">
        <f t="shared" ca="1" si="161"/>
        <v>#NAME?</v>
      </c>
      <c r="M1268" s="195" t="e">
        <f ca="1">_xll.BInterpol(cf!$A$2:$A$68,cf!$C$2:$C$68,params!B1268,"cubic")</f>
        <v>#NAME?</v>
      </c>
      <c r="N1268" s="195" t="e">
        <f ca="1">+_xll.BInterpol(#REF!,#REF!,params!B1268,"cubic")</f>
        <v>#NAME?</v>
      </c>
      <c r="O1268" s="153" t="e">
        <f t="shared" ca="1" si="157"/>
        <v>#NAME?</v>
      </c>
    </row>
    <row r="1269" spans="1:15">
      <c r="A1269">
        <v>1266</v>
      </c>
      <c r="B1269">
        <f t="shared" si="155"/>
        <v>5.0640000000000001</v>
      </c>
      <c r="C1269" s="151" t="e">
        <f ca="1">+_xll.BInterpol(Boost!$R$6:$R$66,Boost!$AZ$6:$AZ$66,params!B1269,"cubic")</f>
        <v>#NAME?</v>
      </c>
      <c r="D1269" s="151" t="e">
        <f ca="1">+_xll.BInterpol(Boost!$R$6:$R$66,Boost!$AX$6:$AX$66,params!B1269,"cubic")</f>
        <v>#NAME?</v>
      </c>
      <c r="E1269" s="198" t="e">
        <f t="shared" ca="1" si="158"/>
        <v>#NAME?</v>
      </c>
      <c r="F1269" s="151" t="e">
        <f ca="1">+_xll.BInterpol(Boost!$R$6:$R$66,Boost!$AY$6:$AY$66,params!B1269,"cubic")</f>
        <v>#NAME?</v>
      </c>
      <c r="G1269" s="151" t="e">
        <f ca="1">_xll.BInterpol(cf!$A$2:$A$68,cf!$B$2:$B$68,params!B1269,"cubic")/100</f>
        <v>#NAME?</v>
      </c>
      <c r="H1269" s="199" t="e">
        <f t="shared" ca="1" si="159"/>
        <v>#NAME?</v>
      </c>
      <c r="I1269" s="152">
        <f t="shared" si="162"/>
        <v>8.093644286261914E-2</v>
      </c>
      <c r="J1269" s="152">
        <f t="shared" si="160"/>
        <v>6.127294621793844E-5</v>
      </c>
      <c r="K1269" s="3" t="e">
        <f t="shared" ca="1" si="156"/>
        <v>#NAME?</v>
      </c>
      <c r="L1269" s="153" t="e">
        <f t="shared" ca="1" si="161"/>
        <v>#NAME?</v>
      </c>
      <c r="M1269" s="195" t="e">
        <f ca="1">_xll.BInterpol(cf!$A$2:$A$68,cf!$C$2:$C$68,params!B1269,"cubic")</f>
        <v>#NAME?</v>
      </c>
      <c r="N1269" s="195" t="e">
        <f ca="1">+_xll.BInterpol(#REF!,#REF!,params!B1269,"cubic")</f>
        <v>#NAME?</v>
      </c>
      <c r="O1269" s="153" t="e">
        <f t="shared" ca="1" si="157"/>
        <v>#NAME?</v>
      </c>
    </row>
    <row r="1270" spans="1:15">
      <c r="A1270">
        <v>1267</v>
      </c>
      <c r="B1270">
        <f t="shared" si="155"/>
        <v>5.0679999999999996</v>
      </c>
      <c r="C1270" s="151" t="e">
        <f ca="1">+_xll.BInterpol(Boost!$R$6:$R$66,Boost!$AZ$6:$AZ$66,params!B1270,"cubic")</f>
        <v>#NAME?</v>
      </c>
      <c r="D1270" s="151" t="e">
        <f ca="1">+_xll.BInterpol(Boost!$R$6:$R$66,Boost!$AX$6:$AX$66,params!B1270,"cubic")</f>
        <v>#NAME?</v>
      </c>
      <c r="E1270" s="198" t="e">
        <f t="shared" ca="1" si="158"/>
        <v>#NAME?</v>
      </c>
      <c r="F1270" s="151" t="e">
        <f ca="1">+_xll.BInterpol(Boost!$R$6:$R$66,Boost!$AY$6:$AY$66,params!B1270,"cubic")</f>
        <v>#NAME?</v>
      </c>
      <c r="G1270" s="151" t="e">
        <f ca="1">_xll.BInterpol(cf!$A$2:$A$68,cf!$B$2:$B$68,params!B1270,"cubic")/100</f>
        <v>#NAME?</v>
      </c>
      <c r="H1270" s="199" t="e">
        <f t="shared" ca="1" si="159"/>
        <v>#NAME?</v>
      </c>
      <c r="I1270" s="152">
        <f t="shared" si="162"/>
        <v>8.09977117241103E-2</v>
      </c>
      <c r="J1270" s="152">
        <f t="shared" si="160"/>
        <v>6.1268861491159399E-5</v>
      </c>
      <c r="K1270" s="3" t="e">
        <f t="shared" ca="1" si="156"/>
        <v>#NAME?</v>
      </c>
      <c r="L1270" s="153" t="e">
        <f t="shared" ca="1" si="161"/>
        <v>#NAME?</v>
      </c>
      <c r="M1270" s="195" t="e">
        <f ca="1">_xll.BInterpol(cf!$A$2:$A$68,cf!$C$2:$C$68,params!B1270,"cubic")</f>
        <v>#NAME?</v>
      </c>
      <c r="N1270" s="195" t="e">
        <f ca="1">+_xll.BInterpol(#REF!,#REF!,params!B1270,"cubic")</f>
        <v>#NAME?</v>
      </c>
      <c r="O1270" s="153" t="e">
        <f t="shared" ca="1" si="157"/>
        <v>#NAME?</v>
      </c>
    </row>
    <row r="1271" spans="1:15">
      <c r="A1271">
        <v>1268</v>
      </c>
      <c r="B1271">
        <f t="shared" si="155"/>
        <v>5.0720000000000001</v>
      </c>
      <c r="C1271" s="151" t="e">
        <f ca="1">+_xll.BInterpol(Boost!$R$6:$R$66,Boost!$AZ$6:$AZ$66,params!B1271,"cubic")</f>
        <v>#NAME?</v>
      </c>
      <c r="D1271" s="151" t="e">
        <f ca="1">+_xll.BInterpol(Boost!$R$6:$R$66,Boost!$AX$6:$AX$66,params!B1271,"cubic")</f>
        <v>#NAME?</v>
      </c>
      <c r="E1271" s="198" t="e">
        <f t="shared" ca="1" si="158"/>
        <v>#NAME?</v>
      </c>
      <c r="F1271" s="151" t="e">
        <f ca="1">+_xll.BInterpol(Boost!$R$6:$R$66,Boost!$AY$6:$AY$66,params!B1271,"cubic")</f>
        <v>#NAME?</v>
      </c>
      <c r="G1271" s="151" t="e">
        <f ca="1">_xll.BInterpol(cf!$A$2:$A$68,cf!$B$2:$B$68,params!B1271,"cubic")/100</f>
        <v>#NAME?</v>
      </c>
      <c r="H1271" s="199" t="e">
        <f t="shared" ca="1" si="159"/>
        <v>#NAME?</v>
      </c>
      <c r="I1271" s="152">
        <f t="shared" si="162"/>
        <v>8.1058976501146685E-2</v>
      </c>
      <c r="J1271" s="152">
        <f t="shared" si="160"/>
        <v>6.1264777036384999E-5</v>
      </c>
      <c r="K1271" s="3" t="e">
        <f t="shared" ca="1" si="156"/>
        <v>#NAME?</v>
      </c>
      <c r="L1271" s="153" t="e">
        <f t="shared" ca="1" si="161"/>
        <v>#NAME?</v>
      </c>
      <c r="M1271" s="195" t="e">
        <f ca="1">_xll.BInterpol(cf!$A$2:$A$68,cf!$C$2:$C$68,params!B1271,"cubic")</f>
        <v>#NAME?</v>
      </c>
      <c r="N1271" s="195" t="e">
        <f ca="1">+_xll.BInterpol(#REF!,#REF!,params!B1271,"cubic")</f>
        <v>#NAME?</v>
      </c>
      <c r="O1271" s="153" t="e">
        <f t="shared" ca="1" si="157"/>
        <v>#NAME?</v>
      </c>
    </row>
    <row r="1272" spans="1:15">
      <c r="A1272">
        <v>1269</v>
      </c>
      <c r="B1272">
        <f t="shared" si="155"/>
        <v>5.0759999999999996</v>
      </c>
      <c r="C1272" s="151" t="e">
        <f ca="1">+_xll.BInterpol(Boost!$R$6:$R$66,Boost!$AZ$6:$AZ$66,params!B1272,"cubic")</f>
        <v>#NAME?</v>
      </c>
      <c r="D1272" s="151" t="e">
        <f ca="1">+_xll.BInterpol(Boost!$R$6:$R$66,Boost!$AX$6:$AX$66,params!B1272,"cubic")</f>
        <v>#NAME?</v>
      </c>
      <c r="E1272" s="198" t="e">
        <f t="shared" ca="1" si="158"/>
        <v>#NAME?</v>
      </c>
      <c r="F1272" s="151" t="e">
        <f ca="1">+_xll.BInterpol(Boost!$R$6:$R$66,Boost!$AY$6:$AY$66,params!B1272,"cubic")</f>
        <v>#NAME?</v>
      </c>
      <c r="G1272" s="151" t="e">
        <f ca="1">_xll.BInterpol(cf!$A$2:$A$68,cf!$B$2:$B$68,params!B1272,"cubic")/100</f>
        <v>#NAME?</v>
      </c>
      <c r="H1272" s="199" t="e">
        <f t="shared" ca="1" si="159"/>
        <v>#NAME?</v>
      </c>
      <c r="I1272" s="152">
        <f t="shared" si="162"/>
        <v>8.1120237194000855E-2</v>
      </c>
      <c r="J1272" s="152">
        <f t="shared" si="160"/>
        <v>6.1260692854170351E-5</v>
      </c>
      <c r="K1272" s="3" t="e">
        <f t="shared" ca="1" si="156"/>
        <v>#NAME?</v>
      </c>
      <c r="L1272" s="153" t="e">
        <f t="shared" ca="1" si="161"/>
        <v>#NAME?</v>
      </c>
      <c r="M1272" s="195" t="e">
        <f ca="1">_xll.BInterpol(cf!$A$2:$A$68,cf!$C$2:$C$68,params!B1272,"cubic")</f>
        <v>#NAME?</v>
      </c>
      <c r="N1272" s="195" t="e">
        <f ca="1">+_xll.BInterpol(#REF!,#REF!,params!B1272,"cubic")</f>
        <v>#NAME?</v>
      </c>
      <c r="O1272" s="153" t="e">
        <f t="shared" ca="1" si="157"/>
        <v>#NAME?</v>
      </c>
    </row>
    <row r="1273" spans="1:15">
      <c r="A1273">
        <v>1270</v>
      </c>
      <c r="B1273">
        <f t="shared" si="155"/>
        <v>5.08</v>
      </c>
      <c r="C1273" s="151" t="e">
        <f ca="1">+_xll.BInterpol(Boost!$R$6:$R$66,Boost!$AZ$6:$AZ$66,params!B1273,"cubic")</f>
        <v>#NAME?</v>
      </c>
      <c r="D1273" s="151" t="e">
        <f ca="1">+_xll.BInterpol(Boost!$R$6:$R$66,Boost!$AX$6:$AX$66,params!B1273,"cubic")</f>
        <v>#NAME?</v>
      </c>
      <c r="E1273" s="198" t="e">
        <f t="shared" ca="1" si="158"/>
        <v>#NAME?</v>
      </c>
      <c r="F1273" s="151" t="e">
        <f ca="1">+_xll.BInterpol(Boost!$R$6:$R$66,Boost!$AY$6:$AY$66,params!B1273,"cubic")</f>
        <v>#NAME?</v>
      </c>
      <c r="G1273" s="151" t="e">
        <f ca="1">_xll.BInterpol(cf!$A$2:$A$68,cf!$B$2:$B$68,params!B1273,"cubic")/100</f>
        <v>#NAME?</v>
      </c>
      <c r="H1273" s="199" t="e">
        <f t="shared" ca="1" si="159"/>
        <v>#NAME?</v>
      </c>
      <c r="I1273" s="152">
        <f t="shared" si="162"/>
        <v>8.1181493802944926E-2</v>
      </c>
      <c r="J1273" s="152">
        <f t="shared" si="160"/>
        <v>6.1256608944071367E-5</v>
      </c>
      <c r="K1273" s="3" t="e">
        <f t="shared" ca="1" si="156"/>
        <v>#NAME?</v>
      </c>
      <c r="L1273" s="153" t="e">
        <f t="shared" ca="1" si="161"/>
        <v>#NAME?</v>
      </c>
      <c r="M1273" s="195" t="e">
        <f ca="1">_xll.BInterpol(cf!$A$2:$A$68,cf!$C$2:$C$68,params!B1273,"cubic")</f>
        <v>#NAME?</v>
      </c>
      <c r="N1273" s="195" t="e">
        <f ca="1">+_xll.BInterpol(#REF!,#REF!,params!B1273,"cubic")</f>
        <v>#NAME?</v>
      </c>
      <c r="O1273" s="153" t="e">
        <f t="shared" ca="1" si="157"/>
        <v>#NAME?</v>
      </c>
    </row>
    <row r="1274" spans="1:15">
      <c r="A1274">
        <v>1271</v>
      </c>
      <c r="B1274">
        <f t="shared" si="155"/>
        <v>5.0839999999999996</v>
      </c>
      <c r="C1274" s="151" t="e">
        <f ca="1">+_xll.BInterpol(Boost!$R$6:$R$66,Boost!$AZ$6:$AZ$66,params!B1274,"cubic")</f>
        <v>#NAME?</v>
      </c>
      <c r="D1274" s="151" t="e">
        <f ca="1">+_xll.BInterpol(Boost!$R$6:$R$66,Boost!$AX$6:$AX$66,params!B1274,"cubic")</f>
        <v>#NAME?</v>
      </c>
      <c r="E1274" s="198" t="e">
        <f t="shared" ca="1" si="158"/>
        <v>#NAME?</v>
      </c>
      <c r="F1274" s="151" t="e">
        <f ca="1">+_xll.BInterpol(Boost!$R$6:$R$66,Boost!$AY$6:$AY$66,params!B1274,"cubic")</f>
        <v>#NAME?</v>
      </c>
      <c r="G1274" s="151" t="e">
        <f ca="1">_xll.BInterpol(cf!$A$2:$A$68,cf!$B$2:$B$68,params!B1274,"cubic")/100</f>
        <v>#NAME?</v>
      </c>
      <c r="H1274" s="199" t="e">
        <f t="shared" ca="1" si="159"/>
        <v>#NAME?</v>
      </c>
      <c r="I1274" s="152">
        <f t="shared" si="162"/>
        <v>8.1242746328251236E-2</v>
      </c>
      <c r="J1274" s="152">
        <f t="shared" si="160"/>
        <v>6.1252525306310091E-5</v>
      </c>
      <c r="K1274" s="3" t="e">
        <f t="shared" ca="1" si="156"/>
        <v>#NAME?</v>
      </c>
      <c r="L1274" s="153" t="e">
        <f t="shared" ca="1" si="161"/>
        <v>#NAME?</v>
      </c>
      <c r="M1274" s="195" t="e">
        <f ca="1">_xll.BInterpol(cf!$A$2:$A$68,cf!$C$2:$C$68,params!B1274,"cubic")</f>
        <v>#NAME?</v>
      </c>
      <c r="N1274" s="195" t="e">
        <f ca="1">+_xll.BInterpol(#REF!,#REF!,params!B1274,"cubic")</f>
        <v>#NAME?</v>
      </c>
      <c r="O1274" s="153" t="e">
        <f t="shared" ca="1" si="157"/>
        <v>#NAME?</v>
      </c>
    </row>
    <row r="1275" spans="1:15">
      <c r="A1275">
        <v>1272</v>
      </c>
      <c r="B1275">
        <f t="shared" si="155"/>
        <v>5.0880000000000001</v>
      </c>
      <c r="C1275" s="151" t="e">
        <f ca="1">+_xll.BInterpol(Boost!$R$6:$R$66,Boost!$AZ$6:$AZ$66,params!B1275,"cubic")</f>
        <v>#NAME?</v>
      </c>
      <c r="D1275" s="151" t="e">
        <f ca="1">+_xll.BInterpol(Boost!$R$6:$R$66,Boost!$AX$6:$AX$66,params!B1275,"cubic")</f>
        <v>#NAME?</v>
      </c>
      <c r="E1275" s="198" t="e">
        <f t="shared" ca="1" si="158"/>
        <v>#NAME?</v>
      </c>
      <c r="F1275" s="151" t="e">
        <f ca="1">+_xll.BInterpol(Boost!$R$6:$R$66,Boost!$AY$6:$AY$66,params!B1275,"cubic")</f>
        <v>#NAME?</v>
      </c>
      <c r="G1275" s="151" t="e">
        <f ca="1">_xll.BInterpol(cf!$A$2:$A$68,cf!$B$2:$B$68,params!B1275,"cubic")/100</f>
        <v>#NAME?</v>
      </c>
      <c r="H1275" s="199" t="e">
        <f t="shared" ca="1" si="159"/>
        <v>#NAME?</v>
      </c>
      <c r="I1275" s="152">
        <f t="shared" si="162"/>
        <v>8.1303994770191901E-2</v>
      </c>
      <c r="J1275" s="152">
        <f t="shared" si="160"/>
        <v>6.1248441940664478E-5</v>
      </c>
      <c r="K1275" s="3" t="e">
        <f t="shared" ca="1" si="156"/>
        <v>#NAME?</v>
      </c>
      <c r="L1275" s="153" t="e">
        <f t="shared" ca="1" si="161"/>
        <v>#NAME?</v>
      </c>
      <c r="M1275" s="195" t="e">
        <f ca="1">_xll.BInterpol(cf!$A$2:$A$68,cf!$C$2:$C$68,params!B1275,"cubic")</f>
        <v>#NAME?</v>
      </c>
      <c r="N1275" s="195" t="e">
        <f ca="1">+_xll.BInterpol(#REF!,#REF!,params!B1275,"cubic")</f>
        <v>#NAME?</v>
      </c>
      <c r="O1275" s="153" t="e">
        <f t="shared" ca="1" si="157"/>
        <v>#NAME?</v>
      </c>
    </row>
    <row r="1276" spans="1:15">
      <c r="A1276">
        <v>1273</v>
      </c>
      <c r="B1276">
        <f t="shared" si="155"/>
        <v>5.0919999999999996</v>
      </c>
      <c r="C1276" s="151" t="e">
        <f ca="1">+_xll.BInterpol(Boost!$R$6:$R$66,Boost!$AZ$6:$AZ$66,params!B1276,"cubic")</f>
        <v>#NAME?</v>
      </c>
      <c r="D1276" s="151" t="e">
        <f ca="1">+_xll.BInterpol(Boost!$R$6:$R$66,Boost!$AX$6:$AX$66,params!B1276,"cubic")</f>
        <v>#NAME?</v>
      </c>
      <c r="E1276" s="198" t="e">
        <f t="shared" ca="1" si="158"/>
        <v>#NAME?</v>
      </c>
      <c r="F1276" s="151" t="e">
        <f ca="1">+_xll.BInterpol(Boost!$R$6:$R$66,Boost!$AY$6:$AY$66,params!B1276,"cubic")</f>
        <v>#NAME?</v>
      </c>
      <c r="G1276" s="151" t="e">
        <f ca="1">_xll.BInterpol(cf!$A$2:$A$68,cf!$B$2:$B$68,params!B1276,"cubic")/100</f>
        <v>#NAME?</v>
      </c>
      <c r="H1276" s="199" t="e">
        <f t="shared" ca="1" si="159"/>
        <v>#NAME?</v>
      </c>
      <c r="I1276" s="152">
        <f t="shared" si="162"/>
        <v>8.1365239129039257E-2</v>
      </c>
      <c r="J1276" s="152">
        <f t="shared" si="160"/>
        <v>6.1244358847356573E-5</v>
      </c>
      <c r="K1276" s="3" t="e">
        <f t="shared" ca="1" si="156"/>
        <v>#NAME?</v>
      </c>
      <c r="L1276" s="153" t="e">
        <f t="shared" ca="1" si="161"/>
        <v>#NAME?</v>
      </c>
      <c r="M1276" s="195" t="e">
        <f ca="1">_xll.BInterpol(cf!$A$2:$A$68,cf!$C$2:$C$68,params!B1276,"cubic")</f>
        <v>#NAME?</v>
      </c>
      <c r="N1276" s="195" t="e">
        <f ca="1">+_xll.BInterpol(#REF!,#REF!,params!B1276,"cubic")</f>
        <v>#NAME?</v>
      </c>
      <c r="O1276" s="153" t="e">
        <f t="shared" ca="1" si="157"/>
        <v>#NAME?</v>
      </c>
    </row>
    <row r="1277" spans="1:15">
      <c r="A1277">
        <v>1274</v>
      </c>
      <c r="B1277">
        <f t="shared" si="155"/>
        <v>5.0960000000000001</v>
      </c>
      <c r="C1277" s="151" t="e">
        <f ca="1">+_xll.BInterpol(Boost!$R$6:$R$66,Boost!$AZ$6:$AZ$66,params!B1277,"cubic")</f>
        <v>#NAME?</v>
      </c>
      <c r="D1277" s="151" t="e">
        <f ca="1">+_xll.BInterpol(Boost!$R$6:$R$66,Boost!$AX$6:$AX$66,params!B1277,"cubic")</f>
        <v>#NAME?</v>
      </c>
      <c r="E1277" s="198" t="e">
        <f t="shared" ca="1" si="158"/>
        <v>#NAME?</v>
      </c>
      <c r="F1277" s="151" t="e">
        <f ca="1">+_xll.BInterpol(Boost!$R$6:$R$66,Boost!$AY$6:$AY$66,params!B1277,"cubic")</f>
        <v>#NAME?</v>
      </c>
      <c r="G1277" s="151" t="e">
        <f ca="1">_xll.BInterpol(cf!$A$2:$A$68,cf!$B$2:$B$68,params!B1277,"cubic")/100</f>
        <v>#NAME?</v>
      </c>
      <c r="H1277" s="199" t="e">
        <f t="shared" ca="1" si="159"/>
        <v>#NAME?</v>
      </c>
      <c r="I1277" s="152">
        <f t="shared" si="162"/>
        <v>8.1426479405065422E-2</v>
      </c>
      <c r="J1277" s="152">
        <f t="shared" si="160"/>
        <v>6.1240276026164331E-5</v>
      </c>
      <c r="K1277" s="3" t="e">
        <f t="shared" ca="1" si="156"/>
        <v>#NAME?</v>
      </c>
      <c r="L1277" s="153" t="e">
        <f t="shared" ca="1" si="161"/>
        <v>#NAME?</v>
      </c>
      <c r="M1277" s="195" t="e">
        <f ca="1">_xll.BInterpol(cf!$A$2:$A$68,cf!$C$2:$C$68,params!B1277,"cubic")</f>
        <v>#NAME?</v>
      </c>
      <c r="N1277" s="195" t="e">
        <f ca="1">+_xll.BInterpol(#REF!,#REF!,params!B1277,"cubic")</f>
        <v>#NAME?</v>
      </c>
      <c r="O1277" s="153" t="e">
        <f t="shared" ca="1" si="157"/>
        <v>#NAME?</v>
      </c>
    </row>
    <row r="1278" spans="1:15">
      <c r="A1278">
        <v>1275</v>
      </c>
      <c r="B1278">
        <f t="shared" si="155"/>
        <v>5.0999999999999996</v>
      </c>
      <c r="C1278" s="151" t="e">
        <f ca="1">+_xll.BInterpol(Boost!$R$6:$R$66,Boost!$AZ$6:$AZ$66,params!B1278,"cubic")</f>
        <v>#NAME?</v>
      </c>
      <c r="D1278" s="151" t="e">
        <f ca="1">+_xll.BInterpol(Boost!$R$6:$R$66,Boost!$AX$6:$AX$66,params!B1278,"cubic")</f>
        <v>#NAME?</v>
      </c>
      <c r="E1278" s="198" t="e">
        <f t="shared" ca="1" si="158"/>
        <v>#NAME?</v>
      </c>
      <c r="F1278" s="151" t="e">
        <f ca="1">+_xll.BInterpol(Boost!$R$6:$R$66,Boost!$AY$6:$AY$66,params!B1278,"cubic")</f>
        <v>#NAME?</v>
      </c>
      <c r="G1278" s="151" t="e">
        <f ca="1">_xll.BInterpol(cf!$A$2:$A$68,cf!$B$2:$B$68,params!B1278,"cubic")/100</f>
        <v>#NAME?</v>
      </c>
      <c r="H1278" s="199" t="e">
        <f t="shared" ca="1" si="159"/>
        <v>#NAME?</v>
      </c>
      <c r="I1278" s="152">
        <f t="shared" si="162"/>
        <v>8.148771559854262E-2</v>
      </c>
      <c r="J1278" s="152">
        <f t="shared" si="160"/>
        <v>6.1236193477198775E-5</v>
      </c>
      <c r="K1278" s="3" t="e">
        <f t="shared" ca="1" si="156"/>
        <v>#NAME?</v>
      </c>
      <c r="L1278" s="153" t="e">
        <f t="shared" ca="1" si="161"/>
        <v>#NAME?</v>
      </c>
      <c r="M1278" s="195" t="e">
        <f ca="1">_xll.BInterpol(cf!$A$2:$A$68,cf!$C$2:$C$68,params!B1278,"cubic")</f>
        <v>#NAME?</v>
      </c>
      <c r="N1278" s="195" t="e">
        <f ca="1">+_xll.BInterpol(#REF!,#REF!,params!B1278,"cubic")</f>
        <v>#NAME?</v>
      </c>
      <c r="O1278" s="153" t="e">
        <f t="shared" ca="1" si="157"/>
        <v>#NAME?</v>
      </c>
    </row>
    <row r="1279" spans="1:15">
      <c r="A1279">
        <v>1276</v>
      </c>
      <c r="B1279">
        <f t="shared" si="155"/>
        <v>5.1040000000000001</v>
      </c>
      <c r="C1279" s="151" t="e">
        <f ca="1">+_xll.BInterpol(Boost!$R$6:$R$66,Boost!$AZ$6:$AZ$66,params!B1279,"cubic")</f>
        <v>#NAME?</v>
      </c>
      <c r="D1279" s="151" t="e">
        <f ca="1">+_xll.BInterpol(Boost!$R$6:$R$66,Boost!$AX$6:$AX$66,params!B1279,"cubic")</f>
        <v>#NAME?</v>
      </c>
      <c r="E1279" s="198" t="e">
        <f t="shared" ca="1" si="158"/>
        <v>#NAME?</v>
      </c>
      <c r="F1279" s="151" t="e">
        <f ca="1">+_xll.BInterpol(Boost!$R$6:$R$66,Boost!$AY$6:$AY$66,params!B1279,"cubic")</f>
        <v>#NAME?</v>
      </c>
      <c r="G1279" s="151" t="e">
        <f ca="1">_xll.BInterpol(cf!$A$2:$A$68,cf!$B$2:$B$68,params!B1279,"cubic")/100</f>
        <v>#NAME?</v>
      </c>
      <c r="H1279" s="199" t="e">
        <f t="shared" ca="1" si="159"/>
        <v>#NAME?</v>
      </c>
      <c r="I1279" s="152">
        <f t="shared" si="162"/>
        <v>8.154894770974308E-2</v>
      </c>
      <c r="J1279" s="152">
        <f t="shared" si="160"/>
        <v>6.1232111200459904E-5</v>
      </c>
      <c r="K1279" s="3" t="e">
        <f t="shared" ca="1" si="156"/>
        <v>#NAME?</v>
      </c>
      <c r="L1279" s="153" t="e">
        <f t="shared" ca="1" si="161"/>
        <v>#NAME?</v>
      </c>
      <c r="M1279" s="195" t="e">
        <f ca="1">_xll.BInterpol(cf!$A$2:$A$68,cf!$C$2:$C$68,params!B1279,"cubic")</f>
        <v>#NAME?</v>
      </c>
      <c r="N1279" s="195" t="e">
        <f ca="1">+_xll.BInterpol(#REF!,#REF!,params!B1279,"cubic")</f>
        <v>#NAME?</v>
      </c>
      <c r="O1279" s="153" t="e">
        <f t="shared" ca="1" si="157"/>
        <v>#NAME?</v>
      </c>
    </row>
    <row r="1280" spans="1:15">
      <c r="A1280">
        <v>1277</v>
      </c>
      <c r="B1280">
        <f t="shared" si="155"/>
        <v>5.1079999999999997</v>
      </c>
      <c r="C1280" s="151" t="e">
        <f ca="1">+_xll.BInterpol(Boost!$R$6:$R$66,Boost!$AZ$6:$AZ$66,params!B1280,"cubic")</f>
        <v>#NAME?</v>
      </c>
      <c r="D1280" s="151" t="e">
        <f ca="1">+_xll.BInterpol(Boost!$R$6:$R$66,Boost!$AX$6:$AX$66,params!B1280,"cubic")</f>
        <v>#NAME?</v>
      </c>
      <c r="E1280" s="198" t="e">
        <f t="shared" ca="1" si="158"/>
        <v>#NAME?</v>
      </c>
      <c r="F1280" s="151" t="e">
        <f ca="1">+_xll.BInterpol(Boost!$R$6:$R$66,Boost!$AY$6:$AY$66,params!B1280,"cubic")</f>
        <v>#NAME?</v>
      </c>
      <c r="G1280" s="151" t="e">
        <f ca="1">_xll.BInterpol(cf!$A$2:$A$68,cf!$B$2:$B$68,params!B1280,"cubic")/100</f>
        <v>#NAME?</v>
      </c>
      <c r="H1280" s="199" t="e">
        <f t="shared" ca="1" si="159"/>
        <v>#NAME?</v>
      </c>
      <c r="I1280" s="152">
        <f t="shared" si="162"/>
        <v>8.1610175738938695E-2</v>
      </c>
      <c r="J1280" s="152">
        <f t="shared" si="160"/>
        <v>6.1228029195614653E-5</v>
      </c>
      <c r="K1280" s="3" t="e">
        <f t="shared" ca="1" si="156"/>
        <v>#NAME?</v>
      </c>
      <c r="L1280" s="153" t="e">
        <f t="shared" ca="1" si="161"/>
        <v>#NAME?</v>
      </c>
      <c r="M1280" s="195" t="e">
        <f ca="1">_xll.BInterpol(cf!$A$2:$A$68,cf!$C$2:$C$68,params!B1280,"cubic")</f>
        <v>#NAME?</v>
      </c>
      <c r="N1280" s="195" t="e">
        <f ca="1">+_xll.BInterpol(#REF!,#REF!,params!B1280,"cubic")</f>
        <v>#NAME?</v>
      </c>
      <c r="O1280" s="153" t="e">
        <f t="shared" ca="1" si="157"/>
        <v>#NAME?</v>
      </c>
    </row>
    <row r="1281" spans="1:15">
      <c r="A1281">
        <v>1278</v>
      </c>
      <c r="B1281">
        <f t="shared" si="155"/>
        <v>5.1120000000000001</v>
      </c>
      <c r="C1281" s="151" t="e">
        <f ca="1">+_xll.BInterpol(Boost!$R$6:$R$66,Boost!$AZ$6:$AZ$66,params!B1281,"cubic")</f>
        <v>#NAME?</v>
      </c>
      <c r="D1281" s="151" t="e">
        <f ca="1">+_xll.BInterpol(Boost!$R$6:$R$66,Boost!$AX$6:$AX$66,params!B1281,"cubic")</f>
        <v>#NAME?</v>
      </c>
      <c r="E1281" s="198" t="e">
        <f t="shared" ca="1" si="158"/>
        <v>#NAME?</v>
      </c>
      <c r="F1281" s="151" t="e">
        <f ca="1">+_xll.BInterpol(Boost!$R$6:$R$66,Boost!$AY$6:$AY$66,params!B1281,"cubic")</f>
        <v>#NAME?</v>
      </c>
      <c r="G1281" s="151" t="e">
        <f ca="1">_xll.BInterpol(cf!$A$2:$A$68,cf!$B$2:$B$68,params!B1281,"cubic")/100</f>
        <v>#NAME?</v>
      </c>
      <c r="H1281" s="199" t="e">
        <f t="shared" ca="1" si="159"/>
        <v>#NAME?</v>
      </c>
      <c r="I1281" s="152">
        <f t="shared" si="162"/>
        <v>8.1671399686401913E-2</v>
      </c>
      <c r="J1281" s="152">
        <f t="shared" si="160"/>
        <v>6.1223947463218131E-5</v>
      </c>
      <c r="K1281" s="3" t="e">
        <f t="shared" ca="1" si="156"/>
        <v>#NAME?</v>
      </c>
      <c r="L1281" s="153" t="e">
        <f t="shared" ca="1" si="161"/>
        <v>#NAME?</v>
      </c>
      <c r="M1281" s="195" t="e">
        <f ca="1">_xll.BInterpol(cf!$A$2:$A$68,cf!$C$2:$C$68,params!B1281,"cubic")</f>
        <v>#NAME?</v>
      </c>
      <c r="N1281" s="195" t="e">
        <f ca="1">+_xll.BInterpol(#REF!,#REF!,params!B1281,"cubic")</f>
        <v>#NAME?</v>
      </c>
      <c r="O1281" s="153" t="e">
        <f t="shared" ca="1" si="157"/>
        <v>#NAME?</v>
      </c>
    </row>
    <row r="1282" spans="1:15">
      <c r="A1282">
        <v>1279</v>
      </c>
      <c r="B1282">
        <f t="shared" si="155"/>
        <v>5.1159999999999997</v>
      </c>
      <c r="C1282" s="151" t="e">
        <f ca="1">+_xll.BInterpol(Boost!$R$6:$R$66,Boost!$AZ$6:$AZ$66,params!B1282,"cubic")</f>
        <v>#NAME?</v>
      </c>
      <c r="D1282" s="151" t="e">
        <f ca="1">+_xll.BInterpol(Boost!$R$6:$R$66,Boost!$AX$6:$AX$66,params!B1282,"cubic")</f>
        <v>#NAME?</v>
      </c>
      <c r="E1282" s="198" t="e">
        <f t="shared" ca="1" si="158"/>
        <v>#NAME?</v>
      </c>
      <c r="F1282" s="151" t="e">
        <f ca="1">+_xll.BInterpol(Boost!$R$6:$R$66,Boost!$AY$6:$AY$66,params!B1282,"cubic")</f>
        <v>#NAME?</v>
      </c>
      <c r="G1282" s="151" t="e">
        <f ca="1">_xll.BInterpol(cf!$A$2:$A$68,cf!$B$2:$B$68,params!B1282,"cubic")/100</f>
        <v>#NAME?</v>
      </c>
      <c r="H1282" s="199" t="e">
        <f t="shared" ca="1" si="159"/>
        <v>#NAME?</v>
      </c>
      <c r="I1282" s="152">
        <f t="shared" si="162"/>
        <v>8.1732619552404517E-2</v>
      </c>
      <c r="J1282" s="152">
        <f t="shared" si="160"/>
        <v>6.1219866002604206E-5</v>
      </c>
      <c r="K1282" s="3" t="e">
        <f t="shared" ca="1" si="156"/>
        <v>#NAME?</v>
      </c>
      <c r="L1282" s="153" t="e">
        <f t="shared" ca="1" si="161"/>
        <v>#NAME?</v>
      </c>
      <c r="M1282" s="195" t="e">
        <f ca="1">_xll.BInterpol(cf!$A$2:$A$68,cf!$C$2:$C$68,params!B1282,"cubic")</f>
        <v>#NAME?</v>
      </c>
      <c r="N1282" s="195" t="e">
        <f ca="1">+_xll.BInterpol(#REF!,#REF!,params!B1282,"cubic")</f>
        <v>#NAME?</v>
      </c>
      <c r="O1282" s="153" t="e">
        <f t="shared" ca="1" si="157"/>
        <v>#NAME?</v>
      </c>
    </row>
    <row r="1283" spans="1:15">
      <c r="A1283">
        <v>1280</v>
      </c>
      <c r="B1283">
        <f t="shared" si="155"/>
        <v>5.12</v>
      </c>
      <c r="C1283" s="151" t="e">
        <f ca="1">+_xll.BInterpol(Boost!$R$6:$R$66,Boost!$AZ$6:$AZ$66,params!B1283,"cubic")</f>
        <v>#NAME?</v>
      </c>
      <c r="D1283" s="151" t="e">
        <f ca="1">+_xll.BInterpol(Boost!$R$6:$R$66,Boost!$AX$6:$AX$66,params!B1283,"cubic")</f>
        <v>#NAME?</v>
      </c>
      <c r="E1283" s="198" t="e">
        <f t="shared" ca="1" si="158"/>
        <v>#NAME?</v>
      </c>
      <c r="F1283" s="151" t="e">
        <f ca="1">+_xll.BInterpol(Boost!$R$6:$R$66,Boost!$AY$6:$AY$66,params!B1283,"cubic")</f>
        <v>#NAME?</v>
      </c>
      <c r="G1283" s="151" t="e">
        <f ca="1">_xll.BInterpol(cf!$A$2:$A$68,cf!$B$2:$B$68,params!B1283,"cubic")/100</f>
        <v>#NAME?</v>
      </c>
      <c r="H1283" s="199" t="e">
        <f t="shared" ca="1" si="159"/>
        <v>#NAME?</v>
      </c>
      <c r="I1283" s="152">
        <f t="shared" si="162"/>
        <v>8.1793835337218956E-2</v>
      </c>
      <c r="J1283" s="152">
        <f t="shared" si="160"/>
        <v>6.1215784814439012E-5</v>
      </c>
      <c r="K1283" s="3" t="e">
        <f t="shared" ca="1" si="156"/>
        <v>#NAME?</v>
      </c>
      <c r="L1283" s="153" t="e">
        <f t="shared" ca="1" si="161"/>
        <v>#NAME?</v>
      </c>
      <c r="M1283" s="195" t="e">
        <f ca="1">_xll.BInterpol(cf!$A$2:$A$68,cf!$C$2:$C$68,params!B1283,"cubic")</f>
        <v>#NAME?</v>
      </c>
      <c r="N1283" s="195" t="e">
        <f ca="1">+_xll.BInterpol(#REF!,#REF!,params!B1283,"cubic")</f>
        <v>#NAME?</v>
      </c>
      <c r="O1283" s="153" t="e">
        <f t="shared" ca="1" si="157"/>
        <v>#NAME?</v>
      </c>
    </row>
    <row r="1284" spans="1:15">
      <c r="A1284">
        <v>1281</v>
      </c>
      <c r="B1284">
        <f t="shared" ref="B1284:B1347" si="163">+A1284/250</f>
        <v>5.1239999999999997</v>
      </c>
      <c r="C1284" s="151" t="e">
        <f ca="1">+_xll.BInterpol(Boost!$R$6:$R$66,Boost!$AZ$6:$AZ$66,params!B1284,"cubic")</f>
        <v>#NAME?</v>
      </c>
      <c r="D1284" s="151" t="e">
        <f ca="1">+_xll.BInterpol(Boost!$R$6:$R$66,Boost!$AX$6:$AX$66,params!B1284,"cubic")</f>
        <v>#NAME?</v>
      </c>
      <c r="E1284" s="198" t="e">
        <f t="shared" ca="1" si="158"/>
        <v>#NAME?</v>
      </c>
      <c r="F1284" s="151" t="e">
        <f ca="1">+_xll.BInterpol(Boost!$R$6:$R$66,Boost!$AY$6:$AY$66,params!B1284,"cubic")</f>
        <v>#NAME?</v>
      </c>
      <c r="G1284" s="151" t="e">
        <f ca="1">_xll.BInterpol(cf!$A$2:$A$68,cf!$B$2:$B$68,params!B1284,"cubic")/100</f>
        <v>#NAME?</v>
      </c>
      <c r="H1284" s="199" t="e">
        <f t="shared" ca="1" si="159"/>
        <v>#NAME?</v>
      </c>
      <c r="I1284" s="152">
        <f t="shared" si="162"/>
        <v>8.1855047041117013E-2</v>
      </c>
      <c r="J1284" s="152">
        <f t="shared" si="160"/>
        <v>6.1211703898056413E-5</v>
      </c>
      <c r="K1284" s="3" t="e">
        <f t="shared" ref="K1284:K1347" ca="1" si="164">+EXP(H1284*-B1284)</f>
        <v>#NAME?</v>
      </c>
      <c r="L1284" s="153" t="e">
        <f t="shared" ca="1" si="161"/>
        <v>#NAME?</v>
      </c>
      <c r="M1284" s="195" t="e">
        <f ca="1">_xll.BInterpol(cf!$A$2:$A$68,cf!$C$2:$C$68,params!B1284,"cubic")</f>
        <v>#NAME?</v>
      </c>
      <c r="N1284" s="195" t="e">
        <f ca="1">+_xll.BInterpol(#REF!,#REF!,params!B1284,"cubic")</f>
        <v>#NAME?</v>
      </c>
      <c r="O1284" s="153" t="e">
        <f t="shared" ref="O1284:O1347" ca="1" si="165">+EXP(-B1285*E1285)-EXP(-B1284*E1284)</f>
        <v>#NAME?</v>
      </c>
    </row>
    <row r="1285" spans="1:15">
      <c r="A1285">
        <v>1282</v>
      </c>
      <c r="B1285">
        <f t="shared" si="163"/>
        <v>5.1280000000000001</v>
      </c>
      <c r="C1285" s="151" t="e">
        <f ca="1">+_xll.BInterpol(Boost!$R$6:$R$66,Boost!$AZ$6:$AZ$66,params!B1285,"cubic")</f>
        <v>#NAME?</v>
      </c>
      <c r="D1285" s="151" t="e">
        <f ca="1">+_xll.BInterpol(Boost!$R$6:$R$66,Boost!$AX$6:$AX$66,params!B1285,"cubic")</f>
        <v>#NAME?</v>
      </c>
      <c r="E1285" s="198" t="e">
        <f t="shared" ref="E1285:E1348" ca="1" si="166">-((1+C1285*B1285)/(1+C1284*B1284)-1)/(B1285-B1284)+((1+F1285*B1285)/(1+F1284*B1284)-1)/(B1285-B1284)</f>
        <v>#NAME?</v>
      </c>
      <c r="F1285" s="151" t="e">
        <f ca="1">+_xll.BInterpol(Boost!$R$6:$R$66,Boost!$AY$6:$AY$66,params!B1285,"cubic")</f>
        <v>#NAME?</v>
      </c>
      <c r="G1285" s="151" t="e">
        <f ca="1">_xll.BInterpol(cf!$A$2:$A$68,cf!$B$2:$B$68,params!B1285,"cubic")/100</f>
        <v>#NAME?</v>
      </c>
      <c r="H1285" s="199" t="e">
        <f t="shared" ref="H1285:H1348" ca="1" si="167">-((1+F1285*B1285)/(1+F1284*B1284)-1)/(B1285-B1284)+((1+G1285*B1285)/(1+G1284*B1284)-1)/(B1285-B1284)</f>
        <v>#NAME?</v>
      </c>
      <c r="I1285" s="152">
        <f t="shared" si="162"/>
        <v>8.1916254664370802E-2</v>
      </c>
      <c r="J1285" s="152">
        <f t="shared" ref="J1285:J1348" si="168">+I1285-I1284</f>
        <v>6.1207623253789478E-5</v>
      </c>
      <c r="K1285" s="3" t="e">
        <f t="shared" ca="1" si="164"/>
        <v>#NAME?</v>
      </c>
      <c r="L1285" s="153" t="e">
        <f t="shared" ref="L1285:L1348" ca="1" si="169">+K1286-K1285</f>
        <v>#NAME?</v>
      </c>
      <c r="M1285" s="195" t="e">
        <f ca="1">_xll.BInterpol(cf!$A$2:$A$68,cf!$C$2:$C$68,params!B1285,"cubic")</f>
        <v>#NAME?</v>
      </c>
      <c r="N1285" s="195" t="e">
        <f ca="1">+_xll.BInterpol(#REF!,#REF!,params!B1285,"cubic")</f>
        <v>#NAME?</v>
      </c>
      <c r="O1285" s="153" t="e">
        <f t="shared" ca="1" si="165"/>
        <v>#NAME?</v>
      </c>
    </row>
    <row r="1286" spans="1:15">
      <c r="A1286">
        <v>1283</v>
      </c>
      <c r="B1286">
        <f t="shared" si="163"/>
        <v>5.1319999999999997</v>
      </c>
      <c r="C1286" s="151" t="e">
        <f ca="1">+_xll.BInterpol(Boost!$R$6:$R$66,Boost!$AZ$6:$AZ$66,params!B1286,"cubic")</f>
        <v>#NAME?</v>
      </c>
      <c r="D1286" s="151" t="e">
        <f ca="1">+_xll.BInterpol(Boost!$R$6:$R$66,Boost!$AX$6:$AX$66,params!B1286,"cubic")</f>
        <v>#NAME?</v>
      </c>
      <c r="E1286" s="198" t="e">
        <f t="shared" ca="1" si="166"/>
        <v>#NAME?</v>
      </c>
      <c r="F1286" s="151" t="e">
        <f ca="1">+_xll.BInterpol(Boost!$R$6:$R$66,Boost!$AY$6:$AY$66,params!B1286,"cubic")</f>
        <v>#NAME?</v>
      </c>
      <c r="G1286" s="151" t="e">
        <f ca="1">_xll.BInterpol(cf!$A$2:$A$68,cf!$B$2:$B$68,params!B1286,"cubic")/100</f>
        <v>#NAME?</v>
      </c>
      <c r="H1286" s="199" t="e">
        <f t="shared" ca="1" si="167"/>
        <v>#NAME?</v>
      </c>
      <c r="I1286" s="152">
        <f t="shared" si="162"/>
        <v>8.197745820725244E-2</v>
      </c>
      <c r="J1286" s="152">
        <f t="shared" si="168"/>
        <v>6.1203542881638207E-5</v>
      </c>
      <c r="K1286" s="3" t="e">
        <f t="shared" ca="1" si="164"/>
        <v>#NAME?</v>
      </c>
      <c r="L1286" s="153" t="e">
        <f t="shared" ca="1" si="169"/>
        <v>#NAME?</v>
      </c>
      <c r="M1286" s="195" t="e">
        <f ca="1">_xll.BInterpol(cf!$A$2:$A$68,cf!$C$2:$C$68,params!B1286,"cubic")</f>
        <v>#NAME?</v>
      </c>
      <c r="N1286" s="195" t="e">
        <f ca="1">+_xll.BInterpol(#REF!,#REF!,params!B1286,"cubic")</f>
        <v>#NAME?</v>
      </c>
      <c r="O1286" s="153" t="e">
        <f t="shared" ca="1" si="165"/>
        <v>#NAME?</v>
      </c>
    </row>
    <row r="1287" spans="1:15">
      <c r="A1287">
        <v>1284</v>
      </c>
      <c r="B1287">
        <f t="shared" si="163"/>
        <v>5.1360000000000001</v>
      </c>
      <c r="C1287" s="151" t="e">
        <f ca="1">+_xll.BInterpol(Boost!$R$6:$R$66,Boost!$AZ$6:$AZ$66,params!B1287,"cubic")</f>
        <v>#NAME?</v>
      </c>
      <c r="D1287" s="151" t="e">
        <f ca="1">+_xll.BInterpol(Boost!$R$6:$R$66,Boost!$AX$6:$AX$66,params!B1287,"cubic")</f>
        <v>#NAME?</v>
      </c>
      <c r="E1287" s="198" t="e">
        <f t="shared" ca="1" si="166"/>
        <v>#NAME?</v>
      </c>
      <c r="F1287" s="151" t="e">
        <f ca="1">+_xll.BInterpol(Boost!$R$6:$R$66,Boost!$AY$6:$AY$66,params!B1287,"cubic")</f>
        <v>#NAME?</v>
      </c>
      <c r="G1287" s="151" t="e">
        <f ca="1">_xll.BInterpol(cf!$A$2:$A$68,cf!$B$2:$B$68,params!B1287,"cubic")/100</f>
        <v>#NAME?</v>
      </c>
      <c r="H1287" s="199" t="e">
        <f t="shared" ca="1" si="167"/>
        <v>#NAME?</v>
      </c>
      <c r="I1287" s="152">
        <f t="shared" si="162"/>
        <v>8.2038657670033821E-2</v>
      </c>
      <c r="J1287" s="152">
        <f t="shared" si="168"/>
        <v>6.1199462781380554E-5</v>
      </c>
      <c r="K1287" s="3" t="e">
        <f t="shared" ca="1" si="164"/>
        <v>#NAME?</v>
      </c>
      <c r="L1287" s="153" t="e">
        <f t="shared" ca="1" si="169"/>
        <v>#NAME?</v>
      </c>
      <c r="M1287" s="195" t="e">
        <f ca="1">_xll.BInterpol(cf!$A$2:$A$68,cf!$C$2:$C$68,params!B1287,"cubic")</f>
        <v>#NAME?</v>
      </c>
      <c r="N1287" s="195" t="e">
        <f ca="1">+_xll.BInterpol(#REF!,#REF!,params!B1287,"cubic")</f>
        <v>#NAME?</v>
      </c>
      <c r="O1287" s="153" t="e">
        <f t="shared" ca="1" si="165"/>
        <v>#NAME?</v>
      </c>
    </row>
    <row r="1288" spans="1:15">
      <c r="A1288">
        <v>1285</v>
      </c>
      <c r="B1288">
        <f t="shared" si="163"/>
        <v>5.14</v>
      </c>
      <c r="C1288" s="151" t="e">
        <f ca="1">+_xll.BInterpol(Boost!$R$6:$R$66,Boost!$AZ$6:$AZ$66,params!B1288,"cubic")</f>
        <v>#NAME?</v>
      </c>
      <c r="D1288" s="151" t="e">
        <f ca="1">+_xll.BInterpol(Boost!$R$6:$R$66,Boost!$AX$6:$AX$66,params!B1288,"cubic")</f>
        <v>#NAME?</v>
      </c>
      <c r="E1288" s="198" t="e">
        <f t="shared" ca="1" si="166"/>
        <v>#NAME?</v>
      </c>
      <c r="F1288" s="151" t="e">
        <f ca="1">+_xll.BInterpol(Boost!$R$6:$R$66,Boost!$AY$6:$AY$66,params!B1288,"cubic")</f>
        <v>#NAME?</v>
      </c>
      <c r="G1288" s="151" t="e">
        <f ca="1">_xll.BInterpol(cf!$A$2:$A$68,cf!$B$2:$B$68,params!B1288,"cubic")/100</f>
        <v>#NAME?</v>
      </c>
      <c r="H1288" s="199" t="e">
        <f t="shared" ca="1" si="167"/>
        <v>#NAME?</v>
      </c>
      <c r="I1288" s="152">
        <f t="shared" si="162"/>
        <v>8.209985305298706E-2</v>
      </c>
      <c r="J1288" s="152">
        <f t="shared" si="168"/>
        <v>6.1195382953238564E-5</v>
      </c>
      <c r="K1288" s="3" t="e">
        <f t="shared" ca="1" si="164"/>
        <v>#NAME?</v>
      </c>
      <c r="L1288" s="153" t="e">
        <f t="shared" ca="1" si="169"/>
        <v>#NAME?</v>
      </c>
      <c r="M1288" s="195" t="e">
        <f ca="1">_xll.BInterpol(cf!$A$2:$A$68,cf!$C$2:$C$68,params!B1288,"cubic")</f>
        <v>#NAME?</v>
      </c>
      <c r="N1288" s="195" t="e">
        <f ca="1">+_xll.BInterpol(#REF!,#REF!,params!B1288,"cubic")</f>
        <v>#NAME?</v>
      </c>
      <c r="O1288" s="153" t="e">
        <f t="shared" ca="1" si="165"/>
        <v>#NAME?</v>
      </c>
    </row>
    <row r="1289" spans="1:15">
      <c r="A1289">
        <v>1286</v>
      </c>
      <c r="B1289">
        <f t="shared" si="163"/>
        <v>5.1440000000000001</v>
      </c>
      <c r="C1289" s="151" t="e">
        <f ca="1">+_xll.BInterpol(Boost!$R$6:$R$66,Boost!$AZ$6:$AZ$66,params!B1289,"cubic")</f>
        <v>#NAME?</v>
      </c>
      <c r="D1289" s="151" t="e">
        <f ca="1">+_xll.BInterpol(Boost!$R$6:$R$66,Boost!$AX$6:$AX$66,params!B1289,"cubic")</f>
        <v>#NAME?</v>
      </c>
      <c r="E1289" s="198" t="e">
        <f t="shared" ca="1" si="166"/>
        <v>#NAME?</v>
      </c>
      <c r="F1289" s="151" t="e">
        <f ca="1">+_xll.BInterpol(Boost!$R$6:$R$66,Boost!$AY$6:$AY$66,params!B1289,"cubic")</f>
        <v>#NAME?</v>
      </c>
      <c r="G1289" s="151" t="e">
        <f ca="1">_xll.BInterpol(cf!$A$2:$A$68,cf!$B$2:$B$68,params!B1289,"cubic")/100</f>
        <v>#NAME?</v>
      </c>
      <c r="H1289" s="199" t="e">
        <f t="shared" ca="1" si="167"/>
        <v>#NAME?</v>
      </c>
      <c r="I1289" s="152">
        <f t="shared" si="162"/>
        <v>8.216104435638405E-2</v>
      </c>
      <c r="J1289" s="152">
        <f t="shared" si="168"/>
        <v>6.1191303396990193E-5</v>
      </c>
      <c r="K1289" s="3" t="e">
        <f t="shared" ca="1" si="164"/>
        <v>#NAME?</v>
      </c>
      <c r="L1289" s="153" t="e">
        <f t="shared" ca="1" si="169"/>
        <v>#NAME?</v>
      </c>
      <c r="M1289" s="195" t="e">
        <f ca="1">_xll.BInterpol(cf!$A$2:$A$68,cf!$C$2:$C$68,params!B1289,"cubic")</f>
        <v>#NAME?</v>
      </c>
      <c r="N1289" s="195" t="e">
        <f ca="1">+_xll.BInterpol(#REF!,#REF!,params!B1289,"cubic")</f>
        <v>#NAME?</v>
      </c>
      <c r="O1289" s="153" t="e">
        <f t="shared" ca="1" si="165"/>
        <v>#NAME?</v>
      </c>
    </row>
    <row r="1290" spans="1:15">
      <c r="A1290">
        <v>1287</v>
      </c>
      <c r="B1290">
        <f t="shared" si="163"/>
        <v>5.1479999999999997</v>
      </c>
      <c r="C1290" s="151" t="e">
        <f ca="1">+_xll.BInterpol(Boost!$R$6:$R$66,Boost!$AZ$6:$AZ$66,params!B1290,"cubic")</f>
        <v>#NAME?</v>
      </c>
      <c r="D1290" s="151" t="e">
        <f ca="1">+_xll.BInterpol(Boost!$R$6:$R$66,Boost!$AX$6:$AX$66,params!B1290,"cubic")</f>
        <v>#NAME?</v>
      </c>
      <c r="E1290" s="198" t="e">
        <f t="shared" ca="1" si="166"/>
        <v>#NAME?</v>
      </c>
      <c r="F1290" s="151" t="e">
        <f ca="1">+_xll.BInterpol(Boost!$R$6:$R$66,Boost!$AY$6:$AY$66,params!B1290,"cubic")</f>
        <v>#NAME?</v>
      </c>
      <c r="G1290" s="151" t="e">
        <f ca="1">_xll.BInterpol(cf!$A$2:$A$68,cf!$B$2:$B$68,params!B1290,"cubic")/100</f>
        <v>#NAME?</v>
      </c>
      <c r="H1290" s="199" t="e">
        <f t="shared" ca="1" si="167"/>
        <v>#NAME?</v>
      </c>
      <c r="I1290" s="152">
        <f t="shared" si="162"/>
        <v>8.2222231580496796E-2</v>
      </c>
      <c r="J1290" s="152">
        <f t="shared" si="168"/>
        <v>6.1187224112746463E-5</v>
      </c>
      <c r="K1290" s="3" t="e">
        <f t="shared" ca="1" si="164"/>
        <v>#NAME?</v>
      </c>
      <c r="L1290" s="153" t="e">
        <f t="shared" ca="1" si="169"/>
        <v>#NAME?</v>
      </c>
      <c r="M1290" s="195" t="e">
        <f ca="1">_xll.BInterpol(cf!$A$2:$A$68,cf!$C$2:$C$68,params!B1290,"cubic")</f>
        <v>#NAME?</v>
      </c>
      <c r="N1290" s="195" t="e">
        <f ca="1">+_xll.BInterpol(#REF!,#REF!,params!B1290,"cubic")</f>
        <v>#NAME?</v>
      </c>
      <c r="O1290" s="153" t="e">
        <f t="shared" ca="1" si="165"/>
        <v>#NAME?</v>
      </c>
    </row>
    <row r="1291" spans="1:15">
      <c r="A1291">
        <v>1288</v>
      </c>
      <c r="B1291">
        <f t="shared" si="163"/>
        <v>5.1520000000000001</v>
      </c>
      <c r="C1291" s="151" t="e">
        <f ca="1">+_xll.BInterpol(Boost!$R$6:$R$66,Boost!$AZ$6:$AZ$66,params!B1291,"cubic")</f>
        <v>#NAME?</v>
      </c>
      <c r="D1291" s="151" t="e">
        <f ca="1">+_xll.BInterpol(Boost!$R$6:$R$66,Boost!$AX$6:$AX$66,params!B1291,"cubic")</f>
        <v>#NAME?</v>
      </c>
      <c r="E1291" s="198" t="e">
        <f t="shared" ca="1" si="166"/>
        <v>#NAME?</v>
      </c>
      <c r="F1291" s="151" t="e">
        <f ca="1">+_xll.BInterpol(Boost!$R$6:$R$66,Boost!$AY$6:$AY$66,params!B1291,"cubic")</f>
        <v>#NAME?</v>
      </c>
      <c r="G1291" s="151" t="e">
        <f ca="1">_xll.BInterpol(cf!$A$2:$A$68,cf!$B$2:$B$68,params!B1291,"cubic")/100</f>
        <v>#NAME?</v>
      </c>
      <c r="H1291" s="199" t="e">
        <f t="shared" ca="1" si="167"/>
        <v>#NAME?</v>
      </c>
      <c r="I1291" s="152">
        <f t="shared" si="162"/>
        <v>8.2283414725597304E-2</v>
      </c>
      <c r="J1291" s="152">
        <f t="shared" si="168"/>
        <v>6.1183145100507375E-5</v>
      </c>
      <c r="K1291" s="3" t="e">
        <f t="shared" ca="1" si="164"/>
        <v>#NAME?</v>
      </c>
      <c r="L1291" s="153" t="e">
        <f t="shared" ca="1" si="169"/>
        <v>#NAME?</v>
      </c>
      <c r="M1291" s="195" t="e">
        <f ca="1">_xll.BInterpol(cf!$A$2:$A$68,cf!$C$2:$C$68,params!B1291,"cubic")</f>
        <v>#NAME?</v>
      </c>
      <c r="N1291" s="195" t="e">
        <f ca="1">+_xll.BInterpol(#REF!,#REF!,params!B1291,"cubic")</f>
        <v>#NAME?</v>
      </c>
      <c r="O1291" s="153" t="e">
        <f t="shared" ca="1" si="165"/>
        <v>#NAME?</v>
      </c>
    </row>
    <row r="1292" spans="1:15">
      <c r="A1292">
        <v>1289</v>
      </c>
      <c r="B1292">
        <f t="shared" si="163"/>
        <v>5.1559999999999997</v>
      </c>
      <c r="C1292" s="151" t="e">
        <f ca="1">+_xll.BInterpol(Boost!$R$6:$R$66,Boost!$AZ$6:$AZ$66,params!B1292,"cubic")</f>
        <v>#NAME?</v>
      </c>
      <c r="D1292" s="151" t="e">
        <f ca="1">+_xll.BInterpol(Boost!$R$6:$R$66,Boost!$AX$6:$AX$66,params!B1292,"cubic")</f>
        <v>#NAME?</v>
      </c>
      <c r="E1292" s="198" t="e">
        <f t="shared" ca="1" si="166"/>
        <v>#NAME?</v>
      </c>
      <c r="F1292" s="151" t="e">
        <f ca="1">+_xll.BInterpol(Boost!$R$6:$R$66,Boost!$AY$6:$AY$66,params!B1292,"cubic")</f>
        <v>#NAME?</v>
      </c>
      <c r="G1292" s="151" t="e">
        <f ca="1">_xll.BInterpol(cf!$A$2:$A$68,cf!$B$2:$B$68,params!B1292,"cubic")/100</f>
        <v>#NAME?</v>
      </c>
      <c r="H1292" s="199" t="e">
        <f t="shared" ca="1" si="167"/>
        <v>#NAME?</v>
      </c>
      <c r="I1292" s="152">
        <f t="shared" si="162"/>
        <v>8.2344593791957355E-2</v>
      </c>
      <c r="J1292" s="152">
        <f t="shared" si="168"/>
        <v>6.1179066360050882E-5</v>
      </c>
      <c r="K1292" s="3" t="e">
        <f t="shared" ca="1" si="164"/>
        <v>#NAME?</v>
      </c>
      <c r="L1292" s="153" t="e">
        <f t="shared" ca="1" si="169"/>
        <v>#NAME?</v>
      </c>
      <c r="M1292" s="195" t="e">
        <f ca="1">_xll.BInterpol(cf!$A$2:$A$68,cf!$C$2:$C$68,params!B1292,"cubic")</f>
        <v>#NAME?</v>
      </c>
      <c r="N1292" s="195" t="e">
        <f ca="1">+_xll.BInterpol(#REF!,#REF!,params!B1292,"cubic")</f>
        <v>#NAME?</v>
      </c>
      <c r="O1292" s="153" t="e">
        <f t="shared" ca="1" si="165"/>
        <v>#NAME?</v>
      </c>
    </row>
    <row r="1293" spans="1:15">
      <c r="A1293">
        <v>1290</v>
      </c>
      <c r="B1293">
        <f t="shared" si="163"/>
        <v>5.16</v>
      </c>
      <c r="C1293" s="151" t="e">
        <f ca="1">+_xll.BInterpol(Boost!$R$6:$R$66,Boost!$AZ$6:$AZ$66,params!B1293,"cubic")</f>
        <v>#NAME?</v>
      </c>
      <c r="D1293" s="151" t="e">
        <f ca="1">+_xll.BInterpol(Boost!$R$6:$R$66,Boost!$AX$6:$AX$66,params!B1293,"cubic")</f>
        <v>#NAME?</v>
      </c>
      <c r="E1293" s="198" t="e">
        <f t="shared" ca="1" si="166"/>
        <v>#NAME?</v>
      </c>
      <c r="F1293" s="151" t="e">
        <f ca="1">+_xll.BInterpol(Boost!$R$6:$R$66,Boost!$AY$6:$AY$66,params!B1293,"cubic")</f>
        <v>#NAME?</v>
      </c>
      <c r="G1293" s="151" t="e">
        <f ca="1">_xll.BInterpol(cf!$A$2:$A$68,cf!$B$2:$B$68,params!B1293,"cubic")/100</f>
        <v>#NAME?</v>
      </c>
      <c r="H1293" s="199" t="e">
        <f t="shared" ca="1" si="167"/>
        <v>#NAME?</v>
      </c>
      <c r="I1293" s="152">
        <f t="shared" si="162"/>
        <v>8.2405768779849065E-2</v>
      </c>
      <c r="J1293" s="152">
        <f t="shared" si="168"/>
        <v>6.1174987891710053E-5</v>
      </c>
      <c r="K1293" s="3" t="e">
        <f t="shared" ca="1" si="164"/>
        <v>#NAME?</v>
      </c>
      <c r="L1293" s="153" t="e">
        <f t="shared" ca="1" si="169"/>
        <v>#NAME?</v>
      </c>
      <c r="M1293" s="195" t="e">
        <f ca="1">_xll.BInterpol(cf!$A$2:$A$68,cf!$C$2:$C$68,params!B1293,"cubic")</f>
        <v>#NAME?</v>
      </c>
      <c r="N1293" s="195" t="e">
        <f ca="1">+_xll.BInterpol(#REF!,#REF!,params!B1293,"cubic")</f>
        <v>#NAME?</v>
      </c>
      <c r="O1293" s="153" t="e">
        <f t="shared" ca="1" si="165"/>
        <v>#NAME?</v>
      </c>
    </row>
    <row r="1294" spans="1:15">
      <c r="A1294">
        <v>1291</v>
      </c>
      <c r="B1294">
        <f t="shared" si="163"/>
        <v>5.1639999999999997</v>
      </c>
      <c r="C1294" s="151" t="e">
        <f ca="1">+_xll.BInterpol(Boost!$R$6:$R$66,Boost!$AZ$6:$AZ$66,params!B1294,"cubic")</f>
        <v>#NAME?</v>
      </c>
      <c r="D1294" s="151" t="e">
        <f ca="1">+_xll.BInterpol(Boost!$R$6:$R$66,Boost!$AX$6:$AX$66,params!B1294,"cubic")</f>
        <v>#NAME?</v>
      </c>
      <c r="E1294" s="198" t="e">
        <f t="shared" ca="1" si="166"/>
        <v>#NAME?</v>
      </c>
      <c r="F1294" s="151" t="e">
        <f ca="1">+_xll.BInterpol(Boost!$R$6:$R$66,Boost!$AY$6:$AY$66,params!B1294,"cubic")</f>
        <v>#NAME?</v>
      </c>
      <c r="G1294" s="151" t="e">
        <f ca="1">_xll.BInterpol(cf!$A$2:$A$68,cf!$B$2:$B$68,params!B1294,"cubic")/100</f>
        <v>#NAME?</v>
      </c>
      <c r="H1294" s="199" t="e">
        <f t="shared" ca="1" si="167"/>
        <v>#NAME?</v>
      </c>
      <c r="I1294" s="152">
        <f t="shared" si="162"/>
        <v>8.2466939689543994E-2</v>
      </c>
      <c r="J1294" s="152">
        <f t="shared" si="168"/>
        <v>6.1170909694929776E-5</v>
      </c>
      <c r="K1294" s="3" t="e">
        <f t="shared" ca="1" si="164"/>
        <v>#NAME?</v>
      </c>
      <c r="L1294" s="153" t="e">
        <f t="shared" ca="1" si="169"/>
        <v>#NAME?</v>
      </c>
      <c r="M1294" s="195" t="e">
        <f ca="1">_xll.BInterpol(cf!$A$2:$A$68,cf!$C$2:$C$68,params!B1294,"cubic")</f>
        <v>#NAME?</v>
      </c>
      <c r="N1294" s="195" t="e">
        <f ca="1">+_xll.BInterpol(#REF!,#REF!,params!B1294,"cubic")</f>
        <v>#NAME?</v>
      </c>
      <c r="O1294" s="153" t="e">
        <f t="shared" ca="1" si="165"/>
        <v>#NAME?</v>
      </c>
    </row>
    <row r="1295" spans="1:15">
      <c r="A1295">
        <v>1292</v>
      </c>
      <c r="B1295">
        <f t="shared" si="163"/>
        <v>5.1680000000000001</v>
      </c>
      <c r="C1295" s="151" t="e">
        <f ca="1">+_xll.BInterpol(Boost!$R$6:$R$66,Boost!$AZ$6:$AZ$66,params!B1295,"cubic")</f>
        <v>#NAME?</v>
      </c>
      <c r="D1295" s="151" t="e">
        <f ca="1">+_xll.BInterpol(Boost!$R$6:$R$66,Boost!$AX$6:$AX$66,params!B1295,"cubic")</f>
        <v>#NAME?</v>
      </c>
      <c r="E1295" s="198" t="e">
        <f t="shared" ca="1" si="166"/>
        <v>#NAME?</v>
      </c>
      <c r="F1295" s="151" t="e">
        <f ca="1">+_xll.BInterpol(Boost!$R$6:$R$66,Boost!$AY$6:$AY$66,params!B1295,"cubic")</f>
        <v>#NAME?</v>
      </c>
      <c r="G1295" s="151" t="e">
        <f ca="1">_xll.BInterpol(cf!$A$2:$A$68,cf!$B$2:$B$68,params!B1295,"cubic")/100</f>
        <v>#NAME?</v>
      </c>
      <c r="H1295" s="199" t="e">
        <f t="shared" ca="1" si="167"/>
        <v>#NAME?</v>
      </c>
      <c r="I1295" s="152">
        <f t="shared" si="162"/>
        <v>8.2528106521314371E-2</v>
      </c>
      <c r="J1295" s="152">
        <f t="shared" si="168"/>
        <v>6.1166831770376184E-5</v>
      </c>
      <c r="K1295" s="3" t="e">
        <f t="shared" ca="1" si="164"/>
        <v>#NAME?</v>
      </c>
      <c r="L1295" s="153" t="e">
        <f t="shared" ca="1" si="169"/>
        <v>#NAME?</v>
      </c>
      <c r="M1295" s="195" t="e">
        <f ca="1">_xll.BInterpol(cf!$A$2:$A$68,cf!$C$2:$C$68,params!B1295,"cubic")</f>
        <v>#NAME?</v>
      </c>
      <c r="N1295" s="195" t="e">
        <f ca="1">+_xll.BInterpol(#REF!,#REF!,params!B1295,"cubic")</f>
        <v>#NAME?</v>
      </c>
      <c r="O1295" s="153" t="e">
        <f t="shared" ca="1" si="165"/>
        <v>#NAME?</v>
      </c>
    </row>
    <row r="1296" spans="1:15">
      <c r="A1296">
        <v>1293</v>
      </c>
      <c r="B1296">
        <f t="shared" si="163"/>
        <v>5.1719999999999997</v>
      </c>
      <c r="C1296" s="151" t="e">
        <f ca="1">+_xll.BInterpol(Boost!$R$6:$R$66,Boost!$AZ$6:$AZ$66,params!B1296,"cubic")</f>
        <v>#NAME?</v>
      </c>
      <c r="D1296" s="151" t="e">
        <f ca="1">+_xll.BInterpol(Boost!$R$6:$R$66,Boost!$AX$6:$AX$66,params!B1296,"cubic")</f>
        <v>#NAME?</v>
      </c>
      <c r="E1296" s="198" t="e">
        <f t="shared" ca="1" si="166"/>
        <v>#NAME?</v>
      </c>
      <c r="F1296" s="151" t="e">
        <f ca="1">+_xll.BInterpol(Boost!$R$6:$R$66,Boost!$AY$6:$AY$66,params!B1296,"cubic")</f>
        <v>#NAME?</v>
      </c>
      <c r="G1296" s="151" t="e">
        <f ca="1">_xll.BInterpol(cf!$A$2:$A$68,cf!$B$2:$B$68,params!B1296,"cubic")/100</f>
        <v>#NAME?</v>
      </c>
      <c r="H1296" s="199" t="e">
        <f t="shared" ca="1" si="167"/>
        <v>#NAME?</v>
      </c>
      <c r="I1296" s="152">
        <f t="shared" si="162"/>
        <v>8.2589269275431865E-2</v>
      </c>
      <c r="J1296" s="152">
        <f t="shared" si="168"/>
        <v>6.1162754117494167E-5</v>
      </c>
      <c r="K1296" s="3" t="e">
        <f t="shared" ca="1" si="164"/>
        <v>#NAME?</v>
      </c>
      <c r="L1296" s="153" t="e">
        <f t="shared" ca="1" si="169"/>
        <v>#NAME?</v>
      </c>
      <c r="M1296" s="195" t="e">
        <f ca="1">_xll.BInterpol(cf!$A$2:$A$68,cf!$C$2:$C$68,params!B1296,"cubic")</f>
        <v>#NAME?</v>
      </c>
      <c r="N1296" s="195" t="e">
        <f ca="1">+_xll.BInterpol(#REF!,#REF!,params!B1296,"cubic")</f>
        <v>#NAME?</v>
      </c>
      <c r="O1296" s="153" t="e">
        <f t="shared" ca="1" si="165"/>
        <v>#NAME?</v>
      </c>
    </row>
    <row r="1297" spans="1:15">
      <c r="A1297">
        <v>1294</v>
      </c>
      <c r="B1297">
        <f t="shared" si="163"/>
        <v>5.1760000000000002</v>
      </c>
      <c r="C1297" s="151" t="e">
        <f ca="1">+_xll.BInterpol(Boost!$R$6:$R$66,Boost!$AZ$6:$AZ$66,params!B1297,"cubic")</f>
        <v>#NAME?</v>
      </c>
      <c r="D1297" s="151" t="e">
        <f ca="1">+_xll.BInterpol(Boost!$R$6:$R$66,Boost!$AX$6:$AX$66,params!B1297,"cubic")</f>
        <v>#NAME?</v>
      </c>
      <c r="E1297" s="198" t="e">
        <f t="shared" ca="1" si="166"/>
        <v>#NAME?</v>
      </c>
      <c r="F1297" s="151" t="e">
        <f ca="1">+_xll.BInterpol(Boost!$R$6:$R$66,Boost!$AY$6:$AY$66,params!B1297,"cubic")</f>
        <v>#NAME?</v>
      </c>
      <c r="G1297" s="151" t="e">
        <f ca="1">_xll.BInterpol(cf!$A$2:$A$68,cf!$B$2:$B$68,params!B1297,"cubic")/100</f>
        <v>#NAME?</v>
      </c>
      <c r="H1297" s="199" t="e">
        <f t="shared" ca="1" si="167"/>
        <v>#NAME?</v>
      </c>
      <c r="I1297" s="152">
        <f t="shared" si="162"/>
        <v>8.2650427952168259E-2</v>
      </c>
      <c r="J1297" s="152">
        <f t="shared" si="168"/>
        <v>6.1158676736394746E-5</v>
      </c>
      <c r="K1297" s="3" t="e">
        <f t="shared" ca="1" si="164"/>
        <v>#NAME?</v>
      </c>
      <c r="L1297" s="153" t="e">
        <f t="shared" ca="1" si="169"/>
        <v>#NAME?</v>
      </c>
      <c r="M1297" s="195" t="e">
        <f ca="1">_xll.BInterpol(cf!$A$2:$A$68,cf!$C$2:$C$68,params!B1297,"cubic")</f>
        <v>#NAME?</v>
      </c>
      <c r="N1297" s="195" t="e">
        <f ca="1">+_xll.BInterpol(#REF!,#REF!,params!B1297,"cubic")</f>
        <v>#NAME?</v>
      </c>
      <c r="O1297" s="153" t="e">
        <f t="shared" ca="1" si="165"/>
        <v>#NAME?</v>
      </c>
    </row>
    <row r="1298" spans="1:15">
      <c r="A1298">
        <v>1295</v>
      </c>
      <c r="B1298">
        <f t="shared" si="163"/>
        <v>5.18</v>
      </c>
      <c r="C1298" s="151" t="e">
        <f ca="1">+_xll.BInterpol(Boost!$R$6:$R$66,Boost!$AZ$6:$AZ$66,params!B1298,"cubic")</f>
        <v>#NAME?</v>
      </c>
      <c r="D1298" s="151" t="e">
        <f ca="1">+_xll.BInterpol(Boost!$R$6:$R$66,Boost!$AX$6:$AX$66,params!B1298,"cubic")</f>
        <v>#NAME?</v>
      </c>
      <c r="E1298" s="198" t="e">
        <f t="shared" ca="1" si="166"/>
        <v>#NAME?</v>
      </c>
      <c r="F1298" s="151" t="e">
        <f ca="1">+_xll.BInterpol(Boost!$R$6:$R$66,Boost!$AY$6:$AY$66,params!B1298,"cubic")</f>
        <v>#NAME?</v>
      </c>
      <c r="G1298" s="151" t="e">
        <f ca="1">_xll.BInterpol(cf!$A$2:$A$68,cf!$B$2:$B$68,params!B1298,"cubic")/100</f>
        <v>#NAME?</v>
      </c>
      <c r="H1298" s="199" t="e">
        <f t="shared" ca="1" si="167"/>
        <v>#NAME?</v>
      </c>
      <c r="I1298" s="152">
        <f t="shared" si="162"/>
        <v>8.2711582551795448E-2</v>
      </c>
      <c r="J1298" s="152">
        <f t="shared" si="168"/>
        <v>6.1154599627188944E-5</v>
      </c>
      <c r="K1298" s="3" t="e">
        <f t="shared" ca="1" si="164"/>
        <v>#NAME?</v>
      </c>
      <c r="L1298" s="153" t="e">
        <f t="shared" ca="1" si="169"/>
        <v>#NAME?</v>
      </c>
      <c r="M1298" s="195" t="e">
        <f ca="1">_xll.BInterpol(cf!$A$2:$A$68,cf!$C$2:$C$68,params!B1298,"cubic")</f>
        <v>#NAME?</v>
      </c>
      <c r="N1298" s="195" t="e">
        <f ca="1">+_xll.BInterpol(#REF!,#REF!,params!B1298,"cubic")</f>
        <v>#NAME?</v>
      </c>
      <c r="O1298" s="153" t="e">
        <f t="shared" ca="1" si="165"/>
        <v>#NAME?</v>
      </c>
    </row>
    <row r="1299" spans="1:15">
      <c r="A1299">
        <v>1296</v>
      </c>
      <c r="B1299">
        <f t="shared" si="163"/>
        <v>5.1840000000000002</v>
      </c>
      <c r="C1299" s="151" t="e">
        <f ca="1">+_xll.BInterpol(Boost!$R$6:$R$66,Boost!$AZ$6:$AZ$66,params!B1299,"cubic")</f>
        <v>#NAME?</v>
      </c>
      <c r="D1299" s="151" t="e">
        <f ca="1">+_xll.BInterpol(Boost!$R$6:$R$66,Boost!$AX$6:$AX$66,params!B1299,"cubic")</f>
        <v>#NAME?</v>
      </c>
      <c r="E1299" s="198" t="e">
        <f t="shared" ca="1" si="166"/>
        <v>#NAME?</v>
      </c>
      <c r="F1299" s="151" t="e">
        <f ca="1">+_xll.BInterpol(Boost!$R$6:$R$66,Boost!$AY$6:$AY$66,params!B1299,"cubic")</f>
        <v>#NAME?</v>
      </c>
      <c r="G1299" s="151" t="e">
        <f ca="1">_xll.BInterpol(cf!$A$2:$A$68,cf!$B$2:$B$68,params!B1299,"cubic")/100</f>
        <v>#NAME?</v>
      </c>
      <c r="H1299" s="199" t="e">
        <f t="shared" ca="1" si="167"/>
        <v>#NAME?</v>
      </c>
      <c r="I1299" s="152">
        <f t="shared" si="162"/>
        <v>8.2772733074585325E-2</v>
      </c>
      <c r="J1299" s="152">
        <f t="shared" si="168"/>
        <v>6.115052278987676E-5</v>
      </c>
      <c r="K1299" s="3" t="e">
        <f t="shared" ca="1" si="164"/>
        <v>#NAME?</v>
      </c>
      <c r="L1299" s="153" t="e">
        <f t="shared" ca="1" si="169"/>
        <v>#NAME?</v>
      </c>
      <c r="M1299" s="195" t="e">
        <f ca="1">_xll.BInterpol(cf!$A$2:$A$68,cf!$C$2:$C$68,params!B1299,"cubic")</f>
        <v>#NAME?</v>
      </c>
      <c r="N1299" s="195" t="e">
        <f ca="1">+_xll.BInterpol(#REF!,#REF!,params!B1299,"cubic")</f>
        <v>#NAME?</v>
      </c>
      <c r="O1299" s="153" t="e">
        <f t="shared" ca="1" si="165"/>
        <v>#NAME?</v>
      </c>
    </row>
    <row r="1300" spans="1:15">
      <c r="A1300">
        <v>1297</v>
      </c>
      <c r="B1300">
        <f t="shared" si="163"/>
        <v>5.1879999999999997</v>
      </c>
      <c r="C1300" s="151" t="e">
        <f ca="1">+_xll.BInterpol(Boost!$R$6:$R$66,Boost!$AZ$6:$AZ$66,params!B1300,"cubic")</f>
        <v>#NAME?</v>
      </c>
      <c r="D1300" s="151" t="e">
        <f ca="1">+_xll.BInterpol(Boost!$R$6:$R$66,Boost!$AX$6:$AX$66,params!B1300,"cubic")</f>
        <v>#NAME?</v>
      </c>
      <c r="E1300" s="198" t="e">
        <f t="shared" ca="1" si="166"/>
        <v>#NAME?</v>
      </c>
      <c r="F1300" s="151" t="e">
        <f ca="1">+_xll.BInterpol(Boost!$R$6:$R$66,Boost!$AY$6:$AY$66,params!B1300,"cubic")</f>
        <v>#NAME?</v>
      </c>
      <c r="G1300" s="151" t="e">
        <f ca="1">_xll.BInterpol(cf!$A$2:$A$68,cf!$B$2:$B$68,params!B1300,"cubic")/100</f>
        <v>#NAME?</v>
      </c>
      <c r="H1300" s="199" t="e">
        <f t="shared" ca="1" si="167"/>
        <v>#NAME?</v>
      </c>
      <c r="I1300" s="152">
        <f t="shared" si="162"/>
        <v>8.283387952080945E-2</v>
      </c>
      <c r="J1300" s="152">
        <f t="shared" si="168"/>
        <v>6.1146446224125128E-5</v>
      </c>
      <c r="K1300" s="3" t="e">
        <f t="shared" ca="1" si="164"/>
        <v>#NAME?</v>
      </c>
      <c r="L1300" s="153" t="e">
        <f t="shared" ca="1" si="169"/>
        <v>#NAME?</v>
      </c>
      <c r="M1300" s="195" t="e">
        <f ca="1">_xll.BInterpol(cf!$A$2:$A$68,cf!$C$2:$C$68,params!B1300,"cubic")</f>
        <v>#NAME?</v>
      </c>
      <c r="N1300" s="195" t="e">
        <f ca="1">+_xll.BInterpol(#REF!,#REF!,params!B1300,"cubic")</f>
        <v>#NAME?</v>
      </c>
      <c r="O1300" s="153" t="e">
        <f t="shared" ca="1" si="165"/>
        <v>#NAME?</v>
      </c>
    </row>
    <row r="1301" spans="1:15">
      <c r="A1301">
        <v>1298</v>
      </c>
      <c r="B1301">
        <f t="shared" si="163"/>
        <v>5.1920000000000002</v>
      </c>
      <c r="C1301" s="151" t="e">
        <f ca="1">+_xll.BInterpol(Boost!$R$6:$R$66,Boost!$AZ$6:$AZ$66,params!B1301,"cubic")</f>
        <v>#NAME?</v>
      </c>
      <c r="D1301" s="151" t="e">
        <f ca="1">+_xll.BInterpol(Boost!$R$6:$R$66,Boost!$AX$6:$AX$66,params!B1301,"cubic")</f>
        <v>#NAME?</v>
      </c>
      <c r="E1301" s="198" t="e">
        <f t="shared" ca="1" si="166"/>
        <v>#NAME?</v>
      </c>
      <c r="F1301" s="151" t="e">
        <f ca="1">+_xll.BInterpol(Boost!$R$6:$R$66,Boost!$AY$6:$AY$66,params!B1301,"cubic")</f>
        <v>#NAME?</v>
      </c>
      <c r="G1301" s="151" t="e">
        <f ca="1">_xll.BInterpol(cf!$A$2:$A$68,cf!$B$2:$B$68,params!B1301,"cubic")/100</f>
        <v>#NAME?</v>
      </c>
      <c r="H1301" s="199" t="e">
        <f t="shared" ca="1" si="167"/>
        <v>#NAME?</v>
      </c>
      <c r="I1301" s="152">
        <f t="shared" si="162"/>
        <v>8.2895021890739717E-2</v>
      </c>
      <c r="J1301" s="152">
        <f t="shared" si="168"/>
        <v>6.1142369930267115E-5</v>
      </c>
      <c r="K1301" s="3" t="e">
        <f t="shared" ca="1" si="164"/>
        <v>#NAME?</v>
      </c>
      <c r="L1301" s="153" t="e">
        <f t="shared" ca="1" si="169"/>
        <v>#NAME?</v>
      </c>
      <c r="M1301" s="195" t="e">
        <f ca="1">_xll.BInterpol(cf!$A$2:$A$68,cf!$C$2:$C$68,params!B1301,"cubic")</f>
        <v>#NAME?</v>
      </c>
      <c r="N1301" s="195" t="e">
        <f ca="1">+_xll.BInterpol(#REF!,#REF!,params!B1301,"cubic")</f>
        <v>#NAME?</v>
      </c>
      <c r="O1301" s="153" t="e">
        <f t="shared" ca="1" si="165"/>
        <v>#NAME?</v>
      </c>
    </row>
    <row r="1302" spans="1:15">
      <c r="A1302">
        <v>1299</v>
      </c>
      <c r="B1302">
        <f t="shared" si="163"/>
        <v>5.1959999999999997</v>
      </c>
      <c r="C1302" s="151" t="e">
        <f ca="1">+_xll.BInterpol(Boost!$R$6:$R$66,Boost!$AZ$6:$AZ$66,params!B1302,"cubic")</f>
        <v>#NAME?</v>
      </c>
      <c r="D1302" s="151" t="e">
        <f ca="1">+_xll.BInterpol(Boost!$R$6:$R$66,Boost!$AX$6:$AX$66,params!B1302,"cubic")</f>
        <v>#NAME?</v>
      </c>
      <c r="E1302" s="198" t="e">
        <f t="shared" ca="1" si="166"/>
        <v>#NAME?</v>
      </c>
      <c r="F1302" s="151" t="e">
        <f ca="1">+_xll.BInterpol(Boost!$R$6:$R$66,Boost!$AY$6:$AY$66,params!B1302,"cubic")</f>
        <v>#NAME?</v>
      </c>
      <c r="G1302" s="151" t="e">
        <f ca="1">_xll.BInterpol(cf!$A$2:$A$68,cf!$B$2:$B$68,params!B1302,"cubic")/100</f>
        <v>#NAME?</v>
      </c>
      <c r="H1302" s="199" t="e">
        <f t="shared" ca="1" si="167"/>
        <v>#NAME?</v>
      </c>
      <c r="I1302" s="152">
        <f t="shared" si="162"/>
        <v>8.2956160184647909E-2</v>
      </c>
      <c r="J1302" s="152">
        <f t="shared" si="168"/>
        <v>6.1138293908191699E-5</v>
      </c>
      <c r="K1302" s="3" t="e">
        <f t="shared" ca="1" si="164"/>
        <v>#NAME?</v>
      </c>
      <c r="L1302" s="153" t="e">
        <f t="shared" ca="1" si="169"/>
        <v>#NAME?</v>
      </c>
      <c r="M1302" s="195" t="e">
        <f ca="1">_xll.BInterpol(cf!$A$2:$A$68,cf!$C$2:$C$68,params!B1302,"cubic")</f>
        <v>#NAME?</v>
      </c>
      <c r="N1302" s="195" t="e">
        <f ca="1">+_xll.BInterpol(#REF!,#REF!,params!B1302,"cubic")</f>
        <v>#NAME?</v>
      </c>
      <c r="O1302" s="153" t="e">
        <f t="shared" ca="1" si="165"/>
        <v>#NAME?</v>
      </c>
    </row>
    <row r="1303" spans="1:15">
      <c r="A1303">
        <v>1300</v>
      </c>
      <c r="B1303">
        <f t="shared" si="163"/>
        <v>5.2</v>
      </c>
      <c r="C1303" s="151" t="e">
        <f ca="1">+_xll.BInterpol(Boost!$R$6:$R$66,Boost!$AZ$6:$AZ$66,params!B1303,"cubic")</f>
        <v>#NAME?</v>
      </c>
      <c r="D1303" s="151" t="e">
        <f ca="1">+_xll.BInterpol(Boost!$R$6:$R$66,Boost!$AX$6:$AX$66,params!B1303,"cubic")</f>
        <v>#NAME?</v>
      </c>
      <c r="E1303" s="198" t="e">
        <f t="shared" ca="1" si="166"/>
        <v>#NAME?</v>
      </c>
      <c r="F1303" s="151" t="e">
        <f ca="1">+_xll.BInterpol(Boost!$R$6:$R$66,Boost!$AY$6:$AY$66,params!B1303,"cubic")</f>
        <v>#NAME?</v>
      </c>
      <c r="G1303" s="151" t="e">
        <f ca="1">_xll.BInterpol(cf!$A$2:$A$68,cf!$B$2:$B$68,params!B1303,"cubic")/100</f>
        <v>#NAME?</v>
      </c>
      <c r="H1303" s="199" t="e">
        <f t="shared" ca="1" si="167"/>
        <v>#NAME?</v>
      </c>
      <c r="I1303" s="152">
        <f t="shared" si="162"/>
        <v>8.3017294402805697E-2</v>
      </c>
      <c r="J1303" s="152">
        <f t="shared" si="168"/>
        <v>6.1134218157787856E-5</v>
      </c>
      <c r="K1303" s="3" t="e">
        <f t="shared" ca="1" si="164"/>
        <v>#NAME?</v>
      </c>
      <c r="L1303" s="153" t="e">
        <f t="shared" ca="1" si="169"/>
        <v>#NAME?</v>
      </c>
      <c r="M1303" s="195" t="e">
        <f ca="1">_xll.BInterpol(cf!$A$2:$A$68,cf!$C$2:$C$68,params!B1303,"cubic")</f>
        <v>#NAME?</v>
      </c>
      <c r="N1303" s="195" t="e">
        <f ca="1">+_xll.BInterpol(#REF!,#REF!,params!B1303,"cubic")</f>
        <v>#NAME?</v>
      </c>
      <c r="O1303" s="153" t="e">
        <f t="shared" ca="1" si="165"/>
        <v>#NAME?</v>
      </c>
    </row>
    <row r="1304" spans="1:15">
      <c r="A1304">
        <v>1301</v>
      </c>
      <c r="B1304">
        <f t="shared" si="163"/>
        <v>5.2039999999999997</v>
      </c>
      <c r="C1304" s="151" t="e">
        <f ca="1">+_xll.BInterpol(Boost!$R$6:$R$66,Boost!$AZ$6:$AZ$66,params!B1304,"cubic")</f>
        <v>#NAME?</v>
      </c>
      <c r="D1304" s="151" t="e">
        <f ca="1">+_xll.BInterpol(Boost!$R$6:$R$66,Boost!$AX$6:$AX$66,params!B1304,"cubic")</f>
        <v>#NAME?</v>
      </c>
      <c r="E1304" s="198" t="e">
        <f t="shared" ca="1" si="166"/>
        <v>#NAME?</v>
      </c>
      <c r="F1304" s="151" t="e">
        <f ca="1">+_xll.BInterpol(Boost!$R$6:$R$66,Boost!$AY$6:$AY$66,params!B1304,"cubic")</f>
        <v>#NAME?</v>
      </c>
      <c r="G1304" s="151" t="e">
        <f ca="1">_xll.BInterpol(cf!$A$2:$A$68,cf!$B$2:$B$68,params!B1304,"cubic")/100</f>
        <v>#NAME?</v>
      </c>
      <c r="H1304" s="199" t="e">
        <f t="shared" ca="1" si="167"/>
        <v>#NAME?</v>
      </c>
      <c r="I1304" s="152">
        <f t="shared" si="162"/>
        <v>8.3078424545484753E-2</v>
      </c>
      <c r="J1304" s="152">
        <f t="shared" si="168"/>
        <v>6.1130142679055588E-5</v>
      </c>
      <c r="K1304" s="3" t="e">
        <f t="shared" ca="1" si="164"/>
        <v>#NAME?</v>
      </c>
      <c r="L1304" s="153" t="e">
        <f t="shared" ca="1" si="169"/>
        <v>#NAME?</v>
      </c>
      <c r="M1304" s="195" t="e">
        <f ca="1">_xll.BInterpol(cf!$A$2:$A$68,cf!$C$2:$C$68,params!B1304,"cubic")</f>
        <v>#NAME?</v>
      </c>
      <c r="N1304" s="195" t="e">
        <f ca="1">+_xll.BInterpol(#REF!,#REF!,params!B1304,"cubic")</f>
        <v>#NAME?</v>
      </c>
      <c r="O1304" s="153" t="e">
        <f t="shared" ca="1" si="165"/>
        <v>#NAME?</v>
      </c>
    </row>
    <row r="1305" spans="1:15">
      <c r="A1305">
        <v>1302</v>
      </c>
      <c r="B1305">
        <f t="shared" si="163"/>
        <v>5.2080000000000002</v>
      </c>
      <c r="C1305" s="151" t="e">
        <f ca="1">+_xll.BInterpol(Boost!$R$6:$R$66,Boost!$AZ$6:$AZ$66,params!B1305,"cubic")</f>
        <v>#NAME?</v>
      </c>
      <c r="D1305" s="151" t="e">
        <f ca="1">+_xll.BInterpol(Boost!$R$6:$R$66,Boost!$AX$6:$AX$66,params!B1305,"cubic")</f>
        <v>#NAME?</v>
      </c>
      <c r="E1305" s="198" t="e">
        <f t="shared" ca="1" si="166"/>
        <v>#NAME?</v>
      </c>
      <c r="F1305" s="151" t="e">
        <f ca="1">+_xll.BInterpol(Boost!$R$6:$R$66,Boost!$AY$6:$AY$66,params!B1305,"cubic")</f>
        <v>#NAME?</v>
      </c>
      <c r="G1305" s="151" t="e">
        <f ca="1">_xll.BInterpol(cf!$A$2:$A$68,cf!$B$2:$B$68,params!B1305,"cubic")/100</f>
        <v>#NAME?</v>
      </c>
      <c r="H1305" s="199" t="e">
        <f t="shared" ca="1" si="167"/>
        <v>#NAME?</v>
      </c>
      <c r="I1305" s="152">
        <f t="shared" si="162"/>
        <v>8.3139550612956858E-2</v>
      </c>
      <c r="J1305" s="152">
        <f t="shared" si="168"/>
        <v>6.1126067472105916E-5</v>
      </c>
      <c r="K1305" s="3" t="e">
        <f t="shared" ca="1" si="164"/>
        <v>#NAME?</v>
      </c>
      <c r="L1305" s="153" t="e">
        <f t="shared" ca="1" si="169"/>
        <v>#NAME?</v>
      </c>
      <c r="M1305" s="195" t="e">
        <f ca="1">_xll.BInterpol(cf!$A$2:$A$68,cf!$C$2:$C$68,params!B1305,"cubic")</f>
        <v>#NAME?</v>
      </c>
      <c r="N1305" s="195" t="e">
        <f ca="1">+_xll.BInterpol(#REF!,#REF!,params!B1305,"cubic")</f>
        <v>#NAME?</v>
      </c>
      <c r="O1305" s="153" t="e">
        <f t="shared" ca="1" si="165"/>
        <v>#NAME?</v>
      </c>
    </row>
    <row r="1306" spans="1:15">
      <c r="A1306">
        <v>1303</v>
      </c>
      <c r="B1306">
        <f t="shared" si="163"/>
        <v>5.2119999999999997</v>
      </c>
      <c r="C1306" s="151" t="e">
        <f ca="1">+_xll.BInterpol(Boost!$R$6:$R$66,Boost!$AZ$6:$AZ$66,params!B1306,"cubic")</f>
        <v>#NAME?</v>
      </c>
      <c r="D1306" s="151" t="e">
        <f ca="1">+_xll.BInterpol(Boost!$R$6:$R$66,Boost!$AX$6:$AX$66,params!B1306,"cubic")</f>
        <v>#NAME?</v>
      </c>
      <c r="E1306" s="198" t="e">
        <f t="shared" ca="1" si="166"/>
        <v>#NAME?</v>
      </c>
      <c r="F1306" s="151" t="e">
        <f ca="1">+_xll.BInterpol(Boost!$R$6:$R$66,Boost!$AY$6:$AY$66,params!B1306,"cubic")</f>
        <v>#NAME?</v>
      </c>
      <c r="G1306" s="151" t="e">
        <f ca="1">_xll.BInterpol(cf!$A$2:$A$68,cf!$B$2:$B$68,params!B1306,"cubic")/100</f>
        <v>#NAME?</v>
      </c>
      <c r="H1306" s="199" t="e">
        <f t="shared" ca="1" si="167"/>
        <v>#NAME?</v>
      </c>
      <c r="I1306" s="152">
        <f t="shared" si="162"/>
        <v>8.3200672605493575E-2</v>
      </c>
      <c r="J1306" s="152">
        <f t="shared" si="168"/>
        <v>6.1121992536716796E-5</v>
      </c>
      <c r="K1306" s="3" t="e">
        <f t="shared" ca="1" si="164"/>
        <v>#NAME?</v>
      </c>
      <c r="L1306" s="153" t="e">
        <f t="shared" ca="1" si="169"/>
        <v>#NAME?</v>
      </c>
      <c r="M1306" s="195" t="e">
        <f ca="1">_xll.BInterpol(cf!$A$2:$A$68,cf!$C$2:$C$68,params!B1306,"cubic")</f>
        <v>#NAME?</v>
      </c>
      <c r="N1306" s="195" t="e">
        <f ca="1">+_xll.BInterpol(#REF!,#REF!,params!B1306,"cubic")</f>
        <v>#NAME?</v>
      </c>
      <c r="O1306" s="153" t="e">
        <f t="shared" ca="1" si="165"/>
        <v>#NAME?</v>
      </c>
    </row>
    <row r="1307" spans="1:15">
      <c r="A1307">
        <v>1304</v>
      </c>
      <c r="B1307">
        <f t="shared" si="163"/>
        <v>5.2160000000000002</v>
      </c>
      <c r="C1307" s="151" t="e">
        <f ca="1">+_xll.BInterpol(Boost!$R$6:$R$66,Boost!$AZ$6:$AZ$66,params!B1307,"cubic")</f>
        <v>#NAME?</v>
      </c>
      <c r="D1307" s="151" t="e">
        <f ca="1">+_xll.BInterpol(Boost!$R$6:$R$66,Boost!$AX$6:$AX$66,params!B1307,"cubic")</f>
        <v>#NAME?</v>
      </c>
      <c r="E1307" s="198" t="e">
        <f t="shared" ca="1" si="166"/>
        <v>#NAME?</v>
      </c>
      <c r="F1307" s="151" t="e">
        <f ca="1">+_xll.BInterpol(Boost!$R$6:$R$66,Boost!$AY$6:$AY$66,params!B1307,"cubic")</f>
        <v>#NAME?</v>
      </c>
      <c r="G1307" s="151" t="e">
        <f ca="1">_xll.BInterpol(cf!$A$2:$A$68,cf!$B$2:$B$68,params!B1307,"cubic")/100</f>
        <v>#NAME?</v>
      </c>
      <c r="H1307" s="199" t="e">
        <f t="shared" ca="1" si="167"/>
        <v>#NAME?</v>
      </c>
      <c r="I1307" s="152">
        <f t="shared" si="162"/>
        <v>8.3261790523366686E-2</v>
      </c>
      <c r="J1307" s="152">
        <f t="shared" si="168"/>
        <v>6.1117917873110272E-5</v>
      </c>
      <c r="K1307" s="3" t="e">
        <f t="shared" ca="1" si="164"/>
        <v>#NAME?</v>
      </c>
      <c r="L1307" s="153" t="e">
        <f t="shared" ca="1" si="169"/>
        <v>#NAME?</v>
      </c>
      <c r="M1307" s="195" t="e">
        <f ca="1">_xll.BInterpol(cf!$A$2:$A$68,cf!$C$2:$C$68,params!B1307,"cubic")</f>
        <v>#NAME?</v>
      </c>
      <c r="N1307" s="195" t="e">
        <f ca="1">+_xll.BInterpol(#REF!,#REF!,params!B1307,"cubic")</f>
        <v>#NAME?</v>
      </c>
      <c r="O1307" s="153" t="e">
        <f t="shared" ca="1" si="165"/>
        <v>#NAME?</v>
      </c>
    </row>
    <row r="1308" spans="1:15">
      <c r="A1308">
        <v>1305</v>
      </c>
      <c r="B1308">
        <f t="shared" si="163"/>
        <v>5.22</v>
      </c>
      <c r="C1308" s="151" t="e">
        <f ca="1">+_xll.BInterpol(Boost!$R$6:$R$66,Boost!$AZ$6:$AZ$66,params!B1308,"cubic")</f>
        <v>#NAME?</v>
      </c>
      <c r="D1308" s="151" t="e">
        <f ca="1">+_xll.BInterpol(Boost!$R$6:$R$66,Boost!$AX$6:$AX$66,params!B1308,"cubic")</f>
        <v>#NAME?</v>
      </c>
      <c r="E1308" s="198" t="e">
        <f t="shared" ca="1" si="166"/>
        <v>#NAME?</v>
      </c>
      <c r="F1308" s="151" t="e">
        <f ca="1">+_xll.BInterpol(Boost!$R$6:$R$66,Boost!$AY$6:$AY$66,params!B1308,"cubic")</f>
        <v>#NAME?</v>
      </c>
      <c r="G1308" s="151" t="e">
        <f ca="1">_xll.BInterpol(cf!$A$2:$A$68,cf!$B$2:$B$68,params!B1308,"cubic")/100</f>
        <v>#NAME?</v>
      </c>
      <c r="H1308" s="199" t="e">
        <f t="shared" ca="1" si="167"/>
        <v>#NAME?</v>
      </c>
      <c r="I1308" s="152">
        <f t="shared" si="162"/>
        <v>8.332290436684775E-2</v>
      </c>
      <c r="J1308" s="152">
        <f t="shared" si="168"/>
        <v>6.1113843481064301E-5</v>
      </c>
      <c r="K1308" s="3" t="e">
        <f t="shared" ca="1" si="164"/>
        <v>#NAME?</v>
      </c>
      <c r="L1308" s="153" t="e">
        <f t="shared" ca="1" si="169"/>
        <v>#NAME?</v>
      </c>
      <c r="M1308" s="195" t="e">
        <f ca="1">_xll.BInterpol(cf!$A$2:$A$68,cf!$C$2:$C$68,params!B1308,"cubic")</f>
        <v>#NAME?</v>
      </c>
      <c r="N1308" s="195" t="e">
        <f ca="1">+_xll.BInterpol(#REF!,#REF!,params!B1308,"cubic")</f>
        <v>#NAME?</v>
      </c>
      <c r="O1308" s="153" t="e">
        <f t="shared" ca="1" si="165"/>
        <v>#NAME?</v>
      </c>
    </row>
    <row r="1309" spans="1:15">
      <c r="A1309">
        <v>1306</v>
      </c>
      <c r="B1309">
        <f t="shared" si="163"/>
        <v>5.2240000000000002</v>
      </c>
      <c r="C1309" s="151" t="e">
        <f ca="1">+_xll.BInterpol(Boost!$R$6:$R$66,Boost!$AZ$6:$AZ$66,params!B1309,"cubic")</f>
        <v>#NAME?</v>
      </c>
      <c r="D1309" s="151" t="e">
        <f ca="1">+_xll.BInterpol(Boost!$R$6:$R$66,Boost!$AX$6:$AX$66,params!B1309,"cubic")</f>
        <v>#NAME?</v>
      </c>
      <c r="E1309" s="198" t="e">
        <f t="shared" ca="1" si="166"/>
        <v>#NAME?</v>
      </c>
      <c r="F1309" s="151" t="e">
        <f ca="1">+_xll.BInterpol(Boost!$R$6:$R$66,Boost!$AY$6:$AY$66,params!B1309,"cubic")</f>
        <v>#NAME?</v>
      </c>
      <c r="G1309" s="151" t="e">
        <f ca="1">_xll.BInterpol(cf!$A$2:$A$68,cf!$B$2:$B$68,params!B1309,"cubic")/100</f>
        <v>#NAME?</v>
      </c>
      <c r="H1309" s="199" t="e">
        <f t="shared" ca="1" si="167"/>
        <v>#NAME?</v>
      </c>
      <c r="I1309" s="152">
        <f t="shared" si="162"/>
        <v>8.3384014136208329E-2</v>
      </c>
      <c r="J1309" s="152">
        <f t="shared" si="168"/>
        <v>6.1109769360578881E-5</v>
      </c>
      <c r="K1309" s="3" t="e">
        <f t="shared" ca="1" si="164"/>
        <v>#NAME?</v>
      </c>
      <c r="L1309" s="153" t="e">
        <f t="shared" ca="1" si="169"/>
        <v>#NAME?</v>
      </c>
      <c r="M1309" s="195" t="e">
        <f ca="1">_xll.BInterpol(cf!$A$2:$A$68,cf!$C$2:$C$68,params!B1309,"cubic")</f>
        <v>#NAME?</v>
      </c>
      <c r="N1309" s="195" t="e">
        <f ca="1">+_xll.BInterpol(#REF!,#REF!,params!B1309,"cubic")</f>
        <v>#NAME?</v>
      </c>
      <c r="O1309" s="153" t="e">
        <f t="shared" ca="1" si="165"/>
        <v>#NAME?</v>
      </c>
    </row>
    <row r="1310" spans="1:15">
      <c r="A1310">
        <v>1307</v>
      </c>
      <c r="B1310">
        <f t="shared" si="163"/>
        <v>5.2279999999999998</v>
      </c>
      <c r="C1310" s="151" t="e">
        <f ca="1">+_xll.BInterpol(Boost!$R$6:$R$66,Boost!$AZ$6:$AZ$66,params!B1310,"cubic")</f>
        <v>#NAME?</v>
      </c>
      <c r="D1310" s="151" t="e">
        <f ca="1">+_xll.BInterpol(Boost!$R$6:$R$66,Boost!$AX$6:$AX$66,params!B1310,"cubic")</f>
        <v>#NAME?</v>
      </c>
      <c r="E1310" s="198" t="e">
        <f t="shared" ca="1" si="166"/>
        <v>#NAME?</v>
      </c>
      <c r="F1310" s="151" t="e">
        <f ca="1">+_xll.BInterpol(Boost!$R$6:$R$66,Boost!$AY$6:$AY$66,params!B1310,"cubic")</f>
        <v>#NAME?</v>
      </c>
      <c r="G1310" s="151" t="e">
        <f ca="1">_xll.BInterpol(cf!$A$2:$A$68,cf!$B$2:$B$68,params!B1310,"cubic")/100</f>
        <v>#NAME?</v>
      </c>
      <c r="H1310" s="199" t="e">
        <f t="shared" ca="1" si="167"/>
        <v>#NAME?</v>
      </c>
      <c r="I1310" s="152">
        <f t="shared" si="162"/>
        <v>8.3445119831720094E-2</v>
      </c>
      <c r="J1310" s="152">
        <f t="shared" si="168"/>
        <v>6.1105695511765035E-5</v>
      </c>
      <c r="K1310" s="3" t="e">
        <f t="shared" ca="1" si="164"/>
        <v>#NAME?</v>
      </c>
      <c r="L1310" s="153" t="e">
        <f t="shared" ca="1" si="169"/>
        <v>#NAME?</v>
      </c>
      <c r="M1310" s="195" t="e">
        <f ca="1">_xll.BInterpol(cf!$A$2:$A$68,cf!$C$2:$C$68,params!B1310,"cubic")</f>
        <v>#NAME?</v>
      </c>
      <c r="N1310" s="195" t="e">
        <f ca="1">+_xll.BInterpol(#REF!,#REF!,params!B1310,"cubic")</f>
        <v>#NAME?</v>
      </c>
      <c r="O1310" s="153" t="e">
        <f t="shared" ca="1" si="165"/>
        <v>#NAME?</v>
      </c>
    </row>
    <row r="1311" spans="1:15">
      <c r="A1311">
        <v>1308</v>
      </c>
      <c r="B1311">
        <f t="shared" si="163"/>
        <v>5.2320000000000002</v>
      </c>
      <c r="C1311" s="151" t="e">
        <f ca="1">+_xll.BInterpol(Boost!$R$6:$R$66,Boost!$AZ$6:$AZ$66,params!B1311,"cubic")</f>
        <v>#NAME?</v>
      </c>
      <c r="D1311" s="151" t="e">
        <f ca="1">+_xll.BInterpol(Boost!$R$6:$R$66,Boost!$AX$6:$AX$66,params!B1311,"cubic")</f>
        <v>#NAME?</v>
      </c>
      <c r="E1311" s="198" t="e">
        <f t="shared" ca="1" si="166"/>
        <v>#NAME?</v>
      </c>
      <c r="F1311" s="151" t="e">
        <f ca="1">+_xll.BInterpol(Boost!$R$6:$R$66,Boost!$AY$6:$AY$66,params!B1311,"cubic")</f>
        <v>#NAME?</v>
      </c>
      <c r="G1311" s="151" t="e">
        <f ca="1">_xll.BInterpol(cf!$A$2:$A$68,cf!$B$2:$B$68,params!B1311,"cubic")/100</f>
        <v>#NAME?</v>
      </c>
      <c r="H1311" s="199" t="e">
        <f t="shared" ca="1" si="167"/>
        <v>#NAME?</v>
      </c>
      <c r="I1311" s="152">
        <f t="shared" ref="I1311:I1374" si="170">1-EXP($R$5*-1*B1311/(1-$R$6))</f>
        <v>8.3506221453654605E-2</v>
      </c>
      <c r="J1311" s="152">
        <f t="shared" si="168"/>
        <v>6.1101621934511741E-5</v>
      </c>
      <c r="K1311" s="3" t="e">
        <f t="shared" ca="1" si="164"/>
        <v>#NAME?</v>
      </c>
      <c r="L1311" s="153" t="e">
        <f t="shared" ca="1" si="169"/>
        <v>#NAME?</v>
      </c>
      <c r="M1311" s="195" t="e">
        <f ca="1">_xll.BInterpol(cf!$A$2:$A$68,cf!$C$2:$C$68,params!B1311,"cubic")</f>
        <v>#NAME?</v>
      </c>
      <c r="N1311" s="195" t="e">
        <f ca="1">+_xll.BInterpol(#REF!,#REF!,params!B1311,"cubic")</f>
        <v>#NAME?</v>
      </c>
      <c r="O1311" s="153" t="e">
        <f t="shared" ca="1" si="165"/>
        <v>#NAME?</v>
      </c>
    </row>
    <row r="1312" spans="1:15">
      <c r="A1312">
        <v>1309</v>
      </c>
      <c r="B1312">
        <f t="shared" si="163"/>
        <v>5.2359999999999998</v>
      </c>
      <c r="C1312" s="151" t="e">
        <f ca="1">+_xll.BInterpol(Boost!$R$6:$R$66,Boost!$AZ$6:$AZ$66,params!B1312,"cubic")</f>
        <v>#NAME?</v>
      </c>
      <c r="D1312" s="151" t="e">
        <f ca="1">+_xll.BInterpol(Boost!$R$6:$R$66,Boost!$AX$6:$AX$66,params!B1312,"cubic")</f>
        <v>#NAME?</v>
      </c>
      <c r="E1312" s="198" t="e">
        <f t="shared" ca="1" si="166"/>
        <v>#NAME?</v>
      </c>
      <c r="F1312" s="151" t="e">
        <f ca="1">+_xll.BInterpol(Boost!$R$6:$R$66,Boost!$AY$6:$AY$66,params!B1312,"cubic")</f>
        <v>#NAME?</v>
      </c>
      <c r="G1312" s="151" t="e">
        <f ca="1">_xll.BInterpol(cf!$A$2:$A$68,cf!$B$2:$B$68,params!B1312,"cubic")/100</f>
        <v>#NAME?</v>
      </c>
      <c r="H1312" s="199" t="e">
        <f t="shared" ca="1" si="167"/>
        <v>#NAME?</v>
      </c>
      <c r="I1312" s="152">
        <f t="shared" si="170"/>
        <v>8.3567319002283424E-2</v>
      </c>
      <c r="J1312" s="152">
        <f t="shared" si="168"/>
        <v>6.1097548628818998E-5</v>
      </c>
      <c r="K1312" s="3" t="e">
        <f t="shared" ca="1" si="164"/>
        <v>#NAME?</v>
      </c>
      <c r="L1312" s="153" t="e">
        <f t="shared" ca="1" si="169"/>
        <v>#NAME?</v>
      </c>
      <c r="M1312" s="195" t="e">
        <f ca="1">_xll.BInterpol(cf!$A$2:$A$68,cf!$C$2:$C$68,params!B1312,"cubic")</f>
        <v>#NAME?</v>
      </c>
      <c r="N1312" s="195" t="e">
        <f ca="1">+_xll.BInterpol(#REF!,#REF!,params!B1312,"cubic")</f>
        <v>#NAME?</v>
      </c>
      <c r="O1312" s="153" t="e">
        <f t="shared" ca="1" si="165"/>
        <v>#NAME?</v>
      </c>
    </row>
    <row r="1313" spans="1:15">
      <c r="A1313">
        <v>1310</v>
      </c>
      <c r="B1313">
        <f t="shared" si="163"/>
        <v>5.24</v>
      </c>
      <c r="C1313" s="151" t="e">
        <f ca="1">+_xll.BInterpol(Boost!$R$6:$R$66,Boost!$AZ$6:$AZ$66,params!B1313,"cubic")</f>
        <v>#NAME?</v>
      </c>
      <c r="D1313" s="151" t="e">
        <f ca="1">+_xll.BInterpol(Boost!$R$6:$R$66,Boost!$AX$6:$AX$66,params!B1313,"cubic")</f>
        <v>#NAME?</v>
      </c>
      <c r="E1313" s="198" t="e">
        <f t="shared" ca="1" si="166"/>
        <v>#NAME?</v>
      </c>
      <c r="F1313" s="151" t="e">
        <f ca="1">+_xll.BInterpol(Boost!$R$6:$R$66,Boost!$AY$6:$AY$66,params!B1313,"cubic")</f>
        <v>#NAME?</v>
      </c>
      <c r="G1313" s="151" t="e">
        <f ca="1">_xll.BInterpol(cf!$A$2:$A$68,cf!$B$2:$B$68,params!B1313,"cubic")/100</f>
        <v>#NAME?</v>
      </c>
      <c r="H1313" s="199" t="e">
        <f t="shared" ca="1" si="167"/>
        <v>#NAME?</v>
      </c>
      <c r="I1313" s="152">
        <f t="shared" si="170"/>
        <v>8.3628412477878111E-2</v>
      </c>
      <c r="J1313" s="152">
        <f t="shared" si="168"/>
        <v>6.1093475594686808E-5</v>
      </c>
      <c r="K1313" s="3" t="e">
        <f t="shared" ca="1" si="164"/>
        <v>#NAME?</v>
      </c>
      <c r="L1313" s="153" t="e">
        <f t="shared" ca="1" si="169"/>
        <v>#NAME?</v>
      </c>
      <c r="M1313" s="195" t="e">
        <f ca="1">_xll.BInterpol(cf!$A$2:$A$68,cf!$C$2:$C$68,params!B1313,"cubic")</f>
        <v>#NAME?</v>
      </c>
      <c r="N1313" s="195" t="e">
        <f ca="1">+_xll.BInterpol(#REF!,#REF!,params!B1313,"cubic")</f>
        <v>#NAME?</v>
      </c>
      <c r="O1313" s="153" t="e">
        <f t="shared" ca="1" si="165"/>
        <v>#NAME?</v>
      </c>
    </row>
    <row r="1314" spans="1:15">
      <c r="A1314">
        <v>1311</v>
      </c>
      <c r="B1314">
        <f t="shared" si="163"/>
        <v>5.2439999999999998</v>
      </c>
      <c r="C1314" s="151" t="e">
        <f ca="1">+_xll.BInterpol(Boost!$R$6:$R$66,Boost!$AZ$6:$AZ$66,params!B1314,"cubic")</f>
        <v>#NAME?</v>
      </c>
      <c r="D1314" s="151" t="e">
        <f ca="1">+_xll.BInterpol(Boost!$R$6:$R$66,Boost!$AX$6:$AX$66,params!B1314,"cubic")</f>
        <v>#NAME?</v>
      </c>
      <c r="E1314" s="198" t="e">
        <f t="shared" ca="1" si="166"/>
        <v>#NAME?</v>
      </c>
      <c r="F1314" s="151" t="e">
        <f ca="1">+_xll.BInterpol(Boost!$R$6:$R$66,Boost!$AY$6:$AY$66,params!B1314,"cubic")</f>
        <v>#NAME?</v>
      </c>
      <c r="G1314" s="151" t="e">
        <f ca="1">_xll.BInterpol(cf!$A$2:$A$68,cf!$B$2:$B$68,params!B1314,"cubic")/100</f>
        <v>#NAME?</v>
      </c>
      <c r="H1314" s="199" t="e">
        <f t="shared" ca="1" si="167"/>
        <v>#NAME?</v>
      </c>
      <c r="I1314" s="152">
        <f t="shared" si="170"/>
        <v>8.3689501880710226E-2</v>
      </c>
      <c r="J1314" s="152">
        <f t="shared" si="168"/>
        <v>6.1089402832115169E-5</v>
      </c>
      <c r="K1314" s="3" t="e">
        <f t="shared" ca="1" si="164"/>
        <v>#NAME?</v>
      </c>
      <c r="L1314" s="153" t="e">
        <f t="shared" ca="1" si="169"/>
        <v>#NAME?</v>
      </c>
      <c r="M1314" s="195" t="e">
        <f ca="1">_xll.BInterpol(cf!$A$2:$A$68,cf!$C$2:$C$68,params!B1314,"cubic")</f>
        <v>#NAME?</v>
      </c>
      <c r="N1314" s="195" t="e">
        <f ca="1">+_xll.BInterpol(#REF!,#REF!,params!B1314,"cubic")</f>
        <v>#NAME?</v>
      </c>
      <c r="O1314" s="153" t="e">
        <f t="shared" ca="1" si="165"/>
        <v>#NAME?</v>
      </c>
    </row>
    <row r="1315" spans="1:15">
      <c r="A1315">
        <v>1312</v>
      </c>
      <c r="B1315">
        <f t="shared" si="163"/>
        <v>5.2480000000000002</v>
      </c>
      <c r="C1315" s="151" t="e">
        <f ca="1">+_xll.BInterpol(Boost!$R$6:$R$66,Boost!$AZ$6:$AZ$66,params!B1315,"cubic")</f>
        <v>#NAME?</v>
      </c>
      <c r="D1315" s="151" t="e">
        <f ca="1">+_xll.BInterpol(Boost!$R$6:$R$66,Boost!$AX$6:$AX$66,params!B1315,"cubic")</f>
        <v>#NAME?</v>
      </c>
      <c r="E1315" s="198" t="e">
        <f t="shared" ca="1" si="166"/>
        <v>#NAME?</v>
      </c>
      <c r="F1315" s="151" t="e">
        <f ca="1">+_xll.BInterpol(Boost!$R$6:$R$66,Boost!$AY$6:$AY$66,params!B1315,"cubic")</f>
        <v>#NAME?</v>
      </c>
      <c r="G1315" s="151" t="e">
        <f ca="1">_xll.BInterpol(cf!$A$2:$A$68,cf!$B$2:$B$68,params!B1315,"cubic")/100</f>
        <v>#NAME?</v>
      </c>
      <c r="H1315" s="199" t="e">
        <f t="shared" ca="1" si="167"/>
        <v>#NAME?</v>
      </c>
      <c r="I1315" s="152">
        <f t="shared" si="170"/>
        <v>8.375058721105122E-2</v>
      </c>
      <c r="J1315" s="152">
        <f t="shared" si="168"/>
        <v>6.108533034099306E-5</v>
      </c>
      <c r="K1315" s="3" t="e">
        <f t="shared" ca="1" si="164"/>
        <v>#NAME?</v>
      </c>
      <c r="L1315" s="153" t="e">
        <f t="shared" ca="1" si="169"/>
        <v>#NAME?</v>
      </c>
      <c r="M1315" s="195" t="e">
        <f ca="1">_xll.BInterpol(cf!$A$2:$A$68,cf!$C$2:$C$68,params!B1315,"cubic")</f>
        <v>#NAME?</v>
      </c>
      <c r="N1315" s="195" t="e">
        <f ca="1">+_xll.BInterpol(#REF!,#REF!,params!B1315,"cubic")</f>
        <v>#NAME?</v>
      </c>
      <c r="O1315" s="153" t="e">
        <f t="shared" ca="1" si="165"/>
        <v>#NAME?</v>
      </c>
    </row>
    <row r="1316" spans="1:15">
      <c r="A1316">
        <v>1313</v>
      </c>
      <c r="B1316">
        <f t="shared" si="163"/>
        <v>5.2519999999999998</v>
      </c>
      <c r="C1316" s="151" t="e">
        <f ca="1">+_xll.BInterpol(Boost!$R$6:$R$66,Boost!$AZ$6:$AZ$66,params!B1316,"cubic")</f>
        <v>#NAME?</v>
      </c>
      <c r="D1316" s="151" t="e">
        <f ca="1">+_xll.BInterpol(Boost!$R$6:$R$66,Boost!$AX$6:$AX$66,params!B1316,"cubic")</f>
        <v>#NAME?</v>
      </c>
      <c r="E1316" s="198" t="e">
        <f t="shared" ca="1" si="166"/>
        <v>#NAME?</v>
      </c>
      <c r="F1316" s="151" t="e">
        <f ca="1">+_xll.BInterpol(Boost!$R$6:$R$66,Boost!$AY$6:$AY$66,params!B1316,"cubic")</f>
        <v>#NAME?</v>
      </c>
      <c r="G1316" s="151" t="e">
        <f ca="1">_xll.BInterpol(cf!$A$2:$A$68,cf!$B$2:$B$68,params!B1316,"cubic")/100</f>
        <v>#NAME?</v>
      </c>
      <c r="H1316" s="199" t="e">
        <f t="shared" ca="1" si="167"/>
        <v>#NAME?</v>
      </c>
      <c r="I1316" s="152">
        <f t="shared" si="170"/>
        <v>8.381166846917254E-2</v>
      </c>
      <c r="J1316" s="152">
        <f t="shared" si="168"/>
        <v>6.1081258121320481E-5</v>
      </c>
      <c r="K1316" s="3" t="e">
        <f t="shared" ca="1" si="164"/>
        <v>#NAME?</v>
      </c>
      <c r="L1316" s="153" t="e">
        <f t="shared" ca="1" si="169"/>
        <v>#NAME?</v>
      </c>
      <c r="M1316" s="195" t="e">
        <f ca="1">_xll.BInterpol(cf!$A$2:$A$68,cf!$C$2:$C$68,params!B1316,"cubic")</f>
        <v>#NAME?</v>
      </c>
      <c r="N1316" s="195" t="e">
        <f ca="1">+_xll.BInterpol(#REF!,#REF!,params!B1316,"cubic")</f>
        <v>#NAME?</v>
      </c>
      <c r="O1316" s="153" t="e">
        <f t="shared" ca="1" si="165"/>
        <v>#NAME?</v>
      </c>
    </row>
    <row r="1317" spans="1:15">
      <c r="A1317">
        <v>1314</v>
      </c>
      <c r="B1317">
        <f t="shared" si="163"/>
        <v>5.2560000000000002</v>
      </c>
      <c r="C1317" s="151" t="e">
        <f ca="1">+_xll.BInterpol(Boost!$R$6:$R$66,Boost!$AZ$6:$AZ$66,params!B1317,"cubic")</f>
        <v>#NAME?</v>
      </c>
      <c r="D1317" s="151" t="e">
        <f ca="1">+_xll.BInterpol(Boost!$R$6:$R$66,Boost!$AX$6:$AX$66,params!B1317,"cubic")</f>
        <v>#NAME?</v>
      </c>
      <c r="E1317" s="198" t="e">
        <f t="shared" ca="1" si="166"/>
        <v>#NAME?</v>
      </c>
      <c r="F1317" s="151" t="e">
        <f ca="1">+_xll.BInterpol(Boost!$R$6:$R$66,Boost!$AY$6:$AY$66,params!B1317,"cubic")</f>
        <v>#NAME?</v>
      </c>
      <c r="G1317" s="151" t="e">
        <f ca="1">_xll.BInterpol(cf!$A$2:$A$68,cf!$B$2:$B$68,params!B1317,"cubic")/100</f>
        <v>#NAME?</v>
      </c>
      <c r="H1317" s="199" t="e">
        <f t="shared" ca="1" si="167"/>
        <v>#NAME?</v>
      </c>
      <c r="I1317" s="152">
        <f t="shared" si="170"/>
        <v>8.3872745655345859E-2</v>
      </c>
      <c r="J1317" s="152">
        <f t="shared" si="168"/>
        <v>6.1077186173319475E-5</v>
      </c>
      <c r="K1317" s="3" t="e">
        <f t="shared" ca="1" si="164"/>
        <v>#NAME?</v>
      </c>
      <c r="L1317" s="153" t="e">
        <f t="shared" ca="1" si="169"/>
        <v>#NAME?</v>
      </c>
      <c r="M1317" s="195" t="e">
        <f ca="1">_xll.BInterpol(cf!$A$2:$A$68,cf!$C$2:$C$68,params!B1317,"cubic")</f>
        <v>#NAME?</v>
      </c>
      <c r="N1317" s="195" t="e">
        <f ca="1">+_xll.BInterpol(#REF!,#REF!,params!B1317,"cubic")</f>
        <v>#NAME?</v>
      </c>
      <c r="O1317" s="153" t="e">
        <f t="shared" ca="1" si="165"/>
        <v>#NAME?</v>
      </c>
    </row>
    <row r="1318" spans="1:15">
      <c r="A1318">
        <v>1315</v>
      </c>
      <c r="B1318">
        <f t="shared" si="163"/>
        <v>5.26</v>
      </c>
      <c r="C1318" s="151" t="e">
        <f ca="1">+_xll.BInterpol(Boost!$R$6:$R$66,Boost!$AZ$6:$AZ$66,params!B1318,"cubic")</f>
        <v>#NAME?</v>
      </c>
      <c r="D1318" s="151" t="e">
        <f ca="1">+_xll.BInterpol(Boost!$R$6:$R$66,Boost!$AX$6:$AX$66,params!B1318,"cubic")</f>
        <v>#NAME?</v>
      </c>
      <c r="E1318" s="198" t="e">
        <f t="shared" ca="1" si="166"/>
        <v>#NAME?</v>
      </c>
      <c r="F1318" s="151" t="e">
        <f ca="1">+_xll.BInterpol(Boost!$R$6:$R$66,Boost!$AY$6:$AY$66,params!B1318,"cubic")</f>
        <v>#NAME?</v>
      </c>
      <c r="G1318" s="151" t="e">
        <f ca="1">_xll.BInterpol(cf!$A$2:$A$68,cf!$B$2:$B$68,params!B1318,"cubic")/100</f>
        <v>#NAME?</v>
      </c>
      <c r="H1318" s="199" t="e">
        <f t="shared" ca="1" si="167"/>
        <v>#NAME?</v>
      </c>
      <c r="I1318" s="152">
        <f t="shared" si="170"/>
        <v>8.3933818769842405E-2</v>
      </c>
      <c r="J1318" s="152">
        <f t="shared" si="168"/>
        <v>6.1073114496545955E-5</v>
      </c>
      <c r="K1318" s="3" t="e">
        <f t="shared" ca="1" si="164"/>
        <v>#NAME?</v>
      </c>
      <c r="L1318" s="153" t="e">
        <f t="shared" ca="1" si="169"/>
        <v>#NAME?</v>
      </c>
      <c r="M1318" s="195" t="e">
        <f ca="1">_xll.BInterpol(cf!$A$2:$A$68,cf!$C$2:$C$68,params!B1318,"cubic")</f>
        <v>#NAME?</v>
      </c>
      <c r="N1318" s="195" t="e">
        <f ca="1">+_xll.BInterpol(#REF!,#REF!,params!B1318,"cubic")</f>
        <v>#NAME?</v>
      </c>
      <c r="O1318" s="153" t="e">
        <f t="shared" ca="1" si="165"/>
        <v>#NAME?</v>
      </c>
    </row>
    <row r="1319" spans="1:15">
      <c r="A1319">
        <v>1316</v>
      </c>
      <c r="B1319">
        <f t="shared" si="163"/>
        <v>5.2640000000000002</v>
      </c>
      <c r="C1319" s="151" t="e">
        <f ca="1">+_xll.BInterpol(Boost!$R$6:$R$66,Boost!$AZ$6:$AZ$66,params!B1319,"cubic")</f>
        <v>#NAME?</v>
      </c>
      <c r="D1319" s="151" t="e">
        <f ca="1">+_xll.BInterpol(Boost!$R$6:$R$66,Boost!$AX$6:$AX$66,params!B1319,"cubic")</f>
        <v>#NAME?</v>
      </c>
      <c r="E1319" s="198" t="e">
        <f t="shared" ca="1" si="166"/>
        <v>#NAME?</v>
      </c>
      <c r="F1319" s="151" t="e">
        <f ca="1">+_xll.BInterpol(Boost!$R$6:$R$66,Boost!$AY$6:$AY$66,params!B1319,"cubic")</f>
        <v>#NAME?</v>
      </c>
      <c r="G1319" s="151" t="e">
        <f ca="1">_xll.BInterpol(cf!$A$2:$A$68,cf!$B$2:$B$68,params!B1319,"cubic")/100</f>
        <v>#NAME?</v>
      </c>
      <c r="H1319" s="199" t="e">
        <f t="shared" ca="1" si="167"/>
        <v>#NAME?</v>
      </c>
      <c r="I1319" s="152">
        <f t="shared" si="170"/>
        <v>8.3994887812933627E-2</v>
      </c>
      <c r="J1319" s="152">
        <f t="shared" si="168"/>
        <v>6.1069043091221964E-5</v>
      </c>
      <c r="K1319" s="3" t="e">
        <f t="shared" ca="1" si="164"/>
        <v>#NAME?</v>
      </c>
      <c r="L1319" s="153" t="e">
        <f t="shared" ca="1" si="169"/>
        <v>#NAME?</v>
      </c>
      <c r="M1319" s="195" t="e">
        <f ca="1">_xll.BInterpol(cf!$A$2:$A$68,cf!$C$2:$C$68,params!B1319,"cubic")</f>
        <v>#NAME?</v>
      </c>
      <c r="N1319" s="195" t="e">
        <f ca="1">+_xll.BInterpol(#REF!,#REF!,params!B1319,"cubic")</f>
        <v>#NAME?</v>
      </c>
      <c r="O1319" s="153" t="e">
        <f t="shared" ca="1" si="165"/>
        <v>#NAME?</v>
      </c>
    </row>
    <row r="1320" spans="1:15">
      <c r="A1320">
        <v>1317</v>
      </c>
      <c r="B1320">
        <f t="shared" si="163"/>
        <v>5.2679999999999998</v>
      </c>
      <c r="C1320" s="151" t="e">
        <f ca="1">+_xll.BInterpol(Boost!$R$6:$R$66,Boost!$AZ$6:$AZ$66,params!B1320,"cubic")</f>
        <v>#NAME?</v>
      </c>
      <c r="D1320" s="151" t="e">
        <f ca="1">+_xll.BInterpol(Boost!$R$6:$R$66,Boost!$AX$6:$AX$66,params!B1320,"cubic")</f>
        <v>#NAME?</v>
      </c>
      <c r="E1320" s="198" t="e">
        <f t="shared" ca="1" si="166"/>
        <v>#NAME?</v>
      </c>
      <c r="F1320" s="151" t="e">
        <f ca="1">+_xll.BInterpol(Boost!$R$6:$R$66,Boost!$AY$6:$AY$66,params!B1320,"cubic")</f>
        <v>#NAME?</v>
      </c>
      <c r="G1320" s="151" t="e">
        <f ca="1">_xll.BInterpol(cf!$A$2:$A$68,cf!$B$2:$B$68,params!B1320,"cubic")/100</f>
        <v>#NAME?</v>
      </c>
      <c r="H1320" s="199" t="e">
        <f t="shared" ca="1" si="167"/>
        <v>#NAME?</v>
      </c>
      <c r="I1320" s="152">
        <f t="shared" si="170"/>
        <v>8.4055952784891086E-2</v>
      </c>
      <c r="J1320" s="152">
        <f t="shared" si="168"/>
        <v>6.1064971957458525E-5</v>
      </c>
      <c r="K1320" s="3" t="e">
        <f t="shared" ca="1" si="164"/>
        <v>#NAME?</v>
      </c>
      <c r="L1320" s="153" t="e">
        <f t="shared" ca="1" si="169"/>
        <v>#NAME?</v>
      </c>
      <c r="M1320" s="195" t="e">
        <f ca="1">_xll.BInterpol(cf!$A$2:$A$68,cf!$C$2:$C$68,params!B1320,"cubic")</f>
        <v>#NAME?</v>
      </c>
      <c r="N1320" s="195" t="e">
        <f ca="1">+_xll.BInterpol(#REF!,#REF!,params!B1320,"cubic")</f>
        <v>#NAME?</v>
      </c>
      <c r="O1320" s="153" t="e">
        <f t="shared" ca="1" si="165"/>
        <v>#NAME?</v>
      </c>
    </row>
    <row r="1321" spans="1:15">
      <c r="A1321">
        <v>1318</v>
      </c>
      <c r="B1321">
        <f t="shared" si="163"/>
        <v>5.2720000000000002</v>
      </c>
      <c r="C1321" s="151" t="e">
        <f ca="1">+_xll.BInterpol(Boost!$R$6:$R$66,Boost!$AZ$6:$AZ$66,params!B1321,"cubic")</f>
        <v>#NAME?</v>
      </c>
      <c r="D1321" s="151" t="e">
        <f ca="1">+_xll.BInterpol(Boost!$R$6:$R$66,Boost!$AX$6:$AX$66,params!B1321,"cubic")</f>
        <v>#NAME?</v>
      </c>
      <c r="E1321" s="198" t="e">
        <f t="shared" ca="1" si="166"/>
        <v>#NAME?</v>
      </c>
      <c r="F1321" s="151" t="e">
        <f ca="1">+_xll.BInterpol(Boost!$R$6:$R$66,Boost!$AY$6:$AY$66,params!B1321,"cubic")</f>
        <v>#NAME?</v>
      </c>
      <c r="G1321" s="151" t="e">
        <f ca="1">_xll.BInterpol(cf!$A$2:$A$68,cf!$B$2:$B$68,params!B1321,"cubic")/100</f>
        <v>#NAME?</v>
      </c>
      <c r="H1321" s="199" t="e">
        <f t="shared" ca="1" si="167"/>
        <v>#NAME?</v>
      </c>
      <c r="I1321" s="152">
        <f t="shared" si="170"/>
        <v>8.4117013685986119E-2</v>
      </c>
      <c r="J1321" s="152">
        <f t="shared" si="168"/>
        <v>6.1060901095033593E-5</v>
      </c>
      <c r="K1321" s="3" t="e">
        <f t="shared" ca="1" si="164"/>
        <v>#NAME?</v>
      </c>
      <c r="L1321" s="153" t="e">
        <f t="shared" ca="1" si="169"/>
        <v>#NAME?</v>
      </c>
      <c r="M1321" s="195" t="e">
        <f ca="1">_xll.BInterpol(cf!$A$2:$A$68,cf!$C$2:$C$68,params!B1321,"cubic")</f>
        <v>#NAME?</v>
      </c>
      <c r="N1321" s="195" t="e">
        <f ca="1">+_xll.BInterpol(#REF!,#REF!,params!B1321,"cubic")</f>
        <v>#NAME?</v>
      </c>
      <c r="O1321" s="153" t="e">
        <f t="shared" ca="1" si="165"/>
        <v>#NAME?</v>
      </c>
    </row>
    <row r="1322" spans="1:15">
      <c r="A1322">
        <v>1319</v>
      </c>
      <c r="B1322">
        <f t="shared" si="163"/>
        <v>5.2759999999999998</v>
      </c>
      <c r="C1322" s="151" t="e">
        <f ca="1">+_xll.BInterpol(Boost!$R$6:$R$66,Boost!$AZ$6:$AZ$66,params!B1322,"cubic")</f>
        <v>#NAME?</v>
      </c>
      <c r="D1322" s="151" t="e">
        <f ca="1">+_xll.BInterpol(Boost!$R$6:$R$66,Boost!$AX$6:$AX$66,params!B1322,"cubic")</f>
        <v>#NAME?</v>
      </c>
      <c r="E1322" s="198" t="e">
        <f t="shared" ca="1" si="166"/>
        <v>#NAME?</v>
      </c>
      <c r="F1322" s="151" t="e">
        <f ca="1">+_xll.BInterpol(Boost!$R$6:$R$66,Boost!$AY$6:$AY$66,params!B1322,"cubic")</f>
        <v>#NAME?</v>
      </c>
      <c r="G1322" s="151" t="e">
        <f ca="1">_xll.BInterpol(cf!$A$2:$A$68,cf!$B$2:$B$68,params!B1322,"cubic")/100</f>
        <v>#NAME?</v>
      </c>
      <c r="H1322" s="199" t="e">
        <f t="shared" ca="1" si="167"/>
        <v>#NAME?</v>
      </c>
      <c r="I1322" s="152">
        <f t="shared" si="170"/>
        <v>8.4178070516490067E-2</v>
      </c>
      <c r="J1322" s="152">
        <f t="shared" si="168"/>
        <v>6.1056830503947168E-5</v>
      </c>
      <c r="K1322" s="3" t="e">
        <f t="shared" ca="1" si="164"/>
        <v>#NAME?</v>
      </c>
      <c r="L1322" s="153" t="e">
        <f t="shared" ca="1" si="169"/>
        <v>#NAME?</v>
      </c>
      <c r="M1322" s="195" t="e">
        <f ca="1">_xll.BInterpol(cf!$A$2:$A$68,cf!$C$2:$C$68,params!B1322,"cubic")</f>
        <v>#NAME?</v>
      </c>
      <c r="N1322" s="195" t="e">
        <f ca="1">+_xll.BInterpol(#REF!,#REF!,params!B1322,"cubic")</f>
        <v>#NAME?</v>
      </c>
      <c r="O1322" s="153" t="e">
        <f t="shared" ca="1" si="165"/>
        <v>#NAME?</v>
      </c>
    </row>
    <row r="1323" spans="1:15">
      <c r="A1323">
        <v>1320</v>
      </c>
      <c r="B1323">
        <f t="shared" si="163"/>
        <v>5.28</v>
      </c>
      <c r="C1323" s="151" t="e">
        <f ca="1">+_xll.BInterpol(Boost!$R$6:$R$66,Boost!$AZ$6:$AZ$66,params!B1323,"cubic")</f>
        <v>#NAME?</v>
      </c>
      <c r="D1323" s="151" t="e">
        <f ca="1">+_xll.BInterpol(Boost!$R$6:$R$66,Boost!$AX$6:$AX$66,params!B1323,"cubic")</f>
        <v>#NAME?</v>
      </c>
      <c r="E1323" s="198" t="e">
        <f t="shared" ca="1" si="166"/>
        <v>#NAME?</v>
      </c>
      <c r="F1323" s="151" t="e">
        <f ca="1">+_xll.BInterpol(Boost!$R$6:$R$66,Boost!$AY$6:$AY$66,params!B1323,"cubic")</f>
        <v>#NAME?</v>
      </c>
      <c r="G1323" s="151" t="e">
        <f ca="1">_xll.BInterpol(cf!$A$2:$A$68,cf!$B$2:$B$68,params!B1323,"cubic")/100</f>
        <v>#NAME?</v>
      </c>
      <c r="H1323" s="199" t="e">
        <f t="shared" ca="1" si="167"/>
        <v>#NAME?</v>
      </c>
      <c r="I1323" s="152">
        <f t="shared" si="170"/>
        <v>8.4239123276674377E-2</v>
      </c>
      <c r="J1323" s="152">
        <f t="shared" si="168"/>
        <v>6.1052760184310273E-5</v>
      </c>
      <c r="K1323" s="3" t="e">
        <f t="shared" ca="1" si="164"/>
        <v>#NAME?</v>
      </c>
      <c r="L1323" s="153" t="e">
        <f t="shared" ca="1" si="169"/>
        <v>#NAME?</v>
      </c>
      <c r="M1323" s="195" t="e">
        <f ca="1">_xll.BInterpol(cf!$A$2:$A$68,cf!$C$2:$C$68,params!B1323,"cubic")</f>
        <v>#NAME?</v>
      </c>
      <c r="N1323" s="195" t="e">
        <f ca="1">+_xll.BInterpol(#REF!,#REF!,params!B1323,"cubic")</f>
        <v>#NAME?</v>
      </c>
      <c r="O1323" s="153" t="e">
        <f t="shared" ca="1" si="165"/>
        <v>#NAME?</v>
      </c>
    </row>
    <row r="1324" spans="1:15">
      <c r="A1324">
        <v>1321</v>
      </c>
      <c r="B1324">
        <f t="shared" si="163"/>
        <v>5.2839999999999998</v>
      </c>
      <c r="C1324" s="151" t="e">
        <f ca="1">+_xll.BInterpol(Boost!$R$6:$R$66,Boost!$AZ$6:$AZ$66,params!B1324,"cubic")</f>
        <v>#NAME?</v>
      </c>
      <c r="D1324" s="151" t="e">
        <f ca="1">+_xll.BInterpol(Boost!$R$6:$R$66,Boost!$AX$6:$AX$66,params!B1324,"cubic")</f>
        <v>#NAME?</v>
      </c>
      <c r="E1324" s="198" t="e">
        <f t="shared" ca="1" si="166"/>
        <v>#NAME?</v>
      </c>
      <c r="F1324" s="151" t="e">
        <f ca="1">+_xll.BInterpol(Boost!$R$6:$R$66,Boost!$AY$6:$AY$66,params!B1324,"cubic")</f>
        <v>#NAME?</v>
      </c>
      <c r="G1324" s="151" t="e">
        <f ca="1">_xll.BInterpol(cf!$A$2:$A$68,cf!$B$2:$B$68,params!B1324,"cubic")/100</f>
        <v>#NAME?</v>
      </c>
      <c r="H1324" s="199" t="e">
        <f t="shared" ca="1" si="167"/>
        <v>#NAME?</v>
      </c>
      <c r="I1324" s="152">
        <f t="shared" si="170"/>
        <v>8.4300171966810278E-2</v>
      </c>
      <c r="J1324" s="152">
        <f t="shared" si="168"/>
        <v>6.1048690135900863E-5</v>
      </c>
      <c r="K1324" s="3" t="e">
        <f t="shared" ca="1" si="164"/>
        <v>#NAME?</v>
      </c>
      <c r="L1324" s="153" t="e">
        <f t="shared" ca="1" si="169"/>
        <v>#NAME?</v>
      </c>
      <c r="M1324" s="195" t="e">
        <f ca="1">_xll.BInterpol(cf!$A$2:$A$68,cf!$C$2:$C$68,params!B1324,"cubic")</f>
        <v>#NAME?</v>
      </c>
      <c r="N1324" s="195" t="e">
        <f ca="1">+_xll.BInterpol(#REF!,#REF!,params!B1324,"cubic")</f>
        <v>#NAME?</v>
      </c>
      <c r="O1324" s="153" t="e">
        <f t="shared" ca="1" si="165"/>
        <v>#NAME?</v>
      </c>
    </row>
    <row r="1325" spans="1:15">
      <c r="A1325">
        <v>1322</v>
      </c>
      <c r="B1325">
        <f t="shared" si="163"/>
        <v>5.2880000000000003</v>
      </c>
      <c r="C1325" s="151" t="e">
        <f ca="1">+_xll.BInterpol(Boost!$R$6:$R$66,Boost!$AZ$6:$AZ$66,params!B1325,"cubic")</f>
        <v>#NAME?</v>
      </c>
      <c r="D1325" s="151" t="e">
        <f ca="1">+_xll.BInterpol(Boost!$R$6:$R$66,Boost!$AX$6:$AX$66,params!B1325,"cubic")</f>
        <v>#NAME?</v>
      </c>
      <c r="E1325" s="198" t="e">
        <f t="shared" ca="1" si="166"/>
        <v>#NAME?</v>
      </c>
      <c r="F1325" s="151" t="e">
        <f ca="1">+_xll.BInterpol(Boost!$R$6:$R$66,Boost!$AY$6:$AY$66,params!B1325,"cubic")</f>
        <v>#NAME?</v>
      </c>
      <c r="G1325" s="151" t="e">
        <f ca="1">_xll.BInterpol(cf!$A$2:$A$68,cf!$B$2:$B$68,params!B1325,"cubic")/100</f>
        <v>#NAME?</v>
      </c>
      <c r="H1325" s="199" t="e">
        <f t="shared" ca="1" si="167"/>
        <v>#NAME?</v>
      </c>
      <c r="I1325" s="152">
        <f t="shared" si="170"/>
        <v>8.4361216587169219E-2</v>
      </c>
      <c r="J1325" s="152">
        <f t="shared" si="168"/>
        <v>6.1044620358940982E-5</v>
      </c>
      <c r="K1325" s="3" t="e">
        <f t="shared" ca="1" si="164"/>
        <v>#NAME?</v>
      </c>
      <c r="L1325" s="153" t="e">
        <f t="shared" ca="1" si="169"/>
        <v>#NAME?</v>
      </c>
      <c r="M1325" s="195" t="e">
        <f ca="1">_xll.BInterpol(cf!$A$2:$A$68,cf!$C$2:$C$68,params!B1325,"cubic")</f>
        <v>#NAME?</v>
      </c>
      <c r="N1325" s="195" t="e">
        <f ca="1">+_xll.BInterpol(#REF!,#REF!,params!B1325,"cubic")</f>
        <v>#NAME?</v>
      </c>
      <c r="O1325" s="153" t="e">
        <f t="shared" ca="1" si="165"/>
        <v>#NAME?</v>
      </c>
    </row>
    <row r="1326" spans="1:15">
      <c r="A1326">
        <v>1323</v>
      </c>
      <c r="B1326">
        <f t="shared" si="163"/>
        <v>5.2919999999999998</v>
      </c>
      <c r="C1326" s="151" t="e">
        <f ca="1">+_xll.BInterpol(Boost!$R$6:$R$66,Boost!$AZ$6:$AZ$66,params!B1326,"cubic")</f>
        <v>#NAME?</v>
      </c>
      <c r="D1326" s="151" t="e">
        <f ca="1">+_xll.BInterpol(Boost!$R$6:$R$66,Boost!$AX$6:$AX$66,params!B1326,"cubic")</f>
        <v>#NAME?</v>
      </c>
      <c r="E1326" s="198" t="e">
        <f t="shared" ca="1" si="166"/>
        <v>#NAME?</v>
      </c>
      <c r="F1326" s="151" t="e">
        <f ca="1">+_xll.BInterpol(Boost!$R$6:$R$66,Boost!$AY$6:$AY$66,params!B1326,"cubic")</f>
        <v>#NAME?</v>
      </c>
      <c r="G1326" s="151" t="e">
        <f ca="1">_xll.BInterpol(cf!$A$2:$A$68,cf!$B$2:$B$68,params!B1326,"cubic")/100</f>
        <v>#NAME?</v>
      </c>
      <c r="H1326" s="199" t="e">
        <f t="shared" ca="1" si="167"/>
        <v>#NAME?</v>
      </c>
      <c r="I1326" s="152">
        <f t="shared" si="170"/>
        <v>8.4422257138022427E-2</v>
      </c>
      <c r="J1326" s="152">
        <f t="shared" si="168"/>
        <v>6.1040550853208586E-5</v>
      </c>
      <c r="K1326" s="3" t="e">
        <f t="shared" ca="1" si="164"/>
        <v>#NAME?</v>
      </c>
      <c r="L1326" s="153" t="e">
        <f t="shared" ca="1" si="169"/>
        <v>#NAME?</v>
      </c>
      <c r="M1326" s="195" t="e">
        <f ca="1">_xll.BInterpol(cf!$A$2:$A$68,cf!$C$2:$C$68,params!B1326,"cubic")</f>
        <v>#NAME?</v>
      </c>
      <c r="N1326" s="195" t="e">
        <f ca="1">+_xll.BInterpol(#REF!,#REF!,params!B1326,"cubic")</f>
        <v>#NAME?</v>
      </c>
      <c r="O1326" s="153" t="e">
        <f t="shared" ca="1" si="165"/>
        <v>#NAME?</v>
      </c>
    </row>
    <row r="1327" spans="1:15">
      <c r="A1327">
        <v>1324</v>
      </c>
      <c r="B1327">
        <f t="shared" si="163"/>
        <v>5.2960000000000003</v>
      </c>
      <c r="C1327" s="151" t="e">
        <f ca="1">+_xll.BInterpol(Boost!$R$6:$R$66,Boost!$AZ$6:$AZ$66,params!B1327,"cubic")</f>
        <v>#NAME?</v>
      </c>
      <c r="D1327" s="151" t="e">
        <f ca="1">+_xll.BInterpol(Boost!$R$6:$R$66,Boost!$AX$6:$AX$66,params!B1327,"cubic")</f>
        <v>#NAME?</v>
      </c>
      <c r="E1327" s="198" t="e">
        <f t="shared" ca="1" si="166"/>
        <v>#NAME?</v>
      </c>
      <c r="F1327" s="151" t="e">
        <f ca="1">+_xll.BInterpol(Boost!$R$6:$R$66,Boost!$AY$6:$AY$66,params!B1327,"cubic")</f>
        <v>#NAME?</v>
      </c>
      <c r="G1327" s="151" t="e">
        <f ca="1">_xll.BInterpol(cf!$A$2:$A$68,cf!$B$2:$B$68,params!B1327,"cubic")/100</f>
        <v>#NAME?</v>
      </c>
      <c r="H1327" s="199" t="e">
        <f t="shared" ca="1" si="167"/>
        <v>#NAME?</v>
      </c>
      <c r="I1327" s="152">
        <f t="shared" si="170"/>
        <v>8.4483293619641242E-2</v>
      </c>
      <c r="J1327" s="152">
        <f t="shared" si="168"/>
        <v>6.1036481618814697E-5</v>
      </c>
      <c r="K1327" s="3" t="e">
        <f t="shared" ca="1" si="164"/>
        <v>#NAME?</v>
      </c>
      <c r="L1327" s="153" t="e">
        <f t="shared" ca="1" si="169"/>
        <v>#NAME?</v>
      </c>
      <c r="M1327" s="195" t="e">
        <f ca="1">_xll.BInterpol(cf!$A$2:$A$68,cf!$C$2:$C$68,params!B1327,"cubic")</f>
        <v>#NAME?</v>
      </c>
      <c r="N1327" s="195" t="e">
        <f ca="1">+_xll.BInterpol(#REF!,#REF!,params!B1327,"cubic")</f>
        <v>#NAME?</v>
      </c>
      <c r="O1327" s="153" t="e">
        <f t="shared" ca="1" si="165"/>
        <v>#NAME?</v>
      </c>
    </row>
    <row r="1328" spans="1:15">
      <c r="A1328">
        <v>1325</v>
      </c>
      <c r="B1328">
        <f t="shared" si="163"/>
        <v>5.3</v>
      </c>
      <c r="C1328" s="151" t="e">
        <f ca="1">+_xll.BInterpol(Boost!$R$6:$R$66,Boost!$AZ$6:$AZ$66,params!B1328,"cubic")</f>
        <v>#NAME?</v>
      </c>
      <c r="D1328" s="151" t="e">
        <f ca="1">+_xll.BInterpol(Boost!$R$6:$R$66,Boost!$AX$6:$AX$66,params!B1328,"cubic")</f>
        <v>#NAME?</v>
      </c>
      <c r="E1328" s="198" t="e">
        <f t="shared" ca="1" si="166"/>
        <v>#NAME?</v>
      </c>
      <c r="F1328" s="151" t="e">
        <f ca="1">+_xll.BInterpol(Boost!$R$6:$R$66,Boost!$AY$6:$AY$66,params!B1328,"cubic")</f>
        <v>#NAME?</v>
      </c>
      <c r="G1328" s="151" t="e">
        <f ca="1">_xll.BInterpol(cf!$A$2:$A$68,cf!$B$2:$B$68,params!B1328,"cubic")/100</f>
        <v>#NAME?</v>
      </c>
      <c r="H1328" s="199" t="e">
        <f t="shared" ca="1" si="167"/>
        <v>#NAME?</v>
      </c>
      <c r="I1328" s="152">
        <f t="shared" si="170"/>
        <v>8.454432603229689E-2</v>
      </c>
      <c r="J1328" s="152">
        <f t="shared" si="168"/>
        <v>6.1032412655648294E-5</v>
      </c>
      <c r="K1328" s="3" t="e">
        <f t="shared" ca="1" si="164"/>
        <v>#NAME?</v>
      </c>
      <c r="L1328" s="153" t="e">
        <f t="shared" ca="1" si="169"/>
        <v>#NAME?</v>
      </c>
      <c r="M1328" s="195" t="e">
        <f ca="1">_xll.BInterpol(cf!$A$2:$A$68,cf!$C$2:$C$68,params!B1328,"cubic")</f>
        <v>#NAME?</v>
      </c>
      <c r="N1328" s="195" t="e">
        <f ca="1">+_xll.BInterpol(#REF!,#REF!,params!B1328,"cubic")</f>
        <v>#NAME?</v>
      </c>
      <c r="O1328" s="153" t="e">
        <f t="shared" ca="1" si="165"/>
        <v>#NAME?</v>
      </c>
    </row>
    <row r="1329" spans="1:15">
      <c r="A1329">
        <v>1326</v>
      </c>
      <c r="B1329">
        <f t="shared" si="163"/>
        <v>5.3040000000000003</v>
      </c>
      <c r="C1329" s="151" t="e">
        <f ca="1">+_xll.BInterpol(Boost!$R$6:$R$66,Boost!$AZ$6:$AZ$66,params!B1329,"cubic")</f>
        <v>#NAME?</v>
      </c>
      <c r="D1329" s="151" t="e">
        <f ca="1">+_xll.BInterpol(Boost!$R$6:$R$66,Boost!$AX$6:$AX$66,params!B1329,"cubic")</f>
        <v>#NAME?</v>
      </c>
      <c r="E1329" s="198" t="e">
        <f t="shared" ca="1" si="166"/>
        <v>#NAME?</v>
      </c>
      <c r="F1329" s="151" t="e">
        <f ca="1">+_xll.BInterpol(Boost!$R$6:$R$66,Boost!$AY$6:$AY$66,params!B1329,"cubic")</f>
        <v>#NAME?</v>
      </c>
      <c r="G1329" s="151" t="e">
        <f ca="1">_xll.BInterpol(cf!$A$2:$A$68,cf!$B$2:$B$68,params!B1329,"cubic")/100</f>
        <v>#NAME?</v>
      </c>
      <c r="H1329" s="199" t="e">
        <f t="shared" ca="1" si="167"/>
        <v>#NAME?</v>
      </c>
      <c r="I1329" s="152">
        <f t="shared" si="170"/>
        <v>8.4605354376260711E-2</v>
      </c>
      <c r="J1329" s="152">
        <f t="shared" si="168"/>
        <v>6.1028343963820397E-5</v>
      </c>
      <c r="K1329" s="3" t="e">
        <f t="shared" ca="1" si="164"/>
        <v>#NAME?</v>
      </c>
      <c r="L1329" s="153" t="e">
        <f t="shared" ca="1" si="169"/>
        <v>#NAME?</v>
      </c>
      <c r="M1329" s="195" t="e">
        <f ca="1">_xll.BInterpol(cf!$A$2:$A$68,cf!$C$2:$C$68,params!B1329,"cubic")</f>
        <v>#NAME?</v>
      </c>
      <c r="N1329" s="195" t="e">
        <f ca="1">+_xll.BInterpol(#REF!,#REF!,params!B1329,"cubic")</f>
        <v>#NAME?</v>
      </c>
      <c r="O1329" s="153" t="e">
        <f t="shared" ca="1" si="165"/>
        <v>#NAME?</v>
      </c>
    </row>
    <row r="1330" spans="1:15">
      <c r="A1330">
        <v>1327</v>
      </c>
      <c r="B1330">
        <f t="shared" si="163"/>
        <v>5.3079999999999998</v>
      </c>
      <c r="C1330" s="151" t="e">
        <f ca="1">+_xll.BInterpol(Boost!$R$6:$R$66,Boost!$AZ$6:$AZ$66,params!B1330,"cubic")</f>
        <v>#NAME?</v>
      </c>
      <c r="D1330" s="151" t="e">
        <f ca="1">+_xll.BInterpol(Boost!$R$6:$R$66,Boost!$AX$6:$AX$66,params!B1330,"cubic")</f>
        <v>#NAME?</v>
      </c>
      <c r="E1330" s="198" t="e">
        <f t="shared" ca="1" si="166"/>
        <v>#NAME?</v>
      </c>
      <c r="F1330" s="151" t="e">
        <f ca="1">+_xll.BInterpol(Boost!$R$6:$R$66,Boost!$AY$6:$AY$66,params!B1330,"cubic")</f>
        <v>#NAME?</v>
      </c>
      <c r="G1330" s="151" t="e">
        <f ca="1">_xll.BInterpol(cf!$A$2:$A$68,cf!$B$2:$B$68,params!B1330,"cubic")/100</f>
        <v>#NAME?</v>
      </c>
      <c r="H1330" s="199" t="e">
        <f t="shared" ca="1" si="167"/>
        <v>#NAME?</v>
      </c>
      <c r="I1330" s="152">
        <f t="shared" si="170"/>
        <v>8.466637865180382E-2</v>
      </c>
      <c r="J1330" s="152">
        <f t="shared" si="168"/>
        <v>6.1024275543108963E-5</v>
      </c>
      <c r="K1330" s="3" t="e">
        <f t="shared" ca="1" si="164"/>
        <v>#NAME?</v>
      </c>
      <c r="L1330" s="153" t="e">
        <f t="shared" ca="1" si="169"/>
        <v>#NAME?</v>
      </c>
      <c r="M1330" s="195" t="e">
        <f ca="1">_xll.BInterpol(cf!$A$2:$A$68,cf!$C$2:$C$68,params!B1330,"cubic")</f>
        <v>#NAME?</v>
      </c>
      <c r="N1330" s="195" t="e">
        <f ca="1">+_xll.BInterpol(#REF!,#REF!,params!B1330,"cubic")</f>
        <v>#NAME?</v>
      </c>
      <c r="O1330" s="153" t="e">
        <f t="shared" ca="1" si="165"/>
        <v>#NAME?</v>
      </c>
    </row>
    <row r="1331" spans="1:15">
      <c r="A1331">
        <v>1328</v>
      </c>
      <c r="B1331">
        <f t="shared" si="163"/>
        <v>5.3120000000000003</v>
      </c>
      <c r="C1331" s="151" t="e">
        <f ca="1">+_xll.BInterpol(Boost!$R$6:$R$66,Boost!$AZ$6:$AZ$66,params!B1331,"cubic")</f>
        <v>#NAME?</v>
      </c>
      <c r="D1331" s="151" t="e">
        <f ca="1">+_xll.BInterpol(Boost!$R$6:$R$66,Boost!$AX$6:$AX$66,params!B1331,"cubic")</f>
        <v>#NAME?</v>
      </c>
      <c r="E1331" s="198" t="e">
        <f t="shared" ca="1" si="166"/>
        <v>#NAME?</v>
      </c>
      <c r="F1331" s="151" t="e">
        <f ca="1">+_xll.BInterpol(Boost!$R$6:$R$66,Boost!$AY$6:$AY$66,params!B1331,"cubic")</f>
        <v>#NAME?</v>
      </c>
      <c r="G1331" s="151" t="e">
        <f ca="1">_xll.BInterpol(cf!$A$2:$A$68,cf!$B$2:$B$68,params!B1331,"cubic")/100</f>
        <v>#NAME?</v>
      </c>
      <c r="H1331" s="199" t="e">
        <f t="shared" ca="1" si="167"/>
        <v>#NAME?</v>
      </c>
      <c r="I1331" s="152">
        <f t="shared" si="170"/>
        <v>8.4727398859197556E-2</v>
      </c>
      <c r="J1331" s="152">
        <f t="shared" si="168"/>
        <v>6.1020207393736037E-5</v>
      </c>
      <c r="K1331" s="3" t="e">
        <f t="shared" ca="1" si="164"/>
        <v>#NAME?</v>
      </c>
      <c r="L1331" s="153" t="e">
        <f t="shared" ca="1" si="169"/>
        <v>#NAME?</v>
      </c>
      <c r="M1331" s="195" t="e">
        <f ca="1">_xll.BInterpol(cf!$A$2:$A$68,cf!$C$2:$C$68,params!B1331,"cubic")</f>
        <v>#NAME?</v>
      </c>
      <c r="N1331" s="195" t="e">
        <f ca="1">+_xll.BInterpol(#REF!,#REF!,params!B1331,"cubic")</f>
        <v>#NAME?</v>
      </c>
      <c r="O1331" s="153" t="e">
        <f t="shared" ca="1" si="165"/>
        <v>#NAME?</v>
      </c>
    </row>
    <row r="1332" spans="1:15">
      <c r="A1332">
        <v>1329</v>
      </c>
      <c r="B1332">
        <f t="shared" si="163"/>
        <v>5.3159999999999998</v>
      </c>
      <c r="C1332" s="151" t="e">
        <f ca="1">+_xll.BInterpol(Boost!$R$6:$R$66,Boost!$AZ$6:$AZ$66,params!B1332,"cubic")</f>
        <v>#NAME?</v>
      </c>
      <c r="D1332" s="151" t="e">
        <f ca="1">+_xll.BInterpol(Boost!$R$6:$R$66,Boost!$AX$6:$AX$66,params!B1332,"cubic")</f>
        <v>#NAME?</v>
      </c>
      <c r="E1332" s="198" t="e">
        <f t="shared" ca="1" si="166"/>
        <v>#NAME?</v>
      </c>
      <c r="F1332" s="151" t="e">
        <f ca="1">+_xll.BInterpol(Boost!$R$6:$R$66,Boost!$AY$6:$AY$66,params!B1332,"cubic")</f>
        <v>#NAME?</v>
      </c>
      <c r="G1332" s="151" t="e">
        <f ca="1">_xll.BInterpol(cf!$A$2:$A$68,cf!$B$2:$B$68,params!B1332,"cubic")/100</f>
        <v>#NAME?</v>
      </c>
      <c r="H1332" s="199" t="e">
        <f t="shared" ca="1" si="167"/>
        <v>#NAME?</v>
      </c>
      <c r="I1332" s="152">
        <f t="shared" si="170"/>
        <v>8.4788414998713035E-2</v>
      </c>
      <c r="J1332" s="152">
        <f t="shared" si="168"/>
        <v>6.1016139515479573E-5</v>
      </c>
      <c r="K1332" s="3" t="e">
        <f t="shared" ca="1" si="164"/>
        <v>#NAME?</v>
      </c>
      <c r="L1332" s="153" t="e">
        <f t="shared" ca="1" si="169"/>
        <v>#NAME?</v>
      </c>
      <c r="M1332" s="195" t="e">
        <f ca="1">_xll.BInterpol(cf!$A$2:$A$68,cf!$C$2:$C$68,params!B1332,"cubic")</f>
        <v>#NAME?</v>
      </c>
      <c r="N1332" s="195" t="e">
        <f ca="1">+_xll.BInterpol(#REF!,#REF!,params!B1332,"cubic")</f>
        <v>#NAME?</v>
      </c>
      <c r="O1332" s="153" t="e">
        <f t="shared" ca="1" si="165"/>
        <v>#NAME?</v>
      </c>
    </row>
    <row r="1333" spans="1:15">
      <c r="A1333">
        <v>1330</v>
      </c>
      <c r="B1333">
        <f t="shared" si="163"/>
        <v>5.32</v>
      </c>
      <c r="C1333" s="151" t="e">
        <f ca="1">+_xll.BInterpol(Boost!$R$6:$R$66,Boost!$AZ$6:$AZ$66,params!B1333,"cubic")</f>
        <v>#NAME?</v>
      </c>
      <c r="D1333" s="151" t="e">
        <f ca="1">+_xll.BInterpol(Boost!$R$6:$R$66,Boost!$AX$6:$AX$66,params!B1333,"cubic")</f>
        <v>#NAME?</v>
      </c>
      <c r="E1333" s="198" t="e">
        <f t="shared" ca="1" si="166"/>
        <v>#NAME?</v>
      </c>
      <c r="F1333" s="151" t="e">
        <f ca="1">+_xll.BInterpol(Boost!$R$6:$R$66,Boost!$AY$6:$AY$66,params!B1333,"cubic")</f>
        <v>#NAME?</v>
      </c>
      <c r="G1333" s="151" t="e">
        <f ca="1">_xll.BInterpol(cf!$A$2:$A$68,cf!$B$2:$B$68,params!B1333,"cubic")/100</f>
        <v>#NAME?</v>
      </c>
      <c r="H1333" s="199" t="e">
        <f t="shared" ca="1" si="167"/>
        <v>#NAME?</v>
      </c>
      <c r="I1333" s="152">
        <f t="shared" si="170"/>
        <v>8.4849427070621486E-2</v>
      </c>
      <c r="J1333" s="152">
        <f t="shared" si="168"/>
        <v>6.1012071908450594E-5</v>
      </c>
      <c r="K1333" s="3" t="e">
        <f t="shared" ca="1" si="164"/>
        <v>#NAME?</v>
      </c>
      <c r="L1333" s="153" t="e">
        <f t="shared" ca="1" si="169"/>
        <v>#NAME?</v>
      </c>
      <c r="M1333" s="195" t="e">
        <f ca="1">_xll.BInterpol(cf!$A$2:$A$68,cf!$C$2:$C$68,params!B1333,"cubic")</f>
        <v>#NAME?</v>
      </c>
      <c r="N1333" s="195" t="e">
        <f ca="1">+_xll.BInterpol(#REF!,#REF!,params!B1333,"cubic")</f>
        <v>#NAME?</v>
      </c>
      <c r="O1333" s="153" t="e">
        <f t="shared" ca="1" si="165"/>
        <v>#NAME?</v>
      </c>
    </row>
    <row r="1334" spans="1:15">
      <c r="A1334">
        <v>1331</v>
      </c>
      <c r="B1334">
        <f t="shared" si="163"/>
        <v>5.3239999999999998</v>
      </c>
      <c r="C1334" s="151" t="e">
        <f ca="1">+_xll.BInterpol(Boost!$R$6:$R$66,Boost!$AZ$6:$AZ$66,params!B1334,"cubic")</f>
        <v>#NAME?</v>
      </c>
      <c r="D1334" s="151" t="e">
        <f ca="1">+_xll.BInterpol(Boost!$R$6:$R$66,Boost!$AX$6:$AX$66,params!B1334,"cubic")</f>
        <v>#NAME?</v>
      </c>
      <c r="E1334" s="198" t="e">
        <f t="shared" ca="1" si="166"/>
        <v>#NAME?</v>
      </c>
      <c r="F1334" s="151" t="e">
        <f ca="1">+_xll.BInterpol(Boost!$R$6:$R$66,Boost!$AY$6:$AY$66,params!B1334,"cubic")</f>
        <v>#NAME?</v>
      </c>
      <c r="G1334" s="151" t="e">
        <f ca="1">_xll.BInterpol(cf!$A$2:$A$68,cf!$B$2:$B$68,params!B1334,"cubic")/100</f>
        <v>#NAME?</v>
      </c>
      <c r="H1334" s="199" t="e">
        <f t="shared" ca="1" si="167"/>
        <v>#NAME?</v>
      </c>
      <c r="I1334" s="152">
        <f t="shared" si="170"/>
        <v>8.4910435075194024E-2</v>
      </c>
      <c r="J1334" s="152">
        <f t="shared" si="168"/>
        <v>6.1008004572538077E-5</v>
      </c>
      <c r="K1334" s="3" t="e">
        <f t="shared" ca="1" si="164"/>
        <v>#NAME?</v>
      </c>
      <c r="L1334" s="153" t="e">
        <f t="shared" ca="1" si="169"/>
        <v>#NAME?</v>
      </c>
      <c r="M1334" s="195" t="e">
        <f ca="1">_xll.BInterpol(cf!$A$2:$A$68,cf!$C$2:$C$68,params!B1334,"cubic")</f>
        <v>#NAME?</v>
      </c>
      <c r="N1334" s="195" t="e">
        <f ca="1">+_xll.BInterpol(#REF!,#REF!,params!B1334,"cubic")</f>
        <v>#NAME?</v>
      </c>
      <c r="O1334" s="153" t="e">
        <f t="shared" ca="1" si="165"/>
        <v>#NAME?</v>
      </c>
    </row>
    <row r="1335" spans="1:15">
      <c r="A1335">
        <v>1332</v>
      </c>
      <c r="B1335">
        <f t="shared" si="163"/>
        <v>5.3280000000000003</v>
      </c>
      <c r="C1335" s="151" t="e">
        <f ca="1">+_xll.BInterpol(Boost!$R$6:$R$66,Boost!$AZ$6:$AZ$66,params!B1335,"cubic")</f>
        <v>#NAME?</v>
      </c>
      <c r="D1335" s="151" t="e">
        <f ca="1">+_xll.BInterpol(Boost!$R$6:$R$66,Boost!$AX$6:$AX$66,params!B1335,"cubic")</f>
        <v>#NAME?</v>
      </c>
      <c r="E1335" s="198" t="e">
        <f t="shared" ca="1" si="166"/>
        <v>#NAME?</v>
      </c>
      <c r="F1335" s="151" t="e">
        <f ca="1">+_xll.BInterpol(Boost!$R$6:$R$66,Boost!$AY$6:$AY$66,params!B1335,"cubic")</f>
        <v>#NAME?</v>
      </c>
      <c r="G1335" s="151" t="e">
        <f ca="1">_xll.BInterpol(cf!$A$2:$A$68,cf!$B$2:$B$68,params!B1335,"cubic")/100</f>
        <v>#NAME?</v>
      </c>
      <c r="H1335" s="199" t="e">
        <f t="shared" ca="1" si="167"/>
        <v>#NAME?</v>
      </c>
      <c r="I1335" s="152">
        <f t="shared" si="170"/>
        <v>8.4971439012701766E-2</v>
      </c>
      <c r="J1335" s="152">
        <f t="shared" si="168"/>
        <v>6.1003937507742023E-5</v>
      </c>
      <c r="K1335" s="3" t="e">
        <f t="shared" ca="1" si="164"/>
        <v>#NAME?</v>
      </c>
      <c r="L1335" s="153" t="e">
        <f t="shared" ca="1" si="169"/>
        <v>#NAME?</v>
      </c>
      <c r="M1335" s="195" t="e">
        <f ca="1">_xll.BInterpol(cf!$A$2:$A$68,cf!$C$2:$C$68,params!B1335,"cubic")</f>
        <v>#NAME?</v>
      </c>
      <c r="N1335" s="195" t="e">
        <f ca="1">+_xll.BInterpol(#REF!,#REF!,params!B1335,"cubic")</f>
        <v>#NAME?</v>
      </c>
      <c r="O1335" s="153" t="e">
        <f t="shared" ca="1" si="165"/>
        <v>#NAME?</v>
      </c>
    </row>
    <row r="1336" spans="1:15">
      <c r="A1336">
        <v>1333</v>
      </c>
      <c r="B1336">
        <f t="shared" si="163"/>
        <v>5.3319999999999999</v>
      </c>
      <c r="C1336" s="151" t="e">
        <f ca="1">+_xll.BInterpol(Boost!$R$6:$R$66,Boost!$AZ$6:$AZ$66,params!B1336,"cubic")</f>
        <v>#NAME?</v>
      </c>
      <c r="D1336" s="151" t="e">
        <f ca="1">+_xll.BInterpol(Boost!$R$6:$R$66,Boost!$AX$6:$AX$66,params!B1336,"cubic")</f>
        <v>#NAME?</v>
      </c>
      <c r="E1336" s="198" t="e">
        <f t="shared" ca="1" si="166"/>
        <v>#NAME?</v>
      </c>
      <c r="F1336" s="151" t="e">
        <f ca="1">+_xll.BInterpol(Boost!$R$6:$R$66,Boost!$AY$6:$AY$66,params!B1336,"cubic")</f>
        <v>#NAME?</v>
      </c>
      <c r="G1336" s="151" t="e">
        <f ca="1">_xll.BInterpol(cf!$A$2:$A$68,cf!$B$2:$B$68,params!B1336,"cubic")/100</f>
        <v>#NAME?</v>
      </c>
      <c r="H1336" s="199" t="e">
        <f t="shared" ca="1" si="167"/>
        <v>#NAME?</v>
      </c>
      <c r="I1336" s="152">
        <f t="shared" si="170"/>
        <v>8.5032438883415939E-2</v>
      </c>
      <c r="J1336" s="152">
        <f t="shared" si="168"/>
        <v>6.0999870714173454E-5</v>
      </c>
      <c r="K1336" s="3" t="e">
        <f t="shared" ca="1" si="164"/>
        <v>#NAME?</v>
      </c>
      <c r="L1336" s="153" t="e">
        <f t="shared" ca="1" si="169"/>
        <v>#NAME?</v>
      </c>
      <c r="M1336" s="195" t="e">
        <f ca="1">_xll.BInterpol(cf!$A$2:$A$68,cf!$C$2:$C$68,params!B1336,"cubic")</f>
        <v>#NAME?</v>
      </c>
      <c r="N1336" s="195" t="e">
        <f ca="1">+_xll.BInterpol(#REF!,#REF!,params!B1336,"cubic")</f>
        <v>#NAME?</v>
      </c>
      <c r="O1336" s="153" t="e">
        <f t="shared" ca="1" si="165"/>
        <v>#NAME?</v>
      </c>
    </row>
    <row r="1337" spans="1:15">
      <c r="A1337">
        <v>1334</v>
      </c>
      <c r="B1337">
        <f t="shared" si="163"/>
        <v>5.3360000000000003</v>
      </c>
      <c r="C1337" s="151" t="e">
        <f ca="1">+_xll.BInterpol(Boost!$R$6:$R$66,Boost!$AZ$6:$AZ$66,params!B1337,"cubic")</f>
        <v>#NAME?</v>
      </c>
      <c r="D1337" s="151" t="e">
        <f ca="1">+_xll.BInterpol(Boost!$R$6:$R$66,Boost!$AX$6:$AX$66,params!B1337,"cubic")</f>
        <v>#NAME?</v>
      </c>
      <c r="E1337" s="198" t="e">
        <f t="shared" ca="1" si="166"/>
        <v>#NAME?</v>
      </c>
      <c r="F1337" s="151" t="e">
        <f ca="1">+_xll.BInterpol(Boost!$R$6:$R$66,Boost!$AY$6:$AY$66,params!B1337,"cubic")</f>
        <v>#NAME?</v>
      </c>
      <c r="G1337" s="151" t="e">
        <f ca="1">_xll.BInterpol(cf!$A$2:$A$68,cf!$B$2:$B$68,params!B1337,"cubic")/100</f>
        <v>#NAME?</v>
      </c>
      <c r="H1337" s="199" t="e">
        <f t="shared" ca="1" si="167"/>
        <v>#NAME?</v>
      </c>
      <c r="I1337" s="152">
        <f t="shared" si="170"/>
        <v>8.5093434687607661E-2</v>
      </c>
      <c r="J1337" s="152">
        <f t="shared" si="168"/>
        <v>6.0995804191721348E-5</v>
      </c>
      <c r="K1337" s="3" t="e">
        <f t="shared" ca="1" si="164"/>
        <v>#NAME?</v>
      </c>
      <c r="L1337" s="153" t="e">
        <f t="shared" ca="1" si="169"/>
        <v>#NAME?</v>
      </c>
      <c r="M1337" s="195" t="e">
        <f ca="1">_xll.BInterpol(cf!$A$2:$A$68,cf!$C$2:$C$68,params!B1337,"cubic")</f>
        <v>#NAME?</v>
      </c>
      <c r="N1337" s="195" t="e">
        <f ca="1">+_xll.BInterpol(#REF!,#REF!,params!B1337,"cubic")</f>
        <v>#NAME?</v>
      </c>
      <c r="O1337" s="153" t="e">
        <f t="shared" ca="1" si="165"/>
        <v>#NAME?</v>
      </c>
    </row>
    <row r="1338" spans="1:15">
      <c r="A1338">
        <v>1335</v>
      </c>
      <c r="B1338">
        <f t="shared" si="163"/>
        <v>5.34</v>
      </c>
      <c r="C1338" s="151" t="e">
        <f ca="1">+_xll.BInterpol(Boost!$R$6:$R$66,Boost!$AZ$6:$AZ$66,params!B1338,"cubic")</f>
        <v>#NAME?</v>
      </c>
      <c r="D1338" s="151" t="e">
        <f ca="1">+_xll.BInterpol(Boost!$R$6:$R$66,Boost!$AX$6:$AX$66,params!B1338,"cubic")</f>
        <v>#NAME?</v>
      </c>
      <c r="E1338" s="198" t="e">
        <f t="shared" ca="1" si="166"/>
        <v>#NAME?</v>
      </c>
      <c r="F1338" s="151" t="e">
        <f ca="1">+_xll.BInterpol(Boost!$R$6:$R$66,Boost!$AY$6:$AY$66,params!B1338,"cubic")</f>
        <v>#NAME?</v>
      </c>
      <c r="G1338" s="151" t="e">
        <f ca="1">_xll.BInterpol(cf!$A$2:$A$68,cf!$B$2:$B$68,params!B1338,"cubic")/100</f>
        <v>#NAME?</v>
      </c>
      <c r="H1338" s="199" t="e">
        <f t="shared" ca="1" si="167"/>
        <v>#NAME?</v>
      </c>
      <c r="I1338" s="152">
        <f t="shared" si="170"/>
        <v>8.5154426425548047E-2</v>
      </c>
      <c r="J1338" s="152">
        <f t="shared" si="168"/>
        <v>6.0991737940385704E-5</v>
      </c>
      <c r="K1338" s="3" t="e">
        <f t="shared" ca="1" si="164"/>
        <v>#NAME?</v>
      </c>
      <c r="L1338" s="153" t="e">
        <f t="shared" ca="1" si="169"/>
        <v>#NAME?</v>
      </c>
      <c r="M1338" s="195" t="e">
        <f ca="1">_xll.BInterpol(cf!$A$2:$A$68,cf!$C$2:$C$68,params!B1338,"cubic")</f>
        <v>#NAME?</v>
      </c>
      <c r="N1338" s="195" t="e">
        <f ca="1">+_xll.BInterpol(#REF!,#REF!,params!B1338,"cubic")</f>
        <v>#NAME?</v>
      </c>
      <c r="O1338" s="153" t="e">
        <f t="shared" ca="1" si="165"/>
        <v>#NAME?</v>
      </c>
    </row>
    <row r="1339" spans="1:15">
      <c r="A1339">
        <v>1336</v>
      </c>
      <c r="B1339">
        <f t="shared" si="163"/>
        <v>5.3440000000000003</v>
      </c>
      <c r="C1339" s="151" t="e">
        <f ca="1">+_xll.BInterpol(Boost!$R$6:$R$66,Boost!$AZ$6:$AZ$66,params!B1339,"cubic")</f>
        <v>#NAME?</v>
      </c>
      <c r="D1339" s="151" t="e">
        <f ca="1">+_xll.BInterpol(Boost!$R$6:$R$66,Boost!$AX$6:$AX$66,params!B1339,"cubic")</f>
        <v>#NAME?</v>
      </c>
      <c r="E1339" s="198" t="e">
        <f t="shared" ca="1" si="166"/>
        <v>#NAME?</v>
      </c>
      <c r="F1339" s="151" t="e">
        <f ca="1">+_xll.BInterpol(Boost!$R$6:$R$66,Boost!$AY$6:$AY$66,params!B1339,"cubic")</f>
        <v>#NAME?</v>
      </c>
      <c r="G1339" s="151" t="e">
        <f ca="1">_xll.BInterpol(cf!$A$2:$A$68,cf!$B$2:$B$68,params!B1339,"cubic")/100</f>
        <v>#NAME?</v>
      </c>
      <c r="H1339" s="199" t="e">
        <f t="shared" ca="1" si="167"/>
        <v>#NAME?</v>
      </c>
      <c r="I1339" s="152">
        <f t="shared" si="170"/>
        <v>8.5215414097507991E-2</v>
      </c>
      <c r="J1339" s="152">
        <f t="shared" si="168"/>
        <v>6.0987671959944478E-5</v>
      </c>
      <c r="K1339" s="3" t="e">
        <f t="shared" ca="1" si="164"/>
        <v>#NAME?</v>
      </c>
      <c r="L1339" s="153" t="e">
        <f t="shared" ca="1" si="169"/>
        <v>#NAME?</v>
      </c>
      <c r="M1339" s="195" t="e">
        <f ca="1">_xll.BInterpol(cf!$A$2:$A$68,cf!$C$2:$C$68,params!B1339,"cubic")</f>
        <v>#NAME?</v>
      </c>
      <c r="N1339" s="195" t="e">
        <f ca="1">+_xll.BInterpol(#REF!,#REF!,params!B1339,"cubic")</f>
        <v>#NAME?</v>
      </c>
      <c r="O1339" s="153" t="e">
        <f t="shared" ca="1" si="165"/>
        <v>#NAME?</v>
      </c>
    </row>
    <row r="1340" spans="1:15">
      <c r="A1340">
        <v>1337</v>
      </c>
      <c r="B1340">
        <f t="shared" si="163"/>
        <v>5.3479999999999999</v>
      </c>
      <c r="C1340" s="151" t="e">
        <f ca="1">+_xll.BInterpol(Boost!$R$6:$R$66,Boost!$AZ$6:$AZ$66,params!B1340,"cubic")</f>
        <v>#NAME?</v>
      </c>
      <c r="D1340" s="151" t="e">
        <f ca="1">+_xll.BInterpol(Boost!$R$6:$R$66,Boost!$AX$6:$AX$66,params!B1340,"cubic")</f>
        <v>#NAME?</v>
      </c>
      <c r="E1340" s="198" t="e">
        <f t="shared" ca="1" si="166"/>
        <v>#NAME?</v>
      </c>
      <c r="F1340" s="151" t="e">
        <f ca="1">+_xll.BInterpol(Boost!$R$6:$R$66,Boost!$AY$6:$AY$66,params!B1340,"cubic")</f>
        <v>#NAME?</v>
      </c>
      <c r="G1340" s="151" t="e">
        <f ca="1">_xll.BInterpol(cf!$A$2:$A$68,cf!$B$2:$B$68,params!B1340,"cubic")/100</f>
        <v>#NAME?</v>
      </c>
      <c r="H1340" s="199" t="e">
        <f t="shared" ca="1" si="167"/>
        <v>#NAME?</v>
      </c>
      <c r="I1340" s="152">
        <f t="shared" si="170"/>
        <v>8.5276397703758722E-2</v>
      </c>
      <c r="J1340" s="152">
        <f t="shared" si="168"/>
        <v>6.0983606250730737E-5</v>
      </c>
      <c r="K1340" s="3" t="e">
        <f t="shared" ca="1" si="164"/>
        <v>#NAME?</v>
      </c>
      <c r="L1340" s="153" t="e">
        <f t="shared" ca="1" si="169"/>
        <v>#NAME?</v>
      </c>
      <c r="M1340" s="195" t="e">
        <f ca="1">_xll.BInterpol(cf!$A$2:$A$68,cf!$C$2:$C$68,params!B1340,"cubic")</f>
        <v>#NAME?</v>
      </c>
      <c r="N1340" s="195" t="e">
        <f ca="1">+_xll.BInterpol(#REF!,#REF!,params!B1340,"cubic")</f>
        <v>#NAME?</v>
      </c>
      <c r="O1340" s="153" t="e">
        <f t="shared" ca="1" si="165"/>
        <v>#NAME?</v>
      </c>
    </row>
    <row r="1341" spans="1:15">
      <c r="A1341">
        <v>1338</v>
      </c>
      <c r="B1341">
        <f t="shared" si="163"/>
        <v>5.3520000000000003</v>
      </c>
      <c r="C1341" s="151" t="e">
        <f ca="1">+_xll.BInterpol(Boost!$R$6:$R$66,Boost!$AZ$6:$AZ$66,params!B1341,"cubic")</f>
        <v>#NAME?</v>
      </c>
      <c r="D1341" s="151" t="e">
        <f ca="1">+_xll.BInterpol(Boost!$R$6:$R$66,Boost!$AX$6:$AX$66,params!B1341,"cubic")</f>
        <v>#NAME?</v>
      </c>
      <c r="E1341" s="198" t="e">
        <f t="shared" ca="1" si="166"/>
        <v>#NAME?</v>
      </c>
      <c r="F1341" s="151" t="e">
        <f ca="1">+_xll.BInterpol(Boost!$R$6:$R$66,Boost!$AY$6:$AY$66,params!B1341,"cubic")</f>
        <v>#NAME?</v>
      </c>
      <c r="G1341" s="151" t="e">
        <f ca="1">_xll.BInterpol(cf!$A$2:$A$68,cf!$B$2:$B$68,params!B1341,"cubic")/100</f>
        <v>#NAME?</v>
      </c>
      <c r="H1341" s="199" t="e">
        <f t="shared" ca="1" si="167"/>
        <v>#NAME?</v>
      </c>
      <c r="I1341" s="152">
        <f t="shared" si="170"/>
        <v>8.5337377244571133E-2</v>
      </c>
      <c r="J1341" s="152">
        <f t="shared" si="168"/>
        <v>6.0979540812411415E-5</v>
      </c>
      <c r="K1341" s="3" t="e">
        <f t="shared" ca="1" si="164"/>
        <v>#NAME?</v>
      </c>
      <c r="L1341" s="153" t="e">
        <f t="shared" ca="1" si="169"/>
        <v>#NAME?</v>
      </c>
      <c r="M1341" s="195" t="e">
        <f ca="1">_xll.BInterpol(cf!$A$2:$A$68,cf!$C$2:$C$68,params!B1341,"cubic")</f>
        <v>#NAME?</v>
      </c>
      <c r="N1341" s="195" t="e">
        <f ca="1">+_xll.BInterpol(#REF!,#REF!,params!B1341,"cubic")</f>
        <v>#NAME?</v>
      </c>
      <c r="O1341" s="153" t="e">
        <f t="shared" ca="1" si="165"/>
        <v>#NAME?</v>
      </c>
    </row>
    <row r="1342" spans="1:15">
      <c r="A1342">
        <v>1339</v>
      </c>
      <c r="B1342">
        <f t="shared" si="163"/>
        <v>5.3559999999999999</v>
      </c>
      <c r="C1342" s="151" t="e">
        <f ca="1">+_xll.BInterpol(Boost!$R$6:$R$66,Boost!$AZ$6:$AZ$66,params!B1342,"cubic")</f>
        <v>#NAME?</v>
      </c>
      <c r="D1342" s="151" t="e">
        <f ca="1">+_xll.BInterpol(Boost!$R$6:$R$66,Boost!$AX$6:$AX$66,params!B1342,"cubic")</f>
        <v>#NAME?</v>
      </c>
      <c r="E1342" s="198" t="e">
        <f t="shared" ca="1" si="166"/>
        <v>#NAME?</v>
      </c>
      <c r="F1342" s="151" t="e">
        <f ca="1">+_xll.BInterpol(Boost!$R$6:$R$66,Boost!$AY$6:$AY$66,params!B1342,"cubic")</f>
        <v>#NAME?</v>
      </c>
      <c r="G1342" s="151" t="e">
        <f ca="1">_xll.BInterpol(cf!$A$2:$A$68,cf!$B$2:$B$68,params!B1342,"cubic")/100</f>
        <v>#NAME?</v>
      </c>
      <c r="H1342" s="199" t="e">
        <f t="shared" ca="1" si="167"/>
        <v>#NAME?</v>
      </c>
      <c r="I1342" s="152">
        <f t="shared" si="170"/>
        <v>8.5398352720216453E-2</v>
      </c>
      <c r="J1342" s="152">
        <f t="shared" si="168"/>
        <v>6.0975475645319577E-5</v>
      </c>
      <c r="K1342" s="3" t="e">
        <f t="shared" ca="1" si="164"/>
        <v>#NAME?</v>
      </c>
      <c r="L1342" s="153" t="e">
        <f t="shared" ca="1" si="169"/>
        <v>#NAME?</v>
      </c>
      <c r="M1342" s="195" t="e">
        <f ca="1">_xll.BInterpol(cf!$A$2:$A$68,cf!$C$2:$C$68,params!B1342,"cubic")</f>
        <v>#NAME?</v>
      </c>
      <c r="N1342" s="195" t="e">
        <f ca="1">+_xll.BInterpol(#REF!,#REF!,params!B1342,"cubic")</f>
        <v>#NAME?</v>
      </c>
      <c r="O1342" s="153" t="e">
        <f t="shared" ca="1" si="165"/>
        <v>#NAME?</v>
      </c>
    </row>
    <row r="1343" spans="1:15">
      <c r="A1343">
        <v>1340</v>
      </c>
      <c r="B1343">
        <f t="shared" si="163"/>
        <v>5.36</v>
      </c>
      <c r="C1343" s="151" t="e">
        <f ca="1">+_xll.BInterpol(Boost!$R$6:$R$66,Boost!$AZ$6:$AZ$66,params!B1343,"cubic")</f>
        <v>#NAME?</v>
      </c>
      <c r="D1343" s="151" t="e">
        <f ca="1">+_xll.BInterpol(Boost!$R$6:$R$66,Boost!$AX$6:$AX$66,params!B1343,"cubic")</f>
        <v>#NAME?</v>
      </c>
      <c r="E1343" s="198" t="e">
        <f t="shared" ca="1" si="166"/>
        <v>#NAME?</v>
      </c>
      <c r="F1343" s="151" t="e">
        <f ca="1">+_xll.BInterpol(Boost!$R$6:$R$66,Boost!$AY$6:$AY$66,params!B1343,"cubic")</f>
        <v>#NAME?</v>
      </c>
      <c r="G1343" s="151" t="e">
        <f ca="1">_xll.BInterpol(cf!$A$2:$A$68,cf!$B$2:$B$68,params!B1343,"cubic")/100</f>
        <v>#NAME?</v>
      </c>
      <c r="H1343" s="199" t="e">
        <f t="shared" ca="1" si="167"/>
        <v>#NAME?</v>
      </c>
      <c r="I1343" s="152">
        <f t="shared" si="170"/>
        <v>8.5459324130965464E-2</v>
      </c>
      <c r="J1343" s="152">
        <f t="shared" si="168"/>
        <v>6.0971410749011135E-5</v>
      </c>
      <c r="K1343" s="3" t="e">
        <f t="shared" ca="1" si="164"/>
        <v>#NAME?</v>
      </c>
      <c r="L1343" s="153" t="e">
        <f t="shared" ca="1" si="169"/>
        <v>#NAME?</v>
      </c>
      <c r="M1343" s="195" t="e">
        <f ca="1">_xll.BInterpol(cf!$A$2:$A$68,cf!$C$2:$C$68,params!B1343,"cubic")</f>
        <v>#NAME?</v>
      </c>
      <c r="N1343" s="195" t="e">
        <f ca="1">+_xll.BInterpol(#REF!,#REF!,params!B1343,"cubic")</f>
        <v>#NAME?</v>
      </c>
      <c r="O1343" s="153" t="e">
        <f t="shared" ca="1" si="165"/>
        <v>#NAME?</v>
      </c>
    </row>
    <row r="1344" spans="1:15">
      <c r="A1344">
        <v>1341</v>
      </c>
      <c r="B1344">
        <f t="shared" si="163"/>
        <v>5.3639999999999999</v>
      </c>
      <c r="C1344" s="151" t="e">
        <f ca="1">+_xll.BInterpol(Boost!$R$6:$R$66,Boost!$AZ$6:$AZ$66,params!B1344,"cubic")</f>
        <v>#NAME?</v>
      </c>
      <c r="D1344" s="151" t="e">
        <f ca="1">+_xll.BInterpol(Boost!$R$6:$R$66,Boost!$AX$6:$AX$66,params!B1344,"cubic")</f>
        <v>#NAME?</v>
      </c>
      <c r="E1344" s="198" t="e">
        <f t="shared" ca="1" si="166"/>
        <v>#NAME?</v>
      </c>
      <c r="F1344" s="151" t="e">
        <f ca="1">+_xll.BInterpol(Boost!$R$6:$R$66,Boost!$AY$6:$AY$66,params!B1344,"cubic")</f>
        <v>#NAME?</v>
      </c>
      <c r="G1344" s="151" t="e">
        <f ca="1">_xll.BInterpol(cf!$A$2:$A$68,cf!$B$2:$B$68,params!B1344,"cubic")/100</f>
        <v>#NAME?</v>
      </c>
      <c r="H1344" s="199" t="e">
        <f t="shared" ca="1" si="167"/>
        <v>#NAME?</v>
      </c>
      <c r="I1344" s="152">
        <f t="shared" si="170"/>
        <v>8.5520291477089283E-2</v>
      </c>
      <c r="J1344" s="152">
        <f t="shared" si="168"/>
        <v>6.0967346123819155E-5</v>
      </c>
      <c r="K1344" s="3" t="e">
        <f t="shared" ca="1" si="164"/>
        <v>#NAME?</v>
      </c>
      <c r="L1344" s="153" t="e">
        <f t="shared" ca="1" si="169"/>
        <v>#NAME?</v>
      </c>
      <c r="M1344" s="195" t="e">
        <f ca="1">_xll.BInterpol(cf!$A$2:$A$68,cf!$C$2:$C$68,params!B1344,"cubic")</f>
        <v>#NAME?</v>
      </c>
      <c r="N1344" s="195" t="e">
        <f ca="1">+_xll.BInterpol(#REF!,#REF!,params!B1344,"cubic")</f>
        <v>#NAME?</v>
      </c>
      <c r="O1344" s="153" t="e">
        <f t="shared" ca="1" si="165"/>
        <v>#NAME?</v>
      </c>
    </row>
    <row r="1345" spans="1:15">
      <c r="A1345">
        <v>1342</v>
      </c>
      <c r="B1345">
        <f t="shared" si="163"/>
        <v>5.3680000000000003</v>
      </c>
      <c r="C1345" s="151" t="e">
        <f ca="1">+_xll.BInterpol(Boost!$R$6:$R$66,Boost!$AZ$6:$AZ$66,params!B1345,"cubic")</f>
        <v>#NAME?</v>
      </c>
      <c r="D1345" s="151" t="e">
        <f ca="1">+_xll.BInterpol(Boost!$R$6:$R$66,Boost!$AX$6:$AX$66,params!B1345,"cubic")</f>
        <v>#NAME?</v>
      </c>
      <c r="E1345" s="198" t="e">
        <f t="shared" ca="1" si="166"/>
        <v>#NAME?</v>
      </c>
      <c r="F1345" s="151" t="e">
        <f ca="1">+_xll.BInterpol(Boost!$R$6:$R$66,Boost!$AY$6:$AY$66,params!B1345,"cubic")</f>
        <v>#NAME?</v>
      </c>
      <c r="G1345" s="151" t="e">
        <f ca="1">_xll.BInterpol(cf!$A$2:$A$68,cf!$B$2:$B$68,params!B1345,"cubic")/100</f>
        <v>#NAME?</v>
      </c>
      <c r="H1345" s="199" t="e">
        <f t="shared" ca="1" si="167"/>
        <v>#NAME?</v>
      </c>
      <c r="I1345" s="152">
        <f t="shared" si="170"/>
        <v>8.5581254758858805E-2</v>
      </c>
      <c r="J1345" s="152">
        <f t="shared" si="168"/>
        <v>6.0963281769521593E-5</v>
      </c>
      <c r="K1345" s="3" t="e">
        <f t="shared" ca="1" si="164"/>
        <v>#NAME?</v>
      </c>
      <c r="L1345" s="153" t="e">
        <f t="shared" ca="1" si="169"/>
        <v>#NAME?</v>
      </c>
      <c r="M1345" s="195" t="e">
        <f ca="1">_xll.BInterpol(cf!$A$2:$A$68,cf!$C$2:$C$68,params!B1345,"cubic")</f>
        <v>#NAME?</v>
      </c>
      <c r="N1345" s="195" t="e">
        <f ca="1">+_xll.BInterpol(#REF!,#REF!,params!B1345,"cubic")</f>
        <v>#NAME?</v>
      </c>
      <c r="O1345" s="153" t="e">
        <f t="shared" ca="1" si="165"/>
        <v>#NAME?</v>
      </c>
    </row>
    <row r="1346" spans="1:15">
      <c r="A1346">
        <v>1343</v>
      </c>
      <c r="B1346">
        <f t="shared" si="163"/>
        <v>5.3719999999999999</v>
      </c>
      <c r="C1346" s="151" t="e">
        <f ca="1">+_xll.BInterpol(Boost!$R$6:$R$66,Boost!$AZ$6:$AZ$66,params!B1346,"cubic")</f>
        <v>#NAME?</v>
      </c>
      <c r="D1346" s="151" t="e">
        <f ca="1">+_xll.BInterpol(Boost!$R$6:$R$66,Boost!$AX$6:$AX$66,params!B1346,"cubic")</f>
        <v>#NAME?</v>
      </c>
      <c r="E1346" s="198" t="e">
        <f t="shared" ca="1" si="166"/>
        <v>#NAME?</v>
      </c>
      <c r="F1346" s="151" t="e">
        <f ca="1">+_xll.BInterpol(Boost!$R$6:$R$66,Boost!$AY$6:$AY$66,params!B1346,"cubic")</f>
        <v>#NAME?</v>
      </c>
      <c r="G1346" s="151" t="e">
        <f ca="1">_xll.BInterpol(cf!$A$2:$A$68,cf!$B$2:$B$68,params!B1346,"cubic")/100</f>
        <v>#NAME?</v>
      </c>
      <c r="H1346" s="199" t="e">
        <f t="shared" ca="1" si="167"/>
        <v>#NAME?</v>
      </c>
      <c r="I1346" s="152">
        <f t="shared" si="170"/>
        <v>8.5642213976545034E-2</v>
      </c>
      <c r="J1346" s="152">
        <f t="shared" si="168"/>
        <v>6.0959217686229472E-5</v>
      </c>
      <c r="K1346" s="3" t="e">
        <f t="shared" ca="1" si="164"/>
        <v>#NAME?</v>
      </c>
      <c r="L1346" s="153" t="e">
        <f t="shared" ca="1" si="169"/>
        <v>#NAME?</v>
      </c>
      <c r="M1346" s="195" t="e">
        <f ca="1">_xll.BInterpol(cf!$A$2:$A$68,cf!$C$2:$C$68,params!B1346,"cubic")</f>
        <v>#NAME?</v>
      </c>
      <c r="N1346" s="195" t="e">
        <f ca="1">+_xll.BInterpol(#REF!,#REF!,params!B1346,"cubic")</f>
        <v>#NAME?</v>
      </c>
      <c r="O1346" s="153" t="e">
        <f t="shared" ca="1" si="165"/>
        <v>#NAME?</v>
      </c>
    </row>
    <row r="1347" spans="1:15">
      <c r="A1347">
        <v>1344</v>
      </c>
      <c r="B1347">
        <f t="shared" si="163"/>
        <v>5.3760000000000003</v>
      </c>
      <c r="C1347" s="151" t="e">
        <f ca="1">+_xll.BInterpol(Boost!$R$6:$R$66,Boost!$AZ$6:$AZ$66,params!B1347,"cubic")</f>
        <v>#NAME?</v>
      </c>
      <c r="D1347" s="151" t="e">
        <f ca="1">+_xll.BInterpol(Boost!$R$6:$R$66,Boost!$AX$6:$AX$66,params!B1347,"cubic")</f>
        <v>#NAME?</v>
      </c>
      <c r="E1347" s="198" t="e">
        <f t="shared" ca="1" si="166"/>
        <v>#NAME?</v>
      </c>
      <c r="F1347" s="151" t="e">
        <f ca="1">+_xll.BInterpol(Boost!$R$6:$R$66,Boost!$AY$6:$AY$66,params!B1347,"cubic")</f>
        <v>#NAME?</v>
      </c>
      <c r="G1347" s="151" t="e">
        <f ca="1">_xll.BInterpol(cf!$A$2:$A$68,cf!$B$2:$B$68,params!B1347,"cubic")/100</f>
        <v>#NAME?</v>
      </c>
      <c r="H1347" s="199" t="e">
        <f t="shared" ca="1" si="167"/>
        <v>#NAME?</v>
      </c>
      <c r="I1347" s="152">
        <f t="shared" si="170"/>
        <v>8.5703169130418977E-2</v>
      </c>
      <c r="J1347" s="152">
        <f t="shared" si="168"/>
        <v>6.0955153873942791E-5</v>
      </c>
      <c r="K1347" s="3" t="e">
        <f t="shared" ca="1" si="164"/>
        <v>#NAME?</v>
      </c>
      <c r="L1347" s="153" t="e">
        <f t="shared" ca="1" si="169"/>
        <v>#NAME?</v>
      </c>
      <c r="M1347" s="195" t="e">
        <f ca="1">_xll.BInterpol(cf!$A$2:$A$68,cf!$C$2:$C$68,params!B1347,"cubic")</f>
        <v>#NAME?</v>
      </c>
      <c r="N1347" s="195" t="e">
        <f ca="1">+_xll.BInterpol(#REF!,#REF!,params!B1347,"cubic")</f>
        <v>#NAME?</v>
      </c>
      <c r="O1347" s="153" t="e">
        <f t="shared" ca="1" si="165"/>
        <v>#NAME?</v>
      </c>
    </row>
    <row r="1348" spans="1:15">
      <c r="A1348">
        <v>1345</v>
      </c>
      <c r="B1348">
        <f t="shared" ref="B1348:B1411" si="171">+A1348/250</f>
        <v>5.38</v>
      </c>
      <c r="C1348" s="151" t="e">
        <f ca="1">+_xll.BInterpol(Boost!$R$6:$R$66,Boost!$AZ$6:$AZ$66,params!B1348,"cubic")</f>
        <v>#NAME?</v>
      </c>
      <c r="D1348" s="151" t="e">
        <f ca="1">+_xll.BInterpol(Boost!$R$6:$R$66,Boost!$AX$6:$AX$66,params!B1348,"cubic")</f>
        <v>#NAME?</v>
      </c>
      <c r="E1348" s="198" t="e">
        <f t="shared" ca="1" si="166"/>
        <v>#NAME?</v>
      </c>
      <c r="F1348" s="151" t="e">
        <f ca="1">+_xll.BInterpol(Boost!$R$6:$R$66,Boost!$AY$6:$AY$66,params!B1348,"cubic")</f>
        <v>#NAME?</v>
      </c>
      <c r="G1348" s="151" t="e">
        <f ca="1">_xll.BInterpol(cf!$A$2:$A$68,cf!$B$2:$B$68,params!B1348,"cubic")/100</f>
        <v>#NAME?</v>
      </c>
      <c r="H1348" s="199" t="e">
        <f t="shared" ca="1" si="167"/>
        <v>#NAME?</v>
      </c>
      <c r="I1348" s="152">
        <f t="shared" si="170"/>
        <v>8.5764120220751305E-2</v>
      </c>
      <c r="J1348" s="152">
        <f t="shared" si="168"/>
        <v>6.0951090332328484E-5</v>
      </c>
      <c r="K1348" s="3" t="e">
        <f t="shared" ref="K1348:K1411" ca="1" si="172">+EXP(H1348*-B1348)</f>
        <v>#NAME?</v>
      </c>
      <c r="L1348" s="153" t="e">
        <f t="shared" ca="1" si="169"/>
        <v>#NAME?</v>
      </c>
      <c r="M1348" s="195" t="e">
        <f ca="1">_xll.BInterpol(cf!$A$2:$A$68,cf!$C$2:$C$68,params!B1348,"cubic")</f>
        <v>#NAME?</v>
      </c>
      <c r="N1348" s="195" t="e">
        <f ca="1">+_xll.BInterpol(#REF!,#REF!,params!B1348,"cubic")</f>
        <v>#NAME?</v>
      </c>
      <c r="O1348" s="153" t="e">
        <f t="shared" ref="O1348:O1411" ca="1" si="173">+EXP(-B1349*E1349)-EXP(-B1348*E1348)</f>
        <v>#NAME?</v>
      </c>
    </row>
    <row r="1349" spans="1:15">
      <c r="A1349">
        <v>1346</v>
      </c>
      <c r="B1349">
        <f t="shared" si="171"/>
        <v>5.3840000000000003</v>
      </c>
      <c r="C1349" s="151" t="e">
        <f ca="1">+_xll.BInterpol(Boost!$R$6:$R$66,Boost!$AZ$6:$AZ$66,params!B1349,"cubic")</f>
        <v>#NAME?</v>
      </c>
      <c r="D1349" s="151" t="e">
        <f ca="1">+_xll.BInterpol(Boost!$R$6:$R$66,Boost!$AX$6:$AX$66,params!B1349,"cubic")</f>
        <v>#NAME?</v>
      </c>
      <c r="E1349" s="198" t="e">
        <f t="shared" ref="E1349:E1412" ca="1" si="174">-((1+C1349*B1349)/(1+C1348*B1348)-1)/(B1349-B1348)+((1+F1349*B1349)/(1+F1348*B1348)-1)/(B1349-B1348)</f>
        <v>#NAME?</v>
      </c>
      <c r="F1349" s="151" t="e">
        <f ca="1">+_xll.BInterpol(Boost!$R$6:$R$66,Boost!$AY$6:$AY$66,params!B1349,"cubic")</f>
        <v>#NAME?</v>
      </c>
      <c r="G1349" s="151" t="e">
        <f ca="1">_xll.BInterpol(cf!$A$2:$A$68,cf!$B$2:$B$68,params!B1349,"cubic")/100</f>
        <v>#NAME?</v>
      </c>
      <c r="H1349" s="199" t="e">
        <f t="shared" ref="H1349:H1412" ca="1" si="175">-((1+F1349*B1349)/(1+F1348*B1348)-1)/(B1349-B1348)+((1+G1349*B1349)/(1+G1348*B1348)-1)/(B1349-B1348)</f>
        <v>#NAME?</v>
      </c>
      <c r="I1349" s="152">
        <f t="shared" si="170"/>
        <v>8.5825067247813136E-2</v>
      </c>
      <c r="J1349" s="152">
        <f t="shared" ref="J1349:J1412" si="176">+I1349-I1348</f>
        <v>6.0947027061830639E-5</v>
      </c>
      <c r="K1349" s="3" t="e">
        <f t="shared" ca="1" si="172"/>
        <v>#NAME?</v>
      </c>
      <c r="L1349" s="153" t="e">
        <f t="shared" ref="L1349:L1412" ca="1" si="177">+K1350-K1349</f>
        <v>#NAME?</v>
      </c>
      <c r="M1349" s="195" t="e">
        <f ca="1">_xll.BInterpol(cf!$A$2:$A$68,cf!$C$2:$C$68,params!B1349,"cubic")</f>
        <v>#NAME?</v>
      </c>
      <c r="N1349" s="195" t="e">
        <f ca="1">+_xll.BInterpol(#REF!,#REF!,params!B1349,"cubic")</f>
        <v>#NAME?</v>
      </c>
      <c r="O1349" s="153" t="e">
        <f t="shared" ca="1" si="173"/>
        <v>#NAME?</v>
      </c>
    </row>
    <row r="1350" spans="1:15">
      <c r="A1350">
        <v>1347</v>
      </c>
      <c r="B1350">
        <f t="shared" si="171"/>
        <v>5.3879999999999999</v>
      </c>
      <c r="C1350" s="151" t="e">
        <f ca="1">+_xll.BInterpol(Boost!$R$6:$R$66,Boost!$AZ$6:$AZ$66,params!B1350,"cubic")</f>
        <v>#NAME?</v>
      </c>
      <c r="D1350" s="151" t="e">
        <f ca="1">+_xll.BInterpol(Boost!$R$6:$R$66,Boost!$AX$6:$AX$66,params!B1350,"cubic")</f>
        <v>#NAME?</v>
      </c>
      <c r="E1350" s="198" t="e">
        <f t="shared" ca="1" si="174"/>
        <v>#NAME?</v>
      </c>
      <c r="F1350" s="151" t="e">
        <f ca="1">+_xll.BInterpol(Boost!$R$6:$R$66,Boost!$AY$6:$AY$66,params!B1350,"cubic")</f>
        <v>#NAME?</v>
      </c>
      <c r="G1350" s="151" t="e">
        <f ca="1">_xll.BInterpol(cf!$A$2:$A$68,cf!$B$2:$B$68,params!B1350,"cubic")/100</f>
        <v>#NAME?</v>
      </c>
      <c r="H1350" s="199" t="e">
        <f t="shared" ca="1" si="175"/>
        <v>#NAME?</v>
      </c>
      <c r="I1350" s="152">
        <f t="shared" si="170"/>
        <v>8.5886010211875252E-2</v>
      </c>
      <c r="J1350" s="152">
        <f t="shared" si="176"/>
        <v>6.0942964062116189E-5</v>
      </c>
      <c r="K1350" s="3" t="e">
        <f t="shared" ca="1" si="172"/>
        <v>#NAME?</v>
      </c>
      <c r="L1350" s="153" t="e">
        <f t="shared" ca="1" si="177"/>
        <v>#NAME?</v>
      </c>
      <c r="M1350" s="195" t="e">
        <f ca="1">_xll.BInterpol(cf!$A$2:$A$68,cf!$C$2:$C$68,params!B1350,"cubic")</f>
        <v>#NAME?</v>
      </c>
      <c r="N1350" s="195" t="e">
        <f ca="1">+_xll.BInterpol(#REF!,#REF!,params!B1350,"cubic")</f>
        <v>#NAME?</v>
      </c>
      <c r="O1350" s="153" t="e">
        <f t="shared" ca="1" si="173"/>
        <v>#NAME?</v>
      </c>
    </row>
    <row r="1351" spans="1:15">
      <c r="A1351">
        <v>1348</v>
      </c>
      <c r="B1351">
        <f t="shared" si="171"/>
        <v>5.3920000000000003</v>
      </c>
      <c r="C1351" s="151" t="e">
        <f ca="1">+_xll.BInterpol(Boost!$R$6:$R$66,Boost!$AZ$6:$AZ$66,params!B1351,"cubic")</f>
        <v>#NAME?</v>
      </c>
      <c r="D1351" s="151" t="e">
        <f ca="1">+_xll.BInterpol(Boost!$R$6:$R$66,Boost!$AX$6:$AX$66,params!B1351,"cubic")</f>
        <v>#NAME?</v>
      </c>
      <c r="E1351" s="198" t="e">
        <f t="shared" ca="1" si="174"/>
        <v>#NAME?</v>
      </c>
      <c r="F1351" s="151" t="e">
        <f ca="1">+_xll.BInterpol(Boost!$R$6:$R$66,Boost!$AY$6:$AY$66,params!B1351,"cubic")</f>
        <v>#NAME?</v>
      </c>
      <c r="G1351" s="151" t="e">
        <f ca="1">_xll.BInterpol(cf!$A$2:$A$68,cf!$B$2:$B$68,params!B1351,"cubic")/100</f>
        <v>#NAME?</v>
      </c>
      <c r="H1351" s="199" t="e">
        <f t="shared" ca="1" si="175"/>
        <v>#NAME?</v>
      </c>
      <c r="I1351" s="152">
        <f t="shared" si="170"/>
        <v>8.5946949113208548E-2</v>
      </c>
      <c r="J1351" s="152">
        <f t="shared" si="176"/>
        <v>6.0938901333296158E-5</v>
      </c>
      <c r="K1351" s="3" t="e">
        <f t="shared" ca="1" si="172"/>
        <v>#NAME?</v>
      </c>
      <c r="L1351" s="153" t="e">
        <f t="shared" ca="1" si="177"/>
        <v>#NAME?</v>
      </c>
      <c r="M1351" s="195" t="e">
        <f ca="1">_xll.BInterpol(cf!$A$2:$A$68,cf!$C$2:$C$68,params!B1351,"cubic")</f>
        <v>#NAME?</v>
      </c>
      <c r="N1351" s="195" t="e">
        <f ca="1">+_xll.BInterpol(#REF!,#REF!,params!B1351,"cubic")</f>
        <v>#NAME?</v>
      </c>
      <c r="O1351" s="153" t="e">
        <f t="shared" ca="1" si="173"/>
        <v>#NAME?</v>
      </c>
    </row>
    <row r="1352" spans="1:15">
      <c r="A1352">
        <v>1349</v>
      </c>
      <c r="B1352">
        <f t="shared" si="171"/>
        <v>5.3959999999999999</v>
      </c>
      <c r="C1352" s="151" t="e">
        <f ca="1">+_xll.BInterpol(Boost!$R$6:$R$66,Boost!$AZ$6:$AZ$66,params!B1352,"cubic")</f>
        <v>#NAME?</v>
      </c>
      <c r="D1352" s="151" t="e">
        <f ca="1">+_xll.BInterpol(Boost!$R$6:$R$66,Boost!$AX$6:$AX$66,params!B1352,"cubic")</f>
        <v>#NAME?</v>
      </c>
      <c r="E1352" s="198" t="e">
        <f t="shared" ca="1" si="174"/>
        <v>#NAME?</v>
      </c>
      <c r="F1352" s="151" t="e">
        <f ca="1">+_xll.BInterpol(Boost!$R$6:$R$66,Boost!$AY$6:$AY$66,params!B1352,"cubic")</f>
        <v>#NAME?</v>
      </c>
      <c r="G1352" s="151" t="e">
        <f ca="1">_xll.BInterpol(cf!$A$2:$A$68,cf!$B$2:$B$68,params!B1352,"cubic")/100</f>
        <v>#NAME?</v>
      </c>
      <c r="H1352" s="199" t="e">
        <f t="shared" ca="1" si="175"/>
        <v>#NAME?</v>
      </c>
      <c r="I1352" s="152">
        <f t="shared" si="170"/>
        <v>8.6007883952083697E-2</v>
      </c>
      <c r="J1352" s="152">
        <f t="shared" si="176"/>
        <v>6.09348388751485E-5</v>
      </c>
      <c r="K1352" s="3" t="e">
        <f t="shared" ca="1" si="172"/>
        <v>#NAME?</v>
      </c>
      <c r="L1352" s="153" t="e">
        <f t="shared" ca="1" si="177"/>
        <v>#NAME?</v>
      </c>
      <c r="M1352" s="195" t="e">
        <f ca="1">_xll.BInterpol(cf!$A$2:$A$68,cf!$C$2:$C$68,params!B1352,"cubic")</f>
        <v>#NAME?</v>
      </c>
      <c r="N1352" s="195" t="e">
        <f ca="1">+_xll.BInterpol(#REF!,#REF!,params!B1352,"cubic")</f>
        <v>#NAME?</v>
      </c>
      <c r="O1352" s="153" t="e">
        <f t="shared" ca="1" si="173"/>
        <v>#NAME?</v>
      </c>
    </row>
    <row r="1353" spans="1:15">
      <c r="A1353">
        <v>1350</v>
      </c>
      <c r="B1353">
        <f t="shared" si="171"/>
        <v>5.4</v>
      </c>
      <c r="C1353" s="151" t="e">
        <f ca="1">+_xll.BInterpol(Boost!$R$6:$R$66,Boost!$AZ$6:$AZ$66,params!B1353,"cubic")</f>
        <v>#NAME?</v>
      </c>
      <c r="D1353" s="151" t="e">
        <f ca="1">+_xll.BInterpol(Boost!$R$6:$R$66,Boost!$AX$6:$AX$66,params!B1353,"cubic")</f>
        <v>#NAME?</v>
      </c>
      <c r="E1353" s="198" t="e">
        <f t="shared" ca="1" si="174"/>
        <v>#NAME?</v>
      </c>
      <c r="F1353" s="151" t="e">
        <f ca="1">+_xll.BInterpol(Boost!$R$6:$R$66,Boost!$AY$6:$AY$66,params!B1353,"cubic")</f>
        <v>#NAME?</v>
      </c>
      <c r="G1353" s="151" t="e">
        <f ca="1">_xll.BInterpol(cf!$A$2:$A$68,cf!$B$2:$B$68,params!B1353,"cubic")/100</f>
        <v>#NAME?</v>
      </c>
      <c r="H1353" s="199" t="e">
        <f t="shared" ca="1" si="175"/>
        <v>#NAME?</v>
      </c>
      <c r="I1353" s="152">
        <f t="shared" si="170"/>
        <v>8.6068814728771814E-2</v>
      </c>
      <c r="J1353" s="152">
        <f t="shared" si="176"/>
        <v>6.0930776688117305E-5</v>
      </c>
      <c r="K1353" s="3" t="e">
        <f t="shared" ca="1" si="172"/>
        <v>#NAME?</v>
      </c>
      <c r="L1353" s="153" t="e">
        <f t="shared" ca="1" si="177"/>
        <v>#NAME?</v>
      </c>
      <c r="M1353" s="195" t="e">
        <f ca="1">_xll.BInterpol(cf!$A$2:$A$68,cf!$C$2:$C$68,params!B1353,"cubic")</f>
        <v>#NAME?</v>
      </c>
      <c r="N1353" s="195" t="e">
        <f ca="1">+_xll.BInterpol(#REF!,#REF!,params!B1353,"cubic")</f>
        <v>#NAME?</v>
      </c>
      <c r="O1353" s="153" t="e">
        <f t="shared" ca="1" si="173"/>
        <v>#NAME?</v>
      </c>
    </row>
    <row r="1354" spans="1:15">
      <c r="A1354">
        <v>1351</v>
      </c>
      <c r="B1354">
        <f t="shared" si="171"/>
        <v>5.4039999999999999</v>
      </c>
      <c r="C1354" s="151" t="e">
        <f ca="1">+_xll.BInterpol(Boost!$R$6:$R$66,Boost!$AZ$6:$AZ$66,params!B1354,"cubic")</f>
        <v>#NAME?</v>
      </c>
      <c r="D1354" s="151" t="e">
        <f ca="1">+_xll.BInterpol(Boost!$R$6:$R$66,Boost!$AX$6:$AX$66,params!B1354,"cubic")</f>
        <v>#NAME?</v>
      </c>
      <c r="E1354" s="198" t="e">
        <f t="shared" ca="1" si="174"/>
        <v>#NAME?</v>
      </c>
      <c r="F1354" s="151" t="e">
        <f ca="1">+_xll.BInterpol(Boost!$R$6:$R$66,Boost!$AY$6:$AY$66,params!B1354,"cubic")</f>
        <v>#NAME?</v>
      </c>
      <c r="G1354" s="151" t="e">
        <f ca="1">_xll.BInterpol(cf!$A$2:$A$68,cf!$B$2:$B$68,params!B1354,"cubic")/100</f>
        <v>#NAME?</v>
      </c>
      <c r="H1354" s="199" t="e">
        <f t="shared" ca="1" si="175"/>
        <v>#NAME?</v>
      </c>
      <c r="I1354" s="152">
        <f t="shared" si="170"/>
        <v>8.6129741443543462E-2</v>
      </c>
      <c r="J1354" s="152">
        <f t="shared" si="176"/>
        <v>6.0926714771647461E-5</v>
      </c>
      <c r="K1354" s="3" t="e">
        <f t="shared" ca="1" si="172"/>
        <v>#NAME?</v>
      </c>
      <c r="L1354" s="153" t="e">
        <f t="shared" ca="1" si="177"/>
        <v>#NAME?</v>
      </c>
      <c r="M1354" s="195" t="e">
        <f ca="1">_xll.BInterpol(cf!$A$2:$A$68,cf!$C$2:$C$68,params!B1354,"cubic")</f>
        <v>#NAME?</v>
      </c>
      <c r="N1354" s="195" t="e">
        <f ca="1">+_xll.BInterpol(#REF!,#REF!,params!B1354,"cubic")</f>
        <v>#NAME?</v>
      </c>
      <c r="O1354" s="153" t="e">
        <f t="shared" ca="1" si="173"/>
        <v>#NAME?</v>
      </c>
    </row>
    <row r="1355" spans="1:15">
      <c r="A1355">
        <v>1352</v>
      </c>
      <c r="B1355">
        <f t="shared" si="171"/>
        <v>5.4080000000000004</v>
      </c>
      <c r="C1355" s="151" t="e">
        <f ca="1">+_xll.BInterpol(Boost!$R$6:$R$66,Boost!$AZ$6:$AZ$66,params!B1355,"cubic")</f>
        <v>#NAME?</v>
      </c>
      <c r="D1355" s="151" t="e">
        <f ca="1">+_xll.BInterpol(Boost!$R$6:$R$66,Boost!$AX$6:$AX$66,params!B1355,"cubic")</f>
        <v>#NAME?</v>
      </c>
      <c r="E1355" s="198" t="e">
        <f t="shared" ca="1" si="174"/>
        <v>#NAME?</v>
      </c>
      <c r="F1355" s="151" t="e">
        <f ca="1">+_xll.BInterpol(Boost!$R$6:$R$66,Boost!$AY$6:$AY$66,params!B1355,"cubic")</f>
        <v>#NAME?</v>
      </c>
      <c r="G1355" s="151" t="e">
        <f ca="1">_xll.BInterpol(cf!$A$2:$A$68,cf!$B$2:$B$68,params!B1355,"cubic")/100</f>
        <v>#NAME?</v>
      </c>
      <c r="H1355" s="199" t="e">
        <f t="shared" ca="1" si="175"/>
        <v>#NAME?</v>
      </c>
      <c r="I1355" s="152">
        <f t="shared" si="170"/>
        <v>8.6190664096669645E-2</v>
      </c>
      <c r="J1355" s="152">
        <f t="shared" si="176"/>
        <v>6.0922653126183057E-5</v>
      </c>
      <c r="K1355" s="3" t="e">
        <f t="shared" ca="1" si="172"/>
        <v>#NAME?</v>
      </c>
      <c r="L1355" s="153" t="e">
        <f t="shared" ca="1" si="177"/>
        <v>#NAME?</v>
      </c>
      <c r="M1355" s="195" t="e">
        <f ca="1">_xll.BInterpol(cf!$A$2:$A$68,cf!$C$2:$C$68,params!B1355,"cubic")</f>
        <v>#NAME?</v>
      </c>
      <c r="N1355" s="195" t="e">
        <f ca="1">+_xll.BInterpol(#REF!,#REF!,params!B1355,"cubic")</f>
        <v>#NAME?</v>
      </c>
      <c r="O1355" s="153" t="e">
        <f t="shared" ca="1" si="173"/>
        <v>#NAME?</v>
      </c>
    </row>
    <row r="1356" spans="1:15">
      <c r="A1356">
        <v>1353</v>
      </c>
      <c r="B1356">
        <f t="shared" si="171"/>
        <v>5.4119999999999999</v>
      </c>
      <c r="C1356" s="151" t="e">
        <f ca="1">+_xll.BInterpol(Boost!$R$6:$R$66,Boost!$AZ$6:$AZ$66,params!B1356,"cubic")</f>
        <v>#NAME?</v>
      </c>
      <c r="D1356" s="151" t="e">
        <f ca="1">+_xll.BInterpol(Boost!$R$6:$R$66,Boost!$AX$6:$AX$66,params!B1356,"cubic")</f>
        <v>#NAME?</v>
      </c>
      <c r="E1356" s="198" t="e">
        <f t="shared" ca="1" si="174"/>
        <v>#NAME?</v>
      </c>
      <c r="F1356" s="151" t="e">
        <f ca="1">+_xll.BInterpol(Boost!$R$6:$R$66,Boost!$AY$6:$AY$66,params!B1356,"cubic")</f>
        <v>#NAME?</v>
      </c>
      <c r="G1356" s="151" t="e">
        <f ca="1">_xll.BInterpol(cf!$A$2:$A$68,cf!$B$2:$B$68,params!B1356,"cubic")/100</f>
        <v>#NAME?</v>
      </c>
      <c r="H1356" s="199" t="e">
        <f t="shared" ca="1" si="175"/>
        <v>#NAME?</v>
      </c>
      <c r="I1356" s="152">
        <f t="shared" si="170"/>
        <v>8.6251582688420925E-2</v>
      </c>
      <c r="J1356" s="152">
        <f t="shared" si="176"/>
        <v>6.0918591751280005E-5</v>
      </c>
      <c r="K1356" s="3" t="e">
        <f t="shared" ca="1" si="172"/>
        <v>#NAME?</v>
      </c>
      <c r="L1356" s="153" t="e">
        <f t="shared" ca="1" si="177"/>
        <v>#NAME?</v>
      </c>
      <c r="M1356" s="195" t="e">
        <f ca="1">_xll.BInterpol(cf!$A$2:$A$68,cf!$C$2:$C$68,params!B1356,"cubic")</f>
        <v>#NAME?</v>
      </c>
      <c r="N1356" s="195" t="e">
        <f ca="1">+_xll.BInterpol(#REF!,#REF!,params!B1356,"cubic")</f>
        <v>#NAME?</v>
      </c>
      <c r="O1356" s="153" t="e">
        <f t="shared" ca="1" si="173"/>
        <v>#NAME?</v>
      </c>
    </row>
    <row r="1357" spans="1:15">
      <c r="A1357">
        <v>1354</v>
      </c>
      <c r="B1357">
        <f t="shared" si="171"/>
        <v>5.4160000000000004</v>
      </c>
      <c r="C1357" s="151" t="e">
        <f ca="1">+_xll.BInterpol(Boost!$R$6:$R$66,Boost!$AZ$6:$AZ$66,params!B1357,"cubic")</f>
        <v>#NAME?</v>
      </c>
      <c r="D1357" s="151" t="e">
        <f ca="1">+_xll.BInterpol(Boost!$R$6:$R$66,Boost!$AX$6:$AX$66,params!B1357,"cubic")</f>
        <v>#NAME?</v>
      </c>
      <c r="E1357" s="198" t="e">
        <f t="shared" ca="1" si="174"/>
        <v>#NAME?</v>
      </c>
      <c r="F1357" s="151" t="e">
        <f ca="1">+_xll.BInterpol(Boost!$R$6:$R$66,Boost!$AY$6:$AY$66,params!B1357,"cubic")</f>
        <v>#NAME?</v>
      </c>
      <c r="G1357" s="151" t="e">
        <f ca="1">_xll.BInterpol(cf!$A$2:$A$68,cf!$B$2:$B$68,params!B1357,"cubic")/100</f>
        <v>#NAME?</v>
      </c>
      <c r="H1357" s="199" t="e">
        <f t="shared" ca="1" si="175"/>
        <v>#NAME?</v>
      </c>
      <c r="I1357" s="152">
        <f t="shared" si="170"/>
        <v>8.6312497219068085E-2</v>
      </c>
      <c r="J1357" s="152">
        <f t="shared" si="176"/>
        <v>6.0914530647160348E-5</v>
      </c>
      <c r="K1357" s="3" t="e">
        <f t="shared" ca="1" si="172"/>
        <v>#NAME?</v>
      </c>
      <c r="L1357" s="153" t="e">
        <f t="shared" ca="1" si="177"/>
        <v>#NAME?</v>
      </c>
      <c r="M1357" s="195" t="e">
        <f ca="1">_xll.BInterpol(cf!$A$2:$A$68,cf!$C$2:$C$68,params!B1357,"cubic")</f>
        <v>#NAME?</v>
      </c>
      <c r="N1357" s="195" t="e">
        <f ca="1">+_xll.BInterpol(#REF!,#REF!,params!B1357,"cubic")</f>
        <v>#NAME?</v>
      </c>
      <c r="O1357" s="153" t="e">
        <f t="shared" ca="1" si="173"/>
        <v>#NAME?</v>
      </c>
    </row>
    <row r="1358" spans="1:15">
      <c r="A1358">
        <v>1355</v>
      </c>
      <c r="B1358">
        <f t="shared" si="171"/>
        <v>5.42</v>
      </c>
      <c r="C1358" s="151" t="e">
        <f ca="1">+_xll.BInterpol(Boost!$R$6:$R$66,Boost!$AZ$6:$AZ$66,params!B1358,"cubic")</f>
        <v>#NAME?</v>
      </c>
      <c r="D1358" s="151" t="e">
        <f ca="1">+_xll.BInterpol(Boost!$R$6:$R$66,Boost!$AX$6:$AX$66,params!B1358,"cubic")</f>
        <v>#NAME?</v>
      </c>
      <c r="E1358" s="198" t="e">
        <f t="shared" ca="1" si="174"/>
        <v>#NAME?</v>
      </c>
      <c r="F1358" s="151" t="e">
        <f ca="1">+_xll.BInterpol(Boost!$R$6:$R$66,Boost!$AY$6:$AY$66,params!B1358,"cubic")</f>
        <v>#NAME?</v>
      </c>
      <c r="G1358" s="151" t="e">
        <f ca="1">_xll.BInterpol(cf!$A$2:$A$68,cf!$B$2:$B$68,params!B1358,"cubic")/100</f>
        <v>#NAME?</v>
      </c>
      <c r="H1358" s="199" t="e">
        <f t="shared" ca="1" si="175"/>
        <v>#NAME?</v>
      </c>
      <c r="I1358" s="152">
        <f t="shared" si="170"/>
        <v>8.6373407688881909E-2</v>
      </c>
      <c r="J1358" s="152">
        <f t="shared" si="176"/>
        <v>6.0910469813824086E-5</v>
      </c>
      <c r="K1358" s="3" t="e">
        <f t="shared" ca="1" si="172"/>
        <v>#NAME?</v>
      </c>
      <c r="L1358" s="153" t="e">
        <f t="shared" ca="1" si="177"/>
        <v>#NAME?</v>
      </c>
      <c r="M1358" s="195" t="e">
        <f ca="1">_xll.BInterpol(cf!$A$2:$A$68,cf!$C$2:$C$68,params!B1358,"cubic")</f>
        <v>#NAME?</v>
      </c>
      <c r="N1358" s="195" t="e">
        <f ca="1">+_xll.BInterpol(#REF!,#REF!,params!B1358,"cubic")</f>
        <v>#NAME?</v>
      </c>
      <c r="O1358" s="153" t="e">
        <f t="shared" ca="1" si="173"/>
        <v>#NAME?</v>
      </c>
    </row>
    <row r="1359" spans="1:15">
      <c r="A1359">
        <v>1356</v>
      </c>
      <c r="B1359">
        <f t="shared" si="171"/>
        <v>5.4240000000000004</v>
      </c>
      <c r="C1359" s="151" t="e">
        <f ca="1">+_xll.BInterpol(Boost!$R$6:$R$66,Boost!$AZ$6:$AZ$66,params!B1359,"cubic")</f>
        <v>#NAME?</v>
      </c>
      <c r="D1359" s="151" t="e">
        <f ca="1">+_xll.BInterpol(Boost!$R$6:$R$66,Boost!$AX$6:$AX$66,params!B1359,"cubic")</f>
        <v>#NAME?</v>
      </c>
      <c r="E1359" s="198" t="e">
        <f t="shared" ca="1" si="174"/>
        <v>#NAME?</v>
      </c>
      <c r="F1359" s="151" t="e">
        <f ca="1">+_xll.BInterpol(Boost!$R$6:$R$66,Boost!$AY$6:$AY$66,params!B1359,"cubic")</f>
        <v>#NAME?</v>
      </c>
      <c r="G1359" s="151" t="e">
        <f ca="1">_xll.BInterpol(cf!$A$2:$A$68,cf!$B$2:$B$68,params!B1359,"cubic")/100</f>
        <v>#NAME?</v>
      </c>
      <c r="H1359" s="199" t="e">
        <f t="shared" ca="1" si="175"/>
        <v>#NAME?</v>
      </c>
      <c r="I1359" s="152">
        <f t="shared" si="170"/>
        <v>8.6434314098133069E-2</v>
      </c>
      <c r="J1359" s="152">
        <f t="shared" si="176"/>
        <v>6.0906409251160198E-5</v>
      </c>
      <c r="K1359" s="3" t="e">
        <f t="shared" ca="1" si="172"/>
        <v>#NAME?</v>
      </c>
      <c r="L1359" s="153" t="e">
        <f t="shared" ca="1" si="177"/>
        <v>#NAME?</v>
      </c>
      <c r="M1359" s="195" t="e">
        <f ca="1">_xll.BInterpol(cf!$A$2:$A$68,cf!$C$2:$C$68,params!B1359,"cubic")</f>
        <v>#NAME?</v>
      </c>
      <c r="N1359" s="195" t="e">
        <f ca="1">+_xll.BInterpol(#REF!,#REF!,params!B1359,"cubic")</f>
        <v>#NAME?</v>
      </c>
      <c r="O1359" s="153" t="e">
        <f t="shared" ca="1" si="173"/>
        <v>#NAME?</v>
      </c>
    </row>
    <row r="1360" spans="1:15">
      <c r="A1360">
        <v>1357</v>
      </c>
      <c r="B1360">
        <f t="shared" si="171"/>
        <v>5.4279999999999999</v>
      </c>
      <c r="C1360" s="151" t="e">
        <f ca="1">+_xll.BInterpol(Boost!$R$6:$R$66,Boost!$AZ$6:$AZ$66,params!B1360,"cubic")</f>
        <v>#NAME?</v>
      </c>
      <c r="D1360" s="151" t="e">
        <f ca="1">+_xll.BInterpol(Boost!$R$6:$R$66,Boost!$AX$6:$AX$66,params!B1360,"cubic")</f>
        <v>#NAME?</v>
      </c>
      <c r="E1360" s="198" t="e">
        <f t="shared" ca="1" si="174"/>
        <v>#NAME?</v>
      </c>
      <c r="F1360" s="151" t="e">
        <f ca="1">+_xll.BInterpol(Boost!$R$6:$R$66,Boost!$AY$6:$AY$66,params!B1360,"cubic")</f>
        <v>#NAME?</v>
      </c>
      <c r="G1360" s="151" t="e">
        <f ca="1">_xll.BInterpol(cf!$A$2:$A$68,cf!$B$2:$B$68,params!B1360,"cubic")/100</f>
        <v>#NAME?</v>
      </c>
      <c r="H1360" s="199" t="e">
        <f t="shared" ca="1" si="175"/>
        <v>#NAME?</v>
      </c>
      <c r="I1360" s="152">
        <f t="shared" si="170"/>
        <v>8.6495216447092349E-2</v>
      </c>
      <c r="J1360" s="152">
        <f t="shared" si="176"/>
        <v>6.0902348959279706E-5</v>
      </c>
      <c r="K1360" s="3" t="e">
        <f t="shared" ca="1" si="172"/>
        <v>#NAME?</v>
      </c>
      <c r="L1360" s="153" t="e">
        <f t="shared" ca="1" si="177"/>
        <v>#NAME?</v>
      </c>
      <c r="M1360" s="195" t="e">
        <f ca="1">_xll.BInterpol(cf!$A$2:$A$68,cf!$C$2:$C$68,params!B1360,"cubic")</f>
        <v>#NAME?</v>
      </c>
      <c r="N1360" s="195" t="e">
        <f ca="1">+_xll.BInterpol(#REF!,#REF!,params!B1360,"cubic")</f>
        <v>#NAME?</v>
      </c>
      <c r="O1360" s="153" t="e">
        <f t="shared" ca="1" si="173"/>
        <v>#NAME?</v>
      </c>
    </row>
    <row r="1361" spans="1:15">
      <c r="A1361">
        <v>1358</v>
      </c>
      <c r="B1361">
        <f t="shared" si="171"/>
        <v>5.4320000000000004</v>
      </c>
      <c r="C1361" s="151" t="e">
        <f ca="1">+_xll.BInterpol(Boost!$R$6:$R$66,Boost!$AZ$6:$AZ$66,params!B1361,"cubic")</f>
        <v>#NAME?</v>
      </c>
      <c r="D1361" s="151" t="e">
        <f ca="1">+_xll.BInterpol(Boost!$R$6:$R$66,Boost!$AX$6:$AX$66,params!B1361,"cubic")</f>
        <v>#NAME?</v>
      </c>
      <c r="E1361" s="198" t="e">
        <f t="shared" ca="1" si="174"/>
        <v>#NAME?</v>
      </c>
      <c r="F1361" s="151" t="e">
        <f ca="1">+_xll.BInterpol(Boost!$R$6:$R$66,Boost!$AY$6:$AY$66,params!B1361,"cubic")</f>
        <v>#NAME?</v>
      </c>
      <c r="G1361" s="151" t="e">
        <f ca="1">_xll.BInterpol(cf!$A$2:$A$68,cf!$B$2:$B$68,params!B1361,"cubic")/100</f>
        <v>#NAME?</v>
      </c>
      <c r="H1361" s="199" t="e">
        <f t="shared" ca="1" si="175"/>
        <v>#NAME?</v>
      </c>
      <c r="I1361" s="152">
        <f t="shared" si="170"/>
        <v>8.6556114736030421E-2</v>
      </c>
      <c r="J1361" s="152">
        <f t="shared" si="176"/>
        <v>6.0898288938071587E-5</v>
      </c>
      <c r="K1361" s="3" t="e">
        <f t="shared" ca="1" si="172"/>
        <v>#NAME?</v>
      </c>
      <c r="L1361" s="153" t="e">
        <f t="shared" ca="1" si="177"/>
        <v>#NAME?</v>
      </c>
      <c r="M1361" s="195" t="e">
        <f ca="1">_xll.BInterpol(cf!$A$2:$A$68,cf!$C$2:$C$68,params!B1361,"cubic")</f>
        <v>#NAME?</v>
      </c>
      <c r="N1361" s="195" t="e">
        <f ca="1">+_xll.BInterpol(#REF!,#REF!,params!B1361,"cubic")</f>
        <v>#NAME?</v>
      </c>
      <c r="O1361" s="153" t="e">
        <f t="shared" ca="1" si="173"/>
        <v>#NAME?</v>
      </c>
    </row>
    <row r="1362" spans="1:15">
      <c r="A1362">
        <v>1359</v>
      </c>
      <c r="B1362">
        <f t="shared" si="171"/>
        <v>5.4359999999999999</v>
      </c>
      <c r="C1362" s="151" t="e">
        <f ca="1">+_xll.BInterpol(Boost!$R$6:$R$66,Boost!$AZ$6:$AZ$66,params!B1362,"cubic")</f>
        <v>#NAME?</v>
      </c>
      <c r="D1362" s="151" t="e">
        <f ca="1">+_xll.BInterpol(Boost!$R$6:$R$66,Boost!$AX$6:$AX$66,params!B1362,"cubic")</f>
        <v>#NAME?</v>
      </c>
      <c r="E1362" s="198" t="e">
        <f t="shared" ca="1" si="174"/>
        <v>#NAME?</v>
      </c>
      <c r="F1362" s="151" t="e">
        <f ca="1">+_xll.BInterpol(Boost!$R$6:$R$66,Boost!$AY$6:$AY$66,params!B1362,"cubic")</f>
        <v>#NAME?</v>
      </c>
      <c r="G1362" s="151" t="e">
        <f ca="1">_xll.BInterpol(cf!$A$2:$A$68,cf!$B$2:$B$68,params!B1362,"cubic")/100</f>
        <v>#NAME?</v>
      </c>
      <c r="H1362" s="199" t="e">
        <f t="shared" ca="1" si="175"/>
        <v>#NAME?</v>
      </c>
      <c r="I1362" s="152">
        <f t="shared" si="170"/>
        <v>8.6617008965217734E-2</v>
      </c>
      <c r="J1362" s="152">
        <f t="shared" si="176"/>
        <v>6.0894229187313798E-5</v>
      </c>
      <c r="K1362" s="3" t="e">
        <f t="shared" ca="1" si="172"/>
        <v>#NAME?</v>
      </c>
      <c r="L1362" s="153" t="e">
        <f t="shared" ca="1" si="177"/>
        <v>#NAME?</v>
      </c>
      <c r="M1362" s="195" t="e">
        <f ca="1">_xll.BInterpol(cf!$A$2:$A$68,cf!$C$2:$C$68,params!B1362,"cubic")</f>
        <v>#NAME?</v>
      </c>
      <c r="N1362" s="195" t="e">
        <f ca="1">+_xll.BInterpol(#REF!,#REF!,params!B1362,"cubic")</f>
        <v>#NAME?</v>
      </c>
      <c r="O1362" s="153" t="e">
        <f t="shared" ca="1" si="173"/>
        <v>#NAME?</v>
      </c>
    </row>
    <row r="1363" spans="1:15">
      <c r="A1363">
        <v>1360</v>
      </c>
      <c r="B1363">
        <f t="shared" si="171"/>
        <v>5.44</v>
      </c>
      <c r="C1363" s="151" t="e">
        <f ca="1">+_xll.BInterpol(Boost!$R$6:$R$66,Boost!$AZ$6:$AZ$66,params!B1363,"cubic")</f>
        <v>#NAME?</v>
      </c>
      <c r="D1363" s="151" t="e">
        <f ca="1">+_xll.BInterpol(Boost!$R$6:$R$66,Boost!$AX$6:$AX$66,params!B1363,"cubic")</f>
        <v>#NAME?</v>
      </c>
      <c r="E1363" s="198" t="e">
        <f t="shared" ca="1" si="174"/>
        <v>#NAME?</v>
      </c>
      <c r="F1363" s="151" t="e">
        <f ca="1">+_xll.BInterpol(Boost!$R$6:$R$66,Boost!$AY$6:$AY$66,params!B1363,"cubic")</f>
        <v>#NAME?</v>
      </c>
      <c r="G1363" s="151" t="e">
        <f ca="1">_xll.BInterpol(cf!$A$2:$A$68,cf!$B$2:$B$68,params!B1363,"cubic")/100</f>
        <v>#NAME?</v>
      </c>
      <c r="H1363" s="199" t="e">
        <f t="shared" ca="1" si="175"/>
        <v>#NAME?</v>
      </c>
      <c r="I1363" s="152">
        <f t="shared" si="170"/>
        <v>8.6677899134925185E-2</v>
      </c>
      <c r="J1363" s="152">
        <f t="shared" si="176"/>
        <v>6.0890169707450426E-5</v>
      </c>
      <c r="K1363" s="3" t="e">
        <f t="shared" ca="1" si="172"/>
        <v>#NAME?</v>
      </c>
      <c r="L1363" s="153" t="e">
        <f t="shared" ca="1" si="177"/>
        <v>#NAME?</v>
      </c>
      <c r="M1363" s="195" t="e">
        <f ca="1">_xll.BInterpol(cf!$A$2:$A$68,cf!$C$2:$C$68,params!B1363,"cubic")</f>
        <v>#NAME?</v>
      </c>
      <c r="N1363" s="195" t="e">
        <f ca="1">+_xll.BInterpol(#REF!,#REF!,params!B1363,"cubic")</f>
        <v>#NAME?</v>
      </c>
      <c r="O1363" s="153" t="e">
        <f t="shared" ca="1" si="173"/>
        <v>#NAME?</v>
      </c>
    </row>
    <row r="1364" spans="1:15">
      <c r="A1364">
        <v>1361</v>
      </c>
      <c r="B1364">
        <f t="shared" si="171"/>
        <v>5.444</v>
      </c>
      <c r="C1364" s="151" t="e">
        <f ca="1">+_xll.BInterpol(Boost!$R$6:$R$66,Boost!$AZ$6:$AZ$66,params!B1364,"cubic")</f>
        <v>#NAME?</v>
      </c>
      <c r="D1364" s="151" t="e">
        <f ca="1">+_xll.BInterpol(Boost!$R$6:$R$66,Boost!$AX$6:$AX$66,params!B1364,"cubic")</f>
        <v>#NAME?</v>
      </c>
      <c r="E1364" s="198" t="e">
        <f t="shared" ca="1" si="174"/>
        <v>#NAME?</v>
      </c>
      <c r="F1364" s="151" t="e">
        <f ca="1">+_xll.BInterpol(Boost!$R$6:$R$66,Boost!$AY$6:$AY$66,params!B1364,"cubic")</f>
        <v>#NAME?</v>
      </c>
      <c r="G1364" s="151" t="e">
        <f ca="1">_xll.BInterpol(cf!$A$2:$A$68,cf!$B$2:$B$68,params!B1364,"cubic")/100</f>
        <v>#NAME?</v>
      </c>
      <c r="H1364" s="199" t="e">
        <f t="shared" ca="1" si="175"/>
        <v>#NAME?</v>
      </c>
      <c r="I1364" s="152">
        <f t="shared" si="170"/>
        <v>8.6738785245423333E-2</v>
      </c>
      <c r="J1364" s="152">
        <f t="shared" si="176"/>
        <v>6.0886110498148405E-5</v>
      </c>
      <c r="K1364" s="3" t="e">
        <f t="shared" ca="1" si="172"/>
        <v>#NAME?</v>
      </c>
      <c r="L1364" s="153" t="e">
        <f t="shared" ca="1" si="177"/>
        <v>#NAME?</v>
      </c>
      <c r="M1364" s="195" t="e">
        <f ca="1">_xll.BInterpol(cf!$A$2:$A$68,cf!$C$2:$C$68,params!B1364,"cubic")</f>
        <v>#NAME?</v>
      </c>
      <c r="N1364" s="195" t="e">
        <f ca="1">+_xll.BInterpol(#REF!,#REF!,params!B1364,"cubic")</f>
        <v>#NAME?</v>
      </c>
      <c r="O1364" s="153" t="e">
        <f t="shared" ca="1" si="173"/>
        <v>#NAME?</v>
      </c>
    </row>
    <row r="1365" spans="1:15">
      <c r="A1365">
        <v>1362</v>
      </c>
      <c r="B1365">
        <f t="shared" si="171"/>
        <v>5.4480000000000004</v>
      </c>
      <c r="C1365" s="151" t="e">
        <f ca="1">+_xll.BInterpol(Boost!$R$6:$R$66,Boost!$AZ$6:$AZ$66,params!B1365,"cubic")</f>
        <v>#NAME?</v>
      </c>
      <c r="D1365" s="151" t="e">
        <f ca="1">+_xll.BInterpol(Boost!$R$6:$R$66,Boost!$AX$6:$AX$66,params!B1365,"cubic")</f>
        <v>#NAME?</v>
      </c>
      <c r="E1365" s="198" t="e">
        <f t="shared" ca="1" si="174"/>
        <v>#NAME?</v>
      </c>
      <c r="F1365" s="151" t="e">
        <f ca="1">+_xll.BInterpol(Boost!$R$6:$R$66,Boost!$AY$6:$AY$66,params!B1365,"cubic")</f>
        <v>#NAME?</v>
      </c>
      <c r="G1365" s="151" t="e">
        <f ca="1">_xll.BInterpol(cf!$A$2:$A$68,cf!$B$2:$B$68,params!B1365,"cubic")/100</f>
        <v>#NAME?</v>
      </c>
      <c r="H1365" s="199" t="e">
        <f t="shared" ca="1" si="175"/>
        <v>#NAME?</v>
      </c>
      <c r="I1365" s="152">
        <f t="shared" si="170"/>
        <v>8.6799667296982741E-2</v>
      </c>
      <c r="J1365" s="152">
        <f t="shared" si="176"/>
        <v>6.0882051559407735E-5</v>
      </c>
      <c r="K1365" s="3" t="e">
        <f t="shared" ca="1" si="172"/>
        <v>#NAME?</v>
      </c>
      <c r="L1365" s="153" t="e">
        <f t="shared" ca="1" si="177"/>
        <v>#NAME?</v>
      </c>
      <c r="M1365" s="195" t="e">
        <f ca="1">_xll.BInterpol(cf!$A$2:$A$68,cf!$C$2:$C$68,params!B1365,"cubic")</f>
        <v>#NAME?</v>
      </c>
      <c r="N1365" s="195" t="e">
        <f ca="1">+_xll.BInterpol(#REF!,#REF!,params!B1365,"cubic")</f>
        <v>#NAME?</v>
      </c>
      <c r="O1365" s="153" t="e">
        <f t="shared" ca="1" si="173"/>
        <v>#NAME?</v>
      </c>
    </row>
    <row r="1366" spans="1:15">
      <c r="A1366">
        <v>1363</v>
      </c>
      <c r="B1366">
        <f t="shared" si="171"/>
        <v>5.452</v>
      </c>
      <c r="C1366" s="151" t="e">
        <f ca="1">+_xll.BInterpol(Boost!$R$6:$R$66,Boost!$AZ$6:$AZ$66,params!B1366,"cubic")</f>
        <v>#NAME?</v>
      </c>
      <c r="D1366" s="151" t="e">
        <f ca="1">+_xll.BInterpol(Boost!$R$6:$R$66,Boost!$AX$6:$AX$66,params!B1366,"cubic")</f>
        <v>#NAME?</v>
      </c>
      <c r="E1366" s="198" t="e">
        <f t="shared" ca="1" si="174"/>
        <v>#NAME?</v>
      </c>
      <c r="F1366" s="151" t="e">
        <f ca="1">+_xll.BInterpol(Boost!$R$6:$R$66,Boost!$AY$6:$AY$66,params!B1366,"cubic")</f>
        <v>#NAME?</v>
      </c>
      <c r="G1366" s="151" t="e">
        <f ca="1">_xll.BInterpol(cf!$A$2:$A$68,cf!$B$2:$B$68,params!B1366,"cubic")/100</f>
        <v>#NAME?</v>
      </c>
      <c r="H1366" s="199" t="e">
        <f t="shared" ca="1" si="175"/>
        <v>#NAME?</v>
      </c>
      <c r="I1366" s="152">
        <f t="shared" si="170"/>
        <v>8.6860545289873969E-2</v>
      </c>
      <c r="J1366" s="152">
        <f t="shared" si="176"/>
        <v>6.0877992891228416E-5</v>
      </c>
      <c r="K1366" s="3" t="e">
        <f t="shared" ca="1" si="172"/>
        <v>#NAME?</v>
      </c>
      <c r="L1366" s="153" t="e">
        <f t="shared" ca="1" si="177"/>
        <v>#NAME?</v>
      </c>
      <c r="M1366" s="195" t="e">
        <f ca="1">_xll.BInterpol(cf!$A$2:$A$68,cf!$C$2:$C$68,params!B1366,"cubic")</f>
        <v>#NAME?</v>
      </c>
      <c r="N1366" s="195" t="e">
        <f ca="1">+_xll.BInterpol(#REF!,#REF!,params!B1366,"cubic")</f>
        <v>#NAME?</v>
      </c>
      <c r="O1366" s="153" t="e">
        <f t="shared" ca="1" si="173"/>
        <v>#NAME?</v>
      </c>
    </row>
    <row r="1367" spans="1:15">
      <c r="A1367">
        <v>1364</v>
      </c>
      <c r="B1367">
        <f t="shared" si="171"/>
        <v>5.4560000000000004</v>
      </c>
      <c r="C1367" s="151" t="e">
        <f ca="1">+_xll.BInterpol(Boost!$R$6:$R$66,Boost!$AZ$6:$AZ$66,params!B1367,"cubic")</f>
        <v>#NAME?</v>
      </c>
      <c r="D1367" s="151" t="e">
        <f ca="1">+_xll.BInterpol(Boost!$R$6:$R$66,Boost!$AX$6:$AX$66,params!B1367,"cubic")</f>
        <v>#NAME?</v>
      </c>
      <c r="E1367" s="198" t="e">
        <f t="shared" ca="1" si="174"/>
        <v>#NAME?</v>
      </c>
      <c r="F1367" s="151" t="e">
        <f ca="1">+_xll.BInterpol(Boost!$R$6:$R$66,Boost!$AY$6:$AY$66,params!B1367,"cubic")</f>
        <v>#NAME?</v>
      </c>
      <c r="G1367" s="151" t="e">
        <f ca="1">_xll.BInterpol(cf!$A$2:$A$68,cf!$B$2:$B$68,params!B1367,"cubic")/100</f>
        <v>#NAME?</v>
      </c>
      <c r="H1367" s="199" t="e">
        <f t="shared" ca="1" si="175"/>
        <v>#NAME?</v>
      </c>
      <c r="I1367" s="152">
        <f t="shared" si="170"/>
        <v>8.692141922436758E-2</v>
      </c>
      <c r="J1367" s="152">
        <f t="shared" si="176"/>
        <v>6.0873934493610449E-5</v>
      </c>
      <c r="K1367" s="3" t="e">
        <f t="shared" ca="1" si="172"/>
        <v>#NAME?</v>
      </c>
      <c r="L1367" s="153" t="e">
        <f t="shared" ca="1" si="177"/>
        <v>#NAME?</v>
      </c>
      <c r="M1367" s="195" t="e">
        <f ca="1">_xll.BInterpol(cf!$A$2:$A$68,cf!$C$2:$C$68,params!B1367,"cubic")</f>
        <v>#NAME?</v>
      </c>
      <c r="N1367" s="195" t="e">
        <f ca="1">+_xll.BInterpol(#REF!,#REF!,params!B1367,"cubic")</f>
        <v>#NAME?</v>
      </c>
      <c r="O1367" s="153" t="e">
        <f t="shared" ca="1" si="173"/>
        <v>#NAME?</v>
      </c>
    </row>
    <row r="1368" spans="1:15">
      <c r="A1368">
        <v>1365</v>
      </c>
      <c r="B1368">
        <f t="shared" si="171"/>
        <v>5.46</v>
      </c>
      <c r="C1368" s="151" t="e">
        <f ca="1">+_xll.BInterpol(Boost!$R$6:$R$66,Boost!$AZ$6:$AZ$66,params!B1368,"cubic")</f>
        <v>#NAME?</v>
      </c>
      <c r="D1368" s="151" t="e">
        <f ca="1">+_xll.BInterpol(Boost!$R$6:$R$66,Boost!$AX$6:$AX$66,params!B1368,"cubic")</f>
        <v>#NAME?</v>
      </c>
      <c r="E1368" s="198" t="e">
        <f t="shared" ca="1" si="174"/>
        <v>#NAME?</v>
      </c>
      <c r="F1368" s="151" t="e">
        <f ca="1">+_xll.BInterpol(Boost!$R$6:$R$66,Boost!$AY$6:$AY$66,params!B1368,"cubic")</f>
        <v>#NAME?</v>
      </c>
      <c r="G1368" s="151" t="e">
        <f ca="1">_xll.BInterpol(cf!$A$2:$A$68,cf!$B$2:$B$68,params!B1368,"cubic")/100</f>
        <v>#NAME?</v>
      </c>
      <c r="H1368" s="199" t="e">
        <f t="shared" ca="1" si="175"/>
        <v>#NAME?</v>
      </c>
      <c r="I1368" s="152">
        <f t="shared" si="170"/>
        <v>8.6982289100734245E-2</v>
      </c>
      <c r="J1368" s="152">
        <f t="shared" si="176"/>
        <v>6.0869876366664855E-5</v>
      </c>
      <c r="K1368" s="3" t="e">
        <f t="shared" ca="1" si="172"/>
        <v>#NAME?</v>
      </c>
      <c r="L1368" s="153" t="e">
        <f t="shared" ca="1" si="177"/>
        <v>#NAME?</v>
      </c>
      <c r="M1368" s="195" t="e">
        <f ca="1">_xll.BInterpol(cf!$A$2:$A$68,cf!$C$2:$C$68,params!B1368,"cubic")</f>
        <v>#NAME?</v>
      </c>
      <c r="N1368" s="195" t="e">
        <f ca="1">+_xll.BInterpol(#REF!,#REF!,params!B1368,"cubic")</f>
        <v>#NAME?</v>
      </c>
      <c r="O1368" s="153" t="e">
        <f t="shared" ca="1" si="173"/>
        <v>#NAME?</v>
      </c>
    </row>
    <row r="1369" spans="1:15">
      <c r="A1369">
        <v>1366</v>
      </c>
      <c r="B1369">
        <f t="shared" si="171"/>
        <v>5.4640000000000004</v>
      </c>
      <c r="C1369" s="151" t="e">
        <f ca="1">+_xll.BInterpol(Boost!$R$6:$R$66,Boost!$AZ$6:$AZ$66,params!B1369,"cubic")</f>
        <v>#NAME?</v>
      </c>
      <c r="D1369" s="151" t="e">
        <f ca="1">+_xll.BInterpol(Boost!$R$6:$R$66,Boost!$AX$6:$AX$66,params!B1369,"cubic")</f>
        <v>#NAME?</v>
      </c>
      <c r="E1369" s="198" t="e">
        <f t="shared" ca="1" si="174"/>
        <v>#NAME?</v>
      </c>
      <c r="F1369" s="151" t="e">
        <f ca="1">+_xll.BInterpol(Boost!$R$6:$R$66,Boost!$AY$6:$AY$66,params!B1369,"cubic")</f>
        <v>#NAME?</v>
      </c>
      <c r="G1369" s="151" t="e">
        <f ca="1">_xll.BInterpol(cf!$A$2:$A$68,cf!$B$2:$B$68,params!B1369,"cubic")/100</f>
        <v>#NAME?</v>
      </c>
      <c r="H1369" s="199" t="e">
        <f t="shared" ca="1" si="175"/>
        <v>#NAME?</v>
      </c>
      <c r="I1369" s="152">
        <f t="shared" si="170"/>
        <v>8.7043154919244303E-2</v>
      </c>
      <c r="J1369" s="152">
        <f t="shared" si="176"/>
        <v>6.0865818510058567E-5</v>
      </c>
      <c r="K1369" s="3" t="e">
        <f t="shared" ca="1" si="172"/>
        <v>#NAME?</v>
      </c>
      <c r="L1369" s="153" t="e">
        <f t="shared" ca="1" si="177"/>
        <v>#NAME?</v>
      </c>
      <c r="M1369" s="195" t="e">
        <f ca="1">_xll.BInterpol(cf!$A$2:$A$68,cf!$C$2:$C$68,params!B1369,"cubic")</f>
        <v>#NAME?</v>
      </c>
      <c r="N1369" s="195" t="e">
        <f ca="1">+_xll.BInterpol(#REF!,#REF!,params!B1369,"cubic")</f>
        <v>#NAME?</v>
      </c>
      <c r="O1369" s="153" t="e">
        <f t="shared" ca="1" si="173"/>
        <v>#NAME?</v>
      </c>
    </row>
    <row r="1370" spans="1:15">
      <c r="A1370">
        <v>1367</v>
      </c>
      <c r="B1370">
        <f t="shared" si="171"/>
        <v>5.468</v>
      </c>
      <c r="C1370" s="151" t="e">
        <f ca="1">+_xll.BInterpol(Boost!$R$6:$R$66,Boost!$AZ$6:$AZ$66,params!B1370,"cubic")</f>
        <v>#NAME?</v>
      </c>
      <c r="D1370" s="151" t="e">
        <f ca="1">+_xll.BInterpol(Boost!$R$6:$R$66,Boost!$AX$6:$AX$66,params!B1370,"cubic")</f>
        <v>#NAME?</v>
      </c>
      <c r="E1370" s="198" t="e">
        <f t="shared" ca="1" si="174"/>
        <v>#NAME?</v>
      </c>
      <c r="F1370" s="151" t="e">
        <f ca="1">+_xll.BInterpol(Boost!$R$6:$R$66,Boost!$AY$6:$AY$66,params!B1370,"cubic")</f>
        <v>#NAME?</v>
      </c>
      <c r="G1370" s="151" t="e">
        <f ca="1">_xll.BInterpol(cf!$A$2:$A$68,cf!$B$2:$B$68,params!B1370,"cubic")/100</f>
        <v>#NAME?</v>
      </c>
      <c r="H1370" s="199" t="e">
        <f t="shared" ca="1" si="175"/>
        <v>#NAME?</v>
      </c>
      <c r="I1370" s="152">
        <f t="shared" si="170"/>
        <v>8.7104016680168428E-2</v>
      </c>
      <c r="J1370" s="152">
        <f t="shared" si="176"/>
        <v>6.0861760924124653E-5</v>
      </c>
      <c r="K1370" s="3" t="e">
        <f t="shared" ca="1" si="172"/>
        <v>#NAME?</v>
      </c>
      <c r="L1370" s="153" t="e">
        <f t="shared" ca="1" si="177"/>
        <v>#NAME?</v>
      </c>
      <c r="M1370" s="195" t="e">
        <f ca="1">_xll.BInterpol(cf!$A$2:$A$68,cf!$C$2:$C$68,params!B1370,"cubic")</f>
        <v>#NAME?</v>
      </c>
      <c r="N1370" s="195" t="e">
        <f ca="1">+_xll.BInterpol(#REF!,#REF!,params!B1370,"cubic")</f>
        <v>#NAME?</v>
      </c>
      <c r="O1370" s="153" t="e">
        <f t="shared" ca="1" si="173"/>
        <v>#NAME?</v>
      </c>
    </row>
    <row r="1371" spans="1:15">
      <c r="A1371">
        <v>1368</v>
      </c>
      <c r="B1371">
        <f t="shared" si="171"/>
        <v>5.4720000000000004</v>
      </c>
      <c r="C1371" s="151" t="e">
        <f ca="1">+_xll.BInterpol(Boost!$R$6:$R$66,Boost!$AZ$6:$AZ$66,params!B1371,"cubic")</f>
        <v>#NAME?</v>
      </c>
      <c r="D1371" s="151" t="e">
        <f ca="1">+_xll.BInterpol(Boost!$R$6:$R$66,Boost!$AX$6:$AX$66,params!B1371,"cubic")</f>
        <v>#NAME?</v>
      </c>
      <c r="E1371" s="198" t="e">
        <f t="shared" ca="1" si="174"/>
        <v>#NAME?</v>
      </c>
      <c r="F1371" s="151" t="e">
        <f ca="1">+_xll.BInterpol(Boost!$R$6:$R$66,Boost!$AY$6:$AY$66,params!B1371,"cubic")</f>
        <v>#NAME?</v>
      </c>
      <c r="G1371" s="151" t="e">
        <f ca="1">_xll.BInterpol(cf!$A$2:$A$68,cf!$B$2:$B$68,params!B1371,"cubic")/100</f>
        <v>#NAME?</v>
      </c>
      <c r="H1371" s="199" t="e">
        <f t="shared" ca="1" si="175"/>
        <v>#NAME?</v>
      </c>
      <c r="I1371" s="152">
        <f t="shared" si="170"/>
        <v>8.716487438377718E-2</v>
      </c>
      <c r="J1371" s="152">
        <f t="shared" si="176"/>
        <v>6.085770360875209E-5</v>
      </c>
      <c r="K1371" s="3" t="e">
        <f t="shared" ca="1" si="172"/>
        <v>#NAME?</v>
      </c>
      <c r="L1371" s="153" t="e">
        <f t="shared" ca="1" si="177"/>
        <v>#NAME?</v>
      </c>
      <c r="M1371" s="195" t="e">
        <f ca="1">_xll.BInterpol(cf!$A$2:$A$68,cf!$C$2:$C$68,params!B1371,"cubic")</f>
        <v>#NAME?</v>
      </c>
      <c r="N1371" s="195" t="e">
        <f ca="1">+_xll.BInterpol(#REF!,#REF!,params!B1371,"cubic")</f>
        <v>#NAME?</v>
      </c>
      <c r="O1371" s="153" t="e">
        <f t="shared" ca="1" si="173"/>
        <v>#NAME?</v>
      </c>
    </row>
    <row r="1372" spans="1:15">
      <c r="A1372">
        <v>1369</v>
      </c>
      <c r="B1372">
        <f t="shared" si="171"/>
        <v>5.476</v>
      </c>
      <c r="C1372" s="151" t="e">
        <f ca="1">+_xll.BInterpol(Boost!$R$6:$R$66,Boost!$AZ$6:$AZ$66,params!B1372,"cubic")</f>
        <v>#NAME?</v>
      </c>
      <c r="D1372" s="151" t="e">
        <f ca="1">+_xll.BInterpol(Boost!$R$6:$R$66,Boost!$AX$6:$AX$66,params!B1372,"cubic")</f>
        <v>#NAME?</v>
      </c>
      <c r="E1372" s="198" t="e">
        <f t="shared" ca="1" si="174"/>
        <v>#NAME?</v>
      </c>
      <c r="F1372" s="151" t="e">
        <f ca="1">+_xll.BInterpol(Boost!$R$6:$R$66,Boost!$AY$6:$AY$66,params!B1372,"cubic")</f>
        <v>#NAME?</v>
      </c>
      <c r="G1372" s="151" t="e">
        <f ca="1">_xll.BInterpol(cf!$A$2:$A$68,cf!$B$2:$B$68,params!B1372,"cubic")/100</f>
        <v>#NAME?</v>
      </c>
      <c r="H1372" s="199" t="e">
        <f t="shared" ca="1" si="175"/>
        <v>#NAME?</v>
      </c>
      <c r="I1372" s="152">
        <f t="shared" si="170"/>
        <v>8.7225728030340788E-2</v>
      </c>
      <c r="J1372" s="152">
        <f t="shared" si="176"/>
        <v>6.0853646563607811E-5</v>
      </c>
      <c r="K1372" s="3" t="e">
        <f t="shared" ca="1" si="172"/>
        <v>#NAME?</v>
      </c>
      <c r="L1372" s="153" t="e">
        <f t="shared" ca="1" si="177"/>
        <v>#NAME?</v>
      </c>
      <c r="M1372" s="195" t="e">
        <f ca="1">_xll.BInterpol(cf!$A$2:$A$68,cf!$C$2:$C$68,params!B1372,"cubic")</f>
        <v>#NAME?</v>
      </c>
      <c r="N1372" s="195" t="e">
        <f ca="1">+_xll.BInterpol(#REF!,#REF!,params!B1372,"cubic")</f>
        <v>#NAME?</v>
      </c>
      <c r="O1372" s="153" t="e">
        <f t="shared" ca="1" si="173"/>
        <v>#NAME?</v>
      </c>
    </row>
    <row r="1373" spans="1:15">
      <c r="A1373">
        <v>1370</v>
      </c>
      <c r="B1373">
        <f t="shared" si="171"/>
        <v>5.48</v>
      </c>
      <c r="C1373" s="151" t="e">
        <f ca="1">+_xll.BInterpol(Boost!$R$6:$R$66,Boost!$AZ$6:$AZ$66,params!B1373,"cubic")</f>
        <v>#NAME?</v>
      </c>
      <c r="D1373" s="151" t="e">
        <f ca="1">+_xll.BInterpol(Boost!$R$6:$R$66,Boost!$AX$6:$AX$66,params!B1373,"cubic")</f>
        <v>#NAME?</v>
      </c>
      <c r="E1373" s="198" t="e">
        <f t="shared" ca="1" si="174"/>
        <v>#NAME?</v>
      </c>
      <c r="F1373" s="151" t="e">
        <f ca="1">+_xll.BInterpol(Boost!$R$6:$R$66,Boost!$AY$6:$AY$66,params!B1373,"cubic")</f>
        <v>#NAME?</v>
      </c>
      <c r="G1373" s="151" t="e">
        <f ca="1">_xll.BInterpol(cf!$A$2:$A$68,cf!$B$2:$B$68,params!B1373,"cubic")/100</f>
        <v>#NAME?</v>
      </c>
      <c r="H1373" s="199" t="e">
        <f t="shared" ca="1" si="175"/>
        <v>#NAME?</v>
      </c>
      <c r="I1373" s="152">
        <f t="shared" si="170"/>
        <v>8.7286577620129924E-2</v>
      </c>
      <c r="J1373" s="152">
        <f t="shared" si="176"/>
        <v>6.0849589789135905E-5</v>
      </c>
      <c r="K1373" s="3" t="e">
        <f t="shared" ca="1" si="172"/>
        <v>#NAME?</v>
      </c>
      <c r="L1373" s="153" t="e">
        <f t="shared" ca="1" si="177"/>
        <v>#NAME?</v>
      </c>
      <c r="M1373" s="195" t="e">
        <f ca="1">_xll.BInterpol(cf!$A$2:$A$68,cf!$C$2:$C$68,params!B1373,"cubic")</f>
        <v>#NAME?</v>
      </c>
      <c r="N1373" s="195" t="e">
        <f ca="1">+_xll.BInterpol(#REF!,#REF!,params!B1373,"cubic")</f>
        <v>#NAME?</v>
      </c>
      <c r="O1373" s="153" t="e">
        <f t="shared" ca="1" si="173"/>
        <v>#NAME?</v>
      </c>
    </row>
    <row r="1374" spans="1:15">
      <c r="A1374">
        <v>1371</v>
      </c>
      <c r="B1374">
        <f t="shared" si="171"/>
        <v>5.484</v>
      </c>
      <c r="C1374" s="151" t="e">
        <f ca="1">+_xll.BInterpol(Boost!$R$6:$R$66,Boost!$AZ$6:$AZ$66,params!B1374,"cubic")</f>
        <v>#NAME?</v>
      </c>
      <c r="D1374" s="151" t="e">
        <f ca="1">+_xll.BInterpol(Boost!$R$6:$R$66,Boost!$AX$6:$AX$66,params!B1374,"cubic")</f>
        <v>#NAME?</v>
      </c>
      <c r="E1374" s="198" t="e">
        <f t="shared" ca="1" si="174"/>
        <v>#NAME?</v>
      </c>
      <c r="F1374" s="151" t="e">
        <f ca="1">+_xll.BInterpol(Boost!$R$6:$R$66,Boost!$AY$6:$AY$66,params!B1374,"cubic")</f>
        <v>#NAME?</v>
      </c>
      <c r="G1374" s="151" t="e">
        <f ca="1">_xll.BInterpol(cf!$A$2:$A$68,cf!$B$2:$B$68,params!B1374,"cubic")/100</f>
        <v>#NAME?</v>
      </c>
      <c r="H1374" s="199" t="e">
        <f t="shared" ca="1" si="175"/>
        <v>#NAME?</v>
      </c>
      <c r="I1374" s="152">
        <f t="shared" si="170"/>
        <v>8.7347423153414927E-2</v>
      </c>
      <c r="J1374" s="152">
        <f t="shared" si="176"/>
        <v>6.0845533285003306E-5</v>
      </c>
      <c r="K1374" s="3" t="e">
        <f t="shared" ca="1" si="172"/>
        <v>#NAME?</v>
      </c>
      <c r="L1374" s="153" t="e">
        <f t="shared" ca="1" si="177"/>
        <v>#NAME?</v>
      </c>
      <c r="M1374" s="195" t="e">
        <f ca="1">_xll.BInterpol(cf!$A$2:$A$68,cf!$C$2:$C$68,params!B1374,"cubic")</f>
        <v>#NAME?</v>
      </c>
      <c r="N1374" s="195" t="e">
        <f ca="1">+_xll.BInterpol(#REF!,#REF!,params!B1374,"cubic")</f>
        <v>#NAME?</v>
      </c>
      <c r="O1374" s="153" t="e">
        <f t="shared" ca="1" si="173"/>
        <v>#NAME?</v>
      </c>
    </row>
    <row r="1375" spans="1:15">
      <c r="A1375">
        <v>1372</v>
      </c>
      <c r="B1375">
        <f t="shared" si="171"/>
        <v>5.4880000000000004</v>
      </c>
      <c r="C1375" s="151" t="e">
        <f ca="1">+_xll.BInterpol(Boost!$R$6:$R$66,Boost!$AZ$6:$AZ$66,params!B1375,"cubic")</f>
        <v>#NAME?</v>
      </c>
      <c r="D1375" s="151" t="e">
        <f ca="1">+_xll.BInterpol(Boost!$R$6:$R$66,Boost!$AX$6:$AX$66,params!B1375,"cubic")</f>
        <v>#NAME?</v>
      </c>
      <c r="E1375" s="198" t="e">
        <f t="shared" ca="1" si="174"/>
        <v>#NAME?</v>
      </c>
      <c r="F1375" s="151" t="e">
        <f ca="1">+_xll.BInterpol(Boost!$R$6:$R$66,Boost!$AY$6:$AY$66,params!B1375,"cubic")</f>
        <v>#NAME?</v>
      </c>
      <c r="G1375" s="151" t="e">
        <f ca="1">_xll.BInterpol(cf!$A$2:$A$68,cf!$B$2:$B$68,params!B1375,"cubic")/100</f>
        <v>#NAME?</v>
      </c>
      <c r="H1375" s="199" t="e">
        <f t="shared" ca="1" si="175"/>
        <v>#NAME?</v>
      </c>
      <c r="I1375" s="152">
        <f t="shared" ref="I1375:I1438" si="178">1-EXP($R$5*-1*B1375/(1-$R$6))</f>
        <v>8.7408264630466248E-2</v>
      </c>
      <c r="J1375" s="152">
        <f t="shared" si="176"/>
        <v>6.0841477051321036E-5</v>
      </c>
      <c r="K1375" s="3" t="e">
        <f t="shared" ca="1" si="172"/>
        <v>#NAME?</v>
      </c>
      <c r="L1375" s="153" t="e">
        <f t="shared" ca="1" si="177"/>
        <v>#NAME?</v>
      </c>
      <c r="M1375" s="195" t="e">
        <f ca="1">_xll.BInterpol(cf!$A$2:$A$68,cf!$C$2:$C$68,params!B1375,"cubic")</f>
        <v>#NAME?</v>
      </c>
      <c r="N1375" s="195" t="e">
        <f ca="1">+_xll.BInterpol(#REF!,#REF!,params!B1375,"cubic")</f>
        <v>#NAME?</v>
      </c>
      <c r="O1375" s="153" t="e">
        <f t="shared" ca="1" si="173"/>
        <v>#NAME?</v>
      </c>
    </row>
    <row r="1376" spans="1:15">
      <c r="A1376">
        <v>1373</v>
      </c>
      <c r="B1376">
        <f t="shared" si="171"/>
        <v>5.492</v>
      </c>
      <c r="C1376" s="151" t="e">
        <f ca="1">+_xll.BInterpol(Boost!$R$6:$R$66,Boost!$AZ$6:$AZ$66,params!B1376,"cubic")</f>
        <v>#NAME?</v>
      </c>
      <c r="D1376" s="151" t="e">
        <f ca="1">+_xll.BInterpol(Boost!$R$6:$R$66,Boost!$AX$6:$AX$66,params!B1376,"cubic")</f>
        <v>#NAME?</v>
      </c>
      <c r="E1376" s="198" t="e">
        <f t="shared" ca="1" si="174"/>
        <v>#NAME?</v>
      </c>
      <c r="F1376" s="151" t="e">
        <f ca="1">+_xll.BInterpol(Boost!$R$6:$R$66,Boost!$AY$6:$AY$66,params!B1376,"cubic")</f>
        <v>#NAME?</v>
      </c>
      <c r="G1376" s="151" t="e">
        <f ca="1">_xll.BInterpol(cf!$A$2:$A$68,cf!$B$2:$B$68,params!B1376,"cubic")/100</f>
        <v>#NAME?</v>
      </c>
      <c r="H1376" s="199" t="e">
        <f t="shared" ca="1" si="175"/>
        <v>#NAME?</v>
      </c>
      <c r="I1376" s="152">
        <f t="shared" si="178"/>
        <v>8.7469102051554337E-2</v>
      </c>
      <c r="J1376" s="152">
        <f t="shared" si="176"/>
        <v>6.0837421088089094E-5</v>
      </c>
      <c r="K1376" s="3" t="e">
        <f t="shared" ca="1" si="172"/>
        <v>#NAME?</v>
      </c>
      <c r="L1376" s="153" t="e">
        <f t="shared" ca="1" si="177"/>
        <v>#NAME?</v>
      </c>
      <c r="M1376" s="195" t="e">
        <f ca="1">_xll.BInterpol(cf!$A$2:$A$68,cf!$C$2:$C$68,params!B1376,"cubic")</f>
        <v>#NAME?</v>
      </c>
      <c r="N1376" s="195" t="e">
        <f ca="1">+_xll.BInterpol(#REF!,#REF!,params!B1376,"cubic")</f>
        <v>#NAME?</v>
      </c>
      <c r="O1376" s="153" t="e">
        <f t="shared" ca="1" si="173"/>
        <v>#NAME?</v>
      </c>
    </row>
    <row r="1377" spans="1:15">
      <c r="A1377">
        <v>1374</v>
      </c>
      <c r="B1377">
        <f t="shared" si="171"/>
        <v>5.4960000000000004</v>
      </c>
      <c r="C1377" s="151" t="e">
        <f ca="1">+_xll.BInterpol(Boost!$R$6:$R$66,Boost!$AZ$6:$AZ$66,params!B1377,"cubic")</f>
        <v>#NAME?</v>
      </c>
      <c r="D1377" s="151" t="e">
        <f ca="1">+_xll.BInterpol(Boost!$R$6:$R$66,Boost!$AX$6:$AX$66,params!B1377,"cubic")</f>
        <v>#NAME?</v>
      </c>
      <c r="E1377" s="198" t="e">
        <f t="shared" ca="1" si="174"/>
        <v>#NAME?</v>
      </c>
      <c r="F1377" s="151" t="e">
        <f ca="1">+_xll.BInterpol(Boost!$R$6:$R$66,Boost!$AY$6:$AY$66,params!B1377,"cubic")</f>
        <v>#NAME?</v>
      </c>
      <c r="G1377" s="151" t="e">
        <f ca="1">_xll.BInterpol(cf!$A$2:$A$68,cf!$B$2:$B$68,params!B1377,"cubic")/100</f>
        <v>#NAME?</v>
      </c>
      <c r="H1377" s="199" t="e">
        <f t="shared" ca="1" si="175"/>
        <v>#NAME?</v>
      </c>
      <c r="I1377" s="152">
        <f t="shared" si="178"/>
        <v>8.7529935416949534E-2</v>
      </c>
      <c r="J1377" s="152">
        <f t="shared" si="176"/>
        <v>6.0833365395196459E-5</v>
      </c>
      <c r="K1377" s="3" t="e">
        <f t="shared" ca="1" si="172"/>
        <v>#NAME?</v>
      </c>
      <c r="L1377" s="153" t="e">
        <f t="shared" ca="1" si="177"/>
        <v>#NAME?</v>
      </c>
      <c r="M1377" s="195" t="e">
        <f ca="1">_xll.BInterpol(cf!$A$2:$A$68,cf!$C$2:$C$68,params!B1377,"cubic")</f>
        <v>#NAME?</v>
      </c>
      <c r="N1377" s="195" t="e">
        <f ca="1">+_xll.BInterpol(#REF!,#REF!,params!B1377,"cubic")</f>
        <v>#NAME?</v>
      </c>
      <c r="O1377" s="153" t="e">
        <f t="shared" ca="1" si="173"/>
        <v>#NAME?</v>
      </c>
    </row>
    <row r="1378" spans="1:15">
      <c r="A1378">
        <v>1375</v>
      </c>
      <c r="B1378">
        <f t="shared" si="171"/>
        <v>5.5</v>
      </c>
      <c r="C1378" s="151" t="e">
        <f ca="1">+_xll.BInterpol(Boost!$R$6:$R$66,Boost!$AZ$6:$AZ$66,params!B1378,"cubic")</f>
        <v>#NAME?</v>
      </c>
      <c r="D1378" s="151" t="e">
        <f ca="1">+_xll.BInterpol(Boost!$R$6:$R$66,Boost!$AX$6:$AX$66,params!B1378,"cubic")</f>
        <v>#NAME?</v>
      </c>
      <c r="E1378" s="198" t="e">
        <f t="shared" ca="1" si="174"/>
        <v>#NAME?</v>
      </c>
      <c r="F1378" s="151" t="e">
        <f ca="1">+_xll.BInterpol(Boost!$R$6:$R$66,Boost!$AY$6:$AY$66,params!B1378,"cubic")</f>
        <v>#NAME?</v>
      </c>
      <c r="G1378" s="151" t="e">
        <f ca="1">_xll.BInterpol(cf!$A$2:$A$68,cf!$B$2:$B$68,params!B1378,"cubic")/100</f>
        <v>#NAME?</v>
      </c>
      <c r="H1378" s="199" t="e">
        <f t="shared" ca="1" si="175"/>
        <v>#NAME?</v>
      </c>
      <c r="I1378" s="152">
        <f t="shared" si="178"/>
        <v>8.7590764726922177E-2</v>
      </c>
      <c r="J1378" s="152">
        <f t="shared" si="176"/>
        <v>6.0829309972643131E-5</v>
      </c>
      <c r="K1378" s="3" t="e">
        <f t="shared" ca="1" si="172"/>
        <v>#NAME?</v>
      </c>
      <c r="L1378" s="153" t="e">
        <f t="shared" ca="1" si="177"/>
        <v>#NAME?</v>
      </c>
      <c r="M1378" s="195" t="e">
        <f ca="1">_xll.BInterpol(cf!$A$2:$A$68,cf!$C$2:$C$68,params!B1378,"cubic")</f>
        <v>#NAME?</v>
      </c>
      <c r="N1378" s="195" t="e">
        <f ca="1">+_xll.BInterpol(#REF!,#REF!,params!B1378,"cubic")</f>
        <v>#NAME?</v>
      </c>
      <c r="O1378" s="153" t="e">
        <f t="shared" ca="1" si="173"/>
        <v>#NAME?</v>
      </c>
    </row>
    <row r="1379" spans="1:15">
      <c r="A1379">
        <v>1376</v>
      </c>
      <c r="B1379">
        <f t="shared" si="171"/>
        <v>5.5039999999999996</v>
      </c>
      <c r="C1379" s="151" t="e">
        <f ca="1">+_xll.BInterpol(Boost!$R$6:$R$66,Boost!$AZ$6:$AZ$66,params!B1379,"cubic")</f>
        <v>#NAME?</v>
      </c>
      <c r="D1379" s="151" t="e">
        <f ca="1">+_xll.BInterpol(Boost!$R$6:$R$66,Boost!$AX$6:$AX$66,params!B1379,"cubic")</f>
        <v>#NAME?</v>
      </c>
      <c r="E1379" s="198" t="e">
        <f t="shared" ca="1" si="174"/>
        <v>#NAME?</v>
      </c>
      <c r="F1379" s="151" t="e">
        <f ca="1">+_xll.BInterpol(Boost!$R$6:$R$66,Boost!$AY$6:$AY$66,params!B1379,"cubic")</f>
        <v>#NAME?</v>
      </c>
      <c r="G1379" s="151" t="e">
        <f ca="1">_xll.BInterpol(cf!$A$2:$A$68,cf!$B$2:$B$68,params!B1379,"cubic")/100</f>
        <v>#NAME?</v>
      </c>
      <c r="H1379" s="199" t="e">
        <f t="shared" ca="1" si="175"/>
        <v>#NAME?</v>
      </c>
      <c r="I1379" s="152">
        <f t="shared" si="178"/>
        <v>8.7651589981742717E-2</v>
      </c>
      <c r="J1379" s="152">
        <f t="shared" si="176"/>
        <v>6.0825254820540131E-5</v>
      </c>
      <c r="K1379" s="3" t="e">
        <f t="shared" ca="1" si="172"/>
        <v>#NAME?</v>
      </c>
      <c r="L1379" s="153" t="e">
        <f t="shared" ca="1" si="177"/>
        <v>#NAME?</v>
      </c>
      <c r="M1379" s="195" t="e">
        <f ca="1">_xll.BInterpol(cf!$A$2:$A$68,cf!$C$2:$C$68,params!B1379,"cubic")</f>
        <v>#NAME?</v>
      </c>
      <c r="N1379" s="195" t="e">
        <f ca="1">+_xll.BInterpol(#REF!,#REF!,params!B1379,"cubic")</f>
        <v>#NAME?</v>
      </c>
      <c r="O1379" s="153" t="e">
        <f t="shared" ca="1" si="173"/>
        <v>#NAME?</v>
      </c>
    </row>
    <row r="1380" spans="1:15">
      <c r="A1380">
        <v>1377</v>
      </c>
      <c r="B1380">
        <f t="shared" si="171"/>
        <v>5.508</v>
      </c>
      <c r="C1380" s="151" t="e">
        <f ca="1">+_xll.BInterpol(Boost!$R$6:$R$66,Boost!$AZ$6:$AZ$66,params!B1380,"cubic")</f>
        <v>#NAME?</v>
      </c>
      <c r="D1380" s="151" t="e">
        <f ca="1">+_xll.BInterpol(Boost!$R$6:$R$66,Boost!$AX$6:$AX$66,params!B1380,"cubic")</f>
        <v>#NAME?</v>
      </c>
      <c r="E1380" s="198" t="e">
        <f t="shared" ca="1" si="174"/>
        <v>#NAME?</v>
      </c>
      <c r="F1380" s="151" t="e">
        <f ca="1">+_xll.BInterpol(Boost!$R$6:$R$66,Boost!$AY$6:$AY$66,params!B1380,"cubic")</f>
        <v>#NAME?</v>
      </c>
      <c r="G1380" s="151" t="e">
        <f ca="1">_xll.BInterpol(cf!$A$2:$A$68,cf!$B$2:$B$68,params!B1380,"cubic")/100</f>
        <v>#NAME?</v>
      </c>
      <c r="H1380" s="199" t="e">
        <f t="shared" ca="1" si="175"/>
        <v>#NAME?</v>
      </c>
      <c r="I1380" s="152">
        <f t="shared" si="178"/>
        <v>8.7712411181681382E-2</v>
      </c>
      <c r="J1380" s="152">
        <f t="shared" si="176"/>
        <v>6.0821199938665416E-5</v>
      </c>
      <c r="K1380" s="3" t="e">
        <f t="shared" ca="1" si="172"/>
        <v>#NAME?</v>
      </c>
      <c r="L1380" s="153" t="e">
        <f t="shared" ca="1" si="177"/>
        <v>#NAME?</v>
      </c>
      <c r="M1380" s="195" t="e">
        <f ca="1">_xll.BInterpol(cf!$A$2:$A$68,cf!$C$2:$C$68,params!B1380,"cubic")</f>
        <v>#NAME?</v>
      </c>
      <c r="N1380" s="195" t="e">
        <f ca="1">+_xll.BInterpol(#REF!,#REF!,params!B1380,"cubic")</f>
        <v>#NAME?</v>
      </c>
      <c r="O1380" s="153" t="e">
        <f t="shared" ca="1" si="173"/>
        <v>#NAME?</v>
      </c>
    </row>
    <row r="1381" spans="1:15">
      <c r="A1381">
        <v>1378</v>
      </c>
      <c r="B1381">
        <f t="shared" si="171"/>
        <v>5.5119999999999996</v>
      </c>
      <c r="C1381" s="151" t="e">
        <f ca="1">+_xll.BInterpol(Boost!$R$6:$R$66,Boost!$AZ$6:$AZ$66,params!B1381,"cubic")</f>
        <v>#NAME?</v>
      </c>
      <c r="D1381" s="151" t="e">
        <f ca="1">+_xll.BInterpol(Boost!$R$6:$R$66,Boost!$AX$6:$AX$66,params!B1381,"cubic")</f>
        <v>#NAME?</v>
      </c>
      <c r="E1381" s="198" t="e">
        <f t="shared" ca="1" si="174"/>
        <v>#NAME?</v>
      </c>
      <c r="F1381" s="151" t="e">
        <f ca="1">+_xll.BInterpol(Boost!$R$6:$R$66,Boost!$AY$6:$AY$66,params!B1381,"cubic")</f>
        <v>#NAME?</v>
      </c>
      <c r="G1381" s="151" t="e">
        <f ca="1">_xll.BInterpol(cf!$A$2:$A$68,cf!$B$2:$B$68,params!B1381,"cubic")/100</f>
        <v>#NAME?</v>
      </c>
      <c r="H1381" s="199" t="e">
        <f t="shared" ca="1" si="175"/>
        <v>#NAME?</v>
      </c>
      <c r="I1381" s="152">
        <f t="shared" si="178"/>
        <v>8.7773228327008623E-2</v>
      </c>
      <c r="J1381" s="152">
        <f t="shared" si="176"/>
        <v>6.0817145327241029E-5</v>
      </c>
      <c r="K1381" s="3" t="e">
        <f t="shared" ca="1" si="172"/>
        <v>#NAME?</v>
      </c>
      <c r="L1381" s="153" t="e">
        <f t="shared" ca="1" si="177"/>
        <v>#NAME?</v>
      </c>
      <c r="M1381" s="195" t="e">
        <f ca="1">_xll.BInterpol(cf!$A$2:$A$68,cf!$C$2:$C$68,params!B1381,"cubic")</f>
        <v>#NAME?</v>
      </c>
      <c r="N1381" s="195" t="e">
        <f ca="1">+_xll.BInterpol(#REF!,#REF!,params!B1381,"cubic")</f>
        <v>#NAME?</v>
      </c>
      <c r="O1381" s="153" t="e">
        <f t="shared" ca="1" si="173"/>
        <v>#NAME?</v>
      </c>
    </row>
    <row r="1382" spans="1:15">
      <c r="A1382">
        <v>1379</v>
      </c>
      <c r="B1382">
        <f t="shared" si="171"/>
        <v>5.516</v>
      </c>
      <c r="C1382" s="151" t="e">
        <f ca="1">+_xll.BInterpol(Boost!$R$6:$R$66,Boost!$AZ$6:$AZ$66,params!B1382,"cubic")</f>
        <v>#NAME?</v>
      </c>
      <c r="D1382" s="151" t="e">
        <f ca="1">+_xll.BInterpol(Boost!$R$6:$R$66,Boost!$AX$6:$AX$66,params!B1382,"cubic")</f>
        <v>#NAME?</v>
      </c>
      <c r="E1382" s="198" t="e">
        <f t="shared" ca="1" si="174"/>
        <v>#NAME?</v>
      </c>
      <c r="F1382" s="151" t="e">
        <f ca="1">+_xll.BInterpol(Boost!$R$6:$R$66,Boost!$AY$6:$AY$66,params!B1382,"cubic")</f>
        <v>#NAME?</v>
      </c>
      <c r="G1382" s="151" t="e">
        <f ca="1">_xll.BInterpol(cf!$A$2:$A$68,cf!$B$2:$B$68,params!B1382,"cubic")/100</f>
        <v>#NAME?</v>
      </c>
      <c r="H1382" s="199" t="e">
        <f t="shared" ca="1" si="175"/>
        <v>#NAME?</v>
      </c>
      <c r="I1382" s="152">
        <f t="shared" si="178"/>
        <v>8.7834041417994557E-2</v>
      </c>
      <c r="J1382" s="152">
        <f t="shared" si="176"/>
        <v>6.0813090985933904E-5</v>
      </c>
      <c r="K1382" s="3" t="e">
        <f t="shared" ca="1" si="172"/>
        <v>#NAME?</v>
      </c>
      <c r="L1382" s="153" t="e">
        <f t="shared" ca="1" si="177"/>
        <v>#NAME?</v>
      </c>
      <c r="M1382" s="195" t="e">
        <f ca="1">_xll.BInterpol(cf!$A$2:$A$68,cf!$C$2:$C$68,params!B1382,"cubic")</f>
        <v>#NAME?</v>
      </c>
      <c r="N1382" s="195" t="e">
        <f ca="1">+_xll.BInterpol(#REF!,#REF!,params!B1382,"cubic")</f>
        <v>#NAME?</v>
      </c>
      <c r="O1382" s="153" t="e">
        <f t="shared" ca="1" si="173"/>
        <v>#NAME?</v>
      </c>
    </row>
    <row r="1383" spans="1:15">
      <c r="A1383">
        <v>1380</v>
      </c>
      <c r="B1383">
        <f t="shared" si="171"/>
        <v>5.52</v>
      </c>
      <c r="C1383" s="151" t="e">
        <f ca="1">+_xll.BInterpol(Boost!$R$6:$R$66,Boost!$AZ$6:$AZ$66,params!B1383,"cubic")</f>
        <v>#NAME?</v>
      </c>
      <c r="D1383" s="151" t="e">
        <f ca="1">+_xll.BInterpol(Boost!$R$6:$R$66,Boost!$AX$6:$AX$66,params!B1383,"cubic")</f>
        <v>#NAME?</v>
      </c>
      <c r="E1383" s="198" t="e">
        <f t="shared" ca="1" si="174"/>
        <v>#NAME?</v>
      </c>
      <c r="F1383" s="151" t="e">
        <f ca="1">+_xll.BInterpol(Boost!$R$6:$R$66,Boost!$AY$6:$AY$66,params!B1383,"cubic")</f>
        <v>#NAME?</v>
      </c>
      <c r="G1383" s="151" t="e">
        <f ca="1">_xll.BInterpol(cf!$A$2:$A$68,cf!$B$2:$B$68,params!B1383,"cubic")/100</f>
        <v>#NAME?</v>
      </c>
      <c r="H1383" s="199" t="e">
        <f t="shared" ca="1" si="175"/>
        <v>#NAME?</v>
      </c>
      <c r="I1383" s="152">
        <f t="shared" si="178"/>
        <v>8.7894850454909634E-2</v>
      </c>
      <c r="J1383" s="152">
        <f t="shared" si="176"/>
        <v>6.0809036915077108E-5</v>
      </c>
      <c r="K1383" s="3" t="e">
        <f t="shared" ca="1" si="172"/>
        <v>#NAME?</v>
      </c>
      <c r="L1383" s="153" t="e">
        <f t="shared" ca="1" si="177"/>
        <v>#NAME?</v>
      </c>
      <c r="M1383" s="195" t="e">
        <f ca="1">_xll.BInterpol(cf!$A$2:$A$68,cf!$C$2:$C$68,params!B1383,"cubic")</f>
        <v>#NAME?</v>
      </c>
      <c r="N1383" s="195" t="e">
        <f ca="1">+_xll.BInterpol(#REF!,#REF!,params!B1383,"cubic")</f>
        <v>#NAME?</v>
      </c>
      <c r="O1383" s="153" t="e">
        <f t="shared" ca="1" si="173"/>
        <v>#NAME?</v>
      </c>
    </row>
    <row r="1384" spans="1:15">
      <c r="A1384">
        <v>1381</v>
      </c>
      <c r="B1384">
        <f t="shared" si="171"/>
        <v>5.524</v>
      </c>
      <c r="C1384" s="151" t="e">
        <f ca="1">+_xll.BInterpol(Boost!$R$6:$R$66,Boost!$AZ$6:$AZ$66,params!B1384,"cubic")</f>
        <v>#NAME?</v>
      </c>
      <c r="D1384" s="151" t="e">
        <f ca="1">+_xll.BInterpol(Boost!$R$6:$R$66,Boost!$AX$6:$AX$66,params!B1384,"cubic")</f>
        <v>#NAME?</v>
      </c>
      <c r="E1384" s="198" t="e">
        <f t="shared" ca="1" si="174"/>
        <v>#NAME?</v>
      </c>
      <c r="F1384" s="151" t="e">
        <f ca="1">+_xll.BInterpol(Boost!$R$6:$R$66,Boost!$AY$6:$AY$66,params!B1384,"cubic")</f>
        <v>#NAME?</v>
      </c>
      <c r="G1384" s="151" t="e">
        <f ca="1">_xll.BInterpol(cf!$A$2:$A$68,cf!$B$2:$B$68,params!B1384,"cubic")/100</f>
        <v>#NAME?</v>
      </c>
      <c r="H1384" s="199" t="e">
        <f t="shared" ca="1" si="175"/>
        <v>#NAME?</v>
      </c>
      <c r="I1384" s="152">
        <f t="shared" si="178"/>
        <v>8.7955655438023972E-2</v>
      </c>
      <c r="J1384" s="152">
        <f t="shared" si="176"/>
        <v>6.0804983114337574E-5</v>
      </c>
      <c r="K1384" s="3" t="e">
        <f t="shared" ca="1" si="172"/>
        <v>#NAME?</v>
      </c>
      <c r="L1384" s="153" t="e">
        <f t="shared" ca="1" si="177"/>
        <v>#NAME?</v>
      </c>
      <c r="M1384" s="195" t="e">
        <f ca="1">_xll.BInterpol(cf!$A$2:$A$68,cf!$C$2:$C$68,params!B1384,"cubic")</f>
        <v>#NAME?</v>
      </c>
      <c r="N1384" s="195" t="e">
        <f ca="1">+_xll.BInterpol(#REF!,#REF!,params!B1384,"cubic")</f>
        <v>#NAME?</v>
      </c>
      <c r="O1384" s="153" t="e">
        <f t="shared" ca="1" si="173"/>
        <v>#NAME?</v>
      </c>
    </row>
    <row r="1385" spans="1:15">
      <c r="A1385">
        <v>1382</v>
      </c>
      <c r="B1385">
        <f t="shared" si="171"/>
        <v>5.5279999999999996</v>
      </c>
      <c r="C1385" s="151" t="e">
        <f ca="1">+_xll.BInterpol(Boost!$R$6:$R$66,Boost!$AZ$6:$AZ$66,params!B1385,"cubic")</f>
        <v>#NAME?</v>
      </c>
      <c r="D1385" s="151" t="e">
        <f ca="1">+_xll.BInterpol(Boost!$R$6:$R$66,Boost!$AX$6:$AX$66,params!B1385,"cubic")</f>
        <v>#NAME?</v>
      </c>
      <c r="E1385" s="198" t="e">
        <f t="shared" ca="1" si="174"/>
        <v>#NAME?</v>
      </c>
      <c r="F1385" s="151" t="e">
        <f ca="1">+_xll.BInterpol(Boost!$R$6:$R$66,Boost!$AY$6:$AY$66,params!B1385,"cubic")</f>
        <v>#NAME?</v>
      </c>
      <c r="G1385" s="151" t="e">
        <f ca="1">_xll.BInterpol(cf!$A$2:$A$68,cf!$B$2:$B$68,params!B1385,"cubic")/100</f>
        <v>#NAME?</v>
      </c>
      <c r="H1385" s="199" t="e">
        <f t="shared" ca="1" si="175"/>
        <v>#NAME?</v>
      </c>
      <c r="I1385" s="152">
        <f t="shared" si="178"/>
        <v>8.8016456367607909E-2</v>
      </c>
      <c r="J1385" s="152">
        <f t="shared" si="176"/>
        <v>6.0800929583937346E-5</v>
      </c>
      <c r="K1385" s="3" t="e">
        <f t="shared" ca="1" si="172"/>
        <v>#NAME?</v>
      </c>
      <c r="L1385" s="153" t="e">
        <f t="shared" ca="1" si="177"/>
        <v>#NAME?</v>
      </c>
      <c r="M1385" s="195" t="e">
        <f ca="1">_xll.BInterpol(cf!$A$2:$A$68,cf!$C$2:$C$68,params!B1385,"cubic")</f>
        <v>#NAME?</v>
      </c>
      <c r="N1385" s="195" t="e">
        <f ca="1">+_xll.BInterpol(#REF!,#REF!,params!B1385,"cubic")</f>
        <v>#NAME?</v>
      </c>
      <c r="O1385" s="153" t="e">
        <f t="shared" ca="1" si="173"/>
        <v>#NAME?</v>
      </c>
    </row>
    <row r="1386" spans="1:15">
      <c r="A1386">
        <v>1383</v>
      </c>
      <c r="B1386">
        <f t="shared" si="171"/>
        <v>5.532</v>
      </c>
      <c r="C1386" s="151" t="e">
        <f ca="1">+_xll.BInterpol(Boost!$R$6:$R$66,Boost!$AZ$6:$AZ$66,params!B1386,"cubic")</f>
        <v>#NAME?</v>
      </c>
      <c r="D1386" s="151" t="e">
        <f ca="1">+_xll.BInterpol(Boost!$R$6:$R$66,Boost!$AX$6:$AX$66,params!B1386,"cubic")</f>
        <v>#NAME?</v>
      </c>
      <c r="E1386" s="198" t="e">
        <f t="shared" ca="1" si="174"/>
        <v>#NAME?</v>
      </c>
      <c r="F1386" s="151" t="e">
        <f ca="1">+_xll.BInterpol(Boost!$R$6:$R$66,Boost!$AY$6:$AY$66,params!B1386,"cubic")</f>
        <v>#NAME?</v>
      </c>
      <c r="G1386" s="151" t="e">
        <f ca="1">_xll.BInterpol(cf!$A$2:$A$68,cf!$B$2:$B$68,params!B1386,"cubic")/100</f>
        <v>#NAME?</v>
      </c>
      <c r="H1386" s="199" t="e">
        <f t="shared" ca="1" si="175"/>
        <v>#NAME?</v>
      </c>
      <c r="I1386" s="152">
        <f t="shared" si="178"/>
        <v>8.8077253243931675E-2</v>
      </c>
      <c r="J1386" s="152">
        <f t="shared" si="176"/>
        <v>6.0796876323765403E-5</v>
      </c>
      <c r="K1386" s="3" t="e">
        <f t="shared" ca="1" si="172"/>
        <v>#NAME?</v>
      </c>
      <c r="L1386" s="153" t="e">
        <f t="shared" ca="1" si="177"/>
        <v>#NAME?</v>
      </c>
      <c r="M1386" s="195" t="e">
        <f ca="1">_xll.BInterpol(cf!$A$2:$A$68,cf!$C$2:$C$68,params!B1386,"cubic")</f>
        <v>#NAME?</v>
      </c>
      <c r="N1386" s="195" t="e">
        <f ca="1">+_xll.BInterpol(#REF!,#REF!,params!B1386,"cubic")</f>
        <v>#NAME?</v>
      </c>
      <c r="O1386" s="153" t="e">
        <f t="shared" ca="1" si="173"/>
        <v>#NAME?</v>
      </c>
    </row>
    <row r="1387" spans="1:15">
      <c r="A1387">
        <v>1384</v>
      </c>
      <c r="B1387">
        <f t="shared" si="171"/>
        <v>5.5359999999999996</v>
      </c>
      <c r="C1387" s="151" t="e">
        <f ca="1">+_xll.BInterpol(Boost!$R$6:$R$66,Boost!$AZ$6:$AZ$66,params!B1387,"cubic")</f>
        <v>#NAME?</v>
      </c>
      <c r="D1387" s="151" t="e">
        <f ca="1">+_xll.BInterpol(Boost!$R$6:$R$66,Boost!$AX$6:$AX$66,params!B1387,"cubic")</f>
        <v>#NAME?</v>
      </c>
      <c r="E1387" s="198" t="e">
        <f t="shared" ca="1" si="174"/>
        <v>#NAME?</v>
      </c>
      <c r="F1387" s="151" t="e">
        <f ca="1">+_xll.BInterpol(Boost!$R$6:$R$66,Boost!$AY$6:$AY$66,params!B1387,"cubic")</f>
        <v>#NAME?</v>
      </c>
      <c r="G1387" s="151" t="e">
        <f ca="1">_xll.BInterpol(cf!$A$2:$A$68,cf!$B$2:$B$68,params!B1387,"cubic")/100</f>
        <v>#NAME?</v>
      </c>
      <c r="H1387" s="199" t="e">
        <f t="shared" ca="1" si="175"/>
        <v>#NAME?</v>
      </c>
      <c r="I1387" s="152">
        <f t="shared" si="178"/>
        <v>8.8138046067265496E-2</v>
      </c>
      <c r="J1387" s="152">
        <f t="shared" si="176"/>
        <v>6.0792823333821744E-5</v>
      </c>
      <c r="K1387" s="3" t="e">
        <f t="shared" ca="1" si="172"/>
        <v>#NAME?</v>
      </c>
      <c r="L1387" s="153" t="e">
        <f t="shared" ca="1" si="177"/>
        <v>#NAME?</v>
      </c>
      <c r="M1387" s="195" t="e">
        <f ca="1">_xll.BInterpol(cf!$A$2:$A$68,cf!$C$2:$C$68,params!B1387,"cubic")</f>
        <v>#NAME?</v>
      </c>
      <c r="N1387" s="195" t="e">
        <f ca="1">+_xll.BInterpol(#REF!,#REF!,params!B1387,"cubic")</f>
        <v>#NAME?</v>
      </c>
      <c r="O1387" s="153" t="e">
        <f t="shared" ca="1" si="173"/>
        <v>#NAME?</v>
      </c>
    </row>
    <row r="1388" spans="1:15">
      <c r="A1388">
        <v>1385</v>
      </c>
      <c r="B1388">
        <f t="shared" si="171"/>
        <v>5.54</v>
      </c>
      <c r="C1388" s="151" t="e">
        <f ca="1">+_xll.BInterpol(Boost!$R$6:$R$66,Boost!$AZ$6:$AZ$66,params!B1388,"cubic")</f>
        <v>#NAME?</v>
      </c>
      <c r="D1388" s="151" t="e">
        <f ca="1">+_xll.BInterpol(Boost!$R$6:$R$66,Boost!$AX$6:$AX$66,params!B1388,"cubic")</f>
        <v>#NAME?</v>
      </c>
      <c r="E1388" s="198" t="e">
        <f t="shared" ca="1" si="174"/>
        <v>#NAME?</v>
      </c>
      <c r="F1388" s="151" t="e">
        <f ca="1">+_xll.BInterpol(Boost!$R$6:$R$66,Boost!$AY$6:$AY$66,params!B1388,"cubic")</f>
        <v>#NAME?</v>
      </c>
      <c r="G1388" s="151" t="e">
        <f ca="1">_xll.BInterpol(cf!$A$2:$A$68,cf!$B$2:$B$68,params!B1388,"cubic")/100</f>
        <v>#NAME?</v>
      </c>
      <c r="H1388" s="199" t="e">
        <f t="shared" ca="1" si="175"/>
        <v>#NAME?</v>
      </c>
      <c r="I1388" s="152">
        <f t="shared" si="178"/>
        <v>8.8198834837879492E-2</v>
      </c>
      <c r="J1388" s="152">
        <f t="shared" si="176"/>
        <v>6.0788770613995347E-5</v>
      </c>
      <c r="K1388" s="3" t="e">
        <f t="shared" ca="1" si="172"/>
        <v>#NAME?</v>
      </c>
      <c r="L1388" s="153" t="e">
        <f t="shared" ca="1" si="177"/>
        <v>#NAME?</v>
      </c>
      <c r="M1388" s="195" t="e">
        <f ca="1">_xll.BInterpol(cf!$A$2:$A$68,cf!$C$2:$C$68,params!B1388,"cubic")</f>
        <v>#NAME?</v>
      </c>
      <c r="N1388" s="195" t="e">
        <f ca="1">+_xll.BInterpol(#REF!,#REF!,params!B1388,"cubic")</f>
        <v>#NAME?</v>
      </c>
      <c r="O1388" s="153" t="e">
        <f t="shared" ca="1" si="173"/>
        <v>#NAME?</v>
      </c>
    </row>
    <row r="1389" spans="1:15">
      <c r="A1389">
        <v>1386</v>
      </c>
      <c r="B1389">
        <f t="shared" si="171"/>
        <v>5.5439999999999996</v>
      </c>
      <c r="C1389" s="151" t="e">
        <f ca="1">+_xll.BInterpol(Boost!$R$6:$R$66,Boost!$AZ$6:$AZ$66,params!B1389,"cubic")</f>
        <v>#NAME?</v>
      </c>
      <c r="D1389" s="151" t="e">
        <f ca="1">+_xll.BInterpol(Boost!$R$6:$R$66,Boost!$AX$6:$AX$66,params!B1389,"cubic")</f>
        <v>#NAME?</v>
      </c>
      <c r="E1389" s="198" t="e">
        <f t="shared" ca="1" si="174"/>
        <v>#NAME?</v>
      </c>
      <c r="F1389" s="151" t="e">
        <f ca="1">+_xll.BInterpol(Boost!$R$6:$R$66,Boost!$AY$6:$AY$66,params!B1389,"cubic")</f>
        <v>#NAME?</v>
      </c>
      <c r="G1389" s="151" t="e">
        <f ca="1">_xll.BInterpol(cf!$A$2:$A$68,cf!$B$2:$B$68,params!B1389,"cubic")/100</f>
        <v>#NAME?</v>
      </c>
      <c r="H1389" s="199" t="e">
        <f t="shared" ca="1" si="175"/>
        <v>#NAME?</v>
      </c>
      <c r="I1389" s="152">
        <f t="shared" si="178"/>
        <v>8.8259619556043778E-2</v>
      </c>
      <c r="J1389" s="152">
        <f t="shared" si="176"/>
        <v>6.0784718164286211E-5</v>
      </c>
      <c r="K1389" s="3" t="e">
        <f t="shared" ca="1" si="172"/>
        <v>#NAME?</v>
      </c>
      <c r="L1389" s="153" t="e">
        <f t="shared" ca="1" si="177"/>
        <v>#NAME?</v>
      </c>
      <c r="M1389" s="195" t="e">
        <f ca="1">_xll.BInterpol(cf!$A$2:$A$68,cf!$C$2:$C$68,params!B1389,"cubic")</f>
        <v>#NAME?</v>
      </c>
      <c r="N1389" s="195" t="e">
        <f ca="1">+_xll.BInterpol(#REF!,#REF!,params!B1389,"cubic")</f>
        <v>#NAME?</v>
      </c>
      <c r="O1389" s="153" t="e">
        <f t="shared" ca="1" si="173"/>
        <v>#NAME?</v>
      </c>
    </row>
    <row r="1390" spans="1:15">
      <c r="A1390">
        <v>1387</v>
      </c>
      <c r="B1390">
        <f t="shared" si="171"/>
        <v>5.548</v>
      </c>
      <c r="C1390" s="151" t="e">
        <f ca="1">+_xll.BInterpol(Boost!$R$6:$R$66,Boost!$AZ$6:$AZ$66,params!B1390,"cubic")</f>
        <v>#NAME?</v>
      </c>
      <c r="D1390" s="151" t="e">
        <f ca="1">+_xll.BInterpol(Boost!$R$6:$R$66,Boost!$AX$6:$AX$66,params!B1390,"cubic")</f>
        <v>#NAME?</v>
      </c>
      <c r="E1390" s="198" t="e">
        <f t="shared" ca="1" si="174"/>
        <v>#NAME?</v>
      </c>
      <c r="F1390" s="151" t="e">
        <f ca="1">+_xll.BInterpol(Boost!$R$6:$R$66,Boost!$AY$6:$AY$66,params!B1390,"cubic")</f>
        <v>#NAME?</v>
      </c>
      <c r="G1390" s="151" t="e">
        <f ca="1">_xll.BInterpol(cf!$A$2:$A$68,cf!$B$2:$B$68,params!B1390,"cubic")/100</f>
        <v>#NAME?</v>
      </c>
      <c r="H1390" s="199" t="e">
        <f t="shared" ca="1" si="175"/>
        <v>#NAME?</v>
      </c>
      <c r="I1390" s="152">
        <f t="shared" si="178"/>
        <v>8.8320400222028694E-2</v>
      </c>
      <c r="J1390" s="152">
        <f t="shared" si="176"/>
        <v>6.0780665984916382E-5</v>
      </c>
      <c r="K1390" s="3" t="e">
        <f t="shared" ca="1" si="172"/>
        <v>#NAME?</v>
      </c>
      <c r="L1390" s="153" t="e">
        <f t="shared" ca="1" si="177"/>
        <v>#NAME?</v>
      </c>
      <c r="M1390" s="195" t="e">
        <f ca="1">_xll.BInterpol(cf!$A$2:$A$68,cf!$C$2:$C$68,params!B1390,"cubic")</f>
        <v>#NAME?</v>
      </c>
      <c r="N1390" s="195" t="e">
        <f ca="1">+_xll.BInterpol(#REF!,#REF!,params!B1390,"cubic")</f>
        <v>#NAME?</v>
      </c>
      <c r="O1390" s="153" t="e">
        <f t="shared" ca="1" si="173"/>
        <v>#NAME?</v>
      </c>
    </row>
    <row r="1391" spans="1:15">
      <c r="A1391">
        <v>1388</v>
      </c>
      <c r="B1391">
        <f t="shared" si="171"/>
        <v>5.5519999999999996</v>
      </c>
      <c r="C1391" s="151" t="e">
        <f ca="1">+_xll.BInterpol(Boost!$R$6:$R$66,Boost!$AZ$6:$AZ$66,params!B1391,"cubic")</f>
        <v>#NAME?</v>
      </c>
      <c r="D1391" s="151" t="e">
        <f ca="1">+_xll.BInterpol(Boost!$R$6:$R$66,Boost!$AX$6:$AX$66,params!B1391,"cubic")</f>
        <v>#NAME?</v>
      </c>
      <c r="E1391" s="198" t="e">
        <f t="shared" ca="1" si="174"/>
        <v>#NAME?</v>
      </c>
      <c r="F1391" s="151" t="e">
        <f ca="1">+_xll.BInterpol(Boost!$R$6:$R$66,Boost!$AY$6:$AY$66,params!B1391,"cubic")</f>
        <v>#NAME?</v>
      </c>
      <c r="G1391" s="151" t="e">
        <f ca="1">_xll.BInterpol(cf!$A$2:$A$68,cf!$B$2:$B$68,params!B1391,"cubic")/100</f>
        <v>#NAME?</v>
      </c>
      <c r="H1391" s="199" t="e">
        <f t="shared" ca="1" si="175"/>
        <v>#NAME?</v>
      </c>
      <c r="I1391" s="152">
        <f t="shared" si="178"/>
        <v>8.8381176836104247E-2</v>
      </c>
      <c r="J1391" s="152">
        <f t="shared" si="176"/>
        <v>6.0776614075552793E-5</v>
      </c>
      <c r="K1391" s="3" t="e">
        <f t="shared" ca="1" si="172"/>
        <v>#NAME?</v>
      </c>
      <c r="L1391" s="153" t="e">
        <f t="shared" ca="1" si="177"/>
        <v>#NAME?</v>
      </c>
      <c r="M1391" s="195" t="e">
        <f ca="1">_xll.BInterpol(cf!$A$2:$A$68,cf!$C$2:$C$68,params!B1391,"cubic")</f>
        <v>#NAME?</v>
      </c>
      <c r="N1391" s="195" t="e">
        <f ca="1">+_xll.BInterpol(#REF!,#REF!,params!B1391,"cubic")</f>
        <v>#NAME?</v>
      </c>
      <c r="O1391" s="153" t="e">
        <f t="shared" ca="1" si="173"/>
        <v>#NAME?</v>
      </c>
    </row>
    <row r="1392" spans="1:15">
      <c r="A1392">
        <v>1389</v>
      </c>
      <c r="B1392">
        <f t="shared" si="171"/>
        <v>5.556</v>
      </c>
      <c r="C1392" s="151" t="e">
        <f ca="1">+_xll.BInterpol(Boost!$R$6:$R$66,Boost!$AZ$6:$AZ$66,params!B1392,"cubic")</f>
        <v>#NAME?</v>
      </c>
      <c r="D1392" s="151" t="e">
        <f ca="1">+_xll.BInterpol(Boost!$R$6:$R$66,Boost!$AX$6:$AX$66,params!B1392,"cubic")</f>
        <v>#NAME?</v>
      </c>
      <c r="E1392" s="198" t="e">
        <f t="shared" ca="1" si="174"/>
        <v>#NAME?</v>
      </c>
      <c r="F1392" s="151" t="e">
        <f ca="1">+_xll.BInterpol(Boost!$R$6:$R$66,Boost!$AY$6:$AY$66,params!B1392,"cubic")</f>
        <v>#NAME?</v>
      </c>
      <c r="G1392" s="151" t="e">
        <f ca="1">_xll.BInterpol(cf!$A$2:$A$68,cf!$B$2:$B$68,params!B1392,"cubic")/100</f>
        <v>#NAME?</v>
      </c>
      <c r="H1392" s="199" t="e">
        <f t="shared" ca="1" si="175"/>
        <v>#NAME?</v>
      </c>
      <c r="I1392" s="152">
        <f t="shared" si="178"/>
        <v>8.8441949398540554E-2</v>
      </c>
      <c r="J1392" s="152">
        <f t="shared" si="176"/>
        <v>6.0772562436306465E-5</v>
      </c>
      <c r="K1392" s="3" t="e">
        <f t="shared" ca="1" si="172"/>
        <v>#NAME?</v>
      </c>
      <c r="L1392" s="153" t="e">
        <f t="shared" ca="1" si="177"/>
        <v>#NAME?</v>
      </c>
      <c r="M1392" s="195" t="e">
        <f ca="1">_xll.BInterpol(cf!$A$2:$A$68,cf!$C$2:$C$68,params!B1392,"cubic")</f>
        <v>#NAME?</v>
      </c>
      <c r="N1392" s="195" t="e">
        <f ca="1">+_xll.BInterpol(#REF!,#REF!,params!B1392,"cubic")</f>
        <v>#NAME?</v>
      </c>
      <c r="O1392" s="153" t="e">
        <f t="shared" ca="1" si="173"/>
        <v>#NAME?</v>
      </c>
    </row>
    <row r="1393" spans="1:15">
      <c r="A1393">
        <v>1390</v>
      </c>
      <c r="B1393">
        <f t="shared" si="171"/>
        <v>5.56</v>
      </c>
      <c r="C1393" s="151" t="e">
        <f ca="1">+_xll.BInterpol(Boost!$R$6:$R$66,Boost!$AZ$6:$AZ$66,params!B1393,"cubic")</f>
        <v>#NAME?</v>
      </c>
      <c r="D1393" s="151" t="e">
        <f ca="1">+_xll.BInterpol(Boost!$R$6:$R$66,Boost!$AX$6:$AX$66,params!B1393,"cubic")</f>
        <v>#NAME?</v>
      </c>
      <c r="E1393" s="198" t="e">
        <f t="shared" ca="1" si="174"/>
        <v>#NAME?</v>
      </c>
      <c r="F1393" s="151" t="e">
        <f ca="1">+_xll.BInterpol(Boost!$R$6:$R$66,Boost!$AY$6:$AY$66,params!B1393,"cubic")</f>
        <v>#NAME?</v>
      </c>
      <c r="G1393" s="151" t="e">
        <f ca="1">_xll.BInterpol(cf!$A$2:$A$68,cf!$B$2:$B$68,params!B1393,"cubic")/100</f>
        <v>#NAME?</v>
      </c>
      <c r="H1393" s="199" t="e">
        <f t="shared" ca="1" si="175"/>
        <v>#NAME?</v>
      </c>
      <c r="I1393" s="152">
        <f t="shared" si="178"/>
        <v>8.8502717909607842E-2</v>
      </c>
      <c r="J1393" s="152">
        <f t="shared" si="176"/>
        <v>6.0768511067288422E-5</v>
      </c>
      <c r="K1393" s="3" t="e">
        <f t="shared" ca="1" si="172"/>
        <v>#NAME?</v>
      </c>
      <c r="L1393" s="153" t="e">
        <f t="shared" ca="1" si="177"/>
        <v>#NAME?</v>
      </c>
      <c r="M1393" s="195" t="e">
        <f ca="1">_xll.BInterpol(cf!$A$2:$A$68,cf!$C$2:$C$68,params!B1393,"cubic")</f>
        <v>#NAME?</v>
      </c>
      <c r="N1393" s="195" t="e">
        <f ca="1">+_xll.BInterpol(#REF!,#REF!,params!B1393,"cubic")</f>
        <v>#NAME?</v>
      </c>
      <c r="O1393" s="153" t="e">
        <f t="shared" ca="1" si="173"/>
        <v>#NAME?</v>
      </c>
    </row>
    <row r="1394" spans="1:15">
      <c r="A1394">
        <v>1391</v>
      </c>
      <c r="B1394">
        <f t="shared" si="171"/>
        <v>5.5640000000000001</v>
      </c>
      <c r="C1394" s="151" t="e">
        <f ca="1">+_xll.BInterpol(Boost!$R$6:$R$66,Boost!$AZ$6:$AZ$66,params!B1394,"cubic")</f>
        <v>#NAME?</v>
      </c>
      <c r="D1394" s="151" t="e">
        <f ca="1">+_xll.BInterpol(Boost!$R$6:$R$66,Boost!$AX$6:$AX$66,params!B1394,"cubic")</f>
        <v>#NAME?</v>
      </c>
      <c r="E1394" s="198" t="e">
        <f t="shared" ca="1" si="174"/>
        <v>#NAME?</v>
      </c>
      <c r="F1394" s="151" t="e">
        <f ca="1">+_xll.BInterpol(Boost!$R$6:$R$66,Boost!$AY$6:$AY$66,params!B1394,"cubic")</f>
        <v>#NAME?</v>
      </c>
      <c r="G1394" s="151" t="e">
        <f ca="1">_xll.BInterpol(cf!$A$2:$A$68,cf!$B$2:$B$68,params!B1394,"cubic")/100</f>
        <v>#NAME?</v>
      </c>
      <c r="H1394" s="199" t="e">
        <f t="shared" ca="1" si="175"/>
        <v>#NAME?</v>
      </c>
      <c r="I1394" s="152">
        <f t="shared" si="178"/>
        <v>8.8563482369576008E-2</v>
      </c>
      <c r="J1394" s="152">
        <f t="shared" si="176"/>
        <v>6.0764459968165596E-5</v>
      </c>
      <c r="K1394" s="3" t="e">
        <f t="shared" ca="1" si="172"/>
        <v>#NAME?</v>
      </c>
      <c r="L1394" s="153" t="e">
        <f t="shared" ca="1" si="177"/>
        <v>#NAME?</v>
      </c>
      <c r="M1394" s="195" t="e">
        <f ca="1">_xll.BInterpol(cf!$A$2:$A$68,cf!$C$2:$C$68,params!B1394,"cubic")</f>
        <v>#NAME?</v>
      </c>
      <c r="N1394" s="195" t="e">
        <f ca="1">+_xll.BInterpol(#REF!,#REF!,params!B1394,"cubic")</f>
        <v>#NAME?</v>
      </c>
      <c r="O1394" s="153" t="e">
        <f t="shared" ca="1" si="173"/>
        <v>#NAME?</v>
      </c>
    </row>
    <row r="1395" spans="1:15">
      <c r="A1395">
        <v>1392</v>
      </c>
      <c r="B1395">
        <f t="shared" si="171"/>
        <v>5.5679999999999996</v>
      </c>
      <c r="C1395" s="151" t="e">
        <f ca="1">+_xll.BInterpol(Boost!$R$6:$R$66,Boost!$AZ$6:$AZ$66,params!B1395,"cubic")</f>
        <v>#NAME?</v>
      </c>
      <c r="D1395" s="151" t="e">
        <f ca="1">+_xll.BInterpol(Boost!$R$6:$R$66,Boost!$AX$6:$AX$66,params!B1395,"cubic")</f>
        <v>#NAME?</v>
      </c>
      <c r="E1395" s="198" t="e">
        <f t="shared" ca="1" si="174"/>
        <v>#NAME?</v>
      </c>
      <c r="F1395" s="151" t="e">
        <f ca="1">+_xll.BInterpol(Boost!$R$6:$R$66,Boost!$AY$6:$AY$66,params!B1395,"cubic")</f>
        <v>#NAME?</v>
      </c>
      <c r="G1395" s="151" t="e">
        <f ca="1">_xll.BInterpol(cf!$A$2:$A$68,cf!$B$2:$B$68,params!B1395,"cubic")/100</f>
        <v>#NAME?</v>
      </c>
      <c r="H1395" s="199" t="e">
        <f t="shared" ca="1" si="175"/>
        <v>#NAME?</v>
      </c>
      <c r="I1395" s="152">
        <f t="shared" si="178"/>
        <v>8.8624242778715279E-2</v>
      </c>
      <c r="J1395" s="152">
        <f t="shared" si="176"/>
        <v>6.0760409139271054E-5</v>
      </c>
      <c r="K1395" s="3" t="e">
        <f t="shared" ca="1" si="172"/>
        <v>#NAME?</v>
      </c>
      <c r="L1395" s="153" t="e">
        <f t="shared" ca="1" si="177"/>
        <v>#NAME?</v>
      </c>
      <c r="M1395" s="195" t="e">
        <f ca="1">_xll.BInterpol(cf!$A$2:$A$68,cf!$C$2:$C$68,params!B1395,"cubic")</f>
        <v>#NAME?</v>
      </c>
      <c r="N1395" s="195" t="e">
        <f ca="1">+_xll.BInterpol(#REF!,#REF!,params!B1395,"cubic")</f>
        <v>#NAME?</v>
      </c>
      <c r="O1395" s="153" t="e">
        <f t="shared" ca="1" si="173"/>
        <v>#NAME?</v>
      </c>
    </row>
    <row r="1396" spans="1:15">
      <c r="A1396">
        <v>1393</v>
      </c>
      <c r="B1396">
        <f t="shared" si="171"/>
        <v>5.5720000000000001</v>
      </c>
      <c r="C1396" s="151" t="e">
        <f ca="1">+_xll.BInterpol(Boost!$R$6:$R$66,Boost!$AZ$6:$AZ$66,params!B1396,"cubic")</f>
        <v>#NAME?</v>
      </c>
      <c r="D1396" s="151" t="e">
        <f ca="1">+_xll.BInterpol(Boost!$R$6:$R$66,Boost!$AX$6:$AX$66,params!B1396,"cubic")</f>
        <v>#NAME?</v>
      </c>
      <c r="E1396" s="198" t="e">
        <f t="shared" ca="1" si="174"/>
        <v>#NAME?</v>
      </c>
      <c r="F1396" s="151" t="e">
        <f ca="1">+_xll.BInterpol(Boost!$R$6:$R$66,Boost!$AY$6:$AY$66,params!B1396,"cubic")</f>
        <v>#NAME?</v>
      </c>
      <c r="G1396" s="151" t="e">
        <f ca="1">_xll.BInterpol(cf!$A$2:$A$68,cf!$B$2:$B$68,params!B1396,"cubic")/100</f>
        <v>#NAME?</v>
      </c>
      <c r="H1396" s="199" t="e">
        <f t="shared" ca="1" si="175"/>
        <v>#NAME?</v>
      </c>
      <c r="I1396" s="152">
        <f t="shared" si="178"/>
        <v>8.868499913729555E-2</v>
      </c>
      <c r="J1396" s="152">
        <f t="shared" si="176"/>
        <v>6.075635858027173E-5</v>
      </c>
      <c r="K1396" s="3" t="e">
        <f t="shared" ca="1" si="172"/>
        <v>#NAME?</v>
      </c>
      <c r="L1396" s="153" t="e">
        <f t="shared" ca="1" si="177"/>
        <v>#NAME?</v>
      </c>
      <c r="M1396" s="195" t="e">
        <f ca="1">_xll.BInterpol(cf!$A$2:$A$68,cf!$C$2:$C$68,params!B1396,"cubic")</f>
        <v>#NAME?</v>
      </c>
      <c r="N1396" s="195" t="e">
        <f ca="1">+_xll.BInterpol(#REF!,#REF!,params!B1396,"cubic")</f>
        <v>#NAME?</v>
      </c>
      <c r="O1396" s="153" t="e">
        <f t="shared" ca="1" si="173"/>
        <v>#NAME?</v>
      </c>
    </row>
    <row r="1397" spans="1:15">
      <c r="A1397">
        <v>1394</v>
      </c>
      <c r="B1397">
        <f t="shared" si="171"/>
        <v>5.5759999999999996</v>
      </c>
      <c r="C1397" s="151" t="e">
        <f ca="1">+_xll.BInterpol(Boost!$R$6:$R$66,Boost!$AZ$6:$AZ$66,params!B1397,"cubic")</f>
        <v>#NAME?</v>
      </c>
      <c r="D1397" s="151" t="e">
        <f ca="1">+_xll.BInterpol(Boost!$R$6:$R$66,Boost!$AX$6:$AX$66,params!B1397,"cubic")</f>
        <v>#NAME?</v>
      </c>
      <c r="E1397" s="198" t="e">
        <f t="shared" ca="1" si="174"/>
        <v>#NAME?</v>
      </c>
      <c r="F1397" s="151" t="e">
        <f ca="1">+_xll.BInterpol(Boost!$R$6:$R$66,Boost!$AY$6:$AY$66,params!B1397,"cubic")</f>
        <v>#NAME?</v>
      </c>
      <c r="G1397" s="151" t="e">
        <f ca="1">_xll.BInterpol(cf!$A$2:$A$68,cf!$B$2:$B$68,params!B1397,"cubic")/100</f>
        <v>#NAME?</v>
      </c>
      <c r="H1397" s="199" t="e">
        <f t="shared" ca="1" si="175"/>
        <v>#NAME?</v>
      </c>
      <c r="I1397" s="152">
        <f t="shared" si="178"/>
        <v>8.874575144558694E-2</v>
      </c>
      <c r="J1397" s="152">
        <f t="shared" si="176"/>
        <v>6.0752308291389667E-5</v>
      </c>
      <c r="K1397" s="3" t="e">
        <f t="shared" ca="1" si="172"/>
        <v>#NAME?</v>
      </c>
      <c r="L1397" s="153" t="e">
        <f t="shared" ca="1" si="177"/>
        <v>#NAME?</v>
      </c>
      <c r="M1397" s="195" t="e">
        <f ca="1">_xll.BInterpol(cf!$A$2:$A$68,cf!$C$2:$C$68,params!B1397,"cubic")</f>
        <v>#NAME?</v>
      </c>
      <c r="N1397" s="195" t="e">
        <f ca="1">+_xll.BInterpol(#REF!,#REF!,params!B1397,"cubic")</f>
        <v>#NAME?</v>
      </c>
      <c r="O1397" s="153" t="e">
        <f t="shared" ca="1" si="173"/>
        <v>#NAME?</v>
      </c>
    </row>
    <row r="1398" spans="1:15">
      <c r="A1398">
        <v>1395</v>
      </c>
      <c r="B1398">
        <f t="shared" si="171"/>
        <v>5.58</v>
      </c>
      <c r="C1398" s="151" t="e">
        <f ca="1">+_xll.BInterpol(Boost!$R$6:$R$66,Boost!$AZ$6:$AZ$66,params!B1398,"cubic")</f>
        <v>#NAME?</v>
      </c>
      <c r="D1398" s="151" t="e">
        <f ca="1">+_xll.BInterpol(Boost!$R$6:$R$66,Boost!$AX$6:$AX$66,params!B1398,"cubic")</f>
        <v>#NAME?</v>
      </c>
      <c r="E1398" s="198" t="e">
        <f t="shared" ca="1" si="174"/>
        <v>#NAME?</v>
      </c>
      <c r="F1398" s="151" t="e">
        <f ca="1">+_xll.BInterpol(Boost!$R$6:$R$66,Boost!$AY$6:$AY$66,params!B1398,"cubic")</f>
        <v>#NAME?</v>
      </c>
      <c r="G1398" s="151" t="e">
        <f ca="1">_xll.BInterpol(cf!$A$2:$A$68,cf!$B$2:$B$68,params!B1398,"cubic")/100</f>
        <v>#NAME?</v>
      </c>
      <c r="H1398" s="199" t="e">
        <f t="shared" ca="1" si="175"/>
        <v>#NAME?</v>
      </c>
      <c r="I1398" s="152">
        <f t="shared" si="178"/>
        <v>8.8806499703859454E-2</v>
      </c>
      <c r="J1398" s="152">
        <f t="shared" si="176"/>
        <v>6.0748258272513844E-5</v>
      </c>
      <c r="K1398" s="3" t="e">
        <f t="shared" ca="1" si="172"/>
        <v>#NAME?</v>
      </c>
      <c r="L1398" s="153" t="e">
        <f t="shared" ca="1" si="177"/>
        <v>#NAME?</v>
      </c>
      <c r="M1398" s="195" t="e">
        <f ca="1">_xll.BInterpol(cf!$A$2:$A$68,cf!$C$2:$C$68,params!B1398,"cubic")</f>
        <v>#NAME?</v>
      </c>
      <c r="N1398" s="195" t="e">
        <f ca="1">+_xll.BInterpol(#REF!,#REF!,params!B1398,"cubic")</f>
        <v>#NAME?</v>
      </c>
      <c r="O1398" s="153" t="e">
        <f t="shared" ca="1" si="173"/>
        <v>#NAME?</v>
      </c>
    </row>
    <row r="1399" spans="1:15">
      <c r="A1399">
        <v>1396</v>
      </c>
      <c r="B1399">
        <f t="shared" si="171"/>
        <v>5.5839999999999996</v>
      </c>
      <c r="C1399" s="151" t="e">
        <f ca="1">+_xll.BInterpol(Boost!$R$6:$R$66,Boost!$AZ$6:$AZ$66,params!B1399,"cubic")</f>
        <v>#NAME?</v>
      </c>
      <c r="D1399" s="151" t="e">
        <f ca="1">+_xll.BInterpol(Boost!$R$6:$R$66,Boost!$AX$6:$AX$66,params!B1399,"cubic")</f>
        <v>#NAME?</v>
      </c>
      <c r="E1399" s="198" t="e">
        <f t="shared" ca="1" si="174"/>
        <v>#NAME?</v>
      </c>
      <c r="F1399" s="151" t="e">
        <f ca="1">+_xll.BInterpol(Boost!$R$6:$R$66,Boost!$AY$6:$AY$66,params!B1399,"cubic")</f>
        <v>#NAME?</v>
      </c>
      <c r="G1399" s="151" t="e">
        <f ca="1">_xll.BInterpol(cf!$A$2:$A$68,cf!$B$2:$B$68,params!B1399,"cubic")/100</f>
        <v>#NAME?</v>
      </c>
      <c r="H1399" s="199" t="e">
        <f t="shared" ca="1" si="175"/>
        <v>#NAME?</v>
      </c>
      <c r="I1399" s="152">
        <f t="shared" si="178"/>
        <v>8.8867243912383098E-2</v>
      </c>
      <c r="J1399" s="152">
        <f t="shared" si="176"/>
        <v>6.0744208523644261E-5</v>
      </c>
      <c r="K1399" s="3" t="e">
        <f t="shared" ca="1" si="172"/>
        <v>#NAME?</v>
      </c>
      <c r="L1399" s="153" t="e">
        <f t="shared" ca="1" si="177"/>
        <v>#NAME?</v>
      </c>
      <c r="M1399" s="195" t="e">
        <f ca="1">_xll.BInterpol(cf!$A$2:$A$68,cf!$C$2:$C$68,params!B1399,"cubic")</f>
        <v>#NAME?</v>
      </c>
      <c r="N1399" s="195" t="e">
        <f ca="1">+_xll.BInterpol(#REF!,#REF!,params!B1399,"cubic")</f>
        <v>#NAME?</v>
      </c>
      <c r="O1399" s="153" t="e">
        <f t="shared" ca="1" si="173"/>
        <v>#NAME?</v>
      </c>
    </row>
    <row r="1400" spans="1:15">
      <c r="A1400">
        <v>1397</v>
      </c>
      <c r="B1400">
        <f t="shared" si="171"/>
        <v>5.5880000000000001</v>
      </c>
      <c r="C1400" s="151" t="e">
        <f ca="1">+_xll.BInterpol(Boost!$R$6:$R$66,Boost!$AZ$6:$AZ$66,params!B1400,"cubic")</f>
        <v>#NAME?</v>
      </c>
      <c r="D1400" s="151" t="e">
        <f ca="1">+_xll.BInterpol(Boost!$R$6:$R$66,Boost!$AX$6:$AX$66,params!B1400,"cubic")</f>
        <v>#NAME?</v>
      </c>
      <c r="E1400" s="198" t="e">
        <f t="shared" ca="1" si="174"/>
        <v>#NAME?</v>
      </c>
      <c r="F1400" s="151" t="e">
        <f ca="1">+_xll.BInterpol(Boost!$R$6:$R$66,Boost!$AY$6:$AY$66,params!B1400,"cubic")</f>
        <v>#NAME?</v>
      </c>
      <c r="G1400" s="151" t="e">
        <f ca="1">_xll.BInterpol(cf!$A$2:$A$68,cf!$B$2:$B$68,params!B1400,"cubic")/100</f>
        <v>#NAME?</v>
      </c>
      <c r="H1400" s="199" t="e">
        <f t="shared" ca="1" si="175"/>
        <v>#NAME?</v>
      </c>
      <c r="I1400" s="152">
        <f t="shared" si="178"/>
        <v>8.8927984071427768E-2</v>
      </c>
      <c r="J1400" s="152">
        <f t="shared" si="176"/>
        <v>6.0740159044669895E-5</v>
      </c>
      <c r="K1400" s="3" t="e">
        <f t="shared" ca="1" si="172"/>
        <v>#NAME?</v>
      </c>
      <c r="L1400" s="153" t="e">
        <f t="shared" ca="1" si="177"/>
        <v>#NAME?</v>
      </c>
      <c r="M1400" s="195" t="e">
        <f ca="1">_xll.BInterpol(cf!$A$2:$A$68,cf!$C$2:$C$68,params!B1400,"cubic")</f>
        <v>#NAME?</v>
      </c>
      <c r="N1400" s="195" t="e">
        <f ca="1">+_xll.BInterpol(#REF!,#REF!,params!B1400,"cubic")</f>
        <v>#NAME?</v>
      </c>
      <c r="O1400" s="153" t="e">
        <f t="shared" ca="1" si="173"/>
        <v>#NAME?</v>
      </c>
    </row>
    <row r="1401" spans="1:15">
      <c r="A1401">
        <v>1398</v>
      </c>
      <c r="B1401">
        <f t="shared" si="171"/>
        <v>5.5919999999999996</v>
      </c>
      <c r="C1401" s="151" t="e">
        <f ca="1">+_xll.BInterpol(Boost!$R$6:$R$66,Boost!$AZ$6:$AZ$66,params!B1401,"cubic")</f>
        <v>#NAME?</v>
      </c>
      <c r="D1401" s="151" t="e">
        <f ca="1">+_xll.BInterpol(Boost!$R$6:$R$66,Boost!$AX$6:$AX$66,params!B1401,"cubic")</f>
        <v>#NAME?</v>
      </c>
      <c r="E1401" s="198" t="e">
        <f t="shared" ca="1" si="174"/>
        <v>#NAME?</v>
      </c>
      <c r="F1401" s="151" t="e">
        <f ca="1">+_xll.BInterpol(Boost!$R$6:$R$66,Boost!$AY$6:$AY$66,params!B1401,"cubic")</f>
        <v>#NAME?</v>
      </c>
      <c r="G1401" s="151" t="e">
        <f ca="1">_xll.BInterpol(cf!$A$2:$A$68,cf!$B$2:$B$68,params!B1401,"cubic")/100</f>
        <v>#NAME?</v>
      </c>
      <c r="H1401" s="199" t="e">
        <f t="shared" ca="1" si="175"/>
        <v>#NAME?</v>
      </c>
      <c r="I1401" s="152">
        <f t="shared" si="178"/>
        <v>8.8988720181263581E-2</v>
      </c>
      <c r="J1401" s="152">
        <f t="shared" si="176"/>
        <v>6.073610983581279E-5</v>
      </c>
      <c r="K1401" s="3" t="e">
        <f t="shared" ca="1" si="172"/>
        <v>#NAME?</v>
      </c>
      <c r="L1401" s="153" t="e">
        <f t="shared" ca="1" si="177"/>
        <v>#NAME?</v>
      </c>
      <c r="M1401" s="195" t="e">
        <f ca="1">_xll.BInterpol(cf!$A$2:$A$68,cf!$C$2:$C$68,params!B1401,"cubic")</f>
        <v>#NAME?</v>
      </c>
      <c r="N1401" s="195" t="e">
        <f ca="1">+_xll.BInterpol(#REF!,#REF!,params!B1401,"cubic")</f>
        <v>#NAME?</v>
      </c>
      <c r="O1401" s="153" t="e">
        <f t="shared" ca="1" si="173"/>
        <v>#NAME?</v>
      </c>
    </row>
    <row r="1402" spans="1:15">
      <c r="A1402">
        <v>1399</v>
      </c>
      <c r="B1402">
        <f t="shared" si="171"/>
        <v>5.5960000000000001</v>
      </c>
      <c r="C1402" s="151" t="e">
        <f ca="1">+_xll.BInterpol(Boost!$R$6:$R$66,Boost!$AZ$6:$AZ$66,params!B1402,"cubic")</f>
        <v>#NAME?</v>
      </c>
      <c r="D1402" s="151" t="e">
        <f ca="1">+_xll.BInterpol(Boost!$R$6:$R$66,Boost!$AX$6:$AX$66,params!B1402,"cubic")</f>
        <v>#NAME?</v>
      </c>
      <c r="E1402" s="198" t="e">
        <f t="shared" ca="1" si="174"/>
        <v>#NAME?</v>
      </c>
      <c r="F1402" s="151" t="e">
        <f ca="1">+_xll.BInterpol(Boost!$R$6:$R$66,Boost!$AY$6:$AY$66,params!B1402,"cubic")</f>
        <v>#NAME?</v>
      </c>
      <c r="G1402" s="151" t="e">
        <f ca="1">_xll.BInterpol(cf!$A$2:$A$68,cf!$B$2:$B$68,params!B1402,"cubic")/100</f>
        <v>#NAME?</v>
      </c>
      <c r="H1402" s="199" t="e">
        <f t="shared" ca="1" si="175"/>
        <v>#NAME?</v>
      </c>
      <c r="I1402" s="152">
        <f t="shared" si="178"/>
        <v>8.9049452242160321E-2</v>
      </c>
      <c r="J1402" s="152">
        <f t="shared" si="176"/>
        <v>6.0732060896739881E-5</v>
      </c>
      <c r="K1402" s="3" t="e">
        <f t="shared" ca="1" si="172"/>
        <v>#NAME?</v>
      </c>
      <c r="L1402" s="153" t="e">
        <f t="shared" ca="1" si="177"/>
        <v>#NAME?</v>
      </c>
      <c r="M1402" s="195" t="e">
        <f ca="1">_xll.BInterpol(cf!$A$2:$A$68,cf!$C$2:$C$68,params!B1402,"cubic")</f>
        <v>#NAME?</v>
      </c>
      <c r="N1402" s="195" t="e">
        <f ca="1">+_xll.BInterpol(#REF!,#REF!,params!B1402,"cubic")</f>
        <v>#NAME?</v>
      </c>
      <c r="O1402" s="153" t="e">
        <f t="shared" ca="1" si="173"/>
        <v>#NAME?</v>
      </c>
    </row>
    <row r="1403" spans="1:15">
      <c r="A1403">
        <v>1400</v>
      </c>
      <c r="B1403">
        <f t="shared" si="171"/>
        <v>5.6</v>
      </c>
      <c r="C1403" s="151" t="e">
        <f ca="1">+_xll.BInterpol(Boost!$R$6:$R$66,Boost!$AZ$6:$AZ$66,params!B1403,"cubic")</f>
        <v>#NAME?</v>
      </c>
      <c r="D1403" s="151" t="e">
        <f ca="1">+_xll.BInterpol(Boost!$R$6:$R$66,Boost!$AX$6:$AX$66,params!B1403,"cubic")</f>
        <v>#NAME?</v>
      </c>
      <c r="E1403" s="198" t="e">
        <f t="shared" ca="1" si="174"/>
        <v>#NAME?</v>
      </c>
      <c r="F1403" s="151" t="e">
        <f ca="1">+_xll.BInterpol(Boost!$R$6:$R$66,Boost!$AY$6:$AY$66,params!B1403,"cubic")</f>
        <v>#NAME?</v>
      </c>
      <c r="G1403" s="151" t="e">
        <f ca="1">_xll.BInterpol(cf!$A$2:$A$68,cf!$B$2:$B$68,params!B1403,"cubic")/100</f>
        <v>#NAME?</v>
      </c>
      <c r="H1403" s="199" t="e">
        <f t="shared" ca="1" si="175"/>
        <v>#NAME?</v>
      </c>
      <c r="I1403" s="152">
        <f t="shared" si="178"/>
        <v>8.9110180254387883E-2</v>
      </c>
      <c r="J1403" s="152">
        <f t="shared" si="176"/>
        <v>6.0728012227562189E-5</v>
      </c>
      <c r="K1403" s="3" t="e">
        <f t="shared" ca="1" si="172"/>
        <v>#NAME?</v>
      </c>
      <c r="L1403" s="153" t="e">
        <f t="shared" ca="1" si="177"/>
        <v>#NAME?</v>
      </c>
      <c r="M1403" s="195" t="e">
        <f ca="1">_xll.BInterpol(cf!$A$2:$A$68,cf!$C$2:$C$68,params!B1403,"cubic")</f>
        <v>#NAME?</v>
      </c>
      <c r="N1403" s="195" t="e">
        <f ca="1">+_xll.BInterpol(#REF!,#REF!,params!B1403,"cubic")</f>
        <v>#NAME?</v>
      </c>
      <c r="O1403" s="153" t="e">
        <f t="shared" ca="1" si="173"/>
        <v>#NAME?</v>
      </c>
    </row>
    <row r="1404" spans="1:15">
      <c r="A1404">
        <v>1401</v>
      </c>
      <c r="B1404">
        <f t="shared" si="171"/>
        <v>5.6040000000000001</v>
      </c>
      <c r="C1404" s="151" t="e">
        <f ca="1">+_xll.BInterpol(Boost!$R$6:$R$66,Boost!$AZ$6:$AZ$66,params!B1404,"cubic")</f>
        <v>#NAME?</v>
      </c>
      <c r="D1404" s="151" t="e">
        <f ca="1">+_xll.BInterpol(Boost!$R$6:$R$66,Boost!$AX$6:$AX$66,params!B1404,"cubic")</f>
        <v>#NAME?</v>
      </c>
      <c r="E1404" s="198" t="e">
        <f t="shared" ca="1" si="174"/>
        <v>#NAME?</v>
      </c>
      <c r="F1404" s="151" t="e">
        <f ca="1">+_xll.BInterpol(Boost!$R$6:$R$66,Boost!$AY$6:$AY$66,params!B1404,"cubic")</f>
        <v>#NAME?</v>
      </c>
      <c r="G1404" s="151" t="e">
        <f ca="1">_xll.BInterpol(cf!$A$2:$A$68,cf!$B$2:$B$68,params!B1404,"cubic")/100</f>
        <v>#NAME?</v>
      </c>
      <c r="H1404" s="199" t="e">
        <f t="shared" ca="1" si="175"/>
        <v>#NAME?</v>
      </c>
      <c r="I1404" s="152">
        <f t="shared" si="178"/>
        <v>8.9170904218216274E-2</v>
      </c>
      <c r="J1404" s="152">
        <f t="shared" si="176"/>
        <v>6.0723963828390737E-5</v>
      </c>
      <c r="K1404" s="3" t="e">
        <f t="shared" ca="1" si="172"/>
        <v>#NAME?</v>
      </c>
      <c r="L1404" s="153" t="e">
        <f t="shared" ca="1" si="177"/>
        <v>#NAME?</v>
      </c>
      <c r="M1404" s="195" t="e">
        <f ca="1">_xll.BInterpol(cf!$A$2:$A$68,cf!$C$2:$C$68,params!B1404,"cubic")</f>
        <v>#NAME?</v>
      </c>
      <c r="N1404" s="195" t="e">
        <f ca="1">+_xll.BInterpol(#REF!,#REF!,params!B1404,"cubic")</f>
        <v>#NAME?</v>
      </c>
      <c r="O1404" s="153" t="e">
        <f t="shared" ca="1" si="173"/>
        <v>#NAME?</v>
      </c>
    </row>
    <row r="1405" spans="1:15">
      <c r="A1405">
        <v>1402</v>
      </c>
      <c r="B1405">
        <f t="shared" si="171"/>
        <v>5.6079999999999997</v>
      </c>
      <c r="C1405" s="151" t="e">
        <f ca="1">+_xll.BInterpol(Boost!$R$6:$R$66,Boost!$AZ$6:$AZ$66,params!B1405,"cubic")</f>
        <v>#NAME?</v>
      </c>
      <c r="D1405" s="151" t="e">
        <f ca="1">+_xll.BInterpol(Boost!$R$6:$R$66,Boost!$AX$6:$AX$66,params!B1405,"cubic")</f>
        <v>#NAME?</v>
      </c>
      <c r="E1405" s="198" t="e">
        <f t="shared" ca="1" si="174"/>
        <v>#NAME?</v>
      </c>
      <c r="F1405" s="151" t="e">
        <f ca="1">+_xll.BInterpol(Boost!$R$6:$R$66,Boost!$AY$6:$AY$66,params!B1405,"cubic")</f>
        <v>#NAME?</v>
      </c>
      <c r="G1405" s="151" t="e">
        <f ca="1">_xll.BInterpol(cf!$A$2:$A$68,cf!$B$2:$B$68,params!B1405,"cubic")/100</f>
        <v>#NAME?</v>
      </c>
      <c r="H1405" s="199" t="e">
        <f t="shared" ca="1" si="175"/>
        <v>#NAME?</v>
      </c>
      <c r="I1405" s="152">
        <f t="shared" si="178"/>
        <v>8.9231624133915388E-2</v>
      </c>
      <c r="J1405" s="152">
        <f t="shared" si="176"/>
        <v>6.0719915699114502E-5</v>
      </c>
      <c r="K1405" s="3" t="e">
        <f t="shared" ca="1" si="172"/>
        <v>#NAME?</v>
      </c>
      <c r="L1405" s="153" t="e">
        <f t="shared" ca="1" si="177"/>
        <v>#NAME?</v>
      </c>
      <c r="M1405" s="195" t="e">
        <f ca="1">_xll.BInterpol(cf!$A$2:$A$68,cf!$C$2:$C$68,params!B1405,"cubic")</f>
        <v>#NAME?</v>
      </c>
      <c r="N1405" s="195" t="e">
        <f ca="1">+_xll.BInterpol(#REF!,#REF!,params!B1405,"cubic")</f>
        <v>#NAME?</v>
      </c>
      <c r="O1405" s="153" t="e">
        <f t="shared" ca="1" si="173"/>
        <v>#NAME?</v>
      </c>
    </row>
    <row r="1406" spans="1:15">
      <c r="A1406">
        <v>1403</v>
      </c>
      <c r="B1406">
        <f t="shared" si="171"/>
        <v>5.6120000000000001</v>
      </c>
      <c r="C1406" s="151" t="e">
        <f ca="1">+_xll.BInterpol(Boost!$R$6:$R$66,Boost!$AZ$6:$AZ$66,params!B1406,"cubic")</f>
        <v>#NAME?</v>
      </c>
      <c r="D1406" s="151" t="e">
        <f ca="1">+_xll.BInterpol(Boost!$R$6:$R$66,Boost!$AX$6:$AX$66,params!B1406,"cubic")</f>
        <v>#NAME?</v>
      </c>
      <c r="E1406" s="198" t="e">
        <f t="shared" ca="1" si="174"/>
        <v>#NAME?</v>
      </c>
      <c r="F1406" s="151" t="e">
        <f ca="1">+_xll.BInterpol(Boost!$R$6:$R$66,Boost!$AY$6:$AY$66,params!B1406,"cubic")</f>
        <v>#NAME?</v>
      </c>
      <c r="G1406" s="151" t="e">
        <f ca="1">_xll.BInterpol(cf!$A$2:$A$68,cf!$B$2:$B$68,params!B1406,"cubic")/100</f>
        <v>#NAME?</v>
      </c>
      <c r="H1406" s="199" t="e">
        <f t="shared" ca="1" si="175"/>
        <v>#NAME?</v>
      </c>
      <c r="I1406" s="152">
        <f t="shared" si="178"/>
        <v>8.9292340001755122E-2</v>
      </c>
      <c r="J1406" s="152">
        <f t="shared" si="176"/>
        <v>6.0715867839733484E-5</v>
      </c>
      <c r="K1406" s="3" t="e">
        <f t="shared" ca="1" si="172"/>
        <v>#NAME?</v>
      </c>
      <c r="L1406" s="153" t="e">
        <f t="shared" ca="1" si="177"/>
        <v>#NAME?</v>
      </c>
      <c r="M1406" s="195" t="e">
        <f ca="1">_xll.BInterpol(cf!$A$2:$A$68,cf!$C$2:$C$68,params!B1406,"cubic")</f>
        <v>#NAME?</v>
      </c>
      <c r="N1406" s="195" t="e">
        <f ca="1">+_xll.BInterpol(#REF!,#REF!,params!B1406,"cubic")</f>
        <v>#NAME?</v>
      </c>
      <c r="O1406" s="153" t="e">
        <f t="shared" ca="1" si="173"/>
        <v>#NAME?</v>
      </c>
    </row>
    <row r="1407" spans="1:15">
      <c r="A1407">
        <v>1404</v>
      </c>
      <c r="B1407">
        <f t="shared" si="171"/>
        <v>5.6159999999999997</v>
      </c>
      <c r="C1407" s="151" t="e">
        <f ca="1">+_xll.BInterpol(Boost!$R$6:$R$66,Boost!$AZ$6:$AZ$66,params!B1407,"cubic")</f>
        <v>#NAME?</v>
      </c>
      <c r="D1407" s="151" t="e">
        <f ca="1">+_xll.BInterpol(Boost!$R$6:$R$66,Boost!$AX$6:$AX$66,params!B1407,"cubic")</f>
        <v>#NAME?</v>
      </c>
      <c r="E1407" s="198" t="e">
        <f t="shared" ca="1" si="174"/>
        <v>#NAME?</v>
      </c>
      <c r="F1407" s="151" t="e">
        <f ca="1">+_xll.BInterpol(Boost!$R$6:$R$66,Boost!$AY$6:$AY$66,params!B1407,"cubic")</f>
        <v>#NAME?</v>
      </c>
      <c r="G1407" s="151" t="e">
        <f ca="1">_xll.BInterpol(cf!$A$2:$A$68,cf!$B$2:$B$68,params!B1407,"cubic")/100</f>
        <v>#NAME?</v>
      </c>
      <c r="H1407" s="199" t="e">
        <f t="shared" ca="1" si="175"/>
        <v>#NAME?</v>
      </c>
      <c r="I1407" s="152">
        <f t="shared" si="178"/>
        <v>8.9353051822005147E-2</v>
      </c>
      <c r="J1407" s="152">
        <f t="shared" si="176"/>
        <v>6.0711820250025639E-5</v>
      </c>
      <c r="K1407" s="3" t="e">
        <f t="shared" ca="1" si="172"/>
        <v>#NAME?</v>
      </c>
      <c r="L1407" s="153" t="e">
        <f t="shared" ca="1" si="177"/>
        <v>#NAME?</v>
      </c>
      <c r="M1407" s="195" t="e">
        <f ca="1">_xll.BInterpol(cf!$A$2:$A$68,cf!$C$2:$C$68,params!B1407,"cubic")</f>
        <v>#NAME?</v>
      </c>
      <c r="N1407" s="195" t="e">
        <f ca="1">+_xll.BInterpol(#REF!,#REF!,params!B1407,"cubic")</f>
        <v>#NAME?</v>
      </c>
      <c r="O1407" s="153" t="e">
        <f t="shared" ca="1" si="173"/>
        <v>#NAME?</v>
      </c>
    </row>
    <row r="1408" spans="1:15">
      <c r="A1408">
        <v>1405</v>
      </c>
      <c r="B1408">
        <f t="shared" si="171"/>
        <v>5.62</v>
      </c>
      <c r="C1408" s="151" t="e">
        <f ca="1">+_xll.BInterpol(Boost!$R$6:$R$66,Boost!$AZ$6:$AZ$66,params!B1408,"cubic")</f>
        <v>#NAME?</v>
      </c>
      <c r="D1408" s="151" t="e">
        <f ca="1">+_xll.BInterpol(Boost!$R$6:$R$66,Boost!$AX$6:$AX$66,params!B1408,"cubic")</f>
        <v>#NAME?</v>
      </c>
      <c r="E1408" s="198" t="e">
        <f t="shared" ca="1" si="174"/>
        <v>#NAME?</v>
      </c>
      <c r="F1408" s="151" t="e">
        <f ca="1">+_xll.BInterpol(Boost!$R$6:$R$66,Boost!$AY$6:$AY$66,params!B1408,"cubic")</f>
        <v>#NAME?</v>
      </c>
      <c r="G1408" s="151" t="e">
        <f ca="1">_xll.BInterpol(cf!$A$2:$A$68,cf!$B$2:$B$68,params!B1408,"cubic")/100</f>
        <v>#NAME?</v>
      </c>
      <c r="H1408" s="199" t="e">
        <f t="shared" ca="1" si="175"/>
        <v>#NAME?</v>
      </c>
      <c r="I1408" s="152">
        <f t="shared" si="178"/>
        <v>8.941375959493536E-2</v>
      </c>
      <c r="J1408" s="152">
        <f t="shared" si="176"/>
        <v>6.0707772930213011E-5</v>
      </c>
      <c r="K1408" s="3" t="e">
        <f t="shared" ca="1" si="172"/>
        <v>#NAME?</v>
      </c>
      <c r="L1408" s="153" t="e">
        <f t="shared" ca="1" si="177"/>
        <v>#NAME?</v>
      </c>
      <c r="M1408" s="195" t="e">
        <f ca="1">_xll.BInterpol(cf!$A$2:$A$68,cf!$C$2:$C$68,params!B1408,"cubic")</f>
        <v>#NAME?</v>
      </c>
      <c r="N1408" s="195" t="e">
        <f ca="1">+_xll.BInterpol(#REF!,#REF!,params!B1408,"cubic")</f>
        <v>#NAME?</v>
      </c>
      <c r="O1408" s="153" t="e">
        <f t="shared" ca="1" si="173"/>
        <v>#NAME?</v>
      </c>
    </row>
    <row r="1409" spans="1:15">
      <c r="A1409">
        <v>1406</v>
      </c>
      <c r="B1409">
        <f t="shared" si="171"/>
        <v>5.6239999999999997</v>
      </c>
      <c r="C1409" s="151" t="e">
        <f ca="1">+_xll.BInterpol(Boost!$R$6:$R$66,Boost!$AZ$6:$AZ$66,params!B1409,"cubic")</f>
        <v>#NAME?</v>
      </c>
      <c r="D1409" s="151" t="e">
        <f ca="1">+_xll.BInterpol(Boost!$R$6:$R$66,Boost!$AX$6:$AX$66,params!B1409,"cubic")</f>
        <v>#NAME?</v>
      </c>
      <c r="E1409" s="198" t="e">
        <f t="shared" ca="1" si="174"/>
        <v>#NAME?</v>
      </c>
      <c r="F1409" s="151" t="e">
        <f ca="1">+_xll.BInterpol(Boost!$R$6:$R$66,Boost!$AY$6:$AY$66,params!B1409,"cubic")</f>
        <v>#NAME?</v>
      </c>
      <c r="G1409" s="151" t="e">
        <f ca="1">_xll.BInterpol(cf!$A$2:$A$68,cf!$B$2:$B$68,params!B1409,"cubic")/100</f>
        <v>#NAME?</v>
      </c>
      <c r="H1409" s="199" t="e">
        <f t="shared" ca="1" si="175"/>
        <v>#NAME?</v>
      </c>
      <c r="I1409" s="152">
        <f t="shared" si="178"/>
        <v>8.9474463320815767E-2</v>
      </c>
      <c r="J1409" s="152">
        <f t="shared" si="176"/>
        <v>6.0703725880406623E-5</v>
      </c>
      <c r="K1409" s="3" t="e">
        <f t="shared" ca="1" si="172"/>
        <v>#NAME?</v>
      </c>
      <c r="L1409" s="153" t="e">
        <f t="shared" ca="1" si="177"/>
        <v>#NAME?</v>
      </c>
      <c r="M1409" s="195" t="e">
        <f ca="1">_xll.BInterpol(cf!$A$2:$A$68,cf!$C$2:$C$68,params!B1409,"cubic")</f>
        <v>#NAME?</v>
      </c>
      <c r="N1409" s="195" t="e">
        <f ca="1">+_xll.BInterpol(#REF!,#REF!,params!B1409,"cubic")</f>
        <v>#NAME?</v>
      </c>
      <c r="O1409" s="153" t="e">
        <f t="shared" ca="1" si="173"/>
        <v>#NAME?</v>
      </c>
    </row>
    <row r="1410" spans="1:15">
      <c r="A1410">
        <v>1407</v>
      </c>
      <c r="B1410">
        <f t="shared" si="171"/>
        <v>5.6280000000000001</v>
      </c>
      <c r="C1410" s="151" t="e">
        <f ca="1">+_xll.BInterpol(Boost!$R$6:$R$66,Boost!$AZ$6:$AZ$66,params!B1410,"cubic")</f>
        <v>#NAME?</v>
      </c>
      <c r="D1410" s="151" t="e">
        <f ca="1">+_xll.BInterpol(Boost!$R$6:$R$66,Boost!$AX$6:$AX$66,params!B1410,"cubic")</f>
        <v>#NAME?</v>
      </c>
      <c r="E1410" s="198" t="e">
        <f t="shared" ca="1" si="174"/>
        <v>#NAME?</v>
      </c>
      <c r="F1410" s="151" t="e">
        <f ca="1">+_xll.BInterpol(Boost!$R$6:$R$66,Boost!$AY$6:$AY$66,params!B1410,"cubic")</f>
        <v>#NAME?</v>
      </c>
      <c r="G1410" s="151" t="e">
        <f ca="1">_xll.BInterpol(cf!$A$2:$A$68,cf!$B$2:$B$68,params!B1410,"cubic")/100</f>
        <v>#NAME?</v>
      </c>
      <c r="H1410" s="199" t="e">
        <f t="shared" ca="1" si="175"/>
        <v>#NAME?</v>
      </c>
      <c r="I1410" s="152">
        <f t="shared" si="178"/>
        <v>8.9535162999915929E-2</v>
      </c>
      <c r="J1410" s="152">
        <f t="shared" si="176"/>
        <v>6.0699679100162385E-5</v>
      </c>
      <c r="K1410" s="3" t="e">
        <f t="shared" ca="1" si="172"/>
        <v>#NAME?</v>
      </c>
      <c r="L1410" s="153" t="e">
        <f t="shared" ca="1" si="177"/>
        <v>#NAME?</v>
      </c>
      <c r="M1410" s="195" t="e">
        <f ca="1">_xll.BInterpol(cf!$A$2:$A$68,cf!$C$2:$C$68,params!B1410,"cubic")</f>
        <v>#NAME?</v>
      </c>
      <c r="N1410" s="195" t="e">
        <f ca="1">+_xll.BInterpol(#REF!,#REF!,params!B1410,"cubic")</f>
        <v>#NAME?</v>
      </c>
      <c r="O1410" s="153" t="e">
        <f t="shared" ca="1" si="173"/>
        <v>#NAME?</v>
      </c>
    </row>
    <row r="1411" spans="1:15">
      <c r="A1411">
        <v>1408</v>
      </c>
      <c r="B1411">
        <f t="shared" si="171"/>
        <v>5.6319999999999997</v>
      </c>
      <c r="C1411" s="151" t="e">
        <f ca="1">+_xll.BInterpol(Boost!$R$6:$R$66,Boost!$AZ$6:$AZ$66,params!B1411,"cubic")</f>
        <v>#NAME?</v>
      </c>
      <c r="D1411" s="151" t="e">
        <f ca="1">+_xll.BInterpol(Boost!$R$6:$R$66,Boost!$AX$6:$AX$66,params!B1411,"cubic")</f>
        <v>#NAME?</v>
      </c>
      <c r="E1411" s="198" t="e">
        <f t="shared" ca="1" si="174"/>
        <v>#NAME?</v>
      </c>
      <c r="F1411" s="151" t="e">
        <f ca="1">+_xll.BInterpol(Boost!$R$6:$R$66,Boost!$AY$6:$AY$66,params!B1411,"cubic")</f>
        <v>#NAME?</v>
      </c>
      <c r="G1411" s="151" t="e">
        <f ca="1">_xll.BInterpol(cf!$A$2:$A$68,cf!$B$2:$B$68,params!B1411,"cubic")/100</f>
        <v>#NAME?</v>
      </c>
      <c r="H1411" s="199" t="e">
        <f t="shared" ca="1" si="175"/>
        <v>#NAME?</v>
      </c>
      <c r="I1411" s="152">
        <f t="shared" si="178"/>
        <v>8.9595858632505632E-2</v>
      </c>
      <c r="J1411" s="152">
        <f t="shared" si="176"/>
        <v>6.0695632589702342E-5</v>
      </c>
      <c r="K1411" s="3" t="e">
        <f t="shared" ca="1" si="172"/>
        <v>#NAME?</v>
      </c>
      <c r="L1411" s="153" t="e">
        <f t="shared" ca="1" si="177"/>
        <v>#NAME?</v>
      </c>
      <c r="M1411" s="195" t="e">
        <f ca="1">_xll.BInterpol(cf!$A$2:$A$68,cf!$C$2:$C$68,params!B1411,"cubic")</f>
        <v>#NAME?</v>
      </c>
      <c r="N1411" s="195" t="e">
        <f ca="1">+_xll.BInterpol(#REF!,#REF!,params!B1411,"cubic")</f>
        <v>#NAME?</v>
      </c>
      <c r="O1411" s="153" t="e">
        <f t="shared" ca="1" si="173"/>
        <v>#NAME?</v>
      </c>
    </row>
    <row r="1412" spans="1:15">
      <c r="A1412">
        <v>1409</v>
      </c>
      <c r="B1412">
        <f t="shared" ref="B1412:B1475" si="179">+A1412/250</f>
        <v>5.6360000000000001</v>
      </c>
      <c r="C1412" s="151" t="e">
        <f ca="1">+_xll.BInterpol(Boost!$R$6:$R$66,Boost!$AZ$6:$AZ$66,params!B1412,"cubic")</f>
        <v>#NAME?</v>
      </c>
      <c r="D1412" s="151" t="e">
        <f ca="1">+_xll.BInterpol(Boost!$R$6:$R$66,Boost!$AX$6:$AX$66,params!B1412,"cubic")</f>
        <v>#NAME?</v>
      </c>
      <c r="E1412" s="198" t="e">
        <f t="shared" ca="1" si="174"/>
        <v>#NAME?</v>
      </c>
      <c r="F1412" s="151" t="e">
        <f ca="1">+_xll.BInterpol(Boost!$R$6:$R$66,Boost!$AY$6:$AY$66,params!B1412,"cubic")</f>
        <v>#NAME?</v>
      </c>
      <c r="G1412" s="151" t="e">
        <f ca="1">_xll.BInterpol(cf!$A$2:$A$68,cf!$B$2:$B$68,params!B1412,"cubic")/100</f>
        <v>#NAME?</v>
      </c>
      <c r="H1412" s="199" t="e">
        <f t="shared" ca="1" si="175"/>
        <v>#NAME?</v>
      </c>
      <c r="I1412" s="152">
        <f t="shared" si="178"/>
        <v>8.9656550218854769E-2</v>
      </c>
      <c r="J1412" s="152">
        <f t="shared" si="176"/>
        <v>6.0691586349137516E-5</v>
      </c>
      <c r="K1412" s="3" t="e">
        <f t="shared" ref="K1412:K1475" ca="1" si="180">+EXP(H1412*-B1412)</f>
        <v>#NAME?</v>
      </c>
      <c r="L1412" s="153" t="e">
        <f t="shared" ca="1" si="177"/>
        <v>#NAME?</v>
      </c>
      <c r="M1412" s="195" t="e">
        <f ca="1">_xll.BInterpol(cf!$A$2:$A$68,cf!$C$2:$C$68,params!B1412,"cubic")</f>
        <v>#NAME?</v>
      </c>
      <c r="N1412" s="195" t="e">
        <f ca="1">+_xll.BInterpol(#REF!,#REF!,params!B1412,"cubic")</f>
        <v>#NAME?</v>
      </c>
      <c r="O1412" s="153" t="e">
        <f t="shared" ref="O1412:O1475" ca="1" si="181">+EXP(-B1413*E1413)-EXP(-B1412*E1412)</f>
        <v>#NAME?</v>
      </c>
    </row>
    <row r="1413" spans="1:15">
      <c r="A1413">
        <v>1410</v>
      </c>
      <c r="B1413">
        <f t="shared" si="179"/>
        <v>5.64</v>
      </c>
      <c r="C1413" s="151" t="e">
        <f ca="1">+_xll.BInterpol(Boost!$R$6:$R$66,Boost!$AZ$6:$AZ$66,params!B1413,"cubic")</f>
        <v>#NAME?</v>
      </c>
      <c r="D1413" s="151" t="e">
        <f ca="1">+_xll.BInterpol(Boost!$R$6:$R$66,Boost!$AX$6:$AX$66,params!B1413,"cubic")</f>
        <v>#NAME?</v>
      </c>
      <c r="E1413" s="198" t="e">
        <f t="shared" ref="E1413:E1476" ca="1" si="182">-((1+C1413*B1413)/(1+C1412*B1412)-1)/(B1413-B1412)+((1+F1413*B1413)/(1+F1412*B1412)-1)/(B1413-B1412)</f>
        <v>#NAME?</v>
      </c>
      <c r="F1413" s="151" t="e">
        <f ca="1">+_xll.BInterpol(Boost!$R$6:$R$66,Boost!$AY$6:$AY$66,params!B1413,"cubic")</f>
        <v>#NAME?</v>
      </c>
      <c r="G1413" s="151" t="e">
        <f ca="1">_xll.BInterpol(cf!$A$2:$A$68,cf!$B$2:$B$68,params!B1413,"cubic")/100</f>
        <v>#NAME?</v>
      </c>
      <c r="H1413" s="199" t="e">
        <f t="shared" ref="H1413:H1476" ca="1" si="183">-((1+F1413*B1413)/(1+F1412*B1412)-1)/(B1413-B1412)+((1+G1413*B1413)/(1+G1412*B1412)-1)/(B1413-B1412)</f>
        <v>#NAME?</v>
      </c>
      <c r="I1413" s="152">
        <f t="shared" si="178"/>
        <v>8.9717237759233015E-2</v>
      </c>
      <c r="J1413" s="152">
        <f t="shared" ref="J1413:J1476" si="184">+I1413-I1412</f>
        <v>6.0687540378245863E-5</v>
      </c>
      <c r="K1413" s="3" t="e">
        <f t="shared" ca="1" si="180"/>
        <v>#NAME?</v>
      </c>
      <c r="L1413" s="153" t="e">
        <f t="shared" ref="L1413:L1476" ca="1" si="185">+K1414-K1413</f>
        <v>#NAME?</v>
      </c>
      <c r="M1413" s="195" t="e">
        <f ca="1">_xll.BInterpol(cf!$A$2:$A$68,cf!$C$2:$C$68,params!B1413,"cubic")</f>
        <v>#NAME?</v>
      </c>
      <c r="N1413" s="195" t="e">
        <f ca="1">+_xll.BInterpol(#REF!,#REF!,params!B1413,"cubic")</f>
        <v>#NAME?</v>
      </c>
      <c r="O1413" s="153" t="e">
        <f t="shared" ca="1" si="181"/>
        <v>#NAME?</v>
      </c>
    </row>
    <row r="1414" spans="1:15">
      <c r="A1414">
        <v>1411</v>
      </c>
      <c r="B1414">
        <f t="shared" si="179"/>
        <v>5.6440000000000001</v>
      </c>
      <c r="C1414" s="151" t="e">
        <f ca="1">+_xll.BInterpol(Boost!$R$6:$R$66,Boost!$AZ$6:$AZ$66,params!B1414,"cubic")</f>
        <v>#NAME?</v>
      </c>
      <c r="D1414" s="151" t="e">
        <f ca="1">+_xll.BInterpol(Boost!$R$6:$R$66,Boost!$AX$6:$AX$66,params!B1414,"cubic")</f>
        <v>#NAME?</v>
      </c>
      <c r="E1414" s="198" t="e">
        <f t="shared" ca="1" si="182"/>
        <v>#NAME?</v>
      </c>
      <c r="F1414" s="151" t="e">
        <f ca="1">+_xll.BInterpol(Boost!$R$6:$R$66,Boost!$AY$6:$AY$66,params!B1414,"cubic")</f>
        <v>#NAME?</v>
      </c>
      <c r="G1414" s="151" t="e">
        <f ca="1">_xll.BInterpol(cf!$A$2:$A$68,cf!$B$2:$B$68,params!B1414,"cubic")/100</f>
        <v>#NAME?</v>
      </c>
      <c r="H1414" s="199" t="e">
        <f t="shared" ca="1" si="183"/>
        <v>#NAME?</v>
      </c>
      <c r="I1414" s="152">
        <f t="shared" si="178"/>
        <v>8.9777921253910153E-2</v>
      </c>
      <c r="J1414" s="152">
        <f t="shared" si="184"/>
        <v>6.0683494677138405E-5</v>
      </c>
      <c r="K1414" s="3" t="e">
        <f t="shared" ca="1" si="180"/>
        <v>#NAME?</v>
      </c>
      <c r="L1414" s="153" t="e">
        <f t="shared" ca="1" si="185"/>
        <v>#NAME?</v>
      </c>
      <c r="M1414" s="195" t="e">
        <f ca="1">_xll.BInterpol(cf!$A$2:$A$68,cf!$C$2:$C$68,params!B1414,"cubic")</f>
        <v>#NAME?</v>
      </c>
      <c r="N1414" s="195" t="e">
        <f ca="1">+_xll.BInterpol(#REF!,#REF!,params!B1414,"cubic")</f>
        <v>#NAME?</v>
      </c>
      <c r="O1414" s="153" t="e">
        <f t="shared" ca="1" si="181"/>
        <v>#NAME?</v>
      </c>
    </row>
    <row r="1415" spans="1:15">
      <c r="A1415">
        <v>1412</v>
      </c>
      <c r="B1415">
        <f t="shared" si="179"/>
        <v>5.6479999999999997</v>
      </c>
      <c r="C1415" s="151" t="e">
        <f ca="1">+_xll.BInterpol(Boost!$R$6:$R$66,Boost!$AZ$6:$AZ$66,params!B1415,"cubic")</f>
        <v>#NAME?</v>
      </c>
      <c r="D1415" s="151" t="e">
        <f ca="1">+_xll.BInterpol(Boost!$R$6:$R$66,Boost!$AX$6:$AX$66,params!B1415,"cubic")</f>
        <v>#NAME?</v>
      </c>
      <c r="E1415" s="198" t="e">
        <f t="shared" ca="1" si="182"/>
        <v>#NAME?</v>
      </c>
      <c r="F1415" s="151" t="e">
        <f ca="1">+_xll.BInterpol(Boost!$R$6:$R$66,Boost!$AY$6:$AY$66,params!B1415,"cubic")</f>
        <v>#NAME?</v>
      </c>
      <c r="G1415" s="151" t="e">
        <f ca="1">_xll.BInterpol(cf!$A$2:$A$68,cf!$B$2:$B$68,params!B1415,"cubic")/100</f>
        <v>#NAME?</v>
      </c>
      <c r="H1415" s="199" t="e">
        <f t="shared" ca="1" si="183"/>
        <v>#NAME?</v>
      </c>
      <c r="I1415" s="152">
        <f t="shared" si="178"/>
        <v>8.9838600703155747E-2</v>
      </c>
      <c r="J1415" s="152">
        <f t="shared" si="184"/>
        <v>6.0679449245593098E-5</v>
      </c>
      <c r="K1415" s="3" t="e">
        <f t="shared" ca="1" si="180"/>
        <v>#NAME?</v>
      </c>
      <c r="L1415" s="153" t="e">
        <f t="shared" ca="1" si="185"/>
        <v>#NAME?</v>
      </c>
      <c r="M1415" s="195" t="e">
        <f ca="1">_xll.BInterpol(cf!$A$2:$A$68,cf!$C$2:$C$68,params!B1415,"cubic")</f>
        <v>#NAME?</v>
      </c>
      <c r="N1415" s="195" t="e">
        <f ca="1">+_xll.BInterpol(#REF!,#REF!,params!B1415,"cubic")</f>
        <v>#NAME?</v>
      </c>
      <c r="O1415" s="153" t="e">
        <f t="shared" ca="1" si="181"/>
        <v>#NAME?</v>
      </c>
    </row>
    <row r="1416" spans="1:15">
      <c r="A1416">
        <v>1413</v>
      </c>
      <c r="B1416">
        <f t="shared" si="179"/>
        <v>5.6520000000000001</v>
      </c>
      <c r="C1416" s="151" t="e">
        <f ca="1">+_xll.BInterpol(Boost!$R$6:$R$66,Boost!$AZ$6:$AZ$66,params!B1416,"cubic")</f>
        <v>#NAME?</v>
      </c>
      <c r="D1416" s="151" t="e">
        <f ca="1">+_xll.BInterpol(Boost!$R$6:$R$66,Boost!$AX$6:$AX$66,params!B1416,"cubic")</f>
        <v>#NAME?</v>
      </c>
      <c r="E1416" s="198" t="e">
        <f t="shared" ca="1" si="182"/>
        <v>#NAME?</v>
      </c>
      <c r="F1416" s="151" t="e">
        <f ca="1">+_xll.BInterpol(Boost!$R$6:$R$66,Boost!$AY$6:$AY$66,params!B1416,"cubic")</f>
        <v>#NAME?</v>
      </c>
      <c r="G1416" s="151" t="e">
        <f ca="1">_xll.BInterpol(cf!$A$2:$A$68,cf!$B$2:$B$68,params!B1416,"cubic")/100</f>
        <v>#NAME?</v>
      </c>
      <c r="H1416" s="199" t="e">
        <f t="shared" ca="1" si="183"/>
        <v>#NAME?</v>
      </c>
      <c r="I1416" s="152">
        <f t="shared" si="178"/>
        <v>8.9899276107239579E-2</v>
      </c>
      <c r="J1416" s="152">
        <f t="shared" si="184"/>
        <v>6.0675404083831985E-5</v>
      </c>
      <c r="K1416" s="3" t="e">
        <f t="shared" ca="1" si="180"/>
        <v>#NAME?</v>
      </c>
      <c r="L1416" s="153" t="e">
        <f t="shared" ca="1" si="185"/>
        <v>#NAME?</v>
      </c>
      <c r="M1416" s="195" t="e">
        <f ca="1">_xll.BInterpol(cf!$A$2:$A$68,cf!$C$2:$C$68,params!B1416,"cubic")</f>
        <v>#NAME?</v>
      </c>
      <c r="N1416" s="195" t="e">
        <f ca="1">+_xll.BInterpol(#REF!,#REF!,params!B1416,"cubic")</f>
        <v>#NAME?</v>
      </c>
      <c r="O1416" s="153" t="e">
        <f t="shared" ca="1" si="181"/>
        <v>#NAME?</v>
      </c>
    </row>
    <row r="1417" spans="1:15">
      <c r="A1417">
        <v>1414</v>
      </c>
      <c r="B1417">
        <f t="shared" si="179"/>
        <v>5.6559999999999997</v>
      </c>
      <c r="C1417" s="151" t="e">
        <f ca="1">+_xll.BInterpol(Boost!$R$6:$R$66,Boost!$AZ$6:$AZ$66,params!B1417,"cubic")</f>
        <v>#NAME?</v>
      </c>
      <c r="D1417" s="151" t="e">
        <f ca="1">+_xll.BInterpol(Boost!$R$6:$R$66,Boost!$AX$6:$AX$66,params!B1417,"cubic")</f>
        <v>#NAME?</v>
      </c>
      <c r="E1417" s="198" t="e">
        <f t="shared" ca="1" si="182"/>
        <v>#NAME?</v>
      </c>
      <c r="F1417" s="151" t="e">
        <f ca="1">+_xll.BInterpol(Boost!$R$6:$R$66,Boost!$AY$6:$AY$66,params!B1417,"cubic")</f>
        <v>#NAME?</v>
      </c>
      <c r="G1417" s="151" t="e">
        <f ca="1">_xll.BInterpol(cf!$A$2:$A$68,cf!$B$2:$B$68,params!B1417,"cubic")/100</f>
        <v>#NAME?</v>
      </c>
      <c r="H1417" s="199" t="e">
        <f t="shared" ca="1" si="183"/>
        <v>#NAME?</v>
      </c>
      <c r="I1417" s="152">
        <f t="shared" si="178"/>
        <v>8.9959947466431323E-2</v>
      </c>
      <c r="J1417" s="152">
        <f t="shared" si="184"/>
        <v>6.0671359191744045E-5</v>
      </c>
      <c r="K1417" s="3" t="e">
        <f t="shared" ca="1" si="180"/>
        <v>#NAME?</v>
      </c>
      <c r="L1417" s="153" t="e">
        <f t="shared" ca="1" si="185"/>
        <v>#NAME?</v>
      </c>
      <c r="M1417" s="195" t="e">
        <f ca="1">_xll.BInterpol(cf!$A$2:$A$68,cf!$C$2:$C$68,params!B1417,"cubic")</f>
        <v>#NAME?</v>
      </c>
      <c r="N1417" s="195" t="e">
        <f ca="1">+_xll.BInterpol(#REF!,#REF!,params!B1417,"cubic")</f>
        <v>#NAME?</v>
      </c>
      <c r="O1417" s="153" t="e">
        <f t="shared" ca="1" si="181"/>
        <v>#NAME?</v>
      </c>
    </row>
    <row r="1418" spans="1:15">
      <c r="A1418">
        <v>1415</v>
      </c>
      <c r="B1418">
        <f t="shared" si="179"/>
        <v>5.66</v>
      </c>
      <c r="C1418" s="151" t="e">
        <f ca="1">+_xll.BInterpol(Boost!$R$6:$R$66,Boost!$AZ$6:$AZ$66,params!B1418,"cubic")</f>
        <v>#NAME?</v>
      </c>
      <c r="D1418" s="151" t="e">
        <f ca="1">+_xll.BInterpol(Boost!$R$6:$R$66,Boost!$AX$6:$AX$66,params!B1418,"cubic")</f>
        <v>#NAME?</v>
      </c>
      <c r="E1418" s="198" t="e">
        <f t="shared" ca="1" si="182"/>
        <v>#NAME?</v>
      </c>
      <c r="F1418" s="151" t="e">
        <f ca="1">+_xll.BInterpol(Boost!$R$6:$R$66,Boost!$AY$6:$AY$66,params!B1418,"cubic")</f>
        <v>#NAME?</v>
      </c>
      <c r="G1418" s="151" t="e">
        <f ca="1">_xll.BInterpol(cf!$A$2:$A$68,cf!$B$2:$B$68,params!B1418,"cubic")/100</f>
        <v>#NAME?</v>
      </c>
      <c r="H1418" s="199" t="e">
        <f t="shared" ca="1" si="183"/>
        <v>#NAME?</v>
      </c>
      <c r="I1418" s="152">
        <f t="shared" si="178"/>
        <v>9.0020614781000652E-2</v>
      </c>
      <c r="J1418" s="152">
        <f t="shared" si="184"/>
        <v>6.0667314569329278E-5</v>
      </c>
      <c r="K1418" s="3" t="e">
        <f t="shared" ca="1" si="180"/>
        <v>#NAME?</v>
      </c>
      <c r="L1418" s="153" t="e">
        <f t="shared" ca="1" si="185"/>
        <v>#NAME?</v>
      </c>
      <c r="M1418" s="195" t="e">
        <f ca="1">_xll.BInterpol(cf!$A$2:$A$68,cf!$C$2:$C$68,params!B1418,"cubic")</f>
        <v>#NAME?</v>
      </c>
      <c r="N1418" s="195" t="e">
        <f ca="1">+_xll.BInterpol(#REF!,#REF!,params!B1418,"cubic")</f>
        <v>#NAME?</v>
      </c>
      <c r="O1418" s="153" t="e">
        <f t="shared" ca="1" si="181"/>
        <v>#NAME?</v>
      </c>
    </row>
    <row r="1419" spans="1:15">
      <c r="A1419">
        <v>1416</v>
      </c>
      <c r="B1419">
        <f t="shared" si="179"/>
        <v>5.6639999999999997</v>
      </c>
      <c r="C1419" s="151" t="e">
        <f ca="1">+_xll.BInterpol(Boost!$R$6:$R$66,Boost!$AZ$6:$AZ$66,params!B1419,"cubic")</f>
        <v>#NAME?</v>
      </c>
      <c r="D1419" s="151" t="e">
        <f ca="1">+_xll.BInterpol(Boost!$R$6:$R$66,Boost!$AX$6:$AX$66,params!B1419,"cubic")</f>
        <v>#NAME?</v>
      </c>
      <c r="E1419" s="198" t="e">
        <f t="shared" ca="1" si="182"/>
        <v>#NAME?</v>
      </c>
      <c r="F1419" s="151" t="e">
        <f ca="1">+_xll.BInterpol(Boost!$R$6:$R$66,Boost!$AY$6:$AY$66,params!B1419,"cubic")</f>
        <v>#NAME?</v>
      </c>
      <c r="G1419" s="151" t="e">
        <f ca="1">_xll.BInterpol(cf!$A$2:$A$68,cf!$B$2:$B$68,params!B1419,"cubic")/100</f>
        <v>#NAME?</v>
      </c>
      <c r="H1419" s="199" t="e">
        <f t="shared" ca="1" si="183"/>
        <v>#NAME?</v>
      </c>
      <c r="I1419" s="152">
        <f t="shared" si="178"/>
        <v>9.0081278051217128E-2</v>
      </c>
      <c r="J1419" s="152">
        <f t="shared" si="184"/>
        <v>6.0663270216476661E-5</v>
      </c>
      <c r="K1419" s="3" t="e">
        <f t="shared" ca="1" si="180"/>
        <v>#NAME?</v>
      </c>
      <c r="L1419" s="153" t="e">
        <f t="shared" ca="1" si="185"/>
        <v>#NAME?</v>
      </c>
      <c r="M1419" s="195" t="e">
        <f ca="1">_xll.BInterpol(cf!$A$2:$A$68,cf!$C$2:$C$68,params!B1419,"cubic")</f>
        <v>#NAME?</v>
      </c>
      <c r="N1419" s="195" t="e">
        <f ca="1">+_xll.BInterpol(#REF!,#REF!,params!B1419,"cubic")</f>
        <v>#NAME?</v>
      </c>
      <c r="O1419" s="153" t="e">
        <f t="shared" ca="1" si="181"/>
        <v>#NAME?</v>
      </c>
    </row>
    <row r="1420" spans="1:15">
      <c r="A1420">
        <v>1417</v>
      </c>
      <c r="B1420">
        <f t="shared" si="179"/>
        <v>5.6680000000000001</v>
      </c>
      <c r="C1420" s="151" t="e">
        <f ca="1">+_xll.BInterpol(Boost!$R$6:$R$66,Boost!$AZ$6:$AZ$66,params!B1420,"cubic")</f>
        <v>#NAME?</v>
      </c>
      <c r="D1420" s="151" t="e">
        <f ca="1">+_xll.BInterpol(Boost!$R$6:$R$66,Boost!$AX$6:$AX$66,params!B1420,"cubic")</f>
        <v>#NAME?</v>
      </c>
      <c r="E1420" s="198" t="e">
        <f t="shared" ca="1" si="182"/>
        <v>#NAME?</v>
      </c>
      <c r="F1420" s="151" t="e">
        <f ca="1">+_xll.BInterpol(Boost!$R$6:$R$66,Boost!$AY$6:$AY$66,params!B1420,"cubic")</f>
        <v>#NAME?</v>
      </c>
      <c r="G1420" s="151" t="e">
        <f ca="1">_xll.BInterpol(cf!$A$2:$A$68,cf!$B$2:$B$68,params!B1420,"cubic")/100</f>
        <v>#NAME?</v>
      </c>
      <c r="H1420" s="199" t="e">
        <f t="shared" ca="1" si="183"/>
        <v>#NAME?</v>
      </c>
      <c r="I1420" s="152">
        <f t="shared" si="178"/>
        <v>9.0141937277350315E-2</v>
      </c>
      <c r="J1420" s="152">
        <f t="shared" si="184"/>
        <v>6.0659226133186195E-5</v>
      </c>
      <c r="K1420" s="3" t="e">
        <f t="shared" ca="1" si="180"/>
        <v>#NAME?</v>
      </c>
      <c r="L1420" s="153" t="e">
        <f t="shared" ca="1" si="185"/>
        <v>#NAME?</v>
      </c>
      <c r="M1420" s="195" t="e">
        <f ca="1">_xll.BInterpol(cf!$A$2:$A$68,cf!$C$2:$C$68,params!B1420,"cubic")</f>
        <v>#NAME?</v>
      </c>
      <c r="N1420" s="195" t="e">
        <f ca="1">+_xll.BInterpol(#REF!,#REF!,params!B1420,"cubic")</f>
        <v>#NAME?</v>
      </c>
      <c r="O1420" s="153" t="e">
        <f t="shared" ca="1" si="181"/>
        <v>#NAME?</v>
      </c>
    </row>
    <row r="1421" spans="1:15">
      <c r="A1421">
        <v>1418</v>
      </c>
      <c r="B1421">
        <f t="shared" si="179"/>
        <v>5.6719999999999997</v>
      </c>
      <c r="C1421" s="151" t="e">
        <f ca="1">+_xll.BInterpol(Boost!$R$6:$R$66,Boost!$AZ$6:$AZ$66,params!B1421,"cubic")</f>
        <v>#NAME?</v>
      </c>
      <c r="D1421" s="151" t="e">
        <f ca="1">+_xll.BInterpol(Boost!$R$6:$R$66,Boost!$AX$6:$AX$66,params!B1421,"cubic")</f>
        <v>#NAME?</v>
      </c>
      <c r="E1421" s="198" t="e">
        <f t="shared" ca="1" si="182"/>
        <v>#NAME?</v>
      </c>
      <c r="F1421" s="151" t="e">
        <f ca="1">+_xll.BInterpol(Boost!$R$6:$R$66,Boost!$AY$6:$AY$66,params!B1421,"cubic")</f>
        <v>#NAME?</v>
      </c>
      <c r="G1421" s="151" t="e">
        <f ca="1">_xll.BInterpol(cf!$A$2:$A$68,cf!$B$2:$B$68,params!B1421,"cubic")/100</f>
        <v>#NAME?</v>
      </c>
      <c r="H1421" s="199" t="e">
        <f t="shared" ca="1" si="183"/>
        <v>#NAME?</v>
      </c>
      <c r="I1421" s="152">
        <f t="shared" si="178"/>
        <v>9.0202592459669995E-2</v>
      </c>
      <c r="J1421" s="152">
        <f t="shared" si="184"/>
        <v>6.0655182319679923E-5</v>
      </c>
      <c r="K1421" s="3" t="e">
        <f t="shared" ca="1" si="180"/>
        <v>#NAME?</v>
      </c>
      <c r="L1421" s="153" t="e">
        <f t="shared" ca="1" si="185"/>
        <v>#NAME?</v>
      </c>
      <c r="M1421" s="195" t="e">
        <f ca="1">_xll.BInterpol(cf!$A$2:$A$68,cf!$C$2:$C$68,params!B1421,"cubic")</f>
        <v>#NAME?</v>
      </c>
      <c r="N1421" s="195" t="e">
        <f ca="1">+_xll.BInterpol(#REF!,#REF!,params!B1421,"cubic")</f>
        <v>#NAME?</v>
      </c>
      <c r="O1421" s="153" t="e">
        <f t="shared" ca="1" si="181"/>
        <v>#NAME?</v>
      </c>
    </row>
    <row r="1422" spans="1:15">
      <c r="A1422">
        <v>1419</v>
      </c>
      <c r="B1422">
        <f t="shared" si="179"/>
        <v>5.6760000000000002</v>
      </c>
      <c r="C1422" s="151" t="e">
        <f ca="1">+_xll.BInterpol(Boost!$R$6:$R$66,Boost!$AZ$6:$AZ$66,params!B1422,"cubic")</f>
        <v>#NAME?</v>
      </c>
      <c r="D1422" s="151" t="e">
        <f ca="1">+_xll.BInterpol(Boost!$R$6:$R$66,Boost!$AX$6:$AX$66,params!B1422,"cubic")</f>
        <v>#NAME?</v>
      </c>
      <c r="E1422" s="198" t="e">
        <f t="shared" ca="1" si="182"/>
        <v>#NAME?</v>
      </c>
      <c r="F1422" s="151" t="e">
        <f ca="1">+_xll.BInterpol(Boost!$R$6:$R$66,Boost!$AY$6:$AY$66,params!B1422,"cubic")</f>
        <v>#NAME?</v>
      </c>
      <c r="G1422" s="151" t="e">
        <f ca="1">_xll.BInterpol(cf!$A$2:$A$68,cf!$B$2:$B$68,params!B1422,"cubic")/100</f>
        <v>#NAME?</v>
      </c>
      <c r="H1422" s="199" t="e">
        <f t="shared" ca="1" si="183"/>
        <v>#NAME?</v>
      </c>
      <c r="I1422" s="152">
        <f t="shared" si="178"/>
        <v>9.0263243598445619E-2</v>
      </c>
      <c r="J1422" s="152">
        <f t="shared" si="184"/>
        <v>6.065113877562478E-5</v>
      </c>
      <c r="K1422" s="3" t="e">
        <f t="shared" ca="1" si="180"/>
        <v>#NAME?</v>
      </c>
      <c r="L1422" s="153" t="e">
        <f t="shared" ca="1" si="185"/>
        <v>#NAME?</v>
      </c>
      <c r="M1422" s="195" t="e">
        <f ca="1">_xll.BInterpol(cf!$A$2:$A$68,cf!$C$2:$C$68,params!B1422,"cubic")</f>
        <v>#NAME?</v>
      </c>
      <c r="N1422" s="195" t="e">
        <f ca="1">+_xll.BInterpol(#REF!,#REF!,params!B1422,"cubic")</f>
        <v>#NAME?</v>
      </c>
      <c r="O1422" s="153" t="e">
        <f t="shared" ca="1" si="181"/>
        <v>#NAME?</v>
      </c>
    </row>
    <row r="1423" spans="1:15">
      <c r="A1423">
        <v>1420</v>
      </c>
      <c r="B1423">
        <f t="shared" si="179"/>
        <v>5.68</v>
      </c>
      <c r="C1423" s="151" t="e">
        <f ca="1">+_xll.BInterpol(Boost!$R$6:$R$66,Boost!$AZ$6:$AZ$66,params!B1423,"cubic")</f>
        <v>#NAME?</v>
      </c>
      <c r="D1423" s="151" t="e">
        <f ca="1">+_xll.BInterpol(Boost!$R$6:$R$66,Boost!$AX$6:$AX$66,params!B1423,"cubic")</f>
        <v>#NAME?</v>
      </c>
      <c r="E1423" s="198" t="e">
        <f t="shared" ca="1" si="182"/>
        <v>#NAME?</v>
      </c>
      <c r="F1423" s="151" t="e">
        <f ca="1">+_xll.BInterpol(Boost!$R$6:$R$66,Boost!$AY$6:$AY$66,params!B1423,"cubic")</f>
        <v>#NAME?</v>
      </c>
      <c r="G1423" s="151" t="e">
        <f ca="1">_xll.BInterpol(cf!$A$2:$A$68,cf!$B$2:$B$68,params!B1423,"cubic")/100</f>
        <v>#NAME?</v>
      </c>
      <c r="H1423" s="199" t="e">
        <f t="shared" ca="1" si="183"/>
        <v>#NAME?</v>
      </c>
      <c r="I1423" s="152">
        <f t="shared" si="178"/>
        <v>9.0323890693946751E-2</v>
      </c>
      <c r="J1423" s="152">
        <f t="shared" si="184"/>
        <v>6.0647095501131787E-5</v>
      </c>
      <c r="K1423" s="3" t="e">
        <f t="shared" ca="1" si="180"/>
        <v>#NAME?</v>
      </c>
      <c r="L1423" s="153" t="e">
        <f t="shared" ca="1" si="185"/>
        <v>#NAME?</v>
      </c>
      <c r="M1423" s="195" t="e">
        <f ca="1">_xll.BInterpol(cf!$A$2:$A$68,cf!$C$2:$C$68,params!B1423,"cubic")</f>
        <v>#NAME?</v>
      </c>
      <c r="N1423" s="195" t="e">
        <f ca="1">+_xll.BInterpol(#REF!,#REF!,params!B1423,"cubic")</f>
        <v>#NAME?</v>
      </c>
      <c r="O1423" s="153" t="e">
        <f t="shared" ca="1" si="181"/>
        <v>#NAME?</v>
      </c>
    </row>
    <row r="1424" spans="1:15">
      <c r="A1424">
        <v>1421</v>
      </c>
      <c r="B1424">
        <f t="shared" si="179"/>
        <v>5.6840000000000002</v>
      </c>
      <c r="C1424" s="151" t="e">
        <f ca="1">+_xll.BInterpol(Boost!$R$6:$R$66,Boost!$AZ$6:$AZ$66,params!B1424,"cubic")</f>
        <v>#NAME?</v>
      </c>
      <c r="D1424" s="151" t="e">
        <f ca="1">+_xll.BInterpol(Boost!$R$6:$R$66,Boost!$AX$6:$AX$66,params!B1424,"cubic")</f>
        <v>#NAME?</v>
      </c>
      <c r="E1424" s="198" t="e">
        <f t="shared" ca="1" si="182"/>
        <v>#NAME?</v>
      </c>
      <c r="F1424" s="151" t="e">
        <f ca="1">+_xll.BInterpol(Boost!$R$6:$R$66,Boost!$AY$6:$AY$66,params!B1424,"cubic")</f>
        <v>#NAME?</v>
      </c>
      <c r="G1424" s="151" t="e">
        <f ca="1">_xll.BInterpol(cf!$A$2:$A$68,cf!$B$2:$B$68,params!B1424,"cubic")/100</f>
        <v>#NAME?</v>
      </c>
      <c r="H1424" s="199" t="e">
        <f t="shared" ca="1" si="183"/>
        <v>#NAME?</v>
      </c>
      <c r="I1424" s="152">
        <f t="shared" si="178"/>
        <v>9.0384533746442952E-2</v>
      </c>
      <c r="J1424" s="152">
        <f t="shared" si="184"/>
        <v>6.0643052496200944E-5</v>
      </c>
      <c r="K1424" s="3" t="e">
        <f t="shared" ca="1" si="180"/>
        <v>#NAME?</v>
      </c>
      <c r="L1424" s="153" t="e">
        <f t="shared" ca="1" si="185"/>
        <v>#NAME?</v>
      </c>
      <c r="M1424" s="195" t="e">
        <f ca="1">_xll.BInterpol(cf!$A$2:$A$68,cf!$C$2:$C$68,params!B1424,"cubic")</f>
        <v>#NAME?</v>
      </c>
      <c r="N1424" s="195" t="e">
        <f ca="1">+_xll.BInterpol(#REF!,#REF!,params!B1424,"cubic")</f>
        <v>#NAME?</v>
      </c>
      <c r="O1424" s="153" t="e">
        <f t="shared" ca="1" si="181"/>
        <v>#NAME?</v>
      </c>
    </row>
    <row r="1425" spans="1:15">
      <c r="A1425">
        <v>1422</v>
      </c>
      <c r="B1425">
        <f t="shared" si="179"/>
        <v>5.6879999999999997</v>
      </c>
      <c r="C1425" s="151" t="e">
        <f ca="1">+_xll.BInterpol(Boost!$R$6:$R$66,Boost!$AZ$6:$AZ$66,params!B1425,"cubic")</f>
        <v>#NAME?</v>
      </c>
      <c r="D1425" s="151" t="e">
        <f ca="1">+_xll.BInterpol(Boost!$R$6:$R$66,Boost!$AX$6:$AX$66,params!B1425,"cubic")</f>
        <v>#NAME?</v>
      </c>
      <c r="E1425" s="198" t="e">
        <f t="shared" ca="1" si="182"/>
        <v>#NAME?</v>
      </c>
      <c r="F1425" s="151" t="e">
        <f ca="1">+_xll.BInterpol(Boost!$R$6:$R$66,Boost!$AY$6:$AY$66,params!B1425,"cubic")</f>
        <v>#NAME?</v>
      </c>
      <c r="G1425" s="151" t="e">
        <f ca="1">_xll.BInterpol(cf!$A$2:$A$68,cf!$B$2:$B$68,params!B1425,"cubic")/100</f>
        <v>#NAME?</v>
      </c>
      <c r="H1425" s="199" t="e">
        <f t="shared" ca="1" si="183"/>
        <v>#NAME?</v>
      </c>
      <c r="I1425" s="152">
        <f t="shared" si="178"/>
        <v>9.0445172756203673E-2</v>
      </c>
      <c r="J1425" s="152">
        <f t="shared" si="184"/>
        <v>6.063900976072123E-5</v>
      </c>
      <c r="K1425" s="3" t="e">
        <f t="shared" ca="1" si="180"/>
        <v>#NAME?</v>
      </c>
      <c r="L1425" s="153" t="e">
        <f t="shared" ca="1" si="185"/>
        <v>#NAME?</v>
      </c>
      <c r="M1425" s="195" t="e">
        <f ca="1">_xll.BInterpol(cf!$A$2:$A$68,cf!$C$2:$C$68,params!B1425,"cubic")</f>
        <v>#NAME?</v>
      </c>
      <c r="N1425" s="195" t="e">
        <f ca="1">+_xll.BInterpol(#REF!,#REF!,params!B1425,"cubic")</f>
        <v>#NAME?</v>
      </c>
      <c r="O1425" s="153" t="e">
        <f t="shared" ca="1" si="181"/>
        <v>#NAME?</v>
      </c>
    </row>
    <row r="1426" spans="1:15">
      <c r="A1426">
        <v>1423</v>
      </c>
      <c r="B1426">
        <f t="shared" si="179"/>
        <v>5.6920000000000002</v>
      </c>
      <c r="C1426" s="151" t="e">
        <f ca="1">+_xll.BInterpol(Boost!$R$6:$R$66,Boost!$AZ$6:$AZ$66,params!B1426,"cubic")</f>
        <v>#NAME?</v>
      </c>
      <c r="D1426" s="151" t="e">
        <f ca="1">+_xll.BInterpol(Boost!$R$6:$R$66,Boost!$AX$6:$AX$66,params!B1426,"cubic")</f>
        <v>#NAME?</v>
      </c>
      <c r="E1426" s="198" t="e">
        <f t="shared" ca="1" si="182"/>
        <v>#NAME?</v>
      </c>
      <c r="F1426" s="151" t="e">
        <f ca="1">+_xll.BInterpol(Boost!$R$6:$R$66,Boost!$AY$6:$AY$66,params!B1426,"cubic")</f>
        <v>#NAME?</v>
      </c>
      <c r="G1426" s="151" t="e">
        <f ca="1">_xll.BInterpol(cf!$A$2:$A$68,cf!$B$2:$B$68,params!B1426,"cubic")/100</f>
        <v>#NAME?</v>
      </c>
      <c r="H1426" s="199" t="e">
        <f t="shared" ca="1" si="183"/>
        <v>#NAME?</v>
      </c>
      <c r="I1426" s="152">
        <f t="shared" si="178"/>
        <v>9.0505807723498588E-2</v>
      </c>
      <c r="J1426" s="152">
        <f t="shared" si="184"/>
        <v>6.0634967294914688E-5</v>
      </c>
      <c r="K1426" s="3" t="e">
        <f t="shared" ca="1" si="180"/>
        <v>#NAME?</v>
      </c>
      <c r="L1426" s="153" t="e">
        <f t="shared" ca="1" si="185"/>
        <v>#NAME?</v>
      </c>
      <c r="M1426" s="195" t="e">
        <f ca="1">_xll.BInterpol(cf!$A$2:$A$68,cf!$C$2:$C$68,params!B1426,"cubic")</f>
        <v>#NAME?</v>
      </c>
      <c r="N1426" s="195" t="e">
        <f ca="1">+_xll.BInterpol(#REF!,#REF!,params!B1426,"cubic")</f>
        <v>#NAME?</v>
      </c>
      <c r="O1426" s="153" t="e">
        <f t="shared" ca="1" si="181"/>
        <v>#NAME?</v>
      </c>
    </row>
    <row r="1427" spans="1:15">
      <c r="A1427">
        <v>1424</v>
      </c>
      <c r="B1427">
        <f t="shared" si="179"/>
        <v>5.6959999999999997</v>
      </c>
      <c r="C1427" s="151" t="e">
        <f ca="1">+_xll.BInterpol(Boost!$R$6:$R$66,Boost!$AZ$6:$AZ$66,params!B1427,"cubic")</f>
        <v>#NAME?</v>
      </c>
      <c r="D1427" s="151" t="e">
        <f ca="1">+_xll.BInterpol(Boost!$R$6:$R$66,Boost!$AX$6:$AX$66,params!B1427,"cubic")</f>
        <v>#NAME?</v>
      </c>
      <c r="E1427" s="198" t="e">
        <f t="shared" ca="1" si="182"/>
        <v>#NAME?</v>
      </c>
      <c r="F1427" s="151" t="e">
        <f ca="1">+_xll.BInterpol(Boost!$R$6:$R$66,Boost!$AY$6:$AY$66,params!B1427,"cubic")</f>
        <v>#NAME?</v>
      </c>
      <c r="G1427" s="151" t="e">
        <f ca="1">_xll.BInterpol(cf!$A$2:$A$68,cf!$B$2:$B$68,params!B1427,"cubic")/100</f>
        <v>#NAME?</v>
      </c>
      <c r="H1427" s="199" t="e">
        <f t="shared" ca="1" si="183"/>
        <v>#NAME?</v>
      </c>
      <c r="I1427" s="152">
        <f t="shared" si="178"/>
        <v>9.0566438648597036E-2</v>
      </c>
      <c r="J1427" s="152">
        <f t="shared" si="184"/>
        <v>6.0630925098448252E-5</v>
      </c>
      <c r="K1427" s="3" t="e">
        <f t="shared" ca="1" si="180"/>
        <v>#NAME?</v>
      </c>
      <c r="L1427" s="153" t="e">
        <f t="shared" ca="1" si="185"/>
        <v>#NAME?</v>
      </c>
      <c r="M1427" s="195" t="e">
        <f ca="1">_xll.BInterpol(cf!$A$2:$A$68,cf!$C$2:$C$68,params!B1427,"cubic")</f>
        <v>#NAME?</v>
      </c>
      <c r="N1427" s="195" t="e">
        <f ca="1">+_xll.BInterpol(#REF!,#REF!,params!B1427,"cubic")</f>
        <v>#NAME?</v>
      </c>
      <c r="O1427" s="153" t="e">
        <f t="shared" ca="1" si="181"/>
        <v>#NAME?</v>
      </c>
    </row>
    <row r="1428" spans="1:15">
      <c r="A1428">
        <v>1425</v>
      </c>
      <c r="B1428">
        <f t="shared" si="179"/>
        <v>5.7</v>
      </c>
      <c r="C1428" s="151" t="e">
        <f ca="1">+_xll.BInterpol(Boost!$R$6:$R$66,Boost!$AZ$6:$AZ$66,params!B1428,"cubic")</f>
        <v>#NAME?</v>
      </c>
      <c r="D1428" s="151" t="e">
        <f ca="1">+_xll.BInterpol(Boost!$R$6:$R$66,Boost!$AX$6:$AX$66,params!B1428,"cubic")</f>
        <v>#NAME?</v>
      </c>
      <c r="E1428" s="198" t="e">
        <f t="shared" ca="1" si="182"/>
        <v>#NAME?</v>
      </c>
      <c r="F1428" s="151" t="e">
        <f ca="1">+_xll.BInterpol(Boost!$R$6:$R$66,Boost!$AY$6:$AY$66,params!B1428,"cubic")</f>
        <v>#NAME?</v>
      </c>
      <c r="G1428" s="151" t="e">
        <f ca="1">_xll.BInterpol(cf!$A$2:$A$68,cf!$B$2:$B$68,params!B1428,"cubic")/100</f>
        <v>#NAME?</v>
      </c>
      <c r="H1428" s="199" t="e">
        <f t="shared" ca="1" si="183"/>
        <v>#NAME?</v>
      </c>
      <c r="I1428" s="152">
        <f t="shared" si="178"/>
        <v>9.062706553176858E-2</v>
      </c>
      <c r="J1428" s="152">
        <f t="shared" si="184"/>
        <v>6.0626883171543966E-5</v>
      </c>
      <c r="K1428" s="3" t="e">
        <f t="shared" ca="1" si="180"/>
        <v>#NAME?</v>
      </c>
      <c r="L1428" s="153" t="e">
        <f t="shared" ca="1" si="185"/>
        <v>#NAME?</v>
      </c>
      <c r="M1428" s="195" t="e">
        <f ca="1">_xll.BInterpol(cf!$A$2:$A$68,cf!$C$2:$C$68,params!B1428,"cubic")</f>
        <v>#NAME?</v>
      </c>
      <c r="N1428" s="195" t="e">
        <f ca="1">+_xll.BInterpol(#REF!,#REF!,params!B1428,"cubic")</f>
        <v>#NAME?</v>
      </c>
      <c r="O1428" s="153" t="e">
        <f t="shared" ca="1" si="181"/>
        <v>#NAME?</v>
      </c>
    </row>
    <row r="1429" spans="1:15">
      <c r="A1429">
        <v>1426</v>
      </c>
      <c r="B1429">
        <f t="shared" si="179"/>
        <v>5.7039999999999997</v>
      </c>
      <c r="C1429" s="151" t="e">
        <f ca="1">+_xll.BInterpol(Boost!$R$6:$R$66,Boost!$AZ$6:$AZ$66,params!B1429,"cubic")</f>
        <v>#NAME?</v>
      </c>
      <c r="D1429" s="151" t="e">
        <f ca="1">+_xll.BInterpol(Boost!$R$6:$R$66,Boost!$AX$6:$AX$66,params!B1429,"cubic")</f>
        <v>#NAME?</v>
      </c>
      <c r="E1429" s="198" t="e">
        <f t="shared" ca="1" si="182"/>
        <v>#NAME?</v>
      </c>
      <c r="F1429" s="151" t="e">
        <f ca="1">+_xll.BInterpol(Boost!$R$6:$R$66,Boost!$AY$6:$AY$66,params!B1429,"cubic")</f>
        <v>#NAME?</v>
      </c>
      <c r="G1429" s="151" t="e">
        <f ca="1">_xll.BInterpol(cf!$A$2:$A$68,cf!$B$2:$B$68,params!B1429,"cubic")/100</f>
        <v>#NAME?</v>
      </c>
      <c r="H1429" s="199" t="e">
        <f t="shared" ca="1" si="183"/>
        <v>#NAME?</v>
      </c>
      <c r="I1429" s="152">
        <f t="shared" si="178"/>
        <v>9.0687688373282671E-2</v>
      </c>
      <c r="J1429" s="152">
        <f t="shared" si="184"/>
        <v>6.0622841514090808E-5</v>
      </c>
      <c r="K1429" s="3" t="e">
        <f t="shared" ca="1" si="180"/>
        <v>#NAME?</v>
      </c>
      <c r="L1429" s="153" t="e">
        <f t="shared" ca="1" si="185"/>
        <v>#NAME?</v>
      </c>
      <c r="M1429" s="195" t="e">
        <f ca="1">_xll.BInterpol(cf!$A$2:$A$68,cf!$C$2:$C$68,params!B1429,"cubic")</f>
        <v>#NAME?</v>
      </c>
      <c r="N1429" s="195" t="e">
        <f ca="1">+_xll.BInterpol(#REF!,#REF!,params!B1429,"cubic")</f>
        <v>#NAME?</v>
      </c>
      <c r="O1429" s="153" t="e">
        <f t="shared" ca="1" si="181"/>
        <v>#NAME?</v>
      </c>
    </row>
    <row r="1430" spans="1:15">
      <c r="A1430">
        <v>1427</v>
      </c>
      <c r="B1430">
        <f t="shared" si="179"/>
        <v>5.7080000000000002</v>
      </c>
      <c r="C1430" s="151" t="e">
        <f ca="1">+_xll.BInterpol(Boost!$R$6:$R$66,Boost!$AZ$6:$AZ$66,params!B1430,"cubic")</f>
        <v>#NAME?</v>
      </c>
      <c r="D1430" s="151" t="e">
        <f ca="1">+_xll.BInterpol(Boost!$R$6:$R$66,Boost!$AX$6:$AX$66,params!B1430,"cubic")</f>
        <v>#NAME?</v>
      </c>
      <c r="E1430" s="198" t="e">
        <f t="shared" ca="1" si="182"/>
        <v>#NAME?</v>
      </c>
      <c r="F1430" s="151" t="e">
        <f ca="1">+_xll.BInterpol(Boost!$R$6:$R$66,Boost!$AY$6:$AY$66,params!B1430,"cubic")</f>
        <v>#NAME?</v>
      </c>
      <c r="G1430" s="151" t="e">
        <f ca="1">_xll.BInterpol(cf!$A$2:$A$68,cf!$B$2:$B$68,params!B1430,"cubic")/100</f>
        <v>#NAME?</v>
      </c>
      <c r="H1430" s="199" t="e">
        <f t="shared" ca="1" si="183"/>
        <v>#NAME?</v>
      </c>
      <c r="I1430" s="152">
        <f t="shared" si="178"/>
        <v>9.0748307173408649E-2</v>
      </c>
      <c r="J1430" s="152">
        <f t="shared" si="184"/>
        <v>6.0618800125977756E-5</v>
      </c>
      <c r="K1430" s="3" t="e">
        <f t="shared" ca="1" si="180"/>
        <v>#NAME?</v>
      </c>
      <c r="L1430" s="153" t="e">
        <f t="shared" ca="1" si="185"/>
        <v>#NAME?</v>
      </c>
      <c r="M1430" s="195" t="e">
        <f ca="1">_xll.BInterpol(cf!$A$2:$A$68,cf!$C$2:$C$68,params!B1430,"cubic")</f>
        <v>#NAME?</v>
      </c>
      <c r="N1430" s="195" t="e">
        <f ca="1">+_xll.BInterpol(#REF!,#REF!,params!B1430,"cubic")</f>
        <v>#NAME?</v>
      </c>
      <c r="O1430" s="153" t="e">
        <f t="shared" ca="1" si="181"/>
        <v>#NAME?</v>
      </c>
    </row>
    <row r="1431" spans="1:15">
      <c r="A1431">
        <v>1428</v>
      </c>
      <c r="B1431">
        <f t="shared" si="179"/>
        <v>5.7119999999999997</v>
      </c>
      <c r="C1431" s="151" t="e">
        <f ca="1">+_xll.BInterpol(Boost!$R$6:$R$66,Boost!$AZ$6:$AZ$66,params!B1431,"cubic")</f>
        <v>#NAME?</v>
      </c>
      <c r="D1431" s="151" t="e">
        <f ca="1">+_xll.BInterpol(Boost!$R$6:$R$66,Boost!$AX$6:$AX$66,params!B1431,"cubic")</f>
        <v>#NAME?</v>
      </c>
      <c r="E1431" s="198" t="e">
        <f t="shared" ca="1" si="182"/>
        <v>#NAME?</v>
      </c>
      <c r="F1431" s="151" t="e">
        <f ca="1">+_xll.BInterpol(Boost!$R$6:$R$66,Boost!$AY$6:$AY$66,params!B1431,"cubic")</f>
        <v>#NAME?</v>
      </c>
      <c r="G1431" s="151" t="e">
        <f ca="1">_xll.BInterpol(cf!$A$2:$A$68,cf!$B$2:$B$68,params!B1431,"cubic")/100</f>
        <v>#NAME?</v>
      </c>
      <c r="H1431" s="199" t="e">
        <f t="shared" ca="1" si="183"/>
        <v>#NAME?</v>
      </c>
      <c r="I1431" s="152">
        <f t="shared" si="178"/>
        <v>9.0808921932415965E-2</v>
      </c>
      <c r="J1431" s="152">
        <f t="shared" si="184"/>
        <v>6.0614759007315833E-5</v>
      </c>
      <c r="K1431" s="3" t="e">
        <f t="shared" ca="1" si="180"/>
        <v>#NAME?</v>
      </c>
      <c r="L1431" s="153" t="e">
        <f t="shared" ca="1" si="185"/>
        <v>#NAME?</v>
      </c>
      <c r="M1431" s="195" t="e">
        <f ca="1">_xll.BInterpol(cf!$A$2:$A$68,cf!$C$2:$C$68,params!B1431,"cubic")</f>
        <v>#NAME?</v>
      </c>
      <c r="N1431" s="195" t="e">
        <f ca="1">+_xll.BInterpol(#REF!,#REF!,params!B1431,"cubic")</f>
        <v>#NAME?</v>
      </c>
      <c r="O1431" s="153" t="e">
        <f t="shared" ca="1" si="181"/>
        <v>#NAME?</v>
      </c>
    </row>
    <row r="1432" spans="1:15">
      <c r="A1432">
        <v>1429</v>
      </c>
      <c r="B1432">
        <f t="shared" si="179"/>
        <v>5.7160000000000002</v>
      </c>
      <c r="C1432" s="151" t="e">
        <f ca="1">+_xll.BInterpol(Boost!$R$6:$R$66,Boost!$AZ$6:$AZ$66,params!B1432,"cubic")</f>
        <v>#NAME?</v>
      </c>
      <c r="D1432" s="151" t="e">
        <f ca="1">+_xll.BInterpol(Boost!$R$6:$R$66,Boost!$AX$6:$AX$66,params!B1432,"cubic")</f>
        <v>#NAME?</v>
      </c>
      <c r="E1432" s="198" t="e">
        <f t="shared" ca="1" si="182"/>
        <v>#NAME?</v>
      </c>
      <c r="F1432" s="151" t="e">
        <f ca="1">+_xll.BInterpol(Boost!$R$6:$R$66,Boost!$AY$6:$AY$66,params!B1432,"cubic")</f>
        <v>#NAME?</v>
      </c>
      <c r="G1432" s="151" t="e">
        <f ca="1">_xll.BInterpol(cf!$A$2:$A$68,cf!$B$2:$B$68,params!B1432,"cubic")/100</f>
        <v>#NAME?</v>
      </c>
      <c r="H1432" s="199" t="e">
        <f t="shared" ca="1" si="183"/>
        <v>#NAME?</v>
      </c>
      <c r="I1432" s="152">
        <f t="shared" si="178"/>
        <v>9.086953265057407E-2</v>
      </c>
      <c r="J1432" s="152">
        <f t="shared" si="184"/>
        <v>6.0610718158105037E-5</v>
      </c>
      <c r="K1432" s="3" t="e">
        <f t="shared" ca="1" si="180"/>
        <v>#NAME?</v>
      </c>
      <c r="L1432" s="153" t="e">
        <f t="shared" ca="1" si="185"/>
        <v>#NAME?</v>
      </c>
      <c r="M1432" s="195" t="e">
        <f ca="1">_xll.BInterpol(cf!$A$2:$A$68,cf!$C$2:$C$68,params!B1432,"cubic")</f>
        <v>#NAME?</v>
      </c>
      <c r="N1432" s="195" t="e">
        <f ca="1">+_xll.BInterpol(#REF!,#REF!,params!B1432,"cubic")</f>
        <v>#NAME?</v>
      </c>
      <c r="O1432" s="153" t="e">
        <f t="shared" ca="1" si="181"/>
        <v>#NAME?</v>
      </c>
    </row>
    <row r="1433" spans="1:15">
      <c r="A1433">
        <v>1430</v>
      </c>
      <c r="B1433">
        <f t="shared" si="179"/>
        <v>5.72</v>
      </c>
      <c r="C1433" s="151" t="e">
        <f ca="1">+_xll.BInterpol(Boost!$R$6:$R$66,Boost!$AZ$6:$AZ$66,params!B1433,"cubic")</f>
        <v>#NAME?</v>
      </c>
      <c r="D1433" s="151" t="e">
        <f ca="1">+_xll.BInterpol(Boost!$R$6:$R$66,Boost!$AX$6:$AX$66,params!B1433,"cubic")</f>
        <v>#NAME?</v>
      </c>
      <c r="E1433" s="198" t="e">
        <f t="shared" ca="1" si="182"/>
        <v>#NAME?</v>
      </c>
      <c r="F1433" s="151" t="e">
        <f ca="1">+_xll.BInterpol(Boost!$R$6:$R$66,Boost!$AY$6:$AY$66,params!B1433,"cubic")</f>
        <v>#NAME?</v>
      </c>
      <c r="G1433" s="151" t="e">
        <f ca="1">_xll.BInterpol(cf!$A$2:$A$68,cf!$B$2:$B$68,params!B1433,"cubic")/100</f>
        <v>#NAME?</v>
      </c>
      <c r="H1433" s="199" t="e">
        <f t="shared" ca="1" si="183"/>
        <v>#NAME?</v>
      </c>
      <c r="I1433" s="152">
        <f t="shared" si="178"/>
        <v>9.0930139328152304E-2</v>
      </c>
      <c r="J1433" s="152">
        <f t="shared" si="184"/>
        <v>6.0606677578234347E-5</v>
      </c>
      <c r="K1433" s="3" t="e">
        <f t="shared" ca="1" si="180"/>
        <v>#NAME?</v>
      </c>
      <c r="L1433" s="153" t="e">
        <f t="shared" ca="1" si="185"/>
        <v>#NAME?</v>
      </c>
      <c r="M1433" s="195" t="e">
        <f ca="1">_xll.BInterpol(cf!$A$2:$A$68,cf!$C$2:$C$68,params!B1433,"cubic")</f>
        <v>#NAME?</v>
      </c>
      <c r="N1433" s="195" t="e">
        <f ca="1">+_xll.BInterpol(#REF!,#REF!,params!B1433,"cubic")</f>
        <v>#NAME?</v>
      </c>
      <c r="O1433" s="153" t="e">
        <f t="shared" ca="1" si="181"/>
        <v>#NAME?</v>
      </c>
    </row>
    <row r="1434" spans="1:15">
      <c r="A1434">
        <v>1431</v>
      </c>
      <c r="B1434">
        <f t="shared" si="179"/>
        <v>5.7240000000000002</v>
      </c>
      <c r="C1434" s="151" t="e">
        <f ca="1">+_xll.BInterpol(Boost!$R$6:$R$66,Boost!$AZ$6:$AZ$66,params!B1434,"cubic")</f>
        <v>#NAME?</v>
      </c>
      <c r="D1434" s="151" t="e">
        <f ca="1">+_xll.BInterpol(Boost!$R$6:$R$66,Boost!$AX$6:$AX$66,params!B1434,"cubic")</f>
        <v>#NAME?</v>
      </c>
      <c r="E1434" s="198" t="e">
        <f t="shared" ca="1" si="182"/>
        <v>#NAME?</v>
      </c>
      <c r="F1434" s="151" t="e">
        <f ca="1">+_xll.BInterpol(Boost!$R$6:$R$66,Boost!$AY$6:$AY$66,params!B1434,"cubic")</f>
        <v>#NAME?</v>
      </c>
      <c r="G1434" s="151" t="e">
        <f ca="1">_xll.BInterpol(cf!$A$2:$A$68,cf!$B$2:$B$68,params!B1434,"cubic")/100</f>
        <v>#NAME?</v>
      </c>
      <c r="H1434" s="199" t="e">
        <f t="shared" ca="1" si="183"/>
        <v>#NAME?</v>
      </c>
      <c r="I1434" s="152">
        <f t="shared" si="178"/>
        <v>9.0990741965420119E-2</v>
      </c>
      <c r="J1434" s="152">
        <f t="shared" si="184"/>
        <v>6.0602637267814785E-5</v>
      </c>
      <c r="K1434" s="3" t="e">
        <f t="shared" ca="1" si="180"/>
        <v>#NAME?</v>
      </c>
      <c r="L1434" s="153" t="e">
        <f t="shared" ca="1" si="185"/>
        <v>#NAME?</v>
      </c>
      <c r="M1434" s="195" t="e">
        <f ca="1">_xll.BInterpol(cf!$A$2:$A$68,cf!$C$2:$C$68,params!B1434,"cubic")</f>
        <v>#NAME?</v>
      </c>
      <c r="N1434" s="195" t="e">
        <f ca="1">+_xll.BInterpol(#REF!,#REF!,params!B1434,"cubic")</f>
        <v>#NAME?</v>
      </c>
      <c r="O1434" s="153" t="e">
        <f t="shared" ca="1" si="181"/>
        <v>#NAME?</v>
      </c>
    </row>
    <row r="1435" spans="1:15">
      <c r="A1435">
        <v>1432</v>
      </c>
      <c r="B1435">
        <f t="shared" si="179"/>
        <v>5.7279999999999998</v>
      </c>
      <c r="C1435" s="151" t="e">
        <f ca="1">+_xll.BInterpol(Boost!$R$6:$R$66,Boost!$AZ$6:$AZ$66,params!B1435,"cubic")</f>
        <v>#NAME?</v>
      </c>
      <c r="D1435" s="151" t="e">
        <f ca="1">+_xll.BInterpol(Boost!$R$6:$R$66,Boost!$AX$6:$AX$66,params!B1435,"cubic")</f>
        <v>#NAME?</v>
      </c>
      <c r="E1435" s="198" t="e">
        <f t="shared" ca="1" si="182"/>
        <v>#NAME?</v>
      </c>
      <c r="F1435" s="151" t="e">
        <f ca="1">+_xll.BInterpol(Boost!$R$6:$R$66,Boost!$AY$6:$AY$66,params!B1435,"cubic")</f>
        <v>#NAME?</v>
      </c>
      <c r="G1435" s="151" t="e">
        <f ca="1">_xll.BInterpol(cf!$A$2:$A$68,cf!$B$2:$B$68,params!B1435,"cubic")/100</f>
        <v>#NAME?</v>
      </c>
      <c r="H1435" s="199" t="e">
        <f t="shared" ca="1" si="183"/>
        <v>#NAME?</v>
      </c>
      <c r="I1435" s="152">
        <f t="shared" si="178"/>
        <v>9.1051340562646743E-2</v>
      </c>
      <c r="J1435" s="152">
        <f t="shared" si="184"/>
        <v>6.0598597226624307E-5</v>
      </c>
      <c r="K1435" s="3" t="e">
        <f t="shared" ca="1" si="180"/>
        <v>#NAME?</v>
      </c>
      <c r="L1435" s="153" t="e">
        <f t="shared" ca="1" si="185"/>
        <v>#NAME?</v>
      </c>
      <c r="M1435" s="195" t="e">
        <f ca="1">_xll.BInterpol(cf!$A$2:$A$68,cf!$C$2:$C$68,params!B1435,"cubic")</f>
        <v>#NAME?</v>
      </c>
      <c r="N1435" s="195" t="e">
        <f ca="1">+_xll.BInterpol(#REF!,#REF!,params!B1435,"cubic")</f>
        <v>#NAME?</v>
      </c>
      <c r="O1435" s="153" t="e">
        <f t="shared" ca="1" si="181"/>
        <v>#NAME?</v>
      </c>
    </row>
    <row r="1436" spans="1:15">
      <c r="A1436">
        <v>1433</v>
      </c>
      <c r="B1436">
        <f t="shared" si="179"/>
        <v>5.7320000000000002</v>
      </c>
      <c r="C1436" s="151" t="e">
        <f ca="1">+_xll.BInterpol(Boost!$R$6:$R$66,Boost!$AZ$6:$AZ$66,params!B1436,"cubic")</f>
        <v>#NAME?</v>
      </c>
      <c r="D1436" s="151" t="e">
        <f ca="1">+_xll.BInterpol(Boost!$R$6:$R$66,Boost!$AX$6:$AX$66,params!B1436,"cubic")</f>
        <v>#NAME?</v>
      </c>
      <c r="E1436" s="198" t="e">
        <f t="shared" ca="1" si="182"/>
        <v>#NAME?</v>
      </c>
      <c r="F1436" s="151" t="e">
        <f ca="1">+_xll.BInterpol(Boost!$R$6:$R$66,Boost!$AY$6:$AY$66,params!B1436,"cubic")</f>
        <v>#NAME?</v>
      </c>
      <c r="G1436" s="151" t="e">
        <f ca="1">_xll.BInterpol(cf!$A$2:$A$68,cf!$B$2:$B$68,params!B1436,"cubic")/100</f>
        <v>#NAME?</v>
      </c>
      <c r="H1436" s="199" t="e">
        <f t="shared" ca="1" si="183"/>
        <v>#NAME?</v>
      </c>
      <c r="I1436" s="152">
        <f t="shared" si="178"/>
        <v>9.1111935120101517E-2</v>
      </c>
      <c r="J1436" s="152">
        <f t="shared" si="184"/>
        <v>6.0594557454773934E-5</v>
      </c>
      <c r="K1436" s="3" t="e">
        <f t="shared" ca="1" si="180"/>
        <v>#NAME?</v>
      </c>
      <c r="L1436" s="153" t="e">
        <f t="shared" ca="1" si="185"/>
        <v>#NAME?</v>
      </c>
      <c r="M1436" s="195" t="e">
        <f ca="1">_xll.BInterpol(cf!$A$2:$A$68,cf!$C$2:$C$68,params!B1436,"cubic")</f>
        <v>#NAME?</v>
      </c>
      <c r="N1436" s="195" t="e">
        <f ca="1">+_xll.BInterpol(#REF!,#REF!,params!B1436,"cubic")</f>
        <v>#NAME?</v>
      </c>
      <c r="O1436" s="153" t="e">
        <f t="shared" ca="1" si="181"/>
        <v>#NAME?</v>
      </c>
    </row>
    <row r="1437" spans="1:15">
      <c r="A1437">
        <v>1434</v>
      </c>
      <c r="B1437">
        <f t="shared" si="179"/>
        <v>5.7359999999999998</v>
      </c>
      <c r="C1437" s="151" t="e">
        <f ca="1">+_xll.BInterpol(Boost!$R$6:$R$66,Boost!$AZ$6:$AZ$66,params!B1437,"cubic")</f>
        <v>#NAME?</v>
      </c>
      <c r="D1437" s="151" t="e">
        <f ca="1">+_xll.BInterpol(Boost!$R$6:$R$66,Boost!$AX$6:$AX$66,params!B1437,"cubic")</f>
        <v>#NAME?</v>
      </c>
      <c r="E1437" s="198" t="e">
        <f t="shared" ca="1" si="182"/>
        <v>#NAME?</v>
      </c>
      <c r="F1437" s="151" t="e">
        <f ca="1">+_xll.BInterpol(Boost!$R$6:$R$66,Boost!$AY$6:$AY$66,params!B1437,"cubic")</f>
        <v>#NAME?</v>
      </c>
      <c r="G1437" s="151" t="e">
        <f ca="1">_xll.BInterpol(cf!$A$2:$A$68,cf!$B$2:$B$68,params!B1437,"cubic")/100</f>
        <v>#NAME?</v>
      </c>
      <c r="H1437" s="199" t="e">
        <f t="shared" ca="1" si="183"/>
        <v>#NAME?</v>
      </c>
      <c r="I1437" s="152">
        <f t="shared" si="178"/>
        <v>9.1172525638053781E-2</v>
      </c>
      <c r="J1437" s="152">
        <f t="shared" si="184"/>
        <v>6.0590517952263667E-5</v>
      </c>
      <c r="K1437" s="3" t="e">
        <f t="shared" ca="1" si="180"/>
        <v>#NAME?</v>
      </c>
      <c r="L1437" s="153" t="e">
        <f t="shared" ca="1" si="185"/>
        <v>#NAME?</v>
      </c>
      <c r="M1437" s="195" t="e">
        <f ca="1">_xll.BInterpol(cf!$A$2:$A$68,cf!$C$2:$C$68,params!B1437,"cubic")</f>
        <v>#NAME?</v>
      </c>
      <c r="N1437" s="195" t="e">
        <f ca="1">+_xll.BInterpol(#REF!,#REF!,params!B1437,"cubic")</f>
        <v>#NAME?</v>
      </c>
      <c r="O1437" s="153" t="e">
        <f t="shared" ca="1" si="181"/>
        <v>#NAME?</v>
      </c>
    </row>
    <row r="1438" spans="1:15">
      <c r="A1438">
        <v>1435</v>
      </c>
      <c r="B1438">
        <f t="shared" si="179"/>
        <v>5.74</v>
      </c>
      <c r="C1438" s="151" t="e">
        <f ca="1">+_xll.BInterpol(Boost!$R$6:$R$66,Boost!$AZ$6:$AZ$66,params!B1438,"cubic")</f>
        <v>#NAME?</v>
      </c>
      <c r="D1438" s="151" t="e">
        <f ca="1">+_xll.BInterpol(Boost!$R$6:$R$66,Boost!$AX$6:$AX$66,params!B1438,"cubic")</f>
        <v>#NAME?</v>
      </c>
      <c r="E1438" s="198" t="e">
        <f t="shared" ca="1" si="182"/>
        <v>#NAME?</v>
      </c>
      <c r="F1438" s="151" t="e">
        <f ca="1">+_xll.BInterpol(Boost!$R$6:$R$66,Boost!$AY$6:$AY$66,params!B1438,"cubic")</f>
        <v>#NAME?</v>
      </c>
      <c r="G1438" s="151" t="e">
        <f ca="1">_xll.BInterpol(cf!$A$2:$A$68,cf!$B$2:$B$68,params!B1438,"cubic")/100</f>
        <v>#NAME?</v>
      </c>
      <c r="H1438" s="199" t="e">
        <f t="shared" ca="1" si="183"/>
        <v>#NAME?</v>
      </c>
      <c r="I1438" s="152">
        <f t="shared" si="178"/>
        <v>9.1233112116772874E-2</v>
      </c>
      <c r="J1438" s="152">
        <f t="shared" si="184"/>
        <v>6.0586478719093506E-5</v>
      </c>
      <c r="K1438" s="3" t="e">
        <f t="shared" ca="1" si="180"/>
        <v>#NAME?</v>
      </c>
      <c r="L1438" s="153" t="e">
        <f t="shared" ca="1" si="185"/>
        <v>#NAME?</v>
      </c>
      <c r="M1438" s="195" t="e">
        <f ca="1">_xll.BInterpol(cf!$A$2:$A$68,cf!$C$2:$C$68,params!B1438,"cubic")</f>
        <v>#NAME?</v>
      </c>
      <c r="N1438" s="195" t="e">
        <f ca="1">+_xll.BInterpol(#REF!,#REF!,params!B1438,"cubic")</f>
        <v>#NAME?</v>
      </c>
      <c r="O1438" s="153" t="e">
        <f t="shared" ca="1" si="181"/>
        <v>#NAME?</v>
      </c>
    </row>
    <row r="1439" spans="1:15">
      <c r="A1439">
        <v>1436</v>
      </c>
      <c r="B1439">
        <f t="shared" si="179"/>
        <v>5.7439999999999998</v>
      </c>
      <c r="C1439" s="151" t="e">
        <f ca="1">+_xll.BInterpol(Boost!$R$6:$R$66,Boost!$AZ$6:$AZ$66,params!B1439,"cubic")</f>
        <v>#NAME?</v>
      </c>
      <c r="D1439" s="151" t="e">
        <f ca="1">+_xll.BInterpol(Boost!$R$6:$R$66,Boost!$AX$6:$AX$66,params!B1439,"cubic")</f>
        <v>#NAME?</v>
      </c>
      <c r="E1439" s="198" t="e">
        <f t="shared" ca="1" si="182"/>
        <v>#NAME?</v>
      </c>
      <c r="F1439" s="151" t="e">
        <f ca="1">+_xll.BInterpol(Boost!$R$6:$R$66,Boost!$AY$6:$AY$66,params!B1439,"cubic")</f>
        <v>#NAME?</v>
      </c>
      <c r="G1439" s="151" t="e">
        <f ca="1">_xll.BInterpol(cf!$A$2:$A$68,cf!$B$2:$B$68,params!B1439,"cubic")/100</f>
        <v>#NAME?</v>
      </c>
      <c r="H1439" s="199" t="e">
        <f t="shared" ca="1" si="183"/>
        <v>#NAME?</v>
      </c>
      <c r="I1439" s="152">
        <f t="shared" ref="I1439:I1502" si="186">1-EXP($R$5*-1*B1439/(1-$R$6))</f>
        <v>9.1293694556528027E-2</v>
      </c>
      <c r="J1439" s="152">
        <f t="shared" si="184"/>
        <v>6.0582439755152429E-5</v>
      </c>
      <c r="K1439" s="3" t="e">
        <f t="shared" ca="1" si="180"/>
        <v>#NAME?</v>
      </c>
      <c r="L1439" s="153" t="e">
        <f t="shared" ca="1" si="185"/>
        <v>#NAME?</v>
      </c>
      <c r="M1439" s="195" t="e">
        <f ca="1">_xll.BInterpol(cf!$A$2:$A$68,cf!$C$2:$C$68,params!B1439,"cubic")</f>
        <v>#NAME?</v>
      </c>
      <c r="N1439" s="195" t="e">
        <f ca="1">+_xll.BInterpol(#REF!,#REF!,params!B1439,"cubic")</f>
        <v>#NAME?</v>
      </c>
      <c r="O1439" s="153" t="e">
        <f t="shared" ca="1" si="181"/>
        <v>#NAME?</v>
      </c>
    </row>
    <row r="1440" spans="1:15">
      <c r="A1440">
        <v>1437</v>
      </c>
      <c r="B1440">
        <f t="shared" si="179"/>
        <v>5.7480000000000002</v>
      </c>
      <c r="C1440" s="151" t="e">
        <f ca="1">+_xll.BInterpol(Boost!$R$6:$R$66,Boost!$AZ$6:$AZ$66,params!B1440,"cubic")</f>
        <v>#NAME?</v>
      </c>
      <c r="D1440" s="151" t="e">
        <f ca="1">+_xll.BInterpol(Boost!$R$6:$R$66,Boost!$AX$6:$AX$66,params!B1440,"cubic")</f>
        <v>#NAME?</v>
      </c>
      <c r="E1440" s="198" t="e">
        <f t="shared" ca="1" si="182"/>
        <v>#NAME?</v>
      </c>
      <c r="F1440" s="151" t="e">
        <f ca="1">+_xll.BInterpol(Boost!$R$6:$R$66,Boost!$AY$6:$AY$66,params!B1440,"cubic")</f>
        <v>#NAME?</v>
      </c>
      <c r="G1440" s="151" t="e">
        <f ca="1">_xll.BInterpol(cf!$A$2:$A$68,cf!$B$2:$B$68,params!B1440,"cubic")/100</f>
        <v>#NAME?</v>
      </c>
      <c r="H1440" s="199" t="e">
        <f t="shared" ca="1" si="183"/>
        <v>#NAME?</v>
      </c>
      <c r="I1440" s="152">
        <f t="shared" si="186"/>
        <v>9.1354272957588467E-2</v>
      </c>
      <c r="J1440" s="152">
        <f t="shared" si="184"/>
        <v>6.0578401060440434E-5</v>
      </c>
      <c r="K1440" s="3" t="e">
        <f t="shared" ca="1" si="180"/>
        <v>#NAME?</v>
      </c>
      <c r="L1440" s="153" t="e">
        <f t="shared" ca="1" si="185"/>
        <v>#NAME?</v>
      </c>
      <c r="M1440" s="195" t="e">
        <f ca="1">_xll.BInterpol(cf!$A$2:$A$68,cf!$C$2:$C$68,params!B1440,"cubic")</f>
        <v>#NAME?</v>
      </c>
      <c r="N1440" s="195" t="e">
        <f ca="1">+_xll.BInterpol(#REF!,#REF!,params!B1440,"cubic")</f>
        <v>#NAME?</v>
      </c>
      <c r="O1440" s="153" t="e">
        <f t="shared" ca="1" si="181"/>
        <v>#NAME?</v>
      </c>
    </row>
    <row r="1441" spans="1:15">
      <c r="A1441">
        <v>1438</v>
      </c>
      <c r="B1441">
        <f t="shared" si="179"/>
        <v>5.7519999999999998</v>
      </c>
      <c r="C1441" s="151" t="e">
        <f ca="1">+_xll.BInterpol(Boost!$R$6:$R$66,Boost!$AZ$6:$AZ$66,params!B1441,"cubic")</f>
        <v>#NAME?</v>
      </c>
      <c r="D1441" s="151" t="e">
        <f ca="1">+_xll.BInterpol(Boost!$R$6:$R$66,Boost!$AX$6:$AX$66,params!B1441,"cubic")</f>
        <v>#NAME?</v>
      </c>
      <c r="E1441" s="198" t="e">
        <f t="shared" ca="1" si="182"/>
        <v>#NAME?</v>
      </c>
      <c r="F1441" s="151" t="e">
        <f ca="1">+_xll.BInterpol(Boost!$R$6:$R$66,Boost!$AY$6:$AY$66,params!B1441,"cubic")</f>
        <v>#NAME?</v>
      </c>
      <c r="G1441" s="151" t="e">
        <f ca="1">_xll.BInterpol(cf!$A$2:$A$68,cf!$B$2:$B$68,params!B1441,"cubic")/100</f>
        <v>#NAME?</v>
      </c>
      <c r="H1441" s="199" t="e">
        <f t="shared" ca="1" si="183"/>
        <v>#NAME?</v>
      </c>
      <c r="I1441" s="152">
        <f t="shared" si="186"/>
        <v>9.1414847320223425E-2</v>
      </c>
      <c r="J1441" s="152">
        <f t="shared" si="184"/>
        <v>6.0574362634957524E-5</v>
      </c>
      <c r="K1441" s="3" t="e">
        <f t="shared" ca="1" si="180"/>
        <v>#NAME?</v>
      </c>
      <c r="L1441" s="153" t="e">
        <f t="shared" ca="1" si="185"/>
        <v>#NAME?</v>
      </c>
      <c r="M1441" s="195" t="e">
        <f ca="1">_xll.BInterpol(cf!$A$2:$A$68,cf!$C$2:$C$68,params!B1441,"cubic")</f>
        <v>#NAME?</v>
      </c>
      <c r="N1441" s="195" t="e">
        <f ca="1">+_xll.BInterpol(#REF!,#REF!,params!B1441,"cubic")</f>
        <v>#NAME?</v>
      </c>
      <c r="O1441" s="153" t="e">
        <f t="shared" ca="1" si="181"/>
        <v>#NAME?</v>
      </c>
    </row>
    <row r="1442" spans="1:15">
      <c r="A1442">
        <v>1439</v>
      </c>
      <c r="B1442">
        <f t="shared" si="179"/>
        <v>5.7560000000000002</v>
      </c>
      <c r="C1442" s="151" t="e">
        <f ca="1">+_xll.BInterpol(Boost!$R$6:$R$66,Boost!$AZ$6:$AZ$66,params!B1442,"cubic")</f>
        <v>#NAME?</v>
      </c>
      <c r="D1442" s="151" t="e">
        <f ca="1">+_xll.BInterpol(Boost!$R$6:$R$66,Boost!$AX$6:$AX$66,params!B1442,"cubic")</f>
        <v>#NAME?</v>
      </c>
      <c r="E1442" s="198" t="e">
        <f t="shared" ca="1" si="182"/>
        <v>#NAME?</v>
      </c>
      <c r="F1442" s="151" t="e">
        <f ca="1">+_xll.BInterpol(Boost!$R$6:$R$66,Boost!$AY$6:$AY$66,params!B1442,"cubic")</f>
        <v>#NAME?</v>
      </c>
      <c r="G1442" s="151" t="e">
        <f ca="1">_xll.BInterpol(cf!$A$2:$A$68,cf!$B$2:$B$68,params!B1442,"cubic")/100</f>
        <v>#NAME?</v>
      </c>
      <c r="H1442" s="199" t="e">
        <f t="shared" ca="1" si="183"/>
        <v>#NAME?</v>
      </c>
      <c r="I1442" s="152">
        <f t="shared" si="186"/>
        <v>9.1475417644702128E-2</v>
      </c>
      <c r="J1442" s="152">
        <f t="shared" si="184"/>
        <v>6.0570324478703697E-5</v>
      </c>
      <c r="K1442" s="3" t="e">
        <f t="shared" ca="1" si="180"/>
        <v>#NAME?</v>
      </c>
      <c r="L1442" s="153" t="e">
        <f t="shared" ca="1" si="185"/>
        <v>#NAME?</v>
      </c>
      <c r="M1442" s="195" t="e">
        <f ca="1">_xll.BInterpol(cf!$A$2:$A$68,cf!$C$2:$C$68,params!B1442,"cubic")</f>
        <v>#NAME?</v>
      </c>
      <c r="N1442" s="195" t="e">
        <f ca="1">+_xll.BInterpol(#REF!,#REF!,params!B1442,"cubic")</f>
        <v>#NAME?</v>
      </c>
      <c r="O1442" s="153" t="e">
        <f t="shared" ca="1" si="181"/>
        <v>#NAME?</v>
      </c>
    </row>
    <row r="1443" spans="1:15">
      <c r="A1443">
        <v>1440</v>
      </c>
      <c r="B1443">
        <f t="shared" si="179"/>
        <v>5.76</v>
      </c>
      <c r="C1443" s="151" t="e">
        <f ca="1">+_xll.BInterpol(Boost!$R$6:$R$66,Boost!$AZ$6:$AZ$66,params!B1443,"cubic")</f>
        <v>#NAME?</v>
      </c>
      <c r="D1443" s="151" t="e">
        <f ca="1">+_xll.BInterpol(Boost!$R$6:$R$66,Boost!$AX$6:$AX$66,params!B1443,"cubic")</f>
        <v>#NAME?</v>
      </c>
      <c r="E1443" s="198" t="e">
        <f t="shared" ca="1" si="182"/>
        <v>#NAME?</v>
      </c>
      <c r="F1443" s="151" t="e">
        <f ca="1">+_xll.BInterpol(Boost!$R$6:$R$66,Boost!$AY$6:$AY$66,params!B1443,"cubic")</f>
        <v>#NAME?</v>
      </c>
      <c r="G1443" s="151" t="e">
        <f ca="1">_xll.BInterpol(cf!$A$2:$A$68,cf!$B$2:$B$68,params!B1443,"cubic")/100</f>
        <v>#NAME?</v>
      </c>
      <c r="H1443" s="199" t="e">
        <f t="shared" ca="1" si="183"/>
        <v>#NAME?</v>
      </c>
      <c r="I1443" s="152">
        <f t="shared" si="186"/>
        <v>9.1535983931293807E-2</v>
      </c>
      <c r="J1443" s="152">
        <f t="shared" si="184"/>
        <v>6.0566286591678953E-5</v>
      </c>
      <c r="K1443" s="3" t="e">
        <f t="shared" ca="1" si="180"/>
        <v>#NAME?</v>
      </c>
      <c r="L1443" s="153" t="e">
        <f t="shared" ca="1" si="185"/>
        <v>#NAME?</v>
      </c>
      <c r="M1443" s="195" t="e">
        <f ca="1">_xll.BInterpol(cf!$A$2:$A$68,cf!$C$2:$C$68,params!B1443,"cubic")</f>
        <v>#NAME?</v>
      </c>
      <c r="N1443" s="195" t="e">
        <f ca="1">+_xll.BInterpol(#REF!,#REF!,params!B1443,"cubic")</f>
        <v>#NAME?</v>
      </c>
      <c r="O1443" s="153" t="e">
        <f t="shared" ca="1" si="181"/>
        <v>#NAME?</v>
      </c>
    </row>
    <row r="1444" spans="1:15">
      <c r="A1444">
        <v>1441</v>
      </c>
      <c r="B1444">
        <f t="shared" si="179"/>
        <v>5.7640000000000002</v>
      </c>
      <c r="C1444" s="151" t="e">
        <f ca="1">+_xll.BInterpol(Boost!$R$6:$R$66,Boost!$AZ$6:$AZ$66,params!B1444,"cubic")</f>
        <v>#NAME?</v>
      </c>
      <c r="D1444" s="151" t="e">
        <f ca="1">+_xll.BInterpol(Boost!$R$6:$R$66,Boost!$AX$6:$AX$66,params!B1444,"cubic")</f>
        <v>#NAME?</v>
      </c>
      <c r="E1444" s="198" t="e">
        <f t="shared" ca="1" si="182"/>
        <v>#NAME?</v>
      </c>
      <c r="F1444" s="151" t="e">
        <f ca="1">+_xll.BInterpol(Boost!$R$6:$R$66,Boost!$AY$6:$AY$66,params!B1444,"cubic")</f>
        <v>#NAME?</v>
      </c>
      <c r="G1444" s="151" t="e">
        <f ca="1">_xll.BInterpol(cf!$A$2:$A$68,cf!$B$2:$B$68,params!B1444,"cubic")/100</f>
        <v>#NAME?</v>
      </c>
      <c r="H1444" s="199" t="e">
        <f t="shared" ca="1" si="183"/>
        <v>#NAME?</v>
      </c>
      <c r="I1444" s="152">
        <f t="shared" si="186"/>
        <v>9.1596546180267691E-2</v>
      </c>
      <c r="J1444" s="152">
        <f t="shared" si="184"/>
        <v>6.0562248973883293E-5</v>
      </c>
      <c r="K1444" s="3" t="e">
        <f t="shared" ca="1" si="180"/>
        <v>#NAME?</v>
      </c>
      <c r="L1444" s="153" t="e">
        <f t="shared" ca="1" si="185"/>
        <v>#NAME?</v>
      </c>
      <c r="M1444" s="195" t="e">
        <f ca="1">_xll.BInterpol(cf!$A$2:$A$68,cf!$C$2:$C$68,params!B1444,"cubic")</f>
        <v>#NAME?</v>
      </c>
      <c r="N1444" s="195" t="e">
        <f ca="1">+_xll.BInterpol(#REF!,#REF!,params!B1444,"cubic")</f>
        <v>#NAME?</v>
      </c>
      <c r="O1444" s="153" t="e">
        <f t="shared" ca="1" si="181"/>
        <v>#NAME?</v>
      </c>
    </row>
    <row r="1445" spans="1:15">
      <c r="A1445">
        <v>1442</v>
      </c>
      <c r="B1445">
        <f t="shared" si="179"/>
        <v>5.7679999999999998</v>
      </c>
      <c r="C1445" s="151" t="e">
        <f ca="1">+_xll.BInterpol(Boost!$R$6:$R$66,Boost!$AZ$6:$AZ$66,params!B1445,"cubic")</f>
        <v>#NAME?</v>
      </c>
      <c r="D1445" s="151" t="e">
        <f ca="1">+_xll.BInterpol(Boost!$R$6:$R$66,Boost!$AX$6:$AX$66,params!B1445,"cubic")</f>
        <v>#NAME?</v>
      </c>
      <c r="E1445" s="198" t="e">
        <f t="shared" ca="1" si="182"/>
        <v>#NAME?</v>
      </c>
      <c r="F1445" s="151" t="e">
        <f ca="1">+_xll.BInterpol(Boost!$R$6:$R$66,Boost!$AY$6:$AY$66,params!B1445,"cubic")</f>
        <v>#NAME?</v>
      </c>
      <c r="G1445" s="151" t="e">
        <f ca="1">_xll.BInterpol(cf!$A$2:$A$68,cf!$B$2:$B$68,params!B1445,"cubic")/100</f>
        <v>#NAME?</v>
      </c>
      <c r="H1445" s="199" t="e">
        <f t="shared" ca="1" si="183"/>
        <v>#NAME?</v>
      </c>
      <c r="I1445" s="152">
        <f t="shared" si="186"/>
        <v>9.1657104391892896E-2</v>
      </c>
      <c r="J1445" s="152">
        <f t="shared" si="184"/>
        <v>6.0558211625205693E-5</v>
      </c>
      <c r="K1445" s="3" t="e">
        <f t="shared" ca="1" si="180"/>
        <v>#NAME?</v>
      </c>
      <c r="L1445" s="153" t="e">
        <f t="shared" ca="1" si="185"/>
        <v>#NAME?</v>
      </c>
      <c r="M1445" s="195" t="e">
        <f ca="1">_xll.BInterpol(cf!$A$2:$A$68,cf!$C$2:$C$68,params!B1445,"cubic")</f>
        <v>#NAME?</v>
      </c>
      <c r="N1445" s="195" t="e">
        <f ca="1">+_xll.BInterpol(#REF!,#REF!,params!B1445,"cubic")</f>
        <v>#NAME?</v>
      </c>
      <c r="O1445" s="153" t="e">
        <f t="shared" ca="1" si="181"/>
        <v>#NAME?</v>
      </c>
    </row>
    <row r="1446" spans="1:15">
      <c r="A1446">
        <v>1443</v>
      </c>
      <c r="B1446">
        <f t="shared" si="179"/>
        <v>5.7720000000000002</v>
      </c>
      <c r="C1446" s="151" t="e">
        <f ca="1">+_xll.BInterpol(Boost!$R$6:$R$66,Boost!$AZ$6:$AZ$66,params!B1446,"cubic")</f>
        <v>#NAME?</v>
      </c>
      <c r="D1446" s="151" t="e">
        <f ca="1">+_xll.BInterpol(Boost!$R$6:$R$66,Boost!$AX$6:$AX$66,params!B1446,"cubic")</f>
        <v>#NAME?</v>
      </c>
      <c r="E1446" s="198" t="e">
        <f t="shared" ca="1" si="182"/>
        <v>#NAME?</v>
      </c>
      <c r="F1446" s="151" t="e">
        <f ca="1">+_xll.BInterpol(Boost!$R$6:$R$66,Boost!$AY$6:$AY$66,params!B1446,"cubic")</f>
        <v>#NAME?</v>
      </c>
      <c r="G1446" s="151" t="e">
        <f ca="1">_xll.BInterpol(cf!$A$2:$A$68,cf!$B$2:$B$68,params!B1446,"cubic")/100</f>
        <v>#NAME?</v>
      </c>
      <c r="H1446" s="199" t="e">
        <f t="shared" ca="1" si="183"/>
        <v>#NAME?</v>
      </c>
      <c r="I1446" s="152">
        <f t="shared" si="186"/>
        <v>9.1717658566438542E-2</v>
      </c>
      <c r="J1446" s="152">
        <f t="shared" si="184"/>
        <v>6.0554174545646156E-5</v>
      </c>
      <c r="K1446" s="3" t="e">
        <f t="shared" ca="1" si="180"/>
        <v>#NAME?</v>
      </c>
      <c r="L1446" s="153" t="e">
        <f t="shared" ca="1" si="185"/>
        <v>#NAME?</v>
      </c>
      <c r="M1446" s="195" t="e">
        <f ca="1">_xll.BInterpol(cf!$A$2:$A$68,cf!$C$2:$C$68,params!B1446,"cubic")</f>
        <v>#NAME?</v>
      </c>
      <c r="N1446" s="195" t="e">
        <f ca="1">+_xll.BInterpol(#REF!,#REF!,params!B1446,"cubic")</f>
        <v>#NAME?</v>
      </c>
      <c r="O1446" s="153" t="e">
        <f t="shared" ca="1" si="181"/>
        <v>#NAME?</v>
      </c>
    </row>
    <row r="1447" spans="1:15">
      <c r="A1447">
        <v>1444</v>
      </c>
      <c r="B1447">
        <f t="shared" si="179"/>
        <v>5.7759999999999998</v>
      </c>
      <c r="C1447" s="151" t="e">
        <f ca="1">+_xll.BInterpol(Boost!$R$6:$R$66,Boost!$AZ$6:$AZ$66,params!B1447,"cubic")</f>
        <v>#NAME?</v>
      </c>
      <c r="D1447" s="151" t="e">
        <f ca="1">+_xll.BInterpol(Boost!$R$6:$R$66,Boost!$AX$6:$AX$66,params!B1447,"cubic")</f>
        <v>#NAME?</v>
      </c>
      <c r="E1447" s="198" t="e">
        <f t="shared" ca="1" si="182"/>
        <v>#NAME?</v>
      </c>
      <c r="F1447" s="151" t="e">
        <f ca="1">+_xll.BInterpol(Boost!$R$6:$R$66,Boost!$AY$6:$AY$66,params!B1447,"cubic")</f>
        <v>#NAME?</v>
      </c>
      <c r="G1447" s="151" t="e">
        <f ca="1">_xll.BInterpol(cf!$A$2:$A$68,cf!$B$2:$B$68,params!B1447,"cubic")/100</f>
        <v>#NAME?</v>
      </c>
      <c r="H1447" s="199" t="e">
        <f t="shared" ca="1" si="183"/>
        <v>#NAME?</v>
      </c>
      <c r="I1447" s="152">
        <f t="shared" si="186"/>
        <v>9.1778208704173747E-2</v>
      </c>
      <c r="J1447" s="152">
        <f t="shared" si="184"/>
        <v>6.0550137735204679E-5</v>
      </c>
      <c r="K1447" s="3" t="e">
        <f t="shared" ca="1" si="180"/>
        <v>#NAME?</v>
      </c>
      <c r="L1447" s="153" t="e">
        <f t="shared" ca="1" si="185"/>
        <v>#NAME?</v>
      </c>
      <c r="M1447" s="195" t="e">
        <f ca="1">_xll.BInterpol(cf!$A$2:$A$68,cf!$C$2:$C$68,params!B1447,"cubic")</f>
        <v>#NAME?</v>
      </c>
      <c r="N1447" s="195" t="e">
        <f ca="1">+_xll.BInterpol(#REF!,#REF!,params!B1447,"cubic")</f>
        <v>#NAME?</v>
      </c>
      <c r="O1447" s="153" t="e">
        <f t="shared" ca="1" si="181"/>
        <v>#NAME?</v>
      </c>
    </row>
    <row r="1448" spans="1:15">
      <c r="A1448">
        <v>1445</v>
      </c>
      <c r="B1448">
        <f t="shared" si="179"/>
        <v>5.78</v>
      </c>
      <c r="C1448" s="151" t="e">
        <f ca="1">+_xll.BInterpol(Boost!$R$6:$R$66,Boost!$AZ$6:$AZ$66,params!B1448,"cubic")</f>
        <v>#NAME?</v>
      </c>
      <c r="D1448" s="151" t="e">
        <f ca="1">+_xll.BInterpol(Boost!$R$6:$R$66,Boost!$AX$6:$AX$66,params!B1448,"cubic")</f>
        <v>#NAME?</v>
      </c>
      <c r="E1448" s="198" t="e">
        <f t="shared" ca="1" si="182"/>
        <v>#NAME?</v>
      </c>
      <c r="F1448" s="151" t="e">
        <f ca="1">+_xll.BInterpol(Boost!$R$6:$R$66,Boost!$AY$6:$AY$66,params!B1448,"cubic")</f>
        <v>#NAME?</v>
      </c>
      <c r="G1448" s="151" t="e">
        <f ca="1">_xll.BInterpol(cf!$A$2:$A$68,cf!$B$2:$B$68,params!B1448,"cubic")/100</f>
        <v>#NAME?</v>
      </c>
      <c r="H1448" s="199" t="e">
        <f t="shared" ca="1" si="183"/>
        <v>#NAME?</v>
      </c>
      <c r="I1448" s="152">
        <f t="shared" si="186"/>
        <v>9.1838754805367628E-2</v>
      </c>
      <c r="J1448" s="152">
        <f t="shared" si="184"/>
        <v>6.0546101193881263E-5</v>
      </c>
      <c r="K1448" s="3" t="e">
        <f t="shared" ca="1" si="180"/>
        <v>#NAME?</v>
      </c>
      <c r="L1448" s="153" t="e">
        <f t="shared" ca="1" si="185"/>
        <v>#NAME?</v>
      </c>
      <c r="M1448" s="195" t="e">
        <f ca="1">_xll.BInterpol(cf!$A$2:$A$68,cf!$C$2:$C$68,params!B1448,"cubic")</f>
        <v>#NAME?</v>
      </c>
      <c r="N1448" s="195" t="e">
        <f ca="1">+_xll.BInterpol(#REF!,#REF!,params!B1448,"cubic")</f>
        <v>#NAME?</v>
      </c>
      <c r="O1448" s="153" t="e">
        <f t="shared" ca="1" si="181"/>
        <v>#NAME?</v>
      </c>
    </row>
    <row r="1449" spans="1:15">
      <c r="A1449">
        <v>1446</v>
      </c>
      <c r="B1449">
        <f t="shared" si="179"/>
        <v>5.7839999999999998</v>
      </c>
      <c r="C1449" s="151" t="e">
        <f ca="1">+_xll.BInterpol(Boost!$R$6:$R$66,Boost!$AZ$6:$AZ$66,params!B1449,"cubic")</f>
        <v>#NAME?</v>
      </c>
      <c r="D1449" s="151" t="e">
        <f ca="1">+_xll.BInterpol(Boost!$R$6:$R$66,Boost!$AX$6:$AX$66,params!B1449,"cubic")</f>
        <v>#NAME?</v>
      </c>
      <c r="E1449" s="198" t="e">
        <f t="shared" ca="1" si="182"/>
        <v>#NAME?</v>
      </c>
      <c r="F1449" s="151" t="e">
        <f ca="1">+_xll.BInterpol(Boost!$R$6:$R$66,Boost!$AY$6:$AY$66,params!B1449,"cubic")</f>
        <v>#NAME?</v>
      </c>
      <c r="G1449" s="151" t="e">
        <f ca="1">_xll.BInterpol(cf!$A$2:$A$68,cf!$B$2:$B$68,params!B1449,"cubic")/100</f>
        <v>#NAME?</v>
      </c>
      <c r="H1449" s="199" t="e">
        <f t="shared" ca="1" si="183"/>
        <v>#NAME?</v>
      </c>
      <c r="I1449" s="152">
        <f t="shared" si="186"/>
        <v>9.1899296870289415E-2</v>
      </c>
      <c r="J1449" s="152">
        <f t="shared" si="184"/>
        <v>6.0542064921786931E-5</v>
      </c>
      <c r="K1449" s="3" t="e">
        <f t="shared" ca="1" si="180"/>
        <v>#NAME?</v>
      </c>
      <c r="L1449" s="153" t="e">
        <f t="shared" ca="1" si="185"/>
        <v>#NAME?</v>
      </c>
      <c r="M1449" s="195" t="e">
        <f ca="1">_xll.BInterpol(cf!$A$2:$A$68,cf!$C$2:$C$68,params!B1449,"cubic")</f>
        <v>#NAME?</v>
      </c>
      <c r="N1449" s="195" t="e">
        <f ca="1">+_xll.BInterpol(#REF!,#REF!,params!B1449,"cubic")</f>
        <v>#NAME?</v>
      </c>
      <c r="O1449" s="153" t="e">
        <f t="shared" ca="1" si="181"/>
        <v>#NAME?</v>
      </c>
    </row>
    <row r="1450" spans="1:15">
      <c r="A1450">
        <v>1447</v>
      </c>
      <c r="B1450">
        <f t="shared" si="179"/>
        <v>5.7880000000000003</v>
      </c>
      <c r="C1450" s="151" t="e">
        <f ca="1">+_xll.BInterpol(Boost!$R$6:$R$66,Boost!$AZ$6:$AZ$66,params!B1450,"cubic")</f>
        <v>#NAME?</v>
      </c>
      <c r="D1450" s="151" t="e">
        <f ca="1">+_xll.BInterpol(Boost!$R$6:$R$66,Boost!$AX$6:$AX$66,params!B1450,"cubic")</f>
        <v>#NAME?</v>
      </c>
      <c r="E1450" s="198" t="e">
        <f t="shared" ca="1" si="182"/>
        <v>#NAME?</v>
      </c>
      <c r="F1450" s="151" t="e">
        <f ca="1">+_xll.BInterpol(Boost!$R$6:$R$66,Boost!$AY$6:$AY$66,params!B1450,"cubic")</f>
        <v>#NAME?</v>
      </c>
      <c r="G1450" s="151" t="e">
        <f ca="1">_xll.BInterpol(cf!$A$2:$A$68,cf!$B$2:$B$68,params!B1450,"cubic")/100</f>
        <v>#NAME?</v>
      </c>
      <c r="H1450" s="199" t="e">
        <f t="shared" ca="1" si="183"/>
        <v>#NAME?</v>
      </c>
      <c r="I1450" s="152">
        <f t="shared" si="186"/>
        <v>9.1959834899208004E-2</v>
      </c>
      <c r="J1450" s="152">
        <f t="shared" si="184"/>
        <v>6.0538028918588616E-5</v>
      </c>
      <c r="K1450" s="3" t="e">
        <f t="shared" ca="1" si="180"/>
        <v>#NAME?</v>
      </c>
      <c r="L1450" s="153" t="e">
        <f t="shared" ca="1" si="185"/>
        <v>#NAME?</v>
      </c>
      <c r="M1450" s="195" t="e">
        <f ca="1">_xll.BInterpol(cf!$A$2:$A$68,cf!$C$2:$C$68,params!B1450,"cubic")</f>
        <v>#NAME?</v>
      </c>
      <c r="N1450" s="195" t="e">
        <f ca="1">+_xll.BInterpol(#REF!,#REF!,params!B1450,"cubic")</f>
        <v>#NAME?</v>
      </c>
      <c r="O1450" s="153" t="e">
        <f t="shared" ca="1" si="181"/>
        <v>#NAME?</v>
      </c>
    </row>
    <row r="1451" spans="1:15">
      <c r="A1451">
        <v>1448</v>
      </c>
      <c r="B1451">
        <f t="shared" si="179"/>
        <v>5.7919999999999998</v>
      </c>
      <c r="C1451" s="151" t="e">
        <f ca="1">+_xll.BInterpol(Boost!$R$6:$R$66,Boost!$AZ$6:$AZ$66,params!B1451,"cubic")</f>
        <v>#NAME?</v>
      </c>
      <c r="D1451" s="151" t="e">
        <f ca="1">+_xll.BInterpol(Boost!$R$6:$R$66,Boost!$AX$6:$AX$66,params!B1451,"cubic")</f>
        <v>#NAME?</v>
      </c>
      <c r="E1451" s="198" t="e">
        <f t="shared" ca="1" si="182"/>
        <v>#NAME?</v>
      </c>
      <c r="F1451" s="151" t="e">
        <f ca="1">+_xll.BInterpol(Boost!$R$6:$R$66,Boost!$AY$6:$AY$66,params!B1451,"cubic")</f>
        <v>#NAME?</v>
      </c>
      <c r="G1451" s="151" t="e">
        <f ca="1">_xll.BInterpol(cf!$A$2:$A$68,cf!$B$2:$B$68,params!B1451,"cubic")/100</f>
        <v>#NAME?</v>
      </c>
      <c r="H1451" s="199" t="e">
        <f t="shared" ca="1" si="183"/>
        <v>#NAME?</v>
      </c>
      <c r="I1451" s="152">
        <f t="shared" si="186"/>
        <v>9.2020368892392512E-2</v>
      </c>
      <c r="J1451" s="152">
        <f t="shared" si="184"/>
        <v>6.0533993184508361E-5</v>
      </c>
      <c r="K1451" s="3" t="e">
        <f t="shared" ca="1" si="180"/>
        <v>#NAME?</v>
      </c>
      <c r="L1451" s="153" t="e">
        <f t="shared" ca="1" si="185"/>
        <v>#NAME?</v>
      </c>
      <c r="M1451" s="195" t="e">
        <f ca="1">_xll.BInterpol(cf!$A$2:$A$68,cf!$C$2:$C$68,params!B1451,"cubic")</f>
        <v>#NAME?</v>
      </c>
      <c r="N1451" s="195" t="e">
        <f ca="1">+_xll.BInterpol(#REF!,#REF!,params!B1451,"cubic")</f>
        <v>#NAME?</v>
      </c>
      <c r="O1451" s="153" t="e">
        <f t="shared" ca="1" si="181"/>
        <v>#NAME?</v>
      </c>
    </row>
    <row r="1452" spans="1:15">
      <c r="A1452">
        <v>1449</v>
      </c>
      <c r="B1452">
        <f t="shared" si="179"/>
        <v>5.7960000000000003</v>
      </c>
      <c r="C1452" s="151" t="e">
        <f ca="1">+_xll.BInterpol(Boost!$R$6:$R$66,Boost!$AZ$6:$AZ$66,params!B1452,"cubic")</f>
        <v>#NAME?</v>
      </c>
      <c r="D1452" s="151" t="e">
        <f ca="1">+_xll.BInterpol(Boost!$R$6:$R$66,Boost!$AX$6:$AX$66,params!B1452,"cubic")</f>
        <v>#NAME?</v>
      </c>
      <c r="E1452" s="198" t="e">
        <f t="shared" ca="1" si="182"/>
        <v>#NAME?</v>
      </c>
      <c r="F1452" s="151" t="e">
        <f ca="1">+_xll.BInterpol(Boost!$R$6:$R$66,Boost!$AY$6:$AY$66,params!B1452,"cubic")</f>
        <v>#NAME?</v>
      </c>
      <c r="G1452" s="151" t="e">
        <f ca="1">_xll.BInterpol(cf!$A$2:$A$68,cf!$B$2:$B$68,params!B1452,"cubic")/100</f>
        <v>#NAME?</v>
      </c>
      <c r="H1452" s="199" t="e">
        <f t="shared" ca="1" si="183"/>
        <v>#NAME?</v>
      </c>
      <c r="I1452" s="152">
        <f t="shared" si="186"/>
        <v>9.2080898850111947E-2</v>
      </c>
      <c r="J1452" s="152">
        <f t="shared" si="184"/>
        <v>6.0529957719435146E-5</v>
      </c>
      <c r="K1452" s="3" t="e">
        <f t="shared" ca="1" si="180"/>
        <v>#NAME?</v>
      </c>
      <c r="L1452" s="153" t="e">
        <f t="shared" ca="1" si="185"/>
        <v>#NAME?</v>
      </c>
      <c r="M1452" s="195" t="e">
        <f ca="1">_xll.BInterpol(cf!$A$2:$A$68,cf!$C$2:$C$68,params!B1452,"cubic")</f>
        <v>#NAME?</v>
      </c>
      <c r="N1452" s="195" t="e">
        <f ca="1">+_xll.BInterpol(#REF!,#REF!,params!B1452,"cubic")</f>
        <v>#NAME?</v>
      </c>
      <c r="O1452" s="153" t="e">
        <f t="shared" ca="1" si="181"/>
        <v>#NAME?</v>
      </c>
    </row>
    <row r="1453" spans="1:15">
      <c r="A1453">
        <v>1450</v>
      </c>
      <c r="B1453">
        <f t="shared" si="179"/>
        <v>5.8</v>
      </c>
      <c r="C1453" s="151" t="e">
        <f ca="1">+_xll.BInterpol(Boost!$R$6:$R$66,Boost!$AZ$6:$AZ$66,params!B1453,"cubic")</f>
        <v>#NAME?</v>
      </c>
      <c r="D1453" s="151" t="e">
        <f ca="1">+_xll.BInterpol(Boost!$R$6:$R$66,Boost!$AX$6:$AX$66,params!B1453,"cubic")</f>
        <v>#NAME?</v>
      </c>
      <c r="E1453" s="198" t="e">
        <f t="shared" ca="1" si="182"/>
        <v>#NAME?</v>
      </c>
      <c r="F1453" s="151" t="e">
        <f ca="1">+_xll.BInterpol(Boost!$R$6:$R$66,Boost!$AY$6:$AY$66,params!B1453,"cubic")</f>
        <v>#NAME?</v>
      </c>
      <c r="G1453" s="151" t="e">
        <f ca="1">_xll.BInterpol(cf!$A$2:$A$68,cf!$B$2:$B$68,params!B1453,"cubic")/100</f>
        <v>#NAME?</v>
      </c>
      <c r="H1453" s="199" t="e">
        <f t="shared" ca="1" si="183"/>
        <v>#NAME?</v>
      </c>
      <c r="I1453" s="152">
        <f t="shared" si="186"/>
        <v>9.2141424772635427E-2</v>
      </c>
      <c r="J1453" s="152">
        <f t="shared" si="184"/>
        <v>6.0525922523479991E-5</v>
      </c>
      <c r="K1453" s="3" t="e">
        <f t="shared" ca="1" si="180"/>
        <v>#NAME?</v>
      </c>
      <c r="L1453" s="153" t="e">
        <f t="shared" ca="1" si="185"/>
        <v>#NAME?</v>
      </c>
      <c r="M1453" s="195" t="e">
        <f ca="1">_xll.BInterpol(cf!$A$2:$A$68,cf!$C$2:$C$68,params!B1453,"cubic")</f>
        <v>#NAME?</v>
      </c>
      <c r="N1453" s="195" t="e">
        <f ca="1">+_xll.BInterpol(#REF!,#REF!,params!B1453,"cubic")</f>
        <v>#NAME?</v>
      </c>
      <c r="O1453" s="153" t="e">
        <f t="shared" ca="1" si="181"/>
        <v>#NAME?</v>
      </c>
    </row>
    <row r="1454" spans="1:15">
      <c r="A1454">
        <v>1451</v>
      </c>
      <c r="B1454">
        <f t="shared" si="179"/>
        <v>5.8040000000000003</v>
      </c>
      <c r="C1454" s="151" t="e">
        <f ca="1">+_xll.BInterpol(Boost!$R$6:$R$66,Boost!$AZ$6:$AZ$66,params!B1454,"cubic")</f>
        <v>#NAME?</v>
      </c>
      <c r="D1454" s="151" t="e">
        <f ca="1">+_xll.BInterpol(Boost!$R$6:$R$66,Boost!$AX$6:$AX$66,params!B1454,"cubic")</f>
        <v>#NAME?</v>
      </c>
      <c r="E1454" s="198" t="e">
        <f t="shared" ca="1" si="182"/>
        <v>#NAME?</v>
      </c>
      <c r="F1454" s="151" t="e">
        <f ca="1">+_xll.BInterpol(Boost!$R$6:$R$66,Boost!$AY$6:$AY$66,params!B1454,"cubic")</f>
        <v>#NAME?</v>
      </c>
      <c r="G1454" s="151" t="e">
        <f ca="1">_xll.BInterpol(cf!$A$2:$A$68,cf!$B$2:$B$68,params!B1454,"cubic")/100</f>
        <v>#NAME?</v>
      </c>
      <c r="H1454" s="199" t="e">
        <f t="shared" ca="1" si="183"/>
        <v>#NAME?</v>
      </c>
      <c r="I1454" s="152">
        <f t="shared" si="186"/>
        <v>9.2201946660231959E-2</v>
      </c>
      <c r="J1454" s="152">
        <f t="shared" si="184"/>
        <v>6.0521887596531876E-5</v>
      </c>
      <c r="K1454" s="3" t="e">
        <f t="shared" ca="1" si="180"/>
        <v>#NAME?</v>
      </c>
      <c r="L1454" s="153" t="e">
        <f t="shared" ca="1" si="185"/>
        <v>#NAME?</v>
      </c>
      <c r="M1454" s="195" t="e">
        <f ca="1">_xll.BInterpol(cf!$A$2:$A$68,cf!$C$2:$C$68,params!B1454,"cubic")</f>
        <v>#NAME?</v>
      </c>
      <c r="N1454" s="195" t="e">
        <f ca="1">+_xll.BInterpol(#REF!,#REF!,params!B1454,"cubic")</f>
        <v>#NAME?</v>
      </c>
      <c r="O1454" s="153" t="e">
        <f t="shared" ca="1" si="181"/>
        <v>#NAME?</v>
      </c>
    </row>
    <row r="1455" spans="1:15">
      <c r="A1455">
        <v>1452</v>
      </c>
      <c r="B1455">
        <f t="shared" si="179"/>
        <v>5.8079999999999998</v>
      </c>
      <c r="C1455" s="151" t="e">
        <f ca="1">+_xll.BInterpol(Boost!$R$6:$R$66,Boost!$AZ$6:$AZ$66,params!B1455,"cubic")</f>
        <v>#NAME?</v>
      </c>
      <c r="D1455" s="151" t="e">
        <f ca="1">+_xll.BInterpol(Boost!$R$6:$R$66,Boost!$AX$6:$AX$66,params!B1455,"cubic")</f>
        <v>#NAME?</v>
      </c>
      <c r="E1455" s="198" t="e">
        <f t="shared" ca="1" si="182"/>
        <v>#NAME?</v>
      </c>
      <c r="F1455" s="151" t="e">
        <f ca="1">+_xll.BInterpol(Boost!$R$6:$R$66,Boost!$AY$6:$AY$66,params!B1455,"cubic")</f>
        <v>#NAME?</v>
      </c>
      <c r="G1455" s="151" t="e">
        <f ca="1">_xll.BInterpol(cf!$A$2:$A$68,cf!$B$2:$B$68,params!B1455,"cubic")/100</f>
        <v>#NAME?</v>
      </c>
      <c r="H1455" s="199" t="e">
        <f t="shared" ca="1" si="183"/>
        <v>#NAME?</v>
      </c>
      <c r="I1455" s="152">
        <f t="shared" si="186"/>
        <v>9.2262464513170439E-2</v>
      </c>
      <c r="J1455" s="152">
        <f t="shared" si="184"/>
        <v>6.0517852938479777E-5</v>
      </c>
      <c r="K1455" s="3" t="e">
        <f t="shared" ca="1" si="180"/>
        <v>#NAME?</v>
      </c>
      <c r="L1455" s="153" t="e">
        <f t="shared" ca="1" si="185"/>
        <v>#NAME?</v>
      </c>
      <c r="M1455" s="195" t="e">
        <f ca="1">_xll.BInterpol(cf!$A$2:$A$68,cf!$C$2:$C$68,params!B1455,"cubic")</f>
        <v>#NAME?</v>
      </c>
      <c r="N1455" s="195" t="e">
        <f ca="1">+_xll.BInterpol(#REF!,#REF!,params!B1455,"cubic")</f>
        <v>#NAME?</v>
      </c>
      <c r="O1455" s="153" t="e">
        <f t="shared" ca="1" si="181"/>
        <v>#NAME?</v>
      </c>
    </row>
    <row r="1456" spans="1:15">
      <c r="A1456">
        <v>1453</v>
      </c>
      <c r="B1456">
        <f t="shared" si="179"/>
        <v>5.8120000000000003</v>
      </c>
      <c r="C1456" s="151" t="e">
        <f ca="1">+_xll.BInterpol(Boost!$R$6:$R$66,Boost!$AZ$6:$AZ$66,params!B1456,"cubic")</f>
        <v>#NAME?</v>
      </c>
      <c r="D1456" s="151" t="e">
        <f ca="1">+_xll.BInterpol(Boost!$R$6:$R$66,Boost!$AX$6:$AX$66,params!B1456,"cubic")</f>
        <v>#NAME?</v>
      </c>
      <c r="E1456" s="198" t="e">
        <f t="shared" ca="1" si="182"/>
        <v>#NAME?</v>
      </c>
      <c r="F1456" s="151" t="e">
        <f ca="1">+_xll.BInterpol(Boost!$R$6:$R$66,Boost!$AY$6:$AY$66,params!B1456,"cubic")</f>
        <v>#NAME?</v>
      </c>
      <c r="G1456" s="151" t="e">
        <f ca="1">_xll.BInterpol(cf!$A$2:$A$68,cf!$B$2:$B$68,params!B1456,"cubic")/100</f>
        <v>#NAME?</v>
      </c>
      <c r="H1456" s="199" t="e">
        <f t="shared" ca="1" si="183"/>
        <v>#NAME?</v>
      </c>
      <c r="I1456" s="152">
        <f t="shared" si="186"/>
        <v>9.2322978331719874E-2</v>
      </c>
      <c r="J1456" s="152">
        <f t="shared" si="184"/>
        <v>6.0513818549434717E-5</v>
      </c>
      <c r="K1456" s="3" t="e">
        <f t="shared" ca="1" si="180"/>
        <v>#NAME?</v>
      </c>
      <c r="L1456" s="153" t="e">
        <f t="shared" ca="1" si="185"/>
        <v>#NAME?</v>
      </c>
      <c r="M1456" s="195" t="e">
        <f ca="1">_xll.BInterpol(cf!$A$2:$A$68,cf!$C$2:$C$68,params!B1456,"cubic")</f>
        <v>#NAME?</v>
      </c>
      <c r="N1456" s="195" t="e">
        <f ca="1">+_xll.BInterpol(#REF!,#REF!,params!B1456,"cubic")</f>
        <v>#NAME?</v>
      </c>
      <c r="O1456" s="153" t="e">
        <f t="shared" ca="1" si="181"/>
        <v>#NAME?</v>
      </c>
    </row>
    <row r="1457" spans="1:15">
      <c r="A1457">
        <v>1454</v>
      </c>
      <c r="B1457">
        <f t="shared" si="179"/>
        <v>5.8159999999999998</v>
      </c>
      <c r="C1457" s="151" t="e">
        <f ca="1">+_xll.BInterpol(Boost!$R$6:$R$66,Boost!$AZ$6:$AZ$66,params!B1457,"cubic")</f>
        <v>#NAME?</v>
      </c>
      <c r="D1457" s="151" t="e">
        <f ca="1">+_xll.BInterpol(Boost!$R$6:$R$66,Boost!$AX$6:$AX$66,params!B1457,"cubic")</f>
        <v>#NAME?</v>
      </c>
      <c r="E1457" s="198" t="e">
        <f t="shared" ca="1" si="182"/>
        <v>#NAME?</v>
      </c>
      <c r="F1457" s="151" t="e">
        <f ca="1">+_xll.BInterpol(Boost!$R$6:$R$66,Boost!$AY$6:$AY$66,params!B1457,"cubic")</f>
        <v>#NAME?</v>
      </c>
      <c r="G1457" s="151" t="e">
        <f ca="1">_xll.BInterpol(cf!$A$2:$A$68,cf!$B$2:$B$68,params!B1457,"cubic")/100</f>
        <v>#NAME?</v>
      </c>
      <c r="H1457" s="199" t="e">
        <f t="shared" ca="1" si="183"/>
        <v>#NAME?</v>
      </c>
      <c r="I1457" s="152">
        <f t="shared" si="186"/>
        <v>9.2383488116149159E-2</v>
      </c>
      <c r="J1457" s="152">
        <f t="shared" si="184"/>
        <v>6.0509784429285673E-5</v>
      </c>
      <c r="K1457" s="3" t="e">
        <f t="shared" ca="1" si="180"/>
        <v>#NAME?</v>
      </c>
      <c r="L1457" s="153" t="e">
        <f t="shared" ca="1" si="185"/>
        <v>#NAME?</v>
      </c>
      <c r="M1457" s="195" t="e">
        <f ca="1">_xll.BInterpol(cf!$A$2:$A$68,cf!$C$2:$C$68,params!B1457,"cubic")</f>
        <v>#NAME?</v>
      </c>
      <c r="N1457" s="195" t="e">
        <f ca="1">+_xll.BInterpol(#REF!,#REF!,params!B1457,"cubic")</f>
        <v>#NAME?</v>
      </c>
      <c r="O1457" s="153" t="e">
        <f t="shared" ca="1" si="181"/>
        <v>#NAME?</v>
      </c>
    </row>
    <row r="1458" spans="1:15">
      <c r="A1458">
        <v>1455</v>
      </c>
      <c r="B1458">
        <f t="shared" si="179"/>
        <v>5.82</v>
      </c>
      <c r="C1458" s="151" t="e">
        <f ca="1">+_xll.BInterpol(Boost!$R$6:$R$66,Boost!$AZ$6:$AZ$66,params!B1458,"cubic")</f>
        <v>#NAME?</v>
      </c>
      <c r="D1458" s="151" t="e">
        <f ca="1">+_xll.BInterpol(Boost!$R$6:$R$66,Boost!$AX$6:$AX$66,params!B1458,"cubic")</f>
        <v>#NAME?</v>
      </c>
      <c r="E1458" s="198" t="e">
        <f t="shared" ca="1" si="182"/>
        <v>#NAME?</v>
      </c>
      <c r="F1458" s="151" t="e">
        <f ca="1">+_xll.BInterpol(Boost!$R$6:$R$66,Boost!$AY$6:$AY$66,params!B1458,"cubic")</f>
        <v>#NAME?</v>
      </c>
      <c r="G1458" s="151" t="e">
        <f ca="1">_xll.BInterpol(cf!$A$2:$A$68,cf!$B$2:$B$68,params!B1458,"cubic")/100</f>
        <v>#NAME?</v>
      </c>
      <c r="H1458" s="199" t="e">
        <f t="shared" ca="1" si="183"/>
        <v>#NAME?</v>
      </c>
      <c r="I1458" s="152">
        <f t="shared" si="186"/>
        <v>9.2443993866727303E-2</v>
      </c>
      <c r="J1458" s="152">
        <f t="shared" si="184"/>
        <v>6.0505750578143669E-5</v>
      </c>
      <c r="K1458" s="3" t="e">
        <f t="shared" ca="1" si="180"/>
        <v>#NAME?</v>
      </c>
      <c r="L1458" s="153" t="e">
        <f t="shared" ca="1" si="185"/>
        <v>#NAME?</v>
      </c>
      <c r="M1458" s="195" t="e">
        <f ca="1">_xll.BInterpol(cf!$A$2:$A$68,cf!$C$2:$C$68,params!B1458,"cubic")</f>
        <v>#NAME?</v>
      </c>
      <c r="N1458" s="195" t="e">
        <f ca="1">+_xll.BInterpol(#REF!,#REF!,params!B1458,"cubic")</f>
        <v>#NAME?</v>
      </c>
      <c r="O1458" s="153" t="e">
        <f t="shared" ca="1" si="181"/>
        <v>#NAME?</v>
      </c>
    </row>
    <row r="1459" spans="1:15">
      <c r="A1459">
        <v>1456</v>
      </c>
      <c r="B1459">
        <f t="shared" si="179"/>
        <v>5.8239999999999998</v>
      </c>
      <c r="C1459" s="151" t="e">
        <f ca="1">+_xll.BInterpol(Boost!$R$6:$R$66,Boost!$AZ$6:$AZ$66,params!B1459,"cubic")</f>
        <v>#NAME?</v>
      </c>
      <c r="D1459" s="151" t="e">
        <f ca="1">+_xll.BInterpol(Boost!$R$6:$R$66,Boost!$AX$6:$AX$66,params!B1459,"cubic")</f>
        <v>#NAME?</v>
      </c>
      <c r="E1459" s="198" t="e">
        <f t="shared" ca="1" si="182"/>
        <v>#NAME?</v>
      </c>
      <c r="F1459" s="151" t="e">
        <f ca="1">+_xll.BInterpol(Boost!$R$6:$R$66,Boost!$AY$6:$AY$66,params!B1459,"cubic")</f>
        <v>#NAME?</v>
      </c>
      <c r="G1459" s="151" t="e">
        <f ca="1">_xll.BInterpol(cf!$A$2:$A$68,cf!$B$2:$B$68,params!B1459,"cubic")/100</f>
        <v>#NAME?</v>
      </c>
      <c r="H1459" s="199" t="e">
        <f t="shared" ca="1" si="183"/>
        <v>#NAME?</v>
      </c>
      <c r="I1459" s="152">
        <f t="shared" si="186"/>
        <v>9.2504495583723312E-2</v>
      </c>
      <c r="J1459" s="152">
        <f t="shared" si="184"/>
        <v>6.0501716996008703E-5</v>
      </c>
      <c r="K1459" s="3" t="e">
        <f t="shared" ca="1" si="180"/>
        <v>#NAME?</v>
      </c>
      <c r="L1459" s="153" t="e">
        <f t="shared" ca="1" si="185"/>
        <v>#NAME?</v>
      </c>
      <c r="M1459" s="195" t="e">
        <f ca="1">_xll.BInterpol(cf!$A$2:$A$68,cf!$C$2:$C$68,params!B1459,"cubic")</f>
        <v>#NAME?</v>
      </c>
      <c r="N1459" s="195" t="e">
        <f ca="1">+_xll.BInterpol(#REF!,#REF!,params!B1459,"cubic")</f>
        <v>#NAME?</v>
      </c>
      <c r="O1459" s="153" t="e">
        <f t="shared" ca="1" si="181"/>
        <v>#NAME?</v>
      </c>
    </row>
    <row r="1460" spans="1:15">
      <c r="A1460">
        <v>1457</v>
      </c>
      <c r="B1460">
        <f t="shared" si="179"/>
        <v>5.8280000000000003</v>
      </c>
      <c r="C1460" s="151" t="e">
        <f ca="1">+_xll.BInterpol(Boost!$R$6:$R$66,Boost!$AZ$6:$AZ$66,params!B1460,"cubic")</f>
        <v>#NAME?</v>
      </c>
      <c r="D1460" s="151" t="e">
        <f ca="1">+_xll.BInterpol(Boost!$R$6:$R$66,Boost!$AX$6:$AX$66,params!B1460,"cubic")</f>
        <v>#NAME?</v>
      </c>
      <c r="E1460" s="198" t="e">
        <f t="shared" ca="1" si="182"/>
        <v>#NAME?</v>
      </c>
      <c r="F1460" s="151" t="e">
        <f ca="1">+_xll.BInterpol(Boost!$R$6:$R$66,Boost!$AY$6:$AY$66,params!B1460,"cubic")</f>
        <v>#NAME?</v>
      </c>
      <c r="G1460" s="151" t="e">
        <f ca="1">_xll.BInterpol(cf!$A$2:$A$68,cf!$B$2:$B$68,params!B1460,"cubic")/100</f>
        <v>#NAME?</v>
      </c>
      <c r="H1460" s="199" t="e">
        <f t="shared" ca="1" si="183"/>
        <v>#NAME?</v>
      </c>
      <c r="I1460" s="152">
        <f t="shared" si="186"/>
        <v>9.256499326740586E-2</v>
      </c>
      <c r="J1460" s="152">
        <f t="shared" si="184"/>
        <v>6.0497683682547709E-5</v>
      </c>
      <c r="K1460" s="3" t="e">
        <f t="shared" ca="1" si="180"/>
        <v>#NAME?</v>
      </c>
      <c r="L1460" s="153" t="e">
        <f t="shared" ca="1" si="185"/>
        <v>#NAME?</v>
      </c>
      <c r="M1460" s="195" t="e">
        <f ca="1">_xll.BInterpol(cf!$A$2:$A$68,cf!$C$2:$C$68,params!B1460,"cubic")</f>
        <v>#NAME?</v>
      </c>
      <c r="N1460" s="195" t="e">
        <f ca="1">+_xll.BInterpol(#REF!,#REF!,params!B1460,"cubic")</f>
        <v>#NAME?</v>
      </c>
      <c r="O1460" s="153" t="e">
        <f t="shared" ca="1" si="181"/>
        <v>#NAME?</v>
      </c>
    </row>
    <row r="1461" spans="1:15">
      <c r="A1461">
        <v>1458</v>
      </c>
      <c r="B1461">
        <f t="shared" si="179"/>
        <v>5.8319999999999999</v>
      </c>
      <c r="C1461" s="151" t="e">
        <f ca="1">+_xll.BInterpol(Boost!$R$6:$R$66,Boost!$AZ$6:$AZ$66,params!B1461,"cubic")</f>
        <v>#NAME?</v>
      </c>
      <c r="D1461" s="151" t="e">
        <f ca="1">+_xll.BInterpol(Boost!$R$6:$R$66,Boost!$AX$6:$AX$66,params!B1461,"cubic")</f>
        <v>#NAME?</v>
      </c>
      <c r="E1461" s="198" t="e">
        <f t="shared" ca="1" si="182"/>
        <v>#NAME?</v>
      </c>
      <c r="F1461" s="151" t="e">
        <f ca="1">+_xll.BInterpol(Boost!$R$6:$R$66,Boost!$AY$6:$AY$66,params!B1461,"cubic")</f>
        <v>#NAME?</v>
      </c>
      <c r="G1461" s="151" t="e">
        <f ca="1">_xll.BInterpol(cf!$A$2:$A$68,cf!$B$2:$B$68,params!B1461,"cubic")/100</f>
        <v>#NAME?</v>
      </c>
      <c r="H1461" s="199" t="e">
        <f t="shared" ca="1" si="183"/>
        <v>#NAME?</v>
      </c>
      <c r="I1461" s="152">
        <f t="shared" si="186"/>
        <v>9.2625486918043842E-2</v>
      </c>
      <c r="J1461" s="152">
        <f t="shared" si="184"/>
        <v>6.0493650637982732E-5</v>
      </c>
      <c r="K1461" s="3" t="e">
        <f t="shared" ca="1" si="180"/>
        <v>#NAME?</v>
      </c>
      <c r="L1461" s="153" t="e">
        <f t="shared" ca="1" si="185"/>
        <v>#NAME?</v>
      </c>
      <c r="M1461" s="195" t="e">
        <f ca="1">_xll.BInterpol(cf!$A$2:$A$68,cf!$C$2:$C$68,params!B1461,"cubic")</f>
        <v>#NAME?</v>
      </c>
      <c r="N1461" s="195" t="e">
        <f ca="1">+_xll.BInterpol(#REF!,#REF!,params!B1461,"cubic")</f>
        <v>#NAME?</v>
      </c>
      <c r="O1461" s="153" t="e">
        <f t="shared" ca="1" si="181"/>
        <v>#NAME?</v>
      </c>
    </row>
    <row r="1462" spans="1:15">
      <c r="A1462">
        <v>1459</v>
      </c>
      <c r="B1462">
        <f t="shared" si="179"/>
        <v>5.8360000000000003</v>
      </c>
      <c r="C1462" s="151" t="e">
        <f ca="1">+_xll.BInterpol(Boost!$R$6:$R$66,Boost!$AZ$6:$AZ$66,params!B1462,"cubic")</f>
        <v>#NAME?</v>
      </c>
      <c r="D1462" s="151" t="e">
        <f ca="1">+_xll.BInterpol(Boost!$R$6:$R$66,Boost!$AX$6:$AX$66,params!B1462,"cubic")</f>
        <v>#NAME?</v>
      </c>
      <c r="E1462" s="198" t="e">
        <f t="shared" ca="1" si="182"/>
        <v>#NAME?</v>
      </c>
      <c r="F1462" s="151" t="e">
        <f ca="1">+_xll.BInterpol(Boost!$R$6:$R$66,Boost!$AY$6:$AY$66,params!B1462,"cubic")</f>
        <v>#NAME?</v>
      </c>
      <c r="G1462" s="151" t="e">
        <f ca="1">_xll.BInterpol(cf!$A$2:$A$68,cf!$B$2:$B$68,params!B1462,"cubic")/100</f>
        <v>#NAME?</v>
      </c>
      <c r="H1462" s="199" t="e">
        <f t="shared" ca="1" si="183"/>
        <v>#NAME?</v>
      </c>
      <c r="I1462" s="152">
        <f t="shared" si="186"/>
        <v>9.2685976535906378E-2</v>
      </c>
      <c r="J1462" s="152">
        <f t="shared" si="184"/>
        <v>6.0489617862535816E-5</v>
      </c>
      <c r="K1462" s="3" t="e">
        <f t="shared" ca="1" si="180"/>
        <v>#NAME?</v>
      </c>
      <c r="L1462" s="153" t="e">
        <f t="shared" ca="1" si="185"/>
        <v>#NAME?</v>
      </c>
      <c r="M1462" s="195" t="e">
        <f ca="1">_xll.BInterpol(cf!$A$2:$A$68,cf!$C$2:$C$68,params!B1462,"cubic")</f>
        <v>#NAME?</v>
      </c>
      <c r="N1462" s="195" t="e">
        <f ca="1">+_xll.BInterpol(#REF!,#REF!,params!B1462,"cubic")</f>
        <v>#NAME?</v>
      </c>
      <c r="O1462" s="153" t="e">
        <f t="shared" ca="1" si="181"/>
        <v>#NAME?</v>
      </c>
    </row>
    <row r="1463" spans="1:15">
      <c r="A1463">
        <v>1460</v>
      </c>
      <c r="B1463">
        <f t="shared" si="179"/>
        <v>5.84</v>
      </c>
      <c r="C1463" s="151" t="e">
        <f ca="1">+_xll.BInterpol(Boost!$R$6:$R$66,Boost!$AZ$6:$AZ$66,params!B1463,"cubic")</f>
        <v>#NAME?</v>
      </c>
      <c r="D1463" s="151" t="e">
        <f ca="1">+_xll.BInterpol(Boost!$R$6:$R$66,Boost!$AX$6:$AX$66,params!B1463,"cubic")</f>
        <v>#NAME?</v>
      </c>
      <c r="E1463" s="198" t="e">
        <f t="shared" ca="1" si="182"/>
        <v>#NAME?</v>
      </c>
      <c r="F1463" s="151" t="e">
        <f ca="1">+_xll.BInterpol(Boost!$R$6:$R$66,Boost!$AY$6:$AY$66,params!B1463,"cubic")</f>
        <v>#NAME?</v>
      </c>
      <c r="G1463" s="151" t="e">
        <f ca="1">_xll.BInterpol(cf!$A$2:$A$68,cf!$B$2:$B$68,params!B1463,"cubic")/100</f>
        <v>#NAME?</v>
      </c>
      <c r="H1463" s="199" t="e">
        <f t="shared" ca="1" si="183"/>
        <v>#NAME?</v>
      </c>
      <c r="I1463" s="152">
        <f t="shared" si="186"/>
        <v>9.274646212126203E-2</v>
      </c>
      <c r="J1463" s="152">
        <f t="shared" si="184"/>
        <v>6.048558535565185E-5</v>
      </c>
      <c r="K1463" s="3" t="e">
        <f t="shared" ca="1" si="180"/>
        <v>#NAME?</v>
      </c>
      <c r="L1463" s="153" t="e">
        <f t="shared" ca="1" si="185"/>
        <v>#NAME?</v>
      </c>
      <c r="M1463" s="195" t="e">
        <f ca="1">_xll.BInterpol(cf!$A$2:$A$68,cf!$C$2:$C$68,params!B1463,"cubic")</f>
        <v>#NAME?</v>
      </c>
      <c r="N1463" s="195" t="e">
        <f ca="1">+_xll.BInterpol(#REF!,#REF!,params!B1463,"cubic")</f>
        <v>#NAME?</v>
      </c>
      <c r="O1463" s="153" t="e">
        <f t="shared" ca="1" si="181"/>
        <v>#NAME?</v>
      </c>
    </row>
    <row r="1464" spans="1:15">
      <c r="A1464">
        <v>1461</v>
      </c>
      <c r="B1464">
        <f t="shared" si="179"/>
        <v>5.8440000000000003</v>
      </c>
      <c r="C1464" s="151" t="e">
        <f ca="1">+_xll.BInterpol(Boost!$R$6:$R$66,Boost!$AZ$6:$AZ$66,params!B1464,"cubic")</f>
        <v>#NAME?</v>
      </c>
      <c r="D1464" s="151" t="e">
        <f ca="1">+_xll.BInterpol(Boost!$R$6:$R$66,Boost!$AX$6:$AX$66,params!B1464,"cubic")</f>
        <v>#NAME?</v>
      </c>
      <c r="E1464" s="198" t="e">
        <f t="shared" ca="1" si="182"/>
        <v>#NAME?</v>
      </c>
      <c r="F1464" s="151" t="e">
        <f ca="1">+_xll.BInterpol(Boost!$R$6:$R$66,Boost!$AY$6:$AY$66,params!B1464,"cubic")</f>
        <v>#NAME?</v>
      </c>
      <c r="G1464" s="151" t="e">
        <f ca="1">_xll.BInterpol(cf!$A$2:$A$68,cf!$B$2:$B$68,params!B1464,"cubic")/100</f>
        <v>#NAME?</v>
      </c>
      <c r="H1464" s="199" t="e">
        <f t="shared" ca="1" si="183"/>
        <v>#NAME?</v>
      </c>
      <c r="I1464" s="152">
        <f t="shared" si="186"/>
        <v>9.2806943674379805E-2</v>
      </c>
      <c r="J1464" s="152">
        <f t="shared" si="184"/>
        <v>6.0481553117774922E-5</v>
      </c>
      <c r="K1464" s="3" t="e">
        <f t="shared" ca="1" si="180"/>
        <v>#NAME?</v>
      </c>
      <c r="L1464" s="153" t="e">
        <f t="shared" ca="1" si="185"/>
        <v>#NAME?</v>
      </c>
      <c r="M1464" s="195" t="e">
        <f ca="1">_xll.BInterpol(cf!$A$2:$A$68,cf!$C$2:$C$68,params!B1464,"cubic")</f>
        <v>#NAME?</v>
      </c>
      <c r="N1464" s="195" t="e">
        <f ca="1">+_xll.BInterpol(#REF!,#REF!,params!B1464,"cubic")</f>
        <v>#NAME?</v>
      </c>
      <c r="O1464" s="153" t="e">
        <f t="shared" ca="1" si="181"/>
        <v>#NAME?</v>
      </c>
    </row>
    <row r="1465" spans="1:15">
      <c r="A1465">
        <v>1462</v>
      </c>
      <c r="B1465">
        <f t="shared" si="179"/>
        <v>5.8479999999999999</v>
      </c>
      <c r="C1465" s="151" t="e">
        <f ca="1">+_xll.BInterpol(Boost!$R$6:$R$66,Boost!$AZ$6:$AZ$66,params!B1465,"cubic")</f>
        <v>#NAME?</v>
      </c>
      <c r="D1465" s="151" t="e">
        <f ca="1">+_xll.BInterpol(Boost!$R$6:$R$66,Boost!$AX$6:$AX$66,params!B1465,"cubic")</f>
        <v>#NAME?</v>
      </c>
      <c r="E1465" s="198" t="e">
        <f t="shared" ca="1" si="182"/>
        <v>#NAME?</v>
      </c>
      <c r="F1465" s="151" t="e">
        <f ca="1">+_xll.BInterpol(Boost!$R$6:$R$66,Boost!$AY$6:$AY$66,params!B1465,"cubic")</f>
        <v>#NAME?</v>
      </c>
      <c r="G1465" s="151" t="e">
        <f ca="1">_xll.BInterpol(cf!$A$2:$A$68,cf!$B$2:$B$68,params!B1465,"cubic")/100</f>
        <v>#NAME?</v>
      </c>
      <c r="H1465" s="199" t="e">
        <f t="shared" ca="1" si="183"/>
        <v>#NAME?</v>
      </c>
      <c r="I1465" s="152">
        <f t="shared" si="186"/>
        <v>9.2867421195528377E-2</v>
      </c>
      <c r="J1465" s="152">
        <f t="shared" si="184"/>
        <v>6.0477521148571967E-5</v>
      </c>
      <c r="K1465" s="3" t="e">
        <f t="shared" ca="1" si="180"/>
        <v>#NAME?</v>
      </c>
      <c r="L1465" s="153" t="e">
        <f t="shared" ca="1" si="185"/>
        <v>#NAME?</v>
      </c>
      <c r="M1465" s="195" t="e">
        <f ca="1">_xll.BInterpol(cf!$A$2:$A$68,cf!$C$2:$C$68,params!B1465,"cubic")</f>
        <v>#NAME?</v>
      </c>
      <c r="N1465" s="195" t="e">
        <f ca="1">+_xll.BInterpol(#REF!,#REF!,params!B1465,"cubic")</f>
        <v>#NAME?</v>
      </c>
      <c r="O1465" s="153" t="e">
        <f t="shared" ca="1" si="181"/>
        <v>#NAME?</v>
      </c>
    </row>
    <row r="1466" spans="1:15">
      <c r="A1466">
        <v>1463</v>
      </c>
      <c r="B1466">
        <f t="shared" si="179"/>
        <v>5.8520000000000003</v>
      </c>
      <c r="C1466" s="151" t="e">
        <f ca="1">+_xll.BInterpol(Boost!$R$6:$R$66,Boost!$AZ$6:$AZ$66,params!B1466,"cubic")</f>
        <v>#NAME?</v>
      </c>
      <c r="D1466" s="151" t="e">
        <f ca="1">+_xll.BInterpol(Boost!$R$6:$R$66,Boost!$AX$6:$AX$66,params!B1466,"cubic")</f>
        <v>#NAME?</v>
      </c>
      <c r="E1466" s="198" t="e">
        <f t="shared" ca="1" si="182"/>
        <v>#NAME?</v>
      </c>
      <c r="F1466" s="151" t="e">
        <f ca="1">+_xll.BInterpol(Boost!$R$6:$R$66,Boost!$AY$6:$AY$66,params!B1466,"cubic")</f>
        <v>#NAME?</v>
      </c>
      <c r="G1466" s="151" t="e">
        <f ca="1">_xll.BInterpol(cf!$A$2:$A$68,cf!$B$2:$B$68,params!B1466,"cubic")/100</f>
        <v>#NAME?</v>
      </c>
      <c r="H1466" s="199" t="e">
        <f t="shared" ca="1" si="183"/>
        <v>#NAME?</v>
      </c>
      <c r="I1466" s="152">
        <f t="shared" si="186"/>
        <v>9.2927894684976642E-2</v>
      </c>
      <c r="J1466" s="152">
        <f t="shared" si="184"/>
        <v>6.0473489448265028E-5</v>
      </c>
      <c r="K1466" s="3" t="e">
        <f t="shared" ca="1" si="180"/>
        <v>#NAME?</v>
      </c>
      <c r="L1466" s="153" t="e">
        <f t="shared" ca="1" si="185"/>
        <v>#NAME?</v>
      </c>
      <c r="M1466" s="195" t="e">
        <f ca="1">_xll.BInterpol(cf!$A$2:$A$68,cf!$C$2:$C$68,params!B1466,"cubic")</f>
        <v>#NAME?</v>
      </c>
      <c r="N1466" s="195" t="e">
        <f ca="1">+_xll.BInterpol(#REF!,#REF!,params!B1466,"cubic")</f>
        <v>#NAME?</v>
      </c>
      <c r="O1466" s="153" t="e">
        <f t="shared" ca="1" si="181"/>
        <v>#NAME?</v>
      </c>
    </row>
    <row r="1467" spans="1:15">
      <c r="A1467">
        <v>1464</v>
      </c>
      <c r="B1467">
        <f t="shared" si="179"/>
        <v>5.8559999999999999</v>
      </c>
      <c r="C1467" s="151" t="e">
        <f ca="1">+_xll.BInterpol(Boost!$R$6:$R$66,Boost!$AZ$6:$AZ$66,params!B1467,"cubic")</f>
        <v>#NAME?</v>
      </c>
      <c r="D1467" s="151" t="e">
        <f ca="1">+_xll.BInterpol(Boost!$R$6:$R$66,Boost!$AX$6:$AX$66,params!B1467,"cubic")</f>
        <v>#NAME?</v>
      </c>
      <c r="E1467" s="198" t="e">
        <f t="shared" ca="1" si="182"/>
        <v>#NAME?</v>
      </c>
      <c r="F1467" s="151" t="e">
        <f ca="1">+_xll.BInterpol(Boost!$R$6:$R$66,Boost!$AY$6:$AY$66,params!B1467,"cubic")</f>
        <v>#NAME?</v>
      </c>
      <c r="G1467" s="151" t="e">
        <f ca="1">_xll.BInterpol(cf!$A$2:$A$68,cf!$B$2:$B$68,params!B1467,"cubic")/100</f>
        <v>#NAME?</v>
      </c>
      <c r="H1467" s="199" t="e">
        <f t="shared" ca="1" si="183"/>
        <v>#NAME?</v>
      </c>
      <c r="I1467" s="152">
        <f t="shared" si="186"/>
        <v>9.2988364142993274E-2</v>
      </c>
      <c r="J1467" s="152">
        <f t="shared" si="184"/>
        <v>6.0469458016632061E-5</v>
      </c>
      <c r="K1467" s="3" t="e">
        <f t="shared" ca="1" si="180"/>
        <v>#NAME?</v>
      </c>
      <c r="L1467" s="153" t="e">
        <f t="shared" ca="1" si="185"/>
        <v>#NAME?</v>
      </c>
      <c r="M1467" s="195" t="e">
        <f ca="1">_xll.BInterpol(cf!$A$2:$A$68,cf!$C$2:$C$68,params!B1467,"cubic")</f>
        <v>#NAME?</v>
      </c>
      <c r="N1467" s="195" t="e">
        <f ca="1">+_xll.BInterpol(#REF!,#REF!,params!B1467,"cubic")</f>
        <v>#NAME?</v>
      </c>
      <c r="O1467" s="153" t="e">
        <f t="shared" ca="1" si="181"/>
        <v>#NAME?</v>
      </c>
    </row>
    <row r="1468" spans="1:15">
      <c r="A1468">
        <v>1465</v>
      </c>
      <c r="B1468">
        <f t="shared" si="179"/>
        <v>5.86</v>
      </c>
      <c r="C1468" s="151" t="e">
        <f ca="1">+_xll.BInterpol(Boost!$R$6:$R$66,Boost!$AZ$6:$AZ$66,params!B1468,"cubic")</f>
        <v>#NAME?</v>
      </c>
      <c r="D1468" s="151" t="e">
        <f ca="1">+_xll.BInterpol(Boost!$R$6:$R$66,Boost!$AX$6:$AX$66,params!B1468,"cubic")</f>
        <v>#NAME?</v>
      </c>
      <c r="E1468" s="198" t="e">
        <f t="shared" ca="1" si="182"/>
        <v>#NAME?</v>
      </c>
      <c r="F1468" s="151" t="e">
        <f ca="1">+_xll.BInterpol(Boost!$R$6:$R$66,Boost!$AY$6:$AY$66,params!B1468,"cubic")</f>
        <v>#NAME?</v>
      </c>
      <c r="G1468" s="151" t="e">
        <f ca="1">_xll.BInterpol(cf!$A$2:$A$68,cf!$B$2:$B$68,params!B1468,"cubic")/100</f>
        <v>#NAME?</v>
      </c>
      <c r="H1468" s="199" t="e">
        <f t="shared" ca="1" si="183"/>
        <v>#NAME?</v>
      </c>
      <c r="I1468" s="152">
        <f t="shared" si="186"/>
        <v>9.3048829569847169E-2</v>
      </c>
      <c r="J1468" s="152">
        <f t="shared" si="184"/>
        <v>6.046542685389511E-5</v>
      </c>
      <c r="K1468" s="3" t="e">
        <f t="shared" ca="1" si="180"/>
        <v>#NAME?</v>
      </c>
      <c r="L1468" s="153" t="e">
        <f t="shared" ca="1" si="185"/>
        <v>#NAME?</v>
      </c>
      <c r="M1468" s="195" t="e">
        <f ca="1">_xll.BInterpol(cf!$A$2:$A$68,cf!$C$2:$C$68,params!B1468,"cubic")</f>
        <v>#NAME?</v>
      </c>
      <c r="N1468" s="195" t="e">
        <f ca="1">+_xll.BInterpol(#REF!,#REF!,params!B1468,"cubic")</f>
        <v>#NAME?</v>
      </c>
      <c r="O1468" s="153" t="e">
        <f t="shared" ca="1" si="181"/>
        <v>#NAME?</v>
      </c>
    </row>
    <row r="1469" spans="1:15">
      <c r="A1469">
        <v>1466</v>
      </c>
      <c r="B1469">
        <f t="shared" si="179"/>
        <v>5.8639999999999999</v>
      </c>
      <c r="C1469" s="151" t="e">
        <f ca="1">+_xll.BInterpol(Boost!$R$6:$R$66,Boost!$AZ$6:$AZ$66,params!B1469,"cubic")</f>
        <v>#NAME?</v>
      </c>
      <c r="D1469" s="151" t="e">
        <f ca="1">+_xll.BInterpol(Boost!$R$6:$R$66,Boost!$AX$6:$AX$66,params!B1469,"cubic")</f>
        <v>#NAME?</v>
      </c>
      <c r="E1469" s="198" t="e">
        <f t="shared" ca="1" si="182"/>
        <v>#NAME?</v>
      </c>
      <c r="F1469" s="151" t="e">
        <f ca="1">+_xll.BInterpol(Boost!$R$6:$R$66,Boost!$AY$6:$AY$66,params!B1469,"cubic")</f>
        <v>#NAME?</v>
      </c>
      <c r="G1469" s="151" t="e">
        <f ca="1">_xll.BInterpol(cf!$A$2:$A$68,cf!$B$2:$B$68,params!B1469,"cubic")/100</f>
        <v>#NAME?</v>
      </c>
      <c r="H1469" s="199" t="e">
        <f t="shared" ca="1" si="183"/>
        <v>#NAME?</v>
      </c>
      <c r="I1469" s="152">
        <f t="shared" si="186"/>
        <v>9.310929096580689E-2</v>
      </c>
      <c r="J1469" s="152">
        <f t="shared" si="184"/>
        <v>6.0461395959721109E-5</v>
      </c>
      <c r="K1469" s="3" t="e">
        <f t="shared" ca="1" si="180"/>
        <v>#NAME?</v>
      </c>
      <c r="L1469" s="153" t="e">
        <f t="shared" ca="1" si="185"/>
        <v>#NAME?</v>
      </c>
      <c r="M1469" s="195" t="e">
        <f ca="1">_xll.BInterpol(cf!$A$2:$A$68,cf!$C$2:$C$68,params!B1469,"cubic")</f>
        <v>#NAME?</v>
      </c>
      <c r="N1469" s="195" t="e">
        <f ca="1">+_xll.BInterpol(#REF!,#REF!,params!B1469,"cubic")</f>
        <v>#NAME?</v>
      </c>
      <c r="O1469" s="153" t="e">
        <f t="shared" ca="1" si="181"/>
        <v>#NAME?</v>
      </c>
    </row>
    <row r="1470" spans="1:15">
      <c r="A1470">
        <v>1467</v>
      </c>
      <c r="B1470">
        <f t="shared" si="179"/>
        <v>5.8680000000000003</v>
      </c>
      <c r="C1470" s="151" t="e">
        <f ca="1">+_xll.BInterpol(Boost!$R$6:$R$66,Boost!$AZ$6:$AZ$66,params!B1470,"cubic")</f>
        <v>#NAME?</v>
      </c>
      <c r="D1470" s="151" t="e">
        <f ca="1">+_xll.BInterpol(Boost!$R$6:$R$66,Boost!$AX$6:$AX$66,params!B1470,"cubic")</f>
        <v>#NAME?</v>
      </c>
      <c r="E1470" s="198" t="e">
        <f t="shared" ca="1" si="182"/>
        <v>#NAME?</v>
      </c>
      <c r="F1470" s="151" t="e">
        <f ca="1">+_xll.BInterpol(Boost!$R$6:$R$66,Boost!$AY$6:$AY$66,params!B1470,"cubic")</f>
        <v>#NAME?</v>
      </c>
      <c r="G1470" s="151" t="e">
        <f ca="1">_xll.BInterpol(cf!$A$2:$A$68,cf!$B$2:$B$68,params!B1470,"cubic")/100</f>
        <v>#NAME?</v>
      </c>
      <c r="H1470" s="199" t="e">
        <f t="shared" ca="1" si="183"/>
        <v>#NAME?</v>
      </c>
      <c r="I1470" s="152">
        <f t="shared" si="186"/>
        <v>9.3169748331141333E-2</v>
      </c>
      <c r="J1470" s="152">
        <f t="shared" si="184"/>
        <v>6.0457365334443125E-5</v>
      </c>
      <c r="K1470" s="3" t="e">
        <f t="shared" ca="1" si="180"/>
        <v>#NAME?</v>
      </c>
      <c r="L1470" s="153" t="e">
        <f t="shared" ca="1" si="185"/>
        <v>#NAME?</v>
      </c>
      <c r="M1470" s="195" t="e">
        <f ca="1">_xll.BInterpol(cf!$A$2:$A$68,cf!$C$2:$C$68,params!B1470,"cubic")</f>
        <v>#NAME?</v>
      </c>
      <c r="N1470" s="195" t="e">
        <f ca="1">+_xll.BInterpol(#REF!,#REF!,params!B1470,"cubic")</f>
        <v>#NAME?</v>
      </c>
      <c r="O1470" s="153" t="e">
        <f t="shared" ca="1" si="181"/>
        <v>#NAME?</v>
      </c>
    </row>
    <row r="1471" spans="1:15">
      <c r="A1471">
        <v>1468</v>
      </c>
      <c r="B1471">
        <f t="shared" si="179"/>
        <v>5.8719999999999999</v>
      </c>
      <c r="C1471" s="151" t="e">
        <f ca="1">+_xll.BInterpol(Boost!$R$6:$R$66,Boost!$AZ$6:$AZ$66,params!B1471,"cubic")</f>
        <v>#NAME?</v>
      </c>
      <c r="D1471" s="151" t="e">
        <f ca="1">+_xll.BInterpol(Boost!$R$6:$R$66,Boost!$AX$6:$AX$66,params!B1471,"cubic")</f>
        <v>#NAME?</v>
      </c>
      <c r="E1471" s="198" t="e">
        <f t="shared" ca="1" si="182"/>
        <v>#NAME?</v>
      </c>
      <c r="F1471" s="151" t="e">
        <f ca="1">+_xll.BInterpol(Boost!$R$6:$R$66,Boost!$AY$6:$AY$66,params!B1471,"cubic")</f>
        <v>#NAME?</v>
      </c>
      <c r="G1471" s="151" t="e">
        <f ca="1">_xll.BInterpol(cf!$A$2:$A$68,cf!$B$2:$B$68,params!B1471,"cubic")/100</f>
        <v>#NAME?</v>
      </c>
      <c r="H1471" s="199" t="e">
        <f t="shared" ca="1" si="183"/>
        <v>#NAME?</v>
      </c>
      <c r="I1471" s="152">
        <f t="shared" si="186"/>
        <v>9.323020166611895E-2</v>
      </c>
      <c r="J1471" s="152">
        <f t="shared" si="184"/>
        <v>6.0453334977617068E-5</v>
      </c>
      <c r="K1471" s="3" t="e">
        <f t="shared" ca="1" si="180"/>
        <v>#NAME?</v>
      </c>
      <c r="L1471" s="153" t="e">
        <f t="shared" ca="1" si="185"/>
        <v>#NAME?</v>
      </c>
      <c r="M1471" s="195" t="e">
        <f ca="1">_xll.BInterpol(cf!$A$2:$A$68,cf!$C$2:$C$68,params!B1471,"cubic")</f>
        <v>#NAME?</v>
      </c>
      <c r="N1471" s="195" t="e">
        <f ca="1">+_xll.BInterpol(#REF!,#REF!,params!B1471,"cubic")</f>
        <v>#NAME?</v>
      </c>
      <c r="O1471" s="153" t="e">
        <f t="shared" ca="1" si="181"/>
        <v>#NAME?</v>
      </c>
    </row>
    <row r="1472" spans="1:15">
      <c r="A1472">
        <v>1469</v>
      </c>
      <c r="B1472">
        <f t="shared" si="179"/>
        <v>5.8760000000000003</v>
      </c>
      <c r="C1472" s="151" t="e">
        <f ca="1">+_xll.BInterpol(Boost!$R$6:$R$66,Boost!$AZ$6:$AZ$66,params!B1472,"cubic")</f>
        <v>#NAME?</v>
      </c>
      <c r="D1472" s="151" t="e">
        <f ca="1">+_xll.BInterpol(Boost!$R$6:$R$66,Boost!$AX$6:$AX$66,params!B1472,"cubic")</f>
        <v>#NAME?</v>
      </c>
      <c r="E1472" s="198" t="e">
        <f t="shared" ca="1" si="182"/>
        <v>#NAME?</v>
      </c>
      <c r="F1472" s="151" t="e">
        <f ca="1">+_xll.BInterpol(Boost!$R$6:$R$66,Boost!$AY$6:$AY$66,params!B1472,"cubic")</f>
        <v>#NAME?</v>
      </c>
      <c r="G1472" s="151" t="e">
        <f ca="1">_xll.BInterpol(cf!$A$2:$A$68,cf!$B$2:$B$68,params!B1472,"cubic")/100</f>
        <v>#NAME?</v>
      </c>
      <c r="H1472" s="199" t="e">
        <f t="shared" ca="1" si="183"/>
        <v>#NAME?</v>
      </c>
      <c r="I1472" s="152">
        <f t="shared" si="186"/>
        <v>9.3290650971008748E-2</v>
      </c>
      <c r="J1472" s="152">
        <f t="shared" si="184"/>
        <v>6.044930488979805E-5</v>
      </c>
      <c r="K1472" s="3" t="e">
        <f t="shared" ca="1" si="180"/>
        <v>#NAME?</v>
      </c>
      <c r="L1472" s="153" t="e">
        <f t="shared" ca="1" si="185"/>
        <v>#NAME?</v>
      </c>
      <c r="M1472" s="195" t="e">
        <f ca="1">_xll.BInterpol(cf!$A$2:$A$68,cf!$C$2:$C$68,params!B1472,"cubic")</f>
        <v>#NAME?</v>
      </c>
      <c r="N1472" s="195" t="e">
        <f ca="1">+_xll.BInterpol(#REF!,#REF!,params!B1472,"cubic")</f>
        <v>#NAME?</v>
      </c>
      <c r="O1472" s="153" t="e">
        <f t="shared" ca="1" si="181"/>
        <v>#NAME?</v>
      </c>
    </row>
    <row r="1473" spans="1:15">
      <c r="A1473">
        <v>1470</v>
      </c>
      <c r="B1473">
        <f t="shared" si="179"/>
        <v>5.88</v>
      </c>
      <c r="C1473" s="151" t="e">
        <f ca="1">+_xll.BInterpol(Boost!$R$6:$R$66,Boost!$AZ$6:$AZ$66,params!B1473,"cubic")</f>
        <v>#NAME?</v>
      </c>
      <c r="D1473" s="151" t="e">
        <f ca="1">+_xll.BInterpol(Boost!$R$6:$R$66,Boost!$AX$6:$AX$66,params!B1473,"cubic")</f>
        <v>#NAME?</v>
      </c>
      <c r="E1473" s="198" t="e">
        <f t="shared" ca="1" si="182"/>
        <v>#NAME?</v>
      </c>
      <c r="F1473" s="151" t="e">
        <f ca="1">+_xll.BInterpol(Boost!$R$6:$R$66,Boost!$AY$6:$AY$66,params!B1473,"cubic")</f>
        <v>#NAME?</v>
      </c>
      <c r="G1473" s="151" t="e">
        <f ca="1">_xll.BInterpol(cf!$A$2:$A$68,cf!$B$2:$B$68,params!B1473,"cubic")/100</f>
        <v>#NAME?</v>
      </c>
      <c r="H1473" s="199" t="e">
        <f t="shared" ca="1" si="183"/>
        <v>#NAME?</v>
      </c>
      <c r="I1473" s="152">
        <f t="shared" si="186"/>
        <v>9.3351096246079068E-2</v>
      </c>
      <c r="J1473" s="152">
        <f t="shared" si="184"/>
        <v>6.0445275070319937E-5</v>
      </c>
      <c r="K1473" s="3" t="e">
        <f t="shared" ca="1" si="180"/>
        <v>#NAME?</v>
      </c>
      <c r="L1473" s="153" t="e">
        <f t="shared" ca="1" si="185"/>
        <v>#NAME?</v>
      </c>
      <c r="M1473" s="195" t="e">
        <f ca="1">_xll.BInterpol(cf!$A$2:$A$68,cf!$C$2:$C$68,params!B1473,"cubic")</f>
        <v>#NAME?</v>
      </c>
      <c r="N1473" s="195" t="e">
        <f ca="1">+_xll.BInterpol(#REF!,#REF!,params!B1473,"cubic")</f>
        <v>#NAME?</v>
      </c>
      <c r="O1473" s="153" t="e">
        <f t="shared" ca="1" si="181"/>
        <v>#NAME?</v>
      </c>
    </row>
    <row r="1474" spans="1:15">
      <c r="A1474">
        <v>1471</v>
      </c>
      <c r="B1474">
        <f t="shared" si="179"/>
        <v>5.8840000000000003</v>
      </c>
      <c r="C1474" s="151" t="e">
        <f ca="1">+_xll.BInterpol(Boost!$R$6:$R$66,Boost!$AZ$6:$AZ$66,params!B1474,"cubic")</f>
        <v>#NAME?</v>
      </c>
      <c r="D1474" s="151" t="e">
        <f ca="1">+_xll.BInterpol(Boost!$R$6:$R$66,Boost!$AX$6:$AX$66,params!B1474,"cubic")</f>
        <v>#NAME?</v>
      </c>
      <c r="E1474" s="198" t="e">
        <f t="shared" ca="1" si="182"/>
        <v>#NAME?</v>
      </c>
      <c r="F1474" s="151" t="e">
        <f ca="1">+_xll.BInterpol(Boost!$R$6:$R$66,Boost!$AY$6:$AY$66,params!B1474,"cubic")</f>
        <v>#NAME?</v>
      </c>
      <c r="G1474" s="151" t="e">
        <f ca="1">_xll.BInterpol(cf!$A$2:$A$68,cf!$B$2:$B$68,params!B1474,"cubic")/100</f>
        <v>#NAME?</v>
      </c>
      <c r="H1474" s="199" t="e">
        <f t="shared" ca="1" si="183"/>
        <v>#NAME?</v>
      </c>
      <c r="I1474" s="152">
        <f t="shared" si="186"/>
        <v>9.3411537491598806E-2</v>
      </c>
      <c r="J1474" s="152">
        <f t="shared" si="184"/>
        <v>6.0441245519737841E-5</v>
      </c>
      <c r="K1474" s="3" t="e">
        <f t="shared" ca="1" si="180"/>
        <v>#NAME?</v>
      </c>
      <c r="L1474" s="153" t="e">
        <f t="shared" ca="1" si="185"/>
        <v>#NAME?</v>
      </c>
      <c r="M1474" s="195" t="e">
        <f ca="1">_xll.BInterpol(cf!$A$2:$A$68,cf!$C$2:$C$68,params!B1474,"cubic")</f>
        <v>#NAME?</v>
      </c>
      <c r="N1474" s="195" t="e">
        <f ca="1">+_xll.BInterpol(#REF!,#REF!,params!B1474,"cubic")</f>
        <v>#NAME?</v>
      </c>
      <c r="O1474" s="153" t="e">
        <f t="shared" ca="1" si="181"/>
        <v>#NAME?</v>
      </c>
    </row>
    <row r="1475" spans="1:15">
      <c r="A1475">
        <v>1472</v>
      </c>
      <c r="B1475">
        <f t="shared" si="179"/>
        <v>5.8879999999999999</v>
      </c>
      <c r="C1475" s="151" t="e">
        <f ca="1">+_xll.BInterpol(Boost!$R$6:$R$66,Boost!$AZ$6:$AZ$66,params!B1475,"cubic")</f>
        <v>#NAME?</v>
      </c>
      <c r="D1475" s="151" t="e">
        <f ca="1">+_xll.BInterpol(Boost!$R$6:$R$66,Boost!$AX$6:$AX$66,params!B1475,"cubic")</f>
        <v>#NAME?</v>
      </c>
      <c r="E1475" s="198" t="e">
        <f t="shared" ca="1" si="182"/>
        <v>#NAME?</v>
      </c>
      <c r="F1475" s="151" t="e">
        <f ca="1">+_xll.BInterpol(Boost!$R$6:$R$66,Boost!$AY$6:$AY$66,params!B1475,"cubic")</f>
        <v>#NAME?</v>
      </c>
      <c r="G1475" s="151" t="e">
        <f ca="1">_xll.BInterpol(cf!$A$2:$A$68,cf!$B$2:$B$68,params!B1475,"cubic")/100</f>
        <v>#NAME?</v>
      </c>
      <c r="H1475" s="199" t="e">
        <f t="shared" ca="1" si="183"/>
        <v>#NAME?</v>
      </c>
      <c r="I1475" s="152">
        <f t="shared" si="186"/>
        <v>9.3471974707836414E-2</v>
      </c>
      <c r="J1475" s="152">
        <f t="shared" si="184"/>
        <v>6.0437216237607672E-5</v>
      </c>
      <c r="K1475" s="3" t="e">
        <f t="shared" ca="1" si="180"/>
        <v>#NAME?</v>
      </c>
      <c r="L1475" s="153" t="e">
        <f t="shared" ca="1" si="185"/>
        <v>#NAME?</v>
      </c>
      <c r="M1475" s="195" t="e">
        <f ca="1">_xll.BInterpol(cf!$A$2:$A$68,cf!$C$2:$C$68,params!B1475,"cubic")</f>
        <v>#NAME?</v>
      </c>
      <c r="N1475" s="195" t="e">
        <f ca="1">+_xll.BInterpol(#REF!,#REF!,params!B1475,"cubic")</f>
        <v>#NAME?</v>
      </c>
      <c r="O1475" s="153" t="e">
        <f t="shared" ca="1" si="181"/>
        <v>#NAME?</v>
      </c>
    </row>
    <row r="1476" spans="1:15">
      <c r="A1476">
        <v>1473</v>
      </c>
      <c r="B1476">
        <f t="shared" ref="B1476:B1539" si="187">+A1476/250</f>
        <v>5.8920000000000003</v>
      </c>
      <c r="C1476" s="151" t="e">
        <f ca="1">+_xll.BInterpol(Boost!$R$6:$R$66,Boost!$AZ$6:$AZ$66,params!B1476,"cubic")</f>
        <v>#NAME?</v>
      </c>
      <c r="D1476" s="151" t="e">
        <f ca="1">+_xll.BInterpol(Boost!$R$6:$R$66,Boost!$AX$6:$AX$66,params!B1476,"cubic")</f>
        <v>#NAME?</v>
      </c>
      <c r="E1476" s="198" t="e">
        <f t="shared" ca="1" si="182"/>
        <v>#NAME?</v>
      </c>
      <c r="F1476" s="151" t="e">
        <f ca="1">+_xll.BInterpol(Boost!$R$6:$R$66,Boost!$AY$6:$AY$66,params!B1476,"cubic")</f>
        <v>#NAME?</v>
      </c>
      <c r="G1476" s="151" t="e">
        <f ca="1">_xll.BInterpol(cf!$A$2:$A$68,cf!$B$2:$B$68,params!B1476,"cubic")/100</f>
        <v>#NAME?</v>
      </c>
      <c r="H1476" s="199" t="e">
        <f t="shared" ca="1" si="183"/>
        <v>#NAME?</v>
      </c>
      <c r="I1476" s="152">
        <f t="shared" si="186"/>
        <v>9.3532407895060565E-2</v>
      </c>
      <c r="J1476" s="152">
        <f t="shared" si="184"/>
        <v>6.0433187224151474E-5</v>
      </c>
      <c r="K1476" s="3" t="e">
        <f t="shared" ref="K1476:K1539" ca="1" si="188">+EXP(H1476*-B1476)</f>
        <v>#NAME?</v>
      </c>
      <c r="L1476" s="153" t="e">
        <f t="shared" ca="1" si="185"/>
        <v>#NAME?</v>
      </c>
      <c r="M1476" s="195" t="e">
        <f ca="1">_xll.BInterpol(cf!$A$2:$A$68,cf!$C$2:$C$68,params!B1476,"cubic")</f>
        <v>#NAME?</v>
      </c>
      <c r="N1476" s="195" t="e">
        <f ca="1">+_xll.BInterpol(#REF!,#REF!,params!B1476,"cubic")</f>
        <v>#NAME?</v>
      </c>
      <c r="O1476" s="153" t="e">
        <f t="shared" ref="O1476:O1539" ca="1" si="189">+EXP(-B1477*E1477)-EXP(-B1476*E1476)</f>
        <v>#NAME?</v>
      </c>
    </row>
    <row r="1477" spans="1:15">
      <c r="A1477">
        <v>1474</v>
      </c>
      <c r="B1477">
        <f t="shared" si="187"/>
        <v>5.8959999999999999</v>
      </c>
      <c r="C1477" s="151" t="e">
        <f ca="1">+_xll.BInterpol(Boost!$R$6:$R$66,Boost!$AZ$6:$AZ$66,params!B1477,"cubic")</f>
        <v>#NAME?</v>
      </c>
      <c r="D1477" s="151" t="e">
        <f ca="1">+_xll.BInterpol(Boost!$R$6:$R$66,Boost!$AX$6:$AX$66,params!B1477,"cubic")</f>
        <v>#NAME?</v>
      </c>
      <c r="E1477" s="198" t="e">
        <f t="shared" ref="E1477:E1540" ca="1" si="190">-((1+C1477*B1477)/(1+C1476*B1476)-1)/(B1477-B1476)+((1+F1477*B1477)/(1+F1476*B1476)-1)/(B1477-B1476)</f>
        <v>#NAME?</v>
      </c>
      <c r="F1477" s="151" t="e">
        <f ca="1">+_xll.BInterpol(Boost!$R$6:$R$66,Boost!$AY$6:$AY$66,params!B1477,"cubic")</f>
        <v>#NAME?</v>
      </c>
      <c r="G1477" s="151" t="e">
        <f ca="1">_xll.BInterpol(cf!$A$2:$A$68,cf!$B$2:$B$68,params!B1477,"cubic")/100</f>
        <v>#NAME?</v>
      </c>
      <c r="H1477" s="199" t="e">
        <f t="shared" ref="H1477:H1540" ca="1" si="191">-((1+F1477*B1477)/(1+F1476*B1476)-1)/(B1477-B1476)+((1+G1477*B1477)/(1+G1476*B1476)-1)/(B1477-B1476)</f>
        <v>#NAME?</v>
      </c>
      <c r="I1477" s="152">
        <f t="shared" si="186"/>
        <v>9.3592837053539935E-2</v>
      </c>
      <c r="J1477" s="152">
        <f t="shared" ref="J1477:J1540" si="192">+I1477-I1476</f>
        <v>6.0429158479369249E-5</v>
      </c>
      <c r="K1477" s="3" t="e">
        <f t="shared" ca="1" si="188"/>
        <v>#NAME?</v>
      </c>
      <c r="L1477" s="153" t="e">
        <f t="shared" ref="L1477:L1540" ca="1" si="193">+K1478-K1477</f>
        <v>#NAME?</v>
      </c>
      <c r="M1477" s="195" t="e">
        <f ca="1">_xll.BInterpol(cf!$A$2:$A$68,cf!$C$2:$C$68,params!B1477,"cubic")</f>
        <v>#NAME?</v>
      </c>
      <c r="N1477" s="195" t="e">
        <f ca="1">+_xll.BInterpol(#REF!,#REF!,params!B1477,"cubic")</f>
        <v>#NAME?</v>
      </c>
      <c r="O1477" s="153" t="e">
        <f t="shared" ca="1" si="189"/>
        <v>#NAME?</v>
      </c>
    </row>
    <row r="1478" spans="1:15">
      <c r="A1478">
        <v>1475</v>
      </c>
      <c r="B1478">
        <f t="shared" si="187"/>
        <v>5.9</v>
      </c>
      <c r="C1478" s="151" t="e">
        <f ca="1">+_xll.BInterpol(Boost!$R$6:$R$66,Boost!$AZ$6:$AZ$66,params!B1478,"cubic")</f>
        <v>#NAME?</v>
      </c>
      <c r="D1478" s="151" t="e">
        <f ca="1">+_xll.BInterpol(Boost!$R$6:$R$66,Boost!$AX$6:$AX$66,params!B1478,"cubic")</f>
        <v>#NAME?</v>
      </c>
      <c r="E1478" s="198" t="e">
        <f t="shared" ca="1" si="190"/>
        <v>#NAME?</v>
      </c>
      <c r="F1478" s="151" t="e">
        <f ca="1">+_xll.BInterpol(Boost!$R$6:$R$66,Boost!$AY$6:$AY$66,params!B1478,"cubic")</f>
        <v>#NAME?</v>
      </c>
      <c r="G1478" s="151" t="e">
        <f ca="1">_xll.BInterpol(cf!$A$2:$A$68,cf!$B$2:$B$68,params!B1478,"cubic")/100</f>
        <v>#NAME?</v>
      </c>
      <c r="H1478" s="199" t="e">
        <f t="shared" ca="1" si="191"/>
        <v>#NAME?</v>
      </c>
      <c r="I1478" s="152">
        <f t="shared" si="186"/>
        <v>9.3653262183542973E-2</v>
      </c>
      <c r="J1478" s="152">
        <f t="shared" si="192"/>
        <v>6.0425130003038952E-5</v>
      </c>
      <c r="K1478" s="3" t="e">
        <f t="shared" ca="1" si="188"/>
        <v>#NAME?</v>
      </c>
      <c r="L1478" s="153" t="e">
        <f t="shared" ca="1" si="193"/>
        <v>#NAME?</v>
      </c>
      <c r="M1478" s="195" t="e">
        <f ca="1">_xll.BInterpol(cf!$A$2:$A$68,cf!$C$2:$C$68,params!B1478,"cubic")</f>
        <v>#NAME?</v>
      </c>
      <c r="N1478" s="195" t="e">
        <f ca="1">+_xll.BInterpol(#REF!,#REF!,params!B1478,"cubic")</f>
        <v>#NAME?</v>
      </c>
      <c r="O1478" s="153" t="e">
        <f t="shared" ca="1" si="189"/>
        <v>#NAME?</v>
      </c>
    </row>
    <row r="1479" spans="1:15">
      <c r="A1479">
        <v>1476</v>
      </c>
      <c r="B1479">
        <f t="shared" si="187"/>
        <v>5.9039999999999999</v>
      </c>
      <c r="C1479" s="151" t="e">
        <f ca="1">+_xll.BInterpol(Boost!$R$6:$R$66,Boost!$AZ$6:$AZ$66,params!B1479,"cubic")</f>
        <v>#NAME?</v>
      </c>
      <c r="D1479" s="151" t="e">
        <f ca="1">+_xll.BInterpol(Boost!$R$6:$R$66,Boost!$AX$6:$AX$66,params!B1479,"cubic")</f>
        <v>#NAME?</v>
      </c>
      <c r="E1479" s="198" t="e">
        <f t="shared" ca="1" si="190"/>
        <v>#NAME?</v>
      </c>
      <c r="F1479" s="151" t="e">
        <f ca="1">+_xll.BInterpol(Boost!$R$6:$R$66,Boost!$AY$6:$AY$66,params!B1479,"cubic")</f>
        <v>#NAME?</v>
      </c>
      <c r="G1479" s="151" t="e">
        <f ca="1">_xll.BInterpol(cf!$A$2:$A$68,cf!$B$2:$B$68,params!B1479,"cubic")/100</f>
        <v>#NAME?</v>
      </c>
      <c r="H1479" s="199" t="e">
        <f t="shared" ca="1" si="191"/>
        <v>#NAME?</v>
      </c>
      <c r="I1479" s="152">
        <f t="shared" si="186"/>
        <v>9.3713683285338356E-2</v>
      </c>
      <c r="J1479" s="152">
        <f t="shared" si="192"/>
        <v>6.0421101795382626E-5</v>
      </c>
      <c r="K1479" s="3" t="e">
        <f t="shared" ca="1" si="188"/>
        <v>#NAME?</v>
      </c>
      <c r="L1479" s="153" t="e">
        <f t="shared" ca="1" si="193"/>
        <v>#NAME?</v>
      </c>
      <c r="M1479" s="195" t="e">
        <f ca="1">_xll.BInterpol(cf!$A$2:$A$68,cf!$C$2:$C$68,params!B1479,"cubic")</f>
        <v>#NAME?</v>
      </c>
      <c r="N1479" s="195" t="e">
        <f ca="1">+_xll.BInterpol(#REF!,#REF!,params!B1479,"cubic")</f>
        <v>#NAME?</v>
      </c>
      <c r="O1479" s="153" t="e">
        <f t="shared" ca="1" si="189"/>
        <v>#NAME?</v>
      </c>
    </row>
    <row r="1480" spans="1:15">
      <c r="A1480">
        <v>1477</v>
      </c>
      <c r="B1480">
        <f t="shared" si="187"/>
        <v>5.9080000000000004</v>
      </c>
      <c r="C1480" s="151" t="e">
        <f ca="1">+_xll.BInterpol(Boost!$R$6:$R$66,Boost!$AZ$6:$AZ$66,params!B1480,"cubic")</f>
        <v>#NAME?</v>
      </c>
      <c r="D1480" s="151" t="e">
        <f ca="1">+_xll.BInterpol(Boost!$R$6:$R$66,Boost!$AX$6:$AX$66,params!B1480,"cubic")</f>
        <v>#NAME?</v>
      </c>
      <c r="E1480" s="198" t="e">
        <f t="shared" ca="1" si="190"/>
        <v>#NAME?</v>
      </c>
      <c r="F1480" s="151" t="e">
        <f ca="1">+_xll.BInterpol(Boost!$R$6:$R$66,Boost!$AY$6:$AY$66,params!B1480,"cubic")</f>
        <v>#NAME?</v>
      </c>
      <c r="G1480" s="151" t="e">
        <f ca="1">_xll.BInterpol(cf!$A$2:$A$68,cf!$B$2:$B$68,params!B1480,"cubic")/100</f>
        <v>#NAME?</v>
      </c>
      <c r="H1480" s="199" t="e">
        <f t="shared" ca="1" si="191"/>
        <v>#NAME?</v>
      </c>
      <c r="I1480" s="152">
        <f t="shared" si="186"/>
        <v>9.3774100359194423E-2</v>
      </c>
      <c r="J1480" s="152">
        <f t="shared" si="192"/>
        <v>6.0417073856067205E-5</v>
      </c>
      <c r="K1480" s="3" t="e">
        <f t="shared" ca="1" si="188"/>
        <v>#NAME?</v>
      </c>
      <c r="L1480" s="153" t="e">
        <f t="shared" ca="1" si="193"/>
        <v>#NAME?</v>
      </c>
      <c r="M1480" s="195" t="e">
        <f ca="1">_xll.BInterpol(cf!$A$2:$A$68,cf!$C$2:$C$68,params!B1480,"cubic")</f>
        <v>#NAME?</v>
      </c>
      <c r="N1480" s="195" t="e">
        <f ca="1">+_xll.BInterpol(#REF!,#REF!,params!B1480,"cubic")</f>
        <v>#NAME?</v>
      </c>
      <c r="O1480" s="153" t="e">
        <f t="shared" ca="1" si="189"/>
        <v>#NAME?</v>
      </c>
    </row>
    <row r="1481" spans="1:15">
      <c r="A1481">
        <v>1478</v>
      </c>
      <c r="B1481">
        <f t="shared" si="187"/>
        <v>5.9119999999999999</v>
      </c>
      <c r="C1481" s="151" t="e">
        <f ca="1">+_xll.BInterpol(Boost!$R$6:$R$66,Boost!$AZ$6:$AZ$66,params!B1481,"cubic")</f>
        <v>#NAME?</v>
      </c>
      <c r="D1481" s="151" t="e">
        <f ca="1">+_xll.BInterpol(Boost!$R$6:$R$66,Boost!$AX$6:$AX$66,params!B1481,"cubic")</f>
        <v>#NAME?</v>
      </c>
      <c r="E1481" s="198" t="e">
        <f t="shared" ca="1" si="190"/>
        <v>#NAME?</v>
      </c>
      <c r="F1481" s="151" t="e">
        <f ca="1">+_xll.BInterpol(Boost!$R$6:$R$66,Boost!$AY$6:$AY$66,params!B1481,"cubic")</f>
        <v>#NAME?</v>
      </c>
      <c r="G1481" s="151" t="e">
        <f ca="1">_xll.BInterpol(cf!$A$2:$A$68,cf!$B$2:$B$68,params!B1481,"cubic")/100</f>
        <v>#NAME?</v>
      </c>
      <c r="H1481" s="199" t="e">
        <f t="shared" ca="1" si="191"/>
        <v>#NAME?</v>
      </c>
      <c r="I1481" s="152">
        <f t="shared" si="186"/>
        <v>9.383451340537996E-2</v>
      </c>
      <c r="J1481" s="152">
        <f t="shared" si="192"/>
        <v>6.0413046185536778E-5</v>
      </c>
      <c r="K1481" s="3" t="e">
        <f t="shared" ca="1" si="188"/>
        <v>#NAME?</v>
      </c>
      <c r="L1481" s="153" t="e">
        <f t="shared" ca="1" si="193"/>
        <v>#NAME?</v>
      </c>
      <c r="M1481" s="195" t="e">
        <f ca="1">_xll.BInterpol(cf!$A$2:$A$68,cf!$C$2:$C$68,params!B1481,"cubic")</f>
        <v>#NAME?</v>
      </c>
      <c r="N1481" s="195" t="e">
        <f ca="1">+_xll.BInterpol(#REF!,#REF!,params!B1481,"cubic")</f>
        <v>#NAME?</v>
      </c>
      <c r="O1481" s="153" t="e">
        <f t="shared" ca="1" si="189"/>
        <v>#NAME?</v>
      </c>
    </row>
    <row r="1482" spans="1:15">
      <c r="A1482">
        <v>1479</v>
      </c>
      <c r="B1482">
        <f t="shared" si="187"/>
        <v>5.9160000000000004</v>
      </c>
      <c r="C1482" s="151" t="e">
        <f ca="1">+_xll.BInterpol(Boost!$R$6:$R$66,Boost!$AZ$6:$AZ$66,params!B1482,"cubic")</f>
        <v>#NAME?</v>
      </c>
      <c r="D1482" s="151" t="e">
        <f ca="1">+_xll.BInterpol(Boost!$R$6:$R$66,Boost!$AX$6:$AX$66,params!B1482,"cubic")</f>
        <v>#NAME?</v>
      </c>
      <c r="E1482" s="198" t="e">
        <f t="shared" ca="1" si="190"/>
        <v>#NAME?</v>
      </c>
      <c r="F1482" s="151" t="e">
        <f ca="1">+_xll.BInterpol(Boost!$R$6:$R$66,Boost!$AY$6:$AY$66,params!B1482,"cubic")</f>
        <v>#NAME?</v>
      </c>
      <c r="G1482" s="151" t="e">
        <f ca="1">_xll.BInterpol(cf!$A$2:$A$68,cf!$B$2:$B$68,params!B1482,"cubic")/100</f>
        <v>#NAME?</v>
      </c>
      <c r="H1482" s="199" t="e">
        <f t="shared" ca="1" si="191"/>
        <v>#NAME?</v>
      </c>
      <c r="I1482" s="152">
        <f t="shared" si="186"/>
        <v>9.3894922424163196E-2</v>
      </c>
      <c r="J1482" s="152">
        <f t="shared" si="192"/>
        <v>6.0409018783236235E-5</v>
      </c>
      <c r="K1482" s="3" t="e">
        <f t="shared" ca="1" si="188"/>
        <v>#NAME?</v>
      </c>
      <c r="L1482" s="153" t="e">
        <f t="shared" ca="1" si="193"/>
        <v>#NAME?</v>
      </c>
      <c r="M1482" s="195" t="e">
        <f ca="1">_xll.BInterpol(cf!$A$2:$A$68,cf!$C$2:$C$68,params!B1482,"cubic")</f>
        <v>#NAME?</v>
      </c>
      <c r="N1482" s="195" t="e">
        <f ca="1">+_xll.BInterpol(#REF!,#REF!,params!B1482,"cubic")</f>
        <v>#NAME?</v>
      </c>
      <c r="O1482" s="153" t="e">
        <f t="shared" ca="1" si="189"/>
        <v>#NAME?</v>
      </c>
    </row>
    <row r="1483" spans="1:15">
      <c r="A1483">
        <v>1480</v>
      </c>
      <c r="B1483">
        <f t="shared" si="187"/>
        <v>5.92</v>
      </c>
      <c r="C1483" s="151" t="e">
        <f ca="1">+_xll.BInterpol(Boost!$R$6:$R$66,Boost!$AZ$6:$AZ$66,params!B1483,"cubic")</f>
        <v>#NAME?</v>
      </c>
      <c r="D1483" s="151" t="e">
        <f ca="1">+_xll.BInterpol(Boost!$R$6:$R$66,Boost!$AX$6:$AX$66,params!B1483,"cubic")</f>
        <v>#NAME?</v>
      </c>
      <c r="E1483" s="198" t="e">
        <f t="shared" ca="1" si="190"/>
        <v>#NAME?</v>
      </c>
      <c r="F1483" s="151" t="e">
        <f ca="1">+_xll.BInterpol(Boost!$R$6:$R$66,Boost!$AY$6:$AY$66,params!B1483,"cubic")</f>
        <v>#NAME?</v>
      </c>
      <c r="G1483" s="151" t="e">
        <f ca="1">_xll.BInterpol(cf!$A$2:$A$68,cf!$B$2:$B$68,params!B1483,"cubic")/100</f>
        <v>#NAME?</v>
      </c>
      <c r="H1483" s="199" t="e">
        <f t="shared" ca="1" si="191"/>
        <v>#NAME?</v>
      </c>
      <c r="I1483" s="152">
        <f t="shared" si="186"/>
        <v>9.3955327415812917E-2</v>
      </c>
      <c r="J1483" s="152">
        <f t="shared" si="192"/>
        <v>6.0404991649720685E-5</v>
      </c>
      <c r="K1483" s="3" t="e">
        <f t="shared" ca="1" si="188"/>
        <v>#NAME?</v>
      </c>
      <c r="L1483" s="153" t="e">
        <f t="shared" ca="1" si="193"/>
        <v>#NAME?</v>
      </c>
      <c r="M1483" s="195" t="e">
        <f ca="1">_xll.BInterpol(cf!$A$2:$A$68,cf!$C$2:$C$68,params!B1483,"cubic")</f>
        <v>#NAME?</v>
      </c>
      <c r="N1483" s="195" t="e">
        <f ca="1">+_xll.BInterpol(#REF!,#REF!,params!B1483,"cubic")</f>
        <v>#NAME?</v>
      </c>
      <c r="O1483" s="153" t="e">
        <f t="shared" ca="1" si="189"/>
        <v>#NAME?</v>
      </c>
    </row>
    <row r="1484" spans="1:15">
      <c r="A1484">
        <v>1481</v>
      </c>
      <c r="B1484">
        <f t="shared" si="187"/>
        <v>5.9240000000000004</v>
      </c>
      <c r="C1484" s="151" t="e">
        <f ca="1">+_xll.BInterpol(Boost!$R$6:$R$66,Boost!$AZ$6:$AZ$66,params!B1484,"cubic")</f>
        <v>#NAME?</v>
      </c>
      <c r="D1484" s="151" t="e">
        <f ca="1">+_xll.BInterpol(Boost!$R$6:$R$66,Boost!$AX$6:$AX$66,params!B1484,"cubic")</f>
        <v>#NAME?</v>
      </c>
      <c r="E1484" s="198" t="e">
        <f t="shared" ca="1" si="190"/>
        <v>#NAME?</v>
      </c>
      <c r="F1484" s="151" t="e">
        <f ca="1">+_xll.BInterpol(Boost!$R$6:$R$66,Boost!$AY$6:$AY$66,params!B1484,"cubic")</f>
        <v>#NAME?</v>
      </c>
      <c r="G1484" s="151" t="e">
        <f ca="1">_xll.BInterpol(cf!$A$2:$A$68,cf!$B$2:$B$68,params!B1484,"cubic")/100</f>
        <v>#NAME?</v>
      </c>
      <c r="H1484" s="199" t="e">
        <f t="shared" ca="1" si="191"/>
        <v>#NAME?</v>
      </c>
      <c r="I1484" s="152">
        <f t="shared" si="186"/>
        <v>9.4015728380597241E-2</v>
      </c>
      <c r="J1484" s="152">
        <f t="shared" si="192"/>
        <v>6.0400964784323996E-5</v>
      </c>
      <c r="K1484" s="3" t="e">
        <f t="shared" ca="1" si="188"/>
        <v>#NAME?</v>
      </c>
      <c r="L1484" s="153" t="e">
        <f t="shared" ca="1" si="193"/>
        <v>#NAME?</v>
      </c>
      <c r="M1484" s="195" t="e">
        <f ca="1">_xll.BInterpol(cf!$A$2:$A$68,cf!$C$2:$C$68,params!B1484,"cubic")</f>
        <v>#NAME?</v>
      </c>
      <c r="N1484" s="195" t="e">
        <f ca="1">+_xll.BInterpol(#REF!,#REF!,params!B1484,"cubic")</f>
        <v>#NAME?</v>
      </c>
      <c r="O1484" s="153" t="e">
        <f t="shared" ca="1" si="189"/>
        <v>#NAME?</v>
      </c>
    </row>
    <row r="1485" spans="1:15">
      <c r="A1485">
        <v>1482</v>
      </c>
      <c r="B1485">
        <f t="shared" si="187"/>
        <v>5.9279999999999999</v>
      </c>
      <c r="C1485" s="151" t="e">
        <f ca="1">+_xll.BInterpol(Boost!$R$6:$R$66,Boost!$AZ$6:$AZ$66,params!B1485,"cubic")</f>
        <v>#NAME?</v>
      </c>
      <c r="D1485" s="151" t="e">
        <f ca="1">+_xll.BInterpol(Boost!$R$6:$R$66,Boost!$AX$6:$AX$66,params!B1485,"cubic")</f>
        <v>#NAME?</v>
      </c>
      <c r="E1485" s="198" t="e">
        <f t="shared" ca="1" si="190"/>
        <v>#NAME?</v>
      </c>
      <c r="F1485" s="151" t="e">
        <f ca="1">+_xll.BInterpol(Boost!$R$6:$R$66,Boost!$AY$6:$AY$66,params!B1485,"cubic")</f>
        <v>#NAME?</v>
      </c>
      <c r="G1485" s="151" t="e">
        <f ca="1">_xll.BInterpol(cf!$A$2:$A$68,cf!$B$2:$B$68,params!B1485,"cubic")/100</f>
        <v>#NAME?</v>
      </c>
      <c r="H1485" s="199" t="e">
        <f t="shared" ca="1" si="191"/>
        <v>#NAME?</v>
      </c>
      <c r="I1485" s="152">
        <f t="shared" si="186"/>
        <v>9.4076125318784953E-2</v>
      </c>
      <c r="J1485" s="152">
        <f t="shared" si="192"/>
        <v>6.0396938187712301E-5</v>
      </c>
      <c r="K1485" s="3" t="e">
        <f t="shared" ca="1" si="188"/>
        <v>#NAME?</v>
      </c>
      <c r="L1485" s="153" t="e">
        <f t="shared" ca="1" si="193"/>
        <v>#NAME?</v>
      </c>
      <c r="M1485" s="195" t="e">
        <f ca="1">_xll.BInterpol(cf!$A$2:$A$68,cf!$C$2:$C$68,params!B1485,"cubic")</f>
        <v>#NAME?</v>
      </c>
      <c r="N1485" s="195" t="e">
        <f ca="1">+_xll.BInterpol(#REF!,#REF!,params!B1485,"cubic")</f>
        <v>#NAME?</v>
      </c>
      <c r="O1485" s="153" t="e">
        <f t="shared" ca="1" si="189"/>
        <v>#NAME?</v>
      </c>
    </row>
    <row r="1486" spans="1:15">
      <c r="A1486">
        <v>1483</v>
      </c>
      <c r="B1486">
        <f t="shared" si="187"/>
        <v>5.9320000000000004</v>
      </c>
      <c r="C1486" s="151" t="e">
        <f ca="1">+_xll.BInterpol(Boost!$R$6:$R$66,Boost!$AZ$6:$AZ$66,params!B1486,"cubic")</f>
        <v>#NAME?</v>
      </c>
      <c r="D1486" s="151" t="e">
        <f ca="1">+_xll.BInterpol(Boost!$R$6:$R$66,Boost!$AX$6:$AX$66,params!B1486,"cubic")</f>
        <v>#NAME?</v>
      </c>
      <c r="E1486" s="198" t="e">
        <f t="shared" ca="1" si="190"/>
        <v>#NAME?</v>
      </c>
      <c r="F1486" s="151" t="e">
        <f ca="1">+_xll.BInterpol(Boost!$R$6:$R$66,Boost!$AY$6:$AY$66,params!B1486,"cubic")</f>
        <v>#NAME?</v>
      </c>
      <c r="G1486" s="151" t="e">
        <f ca="1">_xll.BInterpol(cf!$A$2:$A$68,cf!$B$2:$B$68,params!B1486,"cubic")/100</f>
        <v>#NAME?</v>
      </c>
      <c r="H1486" s="199" t="e">
        <f t="shared" ca="1" si="191"/>
        <v>#NAME?</v>
      </c>
      <c r="I1486" s="152">
        <f t="shared" si="186"/>
        <v>9.4136518230644284E-2</v>
      </c>
      <c r="J1486" s="152">
        <f t="shared" si="192"/>
        <v>6.0392911859330489E-5</v>
      </c>
      <c r="K1486" s="3" t="e">
        <f t="shared" ca="1" si="188"/>
        <v>#NAME?</v>
      </c>
      <c r="L1486" s="153" t="e">
        <f t="shared" ca="1" si="193"/>
        <v>#NAME?</v>
      </c>
      <c r="M1486" s="195" t="e">
        <f ca="1">_xll.BInterpol(cf!$A$2:$A$68,cf!$C$2:$C$68,params!B1486,"cubic")</f>
        <v>#NAME?</v>
      </c>
      <c r="N1486" s="195" t="e">
        <f ca="1">+_xll.BInterpol(#REF!,#REF!,params!B1486,"cubic")</f>
        <v>#NAME?</v>
      </c>
      <c r="O1486" s="153" t="e">
        <f t="shared" ca="1" si="189"/>
        <v>#NAME?</v>
      </c>
    </row>
    <row r="1487" spans="1:15">
      <c r="A1487">
        <v>1484</v>
      </c>
      <c r="B1487">
        <f t="shared" si="187"/>
        <v>5.9359999999999999</v>
      </c>
      <c r="C1487" s="151" t="e">
        <f ca="1">+_xll.BInterpol(Boost!$R$6:$R$66,Boost!$AZ$6:$AZ$66,params!B1487,"cubic")</f>
        <v>#NAME?</v>
      </c>
      <c r="D1487" s="151" t="e">
        <f ca="1">+_xll.BInterpol(Boost!$R$6:$R$66,Boost!$AX$6:$AX$66,params!B1487,"cubic")</f>
        <v>#NAME?</v>
      </c>
      <c r="E1487" s="198" t="e">
        <f t="shared" ca="1" si="190"/>
        <v>#NAME?</v>
      </c>
      <c r="F1487" s="151" t="e">
        <f ca="1">+_xll.BInterpol(Boost!$R$6:$R$66,Boost!$AY$6:$AY$66,params!B1487,"cubic")</f>
        <v>#NAME?</v>
      </c>
      <c r="G1487" s="151" t="e">
        <f ca="1">_xll.BInterpol(cf!$A$2:$A$68,cf!$B$2:$B$68,params!B1487,"cubic")/100</f>
        <v>#NAME?</v>
      </c>
      <c r="H1487" s="199" t="e">
        <f t="shared" ca="1" si="191"/>
        <v>#NAME?</v>
      </c>
      <c r="I1487" s="152">
        <f t="shared" si="186"/>
        <v>9.4196907116443684E-2</v>
      </c>
      <c r="J1487" s="152">
        <f t="shared" si="192"/>
        <v>6.0388885799400605E-5</v>
      </c>
      <c r="K1487" s="3" t="e">
        <f t="shared" ca="1" si="188"/>
        <v>#NAME?</v>
      </c>
      <c r="L1487" s="153" t="e">
        <f t="shared" ca="1" si="193"/>
        <v>#NAME?</v>
      </c>
      <c r="M1487" s="195" t="e">
        <f ca="1">_xll.BInterpol(cf!$A$2:$A$68,cf!$C$2:$C$68,params!B1487,"cubic")</f>
        <v>#NAME?</v>
      </c>
      <c r="N1487" s="195" t="e">
        <f ca="1">+_xll.BInterpol(#REF!,#REF!,params!B1487,"cubic")</f>
        <v>#NAME?</v>
      </c>
      <c r="O1487" s="153" t="e">
        <f t="shared" ca="1" si="189"/>
        <v>#NAME?</v>
      </c>
    </row>
    <row r="1488" spans="1:15">
      <c r="A1488">
        <v>1485</v>
      </c>
      <c r="B1488">
        <f t="shared" si="187"/>
        <v>5.94</v>
      </c>
      <c r="C1488" s="151" t="e">
        <f ca="1">+_xll.BInterpol(Boost!$R$6:$R$66,Boost!$AZ$6:$AZ$66,params!B1488,"cubic")</f>
        <v>#NAME?</v>
      </c>
      <c r="D1488" s="151" t="e">
        <f ca="1">+_xll.BInterpol(Boost!$R$6:$R$66,Boost!$AX$6:$AX$66,params!B1488,"cubic")</f>
        <v>#NAME?</v>
      </c>
      <c r="E1488" s="198" t="e">
        <f t="shared" ca="1" si="190"/>
        <v>#NAME?</v>
      </c>
      <c r="F1488" s="151" t="e">
        <f ca="1">+_xll.BInterpol(Boost!$R$6:$R$66,Boost!$AY$6:$AY$66,params!B1488,"cubic")</f>
        <v>#NAME?</v>
      </c>
      <c r="G1488" s="151" t="e">
        <f ca="1">_xll.BInterpol(cf!$A$2:$A$68,cf!$B$2:$B$68,params!B1488,"cubic")/100</f>
        <v>#NAME?</v>
      </c>
      <c r="H1488" s="199" t="e">
        <f t="shared" ca="1" si="191"/>
        <v>#NAME?</v>
      </c>
      <c r="I1488" s="152">
        <f t="shared" si="186"/>
        <v>9.4257291976451496E-2</v>
      </c>
      <c r="J1488" s="152">
        <f t="shared" si="192"/>
        <v>6.0384860007811625E-5</v>
      </c>
      <c r="K1488" s="3" t="e">
        <f t="shared" ca="1" si="188"/>
        <v>#NAME?</v>
      </c>
      <c r="L1488" s="153" t="e">
        <f t="shared" ca="1" si="193"/>
        <v>#NAME?</v>
      </c>
      <c r="M1488" s="195" t="e">
        <f ca="1">_xll.BInterpol(cf!$A$2:$A$68,cf!$C$2:$C$68,params!B1488,"cubic")</f>
        <v>#NAME?</v>
      </c>
      <c r="N1488" s="195" t="e">
        <f ca="1">+_xll.BInterpol(#REF!,#REF!,params!B1488,"cubic")</f>
        <v>#NAME?</v>
      </c>
      <c r="O1488" s="153" t="e">
        <f t="shared" ca="1" si="189"/>
        <v>#NAME?</v>
      </c>
    </row>
    <row r="1489" spans="1:15">
      <c r="A1489">
        <v>1486</v>
      </c>
      <c r="B1489">
        <f t="shared" si="187"/>
        <v>5.944</v>
      </c>
      <c r="C1489" s="151" t="e">
        <f ca="1">+_xll.BInterpol(Boost!$R$6:$R$66,Boost!$AZ$6:$AZ$66,params!B1489,"cubic")</f>
        <v>#NAME?</v>
      </c>
      <c r="D1489" s="151" t="e">
        <f ca="1">+_xll.BInterpol(Boost!$R$6:$R$66,Boost!$AX$6:$AX$66,params!B1489,"cubic")</f>
        <v>#NAME?</v>
      </c>
      <c r="E1489" s="198" t="e">
        <f t="shared" ca="1" si="190"/>
        <v>#NAME?</v>
      </c>
      <c r="F1489" s="151" t="e">
        <f ca="1">+_xll.BInterpol(Boost!$R$6:$R$66,Boost!$AY$6:$AY$66,params!B1489,"cubic")</f>
        <v>#NAME?</v>
      </c>
      <c r="G1489" s="151" t="e">
        <f ca="1">_xll.BInterpol(cf!$A$2:$A$68,cf!$B$2:$B$68,params!B1489,"cubic")/100</f>
        <v>#NAME?</v>
      </c>
      <c r="H1489" s="199" t="e">
        <f t="shared" ca="1" si="191"/>
        <v>#NAME?</v>
      </c>
      <c r="I1489" s="152">
        <f t="shared" si="186"/>
        <v>9.4317672810936171E-2</v>
      </c>
      <c r="J1489" s="152">
        <f t="shared" si="192"/>
        <v>6.0380834484674573E-5</v>
      </c>
      <c r="K1489" s="3" t="e">
        <f t="shared" ca="1" si="188"/>
        <v>#NAME?</v>
      </c>
      <c r="L1489" s="153" t="e">
        <f t="shared" ca="1" si="193"/>
        <v>#NAME?</v>
      </c>
      <c r="M1489" s="195" t="e">
        <f ca="1">_xll.BInterpol(cf!$A$2:$A$68,cf!$C$2:$C$68,params!B1489,"cubic")</f>
        <v>#NAME?</v>
      </c>
      <c r="N1489" s="195" t="e">
        <f ca="1">+_xll.BInterpol(#REF!,#REF!,params!B1489,"cubic")</f>
        <v>#NAME?</v>
      </c>
      <c r="O1489" s="153" t="e">
        <f t="shared" ca="1" si="189"/>
        <v>#NAME?</v>
      </c>
    </row>
    <row r="1490" spans="1:15">
      <c r="A1490">
        <v>1487</v>
      </c>
      <c r="B1490">
        <f t="shared" si="187"/>
        <v>5.9480000000000004</v>
      </c>
      <c r="C1490" s="151" t="e">
        <f ca="1">+_xll.BInterpol(Boost!$R$6:$R$66,Boost!$AZ$6:$AZ$66,params!B1490,"cubic")</f>
        <v>#NAME?</v>
      </c>
      <c r="D1490" s="151" t="e">
        <f ca="1">+_xll.BInterpol(Boost!$R$6:$R$66,Boost!$AX$6:$AX$66,params!B1490,"cubic")</f>
        <v>#NAME?</v>
      </c>
      <c r="E1490" s="198" t="e">
        <f t="shared" ca="1" si="190"/>
        <v>#NAME?</v>
      </c>
      <c r="F1490" s="151" t="e">
        <f ca="1">+_xll.BInterpol(Boost!$R$6:$R$66,Boost!$AY$6:$AY$66,params!B1490,"cubic")</f>
        <v>#NAME?</v>
      </c>
      <c r="G1490" s="151" t="e">
        <f ca="1">_xll.BInterpol(cf!$A$2:$A$68,cf!$B$2:$B$68,params!B1490,"cubic")/100</f>
        <v>#NAME?</v>
      </c>
      <c r="H1490" s="199" t="e">
        <f t="shared" ca="1" si="191"/>
        <v>#NAME?</v>
      </c>
      <c r="I1490" s="152">
        <f t="shared" si="186"/>
        <v>9.437804962016616E-2</v>
      </c>
      <c r="J1490" s="152">
        <f t="shared" si="192"/>
        <v>6.0376809229989448E-5</v>
      </c>
      <c r="K1490" s="3" t="e">
        <f t="shared" ca="1" si="188"/>
        <v>#NAME?</v>
      </c>
      <c r="L1490" s="153" t="e">
        <f t="shared" ca="1" si="193"/>
        <v>#NAME?</v>
      </c>
      <c r="M1490" s="195" t="e">
        <f ca="1">_xll.BInterpol(cf!$A$2:$A$68,cf!$C$2:$C$68,params!B1490,"cubic")</f>
        <v>#NAME?</v>
      </c>
      <c r="N1490" s="195" t="e">
        <f ca="1">+_xll.BInterpol(#REF!,#REF!,params!B1490,"cubic")</f>
        <v>#NAME?</v>
      </c>
      <c r="O1490" s="153" t="e">
        <f t="shared" ca="1" si="189"/>
        <v>#NAME?</v>
      </c>
    </row>
    <row r="1491" spans="1:15">
      <c r="A1491">
        <v>1488</v>
      </c>
      <c r="B1491">
        <f t="shared" si="187"/>
        <v>5.952</v>
      </c>
      <c r="C1491" s="151" t="e">
        <f ca="1">+_xll.BInterpol(Boost!$R$6:$R$66,Boost!$AZ$6:$AZ$66,params!B1491,"cubic")</f>
        <v>#NAME?</v>
      </c>
      <c r="D1491" s="151" t="e">
        <f ca="1">+_xll.BInterpol(Boost!$R$6:$R$66,Boost!$AX$6:$AX$66,params!B1491,"cubic")</f>
        <v>#NAME?</v>
      </c>
      <c r="E1491" s="198" t="e">
        <f t="shared" ca="1" si="190"/>
        <v>#NAME?</v>
      </c>
      <c r="F1491" s="151" t="e">
        <f ca="1">+_xll.BInterpol(Boost!$R$6:$R$66,Boost!$AY$6:$AY$66,params!B1491,"cubic")</f>
        <v>#NAME?</v>
      </c>
      <c r="G1491" s="151" t="e">
        <f ca="1">_xll.BInterpol(cf!$A$2:$A$68,cf!$B$2:$B$68,params!B1491,"cubic")/100</f>
        <v>#NAME?</v>
      </c>
      <c r="H1491" s="199" t="e">
        <f t="shared" ca="1" si="191"/>
        <v>#NAME?</v>
      </c>
      <c r="I1491" s="152">
        <f t="shared" si="186"/>
        <v>9.4438422404409694E-2</v>
      </c>
      <c r="J1491" s="152">
        <f t="shared" si="192"/>
        <v>6.0372784243534205E-5</v>
      </c>
      <c r="K1491" s="3" t="e">
        <f t="shared" ca="1" si="188"/>
        <v>#NAME?</v>
      </c>
      <c r="L1491" s="153" t="e">
        <f t="shared" ca="1" si="193"/>
        <v>#NAME?</v>
      </c>
      <c r="M1491" s="195" t="e">
        <f ca="1">_xll.BInterpol(cf!$A$2:$A$68,cf!$C$2:$C$68,params!B1491,"cubic")</f>
        <v>#NAME?</v>
      </c>
      <c r="N1491" s="195" t="e">
        <f ca="1">+_xll.BInterpol(#REF!,#REF!,params!B1491,"cubic")</f>
        <v>#NAME?</v>
      </c>
      <c r="O1491" s="153" t="e">
        <f t="shared" ca="1" si="189"/>
        <v>#NAME?</v>
      </c>
    </row>
    <row r="1492" spans="1:15">
      <c r="A1492">
        <v>1489</v>
      </c>
      <c r="B1492">
        <f t="shared" si="187"/>
        <v>5.9560000000000004</v>
      </c>
      <c r="C1492" s="151" t="e">
        <f ca="1">+_xll.BInterpol(Boost!$R$6:$R$66,Boost!$AZ$6:$AZ$66,params!B1492,"cubic")</f>
        <v>#NAME?</v>
      </c>
      <c r="D1492" s="151" t="e">
        <f ca="1">+_xll.BInterpol(Boost!$R$6:$R$66,Boost!$AX$6:$AX$66,params!B1492,"cubic")</f>
        <v>#NAME?</v>
      </c>
      <c r="E1492" s="198" t="e">
        <f t="shared" ca="1" si="190"/>
        <v>#NAME?</v>
      </c>
      <c r="F1492" s="151" t="e">
        <f ca="1">+_xll.BInterpol(Boost!$R$6:$R$66,Boost!$AY$6:$AY$66,params!B1492,"cubic")</f>
        <v>#NAME?</v>
      </c>
      <c r="G1492" s="151" t="e">
        <f ca="1">_xll.BInterpol(cf!$A$2:$A$68,cf!$B$2:$B$68,params!B1492,"cubic")/100</f>
        <v>#NAME?</v>
      </c>
      <c r="H1492" s="199" t="e">
        <f t="shared" ca="1" si="191"/>
        <v>#NAME?</v>
      </c>
      <c r="I1492" s="152">
        <f t="shared" si="186"/>
        <v>9.4498791163935003E-2</v>
      </c>
      <c r="J1492" s="152">
        <f t="shared" si="192"/>
        <v>6.0368759525308846E-5</v>
      </c>
      <c r="K1492" s="3" t="e">
        <f t="shared" ca="1" si="188"/>
        <v>#NAME?</v>
      </c>
      <c r="L1492" s="153" t="e">
        <f t="shared" ca="1" si="193"/>
        <v>#NAME?</v>
      </c>
      <c r="M1492" s="195" t="e">
        <f ca="1">_xll.BInterpol(cf!$A$2:$A$68,cf!$C$2:$C$68,params!B1492,"cubic")</f>
        <v>#NAME?</v>
      </c>
      <c r="N1492" s="195" t="e">
        <f ca="1">+_xll.BInterpol(#REF!,#REF!,params!B1492,"cubic")</f>
        <v>#NAME?</v>
      </c>
      <c r="O1492" s="153" t="e">
        <f t="shared" ca="1" si="189"/>
        <v>#NAME?</v>
      </c>
    </row>
    <row r="1493" spans="1:15">
      <c r="A1493">
        <v>1490</v>
      </c>
      <c r="B1493">
        <f t="shared" si="187"/>
        <v>5.96</v>
      </c>
      <c r="C1493" s="151" t="e">
        <f ca="1">+_xll.BInterpol(Boost!$R$6:$R$66,Boost!$AZ$6:$AZ$66,params!B1493,"cubic")</f>
        <v>#NAME?</v>
      </c>
      <c r="D1493" s="151" t="e">
        <f ca="1">+_xll.BInterpol(Boost!$R$6:$R$66,Boost!$AX$6:$AX$66,params!B1493,"cubic")</f>
        <v>#NAME?</v>
      </c>
      <c r="E1493" s="198" t="e">
        <f t="shared" ca="1" si="190"/>
        <v>#NAME?</v>
      </c>
      <c r="F1493" s="151" t="e">
        <f ca="1">+_xll.BInterpol(Boost!$R$6:$R$66,Boost!$AY$6:$AY$66,params!B1493,"cubic")</f>
        <v>#NAME?</v>
      </c>
      <c r="G1493" s="151" t="e">
        <f ca="1">_xll.BInterpol(cf!$A$2:$A$68,cf!$B$2:$B$68,params!B1493,"cubic")/100</f>
        <v>#NAME?</v>
      </c>
      <c r="H1493" s="199" t="e">
        <f t="shared" ca="1" si="191"/>
        <v>#NAME?</v>
      </c>
      <c r="I1493" s="152">
        <f t="shared" si="186"/>
        <v>9.4559155899010539E-2</v>
      </c>
      <c r="J1493" s="152">
        <f t="shared" si="192"/>
        <v>6.0364735075535414E-5</v>
      </c>
      <c r="K1493" s="3" t="e">
        <f t="shared" ca="1" si="188"/>
        <v>#NAME?</v>
      </c>
      <c r="L1493" s="153" t="e">
        <f t="shared" ca="1" si="193"/>
        <v>#NAME?</v>
      </c>
      <c r="M1493" s="195" t="e">
        <f ca="1">_xll.BInterpol(cf!$A$2:$A$68,cf!$C$2:$C$68,params!B1493,"cubic")</f>
        <v>#NAME?</v>
      </c>
      <c r="N1493" s="195" t="e">
        <f ca="1">+_xll.BInterpol(#REF!,#REF!,params!B1493,"cubic")</f>
        <v>#NAME?</v>
      </c>
      <c r="O1493" s="153" t="e">
        <f t="shared" ca="1" si="189"/>
        <v>#NAME?</v>
      </c>
    </row>
    <row r="1494" spans="1:15">
      <c r="A1494">
        <v>1491</v>
      </c>
      <c r="B1494">
        <f t="shared" si="187"/>
        <v>5.9640000000000004</v>
      </c>
      <c r="C1494" s="151" t="e">
        <f ca="1">+_xll.BInterpol(Boost!$R$6:$R$66,Boost!$AZ$6:$AZ$66,params!B1494,"cubic")</f>
        <v>#NAME?</v>
      </c>
      <c r="D1494" s="151" t="e">
        <f ca="1">+_xll.BInterpol(Boost!$R$6:$R$66,Boost!$AX$6:$AX$66,params!B1494,"cubic")</f>
        <v>#NAME?</v>
      </c>
      <c r="E1494" s="198" t="e">
        <f t="shared" ca="1" si="190"/>
        <v>#NAME?</v>
      </c>
      <c r="F1494" s="151" t="e">
        <f ca="1">+_xll.BInterpol(Boost!$R$6:$R$66,Boost!$AY$6:$AY$66,params!B1494,"cubic")</f>
        <v>#NAME?</v>
      </c>
      <c r="G1494" s="151" t="e">
        <f ca="1">_xll.BInterpol(cf!$A$2:$A$68,cf!$B$2:$B$68,params!B1494,"cubic")/100</f>
        <v>#NAME?</v>
      </c>
      <c r="H1494" s="199" t="e">
        <f t="shared" ca="1" si="191"/>
        <v>#NAME?</v>
      </c>
      <c r="I1494" s="152">
        <f t="shared" si="186"/>
        <v>9.461951660990453E-2</v>
      </c>
      <c r="J1494" s="152">
        <f t="shared" si="192"/>
        <v>6.0360710893991865E-5</v>
      </c>
      <c r="K1494" s="3" t="e">
        <f t="shared" ca="1" si="188"/>
        <v>#NAME?</v>
      </c>
      <c r="L1494" s="153" t="e">
        <f t="shared" ca="1" si="193"/>
        <v>#NAME?</v>
      </c>
      <c r="M1494" s="195" t="e">
        <f ca="1">_xll.BInterpol(cf!$A$2:$A$68,cf!$C$2:$C$68,params!B1494,"cubic")</f>
        <v>#NAME?</v>
      </c>
      <c r="N1494" s="195" t="e">
        <f ca="1">+_xll.BInterpol(#REF!,#REF!,params!B1494,"cubic")</f>
        <v>#NAME?</v>
      </c>
      <c r="O1494" s="153" t="e">
        <f t="shared" ca="1" si="189"/>
        <v>#NAME?</v>
      </c>
    </row>
    <row r="1495" spans="1:15">
      <c r="A1495">
        <v>1492</v>
      </c>
      <c r="B1495">
        <f t="shared" si="187"/>
        <v>5.968</v>
      </c>
      <c r="C1495" s="151" t="e">
        <f ca="1">+_xll.BInterpol(Boost!$R$6:$R$66,Boost!$AZ$6:$AZ$66,params!B1495,"cubic")</f>
        <v>#NAME?</v>
      </c>
      <c r="D1495" s="151" t="e">
        <f ca="1">+_xll.BInterpol(Boost!$R$6:$R$66,Boost!$AX$6:$AX$66,params!B1495,"cubic")</f>
        <v>#NAME?</v>
      </c>
      <c r="E1495" s="198" t="e">
        <f t="shared" ca="1" si="190"/>
        <v>#NAME?</v>
      </c>
      <c r="F1495" s="151" t="e">
        <f ca="1">+_xll.BInterpol(Boost!$R$6:$R$66,Boost!$AY$6:$AY$66,params!B1495,"cubic")</f>
        <v>#NAME?</v>
      </c>
      <c r="G1495" s="151" t="e">
        <f ca="1">_xll.BInterpol(cf!$A$2:$A$68,cf!$B$2:$B$68,params!B1495,"cubic")/100</f>
        <v>#NAME?</v>
      </c>
      <c r="H1495" s="199" t="e">
        <f t="shared" ca="1" si="191"/>
        <v>#NAME?</v>
      </c>
      <c r="I1495" s="152">
        <f t="shared" si="186"/>
        <v>9.467987329688532E-2</v>
      </c>
      <c r="J1495" s="152">
        <f t="shared" si="192"/>
        <v>6.035668698078922E-5</v>
      </c>
      <c r="K1495" s="3" t="e">
        <f t="shared" ca="1" si="188"/>
        <v>#NAME?</v>
      </c>
      <c r="L1495" s="153" t="e">
        <f t="shared" ca="1" si="193"/>
        <v>#NAME?</v>
      </c>
      <c r="M1495" s="195" t="e">
        <f ca="1">_xll.BInterpol(cf!$A$2:$A$68,cf!$C$2:$C$68,params!B1495,"cubic")</f>
        <v>#NAME?</v>
      </c>
      <c r="N1495" s="195" t="e">
        <f ca="1">+_xll.BInterpol(#REF!,#REF!,params!B1495,"cubic")</f>
        <v>#NAME?</v>
      </c>
      <c r="O1495" s="153" t="e">
        <f t="shared" ca="1" si="189"/>
        <v>#NAME?</v>
      </c>
    </row>
    <row r="1496" spans="1:15">
      <c r="A1496">
        <v>1493</v>
      </c>
      <c r="B1496">
        <f t="shared" si="187"/>
        <v>5.9720000000000004</v>
      </c>
      <c r="C1496" s="151" t="e">
        <f ca="1">+_xll.BInterpol(Boost!$R$6:$R$66,Boost!$AZ$6:$AZ$66,params!B1496,"cubic")</f>
        <v>#NAME?</v>
      </c>
      <c r="D1496" s="151" t="e">
        <f ca="1">+_xll.BInterpol(Boost!$R$6:$R$66,Boost!$AX$6:$AX$66,params!B1496,"cubic")</f>
        <v>#NAME?</v>
      </c>
      <c r="E1496" s="198" t="e">
        <f t="shared" ca="1" si="190"/>
        <v>#NAME?</v>
      </c>
      <c r="F1496" s="151" t="e">
        <f ca="1">+_xll.BInterpol(Boost!$R$6:$R$66,Boost!$AY$6:$AY$66,params!B1496,"cubic")</f>
        <v>#NAME?</v>
      </c>
      <c r="G1496" s="151" t="e">
        <f ca="1">_xll.BInterpol(cf!$A$2:$A$68,cf!$B$2:$B$68,params!B1496,"cubic")/100</f>
        <v>#NAME?</v>
      </c>
      <c r="H1496" s="199" t="e">
        <f t="shared" ca="1" si="191"/>
        <v>#NAME?</v>
      </c>
      <c r="I1496" s="152">
        <f t="shared" si="186"/>
        <v>9.4740225960221025E-2</v>
      </c>
      <c r="J1496" s="152">
        <f t="shared" si="192"/>
        <v>6.0352663335705437E-5</v>
      </c>
      <c r="K1496" s="3" t="e">
        <f t="shared" ca="1" si="188"/>
        <v>#NAME?</v>
      </c>
      <c r="L1496" s="153" t="e">
        <f t="shared" ca="1" si="193"/>
        <v>#NAME?</v>
      </c>
      <c r="M1496" s="195" t="e">
        <f ca="1">_xll.BInterpol(cf!$A$2:$A$68,cf!$C$2:$C$68,params!B1496,"cubic")</f>
        <v>#NAME?</v>
      </c>
      <c r="N1496" s="195" t="e">
        <f ca="1">+_xll.BInterpol(#REF!,#REF!,params!B1496,"cubic")</f>
        <v>#NAME?</v>
      </c>
      <c r="O1496" s="153" t="e">
        <f t="shared" ca="1" si="189"/>
        <v>#NAME?</v>
      </c>
    </row>
    <row r="1497" spans="1:15">
      <c r="A1497">
        <v>1494</v>
      </c>
      <c r="B1497">
        <f t="shared" si="187"/>
        <v>5.976</v>
      </c>
      <c r="C1497" s="151" t="e">
        <f ca="1">+_xll.BInterpol(Boost!$R$6:$R$66,Boost!$AZ$6:$AZ$66,params!B1497,"cubic")</f>
        <v>#NAME?</v>
      </c>
      <c r="D1497" s="151" t="e">
        <f ca="1">+_xll.BInterpol(Boost!$R$6:$R$66,Boost!$AX$6:$AX$66,params!B1497,"cubic")</f>
        <v>#NAME?</v>
      </c>
      <c r="E1497" s="198" t="e">
        <f t="shared" ca="1" si="190"/>
        <v>#NAME?</v>
      </c>
      <c r="F1497" s="151" t="e">
        <f ca="1">+_xll.BInterpol(Boost!$R$6:$R$66,Boost!$AY$6:$AY$66,params!B1497,"cubic")</f>
        <v>#NAME?</v>
      </c>
      <c r="G1497" s="151" t="e">
        <f ca="1">_xll.BInterpol(cf!$A$2:$A$68,cf!$B$2:$B$68,params!B1497,"cubic")/100</f>
        <v>#NAME?</v>
      </c>
      <c r="H1497" s="199" t="e">
        <f t="shared" ca="1" si="191"/>
        <v>#NAME?</v>
      </c>
      <c r="I1497" s="152">
        <f t="shared" si="186"/>
        <v>9.4800574600179988E-2</v>
      </c>
      <c r="J1497" s="152">
        <f t="shared" si="192"/>
        <v>6.0348639958962558E-5</v>
      </c>
      <c r="K1497" s="3" t="e">
        <f t="shared" ca="1" si="188"/>
        <v>#NAME?</v>
      </c>
      <c r="L1497" s="153" t="e">
        <f t="shared" ca="1" si="193"/>
        <v>#NAME?</v>
      </c>
      <c r="M1497" s="195" t="e">
        <f ca="1">_xll.BInterpol(cf!$A$2:$A$68,cf!$C$2:$C$68,params!B1497,"cubic")</f>
        <v>#NAME?</v>
      </c>
      <c r="N1497" s="195" t="e">
        <f ca="1">+_xll.BInterpol(#REF!,#REF!,params!B1497,"cubic")</f>
        <v>#NAME?</v>
      </c>
      <c r="O1497" s="153" t="e">
        <f t="shared" ca="1" si="189"/>
        <v>#NAME?</v>
      </c>
    </row>
    <row r="1498" spans="1:15">
      <c r="A1498">
        <v>1495</v>
      </c>
      <c r="B1498">
        <f t="shared" si="187"/>
        <v>5.98</v>
      </c>
      <c r="C1498" s="151" t="e">
        <f ca="1">+_xll.BInterpol(Boost!$R$6:$R$66,Boost!$AZ$6:$AZ$66,params!B1498,"cubic")</f>
        <v>#NAME?</v>
      </c>
      <c r="D1498" s="151" t="e">
        <f ca="1">+_xll.BInterpol(Boost!$R$6:$R$66,Boost!$AX$6:$AX$66,params!B1498,"cubic")</f>
        <v>#NAME?</v>
      </c>
      <c r="E1498" s="198" t="e">
        <f t="shared" ca="1" si="190"/>
        <v>#NAME?</v>
      </c>
      <c r="F1498" s="151" t="e">
        <f ca="1">+_xll.BInterpol(Boost!$R$6:$R$66,Boost!$AY$6:$AY$66,params!B1498,"cubic")</f>
        <v>#NAME?</v>
      </c>
      <c r="G1498" s="151" t="e">
        <f ca="1">_xll.BInterpol(cf!$A$2:$A$68,cf!$B$2:$B$68,params!B1498,"cubic")/100</f>
        <v>#NAME?</v>
      </c>
      <c r="H1498" s="199" t="e">
        <f t="shared" ca="1" si="191"/>
        <v>#NAME?</v>
      </c>
      <c r="I1498" s="152">
        <f t="shared" si="186"/>
        <v>9.4860919217030437E-2</v>
      </c>
      <c r="J1498" s="152">
        <f t="shared" si="192"/>
        <v>6.0344616850449562E-5</v>
      </c>
      <c r="K1498" s="3" t="e">
        <f t="shared" ca="1" si="188"/>
        <v>#NAME?</v>
      </c>
      <c r="L1498" s="153" t="e">
        <f t="shared" ca="1" si="193"/>
        <v>#NAME?</v>
      </c>
      <c r="M1498" s="195" t="e">
        <f ca="1">_xll.BInterpol(cf!$A$2:$A$68,cf!$C$2:$C$68,params!B1498,"cubic")</f>
        <v>#NAME?</v>
      </c>
      <c r="N1498" s="195" t="e">
        <f ca="1">+_xll.BInterpol(#REF!,#REF!,params!B1498,"cubic")</f>
        <v>#NAME?</v>
      </c>
      <c r="O1498" s="153" t="e">
        <f t="shared" ca="1" si="189"/>
        <v>#NAME?</v>
      </c>
    </row>
    <row r="1499" spans="1:15">
      <c r="A1499">
        <v>1496</v>
      </c>
      <c r="B1499">
        <f t="shared" si="187"/>
        <v>5.984</v>
      </c>
      <c r="C1499" s="151" t="e">
        <f ca="1">+_xll.BInterpol(Boost!$R$6:$R$66,Boost!$AZ$6:$AZ$66,params!B1499,"cubic")</f>
        <v>#NAME?</v>
      </c>
      <c r="D1499" s="151" t="e">
        <f ca="1">+_xll.BInterpol(Boost!$R$6:$R$66,Boost!$AX$6:$AX$66,params!B1499,"cubic")</f>
        <v>#NAME?</v>
      </c>
      <c r="E1499" s="198" t="e">
        <f t="shared" ca="1" si="190"/>
        <v>#NAME?</v>
      </c>
      <c r="F1499" s="151" t="e">
        <f ca="1">+_xll.BInterpol(Boost!$R$6:$R$66,Boost!$AY$6:$AY$66,params!B1499,"cubic")</f>
        <v>#NAME?</v>
      </c>
      <c r="G1499" s="151" t="e">
        <f ca="1">_xll.BInterpol(cf!$A$2:$A$68,cf!$B$2:$B$68,params!B1499,"cubic")/100</f>
        <v>#NAME?</v>
      </c>
      <c r="H1499" s="199" t="e">
        <f t="shared" ca="1" si="191"/>
        <v>#NAME?</v>
      </c>
      <c r="I1499" s="152">
        <f t="shared" si="186"/>
        <v>9.4921259811040493E-2</v>
      </c>
      <c r="J1499" s="152">
        <f t="shared" si="192"/>
        <v>6.0340594010055426E-5</v>
      </c>
      <c r="K1499" s="3" t="e">
        <f t="shared" ca="1" si="188"/>
        <v>#NAME?</v>
      </c>
      <c r="L1499" s="153" t="e">
        <f t="shared" ca="1" si="193"/>
        <v>#NAME?</v>
      </c>
      <c r="M1499" s="195" t="e">
        <f ca="1">_xll.BInterpol(cf!$A$2:$A$68,cf!$C$2:$C$68,params!B1499,"cubic")</f>
        <v>#NAME?</v>
      </c>
      <c r="N1499" s="195" t="e">
        <f ca="1">+_xll.BInterpol(#REF!,#REF!,params!B1499,"cubic")</f>
        <v>#NAME?</v>
      </c>
      <c r="O1499" s="153" t="e">
        <f t="shared" ca="1" si="189"/>
        <v>#NAME?</v>
      </c>
    </row>
    <row r="1500" spans="1:15">
      <c r="A1500">
        <v>1497</v>
      </c>
      <c r="B1500">
        <f t="shared" si="187"/>
        <v>5.9880000000000004</v>
      </c>
      <c r="C1500" s="151" t="e">
        <f ca="1">+_xll.BInterpol(Boost!$R$6:$R$66,Boost!$AZ$6:$AZ$66,params!B1500,"cubic")</f>
        <v>#NAME?</v>
      </c>
      <c r="D1500" s="151" t="e">
        <f ca="1">+_xll.BInterpol(Boost!$R$6:$R$66,Boost!$AX$6:$AX$66,params!B1500,"cubic")</f>
        <v>#NAME?</v>
      </c>
      <c r="E1500" s="198" t="e">
        <f t="shared" ca="1" si="190"/>
        <v>#NAME?</v>
      </c>
      <c r="F1500" s="151" t="e">
        <f ca="1">+_xll.BInterpol(Boost!$R$6:$R$66,Boost!$AY$6:$AY$66,params!B1500,"cubic")</f>
        <v>#NAME?</v>
      </c>
      <c r="G1500" s="151" t="e">
        <f ca="1">_xll.BInterpol(cf!$A$2:$A$68,cf!$B$2:$B$68,params!B1500,"cubic")/100</f>
        <v>#NAME?</v>
      </c>
      <c r="H1500" s="199" t="e">
        <f t="shared" ca="1" si="191"/>
        <v>#NAME?</v>
      </c>
      <c r="I1500" s="152">
        <f t="shared" si="186"/>
        <v>9.4981596382478384E-2</v>
      </c>
      <c r="J1500" s="152">
        <f t="shared" si="192"/>
        <v>6.0336571437891173E-5</v>
      </c>
      <c r="K1500" s="3" t="e">
        <f t="shared" ca="1" si="188"/>
        <v>#NAME?</v>
      </c>
      <c r="L1500" s="153" t="e">
        <f t="shared" ca="1" si="193"/>
        <v>#NAME?</v>
      </c>
      <c r="M1500" s="195" t="e">
        <f ca="1">_xll.BInterpol(cf!$A$2:$A$68,cf!$C$2:$C$68,params!B1500,"cubic")</f>
        <v>#NAME?</v>
      </c>
      <c r="N1500" s="195" t="e">
        <f ca="1">+_xll.BInterpol(#REF!,#REF!,params!B1500,"cubic")</f>
        <v>#NAME?</v>
      </c>
      <c r="O1500" s="153" t="e">
        <f t="shared" ca="1" si="189"/>
        <v>#NAME?</v>
      </c>
    </row>
    <row r="1501" spans="1:15">
      <c r="A1501">
        <v>1498</v>
      </c>
      <c r="B1501">
        <f t="shared" si="187"/>
        <v>5.992</v>
      </c>
      <c r="C1501" s="151" t="e">
        <f ca="1">+_xll.BInterpol(Boost!$R$6:$R$66,Boost!$AZ$6:$AZ$66,params!B1501,"cubic")</f>
        <v>#NAME?</v>
      </c>
      <c r="D1501" s="151" t="e">
        <f ca="1">+_xll.BInterpol(Boost!$R$6:$R$66,Boost!$AX$6:$AX$66,params!B1501,"cubic")</f>
        <v>#NAME?</v>
      </c>
      <c r="E1501" s="198" t="e">
        <f t="shared" ca="1" si="190"/>
        <v>#NAME?</v>
      </c>
      <c r="F1501" s="151" t="e">
        <f ca="1">+_xll.BInterpol(Boost!$R$6:$R$66,Boost!$AY$6:$AY$66,params!B1501,"cubic")</f>
        <v>#NAME?</v>
      </c>
      <c r="G1501" s="151" t="e">
        <f ca="1">_xll.BInterpol(cf!$A$2:$A$68,cf!$B$2:$B$68,params!B1501,"cubic")/100</f>
        <v>#NAME?</v>
      </c>
      <c r="H1501" s="199" t="e">
        <f t="shared" ca="1" si="191"/>
        <v>#NAME?</v>
      </c>
      <c r="I1501" s="152">
        <f t="shared" si="186"/>
        <v>9.504192893161223E-2</v>
      </c>
      <c r="J1501" s="152">
        <f t="shared" si="192"/>
        <v>6.0332549133845781E-5</v>
      </c>
      <c r="K1501" s="3" t="e">
        <f t="shared" ca="1" si="188"/>
        <v>#NAME?</v>
      </c>
      <c r="L1501" s="153" t="e">
        <f t="shared" ca="1" si="193"/>
        <v>#NAME?</v>
      </c>
      <c r="M1501" s="195" t="e">
        <f ca="1">_xll.BInterpol(cf!$A$2:$A$68,cf!$C$2:$C$68,params!B1501,"cubic")</f>
        <v>#NAME?</v>
      </c>
      <c r="N1501" s="195" t="e">
        <f ca="1">+_xll.BInterpol(#REF!,#REF!,params!B1501,"cubic")</f>
        <v>#NAME?</v>
      </c>
      <c r="O1501" s="153" t="e">
        <f t="shared" ca="1" si="189"/>
        <v>#NAME?</v>
      </c>
    </row>
    <row r="1502" spans="1:15">
      <c r="A1502">
        <v>1499</v>
      </c>
      <c r="B1502">
        <f t="shared" si="187"/>
        <v>5.9960000000000004</v>
      </c>
      <c r="C1502" s="151" t="e">
        <f ca="1">+_xll.BInterpol(Boost!$R$6:$R$66,Boost!$AZ$6:$AZ$66,params!B1502,"cubic")</f>
        <v>#NAME?</v>
      </c>
      <c r="D1502" s="151" t="e">
        <f ca="1">+_xll.BInterpol(Boost!$R$6:$R$66,Boost!$AX$6:$AX$66,params!B1502,"cubic")</f>
        <v>#NAME?</v>
      </c>
      <c r="E1502" s="198" t="e">
        <f t="shared" ca="1" si="190"/>
        <v>#NAME?</v>
      </c>
      <c r="F1502" s="151" t="e">
        <f ca="1">+_xll.BInterpol(Boost!$R$6:$R$66,Boost!$AY$6:$AY$66,params!B1502,"cubic")</f>
        <v>#NAME?</v>
      </c>
      <c r="G1502" s="151" t="e">
        <f ca="1">_xll.BInterpol(cf!$A$2:$A$68,cf!$B$2:$B$68,params!B1502,"cubic")/100</f>
        <v>#NAME?</v>
      </c>
      <c r="H1502" s="199" t="e">
        <f t="shared" ca="1" si="191"/>
        <v>#NAME?</v>
      </c>
      <c r="I1502" s="152">
        <f t="shared" si="186"/>
        <v>9.510225745871026E-2</v>
      </c>
      <c r="J1502" s="152">
        <f t="shared" si="192"/>
        <v>6.0328527098030271E-5</v>
      </c>
      <c r="K1502" s="3" t="e">
        <f t="shared" ca="1" si="188"/>
        <v>#NAME?</v>
      </c>
      <c r="L1502" s="153" t="e">
        <f t="shared" ca="1" si="193"/>
        <v>#NAME?</v>
      </c>
      <c r="M1502" s="195" t="e">
        <f ca="1">_xll.BInterpol(cf!$A$2:$A$68,cf!$C$2:$C$68,params!B1502,"cubic")</f>
        <v>#NAME?</v>
      </c>
      <c r="N1502" s="195" t="e">
        <f ca="1">+_xll.BInterpol(#REF!,#REF!,params!B1502,"cubic")</f>
        <v>#NAME?</v>
      </c>
      <c r="O1502" s="153" t="e">
        <f t="shared" ca="1" si="189"/>
        <v>#NAME?</v>
      </c>
    </row>
    <row r="1503" spans="1:15">
      <c r="A1503">
        <v>1500</v>
      </c>
      <c r="B1503">
        <f t="shared" si="187"/>
        <v>6</v>
      </c>
      <c r="C1503" s="151" t="e">
        <f ca="1">+_xll.BInterpol(Boost!$R$6:$R$66,Boost!$AZ$6:$AZ$66,params!B1503,"cubic")</f>
        <v>#NAME?</v>
      </c>
      <c r="D1503" s="151" t="e">
        <f ca="1">+_xll.BInterpol(Boost!$R$6:$R$66,Boost!$AX$6:$AX$66,params!B1503,"cubic")</f>
        <v>#NAME?</v>
      </c>
      <c r="E1503" s="198" t="e">
        <f t="shared" ca="1" si="190"/>
        <v>#NAME?</v>
      </c>
      <c r="F1503" s="151" t="e">
        <f ca="1">+_xll.BInterpol(Boost!$R$6:$R$66,Boost!$AY$6:$AY$66,params!B1503,"cubic")</f>
        <v>#NAME?</v>
      </c>
      <c r="G1503" s="151" t="e">
        <f ca="1">_xll.BInterpol(cf!$A$2:$A$68,cf!$B$2:$B$68,params!B1503,"cubic")/100</f>
        <v>#NAME?</v>
      </c>
      <c r="H1503" s="199" t="e">
        <f t="shared" ca="1" si="191"/>
        <v>#NAME?</v>
      </c>
      <c r="I1503" s="152">
        <f t="shared" ref="I1503:I1566" si="194">1-EXP($R$5*-1*B1503/(1-$R$6))</f>
        <v>9.5162581964040482E-2</v>
      </c>
      <c r="J1503" s="152">
        <f t="shared" si="192"/>
        <v>6.03245053302226E-5</v>
      </c>
      <c r="K1503" s="3" t="e">
        <f t="shared" ca="1" si="188"/>
        <v>#NAME?</v>
      </c>
      <c r="L1503" s="153" t="e">
        <f t="shared" ca="1" si="193"/>
        <v>#NAME?</v>
      </c>
      <c r="M1503" s="195" t="e">
        <f ca="1">_xll.BInterpol(cf!$A$2:$A$68,cf!$C$2:$C$68,params!B1503,"cubic")</f>
        <v>#NAME?</v>
      </c>
      <c r="N1503" s="195" t="e">
        <f ca="1">+_xll.BInterpol(#REF!,#REF!,params!B1503,"cubic")</f>
        <v>#NAME?</v>
      </c>
      <c r="O1503" s="153" t="e">
        <f t="shared" ca="1" si="189"/>
        <v>#NAME?</v>
      </c>
    </row>
    <row r="1504" spans="1:15">
      <c r="A1504">
        <v>1501</v>
      </c>
      <c r="B1504">
        <f t="shared" si="187"/>
        <v>6.0039999999999996</v>
      </c>
      <c r="C1504" s="151" t="e">
        <f ca="1">+_xll.BInterpol(Boost!$R$6:$R$66,Boost!$AZ$6:$AZ$66,params!B1504,"cubic")</f>
        <v>#NAME?</v>
      </c>
      <c r="D1504" s="151" t="e">
        <f ca="1">+_xll.BInterpol(Boost!$R$6:$R$66,Boost!$AX$6:$AX$66,params!B1504,"cubic")</f>
        <v>#NAME?</v>
      </c>
      <c r="E1504" s="198" t="e">
        <f t="shared" ca="1" si="190"/>
        <v>#NAME?</v>
      </c>
      <c r="F1504" s="151" t="e">
        <f ca="1">+_xll.BInterpol(Boost!$R$6:$R$66,Boost!$AY$6:$AY$66,params!B1504,"cubic")</f>
        <v>#NAME?</v>
      </c>
      <c r="G1504" s="151" t="e">
        <f ca="1">_xll.BInterpol(cf!$A$2:$A$68,cf!$B$2:$B$68,params!B1504,"cubic")/100</f>
        <v>#NAME?</v>
      </c>
      <c r="H1504" s="199" t="e">
        <f t="shared" ca="1" si="191"/>
        <v>#NAME?</v>
      </c>
      <c r="I1504" s="152">
        <f t="shared" si="194"/>
        <v>9.5222902447871016E-2</v>
      </c>
      <c r="J1504" s="152">
        <f t="shared" si="192"/>
        <v>6.0320483830533789E-5</v>
      </c>
      <c r="K1504" s="3" t="e">
        <f t="shared" ca="1" si="188"/>
        <v>#NAME?</v>
      </c>
      <c r="L1504" s="153" t="e">
        <f t="shared" ca="1" si="193"/>
        <v>#NAME?</v>
      </c>
      <c r="M1504" s="195" t="e">
        <f ca="1">_xll.BInterpol(cf!$A$2:$A$68,cf!$C$2:$C$68,params!B1504,"cubic")</f>
        <v>#NAME?</v>
      </c>
      <c r="N1504" s="195" t="e">
        <f ca="1">+_xll.BInterpol(#REF!,#REF!,params!B1504,"cubic")</f>
        <v>#NAME?</v>
      </c>
      <c r="O1504" s="153" t="e">
        <f t="shared" ca="1" si="189"/>
        <v>#NAME?</v>
      </c>
    </row>
    <row r="1505" spans="1:15">
      <c r="A1505">
        <v>1502</v>
      </c>
      <c r="B1505">
        <f t="shared" si="187"/>
        <v>6.008</v>
      </c>
      <c r="C1505" s="151" t="e">
        <f ca="1">+_xll.BInterpol(Boost!$R$6:$R$66,Boost!$AZ$6:$AZ$66,params!B1505,"cubic")</f>
        <v>#NAME?</v>
      </c>
      <c r="D1505" s="151" t="e">
        <f ca="1">+_xll.BInterpol(Boost!$R$6:$R$66,Boost!$AX$6:$AX$66,params!B1505,"cubic")</f>
        <v>#NAME?</v>
      </c>
      <c r="E1505" s="198" t="e">
        <f t="shared" ca="1" si="190"/>
        <v>#NAME?</v>
      </c>
      <c r="F1505" s="151" t="e">
        <f ca="1">+_xll.BInterpol(Boost!$R$6:$R$66,Boost!$AY$6:$AY$66,params!B1505,"cubic")</f>
        <v>#NAME?</v>
      </c>
      <c r="G1505" s="151" t="e">
        <f ca="1">_xll.BInterpol(cf!$A$2:$A$68,cf!$B$2:$B$68,params!B1505,"cubic")/100</f>
        <v>#NAME?</v>
      </c>
      <c r="H1505" s="199" t="e">
        <f t="shared" ca="1" si="191"/>
        <v>#NAME?</v>
      </c>
      <c r="I1505" s="152">
        <f t="shared" si="194"/>
        <v>9.5283218910470091E-2</v>
      </c>
      <c r="J1505" s="152">
        <f t="shared" si="192"/>
        <v>6.031646259907486E-5</v>
      </c>
      <c r="K1505" s="3" t="e">
        <f t="shared" ca="1" si="188"/>
        <v>#NAME?</v>
      </c>
      <c r="L1505" s="153" t="e">
        <f t="shared" ca="1" si="193"/>
        <v>#NAME?</v>
      </c>
      <c r="M1505" s="195" t="e">
        <f ca="1">_xll.BInterpol(cf!$A$2:$A$68,cf!$C$2:$C$68,params!B1505,"cubic")</f>
        <v>#NAME?</v>
      </c>
      <c r="N1505" s="195" t="e">
        <f ca="1">+_xll.BInterpol(#REF!,#REF!,params!B1505,"cubic")</f>
        <v>#NAME?</v>
      </c>
      <c r="O1505" s="153" t="e">
        <f t="shared" ca="1" si="189"/>
        <v>#NAME?</v>
      </c>
    </row>
    <row r="1506" spans="1:15">
      <c r="A1506">
        <v>1503</v>
      </c>
      <c r="B1506">
        <f t="shared" si="187"/>
        <v>6.0119999999999996</v>
      </c>
      <c r="C1506" s="151" t="e">
        <f ca="1">+_xll.BInterpol(Boost!$R$6:$R$66,Boost!$AZ$6:$AZ$66,params!B1506,"cubic")</f>
        <v>#NAME?</v>
      </c>
      <c r="D1506" s="151" t="e">
        <f ca="1">+_xll.BInterpol(Boost!$R$6:$R$66,Boost!$AX$6:$AX$66,params!B1506,"cubic")</f>
        <v>#NAME?</v>
      </c>
      <c r="E1506" s="198" t="e">
        <f t="shared" ca="1" si="190"/>
        <v>#NAME?</v>
      </c>
      <c r="F1506" s="151" t="e">
        <f ca="1">+_xll.BInterpol(Boost!$R$6:$R$66,Boost!$AY$6:$AY$66,params!B1506,"cubic")</f>
        <v>#NAME?</v>
      </c>
      <c r="G1506" s="151" t="e">
        <f ca="1">_xll.BInterpol(cf!$A$2:$A$68,cf!$B$2:$B$68,params!B1506,"cubic")/100</f>
        <v>#NAME?</v>
      </c>
      <c r="H1506" s="199" t="e">
        <f t="shared" ca="1" si="191"/>
        <v>#NAME?</v>
      </c>
      <c r="I1506" s="152">
        <f t="shared" si="194"/>
        <v>9.5343531352105604E-2</v>
      </c>
      <c r="J1506" s="152">
        <f t="shared" si="192"/>
        <v>6.0312441635512748E-5</v>
      </c>
      <c r="K1506" s="3" t="e">
        <f t="shared" ca="1" si="188"/>
        <v>#NAME?</v>
      </c>
      <c r="L1506" s="153" t="e">
        <f t="shared" ca="1" si="193"/>
        <v>#NAME?</v>
      </c>
      <c r="M1506" s="195" t="e">
        <f ca="1">_xll.BInterpol(cf!$A$2:$A$68,cf!$C$2:$C$68,params!B1506,"cubic")</f>
        <v>#NAME?</v>
      </c>
      <c r="N1506" s="195" t="e">
        <f ca="1">+_xll.BInterpol(#REF!,#REF!,params!B1506,"cubic")</f>
        <v>#NAME?</v>
      </c>
      <c r="O1506" s="153" t="e">
        <f t="shared" ca="1" si="189"/>
        <v>#NAME?</v>
      </c>
    </row>
    <row r="1507" spans="1:15">
      <c r="A1507">
        <v>1504</v>
      </c>
      <c r="B1507">
        <f t="shared" si="187"/>
        <v>6.016</v>
      </c>
      <c r="C1507" s="151" t="e">
        <f ca="1">+_xll.BInterpol(Boost!$R$6:$R$66,Boost!$AZ$6:$AZ$66,params!B1507,"cubic")</f>
        <v>#NAME?</v>
      </c>
      <c r="D1507" s="151" t="e">
        <f ca="1">+_xll.BInterpol(Boost!$R$6:$R$66,Boost!$AX$6:$AX$66,params!B1507,"cubic")</f>
        <v>#NAME?</v>
      </c>
      <c r="E1507" s="198" t="e">
        <f t="shared" ca="1" si="190"/>
        <v>#NAME?</v>
      </c>
      <c r="F1507" s="151" t="e">
        <f ca="1">+_xll.BInterpol(Boost!$R$6:$R$66,Boost!$AY$6:$AY$66,params!B1507,"cubic")</f>
        <v>#NAME?</v>
      </c>
      <c r="G1507" s="151" t="e">
        <f ca="1">_xll.BInterpol(cf!$A$2:$A$68,cf!$B$2:$B$68,params!B1507,"cubic")/100</f>
        <v>#NAME?</v>
      </c>
      <c r="H1507" s="199" t="e">
        <f t="shared" ca="1" si="191"/>
        <v>#NAME?</v>
      </c>
      <c r="I1507" s="152">
        <f t="shared" si="194"/>
        <v>9.5403839773045784E-2</v>
      </c>
      <c r="J1507" s="152">
        <f t="shared" si="192"/>
        <v>6.0308420940180518E-5</v>
      </c>
      <c r="K1507" s="3" t="e">
        <f t="shared" ca="1" si="188"/>
        <v>#NAME?</v>
      </c>
      <c r="L1507" s="153" t="e">
        <f t="shared" ca="1" si="193"/>
        <v>#NAME?</v>
      </c>
      <c r="M1507" s="195" t="e">
        <f ca="1">_xll.BInterpol(cf!$A$2:$A$68,cf!$C$2:$C$68,params!B1507,"cubic")</f>
        <v>#NAME?</v>
      </c>
      <c r="N1507" s="195" t="e">
        <f ca="1">+_xll.BInterpol(#REF!,#REF!,params!B1507,"cubic")</f>
        <v>#NAME?</v>
      </c>
      <c r="O1507" s="153" t="e">
        <f t="shared" ca="1" si="189"/>
        <v>#NAME?</v>
      </c>
    </row>
    <row r="1508" spans="1:15">
      <c r="A1508">
        <v>1505</v>
      </c>
      <c r="B1508">
        <f t="shared" si="187"/>
        <v>6.02</v>
      </c>
      <c r="C1508" s="151" t="e">
        <f ca="1">+_xll.BInterpol(Boost!$R$6:$R$66,Boost!$AZ$6:$AZ$66,params!B1508,"cubic")</f>
        <v>#NAME?</v>
      </c>
      <c r="D1508" s="151" t="e">
        <f ca="1">+_xll.BInterpol(Boost!$R$6:$R$66,Boost!$AX$6:$AX$66,params!B1508,"cubic")</f>
        <v>#NAME?</v>
      </c>
      <c r="E1508" s="198" t="e">
        <f t="shared" ca="1" si="190"/>
        <v>#NAME?</v>
      </c>
      <c r="F1508" s="151" t="e">
        <f ca="1">+_xll.BInterpol(Boost!$R$6:$R$66,Boost!$AY$6:$AY$66,params!B1508,"cubic")</f>
        <v>#NAME?</v>
      </c>
      <c r="G1508" s="151" t="e">
        <f ca="1">_xll.BInterpol(cf!$A$2:$A$68,cf!$B$2:$B$68,params!B1508,"cubic")/100</f>
        <v>#NAME?</v>
      </c>
      <c r="H1508" s="199" t="e">
        <f t="shared" ca="1" si="191"/>
        <v>#NAME?</v>
      </c>
      <c r="I1508" s="152">
        <f t="shared" si="194"/>
        <v>9.5464144173558529E-2</v>
      </c>
      <c r="J1508" s="152">
        <f t="shared" si="192"/>
        <v>6.0304400512745104E-5</v>
      </c>
      <c r="K1508" s="3" t="e">
        <f t="shared" ca="1" si="188"/>
        <v>#NAME?</v>
      </c>
      <c r="L1508" s="153" t="e">
        <f t="shared" ca="1" si="193"/>
        <v>#NAME?</v>
      </c>
      <c r="M1508" s="195" t="e">
        <f ca="1">_xll.BInterpol(cf!$A$2:$A$68,cf!$C$2:$C$68,params!B1508,"cubic")</f>
        <v>#NAME?</v>
      </c>
      <c r="N1508" s="195" t="e">
        <f ca="1">+_xll.BInterpol(#REF!,#REF!,params!B1508,"cubic")</f>
        <v>#NAME?</v>
      </c>
      <c r="O1508" s="153" t="e">
        <f t="shared" ca="1" si="189"/>
        <v>#NAME?</v>
      </c>
    </row>
    <row r="1509" spans="1:15">
      <c r="A1509">
        <v>1506</v>
      </c>
      <c r="B1509">
        <f t="shared" si="187"/>
        <v>6.024</v>
      </c>
      <c r="C1509" s="151" t="e">
        <f ca="1">+_xll.BInterpol(Boost!$R$6:$R$66,Boost!$AZ$6:$AZ$66,params!B1509,"cubic")</f>
        <v>#NAME?</v>
      </c>
      <c r="D1509" s="151" t="e">
        <f ca="1">+_xll.BInterpol(Boost!$R$6:$R$66,Boost!$AX$6:$AX$66,params!B1509,"cubic")</f>
        <v>#NAME?</v>
      </c>
      <c r="E1509" s="198" t="e">
        <f t="shared" ca="1" si="190"/>
        <v>#NAME?</v>
      </c>
      <c r="F1509" s="151" t="e">
        <f ca="1">+_xll.BInterpol(Boost!$R$6:$R$66,Boost!$AY$6:$AY$66,params!B1509,"cubic")</f>
        <v>#NAME?</v>
      </c>
      <c r="G1509" s="151" t="e">
        <f ca="1">_xll.BInterpol(cf!$A$2:$A$68,cf!$B$2:$B$68,params!B1509,"cubic")/100</f>
        <v>#NAME?</v>
      </c>
      <c r="H1509" s="199" t="e">
        <f t="shared" ca="1" si="191"/>
        <v>#NAME?</v>
      </c>
      <c r="I1509" s="152">
        <f t="shared" si="194"/>
        <v>9.5524444553911958E-2</v>
      </c>
      <c r="J1509" s="152">
        <f t="shared" si="192"/>
        <v>6.0300380353428551E-5</v>
      </c>
      <c r="K1509" s="3" t="e">
        <f t="shared" ca="1" si="188"/>
        <v>#NAME?</v>
      </c>
      <c r="L1509" s="153" t="e">
        <f t="shared" ca="1" si="193"/>
        <v>#NAME?</v>
      </c>
      <c r="M1509" s="195" t="e">
        <f ca="1">_xll.BInterpol(cf!$A$2:$A$68,cf!$C$2:$C$68,params!B1509,"cubic")</f>
        <v>#NAME?</v>
      </c>
      <c r="N1509" s="195" t="e">
        <f ca="1">+_xll.BInterpol(#REF!,#REF!,params!B1509,"cubic")</f>
        <v>#NAME?</v>
      </c>
      <c r="O1509" s="153" t="e">
        <f t="shared" ca="1" si="189"/>
        <v>#NAME?</v>
      </c>
    </row>
    <row r="1510" spans="1:15">
      <c r="A1510">
        <v>1507</v>
      </c>
      <c r="B1510">
        <f t="shared" si="187"/>
        <v>6.0279999999999996</v>
      </c>
      <c r="C1510" s="151" t="e">
        <f ca="1">+_xll.BInterpol(Boost!$R$6:$R$66,Boost!$AZ$6:$AZ$66,params!B1510,"cubic")</f>
        <v>#NAME?</v>
      </c>
      <c r="D1510" s="151" t="e">
        <f ca="1">+_xll.BInterpol(Boost!$R$6:$R$66,Boost!$AX$6:$AX$66,params!B1510,"cubic")</f>
        <v>#NAME?</v>
      </c>
      <c r="E1510" s="198" t="e">
        <f t="shared" ca="1" si="190"/>
        <v>#NAME?</v>
      </c>
      <c r="F1510" s="151" t="e">
        <f ca="1">+_xll.BInterpol(Boost!$R$6:$R$66,Boost!$AY$6:$AY$66,params!B1510,"cubic")</f>
        <v>#NAME?</v>
      </c>
      <c r="G1510" s="151" t="e">
        <f ca="1">_xll.BInterpol(cf!$A$2:$A$68,cf!$B$2:$B$68,params!B1510,"cubic")/100</f>
        <v>#NAME?</v>
      </c>
      <c r="H1510" s="199" t="e">
        <f t="shared" ca="1" si="191"/>
        <v>#NAME?</v>
      </c>
      <c r="I1510" s="152">
        <f t="shared" si="194"/>
        <v>9.5584740914374078E-2</v>
      </c>
      <c r="J1510" s="152">
        <f t="shared" si="192"/>
        <v>6.0296360462119836E-5</v>
      </c>
      <c r="K1510" s="3" t="e">
        <f t="shared" ca="1" si="188"/>
        <v>#NAME?</v>
      </c>
      <c r="L1510" s="153" t="e">
        <f t="shared" ca="1" si="193"/>
        <v>#NAME?</v>
      </c>
      <c r="M1510" s="195" t="e">
        <f ca="1">_xll.BInterpol(cf!$A$2:$A$68,cf!$C$2:$C$68,params!B1510,"cubic")</f>
        <v>#NAME?</v>
      </c>
      <c r="N1510" s="195" t="e">
        <f ca="1">+_xll.BInterpol(#REF!,#REF!,params!B1510,"cubic")</f>
        <v>#NAME?</v>
      </c>
      <c r="O1510" s="153" t="e">
        <f t="shared" ca="1" si="189"/>
        <v>#NAME?</v>
      </c>
    </row>
    <row r="1511" spans="1:15">
      <c r="A1511">
        <v>1508</v>
      </c>
      <c r="B1511">
        <f t="shared" si="187"/>
        <v>6.032</v>
      </c>
      <c r="C1511" s="151" t="e">
        <f ca="1">+_xll.BInterpol(Boost!$R$6:$R$66,Boost!$AZ$6:$AZ$66,params!B1511,"cubic")</f>
        <v>#NAME?</v>
      </c>
      <c r="D1511" s="151" t="e">
        <f ca="1">+_xll.BInterpol(Boost!$R$6:$R$66,Boost!$AX$6:$AX$66,params!B1511,"cubic")</f>
        <v>#NAME?</v>
      </c>
      <c r="E1511" s="198" t="e">
        <f t="shared" ca="1" si="190"/>
        <v>#NAME?</v>
      </c>
      <c r="F1511" s="151" t="e">
        <f ca="1">+_xll.BInterpol(Boost!$R$6:$R$66,Boost!$AY$6:$AY$66,params!B1511,"cubic")</f>
        <v>#NAME?</v>
      </c>
      <c r="G1511" s="151" t="e">
        <f ca="1">_xll.BInterpol(cf!$A$2:$A$68,cf!$B$2:$B$68,params!B1511,"cubic")/100</f>
        <v>#NAME?</v>
      </c>
      <c r="H1511" s="199" t="e">
        <f t="shared" ca="1" si="191"/>
        <v>#NAME?</v>
      </c>
      <c r="I1511" s="152">
        <f t="shared" si="194"/>
        <v>9.5645033255212786E-2</v>
      </c>
      <c r="J1511" s="152">
        <f t="shared" si="192"/>
        <v>6.0292340838707936E-5</v>
      </c>
      <c r="K1511" s="3" t="e">
        <f t="shared" ca="1" si="188"/>
        <v>#NAME?</v>
      </c>
      <c r="L1511" s="153" t="e">
        <f t="shared" ca="1" si="193"/>
        <v>#NAME?</v>
      </c>
      <c r="M1511" s="195" t="e">
        <f ca="1">_xll.BInterpol(cf!$A$2:$A$68,cf!$C$2:$C$68,params!B1511,"cubic")</f>
        <v>#NAME?</v>
      </c>
      <c r="N1511" s="195" t="e">
        <f ca="1">+_xll.BInterpol(#REF!,#REF!,params!B1511,"cubic")</f>
        <v>#NAME?</v>
      </c>
      <c r="O1511" s="153" t="e">
        <f t="shared" ca="1" si="189"/>
        <v>#NAME?</v>
      </c>
    </row>
    <row r="1512" spans="1:15">
      <c r="A1512">
        <v>1509</v>
      </c>
      <c r="B1512">
        <f t="shared" si="187"/>
        <v>6.0359999999999996</v>
      </c>
      <c r="C1512" s="151" t="e">
        <f ca="1">+_xll.BInterpol(Boost!$R$6:$R$66,Boost!$AZ$6:$AZ$66,params!B1512,"cubic")</f>
        <v>#NAME?</v>
      </c>
      <c r="D1512" s="151" t="e">
        <f ca="1">+_xll.BInterpol(Boost!$R$6:$R$66,Boost!$AX$6:$AX$66,params!B1512,"cubic")</f>
        <v>#NAME?</v>
      </c>
      <c r="E1512" s="198" t="e">
        <f t="shared" ca="1" si="190"/>
        <v>#NAME?</v>
      </c>
      <c r="F1512" s="151" t="e">
        <f ca="1">+_xll.BInterpol(Boost!$R$6:$R$66,Boost!$AY$6:$AY$66,params!B1512,"cubic")</f>
        <v>#NAME?</v>
      </c>
      <c r="G1512" s="151" t="e">
        <f ca="1">_xll.BInterpol(cf!$A$2:$A$68,cf!$B$2:$B$68,params!B1512,"cubic")/100</f>
        <v>#NAME?</v>
      </c>
      <c r="H1512" s="199" t="e">
        <f t="shared" ca="1" si="191"/>
        <v>#NAME?</v>
      </c>
      <c r="I1512" s="152">
        <f t="shared" si="194"/>
        <v>9.5705321576695979E-2</v>
      </c>
      <c r="J1512" s="152">
        <f t="shared" si="192"/>
        <v>6.0288321483192853E-5</v>
      </c>
      <c r="K1512" s="3" t="e">
        <f t="shared" ca="1" si="188"/>
        <v>#NAME?</v>
      </c>
      <c r="L1512" s="153" t="e">
        <f t="shared" ca="1" si="193"/>
        <v>#NAME?</v>
      </c>
      <c r="M1512" s="195" t="e">
        <f ca="1">_xll.BInterpol(cf!$A$2:$A$68,cf!$C$2:$C$68,params!B1512,"cubic")</f>
        <v>#NAME?</v>
      </c>
      <c r="N1512" s="195" t="e">
        <f ca="1">+_xll.BInterpol(#REF!,#REF!,params!B1512,"cubic")</f>
        <v>#NAME?</v>
      </c>
      <c r="O1512" s="153" t="e">
        <f t="shared" ca="1" si="189"/>
        <v>#NAME?</v>
      </c>
    </row>
    <row r="1513" spans="1:15">
      <c r="A1513">
        <v>1510</v>
      </c>
      <c r="B1513">
        <f t="shared" si="187"/>
        <v>6.04</v>
      </c>
      <c r="C1513" s="151" t="e">
        <f ca="1">+_xll.BInterpol(Boost!$R$6:$R$66,Boost!$AZ$6:$AZ$66,params!B1513,"cubic")</f>
        <v>#NAME?</v>
      </c>
      <c r="D1513" s="151" t="e">
        <f ca="1">+_xll.BInterpol(Boost!$R$6:$R$66,Boost!$AX$6:$AX$66,params!B1513,"cubic")</f>
        <v>#NAME?</v>
      </c>
      <c r="E1513" s="198" t="e">
        <f t="shared" ca="1" si="190"/>
        <v>#NAME?</v>
      </c>
      <c r="F1513" s="151" t="e">
        <f ca="1">+_xll.BInterpol(Boost!$R$6:$R$66,Boost!$AY$6:$AY$66,params!B1513,"cubic")</f>
        <v>#NAME?</v>
      </c>
      <c r="G1513" s="151" t="e">
        <f ca="1">_xll.BInterpol(cf!$A$2:$A$68,cf!$B$2:$B$68,params!B1513,"cubic")/100</f>
        <v>#NAME?</v>
      </c>
      <c r="H1513" s="199" t="e">
        <f t="shared" ca="1" si="191"/>
        <v>#NAME?</v>
      </c>
      <c r="I1513" s="152">
        <f t="shared" si="194"/>
        <v>9.5765605879091886E-2</v>
      </c>
      <c r="J1513" s="152">
        <f t="shared" si="192"/>
        <v>6.0284302395907652E-5</v>
      </c>
      <c r="K1513" s="3" t="e">
        <f t="shared" ca="1" si="188"/>
        <v>#NAME?</v>
      </c>
      <c r="L1513" s="153" t="e">
        <f t="shared" ca="1" si="193"/>
        <v>#NAME?</v>
      </c>
      <c r="M1513" s="195" t="e">
        <f ca="1">_xll.BInterpol(cf!$A$2:$A$68,cf!$C$2:$C$68,params!B1513,"cubic")</f>
        <v>#NAME?</v>
      </c>
      <c r="N1513" s="195" t="e">
        <f ca="1">+_xll.BInterpol(#REF!,#REF!,params!B1513,"cubic")</f>
        <v>#NAME?</v>
      </c>
      <c r="O1513" s="153" t="e">
        <f t="shared" ca="1" si="189"/>
        <v>#NAME?</v>
      </c>
    </row>
    <row r="1514" spans="1:15">
      <c r="A1514">
        <v>1511</v>
      </c>
      <c r="B1514">
        <f t="shared" si="187"/>
        <v>6.0439999999999996</v>
      </c>
      <c r="C1514" s="151" t="e">
        <f ca="1">+_xll.BInterpol(Boost!$R$6:$R$66,Boost!$AZ$6:$AZ$66,params!B1514,"cubic")</f>
        <v>#NAME?</v>
      </c>
      <c r="D1514" s="151" t="e">
        <f ca="1">+_xll.BInterpol(Boost!$R$6:$R$66,Boost!$AX$6:$AX$66,params!B1514,"cubic")</f>
        <v>#NAME?</v>
      </c>
      <c r="E1514" s="198" t="e">
        <f t="shared" ca="1" si="190"/>
        <v>#NAME?</v>
      </c>
      <c r="F1514" s="151" t="e">
        <f ca="1">+_xll.BInterpol(Boost!$R$6:$R$66,Boost!$AY$6:$AY$66,params!B1514,"cubic")</f>
        <v>#NAME?</v>
      </c>
      <c r="G1514" s="151" t="e">
        <f ca="1">_xll.BInterpol(cf!$A$2:$A$68,cf!$B$2:$B$68,params!B1514,"cubic")/100</f>
        <v>#NAME?</v>
      </c>
      <c r="H1514" s="199" t="e">
        <f t="shared" ca="1" si="191"/>
        <v>#NAME?</v>
      </c>
      <c r="I1514" s="152">
        <f t="shared" si="194"/>
        <v>9.5825886162668072E-2</v>
      </c>
      <c r="J1514" s="152">
        <f t="shared" si="192"/>
        <v>6.02802835761862E-5</v>
      </c>
      <c r="K1514" s="3" t="e">
        <f t="shared" ca="1" si="188"/>
        <v>#NAME?</v>
      </c>
      <c r="L1514" s="153" t="e">
        <f t="shared" ca="1" si="193"/>
        <v>#NAME?</v>
      </c>
      <c r="M1514" s="195" t="e">
        <f ca="1">_xll.BInterpol(cf!$A$2:$A$68,cf!$C$2:$C$68,params!B1514,"cubic")</f>
        <v>#NAME?</v>
      </c>
      <c r="N1514" s="195" t="e">
        <f ca="1">+_xll.BInterpol(#REF!,#REF!,params!B1514,"cubic")</f>
        <v>#NAME?</v>
      </c>
      <c r="O1514" s="153" t="e">
        <f t="shared" ca="1" si="189"/>
        <v>#NAME?</v>
      </c>
    </row>
    <row r="1515" spans="1:15">
      <c r="A1515">
        <v>1512</v>
      </c>
      <c r="B1515">
        <f t="shared" si="187"/>
        <v>6.048</v>
      </c>
      <c r="C1515" s="151" t="e">
        <f ca="1">+_xll.BInterpol(Boost!$R$6:$R$66,Boost!$AZ$6:$AZ$66,params!B1515,"cubic")</f>
        <v>#NAME?</v>
      </c>
      <c r="D1515" s="151" t="e">
        <f ca="1">+_xll.BInterpol(Boost!$R$6:$R$66,Boost!$AX$6:$AX$66,params!B1515,"cubic")</f>
        <v>#NAME?</v>
      </c>
      <c r="E1515" s="198" t="e">
        <f t="shared" ca="1" si="190"/>
        <v>#NAME?</v>
      </c>
      <c r="F1515" s="151" t="e">
        <f ca="1">+_xll.BInterpol(Boost!$R$6:$R$66,Boost!$AY$6:$AY$66,params!B1515,"cubic")</f>
        <v>#NAME?</v>
      </c>
      <c r="G1515" s="151" t="e">
        <f ca="1">_xll.BInterpol(cf!$A$2:$A$68,cf!$B$2:$B$68,params!B1515,"cubic")/100</f>
        <v>#NAME?</v>
      </c>
      <c r="H1515" s="199" t="e">
        <f t="shared" ca="1" si="191"/>
        <v>#NAME?</v>
      </c>
      <c r="I1515" s="152">
        <f t="shared" si="194"/>
        <v>9.5886162427692767E-2</v>
      </c>
      <c r="J1515" s="152">
        <f t="shared" si="192"/>
        <v>6.0276265024694631E-5</v>
      </c>
      <c r="K1515" s="3" t="e">
        <f t="shared" ca="1" si="188"/>
        <v>#NAME?</v>
      </c>
      <c r="L1515" s="153" t="e">
        <f t="shared" ca="1" si="193"/>
        <v>#NAME?</v>
      </c>
      <c r="M1515" s="195" t="e">
        <f ca="1">_xll.BInterpol(cf!$A$2:$A$68,cf!$C$2:$C$68,params!B1515,"cubic")</f>
        <v>#NAME?</v>
      </c>
      <c r="N1515" s="195" t="e">
        <f ca="1">+_xll.BInterpol(#REF!,#REF!,params!B1515,"cubic")</f>
        <v>#NAME?</v>
      </c>
      <c r="O1515" s="153" t="e">
        <f t="shared" ca="1" si="189"/>
        <v>#NAME?</v>
      </c>
    </row>
    <row r="1516" spans="1:15">
      <c r="A1516">
        <v>1513</v>
      </c>
      <c r="B1516">
        <f t="shared" si="187"/>
        <v>6.0519999999999996</v>
      </c>
      <c r="C1516" s="151" t="e">
        <f ca="1">+_xll.BInterpol(Boost!$R$6:$R$66,Boost!$AZ$6:$AZ$66,params!B1516,"cubic")</f>
        <v>#NAME?</v>
      </c>
      <c r="D1516" s="151" t="e">
        <f ca="1">+_xll.BInterpol(Boost!$R$6:$R$66,Boost!$AX$6:$AX$66,params!B1516,"cubic")</f>
        <v>#NAME?</v>
      </c>
      <c r="E1516" s="198" t="e">
        <f t="shared" ca="1" si="190"/>
        <v>#NAME?</v>
      </c>
      <c r="F1516" s="151" t="e">
        <f ca="1">+_xll.BInterpol(Boost!$R$6:$R$66,Boost!$AY$6:$AY$66,params!B1516,"cubic")</f>
        <v>#NAME?</v>
      </c>
      <c r="G1516" s="151" t="e">
        <f ca="1">_xll.BInterpol(cf!$A$2:$A$68,cf!$B$2:$B$68,params!B1516,"cubic")/100</f>
        <v>#NAME?</v>
      </c>
      <c r="H1516" s="199" t="e">
        <f t="shared" ca="1" si="191"/>
        <v>#NAME?</v>
      </c>
      <c r="I1516" s="152">
        <f t="shared" si="194"/>
        <v>9.5946434674433756E-2</v>
      </c>
      <c r="J1516" s="152">
        <f t="shared" si="192"/>
        <v>6.0272246740988855E-5</v>
      </c>
      <c r="K1516" s="3" t="e">
        <f t="shared" ca="1" si="188"/>
        <v>#NAME?</v>
      </c>
      <c r="L1516" s="153" t="e">
        <f t="shared" ca="1" si="193"/>
        <v>#NAME?</v>
      </c>
      <c r="M1516" s="195" t="e">
        <f ca="1">_xll.BInterpol(cf!$A$2:$A$68,cf!$C$2:$C$68,params!B1516,"cubic")</f>
        <v>#NAME?</v>
      </c>
      <c r="N1516" s="195" t="e">
        <f ca="1">+_xll.BInterpol(#REF!,#REF!,params!B1516,"cubic")</f>
        <v>#NAME?</v>
      </c>
      <c r="O1516" s="153" t="e">
        <f t="shared" ca="1" si="189"/>
        <v>#NAME?</v>
      </c>
    </row>
    <row r="1517" spans="1:15">
      <c r="A1517">
        <v>1514</v>
      </c>
      <c r="B1517">
        <f t="shared" si="187"/>
        <v>6.056</v>
      </c>
      <c r="C1517" s="151" t="e">
        <f ca="1">+_xll.BInterpol(Boost!$R$6:$R$66,Boost!$AZ$6:$AZ$66,params!B1517,"cubic")</f>
        <v>#NAME?</v>
      </c>
      <c r="D1517" s="151" t="e">
        <f ca="1">+_xll.BInterpol(Boost!$R$6:$R$66,Boost!$AX$6:$AX$66,params!B1517,"cubic")</f>
        <v>#NAME?</v>
      </c>
      <c r="E1517" s="198" t="e">
        <f t="shared" ca="1" si="190"/>
        <v>#NAME?</v>
      </c>
      <c r="F1517" s="151" t="e">
        <f ca="1">+_xll.BInterpol(Boost!$R$6:$R$66,Boost!$AY$6:$AY$66,params!B1517,"cubic")</f>
        <v>#NAME?</v>
      </c>
      <c r="G1517" s="151" t="e">
        <f ca="1">_xll.BInterpol(cf!$A$2:$A$68,cf!$B$2:$B$68,params!B1517,"cubic")/100</f>
        <v>#NAME?</v>
      </c>
      <c r="H1517" s="199" t="e">
        <f t="shared" ca="1" si="191"/>
        <v>#NAME?</v>
      </c>
      <c r="I1517" s="152">
        <f t="shared" si="194"/>
        <v>9.6006702903158825E-2</v>
      </c>
      <c r="J1517" s="152">
        <f t="shared" si="192"/>
        <v>6.0268228725068873E-5</v>
      </c>
      <c r="K1517" s="3" t="e">
        <f t="shared" ca="1" si="188"/>
        <v>#NAME?</v>
      </c>
      <c r="L1517" s="153" t="e">
        <f t="shared" ca="1" si="193"/>
        <v>#NAME?</v>
      </c>
      <c r="M1517" s="195" t="e">
        <f ca="1">_xll.BInterpol(cf!$A$2:$A$68,cf!$C$2:$C$68,params!B1517,"cubic")</f>
        <v>#NAME?</v>
      </c>
      <c r="N1517" s="195" t="e">
        <f ca="1">+_xll.BInterpol(#REF!,#REF!,params!B1517,"cubic")</f>
        <v>#NAME?</v>
      </c>
      <c r="O1517" s="153" t="e">
        <f t="shared" ca="1" si="189"/>
        <v>#NAME?</v>
      </c>
    </row>
    <row r="1518" spans="1:15">
      <c r="A1518">
        <v>1515</v>
      </c>
      <c r="B1518">
        <f t="shared" si="187"/>
        <v>6.06</v>
      </c>
      <c r="C1518" s="151" t="e">
        <f ca="1">+_xll.BInterpol(Boost!$R$6:$R$66,Boost!$AZ$6:$AZ$66,params!B1518,"cubic")</f>
        <v>#NAME?</v>
      </c>
      <c r="D1518" s="151" t="e">
        <f ca="1">+_xll.BInterpol(Boost!$R$6:$R$66,Boost!$AX$6:$AX$66,params!B1518,"cubic")</f>
        <v>#NAME?</v>
      </c>
      <c r="E1518" s="198" t="e">
        <f t="shared" ca="1" si="190"/>
        <v>#NAME?</v>
      </c>
      <c r="F1518" s="151" t="e">
        <f ca="1">+_xll.BInterpol(Boost!$R$6:$R$66,Boost!$AY$6:$AY$66,params!B1518,"cubic")</f>
        <v>#NAME?</v>
      </c>
      <c r="G1518" s="151" t="e">
        <f ca="1">_xll.BInterpol(cf!$A$2:$A$68,cf!$B$2:$B$68,params!B1518,"cubic")/100</f>
        <v>#NAME?</v>
      </c>
      <c r="H1518" s="199" t="e">
        <f t="shared" ca="1" si="191"/>
        <v>#NAME?</v>
      </c>
      <c r="I1518" s="152">
        <f t="shared" si="194"/>
        <v>9.6066967114135871E-2</v>
      </c>
      <c r="J1518" s="152">
        <f t="shared" si="192"/>
        <v>6.0264210977045707E-5</v>
      </c>
      <c r="K1518" s="3" t="e">
        <f t="shared" ca="1" si="188"/>
        <v>#NAME?</v>
      </c>
      <c r="L1518" s="153" t="e">
        <f t="shared" ca="1" si="193"/>
        <v>#NAME?</v>
      </c>
      <c r="M1518" s="195" t="e">
        <f ca="1">_xll.BInterpol(cf!$A$2:$A$68,cf!$C$2:$C$68,params!B1518,"cubic")</f>
        <v>#NAME?</v>
      </c>
      <c r="N1518" s="195" t="e">
        <f ca="1">+_xll.BInterpol(#REF!,#REF!,params!B1518,"cubic")</f>
        <v>#NAME?</v>
      </c>
      <c r="O1518" s="153" t="e">
        <f t="shared" ca="1" si="189"/>
        <v>#NAME?</v>
      </c>
    </row>
    <row r="1519" spans="1:15">
      <c r="A1519">
        <v>1516</v>
      </c>
      <c r="B1519">
        <f t="shared" si="187"/>
        <v>6.0640000000000001</v>
      </c>
      <c r="C1519" s="151" t="e">
        <f ca="1">+_xll.BInterpol(Boost!$R$6:$R$66,Boost!$AZ$6:$AZ$66,params!B1519,"cubic")</f>
        <v>#NAME?</v>
      </c>
      <c r="D1519" s="151" t="e">
        <f ca="1">+_xll.BInterpol(Boost!$R$6:$R$66,Boost!$AX$6:$AX$66,params!B1519,"cubic")</f>
        <v>#NAME?</v>
      </c>
      <c r="E1519" s="198" t="e">
        <f t="shared" ca="1" si="190"/>
        <v>#NAME?</v>
      </c>
      <c r="F1519" s="151" t="e">
        <f ca="1">+_xll.BInterpol(Boost!$R$6:$R$66,Boost!$AY$6:$AY$66,params!B1519,"cubic")</f>
        <v>#NAME?</v>
      </c>
      <c r="G1519" s="151" t="e">
        <f ca="1">_xll.BInterpol(cf!$A$2:$A$68,cf!$B$2:$B$68,params!B1519,"cubic")/100</f>
        <v>#NAME?</v>
      </c>
      <c r="H1519" s="199" t="e">
        <f t="shared" ca="1" si="191"/>
        <v>#NAME?</v>
      </c>
      <c r="I1519" s="152">
        <f t="shared" si="194"/>
        <v>9.6127227307632901E-2</v>
      </c>
      <c r="J1519" s="152">
        <f t="shared" si="192"/>
        <v>6.0260193497030379E-5</v>
      </c>
      <c r="K1519" s="3" t="e">
        <f t="shared" ca="1" si="188"/>
        <v>#NAME?</v>
      </c>
      <c r="L1519" s="153" t="e">
        <f t="shared" ca="1" si="193"/>
        <v>#NAME?</v>
      </c>
      <c r="M1519" s="195" t="e">
        <f ca="1">_xll.BInterpol(cf!$A$2:$A$68,cf!$C$2:$C$68,params!B1519,"cubic")</f>
        <v>#NAME?</v>
      </c>
      <c r="N1519" s="195" t="e">
        <f ca="1">+_xll.BInterpol(#REF!,#REF!,params!B1519,"cubic")</f>
        <v>#NAME?</v>
      </c>
      <c r="O1519" s="153" t="e">
        <f t="shared" ca="1" si="189"/>
        <v>#NAME?</v>
      </c>
    </row>
    <row r="1520" spans="1:15">
      <c r="A1520">
        <v>1517</v>
      </c>
      <c r="B1520">
        <f t="shared" si="187"/>
        <v>6.0679999999999996</v>
      </c>
      <c r="C1520" s="151" t="e">
        <f ca="1">+_xll.BInterpol(Boost!$R$6:$R$66,Boost!$AZ$6:$AZ$66,params!B1520,"cubic")</f>
        <v>#NAME?</v>
      </c>
      <c r="D1520" s="151" t="e">
        <f ca="1">+_xll.BInterpol(Boost!$R$6:$R$66,Boost!$AX$6:$AX$66,params!B1520,"cubic")</f>
        <v>#NAME?</v>
      </c>
      <c r="E1520" s="198" t="e">
        <f t="shared" ca="1" si="190"/>
        <v>#NAME?</v>
      </c>
      <c r="F1520" s="151" t="e">
        <f ca="1">+_xll.BInterpol(Boost!$R$6:$R$66,Boost!$AY$6:$AY$66,params!B1520,"cubic")</f>
        <v>#NAME?</v>
      </c>
      <c r="G1520" s="151" t="e">
        <f ca="1">_xll.BInterpol(cf!$A$2:$A$68,cf!$B$2:$B$68,params!B1520,"cubic")/100</f>
        <v>#NAME?</v>
      </c>
      <c r="H1520" s="199" t="e">
        <f t="shared" ca="1" si="191"/>
        <v>#NAME?</v>
      </c>
      <c r="I1520" s="152">
        <f t="shared" si="194"/>
        <v>9.618748348391748E-2</v>
      </c>
      <c r="J1520" s="152">
        <f t="shared" si="192"/>
        <v>6.02561762845788E-5</v>
      </c>
      <c r="K1520" s="3" t="e">
        <f t="shared" ca="1" si="188"/>
        <v>#NAME?</v>
      </c>
      <c r="L1520" s="153" t="e">
        <f t="shared" ca="1" si="193"/>
        <v>#NAME?</v>
      </c>
      <c r="M1520" s="195" t="e">
        <f ca="1">_xll.BInterpol(cf!$A$2:$A$68,cf!$C$2:$C$68,params!B1520,"cubic")</f>
        <v>#NAME?</v>
      </c>
      <c r="N1520" s="195" t="e">
        <f ca="1">+_xll.BInterpol(#REF!,#REF!,params!B1520,"cubic")</f>
        <v>#NAME?</v>
      </c>
      <c r="O1520" s="153" t="e">
        <f t="shared" ca="1" si="189"/>
        <v>#NAME?</v>
      </c>
    </row>
    <row r="1521" spans="1:15">
      <c r="A1521">
        <v>1518</v>
      </c>
      <c r="B1521">
        <f t="shared" si="187"/>
        <v>6.0720000000000001</v>
      </c>
      <c r="C1521" s="151" t="e">
        <f ca="1">+_xll.BInterpol(Boost!$R$6:$R$66,Boost!$AZ$6:$AZ$66,params!B1521,"cubic")</f>
        <v>#NAME?</v>
      </c>
      <c r="D1521" s="151" t="e">
        <f ca="1">+_xll.BInterpol(Boost!$R$6:$R$66,Boost!$AX$6:$AX$66,params!B1521,"cubic")</f>
        <v>#NAME?</v>
      </c>
      <c r="E1521" s="198" t="e">
        <f t="shared" ca="1" si="190"/>
        <v>#NAME?</v>
      </c>
      <c r="F1521" s="151" t="e">
        <f ca="1">+_xll.BInterpol(Boost!$R$6:$R$66,Boost!$AY$6:$AY$66,params!B1521,"cubic")</f>
        <v>#NAME?</v>
      </c>
      <c r="G1521" s="151" t="e">
        <f ca="1">_xll.BInterpol(cf!$A$2:$A$68,cf!$B$2:$B$68,params!B1521,"cubic")/100</f>
        <v>#NAME?</v>
      </c>
      <c r="H1521" s="199" t="e">
        <f t="shared" ca="1" si="191"/>
        <v>#NAME?</v>
      </c>
      <c r="I1521" s="152">
        <f t="shared" si="194"/>
        <v>9.6247735643257615E-2</v>
      </c>
      <c r="J1521" s="152">
        <f t="shared" si="192"/>
        <v>6.0252159340135059E-5</v>
      </c>
      <c r="K1521" s="3" t="e">
        <f t="shared" ca="1" si="188"/>
        <v>#NAME?</v>
      </c>
      <c r="L1521" s="153" t="e">
        <f t="shared" ca="1" si="193"/>
        <v>#NAME?</v>
      </c>
      <c r="M1521" s="195" t="e">
        <f ca="1">_xll.BInterpol(cf!$A$2:$A$68,cf!$C$2:$C$68,params!B1521,"cubic")</f>
        <v>#NAME?</v>
      </c>
      <c r="N1521" s="195" t="e">
        <f ca="1">+_xll.BInterpol(#REF!,#REF!,params!B1521,"cubic")</f>
        <v>#NAME?</v>
      </c>
      <c r="O1521" s="153" t="e">
        <f t="shared" ca="1" si="189"/>
        <v>#NAME?</v>
      </c>
    </row>
    <row r="1522" spans="1:15">
      <c r="A1522">
        <v>1519</v>
      </c>
      <c r="B1522">
        <f t="shared" si="187"/>
        <v>6.0759999999999996</v>
      </c>
      <c r="C1522" s="151" t="e">
        <f ca="1">+_xll.BInterpol(Boost!$R$6:$R$66,Boost!$AZ$6:$AZ$66,params!B1522,"cubic")</f>
        <v>#NAME?</v>
      </c>
      <c r="D1522" s="151" t="e">
        <f ca="1">+_xll.BInterpol(Boost!$R$6:$R$66,Boost!$AX$6:$AX$66,params!B1522,"cubic")</f>
        <v>#NAME?</v>
      </c>
      <c r="E1522" s="198" t="e">
        <f t="shared" ca="1" si="190"/>
        <v>#NAME?</v>
      </c>
      <c r="F1522" s="151" t="e">
        <f ca="1">+_xll.BInterpol(Boost!$R$6:$R$66,Boost!$AY$6:$AY$66,params!B1522,"cubic")</f>
        <v>#NAME?</v>
      </c>
      <c r="G1522" s="151" t="e">
        <f ca="1">_xll.BInterpol(cf!$A$2:$A$68,cf!$B$2:$B$68,params!B1522,"cubic")/100</f>
        <v>#NAME?</v>
      </c>
      <c r="H1522" s="199" t="e">
        <f t="shared" ca="1" si="191"/>
        <v>#NAME?</v>
      </c>
      <c r="I1522" s="152">
        <f t="shared" si="194"/>
        <v>9.6307983785920981E-2</v>
      </c>
      <c r="J1522" s="152">
        <f t="shared" si="192"/>
        <v>6.0248142663366089E-5</v>
      </c>
      <c r="K1522" s="3" t="e">
        <f t="shared" ca="1" si="188"/>
        <v>#NAME?</v>
      </c>
      <c r="L1522" s="153" t="e">
        <f t="shared" ca="1" si="193"/>
        <v>#NAME?</v>
      </c>
      <c r="M1522" s="195" t="e">
        <f ca="1">_xll.BInterpol(cf!$A$2:$A$68,cf!$C$2:$C$68,params!B1522,"cubic")</f>
        <v>#NAME?</v>
      </c>
      <c r="N1522" s="195" t="e">
        <f ca="1">+_xll.BInterpol(#REF!,#REF!,params!B1522,"cubic")</f>
        <v>#NAME?</v>
      </c>
      <c r="O1522" s="153" t="e">
        <f t="shared" ca="1" si="189"/>
        <v>#NAME?</v>
      </c>
    </row>
    <row r="1523" spans="1:15">
      <c r="A1523">
        <v>1520</v>
      </c>
      <c r="B1523">
        <f t="shared" si="187"/>
        <v>6.08</v>
      </c>
      <c r="C1523" s="151" t="e">
        <f ca="1">+_xll.BInterpol(Boost!$R$6:$R$66,Boost!$AZ$6:$AZ$66,params!B1523,"cubic")</f>
        <v>#NAME?</v>
      </c>
      <c r="D1523" s="151" t="e">
        <f ca="1">+_xll.BInterpol(Boost!$R$6:$R$66,Boost!$AX$6:$AX$66,params!B1523,"cubic")</f>
        <v>#NAME?</v>
      </c>
      <c r="E1523" s="198" t="e">
        <f t="shared" ca="1" si="190"/>
        <v>#NAME?</v>
      </c>
      <c r="F1523" s="151" t="e">
        <f ca="1">+_xll.BInterpol(Boost!$R$6:$R$66,Boost!$AY$6:$AY$66,params!B1523,"cubic")</f>
        <v>#NAME?</v>
      </c>
      <c r="G1523" s="151" t="e">
        <f ca="1">_xll.BInterpol(cf!$A$2:$A$68,cf!$B$2:$B$68,params!B1523,"cubic")/100</f>
        <v>#NAME?</v>
      </c>
      <c r="H1523" s="199" t="e">
        <f t="shared" ca="1" si="191"/>
        <v>#NAME?</v>
      </c>
      <c r="I1523" s="152">
        <f t="shared" si="194"/>
        <v>9.6368227912175364E-2</v>
      </c>
      <c r="J1523" s="152">
        <f t="shared" si="192"/>
        <v>6.0244126254382913E-5</v>
      </c>
      <c r="K1523" s="3" t="e">
        <f t="shared" ca="1" si="188"/>
        <v>#NAME?</v>
      </c>
      <c r="L1523" s="153" t="e">
        <f t="shared" ca="1" si="193"/>
        <v>#NAME?</v>
      </c>
      <c r="M1523" s="195" t="e">
        <f ca="1">_xll.BInterpol(cf!$A$2:$A$68,cf!$C$2:$C$68,params!B1523,"cubic")</f>
        <v>#NAME?</v>
      </c>
      <c r="N1523" s="195" t="e">
        <f ca="1">+_xll.BInterpol(#REF!,#REF!,params!B1523,"cubic")</f>
        <v>#NAME?</v>
      </c>
      <c r="O1523" s="153" t="e">
        <f t="shared" ca="1" si="189"/>
        <v>#NAME?</v>
      </c>
    </row>
    <row r="1524" spans="1:15">
      <c r="A1524">
        <v>1521</v>
      </c>
      <c r="B1524">
        <f t="shared" si="187"/>
        <v>6.0839999999999996</v>
      </c>
      <c r="C1524" s="151" t="e">
        <f ca="1">+_xll.BInterpol(Boost!$R$6:$R$66,Boost!$AZ$6:$AZ$66,params!B1524,"cubic")</f>
        <v>#NAME?</v>
      </c>
      <c r="D1524" s="151" t="e">
        <f ca="1">+_xll.BInterpol(Boost!$R$6:$R$66,Boost!$AX$6:$AX$66,params!B1524,"cubic")</f>
        <v>#NAME?</v>
      </c>
      <c r="E1524" s="198" t="e">
        <f t="shared" ca="1" si="190"/>
        <v>#NAME?</v>
      </c>
      <c r="F1524" s="151" t="e">
        <f ca="1">+_xll.BInterpol(Boost!$R$6:$R$66,Boost!$AY$6:$AY$66,params!B1524,"cubic")</f>
        <v>#NAME?</v>
      </c>
      <c r="G1524" s="151" t="e">
        <f ca="1">_xll.BInterpol(cf!$A$2:$A$68,cf!$B$2:$B$68,params!B1524,"cubic")/100</f>
        <v>#NAME?</v>
      </c>
      <c r="H1524" s="199" t="e">
        <f t="shared" ca="1" si="191"/>
        <v>#NAME?</v>
      </c>
      <c r="I1524" s="152">
        <f t="shared" si="194"/>
        <v>9.642846802228866E-2</v>
      </c>
      <c r="J1524" s="152">
        <f t="shared" si="192"/>
        <v>6.0240110113296552E-5</v>
      </c>
      <c r="K1524" s="3" t="e">
        <f t="shared" ca="1" si="188"/>
        <v>#NAME?</v>
      </c>
      <c r="L1524" s="153" t="e">
        <f t="shared" ca="1" si="193"/>
        <v>#NAME?</v>
      </c>
      <c r="M1524" s="195" t="e">
        <f ca="1">_xll.BInterpol(cf!$A$2:$A$68,cf!$C$2:$C$68,params!B1524,"cubic")</f>
        <v>#NAME?</v>
      </c>
      <c r="N1524" s="195" t="e">
        <f ca="1">+_xll.BInterpol(#REF!,#REF!,params!B1524,"cubic")</f>
        <v>#NAME?</v>
      </c>
      <c r="O1524" s="153" t="e">
        <f t="shared" ca="1" si="189"/>
        <v>#NAME?</v>
      </c>
    </row>
    <row r="1525" spans="1:15">
      <c r="A1525">
        <v>1522</v>
      </c>
      <c r="B1525">
        <f t="shared" si="187"/>
        <v>6.0880000000000001</v>
      </c>
      <c r="C1525" s="151" t="e">
        <f ca="1">+_xll.BInterpol(Boost!$R$6:$R$66,Boost!$AZ$6:$AZ$66,params!B1525,"cubic")</f>
        <v>#NAME?</v>
      </c>
      <c r="D1525" s="151" t="e">
        <f ca="1">+_xll.BInterpol(Boost!$R$6:$R$66,Boost!$AX$6:$AX$66,params!B1525,"cubic")</f>
        <v>#NAME?</v>
      </c>
      <c r="E1525" s="198" t="e">
        <f t="shared" ca="1" si="190"/>
        <v>#NAME?</v>
      </c>
      <c r="F1525" s="151" t="e">
        <f ca="1">+_xll.BInterpol(Boost!$R$6:$R$66,Boost!$AY$6:$AY$66,params!B1525,"cubic")</f>
        <v>#NAME?</v>
      </c>
      <c r="G1525" s="151" t="e">
        <f ca="1">_xll.BInterpol(cf!$A$2:$A$68,cf!$B$2:$B$68,params!B1525,"cubic")/100</f>
        <v>#NAME?</v>
      </c>
      <c r="H1525" s="199" t="e">
        <f t="shared" ca="1" si="191"/>
        <v>#NAME?</v>
      </c>
      <c r="I1525" s="152">
        <f t="shared" si="194"/>
        <v>9.6488704116528323E-2</v>
      </c>
      <c r="J1525" s="152">
        <f t="shared" si="192"/>
        <v>6.0236094239662918E-5</v>
      </c>
      <c r="K1525" s="3" t="e">
        <f t="shared" ca="1" si="188"/>
        <v>#NAME?</v>
      </c>
      <c r="L1525" s="153" t="e">
        <f t="shared" ca="1" si="193"/>
        <v>#NAME?</v>
      </c>
      <c r="M1525" s="195" t="e">
        <f ca="1">_xll.BInterpol(cf!$A$2:$A$68,cf!$C$2:$C$68,params!B1525,"cubic")</f>
        <v>#NAME?</v>
      </c>
      <c r="N1525" s="195" t="e">
        <f ca="1">+_xll.BInterpol(#REF!,#REF!,params!B1525,"cubic")</f>
        <v>#NAME?</v>
      </c>
      <c r="O1525" s="153" t="e">
        <f t="shared" ca="1" si="189"/>
        <v>#NAME?</v>
      </c>
    </row>
    <row r="1526" spans="1:15">
      <c r="A1526">
        <v>1523</v>
      </c>
      <c r="B1526">
        <f t="shared" si="187"/>
        <v>6.0919999999999996</v>
      </c>
      <c r="C1526" s="151" t="e">
        <f ca="1">+_xll.BInterpol(Boost!$R$6:$R$66,Boost!$AZ$6:$AZ$66,params!B1526,"cubic")</f>
        <v>#NAME?</v>
      </c>
      <c r="D1526" s="151" t="e">
        <f ca="1">+_xll.BInterpol(Boost!$R$6:$R$66,Boost!$AX$6:$AX$66,params!B1526,"cubic")</f>
        <v>#NAME?</v>
      </c>
      <c r="E1526" s="198" t="e">
        <f t="shared" ca="1" si="190"/>
        <v>#NAME?</v>
      </c>
      <c r="F1526" s="151" t="e">
        <f ca="1">+_xll.BInterpol(Boost!$R$6:$R$66,Boost!$AY$6:$AY$66,params!B1526,"cubic")</f>
        <v>#NAME?</v>
      </c>
      <c r="G1526" s="151" t="e">
        <f ca="1">_xll.BInterpol(cf!$A$2:$A$68,cf!$B$2:$B$68,params!B1526,"cubic")/100</f>
        <v>#NAME?</v>
      </c>
      <c r="H1526" s="199" t="e">
        <f t="shared" ca="1" si="191"/>
        <v>#NAME?</v>
      </c>
      <c r="I1526" s="152">
        <f t="shared" si="194"/>
        <v>9.6548936195162249E-2</v>
      </c>
      <c r="J1526" s="152">
        <f t="shared" si="192"/>
        <v>6.0232078633926101E-5</v>
      </c>
      <c r="K1526" s="3" t="e">
        <f t="shared" ca="1" si="188"/>
        <v>#NAME?</v>
      </c>
      <c r="L1526" s="153" t="e">
        <f t="shared" ca="1" si="193"/>
        <v>#NAME?</v>
      </c>
      <c r="M1526" s="195" t="e">
        <f ca="1">_xll.BInterpol(cf!$A$2:$A$68,cf!$C$2:$C$68,params!B1526,"cubic")</f>
        <v>#NAME?</v>
      </c>
      <c r="N1526" s="195" t="e">
        <f ca="1">+_xll.BInterpol(#REF!,#REF!,params!B1526,"cubic")</f>
        <v>#NAME?</v>
      </c>
      <c r="O1526" s="153" t="e">
        <f t="shared" ca="1" si="189"/>
        <v>#NAME?</v>
      </c>
    </row>
    <row r="1527" spans="1:15">
      <c r="A1527">
        <v>1524</v>
      </c>
      <c r="B1527">
        <f t="shared" si="187"/>
        <v>6.0960000000000001</v>
      </c>
      <c r="C1527" s="151" t="e">
        <f ca="1">+_xll.BInterpol(Boost!$R$6:$R$66,Boost!$AZ$6:$AZ$66,params!B1527,"cubic")</f>
        <v>#NAME?</v>
      </c>
      <c r="D1527" s="151" t="e">
        <f ca="1">+_xll.BInterpol(Boost!$R$6:$R$66,Boost!$AX$6:$AX$66,params!B1527,"cubic")</f>
        <v>#NAME?</v>
      </c>
      <c r="E1527" s="198" t="e">
        <f t="shared" ca="1" si="190"/>
        <v>#NAME?</v>
      </c>
      <c r="F1527" s="151" t="e">
        <f ca="1">+_xll.BInterpol(Boost!$R$6:$R$66,Boost!$AY$6:$AY$66,params!B1527,"cubic")</f>
        <v>#NAME?</v>
      </c>
      <c r="G1527" s="151" t="e">
        <f ca="1">_xll.BInterpol(cf!$A$2:$A$68,cf!$B$2:$B$68,params!B1527,"cubic")/100</f>
        <v>#NAME?</v>
      </c>
      <c r="H1527" s="199" t="e">
        <f t="shared" ca="1" si="191"/>
        <v>#NAME?</v>
      </c>
      <c r="I1527" s="152">
        <f t="shared" si="194"/>
        <v>9.6609164258458224E-2</v>
      </c>
      <c r="J1527" s="152">
        <f t="shared" si="192"/>
        <v>6.0228063295975076E-5</v>
      </c>
      <c r="K1527" s="3" t="e">
        <f t="shared" ca="1" si="188"/>
        <v>#NAME?</v>
      </c>
      <c r="L1527" s="153" t="e">
        <f t="shared" ca="1" si="193"/>
        <v>#NAME?</v>
      </c>
      <c r="M1527" s="195" t="e">
        <f ca="1">_xll.BInterpol(cf!$A$2:$A$68,cf!$C$2:$C$68,params!B1527,"cubic")</f>
        <v>#NAME?</v>
      </c>
      <c r="N1527" s="195" t="e">
        <f ca="1">+_xll.BInterpol(#REF!,#REF!,params!B1527,"cubic")</f>
        <v>#NAME?</v>
      </c>
      <c r="O1527" s="153" t="e">
        <f t="shared" ca="1" si="189"/>
        <v>#NAME?</v>
      </c>
    </row>
    <row r="1528" spans="1:15">
      <c r="A1528">
        <v>1525</v>
      </c>
      <c r="B1528">
        <f t="shared" si="187"/>
        <v>6.1</v>
      </c>
      <c r="C1528" s="151" t="e">
        <f ca="1">+_xll.BInterpol(Boost!$R$6:$R$66,Boost!$AZ$6:$AZ$66,params!B1528,"cubic")</f>
        <v>#NAME?</v>
      </c>
      <c r="D1528" s="151" t="e">
        <f ca="1">+_xll.BInterpol(Boost!$R$6:$R$66,Boost!$AX$6:$AX$66,params!B1528,"cubic")</f>
        <v>#NAME?</v>
      </c>
      <c r="E1528" s="198" t="e">
        <f t="shared" ca="1" si="190"/>
        <v>#NAME?</v>
      </c>
      <c r="F1528" s="151" t="e">
        <f ca="1">+_xll.BInterpol(Boost!$R$6:$R$66,Boost!$AY$6:$AY$66,params!B1528,"cubic")</f>
        <v>#NAME?</v>
      </c>
      <c r="G1528" s="151" t="e">
        <f ca="1">_xll.BInterpol(cf!$A$2:$A$68,cf!$B$2:$B$68,params!B1528,"cubic")/100</f>
        <v>#NAME?</v>
      </c>
      <c r="H1528" s="199" t="e">
        <f t="shared" ca="1" si="191"/>
        <v>#NAME?</v>
      </c>
      <c r="I1528" s="152">
        <f t="shared" si="194"/>
        <v>9.6669388306683701E-2</v>
      </c>
      <c r="J1528" s="152">
        <f t="shared" si="192"/>
        <v>6.0224048225476778E-5</v>
      </c>
      <c r="K1528" s="3" t="e">
        <f t="shared" ca="1" si="188"/>
        <v>#NAME?</v>
      </c>
      <c r="L1528" s="153" t="e">
        <f t="shared" ca="1" si="193"/>
        <v>#NAME?</v>
      </c>
      <c r="M1528" s="195" t="e">
        <f ca="1">_xll.BInterpol(cf!$A$2:$A$68,cf!$C$2:$C$68,params!B1528,"cubic")</f>
        <v>#NAME?</v>
      </c>
      <c r="N1528" s="195" t="e">
        <f ca="1">+_xll.BInterpol(#REF!,#REF!,params!B1528,"cubic")</f>
        <v>#NAME?</v>
      </c>
      <c r="O1528" s="153" t="e">
        <f t="shared" ca="1" si="189"/>
        <v>#NAME?</v>
      </c>
    </row>
    <row r="1529" spans="1:15">
      <c r="A1529">
        <v>1526</v>
      </c>
      <c r="B1529">
        <f t="shared" si="187"/>
        <v>6.1040000000000001</v>
      </c>
      <c r="C1529" s="151" t="e">
        <f ca="1">+_xll.BInterpol(Boost!$R$6:$R$66,Boost!$AZ$6:$AZ$66,params!B1529,"cubic")</f>
        <v>#NAME?</v>
      </c>
      <c r="D1529" s="151" t="e">
        <f ca="1">+_xll.BInterpol(Boost!$R$6:$R$66,Boost!$AX$6:$AX$66,params!B1529,"cubic")</f>
        <v>#NAME?</v>
      </c>
      <c r="E1529" s="198" t="e">
        <f t="shared" ca="1" si="190"/>
        <v>#NAME?</v>
      </c>
      <c r="F1529" s="151" t="e">
        <f ca="1">+_xll.BInterpol(Boost!$R$6:$R$66,Boost!$AY$6:$AY$66,params!B1529,"cubic")</f>
        <v>#NAME?</v>
      </c>
      <c r="G1529" s="151" t="e">
        <f ca="1">_xll.BInterpol(cf!$A$2:$A$68,cf!$B$2:$B$68,params!B1529,"cubic")/100</f>
        <v>#NAME?</v>
      </c>
      <c r="H1529" s="199" t="e">
        <f t="shared" ca="1" si="191"/>
        <v>#NAME?</v>
      </c>
      <c r="I1529" s="152">
        <f t="shared" si="194"/>
        <v>9.6729608340106576E-2</v>
      </c>
      <c r="J1529" s="152">
        <f t="shared" si="192"/>
        <v>6.0220033422875296E-5</v>
      </c>
      <c r="K1529" s="3" t="e">
        <f t="shared" ca="1" si="188"/>
        <v>#NAME?</v>
      </c>
      <c r="L1529" s="153" t="e">
        <f t="shared" ca="1" si="193"/>
        <v>#NAME?</v>
      </c>
      <c r="M1529" s="195" t="e">
        <f ca="1">_xll.BInterpol(cf!$A$2:$A$68,cf!$C$2:$C$68,params!B1529,"cubic")</f>
        <v>#NAME?</v>
      </c>
      <c r="N1529" s="195" t="e">
        <f ca="1">+_xll.BInterpol(#REF!,#REF!,params!B1529,"cubic")</f>
        <v>#NAME?</v>
      </c>
      <c r="O1529" s="153" t="e">
        <f t="shared" ca="1" si="189"/>
        <v>#NAME?</v>
      </c>
    </row>
    <row r="1530" spans="1:15">
      <c r="A1530">
        <v>1527</v>
      </c>
      <c r="B1530">
        <f t="shared" si="187"/>
        <v>6.1079999999999997</v>
      </c>
      <c r="C1530" s="151" t="e">
        <f ca="1">+_xll.BInterpol(Boost!$R$6:$R$66,Boost!$AZ$6:$AZ$66,params!B1530,"cubic")</f>
        <v>#NAME?</v>
      </c>
      <c r="D1530" s="151" t="e">
        <f ca="1">+_xll.BInterpol(Boost!$R$6:$R$66,Boost!$AX$6:$AX$66,params!B1530,"cubic")</f>
        <v>#NAME?</v>
      </c>
      <c r="E1530" s="198" t="e">
        <f t="shared" ca="1" si="190"/>
        <v>#NAME?</v>
      </c>
      <c r="F1530" s="151" t="e">
        <f ca="1">+_xll.BInterpol(Boost!$R$6:$R$66,Boost!$AY$6:$AY$66,params!B1530,"cubic")</f>
        <v>#NAME?</v>
      </c>
      <c r="G1530" s="151" t="e">
        <f ca="1">_xll.BInterpol(cf!$A$2:$A$68,cf!$B$2:$B$68,params!B1530,"cubic")/100</f>
        <v>#NAME?</v>
      </c>
      <c r="H1530" s="199" t="e">
        <f t="shared" ca="1" si="191"/>
        <v>#NAME?</v>
      </c>
      <c r="I1530" s="152">
        <f t="shared" si="194"/>
        <v>9.6789824358994303E-2</v>
      </c>
      <c r="J1530" s="152">
        <f t="shared" si="192"/>
        <v>6.0216018887726541E-5</v>
      </c>
      <c r="K1530" s="3" t="e">
        <f t="shared" ca="1" si="188"/>
        <v>#NAME?</v>
      </c>
      <c r="L1530" s="153" t="e">
        <f t="shared" ca="1" si="193"/>
        <v>#NAME?</v>
      </c>
      <c r="M1530" s="195" t="e">
        <f ca="1">_xll.BInterpol(cf!$A$2:$A$68,cf!$C$2:$C$68,params!B1530,"cubic")</f>
        <v>#NAME?</v>
      </c>
      <c r="N1530" s="195" t="e">
        <f ca="1">+_xll.BInterpol(#REF!,#REF!,params!B1530,"cubic")</f>
        <v>#NAME?</v>
      </c>
      <c r="O1530" s="153" t="e">
        <f t="shared" ca="1" si="189"/>
        <v>#NAME?</v>
      </c>
    </row>
    <row r="1531" spans="1:15">
      <c r="A1531">
        <v>1528</v>
      </c>
      <c r="B1531">
        <f t="shared" si="187"/>
        <v>6.1120000000000001</v>
      </c>
      <c r="C1531" s="151" t="e">
        <f ca="1">+_xll.BInterpol(Boost!$R$6:$R$66,Boost!$AZ$6:$AZ$66,params!B1531,"cubic")</f>
        <v>#NAME?</v>
      </c>
      <c r="D1531" s="151" t="e">
        <f ca="1">+_xll.BInterpol(Boost!$R$6:$R$66,Boost!$AX$6:$AX$66,params!B1531,"cubic")</f>
        <v>#NAME?</v>
      </c>
      <c r="E1531" s="198" t="e">
        <f t="shared" ca="1" si="190"/>
        <v>#NAME?</v>
      </c>
      <c r="F1531" s="151" t="e">
        <f ca="1">+_xll.BInterpol(Boost!$R$6:$R$66,Boost!$AY$6:$AY$66,params!B1531,"cubic")</f>
        <v>#NAME?</v>
      </c>
      <c r="G1531" s="151" t="e">
        <f ca="1">_xll.BInterpol(cf!$A$2:$A$68,cf!$B$2:$B$68,params!B1531,"cubic")/100</f>
        <v>#NAME?</v>
      </c>
      <c r="H1531" s="199" t="e">
        <f t="shared" ca="1" si="191"/>
        <v>#NAME?</v>
      </c>
      <c r="I1531" s="152">
        <f t="shared" si="194"/>
        <v>9.6850036363614556E-2</v>
      </c>
      <c r="J1531" s="152">
        <f t="shared" si="192"/>
        <v>6.0212004620252557E-5</v>
      </c>
      <c r="K1531" s="3" t="e">
        <f t="shared" ca="1" si="188"/>
        <v>#NAME?</v>
      </c>
      <c r="L1531" s="153" t="e">
        <f t="shared" ca="1" si="193"/>
        <v>#NAME?</v>
      </c>
      <c r="M1531" s="195" t="e">
        <f ca="1">_xll.BInterpol(cf!$A$2:$A$68,cf!$C$2:$C$68,params!B1531,"cubic")</f>
        <v>#NAME?</v>
      </c>
      <c r="N1531" s="195" t="e">
        <f ca="1">+_xll.BInterpol(#REF!,#REF!,params!B1531,"cubic")</f>
        <v>#NAME?</v>
      </c>
      <c r="O1531" s="153" t="e">
        <f t="shared" ca="1" si="189"/>
        <v>#NAME?</v>
      </c>
    </row>
    <row r="1532" spans="1:15">
      <c r="A1532">
        <v>1529</v>
      </c>
      <c r="B1532">
        <f t="shared" si="187"/>
        <v>6.1159999999999997</v>
      </c>
      <c r="C1532" s="151" t="e">
        <f ca="1">+_xll.BInterpol(Boost!$R$6:$R$66,Boost!$AZ$6:$AZ$66,params!B1532,"cubic")</f>
        <v>#NAME?</v>
      </c>
      <c r="D1532" s="151" t="e">
        <f ca="1">+_xll.BInterpol(Boost!$R$6:$R$66,Boost!$AX$6:$AX$66,params!B1532,"cubic")</f>
        <v>#NAME?</v>
      </c>
      <c r="E1532" s="198" t="e">
        <f t="shared" ca="1" si="190"/>
        <v>#NAME?</v>
      </c>
      <c r="F1532" s="151" t="e">
        <f ca="1">+_xll.BInterpol(Boost!$R$6:$R$66,Boost!$AY$6:$AY$66,params!B1532,"cubic")</f>
        <v>#NAME?</v>
      </c>
      <c r="G1532" s="151" t="e">
        <f ca="1">_xll.BInterpol(cf!$A$2:$A$68,cf!$B$2:$B$68,params!B1532,"cubic")/100</f>
        <v>#NAME?</v>
      </c>
      <c r="H1532" s="199" t="e">
        <f t="shared" ca="1" si="191"/>
        <v>#NAME?</v>
      </c>
      <c r="I1532" s="152">
        <f t="shared" si="194"/>
        <v>9.6910244354235009E-2</v>
      </c>
      <c r="J1532" s="152">
        <f t="shared" si="192"/>
        <v>6.0207990620453344E-5</v>
      </c>
      <c r="K1532" s="3" t="e">
        <f t="shared" ca="1" si="188"/>
        <v>#NAME?</v>
      </c>
      <c r="L1532" s="153" t="e">
        <f t="shared" ca="1" si="193"/>
        <v>#NAME?</v>
      </c>
      <c r="M1532" s="195" t="e">
        <f ca="1">_xll.BInterpol(cf!$A$2:$A$68,cf!$C$2:$C$68,params!B1532,"cubic")</f>
        <v>#NAME?</v>
      </c>
      <c r="N1532" s="195" t="e">
        <f ca="1">+_xll.BInterpol(#REF!,#REF!,params!B1532,"cubic")</f>
        <v>#NAME?</v>
      </c>
      <c r="O1532" s="153" t="e">
        <f t="shared" ca="1" si="189"/>
        <v>#NAME?</v>
      </c>
    </row>
    <row r="1533" spans="1:15">
      <c r="A1533">
        <v>1530</v>
      </c>
      <c r="B1533">
        <f t="shared" si="187"/>
        <v>6.12</v>
      </c>
      <c r="C1533" s="151" t="e">
        <f ca="1">+_xll.BInterpol(Boost!$R$6:$R$66,Boost!$AZ$6:$AZ$66,params!B1533,"cubic")</f>
        <v>#NAME?</v>
      </c>
      <c r="D1533" s="151" t="e">
        <f ca="1">+_xll.BInterpol(Boost!$R$6:$R$66,Boost!$AX$6:$AX$66,params!B1533,"cubic")</f>
        <v>#NAME?</v>
      </c>
      <c r="E1533" s="198" t="e">
        <f t="shared" ca="1" si="190"/>
        <v>#NAME?</v>
      </c>
      <c r="F1533" s="151" t="e">
        <f ca="1">+_xll.BInterpol(Boost!$R$6:$R$66,Boost!$AY$6:$AY$66,params!B1533,"cubic")</f>
        <v>#NAME?</v>
      </c>
      <c r="G1533" s="151" t="e">
        <f ca="1">_xll.BInterpol(cf!$A$2:$A$68,cf!$B$2:$B$68,params!B1533,"cubic")/100</f>
        <v>#NAME?</v>
      </c>
      <c r="H1533" s="199" t="e">
        <f t="shared" ca="1" si="191"/>
        <v>#NAME?</v>
      </c>
      <c r="I1533" s="152">
        <f t="shared" si="194"/>
        <v>9.6970448331123227E-2</v>
      </c>
      <c r="J1533" s="152">
        <f t="shared" si="192"/>
        <v>6.0203976888217881E-5</v>
      </c>
      <c r="K1533" s="3" t="e">
        <f t="shared" ca="1" si="188"/>
        <v>#NAME?</v>
      </c>
      <c r="L1533" s="153" t="e">
        <f t="shared" ca="1" si="193"/>
        <v>#NAME?</v>
      </c>
      <c r="M1533" s="195" t="e">
        <f ca="1">_xll.BInterpol(cf!$A$2:$A$68,cf!$C$2:$C$68,params!B1533,"cubic")</f>
        <v>#NAME?</v>
      </c>
      <c r="N1533" s="195" t="e">
        <f ca="1">+_xll.BInterpol(#REF!,#REF!,params!B1533,"cubic")</f>
        <v>#NAME?</v>
      </c>
      <c r="O1533" s="153" t="e">
        <f t="shared" ca="1" si="189"/>
        <v>#NAME?</v>
      </c>
    </row>
    <row r="1534" spans="1:15">
      <c r="A1534">
        <v>1531</v>
      </c>
      <c r="B1534">
        <f t="shared" si="187"/>
        <v>6.1239999999999997</v>
      </c>
      <c r="C1534" s="151" t="e">
        <f ca="1">+_xll.BInterpol(Boost!$R$6:$R$66,Boost!$AZ$6:$AZ$66,params!B1534,"cubic")</f>
        <v>#NAME?</v>
      </c>
      <c r="D1534" s="151" t="e">
        <f ca="1">+_xll.BInterpol(Boost!$R$6:$R$66,Boost!$AX$6:$AX$66,params!B1534,"cubic")</f>
        <v>#NAME?</v>
      </c>
      <c r="E1534" s="198" t="e">
        <f t="shared" ca="1" si="190"/>
        <v>#NAME?</v>
      </c>
      <c r="F1534" s="151" t="e">
        <f ca="1">+_xll.BInterpol(Boost!$R$6:$R$66,Boost!$AY$6:$AY$66,params!B1534,"cubic")</f>
        <v>#NAME?</v>
      </c>
      <c r="G1534" s="151" t="e">
        <f ca="1">_xll.BInterpol(cf!$A$2:$A$68,cf!$B$2:$B$68,params!B1534,"cubic")/100</f>
        <v>#NAME?</v>
      </c>
      <c r="H1534" s="199" t="e">
        <f t="shared" ca="1" si="191"/>
        <v>#NAME?</v>
      </c>
      <c r="I1534" s="152">
        <f t="shared" si="194"/>
        <v>9.7030648294546662E-2</v>
      </c>
      <c r="J1534" s="152">
        <f t="shared" si="192"/>
        <v>6.0199963423435143E-5</v>
      </c>
      <c r="K1534" s="3" t="e">
        <f t="shared" ca="1" si="188"/>
        <v>#NAME?</v>
      </c>
      <c r="L1534" s="153" t="e">
        <f t="shared" ca="1" si="193"/>
        <v>#NAME?</v>
      </c>
      <c r="M1534" s="195" t="e">
        <f ca="1">_xll.BInterpol(cf!$A$2:$A$68,cf!$C$2:$C$68,params!B1534,"cubic")</f>
        <v>#NAME?</v>
      </c>
      <c r="N1534" s="195" t="e">
        <f ca="1">+_xll.BInterpol(#REF!,#REF!,params!B1534,"cubic")</f>
        <v>#NAME?</v>
      </c>
      <c r="O1534" s="153" t="e">
        <f t="shared" ca="1" si="189"/>
        <v>#NAME?</v>
      </c>
    </row>
    <row r="1535" spans="1:15">
      <c r="A1535">
        <v>1532</v>
      </c>
      <c r="B1535">
        <f t="shared" si="187"/>
        <v>6.1280000000000001</v>
      </c>
      <c r="C1535" s="151" t="e">
        <f ca="1">+_xll.BInterpol(Boost!$R$6:$R$66,Boost!$AZ$6:$AZ$66,params!B1535,"cubic")</f>
        <v>#NAME?</v>
      </c>
      <c r="D1535" s="151" t="e">
        <f ca="1">+_xll.BInterpol(Boost!$R$6:$R$66,Boost!$AX$6:$AX$66,params!B1535,"cubic")</f>
        <v>#NAME?</v>
      </c>
      <c r="E1535" s="198" t="e">
        <f t="shared" ca="1" si="190"/>
        <v>#NAME?</v>
      </c>
      <c r="F1535" s="151" t="e">
        <f ca="1">+_xll.BInterpol(Boost!$R$6:$R$66,Boost!$AY$6:$AY$66,params!B1535,"cubic")</f>
        <v>#NAME?</v>
      </c>
      <c r="G1535" s="151" t="e">
        <f ca="1">_xll.BInterpol(cf!$A$2:$A$68,cf!$B$2:$B$68,params!B1535,"cubic")/100</f>
        <v>#NAME?</v>
      </c>
      <c r="H1535" s="199" t="e">
        <f t="shared" ca="1" si="191"/>
        <v>#NAME?</v>
      </c>
      <c r="I1535" s="152">
        <f t="shared" si="194"/>
        <v>9.70908442447731E-2</v>
      </c>
      <c r="J1535" s="152">
        <f t="shared" si="192"/>
        <v>6.01959502264382E-5</v>
      </c>
      <c r="K1535" s="3" t="e">
        <f t="shared" ca="1" si="188"/>
        <v>#NAME?</v>
      </c>
      <c r="L1535" s="153" t="e">
        <f t="shared" ca="1" si="193"/>
        <v>#NAME?</v>
      </c>
      <c r="M1535" s="195" t="e">
        <f ca="1">_xll.BInterpol(cf!$A$2:$A$68,cf!$C$2:$C$68,params!B1535,"cubic")</f>
        <v>#NAME?</v>
      </c>
      <c r="N1535" s="195" t="e">
        <f ca="1">+_xll.BInterpol(#REF!,#REF!,params!B1535,"cubic")</f>
        <v>#NAME?</v>
      </c>
      <c r="O1535" s="153" t="e">
        <f t="shared" ca="1" si="189"/>
        <v>#NAME?</v>
      </c>
    </row>
    <row r="1536" spans="1:15">
      <c r="A1536">
        <v>1533</v>
      </c>
      <c r="B1536">
        <f t="shared" si="187"/>
        <v>6.1319999999999997</v>
      </c>
      <c r="C1536" s="151" t="e">
        <f ca="1">+_xll.BInterpol(Boost!$R$6:$R$66,Boost!$AZ$6:$AZ$66,params!B1536,"cubic")</f>
        <v>#NAME?</v>
      </c>
      <c r="D1536" s="151" t="e">
        <f ca="1">+_xll.BInterpol(Boost!$R$6:$R$66,Boost!$AX$6:$AX$66,params!B1536,"cubic")</f>
        <v>#NAME?</v>
      </c>
      <c r="E1536" s="198" t="e">
        <f t="shared" ca="1" si="190"/>
        <v>#NAME?</v>
      </c>
      <c r="F1536" s="151" t="e">
        <f ca="1">+_xll.BInterpol(Boost!$R$6:$R$66,Boost!$AY$6:$AY$66,params!B1536,"cubic")</f>
        <v>#NAME?</v>
      </c>
      <c r="G1536" s="151" t="e">
        <f ca="1">_xll.BInterpol(cf!$A$2:$A$68,cf!$B$2:$B$68,params!B1536,"cubic")/100</f>
        <v>#NAME?</v>
      </c>
      <c r="H1536" s="199" t="e">
        <f t="shared" ca="1" si="191"/>
        <v>#NAME?</v>
      </c>
      <c r="I1536" s="152">
        <f t="shared" si="194"/>
        <v>9.7151036182069883E-2</v>
      </c>
      <c r="J1536" s="152">
        <f t="shared" si="192"/>
        <v>6.019193729678296E-5</v>
      </c>
      <c r="K1536" s="3" t="e">
        <f t="shared" ca="1" si="188"/>
        <v>#NAME?</v>
      </c>
      <c r="L1536" s="153" t="e">
        <f t="shared" ca="1" si="193"/>
        <v>#NAME?</v>
      </c>
      <c r="M1536" s="195" t="e">
        <f ca="1">_xll.BInterpol(cf!$A$2:$A$68,cf!$C$2:$C$68,params!B1536,"cubic")</f>
        <v>#NAME?</v>
      </c>
      <c r="N1536" s="195" t="e">
        <f ca="1">+_xll.BInterpol(#REF!,#REF!,params!B1536,"cubic")</f>
        <v>#NAME?</v>
      </c>
      <c r="O1536" s="153" t="e">
        <f t="shared" ca="1" si="189"/>
        <v>#NAME?</v>
      </c>
    </row>
    <row r="1537" spans="1:15">
      <c r="A1537">
        <v>1534</v>
      </c>
      <c r="B1537">
        <f t="shared" si="187"/>
        <v>6.1360000000000001</v>
      </c>
      <c r="C1537" s="151" t="e">
        <f ca="1">+_xll.BInterpol(Boost!$R$6:$R$66,Boost!$AZ$6:$AZ$66,params!B1537,"cubic")</f>
        <v>#NAME?</v>
      </c>
      <c r="D1537" s="151" t="e">
        <f ca="1">+_xll.BInterpol(Boost!$R$6:$R$66,Boost!$AX$6:$AX$66,params!B1537,"cubic")</f>
        <v>#NAME?</v>
      </c>
      <c r="E1537" s="198" t="e">
        <f t="shared" ca="1" si="190"/>
        <v>#NAME?</v>
      </c>
      <c r="F1537" s="151" t="e">
        <f ca="1">+_xll.BInterpol(Boost!$R$6:$R$66,Boost!$AY$6:$AY$66,params!B1537,"cubic")</f>
        <v>#NAME?</v>
      </c>
      <c r="G1537" s="151" t="e">
        <f ca="1">_xll.BInterpol(cf!$A$2:$A$68,cf!$B$2:$B$68,params!B1537,"cubic")/100</f>
        <v>#NAME?</v>
      </c>
      <c r="H1537" s="199" t="e">
        <f t="shared" ca="1" si="191"/>
        <v>#NAME?</v>
      </c>
      <c r="I1537" s="152">
        <f t="shared" si="194"/>
        <v>9.7211224106704686E-2</v>
      </c>
      <c r="J1537" s="152">
        <f t="shared" si="192"/>
        <v>6.0187924634802492E-5</v>
      </c>
      <c r="K1537" s="3" t="e">
        <f t="shared" ca="1" si="188"/>
        <v>#NAME?</v>
      </c>
      <c r="L1537" s="153" t="e">
        <f t="shared" ca="1" si="193"/>
        <v>#NAME?</v>
      </c>
      <c r="M1537" s="195" t="e">
        <f ca="1">_xll.BInterpol(cf!$A$2:$A$68,cf!$C$2:$C$68,params!B1537,"cubic")</f>
        <v>#NAME?</v>
      </c>
      <c r="N1537" s="195" t="e">
        <f ca="1">+_xll.BInterpol(#REF!,#REF!,params!B1537,"cubic")</f>
        <v>#NAME?</v>
      </c>
      <c r="O1537" s="153" t="e">
        <f t="shared" ca="1" si="189"/>
        <v>#NAME?</v>
      </c>
    </row>
    <row r="1538" spans="1:15">
      <c r="A1538">
        <v>1535</v>
      </c>
      <c r="B1538">
        <f t="shared" si="187"/>
        <v>6.14</v>
      </c>
      <c r="C1538" s="151" t="e">
        <f ca="1">+_xll.BInterpol(Boost!$R$6:$R$66,Boost!$AZ$6:$AZ$66,params!B1538,"cubic")</f>
        <v>#NAME?</v>
      </c>
      <c r="D1538" s="151" t="e">
        <f ca="1">+_xll.BInterpol(Boost!$R$6:$R$66,Boost!$AX$6:$AX$66,params!B1538,"cubic")</f>
        <v>#NAME?</v>
      </c>
      <c r="E1538" s="198" t="e">
        <f t="shared" ca="1" si="190"/>
        <v>#NAME?</v>
      </c>
      <c r="F1538" s="151" t="e">
        <f ca="1">+_xll.BInterpol(Boost!$R$6:$R$66,Boost!$AY$6:$AY$66,params!B1538,"cubic")</f>
        <v>#NAME?</v>
      </c>
      <c r="G1538" s="151" t="e">
        <f ca="1">_xll.BInterpol(cf!$A$2:$A$68,cf!$B$2:$B$68,params!B1538,"cubic")/100</f>
        <v>#NAME?</v>
      </c>
      <c r="H1538" s="199" t="e">
        <f t="shared" ca="1" si="191"/>
        <v>#NAME?</v>
      </c>
      <c r="I1538" s="152">
        <f t="shared" si="194"/>
        <v>9.7271408018944849E-2</v>
      </c>
      <c r="J1538" s="152">
        <f t="shared" si="192"/>
        <v>6.0183912240163728E-5</v>
      </c>
      <c r="K1538" s="3" t="e">
        <f t="shared" ca="1" si="188"/>
        <v>#NAME?</v>
      </c>
      <c r="L1538" s="153" t="e">
        <f t="shared" ca="1" si="193"/>
        <v>#NAME?</v>
      </c>
      <c r="M1538" s="195" t="e">
        <f ca="1">_xll.BInterpol(cf!$A$2:$A$68,cf!$C$2:$C$68,params!B1538,"cubic")</f>
        <v>#NAME?</v>
      </c>
      <c r="N1538" s="195" t="e">
        <f ca="1">+_xll.BInterpol(#REF!,#REF!,params!B1538,"cubic")</f>
        <v>#NAME?</v>
      </c>
      <c r="O1538" s="153" t="e">
        <f t="shared" ca="1" si="189"/>
        <v>#NAME?</v>
      </c>
    </row>
    <row r="1539" spans="1:15">
      <c r="A1539">
        <v>1536</v>
      </c>
      <c r="B1539">
        <f t="shared" si="187"/>
        <v>6.1440000000000001</v>
      </c>
      <c r="C1539" s="151" t="e">
        <f ca="1">+_xll.BInterpol(Boost!$R$6:$R$66,Boost!$AZ$6:$AZ$66,params!B1539,"cubic")</f>
        <v>#NAME?</v>
      </c>
      <c r="D1539" s="151" t="e">
        <f ca="1">+_xll.BInterpol(Boost!$R$6:$R$66,Boost!$AX$6:$AX$66,params!B1539,"cubic")</f>
        <v>#NAME?</v>
      </c>
      <c r="E1539" s="198" t="e">
        <f t="shared" ca="1" si="190"/>
        <v>#NAME?</v>
      </c>
      <c r="F1539" s="151" t="e">
        <f ca="1">+_xll.BInterpol(Boost!$R$6:$R$66,Boost!$AY$6:$AY$66,params!B1539,"cubic")</f>
        <v>#NAME?</v>
      </c>
      <c r="G1539" s="151" t="e">
        <f ca="1">_xll.BInterpol(cf!$A$2:$A$68,cf!$B$2:$B$68,params!B1539,"cubic")/100</f>
        <v>#NAME?</v>
      </c>
      <c r="H1539" s="199" t="e">
        <f t="shared" ca="1" si="191"/>
        <v>#NAME?</v>
      </c>
      <c r="I1539" s="152">
        <f t="shared" si="194"/>
        <v>9.7331587919057938E-2</v>
      </c>
      <c r="J1539" s="152">
        <f t="shared" si="192"/>
        <v>6.0179900113088713E-5</v>
      </c>
      <c r="K1539" s="3" t="e">
        <f t="shared" ca="1" si="188"/>
        <v>#NAME?</v>
      </c>
      <c r="L1539" s="153" t="e">
        <f t="shared" ca="1" si="193"/>
        <v>#NAME?</v>
      </c>
      <c r="M1539" s="195" t="e">
        <f ca="1">_xll.BInterpol(cf!$A$2:$A$68,cf!$C$2:$C$68,params!B1539,"cubic")</f>
        <v>#NAME?</v>
      </c>
      <c r="N1539" s="195" t="e">
        <f ca="1">+_xll.BInterpol(#REF!,#REF!,params!B1539,"cubic")</f>
        <v>#NAME?</v>
      </c>
      <c r="O1539" s="153" t="e">
        <f t="shared" ca="1" si="189"/>
        <v>#NAME?</v>
      </c>
    </row>
    <row r="1540" spans="1:15">
      <c r="A1540">
        <v>1537</v>
      </c>
      <c r="B1540">
        <f t="shared" ref="B1540:B1603" si="195">+A1540/250</f>
        <v>6.1479999999999997</v>
      </c>
      <c r="C1540" s="151" t="e">
        <f ca="1">+_xll.BInterpol(Boost!$R$6:$R$66,Boost!$AZ$6:$AZ$66,params!B1540,"cubic")</f>
        <v>#NAME?</v>
      </c>
      <c r="D1540" s="151" t="e">
        <f ca="1">+_xll.BInterpol(Boost!$R$6:$R$66,Boost!$AX$6:$AX$66,params!B1540,"cubic")</f>
        <v>#NAME?</v>
      </c>
      <c r="E1540" s="198" t="e">
        <f t="shared" ca="1" si="190"/>
        <v>#NAME?</v>
      </c>
      <c r="F1540" s="151" t="e">
        <f ca="1">+_xll.BInterpol(Boost!$R$6:$R$66,Boost!$AY$6:$AY$66,params!B1540,"cubic")</f>
        <v>#NAME?</v>
      </c>
      <c r="G1540" s="151" t="e">
        <f ca="1">_xll.BInterpol(cf!$A$2:$A$68,cf!$B$2:$B$68,params!B1540,"cubic")/100</f>
        <v>#NAME?</v>
      </c>
      <c r="H1540" s="199" t="e">
        <f t="shared" ca="1" si="191"/>
        <v>#NAME?</v>
      </c>
      <c r="I1540" s="152">
        <f t="shared" si="194"/>
        <v>9.7391763807311404E-2</v>
      </c>
      <c r="J1540" s="152">
        <f t="shared" si="192"/>
        <v>6.0175888253466425E-5</v>
      </c>
      <c r="K1540" s="3" t="e">
        <f t="shared" ref="K1540:K1603" ca="1" si="196">+EXP(H1540*-B1540)</f>
        <v>#NAME?</v>
      </c>
      <c r="L1540" s="153" t="e">
        <f t="shared" ca="1" si="193"/>
        <v>#NAME?</v>
      </c>
      <c r="M1540" s="195" t="e">
        <f ca="1">_xll.BInterpol(cf!$A$2:$A$68,cf!$C$2:$C$68,params!B1540,"cubic")</f>
        <v>#NAME?</v>
      </c>
      <c r="N1540" s="195" t="e">
        <f ca="1">+_xll.BInterpol(#REF!,#REF!,params!B1540,"cubic")</f>
        <v>#NAME?</v>
      </c>
      <c r="O1540" s="153" t="e">
        <f t="shared" ref="O1540:O1603" ca="1" si="197">+EXP(-B1541*E1541)-EXP(-B1540*E1540)</f>
        <v>#NAME?</v>
      </c>
    </row>
    <row r="1541" spans="1:15">
      <c r="A1541">
        <v>1538</v>
      </c>
      <c r="B1541">
        <f t="shared" si="195"/>
        <v>6.1520000000000001</v>
      </c>
      <c r="C1541" s="151" t="e">
        <f ca="1">+_xll.BInterpol(Boost!$R$6:$R$66,Boost!$AZ$6:$AZ$66,params!B1541,"cubic")</f>
        <v>#NAME?</v>
      </c>
      <c r="D1541" s="151" t="e">
        <f ca="1">+_xll.BInterpol(Boost!$R$6:$R$66,Boost!$AX$6:$AX$66,params!B1541,"cubic")</f>
        <v>#NAME?</v>
      </c>
      <c r="E1541" s="198" t="e">
        <f t="shared" ref="E1541:E1604" ca="1" si="198">-((1+C1541*B1541)/(1+C1540*B1540)-1)/(B1541-B1540)+((1+F1541*B1541)/(1+F1540*B1540)-1)/(B1541-B1540)</f>
        <v>#NAME?</v>
      </c>
      <c r="F1541" s="151" t="e">
        <f ca="1">+_xll.BInterpol(Boost!$R$6:$R$66,Boost!$AY$6:$AY$66,params!B1541,"cubic")</f>
        <v>#NAME?</v>
      </c>
      <c r="G1541" s="151" t="e">
        <f ca="1">_xll.BInterpol(cf!$A$2:$A$68,cf!$B$2:$B$68,params!B1541,"cubic")/100</f>
        <v>#NAME?</v>
      </c>
      <c r="H1541" s="199" t="e">
        <f t="shared" ref="H1541:H1604" ca="1" si="199">-((1+F1541*B1541)/(1+F1540*B1540)-1)/(B1541-B1540)+((1+G1541*B1541)/(1+G1540*B1540)-1)/(B1541-B1540)</f>
        <v>#NAME?</v>
      </c>
      <c r="I1541" s="152">
        <f t="shared" si="194"/>
        <v>9.7451935683972812E-2</v>
      </c>
      <c r="J1541" s="152">
        <f t="shared" ref="J1541:J1604" si="200">+I1541-I1540</f>
        <v>6.0171876661407886E-5</v>
      </c>
      <c r="K1541" s="3" t="e">
        <f t="shared" ca="1" si="196"/>
        <v>#NAME?</v>
      </c>
      <c r="L1541" s="153" t="e">
        <f t="shared" ref="L1541:L1604" ca="1" si="201">+K1542-K1541</f>
        <v>#NAME?</v>
      </c>
      <c r="M1541" s="195" t="e">
        <f ca="1">_xll.BInterpol(cf!$A$2:$A$68,cf!$C$2:$C$68,params!B1541,"cubic")</f>
        <v>#NAME?</v>
      </c>
      <c r="N1541" s="195" t="e">
        <f ca="1">+_xll.BInterpol(#REF!,#REF!,params!B1541,"cubic")</f>
        <v>#NAME?</v>
      </c>
      <c r="O1541" s="153" t="e">
        <f t="shared" ca="1" si="197"/>
        <v>#NAME?</v>
      </c>
    </row>
    <row r="1542" spans="1:15">
      <c r="A1542">
        <v>1539</v>
      </c>
      <c r="B1542">
        <f t="shared" si="195"/>
        <v>6.1559999999999997</v>
      </c>
      <c r="C1542" s="151" t="e">
        <f ca="1">+_xll.BInterpol(Boost!$R$6:$R$66,Boost!$AZ$6:$AZ$66,params!B1542,"cubic")</f>
        <v>#NAME?</v>
      </c>
      <c r="D1542" s="151" t="e">
        <f ca="1">+_xll.BInterpol(Boost!$R$6:$R$66,Boost!$AX$6:$AX$66,params!B1542,"cubic")</f>
        <v>#NAME?</v>
      </c>
      <c r="E1542" s="198" t="e">
        <f t="shared" ca="1" si="198"/>
        <v>#NAME?</v>
      </c>
      <c r="F1542" s="151" t="e">
        <f ca="1">+_xll.BInterpol(Boost!$R$6:$R$66,Boost!$AY$6:$AY$66,params!B1542,"cubic")</f>
        <v>#NAME?</v>
      </c>
      <c r="G1542" s="151" t="e">
        <f ca="1">_xll.BInterpol(cf!$A$2:$A$68,cf!$B$2:$B$68,params!B1542,"cubic")/100</f>
        <v>#NAME?</v>
      </c>
      <c r="H1542" s="199" t="e">
        <f t="shared" ca="1" si="199"/>
        <v>#NAME?</v>
      </c>
      <c r="I1542" s="152">
        <f t="shared" si="194"/>
        <v>9.7512103549309392E-2</v>
      </c>
      <c r="J1542" s="152">
        <f t="shared" si="200"/>
        <v>6.0167865336580029E-5</v>
      </c>
      <c r="K1542" s="3" t="e">
        <f t="shared" ca="1" si="196"/>
        <v>#NAME?</v>
      </c>
      <c r="L1542" s="153" t="e">
        <f t="shared" ca="1" si="201"/>
        <v>#NAME?</v>
      </c>
      <c r="M1542" s="195" t="e">
        <f ca="1">_xll.BInterpol(cf!$A$2:$A$68,cf!$C$2:$C$68,params!B1542,"cubic")</f>
        <v>#NAME?</v>
      </c>
      <c r="N1542" s="195" t="e">
        <f ca="1">+_xll.BInterpol(#REF!,#REF!,params!B1542,"cubic")</f>
        <v>#NAME?</v>
      </c>
      <c r="O1542" s="153" t="e">
        <f t="shared" ca="1" si="197"/>
        <v>#NAME?</v>
      </c>
    </row>
    <row r="1543" spans="1:15">
      <c r="A1543">
        <v>1540</v>
      </c>
      <c r="B1543">
        <f t="shared" si="195"/>
        <v>6.16</v>
      </c>
      <c r="C1543" s="151" t="e">
        <f ca="1">+_xll.BInterpol(Boost!$R$6:$R$66,Boost!$AZ$6:$AZ$66,params!B1543,"cubic")</f>
        <v>#NAME?</v>
      </c>
      <c r="D1543" s="151" t="e">
        <f ca="1">+_xll.BInterpol(Boost!$R$6:$R$66,Boost!$AX$6:$AX$66,params!B1543,"cubic")</f>
        <v>#NAME?</v>
      </c>
      <c r="E1543" s="198" t="e">
        <f t="shared" ca="1" si="198"/>
        <v>#NAME?</v>
      </c>
      <c r="F1543" s="151" t="e">
        <f ca="1">+_xll.BInterpol(Boost!$R$6:$R$66,Boost!$AY$6:$AY$66,params!B1543,"cubic")</f>
        <v>#NAME?</v>
      </c>
      <c r="G1543" s="151" t="e">
        <f ca="1">_xll.BInterpol(cf!$A$2:$A$68,cf!$B$2:$B$68,params!B1543,"cubic")/100</f>
        <v>#NAME?</v>
      </c>
      <c r="H1543" s="199" t="e">
        <f t="shared" ca="1" si="199"/>
        <v>#NAME?</v>
      </c>
      <c r="I1543" s="152">
        <f t="shared" si="194"/>
        <v>9.7572267403588708E-2</v>
      </c>
      <c r="J1543" s="152">
        <f t="shared" si="200"/>
        <v>6.016385427931592E-5</v>
      </c>
      <c r="K1543" s="3" t="e">
        <f t="shared" ca="1" si="196"/>
        <v>#NAME?</v>
      </c>
      <c r="L1543" s="153" t="e">
        <f t="shared" ca="1" si="201"/>
        <v>#NAME?</v>
      </c>
      <c r="M1543" s="195" t="e">
        <f ca="1">_xll.BInterpol(cf!$A$2:$A$68,cf!$C$2:$C$68,params!B1543,"cubic")</f>
        <v>#NAME?</v>
      </c>
      <c r="N1543" s="195" t="e">
        <f ca="1">+_xll.BInterpol(#REF!,#REF!,params!B1543,"cubic")</f>
        <v>#NAME?</v>
      </c>
      <c r="O1543" s="153" t="e">
        <f t="shared" ca="1" si="197"/>
        <v>#NAME?</v>
      </c>
    </row>
    <row r="1544" spans="1:15">
      <c r="A1544">
        <v>1541</v>
      </c>
      <c r="B1544">
        <f t="shared" si="195"/>
        <v>6.1639999999999997</v>
      </c>
      <c r="C1544" s="151" t="e">
        <f ca="1">+_xll.BInterpol(Boost!$R$6:$R$66,Boost!$AZ$6:$AZ$66,params!B1544,"cubic")</f>
        <v>#NAME?</v>
      </c>
      <c r="D1544" s="151" t="e">
        <f ca="1">+_xll.BInterpol(Boost!$R$6:$R$66,Boost!$AX$6:$AX$66,params!B1544,"cubic")</f>
        <v>#NAME?</v>
      </c>
      <c r="E1544" s="198" t="e">
        <f t="shared" ca="1" si="198"/>
        <v>#NAME?</v>
      </c>
      <c r="F1544" s="151" t="e">
        <f ca="1">+_xll.BInterpol(Boost!$R$6:$R$66,Boost!$AY$6:$AY$66,params!B1544,"cubic")</f>
        <v>#NAME?</v>
      </c>
      <c r="G1544" s="151" t="e">
        <f ca="1">_xll.BInterpol(cf!$A$2:$A$68,cf!$B$2:$B$68,params!B1544,"cubic")/100</f>
        <v>#NAME?</v>
      </c>
      <c r="H1544" s="199" t="e">
        <f t="shared" ca="1" si="199"/>
        <v>#NAME?</v>
      </c>
      <c r="I1544" s="152">
        <f t="shared" si="194"/>
        <v>9.7632427247078102E-2</v>
      </c>
      <c r="J1544" s="152">
        <f t="shared" si="200"/>
        <v>6.0159843489393516E-5</v>
      </c>
      <c r="K1544" s="3" t="e">
        <f t="shared" ca="1" si="196"/>
        <v>#NAME?</v>
      </c>
      <c r="L1544" s="153" t="e">
        <f t="shared" ca="1" si="201"/>
        <v>#NAME?</v>
      </c>
      <c r="M1544" s="195" t="e">
        <f ca="1">_xll.BInterpol(cf!$A$2:$A$68,cf!$C$2:$C$68,params!B1544,"cubic")</f>
        <v>#NAME?</v>
      </c>
      <c r="N1544" s="195" t="e">
        <f ca="1">+_xll.BInterpol(#REF!,#REF!,params!B1544,"cubic")</f>
        <v>#NAME?</v>
      </c>
      <c r="O1544" s="153" t="e">
        <f t="shared" ca="1" si="197"/>
        <v>#NAME?</v>
      </c>
    </row>
    <row r="1545" spans="1:15">
      <c r="A1545">
        <v>1542</v>
      </c>
      <c r="B1545">
        <f t="shared" si="195"/>
        <v>6.1680000000000001</v>
      </c>
      <c r="C1545" s="151" t="e">
        <f ca="1">+_xll.BInterpol(Boost!$R$6:$R$66,Boost!$AZ$6:$AZ$66,params!B1545,"cubic")</f>
        <v>#NAME?</v>
      </c>
      <c r="D1545" s="151" t="e">
        <f ca="1">+_xll.BInterpol(Boost!$R$6:$R$66,Boost!$AX$6:$AX$66,params!B1545,"cubic")</f>
        <v>#NAME?</v>
      </c>
      <c r="E1545" s="198" t="e">
        <f t="shared" ca="1" si="198"/>
        <v>#NAME?</v>
      </c>
      <c r="F1545" s="151" t="e">
        <f ca="1">+_xll.BInterpol(Boost!$R$6:$R$66,Boost!$AY$6:$AY$66,params!B1545,"cubic")</f>
        <v>#NAME?</v>
      </c>
      <c r="G1545" s="151" t="e">
        <f ca="1">_xll.BInterpol(cf!$A$2:$A$68,cf!$B$2:$B$68,params!B1545,"cubic")/100</f>
        <v>#NAME?</v>
      </c>
      <c r="H1545" s="199" t="e">
        <f t="shared" ca="1" si="199"/>
        <v>#NAME?</v>
      </c>
      <c r="I1545" s="152">
        <f t="shared" si="194"/>
        <v>9.7692583080044915E-2</v>
      </c>
      <c r="J1545" s="152">
        <f t="shared" si="200"/>
        <v>6.0155832966812817E-5</v>
      </c>
      <c r="K1545" s="3" t="e">
        <f t="shared" ca="1" si="196"/>
        <v>#NAME?</v>
      </c>
      <c r="L1545" s="153" t="e">
        <f t="shared" ca="1" si="201"/>
        <v>#NAME?</v>
      </c>
      <c r="M1545" s="195" t="e">
        <f ca="1">_xll.BInterpol(cf!$A$2:$A$68,cf!$C$2:$C$68,params!B1545,"cubic")</f>
        <v>#NAME?</v>
      </c>
      <c r="N1545" s="195" t="e">
        <f ca="1">+_xll.BInterpol(#REF!,#REF!,params!B1545,"cubic")</f>
        <v>#NAME?</v>
      </c>
      <c r="O1545" s="153" t="e">
        <f t="shared" ca="1" si="197"/>
        <v>#NAME?</v>
      </c>
    </row>
    <row r="1546" spans="1:15">
      <c r="A1546">
        <v>1543</v>
      </c>
      <c r="B1546">
        <f t="shared" si="195"/>
        <v>6.1719999999999997</v>
      </c>
      <c r="C1546" s="151" t="e">
        <f ca="1">+_xll.BInterpol(Boost!$R$6:$R$66,Boost!$AZ$6:$AZ$66,params!B1546,"cubic")</f>
        <v>#NAME?</v>
      </c>
      <c r="D1546" s="151" t="e">
        <f ca="1">+_xll.BInterpol(Boost!$R$6:$R$66,Boost!$AX$6:$AX$66,params!B1546,"cubic")</f>
        <v>#NAME?</v>
      </c>
      <c r="E1546" s="198" t="e">
        <f t="shared" ca="1" si="198"/>
        <v>#NAME?</v>
      </c>
      <c r="F1546" s="151" t="e">
        <f ca="1">+_xll.BInterpol(Boost!$R$6:$R$66,Boost!$AY$6:$AY$66,params!B1546,"cubic")</f>
        <v>#NAME?</v>
      </c>
      <c r="G1546" s="151" t="e">
        <f ca="1">_xll.BInterpol(cf!$A$2:$A$68,cf!$B$2:$B$68,params!B1546,"cubic")/100</f>
        <v>#NAME?</v>
      </c>
      <c r="H1546" s="199" t="e">
        <f t="shared" ca="1" si="199"/>
        <v>#NAME?</v>
      </c>
      <c r="I1546" s="152">
        <f t="shared" si="194"/>
        <v>9.7752734902756488E-2</v>
      </c>
      <c r="J1546" s="152">
        <f t="shared" si="200"/>
        <v>6.0151822711573821E-5</v>
      </c>
      <c r="K1546" s="3" t="e">
        <f t="shared" ca="1" si="196"/>
        <v>#NAME?</v>
      </c>
      <c r="L1546" s="153" t="e">
        <f t="shared" ca="1" si="201"/>
        <v>#NAME?</v>
      </c>
      <c r="M1546" s="195" t="e">
        <f ca="1">_xll.BInterpol(cf!$A$2:$A$68,cf!$C$2:$C$68,params!B1546,"cubic")</f>
        <v>#NAME?</v>
      </c>
      <c r="N1546" s="195" t="e">
        <f ca="1">+_xll.BInterpol(#REF!,#REF!,params!B1546,"cubic")</f>
        <v>#NAME?</v>
      </c>
      <c r="O1546" s="153" t="e">
        <f t="shared" ca="1" si="197"/>
        <v>#NAME?</v>
      </c>
    </row>
    <row r="1547" spans="1:15">
      <c r="A1547">
        <v>1544</v>
      </c>
      <c r="B1547">
        <f t="shared" si="195"/>
        <v>6.1760000000000002</v>
      </c>
      <c r="C1547" s="151" t="e">
        <f ca="1">+_xll.BInterpol(Boost!$R$6:$R$66,Boost!$AZ$6:$AZ$66,params!B1547,"cubic")</f>
        <v>#NAME?</v>
      </c>
      <c r="D1547" s="151" t="e">
        <f ca="1">+_xll.BInterpol(Boost!$R$6:$R$66,Boost!$AX$6:$AX$66,params!B1547,"cubic")</f>
        <v>#NAME?</v>
      </c>
      <c r="E1547" s="198" t="e">
        <f t="shared" ca="1" si="198"/>
        <v>#NAME?</v>
      </c>
      <c r="F1547" s="151" t="e">
        <f ca="1">+_xll.BInterpol(Boost!$R$6:$R$66,Boost!$AY$6:$AY$66,params!B1547,"cubic")</f>
        <v>#NAME?</v>
      </c>
      <c r="G1547" s="151" t="e">
        <f ca="1">_xll.BInterpol(cf!$A$2:$A$68,cf!$B$2:$B$68,params!B1547,"cubic")/100</f>
        <v>#NAME?</v>
      </c>
      <c r="H1547" s="199" t="e">
        <f t="shared" ca="1" si="199"/>
        <v>#NAME?</v>
      </c>
      <c r="I1547" s="152">
        <f t="shared" si="194"/>
        <v>9.7812882715480276E-2</v>
      </c>
      <c r="J1547" s="152">
        <f t="shared" si="200"/>
        <v>6.0147812723787553E-5</v>
      </c>
      <c r="K1547" s="3" t="e">
        <f t="shared" ca="1" si="196"/>
        <v>#NAME?</v>
      </c>
      <c r="L1547" s="153" t="e">
        <f t="shared" ca="1" si="201"/>
        <v>#NAME?</v>
      </c>
      <c r="M1547" s="195" t="e">
        <f ca="1">_xll.BInterpol(cf!$A$2:$A$68,cf!$C$2:$C$68,params!B1547,"cubic")</f>
        <v>#NAME?</v>
      </c>
      <c r="N1547" s="195" t="e">
        <f ca="1">+_xll.BInterpol(#REF!,#REF!,params!B1547,"cubic")</f>
        <v>#NAME?</v>
      </c>
      <c r="O1547" s="153" t="e">
        <f t="shared" ca="1" si="197"/>
        <v>#NAME?</v>
      </c>
    </row>
    <row r="1548" spans="1:15">
      <c r="A1548">
        <v>1545</v>
      </c>
      <c r="B1548">
        <f t="shared" si="195"/>
        <v>6.18</v>
      </c>
      <c r="C1548" s="151" t="e">
        <f ca="1">+_xll.BInterpol(Boost!$R$6:$R$66,Boost!$AZ$6:$AZ$66,params!B1548,"cubic")</f>
        <v>#NAME?</v>
      </c>
      <c r="D1548" s="151" t="e">
        <f ca="1">+_xll.BInterpol(Boost!$R$6:$R$66,Boost!$AX$6:$AX$66,params!B1548,"cubic")</f>
        <v>#NAME?</v>
      </c>
      <c r="E1548" s="198" t="e">
        <f t="shared" ca="1" si="198"/>
        <v>#NAME?</v>
      </c>
      <c r="F1548" s="151" t="e">
        <f ca="1">+_xll.BInterpol(Boost!$R$6:$R$66,Boost!$AY$6:$AY$66,params!B1548,"cubic")</f>
        <v>#NAME?</v>
      </c>
      <c r="G1548" s="151" t="e">
        <f ca="1">_xll.BInterpol(cf!$A$2:$A$68,cf!$B$2:$B$68,params!B1548,"cubic")/100</f>
        <v>#NAME?</v>
      </c>
      <c r="H1548" s="199" t="e">
        <f t="shared" ca="1" si="199"/>
        <v>#NAME?</v>
      </c>
      <c r="I1548" s="152">
        <f t="shared" si="194"/>
        <v>9.7873026518483508E-2</v>
      </c>
      <c r="J1548" s="152">
        <f t="shared" si="200"/>
        <v>6.0143803003231966E-5</v>
      </c>
      <c r="K1548" s="3" t="e">
        <f t="shared" ca="1" si="196"/>
        <v>#NAME?</v>
      </c>
      <c r="L1548" s="153" t="e">
        <f t="shared" ca="1" si="201"/>
        <v>#NAME?</v>
      </c>
      <c r="M1548" s="195" t="e">
        <f ca="1">_xll.BInterpol(cf!$A$2:$A$68,cf!$C$2:$C$68,params!B1548,"cubic")</f>
        <v>#NAME?</v>
      </c>
      <c r="N1548" s="195" t="e">
        <f ca="1">+_xll.BInterpol(#REF!,#REF!,params!B1548,"cubic")</f>
        <v>#NAME?</v>
      </c>
      <c r="O1548" s="153" t="e">
        <f t="shared" ca="1" si="197"/>
        <v>#NAME?</v>
      </c>
    </row>
    <row r="1549" spans="1:15">
      <c r="A1549">
        <v>1546</v>
      </c>
      <c r="B1549">
        <f t="shared" si="195"/>
        <v>6.1840000000000002</v>
      </c>
      <c r="C1549" s="151" t="e">
        <f ca="1">+_xll.BInterpol(Boost!$R$6:$R$66,Boost!$AZ$6:$AZ$66,params!B1549,"cubic")</f>
        <v>#NAME?</v>
      </c>
      <c r="D1549" s="151" t="e">
        <f ca="1">+_xll.BInterpol(Boost!$R$6:$R$66,Boost!$AX$6:$AX$66,params!B1549,"cubic")</f>
        <v>#NAME?</v>
      </c>
      <c r="E1549" s="198" t="e">
        <f t="shared" ca="1" si="198"/>
        <v>#NAME?</v>
      </c>
      <c r="F1549" s="151" t="e">
        <f ca="1">+_xll.BInterpol(Boost!$R$6:$R$66,Boost!$AY$6:$AY$66,params!B1549,"cubic")</f>
        <v>#NAME?</v>
      </c>
      <c r="G1549" s="151" t="e">
        <f ca="1">_xll.BInterpol(cf!$A$2:$A$68,cf!$B$2:$B$68,params!B1549,"cubic")/100</f>
        <v>#NAME?</v>
      </c>
      <c r="H1549" s="199" t="e">
        <f t="shared" ca="1" si="199"/>
        <v>#NAME?</v>
      </c>
      <c r="I1549" s="152">
        <f t="shared" si="194"/>
        <v>9.7933166312033637E-2</v>
      </c>
      <c r="J1549" s="152">
        <f t="shared" si="200"/>
        <v>6.0139793550129106E-5</v>
      </c>
      <c r="K1549" s="3" t="e">
        <f t="shared" ca="1" si="196"/>
        <v>#NAME?</v>
      </c>
      <c r="L1549" s="153" t="e">
        <f t="shared" ca="1" si="201"/>
        <v>#NAME?</v>
      </c>
      <c r="M1549" s="195" t="e">
        <f ca="1">_xll.BInterpol(cf!$A$2:$A$68,cf!$C$2:$C$68,params!B1549,"cubic")</f>
        <v>#NAME?</v>
      </c>
      <c r="N1549" s="195" t="e">
        <f ca="1">+_xll.BInterpol(#REF!,#REF!,params!B1549,"cubic")</f>
        <v>#NAME?</v>
      </c>
      <c r="O1549" s="153" t="e">
        <f t="shared" ca="1" si="197"/>
        <v>#NAME?</v>
      </c>
    </row>
    <row r="1550" spans="1:15">
      <c r="A1550">
        <v>1547</v>
      </c>
      <c r="B1550">
        <f t="shared" si="195"/>
        <v>6.1879999999999997</v>
      </c>
      <c r="C1550" s="151" t="e">
        <f ca="1">+_xll.BInterpol(Boost!$R$6:$R$66,Boost!$AZ$6:$AZ$66,params!B1550,"cubic")</f>
        <v>#NAME?</v>
      </c>
      <c r="D1550" s="151" t="e">
        <f ca="1">+_xll.BInterpol(Boost!$R$6:$R$66,Boost!$AX$6:$AX$66,params!B1550,"cubic")</f>
        <v>#NAME?</v>
      </c>
      <c r="E1550" s="198" t="e">
        <f t="shared" ca="1" si="198"/>
        <v>#NAME?</v>
      </c>
      <c r="F1550" s="151" t="e">
        <f ca="1">+_xll.BInterpol(Boost!$R$6:$R$66,Boost!$AY$6:$AY$66,params!B1550,"cubic")</f>
        <v>#NAME?</v>
      </c>
      <c r="G1550" s="151" t="e">
        <f ca="1">_xll.BInterpol(cf!$A$2:$A$68,cf!$B$2:$B$68,params!B1550,"cubic")/100</f>
        <v>#NAME?</v>
      </c>
      <c r="H1550" s="199" t="e">
        <f t="shared" ca="1" si="199"/>
        <v>#NAME?</v>
      </c>
      <c r="I1550" s="152">
        <f t="shared" si="194"/>
        <v>9.7993302096397672E-2</v>
      </c>
      <c r="J1550" s="152">
        <f t="shared" si="200"/>
        <v>6.0135784364034883E-5</v>
      </c>
      <c r="K1550" s="3" t="e">
        <f t="shared" ca="1" si="196"/>
        <v>#NAME?</v>
      </c>
      <c r="L1550" s="153" t="e">
        <f t="shared" ca="1" si="201"/>
        <v>#NAME?</v>
      </c>
      <c r="M1550" s="195" t="e">
        <f ca="1">_xll.BInterpol(cf!$A$2:$A$68,cf!$C$2:$C$68,params!B1550,"cubic")</f>
        <v>#NAME?</v>
      </c>
      <c r="N1550" s="195" t="e">
        <f ca="1">+_xll.BInterpol(#REF!,#REF!,params!B1550,"cubic")</f>
        <v>#NAME?</v>
      </c>
      <c r="O1550" s="153" t="e">
        <f t="shared" ca="1" si="197"/>
        <v>#NAME?</v>
      </c>
    </row>
    <row r="1551" spans="1:15">
      <c r="A1551">
        <v>1548</v>
      </c>
      <c r="B1551">
        <f t="shared" si="195"/>
        <v>6.1920000000000002</v>
      </c>
      <c r="C1551" s="151" t="e">
        <f ca="1">+_xll.BInterpol(Boost!$R$6:$R$66,Boost!$AZ$6:$AZ$66,params!B1551,"cubic")</f>
        <v>#NAME?</v>
      </c>
      <c r="D1551" s="151" t="e">
        <f ca="1">+_xll.BInterpol(Boost!$R$6:$R$66,Boost!$AX$6:$AX$66,params!B1551,"cubic")</f>
        <v>#NAME?</v>
      </c>
      <c r="E1551" s="198" t="e">
        <f t="shared" ca="1" si="198"/>
        <v>#NAME?</v>
      </c>
      <c r="F1551" s="151" t="e">
        <f ca="1">+_xll.BInterpol(Boost!$R$6:$R$66,Boost!$AY$6:$AY$66,params!B1551,"cubic")</f>
        <v>#NAME?</v>
      </c>
      <c r="G1551" s="151" t="e">
        <f ca="1">_xll.BInterpol(cf!$A$2:$A$68,cf!$B$2:$B$68,params!B1551,"cubic")/100</f>
        <v>#NAME?</v>
      </c>
      <c r="H1551" s="199" t="e">
        <f t="shared" ca="1" si="199"/>
        <v>#NAME?</v>
      </c>
      <c r="I1551" s="152">
        <f t="shared" si="194"/>
        <v>9.8053433871843176E-2</v>
      </c>
      <c r="J1551" s="152">
        <f t="shared" si="200"/>
        <v>6.013177544550441E-5</v>
      </c>
      <c r="K1551" s="3" t="e">
        <f t="shared" ca="1" si="196"/>
        <v>#NAME?</v>
      </c>
      <c r="L1551" s="153" t="e">
        <f t="shared" ca="1" si="201"/>
        <v>#NAME?</v>
      </c>
      <c r="M1551" s="195" t="e">
        <f ca="1">_xll.BInterpol(cf!$A$2:$A$68,cf!$C$2:$C$68,params!B1551,"cubic")</f>
        <v>#NAME?</v>
      </c>
      <c r="N1551" s="195" t="e">
        <f ca="1">+_xll.BInterpol(#REF!,#REF!,params!B1551,"cubic")</f>
        <v>#NAME?</v>
      </c>
      <c r="O1551" s="153" t="e">
        <f t="shared" ca="1" si="197"/>
        <v>#NAME?</v>
      </c>
    </row>
    <row r="1552" spans="1:15">
      <c r="A1552">
        <v>1549</v>
      </c>
      <c r="B1552">
        <f t="shared" si="195"/>
        <v>6.1959999999999997</v>
      </c>
      <c r="C1552" s="151" t="e">
        <f ca="1">+_xll.BInterpol(Boost!$R$6:$R$66,Boost!$AZ$6:$AZ$66,params!B1552,"cubic")</f>
        <v>#NAME?</v>
      </c>
      <c r="D1552" s="151" t="e">
        <f ca="1">+_xll.BInterpol(Boost!$R$6:$R$66,Boost!$AX$6:$AX$66,params!B1552,"cubic")</f>
        <v>#NAME?</v>
      </c>
      <c r="E1552" s="198" t="e">
        <f t="shared" ca="1" si="198"/>
        <v>#NAME?</v>
      </c>
      <c r="F1552" s="151" t="e">
        <f ca="1">+_xll.BInterpol(Boost!$R$6:$R$66,Boost!$AY$6:$AY$66,params!B1552,"cubic")</f>
        <v>#NAME?</v>
      </c>
      <c r="G1552" s="151" t="e">
        <f ca="1">_xll.BInterpol(cf!$A$2:$A$68,cf!$B$2:$B$68,params!B1552,"cubic")/100</f>
        <v>#NAME?</v>
      </c>
      <c r="H1552" s="199" t="e">
        <f t="shared" ca="1" si="199"/>
        <v>#NAME?</v>
      </c>
      <c r="I1552" s="152">
        <f t="shared" si="194"/>
        <v>9.8113561638637159E-2</v>
      </c>
      <c r="J1552" s="152">
        <f t="shared" si="200"/>
        <v>6.0127766793982573E-5</v>
      </c>
      <c r="K1552" s="3" t="e">
        <f t="shared" ca="1" si="196"/>
        <v>#NAME?</v>
      </c>
      <c r="L1552" s="153" t="e">
        <f t="shared" ca="1" si="201"/>
        <v>#NAME?</v>
      </c>
      <c r="M1552" s="195" t="e">
        <f ca="1">_xll.BInterpol(cf!$A$2:$A$68,cf!$C$2:$C$68,params!B1552,"cubic")</f>
        <v>#NAME?</v>
      </c>
      <c r="N1552" s="195" t="e">
        <f ca="1">+_xll.BInterpol(#REF!,#REF!,params!B1552,"cubic")</f>
        <v>#NAME?</v>
      </c>
      <c r="O1552" s="153" t="e">
        <f t="shared" ca="1" si="197"/>
        <v>#NAME?</v>
      </c>
    </row>
    <row r="1553" spans="1:15">
      <c r="A1553">
        <v>1550</v>
      </c>
      <c r="B1553">
        <f t="shared" si="195"/>
        <v>6.2</v>
      </c>
      <c r="C1553" s="151" t="e">
        <f ca="1">+_xll.BInterpol(Boost!$R$6:$R$66,Boost!$AZ$6:$AZ$66,params!B1553,"cubic")</f>
        <v>#NAME?</v>
      </c>
      <c r="D1553" s="151" t="e">
        <f ca="1">+_xll.BInterpol(Boost!$R$6:$R$66,Boost!$AX$6:$AX$66,params!B1553,"cubic")</f>
        <v>#NAME?</v>
      </c>
      <c r="E1553" s="198" t="e">
        <f t="shared" ca="1" si="198"/>
        <v>#NAME?</v>
      </c>
      <c r="F1553" s="151" t="e">
        <f ca="1">+_xll.BInterpol(Boost!$R$6:$R$66,Boost!$AY$6:$AY$66,params!B1553,"cubic")</f>
        <v>#NAME?</v>
      </c>
      <c r="G1553" s="151" t="e">
        <f ca="1">_xll.BInterpol(cf!$A$2:$A$68,cf!$B$2:$B$68,params!B1553,"cubic")/100</f>
        <v>#NAME?</v>
      </c>
      <c r="H1553" s="199" t="e">
        <f t="shared" ca="1" si="199"/>
        <v>#NAME?</v>
      </c>
      <c r="I1553" s="152">
        <f t="shared" si="194"/>
        <v>9.8173685397047072E-2</v>
      </c>
      <c r="J1553" s="152">
        <f t="shared" si="200"/>
        <v>6.0123758409913464E-5</v>
      </c>
      <c r="K1553" s="3" t="e">
        <f t="shared" ca="1" si="196"/>
        <v>#NAME?</v>
      </c>
      <c r="L1553" s="153" t="e">
        <f t="shared" ca="1" si="201"/>
        <v>#NAME?</v>
      </c>
      <c r="M1553" s="195" t="e">
        <f ca="1">_xll.BInterpol(cf!$A$2:$A$68,cf!$C$2:$C$68,params!B1553,"cubic")</f>
        <v>#NAME?</v>
      </c>
      <c r="N1553" s="195" t="e">
        <f ca="1">+_xll.BInterpol(#REF!,#REF!,params!B1553,"cubic")</f>
        <v>#NAME?</v>
      </c>
      <c r="O1553" s="153" t="e">
        <f t="shared" ca="1" si="197"/>
        <v>#NAME?</v>
      </c>
    </row>
    <row r="1554" spans="1:15">
      <c r="A1554">
        <v>1551</v>
      </c>
      <c r="B1554">
        <f t="shared" si="195"/>
        <v>6.2039999999999997</v>
      </c>
      <c r="C1554" s="151" t="e">
        <f ca="1">+_xll.BInterpol(Boost!$R$6:$R$66,Boost!$AZ$6:$AZ$66,params!B1554,"cubic")</f>
        <v>#NAME?</v>
      </c>
      <c r="D1554" s="151" t="e">
        <f ca="1">+_xll.BInterpol(Boost!$R$6:$R$66,Boost!$AX$6:$AX$66,params!B1554,"cubic")</f>
        <v>#NAME?</v>
      </c>
      <c r="E1554" s="198" t="e">
        <f t="shared" ca="1" si="198"/>
        <v>#NAME?</v>
      </c>
      <c r="F1554" s="151" t="e">
        <f ca="1">+_xll.BInterpol(Boost!$R$6:$R$66,Boost!$AY$6:$AY$66,params!B1554,"cubic")</f>
        <v>#NAME?</v>
      </c>
      <c r="G1554" s="151" t="e">
        <f ca="1">_xll.BInterpol(cf!$A$2:$A$68,cf!$B$2:$B$68,params!B1554,"cubic")/100</f>
        <v>#NAME?</v>
      </c>
      <c r="H1554" s="199" t="e">
        <f t="shared" ca="1" si="199"/>
        <v>#NAME?</v>
      </c>
      <c r="I1554" s="152">
        <f t="shared" si="194"/>
        <v>9.8233805147340036E-2</v>
      </c>
      <c r="J1554" s="152">
        <f t="shared" si="200"/>
        <v>6.0119750292964014E-5</v>
      </c>
      <c r="K1554" s="3" t="e">
        <f t="shared" ca="1" si="196"/>
        <v>#NAME?</v>
      </c>
      <c r="L1554" s="153" t="e">
        <f t="shared" ca="1" si="201"/>
        <v>#NAME?</v>
      </c>
      <c r="M1554" s="195" t="e">
        <f ca="1">_xll.BInterpol(cf!$A$2:$A$68,cf!$C$2:$C$68,params!B1554,"cubic")</f>
        <v>#NAME?</v>
      </c>
      <c r="N1554" s="195" t="e">
        <f ca="1">+_xll.BInterpol(#REF!,#REF!,params!B1554,"cubic")</f>
        <v>#NAME?</v>
      </c>
      <c r="O1554" s="153" t="e">
        <f t="shared" ca="1" si="197"/>
        <v>#NAME?</v>
      </c>
    </row>
    <row r="1555" spans="1:15">
      <c r="A1555">
        <v>1552</v>
      </c>
      <c r="B1555">
        <f t="shared" si="195"/>
        <v>6.2080000000000002</v>
      </c>
      <c r="C1555" s="151" t="e">
        <f ca="1">+_xll.BInterpol(Boost!$R$6:$R$66,Boost!$AZ$6:$AZ$66,params!B1555,"cubic")</f>
        <v>#NAME?</v>
      </c>
      <c r="D1555" s="151" t="e">
        <f ca="1">+_xll.BInterpol(Boost!$R$6:$R$66,Boost!$AX$6:$AX$66,params!B1555,"cubic")</f>
        <v>#NAME?</v>
      </c>
      <c r="E1555" s="198" t="e">
        <f t="shared" ca="1" si="198"/>
        <v>#NAME?</v>
      </c>
      <c r="F1555" s="151" t="e">
        <f ca="1">+_xll.BInterpol(Boost!$R$6:$R$66,Boost!$AY$6:$AY$66,params!B1555,"cubic")</f>
        <v>#NAME?</v>
      </c>
      <c r="G1555" s="151" t="e">
        <f ca="1">_xll.BInterpol(cf!$A$2:$A$68,cf!$B$2:$B$68,params!B1555,"cubic")/100</f>
        <v>#NAME?</v>
      </c>
      <c r="H1555" s="199" t="e">
        <f t="shared" ca="1" si="199"/>
        <v>#NAME?</v>
      </c>
      <c r="I1555" s="152">
        <f t="shared" si="194"/>
        <v>9.8293920889783171E-2</v>
      </c>
      <c r="J1555" s="152">
        <f t="shared" si="200"/>
        <v>6.0115742443134224E-5</v>
      </c>
      <c r="K1555" s="3" t="e">
        <f t="shared" ca="1" si="196"/>
        <v>#NAME?</v>
      </c>
      <c r="L1555" s="153" t="e">
        <f t="shared" ca="1" si="201"/>
        <v>#NAME?</v>
      </c>
      <c r="M1555" s="195" t="e">
        <f ca="1">_xll.BInterpol(cf!$A$2:$A$68,cf!$C$2:$C$68,params!B1555,"cubic")</f>
        <v>#NAME?</v>
      </c>
      <c r="N1555" s="195" t="e">
        <f ca="1">+_xll.BInterpol(#REF!,#REF!,params!B1555,"cubic")</f>
        <v>#NAME?</v>
      </c>
      <c r="O1555" s="153" t="e">
        <f t="shared" ca="1" si="197"/>
        <v>#NAME?</v>
      </c>
    </row>
    <row r="1556" spans="1:15">
      <c r="A1556">
        <v>1553</v>
      </c>
      <c r="B1556">
        <f t="shared" si="195"/>
        <v>6.2119999999999997</v>
      </c>
      <c r="C1556" s="151" t="e">
        <f ca="1">+_xll.BInterpol(Boost!$R$6:$R$66,Boost!$AZ$6:$AZ$66,params!B1556,"cubic")</f>
        <v>#NAME?</v>
      </c>
      <c r="D1556" s="151" t="e">
        <f ca="1">+_xll.BInterpol(Boost!$R$6:$R$66,Boost!$AX$6:$AX$66,params!B1556,"cubic")</f>
        <v>#NAME?</v>
      </c>
      <c r="E1556" s="198" t="e">
        <f t="shared" ca="1" si="198"/>
        <v>#NAME?</v>
      </c>
      <c r="F1556" s="151" t="e">
        <f ca="1">+_xll.BInterpol(Boost!$R$6:$R$66,Boost!$AY$6:$AY$66,params!B1556,"cubic")</f>
        <v>#NAME?</v>
      </c>
      <c r="G1556" s="151" t="e">
        <f ca="1">_xll.BInterpol(cf!$A$2:$A$68,cf!$B$2:$B$68,params!B1556,"cubic")/100</f>
        <v>#NAME?</v>
      </c>
      <c r="H1556" s="199" t="e">
        <f t="shared" ca="1" si="199"/>
        <v>#NAME?</v>
      </c>
      <c r="I1556" s="152">
        <f t="shared" si="194"/>
        <v>9.8354032624643706E-2</v>
      </c>
      <c r="J1556" s="152">
        <f t="shared" si="200"/>
        <v>6.0111734860535115E-5</v>
      </c>
      <c r="K1556" s="3" t="e">
        <f t="shared" ca="1" si="196"/>
        <v>#NAME?</v>
      </c>
      <c r="L1556" s="153" t="e">
        <f t="shared" ca="1" si="201"/>
        <v>#NAME?</v>
      </c>
      <c r="M1556" s="195" t="e">
        <f ca="1">_xll.BInterpol(cf!$A$2:$A$68,cf!$C$2:$C$68,params!B1556,"cubic")</f>
        <v>#NAME?</v>
      </c>
      <c r="N1556" s="195" t="e">
        <f ca="1">+_xll.BInterpol(#REF!,#REF!,params!B1556,"cubic")</f>
        <v>#NAME?</v>
      </c>
      <c r="O1556" s="153" t="e">
        <f t="shared" ca="1" si="197"/>
        <v>#NAME?</v>
      </c>
    </row>
    <row r="1557" spans="1:15">
      <c r="A1557">
        <v>1554</v>
      </c>
      <c r="B1557">
        <f t="shared" si="195"/>
        <v>6.2160000000000002</v>
      </c>
      <c r="C1557" s="151" t="e">
        <f ca="1">+_xll.BInterpol(Boost!$R$6:$R$66,Boost!$AZ$6:$AZ$66,params!B1557,"cubic")</f>
        <v>#NAME?</v>
      </c>
      <c r="D1557" s="151" t="e">
        <f ca="1">+_xll.BInterpol(Boost!$R$6:$R$66,Boost!$AX$6:$AX$66,params!B1557,"cubic")</f>
        <v>#NAME?</v>
      </c>
      <c r="E1557" s="198" t="e">
        <f t="shared" ca="1" si="198"/>
        <v>#NAME?</v>
      </c>
      <c r="F1557" s="151" t="e">
        <f ca="1">+_xll.BInterpol(Boost!$R$6:$R$66,Boost!$AY$6:$AY$66,params!B1557,"cubic")</f>
        <v>#NAME?</v>
      </c>
      <c r="G1557" s="151" t="e">
        <f ca="1">_xll.BInterpol(cf!$A$2:$A$68,cf!$B$2:$B$68,params!B1557,"cubic")/100</f>
        <v>#NAME?</v>
      </c>
      <c r="H1557" s="199" t="e">
        <f t="shared" ca="1" si="199"/>
        <v>#NAME?</v>
      </c>
      <c r="I1557" s="152">
        <f t="shared" si="194"/>
        <v>9.8414140352188872E-2</v>
      </c>
      <c r="J1557" s="152">
        <f t="shared" si="200"/>
        <v>6.0107727545166689E-5</v>
      </c>
      <c r="K1557" s="3" t="e">
        <f t="shared" ca="1" si="196"/>
        <v>#NAME?</v>
      </c>
      <c r="L1557" s="153" t="e">
        <f t="shared" ca="1" si="201"/>
        <v>#NAME?</v>
      </c>
      <c r="M1557" s="195" t="e">
        <f ca="1">_xll.BInterpol(cf!$A$2:$A$68,cf!$C$2:$C$68,params!B1557,"cubic")</f>
        <v>#NAME?</v>
      </c>
      <c r="N1557" s="195" t="e">
        <f ca="1">+_xll.BInterpol(#REF!,#REF!,params!B1557,"cubic")</f>
        <v>#NAME?</v>
      </c>
      <c r="O1557" s="153" t="e">
        <f t="shared" ca="1" si="197"/>
        <v>#NAME?</v>
      </c>
    </row>
    <row r="1558" spans="1:15">
      <c r="A1558">
        <v>1555</v>
      </c>
      <c r="B1558">
        <f t="shared" si="195"/>
        <v>6.22</v>
      </c>
      <c r="C1558" s="151" t="e">
        <f ca="1">+_xll.BInterpol(Boost!$R$6:$R$66,Boost!$AZ$6:$AZ$66,params!B1558,"cubic")</f>
        <v>#NAME?</v>
      </c>
      <c r="D1558" s="151" t="e">
        <f ca="1">+_xll.BInterpol(Boost!$R$6:$R$66,Boost!$AX$6:$AX$66,params!B1558,"cubic")</f>
        <v>#NAME?</v>
      </c>
      <c r="E1558" s="198" t="e">
        <f t="shared" ca="1" si="198"/>
        <v>#NAME?</v>
      </c>
      <c r="F1558" s="151" t="e">
        <f ca="1">+_xll.BInterpol(Boost!$R$6:$R$66,Boost!$AY$6:$AY$66,params!B1558,"cubic")</f>
        <v>#NAME?</v>
      </c>
      <c r="G1558" s="151" t="e">
        <f ca="1">_xll.BInterpol(cf!$A$2:$A$68,cf!$B$2:$B$68,params!B1558,"cubic")/100</f>
        <v>#NAME?</v>
      </c>
      <c r="H1558" s="199" t="e">
        <f t="shared" ca="1" si="199"/>
        <v>#NAME?</v>
      </c>
      <c r="I1558" s="152">
        <f t="shared" si="194"/>
        <v>9.847424407268579E-2</v>
      </c>
      <c r="J1558" s="152">
        <f t="shared" si="200"/>
        <v>6.0103720496917923E-5</v>
      </c>
      <c r="K1558" s="3" t="e">
        <f t="shared" ca="1" si="196"/>
        <v>#NAME?</v>
      </c>
      <c r="L1558" s="153" t="e">
        <f t="shared" ca="1" si="201"/>
        <v>#NAME?</v>
      </c>
      <c r="M1558" s="195" t="e">
        <f ca="1">_xll.BInterpol(cf!$A$2:$A$68,cf!$C$2:$C$68,params!B1558,"cubic")</f>
        <v>#NAME?</v>
      </c>
      <c r="N1558" s="195" t="e">
        <f ca="1">+_xll.BInterpol(#REF!,#REF!,params!B1558,"cubic")</f>
        <v>#NAME?</v>
      </c>
      <c r="O1558" s="153" t="e">
        <f t="shared" ca="1" si="197"/>
        <v>#NAME?</v>
      </c>
    </row>
    <row r="1559" spans="1:15">
      <c r="A1559">
        <v>1556</v>
      </c>
      <c r="B1559">
        <f t="shared" si="195"/>
        <v>6.2240000000000002</v>
      </c>
      <c r="C1559" s="151" t="e">
        <f ca="1">+_xll.BInterpol(Boost!$R$6:$R$66,Boost!$AZ$6:$AZ$66,params!B1559,"cubic")</f>
        <v>#NAME?</v>
      </c>
      <c r="D1559" s="151" t="e">
        <f ca="1">+_xll.BInterpol(Boost!$R$6:$R$66,Boost!$AX$6:$AX$66,params!B1559,"cubic")</f>
        <v>#NAME?</v>
      </c>
      <c r="E1559" s="198" t="e">
        <f t="shared" ca="1" si="198"/>
        <v>#NAME?</v>
      </c>
      <c r="F1559" s="151" t="e">
        <f ca="1">+_xll.BInterpol(Boost!$R$6:$R$66,Boost!$AY$6:$AY$66,params!B1559,"cubic")</f>
        <v>#NAME?</v>
      </c>
      <c r="G1559" s="151" t="e">
        <f ca="1">_xll.BInterpol(cf!$A$2:$A$68,cf!$B$2:$B$68,params!B1559,"cubic")/100</f>
        <v>#NAME?</v>
      </c>
      <c r="H1559" s="199" t="e">
        <f t="shared" ca="1" si="199"/>
        <v>#NAME?</v>
      </c>
      <c r="I1559" s="152">
        <f t="shared" si="194"/>
        <v>9.8534343786401579E-2</v>
      </c>
      <c r="J1559" s="152">
        <f t="shared" si="200"/>
        <v>6.0099713715788816E-5</v>
      </c>
      <c r="K1559" s="3" t="e">
        <f t="shared" ca="1" si="196"/>
        <v>#NAME?</v>
      </c>
      <c r="L1559" s="153" t="e">
        <f t="shared" ca="1" si="201"/>
        <v>#NAME?</v>
      </c>
      <c r="M1559" s="195" t="e">
        <f ca="1">_xll.BInterpol(cf!$A$2:$A$68,cf!$C$2:$C$68,params!B1559,"cubic")</f>
        <v>#NAME?</v>
      </c>
      <c r="N1559" s="195" t="e">
        <f ca="1">+_xll.BInterpol(#REF!,#REF!,params!B1559,"cubic")</f>
        <v>#NAME?</v>
      </c>
      <c r="O1559" s="153" t="e">
        <f t="shared" ca="1" si="197"/>
        <v>#NAME?</v>
      </c>
    </row>
    <row r="1560" spans="1:15">
      <c r="A1560">
        <v>1557</v>
      </c>
      <c r="B1560">
        <f t="shared" si="195"/>
        <v>6.2279999999999998</v>
      </c>
      <c r="C1560" s="151" t="e">
        <f ca="1">+_xll.BInterpol(Boost!$R$6:$R$66,Boost!$AZ$6:$AZ$66,params!B1560,"cubic")</f>
        <v>#NAME?</v>
      </c>
      <c r="D1560" s="151" t="e">
        <f ca="1">+_xll.BInterpol(Boost!$R$6:$R$66,Boost!$AX$6:$AX$66,params!B1560,"cubic")</f>
        <v>#NAME?</v>
      </c>
      <c r="E1560" s="198" t="e">
        <f t="shared" ca="1" si="198"/>
        <v>#NAME?</v>
      </c>
      <c r="F1560" s="151" t="e">
        <f ca="1">+_xll.BInterpol(Boost!$R$6:$R$66,Boost!$AY$6:$AY$66,params!B1560,"cubic")</f>
        <v>#NAME?</v>
      </c>
      <c r="G1560" s="151" t="e">
        <f ca="1">_xll.BInterpol(cf!$A$2:$A$68,cf!$B$2:$B$68,params!B1560,"cubic")/100</f>
        <v>#NAME?</v>
      </c>
      <c r="H1560" s="199" t="e">
        <f t="shared" ca="1" si="199"/>
        <v>#NAME?</v>
      </c>
      <c r="I1560" s="152">
        <f t="shared" si="194"/>
        <v>9.8594439493603359E-2</v>
      </c>
      <c r="J1560" s="152">
        <f t="shared" si="200"/>
        <v>6.0095707201779369E-5</v>
      </c>
      <c r="K1560" s="3" t="e">
        <f t="shared" ca="1" si="196"/>
        <v>#NAME?</v>
      </c>
      <c r="L1560" s="153" t="e">
        <f t="shared" ca="1" si="201"/>
        <v>#NAME?</v>
      </c>
      <c r="M1560" s="195" t="e">
        <f ca="1">_xll.BInterpol(cf!$A$2:$A$68,cf!$C$2:$C$68,params!B1560,"cubic")</f>
        <v>#NAME?</v>
      </c>
      <c r="N1560" s="195" t="e">
        <f ca="1">+_xll.BInterpol(#REF!,#REF!,params!B1560,"cubic")</f>
        <v>#NAME?</v>
      </c>
      <c r="O1560" s="153" t="e">
        <f t="shared" ca="1" si="197"/>
        <v>#NAME?</v>
      </c>
    </row>
    <row r="1561" spans="1:15">
      <c r="A1561">
        <v>1558</v>
      </c>
      <c r="B1561">
        <f t="shared" si="195"/>
        <v>6.2320000000000002</v>
      </c>
      <c r="C1561" s="151" t="e">
        <f ca="1">+_xll.BInterpol(Boost!$R$6:$R$66,Boost!$AZ$6:$AZ$66,params!B1561,"cubic")</f>
        <v>#NAME?</v>
      </c>
      <c r="D1561" s="151" t="e">
        <f ca="1">+_xll.BInterpol(Boost!$R$6:$R$66,Boost!$AX$6:$AX$66,params!B1561,"cubic")</f>
        <v>#NAME?</v>
      </c>
      <c r="E1561" s="198" t="e">
        <f t="shared" ca="1" si="198"/>
        <v>#NAME?</v>
      </c>
      <c r="F1561" s="151" t="e">
        <f ca="1">+_xll.BInterpol(Boost!$R$6:$R$66,Boost!$AY$6:$AY$66,params!B1561,"cubic")</f>
        <v>#NAME?</v>
      </c>
      <c r="G1561" s="151" t="e">
        <f ca="1">_xll.BInterpol(cf!$A$2:$A$68,cf!$B$2:$B$68,params!B1561,"cubic")/100</f>
        <v>#NAME?</v>
      </c>
      <c r="H1561" s="199" t="e">
        <f t="shared" ca="1" si="199"/>
        <v>#NAME?</v>
      </c>
      <c r="I1561" s="152">
        <f t="shared" si="194"/>
        <v>9.8654531194558137E-2</v>
      </c>
      <c r="J1561" s="152">
        <f t="shared" si="200"/>
        <v>6.009170095477856E-5</v>
      </c>
      <c r="K1561" s="3" t="e">
        <f t="shared" ca="1" si="196"/>
        <v>#NAME?</v>
      </c>
      <c r="L1561" s="153" t="e">
        <f t="shared" ca="1" si="201"/>
        <v>#NAME?</v>
      </c>
      <c r="M1561" s="195" t="e">
        <f ca="1">_xll.BInterpol(cf!$A$2:$A$68,cf!$C$2:$C$68,params!B1561,"cubic")</f>
        <v>#NAME?</v>
      </c>
      <c r="N1561" s="195" t="e">
        <f ca="1">+_xll.BInterpol(#REF!,#REF!,params!B1561,"cubic")</f>
        <v>#NAME?</v>
      </c>
      <c r="O1561" s="153" t="e">
        <f t="shared" ca="1" si="197"/>
        <v>#NAME?</v>
      </c>
    </row>
    <row r="1562" spans="1:15">
      <c r="A1562">
        <v>1559</v>
      </c>
      <c r="B1562">
        <f t="shared" si="195"/>
        <v>6.2359999999999998</v>
      </c>
      <c r="C1562" s="151" t="e">
        <f ca="1">+_xll.BInterpol(Boost!$R$6:$R$66,Boost!$AZ$6:$AZ$66,params!B1562,"cubic")</f>
        <v>#NAME?</v>
      </c>
      <c r="D1562" s="151" t="e">
        <f ca="1">+_xll.BInterpol(Boost!$R$6:$R$66,Boost!$AX$6:$AX$66,params!B1562,"cubic")</f>
        <v>#NAME?</v>
      </c>
      <c r="E1562" s="198" t="e">
        <f t="shared" ca="1" si="198"/>
        <v>#NAME?</v>
      </c>
      <c r="F1562" s="151" t="e">
        <f ca="1">+_xll.BInterpol(Boost!$R$6:$R$66,Boost!$AY$6:$AY$66,params!B1562,"cubic")</f>
        <v>#NAME?</v>
      </c>
      <c r="G1562" s="151" t="e">
        <f ca="1">_xll.BInterpol(cf!$A$2:$A$68,cf!$B$2:$B$68,params!B1562,"cubic")/100</f>
        <v>#NAME?</v>
      </c>
      <c r="H1562" s="199" t="e">
        <f t="shared" ca="1" si="199"/>
        <v>#NAME?</v>
      </c>
      <c r="I1562" s="152">
        <f t="shared" si="194"/>
        <v>9.8714618889533035E-2</v>
      </c>
      <c r="J1562" s="152">
        <f t="shared" si="200"/>
        <v>6.008769497489741E-5</v>
      </c>
      <c r="K1562" s="3" t="e">
        <f t="shared" ca="1" si="196"/>
        <v>#NAME?</v>
      </c>
      <c r="L1562" s="153" t="e">
        <f t="shared" ca="1" si="201"/>
        <v>#NAME?</v>
      </c>
      <c r="M1562" s="195" t="e">
        <f ca="1">_xll.BInterpol(cf!$A$2:$A$68,cf!$C$2:$C$68,params!B1562,"cubic")</f>
        <v>#NAME?</v>
      </c>
      <c r="N1562" s="195" t="e">
        <f ca="1">+_xll.BInterpol(#REF!,#REF!,params!B1562,"cubic")</f>
        <v>#NAME?</v>
      </c>
      <c r="O1562" s="153" t="e">
        <f t="shared" ca="1" si="197"/>
        <v>#NAME?</v>
      </c>
    </row>
    <row r="1563" spans="1:15">
      <c r="A1563">
        <v>1560</v>
      </c>
      <c r="B1563">
        <f t="shared" si="195"/>
        <v>6.24</v>
      </c>
      <c r="C1563" s="151" t="e">
        <f ca="1">+_xll.BInterpol(Boost!$R$6:$R$66,Boost!$AZ$6:$AZ$66,params!B1563,"cubic")</f>
        <v>#NAME?</v>
      </c>
      <c r="D1563" s="151" t="e">
        <f ca="1">+_xll.BInterpol(Boost!$R$6:$R$66,Boost!$AX$6:$AX$66,params!B1563,"cubic")</f>
        <v>#NAME?</v>
      </c>
      <c r="E1563" s="198" t="e">
        <f t="shared" ca="1" si="198"/>
        <v>#NAME?</v>
      </c>
      <c r="F1563" s="151" t="e">
        <f ca="1">+_xll.BInterpol(Boost!$R$6:$R$66,Boost!$AY$6:$AY$66,params!B1563,"cubic")</f>
        <v>#NAME?</v>
      </c>
      <c r="G1563" s="151" t="e">
        <f ca="1">_xll.BInterpol(cf!$A$2:$A$68,cf!$B$2:$B$68,params!B1563,"cubic")/100</f>
        <v>#NAME?</v>
      </c>
      <c r="H1563" s="199" t="e">
        <f t="shared" ca="1" si="199"/>
        <v>#NAME?</v>
      </c>
      <c r="I1563" s="152">
        <f t="shared" si="194"/>
        <v>9.8774702578795281E-2</v>
      </c>
      <c r="J1563" s="152">
        <f t="shared" si="200"/>
        <v>6.0083689262246942E-5</v>
      </c>
      <c r="K1563" s="3" t="e">
        <f t="shared" ca="1" si="196"/>
        <v>#NAME?</v>
      </c>
      <c r="L1563" s="153" t="e">
        <f t="shared" ca="1" si="201"/>
        <v>#NAME?</v>
      </c>
      <c r="M1563" s="195" t="e">
        <f ca="1">_xll.BInterpol(cf!$A$2:$A$68,cf!$C$2:$C$68,params!B1563,"cubic")</f>
        <v>#NAME?</v>
      </c>
      <c r="N1563" s="195" t="e">
        <f ca="1">+_xll.BInterpol(#REF!,#REF!,params!B1563,"cubic")</f>
        <v>#NAME?</v>
      </c>
      <c r="O1563" s="153" t="e">
        <f t="shared" ca="1" si="197"/>
        <v>#NAME?</v>
      </c>
    </row>
    <row r="1564" spans="1:15">
      <c r="A1564">
        <v>1561</v>
      </c>
      <c r="B1564">
        <f t="shared" si="195"/>
        <v>6.2439999999999998</v>
      </c>
      <c r="C1564" s="151" t="e">
        <f ca="1">+_xll.BInterpol(Boost!$R$6:$R$66,Boost!$AZ$6:$AZ$66,params!B1564,"cubic")</f>
        <v>#NAME?</v>
      </c>
      <c r="D1564" s="151" t="e">
        <f ca="1">+_xll.BInterpol(Boost!$R$6:$R$66,Boost!$AX$6:$AX$66,params!B1564,"cubic")</f>
        <v>#NAME?</v>
      </c>
      <c r="E1564" s="198" t="e">
        <f t="shared" ca="1" si="198"/>
        <v>#NAME?</v>
      </c>
      <c r="F1564" s="151" t="e">
        <f ca="1">+_xll.BInterpol(Boost!$R$6:$R$66,Boost!$AY$6:$AY$66,params!B1564,"cubic")</f>
        <v>#NAME?</v>
      </c>
      <c r="G1564" s="151" t="e">
        <f ca="1">_xll.BInterpol(cf!$A$2:$A$68,cf!$B$2:$B$68,params!B1564,"cubic")/100</f>
        <v>#NAME?</v>
      </c>
      <c r="H1564" s="199" t="e">
        <f t="shared" ca="1" si="199"/>
        <v>#NAME?</v>
      </c>
      <c r="I1564" s="152">
        <f t="shared" si="194"/>
        <v>9.8834782262611554E-2</v>
      </c>
      <c r="J1564" s="152">
        <f t="shared" si="200"/>
        <v>6.0079683816272045E-5</v>
      </c>
      <c r="K1564" s="3" t="e">
        <f t="shared" ca="1" si="196"/>
        <v>#NAME?</v>
      </c>
      <c r="L1564" s="153" t="e">
        <f t="shared" ca="1" si="201"/>
        <v>#NAME?</v>
      </c>
      <c r="M1564" s="195" t="e">
        <f ca="1">_xll.BInterpol(cf!$A$2:$A$68,cf!$C$2:$C$68,params!B1564,"cubic")</f>
        <v>#NAME?</v>
      </c>
      <c r="N1564" s="195" t="e">
        <f ca="1">+_xll.BInterpol(#REF!,#REF!,params!B1564,"cubic")</f>
        <v>#NAME?</v>
      </c>
      <c r="O1564" s="153" t="e">
        <f t="shared" ca="1" si="197"/>
        <v>#NAME?</v>
      </c>
    </row>
    <row r="1565" spans="1:15">
      <c r="A1565">
        <v>1562</v>
      </c>
      <c r="B1565">
        <f t="shared" si="195"/>
        <v>6.2480000000000002</v>
      </c>
      <c r="C1565" s="151" t="e">
        <f ca="1">+_xll.BInterpol(Boost!$R$6:$R$66,Boost!$AZ$6:$AZ$66,params!B1565,"cubic")</f>
        <v>#NAME?</v>
      </c>
      <c r="D1565" s="151" t="e">
        <f ca="1">+_xll.BInterpol(Boost!$R$6:$R$66,Boost!$AX$6:$AX$66,params!B1565,"cubic")</f>
        <v>#NAME?</v>
      </c>
      <c r="E1565" s="198" t="e">
        <f t="shared" ca="1" si="198"/>
        <v>#NAME?</v>
      </c>
      <c r="F1565" s="151" t="e">
        <f ca="1">+_xll.BInterpol(Boost!$R$6:$R$66,Boost!$AY$6:$AY$66,params!B1565,"cubic")</f>
        <v>#NAME?</v>
      </c>
      <c r="G1565" s="151" t="e">
        <f ca="1">_xll.BInterpol(cf!$A$2:$A$68,cf!$B$2:$B$68,params!B1565,"cubic")/100</f>
        <v>#NAME?</v>
      </c>
      <c r="H1565" s="199" t="e">
        <f t="shared" ca="1" si="199"/>
        <v>#NAME?</v>
      </c>
      <c r="I1565" s="152">
        <f t="shared" si="194"/>
        <v>9.8894857941249192E-2</v>
      </c>
      <c r="J1565" s="152">
        <f t="shared" si="200"/>
        <v>6.0075678637638852E-5</v>
      </c>
      <c r="K1565" s="3" t="e">
        <f t="shared" ca="1" si="196"/>
        <v>#NAME?</v>
      </c>
      <c r="L1565" s="153" t="e">
        <f t="shared" ca="1" si="201"/>
        <v>#NAME?</v>
      </c>
      <c r="M1565" s="195" t="e">
        <f ca="1">_xll.BInterpol(cf!$A$2:$A$68,cf!$C$2:$C$68,params!B1565,"cubic")</f>
        <v>#NAME?</v>
      </c>
      <c r="N1565" s="195" t="e">
        <f ca="1">+_xll.BInterpol(#REF!,#REF!,params!B1565,"cubic")</f>
        <v>#NAME?</v>
      </c>
      <c r="O1565" s="153" t="e">
        <f t="shared" ca="1" si="197"/>
        <v>#NAME?</v>
      </c>
    </row>
    <row r="1566" spans="1:15">
      <c r="A1566">
        <v>1563</v>
      </c>
      <c r="B1566">
        <f t="shared" si="195"/>
        <v>6.2519999999999998</v>
      </c>
      <c r="C1566" s="151" t="e">
        <f ca="1">+_xll.BInterpol(Boost!$R$6:$R$66,Boost!$AZ$6:$AZ$66,params!B1566,"cubic")</f>
        <v>#NAME?</v>
      </c>
      <c r="D1566" s="151" t="e">
        <f ca="1">+_xll.BInterpol(Boost!$R$6:$R$66,Boost!$AX$6:$AX$66,params!B1566,"cubic")</f>
        <v>#NAME?</v>
      </c>
      <c r="E1566" s="198" t="e">
        <f t="shared" ca="1" si="198"/>
        <v>#NAME?</v>
      </c>
      <c r="F1566" s="151" t="e">
        <f ca="1">+_xll.BInterpol(Boost!$R$6:$R$66,Boost!$AY$6:$AY$66,params!B1566,"cubic")</f>
        <v>#NAME?</v>
      </c>
      <c r="G1566" s="151" t="e">
        <f ca="1">_xll.BInterpol(cf!$A$2:$A$68,cf!$B$2:$B$68,params!B1566,"cubic")/100</f>
        <v>#NAME?</v>
      </c>
      <c r="H1566" s="199" t="e">
        <f t="shared" ca="1" si="199"/>
        <v>#NAME?</v>
      </c>
      <c r="I1566" s="152">
        <f t="shared" si="194"/>
        <v>9.8954929614975096E-2</v>
      </c>
      <c r="J1566" s="152">
        <f t="shared" si="200"/>
        <v>6.0071673725903274E-5</v>
      </c>
      <c r="K1566" s="3" t="e">
        <f t="shared" ca="1" si="196"/>
        <v>#NAME?</v>
      </c>
      <c r="L1566" s="153" t="e">
        <f t="shared" ca="1" si="201"/>
        <v>#NAME?</v>
      </c>
      <c r="M1566" s="195" t="e">
        <f ca="1">_xll.BInterpol(cf!$A$2:$A$68,cf!$C$2:$C$68,params!B1566,"cubic")</f>
        <v>#NAME?</v>
      </c>
      <c r="N1566" s="195" t="e">
        <f ca="1">+_xll.BInterpol(#REF!,#REF!,params!B1566,"cubic")</f>
        <v>#NAME?</v>
      </c>
      <c r="O1566" s="153" t="e">
        <f t="shared" ca="1" si="197"/>
        <v>#NAME?</v>
      </c>
    </row>
    <row r="1567" spans="1:15">
      <c r="A1567">
        <v>1564</v>
      </c>
      <c r="B1567">
        <f t="shared" si="195"/>
        <v>6.2560000000000002</v>
      </c>
      <c r="C1567" s="151" t="e">
        <f ca="1">+_xll.BInterpol(Boost!$R$6:$R$66,Boost!$AZ$6:$AZ$66,params!B1567,"cubic")</f>
        <v>#NAME?</v>
      </c>
      <c r="D1567" s="151" t="e">
        <f ca="1">+_xll.BInterpol(Boost!$R$6:$R$66,Boost!$AX$6:$AX$66,params!B1567,"cubic")</f>
        <v>#NAME?</v>
      </c>
      <c r="E1567" s="198" t="e">
        <f t="shared" ca="1" si="198"/>
        <v>#NAME?</v>
      </c>
      <c r="F1567" s="151" t="e">
        <f ca="1">+_xll.BInterpol(Boost!$R$6:$R$66,Boost!$AY$6:$AY$66,params!B1567,"cubic")</f>
        <v>#NAME?</v>
      </c>
      <c r="G1567" s="151" t="e">
        <f ca="1">_xll.BInterpol(cf!$A$2:$A$68,cf!$B$2:$B$68,params!B1567,"cubic")/100</f>
        <v>#NAME?</v>
      </c>
      <c r="H1567" s="199" t="e">
        <f t="shared" ca="1" si="199"/>
        <v>#NAME?</v>
      </c>
      <c r="I1567" s="152">
        <f t="shared" ref="I1567:I1630" si="202">1-EXP($R$5*-1*B1567/(1-$R$6))</f>
        <v>9.9014997284056161E-2</v>
      </c>
      <c r="J1567" s="152">
        <f t="shared" si="200"/>
        <v>6.0067669081065311E-5</v>
      </c>
      <c r="K1567" s="3" t="e">
        <f t="shared" ca="1" si="196"/>
        <v>#NAME?</v>
      </c>
      <c r="L1567" s="153" t="e">
        <f t="shared" ca="1" si="201"/>
        <v>#NAME?</v>
      </c>
      <c r="M1567" s="195" t="e">
        <f ca="1">_xll.BInterpol(cf!$A$2:$A$68,cf!$C$2:$C$68,params!B1567,"cubic")</f>
        <v>#NAME?</v>
      </c>
      <c r="N1567" s="195" t="e">
        <f ca="1">+_xll.BInterpol(#REF!,#REF!,params!B1567,"cubic")</f>
        <v>#NAME?</v>
      </c>
      <c r="O1567" s="153" t="e">
        <f t="shared" ca="1" si="197"/>
        <v>#NAME?</v>
      </c>
    </row>
    <row r="1568" spans="1:15">
      <c r="A1568">
        <v>1565</v>
      </c>
      <c r="B1568">
        <f t="shared" si="195"/>
        <v>6.26</v>
      </c>
      <c r="C1568" s="151" t="e">
        <f ca="1">+_xll.BInterpol(Boost!$R$6:$R$66,Boost!$AZ$6:$AZ$66,params!B1568,"cubic")</f>
        <v>#NAME?</v>
      </c>
      <c r="D1568" s="151" t="e">
        <f ca="1">+_xll.BInterpol(Boost!$R$6:$R$66,Boost!$AX$6:$AX$66,params!B1568,"cubic")</f>
        <v>#NAME?</v>
      </c>
      <c r="E1568" s="198" t="e">
        <f t="shared" ca="1" si="198"/>
        <v>#NAME?</v>
      </c>
      <c r="F1568" s="151" t="e">
        <f ca="1">+_xll.BInterpol(Boost!$R$6:$R$66,Boost!$AY$6:$AY$66,params!B1568,"cubic")</f>
        <v>#NAME?</v>
      </c>
      <c r="G1568" s="151" t="e">
        <f ca="1">_xll.BInterpol(cf!$A$2:$A$68,cf!$B$2:$B$68,params!B1568,"cubic")/100</f>
        <v>#NAME?</v>
      </c>
      <c r="H1568" s="199" t="e">
        <f t="shared" ca="1" si="199"/>
        <v>#NAME?</v>
      </c>
      <c r="I1568" s="152">
        <f t="shared" si="202"/>
        <v>9.9075060948759508E-2</v>
      </c>
      <c r="J1568" s="152">
        <f t="shared" si="200"/>
        <v>6.0063664703347008E-5</v>
      </c>
      <c r="K1568" s="3" t="e">
        <f t="shared" ca="1" si="196"/>
        <v>#NAME?</v>
      </c>
      <c r="L1568" s="153" t="e">
        <f t="shared" ca="1" si="201"/>
        <v>#NAME?</v>
      </c>
      <c r="M1568" s="195" t="e">
        <f ca="1">_xll.BInterpol(cf!$A$2:$A$68,cf!$C$2:$C$68,params!B1568,"cubic")</f>
        <v>#NAME?</v>
      </c>
      <c r="N1568" s="195" t="e">
        <f ca="1">+_xll.BInterpol(#REF!,#REF!,params!B1568,"cubic")</f>
        <v>#NAME?</v>
      </c>
      <c r="O1568" s="153" t="e">
        <f t="shared" ca="1" si="197"/>
        <v>#NAME?</v>
      </c>
    </row>
    <row r="1569" spans="1:15">
      <c r="A1569">
        <v>1566</v>
      </c>
      <c r="B1569">
        <f t="shared" si="195"/>
        <v>6.2640000000000002</v>
      </c>
      <c r="C1569" s="151" t="e">
        <f ca="1">+_xll.BInterpol(Boost!$R$6:$R$66,Boost!$AZ$6:$AZ$66,params!B1569,"cubic")</f>
        <v>#NAME?</v>
      </c>
      <c r="D1569" s="151" t="e">
        <f ca="1">+_xll.BInterpol(Boost!$R$6:$R$66,Boost!$AX$6:$AX$66,params!B1569,"cubic")</f>
        <v>#NAME?</v>
      </c>
      <c r="E1569" s="198" t="e">
        <f t="shared" ca="1" si="198"/>
        <v>#NAME?</v>
      </c>
      <c r="F1569" s="151" t="e">
        <f ca="1">+_xll.BInterpol(Boost!$R$6:$R$66,Boost!$AY$6:$AY$66,params!B1569,"cubic")</f>
        <v>#NAME?</v>
      </c>
      <c r="G1569" s="151" t="e">
        <f ca="1">_xll.BInterpol(cf!$A$2:$A$68,cf!$B$2:$B$68,params!B1569,"cubic")/100</f>
        <v>#NAME?</v>
      </c>
      <c r="H1569" s="199" t="e">
        <f t="shared" ca="1" si="199"/>
        <v>#NAME?</v>
      </c>
      <c r="I1569" s="152">
        <f t="shared" si="202"/>
        <v>9.9135120609352034E-2</v>
      </c>
      <c r="J1569" s="152">
        <f t="shared" si="200"/>
        <v>6.005966059252632E-5</v>
      </c>
      <c r="K1569" s="3" t="e">
        <f t="shared" ca="1" si="196"/>
        <v>#NAME?</v>
      </c>
      <c r="L1569" s="153" t="e">
        <f t="shared" ca="1" si="201"/>
        <v>#NAME?</v>
      </c>
      <c r="M1569" s="195" t="e">
        <f ca="1">_xll.BInterpol(cf!$A$2:$A$68,cf!$C$2:$C$68,params!B1569,"cubic")</f>
        <v>#NAME?</v>
      </c>
      <c r="N1569" s="195" t="e">
        <f ca="1">+_xll.BInterpol(#REF!,#REF!,params!B1569,"cubic")</f>
        <v>#NAME?</v>
      </c>
      <c r="O1569" s="153" t="e">
        <f t="shared" ca="1" si="197"/>
        <v>#NAME?</v>
      </c>
    </row>
    <row r="1570" spans="1:15">
      <c r="A1570">
        <v>1567</v>
      </c>
      <c r="B1570">
        <f t="shared" si="195"/>
        <v>6.2679999999999998</v>
      </c>
      <c r="C1570" s="151" t="e">
        <f ca="1">+_xll.BInterpol(Boost!$R$6:$R$66,Boost!$AZ$6:$AZ$66,params!B1570,"cubic")</f>
        <v>#NAME?</v>
      </c>
      <c r="D1570" s="151" t="e">
        <f ca="1">+_xll.BInterpol(Boost!$R$6:$R$66,Boost!$AX$6:$AX$66,params!B1570,"cubic")</f>
        <v>#NAME?</v>
      </c>
      <c r="E1570" s="198" t="e">
        <f t="shared" ca="1" si="198"/>
        <v>#NAME?</v>
      </c>
      <c r="F1570" s="151" t="e">
        <f ca="1">+_xll.BInterpol(Boost!$R$6:$R$66,Boost!$AY$6:$AY$66,params!B1570,"cubic")</f>
        <v>#NAME?</v>
      </c>
      <c r="G1570" s="151" t="e">
        <f ca="1">_xll.BInterpol(cf!$A$2:$A$68,cf!$B$2:$B$68,params!B1570,"cubic")/100</f>
        <v>#NAME?</v>
      </c>
      <c r="H1570" s="199" t="e">
        <f t="shared" ca="1" si="199"/>
        <v>#NAME?</v>
      </c>
      <c r="I1570" s="152">
        <f t="shared" si="202"/>
        <v>9.9195176266100638E-2</v>
      </c>
      <c r="J1570" s="152">
        <f t="shared" si="200"/>
        <v>6.0055656748603248E-5</v>
      </c>
      <c r="K1570" s="3" t="e">
        <f t="shared" ca="1" si="196"/>
        <v>#NAME?</v>
      </c>
      <c r="L1570" s="153" t="e">
        <f t="shared" ca="1" si="201"/>
        <v>#NAME?</v>
      </c>
      <c r="M1570" s="195" t="e">
        <f ca="1">_xll.BInterpol(cf!$A$2:$A$68,cf!$C$2:$C$68,params!B1570,"cubic")</f>
        <v>#NAME?</v>
      </c>
      <c r="N1570" s="195" t="e">
        <f ca="1">+_xll.BInterpol(#REF!,#REF!,params!B1570,"cubic")</f>
        <v>#NAME?</v>
      </c>
      <c r="O1570" s="153" t="e">
        <f t="shared" ca="1" si="197"/>
        <v>#NAME?</v>
      </c>
    </row>
    <row r="1571" spans="1:15">
      <c r="A1571">
        <v>1568</v>
      </c>
      <c r="B1571">
        <f t="shared" si="195"/>
        <v>6.2720000000000002</v>
      </c>
      <c r="C1571" s="151" t="e">
        <f ca="1">+_xll.BInterpol(Boost!$R$6:$R$66,Boost!$AZ$6:$AZ$66,params!B1571,"cubic")</f>
        <v>#NAME?</v>
      </c>
      <c r="D1571" s="151" t="e">
        <f ca="1">+_xll.BInterpol(Boost!$R$6:$R$66,Boost!$AX$6:$AX$66,params!B1571,"cubic")</f>
        <v>#NAME?</v>
      </c>
      <c r="E1571" s="198" t="e">
        <f t="shared" ca="1" si="198"/>
        <v>#NAME?</v>
      </c>
      <c r="F1571" s="151" t="e">
        <f ca="1">+_xll.BInterpol(Boost!$R$6:$R$66,Boost!$AY$6:$AY$66,params!B1571,"cubic")</f>
        <v>#NAME?</v>
      </c>
      <c r="G1571" s="151" t="e">
        <f ca="1">_xll.BInterpol(cf!$A$2:$A$68,cf!$B$2:$B$68,params!B1571,"cubic")/100</f>
        <v>#NAME?</v>
      </c>
      <c r="H1571" s="199" t="e">
        <f t="shared" ca="1" si="199"/>
        <v>#NAME?</v>
      </c>
      <c r="I1571" s="152">
        <f t="shared" si="202"/>
        <v>9.9255227919272215E-2</v>
      </c>
      <c r="J1571" s="152">
        <f t="shared" si="200"/>
        <v>6.005165317157779E-5</v>
      </c>
      <c r="K1571" s="3" t="e">
        <f t="shared" ca="1" si="196"/>
        <v>#NAME?</v>
      </c>
      <c r="L1571" s="153" t="e">
        <f t="shared" ca="1" si="201"/>
        <v>#NAME?</v>
      </c>
      <c r="M1571" s="195" t="e">
        <f ca="1">_xll.BInterpol(cf!$A$2:$A$68,cf!$C$2:$C$68,params!B1571,"cubic")</f>
        <v>#NAME?</v>
      </c>
      <c r="N1571" s="195" t="e">
        <f ca="1">+_xll.BInterpol(#REF!,#REF!,params!B1571,"cubic")</f>
        <v>#NAME?</v>
      </c>
      <c r="O1571" s="153" t="e">
        <f t="shared" ca="1" si="197"/>
        <v>#NAME?</v>
      </c>
    </row>
    <row r="1572" spans="1:15">
      <c r="A1572">
        <v>1569</v>
      </c>
      <c r="B1572">
        <f t="shared" si="195"/>
        <v>6.2759999999999998</v>
      </c>
      <c r="C1572" s="151" t="e">
        <f ca="1">+_xll.BInterpol(Boost!$R$6:$R$66,Boost!$AZ$6:$AZ$66,params!B1572,"cubic")</f>
        <v>#NAME?</v>
      </c>
      <c r="D1572" s="151" t="e">
        <f ca="1">+_xll.BInterpol(Boost!$R$6:$R$66,Boost!$AX$6:$AX$66,params!B1572,"cubic")</f>
        <v>#NAME?</v>
      </c>
      <c r="E1572" s="198" t="e">
        <f t="shared" ca="1" si="198"/>
        <v>#NAME?</v>
      </c>
      <c r="F1572" s="151" t="e">
        <f ca="1">+_xll.BInterpol(Boost!$R$6:$R$66,Boost!$AY$6:$AY$66,params!B1572,"cubic")</f>
        <v>#NAME?</v>
      </c>
      <c r="G1572" s="151" t="e">
        <f ca="1">_xll.BInterpol(cf!$A$2:$A$68,cf!$B$2:$B$68,params!B1572,"cubic")/100</f>
        <v>#NAME?</v>
      </c>
      <c r="H1572" s="199" t="e">
        <f t="shared" ca="1" si="199"/>
        <v>#NAME?</v>
      </c>
      <c r="I1572" s="152">
        <f t="shared" si="202"/>
        <v>9.9315275569133665E-2</v>
      </c>
      <c r="J1572" s="152">
        <f t="shared" si="200"/>
        <v>6.0047649861449948E-5</v>
      </c>
      <c r="K1572" s="3" t="e">
        <f t="shared" ca="1" si="196"/>
        <v>#NAME?</v>
      </c>
      <c r="L1572" s="153" t="e">
        <f t="shared" ca="1" si="201"/>
        <v>#NAME?</v>
      </c>
      <c r="M1572" s="195" t="e">
        <f ca="1">_xll.BInterpol(cf!$A$2:$A$68,cf!$C$2:$C$68,params!B1572,"cubic")</f>
        <v>#NAME?</v>
      </c>
      <c r="N1572" s="195" t="e">
        <f ca="1">+_xll.BInterpol(#REF!,#REF!,params!B1572,"cubic")</f>
        <v>#NAME?</v>
      </c>
      <c r="O1572" s="153" t="e">
        <f t="shared" ca="1" si="197"/>
        <v>#NAME?</v>
      </c>
    </row>
    <row r="1573" spans="1:15">
      <c r="A1573">
        <v>1570</v>
      </c>
      <c r="B1573">
        <f t="shared" si="195"/>
        <v>6.28</v>
      </c>
      <c r="C1573" s="151" t="e">
        <f ca="1">+_xll.BInterpol(Boost!$R$6:$R$66,Boost!$AZ$6:$AZ$66,params!B1573,"cubic")</f>
        <v>#NAME?</v>
      </c>
      <c r="D1573" s="151" t="e">
        <f ca="1">+_xll.BInterpol(Boost!$R$6:$R$66,Boost!$AX$6:$AX$66,params!B1573,"cubic")</f>
        <v>#NAME?</v>
      </c>
      <c r="E1573" s="198" t="e">
        <f t="shared" ca="1" si="198"/>
        <v>#NAME?</v>
      </c>
      <c r="F1573" s="151" t="e">
        <f ca="1">+_xll.BInterpol(Boost!$R$6:$R$66,Boost!$AY$6:$AY$66,params!B1573,"cubic")</f>
        <v>#NAME?</v>
      </c>
      <c r="G1573" s="151" t="e">
        <f ca="1">_xll.BInterpol(cf!$A$2:$A$68,cf!$B$2:$B$68,params!B1573,"cubic")/100</f>
        <v>#NAME?</v>
      </c>
      <c r="H1573" s="199" t="e">
        <f t="shared" ca="1" si="199"/>
        <v>#NAME?</v>
      </c>
      <c r="I1573" s="152">
        <f t="shared" si="202"/>
        <v>9.9375319215951885E-2</v>
      </c>
      <c r="J1573" s="152">
        <f t="shared" si="200"/>
        <v>6.004364681821972E-5</v>
      </c>
      <c r="K1573" s="3" t="e">
        <f t="shared" ca="1" si="196"/>
        <v>#NAME?</v>
      </c>
      <c r="L1573" s="153" t="e">
        <f t="shared" ca="1" si="201"/>
        <v>#NAME?</v>
      </c>
      <c r="M1573" s="195" t="e">
        <f ca="1">_xll.BInterpol(cf!$A$2:$A$68,cf!$C$2:$C$68,params!B1573,"cubic")</f>
        <v>#NAME?</v>
      </c>
      <c r="N1573" s="195" t="e">
        <f ca="1">+_xll.BInterpol(#REF!,#REF!,params!B1573,"cubic")</f>
        <v>#NAME?</v>
      </c>
      <c r="O1573" s="153" t="e">
        <f t="shared" ca="1" si="197"/>
        <v>#NAME?</v>
      </c>
    </row>
    <row r="1574" spans="1:15">
      <c r="A1574">
        <v>1571</v>
      </c>
      <c r="B1574">
        <f t="shared" si="195"/>
        <v>6.2839999999999998</v>
      </c>
      <c r="C1574" s="151" t="e">
        <f ca="1">+_xll.BInterpol(Boost!$R$6:$R$66,Boost!$AZ$6:$AZ$66,params!B1574,"cubic")</f>
        <v>#NAME?</v>
      </c>
      <c r="D1574" s="151" t="e">
        <f ca="1">+_xll.BInterpol(Boost!$R$6:$R$66,Boost!$AX$6:$AX$66,params!B1574,"cubic")</f>
        <v>#NAME?</v>
      </c>
      <c r="E1574" s="198" t="e">
        <f t="shared" ca="1" si="198"/>
        <v>#NAME?</v>
      </c>
      <c r="F1574" s="151" t="e">
        <f ca="1">+_xll.BInterpol(Boost!$R$6:$R$66,Boost!$AY$6:$AY$66,params!B1574,"cubic")</f>
        <v>#NAME?</v>
      </c>
      <c r="G1574" s="151" t="e">
        <f ca="1">_xll.BInterpol(cf!$A$2:$A$68,cf!$B$2:$B$68,params!B1574,"cubic")/100</f>
        <v>#NAME?</v>
      </c>
      <c r="H1574" s="199" t="e">
        <f t="shared" ca="1" si="199"/>
        <v>#NAME?</v>
      </c>
      <c r="I1574" s="152">
        <f t="shared" si="202"/>
        <v>9.9435358859993772E-2</v>
      </c>
      <c r="J1574" s="152">
        <f t="shared" si="200"/>
        <v>6.0039644041887108E-5</v>
      </c>
      <c r="K1574" s="3" t="e">
        <f t="shared" ca="1" si="196"/>
        <v>#NAME?</v>
      </c>
      <c r="L1574" s="153" t="e">
        <f t="shared" ca="1" si="201"/>
        <v>#NAME?</v>
      </c>
      <c r="M1574" s="195" t="e">
        <f ca="1">_xll.BInterpol(cf!$A$2:$A$68,cf!$C$2:$C$68,params!B1574,"cubic")</f>
        <v>#NAME?</v>
      </c>
      <c r="N1574" s="195" t="e">
        <f ca="1">+_xll.BInterpol(#REF!,#REF!,params!B1574,"cubic")</f>
        <v>#NAME?</v>
      </c>
      <c r="O1574" s="153" t="e">
        <f t="shared" ca="1" si="197"/>
        <v>#NAME?</v>
      </c>
    </row>
    <row r="1575" spans="1:15">
      <c r="A1575">
        <v>1572</v>
      </c>
      <c r="B1575">
        <f t="shared" si="195"/>
        <v>6.2880000000000003</v>
      </c>
      <c r="C1575" s="151" t="e">
        <f ca="1">+_xll.BInterpol(Boost!$R$6:$R$66,Boost!$AZ$6:$AZ$66,params!B1575,"cubic")</f>
        <v>#NAME?</v>
      </c>
      <c r="D1575" s="151" t="e">
        <f ca="1">+_xll.BInterpol(Boost!$R$6:$R$66,Boost!$AX$6:$AX$66,params!B1575,"cubic")</f>
        <v>#NAME?</v>
      </c>
      <c r="E1575" s="198" t="e">
        <f t="shared" ca="1" si="198"/>
        <v>#NAME?</v>
      </c>
      <c r="F1575" s="151" t="e">
        <f ca="1">+_xll.BInterpol(Boost!$R$6:$R$66,Boost!$AY$6:$AY$66,params!B1575,"cubic")</f>
        <v>#NAME?</v>
      </c>
      <c r="G1575" s="151" t="e">
        <f ca="1">_xll.BInterpol(cf!$A$2:$A$68,cf!$B$2:$B$68,params!B1575,"cubic")/100</f>
        <v>#NAME?</v>
      </c>
      <c r="H1575" s="199" t="e">
        <f t="shared" ca="1" si="199"/>
        <v>#NAME?</v>
      </c>
      <c r="I1575" s="152">
        <f t="shared" si="202"/>
        <v>9.9495394501526224E-2</v>
      </c>
      <c r="J1575" s="152">
        <f t="shared" si="200"/>
        <v>6.0035641532452111E-5</v>
      </c>
      <c r="K1575" s="3" t="e">
        <f t="shared" ca="1" si="196"/>
        <v>#NAME?</v>
      </c>
      <c r="L1575" s="153" t="e">
        <f t="shared" ca="1" si="201"/>
        <v>#NAME?</v>
      </c>
      <c r="M1575" s="195" t="e">
        <f ca="1">_xll.BInterpol(cf!$A$2:$A$68,cf!$C$2:$C$68,params!B1575,"cubic")</f>
        <v>#NAME?</v>
      </c>
      <c r="N1575" s="195" t="e">
        <f ca="1">+_xll.BInterpol(#REF!,#REF!,params!B1575,"cubic")</f>
        <v>#NAME?</v>
      </c>
      <c r="O1575" s="153" t="e">
        <f t="shared" ca="1" si="197"/>
        <v>#NAME?</v>
      </c>
    </row>
    <row r="1576" spans="1:15">
      <c r="A1576">
        <v>1573</v>
      </c>
      <c r="B1576">
        <f t="shared" si="195"/>
        <v>6.2919999999999998</v>
      </c>
      <c r="C1576" s="151" t="e">
        <f ca="1">+_xll.BInterpol(Boost!$R$6:$R$66,Boost!$AZ$6:$AZ$66,params!B1576,"cubic")</f>
        <v>#NAME?</v>
      </c>
      <c r="D1576" s="151" t="e">
        <f ca="1">+_xll.BInterpol(Boost!$R$6:$R$66,Boost!$AX$6:$AX$66,params!B1576,"cubic")</f>
        <v>#NAME?</v>
      </c>
      <c r="E1576" s="198" t="e">
        <f t="shared" ca="1" si="198"/>
        <v>#NAME?</v>
      </c>
      <c r="F1576" s="151" t="e">
        <f ca="1">+_xll.BInterpol(Boost!$R$6:$R$66,Boost!$AY$6:$AY$66,params!B1576,"cubic")</f>
        <v>#NAME?</v>
      </c>
      <c r="G1576" s="151" t="e">
        <f ca="1">_xll.BInterpol(cf!$A$2:$A$68,cf!$B$2:$B$68,params!B1576,"cubic")/100</f>
        <v>#NAME?</v>
      </c>
      <c r="H1576" s="199" t="e">
        <f t="shared" ca="1" si="199"/>
        <v>#NAME?</v>
      </c>
      <c r="I1576" s="152">
        <f t="shared" si="202"/>
        <v>9.9555426140815917E-2</v>
      </c>
      <c r="J1576" s="152">
        <f t="shared" si="200"/>
        <v>6.0031639289692684E-5</v>
      </c>
      <c r="K1576" s="3" t="e">
        <f t="shared" ca="1" si="196"/>
        <v>#NAME?</v>
      </c>
      <c r="L1576" s="153" t="e">
        <f t="shared" ca="1" si="201"/>
        <v>#NAME?</v>
      </c>
      <c r="M1576" s="195" t="e">
        <f ca="1">_xll.BInterpol(cf!$A$2:$A$68,cf!$C$2:$C$68,params!B1576,"cubic")</f>
        <v>#NAME?</v>
      </c>
      <c r="N1576" s="195" t="e">
        <f ca="1">+_xll.BInterpol(#REF!,#REF!,params!B1576,"cubic")</f>
        <v>#NAME?</v>
      </c>
      <c r="O1576" s="153" t="e">
        <f t="shared" ca="1" si="197"/>
        <v>#NAME?</v>
      </c>
    </row>
    <row r="1577" spans="1:15">
      <c r="A1577">
        <v>1574</v>
      </c>
      <c r="B1577">
        <f t="shared" si="195"/>
        <v>6.2960000000000003</v>
      </c>
      <c r="C1577" s="151" t="e">
        <f ca="1">+_xll.BInterpol(Boost!$R$6:$R$66,Boost!$AZ$6:$AZ$66,params!B1577,"cubic")</f>
        <v>#NAME?</v>
      </c>
      <c r="D1577" s="151" t="e">
        <f ca="1">+_xll.BInterpol(Boost!$R$6:$R$66,Boost!$AX$6:$AX$66,params!B1577,"cubic")</f>
        <v>#NAME?</v>
      </c>
      <c r="E1577" s="198" t="e">
        <f t="shared" ca="1" si="198"/>
        <v>#NAME?</v>
      </c>
      <c r="F1577" s="151" t="e">
        <f ca="1">+_xll.BInterpol(Boost!$R$6:$R$66,Boost!$AY$6:$AY$66,params!B1577,"cubic")</f>
        <v>#NAME?</v>
      </c>
      <c r="G1577" s="151" t="e">
        <f ca="1">_xll.BInterpol(cf!$A$2:$A$68,cf!$B$2:$B$68,params!B1577,"cubic")/100</f>
        <v>#NAME?</v>
      </c>
      <c r="H1577" s="199" t="e">
        <f t="shared" ca="1" si="199"/>
        <v>#NAME?</v>
      </c>
      <c r="I1577" s="152">
        <f t="shared" si="202"/>
        <v>9.9615453778129637E-2</v>
      </c>
      <c r="J1577" s="152">
        <f t="shared" si="200"/>
        <v>6.002763731371985E-5</v>
      </c>
      <c r="K1577" s="3" t="e">
        <f t="shared" ca="1" si="196"/>
        <v>#NAME?</v>
      </c>
      <c r="L1577" s="153" t="e">
        <f t="shared" ca="1" si="201"/>
        <v>#NAME?</v>
      </c>
      <c r="M1577" s="195" t="e">
        <f ca="1">_xll.BInterpol(cf!$A$2:$A$68,cf!$C$2:$C$68,params!B1577,"cubic")</f>
        <v>#NAME?</v>
      </c>
      <c r="N1577" s="195" t="e">
        <f ca="1">+_xll.BInterpol(#REF!,#REF!,params!B1577,"cubic")</f>
        <v>#NAME?</v>
      </c>
      <c r="O1577" s="153" t="e">
        <f t="shared" ca="1" si="197"/>
        <v>#NAME?</v>
      </c>
    </row>
    <row r="1578" spans="1:15">
      <c r="A1578">
        <v>1575</v>
      </c>
      <c r="B1578">
        <f t="shared" si="195"/>
        <v>6.3</v>
      </c>
      <c r="C1578" s="151" t="e">
        <f ca="1">+_xll.BInterpol(Boost!$R$6:$R$66,Boost!$AZ$6:$AZ$66,params!B1578,"cubic")</f>
        <v>#NAME?</v>
      </c>
      <c r="D1578" s="151" t="e">
        <f ca="1">+_xll.BInterpol(Boost!$R$6:$R$66,Boost!$AX$6:$AX$66,params!B1578,"cubic")</f>
        <v>#NAME?</v>
      </c>
      <c r="E1578" s="198" t="e">
        <f t="shared" ca="1" si="198"/>
        <v>#NAME?</v>
      </c>
      <c r="F1578" s="151" t="e">
        <f ca="1">+_xll.BInterpol(Boost!$R$6:$R$66,Boost!$AY$6:$AY$66,params!B1578,"cubic")</f>
        <v>#NAME?</v>
      </c>
      <c r="G1578" s="151" t="e">
        <f ca="1">_xll.BInterpol(cf!$A$2:$A$68,cf!$B$2:$B$68,params!B1578,"cubic")/100</f>
        <v>#NAME?</v>
      </c>
      <c r="H1578" s="199" t="e">
        <f t="shared" ca="1" si="199"/>
        <v>#NAME?</v>
      </c>
      <c r="I1578" s="152">
        <f t="shared" si="202"/>
        <v>9.9675477413734392E-2</v>
      </c>
      <c r="J1578" s="152">
        <f t="shared" si="200"/>
        <v>6.0023635604755654E-5</v>
      </c>
      <c r="K1578" s="3" t="e">
        <f t="shared" ca="1" si="196"/>
        <v>#NAME?</v>
      </c>
      <c r="L1578" s="153" t="e">
        <f t="shared" ca="1" si="201"/>
        <v>#NAME?</v>
      </c>
      <c r="M1578" s="195" t="e">
        <f ca="1">_xll.BInterpol(cf!$A$2:$A$68,cf!$C$2:$C$68,params!B1578,"cubic")</f>
        <v>#NAME?</v>
      </c>
      <c r="N1578" s="195" t="e">
        <f ca="1">+_xll.BInterpol(#REF!,#REF!,params!B1578,"cubic")</f>
        <v>#NAME?</v>
      </c>
      <c r="O1578" s="153" t="e">
        <f t="shared" ca="1" si="197"/>
        <v>#NAME?</v>
      </c>
    </row>
    <row r="1579" spans="1:15">
      <c r="A1579">
        <v>1576</v>
      </c>
      <c r="B1579">
        <f t="shared" si="195"/>
        <v>6.3040000000000003</v>
      </c>
      <c r="C1579" s="151" t="e">
        <f ca="1">+_xll.BInterpol(Boost!$R$6:$R$66,Boost!$AZ$6:$AZ$66,params!B1579,"cubic")</f>
        <v>#NAME?</v>
      </c>
      <c r="D1579" s="151" t="e">
        <f ca="1">+_xll.BInterpol(Boost!$R$6:$R$66,Boost!$AX$6:$AX$66,params!B1579,"cubic")</f>
        <v>#NAME?</v>
      </c>
      <c r="E1579" s="198" t="e">
        <f t="shared" ca="1" si="198"/>
        <v>#NAME?</v>
      </c>
      <c r="F1579" s="151" t="e">
        <f ca="1">+_xll.BInterpol(Boost!$R$6:$R$66,Boost!$AY$6:$AY$66,params!B1579,"cubic")</f>
        <v>#NAME?</v>
      </c>
      <c r="G1579" s="151" t="e">
        <f ca="1">_xll.BInterpol(cf!$A$2:$A$68,cf!$B$2:$B$68,params!B1579,"cubic")/100</f>
        <v>#NAME?</v>
      </c>
      <c r="H1579" s="199" t="e">
        <f t="shared" ca="1" si="199"/>
        <v>#NAME?</v>
      </c>
      <c r="I1579" s="152">
        <f t="shared" si="202"/>
        <v>9.9735497047896748E-2</v>
      </c>
      <c r="J1579" s="152">
        <f t="shared" si="200"/>
        <v>6.0019634162356006E-5</v>
      </c>
      <c r="K1579" s="3" t="e">
        <f t="shared" ca="1" si="196"/>
        <v>#NAME?</v>
      </c>
      <c r="L1579" s="153" t="e">
        <f t="shared" ca="1" si="201"/>
        <v>#NAME?</v>
      </c>
      <c r="M1579" s="195" t="e">
        <f ca="1">_xll.BInterpol(cf!$A$2:$A$68,cf!$C$2:$C$68,params!B1579,"cubic")</f>
        <v>#NAME?</v>
      </c>
      <c r="N1579" s="195" t="e">
        <f ca="1">+_xll.BInterpol(#REF!,#REF!,params!B1579,"cubic")</f>
        <v>#NAME?</v>
      </c>
      <c r="O1579" s="153" t="e">
        <f t="shared" ca="1" si="197"/>
        <v>#NAME?</v>
      </c>
    </row>
    <row r="1580" spans="1:15">
      <c r="A1580">
        <v>1577</v>
      </c>
      <c r="B1580">
        <f t="shared" si="195"/>
        <v>6.3079999999999998</v>
      </c>
      <c r="C1580" s="151" t="e">
        <f ca="1">+_xll.BInterpol(Boost!$R$6:$R$66,Boost!$AZ$6:$AZ$66,params!B1580,"cubic")</f>
        <v>#NAME?</v>
      </c>
      <c r="D1580" s="151" t="e">
        <f ca="1">+_xll.BInterpol(Boost!$R$6:$R$66,Boost!$AX$6:$AX$66,params!B1580,"cubic")</f>
        <v>#NAME?</v>
      </c>
      <c r="E1580" s="198" t="e">
        <f t="shared" ca="1" si="198"/>
        <v>#NAME?</v>
      </c>
      <c r="F1580" s="151" t="e">
        <f ca="1">+_xll.BInterpol(Boost!$R$6:$R$66,Boost!$AY$6:$AY$66,params!B1580,"cubic")</f>
        <v>#NAME?</v>
      </c>
      <c r="G1580" s="151" t="e">
        <f ca="1">_xll.BInterpol(cf!$A$2:$A$68,cf!$B$2:$B$68,params!B1580,"cubic")/100</f>
        <v>#NAME?</v>
      </c>
      <c r="H1580" s="199" t="e">
        <f t="shared" ca="1" si="199"/>
        <v>#NAME?</v>
      </c>
      <c r="I1580" s="152">
        <f t="shared" si="202"/>
        <v>9.9795512680883602E-2</v>
      </c>
      <c r="J1580" s="152">
        <f t="shared" si="200"/>
        <v>6.0015632986853973E-5</v>
      </c>
      <c r="K1580" s="3" t="e">
        <f t="shared" ca="1" si="196"/>
        <v>#NAME?</v>
      </c>
      <c r="L1580" s="153" t="e">
        <f t="shared" ca="1" si="201"/>
        <v>#NAME?</v>
      </c>
      <c r="M1580" s="195" t="e">
        <f ca="1">_xll.BInterpol(cf!$A$2:$A$68,cf!$C$2:$C$68,params!B1580,"cubic")</f>
        <v>#NAME?</v>
      </c>
      <c r="N1580" s="195" t="e">
        <f ca="1">+_xll.BInterpol(#REF!,#REF!,params!B1580,"cubic")</f>
        <v>#NAME?</v>
      </c>
      <c r="O1580" s="153" t="e">
        <f t="shared" ca="1" si="197"/>
        <v>#NAME?</v>
      </c>
    </row>
    <row r="1581" spans="1:15">
      <c r="A1581">
        <v>1578</v>
      </c>
      <c r="B1581">
        <f t="shared" si="195"/>
        <v>6.3120000000000003</v>
      </c>
      <c r="C1581" s="151" t="e">
        <f ca="1">+_xll.BInterpol(Boost!$R$6:$R$66,Boost!$AZ$6:$AZ$66,params!B1581,"cubic")</f>
        <v>#NAME?</v>
      </c>
      <c r="D1581" s="151" t="e">
        <f ca="1">+_xll.BInterpol(Boost!$R$6:$R$66,Boost!$AX$6:$AX$66,params!B1581,"cubic")</f>
        <v>#NAME?</v>
      </c>
      <c r="E1581" s="198" t="e">
        <f t="shared" ca="1" si="198"/>
        <v>#NAME?</v>
      </c>
      <c r="F1581" s="151" t="e">
        <f ca="1">+_xll.BInterpol(Boost!$R$6:$R$66,Boost!$AY$6:$AY$66,params!B1581,"cubic")</f>
        <v>#NAME?</v>
      </c>
      <c r="G1581" s="151" t="e">
        <f ca="1">_xll.BInterpol(cf!$A$2:$A$68,cf!$B$2:$B$68,params!B1581,"cubic")/100</f>
        <v>#NAME?</v>
      </c>
      <c r="H1581" s="199" t="e">
        <f t="shared" ca="1" si="199"/>
        <v>#NAME?</v>
      </c>
      <c r="I1581" s="152">
        <f t="shared" si="202"/>
        <v>9.985552431296163E-2</v>
      </c>
      <c r="J1581" s="152">
        <f t="shared" si="200"/>
        <v>6.001163207802751E-5</v>
      </c>
      <c r="K1581" s="3" t="e">
        <f t="shared" ca="1" si="196"/>
        <v>#NAME?</v>
      </c>
      <c r="L1581" s="153" t="e">
        <f t="shared" ca="1" si="201"/>
        <v>#NAME?</v>
      </c>
      <c r="M1581" s="195" t="e">
        <f ca="1">_xll.BInterpol(cf!$A$2:$A$68,cf!$C$2:$C$68,params!B1581,"cubic")</f>
        <v>#NAME?</v>
      </c>
      <c r="N1581" s="195" t="e">
        <f ca="1">+_xll.BInterpol(#REF!,#REF!,params!B1581,"cubic")</f>
        <v>#NAME?</v>
      </c>
      <c r="O1581" s="153" t="e">
        <f t="shared" ca="1" si="197"/>
        <v>#NAME?</v>
      </c>
    </row>
    <row r="1582" spans="1:15">
      <c r="A1582">
        <v>1579</v>
      </c>
      <c r="B1582">
        <f t="shared" si="195"/>
        <v>6.3159999999999998</v>
      </c>
      <c r="C1582" s="151" t="e">
        <f ca="1">+_xll.BInterpol(Boost!$R$6:$R$66,Boost!$AZ$6:$AZ$66,params!B1582,"cubic")</f>
        <v>#NAME?</v>
      </c>
      <c r="D1582" s="151" t="e">
        <f ca="1">+_xll.BInterpol(Boost!$R$6:$R$66,Boost!$AX$6:$AX$66,params!B1582,"cubic")</f>
        <v>#NAME?</v>
      </c>
      <c r="E1582" s="198" t="e">
        <f t="shared" ca="1" si="198"/>
        <v>#NAME?</v>
      </c>
      <c r="F1582" s="151" t="e">
        <f ca="1">+_xll.BInterpol(Boost!$R$6:$R$66,Boost!$AY$6:$AY$66,params!B1582,"cubic")</f>
        <v>#NAME?</v>
      </c>
      <c r="G1582" s="151" t="e">
        <f ca="1">_xll.BInterpol(cf!$A$2:$A$68,cf!$B$2:$B$68,params!B1582,"cubic")/100</f>
        <v>#NAME?</v>
      </c>
      <c r="H1582" s="199" t="e">
        <f t="shared" ca="1" si="199"/>
        <v>#NAME?</v>
      </c>
      <c r="I1582" s="152">
        <f t="shared" si="202"/>
        <v>9.9915531944397395E-2</v>
      </c>
      <c r="J1582" s="152">
        <f t="shared" si="200"/>
        <v>6.0007631435765596E-5</v>
      </c>
      <c r="K1582" s="3" t="e">
        <f t="shared" ca="1" si="196"/>
        <v>#NAME?</v>
      </c>
      <c r="L1582" s="153" t="e">
        <f t="shared" ca="1" si="201"/>
        <v>#NAME?</v>
      </c>
      <c r="M1582" s="195" t="e">
        <f ca="1">_xll.BInterpol(cf!$A$2:$A$68,cf!$C$2:$C$68,params!B1582,"cubic")</f>
        <v>#NAME?</v>
      </c>
      <c r="N1582" s="195" t="e">
        <f ca="1">+_xll.BInterpol(#REF!,#REF!,params!B1582,"cubic")</f>
        <v>#NAME?</v>
      </c>
      <c r="O1582" s="153" t="e">
        <f t="shared" ca="1" si="197"/>
        <v>#NAME?</v>
      </c>
    </row>
    <row r="1583" spans="1:15">
      <c r="A1583">
        <v>1580</v>
      </c>
      <c r="B1583">
        <f t="shared" si="195"/>
        <v>6.32</v>
      </c>
      <c r="C1583" s="151" t="e">
        <f ca="1">+_xll.BInterpol(Boost!$R$6:$R$66,Boost!$AZ$6:$AZ$66,params!B1583,"cubic")</f>
        <v>#NAME?</v>
      </c>
      <c r="D1583" s="151" t="e">
        <f ca="1">+_xll.BInterpol(Boost!$R$6:$R$66,Boost!$AX$6:$AX$66,params!B1583,"cubic")</f>
        <v>#NAME?</v>
      </c>
      <c r="E1583" s="198" t="e">
        <f t="shared" ca="1" si="198"/>
        <v>#NAME?</v>
      </c>
      <c r="F1583" s="151" t="e">
        <f ca="1">+_xll.BInterpol(Boost!$R$6:$R$66,Boost!$AY$6:$AY$66,params!B1583,"cubic")</f>
        <v>#NAME?</v>
      </c>
      <c r="G1583" s="151" t="e">
        <f ca="1">_xll.BInterpol(cf!$A$2:$A$68,cf!$B$2:$B$68,params!B1583,"cubic")/100</f>
        <v>#NAME?</v>
      </c>
      <c r="H1583" s="199" t="e">
        <f t="shared" ca="1" si="199"/>
        <v>#NAME?</v>
      </c>
      <c r="I1583" s="152">
        <f t="shared" si="202"/>
        <v>9.9975535575457908E-2</v>
      </c>
      <c r="J1583" s="152">
        <f t="shared" si="200"/>
        <v>6.0003631060512319E-5</v>
      </c>
      <c r="K1583" s="3" t="e">
        <f t="shared" ca="1" si="196"/>
        <v>#NAME?</v>
      </c>
      <c r="L1583" s="153" t="e">
        <f t="shared" ca="1" si="201"/>
        <v>#NAME?</v>
      </c>
      <c r="M1583" s="195" t="e">
        <f ca="1">_xll.BInterpol(cf!$A$2:$A$68,cf!$C$2:$C$68,params!B1583,"cubic")</f>
        <v>#NAME?</v>
      </c>
      <c r="N1583" s="195" t="e">
        <f ca="1">+_xll.BInterpol(#REF!,#REF!,params!B1583,"cubic")</f>
        <v>#NAME?</v>
      </c>
      <c r="O1583" s="153" t="e">
        <f t="shared" ca="1" si="197"/>
        <v>#NAME?</v>
      </c>
    </row>
    <row r="1584" spans="1:15">
      <c r="A1584">
        <v>1581</v>
      </c>
      <c r="B1584">
        <f t="shared" si="195"/>
        <v>6.3239999999999998</v>
      </c>
      <c r="C1584" s="151" t="e">
        <f ca="1">+_xll.BInterpol(Boost!$R$6:$R$66,Boost!$AZ$6:$AZ$66,params!B1584,"cubic")</f>
        <v>#NAME?</v>
      </c>
      <c r="D1584" s="151" t="e">
        <f ca="1">+_xll.BInterpol(Boost!$R$6:$R$66,Boost!$AX$6:$AX$66,params!B1584,"cubic")</f>
        <v>#NAME?</v>
      </c>
      <c r="E1584" s="198" t="e">
        <f t="shared" ca="1" si="198"/>
        <v>#NAME?</v>
      </c>
      <c r="F1584" s="151" t="e">
        <f ca="1">+_xll.BInterpol(Boost!$R$6:$R$66,Boost!$AY$6:$AY$66,params!B1584,"cubic")</f>
        <v>#NAME?</v>
      </c>
      <c r="G1584" s="151" t="e">
        <f ca="1">_xll.BInterpol(cf!$A$2:$A$68,cf!$B$2:$B$68,params!B1584,"cubic")/100</f>
        <v>#NAME?</v>
      </c>
      <c r="H1584" s="199" t="e">
        <f t="shared" ca="1" si="199"/>
        <v>#NAME?</v>
      </c>
      <c r="I1584" s="152">
        <f t="shared" si="202"/>
        <v>0.10003553520640962</v>
      </c>
      <c r="J1584" s="152">
        <f t="shared" si="200"/>
        <v>5.9999630951712568E-5</v>
      </c>
      <c r="K1584" s="3" t="e">
        <f t="shared" ca="1" si="196"/>
        <v>#NAME?</v>
      </c>
      <c r="L1584" s="153" t="e">
        <f t="shared" ca="1" si="201"/>
        <v>#NAME?</v>
      </c>
      <c r="M1584" s="195" t="e">
        <f ca="1">_xll.BInterpol(cf!$A$2:$A$68,cf!$C$2:$C$68,params!B1584,"cubic")</f>
        <v>#NAME?</v>
      </c>
      <c r="N1584" s="195" t="e">
        <f ca="1">+_xll.BInterpol(#REF!,#REF!,params!B1584,"cubic")</f>
        <v>#NAME?</v>
      </c>
      <c r="O1584" s="153" t="e">
        <f t="shared" ca="1" si="197"/>
        <v>#NAME?</v>
      </c>
    </row>
    <row r="1585" spans="1:15">
      <c r="A1585">
        <v>1582</v>
      </c>
      <c r="B1585">
        <f t="shared" si="195"/>
        <v>6.3280000000000003</v>
      </c>
      <c r="C1585" s="151" t="e">
        <f ca="1">+_xll.BInterpol(Boost!$R$6:$R$66,Boost!$AZ$6:$AZ$66,params!B1585,"cubic")</f>
        <v>#NAME?</v>
      </c>
      <c r="D1585" s="151" t="e">
        <f ca="1">+_xll.BInterpol(Boost!$R$6:$R$66,Boost!$AX$6:$AX$66,params!B1585,"cubic")</f>
        <v>#NAME?</v>
      </c>
      <c r="E1585" s="198" t="e">
        <f t="shared" ca="1" si="198"/>
        <v>#NAME?</v>
      </c>
      <c r="F1585" s="151" t="e">
        <f ca="1">+_xll.BInterpol(Boost!$R$6:$R$66,Boost!$AY$6:$AY$66,params!B1585,"cubic")</f>
        <v>#NAME?</v>
      </c>
      <c r="G1585" s="151" t="e">
        <f ca="1">_xll.BInterpol(cf!$A$2:$A$68,cf!$B$2:$B$68,params!B1585,"cubic")/100</f>
        <v>#NAME?</v>
      </c>
      <c r="H1585" s="199" t="e">
        <f t="shared" ca="1" si="199"/>
        <v>#NAME?</v>
      </c>
      <c r="I1585" s="152">
        <f t="shared" si="202"/>
        <v>0.10009553083751921</v>
      </c>
      <c r="J1585" s="152">
        <f t="shared" si="200"/>
        <v>5.9995631109588388E-5</v>
      </c>
      <c r="K1585" s="3" t="e">
        <f t="shared" ca="1" si="196"/>
        <v>#NAME?</v>
      </c>
      <c r="L1585" s="153" t="e">
        <f t="shared" ca="1" si="201"/>
        <v>#NAME?</v>
      </c>
      <c r="M1585" s="195" t="e">
        <f ca="1">_xll.BInterpol(cf!$A$2:$A$68,cf!$C$2:$C$68,params!B1585,"cubic")</f>
        <v>#NAME?</v>
      </c>
      <c r="N1585" s="195" t="e">
        <f ca="1">+_xll.BInterpol(#REF!,#REF!,params!B1585,"cubic")</f>
        <v>#NAME?</v>
      </c>
      <c r="O1585" s="153" t="e">
        <f t="shared" ca="1" si="197"/>
        <v>#NAME?</v>
      </c>
    </row>
    <row r="1586" spans="1:15">
      <c r="A1586">
        <v>1583</v>
      </c>
      <c r="B1586">
        <f t="shared" si="195"/>
        <v>6.3319999999999999</v>
      </c>
      <c r="C1586" s="151" t="e">
        <f ca="1">+_xll.BInterpol(Boost!$R$6:$R$66,Boost!$AZ$6:$AZ$66,params!B1586,"cubic")</f>
        <v>#NAME?</v>
      </c>
      <c r="D1586" s="151" t="e">
        <f ca="1">+_xll.BInterpol(Boost!$R$6:$R$66,Boost!$AX$6:$AX$66,params!B1586,"cubic")</f>
        <v>#NAME?</v>
      </c>
      <c r="E1586" s="198" t="e">
        <f t="shared" ca="1" si="198"/>
        <v>#NAME?</v>
      </c>
      <c r="F1586" s="151" t="e">
        <f ca="1">+_xll.BInterpol(Boost!$R$6:$R$66,Boost!$AY$6:$AY$66,params!B1586,"cubic")</f>
        <v>#NAME?</v>
      </c>
      <c r="G1586" s="151" t="e">
        <f ca="1">_xll.BInterpol(cf!$A$2:$A$68,cf!$B$2:$B$68,params!B1586,"cubic")/100</f>
        <v>#NAME?</v>
      </c>
      <c r="H1586" s="199" t="e">
        <f t="shared" ca="1" si="199"/>
        <v>#NAME?</v>
      </c>
      <c r="I1586" s="152">
        <f t="shared" si="202"/>
        <v>0.10015552246905346</v>
      </c>
      <c r="J1586" s="152">
        <f t="shared" si="200"/>
        <v>5.99916315342508E-5</v>
      </c>
      <c r="K1586" s="3" t="e">
        <f t="shared" ca="1" si="196"/>
        <v>#NAME?</v>
      </c>
      <c r="L1586" s="153" t="e">
        <f t="shared" ca="1" si="201"/>
        <v>#NAME?</v>
      </c>
      <c r="M1586" s="195" t="e">
        <f ca="1">_xll.BInterpol(cf!$A$2:$A$68,cf!$C$2:$C$68,params!B1586,"cubic")</f>
        <v>#NAME?</v>
      </c>
      <c r="N1586" s="195" t="e">
        <f ca="1">+_xll.BInterpol(#REF!,#REF!,params!B1586,"cubic")</f>
        <v>#NAME?</v>
      </c>
      <c r="O1586" s="153" t="e">
        <f t="shared" ca="1" si="197"/>
        <v>#NAME?</v>
      </c>
    </row>
    <row r="1587" spans="1:15">
      <c r="A1587">
        <v>1584</v>
      </c>
      <c r="B1587">
        <f t="shared" si="195"/>
        <v>6.3360000000000003</v>
      </c>
      <c r="C1587" s="151" t="e">
        <f ca="1">+_xll.BInterpol(Boost!$R$6:$R$66,Boost!$AZ$6:$AZ$66,params!B1587,"cubic")</f>
        <v>#NAME?</v>
      </c>
      <c r="D1587" s="151" t="e">
        <f ca="1">+_xll.BInterpol(Boost!$R$6:$R$66,Boost!$AX$6:$AX$66,params!B1587,"cubic")</f>
        <v>#NAME?</v>
      </c>
      <c r="E1587" s="198" t="e">
        <f t="shared" ca="1" si="198"/>
        <v>#NAME?</v>
      </c>
      <c r="F1587" s="151" t="e">
        <f ca="1">+_xll.BInterpol(Boost!$R$6:$R$66,Boost!$AY$6:$AY$66,params!B1587,"cubic")</f>
        <v>#NAME?</v>
      </c>
      <c r="G1587" s="151" t="e">
        <f ca="1">_xll.BInterpol(cf!$A$2:$A$68,cf!$B$2:$B$68,params!B1587,"cubic")/100</f>
        <v>#NAME?</v>
      </c>
      <c r="H1587" s="199" t="e">
        <f t="shared" ca="1" si="199"/>
        <v>#NAME?</v>
      </c>
      <c r="I1587" s="152">
        <f t="shared" si="202"/>
        <v>0.10021551010127894</v>
      </c>
      <c r="J1587" s="152">
        <f t="shared" si="200"/>
        <v>5.9987632225477761E-5</v>
      </c>
      <c r="K1587" s="3" t="e">
        <f t="shared" ca="1" si="196"/>
        <v>#NAME?</v>
      </c>
      <c r="L1587" s="153" t="e">
        <f t="shared" ca="1" si="201"/>
        <v>#NAME?</v>
      </c>
      <c r="M1587" s="195" t="e">
        <f ca="1">_xll.BInterpol(cf!$A$2:$A$68,cf!$C$2:$C$68,params!B1587,"cubic")</f>
        <v>#NAME?</v>
      </c>
      <c r="N1587" s="195" t="e">
        <f ca="1">+_xll.BInterpol(#REF!,#REF!,params!B1587,"cubic")</f>
        <v>#NAME?</v>
      </c>
      <c r="O1587" s="153" t="e">
        <f t="shared" ca="1" si="197"/>
        <v>#NAME?</v>
      </c>
    </row>
    <row r="1588" spans="1:15">
      <c r="A1588">
        <v>1585</v>
      </c>
      <c r="B1588">
        <f t="shared" si="195"/>
        <v>6.34</v>
      </c>
      <c r="C1588" s="151" t="e">
        <f ca="1">+_xll.BInterpol(Boost!$R$6:$R$66,Boost!$AZ$6:$AZ$66,params!B1588,"cubic")</f>
        <v>#NAME?</v>
      </c>
      <c r="D1588" s="151" t="e">
        <f ca="1">+_xll.BInterpol(Boost!$R$6:$R$66,Boost!$AX$6:$AX$66,params!B1588,"cubic")</f>
        <v>#NAME?</v>
      </c>
      <c r="E1588" s="198" t="e">
        <f t="shared" ca="1" si="198"/>
        <v>#NAME?</v>
      </c>
      <c r="F1588" s="151" t="e">
        <f ca="1">+_xll.BInterpol(Boost!$R$6:$R$66,Boost!$AY$6:$AY$66,params!B1588,"cubic")</f>
        <v>#NAME?</v>
      </c>
      <c r="G1588" s="151" t="e">
        <f ca="1">_xll.BInterpol(cf!$A$2:$A$68,cf!$B$2:$B$68,params!B1588,"cubic")/100</f>
        <v>#NAME?</v>
      </c>
      <c r="H1588" s="199" t="e">
        <f t="shared" ca="1" si="199"/>
        <v>#NAME?</v>
      </c>
      <c r="I1588" s="152">
        <f t="shared" si="202"/>
        <v>0.10027549373446221</v>
      </c>
      <c r="J1588" s="152">
        <f t="shared" si="200"/>
        <v>5.9983633183269269E-5</v>
      </c>
      <c r="K1588" s="3" t="e">
        <f t="shared" ca="1" si="196"/>
        <v>#NAME?</v>
      </c>
      <c r="L1588" s="153" t="e">
        <f t="shared" ca="1" si="201"/>
        <v>#NAME?</v>
      </c>
      <c r="M1588" s="195" t="e">
        <f ca="1">_xll.BInterpol(cf!$A$2:$A$68,cf!$C$2:$C$68,params!B1588,"cubic")</f>
        <v>#NAME?</v>
      </c>
      <c r="N1588" s="195" t="e">
        <f ca="1">+_xll.BInterpol(#REF!,#REF!,params!B1588,"cubic")</f>
        <v>#NAME?</v>
      </c>
      <c r="O1588" s="153" t="e">
        <f t="shared" ca="1" si="197"/>
        <v>#NAME?</v>
      </c>
    </row>
    <row r="1589" spans="1:15">
      <c r="A1589">
        <v>1586</v>
      </c>
      <c r="B1589">
        <f t="shared" si="195"/>
        <v>6.3440000000000003</v>
      </c>
      <c r="C1589" s="151" t="e">
        <f ca="1">+_xll.BInterpol(Boost!$R$6:$R$66,Boost!$AZ$6:$AZ$66,params!B1589,"cubic")</f>
        <v>#NAME?</v>
      </c>
      <c r="D1589" s="151" t="e">
        <f ca="1">+_xll.BInterpol(Boost!$R$6:$R$66,Boost!$AX$6:$AX$66,params!B1589,"cubic")</f>
        <v>#NAME?</v>
      </c>
      <c r="E1589" s="198" t="e">
        <f t="shared" ca="1" si="198"/>
        <v>#NAME?</v>
      </c>
      <c r="F1589" s="151" t="e">
        <f ca="1">+_xll.BInterpol(Boost!$R$6:$R$66,Boost!$AY$6:$AY$66,params!B1589,"cubic")</f>
        <v>#NAME?</v>
      </c>
      <c r="G1589" s="151" t="e">
        <f ca="1">_xll.BInterpol(cf!$A$2:$A$68,cf!$B$2:$B$68,params!B1589,"cubic")/100</f>
        <v>#NAME?</v>
      </c>
      <c r="H1589" s="199" t="e">
        <f t="shared" ca="1" si="199"/>
        <v>#NAME?</v>
      </c>
      <c r="I1589" s="152">
        <f t="shared" si="202"/>
        <v>0.10033547336886983</v>
      </c>
      <c r="J1589" s="152">
        <f t="shared" si="200"/>
        <v>5.9979634407625326E-5</v>
      </c>
      <c r="K1589" s="3" t="e">
        <f t="shared" ca="1" si="196"/>
        <v>#NAME?</v>
      </c>
      <c r="L1589" s="153" t="e">
        <f t="shared" ca="1" si="201"/>
        <v>#NAME?</v>
      </c>
      <c r="M1589" s="195" t="e">
        <f ca="1">_xll.BInterpol(cf!$A$2:$A$68,cf!$C$2:$C$68,params!B1589,"cubic")</f>
        <v>#NAME?</v>
      </c>
      <c r="N1589" s="195" t="e">
        <f ca="1">+_xll.BInterpol(#REF!,#REF!,params!B1589,"cubic")</f>
        <v>#NAME?</v>
      </c>
      <c r="O1589" s="153" t="e">
        <f t="shared" ca="1" si="197"/>
        <v>#NAME?</v>
      </c>
    </row>
    <row r="1590" spans="1:15">
      <c r="A1590">
        <v>1587</v>
      </c>
      <c r="B1590">
        <f t="shared" si="195"/>
        <v>6.3479999999999999</v>
      </c>
      <c r="C1590" s="151" t="e">
        <f ca="1">+_xll.BInterpol(Boost!$R$6:$R$66,Boost!$AZ$6:$AZ$66,params!B1590,"cubic")</f>
        <v>#NAME?</v>
      </c>
      <c r="D1590" s="151" t="e">
        <f ca="1">+_xll.BInterpol(Boost!$R$6:$R$66,Boost!$AX$6:$AX$66,params!B1590,"cubic")</f>
        <v>#NAME?</v>
      </c>
      <c r="E1590" s="198" t="e">
        <f t="shared" ca="1" si="198"/>
        <v>#NAME?</v>
      </c>
      <c r="F1590" s="151" t="e">
        <f ca="1">+_xll.BInterpol(Boost!$R$6:$R$66,Boost!$AY$6:$AY$66,params!B1590,"cubic")</f>
        <v>#NAME?</v>
      </c>
      <c r="G1590" s="151" t="e">
        <f ca="1">_xll.BInterpol(cf!$A$2:$A$68,cf!$B$2:$B$68,params!B1590,"cubic")/100</f>
        <v>#NAME?</v>
      </c>
      <c r="H1590" s="199" t="e">
        <f t="shared" ca="1" si="199"/>
        <v>#NAME?</v>
      </c>
      <c r="I1590" s="152">
        <f t="shared" si="202"/>
        <v>0.10039544900476849</v>
      </c>
      <c r="J1590" s="152">
        <f t="shared" si="200"/>
        <v>5.9975635898656954E-5</v>
      </c>
      <c r="K1590" s="3" t="e">
        <f t="shared" ca="1" si="196"/>
        <v>#NAME?</v>
      </c>
      <c r="L1590" s="153" t="e">
        <f t="shared" ca="1" si="201"/>
        <v>#NAME?</v>
      </c>
      <c r="M1590" s="195" t="e">
        <f ca="1">_xll.BInterpol(cf!$A$2:$A$68,cf!$C$2:$C$68,params!B1590,"cubic")</f>
        <v>#NAME?</v>
      </c>
      <c r="N1590" s="195" t="e">
        <f ca="1">+_xll.BInterpol(#REF!,#REF!,params!B1590,"cubic")</f>
        <v>#NAME?</v>
      </c>
      <c r="O1590" s="153" t="e">
        <f t="shared" ca="1" si="197"/>
        <v>#NAME?</v>
      </c>
    </row>
    <row r="1591" spans="1:15">
      <c r="A1591">
        <v>1588</v>
      </c>
      <c r="B1591">
        <f t="shared" si="195"/>
        <v>6.3520000000000003</v>
      </c>
      <c r="C1591" s="151" t="e">
        <f ca="1">+_xll.BInterpol(Boost!$R$6:$R$66,Boost!$AZ$6:$AZ$66,params!B1591,"cubic")</f>
        <v>#NAME?</v>
      </c>
      <c r="D1591" s="151" t="e">
        <f ca="1">+_xll.BInterpol(Boost!$R$6:$R$66,Boost!$AX$6:$AX$66,params!B1591,"cubic")</f>
        <v>#NAME?</v>
      </c>
      <c r="E1591" s="198" t="e">
        <f t="shared" ca="1" si="198"/>
        <v>#NAME?</v>
      </c>
      <c r="F1591" s="151" t="e">
        <f ca="1">+_xll.BInterpol(Boost!$R$6:$R$66,Boost!$AY$6:$AY$66,params!B1591,"cubic")</f>
        <v>#NAME?</v>
      </c>
      <c r="G1591" s="151" t="e">
        <f ca="1">_xll.BInterpol(cf!$A$2:$A$68,cf!$B$2:$B$68,params!B1591,"cubic")/100</f>
        <v>#NAME?</v>
      </c>
      <c r="H1591" s="199" t="e">
        <f t="shared" ca="1" si="199"/>
        <v>#NAME?</v>
      </c>
      <c r="I1591" s="152">
        <f t="shared" si="202"/>
        <v>0.10045542064242474</v>
      </c>
      <c r="J1591" s="152">
        <f t="shared" si="200"/>
        <v>5.9971637656253129E-5</v>
      </c>
      <c r="K1591" s="3" t="e">
        <f t="shared" ca="1" si="196"/>
        <v>#NAME?</v>
      </c>
      <c r="L1591" s="153" t="e">
        <f t="shared" ca="1" si="201"/>
        <v>#NAME?</v>
      </c>
      <c r="M1591" s="195" t="e">
        <f ca="1">_xll.BInterpol(cf!$A$2:$A$68,cf!$C$2:$C$68,params!B1591,"cubic")</f>
        <v>#NAME?</v>
      </c>
      <c r="N1591" s="195" t="e">
        <f ca="1">+_xll.BInterpol(#REF!,#REF!,params!B1591,"cubic")</f>
        <v>#NAME?</v>
      </c>
      <c r="O1591" s="153" t="e">
        <f t="shared" ca="1" si="197"/>
        <v>#NAME?</v>
      </c>
    </row>
    <row r="1592" spans="1:15">
      <c r="A1592">
        <v>1589</v>
      </c>
      <c r="B1592">
        <f t="shared" si="195"/>
        <v>6.3559999999999999</v>
      </c>
      <c r="C1592" s="151" t="e">
        <f ca="1">+_xll.BInterpol(Boost!$R$6:$R$66,Boost!$AZ$6:$AZ$66,params!B1592,"cubic")</f>
        <v>#NAME?</v>
      </c>
      <c r="D1592" s="151" t="e">
        <f ca="1">+_xll.BInterpol(Boost!$R$6:$R$66,Boost!$AX$6:$AX$66,params!B1592,"cubic")</f>
        <v>#NAME?</v>
      </c>
      <c r="E1592" s="198" t="e">
        <f t="shared" ca="1" si="198"/>
        <v>#NAME?</v>
      </c>
      <c r="F1592" s="151" t="e">
        <f ca="1">+_xll.BInterpol(Boost!$R$6:$R$66,Boost!$AY$6:$AY$66,params!B1592,"cubic")</f>
        <v>#NAME?</v>
      </c>
      <c r="G1592" s="151" t="e">
        <f ca="1">_xll.BInterpol(cf!$A$2:$A$68,cf!$B$2:$B$68,params!B1592,"cubic")/100</f>
        <v>#NAME?</v>
      </c>
      <c r="H1592" s="199" t="e">
        <f t="shared" ca="1" si="199"/>
        <v>#NAME?</v>
      </c>
      <c r="I1592" s="152">
        <f t="shared" si="202"/>
        <v>0.10051538828210504</v>
      </c>
      <c r="J1592" s="152">
        <f t="shared" si="200"/>
        <v>5.9967639680302831E-5</v>
      </c>
      <c r="K1592" s="3" t="e">
        <f t="shared" ca="1" si="196"/>
        <v>#NAME?</v>
      </c>
      <c r="L1592" s="153" t="e">
        <f t="shared" ca="1" si="201"/>
        <v>#NAME?</v>
      </c>
      <c r="M1592" s="195" t="e">
        <f ca="1">_xll.BInterpol(cf!$A$2:$A$68,cf!$C$2:$C$68,params!B1592,"cubic")</f>
        <v>#NAME?</v>
      </c>
      <c r="N1592" s="195" t="e">
        <f ca="1">+_xll.BInterpol(#REF!,#REF!,params!B1592,"cubic")</f>
        <v>#NAME?</v>
      </c>
      <c r="O1592" s="153" t="e">
        <f t="shared" ca="1" si="197"/>
        <v>#NAME?</v>
      </c>
    </row>
    <row r="1593" spans="1:15">
      <c r="A1593">
        <v>1590</v>
      </c>
      <c r="B1593">
        <f t="shared" si="195"/>
        <v>6.36</v>
      </c>
      <c r="C1593" s="151" t="e">
        <f ca="1">+_xll.BInterpol(Boost!$R$6:$R$66,Boost!$AZ$6:$AZ$66,params!B1593,"cubic")</f>
        <v>#NAME?</v>
      </c>
      <c r="D1593" s="151" t="e">
        <f ca="1">+_xll.BInterpol(Boost!$R$6:$R$66,Boost!$AX$6:$AX$66,params!B1593,"cubic")</f>
        <v>#NAME?</v>
      </c>
      <c r="E1593" s="198" t="e">
        <f t="shared" ca="1" si="198"/>
        <v>#NAME?</v>
      </c>
      <c r="F1593" s="151" t="e">
        <f ca="1">+_xll.BInterpol(Boost!$R$6:$R$66,Boost!$AY$6:$AY$66,params!B1593,"cubic")</f>
        <v>#NAME?</v>
      </c>
      <c r="G1593" s="151" t="e">
        <f ca="1">_xll.BInterpol(cf!$A$2:$A$68,cf!$B$2:$B$68,params!B1593,"cubic")/100</f>
        <v>#NAME?</v>
      </c>
      <c r="H1593" s="199" t="e">
        <f t="shared" ca="1" si="199"/>
        <v>#NAME?</v>
      </c>
      <c r="I1593" s="152">
        <f t="shared" si="202"/>
        <v>0.10057535192407596</v>
      </c>
      <c r="J1593" s="152">
        <f t="shared" si="200"/>
        <v>5.9963641970917081E-5</v>
      </c>
      <c r="K1593" s="3" t="e">
        <f t="shared" ca="1" si="196"/>
        <v>#NAME?</v>
      </c>
      <c r="L1593" s="153" t="e">
        <f t="shared" ca="1" si="201"/>
        <v>#NAME?</v>
      </c>
      <c r="M1593" s="195" t="e">
        <f ca="1">_xll.BInterpol(cf!$A$2:$A$68,cf!$C$2:$C$68,params!B1593,"cubic")</f>
        <v>#NAME?</v>
      </c>
      <c r="N1593" s="195" t="e">
        <f ca="1">+_xll.BInterpol(#REF!,#REF!,params!B1593,"cubic")</f>
        <v>#NAME?</v>
      </c>
      <c r="O1593" s="153" t="e">
        <f t="shared" ca="1" si="197"/>
        <v>#NAME?</v>
      </c>
    </row>
    <row r="1594" spans="1:15">
      <c r="A1594">
        <v>1591</v>
      </c>
      <c r="B1594">
        <f t="shared" si="195"/>
        <v>6.3639999999999999</v>
      </c>
      <c r="C1594" s="151" t="e">
        <f ca="1">+_xll.BInterpol(Boost!$R$6:$R$66,Boost!$AZ$6:$AZ$66,params!B1594,"cubic")</f>
        <v>#NAME?</v>
      </c>
      <c r="D1594" s="151" t="e">
        <f ca="1">+_xll.BInterpol(Boost!$R$6:$R$66,Boost!$AX$6:$AX$66,params!B1594,"cubic")</f>
        <v>#NAME?</v>
      </c>
      <c r="E1594" s="198" t="e">
        <f t="shared" ca="1" si="198"/>
        <v>#NAME?</v>
      </c>
      <c r="F1594" s="151" t="e">
        <f ca="1">+_xll.BInterpol(Boost!$R$6:$R$66,Boost!$AY$6:$AY$66,params!B1594,"cubic")</f>
        <v>#NAME?</v>
      </c>
      <c r="G1594" s="151" t="e">
        <f ca="1">_xll.BInterpol(cf!$A$2:$A$68,cf!$B$2:$B$68,params!B1594,"cubic")/100</f>
        <v>#NAME?</v>
      </c>
      <c r="H1594" s="199" t="e">
        <f t="shared" ca="1" si="199"/>
        <v>#NAME?</v>
      </c>
      <c r="I1594" s="152">
        <f t="shared" si="202"/>
        <v>0.10063531156860395</v>
      </c>
      <c r="J1594" s="152">
        <f t="shared" si="200"/>
        <v>5.9959644527984857E-5</v>
      </c>
      <c r="K1594" s="3" t="e">
        <f t="shared" ca="1" si="196"/>
        <v>#NAME?</v>
      </c>
      <c r="L1594" s="153" t="e">
        <f t="shared" ca="1" si="201"/>
        <v>#NAME?</v>
      </c>
      <c r="M1594" s="195" t="e">
        <f ca="1">_xll.BInterpol(cf!$A$2:$A$68,cf!$C$2:$C$68,params!B1594,"cubic")</f>
        <v>#NAME?</v>
      </c>
      <c r="N1594" s="195" t="e">
        <f ca="1">+_xll.BInterpol(#REF!,#REF!,params!B1594,"cubic")</f>
        <v>#NAME?</v>
      </c>
      <c r="O1594" s="153" t="e">
        <f t="shared" ca="1" si="197"/>
        <v>#NAME?</v>
      </c>
    </row>
    <row r="1595" spans="1:15">
      <c r="A1595">
        <v>1592</v>
      </c>
      <c r="B1595">
        <f t="shared" si="195"/>
        <v>6.3680000000000003</v>
      </c>
      <c r="C1595" s="151" t="e">
        <f ca="1">+_xll.BInterpol(Boost!$R$6:$R$66,Boost!$AZ$6:$AZ$66,params!B1595,"cubic")</f>
        <v>#NAME?</v>
      </c>
      <c r="D1595" s="151" t="e">
        <f ca="1">+_xll.BInterpol(Boost!$R$6:$R$66,Boost!$AX$6:$AX$66,params!B1595,"cubic")</f>
        <v>#NAME?</v>
      </c>
      <c r="E1595" s="198" t="e">
        <f t="shared" ca="1" si="198"/>
        <v>#NAME?</v>
      </c>
      <c r="F1595" s="151" t="e">
        <f ca="1">+_xll.BInterpol(Boost!$R$6:$R$66,Boost!$AY$6:$AY$66,params!B1595,"cubic")</f>
        <v>#NAME?</v>
      </c>
      <c r="G1595" s="151" t="e">
        <f ca="1">_xll.BInterpol(cf!$A$2:$A$68,cf!$B$2:$B$68,params!B1595,"cubic")/100</f>
        <v>#NAME?</v>
      </c>
      <c r="H1595" s="199" t="e">
        <f t="shared" ca="1" si="199"/>
        <v>#NAME?</v>
      </c>
      <c r="I1595" s="152">
        <f t="shared" si="202"/>
        <v>0.10069526721595567</v>
      </c>
      <c r="J1595" s="152">
        <f t="shared" si="200"/>
        <v>5.9955647351728203E-5</v>
      </c>
      <c r="K1595" s="3" t="e">
        <f t="shared" ca="1" si="196"/>
        <v>#NAME?</v>
      </c>
      <c r="L1595" s="153" t="e">
        <f t="shared" ca="1" si="201"/>
        <v>#NAME?</v>
      </c>
      <c r="M1595" s="195" t="e">
        <f ca="1">_xll.BInterpol(cf!$A$2:$A$68,cf!$C$2:$C$68,params!B1595,"cubic")</f>
        <v>#NAME?</v>
      </c>
      <c r="N1595" s="195" t="e">
        <f ca="1">+_xll.BInterpol(#REF!,#REF!,params!B1595,"cubic")</f>
        <v>#NAME?</v>
      </c>
      <c r="O1595" s="153" t="e">
        <f t="shared" ca="1" si="197"/>
        <v>#NAME?</v>
      </c>
    </row>
    <row r="1596" spans="1:15">
      <c r="A1596">
        <v>1593</v>
      </c>
      <c r="B1596">
        <f t="shared" si="195"/>
        <v>6.3719999999999999</v>
      </c>
      <c r="C1596" s="151" t="e">
        <f ca="1">+_xll.BInterpol(Boost!$R$6:$R$66,Boost!$AZ$6:$AZ$66,params!B1596,"cubic")</f>
        <v>#NAME?</v>
      </c>
      <c r="D1596" s="151" t="e">
        <f ca="1">+_xll.BInterpol(Boost!$R$6:$R$66,Boost!$AX$6:$AX$66,params!B1596,"cubic")</f>
        <v>#NAME?</v>
      </c>
      <c r="E1596" s="198" t="e">
        <f t="shared" ca="1" si="198"/>
        <v>#NAME?</v>
      </c>
      <c r="F1596" s="151" t="e">
        <f ca="1">+_xll.BInterpol(Boost!$R$6:$R$66,Boost!$AY$6:$AY$66,params!B1596,"cubic")</f>
        <v>#NAME?</v>
      </c>
      <c r="G1596" s="151" t="e">
        <f ca="1">_xll.BInterpol(cf!$A$2:$A$68,cf!$B$2:$B$68,params!B1596,"cubic")/100</f>
        <v>#NAME?</v>
      </c>
      <c r="H1596" s="199" t="e">
        <f t="shared" ca="1" si="199"/>
        <v>#NAME?</v>
      </c>
      <c r="I1596" s="152">
        <f t="shared" si="202"/>
        <v>0.10075521886639738</v>
      </c>
      <c r="J1596" s="152">
        <f t="shared" si="200"/>
        <v>5.995165044170303E-5</v>
      </c>
      <c r="K1596" s="3" t="e">
        <f t="shared" ca="1" si="196"/>
        <v>#NAME?</v>
      </c>
      <c r="L1596" s="153" t="e">
        <f t="shared" ca="1" si="201"/>
        <v>#NAME?</v>
      </c>
      <c r="M1596" s="195" t="e">
        <f ca="1">_xll.BInterpol(cf!$A$2:$A$68,cf!$C$2:$C$68,params!B1596,"cubic")</f>
        <v>#NAME?</v>
      </c>
      <c r="N1596" s="195" t="e">
        <f ca="1">+_xll.BInterpol(#REF!,#REF!,params!B1596,"cubic")</f>
        <v>#NAME?</v>
      </c>
      <c r="O1596" s="153" t="e">
        <f t="shared" ca="1" si="197"/>
        <v>#NAME?</v>
      </c>
    </row>
    <row r="1597" spans="1:15">
      <c r="A1597">
        <v>1594</v>
      </c>
      <c r="B1597">
        <f t="shared" si="195"/>
        <v>6.3760000000000003</v>
      </c>
      <c r="C1597" s="151" t="e">
        <f ca="1">+_xll.BInterpol(Boost!$R$6:$R$66,Boost!$AZ$6:$AZ$66,params!B1597,"cubic")</f>
        <v>#NAME?</v>
      </c>
      <c r="D1597" s="151" t="e">
        <f ca="1">+_xll.BInterpol(Boost!$R$6:$R$66,Boost!$AX$6:$AX$66,params!B1597,"cubic")</f>
        <v>#NAME?</v>
      </c>
      <c r="E1597" s="198" t="e">
        <f t="shared" ca="1" si="198"/>
        <v>#NAME?</v>
      </c>
      <c r="F1597" s="151" t="e">
        <f ca="1">+_xll.BInterpol(Boost!$R$6:$R$66,Boost!$AY$6:$AY$66,params!B1597,"cubic")</f>
        <v>#NAME?</v>
      </c>
      <c r="G1597" s="151" t="e">
        <f ca="1">_xll.BInterpol(cf!$A$2:$A$68,cf!$B$2:$B$68,params!B1597,"cubic")/100</f>
        <v>#NAME?</v>
      </c>
      <c r="H1597" s="199" t="e">
        <f t="shared" ca="1" si="199"/>
        <v>#NAME?</v>
      </c>
      <c r="I1597" s="152">
        <f t="shared" si="202"/>
        <v>0.10081516652019562</v>
      </c>
      <c r="J1597" s="152">
        <f t="shared" si="200"/>
        <v>5.9947653798242406E-5</v>
      </c>
      <c r="K1597" s="3" t="e">
        <f t="shared" ca="1" si="196"/>
        <v>#NAME?</v>
      </c>
      <c r="L1597" s="153" t="e">
        <f t="shared" ca="1" si="201"/>
        <v>#NAME?</v>
      </c>
      <c r="M1597" s="195" t="e">
        <f ca="1">_xll.BInterpol(cf!$A$2:$A$68,cf!$C$2:$C$68,params!B1597,"cubic")</f>
        <v>#NAME?</v>
      </c>
      <c r="N1597" s="195" t="e">
        <f ca="1">+_xll.BInterpol(#REF!,#REF!,params!B1597,"cubic")</f>
        <v>#NAME?</v>
      </c>
      <c r="O1597" s="153" t="e">
        <f t="shared" ca="1" si="197"/>
        <v>#NAME?</v>
      </c>
    </row>
    <row r="1598" spans="1:15">
      <c r="A1598">
        <v>1595</v>
      </c>
      <c r="B1598">
        <f t="shared" si="195"/>
        <v>6.38</v>
      </c>
      <c r="C1598" s="151" t="e">
        <f ca="1">+_xll.BInterpol(Boost!$R$6:$R$66,Boost!$AZ$6:$AZ$66,params!B1598,"cubic")</f>
        <v>#NAME?</v>
      </c>
      <c r="D1598" s="151" t="e">
        <f ca="1">+_xll.BInterpol(Boost!$R$6:$R$66,Boost!$AX$6:$AX$66,params!B1598,"cubic")</f>
        <v>#NAME?</v>
      </c>
      <c r="E1598" s="198" t="e">
        <f t="shared" ca="1" si="198"/>
        <v>#NAME?</v>
      </c>
      <c r="F1598" s="151" t="e">
        <f ca="1">+_xll.BInterpol(Boost!$R$6:$R$66,Boost!$AY$6:$AY$66,params!B1598,"cubic")</f>
        <v>#NAME?</v>
      </c>
      <c r="G1598" s="151" t="e">
        <f ca="1">_xll.BInterpol(cf!$A$2:$A$68,cf!$B$2:$B$68,params!B1598,"cubic")/100</f>
        <v>#NAME?</v>
      </c>
      <c r="H1598" s="199" t="e">
        <f t="shared" ca="1" si="199"/>
        <v>#NAME?</v>
      </c>
      <c r="I1598" s="152">
        <f t="shared" si="202"/>
        <v>0.10087511017761674</v>
      </c>
      <c r="J1598" s="152">
        <f t="shared" si="200"/>
        <v>5.9943657421124286E-5</v>
      </c>
      <c r="K1598" s="3" t="e">
        <f t="shared" ca="1" si="196"/>
        <v>#NAME?</v>
      </c>
      <c r="L1598" s="153" t="e">
        <f t="shared" ca="1" si="201"/>
        <v>#NAME?</v>
      </c>
      <c r="M1598" s="195" t="e">
        <f ca="1">_xll.BInterpol(cf!$A$2:$A$68,cf!$C$2:$C$68,params!B1598,"cubic")</f>
        <v>#NAME?</v>
      </c>
      <c r="N1598" s="195" t="e">
        <f ca="1">+_xll.BInterpol(#REF!,#REF!,params!B1598,"cubic")</f>
        <v>#NAME?</v>
      </c>
      <c r="O1598" s="153" t="e">
        <f t="shared" ca="1" si="197"/>
        <v>#NAME?</v>
      </c>
    </row>
    <row r="1599" spans="1:15">
      <c r="A1599">
        <v>1596</v>
      </c>
      <c r="B1599">
        <f t="shared" si="195"/>
        <v>6.3840000000000003</v>
      </c>
      <c r="C1599" s="151" t="e">
        <f ca="1">+_xll.BInterpol(Boost!$R$6:$R$66,Boost!$AZ$6:$AZ$66,params!B1599,"cubic")</f>
        <v>#NAME?</v>
      </c>
      <c r="D1599" s="151" t="e">
        <f ca="1">+_xll.BInterpol(Boost!$R$6:$R$66,Boost!$AX$6:$AX$66,params!B1599,"cubic")</f>
        <v>#NAME?</v>
      </c>
      <c r="E1599" s="198" t="e">
        <f t="shared" ca="1" si="198"/>
        <v>#NAME?</v>
      </c>
      <c r="F1599" s="151" t="e">
        <f ca="1">+_xll.BInterpol(Boost!$R$6:$R$66,Boost!$AY$6:$AY$66,params!B1599,"cubic")</f>
        <v>#NAME?</v>
      </c>
      <c r="G1599" s="151" t="e">
        <f ca="1">_xll.BInterpol(cf!$A$2:$A$68,cf!$B$2:$B$68,params!B1599,"cubic")/100</f>
        <v>#NAME?</v>
      </c>
      <c r="H1599" s="199" t="e">
        <f t="shared" ca="1" si="199"/>
        <v>#NAME?</v>
      </c>
      <c r="I1599" s="152">
        <f t="shared" si="202"/>
        <v>0.10093504983892743</v>
      </c>
      <c r="J1599" s="152">
        <f t="shared" si="200"/>
        <v>5.9939661310681736E-5</v>
      </c>
      <c r="K1599" s="3" t="e">
        <f t="shared" ca="1" si="196"/>
        <v>#NAME?</v>
      </c>
      <c r="L1599" s="153" t="e">
        <f t="shared" ca="1" si="201"/>
        <v>#NAME?</v>
      </c>
      <c r="M1599" s="195" t="e">
        <f ca="1">_xll.BInterpol(cf!$A$2:$A$68,cf!$C$2:$C$68,params!B1599,"cubic")</f>
        <v>#NAME?</v>
      </c>
      <c r="N1599" s="195" t="e">
        <f ca="1">+_xll.BInterpol(#REF!,#REF!,params!B1599,"cubic")</f>
        <v>#NAME?</v>
      </c>
      <c r="O1599" s="153" t="e">
        <f t="shared" ca="1" si="197"/>
        <v>#NAME?</v>
      </c>
    </row>
    <row r="1600" spans="1:15">
      <c r="A1600">
        <v>1597</v>
      </c>
      <c r="B1600">
        <f t="shared" si="195"/>
        <v>6.3879999999999999</v>
      </c>
      <c r="C1600" s="151" t="e">
        <f ca="1">+_xll.BInterpol(Boost!$R$6:$R$66,Boost!$AZ$6:$AZ$66,params!B1600,"cubic")</f>
        <v>#NAME?</v>
      </c>
      <c r="D1600" s="151" t="e">
        <f ca="1">+_xll.BInterpol(Boost!$R$6:$R$66,Boost!$AX$6:$AX$66,params!B1600,"cubic")</f>
        <v>#NAME?</v>
      </c>
      <c r="E1600" s="198" t="e">
        <f t="shared" ca="1" si="198"/>
        <v>#NAME?</v>
      </c>
      <c r="F1600" s="151" t="e">
        <f ca="1">+_xll.BInterpol(Boost!$R$6:$R$66,Boost!$AY$6:$AY$66,params!B1600,"cubic")</f>
        <v>#NAME?</v>
      </c>
      <c r="G1600" s="151" t="e">
        <f ca="1">_xll.BInterpol(cf!$A$2:$A$68,cf!$B$2:$B$68,params!B1600,"cubic")/100</f>
        <v>#NAME?</v>
      </c>
      <c r="H1600" s="199" t="e">
        <f t="shared" ca="1" si="199"/>
        <v>#NAME?</v>
      </c>
      <c r="I1600" s="152">
        <f t="shared" si="202"/>
        <v>0.10099498550439379</v>
      </c>
      <c r="J1600" s="152">
        <f t="shared" si="200"/>
        <v>5.9935665466359644E-5</v>
      </c>
      <c r="K1600" s="3" t="e">
        <f t="shared" ca="1" si="196"/>
        <v>#NAME?</v>
      </c>
      <c r="L1600" s="153" t="e">
        <f t="shared" ca="1" si="201"/>
        <v>#NAME?</v>
      </c>
      <c r="M1600" s="195" t="e">
        <f ca="1">_xll.BInterpol(cf!$A$2:$A$68,cf!$C$2:$C$68,params!B1600,"cubic")</f>
        <v>#NAME?</v>
      </c>
      <c r="N1600" s="195" t="e">
        <f ca="1">+_xll.BInterpol(#REF!,#REF!,params!B1600,"cubic")</f>
        <v>#NAME?</v>
      </c>
      <c r="O1600" s="153" t="e">
        <f t="shared" ca="1" si="197"/>
        <v>#NAME?</v>
      </c>
    </row>
    <row r="1601" spans="1:15">
      <c r="A1601">
        <v>1598</v>
      </c>
      <c r="B1601">
        <f t="shared" si="195"/>
        <v>6.3920000000000003</v>
      </c>
      <c r="C1601" s="151" t="e">
        <f ca="1">+_xll.BInterpol(Boost!$R$6:$R$66,Boost!$AZ$6:$AZ$66,params!B1601,"cubic")</f>
        <v>#NAME?</v>
      </c>
      <c r="D1601" s="151" t="e">
        <f ca="1">+_xll.BInterpol(Boost!$R$6:$R$66,Boost!$AX$6:$AX$66,params!B1601,"cubic")</f>
        <v>#NAME?</v>
      </c>
      <c r="E1601" s="198" t="e">
        <f t="shared" ca="1" si="198"/>
        <v>#NAME?</v>
      </c>
      <c r="F1601" s="151" t="e">
        <f ca="1">+_xll.BInterpol(Boost!$R$6:$R$66,Boost!$AY$6:$AY$66,params!B1601,"cubic")</f>
        <v>#NAME?</v>
      </c>
      <c r="G1601" s="151" t="e">
        <f ca="1">_xll.BInterpol(cf!$A$2:$A$68,cf!$B$2:$B$68,params!B1601,"cubic")/100</f>
        <v>#NAME?</v>
      </c>
      <c r="H1601" s="199" t="e">
        <f t="shared" ca="1" si="199"/>
        <v>#NAME?</v>
      </c>
      <c r="I1601" s="152">
        <f t="shared" si="202"/>
        <v>0.10105491717428228</v>
      </c>
      <c r="J1601" s="152">
        <f t="shared" si="200"/>
        <v>5.9931669888491079E-5</v>
      </c>
      <c r="K1601" s="3" t="e">
        <f t="shared" ca="1" si="196"/>
        <v>#NAME?</v>
      </c>
      <c r="L1601" s="153" t="e">
        <f t="shared" ca="1" si="201"/>
        <v>#NAME?</v>
      </c>
      <c r="M1601" s="195" t="e">
        <f ca="1">_xll.BInterpol(cf!$A$2:$A$68,cf!$C$2:$C$68,params!B1601,"cubic")</f>
        <v>#NAME?</v>
      </c>
      <c r="N1601" s="195" t="e">
        <f ca="1">+_xll.BInterpol(#REF!,#REF!,params!B1601,"cubic")</f>
        <v>#NAME?</v>
      </c>
      <c r="O1601" s="153" t="e">
        <f t="shared" ca="1" si="197"/>
        <v>#NAME?</v>
      </c>
    </row>
    <row r="1602" spans="1:15">
      <c r="A1602">
        <v>1599</v>
      </c>
      <c r="B1602">
        <f t="shared" si="195"/>
        <v>6.3959999999999999</v>
      </c>
      <c r="C1602" s="151" t="e">
        <f ca="1">+_xll.BInterpol(Boost!$R$6:$R$66,Boost!$AZ$6:$AZ$66,params!B1602,"cubic")</f>
        <v>#NAME?</v>
      </c>
      <c r="D1602" s="151" t="e">
        <f ca="1">+_xll.BInterpol(Boost!$R$6:$R$66,Boost!$AX$6:$AX$66,params!B1602,"cubic")</f>
        <v>#NAME?</v>
      </c>
      <c r="E1602" s="198" t="e">
        <f t="shared" ca="1" si="198"/>
        <v>#NAME?</v>
      </c>
      <c r="F1602" s="151" t="e">
        <f ca="1">+_xll.BInterpol(Boost!$R$6:$R$66,Boost!$AY$6:$AY$66,params!B1602,"cubic")</f>
        <v>#NAME?</v>
      </c>
      <c r="G1602" s="151" t="e">
        <f ca="1">_xll.BInterpol(cf!$A$2:$A$68,cf!$B$2:$B$68,params!B1602,"cubic")/100</f>
        <v>#NAME?</v>
      </c>
      <c r="H1602" s="199" t="e">
        <f t="shared" ca="1" si="199"/>
        <v>#NAME?</v>
      </c>
      <c r="I1602" s="152">
        <f t="shared" si="202"/>
        <v>0.10111484484885924</v>
      </c>
      <c r="J1602" s="152">
        <f t="shared" si="200"/>
        <v>5.9927674576965018E-5</v>
      </c>
      <c r="K1602" s="3" t="e">
        <f t="shared" ca="1" si="196"/>
        <v>#NAME?</v>
      </c>
      <c r="L1602" s="153" t="e">
        <f t="shared" ca="1" si="201"/>
        <v>#NAME?</v>
      </c>
      <c r="M1602" s="195" t="e">
        <f ca="1">_xll.BInterpol(cf!$A$2:$A$68,cf!$C$2:$C$68,params!B1602,"cubic")</f>
        <v>#NAME?</v>
      </c>
      <c r="N1602" s="195" t="e">
        <f ca="1">+_xll.BInterpol(#REF!,#REF!,params!B1602,"cubic")</f>
        <v>#NAME?</v>
      </c>
      <c r="O1602" s="153" t="e">
        <f t="shared" ca="1" si="197"/>
        <v>#NAME?</v>
      </c>
    </row>
    <row r="1603" spans="1:15">
      <c r="A1603">
        <v>1600</v>
      </c>
      <c r="B1603">
        <f t="shared" si="195"/>
        <v>6.4</v>
      </c>
      <c r="C1603" s="151" t="e">
        <f ca="1">+_xll.BInterpol(Boost!$R$6:$R$66,Boost!$AZ$6:$AZ$66,params!B1603,"cubic")</f>
        <v>#NAME?</v>
      </c>
      <c r="D1603" s="151" t="e">
        <f ca="1">+_xll.BInterpol(Boost!$R$6:$R$66,Boost!$AX$6:$AX$66,params!B1603,"cubic")</f>
        <v>#NAME?</v>
      </c>
      <c r="E1603" s="198" t="e">
        <f t="shared" ca="1" si="198"/>
        <v>#NAME?</v>
      </c>
      <c r="F1603" s="151" t="e">
        <f ca="1">+_xll.BInterpol(Boost!$R$6:$R$66,Boost!$AY$6:$AY$66,params!B1603,"cubic")</f>
        <v>#NAME?</v>
      </c>
      <c r="G1603" s="151" t="e">
        <f ca="1">_xll.BInterpol(cf!$A$2:$A$68,cf!$B$2:$B$68,params!B1603,"cubic")/100</f>
        <v>#NAME?</v>
      </c>
      <c r="H1603" s="199" t="e">
        <f t="shared" ca="1" si="199"/>
        <v>#NAME?</v>
      </c>
      <c r="I1603" s="152">
        <f t="shared" si="202"/>
        <v>0.10117476852839113</v>
      </c>
      <c r="J1603" s="152">
        <f t="shared" si="200"/>
        <v>5.9923679531892482E-5</v>
      </c>
      <c r="K1603" s="3" t="e">
        <f t="shared" ca="1" si="196"/>
        <v>#NAME?</v>
      </c>
      <c r="L1603" s="153" t="e">
        <f t="shared" ca="1" si="201"/>
        <v>#NAME?</v>
      </c>
      <c r="M1603" s="195" t="e">
        <f ca="1">_xll.BInterpol(cf!$A$2:$A$68,cf!$C$2:$C$68,params!B1603,"cubic")</f>
        <v>#NAME?</v>
      </c>
      <c r="N1603" s="195" t="e">
        <f ca="1">+_xll.BInterpol(#REF!,#REF!,params!B1603,"cubic")</f>
        <v>#NAME?</v>
      </c>
      <c r="O1603" s="153" t="e">
        <f t="shared" ca="1" si="197"/>
        <v>#NAME?</v>
      </c>
    </row>
    <row r="1604" spans="1:15">
      <c r="A1604">
        <v>1601</v>
      </c>
      <c r="B1604">
        <f t="shared" ref="B1604:B1667" si="203">+A1604/250</f>
        <v>6.4039999999999999</v>
      </c>
      <c r="C1604" s="151" t="e">
        <f ca="1">+_xll.BInterpol(Boost!$R$6:$R$66,Boost!$AZ$6:$AZ$66,params!B1604,"cubic")</f>
        <v>#NAME?</v>
      </c>
      <c r="D1604" s="151" t="e">
        <f ca="1">+_xll.BInterpol(Boost!$R$6:$R$66,Boost!$AX$6:$AX$66,params!B1604,"cubic")</f>
        <v>#NAME?</v>
      </c>
      <c r="E1604" s="198" t="e">
        <f t="shared" ca="1" si="198"/>
        <v>#NAME?</v>
      </c>
      <c r="F1604" s="151" t="e">
        <f ca="1">+_xll.BInterpol(Boost!$R$6:$R$66,Boost!$AY$6:$AY$66,params!B1604,"cubic")</f>
        <v>#NAME?</v>
      </c>
      <c r="G1604" s="151" t="e">
        <f ca="1">_xll.BInterpol(cf!$A$2:$A$68,cf!$B$2:$B$68,params!B1604,"cubic")/100</f>
        <v>#NAME?</v>
      </c>
      <c r="H1604" s="199" t="e">
        <f t="shared" ca="1" si="199"/>
        <v>#NAME?</v>
      </c>
      <c r="I1604" s="152">
        <f t="shared" si="202"/>
        <v>0.1012346882131443</v>
      </c>
      <c r="J1604" s="152">
        <f t="shared" si="200"/>
        <v>5.991968475316245E-5</v>
      </c>
      <c r="K1604" s="3" t="e">
        <f t="shared" ref="K1604:K1667" ca="1" si="204">+EXP(H1604*-B1604)</f>
        <v>#NAME?</v>
      </c>
      <c r="L1604" s="153" t="e">
        <f t="shared" ca="1" si="201"/>
        <v>#NAME?</v>
      </c>
      <c r="M1604" s="195" t="e">
        <f ca="1">_xll.BInterpol(cf!$A$2:$A$68,cf!$C$2:$C$68,params!B1604,"cubic")</f>
        <v>#NAME?</v>
      </c>
      <c r="N1604" s="195" t="e">
        <f ca="1">+_xll.BInterpol(#REF!,#REF!,params!B1604,"cubic")</f>
        <v>#NAME?</v>
      </c>
      <c r="O1604" s="153" t="e">
        <f t="shared" ref="O1604:O1667" ca="1" si="205">+EXP(-B1605*E1605)-EXP(-B1604*E1604)</f>
        <v>#NAME?</v>
      </c>
    </row>
    <row r="1605" spans="1:15">
      <c r="A1605">
        <v>1602</v>
      </c>
      <c r="B1605">
        <f t="shared" si="203"/>
        <v>6.4080000000000004</v>
      </c>
      <c r="C1605" s="151" t="e">
        <f ca="1">+_xll.BInterpol(Boost!$R$6:$R$66,Boost!$AZ$6:$AZ$66,params!B1605,"cubic")</f>
        <v>#NAME?</v>
      </c>
      <c r="D1605" s="151" t="e">
        <f ca="1">+_xll.BInterpol(Boost!$R$6:$R$66,Boost!$AX$6:$AX$66,params!B1605,"cubic")</f>
        <v>#NAME?</v>
      </c>
      <c r="E1605" s="198" t="e">
        <f t="shared" ref="E1605:E1668" ca="1" si="206">-((1+C1605*B1605)/(1+C1604*B1604)-1)/(B1605-B1604)+((1+F1605*B1605)/(1+F1604*B1604)-1)/(B1605-B1604)</f>
        <v>#NAME?</v>
      </c>
      <c r="F1605" s="151" t="e">
        <f ca="1">+_xll.BInterpol(Boost!$R$6:$R$66,Boost!$AY$6:$AY$66,params!B1605,"cubic")</f>
        <v>#NAME?</v>
      </c>
      <c r="G1605" s="151" t="e">
        <f ca="1">_xll.BInterpol(cf!$A$2:$A$68,cf!$B$2:$B$68,params!B1605,"cubic")/100</f>
        <v>#NAME?</v>
      </c>
      <c r="H1605" s="199" t="e">
        <f t="shared" ref="H1605:H1668" ca="1" si="207">-((1+F1605*B1605)/(1+F1604*B1604)-1)/(B1605-B1604)+((1+G1605*B1605)/(1+G1604*B1604)-1)/(B1605-B1604)</f>
        <v>#NAME?</v>
      </c>
      <c r="I1605" s="152">
        <f t="shared" si="202"/>
        <v>0.10129460390338485</v>
      </c>
      <c r="J1605" s="152">
        <f t="shared" ref="J1605:J1668" si="208">+I1605-I1604</f>
        <v>5.9915690240552877E-5</v>
      </c>
      <c r="K1605" s="3" t="e">
        <f t="shared" ca="1" si="204"/>
        <v>#NAME?</v>
      </c>
      <c r="L1605" s="153" t="e">
        <f t="shared" ref="L1605:L1668" ca="1" si="209">+K1606-K1605</f>
        <v>#NAME?</v>
      </c>
      <c r="M1605" s="195" t="e">
        <f ca="1">_xll.BInterpol(cf!$A$2:$A$68,cf!$C$2:$C$68,params!B1605,"cubic")</f>
        <v>#NAME?</v>
      </c>
      <c r="N1605" s="195" t="e">
        <f ca="1">+_xll.BInterpol(#REF!,#REF!,params!B1605,"cubic")</f>
        <v>#NAME?</v>
      </c>
      <c r="O1605" s="153" t="e">
        <f t="shared" ca="1" si="205"/>
        <v>#NAME?</v>
      </c>
    </row>
    <row r="1606" spans="1:15">
      <c r="A1606">
        <v>1603</v>
      </c>
      <c r="B1606">
        <f t="shared" si="203"/>
        <v>6.4119999999999999</v>
      </c>
      <c r="C1606" s="151" t="e">
        <f ca="1">+_xll.BInterpol(Boost!$R$6:$R$66,Boost!$AZ$6:$AZ$66,params!B1606,"cubic")</f>
        <v>#NAME?</v>
      </c>
      <c r="D1606" s="151" t="e">
        <f ca="1">+_xll.BInterpol(Boost!$R$6:$R$66,Boost!$AX$6:$AX$66,params!B1606,"cubic")</f>
        <v>#NAME?</v>
      </c>
      <c r="E1606" s="198" t="e">
        <f t="shared" ca="1" si="206"/>
        <v>#NAME?</v>
      </c>
      <c r="F1606" s="151" t="e">
        <f ca="1">+_xll.BInterpol(Boost!$R$6:$R$66,Boost!$AY$6:$AY$66,params!B1606,"cubic")</f>
        <v>#NAME?</v>
      </c>
      <c r="G1606" s="151" t="e">
        <f ca="1">_xll.BInterpol(cf!$A$2:$A$68,cf!$B$2:$B$68,params!B1606,"cubic")/100</f>
        <v>#NAME?</v>
      </c>
      <c r="H1606" s="199" t="e">
        <f t="shared" ca="1" si="207"/>
        <v>#NAME?</v>
      </c>
      <c r="I1606" s="152">
        <f t="shared" si="202"/>
        <v>0.10135451559937925</v>
      </c>
      <c r="J1606" s="152">
        <f t="shared" si="208"/>
        <v>5.991169599439683E-5</v>
      </c>
      <c r="K1606" s="3" t="e">
        <f t="shared" ca="1" si="204"/>
        <v>#NAME?</v>
      </c>
      <c r="L1606" s="153" t="e">
        <f t="shared" ca="1" si="209"/>
        <v>#NAME?</v>
      </c>
      <c r="M1606" s="195" t="e">
        <f ca="1">_xll.BInterpol(cf!$A$2:$A$68,cf!$C$2:$C$68,params!B1606,"cubic")</f>
        <v>#NAME?</v>
      </c>
      <c r="N1606" s="195" t="e">
        <f ca="1">+_xll.BInterpol(#REF!,#REF!,params!B1606,"cubic")</f>
        <v>#NAME?</v>
      </c>
      <c r="O1606" s="153" t="e">
        <f t="shared" ca="1" si="205"/>
        <v>#NAME?</v>
      </c>
    </row>
    <row r="1607" spans="1:15">
      <c r="A1607">
        <v>1604</v>
      </c>
      <c r="B1607">
        <f t="shared" si="203"/>
        <v>6.4160000000000004</v>
      </c>
      <c r="C1607" s="151" t="e">
        <f ca="1">+_xll.BInterpol(Boost!$R$6:$R$66,Boost!$AZ$6:$AZ$66,params!B1607,"cubic")</f>
        <v>#NAME?</v>
      </c>
      <c r="D1607" s="151" t="e">
        <f ca="1">+_xll.BInterpol(Boost!$R$6:$R$66,Boost!$AX$6:$AX$66,params!B1607,"cubic")</f>
        <v>#NAME?</v>
      </c>
      <c r="E1607" s="198" t="e">
        <f t="shared" ca="1" si="206"/>
        <v>#NAME?</v>
      </c>
      <c r="F1607" s="151" t="e">
        <f ca="1">+_xll.BInterpol(Boost!$R$6:$R$66,Boost!$AY$6:$AY$66,params!B1607,"cubic")</f>
        <v>#NAME?</v>
      </c>
      <c r="G1607" s="151" t="e">
        <f ca="1">_xll.BInterpol(cf!$A$2:$A$68,cf!$B$2:$B$68,params!B1607,"cubic")/100</f>
        <v>#NAME?</v>
      </c>
      <c r="H1607" s="199" t="e">
        <f t="shared" ca="1" si="207"/>
        <v>#NAME?</v>
      </c>
      <c r="I1607" s="152">
        <f t="shared" si="202"/>
        <v>0.10141442330139372</v>
      </c>
      <c r="J1607" s="152">
        <f t="shared" si="208"/>
        <v>5.9907702014472264E-5</v>
      </c>
      <c r="K1607" s="3" t="e">
        <f t="shared" ca="1" si="204"/>
        <v>#NAME?</v>
      </c>
      <c r="L1607" s="153" t="e">
        <f t="shared" ca="1" si="209"/>
        <v>#NAME?</v>
      </c>
      <c r="M1607" s="195" t="e">
        <f ca="1">_xll.BInterpol(cf!$A$2:$A$68,cf!$C$2:$C$68,params!B1607,"cubic")</f>
        <v>#NAME?</v>
      </c>
      <c r="N1607" s="195" t="e">
        <f ca="1">+_xll.BInterpol(#REF!,#REF!,params!B1607,"cubic")</f>
        <v>#NAME?</v>
      </c>
      <c r="O1607" s="153" t="e">
        <f t="shared" ca="1" si="205"/>
        <v>#NAME?</v>
      </c>
    </row>
    <row r="1608" spans="1:15">
      <c r="A1608">
        <v>1605</v>
      </c>
      <c r="B1608">
        <f t="shared" si="203"/>
        <v>6.42</v>
      </c>
      <c r="C1608" s="151" t="e">
        <f ca="1">+_xll.BInterpol(Boost!$R$6:$R$66,Boost!$AZ$6:$AZ$66,params!B1608,"cubic")</f>
        <v>#NAME?</v>
      </c>
      <c r="D1608" s="151" t="e">
        <f ca="1">+_xll.BInterpol(Boost!$R$6:$R$66,Boost!$AX$6:$AX$66,params!B1608,"cubic")</f>
        <v>#NAME?</v>
      </c>
      <c r="E1608" s="198" t="e">
        <f t="shared" ca="1" si="206"/>
        <v>#NAME?</v>
      </c>
      <c r="F1608" s="151" t="e">
        <f ca="1">+_xll.BInterpol(Boost!$R$6:$R$66,Boost!$AY$6:$AY$66,params!B1608,"cubic")</f>
        <v>#NAME?</v>
      </c>
      <c r="G1608" s="151" t="e">
        <f ca="1">_xll.BInterpol(cf!$A$2:$A$68,cf!$B$2:$B$68,params!B1608,"cubic")/100</f>
        <v>#NAME?</v>
      </c>
      <c r="H1608" s="199" t="e">
        <f t="shared" ca="1" si="207"/>
        <v>#NAME?</v>
      </c>
      <c r="I1608" s="152">
        <f t="shared" si="202"/>
        <v>0.1014743270096945</v>
      </c>
      <c r="J1608" s="152">
        <f t="shared" si="208"/>
        <v>5.9903708300779179E-5</v>
      </c>
      <c r="K1608" s="3" t="e">
        <f t="shared" ca="1" si="204"/>
        <v>#NAME?</v>
      </c>
      <c r="L1608" s="153" t="e">
        <f t="shared" ca="1" si="209"/>
        <v>#NAME?</v>
      </c>
      <c r="M1608" s="195" t="e">
        <f ca="1">_xll.BInterpol(cf!$A$2:$A$68,cf!$C$2:$C$68,params!B1608,"cubic")</f>
        <v>#NAME?</v>
      </c>
      <c r="N1608" s="195" t="e">
        <f ca="1">+_xll.BInterpol(#REF!,#REF!,params!B1608,"cubic")</f>
        <v>#NAME?</v>
      </c>
      <c r="O1608" s="153" t="e">
        <f t="shared" ca="1" si="205"/>
        <v>#NAME?</v>
      </c>
    </row>
    <row r="1609" spans="1:15">
      <c r="A1609">
        <v>1606</v>
      </c>
      <c r="B1609">
        <f t="shared" si="203"/>
        <v>6.4240000000000004</v>
      </c>
      <c r="C1609" s="151" t="e">
        <f ca="1">+_xll.BInterpol(Boost!$R$6:$R$66,Boost!$AZ$6:$AZ$66,params!B1609,"cubic")</f>
        <v>#NAME?</v>
      </c>
      <c r="D1609" s="151" t="e">
        <f ca="1">+_xll.BInterpol(Boost!$R$6:$R$66,Boost!$AX$6:$AX$66,params!B1609,"cubic")</f>
        <v>#NAME?</v>
      </c>
      <c r="E1609" s="198" t="e">
        <f t="shared" ca="1" si="206"/>
        <v>#NAME?</v>
      </c>
      <c r="F1609" s="151" t="e">
        <f ca="1">+_xll.BInterpol(Boost!$R$6:$R$66,Boost!$AY$6:$AY$66,params!B1609,"cubic")</f>
        <v>#NAME?</v>
      </c>
      <c r="G1609" s="151" t="e">
        <f ca="1">_xll.BInterpol(cf!$A$2:$A$68,cf!$B$2:$B$68,params!B1609,"cubic")/100</f>
        <v>#NAME?</v>
      </c>
      <c r="H1609" s="199" t="e">
        <f t="shared" ca="1" si="207"/>
        <v>#NAME?</v>
      </c>
      <c r="I1609" s="152">
        <f t="shared" si="202"/>
        <v>0.10153422672454782</v>
      </c>
      <c r="J1609" s="152">
        <f t="shared" si="208"/>
        <v>5.9899714853317576E-5</v>
      </c>
      <c r="K1609" s="3" t="e">
        <f t="shared" ca="1" si="204"/>
        <v>#NAME?</v>
      </c>
      <c r="L1609" s="153" t="e">
        <f t="shared" ca="1" si="209"/>
        <v>#NAME?</v>
      </c>
      <c r="M1609" s="195" t="e">
        <f ca="1">_xll.BInterpol(cf!$A$2:$A$68,cf!$C$2:$C$68,params!B1609,"cubic")</f>
        <v>#NAME?</v>
      </c>
      <c r="N1609" s="195" t="e">
        <f ca="1">+_xll.BInterpol(#REF!,#REF!,params!B1609,"cubic")</f>
        <v>#NAME?</v>
      </c>
      <c r="O1609" s="153" t="e">
        <f t="shared" ca="1" si="205"/>
        <v>#NAME?</v>
      </c>
    </row>
    <row r="1610" spans="1:15">
      <c r="A1610">
        <v>1607</v>
      </c>
      <c r="B1610">
        <f t="shared" si="203"/>
        <v>6.4279999999999999</v>
      </c>
      <c r="C1610" s="151" t="e">
        <f ca="1">+_xll.BInterpol(Boost!$R$6:$R$66,Boost!$AZ$6:$AZ$66,params!B1610,"cubic")</f>
        <v>#NAME?</v>
      </c>
      <c r="D1610" s="151" t="e">
        <f ca="1">+_xll.BInterpol(Boost!$R$6:$R$66,Boost!$AX$6:$AX$66,params!B1610,"cubic")</f>
        <v>#NAME?</v>
      </c>
      <c r="E1610" s="198" t="e">
        <f t="shared" ca="1" si="206"/>
        <v>#NAME?</v>
      </c>
      <c r="F1610" s="151" t="e">
        <f ca="1">+_xll.BInterpol(Boost!$R$6:$R$66,Boost!$AY$6:$AY$66,params!B1610,"cubic")</f>
        <v>#NAME?</v>
      </c>
      <c r="G1610" s="151" t="e">
        <f ca="1">_xll.BInterpol(cf!$A$2:$A$68,cf!$B$2:$B$68,params!B1610,"cubic")/100</f>
        <v>#NAME?</v>
      </c>
      <c r="H1610" s="199" t="e">
        <f t="shared" ca="1" si="207"/>
        <v>#NAME?</v>
      </c>
      <c r="I1610" s="152">
        <f t="shared" si="202"/>
        <v>0.1015941224462199</v>
      </c>
      <c r="J1610" s="152">
        <f t="shared" si="208"/>
        <v>5.9895721672087454E-5</v>
      </c>
      <c r="K1610" s="3" t="e">
        <f t="shared" ca="1" si="204"/>
        <v>#NAME?</v>
      </c>
      <c r="L1610" s="153" t="e">
        <f t="shared" ca="1" si="209"/>
        <v>#NAME?</v>
      </c>
      <c r="M1610" s="195" t="e">
        <f ca="1">_xll.BInterpol(cf!$A$2:$A$68,cf!$C$2:$C$68,params!B1610,"cubic")</f>
        <v>#NAME?</v>
      </c>
      <c r="N1610" s="195" t="e">
        <f ca="1">+_xll.BInterpol(#REF!,#REF!,params!B1610,"cubic")</f>
        <v>#NAME?</v>
      </c>
      <c r="O1610" s="153" t="e">
        <f t="shared" ca="1" si="205"/>
        <v>#NAME?</v>
      </c>
    </row>
    <row r="1611" spans="1:15">
      <c r="A1611">
        <v>1608</v>
      </c>
      <c r="B1611">
        <f t="shared" si="203"/>
        <v>6.4320000000000004</v>
      </c>
      <c r="C1611" s="151" t="e">
        <f ca="1">+_xll.BInterpol(Boost!$R$6:$R$66,Boost!$AZ$6:$AZ$66,params!B1611,"cubic")</f>
        <v>#NAME?</v>
      </c>
      <c r="D1611" s="151" t="e">
        <f ca="1">+_xll.BInterpol(Boost!$R$6:$R$66,Boost!$AX$6:$AX$66,params!B1611,"cubic")</f>
        <v>#NAME?</v>
      </c>
      <c r="E1611" s="198" t="e">
        <f t="shared" ca="1" si="206"/>
        <v>#NAME?</v>
      </c>
      <c r="F1611" s="151" t="e">
        <f ca="1">+_xll.BInterpol(Boost!$R$6:$R$66,Boost!$AY$6:$AY$66,params!B1611,"cubic")</f>
        <v>#NAME?</v>
      </c>
      <c r="G1611" s="151" t="e">
        <f ca="1">_xll.BInterpol(cf!$A$2:$A$68,cf!$B$2:$B$68,params!B1611,"cubic")/100</f>
        <v>#NAME?</v>
      </c>
      <c r="H1611" s="199" t="e">
        <f t="shared" ca="1" si="207"/>
        <v>#NAME?</v>
      </c>
      <c r="I1611" s="152">
        <f t="shared" si="202"/>
        <v>0.10165401417497699</v>
      </c>
      <c r="J1611" s="152">
        <f t="shared" si="208"/>
        <v>5.9891728757088813E-5</v>
      </c>
      <c r="K1611" s="3" t="e">
        <f t="shared" ca="1" si="204"/>
        <v>#NAME?</v>
      </c>
      <c r="L1611" s="153" t="e">
        <f t="shared" ca="1" si="209"/>
        <v>#NAME?</v>
      </c>
      <c r="M1611" s="195" t="e">
        <f ca="1">_xll.BInterpol(cf!$A$2:$A$68,cf!$C$2:$C$68,params!B1611,"cubic")</f>
        <v>#NAME?</v>
      </c>
      <c r="N1611" s="195" t="e">
        <f ca="1">+_xll.BInterpol(#REF!,#REF!,params!B1611,"cubic")</f>
        <v>#NAME?</v>
      </c>
      <c r="O1611" s="153" t="e">
        <f t="shared" ca="1" si="205"/>
        <v>#NAME?</v>
      </c>
    </row>
    <row r="1612" spans="1:15">
      <c r="A1612">
        <v>1609</v>
      </c>
      <c r="B1612">
        <f t="shared" si="203"/>
        <v>6.4359999999999999</v>
      </c>
      <c r="C1612" s="151" t="e">
        <f ca="1">+_xll.BInterpol(Boost!$R$6:$R$66,Boost!$AZ$6:$AZ$66,params!B1612,"cubic")</f>
        <v>#NAME?</v>
      </c>
      <c r="D1612" s="151" t="e">
        <f ca="1">+_xll.BInterpol(Boost!$R$6:$R$66,Boost!$AX$6:$AX$66,params!B1612,"cubic")</f>
        <v>#NAME?</v>
      </c>
      <c r="E1612" s="198" t="e">
        <f t="shared" ca="1" si="206"/>
        <v>#NAME?</v>
      </c>
      <c r="F1612" s="151" t="e">
        <f ca="1">+_xll.BInterpol(Boost!$R$6:$R$66,Boost!$AY$6:$AY$66,params!B1612,"cubic")</f>
        <v>#NAME?</v>
      </c>
      <c r="G1612" s="151" t="e">
        <f ca="1">_xll.BInterpol(cf!$A$2:$A$68,cf!$B$2:$B$68,params!B1612,"cubic")/100</f>
        <v>#NAME?</v>
      </c>
      <c r="H1612" s="199" t="e">
        <f t="shared" ca="1" si="207"/>
        <v>#NAME?</v>
      </c>
      <c r="I1612" s="152">
        <f t="shared" si="202"/>
        <v>0.10171390191108531</v>
      </c>
      <c r="J1612" s="152">
        <f t="shared" si="208"/>
        <v>5.9887736108321654E-5</v>
      </c>
      <c r="K1612" s="3" t="e">
        <f t="shared" ca="1" si="204"/>
        <v>#NAME?</v>
      </c>
      <c r="L1612" s="153" t="e">
        <f t="shared" ca="1" si="209"/>
        <v>#NAME?</v>
      </c>
      <c r="M1612" s="195" t="e">
        <f ca="1">_xll.BInterpol(cf!$A$2:$A$68,cf!$C$2:$C$68,params!B1612,"cubic")</f>
        <v>#NAME?</v>
      </c>
      <c r="N1612" s="195" t="e">
        <f ca="1">+_xll.BInterpol(#REF!,#REF!,params!B1612,"cubic")</f>
        <v>#NAME?</v>
      </c>
      <c r="O1612" s="153" t="e">
        <f t="shared" ca="1" si="205"/>
        <v>#NAME?</v>
      </c>
    </row>
    <row r="1613" spans="1:15">
      <c r="A1613">
        <v>1610</v>
      </c>
      <c r="B1613">
        <f t="shared" si="203"/>
        <v>6.44</v>
      </c>
      <c r="C1613" s="151" t="e">
        <f ca="1">+_xll.BInterpol(Boost!$R$6:$R$66,Boost!$AZ$6:$AZ$66,params!B1613,"cubic")</f>
        <v>#NAME?</v>
      </c>
      <c r="D1613" s="151" t="e">
        <f ca="1">+_xll.BInterpol(Boost!$R$6:$R$66,Boost!$AX$6:$AX$66,params!B1613,"cubic")</f>
        <v>#NAME?</v>
      </c>
      <c r="E1613" s="198" t="e">
        <f t="shared" ca="1" si="206"/>
        <v>#NAME?</v>
      </c>
      <c r="F1613" s="151" t="e">
        <f ca="1">+_xll.BInterpol(Boost!$R$6:$R$66,Boost!$AY$6:$AY$66,params!B1613,"cubic")</f>
        <v>#NAME?</v>
      </c>
      <c r="G1613" s="151" t="e">
        <f ca="1">_xll.BInterpol(cf!$A$2:$A$68,cf!$B$2:$B$68,params!B1613,"cubic")/100</f>
        <v>#NAME?</v>
      </c>
      <c r="H1613" s="199" t="e">
        <f t="shared" ca="1" si="207"/>
        <v>#NAME?</v>
      </c>
      <c r="I1613" s="152">
        <f t="shared" si="202"/>
        <v>0.10177378565481099</v>
      </c>
      <c r="J1613" s="152">
        <f t="shared" si="208"/>
        <v>5.9883743725674954E-5</v>
      </c>
      <c r="K1613" s="3" t="e">
        <f t="shared" ca="1" si="204"/>
        <v>#NAME?</v>
      </c>
      <c r="L1613" s="153" t="e">
        <f t="shared" ca="1" si="209"/>
        <v>#NAME?</v>
      </c>
      <c r="M1613" s="195" t="e">
        <f ca="1">_xll.BInterpol(cf!$A$2:$A$68,cf!$C$2:$C$68,params!B1613,"cubic")</f>
        <v>#NAME?</v>
      </c>
      <c r="N1613" s="195" t="e">
        <f ca="1">+_xll.BInterpol(#REF!,#REF!,params!B1613,"cubic")</f>
        <v>#NAME?</v>
      </c>
      <c r="O1613" s="153" t="e">
        <f t="shared" ca="1" si="205"/>
        <v>#NAME?</v>
      </c>
    </row>
    <row r="1614" spans="1:15">
      <c r="A1614">
        <v>1611</v>
      </c>
      <c r="B1614">
        <f t="shared" si="203"/>
        <v>6.444</v>
      </c>
      <c r="C1614" s="151" t="e">
        <f ca="1">+_xll.BInterpol(Boost!$R$6:$R$66,Boost!$AZ$6:$AZ$66,params!B1614,"cubic")</f>
        <v>#NAME?</v>
      </c>
      <c r="D1614" s="151" t="e">
        <f ca="1">+_xll.BInterpol(Boost!$R$6:$R$66,Boost!$AX$6:$AX$66,params!B1614,"cubic")</f>
        <v>#NAME?</v>
      </c>
      <c r="E1614" s="198" t="e">
        <f t="shared" ca="1" si="206"/>
        <v>#NAME?</v>
      </c>
      <c r="F1614" s="151" t="e">
        <f ca="1">+_xll.BInterpol(Boost!$R$6:$R$66,Boost!$AY$6:$AY$66,params!B1614,"cubic")</f>
        <v>#NAME?</v>
      </c>
      <c r="G1614" s="151" t="e">
        <f ca="1">_xll.BInterpol(cf!$A$2:$A$68,cf!$B$2:$B$68,params!B1614,"cubic")/100</f>
        <v>#NAME?</v>
      </c>
      <c r="H1614" s="199" t="e">
        <f t="shared" ca="1" si="207"/>
        <v>#NAME?</v>
      </c>
      <c r="I1614" s="152">
        <f t="shared" si="202"/>
        <v>0.10183366540642003</v>
      </c>
      <c r="J1614" s="152">
        <f t="shared" si="208"/>
        <v>5.987975160903769E-5</v>
      </c>
      <c r="K1614" s="3" t="e">
        <f t="shared" ca="1" si="204"/>
        <v>#NAME?</v>
      </c>
      <c r="L1614" s="153" t="e">
        <f t="shared" ca="1" si="209"/>
        <v>#NAME?</v>
      </c>
      <c r="M1614" s="195" t="e">
        <f ca="1">_xll.BInterpol(cf!$A$2:$A$68,cf!$C$2:$C$68,params!B1614,"cubic")</f>
        <v>#NAME?</v>
      </c>
      <c r="N1614" s="195" t="e">
        <f ca="1">+_xll.BInterpol(#REF!,#REF!,params!B1614,"cubic")</f>
        <v>#NAME?</v>
      </c>
      <c r="O1614" s="153" t="e">
        <f t="shared" ca="1" si="205"/>
        <v>#NAME?</v>
      </c>
    </row>
    <row r="1615" spans="1:15">
      <c r="A1615">
        <v>1612</v>
      </c>
      <c r="B1615">
        <f t="shared" si="203"/>
        <v>6.4480000000000004</v>
      </c>
      <c r="C1615" s="151" t="e">
        <f ca="1">+_xll.BInterpol(Boost!$R$6:$R$66,Boost!$AZ$6:$AZ$66,params!B1615,"cubic")</f>
        <v>#NAME?</v>
      </c>
      <c r="D1615" s="151" t="e">
        <f ca="1">+_xll.BInterpol(Boost!$R$6:$R$66,Boost!$AX$6:$AX$66,params!B1615,"cubic")</f>
        <v>#NAME?</v>
      </c>
      <c r="E1615" s="198" t="e">
        <f t="shared" ca="1" si="206"/>
        <v>#NAME?</v>
      </c>
      <c r="F1615" s="151" t="e">
        <f ca="1">+_xll.BInterpol(Boost!$R$6:$R$66,Boost!$AY$6:$AY$66,params!B1615,"cubic")</f>
        <v>#NAME?</v>
      </c>
      <c r="G1615" s="151" t="e">
        <f ca="1">_xll.BInterpol(cf!$A$2:$A$68,cf!$B$2:$B$68,params!B1615,"cubic")/100</f>
        <v>#NAME?</v>
      </c>
      <c r="H1615" s="199" t="e">
        <f t="shared" ca="1" si="207"/>
        <v>#NAME?</v>
      </c>
      <c r="I1615" s="152">
        <f t="shared" si="202"/>
        <v>0.10189354116617877</v>
      </c>
      <c r="J1615" s="152">
        <f t="shared" si="208"/>
        <v>5.987575975874293E-5</v>
      </c>
      <c r="K1615" s="3" t="e">
        <f t="shared" ca="1" si="204"/>
        <v>#NAME?</v>
      </c>
      <c r="L1615" s="153" t="e">
        <f t="shared" ca="1" si="209"/>
        <v>#NAME?</v>
      </c>
      <c r="M1615" s="195" t="e">
        <f ca="1">_xll.BInterpol(cf!$A$2:$A$68,cf!$C$2:$C$68,params!B1615,"cubic")</f>
        <v>#NAME?</v>
      </c>
      <c r="N1615" s="195" t="e">
        <f ca="1">+_xll.BInterpol(#REF!,#REF!,params!B1615,"cubic")</f>
        <v>#NAME?</v>
      </c>
      <c r="O1615" s="153" t="e">
        <f t="shared" ca="1" si="205"/>
        <v>#NAME?</v>
      </c>
    </row>
    <row r="1616" spans="1:15">
      <c r="A1616">
        <v>1613</v>
      </c>
      <c r="B1616">
        <f t="shared" si="203"/>
        <v>6.452</v>
      </c>
      <c r="C1616" s="151" t="e">
        <f ca="1">+_xll.BInterpol(Boost!$R$6:$R$66,Boost!$AZ$6:$AZ$66,params!B1616,"cubic")</f>
        <v>#NAME?</v>
      </c>
      <c r="D1616" s="151" t="e">
        <f ca="1">+_xll.BInterpol(Boost!$R$6:$R$66,Boost!$AX$6:$AX$66,params!B1616,"cubic")</f>
        <v>#NAME?</v>
      </c>
      <c r="E1616" s="198" t="e">
        <f t="shared" ca="1" si="206"/>
        <v>#NAME?</v>
      </c>
      <c r="F1616" s="151" t="e">
        <f ca="1">+_xll.BInterpol(Boost!$R$6:$R$66,Boost!$AY$6:$AY$66,params!B1616,"cubic")</f>
        <v>#NAME?</v>
      </c>
      <c r="G1616" s="151" t="e">
        <f ca="1">_xll.BInterpol(cf!$A$2:$A$68,cf!$B$2:$B$68,params!B1616,"cubic")/100</f>
        <v>#NAME?</v>
      </c>
      <c r="H1616" s="199" t="e">
        <f t="shared" ca="1" si="207"/>
        <v>#NAME?</v>
      </c>
      <c r="I1616" s="152">
        <f t="shared" si="202"/>
        <v>0.10195341293435323</v>
      </c>
      <c r="J1616" s="152">
        <f t="shared" si="208"/>
        <v>5.9871768174457607E-5</v>
      </c>
      <c r="K1616" s="3" t="e">
        <f t="shared" ca="1" si="204"/>
        <v>#NAME?</v>
      </c>
      <c r="L1616" s="153" t="e">
        <f t="shared" ca="1" si="209"/>
        <v>#NAME?</v>
      </c>
      <c r="M1616" s="195" t="e">
        <f ca="1">_xll.BInterpol(cf!$A$2:$A$68,cf!$C$2:$C$68,params!B1616,"cubic")</f>
        <v>#NAME?</v>
      </c>
      <c r="N1616" s="195" t="e">
        <f ca="1">+_xll.BInterpol(#REF!,#REF!,params!B1616,"cubic")</f>
        <v>#NAME?</v>
      </c>
      <c r="O1616" s="153" t="e">
        <f t="shared" ca="1" si="205"/>
        <v>#NAME?</v>
      </c>
    </row>
    <row r="1617" spans="1:15">
      <c r="A1617">
        <v>1614</v>
      </c>
      <c r="B1617">
        <f t="shared" si="203"/>
        <v>6.4560000000000004</v>
      </c>
      <c r="C1617" s="151" t="e">
        <f ca="1">+_xll.BInterpol(Boost!$R$6:$R$66,Boost!$AZ$6:$AZ$66,params!B1617,"cubic")</f>
        <v>#NAME?</v>
      </c>
      <c r="D1617" s="151" t="e">
        <f ca="1">+_xll.BInterpol(Boost!$R$6:$R$66,Boost!$AX$6:$AX$66,params!B1617,"cubic")</f>
        <v>#NAME?</v>
      </c>
      <c r="E1617" s="198" t="e">
        <f t="shared" ca="1" si="206"/>
        <v>#NAME?</v>
      </c>
      <c r="F1617" s="151" t="e">
        <f ca="1">+_xll.BInterpol(Boost!$R$6:$R$66,Boost!$AY$6:$AY$66,params!B1617,"cubic")</f>
        <v>#NAME?</v>
      </c>
      <c r="G1617" s="151" t="e">
        <f ca="1">_xll.BInterpol(cf!$A$2:$A$68,cf!$B$2:$B$68,params!B1617,"cubic")/100</f>
        <v>#NAME?</v>
      </c>
      <c r="H1617" s="199" t="e">
        <f t="shared" ca="1" si="207"/>
        <v>#NAME?</v>
      </c>
      <c r="I1617" s="152">
        <f t="shared" si="202"/>
        <v>0.10201328071120963</v>
      </c>
      <c r="J1617" s="152">
        <f t="shared" si="208"/>
        <v>5.9867776856403765E-5</v>
      </c>
      <c r="K1617" s="3" t="e">
        <f t="shared" ca="1" si="204"/>
        <v>#NAME?</v>
      </c>
      <c r="L1617" s="153" t="e">
        <f t="shared" ca="1" si="209"/>
        <v>#NAME?</v>
      </c>
      <c r="M1617" s="195" t="e">
        <f ca="1">_xll.BInterpol(cf!$A$2:$A$68,cf!$C$2:$C$68,params!B1617,"cubic")</f>
        <v>#NAME?</v>
      </c>
      <c r="N1617" s="195" t="e">
        <f ca="1">+_xll.BInterpol(#REF!,#REF!,params!B1617,"cubic")</f>
        <v>#NAME?</v>
      </c>
      <c r="O1617" s="153" t="e">
        <f t="shared" ca="1" si="205"/>
        <v>#NAME?</v>
      </c>
    </row>
    <row r="1618" spans="1:15">
      <c r="A1618">
        <v>1615</v>
      </c>
      <c r="B1618">
        <f t="shared" si="203"/>
        <v>6.46</v>
      </c>
      <c r="C1618" s="151" t="e">
        <f ca="1">+_xll.BInterpol(Boost!$R$6:$R$66,Boost!$AZ$6:$AZ$66,params!B1618,"cubic")</f>
        <v>#NAME?</v>
      </c>
      <c r="D1618" s="151" t="e">
        <f ca="1">+_xll.BInterpol(Boost!$R$6:$R$66,Boost!$AX$6:$AX$66,params!B1618,"cubic")</f>
        <v>#NAME?</v>
      </c>
      <c r="E1618" s="198" t="e">
        <f t="shared" ca="1" si="206"/>
        <v>#NAME?</v>
      </c>
      <c r="F1618" s="151" t="e">
        <f ca="1">+_xll.BInterpol(Boost!$R$6:$R$66,Boost!$AY$6:$AY$66,params!B1618,"cubic")</f>
        <v>#NAME?</v>
      </c>
      <c r="G1618" s="151" t="e">
        <f ca="1">_xll.BInterpol(cf!$A$2:$A$68,cf!$B$2:$B$68,params!B1618,"cubic")/100</f>
        <v>#NAME?</v>
      </c>
      <c r="H1618" s="199" t="e">
        <f t="shared" ca="1" si="207"/>
        <v>#NAME?</v>
      </c>
      <c r="I1618" s="152">
        <f t="shared" si="202"/>
        <v>0.10207314449701377</v>
      </c>
      <c r="J1618" s="152">
        <f t="shared" si="208"/>
        <v>5.9863785804137315E-5</v>
      </c>
      <c r="K1618" s="3" t="e">
        <f t="shared" ca="1" si="204"/>
        <v>#NAME?</v>
      </c>
      <c r="L1618" s="153" t="e">
        <f t="shared" ca="1" si="209"/>
        <v>#NAME?</v>
      </c>
      <c r="M1618" s="195" t="e">
        <f ca="1">_xll.BInterpol(cf!$A$2:$A$68,cf!$C$2:$C$68,params!B1618,"cubic")</f>
        <v>#NAME?</v>
      </c>
      <c r="N1618" s="195" t="e">
        <f ca="1">+_xll.BInterpol(#REF!,#REF!,params!B1618,"cubic")</f>
        <v>#NAME?</v>
      </c>
      <c r="O1618" s="153" t="e">
        <f t="shared" ca="1" si="205"/>
        <v>#NAME?</v>
      </c>
    </row>
    <row r="1619" spans="1:15">
      <c r="A1619">
        <v>1616</v>
      </c>
      <c r="B1619">
        <f t="shared" si="203"/>
        <v>6.4640000000000004</v>
      </c>
      <c r="C1619" s="151" t="e">
        <f ca="1">+_xll.BInterpol(Boost!$R$6:$R$66,Boost!$AZ$6:$AZ$66,params!B1619,"cubic")</f>
        <v>#NAME?</v>
      </c>
      <c r="D1619" s="151" t="e">
        <f ca="1">+_xll.BInterpol(Boost!$R$6:$R$66,Boost!$AX$6:$AX$66,params!B1619,"cubic")</f>
        <v>#NAME?</v>
      </c>
      <c r="E1619" s="198" t="e">
        <f t="shared" ca="1" si="206"/>
        <v>#NAME?</v>
      </c>
      <c r="F1619" s="151" t="e">
        <f ca="1">+_xll.BInterpol(Boost!$R$6:$R$66,Boost!$AY$6:$AY$66,params!B1619,"cubic")</f>
        <v>#NAME?</v>
      </c>
      <c r="G1619" s="151" t="e">
        <f ca="1">_xll.BInterpol(cf!$A$2:$A$68,cf!$B$2:$B$68,params!B1619,"cubic")/100</f>
        <v>#NAME?</v>
      </c>
      <c r="H1619" s="199" t="e">
        <f t="shared" ca="1" si="207"/>
        <v>#NAME?</v>
      </c>
      <c r="I1619" s="152">
        <f t="shared" si="202"/>
        <v>0.10213300429203198</v>
      </c>
      <c r="J1619" s="152">
        <f t="shared" si="208"/>
        <v>5.9859795018213369E-5</v>
      </c>
      <c r="K1619" s="3" t="e">
        <f t="shared" ca="1" si="204"/>
        <v>#NAME?</v>
      </c>
      <c r="L1619" s="153" t="e">
        <f t="shared" ca="1" si="209"/>
        <v>#NAME?</v>
      </c>
      <c r="M1619" s="195" t="e">
        <f ca="1">_xll.BInterpol(cf!$A$2:$A$68,cf!$C$2:$C$68,params!B1619,"cubic")</f>
        <v>#NAME?</v>
      </c>
      <c r="N1619" s="195" t="e">
        <f ca="1">+_xll.BInterpol(#REF!,#REF!,params!B1619,"cubic")</f>
        <v>#NAME?</v>
      </c>
      <c r="O1619" s="153" t="e">
        <f t="shared" ca="1" si="205"/>
        <v>#NAME?</v>
      </c>
    </row>
    <row r="1620" spans="1:15">
      <c r="A1620">
        <v>1617</v>
      </c>
      <c r="B1620">
        <f t="shared" si="203"/>
        <v>6.468</v>
      </c>
      <c r="C1620" s="151" t="e">
        <f ca="1">+_xll.BInterpol(Boost!$R$6:$R$66,Boost!$AZ$6:$AZ$66,params!B1620,"cubic")</f>
        <v>#NAME?</v>
      </c>
      <c r="D1620" s="151" t="e">
        <f ca="1">+_xll.BInterpol(Boost!$R$6:$R$66,Boost!$AX$6:$AX$66,params!B1620,"cubic")</f>
        <v>#NAME?</v>
      </c>
      <c r="E1620" s="198" t="e">
        <f t="shared" ca="1" si="206"/>
        <v>#NAME?</v>
      </c>
      <c r="F1620" s="151" t="e">
        <f ca="1">+_xll.BInterpol(Boost!$R$6:$R$66,Boost!$AY$6:$AY$66,params!B1620,"cubic")</f>
        <v>#NAME?</v>
      </c>
      <c r="G1620" s="151" t="e">
        <f ca="1">_xll.BInterpol(cf!$A$2:$A$68,cf!$B$2:$B$68,params!B1620,"cubic")/100</f>
        <v>#NAME?</v>
      </c>
      <c r="H1620" s="199" t="e">
        <f t="shared" ca="1" si="207"/>
        <v>#NAME?</v>
      </c>
      <c r="I1620" s="152">
        <f t="shared" si="202"/>
        <v>0.10219286009653017</v>
      </c>
      <c r="J1620" s="152">
        <f t="shared" si="208"/>
        <v>5.9855804498187837E-5</v>
      </c>
      <c r="K1620" s="3" t="e">
        <f t="shared" ca="1" si="204"/>
        <v>#NAME?</v>
      </c>
      <c r="L1620" s="153" t="e">
        <f t="shared" ca="1" si="209"/>
        <v>#NAME?</v>
      </c>
      <c r="M1620" s="195" t="e">
        <f ca="1">_xll.BInterpol(cf!$A$2:$A$68,cf!$C$2:$C$68,params!B1620,"cubic")</f>
        <v>#NAME?</v>
      </c>
      <c r="N1620" s="195" t="e">
        <f ca="1">+_xll.BInterpol(#REF!,#REF!,params!B1620,"cubic")</f>
        <v>#NAME?</v>
      </c>
      <c r="O1620" s="153" t="e">
        <f t="shared" ca="1" si="205"/>
        <v>#NAME?</v>
      </c>
    </row>
    <row r="1621" spans="1:15">
      <c r="A1621">
        <v>1618</v>
      </c>
      <c r="B1621">
        <f t="shared" si="203"/>
        <v>6.4720000000000004</v>
      </c>
      <c r="C1621" s="151" t="e">
        <f ca="1">+_xll.BInterpol(Boost!$R$6:$R$66,Boost!$AZ$6:$AZ$66,params!B1621,"cubic")</f>
        <v>#NAME?</v>
      </c>
      <c r="D1621" s="151" t="e">
        <f ca="1">+_xll.BInterpol(Boost!$R$6:$R$66,Boost!$AX$6:$AX$66,params!B1621,"cubic")</f>
        <v>#NAME?</v>
      </c>
      <c r="E1621" s="198" t="e">
        <f t="shared" ca="1" si="206"/>
        <v>#NAME?</v>
      </c>
      <c r="F1621" s="151" t="e">
        <f ca="1">+_xll.BInterpol(Boost!$R$6:$R$66,Boost!$AY$6:$AY$66,params!B1621,"cubic")</f>
        <v>#NAME?</v>
      </c>
      <c r="G1621" s="151" t="e">
        <f ca="1">_xll.BInterpol(cf!$A$2:$A$68,cf!$B$2:$B$68,params!B1621,"cubic")/100</f>
        <v>#NAME?</v>
      </c>
      <c r="H1621" s="199" t="e">
        <f t="shared" ca="1" si="207"/>
        <v>#NAME?</v>
      </c>
      <c r="I1621" s="152">
        <f t="shared" si="202"/>
        <v>0.10225271191077445</v>
      </c>
      <c r="J1621" s="152">
        <f t="shared" si="208"/>
        <v>5.9851814244282764E-5</v>
      </c>
      <c r="K1621" s="3" t="e">
        <f t="shared" ca="1" si="204"/>
        <v>#NAME?</v>
      </c>
      <c r="L1621" s="153" t="e">
        <f t="shared" ca="1" si="209"/>
        <v>#NAME?</v>
      </c>
      <c r="M1621" s="195" t="e">
        <f ca="1">_xll.BInterpol(cf!$A$2:$A$68,cf!$C$2:$C$68,params!B1621,"cubic")</f>
        <v>#NAME?</v>
      </c>
      <c r="N1621" s="195" t="e">
        <f ca="1">+_xll.BInterpol(#REF!,#REF!,params!B1621,"cubic")</f>
        <v>#NAME?</v>
      </c>
      <c r="O1621" s="153" t="e">
        <f t="shared" ca="1" si="205"/>
        <v>#NAME?</v>
      </c>
    </row>
    <row r="1622" spans="1:15">
      <c r="A1622">
        <v>1619</v>
      </c>
      <c r="B1622">
        <f t="shared" si="203"/>
        <v>6.476</v>
      </c>
      <c r="C1622" s="151" t="e">
        <f ca="1">+_xll.BInterpol(Boost!$R$6:$R$66,Boost!$AZ$6:$AZ$66,params!B1622,"cubic")</f>
        <v>#NAME?</v>
      </c>
      <c r="D1622" s="151" t="e">
        <f ca="1">+_xll.BInterpol(Boost!$R$6:$R$66,Boost!$AX$6:$AX$66,params!B1622,"cubic")</f>
        <v>#NAME?</v>
      </c>
      <c r="E1622" s="198" t="e">
        <f t="shared" ca="1" si="206"/>
        <v>#NAME?</v>
      </c>
      <c r="F1622" s="151" t="e">
        <f ca="1">+_xll.BInterpol(Boost!$R$6:$R$66,Boost!$AY$6:$AY$66,params!B1622,"cubic")</f>
        <v>#NAME?</v>
      </c>
      <c r="G1622" s="151" t="e">
        <f ca="1">_xll.BInterpol(cf!$A$2:$A$68,cf!$B$2:$B$68,params!B1622,"cubic")/100</f>
        <v>#NAME?</v>
      </c>
      <c r="H1622" s="199" t="e">
        <f t="shared" ca="1" si="207"/>
        <v>#NAME?</v>
      </c>
      <c r="I1622" s="152">
        <f t="shared" si="202"/>
        <v>0.10231255973503073</v>
      </c>
      <c r="J1622" s="152">
        <f t="shared" si="208"/>
        <v>5.9847824256276105E-5</v>
      </c>
      <c r="K1622" s="3" t="e">
        <f t="shared" ca="1" si="204"/>
        <v>#NAME?</v>
      </c>
      <c r="L1622" s="153" t="e">
        <f t="shared" ca="1" si="209"/>
        <v>#NAME?</v>
      </c>
      <c r="M1622" s="195" t="e">
        <f ca="1">_xll.BInterpol(cf!$A$2:$A$68,cf!$C$2:$C$68,params!B1622,"cubic")</f>
        <v>#NAME?</v>
      </c>
      <c r="N1622" s="195" t="e">
        <f ca="1">+_xll.BInterpol(#REF!,#REF!,params!B1622,"cubic")</f>
        <v>#NAME?</v>
      </c>
      <c r="O1622" s="153" t="e">
        <f t="shared" ca="1" si="205"/>
        <v>#NAME?</v>
      </c>
    </row>
    <row r="1623" spans="1:15">
      <c r="A1623">
        <v>1620</v>
      </c>
      <c r="B1623">
        <f t="shared" si="203"/>
        <v>6.48</v>
      </c>
      <c r="C1623" s="151" t="e">
        <f ca="1">+_xll.BInterpol(Boost!$R$6:$R$66,Boost!$AZ$6:$AZ$66,params!B1623,"cubic")</f>
        <v>#NAME?</v>
      </c>
      <c r="D1623" s="151" t="e">
        <f ca="1">+_xll.BInterpol(Boost!$R$6:$R$66,Boost!$AX$6:$AX$66,params!B1623,"cubic")</f>
        <v>#NAME?</v>
      </c>
      <c r="E1623" s="198" t="e">
        <f t="shared" ca="1" si="206"/>
        <v>#NAME?</v>
      </c>
      <c r="F1623" s="151" t="e">
        <f ca="1">+_xll.BInterpol(Boost!$R$6:$R$66,Boost!$AY$6:$AY$66,params!B1623,"cubic")</f>
        <v>#NAME?</v>
      </c>
      <c r="G1623" s="151" t="e">
        <f ca="1">_xll.BInterpol(cf!$A$2:$A$68,cf!$B$2:$B$68,params!B1623,"cubic")/100</f>
        <v>#NAME?</v>
      </c>
      <c r="H1623" s="199" t="e">
        <f t="shared" ca="1" si="207"/>
        <v>#NAME?</v>
      </c>
      <c r="I1623" s="152">
        <f t="shared" si="202"/>
        <v>0.10237240356956512</v>
      </c>
      <c r="J1623" s="152">
        <f t="shared" si="208"/>
        <v>5.9843834534389906E-5</v>
      </c>
      <c r="K1623" s="3" t="e">
        <f t="shared" ca="1" si="204"/>
        <v>#NAME?</v>
      </c>
      <c r="L1623" s="153" t="e">
        <f t="shared" ca="1" si="209"/>
        <v>#NAME?</v>
      </c>
      <c r="M1623" s="195" t="e">
        <f ca="1">_xll.BInterpol(cf!$A$2:$A$68,cf!$C$2:$C$68,params!B1623,"cubic")</f>
        <v>#NAME?</v>
      </c>
      <c r="N1623" s="195" t="e">
        <f ca="1">+_xll.BInterpol(#REF!,#REF!,params!B1623,"cubic")</f>
        <v>#NAME?</v>
      </c>
      <c r="O1623" s="153" t="e">
        <f t="shared" ca="1" si="205"/>
        <v>#NAME?</v>
      </c>
    </row>
    <row r="1624" spans="1:15">
      <c r="A1624">
        <v>1621</v>
      </c>
      <c r="B1624">
        <f t="shared" si="203"/>
        <v>6.484</v>
      </c>
      <c r="C1624" s="151" t="e">
        <f ca="1">+_xll.BInterpol(Boost!$R$6:$R$66,Boost!$AZ$6:$AZ$66,params!B1624,"cubic")</f>
        <v>#NAME?</v>
      </c>
      <c r="D1624" s="151" t="e">
        <f ca="1">+_xll.BInterpol(Boost!$R$6:$R$66,Boost!$AX$6:$AX$66,params!B1624,"cubic")</f>
        <v>#NAME?</v>
      </c>
      <c r="E1624" s="198" t="e">
        <f t="shared" ca="1" si="206"/>
        <v>#NAME?</v>
      </c>
      <c r="F1624" s="151" t="e">
        <f ca="1">+_xll.BInterpol(Boost!$R$6:$R$66,Boost!$AY$6:$AY$66,params!B1624,"cubic")</f>
        <v>#NAME?</v>
      </c>
      <c r="G1624" s="151" t="e">
        <f ca="1">_xll.BInterpol(cf!$A$2:$A$68,cf!$B$2:$B$68,params!B1624,"cubic")/100</f>
        <v>#NAME?</v>
      </c>
      <c r="H1624" s="199" t="e">
        <f t="shared" ca="1" si="207"/>
        <v>#NAME?</v>
      </c>
      <c r="I1624" s="152">
        <f t="shared" si="202"/>
        <v>0.10243224341464352</v>
      </c>
      <c r="J1624" s="152">
        <f t="shared" si="208"/>
        <v>5.9839845078402121E-5</v>
      </c>
      <c r="K1624" s="3" t="e">
        <f t="shared" ca="1" si="204"/>
        <v>#NAME?</v>
      </c>
      <c r="L1624" s="153" t="e">
        <f t="shared" ca="1" si="209"/>
        <v>#NAME?</v>
      </c>
      <c r="M1624" s="195" t="e">
        <f ca="1">_xll.BInterpol(cf!$A$2:$A$68,cf!$C$2:$C$68,params!B1624,"cubic")</f>
        <v>#NAME?</v>
      </c>
      <c r="N1624" s="195" t="e">
        <f ca="1">+_xll.BInterpol(#REF!,#REF!,params!B1624,"cubic")</f>
        <v>#NAME?</v>
      </c>
      <c r="O1624" s="153" t="e">
        <f t="shared" ca="1" si="205"/>
        <v>#NAME?</v>
      </c>
    </row>
    <row r="1625" spans="1:15">
      <c r="A1625">
        <v>1622</v>
      </c>
      <c r="B1625">
        <f t="shared" si="203"/>
        <v>6.4880000000000004</v>
      </c>
      <c r="C1625" s="151" t="e">
        <f ca="1">+_xll.BInterpol(Boost!$R$6:$R$66,Boost!$AZ$6:$AZ$66,params!B1625,"cubic")</f>
        <v>#NAME?</v>
      </c>
      <c r="D1625" s="151" t="e">
        <f ca="1">+_xll.BInterpol(Boost!$R$6:$R$66,Boost!$AX$6:$AX$66,params!B1625,"cubic")</f>
        <v>#NAME?</v>
      </c>
      <c r="E1625" s="198" t="e">
        <f t="shared" ca="1" si="206"/>
        <v>#NAME?</v>
      </c>
      <c r="F1625" s="151" t="e">
        <f ca="1">+_xll.BInterpol(Boost!$R$6:$R$66,Boost!$AY$6:$AY$66,params!B1625,"cubic")</f>
        <v>#NAME?</v>
      </c>
      <c r="G1625" s="151" t="e">
        <f ca="1">_xll.BInterpol(cf!$A$2:$A$68,cf!$B$2:$B$68,params!B1625,"cubic")/100</f>
        <v>#NAME?</v>
      </c>
      <c r="H1625" s="199" t="e">
        <f t="shared" ca="1" si="207"/>
        <v>#NAME?</v>
      </c>
      <c r="I1625" s="152">
        <f t="shared" si="202"/>
        <v>0.10249207927053183</v>
      </c>
      <c r="J1625" s="152">
        <f t="shared" si="208"/>
        <v>5.983585588831275E-5</v>
      </c>
      <c r="K1625" s="3" t="e">
        <f t="shared" ca="1" si="204"/>
        <v>#NAME?</v>
      </c>
      <c r="L1625" s="153" t="e">
        <f t="shared" ca="1" si="209"/>
        <v>#NAME?</v>
      </c>
      <c r="M1625" s="195" t="e">
        <f ca="1">_xll.BInterpol(cf!$A$2:$A$68,cf!$C$2:$C$68,params!B1625,"cubic")</f>
        <v>#NAME?</v>
      </c>
      <c r="N1625" s="195" t="e">
        <f ca="1">+_xll.BInterpol(#REF!,#REF!,params!B1625,"cubic")</f>
        <v>#NAME?</v>
      </c>
      <c r="O1625" s="153" t="e">
        <f t="shared" ca="1" si="205"/>
        <v>#NAME?</v>
      </c>
    </row>
    <row r="1626" spans="1:15">
      <c r="A1626">
        <v>1623</v>
      </c>
      <c r="B1626">
        <f t="shared" si="203"/>
        <v>6.492</v>
      </c>
      <c r="C1626" s="151" t="e">
        <f ca="1">+_xll.BInterpol(Boost!$R$6:$R$66,Boost!$AZ$6:$AZ$66,params!B1626,"cubic")</f>
        <v>#NAME?</v>
      </c>
      <c r="D1626" s="151" t="e">
        <f ca="1">+_xll.BInterpol(Boost!$R$6:$R$66,Boost!$AX$6:$AX$66,params!B1626,"cubic")</f>
        <v>#NAME?</v>
      </c>
      <c r="E1626" s="198" t="e">
        <f t="shared" ca="1" si="206"/>
        <v>#NAME?</v>
      </c>
      <c r="F1626" s="151" t="e">
        <f ca="1">+_xll.BInterpol(Boost!$R$6:$R$66,Boost!$AY$6:$AY$66,params!B1626,"cubic")</f>
        <v>#NAME?</v>
      </c>
      <c r="G1626" s="151" t="e">
        <f ca="1">_xll.BInterpol(cf!$A$2:$A$68,cf!$B$2:$B$68,params!B1626,"cubic")/100</f>
        <v>#NAME?</v>
      </c>
      <c r="H1626" s="199" t="e">
        <f t="shared" ca="1" si="207"/>
        <v>#NAME?</v>
      </c>
      <c r="I1626" s="152">
        <f t="shared" si="202"/>
        <v>0.10255191113749607</v>
      </c>
      <c r="J1626" s="152">
        <f t="shared" si="208"/>
        <v>5.9831866964232816E-5</v>
      </c>
      <c r="K1626" s="3" t="e">
        <f t="shared" ca="1" si="204"/>
        <v>#NAME?</v>
      </c>
      <c r="L1626" s="153" t="e">
        <f t="shared" ca="1" si="209"/>
        <v>#NAME?</v>
      </c>
      <c r="M1626" s="195" t="e">
        <f ca="1">_xll.BInterpol(cf!$A$2:$A$68,cf!$C$2:$C$68,params!B1626,"cubic")</f>
        <v>#NAME?</v>
      </c>
      <c r="N1626" s="195" t="e">
        <f ca="1">+_xll.BInterpol(#REF!,#REF!,params!B1626,"cubic")</f>
        <v>#NAME?</v>
      </c>
      <c r="O1626" s="153" t="e">
        <f t="shared" ca="1" si="205"/>
        <v>#NAME?</v>
      </c>
    </row>
    <row r="1627" spans="1:15">
      <c r="A1627">
        <v>1624</v>
      </c>
      <c r="B1627">
        <f t="shared" si="203"/>
        <v>6.4960000000000004</v>
      </c>
      <c r="C1627" s="151" t="e">
        <f ca="1">+_xll.BInterpol(Boost!$R$6:$R$66,Boost!$AZ$6:$AZ$66,params!B1627,"cubic")</f>
        <v>#NAME?</v>
      </c>
      <c r="D1627" s="151" t="e">
        <f ca="1">+_xll.BInterpol(Boost!$R$6:$R$66,Boost!$AX$6:$AX$66,params!B1627,"cubic")</f>
        <v>#NAME?</v>
      </c>
      <c r="E1627" s="198" t="e">
        <f t="shared" ca="1" si="206"/>
        <v>#NAME?</v>
      </c>
      <c r="F1627" s="151" t="e">
        <f ca="1">+_xll.BInterpol(Boost!$R$6:$R$66,Boost!$AY$6:$AY$66,params!B1627,"cubic")</f>
        <v>#NAME?</v>
      </c>
      <c r="G1627" s="151" t="e">
        <f ca="1">_xll.BInterpol(cf!$A$2:$A$68,cf!$B$2:$B$68,params!B1627,"cubic")/100</f>
        <v>#NAME?</v>
      </c>
      <c r="H1627" s="199" t="e">
        <f t="shared" ca="1" si="207"/>
        <v>#NAME?</v>
      </c>
      <c r="I1627" s="152">
        <f t="shared" si="202"/>
        <v>0.10261173901580212</v>
      </c>
      <c r="J1627" s="152">
        <f t="shared" si="208"/>
        <v>5.9827878306051296E-5</v>
      </c>
      <c r="K1627" s="3" t="e">
        <f t="shared" ca="1" si="204"/>
        <v>#NAME?</v>
      </c>
      <c r="L1627" s="153" t="e">
        <f t="shared" ca="1" si="209"/>
        <v>#NAME?</v>
      </c>
      <c r="M1627" s="195" t="e">
        <f ca="1">_xll.BInterpol(cf!$A$2:$A$68,cf!$C$2:$C$68,params!B1627,"cubic")</f>
        <v>#NAME?</v>
      </c>
      <c r="N1627" s="195" t="e">
        <f ca="1">+_xll.BInterpol(#REF!,#REF!,params!B1627,"cubic")</f>
        <v>#NAME?</v>
      </c>
      <c r="O1627" s="153" t="e">
        <f t="shared" ca="1" si="205"/>
        <v>#NAME?</v>
      </c>
    </row>
    <row r="1628" spans="1:15">
      <c r="A1628">
        <v>1625</v>
      </c>
      <c r="B1628">
        <f t="shared" si="203"/>
        <v>6.5</v>
      </c>
      <c r="C1628" s="151" t="e">
        <f ca="1">+_xll.BInterpol(Boost!$R$6:$R$66,Boost!$AZ$6:$AZ$66,params!B1628,"cubic")</f>
        <v>#NAME?</v>
      </c>
      <c r="D1628" s="151" t="e">
        <f ca="1">+_xll.BInterpol(Boost!$R$6:$R$66,Boost!$AX$6:$AX$66,params!B1628,"cubic")</f>
        <v>#NAME?</v>
      </c>
      <c r="E1628" s="198" t="e">
        <f t="shared" ca="1" si="206"/>
        <v>#NAME?</v>
      </c>
      <c r="F1628" s="151" t="e">
        <f ca="1">+_xll.BInterpol(Boost!$R$6:$R$66,Boost!$AY$6:$AY$66,params!B1628,"cubic")</f>
        <v>#NAME?</v>
      </c>
      <c r="G1628" s="151" t="e">
        <f ca="1">_xll.BInterpol(cf!$A$2:$A$68,cf!$B$2:$B$68,params!B1628,"cubic")/100</f>
        <v>#NAME?</v>
      </c>
      <c r="H1628" s="199" t="e">
        <f t="shared" ca="1" si="207"/>
        <v>#NAME?</v>
      </c>
      <c r="I1628" s="152">
        <f t="shared" si="202"/>
        <v>0.10267156290571589</v>
      </c>
      <c r="J1628" s="152">
        <f t="shared" si="208"/>
        <v>5.9823889913768191E-5</v>
      </c>
      <c r="K1628" s="3" t="e">
        <f t="shared" ca="1" si="204"/>
        <v>#NAME?</v>
      </c>
      <c r="L1628" s="153" t="e">
        <f t="shared" ca="1" si="209"/>
        <v>#NAME?</v>
      </c>
      <c r="M1628" s="195" t="e">
        <f ca="1">_xll.BInterpol(cf!$A$2:$A$68,cf!$C$2:$C$68,params!B1628,"cubic")</f>
        <v>#NAME?</v>
      </c>
      <c r="N1628" s="195" t="e">
        <f ca="1">+_xll.BInterpol(#REF!,#REF!,params!B1628,"cubic")</f>
        <v>#NAME?</v>
      </c>
      <c r="O1628" s="153" t="e">
        <f t="shared" ca="1" si="205"/>
        <v>#NAME?</v>
      </c>
    </row>
    <row r="1629" spans="1:15">
      <c r="A1629">
        <v>1626</v>
      </c>
      <c r="B1629">
        <f t="shared" si="203"/>
        <v>6.5039999999999996</v>
      </c>
      <c r="C1629" s="151" t="e">
        <f ca="1">+_xll.BInterpol(Boost!$R$6:$R$66,Boost!$AZ$6:$AZ$66,params!B1629,"cubic")</f>
        <v>#NAME?</v>
      </c>
      <c r="D1629" s="151" t="e">
        <f ca="1">+_xll.BInterpol(Boost!$R$6:$R$66,Boost!$AX$6:$AX$66,params!B1629,"cubic")</f>
        <v>#NAME?</v>
      </c>
      <c r="E1629" s="198" t="e">
        <f t="shared" ca="1" si="206"/>
        <v>#NAME?</v>
      </c>
      <c r="F1629" s="151" t="e">
        <f ca="1">+_xll.BInterpol(Boost!$R$6:$R$66,Boost!$AY$6:$AY$66,params!B1629,"cubic")</f>
        <v>#NAME?</v>
      </c>
      <c r="G1629" s="151" t="e">
        <f ca="1">_xll.BInterpol(cf!$A$2:$A$68,cf!$B$2:$B$68,params!B1629,"cubic")/100</f>
        <v>#NAME?</v>
      </c>
      <c r="H1629" s="199" t="e">
        <f t="shared" ca="1" si="207"/>
        <v>#NAME?</v>
      </c>
      <c r="I1629" s="152">
        <f t="shared" si="202"/>
        <v>0.10273138280750338</v>
      </c>
      <c r="J1629" s="152">
        <f t="shared" si="208"/>
        <v>5.9819901787494523E-5</v>
      </c>
      <c r="K1629" s="3" t="e">
        <f t="shared" ca="1" si="204"/>
        <v>#NAME?</v>
      </c>
      <c r="L1629" s="153" t="e">
        <f t="shared" ca="1" si="209"/>
        <v>#NAME?</v>
      </c>
      <c r="M1629" s="195" t="e">
        <f ca="1">_xll.BInterpol(cf!$A$2:$A$68,cf!$C$2:$C$68,params!B1629,"cubic")</f>
        <v>#NAME?</v>
      </c>
      <c r="N1629" s="195" t="e">
        <f ca="1">+_xll.BInterpol(#REF!,#REF!,params!B1629,"cubic")</f>
        <v>#NAME?</v>
      </c>
      <c r="O1629" s="153" t="e">
        <f t="shared" ca="1" si="205"/>
        <v>#NAME?</v>
      </c>
    </row>
    <row r="1630" spans="1:15">
      <c r="A1630">
        <v>1627</v>
      </c>
      <c r="B1630">
        <f t="shared" si="203"/>
        <v>6.508</v>
      </c>
      <c r="C1630" s="151" t="e">
        <f ca="1">+_xll.BInterpol(Boost!$R$6:$R$66,Boost!$AZ$6:$AZ$66,params!B1630,"cubic")</f>
        <v>#NAME?</v>
      </c>
      <c r="D1630" s="151" t="e">
        <f ca="1">+_xll.BInterpol(Boost!$R$6:$R$66,Boost!$AX$6:$AX$66,params!B1630,"cubic")</f>
        <v>#NAME?</v>
      </c>
      <c r="E1630" s="198" t="e">
        <f t="shared" ca="1" si="206"/>
        <v>#NAME?</v>
      </c>
      <c r="F1630" s="151" t="e">
        <f ca="1">+_xll.BInterpol(Boost!$R$6:$R$66,Boost!$AY$6:$AY$66,params!B1630,"cubic")</f>
        <v>#NAME?</v>
      </c>
      <c r="G1630" s="151" t="e">
        <f ca="1">_xll.BInterpol(cf!$A$2:$A$68,cf!$B$2:$B$68,params!B1630,"cubic")/100</f>
        <v>#NAME?</v>
      </c>
      <c r="H1630" s="199" t="e">
        <f t="shared" ca="1" si="207"/>
        <v>#NAME?</v>
      </c>
      <c r="I1630" s="152">
        <f t="shared" si="202"/>
        <v>0.10279119872143017</v>
      </c>
      <c r="J1630" s="152">
        <f t="shared" si="208"/>
        <v>5.9815913926786202E-5</v>
      </c>
      <c r="K1630" s="3" t="e">
        <f t="shared" ca="1" si="204"/>
        <v>#NAME?</v>
      </c>
      <c r="L1630" s="153" t="e">
        <f t="shared" ca="1" si="209"/>
        <v>#NAME?</v>
      </c>
      <c r="M1630" s="195" t="e">
        <f ca="1">_xll.BInterpol(cf!$A$2:$A$68,cf!$C$2:$C$68,params!B1630,"cubic")</f>
        <v>#NAME?</v>
      </c>
      <c r="N1630" s="195" t="e">
        <f ca="1">+_xll.BInterpol(#REF!,#REF!,params!B1630,"cubic")</f>
        <v>#NAME?</v>
      </c>
      <c r="O1630" s="153" t="e">
        <f t="shared" ca="1" si="205"/>
        <v>#NAME?</v>
      </c>
    </row>
    <row r="1631" spans="1:15">
      <c r="A1631">
        <v>1628</v>
      </c>
      <c r="B1631">
        <f t="shared" si="203"/>
        <v>6.5119999999999996</v>
      </c>
      <c r="C1631" s="151" t="e">
        <f ca="1">+_xll.BInterpol(Boost!$R$6:$R$66,Boost!$AZ$6:$AZ$66,params!B1631,"cubic")</f>
        <v>#NAME?</v>
      </c>
      <c r="D1631" s="151" t="e">
        <f ca="1">+_xll.BInterpol(Boost!$R$6:$R$66,Boost!$AX$6:$AX$66,params!B1631,"cubic")</f>
        <v>#NAME?</v>
      </c>
      <c r="E1631" s="198" t="e">
        <f t="shared" ca="1" si="206"/>
        <v>#NAME?</v>
      </c>
      <c r="F1631" s="151" t="e">
        <f ca="1">+_xll.BInterpol(Boost!$R$6:$R$66,Boost!$AY$6:$AY$66,params!B1631,"cubic")</f>
        <v>#NAME?</v>
      </c>
      <c r="G1631" s="151" t="e">
        <f ca="1">_xll.BInterpol(cf!$A$2:$A$68,cf!$B$2:$B$68,params!B1631,"cubic")/100</f>
        <v>#NAME?</v>
      </c>
      <c r="H1631" s="199" t="e">
        <f t="shared" ca="1" si="207"/>
        <v>#NAME?</v>
      </c>
      <c r="I1631" s="152">
        <f t="shared" ref="I1631:I1694" si="210">1-EXP($R$5*-1*B1631/(1-$R$6))</f>
        <v>0.10285101064776236</v>
      </c>
      <c r="J1631" s="152">
        <f t="shared" si="208"/>
        <v>5.981192633219834E-5</v>
      </c>
      <c r="K1631" s="3" t="e">
        <f t="shared" ca="1" si="204"/>
        <v>#NAME?</v>
      </c>
      <c r="L1631" s="153" t="e">
        <f t="shared" ca="1" si="209"/>
        <v>#NAME?</v>
      </c>
      <c r="M1631" s="195" t="e">
        <f ca="1">_xll.BInterpol(cf!$A$2:$A$68,cf!$C$2:$C$68,params!B1631,"cubic")</f>
        <v>#NAME?</v>
      </c>
      <c r="N1631" s="195" t="e">
        <f ca="1">+_xll.BInterpol(#REF!,#REF!,params!B1631,"cubic")</f>
        <v>#NAME?</v>
      </c>
      <c r="O1631" s="153" t="e">
        <f t="shared" ca="1" si="205"/>
        <v>#NAME?</v>
      </c>
    </row>
    <row r="1632" spans="1:15">
      <c r="A1632">
        <v>1629</v>
      </c>
      <c r="B1632">
        <f t="shared" si="203"/>
        <v>6.516</v>
      </c>
      <c r="C1632" s="151" t="e">
        <f ca="1">+_xll.BInterpol(Boost!$R$6:$R$66,Boost!$AZ$6:$AZ$66,params!B1632,"cubic")</f>
        <v>#NAME?</v>
      </c>
      <c r="D1632" s="151" t="e">
        <f ca="1">+_xll.BInterpol(Boost!$R$6:$R$66,Boost!$AX$6:$AX$66,params!B1632,"cubic")</f>
        <v>#NAME?</v>
      </c>
      <c r="E1632" s="198" t="e">
        <f t="shared" ca="1" si="206"/>
        <v>#NAME?</v>
      </c>
      <c r="F1632" s="151" t="e">
        <f ca="1">+_xll.BInterpol(Boost!$R$6:$R$66,Boost!$AY$6:$AY$66,params!B1632,"cubic")</f>
        <v>#NAME?</v>
      </c>
      <c r="G1632" s="151" t="e">
        <f ca="1">_xll.BInterpol(cf!$A$2:$A$68,cf!$B$2:$B$68,params!B1632,"cubic")/100</f>
        <v>#NAME?</v>
      </c>
      <c r="H1632" s="199" t="e">
        <f t="shared" ca="1" si="207"/>
        <v>#NAME?</v>
      </c>
      <c r="I1632" s="152">
        <f t="shared" si="210"/>
        <v>0.10291081858676576</v>
      </c>
      <c r="J1632" s="152">
        <f t="shared" si="208"/>
        <v>5.980793900339787E-5</v>
      </c>
      <c r="K1632" s="3" t="e">
        <f t="shared" ca="1" si="204"/>
        <v>#NAME?</v>
      </c>
      <c r="L1632" s="153" t="e">
        <f t="shared" ca="1" si="209"/>
        <v>#NAME?</v>
      </c>
      <c r="M1632" s="195" t="e">
        <f ca="1">_xll.BInterpol(cf!$A$2:$A$68,cf!$C$2:$C$68,params!B1632,"cubic")</f>
        <v>#NAME?</v>
      </c>
      <c r="N1632" s="195" t="e">
        <f ca="1">+_xll.BInterpol(#REF!,#REF!,params!B1632,"cubic")</f>
        <v>#NAME?</v>
      </c>
      <c r="O1632" s="153" t="e">
        <f t="shared" ca="1" si="205"/>
        <v>#NAME?</v>
      </c>
    </row>
    <row r="1633" spans="1:15">
      <c r="A1633">
        <v>1630</v>
      </c>
      <c r="B1633">
        <f t="shared" si="203"/>
        <v>6.52</v>
      </c>
      <c r="C1633" s="151" t="e">
        <f ca="1">+_xll.BInterpol(Boost!$R$6:$R$66,Boost!$AZ$6:$AZ$66,params!B1633,"cubic")</f>
        <v>#NAME?</v>
      </c>
      <c r="D1633" s="151" t="e">
        <f ca="1">+_xll.BInterpol(Boost!$R$6:$R$66,Boost!$AX$6:$AX$66,params!B1633,"cubic")</f>
        <v>#NAME?</v>
      </c>
      <c r="E1633" s="198" t="e">
        <f t="shared" ca="1" si="206"/>
        <v>#NAME?</v>
      </c>
      <c r="F1633" s="151" t="e">
        <f ca="1">+_xll.BInterpol(Boost!$R$6:$R$66,Boost!$AY$6:$AY$66,params!B1633,"cubic")</f>
        <v>#NAME?</v>
      </c>
      <c r="G1633" s="151" t="e">
        <f ca="1">_xll.BInterpol(cf!$A$2:$A$68,cf!$B$2:$B$68,params!B1633,"cubic")/100</f>
        <v>#NAME?</v>
      </c>
      <c r="H1633" s="199" t="e">
        <f t="shared" ca="1" si="207"/>
        <v>#NAME?</v>
      </c>
      <c r="I1633" s="152">
        <f t="shared" si="210"/>
        <v>0.10297062253870615</v>
      </c>
      <c r="J1633" s="152">
        <f t="shared" si="208"/>
        <v>5.9803951940384792E-5</v>
      </c>
      <c r="K1633" s="3" t="e">
        <f t="shared" ca="1" si="204"/>
        <v>#NAME?</v>
      </c>
      <c r="L1633" s="153" t="e">
        <f t="shared" ca="1" si="209"/>
        <v>#NAME?</v>
      </c>
      <c r="M1633" s="195" t="e">
        <f ca="1">_xll.BInterpol(cf!$A$2:$A$68,cf!$C$2:$C$68,params!B1633,"cubic")</f>
        <v>#NAME?</v>
      </c>
      <c r="N1633" s="195" t="e">
        <f ca="1">+_xll.BInterpol(#REF!,#REF!,params!B1633,"cubic")</f>
        <v>#NAME?</v>
      </c>
      <c r="O1633" s="153" t="e">
        <f t="shared" ca="1" si="205"/>
        <v>#NAME?</v>
      </c>
    </row>
    <row r="1634" spans="1:15">
      <c r="A1634">
        <v>1631</v>
      </c>
      <c r="B1634">
        <f t="shared" si="203"/>
        <v>6.524</v>
      </c>
      <c r="C1634" s="151" t="e">
        <f ca="1">+_xll.BInterpol(Boost!$R$6:$R$66,Boost!$AZ$6:$AZ$66,params!B1634,"cubic")</f>
        <v>#NAME?</v>
      </c>
      <c r="D1634" s="151" t="e">
        <f ca="1">+_xll.BInterpol(Boost!$R$6:$R$66,Boost!$AX$6:$AX$66,params!B1634,"cubic")</f>
        <v>#NAME?</v>
      </c>
      <c r="E1634" s="198" t="e">
        <f t="shared" ca="1" si="206"/>
        <v>#NAME?</v>
      </c>
      <c r="F1634" s="151" t="e">
        <f ca="1">+_xll.BInterpol(Boost!$R$6:$R$66,Boost!$AY$6:$AY$66,params!B1634,"cubic")</f>
        <v>#NAME?</v>
      </c>
      <c r="G1634" s="151" t="e">
        <f ca="1">_xll.BInterpol(cf!$A$2:$A$68,cf!$B$2:$B$68,params!B1634,"cubic")/100</f>
        <v>#NAME?</v>
      </c>
      <c r="H1634" s="199" t="e">
        <f t="shared" ca="1" si="207"/>
        <v>#NAME?</v>
      </c>
      <c r="I1634" s="152">
        <f t="shared" si="210"/>
        <v>0.10303042250384919</v>
      </c>
      <c r="J1634" s="152">
        <f t="shared" si="208"/>
        <v>5.9799965143048084E-5</v>
      </c>
      <c r="K1634" s="3" t="e">
        <f t="shared" ca="1" si="204"/>
        <v>#NAME?</v>
      </c>
      <c r="L1634" s="153" t="e">
        <f t="shared" ca="1" si="209"/>
        <v>#NAME?</v>
      </c>
      <c r="M1634" s="195" t="e">
        <f ca="1">_xll.BInterpol(cf!$A$2:$A$68,cf!$C$2:$C$68,params!B1634,"cubic")</f>
        <v>#NAME?</v>
      </c>
      <c r="N1634" s="195" t="e">
        <f ca="1">+_xll.BInterpol(#REF!,#REF!,params!B1634,"cubic")</f>
        <v>#NAME?</v>
      </c>
      <c r="O1634" s="153" t="e">
        <f t="shared" ca="1" si="205"/>
        <v>#NAME?</v>
      </c>
    </row>
    <row r="1635" spans="1:15">
      <c r="A1635">
        <v>1632</v>
      </c>
      <c r="B1635">
        <f t="shared" si="203"/>
        <v>6.5279999999999996</v>
      </c>
      <c r="C1635" s="151" t="e">
        <f ca="1">+_xll.BInterpol(Boost!$R$6:$R$66,Boost!$AZ$6:$AZ$66,params!B1635,"cubic")</f>
        <v>#NAME?</v>
      </c>
      <c r="D1635" s="151" t="e">
        <f ca="1">+_xll.BInterpol(Boost!$R$6:$R$66,Boost!$AX$6:$AX$66,params!B1635,"cubic")</f>
        <v>#NAME?</v>
      </c>
      <c r="E1635" s="198" t="e">
        <f t="shared" ca="1" si="206"/>
        <v>#NAME?</v>
      </c>
      <c r="F1635" s="151" t="e">
        <f ca="1">+_xll.BInterpol(Boost!$R$6:$R$66,Boost!$AY$6:$AY$66,params!B1635,"cubic")</f>
        <v>#NAME?</v>
      </c>
      <c r="G1635" s="151" t="e">
        <f ca="1">_xll.BInterpol(cf!$A$2:$A$68,cf!$B$2:$B$68,params!B1635,"cubic")/100</f>
        <v>#NAME?</v>
      </c>
      <c r="H1635" s="199" t="e">
        <f t="shared" ca="1" si="207"/>
        <v>#NAME?</v>
      </c>
      <c r="I1635" s="152">
        <f t="shared" si="210"/>
        <v>0.1030902184824608</v>
      </c>
      <c r="J1635" s="152">
        <f t="shared" si="208"/>
        <v>5.979597861160979E-5</v>
      </c>
      <c r="K1635" s="3" t="e">
        <f t="shared" ca="1" si="204"/>
        <v>#NAME?</v>
      </c>
      <c r="L1635" s="153" t="e">
        <f t="shared" ca="1" si="209"/>
        <v>#NAME?</v>
      </c>
      <c r="M1635" s="195" t="e">
        <f ca="1">_xll.BInterpol(cf!$A$2:$A$68,cf!$C$2:$C$68,params!B1635,"cubic")</f>
        <v>#NAME?</v>
      </c>
      <c r="N1635" s="195" t="e">
        <f ca="1">+_xll.BInterpol(#REF!,#REF!,params!B1635,"cubic")</f>
        <v>#NAME?</v>
      </c>
      <c r="O1635" s="153" t="e">
        <f t="shared" ca="1" si="205"/>
        <v>#NAME?</v>
      </c>
    </row>
    <row r="1636" spans="1:15">
      <c r="A1636">
        <v>1633</v>
      </c>
      <c r="B1636">
        <f t="shared" si="203"/>
        <v>6.532</v>
      </c>
      <c r="C1636" s="151" t="e">
        <f ca="1">+_xll.BInterpol(Boost!$R$6:$R$66,Boost!$AZ$6:$AZ$66,params!B1636,"cubic")</f>
        <v>#NAME?</v>
      </c>
      <c r="D1636" s="151" t="e">
        <f ca="1">+_xll.BInterpol(Boost!$R$6:$R$66,Boost!$AX$6:$AX$66,params!B1636,"cubic")</f>
        <v>#NAME?</v>
      </c>
      <c r="E1636" s="198" t="e">
        <f t="shared" ca="1" si="206"/>
        <v>#NAME?</v>
      </c>
      <c r="F1636" s="151" t="e">
        <f ca="1">+_xll.BInterpol(Boost!$R$6:$R$66,Boost!$AY$6:$AY$66,params!B1636,"cubic")</f>
        <v>#NAME?</v>
      </c>
      <c r="G1636" s="151" t="e">
        <f ca="1">_xll.BInterpol(cf!$A$2:$A$68,cf!$B$2:$B$68,params!B1636,"cubic")/100</f>
        <v>#NAME?</v>
      </c>
      <c r="H1636" s="199" t="e">
        <f t="shared" ca="1" si="207"/>
        <v>#NAME?</v>
      </c>
      <c r="I1636" s="152">
        <f t="shared" si="210"/>
        <v>0.10315001047480676</v>
      </c>
      <c r="J1636" s="152">
        <f t="shared" si="208"/>
        <v>5.9791992345958889E-5</v>
      </c>
      <c r="K1636" s="3" t="e">
        <f t="shared" ca="1" si="204"/>
        <v>#NAME?</v>
      </c>
      <c r="L1636" s="153" t="e">
        <f t="shared" ca="1" si="209"/>
        <v>#NAME?</v>
      </c>
      <c r="M1636" s="195" t="e">
        <f ca="1">_xll.BInterpol(cf!$A$2:$A$68,cf!$C$2:$C$68,params!B1636,"cubic")</f>
        <v>#NAME?</v>
      </c>
      <c r="N1636" s="195" t="e">
        <f ca="1">+_xll.BInterpol(#REF!,#REF!,params!B1636,"cubic")</f>
        <v>#NAME?</v>
      </c>
      <c r="O1636" s="153" t="e">
        <f t="shared" ca="1" si="205"/>
        <v>#NAME?</v>
      </c>
    </row>
    <row r="1637" spans="1:15">
      <c r="A1637">
        <v>1634</v>
      </c>
      <c r="B1637">
        <f t="shared" si="203"/>
        <v>6.5359999999999996</v>
      </c>
      <c r="C1637" s="151" t="e">
        <f ca="1">+_xll.BInterpol(Boost!$R$6:$R$66,Boost!$AZ$6:$AZ$66,params!B1637,"cubic")</f>
        <v>#NAME?</v>
      </c>
      <c r="D1637" s="151" t="e">
        <f ca="1">+_xll.BInterpol(Boost!$R$6:$R$66,Boost!$AX$6:$AX$66,params!B1637,"cubic")</f>
        <v>#NAME?</v>
      </c>
      <c r="E1637" s="198" t="e">
        <f t="shared" ca="1" si="206"/>
        <v>#NAME?</v>
      </c>
      <c r="F1637" s="151" t="e">
        <f ca="1">+_xll.BInterpol(Boost!$R$6:$R$66,Boost!$AY$6:$AY$66,params!B1637,"cubic")</f>
        <v>#NAME?</v>
      </c>
      <c r="G1637" s="151" t="e">
        <f ca="1">_xll.BInterpol(cf!$A$2:$A$68,cf!$B$2:$B$68,params!B1637,"cubic")/100</f>
        <v>#NAME?</v>
      </c>
      <c r="H1637" s="199" t="e">
        <f t="shared" ca="1" si="207"/>
        <v>#NAME?</v>
      </c>
      <c r="I1637" s="152">
        <f t="shared" si="210"/>
        <v>0.10320979848115275</v>
      </c>
      <c r="J1637" s="152">
        <f t="shared" si="208"/>
        <v>5.9788006345984357E-5</v>
      </c>
      <c r="K1637" s="3" t="e">
        <f t="shared" ca="1" si="204"/>
        <v>#NAME?</v>
      </c>
      <c r="L1637" s="153" t="e">
        <f t="shared" ca="1" si="209"/>
        <v>#NAME?</v>
      </c>
      <c r="M1637" s="195" t="e">
        <f ca="1">_xll.BInterpol(cf!$A$2:$A$68,cf!$C$2:$C$68,params!B1637,"cubic")</f>
        <v>#NAME?</v>
      </c>
      <c r="N1637" s="195" t="e">
        <f ca="1">+_xll.BInterpol(#REF!,#REF!,params!B1637,"cubic")</f>
        <v>#NAME?</v>
      </c>
      <c r="O1637" s="153" t="e">
        <f t="shared" ca="1" si="205"/>
        <v>#NAME?</v>
      </c>
    </row>
    <row r="1638" spans="1:15">
      <c r="A1638">
        <v>1635</v>
      </c>
      <c r="B1638">
        <f t="shared" si="203"/>
        <v>6.54</v>
      </c>
      <c r="C1638" s="151" t="e">
        <f ca="1">+_xll.BInterpol(Boost!$R$6:$R$66,Boost!$AZ$6:$AZ$66,params!B1638,"cubic")</f>
        <v>#NAME?</v>
      </c>
      <c r="D1638" s="151" t="e">
        <f ca="1">+_xll.BInterpol(Boost!$R$6:$R$66,Boost!$AX$6:$AX$66,params!B1638,"cubic")</f>
        <v>#NAME?</v>
      </c>
      <c r="E1638" s="198" t="e">
        <f t="shared" ca="1" si="206"/>
        <v>#NAME?</v>
      </c>
      <c r="F1638" s="151" t="e">
        <f ca="1">+_xll.BInterpol(Boost!$R$6:$R$66,Boost!$AY$6:$AY$66,params!B1638,"cubic")</f>
        <v>#NAME?</v>
      </c>
      <c r="G1638" s="151" t="e">
        <f ca="1">_xll.BInterpol(cf!$A$2:$A$68,cf!$B$2:$B$68,params!B1638,"cubic")/100</f>
        <v>#NAME?</v>
      </c>
      <c r="H1638" s="199" t="e">
        <f t="shared" ca="1" si="207"/>
        <v>#NAME?</v>
      </c>
      <c r="I1638" s="152">
        <f t="shared" si="210"/>
        <v>0.10326958250176455</v>
      </c>
      <c r="J1638" s="152">
        <f t="shared" si="208"/>
        <v>5.9784020611797217E-5</v>
      </c>
      <c r="K1638" s="3" t="e">
        <f t="shared" ca="1" si="204"/>
        <v>#NAME?</v>
      </c>
      <c r="L1638" s="153" t="e">
        <f t="shared" ca="1" si="209"/>
        <v>#NAME?</v>
      </c>
      <c r="M1638" s="195" t="e">
        <f ca="1">_xll.BInterpol(cf!$A$2:$A$68,cf!$C$2:$C$68,params!B1638,"cubic")</f>
        <v>#NAME?</v>
      </c>
      <c r="N1638" s="195" t="e">
        <f ca="1">+_xll.BInterpol(#REF!,#REF!,params!B1638,"cubic")</f>
        <v>#NAME?</v>
      </c>
      <c r="O1638" s="153" t="e">
        <f t="shared" ca="1" si="205"/>
        <v>#NAME?</v>
      </c>
    </row>
    <row r="1639" spans="1:15">
      <c r="A1639">
        <v>1636</v>
      </c>
      <c r="B1639">
        <f t="shared" si="203"/>
        <v>6.5439999999999996</v>
      </c>
      <c r="C1639" s="151" t="e">
        <f ca="1">+_xll.BInterpol(Boost!$R$6:$R$66,Boost!$AZ$6:$AZ$66,params!B1639,"cubic")</f>
        <v>#NAME?</v>
      </c>
      <c r="D1639" s="151" t="e">
        <f ca="1">+_xll.BInterpol(Boost!$R$6:$R$66,Boost!$AX$6:$AX$66,params!B1639,"cubic")</f>
        <v>#NAME?</v>
      </c>
      <c r="E1639" s="198" t="e">
        <f t="shared" ca="1" si="206"/>
        <v>#NAME?</v>
      </c>
      <c r="F1639" s="151" t="e">
        <f ca="1">+_xll.BInterpol(Boost!$R$6:$R$66,Boost!$AY$6:$AY$66,params!B1639,"cubic")</f>
        <v>#NAME?</v>
      </c>
      <c r="G1639" s="151" t="e">
        <f ca="1">_xll.BInterpol(cf!$A$2:$A$68,cf!$B$2:$B$68,params!B1639,"cubic")/100</f>
        <v>#NAME?</v>
      </c>
      <c r="H1639" s="199" t="e">
        <f t="shared" ca="1" si="207"/>
        <v>#NAME?</v>
      </c>
      <c r="I1639" s="152">
        <f t="shared" si="210"/>
        <v>0.10332936253690783</v>
      </c>
      <c r="J1639" s="152">
        <f t="shared" si="208"/>
        <v>5.9780035143286447E-5</v>
      </c>
      <c r="K1639" s="3" t="e">
        <f t="shared" ca="1" si="204"/>
        <v>#NAME?</v>
      </c>
      <c r="L1639" s="153" t="e">
        <f t="shared" ca="1" si="209"/>
        <v>#NAME?</v>
      </c>
      <c r="M1639" s="195" t="e">
        <f ca="1">_xll.BInterpol(cf!$A$2:$A$68,cf!$C$2:$C$68,params!B1639,"cubic")</f>
        <v>#NAME?</v>
      </c>
      <c r="N1639" s="195" t="e">
        <f ca="1">+_xll.BInterpol(#REF!,#REF!,params!B1639,"cubic")</f>
        <v>#NAME?</v>
      </c>
      <c r="O1639" s="153" t="e">
        <f t="shared" ca="1" si="205"/>
        <v>#NAME?</v>
      </c>
    </row>
    <row r="1640" spans="1:15">
      <c r="A1640">
        <v>1637</v>
      </c>
      <c r="B1640">
        <f t="shared" si="203"/>
        <v>6.548</v>
      </c>
      <c r="C1640" s="151" t="e">
        <f ca="1">+_xll.BInterpol(Boost!$R$6:$R$66,Boost!$AZ$6:$AZ$66,params!B1640,"cubic")</f>
        <v>#NAME?</v>
      </c>
      <c r="D1640" s="151" t="e">
        <f ca="1">+_xll.BInterpol(Boost!$R$6:$R$66,Boost!$AX$6:$AX$66,params!B1640,"cubic")</f>
        <v>#NAME?</v>
      </c>
      <c r="E1640" s="198" t="e">
        <f t="shared" ca="1" si="206"/>
        <v>#NAME?</v>
      </c>
      <c r="F1640" s="151" t="e">
        <f ca="1">+_xll.BInterpol(Boost!$R$6:$R$66,Boost!$AY$6:$AY$66,params!B1640,"cubic")</f>
        <v>#NAME?</v>
      </c>
      <c r="G1640" s="151" t="e">
        <f ca="1">_xll.BInterpol(cf!$A$2:$A$68,cf!$B$2:$B$68,params!B1640,"cubic")/100</f>
        <v>#NAME?</v>
      </c>
      <c r="H1640" s="199" t="e">
        <f t="shared" ca="1" si="207"/>
        <v>#NAME?</v>
      </c>
      <c r="I1640" s="152">
        <f t="shared" si="210"/>
        <v>0.10338913858684817</v>
      </c>
      <c r="J1640" s="152">
        <f t="shared" si="208"/>
        <v>5.9776049940341025E-5</v>
      </c>
      <c r="K1640" s="3" t="e">
        <f t="shared" ca="1" si="204"/>
        <v>#NAME?</v>
      </c>
      <c r="L1640" s="153" t="e">
        <f t="shared" ca="1" si="209"/>
        <v>#NAME?</v>
      </c>
      <c r="M1640" s="195" t="e">
        <f ca="1">_xll.BInterpol(cf!$A$2:$A$68,cf!$C$2:$C$68,params!B1640,"cubic")</f>
        <v>#NAME?</v>
      </c>
      <c r="N1640" s="195" t="e">
        <f ca="1">+_xll.BInterpol(#REF!,#REF!,params!B1640,"cubic")</f>
        <v>#NAME?</v>
      </c>
      <c r="O1640" s="153" t="e">
        <f t="shared" ca="1" si="205"/>
        <v>#NAME?</v>
      </c>
    </row>
    <row r="1641" spans="1:15">
      <c r="A1641">
        <v>1638</v>
      </c>
      <c r="B1641">
        <f t="shared" si="203"/>
        <v>6.5519999999999996</v>
      </c>
      <c r="C1641" s="151" t="e">
        <f ca="1">+_xll.BInterpol(Boost!$R$6:$R$66,Boost!$AZ$6:$AZ$66,params!B1641,"cubic")</f>
        <v>#NAME?</v>
      </c>
      <c r="D1641" s="151" t="e">
        <f ca="1">+_xll.BInterpol(Boost!$R$6:$R$66,Boost!$AX$6:$AX$66,params!B1641,"cubic")</f>
        <v>#NAME?</v>
      </c>
      <c r="E1641" s="198" t="e">
        <f t="shared" ca="1" si="206"/>
        <v>#NAME?</v>
      </c>
      <c r="F1641" s="151" t="e">
        <f ca="1">+_xll.BInterpol(Boost!$R$6:$R$66,Boost!$AY$6:$AY$66,params!B1641,"cubic")</f>
        <v>#NAME?</v>
      </c>
      <c r="G1641" s="151" t="e">
        <f ca="1">_xll.BInterpol(cf!$A$2:$A$68,cf!$B$2:$B$68,params!B1641,"cubic")/100</f>
        <v>#NAME?</v>
      </c>
      <c r="H1641" s="199" t="e">
        <f t="shared" ca="1" si="207"/>
        <v>#NAME?</v>
      </c>
      <c r="I1641" s="152">
        <f t="shared" si="210"/>
        <v>0.10344891065185147</v>
      </c>
      <c r="J1641" s="152">
        <f t="shared" si="208"/>
        <v>5.9772065003294017E-5</v>
      </c>
      <c r="K1641" s="3" t="e">
        <f t="shared" ca="1" si="204"/>
        <v>#NAME?</v>
      </c>
      <c r="L1641" s="153" t="e">
        <f t="shared" ca="1" si="209"/>
        <v>#NAME?</v>
      </c>
      <c r="M1641" s="195" t="e">
        <f ca="1">_xll.BInterpol(cf!$A$2:$A$68,cf!$C$2:$C$68,params!B1641,"cubic")</f>
        <v>#NAME?</v>
      </c>
      <c r="N1641" s="195" t="e">
        <f ca="1">+_xll.BInterpol(#REF!,#REF!,params!B1641,"cubic")</f>
        <v>#NAME?</v>
      </c>
      <c r="O1641" s="153" t="e">
        <f t="shared" ca="1" si="205"/>
        <v>#NAME?</v>
      </c>
    </row>
    <row r="1642" spans="1:15">
      <c r="A1642">
        <v>1639</v>
      </c>
      <c r="B1642">
        <f t="shared" si="203"/>
        <v>6.556</v>
      </c>
      <c r="C1642" s="151" t="e">
        <f ca="1">+_xll.BInterpol(Boost!$R$6:$R$66,Boost!$AZ$6:$AZ$66,params!B1642,"cubic")</f>
        <v>#NAME?</v>
      </c>
      <c r="D1642" s="151" t="e">
        <f ca="1">+_xll.BInterpol(Boost!$R$6:$R$66,Boost!$AX$6:$AX$66,params!B1642,"cubic")</f>
        <v>#NAME?</v>
      </c>
      <c r="E1642" s="198" t="e">
        <f t="shared" ca="1" si="206"/>
        <v>#NAME?</v>
      </c>
      <c r="F1642" s="151" t="e">
        <f ca="1">+_xll.BInterpol(Boost!$R$6:$R$66,Boost!$AY$6:$AY$66,params!B1642,"cubic")</f>
        <v>#NAME?</v>
      </c>
      <c r="G1642" s="151" t="e">
        <f ca="1">_xll.BInterpol(cf!$A$2:$A$68,cf!$B$2:$B$68,params!B1642,"cubic")/100</f>
        <v>#NAME?</v>
      </c>
      <c r="H1642" s="199" t="e">
        <f t="shared" ca="1" si="207"/>
        <v>#NAME?</v>
      </c>
      <c r="I1642" s="152">
        <f t="shared" si="210"/>
        <v>0.10350867873218317</v>
      </c>
      <c r="J1642" s="152">
        <f t="shared" si="208"/>
        <v>5.9768080331701334E-5</v>
      </c>
      <c r="K1642" s="3" t="e">
        <f t="shared" ca="1" si="204"/>
        <v>#NAME?</v>
      </c>
      <c r="L1642" s="153" t="e">
        <f t="shared" ca="1" si="209"/>
        <v>#NAME?</v>
      </c>
      <c r="M1642" s="195" t="e">
        <f ca="1">_xll.BInterpol(cf!$A$2:$A$68,cf!$C$2:$C$68,params!B1642,"cubic")</f>
        <v>#NAME?</v>
      </c>
      <c r="N1642" s="195" t="e">
        <f ca="1">+_xll.BInterpol(#REF!,#REF!,params!B1642,"cubic")</f>
        <v>#NAME?</v>
      </c>
      <c r="O1642" s="153" t="e">
        <f t="shared" ca="1" si="205"/>
        <v>#NAME?</v>
      </c>
    </row>
    <row r="1643" spans="1:15">
      <c r="A1643">
        <v>1640</v>
      </c>
      <c r="B1643">
        <f t="shared" si="203"/>
        <v>6.56</v>
      </c>
      <c r="C1643" s="151" t="e">
        <f ca="1">+_xll.BInterpol(Boost!$R$6:$R$66,Boost!$AZ$6:$AZ$66,params!B1643,"cubic")</f>
        <v>#NAME?</v>
      </c>
      <c r="D1643" s="151" t="e">
        <f ca="1">+_xll.BInterpol(Boost!$R$6:$R$66,Boost!$AX$6:$AX$66,params!B1643,"cubic")</f>
        <v>#NAME?</v>
      </c>
      <c r="E1643" s="198" t="e">
        <f t="shared" ca="1" si="206"/>
        <v>#NAME?</v>
      </c>
      <c r="F1643" s="151" t="e">
        <f ca="1">+_xll.BInterpol(Boost!$R$6:$R$66,Boost!$AY$6:$AY$66,params!B1643,"cubic")</f>
        <v>#NAME?</v>
      </c>
      <c r="G1643" s="151" t="e">
        <f ca="1">_xll.BInterpol(cf!$A$2:$A$68,cf!$B$2:$B$68,params!B1643,"cubic")/100</f>
        <v>#NAME?</v>
      </c>
      <c r="H1643" s="199" t="e">
        <f t="shared" ca="1" si="207"/>
        <v>#NAME?</v>
      </c>
      <c r="I1643" s="152">
        <f t="shared" si="210"/>
        <v>0.10356844282810895</v>
      </c>
      <c r="J1643" s="152">
        <f t="shared" si="208"/>
        <v>5.9764095925785021E-5</v>
      </c>
      <c r="K1643" s="3" t="e">
        <f t="shared" ca="1" si="204"/>
        <v>#NAME?</v>
      </c>
      <c r="L1643" s="153" t="e">
        <f t="shared" ca="1" si="209"/>
        <v>#NAME?</v>
      </c>
      <c r="M1643" s="195" t="e">
        <f ca="1">_xll.BInterpol(cf!$A$2:$A$68,cf!$C$2:$C$68,params!B1643,"cubic")</f>
        <v>#NAME?</v>
      </c>
      <c r="N1643" s="195" t="e">
        <f ca="1">+_xll.BInterpol(#REF!,#REF!,params!B1643,"cubic")</f>
        <v>#NAME?</v>
      </c>
      <c r="O1643" s="153" t="e">
        <f t="shared" ca="1" si="205"/>
        <v>#NAME?</v>
      </c>
    </row>
    <row r="1644" spans="1:15">
      <c r="A1644">
        <v>1641</v>
      </c>
      <c r="B1644">
        <f t="shared" si="203"/>
        <v>6.5640000000000001</v>
      </c>
      <c r="C1644" s="151" t="e">
        <f ca="1">+_xll.BInterpol(Boost!$R$6:$R$66,Boost!$AZ$6:$AZ$66,params!B1644,"cubic")</f>
        <v>#NAME?</v>
      </c>
      <c r="D1644" s="151" t="e">
        <f ca="1">+_xll.BInterpol(Boost!$R$6:$R$66,Boost!$AX$6:$AX$66,params!B1644,"cubic")</f>
        <v>#NAME?</v>
      </c>
      <c r="E1644" s="198" t="e">
        <f t="shared" ca="1" si="206"/>
        <v>#NAME?</v>
      </c>
      <c r="F1644" s="151" t="e">
        <f ca="1">+_xll.BInterpol(Boost!$R$6:$R$66,Boost!$AY$6:$AY$66,params!B1644,"cubic")</f>
        <v>#NAME?</v>
      </c>
      <c r="G1644" s="151" t="e">
        <f ca="1">_xll.BInterpol(cf!$A$2:$A$68,cf!$B$2:$B$68,params!B1644,"cubic")/100</f>
        <v>#NAME?</v>
      </c>
      <c r="H1644" s="199" t="e">
        <f t="shared" ca="1" si="207"/>
        <v>#NAME?</v>
      </c>
      <c r="I1644" s="152">
        <f t="shared" si="210"/>
        <v>0.10362820293989461</v>
      </c>
      <c r="J1644" s="152">
        <f t="shared" si="208"/>
        <v>5.97601117856561E-5</v>
      </c>
      <c r="K1644" s="3" t="e">
        <f t="shared" ca="1" si="204"/>
        <v>#NAME?</v>
      </c>
      <c r="L1644" s="153" t="e">
        <f t="shared" ca="1" si="209"/>
        <v>#NAME?</v>
      </c>
      <c r="M1644" s="195" t="e">
        <f ca="1">_xll.BInterpol(cf!$A$2:$A$68,cf!$C$2:$C$68,params!B1644,"cubic")</f>
        <v>#NAME?</v>
      </c>
      <c r="N1644" s="195" t="e">
        <f ca="1">+_xll.BInterpol(#REF!,#REF!,params!B1644,"cubic")</f>
        <v>#NAME?</v>
      </c>
      <c r="O1644" s="153" t="e">
        <f t="shared" ca="1" si="205"/>
        <v>#NAME?</v>
      </c>
    </row>
    <row r="1645" spans="1:15">
      <c r="A1645">
        <v>1642</v>
      </c>
      <c r="B1645">
        <f t="shared" si="203"/>
        <v>6.5679999999999996</v>
      </c>
      <c r="C1645" s="151" t="e">
        <f ca="1">+_xll.BInterpol(Boost!$R$6:$R$66,Boost!$AZ$6:$AZ$66,params!B1645,"cubic")</f>
        <v>#NAME?</v>
      </c>
      <c r="D1645" s="151" t="e">
        <f ca="1">+_xll.BInterpol(Boost!$R$6:$R$66,Boost!$AX$6:$AX$66,params!B1645,"cubic")</f>
        <v>#NAME?</v>
      </c>
      <c r="E1645" s="198" t="e">
        <f t="shared" ca="1" si="206"/>
        <v>#NAME?</v>
      </c>
      <c r="F1645" s="151" t="e">
        <f ca="1">+_xll.BInterpol(Boost!$R$6:$R$66,Boost!$AY$6:$AY$66,params!B1645,"cubic")</f>
        <v>#NAME?</v>
      </c>
      <c r="G1645" s="151" t="e">
        <f ca="1">_xll.BInterpol(cf!$A$2:$A$68,cf!$B$2:$B$68,params!B1645,"cubic")/100</f>
        <v>#NAME?</v>
      </c>
      <c r="H1645" s="199" t="e">
        <f t="shared" ca="1" si="207"/>
        <v>#NAME?</v>
      </c>
      <c r="I1645" s="152">
        <f t="shared" si="210"/>
        <v>0.10368795906780559</v>
      </c>
      <c r="J1645" s="152">
        <f t="shared" si="208"/>
        <v>5.9756127910981505E-5</v>
      </c>
      <c r="K1645" s="3" t="e">
        <f t="shared" ca="1" si="204"/>
        <v>#NAME?</v>
      </c>
      <c r="L1645" s="153" t="e">
        <f t="shared" ca="1" si="209"/>
        <v>#NAME?</v>
      </c>
      <c r="M1645" s="195" t="e">
        <f ca="1">_xll.BInterpol(cf!$A$2:$A$68,cf!$C$2:$C$68,params!B1645,"cubic")</f>
        <v>#NAME?</v>
      </c>
      <c r="N1645" s="195" t="e">
        <f ca="1">+_xll.BInterpol(#REF!,#REF!,params!B1645,"cubic")</f>
        <v>#NAME?</v>
      </c>
      <c r="O1645" s="153" t="e">
        <f t="shared" ca="1" si="205"/>
        <v>#NAME?</v>
      </c>
    </row>
    <row r="1646" spans="1:15">
      <c r="A1646">
        <v>1643</v>
      </c>
      <c r="B1646">
        <f t="shared" si="203"/>
        <v>6.5720000000000001</v>
      </c>
      <c r="C1646" s="151" t="e">
        <f ca="1">+_xll.BInterpol(Boost!$R$6:$R$66,Boost!$AZ$6:$AZ$66,params!B1646,"cubic")</f>
        <v>#NAME?</v>
      </c>
      <c r="D1646" s="151" t="e">
        <f ca="1">+_xll.BInterpol(Boost!$R$6:$R$66,Boost!$AX$6:$AX$66,params!B1646,"cubic")</f>
        <v>#NAME?</v>
      </c>
      <c r="E1646" s="198" t="e">
        <f t="shared" ca="1" si="206"/>
        <v>#NAME?</v>
      </c>
      <c r="F1646" s="151" t="e">
        <f ca="1">+_xll.BInterpol(Boost!$R$6:$R$66,Boost!$AY$6:$AY$66,params!B1646,"cubic")</f>
        <v>#NAME?</v>
      </c>
      <c r="G1646" s="151" t="e">
        <f ca="1">_xll.BInterpol(cf!$A$2:$A$68,cf!$B$2:$B$68,params!B1646,"cubic")/100</f>
        <v>#NAME?</v>
      </c>
      <c r="H1646" s="199" t="e">
        <f t="shared" ca="1" si="207"/>
        <v>#NAME?</v>
      </c>
      <c r="I1646" s="152">
        <f t="shared" si="210"/>
        <v>0.10374771121210746</v>
      </c>
      <c r="J1646" s="152">
        <f t="shared" si="208"/>
        <v>5.9752144301872256E-5</v>
      </c>
      <c r="K1646" s="3" t="e">
        <f t="shared" ca="1" si="204"/>
        <v>#NAME?</v>
      </c>
      <c r="L1646" s="153" t="e">
        <f t="shared" ca="1" si="209"/>
        <v>#NAME?</v>
      </c>
      <c r="M1646" s="195" t="e">
        <f ca="1">_xll.BInterpol(cf!$A$2:$A$68,cf!$C$2:$C$68,params!B1646,"cubic")</f>
        <v>#NAME?</v>
      </c>
      <c r="N1646" s="195" t="e">
        <f ca="1">+_xll.BInterpol(#REF!,#REF!,params!B1646,"cubic")</f>
        <v>#NAME?</v>
      </c>
      <c r="O1646" s="153" t="e">
        <f t="shared" ca="1" si="205"/>
        <v>#NAME?</v>
      </c>
    </row>
    <row r="1647" spans="1:15">
      <c r="A1647">
        <v>1644</v>
      </c>
      <c r="B1647">
        <f t="shared" si="203"/>
        <v>6.5759999999999996</v>
      </c>
      <c r="C1647" s="151" t="e">
        <f ca="1">+_xll.BInterpol(Boost!$R$6:$R$66,Boost!$AZ$6:$AZ$66,params!B1647,"cubic")</f>
        <v>#NAME?</v>
      </c>
      <c r="D1647" s="151" t="e">
        <f ca="1">+_xll.BInterpol(Boost!$R$6:$R$66,Boost!$AX$6:$AX$66,params!B1647,"cubic")</f>
        <v>#NAME?</v>
      </c>
      <c r="E1647" s="198" t="e">
        <f t="shared" ca="1" si="206"/>
        <v>#NAME?</v>
      </c>
      <c r="F1647" s="151" t="e">
        <f ca="1">+_xll.BInterpol(Boost!$R$6:$R$66,Boost!$AY$6:$AY$66,params!B1647,"cubic")</f>
        <v>#NAME?</v>
      </c>
      <c r="G1647" s="151" t="e">
        <f ca="1">_xll.BInterpol(cf!$A$2:$A$68,cf!$B$2:$B$68,params!B1647,"cubic")/100</f>
        <v>#NAME?</v>
      </c>
      <c r="H1647" s="199" t="e">
        <f t="shared" ca="1" si="207"/>
        <v>#NAME?</v>
      </c>
      <c r="I1647" s="152">
        <f t="shared" si="210"/>
        <v>0.10380745937306579</v>
      </c>
      <c r="J1647" s="152">
        <f t="shared" si="208"/>
        <v>5.9748160958328356E-5</v>
      </c>
      <c r="K1647" s="3" t="e">
        <f t="shared" ca="1" si="204"/>
        <v>#NAME?</v>
      </c>
      <c r="L1647" s="153" t="e">
        <f t="shared" ca="1" si="209"/>
        <v>#NAME?</v>
      </c>
      <c r="M1647" s="195" t="e">
        <f ca="1">_xll.BInterpol(cf!$A$2:$A$68,cf!$C$2:$C$68,params!B1647,"cubic")</f>
        <v>#NAME?</v>
      </c>
      <c r="N1647" s="195" t="e">
        <f ca="1">+_xll.BInterpol(#REF!,#REF!,params!B1647,"cubic")</f>
        <v>#NAME?</v>
      </c>
      <c r="O1647" s="153" t="e">
        <f t="shared" ca="1" si="205"/>
        <v>#NAME?</v>
      </c>
    </row>
    <row r="1648" spans="1:15">
      <c r="A1648">
        <v>1645</v>
      </c>
      <c r="B1648">
        <f t="shared" si="203"/>
        <v>6.58</v>
      </c>
      <c r="C1648" s="151" t="e">
        <f ca="1">+_xll.BInterpol(Boost!$R$6:$R$66,Boost!$AZ$6:$AZ$66,params!B1648,"cubic")</f>
        <v>#NAME?</v>
      </c>
      <c r="D1648" s="151" t="e">
        <f ca="1">+_xll.BInterpol(Boost!$R$6:$R$66,Boost!$AX$6:$AX$66,params!B1648,"cubic")</f>
        <v>#NAME?</v>
      </c>
      <c r="E1648" s="198" t="e">
        <f t="shared" ca="1" si="206"/>
        <v>#NAME?</v>
      </c>
      <c r="F1648" s="151" t="e">
        <f ca="1">+_xll.BInterpol(Boost!$R$6:$R$66,Boost!$AY$6:$AY$66,params!B1648,"cubic")</f>
        <v>#NAME?</v>
      </c>
      <c r="G1648" s="151" t="e">
        <f ca="1">_xll.BInterpol(cf!$A$2:$A$68,cf!$B$2:$B$68,params!B1648,"cubic")/100</f>
        <v>#NAME?</v>
      </c>
      <c r="H1648" s="199" t="e">
        <f t="shared" ca="1" si="207"/>
        <v>#NAME?</v>
      </c>
      <c r="I1648" s="152">
        <f t="shared" si="210"/>
        <v>0.10386720355094614</v>
      </c>
      <c r="J1648" s="152">
        <f t="shared" si="208"/>
        <v>5.9744177880349802E-5</v>
      </c>
      <c r="K1648" s="3" t="e">
        <f t="shared" ca="1" si="204"/>
        <v>#NAME?</v>
      </c>
      <c r="L1648" s="153" t="e">
        <f t="shared" ca="1" si="209"/>
        <v>#NAME?</v>
      </c>
      <c r="M1648" s="195" t="e">
        <f ca="1">_xll.BInterpol(cf!$A$2:$A$68,cf!$C$2:$C$68,params!B1648,"cubic")</f>
        <v>#NAME?</v>
      </c>
      <c r="N1648" s="195" t="e">
        <f ca="1">+_xll.BInterpol(#REF!,#REF!,params!B1648,"cubic")</f>
        <v>#NAME?</v>
      </c>
      <c r="O1648" s="153" t="e">
        <f t="shared" ca="1" si="205"/>
        <v>#NAME?</v>
      </c>
    </row>
    <row r="1649" spans="1:15">
      <c r="A1649">
        <v>1646</v>
      </c>
      <c r="B1649">
        <f t="shared" si="203"/>
        <v>6.5839999999999996</v>
      </c>
      <c r="C1649" s="151" t="e">
        <f ca="1">+_xll.BInterpol(Boost!$R$6:$R$66,Boost!$AZ$6:$AZ$66,params!B1649,"cubic")</f>
        <v>#NAME?</v>
      </c>
      <c r="D1649" s="151" t="e">
        <f ca="1">+_xll.BInterpol(Boost!$R$6:$R$66,Boost!$AX$6:$AX$66,params!B1649,"cubic")</f>
        <v>#NAME?</v>
      </c>
      <c r="E1649" s="198" t="e">
        <f t="shared" ca="1" si="206"/>
        <v>#NAME?</v>
      </c>
      <c r="F1649" s="151" t="e">
        <f ca="1">+_xll.BInterpol(Boost!$R$6:$R$66,Boost!$AY$6:$AY$66,params!B1649,"cubic")</f>
        <v>#NAME?</v>
      </c>
      <c r="G1649" s="151" t="e">
        <f ca="1">_xll.BInterpol(cf!$A$2:$A$68,cf!$B$2:$B$68,params!B1649,"cubic")/100</f>
        <v>#NAME?</v>
      </c>
      <c r="H1649" s="199" t="e">
        <f t="shared" ca="1" si="207"/>
        <v>#NAME?</v>
      </c>
      <c r="I1649" s="152">
        <f t="shared" si="210"/>
        <v>0.10392694374601419</v>
      </c>
      <c r="J1649" s="152">
        <f t="shared" si="208"/>
        <v>5.9740195068047619E-5</v>
      </c>
      <c r="K1649" s="3" t="e">
        <f t="shared" ca="1" si="204"/>
        <v>#NAME?</v>
      </c>
      <c r="L1649" s="153" t="e">
        <f t="shared" ca="1" si="209"/>
        <v>#NAME?</v>
      </c>
      <c r="M1649" s="195" t="e">
        <f ca="1">_xll.BInterpol(cf!$A$2:$A$68,cf!$C$2:$C$68,params!B1649,"cubic")</f>
        <v>#NAME?</v>
      </c>
      <c r="N1649" s="195" t="e">
        <f ca="1">+_xll.BInterpol(#REF!,#REF!,params!B1649,"cubic")</f>
        <v>#NAME?</v>
      </c>
      <c r="O1649" s="153" t="e">
        <f t="shared" ca="1" si="205"/>
        <v>#NAME?</v>
      </c>
    </row>
    <row r="1650" spans="1:15">
      <c r="A1650">
        <v>1647</v>
      </c>
      <c r="B1650">
        <f t="shared" si="203"/>
        <v>6.5880000000000001</v>
      </c>
      <c r="C1650" s="151" t="e">
        <f ca="1">+_xll.BInterpol(Boost!$R$6:$R$66,Boost!$AZ$6:$AZ$66,params!B1650,"cubic")</f>
        <v>#NAME?</v>
      </c>
      <c r="D1650" s="151" t="e">
        <f ca="1">+_xll.BInterpol(Boost!$R$6:$R$66,Boost!$AX$6:$AX$66,params!B1650,"cubic")</f>
        <v>#NAME?</v>
      </c>
      <c r="E1650" s="198" t="e">
        <f t="shared" ca="1" si="206"/>
        <v>#NAME?</v>
      </c>
      <c r="F1650" s="151" t="e">
        <f ca="1">+_xll.BInterpol(Boost!$R$6:$R$66,Boost!$AY$6:$AY$66,params!B1650,"cubic")</f>
        <v>#NAME?</v>
      </c>
      <c r="G1650" s="151" t="e">
        <f ca="1">_xll.BInterpol(cf!$A$2:$A$68,cf!$B$2:$B$68,params!B1650,"cubic")/100</f>
        <v>#NAME?</v>
      </c>
      <c r="H1650" s="199" t="e">
        <f t="shared" ca="1" si="207"/>
        <v>#NAME?</v>
      </c>
      <c r="I1650" s="152">
        <f t="shared" si="210"/>
        <v>0.10398667995853528</v>
      </c>
      <c r="J1650" s="152">
        <f t="shared" si="208"/>
        <v>5.9736212521088738E-5</v>
      </c>
      <c r="K1650" s="3" t="e">
        <f t="shared" ca="1" si="204"/>
        <v>#NAME?</v>
      </c>
      <c r="L1650" s="153" t="e">
        <f t="shared" ca="1" si="209"/>
        <v>#NAME?</v>
      </c>
      <c r="M1650" s="195" t="e">
        <f ca="1">_xll.BInterpol(cf!$A$2:$A$68,cf!$C$2:$C$68,params!B1650,"cubic")</f>
        <v>#NAME?</v>
      </c>
      <c r="N1650" s="195" t="e">
        <f ca="1">+_xll.BInterpol(#REF!,#REF!,params!B1650,"cubic")</f>
        <v>#NAME?</v>
      </c>
      <c r="O1650" s="153" t="e">
        <f t="shared" ca="1" si="205"/>
        <v>#NAME?</v>
      </c>
    </row>
    <row r="1651" spans="1:15">
      <c r="A1651">
        <v>1648</v>
      </c>
      <c r="B1651">
        <f t="shared" si="203"/>
        <v>6.5919999999999996</v>
      </c>
      <c r="C1651" s="151" t="e">
        <f ca="1">+_xll.BInterpol(Boost!$R$6:$R$66,Boost!$AZ$6:$AZ$66,params!B1651,"cubic")</f>
        <v>#NAME?</v>
      </c>
      <c r="D1651" s="151" t="e">
        <f ca="1">+_xll.BInterpol(Boost!$R$6:$R$66,Boost!$AX$6:$AX$66,params!B1651,"cubic")</f>
        <v>#NAME?</v>
      </c>
      <c r="E1651" s="198" t="e">
        <f t="shared" ca="1" si="206"/>
        <v>#NAME?</v>
      </c>
      <c r="F1651" s="151" t="e">
        <f ca="1">+_xll.BInterpol(Boost!$R$6:$R$66,Boost!$AY$6:$AY$66,params!B1651,"cubic")</f>
        <v>#NAME?</v>
      </c>
      <c r="G1651" s="151" t="e">
        <f ca="1">_xll.BInterpol(cf!$A$2:$A$68,cf!$B$2:$B$68,params!B1651,"cubic")/100</f>
        <v>#NAME?</v>
      </c>
      <c r="H1651" s="199" t="e">
        <f t="shared" ca="1" si="207"/>
        <v>#NAME?</v>
      </c>
      <c r="I1651" s="152">
        <f t="shared" si="210"/>
        <v>0.10404641218877486</v>
      </c>
      <c r="J1651" s="152">
        <f t="shared" si="208"/>
        <v>5.9732230239584183E-5</v>
      </c>
      <c r="K1651" s="3" t="e">
        <f t="shared" ca="1" si="204"/>
        <v>#NAME?</v>
      </c>
      <c r="L1651" s="153" t="e">
        <f t="shared" ca="1" si="209"/>
        <v>#NAME?</v>
      </c>
      <c r="M1651" s="195" t="e">
        <f ca="1">_xll.BInterpol(cf!$A$2:$A$68,cf!$C$2:$C$68,params!B1651,"cubic")</f>
        <v>#NAME?</v>
      </c>
      <c r="N1651" s="195" t="e">
        <f ca="1">+_xll.BInterpol(#REF!,#REF!,params!B1651,"cubic")</f>
        <v>#NAME?</v>
      </c>
      <c r="O1651" s="153" t="e">
        <f t="shared" ca="1" si="205"/>
        <v>#NAME?</v>
      </c>
    </row>
    <row r="1652" spans="1:15">
      <c r="A1652">
        <v>1649</v>
      </c>
      <c r="B1652">
        <f t="shared" si="203"/>
        <v>6.5960000000000001</v>
      </c>
      <c r="C1652" s="151" t="e">
        <f ca="1">+_xll.BInterpol(Boost!$R$6:$R$66,Boost!$AZ$6:$AZ$66,params!B1652,"cubic")</f>
        <v>#NAME?</v>
      </c>
      <c r="D1652" s="151" t="e">
        <f ca="1">+_xll.BInterpol(Boost!$R$6:$R$66,Boost!$AX$6:$AX$66,params!B1652,"cubic")</f>
        <v>#NAME?</v>
      </c>
      <c r="E1652" s="198" t="e">
        <f t="shared" ca="1" si="206"/>
        <v>#NAME?</v>
      </c>
      <c r="F1652" s="151" t="e">
        <f ca="1">+_xll.BInterpol(Boost!$R$6:$R$66,Boost!$AY$6:$AY$66,params!B1652,"cubic")</f>
        <v>#NAME?</v>
      </c>
      <c r="G1652" s="151" t="e">
        <f ca="1">_xll.BInterpol(cf!$A$2:$A$68,cf!$B$2:$B$68,params!B1652,"cubic")/100</f>
        <v>#NAME?</v>
      </c>
      <c r="H1652" s="199" t="e">
        <f t="shared" ca="1" si="207"/>
        <v>#NAME?</v>
      </c>
      <c r="I1652" s="152">
        <f t="shared" si="210"/>
        <v>0.10410614043699851</v>
      </c>
      <c r="J1652" s="152">
        <f t="shared" si="208"/>
        <v>5.9728248223644975E-5</v>
      </c>
      <c r="K1652" s="3" t="e">
        <f t="shared" ca="1" si="204"/>
        <v>#NAME?</v>
      </c>
      <c r="L1652" s="153" t="e">
        <f t="shared" ca="1" si="209"/>
        <v>#NAME?</v>
      </c>
      <c r="M1652" s="195" t="e">
        <f ca="1">_xll.BInterpol(cf!$A$2:$A$68,cf!$C$2:$C$68,params!B1652,"cubic")</f>
        <v>#NAME?</v>
      </c>
      <c r="N1652" s="195" t="e">
        <f ca="1">+_xll.BInterpol(#REF!,#REF!,params!B1652,"cubic")</f>
        <v>#NAME?</v>
      </c>
      <c r="O1652" s="153" t="e">
        <f t="shared" ca="1" si="205"/>
        <v>#NAME?</v>
      </c>
    </row>
    <row r="1653" spans="1:15">
      <c r="A1653">
        <v>1650</v>
      </c>
      <c r="B1653">
        <f t="shared" si="203"/>
        <v>6.6</v>
      </c>
      <c r="C1653" s="151" t="e">
        <f ca="1">+_xll.BInterpol(Boost!$R$6:$R$66,Boost!$AZ$6:$AZ$66,params!B1653,"cubic")</f>
        <v>#NAME?</v>
      </c>
      <c r="D1653" s="151" t="e">
        <f ca="1">+_xll.BInterpol(Boost!$R$6:$R$66,Boost!$AX$6:$AX$66,params!B1653,"cubic")</f>
        <v>#NAME?</v>
      </c>
      <c r="E1653" s="198" t="e">
        <f t="shared" ca="1" si="206"/>
        <v>#NAME?</v>
      </c>
      <c r="F1653" s="151" t="e">
        <f ca="1">+_xll.BInterpol(Boost!$R$6:$R$66,Boost!$AY$6:$AY$66,params!B1653,"cubic")</f>
        <v>#NAME?</v>
      </c>
      <c r="G1653" s="151" t="e">
        <f ca="1">_xll.BInterpol(cf!$A$2:$A$68,cf!$B$2:$B$68,params!B1653,"cubic")/100</f>
        <v>#NAME?</v>
      </c>
      <c r="H1653" s="199" t="e">
        <f t="shared" ca="1" si="207"/>
        <v>#NAME?</v>
      </c>
      <c r="I1653" s="152">
        <f t="shared" si="210"/>
        <v>0.10416586470347178</v>
      </c>
      <c r="J1653" s="152">
        <f t="shared" si="208"/>
        <v>5.9724266473271115E-5</v>
      </c>
      <c r="K1653" s="3" t="e">
        <f t="shared" ca="1" si="204"/>
        <v>#NAME?</v>
      </c>
      <c r="L1653" s="153" t="e">
        <f t="shared" ca="1" si="209"/>
        <v>#NAME?</v>
      </c>
      <c r="M1653" s="195" t="e">
        <f ca="1">_xll.BInterpol(cf!$A$2:$A$68,cf!$C$2:$C$68,params!B1653,"cubic")</f>
        <v>#NAME?</v>
      </c>
      <c r="N1653" s="195" t="e">
        <f ca="1">+_xll.BInterpol(#REF!,#REF!,params!B1653,"cubic")</f>
        <v>#NAME?</v>
      </c>
      <c r="O1653" s="153" t="e">
        <f t="shared" ca="1" si="205"/>
        <v>#NAME?</v>
      </c>
    </row>
    <row r="1654" spans="1:15">
      <c r="A1654">
        <v>1651</v>
      </c>
      <c r="B1654">
        <f t="shared" si="203"/>
        <v>6.6040000000000001</v>
      </c>
      <c r="C1654" s="151" t="e">
        <f ca="1">+_xll.BInterpol(Boost!$R$6:$R$66,Boost!$AZ$6:$AZ$66,params!B1654,"cubic")</f>
        <v>#NAME?</v>
      </c>
      <c r="D1654" s="151" t="e">
        <f ca="1">+_xll.BInterpol(Boost!$R$6:$R$66,Boost!$AX$6:$AX$66,params!B1654,"cubic")</f>
        <v>#NAME?</v>
      </c>
      <c r="E1654" s="198" t="e">
        <f t="shared" ca="1" si="206"/>
        <v>#NAME?</v>
      </c>
      <c r="F1654" s="151" t="e">
        <f ca="1">+_xll.BInterpol(Boost!$R$6:$R$66,Boost!$AY$6:$AY$66,params!B1654,"cubic")</f>
        <v>#NAME?</v>
      </c>
      <c r="G1654" s="151" t="e">
        <f ca="1">_xll.BInterpol(cf!$A$2:$A$68,cf!$B$2:$B$68,params!B1654,"cubic")/100</f>
        <v>#NAME?</v>
      </c>
      <c r="H1654" s="199" t="e">
        <f t="shared" ca="1" si="207"/>
        <v>#NAME?</v>
      </c>
      <c r="I1654" s="152">
        <f t="shared" si="210"/>
        <v>0.10422558498845991</v>
      </c>
      <c r="J1654" s="152">
        <f t="shared" si="208"/>
        <v>5.9720284988129535E-5</v>
      </c>
      <c r="K1654" s="3" t="e">
        <f t="shared" ca="1" si="204"/>
        <v>#NAME?</v>
      </c>
      <c r="L1654" s="153" t="e">
        <f t="shared" ca="1" si="209"/>
        <v>#NAME?</v>
      </c>
      <c r="M1654" s="195" t="e">
        <f ca="1">_xll.BInterpol(cf!$A$2:$A$68,cf!$C$2:$C$68,params!B1654,"cubic")</f>
        <v>#NAME?</v>
      </c>
      <c r="N1654" s="195" t="e">
        <f ca="1">+_xll.BInterpol(#REF!,#REF!,params!B1654,"cubic")</f>
        <v>#NAME?</v>
      </c>
      <c r="O1654" s="153" t="e">
        <f t="shared" ca="1" si="205"/>
        <v>#NAME?</v>
      </c>
    </row>
    <row r="1655" spans="1:15">
      <c r="A1655">
        <v>1652</v>
      </c>
      <c r="B1655">
        <f t="shared" si="203"/>
        <v>6.6079999999999997</v>
      </c>
      <c r="C1655" s="151" t="e">
        <f ca="1">+_xll.BInterpol(Boost!$R$6:$R$66,Boost!$AZ$6:$AZ$66,params!B1655,"cubic")</f>
        <v>#NAME?</v>
      </c>
      <c r="D1655" s="151" t="e">
        <f ca="1">+_xll.BInterpol(Boost!$R$6:$R$66,Boost!$AX$6:$AX$66,params!B1655,"cubic")</f>
        <v>#NAME?</v>
      </c>
      <c r="E1655" s="198" t="e">
        <f t="shared" ca="1" si="206"/>
        <v>#NAME?</v>
      </c>
      <c r="F1655" s="151" t="e">
        <f ca="1">+_xll.BInterpol(Boost!$R$6:$R$66,Boost!$AY$6:$AY$66,params!B1655,"cubic")</f>
        <v>#NAME?</v>
      </c>
      <c r="G1655" s="151" t="e">
        <f ca="1">_xll.BInterpol(cf!$A$2:$A$68,cf!$B$2:$B$68,params!B1655,"cubic")/100</f>
        <v>#NAME?</v>
      </c>
      <c r="H1655" s="199" t="e">
        <f t="shared" ca="1" si="207"/>
        <v>#NAME?</v>
      </c>
      <c r="I1655" s="152">
        <f t="shared" si="210"/>
        <v>0.10428530129222846</v>
      </c>
      <c r="J1655" s="152">
        <f t="shared" si="208"/>
        <v>5.9716303768553303E-5</v>
      </c>
      <c r="K1655" s="3" t="e">
        <f t="shared" ca="1" si="204"/>
        <v>#NAME?</v>
      </c>
      <c r="L1655" s="153" t="e">
        <f t="shared" ca="1" si="209"/>
        <v>#NAME?</v>
      </c>
      <c r="M1655" s="195" t="e">
        <f ca="1">_xll.BInterpol(cf!$A$2:$A$68,cf!$C$2:$C$68,params!B1655,"cubic")</f>
        <v>#NAME?</v>
      </c>
      <c r="N1655" s="195" t="e">
        <f ca="1">+_xll.BInterpol(#REF!,#REF!,params!B1655,"cubic")</f>
        <v>#NAME?</v>
      </c>
      <c r="O1655" s="153" t="e">
        <f t="shared" ca="1" si="205"/>
        <v>#NAME?</v>
      </c>
    </row>
    <row r="1656" spans="1:15">
      <c r="A1656">
        <v>1653</v>
      </c>
      <c r="B1656">
        <f t="shared" si="203"/>
        <v>6.6120000000000001</v>
      </c>
      <c r="C1656" s="151" t="e">
        <f ca="1">+_xll.BInterpol(Boost!$R$6:$R$66,Boost!$AZ$6:$AZ$66,params!B1656,"cubic")</f>
        <v>#NAME?</v>
      </c>
      <c r="D1656" s="151" t="e">
        <f ca="1">+_xll.BInterpol(Boost!$R$6:$R$66,Boost!$AX$6:$AX$66,params!B1656,"cubic")</f>
        <v>#NAME?</v>
      </c>
      <c r="E1656" s="198" t="e">
        <f t="shared" ca="1" si="206"/>
        <v>#NAME?</v>
      </c>
      <c r="F1656" s="151" t="e">
        <f ca="1">+_xll.BInterpol(Boost!$R$6:$R$66,Boost!$AY$6:$AY$66,params!B1656,"cubic")</f>
        <v>#NAME?</v>
      </c>
      <c r="G1656" s="151" t="e">
        <f ca="1">_xll.BInterpol(cf!$A$2:$A$68,cf!$B$2:$B$68,params!B1656,"cubic")/100</f>
        <v>#NAME?</v>
      </c>
      <c r="H1656" s="199" t="e">
        <f t="shared" ca="1" si="207"/>
        <v>#NAME?</v>
      </c>
      <c r="I1656" s="152">
        <f t="shared" si="210"/>
        <v>0.10434501361504278</v>
      </c>
      <c r="J1656" s="152">
        <f t="shared" si="208"/>
        <v>5.9712322814320373E-5</v>
      </c>
      <c r="K1656" s="3" t="e">
        <f t="shared" ca="1" si="204"/>
        <v>#NAME?</v>
      </c>
      <c r="L1656" s="153" t="e">
        <f t="shared" ca="1" si="209"/>
        <v>#NAME?</v>
      </c>
      <c r="M1656" s="195" t="e">
        <f ca="1">_xll.BInterpol(cf!$A$2:$A$68,cf!$C$2:$C$68,params!B1656,"cubic")</f>
        <v>#NAME?</v>
      </c>
      <c r="N1656" s="195" t="e">
        <f ca="1">+_xll.BInterpol(#REF!,#REF!,params!B1656,"cubic")</f>
        <v>#NAME?</v>
      </c>
      <c r="O1656" s="153" t="e">
        <f t="shared" ca="1" si="205"/>
        <v>#NAME?</v>
      </c>
    </row>
    <row r="1657" spans="1:15">
      <c r="A1657">
        <v>1654</v>
      </c>
      <c r="B1657">
        <f t="shared" si="203"/>
        <v>6.6159999999999997</v>
      </c>
      <c r="C1657" s="151" t="e">
        <f ca="1">+_xll.BInterpol(Boost!$R$6:$R$66,Boost!$AZ$6:$AZ$66,params!B1657,"cubic")</f>
        <v>#NAME?</v>
      </c>
      <c r="D1657" s="151" t="e">
        <f ca="1">+_xll.BInterpol(Boost!$R$6:$R$66,Boost!$AX$6:$AX$66,params!B1657,"cubic")</f>
        <v>#NAME?</v>
      </c>
      <c r="E1657" s="198" t="e">
        <f t="shared" ca="1" si="206"/>
        <v>#NAME?</v>
      </c>
      <c r="F1657" s="151" t="e">
        <f ca="1">+_xll.BInterpol(Boost!$R$6:$R$66,Boost!$AY$6:$AY$66,params!B1657,"cubic")</f>
        <v>#NAME?</v>
      </c>
      <c r="G1657" s="151" t="e">
        <f ca="1">_xll.BInterpol(cf!$A$2:$A$68,cf!$B$2:$B$68,params!B1657,"cubic")/100</f>
        <v>#NAME?</v>
      </c>
      <c r="H1657" s="199" t="e">
        <f t="shared" ca="1" si="207"/>
        <v>#NAME?</v>
      </c>
      <c r="I1657" s="152">
        <f t="shared" si="210"/>
        <v>0.10440472195716821</v>
      </c>
      <c r="J1657" s="152">
        <f t="shared" si="208"/>
        <v>5.9708342125430747E-5</v>
      </c>
      <c r="K1657" s="3" t="e">
        <f t="shared" ca="1" si="204"/>
        <v>#NAME?</v>
      </c>
      <c r="L1657" s="153" t="e">
        <f t="shared" ca="1" si="209"/>
        <v>#NAME?</v>
      </c>
      <c r="M1657" s="195" t="e">
        <f ca="1">_xll.BInterpol(cf!$A$2:$A$68,cf!$C$2:$C$68,params!B1657,"cubic")</f>
        <v>#NAME?</v>
      </c>
      <c r="N1657" s="195" t="e">
        <f ca="1">+_xll.BInterpol(#REF!,#REF!,params!B1657,"cubic")</f>
        <v>#NAME?</v>
      </c>
      <c r="O1657" s="153" t="e">
        <f t="shared" ca="1" si="205"/>
        <v>#NAME?</v>
      </c>
    </row>
    <row r="1658" spans="1:15">
      <c r="A1658">
        <v>1655</v>
      </c>
      <c r="B1658">
        <f t="shared" si="203"/>
        <v>6.62</v>
      </c>
      <c r="C1658" s="151" t="e">
        <f ca="1">+_xll.BInterpol(Boost!$R$6:$R$66,Boost!$AZ$6:$AZ$66,params!B1658,"cubic")</f>
        <v>#NAME?</v>
      </c>
      <c r="D1658" s="151" t="e">
        <f ca="1">+_xll.BInterpol(Boost!$R$6:$R$66,Boost!$AX$6:$AX$66,params!B1658,"cubic")</f>
        <v>#NAME?</v>
      </c>
      <c r="E1658" s="198" t="e">
        <f t="shared" ca="1" si="206"/>
        <v>#NAME?</v>
      </c>
      <c r="F1658" s="151" t="e">
        <f ca="1">+_xll.BInterpol(Boost!$R$6:$R$66,Boost!$AY$6:$AY$66,params!B1658,"cubic")</f>
        <v>#NAME?</v>
      </c>
      <c r="G1658" s="151" t="e">
        <f ca="1">_xll.BInterpol(cf!$A$2:$A$68,cf!$B$2:$B$68,params!B1658,"cubic")/100</f>
        <v>#NAME?</v>
      </c>
      <c r="H1658" s="199" t="e">
        <f t="shared" ca="1" si="207"/>
        <v>#NAME?</v>
      </c>
      <c r="I1658" s="152">
        <f t="shared" si="210"/>
        <v>0.10446442631887021</v>
      </c>
      <c r="J1658" s="152">
        <f t="shared" si="208"/>
        <v>5.9704361701995445E-5</v>
      </c>
      <c r="K1658" s="3" t="e">
        <f t="shared" ca="1" si="204"/>
        <v>#NAME?</v>
      </c>
      <c r="L1658" s="153" t="e">
        <f t="shared" ca="1" si="209"/>
        <v>#NAME?</v>
      </c>
      <c r="M1658" s="195" t="e">
        <f ca="1">_xll.BInterpol(cf!$A$2:$A$68,cf!$C$2:$C$68,params!B1658,"cubic")</f>
        <v>#NAME?</v>
      </c>
      <c r="N1658" s="195" t="e">
        <f ca="1">+_xll.BInterpol(#REF!,#REF!,params!B1658,"cubic")</f>
        <v>#NAME?</v>
      </c>
      <c r="O1658" s="153" t="e">
        <f t="shared" ca="1" si="205"/>
        <v>#NAME?</v>
      </c>
    </row>
    <row r="1659" spans="1:15">
      <c r="A1659">
        <v>1656</v>
      </c>
      <c r="B1659">
        <f t="shared" si="203"/>
        <v>6.6239999999999997</v>
      </c>
      <c r="C1659" s="151" t="e">
        <f ca="1">+_xll.BInterpol(Boost!$R$6:$R$66,Boost!$AZ$6:$AZ$66,params!B1659,"cubic")</f>
        <v>#NAME?</v>
      </c>
      <c r="D1659" s="151" t="e">
        <f ca="1">+_xll.BInterpol(Boost!$R$6:$R$66,Boost!$AX$6:$AX$66,params!B1659,"cubic")</f>
        <v>#NAME?</v>
      </c>
      <c r="E1659" s="198" t="e">
        <f t="shared" ca="1" si="206"/>
        <v>#NAME?</v>
      </c>
      <c r="F1659" s="151" t="e">
        <f ca="1">+_xll.BInterpol(Boost!$R$6:$R$66,Boost!$AY$6:$AY$66,params!B1659,"cubic")</f>
        <v>#NAME?</v>
      </c>
      <c r="G1659" s="151" t="e">
        <f ca="1">_xll.BInterpol(cf!$A$2:$A$68,cf!$B$2:$B$68,params!B1659,"cubic")/100</f>
        <v>#NAME?</v>
      </c>
      <c r="H1659" s="199" t="e">
        <f t="shared" ca="1" si="207"/>
        <v>#NAME?</v>
      </c>
      <c r="I1659" s="152">
        <f t="shared" si="210"/>
        <v>0.10452412670041411</v>
      </c>
      <c r="J1659" s="152">
        <f t="shared" si="208"/>
        <v>5.9700381543903447E-5</v>
      </c>
      <c r="K1659" s="3" t="e">
        <f t="shared" ca="1" si="204"/>
        <v>#NAME?</v>
      </c>
      <c r="L1659" s="153" t="e">
        <f t="shared" ca="1" si="209"/>
        <v>#NAME?</v>
      </c>
      <c r="M1659" s="195" t="e">
        <f ca="1">_xll.BInterpol(cf!$A$2:$A$68,cf!$C$2:$C$68,params!B1659,"cubic")</f>
        <v>#NAME?</v>
      </c>
      <c r="N1659" s="195" t="e">
        <f ca="1">+_xll.BInterpol(#REF!,#REF!,params!B1659,"cubic")</f>
        <v>#NAME?</v>
      </c>
      <c r="O1659" s="153" t="e">
        <f t="shared" ca="1" si="205"/>
        <v>#NAME?</v>
      </c>
    </row>
    <row r="1660" spans="1:15">
      <c r="A1660">
        <v>1657</v>
      </c>
      <c r="B1660">
        <f t="shared" si="203"/>
        <v>6.6280000000000001</v>
      </c>
      <c r="C1660" s="151" t="e">
        <f ca="1">+_xll.BInterpol(Boost!$R$6:$R$66,Boost!$AZ$6:$AZ$66,params!B1660,"cubic")</f>
        <v>#NAME?</v>
      </c>
      <c r="D1660" s="151" t="e">
        <f ca="1">+_xll.BInterpol(Boost!$R$6:$R$66,Boost!$AX$6:$AX$66,params!B1660,"cubic")</f>
        <v>#NAME?</v>
      </c>
      <c r="E1660" s="198" t="e">
        <f t="shared" ca="1" si="206"/>
        <v>#NAME?</v>
      </c>
      <c r="F1660" s="151" t="e">
        <f ca="1">+_xll.BInterpol(Boost!$R$6:$R$66,Boost!$AY$6:$AY$66,params!B1660,"cubic")</f>
        <v>#NAME?</v>
      </c>
      <c r="G1660" s="151" t="e">
        <f ca="1">_xll.BInterpol(cf!$A$2:$A$68,cf!$B$2:$B$68,params!B1660,"cubic")/100</f>
        <v>#NAME?</v>
      </c>
      <c r="H1660" s="199" t="e">
        <f t="shared" ca="1" si="207"/>
        <v>#NAME?</v>
      </c>
      <c r="I1660" s="152">
        <f t="shared" si="210"/>
        <v>0.10458382310206527</v>
      </c>
      <c r="J1660" s="152">
        <f t="shared" si="208"/>
        <v>5.9696401651154751E-5</v>
      </c>
      <c r="K1660" s="3" t="e">
        <f t="shared" ca="1" si="204"/>
        <v>#NAME?</v>
      </c>
      <c r="L1660" s="153" t="e">
        <f t="shared" ca="1" si="209"/>
        <v>#NAME?</v>
      </c>
      <c r="M1660" s="195" t="e">
        <f ca="1">_xll.BInterpol(cf!$A$2:$A$68,cf!$C$2:$C$68,params!B1660,"cubic")</f>
        <v>#NAME?</v>
      </c>
      <c r="N1660" s="195" t="e">
        <f ca="1">+_xll.BInterpol(#REF!,#REF!,params!B1660,"cubic")</f>
        <v>#NAME?</v>
      </c>
      <c r="O1660" s="153" t="e">
        <f t="shared" ca="1" si="205"/>
        <v>#NAME?</v>
      </c>
    </row>
    <row r="1661" spans="1:15">
      <c r="A1661">
        <v>1658</v>
      </c>
      <c r="B1661">
        <f t="shared" si="203"/>
        <v>6.6319999999999997</v>
      </c>
      <c r="C1661" s="151" t="e">
        <f ca="1">+_xll.BInterpol(Boost!$R$6:$R$66,Boost!$AZ$6:$AZ$66,params!B1661,"cubic")</f>
        <v>#NAME?</v>
      </c>
      <c r="D1661" s="151" t="e">
        <f ca="1">+_xll.BInterpol(Boost!$R$6:$R$66,Boost!$AX$6:$AX$66,params!B1661,"cubic")</f>
        <v>#NAME?</v>
      </c>
      <c r="E1661" s="198" t="e">
        <f t="shared" ca="1" si="206"/>
        <v>#NAME?</v>
      </c>
      <c r="F1661" s="151" t="e">
        <f ca="1">+_xll.BInterpol(Boost!$R$6:$R$66,Boost!$AY$6:$AY$66,params!B1661,"cubic")</f>
        <v>#NAME?</v>
      </c>
      <c r="G1661" s="151" t="e">
        <f ca="1">_xll.BInterpol(cf!$A$2:$A$68,cf!$B$2:$B$68,params!B1661,"cubic")/100</f>
        <v>#NAME?</v>
      </c>
      <c r="H1661" s="199" t="e">
        <f t="shared" ca="1" si="207"/>
        <v>#NAME?</v>
      </c>
      <c r="I1661" s="152">
        <f t="shared" si="210"/>
        <v>0.10464351552408901</v>
      </c>
      <c r="J1661" s="152">
        <f t="shared" si="208"/>
        <v>5.9692422023749359E-5</v>
      </c>
      <c r="K1661" s="3" t="e">
        <f t="shared" ca="1" si="204"/>
        <v>#NAME?</v>
      </c>
      <c r="L1661" s="153" t="e">
        <f t="shared" ca="1" si="209"/>
        <v>#NAME?</v>
      </c>
      <c r="M1661" s="195" t="e">
        <f ca="1">_xll.BInterpol(cf!$A$2:$A$68,cf!$C$2:$C$68,params!B1661,"cubic")</f>
        <v>#NAME?</v>
      </c>
      <c r="N1661" s="195" t="e">
        <f ca="1">+_xll.BInterpol(#REF!,#REF!,params!B1661,"cubic")</f>
        <v>#NAME?</v>
      </c>
      <c r="O1661" s="153" t="e">
        <f t="shared" ca="1" si="205"/>
        <v>#NAME?</v>
      </c>
    </row>
    <row r="1662" spans="1:15">
      <c r="A1662">
        <v>1659</v>
      </c>
      <c r="B1662">
        <f t="shared" si="203"/>
        <v>6.6360000000000001</v>
      </c>
      <c r="C1662" s="151" t="e">
        <f ca="1">+_xll.BInterpol(Boost!$R$6:$R$66,Boost!$AZ$6:$AZ$66,params!B1662,"cubic")</f>
        <v>#NAME?</v>
      </c>
      <c r="D1662" s="151" t="e">
        <f ca="1">+_xll.BInterpol(Boost!$R$6:$R$66,Boost!$AX$6:$AX$66,params!B1662,"cubic")</f>
        <v>#NAME?</v>
      </c>
      <c r="E1662" s="198" t="e">
        <f t="shared" ca="1" si="206"/>
        <v>#NAME?</v>
      </c>
      <c r="F1662" s="151" t="e">
        <f ca="1">+_xll.BInterpol(Boost!$R$6:$R$66,Boost!$AY$6:$AY$66,params!B1662,"cubic")</f>
        <v>#NAME?</v>
      </c>
      <c r="G1662" s="151" t="e">
        <f ca="1">_xll.BInterpol(cf!$A$2:$A$68,cf!$B$2:$B$68,params!B1662,"cubic")/100</f>
        <v>#NAME?</v>
      </c>
      <c r="H1662" s="199" t="e">
        <f t="shared" ca="1" si="207"/>
        <v>#NAME?</v>
      </c>
      <c r="I1662" s="152">
        <f t="shared" si="210"/>
        <v>0.10470320396675048</v>
      </c>
      <c r="J1662" s="152">
        <f t="shared" si="208"/>
        <v>5.9688442661465224E-5</v>
      </c>
      <c r="K1662" s="3" t="e">
        <f t="shared" ca="1" si="204"/>
        <v>#NAME?</v>
      </c>
      <c r="L1662" s="153" t="e">
        <f t="shared" ca="1" si="209"/>
        <v>#NAME?</v>
      </c>
      <c r="M1662" s="195" t="e">
        <f ca="1">_xll.BInterpol(cf!$A$2:$A$68,cf!$C$2:$C$68,params!B1662,"cubic")</f>
        <v>#NAME?</v>
      </c>
      <c r="N1662" s="195" t="e">
        <f ca="1">+_xll.BInterpol(#REF!,#REF!,params!B1662,"cubic")</f>
        <v>#NAME?</v>
      </c>
      <c r="O1662" s="153" t="e">
        <f t="shared" ca="1" si="205"/>
        <v>#NAME?</v>
      </c>
    </row>
    <row r="1663" spans="1:15">
      <c r="A1663">
        <v>1660</v>
      </c>
      <c r="B1663">
        <f t="shared" si="203"/>
        <v>6.64</v>
      </c>
      <c r="C1663" s="151" t="e">
        <f ca="1">+_xll.BInterpol(Boost!$R$6:$R$66,Boost!$AZ$6:$AZ$66,params!B1663,"cubic")</f>
        <v>#NAME?</v>
      </c>
      <c r="D1663" s="151" t="e">
        <f ca="1">+_xll.BInterpol(Boost!$R$6:$R$66,Boost!$AX$6:$AX$66,params!B1663,"cubic")</f>
        <v>#NAME?</v>
      </c>
      <c r="E1663" s="198" t="e">
        <f t="shared" ca="1" si="206"/>
        <v>#NAME?</v>
      </c>
      <c r="F1663" s="151" t="e">
        <f ca="1">+_xll.BInterpol(Boost!$R$6:$R$66,Boost!$AY$6:$AY$66,params!B1663,"cubic")</f>
        <v>#NAME?</v>
      </c>
      <c r="G1663" s="151" t="e">
        <f ca="1">_xll.BInterpol(cf!$A$2:$A$68,cf!$B$2:$B$68,params!B1663,"cubic")/100</f>
        <v>#NAME?</v>
      </c>
      <c r="H1663" s="199" t="e">
        <f t="shared" ca="1" si="207"/>
        <v>#NAME?</v>
      </c>
      <c r="I1663" s="152">
        <f t="shared" si="210"/>
        <v>0.10476288843031523</v>
      </c>
      <c r="J1663" s="152">
        <f t="shared" si="208"/>
        <v>5.9684463564746437E-5</v>
      </c>
      <c r="K1663" s="3" t="e">
        <f t="shared" ca="1" si="204"/>
        <v>#NAME?</v>
      </c>
      <c r="L1663" s="153" t="e">
        <f t="shared" ca="1" si="209"/>
        <v>#NAME?</v>
      </c>
      <c r="M1663" s="195" t="e">
        <f ca="1">_xll.BInterpol(cf!$A$2:$A$68,cf!$C$2:$C$68,params!B1663,"cubic")</f>
        <v>#NAME?</v>
      </c>
      <c r="N1663" s="195" t="e">
        <f ca="1">+_xll.BInterpol(#REF!,#REF!,params!B1663,"cubic")</f>
        <v>#NAME?</v>
      </c>
      <c r="O1663" s="153" t="e">
        <f t="shared" ca="1" si="205"/>
        <v>#NAME?</v>
      </c>
    </row>
    <row r="1664" spans="1:15">
      <c r="A1664">
        <v>1661</v>
      </c>
      <c r="B1664">
        <f t="shared" si="203"/>
        <v>6.6440000000000001</v>
      </c>
      <c r="C1664" s="151" t="e">
        <f ca="1">+_xll.BInterpol(Boost!$R$6:$R$66,Boost!$AZ$6:$AZ$66,params!B1664,"cubic")</f>
        <v>#NAME?</v>
      </c>
      <c r="D1664" s="151" t="e">
        <f ca="1">+_xll.BInterpol(Boost!$R$6:$R$66,Boost!$AX$6:$AX$66,params!B1664,"cubic")</f>
        <v>#NAME?</v>
      </c>
      <c r="E1664" s="198" t="e">
        <f t="shared" ca="1" si="206"/>
        <v>#NAME?</v>
      </c>
      <c r="F1664" s="151" t="e">
        <f ca="1">+_xll.BInterpol(Boost!$R$6:$R$66,Boost!$AY$6:$AY$66,params!B1664,"cubic")</f>
        <v>#NAME?</v>
      </c>
      <c r="G1664" s="151" t="e">
        <f ca="1">_xll.BInterpol(cf!$A$2:$A$68,cf!$B$2:$B$68,params!B1664,"cubic")/100</f>
        <v>#NAME?</v>
      </c>
      <c r="H1664" s="199" t="e">
        <f t="shared" ca="1" si="207"/>
        <v>#NAME?</v>
      </c>
      <c r="I1664" s="152">
        <f t="shared" si="210"/>
        <v>0.10482256891504826</v>
      </c>
      <c r="J1664" s="152">
        <f t="shared" si="208"/>
        <v>5.9680484733037886E-5</v>
      </c>
      <c r="K1664" s="3" t="e">
        <f t="shared" ca="1" si="204"/>
        <v>#NAME?</v>
      </c>
      <c r="L1664" s="153" t="e">
        <f t="shared" ca="1" si="209"/>
        <v>#NAME?</v>
      </c>
      <c r="M1664" s="195" t="e">
        <f ca="1">_xll.BInterpol(cf!$A$2:$A$68,cf!$C$2:$C$68,params!B1664,"cubic")</f>
        <v>#NAME?</v>
      </c>
      <c r="N1664" s="195" t="e">
        <f ca="1">+_xll.BInterpol(#REF!,#REF!,params!B1664,"cubic")</f>
        <v>#NAME?</v>
      </c>
      <c r="O1664" s="153" t="e">
        <f t="shared" ca="1" si="205"/>
        <v>#NAME?</v>
      </c>
    </row>
    <row r="1665" spans="1:15">
      <c r="A1665">
        <v>1662</v>
      </c>
      <c r="B1665">
        <f t="shared" si="203"/>
        <v>6.6479999999999997</v>
      </c>
      <c r="C1665" s="151" t="e">
        <f ca="1">+_xll.BInterpol(Boost!$R$6:$R$66,Boost!$AZ$6:$AZ$66,params!B1665,"cubic")</f>
        <v>#NAME?</v>
      </c>
      <c r="D1665" s="151" t="e">
        <f ca="1">+_xll.BInterpol(Boost!$R$6:$R$66,Boost!$AX$6:$AX$66,params!B1665,"cubic")</f>
        <v>#NAME?</v>
      </c>
      <c r="E1665" s="198" t="e">
        <f t="shared" ca="1" si="206"/>
        <v>#NAME?</v>
      </c>
      <c r="F1665" s="151" t="e">
        <f ca="1">+_xll.BInterpol(Boost!$R$6:$R$66,Boost!$AY$6:$AY$66,params!B1665,"cubic")</f>
        <v>#NAME?</v>
      </c>
      <c r="G1665" s="151" t="e">
        <f ca="1">_xll.BInterpol(cf!$A$2:$A$68,cf!$B$2:$B$68,params!B1665,"cubic")/100</f>
        <v>#NAME?</v>
      </c>
      <c r="H1665" s="199" t="e">
        <f t="shared" ca="1" si="207"/>
        <v>#NAME?</v>
      </c>
      <c r="I1665" s="152">
        <f t="shared" si="210"/>
        <v>0.10488224542121494</v>
      </c>
      <c r="J1665" s="152">
        <f t="shared" si="208"/>
        <v>5.9676506166672638E-5</v>
      </c>
      <c r="K1665" s="3" t="e">
        <f t="shared" ca="1" si="204"/>
        <v>#NAME?</v>
      </c>
      <c r="L1665" s="153" t="e">
        <f t="shared" ca="1" si="209"/>
        <v>#NAME?</v>
      </c>
      <c r="M1665" s="195" t="e">
        <f ca="1">_xll.BInterpol(cf!$A$2:$A$68,cf!$C$2:$C$68,params!B1665,"cubic")</f>
        <v>#NAME?</v>
      </c>
      <c r="N1665" s="195" t="e">
        <f ca="1">+_xll.BInterpol(#REF!,#REF!,params!B1665,"cubic")</f>
        <v>#NAME?</v>
      </c>
      <c r="O1665" s="153" t="e">
        <f t="shared" ca="1" si="205"/>
        <v>#NAME?</v>
      </c>
    </row>
    <row r="1666" spans="1:15">
      <c r="A1666">
        <v>1663</v>
      </c>
      <c r="B1666">
        <f t="shared" si="203"/>
        <v>6.6520000000000001</v>
      </c>
      <c r="C1666" s="151" t="e">
        <f ca="1">+_xll.BInterpol(Boost!$R$6:$R$66,Boost!$AZ$6:$AZ$66,params!B1666,"cubic")</f>
        <v>#NAME?</v>
      </c>
      <c r="D1666" s="151" t="e">
        <f ca="1">+_xll.BInterpol(Boost!$R$6:$R$66,Boost!$AX$6:$AX$66,params!B1666,"cubic")</f>
        <v>#NAME?</v>
      </c>
      <c r="E1666" s="198" t="e">
        <f t="shared" ca="1" si="206"/>
        <v>#NAME?</v>
      </c>
      <c r="F1666" s="151" t="e">
        <f ca="1">+_xll.BInterpol(Boost!$R$6:$R$66,Boost!$AY$6:$AY$66,params!B1666,"cubic")</f>
        <v>#NAME?</v>
      </c>
      <c r="G1666" s="151" t="e">
        <f ca="1">_xll.BInterpol(cf!$A$2:$A$68,cf!$B$2:$B$68,params!B1666,"cubic")/100</f>
        <v>#NAME?</v>
      </c>
      <c r="H1666" s="199" t="e">
        <f t="shared" ca="1" si="207"/>
        <v>#NAME?</v>
      </c>
      <c r="I1666" s="152">
        <f t="shared" si="210"/>
        <v>0.10494191794908048</v>
      </c>
      <c r="J1666" s="152">
        <f t="shared" si="208"/>
        <v>5.9672527865539671E-5</v>
      </c>
      <c r="K1666" s="3" t="e">
        <f t="shared" ca="1" si="204"/>
        <v>#NAME?</v>
      </c>
      <c r="L1666" s="153" t="e">
        <f t="shared" ca="1" si="209"/>
        <v>#NAME?</v>
      </c>
      <c r="M1666" s="195" t="e">
        <f ca="1">_xll.BInterpol(cf!$A$2:$A$68,cf!$C$2:$C$68,params!B1666,"cubic")</f>
        <v>#NAME?</v>
      </c>
      <c r="N1666" s="195" t="e">
        <f ca="1">+_xll.BInterpol(#REF!,#REF!,params!B1666,"cubic")</f>
        <v>#NAME?</v>
      </c>
      <c r="O1666" s="153" t="e">
        <f t="shared" ca="1" si="205"/>
        <v>#NAME?</v>
      </c>
    </row>
    <row r="1667" spans="1:15">
      <c r="A1667">
        <v>1664</v>
      </c>
      <c r="B1667">
        <f t="shared" si="203"/>
        <v>6.6559999999999997</v>
      </c>
      <c r="C1667" s="151" t="e">
        <f ca="1">+_xll.BInterpol(Boost!$R$6:$R$66,Boost!$AZ$6:$AZ$66,params!B1667,"cubic")</f>
        <v>#NAME?</v>
      </c>
      <c r="D1667" s="151" t="e">
        <f ca="1">+_xll.BInterpol(Boost!$R$6:$R$66,Boost!$AX$6:$AX$66,params!B1667,"cubic")</f>
        <v>#NAME?</v>
      </c>
      <c r="E1667" s="198" t="e">
        <f t="shared" ca="1" si="206"/>
        <v>#NAME?</v>
      </c>
      <c r="F1667" s="151" t="e">
        <f ca="1">+_xll.BInterpol(Boost!$R$6:$R$66,Boost!$AY$6:$AY$66,params!B1667,"cubic")</f>
        <v>#NAME?</v>
      </c>
      <c r="G1667" s="151" t="e">
        <f ca="1">_xll.BInterpol(cf!$A$2:$A$68,cf!$B$2:$B$68,params!B1667,"cubic")/100</f>
        <v>#NAME?</v>
      </c>
      <c r="H1667" s="199" t="e">
        <f t="shared" ca="1" si="207"/>
        <v>#NAME?</v>
      </c>
      <c r="I1667" s="152">
        <f t="shared" si="210"/>
        <v>0.10500158649891012</v>
      </c>
      <c r="J1667" s="152">
        <f t="shared" si="208"/>
        <v>5.9668549829638984E-5</v>
      </c>
      <c r="K1667" s="3" t="e">
        <f t="shared" ca="1" si="204"/>
        <v>#NAME?</v>
      </c>
      <c r="L1667" s="153" t="e">
        <f t="shared" ca="1" si="209"/>
        <v>#NAME?</v>
      </c>
      <c r="M1667" s="195" t="e">
        <f ca="1">_xll.BInterpol(cf!$A$2:$A$68,cf!$C$2:$C$68,params!B1667,"cubic")</f>
        <v>#NAME?</v>
      </c>
      <c r="N1667" s="195" t="e">
        <f ca="1">+_xll.BInterpol(#REF!,#REF!,params!B1667,"cubic")</f>
        <v>#NAME?</v>
      </c>
      <c r="O1667" s="153" t="e">
        <f t="shared" ca="1" si="205"/>
        <v>#NAME?</v>
      </c>
    </row>
    <row r="1668" spans="1:15">
      <c r="A1668">
        <v>1665</v>
      </c>
      <c r="B1668">
        <f t="shared" ref="B1668:B1731" si="211">+A1668/250</f>
        <v>6.66</v>
      </c>
      <c r="C1668" s="151" t="e">
        <f ca="1">+_xll.BInterpol(Boost!$R$6:$R$66,Boost!$AZ$6:$AZ$66,params!B1668,"cubic")</f>
        <v>#NAME?</v>
      </c>
      <c r="D1668" s="151" t="e">
        <f ca="1">+_xll.BInterpol(Boost!$R$6:$R$66,Boost!$AX$6:$AX$66,params!B1668,"cubic")</f>
        <v>#NAME?</v>
      </c>
      <c r="E1668" s="198" t="e">
        <f t="shared" ca="1" si="206"/>
        <v>#NAME?</v>
      </c>
      <c r="F1668" s="151" t="e">
        <f ca="1">+_xll.BInterpol(Boost!$R$6:$R$66,Boost!$AY$6:$AY$66,params!B1668,"cubic")</f>
        <v>#NAME?</v>
      </c>
      <c r="G1668" s="151" t="e">
        <f ca="1">_xll.BInterpol(cf!$A$2:$A$68,cf!$B$2:$B$68,params!B1668,"cubic")/100</f>
        <v>#NAME?</v>
      </c>
      <c r="H1668" s="199" t="e">
        <f t="shared" ca="1" si="207"/>
        <v>#NAME?</v>
      </c>
      <c r="I1668" s="152">
        <f t="shared" si="210"/>
        <v>0.10506125107096898</v>
      </c>
      <c r="J1668" s="152">
        <f t="shared" si="208"/>
        <v>5.9664572058859555E-5</v>
      </c>
      <c r="K1668" s="3" t="e">
        <f t="shared" ref="K1668:K1731" ca="1" si="212">+EXP(H1668*-B1668)</f>
        <v>#NAME?</v>
      </c>
      <c r="L1668" s="153" t="e">
        <f t="shared" ca="1" si="209"/>
        <v>#NAME?</v>
      </c>
      <c r="M1668" s="195" t="e">
        <f ca="1">_xll.BInterpol(cf!$A$2:$A$68,cf!$C$2:$C$68,params!B1668,"cubic")</f>
        <v>#NAME?</v>
      </c>
      <c r="N1668" s="195" t="e">
        <f ca="1">+_xll.BInterpol(#REF!,#REF!,params!B1668,"cubic")</f>
        <v>#NAME?</v>
      </c>
      <c r="O1668" s="153" t="e">
        <f t="shared" ref="O1668:O1731" ca="1" si="213">+EXP(-B1669*E1669)-EXP(-B1668*E1668)</f>
        <v>#NAME?</v>
      </c>
    </row>
    <row r="1669" spans="1:15">
      <c r="A1669">
        <v>1666</v>
      </c>
      <c r="B1669">
        <f t="shared" si="211"/>
        <v>6.6639999999999997</v>
      </c>
      <c r="C1669" s="151" t="e">
        <f ca="1">+_xll.BInterpol(Boost!$R$6:$R$66,Boost!$AZ$6:$AZ$66,params!B1669,"cubic")</f>
        <v>#NAME?</v>
      </c>
      <c r="D1669" s="151" t="e">
        <f ca="1">+_xll.BInterpol(Boost!$R$6:$R$66,Boost!$AX$6:$AX$66,params!B1669,"cubic")</f>
        <v>#NAME?</v>
      </c>
      <c r="E1669" s="198" t="e">
        <f t="shared" ref="E1669:E1732" ca="1" si="214">-((1+C1669*B1669)/(1+C1668*B1668)-1)/(B1669-B1668)+((1+F1669*B1669)/(1+F1668*B1668)-1)/(B1669-B1668)</f>
        <v>#NAME?</v>
      </c>
      <c r="F1669" s="151" t="e">
        <f ca="1">+_xll.BInterpol(Boost!$R$6:$R$66,Boost!$AY$6:$AY$66,params!B1669,"cubic")</f>
        <v>#NAME?</v>
      </c>
      <c r="G1669" s="151" t="e">
        <f ca="1">_xll.BInterpol(cf!$A$2:$A$68,cf!$B$2:$B$68,params!B1669,"cubic")/100</f>
        <v>#NAME?</v>
      </c>
      <c r="H1669" s="199" t="e">
        <f t="shared" ref="H1669:H1732" ca="1" si="215">-((1+F1669*B1669)/(1+F1668*B1668)-1)/(B1669-B1668)+((1+G1669*B1669)/(1+G1668*B1668)-1)/(B1669-B1668)</f>
        <v>#NAME?</v>
      </c>
      <c r="I1669" s="152">
        <f t="shared" si="210"/>
        <v>0.1051209116655224</v>
      </c>
      <c r="J1669" s="152">
        <f t="shared" ref="J1669:J1732" si="216">+I1669-I1668</f>
        <v>5.9660594553423429E-5</v>
      </c>
      <c r="K1669" s="3" t="e">
        <f t="shared" ca="1" si="212"/>
        <v>#NAME?</v>
      </c>
      <c r="L1669" s="153" t="e">
        <f t="shared" ref="L1669:L1732" ca="1" si="217">+K1670-K1669</f>
        <v>#NAME?</v>
      </c>
      <c r="M1669" s="195" t="e">
        <f ca="1">_xll.BInterpol(cf!$A$2:$A$68,cf!$C$2:$C$68,params!B1669,"cubic")</f>
        <v>#NAME?</v>
      </c>
      <c r="N1669" s="195" t="e">
        <f ca="1">+_xll.BInterpol(#REF!,#REF!,params!B1669,"cubic")</f>
        <v>#NAME?</v>
      </c>
      <c r="O1669" s="153" t="e">
        <f t="shared" ca="1" si="213"/>
        <v>#NAME?</v>
      </c>
    </row>
    <row r="1670" spans="1:15">
      <c r="A1670">
        <v>1667</v>
      </c>
      <c r="B1670">
        <f t="shared" si="211"/>
        <v>6.6680000000000001</v>
      </c>
      <c r="C1670" s="151" t="e">
        <f ca="1">+_xll.BInterpol(Boost!$R$6:$R$66,Boost!$AZ$6:$AZ$66,params!B1670,"cubic")</f>
        <v>#NAME?</v>
      </c>
      <c r="D1670" s="151" t="e">
        <f ca="1">+_xll.BInterpol(Boost!$R$6:$R$66,Boost!$AX$6:$AX$66,params!B1670,"cubic")</f>
        <v>#NAME?</v>
      </c>
      <c r="E1670" s="198" t="e">
        <f t="shared" ca="1" si="214"/>
        <v>#NAME?</v>
      </c>
      <c r="F1670" s="151" t="e">
        <f ca="1">+_xll.BInterpol(Boost!$R$6:$R$66,Boost!$AY$6:$AY$66,params!B1670,"cubic")</f>
        <v>#NAME?</v>
      </c>
      <c r="G1670" s="151" t="e">
        <f ca="1">_xll.BInterpol(cf!$A$2:$A$68,cf!$B$2:$B$68,params!B1670,"cubic")/100</f>
        <v>#NAME?</v>
      </c>
      <c r="H1670" s="199" t="e">
        <f t="shared" ca="1" si="215"/>
        <v>#NAME?</v>
      </c>
      <c r="I1670" s="152">
        <f t="shared" si="210"/>
        <v>0.10518056828283529</v>
      </c>
      <c r="J1670" s="152">
        <f t="shared" si="216"/>
        <v>5.9656617312886517E-5</v>
      </c>
      <c r="K1670" s="3" t="e">
        <f t="shared" ca="1" si="212"/>
        <v>#NAME?</v>
      </c>
      <c r="L1670" s="153" t="e">
        <f t="shared" ca="1" si="217"/>
        <v>#NAME?</v>
      </c>
      <c r="M1670" s="195" t="e">
        <f ca="1">_xll.BInterpol(cf!$A$2:$A$68,cf!$C$2:$C$68,params!B1670,"cubic")</f>
        <v>#NAME?</v>
      </c>
      <c r="N1670" s="195" t="e">
        <f ca="1">+_xll.BInterpol(#REF!,#REF!,params!B1670,"cubic")</f>
        <v>#NAME?</v>
      </c>
      <c r="O1670" s="153" t="e">
        <f t="shared" ca="1" si="213"/>
        <v>#NAME?</v>
      </c>
    </row>
    <row r="1671" spans="1:15">
      <c r="A1671">
        <v>1668</v>
      </c>
      <c r="B1671">
        <f t="shared" si="211"/>
        <v>6.6719999999999997</v>
      </c>
      <c r="C1671" s="151" t="e">
        <f ca="1">+_xll.BInterpol(Boost!$R$6:$R$66,Boost!$AZ$6:$AZ$66,params!B1671,"cubic")</f>
        <v>#NAME?</v>
      </c>
      <c r="D1671" s="151" t="e">
        <f ca="1">+_xll.BInterpol(Boost!$R$6:$R$66,Boost!$AX$6:$AX$66,params!B1671,"cubic")</f>
        <v>#NAME?</v>
      </c>
      <c r="E1671" s="198" t="e">
        <f t="shared" ca="1" si="214"/>
        <v>#NAME?</v>
      </c>
      <c r="F1671" s="151" t="e">
        <f ca="1">+_xll.BInterpol(Boost!$R$6:$R$66,Boost!$AY$6:$AY$66,params!B1671,"cubic")</f>
        <v>#NAME?</v>
      </c>
      <c r="G1671" s="151" t="e">
        <f ca="1">_xll.BInterpol(cf!$A$2:$A$68,cf!$B$2:$B$68,params!B1671,"cubic")/100</f>
        <v>#NAME?</v>
      </c>
      <c r="H1671" s="199" t="e">
        <f t="shared" ca="1" si="215"/>
        <v>#NAME?</v>
      </c>
      <c r="I1671" s="152">
        <f t="shared" si="210"/>
        <v>0.10524022092317298</v>
      </c>
      <c r="J1671" s="152">
        <f t="shared" si="216"/>
        <v>5.9652640337692908E-5</v>
      </c>
      <c r="K1671" s="3" t="e">
        <f t="shared" ca="1" si="212"/>
        <v>#NAME?</v>
      </c>
      <c r="L1671" s="153" t="e">
        <f t="shared" ca="1" si="217"/>
        <v>#NAME?</v>
      </c>
      <c r="M1671" s="195" t="e">
        <f ca="1">_xll.BInterpol(cf!$A$2:$A$68,cf!$C$2:$C$68,params!B1671,"cubic")</f>
        <v>#NAME?</v>
      </c>
      <c r="N1671" s="195" t="e">
        <f ca="1">+_xll.BInterpol(#REF!,#REF!,params!B1671,"cubic")</f>
        <v>#NAME?</v>
      </c>
      <c r="O1671" s="153" t="e">
        <f t="shared" ca="1" si="213"/>
        <v>#NAME?</v>
      </c>
    </row>
    <row r="1672" spans="1:15">
      <c r="A1672">
        <v>1669</v>
      </c>
      <c r="B1672">
        <f t="shared" si="211"/>
        <v>6.6760000000000002</v>
      </c>
      <c r="C1672" s="151" t="e">
        <f ca="1">+_xll.BInterpol(Boost!$R$6:$R$66,Boost!$AZ$6:$AZ$66,params!B1672,"cubic")</f>
        <v>#NAME?</v>
      </c>
      <c r="D1672" s="151" t="e">
        <f ca="1">+_xll.BInterpol(Boost!$R$6:$R$66,Boost!$AX$6:$AX$66,params!B1672,"cubic")</f>
        <v>#NAME?</v>
      </c>
      <c r="E1672" s="198" t="e">
        <f t="shared" ca="1" si="214"/>
        <v>#NAME?</v>
      </c>
      <c r="F1672" s="151" t="e">
        <f ca="1">+_xll.BInterpol(Boost!$R$6:$R$66,Boost!$AY$6:$AY$66,params!B1672,"cubic")</f>
        <v>#NAME?</v>
      </c>
      <c r="G1672" s="151" t="e">
        <f ca="1">_xll.BInterpol(cf!$A$2:$A$68,cf!$B$2:$B$68,params!B1672,"cubic")/100</f>
        <v>#NAME?</v>
      </c>
      <c r="H1672" s="199" t="e">
        <f t="shared" ca="1" si="215"/>
        <v>#NAME?</v>
      </c>
      <c r="I1672" s="152">
        <f t="shared" si="210"/>
        <v>0.1052998695868006</v>
      </c>
      <c r="J1672" s="152">
        <f t="shared" si="216"/>
        <v>5.9648663627620557E-5</v>
      </c>
      <c r="K1672" s="3" t="e">
        <f t="shared" ca="1" si="212"/>
        <v>#NAME?</v>
      </c>
      <c r="L1672" s="153" t="e">
        <f t="shared" ca="1" si="217"/>
        <v>#NAME?</v>
      </c>
      <c r="M1672" s="195" t="e">
        <f ca="1">_xll.BInterpol(cf!$A$2:$A$68,cf!$C$2:$C$68,params!B1672,"cubic")</f>
        <v>#NAME?</v>
      </c>
      <c r="N1672" s="195" t="e">
        <f ca="1">+_xll.BInterpol(#REF!,#REF!,params!B1672,"cubic")</f>
        <v>#NAME?</v>
      </c>
      <c r="O1672" s="153" t="e">
        <f t="shared" ca="1" si="213"/>
        <v>#NAME?</v>
      </c>
    </row>
    <row r="1673" spans="1:15">
      <c r="A1673">
        <v>1670</v>
      </c>
      <c r="B1673">
        <f t="shared" si="211"/>
        <v>6.68</v>
      </c>
      <c r="C1673" s="151" t="e">
        <f ca="1">+_xll.BInterpol(Boost!$R$6:$R$66,Boost!$AZ$6:$AZ$66,params!B1673,"cubic")</f>
        <v>#NAME?</v>
      </c>
      <c r="D1673" s="151" t="e">
        <f ca="1">+_xll.BInterpol(Boost!$R$6:$R$66,Boost!$AX$6:$AX$66,params!B1673,"cubic")</f>
        <v>#NAME?</v>
      </c>
      <c r="E1673" s="198" t="e">
        <f t="shared" ca="1" si="214"/>
        <v>#NAME?</v>
      </c>
      <c r="F1673" s="151" t="e">
        <f ca="1">+_xll.BInterpol(Boost!$R$6:$R$66,Boost!$AY$6:$AY$66,params!B1673,"cubic")</f>
        <v>#NAME?</v>
      </c>
      <c r="G1673" s="151" t="e">
        <f ca="1">_xll.BInterpol(cf!$A$2:$A$68,cf!$B$2:$B$68,params!B1673,"cubic")/100</f>
        <v>#NAME?</v>
      </c>
      <c r="H1673" s="199" t="e">
        <f t="shared" ca="1" si="215"/>
        <v>#NAME?</v>
      </c>
      <c r="I1673" s="152">
        <f t="shared" si="210"/>
        <v>0.10535951427398316</v>
      </c>
      <c r="J1673" s="152">
        <f t="shared" si="216"/>
        <v>5.9644687182558442E-5</v>
      </c>
      <c r="K1673" s="3" t="e">
        <f t="shared" ca="1" si="212"/>
        <v>#NAME?</v>
      </c>
      <c r="L1673" s="153" t="e">
        <f t="shared" ca="1" si="217"/>
        <v>#NAME?</v>
      </c>
      <c r="M1673" s="195" t="e">
        <f ca="1">_xll.BInterpol(cf!$A$2:$A$68,cf!$C$2:$C$68,params!B1673,"cubic")</f>
        <v>#NAME?</v>
      </c>
      <c r="N1673" s="195" t="e">
        <f ca="1">+_xll.BInterpol(#REF!,#REF!,params!B1673,"cubic")</f>
        <v>#NAME?</v>
      </c>
      <c r="O1673" s="153" t="e">
        <f t="shared" ca="1" si="213"/>
        <v>#NAME?</v>
      </c>
    </row>
    <row r="1674" spans="1:15">
      <c r="A1674">
        <v>1671</v>
      </c>
      <c r="B1674">
        <f t="shared" si="211"/>
        <v>6.6840000000000002</v>
      </c>
      <c r="C1674" s="151" t="e">
        <f ca="1">+_xll.BInterpol(Boost!$R$6:$R$66,Boost!$AZ$6:$AZ$66,params!B1674,"cubic")</f>
        <v>#NAME?</v>
      </c>
      <c r="D1674" s="151" t="e">
        <f ca="1">+_xll.BInterpol(Boost!$R$6:$R$66,Boost!$AX$6:$AX$66,params!B1674,"cubic")</f>
        <v>#NAME?</v>
      </c>
      <c r="E1674" s="198" t="e">
        <f t="shared" ca="1" si="214"/>
        <v>#NAME?</v>
      </c>
      <c r="F1674" s="151" t="e">
        <f ca="1">+_xll.BInterpol(Boost!$R$6:$R$66,Boost!$AY$6:$AY$66,params!B1674,"cubic")</f>
        <v>#NAME?</v>
      </c>
      <c r="G1674" s="151" t="e">
        <f ca="1">_xll.BInterpol(cf!$A$2:$A$68,cf!$B$2:$B$68,params!B1674,"cubic")/100</f>
        <v>#NAME?</v>
      </c>
      <c r="H1674" s="199" t="e">
        <f t="shared" ca="1" si="215"/>
        <v>#NAME?</v>
      </c>
      <c r="I1674" s="152">
        <f t="shared" si="210"/>
        <v>0.10541915498498577</v>
      </c>
      <c r="J1674" s="152">
        <f t="shared" si="216"/>
        <v>5.9640711002617586E-5</v>
      </c>
      <c r="K1674" s="3" t="e">
        <f t="shared" ca="1" si="212"/>
        <v>#NAME?</v>
      </c>
      <c r="L1674" s="153" t="e">
        <f t="shared" ca="1" si="217"/>
        <v>#NAME?</v>
      </c>
      <c r="M1674" s="195" t="e">
        <f ca="1">_xll.BInterpol(cf!$A$2:$A$68,cf!$C$2:$C$68,params!B1674,"cubic")</f>
        <v>#NAME?</v>
      </c>
      <c r="N1674" s="195" t="e">
        <f ca="1">+_xll.BInterpol(#REF!,#REF!,params!B1674,"cubic")</f>
        <v>#NAME?</v>
      </c>
      <c r="O1674" s="153" t="e">
        <f t="shared" ca="1" si="213"/>
        <v>#NAME?</v>
      </c>
    </row>
    <row r="1675" spans="1:15">
      <c r="A1675">
        <v>1672</v>
      </c>
      <c r="B1675">
        <f t="shared" si="211"/>
        <v>6.6879999999999997</v>
      </c>
      <c r="C1675" s="151" t="e">
        <f ca="1">+_xll.BInterpol(Boost!$R$6:$R$66,Boost!$AZ$6:$AZ$66,params!B1675,"cubic")</f>
        <v>#NAME?</v>
      </c>
      <c r="D1675" s="151" t="e">
        <f ca="1">+_xll.BInterpol(Boost!$R$6:$R$66,Boost!$AX$6:$AX$66,params!B1675,"cubic")</f>
        <v>#NAME?</v>
      </c>
      <c r="E1675" s="198" t="e">
        <f t="shared" ca="1" si="214"/>
        <v>#NAME?</v>
      </c>
      <c r="F1675" s="151" t="e">
        <f ca="1">+_xll.BInterpol(Boost!$R$6:$R$66,Boost!$AY$6:$AY$66,params!B1675,"cubic")</f>
        <v>#NAME?</v>
      </c>
      <c r="G1675" s="151" t="e">
        <f ca="1">_xll.BInterpol(cf!$A$2:$A$68,cf!$B$2:$B$68,params!B1675,"cubic")/100</f>
        <v>#NAME?</v>
      </c>
      <c r="H1675" s="199" t="e">
        <f t="shared" ca="1" si="215"/>
        <v>#NAME?</v>
      </c>
      <c r="I1675" s="152">
        <f t="shared" si="210"/>
        <v>0.10547879172007346</v>
      </c>
      <c r="J1675" s="152">
        <f t="shared" si="216"/>
        <v>5.9636735087686965E-5</v>
      </c>
      <c r="K1675" s="3" t="e">
        <f t="shared" ca="1" si="212"/>
        <v>#NAME?</v>
      </c>
      <c r="L1675" s="153" t="e">
        <f t="shared" ca="1" si="217"/>
        <v>#NAME?</v>
      </c>
      <c r="M1675" s="195" t="e">
        <f ca="1">_xll.BInterpol(cf!$A$2:$A$68,cf!$C$2:$C$68,params!B1675,"cubic")</f>
        <v>#NAME?</v>
      </c>
      <c r="N1675" s="195" t="e">
        <f ca="1">+_xll.BInterpol(#REF!,#REF!,params!B1675,"cubic")</f>
        <v>#NAME?</v>
      </c>
      <c r="O1675" s="153" t="e">
        <f t="shared" ca="1" si="213"/>
        <v>#NAME?</v>
      </c>
    </row>
    <row r="1676" spans="1:15">
      <c r="A1676">
        <v>1673</v>
      </c>
      <c r="B1676">
        <f t="shared" si="211"/>
        <v>6.6920000000000002</v>
      </c>
      <c r="C1676" s="151" t="e">
        <f ca="1">+_xll.BInterpol(Boost!$R$6:$R$66,Boost!$AZ$6:$AZ$66,params!B1676,"cubic")</f>
        <v>#NAME?</v>
      </c>
      <c r="D1676" s="151" t="e">
        <f ca="1">+_xll.BInterpol(Boost!$R$6:$R$66,Boost!$AX$6:$AX$66,params!B1676,"cubic")</f>
        <v>#NAME?</v>
      </c>
      <c r="E1676" s="198" t="e">
        <f t="shared" ca="1" si="214"/>
        <v>#NAME?</v>
      </c>
      <c r="F1676" s="151" t="e">
        <f ca="1">+_xll.BInterpol(Boost!$R$6:$R$66,Boost!$AY$6:$AY$66,params!B1676,"cubic")</f>
        <v>#NAME?</v>
      </c>
      <c r="G1676" s="151" t="e">
        <f ca="1">_xll.BInterpol(cf!$A$2:$A$68,cf!$B$2:$B$68,params!B1676,"cubic")/100</f>
        <v>#NAME?</v>
      </c>
      <c r="H1676" s="199" t="e">
        <f t="shared" ca="1" si="215"/>
        <v>#NAME?</v>
      </c>
      <c r="I1676" s="152">
        <f t="shared" si="210"/>
        <v>0.10553842447951145</v>
      </c>
      <c r="J1676" s="152">
        <f t="shared" si="216"/>
        <v>5.9632759437988625E-5</v>
      </c>
      <c r="K1676" s="3" t="e">
        <f t="shared" ca="1" si="212"/>
        <v>#NAME?</v>
      </c>
      <c r="L1676" s="153" t="e">
        <f t="shared" ca="1" si="217"/>
        <v>#NAME?</v>
      </c>
      <c r="M1676" s="195" t="e">
        <f ca="1">_xll.BInterpol(cf!$A$2:$A$68,cf!$C$2:$C$68,params!B1676,"cubic")</f>
        <v>#NAME?</v>
      </c>
      <c r="N1676" s="195" t="e">
        <f ca="1">+_xll.BInterpol(#REF!,#REF!,params!B1676,"cubic")</f>
        <v>#NAME?</v>
      </c>
      <c r="O1676" s="153" t="e">
        <f t="shared" ca="1" si="213"/>
        <v>#NAME?</v>
      </c>
    </row>
    <row r="1677" spans="1:15">
      <c r="A1677">
        <v>1674</v>
      </c>
      <c r="B1677">
        <f t="shared" si="211"/>
        <v>6.6959999999999997</v>
      </c>
      <c r="C1677" s="151" t="e">
        <f ca="1">+_xll.BInterpol(Boost!$R$6:$R$66,Boost!$AZ$6:$AZ$66,params!B1677,"cubic")</f>
        <v>#NAME?</v>
      </c>
      <c r="D1677" s="151" t="e">
        <f ca="1">+_xll.BInterpol(Boost!$R$6:$R$66,Boost!$AX$6:$AX$66,params!B1677,"cubic")</f>
        <v>#NAME?</v>
      </c>
      <c r="E1677" s="198" t="e">
        <f t="shared" ca="1" si="214"/>
        <v>#NAME?</v>
      </c>
      <c r="F1677" s="151" t="e">
        <f ca="1">+_xll.BInterpol(Boost!$R$6:$R$66,Boost!$AY$6:$AY$66,params!B1677,"cubic")</f>
        <v>#NAME?</v>
      </c>
      <c r="G1677" s="151" t="e">
        <f ca="1">_xll.BInterpol(cf!$A$2:$A$68,cf!$B$2:$B$68,params!B1677,"cubic")/100</f>
        <v>#NAME?</v>
      </c>
      <c r="H1677" s="199" t="e">
        <f t="shared" ca="1" si="215"/>
        <v>#NAME?</v>
      </c>
      <c r="I1677" s="152">
        <f t="shared" si="210"/>
        <v>0.10559805326356464</v>
      </c>
      <c r="J1677" s="152">
        <f t="shared" si="216"/>
        <v>5.9628784053189499E-5</v>
      </c>
      <c r="K1677" s="3" t="e">
        <f t="shared" ca="1" si="212"/>
        <v>#NAME?</v>
      </c>
      <c r="L1677" s="153" t="e">
        <f t="shared" ca="1" si="217"/>
        <v>#NAME?</v>
      </c>
      <c r="M1677" s="195" t="e">
        <f ca="1">_xll.BInterpol(cf!$A$2:$A$68,cf!$C$2:$C$68,params!B1677,"cubic")</f>
        <v>#NAME?</v>
      </c>
      <c r="N1677" s="195" t="e">
        <f ca="1">+_xll.BInterpol(#REF!,#REF!,params!B1677,"cubic")</f>
        <v>#NAME?</v>
      </c>
      <c r="O1677" s="153" t="e">
        <f t="shared" ca="1" si="213"/>
        <v>#NAME?</v>
      </c>
    </row>
    <row r="1678" spans="1:15">
      <c r="A1678">
        <v>1675</v>
      </c>
      <c r="B1678">
        <f t="shared" si="211"/>
        <v>6.7</v>
      </c>
      <c r="C1678" s="151" t="e">
        <f ca="1">+_xll.BInterpol(Boost!$R$6:$R$66,Boost!$AZ$6:$AZ$66,params!B1678,"cubic")</f>
        <v>#NAME?</v>
      </c>
      <c r="D1678" s="151" t="e">
        <f ca="1">+_xll.BInterpol(Boost!$R$6:$R$66,Boost!$AX$6:$AX$66,params!B1678,"cubic")</f>
        <v>#NAME?</v>
      </c>
      <c r="E1678" s="198" t="e">
        <f t="shared" ca="1" si="214"/>
        <v>#NAME?</v>
      </c>
      <c r="F1678" s="151" t="e">
        <f ca="1">+_xll.BInterpol(Boost!$R$6:$R$66,Boost!$AY$6:$AY$66,params!B1678,"cubic")</f>
        <v>#NAME?</v>
      </c>
      <c r="G1678" s="151" t="e">
        <f ca="1">_xll.BInterpol(cf!$A$2:$A$68,cf!$B$2:$B$68,params!B1678,"cubic")/100</f>
        <v>#NAME?</v>
      </c>
      <c r="H1678" s="199" t="e">
        <f t="shared" ca="1" si="215"/>
        <v>#NAME?</v>
      </c>
      <c r="I1678" s="152">
        <f t="shared" si="210"/>
        <v>0.10565767807249793</v>
      </c>
      <c r="J1678" s="152">
        <f t="shared" si="216"/>
        <v>5.9624808933289586E-5</v>
      </c>
      <c r="K1678" s="3" t="e">
        <f t="shared" ca="1" si="212"/>
        <v>#NAME?</v>
      </c>
      <c r="L1678" s="153" t="e">
        <f t="shared" ca="1" si="217"/>
        <v>#NAME?</v>
      </c>
      <c r="M1678" s="195" t="e">
        <f ca="1">_xll.BInterpol(cf!$A$2:$A$68,cf!$C$2:$C$68,params!B1678,"cubic")</f>
        <v>#NAME?</v>
      </c>
      <c r="N1678" s="195" t="e">
        <f ca="1">+_xll.BInterpol(#REF!,#REF!,params!B1678,"cubic")</f>
        <v>#NAME?</v>
      </c>
      <c r="O1678" s="153" t="e">
        <f t="shared" ca="1" si="213"/>
        <v>#NAME?</v>
      </c>
    </row>
    <row r="1679" spans="1:15">
      <c r="A1679">
        <v>1676</v>
      </c>
      <c r="B1679">
        <f t="shared" si="211"/>
        <v>6.7039999999999997</v>
      </c>
      <c r="C1679" s="151" t="e">
        <f ca="1">+_xll.BInterpol(Boost!$R$6:$R$66,Boost!$AZ$6:$AZ$66,params!B1679,"cubic")</f>
        <v>#NAME?</v>
      </c>
      <c r="D1679" s="151" t="e">
        <f ca="1">+_xll.BInterpol(Boost!$R$6:$R$66,Boost!$AX$6:$AX$66,params!B1679,"cubic")</f>
        <v>#NAME?</v>
      </c>
      <c r="E1679" s="198" t="e">
        <f t="shared" ca="1" si="214"/>
        <v>#NAME?</v>
      </c>
      <c r="F1679" s="151" t="e">
        <f ca="1">+_xll.BInterpol(Boost!$R$6:$R$66,Boost!$AY$6:$AY$66,params!B1679,"cubic")</f>
        <v>#NAME?</v>
      </c>
      <c r="G1679" s="151" t="e">
        <f ca="1">_xll.BInterpol(cf!$A$2:$A$68,cf!$B$2:$B$68,params!B1679,"cubic")/100</f>
        <v>#NAME?</v>
      </c>
      <c r="H1679" s="199" t="e">
        <f t="shared" ca="1" si="215"/>
        <v>#NAME?</v>
      </c>
      <c r="I1679" s="152">
        <f t="shared" si="210"/>
        <v>0.10571729890657655</v>
      </c>
      <c r="J1679" s="152">
        <f t="shared" si="216"/>
        <v>5.9620834078621954E-5</v>
      </c>
      <c r="K1679" s="3" t="e">
        <f t="shared" ca="1" si="212"/>
        <v>#NAME?</v>
      </c>
      <c r="L1679" s="153" t="e">
        <f t="shared" ca="1" si="217"/>
        <v>#NAME?</v>
      </c>
      <c r="M1679" s="195" t="e">
        <f ca="1">_xll.BInterpol(cf!$A$2:$A$68,cf!$C$2:$C$68,params!B1679,"cubic")</f>
        <v>#NAME?</v>
      </c>
      <c r="N1679" s="195" t="e">
        <f ca="1">+_xll.BInterpol(#REF!,#REF!,params!B1679,"cubic")</f>
        <v>#NAME?</v>
      </c>
      <c r="O1679" s="153" t="e">
        <f t="shared" ca="1" si="213"/>
        <v>#NAME?</v>
      </c>
    </row>
    <row r="1680" spans="1:15">
      <c r="A1680">
        <v>1677</v>
      </c>
      <c r="B1680">
        <f t="shared" si="211"/>
        <v>6.7080000000000002</v>
      </c>
      <c r="C1680" s="151" t="e">
        <f ca="1">+_xll.BInterpol(Boost!$R$6:$R$66,Boost!$AZ$6:$AZ$66,params!B1680,"cubic")</f>
        <v>#NAME?</v>
      </c>
      <c r="D1680" s="151" t="e">
        <f ca="1">+_xll.BInterpol(Boost!$R$6:$R$66,Boost!$AX$6:$AX$66,params!B1680,"cubic")</f>
        <v>#NAME?</v>
      </c>
      <c r="E1680" s="198" t="e">
        <f t="shared" ca="1" si="214"/>
        <v>#NAME?</v>
      </c>
      <c r="F1680" s="151" t="e">
        <f ca="1">+_xll.BInterpol(Boost!$R$6:$R$66,Boost!$AY$6:$AY$66,params!B1680,"cubic")</f>
        <v>#NAME?</v>
      </c>
      <c r="G1680" s="151" t="e">
        <f ca="1">_xll.BInterpol(cf!$A$2:$A$68,cf!$B$2:$B$68,params!B1680,"cubic")/100</f>
        <v>#NAME?</v>
      </c>
      <c r="H1680" s="199" t="e">
        <f t="shared" ca="1" si="215"/>
        <v>#NAME?</v>
      </c>
      <c r="I1680" s="152">
        <f t="shared" si="210"/>
        <v>0.1057769157660654</v>
      </c>
      <c r="J1680" s="152">
        <f t="shared" si="216"/>
        <v>5.9616859488853535E-5</v>
      </c>
      <c r="K1680" s="3" t="e">
        <f t="shared" ca="1" si="212"/>
        <v>#NAME?</v>
      </c>
      <c r="L1680" s="153" t="e">
        <f t="shared" ca="1" si="217"/>
        <v>#NAME?</v>
      </c>
      <c r="M1680" s="195" t="e">
        <f ca="1">_xll.BInterpol(cf!$A$2:$A$68,cf!$C$2:$C$68,params!B1680,"cubic")</f>
        <v>#NAME?</v>
      </c>
      <c r="N1680" s="195" t="e">
        <f ca="1">+_xll.BInterpol(#REF!,#REF!,params!B1680,"cubic")</f>
        <v>#NAME?</v>
      </c>
      <c r="O1680" s="153" t="e">
        <f t="shared" ca="1" si="213"/>
        <v>#NAME?</v>
      </c>
    </row>
    <row r="1681" spans="1:15">
      <c r="A1681">
        <v>1678</v>
      </c>
      <c r="B1681">
        <f t="shared" si="211"/>
        <v>6.7119999999999997</v>
      </c>
      <c r="C1681" s="151" t="e">
        <f ca="1">+_xll.BInterpol(Boost!$R$6:$R$66,Boost!$AZ$6:$AZ$66,params!B1681,"cubic")</f>
        <v>#NAME?</v>
      </c>
      <c r="D1681" s="151" t="e">
        <f ca="1">+_xll.BInterpol(Boost!$R$6:$R$66,Boost!$AX$6:$AX$66,params!B1681,"cubic")</f>
        <v>#NAME?</v>
      </c>
      <c r="E1681" s="198" t="e">
        <f t="shared" ca="1" si="214"/>
        <v>#NAME?</v>
      </c>
      <c r="F1681" s="151" t="e">
        <f ca="1">+_xll.BInterpol(Boost!$R$6:$R$66,Boost!$AY$6:$AY$66,params!B1681,"cubic")</f>
        <v>#NAME?</v>
      </c>
      <c r="G1681" s="151" t="e">
        <f ca="1">_xll.BInterpol(cf!$A$2:$A$68,cf!$B$2:$B$68,params!B1681,"cubic")/100</f>
        <v>#NAME?</v>
      </c>
      <c r="H1681" s="199" t="e">
        <f t="shared" ca="1" si="215"/>
        <v>#NAME?</v>
      </c>
      <c r="I1681" s="152">
        <f t="shared" si="210"/>
        <v>0.10583652865122939</v>
      </c>
      <c r="J1681" s="152">
        <f t="shared" si="216"/>
        <v>5.961288516398433E-5</v>
      </c>
      <c r="K1681" s="3" t="e">
        <f t="shared" ca="1" si="212"/>
        <v>#NAME?</v>
      </c>
      <c r="L1681" s="153" t="e">
        <f t="shared" ca="1" si="217"/>
        <v>#NAME?</v>
      </c>
      <c r="M1681" s="195" t="e">
        <f ca="1">_xll.BInterpol(cf!$A$2:$A$68,cf!$C$2:$C$68,params!B1681,"cubic")</f>
        <v>#NAME?</v>
      </c>
      <c r="N1681" s="195" t="e">
        <f ca="1">+_xll.BInterpol(#REF!,#REF!,params!B1681,"cubic")</f>
        <v>#NAME?</v>
      </c>
      <c r="O1681" s="153" t="e">
        <f t="shared" ca="1" si="213"/>
        <v>#NAME?</v>
      </c>
    </row>
    <row r="1682" spans="1:15">
      <c r="A1682">
        <v>1679</v>
      </c>
      <c r="B1682">
        <f t="shared" si="211"/>
        <v>6.7160000000000002</v>
      </c>
      <c r="C1682" s="151" t="e">
        <f ca="1">+_xll.BInterpol(Boost!$R$6:$R$66,Boost!$AZ$6:$AZ$66,params!B1682,"cubic")</f>
        <v>#NAME?</v>
      </c>
      <c r="D1682" s="151" t="e">
        <f ca="1">+_xll.BInterpol(Boost!$R$6:$R$66,Boost!$AX$6:$AX$66,params!B1682,"cubic")</f>
        <v>#NAME?</v>
      </c>
      <c r="E1682" s="198" t="e">
        <f t="shared" ca="1" si="214"/>
        <v>#NAME?</v>
      </c>
      <c r="F1682" s="151" t="e">
        <f ca="1">+_xll.BInterpol(Boost!$R$6:$R$66,Boost!$AY$6:$AY$66,params!B1682,"cubic")</f>
        <v>#NAME?</v>
      </c>
      <c r="G1682" s="151" t="e">
        <f ca="1">_xll.BInterpol(cf!$A$2:$A$68,cf!$B$2:$B$68,params!B1682,"cubic")/100</f>
        <v>#NAME?</v>
      </c>
      <c r="H1682" s="199" t="e">
        <f t="shared" ca="1" si="215"/>
        <v>#NAME?</v>
      </c>
      <c r="I1682" s="152">
        <f t="shared" si="210"/>
        <v>0.10589613756233351</v>
      </c>
      <c r="J1682" s="152">
        <f t="shared" si="216"/>
        <v>5.9608911104125362E-5</v>
      </c>
      <c r="K1682" s="3" t="e">
        <f t="shared" ca="1" si="212"/>
        <v>#NAME?</v>
      </c>
      <c r="L1682" s="153" t="e">
        <f t="shared" ca="1" si="217"/>
        <v>#NAME?</v>
      </c>
      <c r="M1682" s="195" t="e">
        <f ca="1">_xll.BInterpol(cf!$A$2:$A$68,cf!$C$2:$C$68,params!B1682,"cubic")</f>
        <v>#NAME?</v>
      </c>
      <c r="N1682" s="195" t="e">
        <f ca="1">+_xll.BInterpol(#REF!,#REF!,params!B1682,"cubic")</f>
        <v>#NAME?</v>
      </c>
      <c r="O1682" s="153" t="e">
        <f t="shared" ca="1" si="213"/>
        <v>#NAME?</v>
      </c>
    </row>
    <row r="1683" spans="1:15">
      <c r="A1683">
        <v>1680</v>
      </c>
      <c r="B1683">
        <f t="shared" si="211"/>
        <v>6.72</v>
      </c>
      <c r="C1683" s="151" t="e">
        <f ca="1">+_xll.BInterpol(Boost!$R$6:$R$66,Boost!$AZ$6:$AZ$66,params!B1683,"cubic")</f>
        <v>#NAME?</v>
      </c>
      <c r="D1683" s="151" t="e">
        <f ca="1">+_xll.BInterpol(Boost!$R$6:$R$66,Boost!$AX$6:$AX$66,params!B1683,"cubic")</f>
        <v>#NAME?</v>
      </c>
      <c r="E1683" s="198" t="e">
        <f t="shared" ca="1" si="214"/>
        <v>#NAME?</v>
      </c>
      <c r="F1683" s="151" t="e">
        <f ca="1">+_xll.BInterpol(Boost!$R$6:$R$66,Boost!$AY$6:$AY$66,params!B1683,"cubic")</f>
        <v>#NAME?</v>
      </c>
      <c r="G1683" s="151" t="e">
        <f ca="1">_xll.BInterpol(cf!$A$2:$A$68,cf!$B$2:$B$68,params!B1683,"cubic")/100</f>
        <v>#NAME?</v>
      </c>
      <c r="H1683" s="199" t="e">
        <f t="shared" ca="1" si="215"/>
        <v>#NAME?</v>
      </c>
      <c r="I1683" s="152">
        <f t="shared" si="210"/>
        <v>0.10595574249964279</v>
      </c>
      <c r="J1683" s="152">
        <f t="shared" si="216"/>
        <v>5.9604937309276629E-5</v>
      </c>
      <c r="K1683" s="3" t="e">
        <f t="shared" ca="1" si="212"/>
        <v>#NAME?</v>
      </c>
      <c r="L1683" s="153" t="e">
        <f t="shared" ca="1" si="217"/>
        <v>#NAME?</v>
      </c>
      <c r="M1683" s="195" t="e">
        <f ca="1">_xll.BInterpol(cf!$A$2:$A$68,cf!$C$2:$C$68,params!B1683,"cubic")</f>
        <v>#NAME?</v>
      </c>
      <c r="N1683" s="195" t="e">
        <f ca="1">+_xll.BInterpol(#REF!,#REF!,params!B1683,"cubic")</f>
        <v>#NAME?</v>
      </c>
      <c r="O1683" s="153" t="e">
        <f t="shared" ca="1" si="213"/>
        <v>#NAME?</v>
      </c>
    </row>
    <row r="1684" spans="1:15">
      <c r="A1684">
        <v>1681</v>
      </c>
      <c r="B1684">
        <f t="shared" si="211"/>
        <v>6.7240000000000002</v>
      </c>
      <c r="C1684" s="151" t="e">
        <f ca="1">+_xll.BInterpol(Boost!$R$6:$R$66,Boost!$AZ$6:$AZ$66,params!B1684,"cubic")</f>
        <v>#NAME?</v>
      </c>
      <c r="D1684" s="151" t="e">
        <f ca="1">+_xll.BInterpol(Boost!$R$6:$R$66,Boost!$AX$6:$AX$66,params!B1684,"cubic")</f>
        <v>#NAME?</v>
      </c>
      <c r="E1684" s="198" t="e">
        <f t="shared" ca="1" si="214"/>
        <v>#NAME?</v>
      </c>
      <c r="F1684" s="151" t="e">
        <f ca="1">+_xll.BInterpol(Boost!$R$6:$R$66,Boost!$AY$6:$AY$66,params!B1684,"cubic")</f>
        <v>#NAME?</v>
      </c>
      <c r="G1684" s="151" t="e">
        <f ca="1">_xll.BInterpol(cf!$A$2:$A$68,cf!$B$2:$B$68,params!B1684,"cubic")/100</f>
        <v>#NAME?</v>
      </c>
      <c r="H1684" s="199" t="e">
        <f t="shared" ca="1" si="215"/>
        <v>#NAME?</v>
      </c>
      <c r="I1684" s="152">
        <f t="shared" si="210"/>
        <v>0.1060153434634219</v>
      </c>
      <c r="J1684" s="152">
        <f t="shared" si="216"/>
        <v>5.9600963779105065E-5</v>
      </c>
      <c r="K1684" s="3" t="e">
        <f t="shared" ca="1" si="212"/>
        <v>#NAME?</v>
      </c>
      <c r="L1684" s="153" t="e">
        <f t="shared" ca="1" si="217"/>
        <v>#NAME?</v>
      </c>
      <c r="M1684" s="195" t="e">
        <f ca="1">_xll.BInterpol(cf!$A$2:$A$68,cf!$C$2:$C$68,params!B1684,"cubic")</f>
        <v>#NAME?</v>
      </c>
      <c r="N1684" s="195" t="e">
        <f ca="1">+_xll.BInterpol(#REF!,#REF!,params!B1684,"cubic")</f>
        <v>#NAME?</v>
      </c>
      <c r="O1684" s="153" t="e">
        <f t="shared" ca="1" si="213"/>
        <v>#NAME?</v>
      </c>
    </row>
    <row r="1685" spans="1:15">
      <c r="A1685">
        <v>1682</v>
      </c>
      <c r="B1685">
        <f t="shared" si="211"/>
        <v>6.7279999999999998</v>
      </c>
      <c r="C1685" s="151" t="e">
        <f ca="1">+_xll.BInterpol(Boost!$R$6:$R$66,Boost!$AZ$6:$AZ$66,params!B1685,"cubic")</f>
        <v>#NAME?</v>
      </c>
      <c r="D1685" s="151" t="e">
        <f ca="1">+_xll.BInterpol(Boost!$R$6:$R$66,Boost!$AX$6:$AX$66,params!B1685,"cubic")</f>
        <v>#NAME?</v>
      </c>
      <c r="E1685" s="198" t="e">
        <f t="shared" ca="1" si="214"/>
        <v>#NAME?</v>
      </c>
      <c r="F1685" s="151" t="e">
        <f ca="1">+_xll.BInterpol(Boost!$R$6:$R$66,Boost!$AY$6:$AY$66,params!B1685,"cubic")</f>
        <v>#NAME?</v>
      </c>
      <c r="G1685" s="151" t="e">
        <f ca="1">_xll.BInterpol(cf!$A$2:$A$68,cf!$B$2:$B$68,params!B1685,"cubic")/100</f>
        <v>#NAME?</v>
      </c>
      <c r="H1685" s="199" t="e">
        <f t="shared" ca="1" si="215"/>
        <v>#NAME?</v>
      </c>
      <c r="I1685" s="152">
        <f t="shared" si="210"/>
        <v>0.10607494045393595</v>
      </c>
      <c r="J1685" s="152">
        <f t="shared" si="216"/>
        <v>5.959699051405476E-5</v>
      </c>
      <c r="K1685" s="3" t="e">
        <f t="shared" ca="1" si="212"/>
        <v>#NAME?</v>
      </c>
      <c r="L1685" s="153" t="e">
        <f t="shared" ca="1" si="217"/>
        <v>#NAME?</v>
      </c>
      <c r="M1685" s="195" t="e">
        <f ca="1">_xll.BInterpol(cf!$A$2:$A$68,cf!$C$2:$C$68,params!B1685,"cubic")</f>
        <v>#NAME?</v>
      </c>
      <c r="N1685" s="195" t="e">
        <f ca="1">+_xll.BInterpol(#REF!,#REF!,params!B1685,"cubic")</f>
        <v>#NAME?</v>
      </c>
      <c r="O1685" s="153" t="e">
        <f t="shared" ca="1" si="213"/>
        <v>#NAME?</v>
      </c>
    </row>
    <row r="1686" spans="1:15">
      <c r="A1686">
        <v>1683</v>
      </c>
      <c r="B1686">
        <f t="shared" si="211"/>
        <v>6.7320000000000002</v>
      </c>
      <c r="C1686" s="151" t="e">
        <f ca="1">+_xll.BInterpol(Boost!$R$6:$R$66,Boost!$AZ$6:$AZ$66,params!B1686,"cubic")</f>
        <v>#NAME?</v>
      </c>
      <c r="D1686" s="151" t="e">
        <f ca="1">+_xll.BInterpol(Boost!$R$6:$R$66,Boost!$AX$6:$AX$66,params!B1686,"cubic")</f>
        <v>#NAME?</v>
      </c>
      <c r="E1686" s="198" t="e">
        <f t="shared" ca="1" si="214"/>
        <v>#NAME?</v>
      </c>
      <c r="F1686" s="151" t="e">
        <f ca="1">+_xll.BInterpol(Boost!$R$6:$R$66,Boost!$AY$6:$AY$66,params!B1686,"cubic")</f>
        <v>#NAME?</v>
      </c>
      <c r="G1686" s="151" t="e">
        <f ca="1">_xll.BInterpol(cf!$A$2:$A$68,cf!$B$2:$B$68,params!B1686,"cubic")/100</f>
        <v>#NAME?</v>
      </c>
      <c r="H1686" s="199" t="e">
        <f t="shared" ca="1" si="215"/>
        <v>#NAME?</v>
      </c>
      <c r="I1686" s="152">
        <f t="shared" si="210"/>
        <v>0.10613453347144963</v>
      </c>
      <c r="J1686" s="152">
        <f t="shared" si="216"/>
        <v>5.9593017513681623E-5</v>
      </c>
      <c r="K1686" s="3" t="e">
        <f t="shared" ca="1" si="212"/>
        <v>#NAME?</v>
      </c>
      <c r="L1686" s="153" t="e">
        <f t="shared" ca="1" si="217"/>
        <v>#NAME?</v>
      </c>
      <c r="M1686" s="195" t="e">
        <f ca="1">_xll.BInterpol(cf!$A$2:$A$68,cf!$C$2:$C$68,params!B1686,"cubic")</f>
        <v>#NAME?</v>
      </c>
      <c r="N1686" s="195" t="e">
        <f ca="1">+_xll.BInterpol(#REF!,#REF!,params!B1686,"cubic")</f>
        <v>#NAME?</v>
      </c>
      <c r="O1686" s="153" t="e">
        <f t="shared" ca="1" si="213"/>
        <v>#NAME?</v>
      </c>
    </row>
    <row r="1687" spans="1:15">
      <c r="A1687">
        <v>1684</v>
      </c>
      <c r="B1687">
        <f t="shared" si="211"/>
        <v>6.7359999999999998</v>
      </c>
      <c r="C1687" s="151" t="e">
        <f ca="1">+_xll.BInterpol(Boost!$R$6:$R$66,Boost!$AZ$6:$AZ$66,params!B1687,"cubic")</f>
        <v>#NAME?</v>
      </c>
      <c r="D1687" s="151" t="e">
        <f ca="1">+_xll.BInterpol(Boost!$R$6:$R$66,Boost!$AX$6:$AX$66,params!B1687,"cubic")</f>
        <v>#NAME?</v>
      </c>
      <c r="E1687" s="198" t="e">
        <f t="shared" ca="1" si="214"/>
        <v>#NAME?</v>
      </c>
      <c r="F1687" s="151" t="e">
        <f ca="1">+_xll.BInterpol(Boost!$R$6:$R$66,Boost!$AY$6:$AY$66,params!B1687,"cubic")</f>
        <v>#NAME?</v>
      </c>
      <c r="G1687" s="151" t="e">
        <f ca="1">_xll.BInterpol(cf!$A$2:$A$68,cf!$B$2:$B$68,params!B1687,"cubic")/100</f>
        <v>#NAME?</v>
      </c>
      <c r="H1687" s="199" t="e">
        <f t="shared" ca="1" si="215"/>
        <v>#NAME?</v>
      </c>
      <c r="I1687" s="152">
        <f t="shared" si="210"/>
        <v>0.10619412251622806</v>
      </c>
      <c r="J1687" s="152">
        <f t="shared" si="216"/>
        <v>5.9589044778429745E-5</v>
      </c>
      <c r="K1687" s="3" t="e">
        <f t="shared" ca="1" si="212"/>
        <v>#NAME?</v>
      </c>
      <c r="L1687" s="153" t="e">
        <f t="shared" ca="1" si="217"/>
        <v>#NAME?</v>
      </c>
      <c r="M1687" s="195" t="e">
        <f ca="1">_xll.BInterpol(cf!$A$2:$A$68,cf!$C$2:$C$68,params!B1687,"cubic")</f>
        <v>#NAME?</v>
      </c>
      <c r="N1687" s="195" t="e">
        <f ca="1">+_xll.BInterpol(#REF!,#REF!,params!B1687,"cubic")</f>
        <v>#NAME?</v>
      </c>
      <c r="O1687" s="153" t="e">
        <f t="shared" ca="1" si="213"/>
        <v>#NAME?</v>
      </c>
    </row>
    <row r="1688" spans="1:15">
      <c r="A1688">
        <v>1685</v>
      </c>
      <c r="B1688">
        <f t="shared" si="211"/>
        <v>6.74</v>
      </c>
      <c r="C1688" s="151" t="e">
        <f ca="1">+_xll.BInterpol(Boost!$R$6:$R$66,Boost!$AZ$6:$AZ$66,params!B1688,"cubic")</f>
        <v>#NAME?</v>
      </c>
      <c r="D1688" s="151" t="e">
        <f ca="1">+_xll.BInterpol(Boost!$R$6:$R$66,Boost!$AX$6:$AX$66,params!B1688,"cubic")</f>
        <v>#NAME?</v>
      </c>
      <c r="E1688" s="198" t="e">
        <f t="shared" ca="1" si="214"/>
        <v>#NAME?</v>
      </c>
      <c r="F1688" s="151" t="e">
        <f ca="1">+_xll.BInterpol(Boost!$R$6:$R$66,Boost!$AY$6:$AY$66,params!B1688,"cubic")</f>
        <v>#NAME?</v>
      </c>
      <c r="G1688" s="151" t="e">
        <f ca="1">_xll.BInterpol(cf!$A$2:$A$68,cf!$B$2:$B$68,params!B1688,"cubic")/100</f>
        <v>#NAME?</v>
      </c>
      <c r="H1688" s="199" t="e">
        <f t="shared" ca="1" si="215"/>
        <v>#NAME?</v>
      </c>
      <c r="I1688" s="152">
        <f t="shared" si="210"/>
        <v>0.10625370758853581</v>
      </c>
      <c r="J1688" s="152">
        <f t="shared" si="216"/>
        <v>5.9585072307744014E-5</v>
      </c>
      <c r="K1688" s="3" t="e">
        <f t="shared" ca="1" si="212"/>
        <v>#NAME?</v>
      </c>
      <c r="L1688" s="153" t="e">
        <f t="shared" ca="1" si="217"/>
        <v>#NAME?</v>
      </c>
      <c r="M1688" s="195" t="e">
        <f ca="1">_xll.BInterpol(cf!$A$2:$A$68,cf!$C$2:$C$68,params!B1688,"cubic")</f>
        <v>#NAME?</v>
      </c>
      <c r="N1688" s="195" t="e">
        <f ca="1">+_xll.BInterpol(#REF!,#REF!,params!B1688,"cubic")</f>
        <v>#NAME?</v>
      </c>
      <c r="O1688" s="153" t="e">
        <f t="shared" ca="1" si="213"/>
        <v>#NAME?</v>
      </c>
    </row>
    <row r="1689" spans="1:15">
      <c r="A1689">
        <v>1686</v>
      </c>
      <c r="B1689">
        <f t="shared" si="211"/>
        <v>6.7439999999999998</v>
      </c>
      <c r="C1689" s="151" t="e">
        <f ca="1">+_xll.BInterpol(Boost!$R$6:$R$66,Boost!$AZ$6:$AZ$66,params!B1689,"cubic")</f>
        <v>#NAME?</v>
      </c>
      <c r="D1689" s="151" t="e">
        <f ca="1">+_xll.BInterpol(Boost!$R$6:$R$66,Boost!$AX$6:$AX$66,params!B1689,"cubic")</f>
        <v>#NAME?</v>
      </c>
      <c r="E1689" s="198" t="e">
        <f t="shared" ca="1" si="214"/>
        <v>#NAME?</v>
      </c>
      <c r="F1689" s="151" t="e">
        <f ca="1">+_xll.BInterpol(Boost!$R$6:$R$66,Boost!$AY$6:$AY$66,params!B1689,"cubic")</f>
        <v>#NAME?</v>
      </c>
      <c r="G1689" s="151" t="e">
        <f ca="1">_xll.BInterpol(cf!$A$2:$A$68,cf!$B$2:$B$68,params!B1689,"cubic")/100</f>
        <v>#NAME?</v>
      </c>
      <c r="H1689" s="199" t="e">
        <f t="shared" ca="1" si="215"/>
        <v>#NAME?</v>
      </c>
      <c r="I1689" s="152">
        <f t="shared" si="210"/>
        <v>0.10631328868863776</v>
      </c>
      <c r="J1689" s="152">
        <f t="shared" si="216"/>
        <v>5.9581100101957496E-5</v>
      </c>
      <c r="K1689" s="3" t="e">
        <f t="shared" ca="1" si="212"/>
        <v>#NAME?</v>
      </c>
      <c r="L1689" s="153" t="e">
        <f t="shared" ca="1" si="217"/>
        <v>#NAME?</v>
      </c>
      <c r="M1689" s="195" t="e">
        <f ca="1">_xll.BInterpol(cf!$A$2:$A$68,cf!$C$2:$C$68,params!B1689,"cubic")</f>
        <v>#NAME?</v>
      </c>
      <c r="N1689" s="195" t="e">
        <f ca="1">+_xll.BInterpol(#REF!,#REF!,params!B1689,"cubic")</f>
        <v>#NAME?</v>
      </c>
      <c r="O1689" s="153" t="e">
        <f t="shared" ca="1" si="213"/>
        <v>#NAME?</v>
      </c>
    </row>
    <row r="1690" spans="1:15">
      <c r="A1690">
        <v>1687</v>
      </c>
      <c r="B1690">
        <f t="shared" si="211"/>
        <v>6.7480000000000002</v>
      </c>
      <c r="C1690" s="151" t="e">
        <f ca="1">+_xll.BInterpol(Boost!$R$6:$R$66,Boost!$AZ$6:$AZ$66,params!B1690,"cubic")</f>
        <v>#NAME?</v>
      </c>
      <c r="D1690" s="151" t="e">
        <f ca="1">+_xll.BInterpol(Boost!$R$6:$R$66,Boost!$AX$6:$AX$66,params!B1690,"cubic")</f>
        <v>#NAME?</v>
      </c>
      <c r="E1690" s="198" t="e">
        <f t="shared" ca="1" si="214"/>
        <v>#NAME?</v>
      </c>
      <c r="F1690" s="151" t="e">
        <f ca="1">+_xll.BInterpol(Boost!$R$6:$R$66,Boost!$AY$6:$AY$66,params!B1690,"cubic")</f>
        <v>#NAME?</v>
      </c>
      <c r="G1690" s="151" t="e">
        <f ca="1">_xll.BInterpol(cf!$A$2:$A$68,cf!$B$2:$B$68,params!B1690,"cubic")/100</f>
        <v>#NAME?</v>
      </c>
      <c r="H1690" s="199" t="e">
        <f t="shared" ca="1" si="215"/>
        <v>#NAME?</v>
      </c>
      <c r="I1690" s="152">
        <f t="shared" si="210"/>
        <v>0.10637286581679894</v>
      </c>
      <c r="J1690" s="152">
        <f t="shared" si="216"/>
        <v>5.9577128161181214E-5</v>
      </c>
      <c r="K1690" s="3" t="e">
        <f t="shared" ca="1" si="212"/>
        <v>#NAME?</v>
      </c>
      <c r="L1690" s="153" t="e">
        <f t="shared" ca="1" si="217"/>
        <v>#NAME?</v>
      </c>
      <c r="M1690" s="195" t="e">
        <f ca="1">_xll.BInterpol(cf!$A$2:$A$68,cf!$C$2:$C$68,params!B1690,"cubic")</f>
        <v>#NAME?</v>
      </c>
      <c r="N1690" s="195" t="e">
        <f ca="1">+_xll.BInterpol(#REF!,#REF!,params!B1690,"cubic")</f>
        <v>#NAME?</v>
      </c>
      <c r="O1690" s="153" t="e">
        <f t="shared" ca="1" si="213"/>
        <v>#NAME?</v>
      </c>
    </row>
    <row r="1691" spans="1:15">
      <c r="A1691">
        <v>1688</v>
      </c>
      <c r="B1691">
        <f t="shared" si="211"/>
        <v>6.7519999999999998</v>
      </c>
      <c r="C1691" s="151" t="e">
        <f ca="1">+_xll.BInterpol(Boost!$R$6:$R$66,Boost!$AZ$6:$AZ$66,params!B1691,"cubic")</f>
        <v>#NAME?</v>
      </c>
      <c r="D1691" s="151" t="e">
        <f ca="1">+_xll.BInterpol(Boost!$R$6:$R$66,Boost!$AX$6:$AX$66,params!B1691,"cubic")</f>
        <v>#NAME?</v>
      </c>
      <c r="E1691" s="198" t="e">
        <f t="shared" ca="1" si="214"/>
        <v>#NAME?</v>
      </c>
      <c r="F1691" s="151" t="e">
        <f ca="1">+_xll.BInterpol(Boost!$R$6:$R$66,Boost!$AY$6:$AY$66,params!B1691,"cubic")</f>
        <v>#NAME?</v>
      </c>
      <c r="G1691" s="151" t="e">
        <f ca="1">_xll.BInterpol(cf!$A$2:$A$68,cf!$B$2:$B$68,params!B1691,"cubic")/100</f>
        <v>#NAME?</v>
      </c>
      <c r="H1691" s="199" t="e">
        <f t="shared" ca="1" si="215"/>
        <v>#NAME?</v>
      </c>
      <c r="I1691" s="152">
        <f t="shared" si="210"/>
        <v>0.1064324389732838</v>
      </c>
      <c r="J1691" s="152">
        <f t="shared" si="216"/>
        <v>5.9573156484860057E-5</v>
      </c>
      <c r="K1691" s="3" t="e">
        <f t="shared" ca="1" si="212"/>
        <v>#NAME?</v>
      </c>
      <c r="L1691" s="153" t="e">
        <f t="shared" ca="1" si="217"/>
        <v>#NAME?</v>
      </c>
      <c r="M1691" s="195" t="e">
        <f ca="1">_xll.BInterpol(cf!$A$2:$A$68,cf!$C$2:$C$68,params!B1691,"cubic")</f>
        <v>#NAME?</v>
      </c>
      <c r="N1691" s="195" t="e">
        <f ca="1">+_xll.BInterpol(#REF!,#REF!,params!B1691,"cubic")</f>
        <v>#NAME?</v>
      </c>
      <c r="O1691" s="153" t="e">
        <f t="shared" ca="1" si="213"/>
        <v>#NAME?</v>
      </c>
    </row>
    <row r="1692" spans="1:15">
      <c r="A1692">
        <v>1689</v>
      </c>
      <c r="B1692">
        <f t="shared" si="211"/>
        <v>6.7560000000000002</v>
      </c>
      <c r="C1692" s="151" t="e">
        <f ca="1">+_xll.BInterpol(Boost!$R$6:$R$66,Boost!$AZ$6:$AZ$66,params!B1692,"cubic")</f>
        <v>#NAME?</v>
      </c>
      <c r="D1692" s="151" t="e">
        <f ca="1">+_xll.BInterpol(Boost!$R$6:$R$66,Boost!$AX$6:$AX$66,params!B1692,"cubic")</f>
        <v>#NAME?</v>
      </c>
      <c r="E1692" s="198" t="e">
        <f t="shared" ca="1" si="214"/>
        <v>#NAME?</v>
      </c>
      <c r="F1692" s="151" t="e">
        <f ca="1">+_xll.BInterpol(Boost!$R$6:$R$66,Boost!$AY$6:$AY$66,params!B1692,"cubic")</f>
        <v>#NAME?</v>
      </c>
      <c r="G1692" s="151" t="e">
        <f ca="1">_xll.BInterpol(cf!$A$2:$A$68,cf!$B$2:$B$68,params!B1692,"cubic")/100</f>
        <v>#NAME?</v>
      </c>
      <c r="H1692" s="199" t="e">
        <f t="shared" ca="1" si="215"/>
        <v>#NAME?</v>
      </c>
      <c r="I1692" s="152">
        <f t="shared" si="210"/>
        <v>0.10649200815835735</v>
      </c>
      <c r="J1692" s="152">
        <f t="shared" si="216"/>
        <v>5.9569185073549136E-5</v>
      </c>
      <c r="K1692" s="3" t="e">
        <f t="shared" ca="1" si="212"/>
        <v>#NAME?</v>
      </c>
      <c r="L1692" s="153" t="e">
        <f t="shared" ca="1" si="217"/>
        <v>#NAME?</v>
      </c>
      <c r="M1692" s="195" t="e">
        <f ca="1">_xll.BInterpol(cf!$A$2:$A$68,cf!$C$2:$C$68,params!B1692,"cubic")</f>
        <v>#NAME?</v>
      </c>
      <c r="N1692" s="195" t="e">
        <f ca="1">+_xll.BInterpol(#REF!,#REF!,params!B1692,"cubic")</f>
        <v>#NAME?</v>
      </c>
      <c r="O1692" s="153" t="e">
        <f t="shared" ca="1" si="213"/>
        <v>#NAME?</v>
      </c>
    </row>
    <row r="1693" spans="1:15">
      <c r="A1693">
        <v>1690</v>
      </c>
      <c r="B1693">
        <f t="shared" si="211"/>
        <v>6.76</v>
      </c>
      <c r="C1693" s="151" t="e">
        <f ca="1">+_xll.BInterpol(Boost!$R$6:$R$66,Boost!$AZ$6:$AZ$66,params!B1693,"cubic")</f>
        <v>#NAME?</v>
      </c>
      <c r="D1693" s="151" t="e">
        <f ca="1">+_xll.BInterpol(Boost!$R$6:$R$66,Boost!$AX$6:$AX$66,params!B1693,"cubic")</f>
        <v>#NAME?</v>
      </c>
      <c r="E1693" s="198" t="e">
        <f t="shared" ca="1" si="214"/>
        <v>#NAME?</v>
      </c>
      <c r="F1693" s="151" t="e">
        <f ca="1">+_xll.BInterpol(Boost!$R$6:$R$66,Boost!$AY$6:$AY$66,params!B1693,"cubic")</f>
        <v>#NAME?</v>
      </c>
      <c r="G1693" s="151" t="e">
        <f ca="1">_xll.BInterpol(cf!$A$2:$A$68,cf!$B$2:$B$68,params!B1693,"cubic")/100</f>
        <v>#NAME?</v>
      </c>
      <c r="H1693" s="199" t="e">
        <f t="shared" ca="1" si="215"/>
        <v>#NAME?</v>
      </c>
      <c r="I1693" s="152">
        <f t="shared" si="210"/>
        <v>0.10655157337228427</v>
      </c>
      <c r="J1693" s="152">
        <f t="shared" si="216"/>
        <v>5.9565213926915384E-5</v>
      </c>
      <c r="K1693" s="3" t="e">
        <f t="shared" ca="1" si="212"/>
        <v>#NAME?</v>
      </c>
      <c r="L1693" s="153" t="e">
        <f t="shared" ca="1" si="217"/>
        <v>#NAME?</v>
      </c>
      <c r="M1693" s="195" t="e">
        <f ca="1">_xll.BInterpol(cf!$A$2:$A$68,cf!$C$2:$C$68,params!B1693,"cubic")</f>
        <v>#NAME?</v>
      </c>
      <c r="N1693" s="195" t="e">
        <f ca="1">+_xll.BInterpol(#REF!,#REF!,params!B1693,"cubic")</f>
        <v>#NAME?</v>
      </c>
      <c r="O1693" s="153" t="e">
        <f t="shared" ca="1" si="213"/>
        <v>#NAME?</v>
      </c>
    </row>
    <row r="1694" spans="1:15">
      <c r="A1694">
        <v>1691</v>
      </c>
      <c r="B1694">
        <f t="shared" si="211"/>
        <v>6.7640000000000002</v>
      </c>
      <c r="C1694" s="151" t="e">
        <f ca="1">+_xll.BInterpol(Boost!$R$6:$R$66,Boost!$AZ$6:$AZ$66,params!B1694,"cubic")</f>
        <v>#NAME?</v>
      </c>
      <c r="D1694" s="151" t="e">
        <f ca="1">+_xll.BInterpol(Boost!$R$6:$R$66,Boost!$AX$6:$AX$66,params!B1694,"cubic")</f>
        <v>#NAME?</v>
      </c>
      <c r="E1694" s="198" t="e">
        <f t="shared" ca="1" si="214"/>
        <v>#NAME?</v>
      </c>
      <c r="F1694" s="151" t="e">
        <f ca="1">+_xll.BInterpol(Boost!$R$6:$R$66,Boost!$AY$6:$AY$66,params!B1694,"cubic")</f>
        <v>#NAME?</v>
      </c>
      <c r="G1694" s="151" t="e">
        <f ca="1">_xll.BInterpol(cf!$A$2:$A$68,cf!$B$2:$B$68,params!B1694,"cubic")/100</f>
        <v>#NAME?</v>
      </c>
      <c r="H1694" s="199" t="e">
        <f t="shared" ca="1" si="215"/>
        <v>#NAME?</v>
      </c>
      <c r="I1694" s="152">
        <f t="shared" si="210"/>
        <v>0.10661113461532934</v>
      </c>
      <c r="J1694" s="152">
        <f t="shared" si="216"/>
        <v>5.9561243045069823E-5</v>
      </c>
      <c r="K1694" s="3" t="e">
        <f t="shared" ca="1" si="212"/>
        <v>#NAME?</v>
      </c>
      <c r="L1694" s="153" t="e">
        <f t="shared" ca="1" si="217"/>
        <v>#NAME?</v>
      </c>
      <c r="M1694" s="195" t="e">
        <f ca="1">_xll.BInterpol(cf!$A$2:$A$68,cf!$C$2:$C$68,params!B1694,"cubic")</f>
        <v>#NAME?</v>
      </c>
      <c r="N1694" s="195" t="e">
        <f ca="1">+_xll.BInterpol(#REF!,#REF!,params!B1694,"cubic")</f>
        <v>#NAME?</v>
      </c>
      <c r="O1694" s="153" t="e">
        <f t="shared" ca="1" si="213"/>
        <v>#NAME?</v>
      </c>
    </row>
    <row r="1695" spans="1:15">
      <c r="A1695">
        <v>1692</v>
      </c>
      <c r="B1695">
        <f t="shared" si="211"/>
        <v>6.7679999999999998</v>
      </c>
      <c r="C1695" s="151" t="e">
        <f ca="1">+_xll.BInterpol(Boost!$R$6:$R$66,Boost!$AZ$6:$AZ$66,params!B1695,"cubic")</f>
        <v>#NAME?</v>
      </c>
      <c r="D1695" s="151" t="e">
        <f ca="1">+_xll.BInterpol(Boost!$R$6:$R$66,Boost!$AX$6:$AX$66,params!B1695,"cubic")</f>
        <v>#NAME?</v>
      </c>
      <c r="E1695" s="198" t="e">
        <f t="shared" ca="1" si="214"/>
        <v>#NAME?</v>
      </c>
      <c r="F1695" s="151" t="e">
        <f ca="1">+_xll.BInterpol(Boost!$R$6:$R$66,Boost!$AY$6:$AY$66,params!B1695,"cubic")</f>
        <v>#NAME?</v>
      </c>
      <c r="G1695" s="151" t="e">
        <f ca="1">_xll.BInterpol(cf!$A$2:$A$68,cf!$B$2:$B$68,params!B1695,"cubic")/100</f>
        <v>#NAME?</v>
      </c>
      <c r="H1695" s="199" t="e">
        <f t="shared" ca="1" si="215"/>
        <v>#NAME?</v>
      </c>
      <c r="I1695" s="152">
        <f t="shared" ref="I1695:I1758" si="218">1-EXP($R$5*-1*B1695/(1-$R$6))</f>
        <v>0.10667069188775713</v>
      </c>
      <c r="J1695" s="152">
        <f t="shared" si="216"/>
        <v>5.9557272427790409E-5</v>
      </c>
      <c r="K1695" s="3" t="e">
        <f t="shared" ca="1" si="212"/>
        <v>#NAME?</v>
      </c>
      <c r="L1695" s="153" t="e">
        <f t="shared" ca="1" si="217"/>
        <v>#NAME?</v>
      </c>
      <c r="M1695" s="195" t="e">
        <f ca="1">_xll.BInterpol(cf!$A$2:$A$68,cf!$C$2:$C$68,params!B1695,"cubic")</f>
        <v>#NAME?</v>
      </c>
      <c r="N1695" s="195" t="e">
        <f ca="1">+_xll.BInterpol(#REF!,#REF!,params!B1695,"cubic")</f>
        <v>#NAME?</v>
      </c>
      <c r="O1695" s="153" t="e">
        <f t="shared" ca="1" si="213"/>
        <v>#NAME?</v>
      </c>
    </row>
    <row r="1696" spans="1:15">
      <c r="A1696">
        <v>1693</v>
      </c>
      <c r="B1696">
        <f t="shared" si="211"/>
        <v>6.7720000000000002</v>
      </c>
      <c r="C1696" s="151" t="e">
        <f ca="1">+_xll.BInterpol(Boost!$R$6:$R$66,Boost!$AZ$6:$AZ$66,params!B1696,"cubic")</f>
        <v>#NAME?</v>
      </c>
      <c r="D1696" s="151" t="e">
        <f ca="1">+_xll.BInterpol(Boost!$R$6:$R$66,Boost!$AX$6:$AX$66,params!B1696,"cubic")</f>
        <v>#NAME?</v>
      </c>
      <c r="E1696" s="198" t="e">
        <f t="shared" ca="1" si="214"/>
        <v>#NAME?</v>
      </c>
      <c r="F1696" s="151" t="e">
        <f ca="1">+_xll.BInterpol(Boost!$R$6:$R$66,Boost!$AY$6:$AY$66,params!B1696,"cubic")</f>
        <v>#NAME?</v>
      </c>
      <c r="G1696" s="151" t="e">
        <f ca="1">_xll.BInterpol(cf!$A$2:$A$68,cf!$B$2:$B$68,params!B1696,"cubic")/100</f>
        <v>#NAME?</v>
      </c>
      <c r="H1696" s="199" t="e">
        <f t="shared" ca="1" si="215"/>
        <v>#NAME?</v>
      </c>
      <c r="I1696" s="152">
        <f t="shared" si="218"/>
        <v>0.10673024518983254</v>
      </c>
      <c r="J1696" s="152">
        <f t="shared" si="216"/>
        <v>5.9553302075410208E-5</v>
      </c>
      <c r="K1696" s="3" t="e">
        <f t="shared" ca="1" si="212"/>
        <v>#NAME?</v>
      </c>
      <c r="L1696" s="153" t="e">
        <f t="shared" ca="1" si="217"/>
        <v>#NAME?</v>
      </c>
      <c r="M1696" s="195" t="e">
        <f ca="1">_xll.BInterpol(cf!$A$2:$A$68,cf!$C$2:$C$68,params!B1696,"cubic")</f>
        <v>#NAME?</v>
      </c>
      <c r="N1696" s="195" t="e">
        <f ca="1">+_xll.BInterpol(#REF!,#REF!,params!B1696,"cubic")</f>
        <v>#NAME?</v>
      </c>
      <c r="O1696" s="153" t="e">
        <f t="shared" ca="1" si="213"/>
        <v>#NAME?</v>
      </c>
    </row>
    <row r="1697" spans="1:15">
      <c r="A1697">
        <v>1694</v>
      </c>
      <c r="B1697">
        <f t="shared" si="211"/>
        <v>6.7759999999999998</v>
      </c>
      <c r="C1697" s="151" t="e">
        <f ca="1">+_xll.BInterpol(Boost!$R$6:$R$66,Boost!$AZ$6:$AZ$66,params!B1697,"cubic")</f>
        <v>#NAME?</v>
      </c>
      <c r="D1697" s="151" t="e">
        <f ca="1">+_xll.BInterpol(Boost!$R$6:$R$66,Boost!$AX$6:$AX$66,params!B1697,"cubic")</f>
        <v>#NAME?</v>
      </c>
      <c r="E1697" s="198" t="e">
        <f t="shared" ca="1" si="214"/>
        <v>#NAME?</v>
      </c>
      <c r="F1697" s="151" t="e">
        <f ca="1">+_xll.BInterpol(Boost!$R$6:$R$66,Boost!$AY$6:$AY$66,params!B1697,"cubic")</f>
        <v>#NAME?</v>
      </c>
      <c r="G1697" s="151" t="e">
        <f ca="1">_xll.BInterpol(cf!$A$2:$A$68,cf!$B$2:$B$68,params!B1697,"cubic")/100</f>
        <v>#NAME?</v>
      </c>
      <c r="H1697" s="199" t="e">
        <f t="shared" ca="1" si="215"/>
        <v>#NAME?</v>
      </c>
      <c r="I1697" s="152">
        <f t="shared" si="218"/>
        <v>0.10678979452182003</v>
      </c>
      <c r="J1697" s="152">
        <f t="shared" si="216"/>
        <v>5.9549331987485132E-5</v>
      </c>
      <c r="K1697" s="3" t="e">
        <f t="shared" ca="1" si="212"/>
        <v>#NAME?</v>
      </c>
      <c r="L1697" s="153" t="e">
        <f t="shared" ca="1" si="217"/>
        <v>#NAME?</v>
      </c>
      <c r="M1697" s="195" t="e">
        <f ca="1">_xll.BInterpol(cf!$A$2:$A$68,cf!$C$2:$C$68,params!B1697,"cubic")</f>
        <v>#NAME?</v>
      </c>
      <c r="N1697" s="195" t="e">
        <f ca="1">+_xll.BInterpol(#REF!,#REF!,params!B1697,"cubic")</f>
        <v>#NAME?</v>
      </c>
      <c r="O1697" s="153" t="e">
        <f t="shared" ca="1" si="213"/>
        <v>#NAME?</v>
      </c>
    </row>
    <row r="1698" spans="1:15">
      <c r="A1698">
        <v>1695</v>
      </c>
      <c r="B1698">
        <f t="shared" si="211"/>
        <v>6.78</v>
      </c>
      <c r="C1698" s="151" t="e">
        <f ca="1">+_xll.BInterpol(Boost!$R$6:$R$66,Boost!$AZ$6:$AZ$66,params!B1698,"cubic")</f>
        <v>#NAME?</v>
      </c>
      <c r="D1698" s="151" t="e">
        <f ca="1">+_xll.BInterpol(Boost!$R$6:$R$66,Boost!$AX$6:$AX$66,params!B1698,"cubic")</f>
        <v>#NAME?</v>
      </c>
      <c r="E1698" s="198" t="e">
        <f t="shared" ca="1" si="214"/>
        <v>#NAME?</v>
      </c>
      <c r="F1698" s="151" t="e">
        <f ca="1">+_xll.BInterpol(Boost!$R$6:$R$66,Boost!$AY$6:$AY$66,params!B1698,"cubic")</f>
        <v>#NAME?</v>
      </c>
      <c r="G1698" s="151" t="e">
        <f ca="1">_xll.BInterpol(cf!$A$2:$A$68,cf!$B$2:$B$68,params!B1698,"cubic")/100</f>
        <v>#NAME?</v>
      </c>
      <c r="H1698" s="199" t="e">
        <f t="shared" ca="1" si="215"/>
        <v>#NAME?</v>
      </c>
      <c r="I1698" s="152">
        <f t="shared" si="218"/>
        <v>0.10684933988398448</v>
      </c>
      <c r="J1698" s="152">
        <f t="shared" si="216"/>
        <v>5.954536216445927E-5</v>
      </c>
      <c r="K1698" s="3" t="e">
        <f t="shared" ca="1" si="212"/>
        <v>#NAME?</v>
      </c>
      <c r="L1698" s="153" t="e">
        <f t="shared" ca="1" si="217"/>
        <v>#NAME?</v>
      </c>
      <c r="M1698" s="195" t="e">
        <f ca="1">_xll.BInterpol(cf!$A$2:$A$68,cf!$C$2:$C$68,params!B1698,"cubic")</f>
        <v>#NAME?</v>
      </c>
      <c r="N1698" s="195" t="e">
        <f ca="1">+_xll.BInterpol(#REF!,#REF!,params!B1698,"cubic")</f>
        <v>#NAME?</v>
      </c>
      <c r="O1698" s="153" t="e">
        <f t="shared" ca="1" si="213"/>
        <v>#NAME?</v>
      </c>
    </row>
    <row r="1699" spans="1:15">
      <c r="A1699">
        <v>1696</v>
      </c>
      <c r="B1699">
        <f t="shared" si="211"/>
        <v>6.7839999999999998</v>
      </c>
      <c r="C1699" s="151" t="e">
        <f ca="1">+_xll.BInterpol(Boost!$R$6:$R$66,Boost!$AZ$6:$AZ$66,params!B1699,"cubic")</f>
        <v>#NAME?</v>
      </c>
      <c r="D1699" s="151" t="e">
        <f ca="1">+_xll.BInterpol(Boost!$R$6:$R$66,Boost!$AX$6:$AX$66,params!B1699,"cubic")</f>
        <v>#NAME?</v>
      </c>
      <c r="E1699" s="198" t="e">
        <f t="shared" ca="1" si="214"/>
        <v>#NAME?</v>
      </c>
      <c r="F1699" s="151" t="e">
        <f ca="1">+_xll.BInterpol(Boost!$R$6:$R$66,Boost!$AY$6:$AY$66,params!B1699,"cubic")</f>
        <v>#NAME?</v>
      </c>
      <c r="G1699" s="151" t="e">
        <f ca="1">_xll.BInterpol(cf!$A$2:$A$68,cf!$B$2:$B$68,params!B1699,"cubic")/100</f>
        <v>#NAME?</v>
      </c>
      <c r="H1699" s="199" t="e">
        <f t="shared" ca="1" si="215"/>
        <v>#NAME?</v>
      </c>
      <c r="I1699" s="152">
        <f t="shared" si="218"/>
        <v>0.10690888127659037</v>
      </c>
      <c r="J1699" s="152">
        <f t="shared" si="216"/>
        <v>5.9541392605888532E-5</v>
      </c>
      <c r="K1699" s="3" t="e">
        <f t="shared" ca="1" si="212"/>
        <v>#NAME?</v>
      </c>
      <c r="L1699" s="153" t="e">
        <f t="shared" ca="1" si="217"/>
        <v>#NAME?</v>
      </c>
      <c r="M1699" s="195" t="e">
        <f ca="1">_xll.BInterpol(cf!$A$2:$A$68,cf!$C$2:$C$68,params!B1699,"cubic")</f>
        <v>#NAME?</v>
      </c>
      <c r="N1699" s="195" t="e">
        <f ca="1">+_xll.BInterpol(#REF!,#REF!,params!B1699,"cubic")</f>
        <v>#NAME?</v>
      </c>
      <c r="O1699" s="153" t="e">
        <f t="shared" ca="1" si="213"/>
        <v>#NAME?</v>
      </c>
    </row>
    <row r="1700" spans="1:15">
      <c r="A1700">
        <v>1697</v>
      </c>
      <c r="B1700">
        <f t="shared" si="211"/>
        <v>6.7880000000000003</v>
      </c>
      <c r="C1700" s="151" t="e">
        <f ca="1">+_xll.BInterpol(Boost!$R$6:$R$66,Boost!$AZ$6:$AZ$66,params!B1700,"cubic")</f>
        <v>#NAME?</v>
      </c>
      <c r="D1700" s="151" t="e">
        <f ca="1">+_xll.BInterpol(Boost!$R$6:$R$66,Boost!$AX$6:$AX$66,params!B1700,"cubic")</f>
        <v>#NAME?</v>
      </c>
      <c r="E1700" s="198" t="e">
        <f t="shared" ca="1" si="214"/>
        <v>#NAME?</v>
      </c>
      <c r="F1700" s="151" t="e">
        <f ca="1">+_xll.BInterpol(Boost!$R$6:$R$66,Boost!$AY$6:$AY$66,params!B1700,"cubic")</f>
        <v>#NAME?</v>
      </c>
      <c r="G1700" s="151" t="e">
        <f ca="1">_xll.BInterpol(cf!$A$2:$A$68,cf!$B$2:$B$68,params!B1700,"cubic")/100</f>
        <v>#NAME?</v>
      </c>
      <c r="H1700" s="199" t="e">
        <f t="shared" ca="1" si="215"/>
        <v>#NAME?</v>
      </c>
      <c r="I1700" s="152">
        <f t="shared" si="218"/>
        <v>0.10696841869990248</v>
      </c>
      <c r="J1700" s="152">
        <f t="shared" si="216"/>
        <v>5.9537423312105986E-5</v>
      </c>
      <c r="K1700" s="3" t="e">
        <f t="shared" ca="1" si="212"/>
        <v>#NAME?</v>
      </c>
      <c r="L1700" s="153" t="e">
        <f t="shared" ca="1" si="217"/>
        <v>#NAME?</v>
      </c>
      <c r="M1700" s="195" t="e">
        <f ca="1">_xll.BInterpol(cf!$A$2:$A$68,cf!$C$2:$C$68,params!B1700,"cubic")</f>
        <v>#NAME?</v>
      </c>
      <c r="N1700" s="195" t="e">
        <f ca="1">+_xll.BInterpol(#REF!,#REF!,params!B1700,"cubic")</f>
        <v>#NAME?</v>
      </c>
      <c r="O1700" s="153" t="e">
        <f t="shared" ca="1" si="213"/>
        <v>#NAME?</v>
      </c>
    </row>
    <row r="1701" spans="1:15">
      <c r="A1701">
        <v>1698</v>
      </c>
      <c r="B1701">
        <f t="shared" si="211"/>
        <v>6.7919999999999998</v>
      </c>
      <c r="C1701" s="151" t="e">
        <f ca="1">+_xll.BInterpol(Boost!$R$6:$R$66,Boost!$AZ$6:$AZ$66,params!B1701,"cubic")</f>
        <v>#NAME?</v>
      </c>
      <c r="D1701" s="151" t="e">
        <f ca="1">+_xll.BInterpol(Boost!$R$6:$R$66,Boost!$AX$6:$AX$66,params!B1701,"cubic")</f>
        <v>#NAME?</v>
      </c>
      <c r="E1701" s="198" t="e">
        <f t="shared" ca="1" si="214"/>
        <v>#NAME?</v>
      </c>
      <c r="F1701" s="151" t="e">
        <f ca="1">+_xll.BInterpol(Boost!$R$6:$R$66,Boost!$AY$6:$AY$66,params!B1701,"cubic")</f>
        <v>#NAME?</v>
      </c>
      <c r="G1701" s="151" t="e">
        <f ca="1">_xll.BInterpol(cf!$A$2:$A$68,cf!$B$2:$B$68,params!B1701,"cubic")/100</f>
        <v>#NAME?</v>
      </c>
      <c r="H1701" s="199" t="e">
        <f t="shared" ca="1" si="215"/>
        <v>#NAME?</v>
      </c>
      <c r="I1701" s="152">
        <f t="shared" si="218"/>
        <v>0.10702795215418526</v>
      </c>
      <c r="J1701" s="152">
        <f t="shared" si="216"/>
        <v>5.9533454282778564E-5</v>
      </c>
      <c r="K1701" s="3" t="e">
        <f t="shared" ca="1" si="212"/>
        <v>#NAME?</v>
      </c>
      <c r="L1701" s="153" t="e">
        <f t="shared" ca="1" si="217"/>
        <v>#NAME?</v>
      </c>
      <c r="M1701" s="195" t="e">
        <f ca="1">_xll.BInterpol(cf!$A$2:$A$68,cf!$C$2:$C$68,params!B1701,"cubic")</f>
        <v>#NAME?</v>
      </c>
      <c r="N1701" s="195" t="e">
        <f ca="1">+_xll.BInterpol(#REF!,#REF!,params!B1701,"cubic")</f>
        <v>#NAME?</v>
      </c>
      <c r="O1701" s="153" t="e">
        <f t="shared" ca="1" si="213"/>
        <v>#NAME?</v>
      </c>
    </row>
    <row r="1702" spans="1:15">
      <c r="A1702">
        <v>1699</v>
      </c>
      <c r="B1702">
        <f t="shared" si="211"/>
        <v>6.7960000000000003</v>
      </c>
      <c r="C1702" s="151" t="e">
        <f ca="1">+_xll.BInterpol(Boost!$R$6:$R$66,Boost!$AZ$6:$AZ$66,params!B1702,"cubic")</f>
        <v>#NAME?</v>
      </c>
      <c r="D1702" s="151" t="e">
        <f ca="1">+_xll.BInterpol(Boost!$R$6:$R$66,Boost!$AX$6:$AX$66,params!B1702,"cubic")</f>
        <v>#NAME?</v>
      </c>
      <c r="E1702" s="198" t="e">
        <f t="shared" ca="1" si="214"/>
        <v>#NAME?</v>
      </c>
      <c r="F1702" s="151" t="e">
        <f ca="1">+_xll.BInterpol(Boost!$R$6:$R$66,Boost!$AY$6:$AY$66,params!B1702,"cubic")</f>
        <v>#NAME?</v>
      </c>
      <c r="G1702" s="151" t="e">
        <f ca="1">_xll.BInterpol(cf!$A$2:$A$68,cf!$B$2:$B$68,params!B1702,"cubic")/100</f>
        <v>#NAME?</v>
      </c>
      <c r="H1702" s="199" t="e">
        <f t="shared" ca="1" si="215"/>
        <v>#NAME?</v>
      </c>
      <c r="I1702" s="152">
        <f t="shared" si="218"/>
        <v>0.1070874816397035</v>
      </c>
      <c r="J1702" s="152">
        <f t="shared" si="216"/>
        <v>5.9529485518239333E-5</v>
      </c>
      <c r="K1702" s="3" t="e">
        <f t="shared" ca="1" si="212"/>
        <v>#NAME?</v>
      </c>
      <c r="L1702" s="153" t="e">
        <f t="shared" ca="1" si="217"/>
        <v>#NAME?</v>
      </c>
      <c r="M1702" s="195" t="e">
        <f ca="1">_xll.BInterpol(cf!$A$2:$A$68,cf!$C$2:$C$68,params!B1702,"cubic")</f>
        <v>#NAME?</v>
      </c>
      <c r="N1702" s="195" t="e">
        <f ca="1">+_xll.BInterpol(#REF!,#REF!,params!B1702,"cubic")</f>
        <v>#NAME?</v>
      </c>
      <c r="O1702" s="153" t="e">
        <f t="shared" ca="1" si="213"/>
        <v>#NAME?</v>
      </c>
    </row>
    <row r="1703" spans="1:15">
      <c r="A1703">
        <v>1700</v>
      </c>
      <c r="B1703">
        <f t="shared" si="211"/>
        <v>6.8</v>
      </c>
      <c r="C1703" s="151" t="e">
        <f ca="1">+_xll.BInterpol(Boost!$R$6:$R$66,Boost!$AZ$6:$AZ$66,params!B1703,"cubic")</f>
        <v>#NAME?</v>
      </c>
      <c r="D1703" s="151" t="e">
        <f ca="1">+_xll.BInterpol(Boost!$R$6:$R$66,Boost!$AX$6:$AX$66,params!B1703,"cubic")</f>
        <v>#NAME?</v>
      </c>
      <c r="E1703" s="198" t="e">
        <f t="shared" ca="1" si="214"/>
        <v>#NAME?</v>
      </c>
      <c r="F1703" s="151" t="e">
        <f ca="1">+_xll.BInterpol(Boost!$R$6:$R$66,Boost!$AY$6:$AY$66,params!B1703,"cubic")</f>
        <v>#NAME?</v>
      </c>
      <c r="G1703" s="151" t="e">
        <f ca="1">_xll.BInterpol(cf!$A$2:$A$68,cf!$B$2:$B$68,params!B1703,"cubic")/100</f>
        <v>#NAME?</v>
      </c>
      <c r="H1703" s="199" t="e">
        <f t="shared" ca="1" si="215"/>
        <v>#NAME?</v>
      </c>
      <c r="I1703" s="152">
        <f t="shared" si="218"/>
        <v>0.10714700715672154</v>
      </c>
      <c r="J1703" s="152">
        <f t="shared" si="216"/>
        <v>5.9525517018044205E-5</v>
      </c>
      <c r="K1703" s="3" t="e">
        <f t="shared" ca="1" si="212"/>
        <v>#NAME?</v>
      </c>
      <c r="L1703" s="153" t="e">
        <f t="shared" ca="1" si="217"/>
        <v>#NAME?</v>
      </c>
      <c r="M1703" s="195" t="e">
        <f ca="1">_xll.BInterpol(cf!$A$2:$A$68,cf!$C$2:$C$68,params!B1703,"cubic")</f>
        <v>#NAME?</v>
      </c>
      <c r="N1703" s="195" t="e">
        <f ca="1">+_xll.BInterpol(#REF!,#REF!,params!B1703,"cubic")</f>
        <v>#NAME?</v>
      </c>
      <c r="O1703" s="153" t="e">
        <f t="shared" ca="1" si="213"/>
        <v>#NAME?</v>
      </c>
    </row>
    <row r="1704" spans="1:15">
      <c r="A1704">
        <v>1701</v>
      </c>
      <c r="B1704">
        <f t="shared" si="211"/>
        <v>6.8040000000000003</v>
      </c>
      <c r="C1704" s="151" t="e">
        <f ca="1">+_xll.BInterpol(Boost!$R$6:$R$66,Boost!$AZ$6:$AZ$66,params!B1704,"cubic")</f>
        <v>#NAME?</v>
      </c>
      <c r="D1704" s="151" t="e">
        <f ca="1">+_xll.BInterpol(Boost!$R$6:$R$66,Boost!$AX$6:$AX$66,params!B1704,"cubic")</f>
        <v>#NAME?</v>
      </c>
      <c r="E1704" s="198" t="e">
        <f t="shared" ca="1" si="214"/>
        <v>#NAME?</v>
      </c>
      <c r="F1704" s="151" t="e">
        <f ca="1">+_xll.BInterpol(Boost!$R$6:$R$66,Boost!$AY$6:$AY$66,params!B1704,"cubic")</f>
        <v>#NAME?</v>
      </c>
      <c r="G1704" s="151" t="e">
        <f ca="1">_xll.BInterpol(cf!$A$2:$A$68,cf!$B$2:$B$68,params!B1704,"cubic")/100</f>
        <v>#NAME?</v>
      </c>
      <c r="H1704" s="199" t="e">
        <f t="shared" ca="1" si="215"/>
        <v>#NAME?</v>
      </c>
      <c r="I1704" s="152">
        <f t="shared" si="218"/>
        <v>0.10720652870550407</v>
      </c>
      <c r="J1704" s="152">
        <f t="shared" si="216"/>
        <v>5.9521548782526246E-5</v>
      </c>
      <c r="K1704" s="3" t="e">
        <f t="shared" ca="1" si="212"/>
        <v>#NAME?</v>
      </c>
      <c r="L1704" s="153" t="e">
        <f t="shared" ca="1" si="217"/>
        <v>#NAME?</v>
      </c>
      <c r="M1704" s="195" t="e">
        <f ca="1">_xll.BInterpol(cf!$A$2:$A$68,cf!$C$2:$C$68,params!B1704,"cubic")</f>
        <v>#NAME?</v>
      </c>
      <c r="N1704" s="195" t="e">
        <f ca="1">+_xll.BInterpol(#REF!,#REF!,params!B1704,"cubic")</f>
        <v>#NAME?</v>
      </c>
      <c r="O1704" s="153" t="e">
        <f t="shared" ca="1" si="213"/>
        <v>#NAME?</v>
      </c>
    </row>
    <row r="1705" spans="1:15">
      <c r="A1705">
        <v>1702</v>
      </c>
      <c r="B1705">
        <f t="shared" si="211"/>
        <v>6.8079999999999998</v>
      </c>
      <c r="C1705" s="151" t="e">
        <f ca="1">+_xll.BInterpol(Boost!$R$6:$R$66,Boost!$AZ$6:$AZ$66,params!B1705,"cubic")</f>
        <v>#NAME?</v>
      </c>
      <c r="D1705" s="151" t="e">
        <f ca="1">+_xll.BInterpol(Boost!$R$6:$R$66,Boost!$AX$6:$AX$66,params!B1705,"cubic")</f>
        <v>#NAME?</v>
      </c>
      <c r="E1705" s="198" t="e">
        <f t="shared" ca="1" si="214"/>
        <v>#NAME?</v>
      </c>
      <c r="F1705" s="151" t="e">
        <f ca="1">+_xll.BInterpol(Boost!$R$6:$R$66,Boost!$AY$6:$AY$66,params!B1705,"cubic")</f>
        <v>#NAME?</v>
      </c>
      <c r="G1705" s="151" t="e">
        <f ca="1">_xll.BInterpol(cf!$A$2:$A$68,cf!$B$2:$B$68,params!B1705,"cubic")/100</f>
        <v>#NAME?</v>
      </c>
      <c r="H1705" s="199" t="e">
        <f t="shared" ca="1" si="215"/>
        <v>#NAME?</v>
      </c>
      <c r="I1705" s="152">
        <f t="shared" si="218"/>
        <v>0.10726604628631564</v>
      </c>
      <c r="J1705" s="152">
        <f t="shared" si="216"/>
        <v>5.9517580811574433E-5</v>
      </c>
      <c r="K1705" s="3" t="e">
        <f t="shared" ca="1" si="212"/>
        <v>#NAME?</v>
      </c>
      <c r="L1705" s="153" t="e">
        <f t="shared" ca="1" si="217"/>
        <v>#NAME?</v>
      </c>
      <c r="M1705" s="195" t="e">
        <f ca="1">_xll.BInterpol(cf!$A$2:$A$68,cf!$C$2:$C$68,params!B1705,"cubic")</f>
        <v>#NAME?</v>
      </c>
      <c r="N1705" s="195" t="e">
        <f ca="1">+_xll.BInterpol(#REF!,#REF!,params!B1705,"cubic")</f>
        <v>#NAME?</v>
      </c>
      <c r="O1705" s="153" t="e">
        <f t="shared" ca="1" si="213"/>
        <v>#NAME?</v>
      </c>
    </row>
    <row r="1706" spans="1:15">
      <c r="A1706">
        <v>1703</v>
      </c>
      <c r="B1706">
        <f t="shared" si="211"/>
        <v>6.8120000000000003</v>
      </c>
      <c r="C1706" s="151" t="e">
        <f ca="1">+_xll.BInterpol(Boost!$R$6:$R$66,Boost!$AZ$6:$AZ$66,params!B1706,"cubic")</f>
        <v>#NAME?</v>
      </c>
      <c r="D1706" s="151" t="e">
        <f ca="1">+_xll.BInterpol(Boost!$R$6:$R$66,Boost!$AX$6:$AX$66,params!B1706,"cubic")</f>
        <v>#NAME?</v>
      </c>
      <c r="E1706" s="198" t="e">
        <f t="shared" ca="1" si="214"/>
        <v>#NAME?</v>
      </c>
      <c r="F1706" s="151" t="e">
        <f ca="1">+_xll.BInterpol(Boost!$R$6:$R$66,Boost!$AY$6:$AY$66,params!B1706,"cubic")</f>
        <v>#NAME?</v>
      </c>
      <c r="G1706" s="151" t="e">
        <f ca="1">_xll.BInterpol(cf!$A$2:$A$68,cf!$B$2:$B$68,params!B1706,"cubic")/100</f>
        <v>#NAME?</v>
      </c>
      <c r="H1706" s="199" t="e">
        <f t="shared" ca="1" si="215"/>
        <v>#NAME?</v>
      </c>
      <c r="I1706" s="152">
        <f t="shared" si="218"/>
        <v>0.10732555989942072</v>
      </c>
      <c r="J1706" s="152">
        <f t="shared" si="216"/>
        <v>5.9513613105077745E-5</v>
      </c>
      <c r="K1706" s="3" t="e">
        <f t="shared" ca="1" si="212"/>
        <v>#NAME?</v>
      </c>
      <c r="L1706" s="153" t="e">
        <f t="shared" ca="1" si="217"/>
        <v>#NAME?</v>
      </c>
      <c r="M1706" s="195" t="e">
        <f ca="1">_xll.BInterpol(cf!$A$2:$A$68,cf!$C$2:$C$68,params!B1706,"cubic")</f>
        <v>#NAME?</v>
      </c>
      <c r="N1706" s="195" t="e">
        <f ca="1">+_xll.BInterpol(#REF!,#REF!,params!B1706,"cubic")</f>
        <v>#NAME?</v>
      </c>
      <c r="O1706" s="153" t="e">
        <f t="shared" ca="1" si="213"/>
        <v>#NAME?</v>
      </c>
    </row>
    <row r="1707" spans="1:15">
      <c r="A1707">
        <v>1704</v>
      </c>
      <c r="B1707">
        <f t="shared" si="211"/>
        <v>6.8159999999999998</v>
      </c>
      <c r="C1707" s="151" t="e">
        <f ca="1">+_xll.BInterpol(Boost!$R$6:$R$66,Boost!$AZ$6:$AZ$66,params!B1707,"cubic")</f>
        <v>#NAME?</v>
      </c>
      <c r="D1707" s="151" t="e">
        <f ca="1">+_xll.BInterpol(Boost!$R$6:$R$66,Boost!$AX$6:$AX$66,params!B1707,"cubic")</f>
        <v>#NAME?</v>
      </c>
      <c r="E1707" s="198" t="e">
        <f t="shared" ca="1" si="214"/>
        <v>#NAME?</v>
      </c>
      <c r="F1707" s="151" t="e">
        <f ca="1">+_xll.BInterpol(Boost!$R$6:$R$66,Boost!$AY$6:$AY$66,params!B1707,"cubic")</f>
        <v>#NAME?</v>
      </c>
      <c r="G1707" s="151" t="e">
        <f ca="1">_xll.BInterpol(cf!$A$2:$A$68,cf!$B$2:$B$68,params!B1707,"cubic")/100</f>
        <v>#NAME?</v>
      </c>
      <c r="H1707" s="199" t="e">
        <f t="shared" ca="1" si="215"/>
        <v>#NAME?</v>
      </c>
      <c r="I1707" s="152">
        <f t="shared" si="218"/>
        <v>0.10738506954508387</v>
      </c>
      <c r="J1707" s="152">
        <f t="shared" si="216"/>
        <v>5.9509645663147204E-5</v>
      </c>
      <c r="K1707" s="3" t="e">
        <f t="shared" ca="1" si="212"/>
        <v>#NAME?</v>
      </c>
      <c r="L1707" s="153" t="e">
        <f t="shared" ca="1" si="217"/>
        <v>#NAME?</v>
      </c>
      <c r="M1707" s="195" t="e">
        <f ca="1">_xll.BInterpol(cf!$A$2:$A$68,cf!$C$2:$C$68,params!B1707,"cubic")</f>
        <v>#NAME?</v>
      </c>
      <c r="N1707" s="195" t="e">
        <f ca="1">+_xll.BInterpol(#REF!,#REF!,params!B1707,"cubic")</f>
        <v>#NAME?</v>
      </c>
      <c r="O1707" s="153" t="e">
        <f t="shared" ca="1" si="213"/>
        <v>#NAME?</v>
      </c>
    </row>
    <row r="1708" spans="1:15">
      <c r="A1708">
        <v>1705</v>
      </c>
      <c r="B1708">
        <f t="shared" si="211"/>
        <v>6.82</v>
      </c>
      <c r="C1708" s="151" t="e">
        <f ca="1">+_xll.BInterpol(Boost!$R$6:$R$66,Boost!$AZ$6:$AZ$66,params!B1708,"cubic")</f>
        <v>#NAME?</v>
      </c>
      <c r="D1708" s="151" t="e">
        <f ca="1">+_xll.BInterpol(Boost!$R$6:$R$66,Boost!$AX$6:$AX$66,params!B1708,"cubic")</f>
        <v>#NAME?</v>
      </c>
      <c r="E1708" s="198" t="e">
        <f t="shared" ca="1" si="214"/>
        <v>#NAME?</v>
      </c>
      <c r="F1708" s="151" t="e">
        <f ca="1">+_xll.BInterpol(Boost!$R$6:$R$66,Boost!$AY$6:$AY$66,params!B1708,"cubic")</f>
        <v>#NAME?</v>
      </c>
      <c r="G1708" s="151" t="e">
        <f ca="1">_xll.BInterpol(cf!$A$2:$A$68,cf!$B$2:$B$68,params!B1708,"cubic")/100</f>
        <v>#NAME?</v>
      </c>
      <c r="H1708" s="199" t="e">
        <f t="shared" ca="1" si="215"/>
        <v>#NAME?</v>
      </c>
      <c r="I1708" s="152">
        <f t="shared" si="218"/>
        <v>0.10744457522356954</v>
      </c>
      <c r="J1708" s="152">
        <f t="shared" si="216"/>
        <v>5.9505678485671787E-5</v>
      </c>
      <c r="K1708" s="3" t="e">
        <f t="shared" ca="1" si="212"/>
        <v>#NAME?</v>
      </c>
      <c r="L1708" s="153" t="e">
        <f t="shared" ca="1" si="217"/>
        <v>#NAME?</v>
      </c>
      <c r="M1708" s="195" t="e">
        <f ca="1">_xll.BInterpol(cf!$A$2:$A$68,cf!$C$2:$C$68,params!B1708,"cubic")</f>
        <v>#NAME?</v>
      </c>
      <c r="N1708" s="195" t="e">
        <f ca="1">+_xll.BInterpol(#REF!,#REF!,params!B1708,"cubic")</f>
        <v>#NAME?</v>
      </c>
      <c r="O1708" s="153" t="e">
        <f t="shared" ca="1" si="213"/>
        <v>#NAME?</v>
      </c>
    </row>
    <row r="1709" spans="1:15">
      <c r="A1709">
        <v>1706</v>
      </c>
      <c r="B1709">
        <f t="shared" si="211"/>
        <v>6.8239999999999998</v>
      </c>
      <c r="C1709" s="151" t="e">
        <f ca="1">+_xll.BInterpol(Boost!$R$6:$R$66,Boost!$AZ$6:$AZ$66,params!B1709,"cubic")</f>
        <v>#NAME?</v>
      </c>
      <c r="D1709" s="151" t="e">
        <f ca="1">+_xll.BInterpol(Boost!$R$6:$R$66,Boost!$AX$6:$AX$66,params!B1709,"cubic")</f>
        <v>#NAME?</v>
      </c>
      <c r="E1709" s="198" t="e">
        <f t="shared" ca="1" si="214"/>
        <v>#NAME?</v>
      </c>
      <c r="F1709" s="151" t="e">
        <f ca="1">+_xll.BInterpol(Boost!$R$6:$R$66,Boost!$AY$6:$AY$66,params!B1709,"cubic")</f>
        <v>#NAME?</v>
      </c>
      <c r="G1709" s="151" t="e">
        <f ca="1">_xll.BInterpol(cf!$A$2:$A$68,cf!$B$2:$B$68,params!B1709,"cubic")/100</f>
        <v>#NAME?</v>
      </c>
      <c r="H1709" s="199" t="e">
        <f t="shared" ca="1" si="215"/>
        <v>#NAME?</v>
      </c>
      <c r="I1709" s="152">
        <f t="shared" si="218"/>
        <v>0.10750407693514219</v>
      </c>
      <c r="J1709" s="152">
        <f t="shared" si="216"/>
        <v>5.9501711572651494E-5</v>
      </c>
      <c r="K1709" s="3" t="e">
        <f t="shared" ca="1" si="212"/>
        <v>#NAME?</v>
      </c>
      <c r="L1709" s="153" t="e">
        <f t="shared" ca="1" si="217"/>
        <v>#NAME?</v>
      </c>
      <c r="M1709" s="195" t="e">
        <f ca="1">_xll.BInterpol(cf!$A$2:$A$68,cf!$C$2:$C$68,params!B1709,"cubic")</f>
        <v>#NAME?</v>
      </c>
      <c r="N1709" s="195" t="e">
        <f ca="1">+_xll.BInterpol(#REF!,#REF!,params!B1709,"cubic")</f>
        <v>#NAME?</v>
      </c>
      <c r="O1709" s="153" t="e">
        <f t="shared" ca="1" si="213"/>
        <v>#NAME?</v>
      </c>
    </row>
    <row r="1710" spans="1:15">
      <c r="A1710">
        <v>1707</v>
      </c>
      <c r="B1710">
        <f t="shared" si="211"/>
        <v>6.8280000000000003</v>
      </c>
      <c r="C1710" s="151" t="e">
        <f ca="1">+_xll.BInterpol(Boost!$R$6:$R$66,Boost!$AZ$6:$AZ$66,params!B1710,"cubic")</f>
        <v>#NAME?</v>
      </c>
      <c r="D1710" s="151" t="e">
        <f ca="1">+_xll.BInterpol(Boost!$R$6:$R$66,Boost!$AX$6:$AX$66,params!B1710,"cubic")</f>
        <v>#NAME?</v>
      </c>
      <c r="E1710" s="198" t="e">
        <f t="shared" ca="1" si="214"/>
        <v>#NAME?</v>
      </c>
      <c r="F1710" s="151" t="e">
        <f ca="1">+_xll.BInterpol(Boost!$R$6:$R$66,Boost!$AY$6:$AY$66,params!B1710,"cubic")</f>
        <v>#NAME?</v>
      </c>
      <c r="G1710" s="151" t="e">
        <f ca="1">_xll.BInterpol(cf!$A$2:$A$68,cf!$B$2:$B$68,params!B1710,"cubic")/100</f>
        <v>#NAME?</v>
      </c>
      <c r="H1710" s="199" t="e">
        <f t="shared" ca="1" si="215"/>
        <v>#NAME?</v>
      </c>
      <c r="I1710" s="152">
        <f t="shared" si="218"/>
        <v>0.10756357468006639</v>
      </c>
      <c r="J1710" s="152">
        <f t="shared" si="216"/>
        <v>5.9497744924197349E-5</v>
      </c>
      <c r="K1710" s="3" t="e">
        <f t="shared" ca="1" si="212"/>
        <v>#NAME?</v>
      </c>
      <c r="L1710" s="153" t="e">
        <f t="shared" ca="1" si="217"/>
        <v>#NAME?</v>
      </c>
      <c r="M1710" s="195" t="e">
        <f ca="1">_xll.BInterpol(cf!$A$2:$A$68,cf!$C$2:$C$68,params!B1710,"cubic")</f>
        <v>#NAME?</v>
      </c>
      <c r="N1710" s="195" t="e">
        <f ca="1">+_xll.BInterpol(#REF!,#REF!,params!B1710,"cubic")</f>
        <v>#NAME?</v>
      </c>
      <c r="O1710" s="153" t="e">
        <f t="shared" ca="1" si="213"/>
        <v>#NAME?</v>
      </c>
    </row>
    <row r="1711" spans="1:15">
      <c r="A1711">
        <v>1708</v>
      </c>
      <c r="B1711">
        <f t="shared" si="211"/>
        <v>6.8319999999999999</v>
      </c>
      <c r="C1711" s="151" t="e">
        <f ca="1">+_xll.BInterpol(Boost!$R$6:$R$66,Boost!$AZ$6:$AZ$66,params!B1711,"cubic")</f>
        <v>#NAME?</v>
      </c>
      <c r="D1711" s="151" t="e">
        <f ca="1">+_xll.BInterpol(Boost!$R$6:$R$66,Boost!$AX$6:$AX$66,params!B1711,"cubic")</f>
        <v>#NAME?</v>
      </c>
      <c r="E1711" s="198" t="e">
        <f t="shared" ca="1" si="214"/>
        <v>#NAME?</v>
      </c>
      <c r="F1711" s="151" t="e">
        <f ca="1">+_xll.BInterpol(Boost!$R$6:$R$66,Boost!$AY$6:$AY$66,params!B1711,"cubic")</f>
        <v>#NAME?</v>
      </c>
      <c r="G1711" s="151" t="e">
        <f ca="1">_xll.BInterpol(cf!$A$2:$A$68,cf!$B$2:$B$68,params!B1711,"cubic")/100</f>
        <v>#NAME?</v>
      </c>
      <c r="H1711" s="199" t="e">
        <f t="shared" ca="1" si="215"/>
        <v>#NAME?</v>
      </c>
      <c r="I1711" s="152">
        <f t="shared" si="218"/>
        <v>0.10762306845860636</v>
      </c>
      <c r="J1711" s="152">
        <f t="shared" si="216"/>
        <v>5.9493778539976283E-5</v>
      </c>
      <c r="K1711" s="3" t="e">
        <f t="shared" ca="1" si="212"/>
        <v>#NAME?</v>
      </c>
      <c r="L1711" s="153" t="e">
        <f t="shared" ca="1" si="217"/>
        <v>#NAME?</v>
      </c>
      <c r="M1711" s="195" t="e">
        <f ca="1">_xll.BInterpol(cf!$A$2:$A$68,cf!$C$2:$C$68,params!B1711,"cubic")</f>
        <v>#NAME?</v>
      </c>
      <c r="N1711" s="195" t="e">
        <f ca="1">+_xll.BInterpol(#REF!,#REF!,params!B1711,"cubic")</f>
        <v>#NAME?</v>
      </c>
      <c r="O1711" s="153" t="e">
        <f t="shared" ca="1" si="213"/>
        <v>#NAME?</v>
      </c>
    </row>
    <row r="1712" spans="1:15">
      <c r="A1712">
        <v>1709</v>
      </c>
      <c r="B1712">
        <f t="shared" si="211"/>
        <v>6.8360000000000003</v>
      </c>
      <c r="C1712" s="151" t="e">
        <f ca="1">+_xll.BInterpol(Boost!$R$6:$R$66,Boost!$AZ$6:$AZ$66,params!B1712,"cubic")</f>
        <v>#NAME?</v>
      </c>
      <c r="D1712" s="151" t="e">
        <f ca="1">+_xll.BInterpol(Boost!$R$6:$R$66,Boost!$AX$6:$AX$66,params!B1712,"cubic")</f>
        <v>#NAME?</v>
      </c>
      <c r="E1712" s="198" t="e">
        <f t="shared" ca="1" si="214"/>
        <v>#NAME?</v>
      </c>
      <c r="F1712" s="151" t="e">
        <f ca="1">+_xll.BInterpol(Boost!$R$6:$R$66,Boost!$AY$6:$AY$66,params!B1712,"cubic")</f>
        <v>#NAME?</v>
      </c>
      <c r="G1712" s="151" t="e">
        <f ca="1">_xll.BInterpol(cf!$A$2:$A$68,cf!$B$2:$B$68,params!B1712,"cubic")/100</f>
        <v>#NAME?</v>
      </c>
      <c r="H1712" s="199" t="e">
        <f t="shared" ca="1" si="215"/>
        <v>#NAME?</v>
      </c>
      <c r="I1712" s="152">
        <f t="shared" si="218"/>
        <v>0.10768255827102668</v>
      </c>
      <c r="J1712" s="152">
        <f t="shared" si="216"/>
        <v>5.9489812420321364E-5</v>
      </c>
      <c r="K1712" s="3" t="e">
        <f t="shared" ca="1" si="212"/>
        <v>#NAME?</v>
      </c>
      <c r="L1712" s="153" t="e">
        <f t="shared" ca="1" si="217"/>
        <v>#NAME?</v>
      </c>
      <c r="M1712" s="195" t="e">
        <f ca="1">_xll.BInterpol(cf!$A$2:$A$68,cf!$C$2:$C$68,params!B1712,"cubic")</f>
        <v>#NAME?</v>
      </c>
      <c r="N1712" s="195" t="e">
        <f ca="1">+_xll.BInterpol(#REF!,#REF!,params!B1712,"cubic")</f>
        <v>#NAME?</v>
      </c>
      <c r="O1712" s="153" t="e">
        <f t="shared" ca="1" si="213"/>
        <v>#NAME?</v>
      </c>
    </row>
    <row r="1713" spans="1:15">
      <c r="A1713">
        <v>1710</v>
      </c>
      <c r="B1713">
        <f t="shared" si="211"/>
        <v>6.84</v>
      </c>
      <c r="C1713" s="151" t="e">
        <f ca="1">+_xll.BInterpol(Boost!$R$6:$R$66,Boost!$AZ$6:$AZ$66,params!B1713,"cubic")</f>
        <v>#NAME?</v>
      </c>
      <c r="D1713" s="151" t="e">
        <f ca="1">+_xll.BInterpol(Boost!$R$6:$R$66,Boost!$AX$6:$AX$66,params!B1713,"cubic")</f>
        <v>#NAME?</v>
      </c>
      <c r="E1713" s="198" t="e">
        <f t="shared" ca="1" si="214"/>
        <v>#NAME?</v>
      </c>
      <c r="F1713" s="151" t="e">
        <f ca="1">+_xll.BInterpol(Boost!$R$6:$R$66,Boost!$AY$6:$AY$66,params!B1713,"cubic")</f>
        <v>#NAME?</v>
      </c>
      <c r="G1713" s="151" t="e">
        <f ca="1">_xll.BInterpol(cf!$A$2:$A$68,cf!$B$2:$B$68,params!B1713,"cubic")/100</f>
        <v>#NAME?</v>
      </c>
      <c r="H1713" s="199" t="e">
        <f t="shared" ca="1" si="215"/>
        <v>#NAME?</v>
      </c>
      <c r="I1713" s="152">
        <f t="shared" si="218"/>
        <v>0.1077420441175917</v>
      </c>
      <c r="J1713" s="152">
        <f t="shared" si="216"/>
        <v>5.9485846565010547E-5</v>
      </c>
      <c r="K1713" s="3" t="e">
        <f t="shared" ca="1" si="212"/>
        <v>#NAME?</v>
      </c>
      <c r="L1713" s="153" t="e">
        <f t="shared" ca="1" si="217"/>
        <v>#NAME?</v>
      </c>
      <c r="M1713" s="195" t="e">
        <f ca="1">_xll.BInterpol(cf!$A$2:$A$68,cf!$C$2:$C$68,params!B1713,"cubic")</f>
        <v>#NAME?</v>
      </c>
      <c r="N1713" s="195" t="e">
        <f ca="1">+_xll.BInterpol(#REF!,#REF!,params!B1713,"cubic")</f>
        <v>#NAME?</v>
      </c>
      <c r="O1713" s="153" t="e">
        <f t="shared" ca="1" si="213"/>
        <v>#NAME?</v>
      </c>
    </row>
    <row r="1714" spans="1:15">
      <c r="A1714">
        <v>1711</v>
      </c>
      <c r="B1714">
        <f t="shared" si="211"/>
        <v>6.8440000000000003</v>
      </c>
      <c r="C1714" s="151" t="e">
        <f ca="1">+_xll.BInterpol(Boost!$R$6:$R$66,Boost!$AZ$6:$AZ$66,params!B1714,"cubic")</f>
        <v>#NAME?</v>
      </c>
      <c r="D1714" s="151" t="e">
        <f ca="1">+_xll.BInterpol(Boost!$R$6:$R$66,Boost!$AX$6:$AX$66,params!B1714,"cubic")</f>
        <v>#NAME?</v>
      </c>
      <c r="E1714" s="198" t="e">
        <f t="shared" ca="1" si="214"/>
        <v>#NAME?</v>
      </c>
      <c r="F1714" s="151" t="e">
        <f ca="1">+_xll.BInterpol(Boost!$R$6:$R$66,Boost!$AY$6:$AY$66,params!B1714,"cubic")</f>
        <v>#NAME?</v>
      </c>
      <c r="G1714" s="151" t="e">
        <f ca="1">_xll.BInterpol(cf!$A$2:$A$68,cf!$B$2:$B$68,params!B1714,"cubic")/100</f>
        <v>#NAME?</v>
      </c>
      <c r="H1714" s="199" t="e">
        <f t="shared" ca="1" si="215"/>
        <v>#NAME?</v>
      </c>
      <c r="I1714" s="152">
        <f t="shared" si="218"/>
        <v>0.10780152599856574</v>
      </c>
      <c r="J1714" s="152">
        <f t="shared" si="216"/>
        <v>5.9481880974043833E-5</v>
      </c>
      <c r="K1714" s="3" t="e">
        <f t="shared" ca="1" si="212"/>
        <v>#NAME?</v>
      </c>
      <c r="L1714" s="153" t="e">
        <f t="shared" ca="1" si="217"/>
        <v>#NAME?</v>
      </c>
      <c r="M1714" s="195" t="e">
        <f ca="1">_xll.BInterpol(cf!$A$2:$A$68,cf!$C$2:$C$68,params!B1714,"cubic")</f>
        <v>#NAME?</v>
      </c>
      <c r="N1714" s="195" t="e">
        <f ca="1">+_xll.BInterpol(#REF!,#REF!,params!B1714,"cubic")</f>
        <v>#NAME?</v>
      </c>
      <c r="O1714" s="153" t="e">
        <f t="shared" ca="1" si="213"/>
        <v>#NAME?</v>
      </c>
    </row>
    <row r="1715" spans="1:15">
      <c r="A1715">
        <v>1712</v>
      </c>
      <c r="B1715">
        <f t="shared" si="211"/>
        <v>6.8479999999999999</v>
      </c>
      <c r="C1715" s="151" t="e">
        <f ca="1">+_xll.BInterpol(Boost!$R$6:$R$66,Boost!$AZ$6:$AZ$66,params!B1715,"cubic")</f>
        <v>#NAME?</v>
      </c>
      <c r="D1715" s="151" t="e">
        <f ca="1">+_xll.BInterpol(Boost!$R$6:$R$66,Boost!$AX$6:$AX$66,params!B1715,"cubic")</f>
        <v>#NAME?</v>
      </c>
      <c r="E1715" s="198" t="e">
        <f t="shared" ca="1" si="214"/>
        <v>#NAME?</v>
      </c>
      <c r="F1715" s="151" t="e">
        <f ca="1">+_xll.BInterpol(Boost!$R$6:$R$66,Boost!$AY$6:$AY$66,params!B1715,"cubic")</f>
        <v>#NAME?</v>
      </c>
      <c r="G1715" s="151" t="e">
        <f ca="1">_xll.BInterpol(cf!$A$2:$A$68,cf!$B$2:$B$68,params!B1715,"cubic")/100</f>
        <v>#NAME?</v>
      </c>
      <c r="H1715" s="199" t="e">
        <f t="shared" ca="1" si="215"/>
        <v>#NAME?</v>
      </c>
      <c r="I1715" s="152">
        <f t="shared" si="218"/>
        <v>0.10786100391421327</v>
      </c>
      <c r="J1715" s="152">
        <f t="shared" si="216"/>
        <v>5.9477915647532242E-5</v>
      </c>
      <c r="K1715" s="3" t="e">
        <f t="shared" ca="1" si="212"/>
        <v>#NAME?</v>
      </c>
      <c r="L1715" s="153" t="e">
        <f t="shared" ca="1" si="217"/>
        <v>#NAME?</v>
      </c>
      <c r="M1715" s="195" t="e">
        <f ca="1">_xll.BInterpol(cf!$A$2:$A$68,cf!$C$2:$C$68,params!B1715,"cubic")</f>
        <v>#NAME?</v>
      </c>
      <c r="N1715" s="195" t="e">
        <f ca="1">+_xll.BInterpol(#REF!,#REF!,params!B1715,"cubic")</f>
        <v>#NAME?</v>
      </c>
      <c r="O1715" s="153" t="e">
        <f t="shared" ca="1" si="213"/>
        <v>#NAME?</v>
      </c>
    </row>
    <row r="1716" spans="1:15">
      <c r="A1716">
        <v>1713</v>
      </c>
      <c r="B1716">
        <f t="shared" si="211"/>
        <v>6.8520000000000003</v>
      </c>
      <c r="C1716" s="151" t="e">
        <f ca="1">+_xll.BInterpol(Boost!$R$6:$R$66,Boost!$AZ$6:$AZ$66,params!B1716,"cubic")</f>
        <v>#NAME?</v>
      </c>
      <c r="D1716" s="151" t="e">
        <f ca="1">+_xll.BInterpol(Boost!$R$6:$R$66,Boost!$AX$6:$AX$66,params!B1716,"cubic")</f>
        <v>#NAME?</v>
      </c>
      <c r="E1716" s="198" t="e">
        <f t="shared" ca="1" si="214"/>
        <v>#NAME?</v>
      </c>
      <c r="F1716" s="151" t="e">
        <f ca="1">+_xll.BInterpol(Boost!$R$6:$R$66,Boost!$AY$6:$AY$66,params!B1716,"cubic")</f>
        <v>#NAME?</v>
      </c>
      <c r="G1716" s="151" t="e">
        <f ca="1">_xll.BInterpol(cf!$A$2:$A$68,cf!$B$2:$B$68,params!B1716,"cubic")/100</f>
        <v>#NAME?</v>
      </c>
      <c r="H1716" s="199" t="e">
        <f t="shared" ca="1" si="215"/>
        <v>#NAME?</v>
      </c>
      <c r="I1716" s="152">
        <f t="shared" si="218"/>
        <v>0.10792047786479864</v>
      </c>
      <c r="J1716" s="152">
        <f t="shared" si="216"/>
        <v>5.9473950585364754E-5</v>
      </c>
      <c r="K1716" s="3" t="e">
        <f t="shared" ca="1" si="212"/>
        <v>#NAME?</v>
      </c>
      <c r="L1716" s="153" t="e">
        <f t="shared" ca="1" si="217"/>
        <v>#NAME?</v>
      </c>
      <c r="M1716" s="195" t="e">
        <f ca="1">_xll.BInterpol(cf!$A$2:$A$68,cf!$C$2:$C$68,params!B1716,"cubic")</f>
        <v>#NAME?</v>
      </c>
      <c r="N1716" s="195" t="e">
        <f ca="1">+_xll.BInterpol(#REF!,#REF!,params!B1716,"cubic")</f>
        <v>#NAME?</v>
      </c>
      <c r="O1716" s="153" t="e">
        <f t="shared" ca="1" si="213"/>
        <v>#NAME?</v>
      </c>
    </row>
    <row r="1717" spans="1:15">
      <c r="A1717">
        <v>1714</v>
      </c>
      <c r="B1717">
        <f t="shared" si="211"/>
        <v>6.8559999999999999</v>
      </c>
      <c r="C1717" s="151" t="e">
        <f ca="1">+_xll.BInterpol(Boost!$R$6:$R$66,Boost!$AZ$6:$AZ$66,params!B1717,"cubic")</f>
        <v>#NAME?</v>
      </c>
      <c r="D1717" s="151" t="e">
        <f ca="1">+_xll.BInterpol(Boost!$R$6:$R$66,Boost!$AX$6:$AX$66,params!B1717,"cubic")</f>
        <v>#NAME?</v>
      </c>
      <c r="E1717" s="198" t="e">
        <f t="shared" ca="1" si="214"/>
        <v>#NAME?</v>
      </c>
      <c r="F1717" s="151" t="e">
        <f ca="1">+_xll.BInterpol(Boost!$R$6:$R$66,Boost!$AY$6:$AY$66,params!B1717,"cubic")</f>
        <v>#NAME?</v>
      </c>
      <c r="G1717" s="151" t="e">
        <f ca="1">_xll.BInterpol(cf!$A$2:$A$68,cf!$B$2:$B$68,params!B1717,"cubic")/100</f>
        <v>#NAME?</v>
      </c>
      <c r="H1717" s="199" t="e">
        <f t="shared" ca="1" si="215"/>
        <v>#NAME?</v>
      </c>
      <c r="I1717" s="152">
        <f t="shared" si="218"/>
        <v>0.10797994785058607</v>
      </c>
      <c r="J1717" s="152">
        <f t="shared" si="216"/>
        <v>5.9469985787430346E-5</v>
      </c>
      <c r="K1717" s="3" t="e">
        <f t="shared" ca="1" si="212"/>
        <v>#NAME?</v>
      </c>
      <c r="L1717" s="153" t="e">
        <f t="shared" ca="1" si="217"/>
        <v>#NAME?</v>
      </c>
      <c r="M1717" s="195" t="e">
        <f ca="1">_xll.BInterpol(cf!$A$2:$A$68,cf!$C$2:$C$68,params!B1717,"cubic")</f>
        <v>#NAME?</v>
      </c>
      <c r="N1717" s="195" t="e">
        <f ca="1">+_xll.BInterpol(#REF!,#REF!,params!B1717,"cubic")</f>
        <v>#NAME?</v>
      </c>
      <c r="O1717" s="153" t="e">
        <f t="shared" ca="1" si="213"/>
        <v>#NAME?</v>
      </c>
    </row>
    <row r="1718" spans="1:15">
      <c r="A1718">
        <v>1715</v>
      </c>
      <c r="B1718">
        <f t="shared" si="211"/>
        <v>6.86</v>
      </c>
      <c r="C1718" s="151" t="e">
        <f ca="1">+_xll.BInterpol(Boost!$R$6:$R$66,Boost!$AZ$6:$AZ$66,params!B1718,"cubic")</f>
        <v>#NAME?</v>
      </c>
      <c r="D1718" s="151" t="e">
        <f ca="1">+_xll.BInterpol(Boost!$R$6:$R$66,Boost!$AX$6:$AX$66,params!B1718,"cubic")</f>
        <v>#NAME?</v>
      </c>
      <c r="E1718" s="198" t="e">
        <f t="shared" ca="1" si="214"/>
        <v>#NAME?</v>
      </c>
      <c r="F1718" s="151" t="e">
        <f ca="1">+_xll.BInterpol(Boost!$R$6:$R$66,Boost!$AY$6:$AY$66,params!B1718,"cubic")</f>
        <v>#NAME?</v>
      </c>
      <c r="G1718" s="151" t="e">
        <f ca="1">_xll.BInterpol(cf!$A$2:$A$68,cf!$B$2:$B$68,params!B1718,"cubic")/100</f>
        <v>#NAME?</v>
      </c>
      <c r="H1718" s="199" t="e">
        <f t="shared" ca="1" si="215"/>
        <v>#NAME?</v>
      </c>
      <c r="I1718" s="152">
        <f t="shared" si="218"/>
        <v>0.10803941387184002</v>
      </c>
      <c r="J1718" s="152">
        <f t="shared" si="216"/>
        <v>5.9466021253951062E-5</v>
      </c>
      <c r="K1718" s="3" t="e">
        <f t="shared" ca="1" si="212"/>
        <v>#NAME?</v>
      </c>
      <c r="L1718" s="153" t="e">
        <f t="shared" ca="1" si="217"/>
        <v>#NAME?</v>
      </c>
      <c r="M1718" s="195" t="e">
        <f ca="1">_xll.BInterpol(cf!$A$2:$A$68,cf!$C$2:$C$68,params!B1718,"cubic")</f>
        <v>#NAME?</v>
      </c>
      <c r="N1718" s="195" t="e">
        <f ca="1">+_xll.BInterpol(#REF!,#REF!,params!B1718,"cubic")</f>
        <v>#NAME?</v>
      </c>
      <c r="O1718" s="153" t="e">
        <f t="shared" ca="1" si="213"/>
        <v>#NAME?</v>
      </c>
    </row>
    <row r="1719" spans="1:15">
      <c r="A1719">
        <v>1716</v>
      </c>
      <c r="B1719">
        <f t="shared" si="211"/>
        <v>6.8639999999999999</v>
      </c>
      <c r="C1719" s="151" t="e">
        <f ca="1">+_xll.BInterpol(Boost!$R$6:$R$66,Boost!$AZ$6:$AZ$66,params!B1719,"cubic")</f>
        <v>#NAME?</v>
      </c>
      <c r="D1719" s="151" t="e">
        <f ca="1">+_xll.BInterpol(Boost!$R$6:$R$66,Boost!$AX$6:$AX$66,params!B1719,"cubic")</f>
        <v>#NAME?</v>
      </c>
      <c r="E1719" s="198" t="e">
        <f t="shared" ca="1" si="214"/>
        <v>#NAME?</v>
      </c>
      <c r="F1719" s="151" t="e">
        <f ca="1">+_xll.BInterpol(Boost!$R$6:$R$66,Boost!$AY$6:$AY$66,params!B1719,"cubic")</f>
        <v>#NAME?</v>
      </c>
      <c r="G1719" s="151" t="e">
        <f ca="1">_xll.BInterpol(cf!$A$2:$A$68,cf!$B$2:$B$68,params!B1719,"cubic")/100</f>
        <v>#NAME?</v>
      </c>
      <c r="H1719" s="199" t="e">
        <f t="shared" ca="1" si="215"/>
        <v>#NAME?</v>
      </c>
      <c r="I1719" s="152">
        <f t="shared" si="218"/>
        <v>0.10809887592882461</v>
      </c>
      <c r="J1719" s="152">
        <f t="shared" si="216"/>
        <v>5.9462056984593836E-5</v>
      </c>
      <c r="K1719" s="3" t="e">
        <f t="shared" ca="1" si="212"/>
        <v>#NAME?</v>
      </c>
      <c r="L1719" s="153" t="e">
        <f t="shared" ca="1" si="217"/>
        <v>#NAME?</v>
      </c>
      <c r="M1719" s="195" t="e">
        <f ca="1">_xll.BInterpol(cf!$A$2:$A$68,cf!$C$2:$C$68,params!B1719,"cubic")</f>
        <v>#NAME?</v>
      </c>
      <c r="N1719" s="195" t="e">
        <f ca="1">+_xll.BInterpol(#REF!,#REF!,params!B1719,"cubic")</f>
        <v>#NAME?</v>
      </c>
      <c r="O1719" s="153" t="e">
        <f t="shared" ca="1" si="213"/>
        <v>#NAME?</v>
      </c>
    </row>
    <row r="1720" spans="1:15">
      <c r="A1720">
        <v>1717</v>
      </c>
      <c r="B1720">
        <f t="shared" si="211"/>
        <v>6.8680000000000003</v>
      </c>
      <c r="C1720" s="151" t="e">
        <f ca="1">+_xll.BInterpol(Boost!$R$6:$R$66,Boost!$AZ$6:$AZ$66,params!B1720,"cubic")</f>
        <v>#NAME?</v>
      </c>
      <c r="D1720" s="151" t="e">
        <f ca="1">+_xll.BInterpol(Boost!$R$6:$R$66,Boost!$AX$6:$AX$66,params!B1720,"cubic")</f>
        <v>#NAME?</v>
      </c>
      <c r="E1720" s="198" t="e">
        <f t="shared" ca="1" si="214"/>
        <v>#NAME?</v>
      </c>
      <c r="F1720" s="151" t="e">
        <f ca="1">+_xll.BInterpol(Boost!$R$6:$R$66,Boost!$AY$6:$AY$66,params!B1720,"cubic")</f>
        <v>#NAME?</v>
      </c>
      <c r="G1720" s="151" t="e">
        <f ca="1">_xll.BInterpol(cf!$A$2:$A$68,cf!$B$2:$B$68,params!B1720,"cubic")/100</f>
        <v>#NAME?</v>
      </c>
      <c r="H1720" s="199" t="e">
        <f t="shared" ca="1" si="215"/>
        <v>#NAME?</v>
      </c>
      <c r="I1720" s="152">
        <f t="shared" si="218"/>
        <v>0.1081583340218043</v>
      </c>
      <c r="J1720" s="152">
        <f t="shared" si="216"/>
        <v>5.9458092979691735E-5</v>
      </c>
      <c r="K1720" s="3" t="e">
        <f t="shared" ca="1" si="212"/>
        <v>#NAME?</v>
      </c>
      <c r="L1720" s="153" t="e">
        <f t="shared" ca="1" si="217"/>
        <v>#NAME?</v>
      </c>
      <c r="M1720" s="195" t="e">
        <f ca="1">_xll.BInterpol(cf!$A$2:$A$68,cf!$C$2:$C$68,params!B1720,"cubic")</f>
        <v>#NAME?</v>
      </c>
      <c r="N1720" s="195" t="e">
        <f ca="1">+_xll.BInterpol(#REF!,#REF!,params!B1720,"cubic")</f>
        <v>#NAME?</v>
      </c>
      <c r="O1720" s="153" t="e">
        <f t="shared" ca="1" si="213"/>
        <v>#NAME?</v>
      </c>
    </row>
    <row r="1721" spans="1:15">
      <c r="A1721">
        <v>1718</v>
      </c>
      <c r="B1721">
        <f t="shared" si="211"/>
        <v>6.8719999999999999</v>
      </c>
      <c r="C1721" s="151" t="e">
        <f ca="1">+_xll.BInterpol(Boost!$R$6:$R$66,Boost!$AZ$6:$AZ$66,params!B1721,"cubic")</f>
        <v>#NAME?</v>
      </c>
      <c r="D1721" s="151" t="e">
        <f ca="1">+_xll.BInterpol(Boost!$R$6:$R$66,Boost!$AX$6:$AX$66,params!B1721,"cubic")</f>
        <v>#NAME?</v>
      </c>
      <c r="E1721" s="198" t="e">
        <f t="shared" ca="1" si="214"/>
        <v>#NAME?</v>
      </c>
      <c r="F1721" s="151" t="e">
        <f ca="1">+_xll.BInterpol(Boost!$R$6:$R$66,Boost!$AY$6:$AY$66,params!B1721,"cubic")</f>
        <v>#NAME?</v>
      </c>
      <c r="G1721" s="151" t="e">
        <f ca="1">_xll.BInterpol(cf!$A$2:$A$68,cf!$B$2:$B$68,params!B1721,"cubic")/100</f>
        <v>#NAME?</v>
      </c>
      <c r="H1721" s="199" t="e">
        <f t="shared" ca="1" si="215"/>
        <v>#NAME?</v>
      </c>
      <c r="I1721" s="152">
        <f t="shared" si="218"/>
        <v>0.1082177881510431</v>
      </c>
      <c r="J1721" s="152">
        <f t="shared" si="216"/>
        <v>5.9454129238800668E-5</v>
      </c>
      <c r="K1721" s="3" t="e">
        <f t="shared" ca="1" si="212"/>
        <v>#NAME?</v>
      </c>
      <c r="L1721" s="153" t="e">
        <f t="shared" ca="1" si="217"/>
        <v>#NAME?</v>
      </c>
      <c r="M1721" s="195" t="e">
        <f ca="1">_xll.BInterpol(cf!$A$2:$A$68,cf!$C$2:$C$68,params!B1721,"cubic")</f>
        <v>#NAME?</v>
      </c>
      <c r="N1721" s="195" t="e">
        <f ca="1">+_xll.BInterpol(#REF!,#REF!,params!B1721,"cubic")</f>
        <v>#NAME?</v>
      </c>
      <c r="O1721" s="153" t="e">
        <f t="shared" ca="1" si="213"/>
        <v>#NAME?</v>
      </c>
    </row>
    <row r="1722" spans="1:15">
      <c r="A1722">
        <v>1719</v>
      </c>
      <c r="B1722">
        <f t="shared" si="211"/>
        <v>6.8760000000000003</v>
      </c>
      <c r="C1722" s="151" t="e">
        <f ca="1">+_xll.BInterpol(Boost!$R$6:$R$66,Boost!$AZ$6:$AZ$66,params!B1722,"cubic")</f>
        <v>#NAME?</v>
      </c>
      <c r="D1722" s="151" t="e">
        <f ca="1">+_xll.BInterpol(Boost!$R$6:$R$66,Boost!$AX$6:$AX$66,params!B1722,"cubic")</f>
        <v>#NAME?</v>
      </c>
      <c r="E1722" s="198" t="e">
        <f t="shared" ca="1" si="214"/>
        <v>#NAME?</v>
      </c>
      <c r="F1722" s="151" t="e">
        <f ca="1">+_xll.BInterpol(Boost!$R$6:$R$66,Boost!$AY$6:$AY$66,params!B1722,"cubic")</f>
        <v>#NAME?</v>
      </c>
      <c r="G1722" s="151" t="e">
        <f ca="1">_xll.BInterpol(cf!$A$2:$A$68,cf!$B$2:$B$68,params!B1722,"cubic")/100</f>
        <v>#NAME?</v>
      </c>
      <c r="H1722" s="199" t="e">
        <f t="shared" ca="1" si="215"/>
        <v>#NAME?</v>
      </c>
      <c r="I1722" s="152">
        <f t="shared" si="218"/>
        <v>0.10827723831680558</v>
      </c>
      <c r="J1722" s="152">
        <f t="shared" si="216"/>
        <v>5.9450165762475748E-5</v>
      </c>
      <c r="K1722" s="3" t="e">
        <f t="shared" ca="1" si="212"/>
        <v>#NAME?</v>
      </c>
      <c r="L1722" s="153" t="e">
        <f t="shared" ca="1" si="217"/>
        <v>#NAME?</v>
      </c>
      <c r="M1722" s="195" t="e">
        <f ca="1">_xll.BInterpol(cf!$A$2:$A$68,cf!$C$2:$C$68,params!B1722,"cubic")</f>
        <v>#NAME?</v>
      </c>
      <c r="N1722" s="195" t="e">
        <f ca="1">+_xll.BInterpol(#REF!,#REF!,params!B1722,"cubic")</f>
        <v>#NAME?</v>
      </c>
      <c r="O1722" s="153" t="e">
        <f t="shared" ca="1" si="213"/>
        <v>#NAME?</v>
      </c>
    </row>
    <row r="1723" spans="1:15">
      <c r="A1723">
        <v>1720</v>
      </c>
      <c r="B1723">
        <f t="shared" si="211"/>
        <v>6.88</v>
      </c>
      <c r="C1723" s="151" t="e">
        <f ca="1">+_xll.BInterpol(Boost!$R$6:$R$66,Boost!$AZ$6:$AZ$66,params!B1723,"cubic")</f>
        <v>#NAME?</v>
      </c>
      <c r="D1723" s="151" t="e">
        <f ca="1">+_xll.BInterpol(Boost!$R$6:$R$66,Boost!$AX$6:$AX$66,params!B1723,"cubic")</f>
        <v>#NAME?</v>
      </c>
      <c r="E1723" s="198" t="e">
        <f t="shared" ca="1" si="214"/>
        <v>#NAME?</v>
      </c>
      <c r="F1723" s="151" t="e">
        <f ca="1">+_xll.BInterpol(Boost!$R$6:$R$66,Boost!$AY$6:$AY$66,params!B1723,"cubic")</f>
        <v>#NAME?</v>
      </c>
      <c r="G1723" s="151" t="e">
        <f ca="1">_xll.BInterpol(cf!$A$2:$A$68,cf!$B$2:$B$68,params!B1723,"cubic")/100</f>
        <v>#NAME?</v>
      </c>
      <c r="H1723" s="199" t="e">
        <f t="shared" ca="1" si="215"/>
        <v>#NAME?</v>
      </c>
      <c r="I1723" s="152">
        <f t="shared" si="218"/>
        <v>0.10833668451935563</v>
      </c>
      <c r="J1723" s="152">
        <f t="shared" si="216"/>
        <v>5.9446202550050842E-5</v>
      </c>
      <c r="K1723" s="3" t="e">
        <f t="shared" ca="1" si="212"/>
        <v>#NAME?</v>
      </c>
      <c r="L1723" s="153" t="e">
        <f t="shared" ca="1" si="217"/>
        <v>#NAME?</v>
      </c>
      <c r="M1723" s="195" t="e">
        <f ca="1">_xll.BInterpol(cf!$A$2:$A$68,cf!$C$2:$C$68,params!B1723,"cubic")</f>
        <v>#NAME?</v>
      </c>
      <c r="N1723" s="195" t="e">
        <f ca="1">+_xll.BInterpol(#REF!,#REF!,params!B1723,"cubic")</f>
        <v>#NAME?</v>
      </c>
      <c r="O1723" s="153" t="e">
        <f t="shared" ca="1" si="213"/>
        <v>#NAME?</v>
      </c>
    </row>
    <row r="1724" spans="1:15">
      <c r="A1724">
        <v>1721</v>
      </c>
      <c r="B1724">
        <f t="shared" si="211"/>
        <v>6.8840000000000003</v>
      </c>
      <c r="C1724" s="151" t="e">
        <f ca="1">+_xll.BInterpol(Boost!$R$6:$R$66,Boost!$AZ$6:$AZ$66,params!B1724,"cubic")</f>
        <v>#NAME?</v>
      </c>
      <c r="D1724" s="151" t="e">
        <f ca="1">+_xll.BInterpol(Boost!$R$6:$R$66,Boost!$AX$6:$AX$66,params!B1724,"cubic")</f>
        <v>#NAME?</v>
      </c>
      <c r="E1724" s="198" t="e">
        <f t="shared" ca="1" si="214"/>
        <v>#NAME?</v>
      </c>
      <c r="F1724" s="151" t="e">
        <f ca="1">+_xll.BInterpol(Boost!$R$6:$R$66,Boost!$AY$6:$AY$66,params!B1724,"cubic")</f>
        <v>#NAME?</v>
      </c>
      <c r="G1724" s="151" t="e">
        <f ca="1">_xll.BInterpol(cf!$A$2:$A$68,cf!$B$2:$B$68,params!B1724,"cubic")/100</f>
        <v>#NAME?</v>
      </c>
      <c r="H1724" s="199" t="e">
        <f t="shared" ca="1" si="215"/>
        <v>#NAME?</v>
      </c>
      <c r="I1724" s="152">
        <f t="shared" si="218"/>
        <v>0.10839612675895771</v>
      </c>
      <c r="J1724" s="152">
        <f t="shared" si="216"/>
        <v>5.944223960208106E-5</v>
      </c>
      <c r="K1724" s="3" t="e">
        <f t="shared" ca="1" si="212"/>
        <v>#NAME?</v>
      </c>
      <c r="L1724" s="153" t="e">
        <f t="shared" ca="1" si="217"/>
        <v>#NAME?</v>
      </c>
      <c r="M1724" s="195" t="e">
        <f ca="1">_xll.BInterpol(cf!$A$2:$A$68,cf!$C$2:$C$68,params!B1724,"cubic")</f>
        <v>#NAME?</v>
      </c>
      <c r="N1724" s="195" t="e">
        <f ca="1">+_xll.BInterpol(#REF!,#REF!,params!B1724,"cubic")</f>
        <v>#NAME?</v>
      </c>
      <c r="O1724" s="153" t="e">
        <f t="shared" ca="1" si="213"/>
        <v>#NAME?</v>
      </c>
    </row>
    <row r="1725" spans="1:15">
      <c r="A1725">
        <v>1722</v>
      </c>
      <c r="B1725">
        <f t="shared" si="211"/>
        <v>6.8879999999999999</v>
      </c>
      <c r="C1725" s="151" t="e">
        <f ca="1">+_xll.BInterpol(Boost!$R$6:$R$66,Boost!$AZ$6:$AZ$66,params!B1725,"cubic")</f>
        <v>#NAME?</v>
      </c>
      <c r="D1725" s="151" t="e">
        <f ca="1">+_xll.BInterpol(Boost!$R$6:$R$66,Boost!$AX$6:$AX$66,params!B1725,"cubic")</f>
        <v>#NAME?</v>
      </c>
      <c r="E1725" s="198" t="e">
        <f t="shared" ca="1" si="214"/>
        <v>#NAME?</v>
      </c>
      <c r="F1725" s="151" t="e">
        <f ca="1">+_xll.BInterpol(Boost!$R$6:$R$66,Boost!$AY$6:$AY$66,params!B1725,"cubic")</f>
        <v>#NAME?</v>
      </c>
      <c r="G1725" s="151" t="e">
        <f ca="1">_xll.BInterpol(cf!$A$2:$A$68,cf!$B$2:$B$68,params!B1725,"cubic")/100</f>
        <v>#NAME?</v>
      </c>
      <c r="H1725" s="199" t="e">
        <f t="shared" ca="1" si="215"/>
        <v>#NAME?</v>
      </c>
      <c r="I1725" s="152">
        <f t="shared" si="218"/>
        <v>0.10845556503587583</v>
      </c>
      <c r="J1725" s="152">
        <f t="shared" si="216"/>
        <v>5.9438276918122313E-5</v>
      </c>
      <c r="K1725" s="3" t="e">
        <f t="shared" ca="1" si="212"/>
        <v>#NAME?</v>
      </c>
      <c r="L1725" s="153" t="e">
        <f t="shared" ca="1" si="217"/>
        <v>#NAME?</v>
      </c>
      <c r="M1725" s="195" t="e">
        <f ca="1">_xll.BInterpol(cf!$A$2:$A$68,cf!$C$2:$C$68,params!B1725,"cubic")</f>
        <v>#NAME?</v>
      </c>
      <c r="N1725" s="195" t="e">
        <f ca="1">+_xll.BInterpol(#REF!,#REF!,params!B1725,"cubic")</f>
        <v>#NAME?</v>
      </c>
      <c r="O1725" s="153" t="e">
        <f t="shared" ca="1" si="213"/>
        <v>#NAME?</v>
      </c>
    </row>
    <row r="1726" spans="1:15">
      <c r="A1726">
        <v>1723</v>
      </c>
      <c r="B1726">
        <f t="shared" si="211"/>
        <v>6.8920000000000003</v>
      </c>
      <c r="C1726" s="151" t="e">
        <f ca="1">+_xll.BInterpol(Boost!$R$6:$R$66,Boost!$AZ$6:$AZ$66,params!B1726,"cubic")</f>
        <v>#NAME?</v>
      </c>
      <c r="D1726" s="151" t="e">
        <f ca="1">+_xll.BInterpol(Boost!$R$6:$R$66,Boost!$AX$6:$AX$66,params!B1726,"cubic")</f>
        <v>#NAME?</v>
      </c>
      <c r="E1726" s="198" t="e">
        <f t="shared" ca="1" si="214"/>
        <v>#NAME?</v>
      </c>
      <c r="F1726" s="151" t="e">
        <f ca="1">+_xll.BInterpol(Boost!$R$6:$R$66,Boost!$AY$6:$AY$66,params!B1726,"cubic")</f>
        <v>#NAME?</v>
      </c>
      <c r="G1726" s="151" t="e">
        <f ca="1">_xll.BInterpol(cf!$A$2:$A$68,cf!$B$2:$B$68,params!B1726,"cubic")/100</f>
        <v>#NAME?</v>
      </c>
      <c r="H1726" s="199" t="e">
        <f t="shared" ca="1" si="215"/>
        <v>#NAME?</v>
      </c>
      <c r="I1726" s="152">
        <f t="shared" si="218"/>
        <v>0.10851499935037434</v>
      </c>
      <c r="J1726" s="152">
        <f t="shared" si="216"/>
        <v>5.9434314498507668E-5</v>
      </c>
      <c r="K1726" s="3" t="e">
        <f t="shared" ca="1" si="212"/>
        <v>#NAME?</v>
      </c>
      <c r="L1726" s="153" t="e">
        <f t="shared" ca="1" si="217"/>
        <v>#NAME?</v>
      </c>
      <c r="M1726" s="195" t="e">
        <f ca="1">_xll.BInterpol(cf!$A$2:$A$68,cf!$C$2:$C$68,params!B1726,"cubic")</f>
        <v>#NAME?</v>
      </c>
      <c r="N1726" s="195" t="e">
        <f ca="1">+_xll.BInterpol(#REF!,#REF!,params!B1726,"cubic")</f>
        <v>#NAME?</v>
      </c>
      <c r="O1726" s="153" t="e">
        <f t="shared" ca="1" si="213"/>
        <v>#NAME?</v>
      </c>
    </row>
    <row r="1727" spans="1:15">
      <c r="A1727">
        <v>1724</v>
      </c>
      <c r="B1727">
        <f t="shared" si="211"/>
        <v>6.8959999999999999</v>
      </c>
      <c r="C1727" s="151" t="e">
        <f ca="1">+_xll.BInterpol(Boost!$R$6:$R$66,Boost!$AZ$6:$AZ$66,params!B1727,"cubic")</f>
        <v>#NAME?</v>
      </c>
      <c r="D1727" s="151" t="e">
        <f ca="1">+_xll.BInterpol(Boost!$R$6:$R$66,Boost!$AX$6:$AX$66,params!B1727,"cubic")</f>
        <v>#NAME?</v>
      </c>
      <c r="E1727" s="198" t="e">
        <f t="shared" ca="1" si="214"/>
        <v>#NAME?</v>
      </c>
      <c r="F1727" s="151" t="e">
        <f ca="1">+_xll.BInterpol(Boost!$R$6:$R$66,Boost!$AY$6:$AY$66,params!B1727,"cubic")</f>
        <v>#NAME?</v>
      </c>
      <c r="G1727" s="151" t="e">
        <f ca="1">_xll.BInterpol(cf!$A$2:$A$68,cf!$B$2:$B$68,params!B1727,"cubic")/100</f>
        <v>#NAME?</v>
      </c>
      <c r="H1727" s="199" t="e">
        <f t="shared" ca="1" si="215"/>
        <v>#NAME?</v>
      </c>
      <c r="I1727" s="152">
        <f t="shared" si="218"/>
        <v>0.10857442970271713</v>
      </c>
      <c r="J1727" s="152">
        <f t="shared" si="216"/>
        <v>5.9430352342793036E-5</v>
      </c>
      <c r="K1727" s="3" t="e">
        <f t="shared" ca="1" si="212"/>
        <v>#NAME?</v>
      </c>
      <c r="L1727" s="153" t="e">
        <f t="shared" ca="1" si="217"/>
        <v>#NAME?</v>
      </c>
      <c r="M1727" s="195" t="e">
        <f ca="1">_xll.BInterpol(cf!$A$2:$A$68,cf!$C$2:$C$68,params!B1727,"cubic")</f>
        <v>#NAME?</v>
      </c>
      <c r="N1727" s="195" t="e">
        <f ca="1">+_xll.BInterpol(#REF!,#REF!,params!B1727,"cubic")</f>
        <v>#NAME?</v>
      </c>
      <c r="O1727" s="153" t="e">
        <f t="shared" ca="1" si="213"/>
        <v>#NAME?</v>
      </c>
    </row>
    <row r="1728" spans="1:15">
      <c r="A1728">
        <v>1725</v>
      </c>
      <c r="B1728">
        <f t="shared" si="211"/>
        <v>6.9</v>
      </c>
      <c r="C1728" s="151" t="e">
        <f ca="1">+_xll.BInterpol(Boost!$R$6:$R$66,Boost!$AZ$6:$AZ$66,params!B1728,"cubic")</f>
        <v>#NAME?</v>
      </c>
      <c r="D1728" s="151" t="e">
        <f ca="1">+_xll.BInterpol(Boost!$R$6:$R$66,Boost!$AX$6:$AX$66,params!B1728,"cubic")</f>
        <v>#NAME?</v>
      </c>
      <c r="E1728" s="198" t="e">
        <f t="shared" ca="1" si="214"/>
        <v>#NAME?</v>
      </c>
      <c r="F1728" s="151" t="e">
        <f ca="1">+_xll.BInterpol(Boost!$R$6:$R$66,Boost!$AY$6:$AY$66,params!B1728,"cubic")</f>
        <v>#NAME?</v>
      </c>
      <c r="G1728" s="151" t="e">
        <f ca="1">_xll.BInterpol(cf!$A$2:$A$68,cf!$B$2:$B$68,params!B1728,"cubic")/100</f>
        <v>#NAME?</v>
      </c>
      <c r="H1728" s="199" t="e">
        <f t="shared" ca="1" si="215"/>
        <v>#NAME?</v>
      </c>
      <c r="I1728" s="152">
        <f t="shared" si="218"/>
        <v>0.10863385609316867</v>
      </c>
      <c r="J1728" s="152">
        <f t="shared" si="216"/>
        <v>5.9426390451533528E-5</v>
      </c>
      <c r="K1728" s="3" t="e">
        <f t="shared" ca="1" si="212"/>
        <v>#NAME?</v>
      </c>
      <c r="L1728" s="153" t="e">
        <f t="shared" ca="1" si="217"/>
        <v>#NAME?</v>
      </c>
      <c r="M1728" s="195" t="e">
        <f ca="1">_xll.BInterpol(cf!$A$2:$A$68,cf!$C$2:$C$68,params!B1728,"cubic")</f>
        <v>#NAME?</v>
      </c>
      <c r="N1728" s="195" t="e">
        <f ca="1">+_xll.BInterpol(#REF!,#REF!,params!B1728,"cubic")</f>
        <v>#NAME?</v>
      </c>
      <c r="O1728" s="153" t="e">
        <f t="shared" ca="1" si="213"/>
        <v>#NAME?</v>
      </c>
    </row>
    <row r="1729" spans="1:15">
      <c r="A1729">
        <v>1726</v>
      </c>
      <c r="B1729">
        <f t="shared" si="211"/>
        <v>6.9039999999999999</v>
      </c>
      <c r="C1729" s="151" t="e">
        <f ca="1">+_xll.BInterpol(Boost!$R$6:$R$66,Boost!$AZ$6:$AZ$66,params!B1729,"cubic")</f>
        <v>#NAME?</v>
      </c>
      <c r="D1729" s="151" t="e">
        <f ca="1">+_xll.BInterpol(Boost!$R$6:$R$66,Boost!$AX$6:$AX$66,params!B1729,"cubic")</f>
        <v>#NAME?</v>
      </c>
      <c r="E1729" s="198" t="e">
        <f t="shared" ca="1" si="214"/>
        <v>#NAME?</v>
      </c>
      <c r="F1729" s="151" t="e">
        <f ca="1">+_xll.BInterpol(Boost!$R$6:$R$66,Boost!$AY$6:$AY$66,params!B1729,"cubic")</f>
        <v>#NAME?</v>
      </c>
      <c r="G1729" s="151" t="e">
        <f ca="1">_xll.BInterpol(cf!$A$2:$A$68,cf!$B$2:$B$68,params!B1729,"cubic")/100</f>
        <v>#NAME?</v>
      </c>
      <c r="H1729" s="199" t="e">
        <f t="shared" ca="1" si="215"/>
        <v>#NAME?</v>
      </c>
      <c r="I1729" s="152">
        <f t="shared" si="218"/>
        <v>0.10869327852199284</v>
      </c>
      <c r="J1729" s="152">
        <f t="shared" si="216"/>
        <v>5.9422428824174034E-5</v>
      </c>
      <c r="K1729" s="3" t="e">
        <f t="shared" ca="1" si="212"/>
        <v>#NAME?</v>
      </c>
      <c r="L1729" s="153" t="e">
        <f t="shared" ca="1" si="217"/>
        <v>#NAME?</v>
      </c>
      <c r="M1729" s="195" t="e">
        <f ca="1">_xll.BInterpol(cf!$A$2:$A$68,cf!$C$2:$C$68,params!B1729,"cubic")</f>
        <v>#NAME?</v>
      </c>
      <c r="N1729" s="195" t="e">
        <f ca="1">+_xll.BInterpol(#REF!,#REF!,params!B1729,"cubic")</f>
        <v>#NAME?</v>
      </c>
      <c r="O1729" s="153" t="e">
        <f t="shared" ca="1" si="213"/>
        <v>#NAME?</v>
      </c>
    </row>
    <row r="1730" spans="1:15">
      <c r="A1730">
        <v>1727</v>
      </c>
      <c r="B1730">
        <f t="shared" si="211"/>
        <v>6.9080000000000004</v>
      </c>
      <c r="C1730" s="151" t="e">
        <f ca="1">+_xll.BInterpol(Boost!$R$6:$R$66,Boost!$AZ$6:$AZ$66,params!B1730,"cubic")</f>
        <v>#NAME?</v>
      </c>
      <c r="D1730" s="151" t="e">
        <f ca="1">+_xll.BInterpol(Boost!$R$6:$R$66,Boost!$AX$6:$AX$66,params!B1730,"cubic")</f>
        <v>#NAME?</v>
      </c>
      <c r="E1730" s="198" t="e">
        <f t="shared" ca="1" si="214"/>
        <v>#NAME?</v>
      </c>
      <c r="F1730" s="151" t="e">
        <f ca="1">+_xll.BInterpol(Boost!$R$6:$R$66,Boost!$AY$6:$AY$66,params!B1730,"cubic")</f>
        <v>#NAME?</v>
      </c>
      <c r="G1730" s="151" t="e">
        <f ca="1">_xll.BInterpol(cf!$A$2:$A$68,cf!$B$2:$B$68,params!B1730,"cubic")/100</f>
        <v>#NAME?</v>
      </c>
      <c r="H1730" s="199" t="e">
        <f t="shared" ca="1" si="215"/>
        <v>#NAME?</v>
      </c>
      <c r="I1730" s="152">
        <f t="shared" si="218"/>
        <v>0.10875269698945378</v>
      </c>
      <c r="J1730" s="152">
        <f t="shared" si="216"/>
        <v>5.9418467460936597E-5</v>
      </c>
      <c r="K1730" s="3" t="e">
        <f t="shared" ca="1" si="212"/>
        <v>#NAME?</v>
      </c>
      <c r="L1730" s="153" t="e">
        <f t="shared" ca="1" si="217"/>
        <v>#NAME?</v>
      </c>
      <c r="M1730" s="195" t="e">
        <f ca="1">_xll.BInterpol(cf!$A$2:$A$68,cf!$C$2:$C$68,params!B1730,"cubic")</f>
        <v>#NAME?</v>
      </c>
      <c r="N1730" s="195" t="e">
        <f ca="1">+_xll.BInterpol(#REF!,#REF!,params!B1730,"cubic")</f>
        <v>#NAME?</v>
      </c>
      <c r="O1730" s="153" t="e">
        <f t="shared" ca="1" si="213"/>
        <v>#NAME?</v>
      </c>
    </row>
    <row r="1731" spans="1:15">
      <c r="A1731">
        <v>1728</v>
      </c>
      <c r="B1731">
        <f t="shared" si="211"/>
        <v>6.9119999999999999</v>
      </c>
      <c r="C1731" s="151" t="e">
        <f ca="1">+_xll.BInterpol(Boost!$R$6:$R$66,Boost!$AZ$6:$AZ$66,params!B1731,"cubic")</f>
        <v>#NAME?</v>
      </c>
      <c r="D1731" s="151" t="e">
        <f ca="1">+_xll.BInterpol(Boost!$R$6:$R$66,Boost!$AX$6:$AX$66,params!B1731,"cubic")</f>
        <v>#NAME?</v>
      </c>
      <c r="E1731" s="198" t="e">
        <f t="shared" ca="1" si="214"/>
        <v>#NAME?</v>
      </c>
      <c r="F1731" s="151" t="e">
        <f ca="1">+_xll.BInterpol(Boost!$R$6:$R$66,Boost!$AY$6:$AY$66,params!B1731,"cubic")</f>
        <v>#NAME?</v>
      </c>
      <c r="G1731" s="151" t="e">
        <f ca="1">_xll.BInterpol(cf!$A$2:$A$68,cf!$B$2:$B$68,params!B1731,"cubic")/100</f>
        <v>#NAME?</v>
      </c>
      <c r="H1731" s="199" t="e">
        <f t="shared" ca="1" si="215"/>
        <v>#NAME?</v>
      </c>
      <c r="I1731" s="152">
        <f t="shared" si="218"/>
        <v>0.1088121114958156</v>
      </c>
      <c r="J1731" s="152">
        <f t="shared" si="216"/>
        <v>5.9414506361821218E-5</v>
      </c>
      <c r="K1731" s="3" t="e">
        <f t="shared" ca="1" si="212"/>
        <v>#NAME?</v>
      </c>
      <c r="L1731" s="153" t="e">
        <f t="shared" ca="1" si="217"/>
        <v>#NAME?</v>
      </c>
      <c r="M1731" s="195" t="e">
        <f ca="1">_xll.BInterpol(cf!$A$2:$A$68,cf!$C$2:$C$68,params!B1731,"cubic")</f>
        <v>#NAME?</v>
      </c>
      <c r="N1731" s="195" t="e">
        <f ca="1">+_xll.BInterpol(#REF!,#REF!,params!B1731,"cubic")</f>
        <v>#NAME?</v>
      </c>
      <c r="O1731" s="153" t="e">
        <f t="shared" ca="1" si="213"/>
        <v>#NAME?</v>
      </c>
    </row>
    <row r="1732" spans="1:15">
      <c r="A1732">
        <v>1729</v>
      </c>
      <c r="B1732">
        <f t="shared" ref="B1732:B1795" si="219">+A1732/250</f>
        <v>6.9160000000000004</v>
      </c>
      <c r="C1732" s="151" t="e">
        <f ca="1">+_xll.BInterpol(Boost!$R$6:$R$66,Boost!$AZ$6:$AZ$66,params!B1732,"cubic")</f>
        <v>#NAME?</v>
      </c>
      <c r="D1732" s="151" t="e">
        <f ca="1">+_xll.BInterpol(Boost!$R$6:$R$66,Boost!$AX$6:$AX$66,params!B1732,"cubic")</f>
        <v>#NAME?</v>
      </c>
      <c r="E1732" s="198" t="e">
        <f t="shared" ca="1" si="214"/>
        <v>#NAME?</v>
      </c>
      <c r="F1732" s="151" t="e">
        <f ca="1">+_xll.BInterpol(Boost!$R$6:$R$66,Boost!$AY$6:$AY$66,params!B1732,"cubic")</f>
        <v>#NAME?</v>
      </c>
      <c r="G1732" s="151" t="e">
        <f ca="1">_xll.BInterpol(cf!$A$2:$A$68,cf!$B$2:$B$68,params!B1732,"cubic")/100</f>
        <v>#NAME?</v>
      </c>
      <c r="H1732" s="199" t="e">
        <f t="shared" ca="1" si="215"/>
        <v>#NAME?</v>
      </c>
      <c r="I1732" s="152">
        <f t="shared" si="218"/>
        <v>0.10887152204134232</v>
      </c>
      <c r="J1732" s="152">
        <f t="shared" si="216"/>
        <v>5.9410545526716874E-5</v>
      </c>
      <c r="K1732" s="3" t="e">
        <f t="shared" ref="K1732:K1795" ca="1" si="220">+EXP(H1732*-B1732)</f>
        <v>#NAME?</v>
      </c>
      <c r="L1732" s="153" t="e">
        <f t="shared" ca="1" si="217"/>
        <v>#NAME?</v>
      </c>
      <c r="M1732" s="195" t="e">
        <f ca="1">_xll.BInterpol(cf!$A$2:$A$68,cf!$C$2:$C$68,params!B1732,"cubic")</f>
        <v>#NAME?</v>
      </c>
      <c r="N1732" s="195" t="e">
        <f ca="1">+_xll.BInterpol(#REF!,#REF!,params!B1732,"cubic")</f>
        <v>#NAME?</v>
      </c>
      <c r="O1732" s="153" t="e">
        <f t="shared" ref="O1732:O1795" ca="1" si="221">+EXP(-B1733*E1733)-EXP(-B1732*E1732)</f>
        <v>#NAME?</v>
      </c>
    </row>
    <row r="1733" spans="1:15">
      <c r="A1733">
        <v>1730</v>
      </c>
      <c r="B1733">
        <f t="shared" si="219"/>
        <v>6.92</v>
      </c>
      <c r="C1733" s="151" t="e">
        <f ca="1">+_xll.BInterpol(Boost!$R$6:$R$66,Boost!$AZ$6:$AZ$66,params!B1733,"cubic")</f>
        <v>#NAME?</v>
      </c>
      <c r="D1733" s="151" t="e">
        <f ca="1">+_xll.BInterpol(Boost!$R$6:$R$66,Boost!$AX$6:$AX$66,params!B1733,"cubic")</f>
        <v>#NAME?</v>
      </c>
      <c r="E1733" s="198" t="e">
        <f t="shared" ref="E1733:E1796" ca="1" si="222">-((1+C1733*B1733)/(1+C1732*B1732)-1)/(B1733-B1732)+((1+F1733*B1733)/(1+F1732*B1732)-1)/(B1733-B1732)</f>
        <v>#NAME?</v>
      </c>
      <c r="F1733" s="151" t="e">
        <f ca="1">+_xll.BInterpol(Boost!$R$6:$R$66,Boost!$AY$6:$AY$66,params!B1733,"cubic")</f>
        <v>#NAME?</v>
      </c>
      <c r="G1733" s="151" t="e">
        <f ca="1">_xll.BInterpol(cf!$A$2:$A$68,cf!$B$2:$B$68,params!B1733,"cubic")/100</f>
        <v>#NAME?</v>
      </c>
      <c r="H1733" s="199" t="e">
        <f t="shared" ref="H1733:H1796" ca="1" si="223">-((1+F1733*B1733)/(1+F1732*B1732)-1)/(B1733-B1732)+((1+G1733*B1733)/(1+G1732*B1732)-1)/(B1733-B1732)</f>
        <v>#NAME?</v>
      </c>
      <c r="I1733" s="152">
        <f t="shared" si="218"/>
        <v>0.10893092862629805</v>
      </c>
      <c r="J1733" s="152">
        <f t="shared" ref="J1733:J1796" si="224">+I1733-I1732</f>
        <v>5.9406584955734587E-5</v>
      </c>
      <c r="K1733" s="3" t="e">
        <f t="shared" ca="1" si="220"/>
        <v>#NAME?</v>
      </c>
      <c r="L1733" s="153" t="e">
        <f t="shared" ref="L1733:L1796" ca="1" si="225">+K1734-K1733</f>
        <v>#NAME?</v>
      </c>
      <c r="M1733" s="195" t="e">
        <f ca="1">_xll.BInterpol(cf!$A$2:$A$68,cf!$C$2:$C$68,params!B1733,"cubic")</f>
        <v>#NAME?</v>
      </c>
      <c r="N1733" s="195" t="e">
        <f ca="1">+_xll.BInterpol(#REF!,#REF!,params!B1733,"cubic")</f>
        <v>#NAME?</v>
      </c>
      <c r="O1733" s="153" t="e">
        <f t="shared" ca="1" si="221"/>
        <v>#NAME?</v>
      </c>
    </row>
    <row r="1734" spans="1:15">
      <c r="A1734">
        <v>1731</v>
      </c>
      <c r="B1734">
        <f t="shared" si="219"/>
        <v>6.9240000000000004</v>
      </c>
      <c r="C1734" s="151" t="e">
        <f ca="1">+_xll.BInterpol(Boost!$R$6:$R$66,Boost!$AZ$6:$AZ$66,params!B1734,"cubic")</f>
        <v>#NAME?</v>
      </c>
      <c r="D1734" s="151" t="e">
        <f ca="1">+_xll.BInterpol(Boost!$R$6:$R$66,Boost!$AX$6:$AX$66,params!B1734,"cubic")</f>
        <v>#NAME?</v>
      </c>
      <c r="E1734" s="198" t="e">
        <f t="shared" ca="1" si="222"/>
        <v>#NAME?</v>
      </c>
      <c r="F1734" s="151" t="e">
        <f ca="1">+_xll.BInterpol(Boost!$R$6:$R$66,Boost!$AY$6:$AY$66,params!B1734,"cubic")</f>
        <v>#NAME?</v>
      </c>
      <c r="G1734" s="151" t="e">
        <f ca="1">_xll.BInterpol(cf!$A$2:$A$68,cf!$B$2:$B$68,params!B1734,"cubic")/100</f>
        <v>#NAME?</v>
      </c>
      <c r="H1734" s="199" t="e">
        <f t="shared" ca="1" si="223"/>
        <v>#NAME?</v>
      </c>
      <c r="I1734" s="152">
        <f t="shared" si="218"/>
        <v>0.10899033125094681</v>
      </c>
      <c r="J1734" s="152">
        <f t="shared" si="224"/>
        <v>5.9402624648763336E-5</v>
      </c>
      <c r="K1734" s="3" t="e">
        <f t="shared" ca="1" si="220"/>
        <v>#NAME?</v>
      </c>
      <c r="L1734" s="153" t="e">
        <f t="shared" ca="1" si="225"/>
        <v>#NAME?</v>
      </c>
      <c r="M1734" s="195" t="e">
        <f ca="1">_xll.BInterpol(cf!$A$2:$A$68,cf!$C$2:$C$68,params!B1734,"cubic")</f>
        <v>#NAME?</v>
      </c>
      <c r="N1734" s="195" t="e">
        <f ca="1">+_xll.BInterpol(#REF!,#REF!,params!B1734,"cubic")</f>
        <v>#NAME?</v>
      </c>
      <c r="O1734" s="153" t="e">
        <f t="shared" ca="1" si="221"/>
        <v>#NAME?</v>
      </c>
    </row>
    <row r="1735" spans="1:15">
      <c r="A1735">
        <v>1732</v>
      </c>
      <c r="B1735">
        <f t="shared" si="219"/>
        <v>6.9279999999999999</v>
      </c>
      <c r="C1735" s="151" t="e">
        <f ca="1">+_xll.BInterpol(Boost!$R$6:$R$66,Boost!$AZ$6:$AZ$66,params!B1735,"cubic")</f>
        <v>#NAME?</v>
      </c>
      <c r="D1735" s="151" t="e">
        <f ca="1">+_xll.BInterpol(Boost!$R$6:$R$66,Boost!$AX$6:$AX$66,params!B1735,"cubic")</f>
        <v>#NAME?</v>
      </c>
      <c r="E1735" s="198" t="e">
        <f t="shared" ca="1" si="222"/>
        <v>#NAME?</v>
      </c>
      <c r="F1735" s="151" t="e">
        <f ca="1">+_xll.BInterpol(Boost!$R$6:$R$66,Boost!$AY$6:$AY$66,params!B1735,"cubic")</f>
        <v>#NAME?</v>
      </c>
      <c r="G1735" s="151" t="e">
        <f ca="1">_xll.BInterpol(cf!$A$2:$A$68,cf!$B$2:$B$68,params!B1735,"cubic")/100</f>
        <v>#NAME?</v>
      </c>
      <c r="H1735" s="199" t="e">
        <f t="shared" ca="1" si="223"/>
        <v>#NAME?</v>
      </c>
      <c r="I1735" s="152">
        <f t="shared" si="218"/>
        <v>0.10904972991555262</v>
      </c>
      <c r="J1735" s="152">
        <f t="shared" si="224"/>
        <v>5.939866460580312E-5</v>
      </c>
      <c r="K1735" s="3" t="e">
        <f t="shared" ca="1" si="220"/>
        <v>#NAME?</v>
      </c>
      <c r="L1735" s="153" t="e">
        <f t="shared" ca="1" si="225"/>
        <v>#NAME?</v>
      </c>
      <c r="M1735" s="195" t="e">
        <f ca="1">_xll.BInterpol(cf!$A$2:$A$68,cf!$C$2:$C$68,params!B1735,"cubic")</f>
        <v>#NAME?</v>
      </c>
      <c r="N1735" s="195" t="e">
        <f ca="1">+_xll.BInterpol(#REF!,#REF!,params!B1735,"cubic")</f>
        <v>#NAME?</v>
      </c>
      <c r="O1735" s="153" t="e">
        <f t="shared" ca="1" si="221"/>
        <v>#NAME?</v>
      </c>
    </row>
    <row r="1736" spans="1:15">
      <c r="A1736">
        <v>1733</v>
      </c>
      <c r="B1736">
        <f t="shared" si="219"/>
        <v>6.9320000000000004</v>
      </c>
      <c r="C1736" s="151" t="e">
        <f ca="1">+_xll.BInterpol(Boost!$R$6:$R$66,Boost!$AZ$6:$AZ$66,params!B1736,"cubic")</f>
        <v>#NAME?</v>
      </c>
      <c r="D1736" s="151" t="e">
        <f ca="1">+_xll.BInterpol(Boost!$R$6:$R$66,Boost!$AX$6:$AX$66,params!B1736,"cubic")</f>
        <v>#NAME?</v>
      </c>
      <c r="E1736" s="198" t="e">
        <f t="shared" ca="1" si="222"/>
        <v>#NAME?</v>
      </c>
      <c r="F1736" s="151" t="e">
        <f ca="1">+_xll.BInterpol(Boost!$R$6:$R$66,Boost!$AY$6:$AY$66,params!B1736,"cubic")</f>
        <v>#NAME?</v>
      </c>
      <c r="G1736" s="151" t="e">
        <f ca="1">_xll.BInterpol(cf!$A$2:$A$68,cf!$B$2:$B$68,params!B1736,"cubic")/100</f>
        <v>#NAME?</v>
      </c>
      <c r="H1736" s="199" t="e">
        <f t="shared" ca="1" si="223"/>
        <v>#NAME?</v>
      </c>
      <c r="I1736" s="152">
        <f t="shared" si="218"/>
        <v>0.10910912462037936</v>
      </c>
      <c r="J1736" s="152">
        <f t="shared" si="224"/>
        <v>5.9394704826742917E-5</v>
      </c>
      <c r="K1736" s="3" t="e">
        <f t="shared" ca="1" si="220"/>
        <v>#NAME?</v>
      </c>
      <c r="L1736" s="153" t="e">
        <f t="shared" ca="1" si="225"/>
        <v>#NAME?</v>
      </c>
      <c r="M1736" s="195" t="e">
        <f ca="1">_xll.BInterpol(cf!$A$2:$A$68,cf!$C$2:$C$68,params!B1736,"cubic")</f>
        <v>#NAME?</v>
      </c>
      <c r="N1736" s="195" t="e">
        <f ca="1">+_xll.BInterpol(#REF!,#REF!,params!B1736,"cubic")</f>
        <v>#NAME?</v>
      </c>
      <c r="O1736" s="153" t="e">
        <f t="shared" ca="1" si="221"/>
        <v>#NAME?</v>
      </c>
    </row>
    <row r="1737" spans="1:15">
      <c r="A1737">
        <v>1734</v>
      </c>
      <c r="B1737">
        <f t="shared" si="219"/>
        <v>6.9359999999999999</v>
      </c>
      <c r="C1737" s="151" t="e">
        <f ca="1">+_xll.BInterpol(Boost!$R$6:$R$66,Boost!$AZ$6:$AZ$66,params!B1737,"cubic")</f>
        <v>#NAME?</v>
      </c>
      <c r="D1737" s="151" t="e">
        <f ca="1">+_xll.BInterpol(Boost!$R$6:$R$66,Boost!$AX$6:$AX$66,params!B1737,"cubic")</f>
        <v>#NAME?</v>
      </c>
      <c r="E1737" s="198" t="e">
        <f t="shared" ca="1" si="222"/>
        <v>#NAME?</v>
      </c>
      <c r="F1737" s="151" t="e">
        <f ca="1">+_xll.BInterpol(Boost!$R$6:$R$66,Boost!$AY$6:$AY$66,params!B1737,"cubic")</f>
        <v>#NAME?</v>
      </c>
      <c r="G1737" s="151" t="e">
        <f ca="1">_xll.BInterpol(cf!$A$2:$A$68,cf!$B$2:$B$68,params!B1737,"cubic")/100</f>
        <v>#NAME?</v>
      </c>
      <c r="H1737" s="199" t="e">
        <f t="shared" ca="1" si="223"/>
        <v>#NAME?</v>
      </c>
      <c r="I1737" s="152">
        <f t="shared" si="218"/>
        <v>0.10916851536569117</v>
      </c>
      <c r="J1737" s="152">
        <f t="shared" si="224"/>
        <v>5.9390745311804771E-5</v>
      </c>
      <c r="K1737" s="3" t="e">
        <f t="shared" ca="1" si="220"/>
        <v>#NAME?</v>
      </c>
      <c r="L1737" s="153" t="e">
        <f t="shared" ca="1" si="225"/>
        <v>#NAME?</v>
      </c>
      <c r="M1737" s="195" t="e">
        <f ca="1">_xll.BInterpol(cf!$A$2:$A$68,cf!$C$2:$C$68,params!B1737,"cubic")</f>
        <v>#NAME?</v>
      </c>
      <c r="N1737" s="195" t="e">
        <f ca="1">+_xll.BInterpol(#REF!,#REF!,params!B1737,"cubic")</f>
        <v>#NAME?</v>
      </c>
      <c r="O1737" s="153" t="e">
        <f t="shared" ca="1" si="221"/>
        <v>#NAME?</v>
      </c>
    </row>
    <row r="1738" spans="1:15">
      <c r="A1738">
        <v>1735</v>
      </c>
      <c r="B1738">
        <f t="shared" si="219"/>
        <v>6.94</v>
      </c>
      <c r="C1738" s="151" t="e">
        <f ca="1">+_xll.BInterpol(Boost!$R$6:$R$66,Boost!$AZ$6:$AZ$66,params!B1738,"cubic")</f>
        <v>#NAME?</v>
      </c>
      <c r="D1738" s="151" t="e">
        <f ca="1">+_xll.BInterpol(Boost!$R$6:$R$66,Boost!$AX$6:$AX$66,params!B1738,"cubic")</f>
        <v>#NAME?</v>
      </c>
      <c r="E1738" s="198" t="e">
        <f t="shared" ca="1" si="222"/>
        <v>#NAME?</v>
      </c>
      <c r="F1738" s="151" t="e">
        <f ca="1">+_xll.BInterpol(Boost!$R$6:$R$66,Boost!$AY$6:$AY$66,params!B1738,"cubic")</f>
        <v>#NAME?</v>
      </c>
      <c r="G1738" s="151" t="e">
        <f ca="1">_xll.BInterpol(cf!$A$2:$A$68,cf!$B$2:$B$68,params!B1738,"cubic")/100</f>
        <v>#NAME?</v>
      </c>
      <c r="H1738" s="199" t="e">
        <f t="shared" ca="1" si="223"/>
        <v>#NAME?</v>
      </c>
      <c r="I1738" s="152">
        <f t="shared" si="218"/>
        <v>0.10922790215175193</v>
      </c>
      <c r="J1738" s="152">
        <f t="shared" si="224"/>
        <v>5.9386786060766639E-5</v>
      </c>
      <c r="K1738" s="3" t="e">
        <f t="shared" ca="1" si="220"/>
        <v>#NAME?</v>
      </c>
      <c r="L1738" s="153" t="e">
        <f t="shared" ca="1" si="225"/>
        <v>#NAME?</v>
      </c>
      <c r="M1738" s="195" t="e">
        <f ca="1">_xll.BInterpol(cf!$A$2:$A$68,cf!$C$2:$C$68,params!B1738,"cubic")</f>
        <v>#NAME?</v>
      </c>
      <c r="N1738" s="195" t="e">
        <f ca="1">+_xll.BInterpol(#REF!,#REF!,params!B1738,"cubic")</f>
        <v>#NAME?</v>
      </c>
      <c r="O1738" s="153" t="e">
        <f t="shared" ca="1" si="221"/>
        <v>#NAME?</v>
      </c>
    </row>
    <row r="1739" spans="1:15">
      <c r="A1739">
        <v>1736</v>
      </c>
      <c r="B1739">
        <f t="shared" si="219"/>
        <v>6.944</v>
      </c>
      <c r="C1739" s="151" t="e">
        <f ca="1">+_xll.BInterpol(Boost!$R$6:$R$66,Boost!$AZ$6:$AZ$66,params!B1739,"cubic")</f>
        <v>#NAME?</v>
      </c>
      <c r="D1739" s="151" t="e">
        <f ca="1">+_xll.BInterpol(Boost!$R$6:$R$66,Boost!$AX$6:$AX$66,params!B1739,"cubic")</f>
        <v>#NAME?</v>
      </c>
      <c r="E1739" s="198" t="e">
        <f t="shared" ca="1" si="222"/>
        <v>#NAME?</v>
      </c>
      <c r="F1739" s="151" t="e">
        <f ca="1">+_xll.BInterpol(Boost!$R$6:$R$66,Boost!$AY$6:$AY$66,params!B1739,"cubic")</f>
        <v>#NAME?</v>
      </c>
      <c r="G1739" s="151" t="e">
        <f ca="1">_xll.BInterpol(cf!$A$2:$A$68,cf!$B$2:$B$68,params!B1739,"cubic")/100</f>
        <v>#NAME?</v>
      </c>
      <c r="H1739" s="199" t="e">
        <f t="shared" ca="1" si="223"/>
        <v>#NAME?</v>
      </c>
      <c r="I1739" s="152">
        <f t="shared" si="218"/>
        <v>0.10928728497882556</v>
      </c>
      <c r="J1739" s="152">
        <f t="shared" si="224"/>
        <v>5.9382827073628519E-5</v>
      </c>
      <c r="K1739" s="3" t="e">
        <f t="shared" ca="1" si="220"/>
        <v>#NAME?</v>
      </c>
      <c r="L1739" s="153" t="e">
        <f t="shared" ca="1" si="225"/>
        <v>#NAME?</v>
      </c>
      <c r="M1739" s="195" t="e">
        <f ca="1">_xll.BInterpol(cf!$A$2:$A$68,cf!$C$2:$C$68,params!B1739,"cubic")</f>
        <v>#NAME?</v>
      </c>
      <c r="N1739" s="195" t="e">
        <f ca="1">+_xll.BInterpol(#REF!,#REF!,params!B1739,"cubic")</f>
        <v>#NAME?</v>
      </c>
      <c r="O1739" s="153" t="e">
        <f t="shared" ca="1" si="221"/>
        <v>#NAME?</v>
      </c>
    </row>
    <row r="1740" spans="1:15">
      <c r="A1740">
        <v>1737</v>
      </c>
      <c r="B1740">
        <f t="shared" si="219"/>
        <v>6.9480000000000004</v>
      </c>
      <c r="C1740" s="151" t="e">
        <f ca="1">+_xll.BInterpol(Boost!$R$6:$R$66,Boost!$AZ$6:$AZ$66,params!B1740,"cubic")</f>
        <v>#NAME?</v>
      </c>
      <c r="D1740" s="151" t="e">
        <f ca="1">+_xll.BInterpol(Boost!$R$6:$R$66,Boost!$AX$6:$AX$66,params!B1740,"cubic")</f>
        <v>#NAME?</v>
      </c>
      <c r="E1740" s="198" t="e">
        <f t="shared" ca="1" si="222"/>
        <v>#NAME?</v>
      </c>
      <c r="F1740" s="151" t="e">
        <f ca="1">+_xll.BInterpol(Boost!$R$6:$R$66,Boost!$AY$6:$AY$66,params!B1740,"cubic")</f>
        <v>#NAME?</v>
      </c>
      <c r="G1740" s="151" t="e">
        <f ca="1">_xll.BInterpol(cf!$A$2:$A$68,cf!$B$2:$B$68,params!B1740,"cubic")/100</f>
        <v>#NAME?</v>
      </c>
      <c r="H1740" s="199" t="e">
        <f t="shared" ca="1" si="223"/>
        <v>#NAME?</v>
      </c>
      <c r="I1740" s="152">
        <f t="shared" si="218"/>
        <v>0.10934666384717606</v>
      </c>
      <c r="J1740" s="152">
        <f t="shared" si="224"/>
        <v>5.9378868350501435E-5</v>
      </c>
      <c r="K1740" s="3" t="e">
        <f t="shared" ca="1" si="220"/>
        <v>#NAME?</v>
      </c>
      <c r="L1740" s="153" t="e">
        <f t="shared" ca="1" si="225"/>
        <v>#NAME?</v>
      </c>
      <c r="M1740" s="195" t="e">
        <f ca="1">_xll.BInterpol(cf!$A$2:$A$68,cf!$C$2:$C$68,params!B1740,"cubic")</f>
        <v>#NAME?</v>
      </c>
      <c r="N1740" s="195" t="e">
        <f ca="1">+_xll.BInterpol(#REF!,#REF!,params!B1740,"cubic")</f>
        <v>#NAME?</v>
      </c>
      <c r="O1740" s="153" t="e">
        <f t="shared" ca="1" si="221"/>
        <v>#NAME?</v>
      </c>
    </row>
    <row r="1741" spans="1:15">
      <c r="A1741">
        <v>1738</v>
      </c>
      <c r="B1741">
        <f t="shared" si="219"/>
        <v>6.952</v>
      </c>
      <c r="C1741" s="151" t="e">
        <f ca="1">+_xll.BInterpol(Boost!$R$6:$R$66,Boost!$AZ$6:$AZ$66,params!B1741,"cubic")</f>
        <v>#NAME?</v>
      </c>
      <c r="D1741" s="151" t="e">
        <f ca="1">+_xll.BInterpol(Boost!$R$6:$R$66,Boost!$AX$6:$AX$66,params!B1741,"cubic")</f>
        <v>#NAME?</v>
      </c>
      <c r="E1741" s="198" t="e">
        <f t="shared" ca="1" si="222"/>
        <v>#NAME?</v>
      </c>
      <c r="F1741" s="151" t="e">
        <f ca="1">+_xll.BInterpol(Boost!$R$6:$R$66,Boost!$AY$6:$AY$66,params!B1741,"cubic")</f>
        <v>#NAME?</v>
      </c>
      <c r="G1741" s="151" t="e">
        <f ca="1">_xll.BInterpol(cf!$A$2:$A$68,cf!$B$2:$B$68,params!B1741,"cubic")/100</f>
        <v>#NAME?</v>
      </c>
      <c r="H1741" s="199" t="e">
        <f t="shared" ca="1" si="223"/>
        <v>#NAME?</v>
      </c>
      <c r="I1741" s="152">
        <f t="shared" si="218"/>
        <v>0.10940603875706734</v>
      </c>
      <c r="J1741" s="152">
        <f t="shared" si="224"/>
        <v>5.9374909891274363E-5</v>
      </c>
      <c r="K1741" s="3" t="e">
        <f t="shared" ca="1" si="220"/>
        <v>#NAME?</v>
      </c>
      <c r="L1741" s="153" t="e">
        <f t="shared" ca="1" si="225"/>
        <v>#NAME?</v>
      </c>
      <c r="M1741" s="195" t="e">
        <f ca="1">_xll.BInterpol(cf!$A$2:$A$68,cf!$C$2:$C$68,params!B1741,"cubic")</f>
        <v>#NAME?</v>
      </c>
      <c r="N1741" s="195" t="e">
        <f ca="1">+_xll.BInterpol(#REF!,#REF!,params!B1741,"cubic")</f>
        <v>#NAME?</v>
      </c>
      <c r="O1741" s="153" t="e">
        <f t="shared" ca="1" si="221"/>
        <v>#NAME?</v>
      </c>
    </row>
    <row r="1742" spans="1:15">
      <c r="A1742">
        <v>1739</v>
      </c>
      <c r="B1742">
        <f t="shared" si="219"/>
        <v>6.9560000000000004</v>
      </c>
      <c r="C1742" s="151" t="e">
        <f ca="1">+_xll.BInterpol(Boost!$R$6:$R$66,Boost!$AZ$6:$AZ$66,params!B1742,"cubic")</f>
        <v>#NAME?</v>
      </c>
      <c r="D1742" s="151" t="e">
        <f ca="1">+_xll.BInterpol(Boost!$R$6:$R$66,Boost!$AX$6:$AX$66,params!B1742,"cubic")</f>
        <v>#NAME?</v>
      </c>
      <c r="E1742" s="198" t="e">
        <f t="shared" ca="1" si="222"/>
        <v>#NAME?</v>
      </c>
      <c r="F1742" s="151" t="e">
        <f ca="1">+_xll.BInterpol(Boost!$R$6:$R$66,Boost!$AY$6:$AY$66,params!B1742,"cubic")</f>
        <v>#NAME?</v>
      </c>
      <c r="G1742" s="151" t="e">
        <f ca="1">_xll.BInterpol(cf!$A$2:$A$68,cf!$B$2:$B$68,params!B1742,"cubic")/100</f>
        <v>#NAME?</v>
      </c>
      <c r="H1742" s="199" t="e">
        <f t="shared" ca="1" si="223"/>
        <v>#NAME?</v>
      </c>
      <c r="I1742" s="152">
        <f t="shared" si="218"/>
        <v>0.10946540970876317</v>
      </c>
      <c r="J1742" s="152">
        <f t="shared" si="224"/>
        <v>5.9370951695836283E-5</v>
      </c>
      <c r="K1742" s="3" t="e">
        <f t="shared" ca="1" si="220"/>
        <v>#NAME?</v>
      </c>
      <c r="L1742" s="153" t="e">
        <f t="shared" ca="1" si="225"/>
        <v>#NAME?</v>
      </c>
      <c r="M1742" s="195" t="e">
        <f ca="1">_xll.BInterpol(cf!$A$2:$A$68,cf!$C$2:$C$68,params!B1742,"cubic")</f>
        <v>#NAME?</v>
      </c>
      <c r="N1742" s="195" t="e">
        <f ca="1">+_xll.BInterpol(#REF!,#REF!,params!B1742,"cubic")</f>
        <v>#NAME?</v>
      </c>
      <c r="O1742" s="153" t="e">
        <f t="shared" ca="1" si="221"/>
        <v>#NAME?</v>
      </c>
    </row>
    <row r="1743" spans="1:15">
      <c r="A1743">
        <v>1740</v>
      </c>
      <c r="B1743">
        <f t="shared" si="219"/>
        <v>6.96</v>
      </c>
      <c r="C1743" s="151" t="e">
        <f ca="1">+_xll.BInterpol(Boost!$R$6:$R$66,Boost!$AZ$6:$AZ$66,params!B1743,"cubic")</f>
        <v>#NAME?</v>
      </c>
      <c r="D1743" s="151" t="e">
        <f ca="1">+_xll.BInterpol(Boost!$R$6:$R$66,Boost!$AX$6:$AX$66,params!B1743,"cubic")</f>
        <v>#NAME?</v>
      </c>
      <c r="E1743" s="198" t="e">
        <f t="shared" ca="1" si="222"/>
        <v>#NAME?</v>
      </c>
      <c r="F1743" s="151" t="e">
        <f ca="1">+_xll.BInterpol(Boost!$R$6:$R$66,Boost!$AY$6:$AY$66,params!B1743,"cubic")</f>
        <v>#NAME?</v>
      </c>
      <c r="G1743" s="151" t="e">
        <f ca="1">_xll.BInterpol(cf!$A$2:$A$68,cf!$B$2:$B$68,params!B1743,"cubic")/100</f>
        <v>#NAME?</v>
      </c>
      <c r="H1743" s="199" t="e">
        <f t="shared" ca="1" si="223"/>
        <v>#NAME?</v>
      </c>
      <c r="I1743" s="152">
        <f t="shared" si="218"/>
        <v>0.10952477670252736</v>
      </c>
      <c r="J1743" s="152">
        <f t="shared" si="224"/>
        <v>5.9366993764187193E-5</v>
      </c>
      <c r="K1743" s="3" t="e">
        <f t="shared" ca="1" si="220"/>
        <v>#NAME?</v>
      </c>
      <c r="L1743" s="153" t="e">
        <f t="shared" ca="1" si="225"/>
        <v>#NAME?</v>
      </c>
      <c r="M1743" s="195" t="e">
        <f ca="1">_xll.BInterpol(cf!$A$2:$A$68,cf!$C$2:$C$68,params!B1743,"cubic")</f>
        <v>#NAME?</v>
      </c>
      <c r="N1743" s="195" t="e">
        <f ca="1">+_xll.BInterpol(#REF!,#REF!,params!B1743,"cubic")</f>
        <v>#NAME?</v>
      </c>
      <c r="O1743" s="153" t="e">
        <f t="shared" ca="1" si="221"/>
        <v>#NAME?</v>
      </c>
    </row>
    <row r="1744" spans="1:15">
      <c r="A1744">
        <v>1741</v>
      </c>
      <c r="B1744">
        <f t="shared" si="219"/>
        <v>6.9640000000000004</v>
      </c>
      <c r="C1744" s="151" t="e">
        <f ca="1">+_xll.BInterpol(Boost!$R$6:$R$66,Boost!$AZ$6:$AZ$66,params!B1744,"cubic")</f>
        <v>#NAME?</v>
      </c>
      <c r="D1744" s="151" t="e">
        <f ca="1">+_xll.BInterpol(Boost!$R$6:$R$66,Boost!$AX$6:$AX$66,params!B1744,"cubic")</f>
        <v>#NAME?</v>
      </c>
      <c r="E1744" s="198" t="e">
        <f t="shared" ca="1" si="222"/>
        <v>#NAME?</v>
      </c>
      <c r="F1744" s="151" t="e">
        <f ca="1">+_xll.BInterpol(Boost!$R$6:$R$66,Boost!$AY$6:$AY$66,params!B1744,"cubic")</f>
        <v>#NAME?</v>
      </c>
      <c r="G1744" s="151" t="e">
        <f ca="1">_xll.BInterpol(cf!$A$2:$A$68,cf!$B$2:$B$68,params!B1744,"cubic")/100</f>
        <v>#NAME?</v>
      </c>
      <c r="H1744" s="199" t="e">
        <f t="shared" ca="1" si="223"/>
        <v>#NAME?</v>
      </c>
      <c r="I1744" s="152">
        <f t="shared" si="218"/>
        <v>0.10958413973862402</v>
      </c>
      <c r="J1744" s="152">
        <f t="shared" si="224"/>
        <v>5.936303609666016E-5</v>
      </c>
      <c r="K1744" s="3" t="e">
        <f t="shared" ca="1" si="220"/>
        <v>#NAME?</v>
      </c>
      <c r="L1744" s="153" t="e">
        <f t="shared" ca="1" si="225"/>
        <v>#NAME?</v>
      </c>
      <c r="M1744" s="195" t="e">
        <f ca="1">_xll.BInterpol(cf!$A$2:$A$68,cf!$C$2:$C$68,params!B1744,"cubic")</f>
        <v>#NAME?</v>
      </c>
      <c r="N1744" s="195" t="e">
        <f ca="1">+_xll.BInterpol(#REF!,#REF!,params!B1744,"cubic")</f>
        <v>#NAME?</v>
      </c>
      <c r="O1744" s="153" t="e">
        <f t="shared" ca="1" si="221"/>
        <v>#NAME?</v>
      </c>
    </row>
    <row r="1745" spans="1:15">
      <c r="A1745">
        <v>1742</v>
      </c>
      <c r="B1745">
        <f t="shared" si="219"/>
        <v>6.968</v>
      </c>
      <c r="C1745" s="151" t="e">
        <f ca="1">+_xll.BInterpol(Boost!$R$6:$R$66,Boost!$AZ$6:$AZ$66,params!B1745,"cubic")</f>
        <v>#NAME?</v>
      </c>
      <c r="D1745" s="151" t="e">
        <f ca="1">+_xll.BInterpol(Boost!$R$6:$R$66,Boost!$AX$6:$AX$66,params!B1745,"cubic")</f>
        <v>#NAME?</v>
      </c>
      <c r="E1745" s="198" t="e">
        <f t="shared" ca="1" si="222"/>
        <v>#NAME?</v>
      </c>
      <c r="F1745" s="151" t="e">
        <f ca="1">+_xll.BInterpol(Boost!$R$6:$R$66,Boost!$AY$6:$AY$66,params!B1745,"cubic")</f>
        <v>#NAME?</v>
      </c>
      <c r="G1745" s="151" t="e">
        <f ca="1">_xll.BInterpol(cf!$A$2:$A$68,cf!$B$2:$B$68,params!B1745,"cubic")/100</f>
        <v>#NAME?</v>
      </c>
      <c r="H1745" s="199" t="e">
        <f t="shared" ca="1" si="223"/>
        <v>#NAME?</v>
      </c>
      <c r="I1745" s="152">
        <f t="shared" si="218"/>
        <v>0.10964349881731683</v>
      </c>
      <c r="J1745" s="152">
        <f t="shared" si="224"/>
        <v>5.9359078692811096E-5</v>
      </c>
      <c r="K1745" s="3" t="e">
        <f t="shared" ca="1" si="220"/>
        <v>#NAME?</v>
      </c>
      <c r="L1745" s="153" t="e">
        <f t="shared" ca="1" si="225"/>
        <v>#NAME?</v>
      </c>
      <c r="M1745" s="195" t="e">
        <f ca="1">_xll.BInterpol(cf!$A$2:$A$68,cf!$C$2:$C$68,params!B1745,"cubic")</f>
        <v>#NAME?</v>
      </c>
      <c r="N1745" s="195" t="e">
        <f ca="1">+_xll.BInterpol(#REF!,#REF!,params!B1745,"cubic")</f>
        <v>#NAME?</v>
      </c>
      <c r="O1745" s="153" t="e">
        <f t="shared" ca="1" si="221"/>
        <v>#NAME?</v>
      </c>
    </row>
    <row r="1746" spans="1:15">
      <c r="A1746">
        <v>1743</v>
      </c>
      <c r="B1746">
        <f t="shared" si="219"/>
        <v>6.9720000000000004</v>
      </c>
      <c r="C1746" s="151" t="e">
        <f ca="1">+_xll.BInterpol(Boost!$R$6:$R$66,Boost!$AZ$6:$AZ$66,params!B1746,"cubic")</f>
        <v>#NAME?</v>
      </c>
      <c r="D1746" s="151" t="e">
        <f ca="1">+_xll.BInterpol(Boost!$R$6:$R$66,Boost!$AX$6:$AX$66,params!B1746,"cubic")</f>
        <v>#NAME?</v>
      </c>
      <c r="E1746" s="198" t="e">
        <f t="shared" ca="1" si="222"/>
        <v>#NAME?</v>
      </c>
      <c r="F1746" s="151" t="e">
        <f ca="1">+_xll.BInterpol(Boost!$R$6:$R$66,Boost!$AY$6:$AY$66,params!B1746,"cubic")</f>
        <v>#NAME?</v>
      </c>
      <c r="G1746" s="151" t="e">
        <f ca="1">_xll.BInterpol(cf!$A$2:$A$68,cf!$B$2:$B$68,params!B1746,"cubic")/100</f>
        <v>#NAME?</v>
      </c>
      <c r="H1746" s="199" t="e">
        <f t="shared" ca="1" si="223"/>
        <v>#NAME?</v>
      </c>
      <c r="I1746" s="152">
        <f t="shared" si="218"/>
        <v>0.10970285393886969</v>
      </c>
      <c r="J1746" s="152">
        <f t="shared" si="224"/>
        <v>5.9355121552862045E-5</v>
      </c>
      <c r="K1746" s="3" t="e">
        <f t="shared" ca="1" si="220"/>
        <v>#NAME?</v>
      </c>
      <c r="L1746" s="153" t="e">
        <f t="shared" ca="1" si="225"/>
        <v>#NAME?</v>
      </c>
      <c r="M1746" s="195" t="e">
        <f ca="1">_xll.BInterpol(cf!$A$2:$A$68,cf!$C$2:$C$68,params!B1746,"cubic")</f>
        <v>#NAME?</v>
      </c>
      <c r="N1746" s="195" t="e">
        <f ca="1">+_xll.BInterpol(#REF!,#REF!,params!B1746,"cubic")</f>
        <v>#NAME?</v>
      </c>
      <c r="O1746" s="153" t="e">
        <f t="shared" ca="1" si="221"/>
        <v>#NAME?</v>
      </c>
    </row>
    <row r="1747" spans="1:15">
      <c r="A1747">
        <v>1744</v>
      </c>
      <c r="B1747">
        <f t="shared" si="219"/>
        <v>6.976</v>
      </c>
      <c r="C1747" s="151" t="e">
        <f ca="1">+_xll.BInterpol(Boost!$R$6:$R$66,Boost!$AZ$6:$AZ$66,params!B1747,"cubic")</f>
        <v>#NAME?</v>
      </c>
      <c r="D1747" s="151" t="e">
        <f ca="1">+_xll.BInterpol(Boost!$R$6:$R$66,Boost!$AX$6:$AX$66,params!B1747,"cubic")</f>
        <v>#NAME?</v>
      </c>
      <c r="E1747" s="198" t="e">
        <f t="shared" ca="1" si="222"/>
        <v>#NAME?</v>
      </c>
      <c r="F1747" s="151" t="e">
        <f ca="1">+_xll.BInterpol(Boost!$R$6:$R$66,Boost!$AY$6:$AY$66,params!B1747,"cubic")</f>
        <v>#NAME?</v>
      </c>
      <c r="G1747" s="151" t="e">
        <f ca="1">_xll.BInterpol(cf!$A$2:$A$68,cf!$B$2:$B$68,params!B1747,"cubic")/100</f>
        <v>#NAME?</v>
      </c>
      <c r="H1747" s="199" t="e">
        <f t="shared" ca="1" si="223"/>
        <v>#NAME?</v>
      </c>
      <c r="I1747" s="152">
        <f t="shared" si="218"/>
        <v>0.10976220510354628</v>
      </c>
      <c r="J1747" s="152">
        <f t="shared" si="224"/>
        <v>5.9351164676590962E-5</v>
      </c>
      <c r="K1747" s="3" t="e">
        <f t="shared" ca="1" si="220"/>
        <v>#NAME?</v>
      </c>
      <c r="L1747" s="153" t="e">
        <f t="shared" ca="1" si="225"/>
        <v>#NAME?</v>
      </c>
      <c r="M1747" s="195" t="e">
        <f ca="1">_xll.BInterpol(cf!$A$2:$A$68,cf!$C$2:$C$68,params!B1747,"cubic")</f>
        <v>#NAME?</v>
      </c>
      <c r="N1747" s="195" t="e">
        <f ca="1">+_xll.BInterpol(#REF!,#REF!,params!B1747,"cubic")</f>
        <v>#NAME?</v>
      </c>
      <c r="O1747" s="153" t="e">
        <f t="shared" ca="1" si="221"/>
        <v>#NAME?</v>
      </c>
    </row>
    <row r="1748" spans="1:15">
      <c r="A1748">
        <v>1745</v>
      </c>
      <c r="B1748">
        <f t="shared" si="219"/>
        <v>6.98</v>
      </c>
      <c r="C1748" s="151" t="e">
        <f ca="1">+_xll.BInterpol(Boost!$R$6:$R$66,Boost!$AZ$6:$AZ$66,params!B1748,"cubic")</f>
        <v>#NAME?</v>
      </c>
      <c r="D1748" s="151" t="e">
        <f ca="1">+_xll.BInterpol(Boost!$R$6:$R$66,Boost!$AX$6:$AX$66,params!B1748,"cubic")</f>
        <v>#NAME?</v>
      </c>
      <c r="E1748" s="198" t="e">
        <f t="shared" ca="1" si="222"/>
        <v>#NAME?</v>
      </c>
      <c r="F1748" s="151" t="e">
        <f ca="1">+_xll.BInterpol(Boost!$R$6:$R$66,Boost!$AY$6:$AY$66,params!B1748,"cubic")</f>
        <v>#NAME?</v>
      </c>
      <c r="G1748" s="151" t="e">
        <f ca="1">_xll.BInterpol(cf!$A$2:$A$68,cf!$B$2:$B$68,params!B1748,"cubic")/100</f>
        <v>#NAME?</v>
      </c>
      <c r="H1748" s="199" t="e">
        <f t="shared" ca="1" si="223"/>
        <v>#NAME?</v>
      </c>
      <c r="I1748" s="152">
        <f t="shared" si="218"/>
        <v>0.1098215523116105</v>
      </c>
      <c r="J1748" s="152">
        <f t="shared" si="224"/>
        <v>5.9347208064219892E-5</v>
      </c>
      <c r="K1748" s="3" t="e">
        <f t="shared" ca="1" si="220"/>
        <v>#NAME?</v>
      </c>
      <c r="L1748" s="153" t="e">
        <f t="shared" ca="1" si="225"/>
        <v>#NAME?</v>
      </c>
      <c r="M1748" s="195" t="e">
        <f ca="1">_xll.BInterpol(cf!$A$2:$A$68,cf!$C$2:$C$68,params!B1748,"cubic")</f>
        <v>#NAME?</v>
      </c>
      <c r="N1748" s="195" t="e">
        <f ca="1">+_xll.BInterpol(#REF!,#REF!,params!B1748,"cubic")</f>
        <v>#NAME?</v>
      </c>
      <c r="O1748" s="153" t="e">
        <f t="shared" ca="1" si="221"/>
        <v>#NAME?</v>
      </c>
    </row>
    <row r="1749" spans="1:15">
      <c r="A1749">
        <v>1746</v>
      </c>
      <c r="B1749">
        <f t="shared" si="219"/>
        <v>6.984</v>
      </c>
      <c r="C1749" s="151" t="e">
        <f ca="1">+_xll.BInterpol(Boost!$R$6:$R$66,Boost!$AZ$6:$AZ$66,params!B1749,"cubic")</f>
        <v>#NAME?</v>
      </c>
      <c r="D1749" s="151" t="e">
        <f ca="1">+_xll.BInterpol(Boost!$R$6:$R$66,Boost!$AX$6:$AX$66,params!B1749,"cubic")</f>
        <v>#NAME?</v>
      </c>
      <c r="E1749" s="198" t="e">
        <f t="shared" ca="1" si="222"/>
        <v>#NAME?</v>
      </c>
      <c r="F1749" s="151" t="e">
        <f ca="1">+_xll.BInterpol(Boost!$R$6:$R$66,Boost!$AY$6:$AY$66,params!B1749,"cubic")</f>
        <v>#NAME?</v>
      </c>
      <c r="G1749" s="151" t="e">
        <f ca="1">_xll.BInterpol(cf!$A$2:$A$68,cf!$B$2:$B$68,params!B1749,"cubic")/100</f>
        <v>#NAME?</v>
      </c>
      <c r="H1749" s="199" t="e">
        <f t="shared" ca="1" si="223"/>
        <v>#NAME?</v>
      </c>
      <c r="I1749" s="152">
        <f t="shared" si="218"/>
        <v>0.10988089556332603</v>
      </c>
      <c r="J1749" s="152">
        <f t="shared" si="224"/>
        <v>5.934325171552679E-5</v>
      </c>
      <c r="K1749" s="3" t="e">
        <f t="shared" ca="1" si="220"/>
        <v>#NAME?</v>
      </c>
      <c r="L1749" s="153" t="e">
        <f t="shared" ca="1" si="225"/>
        <v>#NAME?</v>
      </c>
      <c r="M1749" s="195" t="e">
        <f ca="1">_xll.BInterpol(cf!$A$2:$A$68,cf!$C$2:$C$68,params!B1749,"cubic")</f>
        <v>#NAME?</v>
      </c>
      <c r="N1749" s="195" t="e">
        <f ca="1">+_xll.BInterpol(#REF!,#REF!,params!B1749,"cubic")</f>
        <v>#NAME?</v>
      </c>
      <c r="O1749" s="153" t="e">
        <f t="shared" ca="1" si="221"/>
        <v>#NAME?</v>
      </c>
    </row>
    <row r="1750" spans="1:15">
      <c r="A1750">
        <v>1747</v>
      </c>
      <c r="B1750">
        <f t="shared" si="219"/>
        <v>6.9880000000000004</v>
      </c>
      <c r="C1750" s="151" t="e">
        <f ca="1">+_xll.BInterpol(Boost!$R$6:$R$66,Boost!$AZ$6:$AZ$66,params!B1750,"cubic")</f>
        <v>#NAME?</v>
      </c>
      <c r="D1750" s="151" t="e">
        <f ca="1">+_xll.BInterpol(Boost!$R$6:$R$66,Boost!$AX$6:$AX$66,params!B1750,"cubic")</f>
        <v>#NAME?</v>
      </c>
      <c r="E1750" s="198" t="e">
        <f t="shared" ca="1" si="222"/>
        <v>#NAME?</v>
      </c>
      <c r="F1750" s="151" t="e">
        <f ca="1">+_xll.BInterpol(Boost!$R$6:$R$66,Boost!$AY$6:$AY$66,params!B1750,"cubic")</f>
        <v>#NAME?</v>
      </c>
      <c r="G1750" s="151" t="e">
        <f ca="1">_xll.BInterpol(cf!$A$2:$A$68,cf!$B$2:$B$68,params!B1750,"cubic")/100</f>
        <v>#NAME?</v>
      </c>
      <c r="H1750" s="199" t="e">
        <f t="shared" ca="1" si="223"/>
        <v>#NAME?</v>
      </c>
      <c r="I1750" s="152">
        <f t="shared" si="218"/>
        <v>0.10994023485895665</v>
      </c>
      <c r="J1750" s="152">
        <f t="shared" si="224"/>
        <v>5.9339295630622679E-5</v>
      </c>
      <c r="K1750" s="3" t="e">
        <f t="shared" ca="1" si="220"/>
        <v>#NAME?</v>
      </c>
      <c r="L1750" s="153" t="e">
        <f t="shared" ca="1" si="225"/>
        <v>#NAME?</v>
      </c>
      <c r="M1750" s="195" t="e">
        <f ca="1">_xll.BInterpol(cf!$A$2:$A$68,cf!$C$2:$C$68,params!B1750,"cubic")</f>
        <v>#NAME?</v>
      </c>
      <c r="N1750" s="195" t="e">
        <f ca="1">+_xll.BInterpol(#REF!,#REF!,params!B1750,"cubic")</f>
        <v>#NAME?</v>
      </c>
      <c r="O1750" s="153" t="e">
        <f t="shared" ca="1" si="221"/>
        <v>#NAME?</v>
      </c>
    </row>
    <row r="1751" spans="1:15">
      <c r="A1751">
        <v>1748</v>
      </c>
      <c r="B1751">
        <f t="shared" si="219"/>
        <v>6.992</v>
      </c>
      <c r="C1751" s="151" t="e">
        <f ca="1">+_xll.BInterpol(Boost!$R$6:$R$66,Boost!$AZ$6:$AZ$66,params!B1751,"cubic")</f>
        <v>#NAME?</v>
      </c>
      <c r="D1751" s="151" t="e">
        <f ca="1">+_xll.BInterpol(Boost!$R$6:$R$66,Boost!$AX$6:$AX$66,params!B1751,"cubic")</f>
        <v>#NAME?</v>
      </c>
      <c r="E1751" s="198" t="e">
        <f t="shared" ca="1" si="222"/>
        <v>#NAME?</v>
      </c>
      <c r="F1751" s="151" t="e">
        <f ca="1">+_xll.BInterpol(Boost!$R$6:$R$66,Boost!$AY$6:$AY$66,params!B1751,"cubic")</f>
        <v>#NAME?</v>
      </c>
      <c r="G1751" s="151" t="e">
        <f ca="1">_xll.BInterpol(cf!$A$2:$A$68,cf!$B$2:$B$68,params!B1751,"cubic")/100</f>
        <v>#NAME?</v>
      </c>
      <c r="H1751" s="199" t="e">
        <f t="shared" ca="1" si="223"/>
        <v>#NAME?</v>
      </c>
      <c r="I1751" s="152">
        <f t="shared" si="218"/>
        <v>0.10999957019876605</v>
      </c>
      <c r="J1751" s="152">
        <f t="shared" si="224"/>
        <v>5.9335339809396537E-5</v>
      </c>
      <c r="K1751" s="3" t="e">
        <f t="shared" ca="1" si="220"/>
        <v>#NAME?</v>
      </c>
      <c r="L1751" s="153" t="e">
        <f t="shared" ca="1" si="225"/>
        <v>#NAME?</v>
      </c>
      <c r="M1751" s="195" t="e">
        <f ca="1">_xll.BInterpol(cf!$A$2:$A$68,cf!$C$2:$C$68,params!B1751,"cubic")</f>
        <v>#NAME?</v>
      </c>
      <c r="N1751" s="195" t="e">
        <f ca="1">+_xll.BInterpol(#REF!,#REF!,params!B1751,"cubic")</f>
        <v>#NAME?</v>
      </c>
      <c r="O1751" s="153" t="e">
        <f t="shared" ca="1" si="221"/>
        <v>#NAME?</v>
      </c>
    </row>
    <row r="1752" spans="1:15">
      <c r="A1752">
        <v>1749</v>
      </c>
      <c r="B1752">
        <f t="shared" si="219"/>
        <v>6.9960000000000004</v>
      </c>
      <c r="C1752" s="151" t="e">
        <f ca="1">+_xll.BInterpol(Boost!$R$6:$R$66,Boost!$AZ$6:$AZ$66,params!B1752,"cubic")</f>
        <v>#NAME?</v>
      </c>
      <c r="D1752" s="151" t="e">
        <f ca="1">+_xll.BInterpol(Boost!$R$6:$R$66,Boost!$AX$6:$AX$66,params!B1752,"cubic")</f>
        <v>#NAME?</v>
      </c>
      <c r="E1752" s="198" t="e">
        <f t="shared" ca="1" si="222"/>
        <v>#NAME?</v>
      </c>
      <c r="F1752" s="151" t="e">
        <f ca="1">+_xll.BInterpol(Boost!$R$6:$R$66,Boost!$AY$6:$AY$66,params!B1752,"cubic")</f>
        <v>#NAME?</v>
      </c>
      <c r="G1752" s="151" t="e">
        <f ca="1">_xll.BInterpol(cf!$A$2:$A$68,cf!$B$2:$B$68,params!B1752,"cubic")/100</f>
        <v>#NAME?</v>
      </c>
      <c r="H1752" s="199" t="e">
        <f t="shared" ca="1" si="223"/>
        <v>#NAME?</v>
      </c>
      <c r="I1752" s="152">
        <f t="shared" si="218"/>
        <v>0.11005890158301801</v>
      </c>
      <c r="J1752" s="152">
        <f t="shared" si="224"/>
        <v>5.9331384251959385E-5</v>
      </c>
      <c r="K1752" s="3" t="e">
        <f t="shared" ca="1" si="220"/>
        <v>#NAME?</v>
      </c>
      <c r="L1752" s="153" t="e">
        <f t="shared" ca="1" si="225"/>
        <v>#NAME?</v>
      </c>
      <c r="M1752" s="195" t="e">
        <f ca="1">_xll.BInterpol(cf!$A$2:$A$68,cf!$C$2:$C$68,params!B1752,"cubic")</f>
        <v>#NAME?</v>
      </c>
      <c r="N1752" s="195" t="e">
        <f ca="1">+_xll.BInterpol(#REF!,#REF!,params!B1752,"cubic")</f>
        <v>#NAME?</v>
      </c>
      <c r="O1752" s="153" t="e">
        <f t="shared" ca="1" si="221"/>
        <v>#NAME?</v>
      </c>
    </row>
    <row r="1753" spans="1:15">
      <c r="A1753">
        <v>1750</v>
      </c>
      <c r="B1753">
        <f t="shared" si="219"/>
        <v>7</v>
      </c>
      <c r="C1753" s="151" t="e">
        <f ca="1">+_xll.BInterpol(Boost!$R$6:$R$66,Boost!$AZ$6:$AZ$66,params!B1753,"cubic")</f>
        <v>#NAME?</v>
      </c>
      <c r="D1753" s="151" t="e">
        <f ca="1">+_xll.BInterpol(Boost!$R$6:$R$66,Boost!$AX$6:$AX$66,params!B1753,"cubic")</f>
        <v>#NAME?</v>
      </c>
      <c r="E1753" s="198" t="e">
        <f t="shared" ca="1" si="222"/>
        <v>#NAME?</v>
      </c>
      <c r="F1753" s="151" t="e">
        <f ca="1">+_xll.BInterpol(Boost!$R$6:$R$66,Boost!$AY$6:$AY$66,params!B1753,"cubic")</f>
        <v>#NAME?</v>
      </c>
      <c r="G1753" s="151" t="e">
        <f ca="1">_xll.BInterpol(cf!$A$2:$A$68,cf!$B$2:$B$68,params!B1753,"cubic")/100</f>
        <v>#NAME?</v>
      </c>
      <c r="H1753" s="199" t="e">
        <f t="shared" ca="1" si="223"/>
        <v>#NAME?</v>
      </c>
      <c r="I1753" s="152">
        <f t="shared" si="218"/>
        <v>0.11011822901197621</v>
      </c>
      <c r="J1753" s="152">
        <f t="shared" si="224"/>
        <v>5.9327428958200201E-5</v>
      </c>
      <c r="K1753" s="3" t="e">
        <f t="shared" ca="1" si="220"/>
        <v>#NAME?</v>
      </c>
      <c r="L1753" s="153" t="e">
        <f t="shared" ca="1" si="225"/>
        <v>#NAME?</v>
      </c>
      <c r="M1753" s="195" t="e">
        <f ca="1">_xll.BInterpol(cf!$A$2:$A$68,cf!$C$2:$C$68,params!B1753,"cubic")</f>
        <v>#NAME?</v>
      </c>
      <c r="N1753" s="195" t="e">
        <f ca="1">+_xll.BInterpol(#REF!,#REF!,params!B1753,"cubic")</f>
        <v>#NAME?</v>
      </c>
      <c r="O1753" s="153" t="e">
        <f t="shared" ca="1" si="221"/>
        <v>#NAME?</v>
      </c>
    </row>
    <row r="1754" spans="1:15">
      <c r="A1754">
        <v>1751</v>
      </c>
      <c r="B1754">
        <f t="shared" si="219"/>
        <v>7.0039999999999996</v>
      </c>
      <c r="C1754" s="151" t="e">
        <f ca="1">+_xll.BInterpol(Boost!$R$6:$R$66,Boost!$AZ$6:$AZ$66,params!B1754,"cubic")</f>
        <v>#NAME?</v>
      </c>
      <c r="D1754" s="151" t="e">
        <f ca="1">+_xll.BInterpol(Boost!$R$6:$R$66,Boost!$AX$6:$AX$66,params!B1754,"cubic")</f>
        <v>#NAME?</v>
      </c>
      <c r="E1754" s="198" t="e">
        <f t="shared" ca="1" si="222"/>
        <v>#NAME?</v>
      </c>
      <c r="F1754" s="151" t="e">
        <f ca="1">+_xll.BInterpol(Boost!$R$6:$R$66,Boost!$AY$6:$AY$66,params!B1754,"cubic")</f>
        <v>#NAME?</v>
      </c>
      <c r="G1754" s="151" t="e">
        <f ca="1">_xll.BInterpol(cf!$A$2:$A$68,cf!$B$2:$B$68,params!B1754,"cubic")/100</f>
        <v>#NAME?</v>
      </c>
      <c r="H1754" s="199" t="e">
        <f t="shared" ca="1" si="223"/>
        <v>#NAME?</v>
      </c>
      <c r="I1754" s="152">
        <f t="shared" si="218"/>
        <v>0.11017755248590433</v>
      </c>
      <c r="J1754" s="152">
        <f t="shared" si="224"/>
        <v>5.9323473928118986E-5</v>
      </c>
      <c r="K1754" s="3" t="e">
        <f t="shared" ca="1" si="220"/>
        <v>#NAME?</v>
      </c>
      <c r="L1754" s="153" t="e">
        <f t="shared" ca="1" si="225"/>
        <v>#NAME?</v>
      </c>
      <c r="M1754" s="195" t="e">
        <f ca="1">_xll.BInterpol(cf!$A$2:$A$68,cf!$C$2:$C$68,params!B1754,"cubic")</f>
        <v>#NAME?</v>
      </c>
      <c r="N1754" s="195" t="e">
        <f ca="1">+_xll.BInterpol(#REF!,#REF!,params!B1754,"cubic")</f>
        <v>#NAME?</v>
      </c>
      <c r="O1754" s="153" t="e">
        <f t="shared" ca="1" si="221"/>
        <v>#NAME?</v>
      </c>
    </row>
    <row r="1755" spans="1:15">
      <c r="A1755">
        <v>1752</v>
      </c>
      <c r="B1755">
        <f t="shared" si="219"/>
        <v>7.008</v>
      </c>
      <c r="C1755" s="151" t="e">
        <f ca="1">+_xll.BInterpol(Boost!$R$6:$R$66,Boost!$AZ$6:$AZ$66,params!B1755,"cubic")</f>
        <v>#NAME?</v>
      </c>
      <c r="D1755" s="151" t="e">
        <f ca="1">+_xll.BInterpol(Boost!$R$6:$R$66,Boost!$AX$6:$AX$66,params!B1755,"cubic")</f>
        <v>#NAME?</v>
      </c>
      <c r="E1755" s="198" t="e">
        <f t="shared" ca="1" si="222"/>
        <v>#NAME?</v>
      </c>
      <c r="F1755" s="151" t="e">
        <f ca="1">+_xll.BInterpol(Boost!$R$6:$R$66,Boost!$AY$6:$AY$66,params!B1755,"cubic")</f>
        <v>#NAME?</v>
      </c>
      <c r="G1755" s="151" t="e">
        <f ca="1">_xll.BInterpol(cf!$A$2:$A$68,cf!$B$2:$B$68,params!B1755,"cubic")/100</f>
        <v>#NAME?</v>
      </c>
      <c r="H1755" s="199" t="e">
        <f t="shared" ca="1" si="223"/>
        <v>#NAME?</v>
      </c>
      <c r="I1755" s="152">
        <f t="shared" si="218"/>
        <v>0.11023687200506593</v>
      </c>
      <c r="J1755" s="152">
        <f t="shared" si="224"/>
        <v>5.9319519161604717E-5</v>
      </c>
      <c r="K1755" s="3" t="e">
        <f t="shared" ca="1" si="220"/>
        <v>#NAME?</v>
      </c>
      <c r="L1755" s="153" t="e">
        <f t="shared" ca="1" si="225"/>
        <v>#NAME?</v>
      </c>
      <c r="M1755" s="195" t="e">
        <f ca="1">_xll.BInterpol(cf!$A$2:$A$68,cf!$C$2:$C$68,params!B1755,"cubic")</f>
        <v>#NAME?</v>
      </c>
      <c r="N1755" s="195" t="e">
        <f ca="1">+_xll.BInterpol(#REF!,#REF!,params!B1755,"cubic")</f>
        <v>#NAME?</v>
      </c>
      <c r="O1755" s="153" t="e">
        <f t="shared" ca="1" si="221"/>
        <v>#NAME?</v>
      </c>
    </row>
    <row r="1756" spans="1:15">
      <c r="A1756">
        <v>1753</v>
      </c>
      <c r="B1756">
        <f t="shared" si="219"/>
        <v>7.0119999999999996</v>
      </c>
      <c r="C1756" s="151" t="e">
        <f ca="1">+_xll.BInterpol(Boost!$R$6:$R$66,Boost!$AZ$6:$AZ$66,params!B1756,"cubic")</f>
        <v>#NAME?</v>
      </c>
      <c r="D1756" s="151" t="e">
        <f ca="1">+_xll.BInterpol(Boost!$R$6:$R$66,Boost!$AX$6:$AX$66,params!B1756,"cubic")</f>
        <v>#NAME?</v>
      </c>
      <c r="E1756" s="198" t="e">
        <f t="shared" ca="1" si="222"/>
        <v>#NAME?</v>
      </c>
      <c r="F1756" s="151" t="e">
        <f ca="1">+_xll.BInterpol(Boost!$R$6:$R$66,Boost!$AY$6:$AY$66,params!B1756,"cubic")</f>
        <v>#NAME?</v>
      </c>
      <c r="G1756" s="151" t="e">
        <f ca="1">_xll.BInterpol(cf!$A$2:$A$68,cf!$B$2:$B$68,params!B1756,"cubic")/100</f>
        <v>#NAME?</v>
      </c>
      <c r="H1756" s="199" t="e">
        <f t="shared" ca="1" si="223"/>
        <v>#NAME?</v>
      </c>
      <c r="I1756" s="152">
        <f t="shared" si="218"/>
        <v>0.11029618756972481</v>
      </c>
      <c r="J1756" s="152">
        <f t="shared" si="224"/>
        <v>5.9315564658879438E-5</v>
      </c>
      <c r="K1756" s="3" t="e">
        <f t="shared" ca="1" si="220"/>
        <v>#NAME?</v>
      </c>
      <c r="L1756" s="153" t="e">
        <f t="shared" ca="1" si="225"/>
        <v>#NAME?</v>
      </c>
      <c r="M1756" s="195" t="e">
        <f ca="1">_xll.BInterpol(cf!$A$2:$A$68,cf!$C$2:$C$68,params!B1756,"cubic")</f>
        <v>#NAME?</v>
      </c>
      <c r="N1756" s="195" t="e">
        <f ca="1">+_xll.BInterpol(#REF!,#REF!,params!B1756,"cubic")</f>
        <v>#NAME?</v>
      </c>
      <c r="O1756" s="153" t="e">
        <f t="shared" ca="1" si="221"/>
        <v>#NAME?</v>
      </c>
    </row>
    <row r="1757" spans="1:15">
      <c r="A1757">
        <v>1754</v>
      </c>
      <c r="B1757">
        <f t="shared" si="219"/>
        <v>7.016</v>
      </c>
      <c r="C1757" s="151" t="e">
        <f ca="1">+_xll.BInterpol(Boost!$R$6:$R$66,Boost!$AZ$6:$AZ$66,params!B1757,"cubic")</f>
        <v>#NAME?</v>
      </c>
      <c r="D1757" s="151" t="e">
        <f ca="1">+_xll.BInterpol(Boost!$R$6:$R$66,Boost!$AX$6:$AX$66,params!B1757,"cubic")</f>
        <v>#NAME?</v>
      </c>
      <c r="E1757" s="198" t="e">
        <f t="shared" ca="1" si="222"/>
        <v>#NAME?</v>
      </c>
      <c r="F1757" s="151" t="e">
        <f ca="1">+_xll.BInterpol(Boost!$R$6:$R$66,Boost!$AY$6:$AY$66,params!B1757,"cubic")</f>
        <v>#NAME?</v>
      </c>
      <c r="G1757" s="151" t="e">
        <f ca="1">_xll.BInterpol(cf!$A$2:$A$68,cf!$B$2:$B$68,params!B1757,"cubic")/100</f>
        <v>#NAME?</v>
      </c>
      <c r="H1757" s="199" t="e">
        <f t="shared" ca="1" si="223"/>
        <v>#NAME?</v>
      </c>
      <c r="I1757" s="152">
        <f t="shared" si="218"/>
        <v>0.11035549918014453</v>
      </c>
      <c r="J1757" s="152">
        <f t="shared" si="224"/>
        <v>5.9311610419721106E-5</v>
      </c>
      <c r="K1757" s="3" t="e">
        <f t="shared" ca="1" si="220"/>
        <v>#NAME?</v>
      </c>
      <c r="L1757" s="153" t="e">
        <f t="shared" ca="1" si="225"/>
        <v>#NAME?</v>
      </c>
      <c r="M1757" s="195" t="e">
        <f ca="1">_xll.BInterpol(cf!$A$2:$A$68,cf!$C$2:$C$68,params!B1757,"cubic")</f>
        <v>#NAME?</v>
      </c>
      <c r="N1757" s="195" t="e">
        <f ca="1">+_xll.BInterpol(#REF!,#REF!,params!B1757,"cubic")</f>
        <v>#NAME?</v>
      </c>
      <c r="O1757" s="153" t="e">
        <f t="shared" ca="1" si="221"/>
        <v>#NAME?</v>
      </c>
    </row>
    <row r="1758" spans="1:15">
      <c r="A1758">
        <v>1755</v>
      </c>
      <c r="B1758">
        <f t="shared" si="219"/>
        <v>7.02</v>
      </c>
      <c r="C1758" s="151" t="e">
        <f ca="1">+_xll.BInterpol(Boost!$R$6:$R$66,Boost!$AZ$6:$AZ$66,params!B1758,"cubic")</f>
        <v>#NAME?</v>
      </c>
      <c r="D1758" s="151" t="e">
        <f ca="1">+_xll.BInterpol(Boost!$R$6:$R$66,Boost!$AX$6:$AX$66,params!B1758,"cubic")</f>
        <v>#NAME?</v>
      </c>
      <c r="E1758" s="198" t="e">
        <f t="shared" ca="1" si="222"/>
        <v>#NAME?</v>
      </c>
      <c r="F1758" s="151" t="e">
        <f ca="1">+_xll.BInterpol(Boost!$R$6:$R$66,Boost!$AY$6:$AY$66,params!B1758,"cubic")</f>
        <v>#NAME?</v>
      </c>
      <c r="G1758" s="151" t="e">
        <f ca="1">_xll.BInterpol(cf!$A$2:$A$68,cf!$B$2:$B$68,params!B1758,"cubic")/100</f>
        <v>#NAME?</v>
      </c>
      <c r="H1758" s="199" t="e">
        <f t="shared" ca="1" si="223"/>
        <v>#NAME?</v>
      </c>
      <c r="I1758" s="152">
        <f t="shared" si="218"/>
        <v>0.11041480683658866</v>
      </c>
      <c r="J1758" s="152">
        <f t="shared" si="224"/>
        <v>5.9307656444129719E-5</v>
      </c>
      <c r="K1758" s="3" t="e">
        <f t="shared" ca="1" si="220"/>
        <v>#NAME?</v>
      </c>
      <c r="L1758" s="153" t="e">
        <f t="shared" ca="1" si="225"/>
        <v>#NAME?</v>
      </c>
      <c r="M1758" s="195" t="e">
        <f ca="1">_xll.BInterpol(cf!$A$2:$A$68,cf!$C$2:$C$68,params!B1758,"cubic")</f>
        <v>#NAME?</v>
      </c>
      <c r="N1758" s="195" t="e">
        <f ca="1">+_xll.BInterpol(#REF!,#REF!,params!B1758,"cubic")</f>
        <v>#NAME?</v>
      </c>
      <c r="O1758" s="153" t="e">
        <f t="shared" ca="1" si="221"/>
        <v>#NAME?</v>
      </c>
    </row>
    <row r="1759" spans="1:15">
      <c r="A1759">
        <v>1756</v>
      </c>
      <c r="B1759">
        <f t="shared" si="219"/>
        <v>7.024</v>
      </c>
      <c r="C1759" s="151" t="e">
        <f ca="1">+_xll.BInterpol(Boost!$R$6:$R$66,Boost!$AZ$6:$AZ$66,params!B1759,"cubic")</f>
        <v>#NAME?</v>
      </c>
      <c r="D1759" s="151" t="e">
        <f ca="1">+_xll.BInterpol(Boost!$R$6:$R$66,Boost!$AX$6:$AX$66,params!B1759,"cubic")</f>
        <v>#NAME?</v>
      </c>
      <c r="E1759" s="198" t="e">
        <f t="shared" ca="1" si="222"/>
        <v>#NAME?</v>
      </c>
      <c r="F1759" s="151" t="e">
        <f ca="1">+_xll.BInterpol(Boost!$R$6:$R$66,Boost!$AY$6:$AY$66,params!B1759,"cubic")</f>
        <v>#NAME?</v>
      </c>
      <c r="G1759" s="151" t="e">
        <f ca="1">_xll.BInterpol(cf!$A$2:$A$68,cf!$B$2:$B$68,params!B1759,"cubic")/100</f>
        <v>#NAME?</v>
      </c>
      <c r="H1759" s="199" t="e">
        <f t="shared" ca="1" si="223"/>
        <v>#NAME?</v>
      </c>
      <c r="I1759" s="152">
        <f t="shared" ref="I1759:I1822" si="226">1-EXP($R$5*-1*B1759/(1-$R$6))</f>
        <v>0.11047411053932088</v>
      </c>
      <c r="J1759" s="152">
        <f t="shared" si="224"/>
        <v>5.9303702732216301E-5</v>
      </c>
      <c r="K1759" s="3" t="e">
        <f t="shared" ca="1" si="220"/>
        <v>#NAME?</v>
      </c>
      <c r="L1759" s="153" t="e">
        <f t="shared" ca="1" si="225"/>
        <v>#NAME?</v>
      </c>
      <c r="M1759" s="195" t="e">
        <f ca="1">_xll.BInterpol(cf!$A$2:$A$68,cf!$C$2:$C$68,params!B1759,"cubic")</f>
        <v>#NAME?</v>
      </c>
      <c r="N1759" s="195" t="e">
        <f ca="1">+_xll.BInterpol(#REF!,#REF!,params!B1759,"cubic")</f>
        <v>#NAME?</v>
      </c>
      <c r="O1759" s="153" t="e">
        <f t="shared" ca="1" si="221"/>
        <v>#NAME?</v>
      </c>
    </row>
    <row r="1760" spans="1:15">
      <c r="A1760">
        <v>1757</v>
      </c>
      <c r="B1760">
        <f t="shared" si="219"/>
        <v>7.0279999999999996</v>
      </c>
      <c r="C1760" s="151" t="e">
        <f ca="1">+_xll.BInterpol(Boost!$R$6:$R$66,Boost!$AZ$6:$AZ$66,params!B1760,"cubic")</f>
        <v>#NAME?</v>
      </c>
      <c r="D1760" s="151" t="e">
        <f ca="1">+_xll.BInterpol(Boost!$R$6:$R$66,Boost!$AX$6:$AX$66,params!B1760,"cubic")</f>
        <v>#NAME?</v>
      </c>
      <c r="E1760" s="198" t="e">
        <f t="shared" ca="1" si="222"/>
        <v>#NAME?</v>
      </c>
      <c r="F1760" s="151" t="e">
        <f ca="1">+_xll.BInterpol(Boost!$R$6:$R$66,Boost!$AY$6:$AY$66,params!B1760,"cubic")</f>
        <v>#NAME?</v>
      </c>
      <c r="G1760" s="151" t="e">
        <f ca="1">_xll.BInterpol(cf!$A$2:$A$68,cf!$B$2:$B$68,params!B1760,"cubic")/100</f>
        <v>#NAME?</v>
      </c>
      <c r="H1760" s="199" t="e">
        <f t="shared" ca="1" si="223"/>
        <v>#NAME?</v>
      </c>
      <c r="I1760" s="152">
        <f t="shared" si="226"/>
        <v>0.11053341028860464</v>
      </c>
      <c r="J1760" s="152">
        <f t="shared" si="224"/>
        <v>5.9299749283758807E-5</v>
      </c>
      <c r="K1760" s="3" t="e">
        <f t="shared" ca="1" si="220"/>
        <v>#NAME?</v>
      </c>
      <c r="L1760" s="153" t="e">
        <f t="shared" ca="1" si="225"/>
        <v>#NAME?</v>
      </c>
      <c r="M1760" s="195" t="e">
        <f ca="1">_xll.BInterpol(cf!$A$2:$A$68,cf!$C$2:$C$68,params!B1760,"cubic")</f>
        <v>#NAME?</v>
      </c>
      <c r="N1760" s="195" t="e">
        <f ca="1">+_xll.BInterpol(#REF!,#REF!,params!B1760,"cubic")</f>
        <v>#NAME?</v>
      </c>
      <c r="O1760" s="153" t="e">
        <f t="shared" ca="1" si="221"/>
        <v>#NAME?</v>
      </c>
    </row>
    <row r="1761" spans="1:15">
      <c r="A1761">
        <v>1758</v>
      </c>
      <c r="B1761">
        <f t="shared" si="219"/>
        <v>7.032</v>
      </c>
      <c r="C1761" s="151" t="e">
        <f ca="1">+_xll.BInterpol(Boost!$R$6:$R$66,Boost!$AZ$6:$AZ$66,params!B1761,"cubic")</f>
        <v>#NAME?</v>
      </c>
      <c r="D1761" s="151" t="e">
        <f ca="1">+_xll.BInterpol(Boost!$R$6:$R$66,Boost!$AX$6:$AX$66,params!B1761,"cubic")</f>
        <v>#NAME?</v>
      </c>
      <c r="E1761" s="198" t="e">
        <f t="shared" ca="1" si="222"/>
        <v>#NAME?</v>
      </c>
      <c r="F1761" s="151" t="e">
        <f ca="1">+_xll.BInterpol(Boost!$R$6:$R$66,Boost!$AY$6:$AY$66,params!B1761,"cubic")</f>
        <v>#NAME?</v>
      </c>
      <c r="G1761" s="151" t="e">
        <f ca="1">_xll.BInterpol(cf!$A$2:$A$68,cf!$B$2:$B$68,params!B1761,"cubic")/100</f>
        <v>#NAME?</v>
      </c>
      <c r="H1761" s="199" t="e">
        <f t="shared" ca="1" si="223"/>
        <v>#NAME?</v>
      </c>
      <c r="I1761" s="152">
        <f t="shared" si="226"/>
        <v>0.11059270608470351</v>
      </c>
      <c r="J1761" s="152">
        <f t="shared" si="224"/>
        <v>5.9295796098868259E-5</v>
      </c>
      <c r="K1761" s="3" t="e">
        <f t="shared" ca="1" si="220"/>
        <v>#NAME?</v>
      </c>
      <c r="L1761" s="153" t="e">
        <f t="shared" ca="1" si="225"/>
        <v>#NAME?</v>
      </c>
      <c r="M1761" s="195" t="e">
        <f ca="1">_xll.BInterpol(cf!$A$2:$A$68,cf!$C$2:$C$68,params!B1761,"cubic")</f>
        <v>#NAME?</v>
      </c>
      <c r="N1761" s="195" t="e">
        <f ca="1">+_xll.BInterpol(#REF!,#REF!,params!B1761,"cubic")</f>
        <v>#NAME?</v>
      </c>
      <c r="O1761" s="153" t="e">
        <f t="shared" ca="1" si="221"/>
        <v>#NAME?</v>
      </c>
    </row>
    <row r="1762" spans="1:15">
      <c r="A1762">
        <v>1759</v>
      </c>
      <c r="B1762">
        <f t="shared" si="219"/>
        <v>7.0359999999999996</v>
      </c>
      <c r="C1762" s="151" t="e">
        <f ca="1">+_xll.BInterpol(Boost!$R$6:$R$66,Boost!$AZ$6:$AZ$66,params!B1762,"cubic")</f>
        <v>#NAME?</v>
      </c>
      <c r="D1762" s="151" t="e">
        <f ca="1">+_xll.BInterpol(Boost!$R$6:$R$66,Boost!$AX$6:$AX$66,params!B1762,"cubic")</f>
        <v>#NAME?</v>
      </c>
      <c r="E1762" s="198" t="e">
        <f t="shared" ca="1" si="222"/>
        <v>#NAME?</v>
      </c>
      <c r="F1762" s="151" t="e">
        <f ca="1">+_xll.BInterpol(Boost!$R$6:$R$66,Boost!$AY$6:$AY$66,params!B1762,"cubic")</f>
        <v>#NAME?</v>
      </c>
      <c r="G1762" s="151" t="e">
        <f ca="1">_xll.BInterpol(cf!$A$2:$A$68,cf!$B$2:$B$68,params!B1762,"cubic")/100</f>
        <v>#NAME?</v>
      </c>
      <c r="H1762" s="199" t="e">
        <f t="shared" ca="1" si="223"/>
        <v>#NAME?</v>
      </c>
      <c r="I1762" s="152">
        <f t="shared" si="226"/>
        <v>0.11065199792788116</v>
      </c>
      <c r="J1762" s="152">
        <f t="shared" si="224"/>
        <v>5.9291843177655679E-5</v>
      </c>
      <c r="K1762" s="3" t="e">
        <f t="shared" ca="1" si="220"/>
        <v>#NAME?</v>
      </c>
      <c r="L1762" s="153" t="e">
        <f t="shared" ca="1" si="225"/>
        <v>#NAME?</v>
      </c>
      <c r="M1762" s="195" t="e">
        <f ca="1">_xll.BInterpol(cf!$A$2:$A$68,cf!$C$2:$C$68,params!B1762,"cubic")</f>
        <v>#NAME?</v>
      </c>
      <c r="N1762" s="195" t="e">
        <f ca="1">+_xll.BInterpol(#REF!,#REF!,params!B1762,"cubic")</f>
        <v>#NAME?</v>
      </c>
      <c r="O1762" s="153" t="e">
        <f t="shared" ca="1" si="221"/>
        <v>#NAME?</v>
      </c>
    </row>
    <row r="1763" spans="1:15">
      <c r="A1763">
        <v>1760</v>
      </c>
      <c r="B1763">
        <f t="shared" si="219"/>
        <v>7.04</v>
      </c>
      <c r="C1763" s="151" t="e">
        <f ca="1">+_xll.BInterpol(Boost!$R$6:$R$66,Boost!$AZ$6:$AZ$66,params!B1763,"cubic")</f>
        <v>#NAME?</v>
      </c>
      <c r="D1763" s="151" t="e">
        <f ca="1">+_xll.BInterpol(Boost!$R$6:$R$66,Boost!$AX$6:$AX$66,params!B1763,"cubic")</f>
        <v>#NAME?</v>
      </c>
      <c r="E1763" s="198" t="e">
        <f t="shared" ca="1" si="222"/>
        <v>#NAME?</v>
      </c>
      <c r="F1763" s="151" t="e">
        <f ca="1">+_xll.BInterpol(Boost!$R$6:$R$66,Boost!$AY$6:$AY$66,params!B1763,"cubic")</f>
        <v>#NAME?</v>
      </c>
      <c r="G1763" s="151" t="e">
        <f ca="1">_xll.BInterpol(cf!$A$2:$A$68,cf!$B$2:$B$68,params!B1763,"cubic")/100</f>
        <v>#NAME?</v>
      </c>
      <c r="H1763" s="199" t="e">
        <f t="shared" ca="1" si="223"/>
        <v>#NAME?</v>
      </c>
      <c r="I1763" s="152">
        <f t="shared" si="226"/>
        <v>0.11071128581840095</v>
      </c>
      <c r="J1763" s="152">
        <f t="shared" si="224"/>
        <v>5.9287890519788E-5</v>
      </c>
      <c r="K1763" s="3" t="e">
        <f t="shared" ca="1" si="220"/>
        <v>#NAME?</v>
      </c>
      <c r="L1763" s="153" t="e">
        <f t="shared" ca="1" si="225"/>
        <v>#NAME?</v>
      </c>
      <c r="M1763" s="195" t="e">
        <f ca="1">_xll.BInterpol(cf!$A$2:$A$68,cf!$C$2:$C$68,params!B1763,"cubic")</f>
        <v>#NAME?</v>
      </c>
      <c r="N1763" s="195" t="e">
        <f ca="1">+_xll.BInterpol(#REF!,#REF!,params!B1763,"cubic")</f>
        <v>#NAME?</v>
      </c>
      <c r="O1763" s="153" t="e">
        <f t="shared" ca="1" si="221"/>
        <v>#NAME?</v>
      </c>
    </row>
    <row r="1764" spans="1:15">
      <c r="A1764">
        <v>1761</v>
      </c>
      <c r="B1764">
        <f t="shared" si="219"/>
        <v>7.0439999999999996</v>
      </c>
      <c r="C1764" s="151" t="e">
        <f ca="1">+_xll.BInterpol(Boost!$R$6:$R$66,Boost!$AZ$6:$AZ$66,params!B1764,"cubic")</f>
        <v>#NAME?</v>
      </c>
      <c r="D1764" s="151" t="e">
        <f ca="1">+_xll.BInterpol(Boost!$R$6:$R$66,Boost!$AX$6:$AX$66,params!B1764,"cubic")</f>
        <v>#NAME?</v>
      </c>
      <c r="E1764" s="198" t="e">
        <f t="shared" ca="1" si="222"/>
        <v>#NAME?</v>
      </c>
      <c r="F1764" s="151" t="e">
        <f ca="1">+_xll.BInterpol(Boost!$R$6:$R$66,Boost!$AY$6:$AY$66,params!B1764,"cubic")</f>
        <v>#NAME?</v>
      </c>
      <c r="G1764" s="151" t="e">
        <f ca="1">_xll.BInterpol(cf!$A$2:$A$68,cf!$B$2:$B$68,params!B1764,"cubic")/100</f>
        <v>#NAME?</v>
      </c>
      <c r="H1764" s="199" t="e">
        <f t="shared" ca="1" si="223"/>
        <v>#NAME?</v>
      </c>
      <c r="I1764" s="152">
        <f t="shared" si="226"/>
        <v>0.11077056975652655</v>
      </c>
      <c r="J1764" s="152">
        <f t="shared" si="224"/>
        <v>5.928393812559829E-5</v>
      </c>
      <c r="K1764" s="3" t="e">
        <f t="shared" ca="1" si="220"/>
        <v>#NAME?</v>
      </c>
      <c r="L1764" s="153" t="e">
        <f t="shared" ca="1" si="225"/>
        <v>#NAME?</v>
      </c>
      <c r="M1764" s="195" t="e">
        <f ca="1">_xll.BInterpol(cf!$A$2:$A$68,cf!$C$2:$C$68,params!B1764,"cubic")</f>
        <v>#NAME?</v>
      </c>
      <c r="N1764" s="195" t="e">
        <f ca="1">+_xll.BInterpol(#REF!,#REF!,params!B1764,"cubic")</f>
        <v>#NAME?</v>
      </c>
      <c r="O1764" s="153" t="e">
        <f t="shared" ca="1" si="221"/>
        <v>#NAME?</v>
      </c>
    </row>
    <row r="1765" spans="1:15">
      <c r="A1765">
        <v>1762</v>
      </c>
      <c r="B1765">
        <f t="shared" si="219"/>
        <v>7.048</v>
      </c>
      <c r="C1765" s="151" t="e">
        <f ca="1">+_xll.BInterpol(Boost!$R$6:$R$66,Boost!$AZ$6:$AZ$66,params!B1765,"cubic")</f>
        <v>#NAME?</v>
      </c>
      <c r="D1765" s="151" t="e">
        <f ca="1">+_xll.BInterpol(Boost!$R$6:$R$66,Boost!$AX$6:$AX$66,params!B1765,"cubic")</f>
        <v>#NAME?</v>
      </c>
      <c r="E1765" s="198" t="e">
        <f t="shared" ca="1" si="222"/>
        <v>#NAME?</v>
      </c>
      <c r="F1765" s="151" t="e">
        <f ca="1">+_xll.BInterpol(Boost!$R$6:$R$66,Boost!$AY$6:$AY$66,params!B1765,"cubic")</f>
        <v>#NAME?</v>
      </c>
      <c r="G1765" s="151" t="e">
        <f ca="1">_xll.BInterpol(cf!$A$2:$A$68,cf!$B$2:$B$68,params!B1765,"cubic")/100</f>
        <v>#NAME?</v>
      </c>
      <c r="H1765" s="199" t="e">
        <f t="shared" ca="1" si="223"/>
        <v>#NAME?</v>
      </c>
      <c r="I1765" s="152">
        <f t="shared" si="226"/>
        <v>0.1108298497425213</v>
      </c>
      <c r="J1765" s="152">
        <f t="shared" si="224"/>
        <v>5.9279985994753481E-5</v>
      </c>
      <c r="K1765" s="3" t="e">
        <f t="shared" ca="1" si="220"/>
        <v>#NAME?</v>
      </c>
      <c r="L1765" s="153" t="e">
        <f t="shared" ca="1" si="225"/>
        <v>#NAME?</v>
      </c>
      <c r="M1765" s="195" t="e">
        <f ca="1">_xll.BInterpol(cf!$A$2:$A$68,cf!$C$2:$C$68,params!B1765,"cubic")</f>
        <v>#NAME?</v>
      </c>
      <c r="N1765" s="195" t="e">
        <f ca="1">+_xll.BInterpol(#REF!,#REF!,params!B1765,"cubic")</f>
        <v>#NAME?</v>
      </c>
      <c r="O1765" s="153" t="e">
        <f t="shared" ca="1" si="221"/>
        <v>#NAME?</v>
      </c>
    </row>
    <row r="1766" spans="1:15">
      <c r="A1766">
        <v>1763</v>
      </c>
      <c r="B1766">
        <f t="shared" si="219"/>
        <v>7.0519999999999996</v>
      </c>
      <c r="C1766" s="151" t="e">
        <f ca="1">+_xll.BInterpol(Boost!$R$6:$R$66,Boost!$AZ$6:$AZ$66,params!B1766,"cubic")</f>
        <v>#NAME?</v>
      </c>
      <c r="D1766" s="151" t="e">
        <f ca="1">+_xll.BInterpol(Boost!$R$6:$R$66,Boost!$AX$6:$AX$66,params!B1766,"cubic")</f>
        <v>#NAME?</v>
      </c>
      <c r="E1766" s="198" t="e">
        <f t="shared" ca="1" si="222"/>
        <v>#NAME?</v>
      </c>
      <c r="F1766" s="151" t="e">
        <f ca="1">+_xll.BInterpol(Boost!$R$6:$R$66,Boost!$AY$6:$AY$66,params!B1766,"cubic")</f>
        <v>#NAME?</v>
      </c>
      <c r="G1766" s="151" t="e">
        <f ca="1">_xll.BInterpol(cf!$A$2:$A$68,cf!$B$2:$B$68,params!B1766,"cubic")/100</f>
        <v>#NAME?</v>
      </c>
      <c r="H1766" s="199" t="e">
        <f t="shared" ca="1" si="223"/>
        <v>#NAME?</v>
      </c>
      <c r="I1766" s="152">
        <f t="shared" si="226"/>
        <v>0.11088912577664867</v>
      </c>
      <c r="J1766" s="152">
        <f t="shared" si="224"/>
        <v>5.9276034127364596E-5</v>
      </c>
      <c r="K1766" s="3" t="e">
        <f t="shared" ca="1" si="220"/>
        <v>#NAME?</v>
      </c>
      <c r="L1766" s="153" t="e">
        <f t="shared" ca="1" si="225"/>
        <v>#NAME?</v>
      </c>
      <c r="M1766" s="195" t="e">
        <f ca="1">_xll.BInterpol(cf!$A$2:$A$68,cf!$C$2:$C$68,params!B1766,"cubic")</f>
        <v>#NAME?</v>
      </c>
      <c r="N1766" s="195" t="e">
        <f ca="1">+_xll.BInterpol(#REF!,#REF!,params!B1766,"cubic")</f>
        <v>#NAME?</v>
      </c>
      <c r="O1766" s="153" t="e">
        <f t="shared" ca="1" si="221"/>
        <v>#NAME?</v>
      </c>
    </row>
    <row r="1767" spans="1:15">
      <c r="A1767">
        <v>1764</v>
      </c>
      <c r="B1767">
        <f t="shared" si="219"/>
        <v>7.056</v>
      </c>
      <c r="C1767" s="151" t="e">
        <f ca="1">+_xll.BInterpol(Boost!$R$6:$R$66,Boost!$AZ$6:$AZ$66,params!B1767,"cubic")</f>
        <v>#NAME?</v>
      </c>
      <c r="D1767" s="151" t="e">
        <f ca="1">+_xll.BInterpol(Boost!$R$6:$R$66,Boost!$AX$6:$AX$66,params!B1767,"cubic")</f>
        <v>#NAME?</v>
      </c>
      <c r="E1767" s="198" t="e">
        <f t="shared" ca="1" si="222"/>
        <v>#NAME?</v>
      </c>
      <c r="F1767" s="151" t="e">
        <f ca="1">+_xll.BInterpol(Boost!$R$6:$R$66,Boost!$AY$6:$AY$66,params!B1767,"cubic")</f>
        <v>#NAME?</v>
      </c>
      <c r="G1767" s="151" t="e">
        <f ca="1">_xll.BInterpol(cf!$A$2:$A$68,cf!$B$2:$B$68,params!B1767,"cubic")/100</f>
        <v>#NAME?</v>
      </c>
      <c r="H1767" s="199" t="e">
        <f t="shared" ca="1" si="223"/>
        <v>#NAME?</v>
      </c>
      <c r="I1767" s="152">
        <f t="shared" si="226"/>
        <v>0.11094839785917221</v>
      </c>
      <c r="J1767" s="152">
        <f t="shared" si="224"/>
        <v>5.9272082523542657E-5</v>
      </c>
      <c r="K1767" s="3" t="e">
        <f t="shared" ca="1" si="220"/>
        <v>#NAME?</v>
      </c>
      <c r="L1767" s="153" t="e">
        <f t="shared" ca="1" si="225"/>
        <v>#NAME?</v>
      </c>
      <c r="M1767" s="195" t="e">
        <f ca="1">_xll.BInterpol(cf!$A$2:$A$68,cf!$C$2:$C$68,params!B1767,"cubic")</f>
        <v>#NAME?</v>
      </c>
      <c r="N1767" s="195" t="e">
        <f ca="1">+_xll.BInterpol(#REF!,#REF!,params!B1767,"cubic")</f>
        <v>#NAME?</v>
      </c>
      <c r="O1767" s="153" t="e">
        <f t="shared" ca="1" si="221"/>
        <v>#NAME?</v>
      </c>
    </row>
    <row r="1768" spans="1:15">
      <c r="A1768">
        <v>1765</v>
      </c>
      <c r="B1768">
        <f t="shared" si="219"/>
        <v>7.06</v>
      </c>
      <c r="C1768" s="151" t="e">
        <f ca="1">+_xll.BInterpol(Boost!$R$6:$R$66,Boost!$AZ$6:$AZ$66,params!B1768,"cubic")</f>
        <v>#NAME?</v>
      </c>
      <c r="D1768" s="151" t="e">
        <f ca="1">+_xll.BInterpol(Boost!$R$6:$R$66,Boost!$AX$6:$AX$66,params!B1768,"cubic")</f>
        <v>#NAME?</v>
      </c>
      <c r="E1768" s="198" t="e">
        <f t="shared" ca="1" si="222"/>
        <v>#NAME?</v>
      </c>
      <c r="F1768" s="151" t="e">
        <f ca="1">+_xll.BInterpol(Boost!$R$6:$R$66,Boost!$AY$6:$AY$66,params!B1768,"cubic")</f>
        <v>#NAME?</v>
      </c>
      <c r="G1768" s="151" t="e">
        <f ca="1">_xll.BInterpol(cf!$A$2:$A$68,cf!$B$2:$B$68,params!B1768,"cubic")/100</f>
        <v>#NAME?</v>
      </c>
      <c r="H1768" s="199" t="e">
        <f t="shared" ca="1" si="223"/>
        <v>#NAME?</v>
      </c>
      <c r="I1768" s="152">
        <f t="shared" si="226"/>
        <v>0.11100766599035528</v>
      </c>
      <c r="J1768" s="152">
        <f t="shared" si="224"/>
        <v>5.926813118306562E-5</v>
      </c>
      <c r="K1768" s="3" t="e">
        <f t="shared" ca="1" si="220"/>
        <v>#NAME?</v>
      </c>
      <c r="L1768" s="153" t="e">
        <f t="shared" ca="1" si="225"/>
        <v>#NAME?</v>
      </c>
      <c r="M1768" s="195" t="e">
        <f ca="1">_xll.BInterpol(cf!$A$2:$A$68,cf!$C$2:$C$68,params!B1768,"cubic")</f>
        <v>#NAME?</v>
      </c>
      <c r="N1768" s="195" t="e">
        <f ca="1">+_xll.BInterpol(#REF!,#REF!,params!B1768,"cubic")</f>
        <v>#NAME?</v>
      </c>
      <c r="O1768" s="153" t="e">
        <f t="shared" ca="1" si="221"/>
        <v>#NAME?</v>
      </c>
    </row>
    <row r="1769" spans="1:15">
      <c r="A1769">
        <v>1766</v>
      </c>
      <c r="B1769">
        <f t="shared" si="219"/>
        <v>7.0640000000000001</v>
      </c>
      <c r="C1769" s="151" t="e">
        <f ca="1">+_xll.BInterpol(Boost!$R$6:$R$66,Boost!$AZ$6:$AZ$66,params!B1769,"cubic")</f>
        <v>#NAME?</v>
      </c>
      <c r="D1769" s="151" t="e">
        <f ca="1">+_xll.BInterpol(Boost!$R$6:$R$66,Boost!$AX$6:$AX$66,params!B1769,"cubic")</f>
        <v>#NAME?</v>
      </c>
      <c r="E1769" s="198" t="e">
        <f t="shared" ca="1" si="222"/>
        <v>#NAME?</v>
      </c>
      <c r="F1769" s="151" t="e">
        <f ca="1">+_xll.BInterpol(Boost!$R$6:$R$66,Boost!$AY$6:$AY$66,params!B1769,"cubic")</f>
        <v>#NAME?</v>
      </c>
      <c r="G1769" s="151" t="e">
        <f ca="1">_xll.BInterpol(cf!$A$2:$A$68,cf!$B$2:$B$68,params!B1769,"cubic")/100</f>
        <v>#NAME?</v>
      </c>
      <c r="H1769" s="199" t="e">
        <f t="shared" ca="1" si="223"/>
        <v>#NAME?</v>
      </c>
      <c r="I1769" s="152">
        <f t="shared" si="226"/>
        <v>0.11106693017046132</v>
      </c>
      <c r="J1769" s="152">
        <f t="shared" si="224"/>
        <v>5.9264180106044506E-5</v>
      </c>
      <c r="K1769" s="3" t="e">
        <f t="shared" ca="1" si="220"/>
        <v>#NAME?</v>
      </c>
      <c r="L1769" s="153" t="e">
        <f t="shared" ca="1" si="225"/>
        <v>#NAME?</v>
      </c>
      <c r="M1769" s="195" t="e">
        <f ca="1">_xll.BInterpol(cf!$A$2:$A$68,cf!$C$2:$C$68,params!B1769,"cubic")</f>
        <v>#NAME?</v>
      </c>
      <c r="N1769" s="195" t="e">
        <f ca="1">+_xll.BInterpol(#REF!,#REF!,params!B1769,"cubic")</f>
        <v>#NAME?</v>
      </c>
      <c r="O1769" s="153" t="e">
        <f t="shared" ca="1" si="221"/>
        <v>#NAME?</v>
      </c>
    </row>
    <row r="1770" spans="1:15">
      <c r="A1770">
        <v>1767</v>
      </c>
      <c r="B1770">
        <f t="shared" si="219"/>
        <v>7.0679999999999996</v>
      </c>
      <c r="C1770" s="151" t="e">
        <f ca="1">+_xll.BInterpol(Boost!$R$6:$R$66,Boost!$AZ$6:$AZ$66,params!B1770,"cubic")</f>
        <v>#NAME?</v>
      </c>
      <c r="D1770" s="151" t="e">
        <f ca="1">+_xll.BInterpol(Boost!$R$6:$R$66,Boost!$AX$6:$AX$66,params!B1770,"cubic")</f>
        <v>#NAME?</v>
      </c>
      <c r="E1770" s="198" t="e">
        <f t="shared" ca="1" si="222"/>
        <v>#NAME?</v>
      </c>
      <c r="F1770" s="151" t="e">
        <f ca="1">+_xll.BInterpol(Boost!$R$6:$R$66,Boost!$AY$6:$AY$66,params!B1770,"cubic")</f>
        <v>#NAME?</v>
      </c>
      <c r="G1770" s="151" t="e">
        <f ca="1">_xll.BInterpol(cf!$A$2:$A$68,cf!$B$2:$B$68,params!B1770,"cubic")/100</f>
        <v>#NAME?</v>
      </c>
      <c r="H1770" s="199" t="e">
        <f t="shared" ca="1" si="223"/>
        <v>#NAME?</v>
      </c>
      <c r="I1770" s="152">
        <f t="shared" si="226"/>
        <v>0.11112619039975369</v>
      </c>
      <c r="J1770" s="152">
        <f t="shared" si="224"/>
        <v>5.9260229292368294E-5</v>
      </c>
      <c r="K1770" s="3" t="e">
        <f t="shared" ca="1" si="220"/>
        <v>#NAME?</v>
      </c>
      <c r="L1770" s="153" t="e">
        <f t="shared" ca="1" si="225"/>
        <v>#NAME?</v>
      </c>
      <c r="M1770" s="195" t="e">
        <f ca="1">_xll.BInterpol(cf!$A$2:$A$68,cf!$C$2:$C$68,params!B1770,"cubic")</f>
        <v>#NAME?</v>
      </c>
      <c r="N1770" s="195" t="e">
        <f ca="1">+_xll.BInterpol(#REF!,#REF!,params!B1770,"cubic")</f>
        <v>#NAME?</v>
      </c>
      <c r="O1770" s="153" t="e">
        <f t="shared" ca="1" si="221"/>
        <v>#NAME?</v>
      </c>
    </row>
    <row r="1771" spans="1:15">
      <c r="A1771">
        <v>1768</v>
      </c>
      <c r="B1771">
        <f t="shared" si="219"/>
        <v>7.0720000000000001</v>
      </c>
      <c r="C1771" s="151" t="e">
        <f ca="1">+_xll.BInterpol(Boost!$R$6:$R$66,Boost!$AZ$6:$AZ$66,params!B1771,"cubic")</f>
        <v>#NAME?</v>
      </c>
      <c r="D1771" s="151" t="e">
        <f ca="1">+_xll.BInterpol(Boost!$R$6:$R$66,Boost!$AX$6:$AX$66,params!B1771,"cubic")</f>
        <v>#NAME?</v>
      </c>
      <c r="E1771" s="198" t="e">
        <f t="shared" ca="1" si="222"/>
        <v>#NAME?</v>
      </c>
      <c r="F1771" s="151" t="e">
        <f ca="1">+_xll.BInterpol(Boost!$R$6:$R$66,Boost!$AY$6:$AY$66,params!B1771,"cubic")</f>
        <v>#NAME?</v>
      </c>
      <c r="G1771" s="151" t="e">
        <f ca="1">_xll.BInterpol(cf!$A$2:$A$68,cf!$B$2:$B$68,params!B1771,"cubic")/100</f>
        <v>#NAME?</v>
      </c>
      <c r="H1771" s="199" t="e">
        <f t="shared" ca="1" si="223"/>
        <v>#NAME?</v>
      </c>
      <c r="I1771" s="152">
        <f t="shared" si="226"/>
        <v>0.11118544667849584</v>
      </c>
      <c r="J1771" s="152">
        <f t="shared" si="224"/>
        <v>5.9256278742148005E-5</v>
      </c>
      <c r="K1771" s="3" t="e">
        <f t="shared" ca="1" si="220"/>
        <v>#NAME?</v>
      </c>
      <c r="L1771" s="153" t="e">
        <f t="shared" ca="1" si="225"/>
        <v>#NAME?</v>
      </c>
      <c r="M1771" s="195" t="e">
        <f ca="1">_xll.BInterpol(cf!$A$2:$A$68,cf!$C$2:$C$68,params!B1771,"cubic")</f>
        <v>#NAME?</v>
      </c>
      <c r="N1771" s="195" t="e">
        <f ca="1">+_xll.BInterpol(#REF!,#REF!,params!B1771,"cubic")</f>
        <v>#NAME?</v>
      </c>
      <c r="O1771" s="153" t="e">
        <f t="shared" ca="1" si="221"/>
        <v>#NAME?</v>
      </c>
    </row>
    <row r="1772" spans="1:15">
      <c r="A1772">
        <v>1769</v>
      </c>
      <c r="B1772">
        <f t="shared" si="219"/>
        <v>7.0759999999999996</v>
      </c>
      <c r="C1772" s="151" t="e">
        <f ca="1">+_xll.BInterpol(Boost!$R$6:$R$66,Boost!$AZ$6:$AZ$66,params!B1772,"cubic")</f>
        <v>#NAME?</v>
      </c>
      <c r="D1772" s="151" t="e">
        <f ca="1">+_xll.BInterpol(Boost!$R$6:$R$66,Boost!$AX$6:$AX$66,params!B1772,"cubic")</f>
        <v>#NAME?</v>
      </c>
      <c r="E1772" s="198" t="e">
        <f t="shared" ca="1" si="222"/>
        <v>#NAME?</v>
      </c>
      <c r="F1772" s="151" t="e">
        <f ca="1">+_xll.BInterpol(Boost!$R$6:$R$66,Boost!$AY$6:$AY$66,params!B1772,"cubic")</f>
        <v>#NAME?</v>
      </c>
      <c r="G1772" s="151" t="e">
        <f ca="1">_xll.BInterpol(cf!$A$2:$A$68,cf!$B$2:$B$68,params!B1772,"cubic")/100</f>
        <v>#NAME?</v>
      </c>
      <c r="H1772" s="199" t="e">
        <f t="shared" ca="1" si="223"/>
        <v>#NAME?</v>
      </c>
      <c r="I1772" s="152">
        <f t="shared" si="226"/>
        <v>0.111244699006951</v>
      </c>
      <c r="J1772" s="152">
        <f t="shared" si="224"/>
        <v>5.9252328455161596E-5</v>
      </c>
      <c r="K1772" s="3" t="e">
        <f t="shared" ca="1" si="220"/>
        <v>#NAME?</v>
      </c>
      <c r="L1772" s="153" t="e">
        <f t="shared" ca="1" si="225"/>
        <v>#NAME?</v>
      </c>
      <c r="M1772" s="195" t="e">
        <f ca="1">_xll.BInterpol(cf!$A$2:$A$68,cf!$C$2:$C$68,params!B1772,"cubic")</f>
        <v>#NAME?</v>
      </c>
      <c r="N1772" s="195" t="e">
        <f ca="1">+_xll.BInterpol(#REF!,#REF!,params!B1772,"cubic")</f>
        <v>#NAME?</v>
      </c>
      <c r="O1772" s="153" t="e">
        <f t="shared" ca="1" si="221"/>
        <v>#NAME?</v>
      </c>
    </row>
    <row r="1773" spans="1:15">
      <c r="A1773">
        <v>1770</v>
      </c>
      <c r="B1773">
        <f t="shared" si="219"/>
        <v>7.08</v>
      </c>
      <c r="C1773" s="151" t="e">
        <f ca="1">+_xll.BInterpol(Boost!$R$6:$R$66,Boost!$AZ$6:$AZ$66,params!B1773,"cubic")</f>
        <v>#NAME?</v>
      </c>
      <c r="D1773" s="151" t="e">
        <f ca="1">+_xll.BInterpol(Boost!$R$6:$R$66,Boost!$AX$6:$AX$66,params!B1773,"cubic")</f>
        <v>#NAME?</v>
      </c>
      <c r="E1773" s="198" t="e">
        <f t="shared" ca="1" si="222"/>
        <v>#NAME?</v>
      </c>
      <c r="F1773" s="151" t="e">
        <f ca="1">+_xll.BInterpol(Boost!$R$6:$R$66,Boost!$AY$6:$AY$66,params!B1773,"cubic")</f>
        <v>#NAME?</v>
      </c>
      <c r="G1773" s="151" t="e">
        <f ca="1">_xll.BInterpol(cf!$A$2:$A$68,cf!$B$2:$B$68,params!B1773,"cubic")/100</f>
        <v>#NAME?</v>
      </c>
      <c r="H1773" s="199" t="e">
        <f t="shared" ca="1" si="223"/>
        <v>#NAME?</v>
      </c>
      <c r="I1773" s="152">
        <f t="shared" si="226"/>
        <v>0.11130394738538263</v>
      </c>
      <c r="J1773" s="152">
        <f t="shared" si="224"/>
        <v>5.924837843163111E-5</v>
      </c>
      <c r="K1773" s="3" t="e">
        <f t="shared" ca="1" si="220"/>
        <v>#NAME?</v>
      </c>
      <c r="L1773" s="153" t="e">
        <f t="shared" ca="1" si="225"/>
        <v>#NAME?</v>
      </c>
      <c r="M1773" s="195" t="e">
        <f ca="1">_xll.BInterpol(cf!$A$2:$A$68,cf!$C$2:$C$68,params!B1773,"cubic")</f>
        <v>#NAME?</v>
      </c>
      <c r="N1773" s="195" t="e">
        <f ca="1">+_xll.BInterpol(#REF!,#REF!,params!B1773,"cubic")</f>
        <v>#NAME?</v>
      </c>
      <c r="O1773" s="153" t="e">
        <f t="shared" ca="1" si="221"/>
        <v>#NAME?</v>
      </c>
    </row>
    <row r="1774" spans="1:15">
      <c r="A1774">
        <v>1771</v>
      </c>
      <c r="B1774">
        <f t="shared" si="219"/>
        <v>7.0839999999999996</v>
      </c>
      <c r="C1774" s="151" t="e">
        <f ca="1">+_xll.BInterpol(Boost!$R$6:$R$66,Boost!$AZ$6:$AZ$66,params!B1774,"cubic")</f>
        <v>#NAME?</v>
      </c>
      <c r="D1774" s="151" t="e">
        <f ca="1">+_xll.BInterpol(Boost!$R$6:$R$66,Boost!$AX$6:$AX$66,params!B1774,"cubic")</f>
        <v>#NAME?</v>
      </c>
      <c r="E1774" s="198" t="e">
        <f t="shared" ca="1" si="222"/>
        <v>#NAME?</v>
      </c>
      <c r="F1774" s="151" t="e">
        <f ca="1">+_xll.BInterpol(Boost!$R$6:$R$66,Boost!$AY$6:$AY$66,params!B1774,"cubic")</f>
        <v>#NAME?</v>
      </c>
      <c r="G1774" s="151" t="e">
        <f ca="1">_xll.BInterpol(cf!$A$2:$A$68,cf!$B$2:$B$68,params!B1774,"cubic")/100</f>
        <v>#NAME?</v>
      </c>
      <c r="H1774" s="199" t="e">
        <f t="shared" ca="1" si="223"/>
        <v>#NAME?</v>
      </c>
      <c r="I1774" s="152">
        <f t="shared" si="226"/>
        <v>0.11136319181405407</v>
      </c>
      <c r="J1774" s="152">
        <f t="shared" si="224"/>
        <v>5.9244428671445526E-5</v>
      </c>
      <c r="K1774" s="3" t="e">
        <f t="shared" ca="1" si="220"/>
        <v>#NAME?</v>
      </c>
      <c r="L1774" s="153" t="e">
        <f t="shared" ca="1" si="225"/>
        <v>#NAME?</v>
      </c>
      <c r="M1774" s="195" t="e">
        <f ca="1">_xll.BInterpol(cf!$A$2:$A$68,cf!$C$2:$C$68,params!B1774,"cubic")</f>
        <v>#NAME?</v>
      </c>
      <c r="N1774" s="195" t="e">
        <f ca="1">+_xll.BInterpol(#REF!,#REF!,params!B1774,"cubic")</f>
        <v>#NAME?</v>
      </c>
      <c r="O1774" s="153" t="e">
        <f t="shared" ca="1" si="221"/>
        <v>#NAME?</v>
      </c>
    </row>
    <row r="1775" spans="1:15">
      <c r="A1775">
        <v>1772</v>
      </c>
      <c r="B1775">
        <f t="shared" si="219"/>
        <v>7.0880000000000001</v>
      </c>
      <c r="C1775" s="151" t="e">
        <f ca="1">+_xll.BInterpol(Boost!$R$6:$R$66,Boost!$AZ$6:$AZ$66,params!B1775,"cubic")</f>
        <v>#NAME?</v>
      </c>
      <c r="D1775" s="151" t="e">
        <f ca="1">+_xll.BInterpol(Boost!$R$6:$R$66,Boost!$AX$6:$AX$66,params!B1775,"cubic")</f>
        <v>#NAME?</v>
      </c>
      <c r="E1775" s="198" t="e">
        <f t="shared" ca="1" si="222"/>
        <v>#NAME?</v>
      </c>
      <c r="F1775" s="151" t="e">
        <f ca="1">+_xll.BInterpol(Boost!$R$6:$R$66,Boost!$AY$6:$AY$66,params!B1775,"cubic")</f>
        <v>#NAME?</v>
      </c>
      <c r="G1775" s="151" t="e">
        <f ca="1">_xll.BInterpol(cf!$A$2:$A$68,cf!$B$2:$B$68,params!B1775,"cubic")/100</f>
        <v>#NAME?</v>
      </c>
      <c r="H1775" s="199" t="e">
        <f t="shared" ca="1" si="223"/>
        <v>#NAME?</v>
      </c>
      <c r="I1775" s="152">
        <f t="shared" si="226"/>
        <v>0.11142243229322857</v>
      </c>
      <c r="J1775" s="152">
        <f t="shared" si="224"/>
        <v>5.9240479174493821E-5</v>
      </c>
      <c r="K1775" s="3" t="e">
        <f t="shared" ca="1" si="220"/>
        <v>#NAME?</v>
      </c>
      <c r="L1775" s="153" t="e">
        <f t="shared" ca="1" si="225"/>
        <v>#NAME?</v>
      </c>
      <c r="M1775" s="195" t="e">
        <f ca="1">_xll.BInterpol(cf!$A$2:$A$68,cf!$C$2:$C$68,params!B1775,"cubic")</f>
        <v>#NAME?</v>
      </c>
      <c r="N1775" s="195" t="e">
        <f ca="1">+_xll.BInterpol(#REF!,#REF!,params!B1775,"cubic")</f>
        <v>#NAME?</v>
      </c>
      <c r="O1775" s="153" t="e">
        <f t="shared" ca="1" si="221"/>
        <v>#NAME?</v>
      </c>
    </row>
    <row r="1776" spans="1:15">
      <c r="A1776">
        <v>1773</v>
      </c>
      <c r="B1776">
        <f t="shared" si="219"/>
        <v>7.0919999999999996</v>
      </c>
      <c r="C1776" s="151" t="e">
        <f ca="1">+_xll.BInterpol(Boost!$R$6:$R$66,Boost!$AZ$6:$AZ$66,params!B1776,"cubic")</f>
        <v>#NAME?</v>
      </c>
      <c r="D1776" s="151" t="e">
        <f ca="1">+_xll.BInterpol(Boost!$R$6:$R$66,Boost!$AX$6:$AX$66,params!B1776,"cubic")</f>
        <v>#NAME?</v>
      </c>
      <c r="E1776" s="198" t="e">
        <f t="shared" ca="1" si="222"/>
        <v>#NAME?</v>
      </c>
      <c r="F1776" s="151" t="e">
        <f ca="1">+_xll.BInterpol(Boost!$R$6:$R$66,Boost!$AY$6:$AY$66,params!B1776,"cubic")</f>
        <v>#NAME?</v>
      </c>
      <c r="G1776" s="151" t="e">
        <f ca="1">_xll.BInterpol(cf!$A$2:$A$68,cf!$B$2:$B$68,params!B1776,"cubic")/100</f>
        <v>#NAME?</v>
      </c>
      <c r="H1776" s="199" t="e">
        <f t="shared" ca="1" si="223"/>
        <v>#NAME?</v>
      </c>
      <c r="I1776" s="152">
        <f t="shared" si="226"/>
        <v>0.11148166882316934</v>
      </c>
      <c r="J1776" s="152">
        <f t="shared" si="224"/>
        <v>5.9236529940775995E-5</v>
      </c>
      <c r="K1776" s="3" t="e">
        <f t="shared" ca="1" si="220"/>
        <v>#NAME?</v>
      </c>
      <c r="L1776" s="153" t="e">
        <f t="shared" ca="1" si="225"/>
        <v>#NAME?</v>
      </c>
      <c r="M1776" s="195" t="e">
        <f ca="1">_xll.BInterpol(cf!$A$2:$A$68,cf!$C$2:$C$68,params!B1776,"cubic")</f>
        <v>#NAME?</v>
      </c>
      <c r="N1776" s="195" t="e">
        <f ca="1">+_xll.BInterpol(#REF!,#REF!,params!B1776,"cubic")</f>
        <v>#NAME?</v>
      </c>
      <c r="O1776" s="153" t="e">
        <f t="shared" ca="1" si="221"/>
        <v>#NAME?</v>
      </c>
    </row>
    <row r="1777" spans="1:15">
      <c r="A1777">
        <v>1774</v>
      </c>
      <c r="B1777">
        <f t="shared" si="219"/>
        <v>7.0960000000000001</v>
      </c>
      <c r="C1777" s="151" t="e">
        <f ca="1">+_xll.BInterpol(Boost!$R$6:$R$66,Boost!$AZ$6:$AZ$66,params!B1777,"cubic")</f>
        <v>#NAME?</v>
      </c>
      <c r="D1777" s="151" t="e">
        <f ca="1">+_xll.BInterpol(Boost!$R$6:$R$66,Boost!$AX$6:$AX$66,params!B1777,"cubic")</f>
        <v>#NAME?</v>
      </c>
      <c r="E1777" s="198" t="e">
        <f t="shared" ca="1" si="222"/>
        <v>#NAME?</v>
      </c>
      <c r="F1777" s="151" t="e">
        <f ca="1">+_xll.BInterpol(Boost!$R$6:$R$66,Boost!$AY$6:$AY$66,params!B1777,"cubic")</f>
        <v>#NAME?</v>
      </c>
      <c r="G1777" s="151" t="e">
        <f ca="1">_xll.BInterpol(cf!$A$2:$A$68,cf!$B$2:$B$68,params!B1777,"cubic")/100</f>
        <v>#NAME?</v>
      </c>
      <c r="H1777" s="199" t="e">
        <f t="shared" ca="1" si="223"/>
        <v>#NAME?</v>
      </c>
      <c r="I1777" s="152">
        <f t="shared" si="226"/>
        <v>0.11154090140413986</v>
      </c>
      <c r="J1777" s="152">
        <f t="shared" si="224"/>
        <v>5.9232580970514093E-5</v>
      </c>
      <c r="K1777" s="3" t="e">
        <f t="shared" ca="1" si="220"/>
        <v>#NAME?</v>
      </c>
      <c r="L1777" s="153" t="e">
        <f t="shared" ca="1" si="225"/>
        <v>#NAME?</v>
      </c>
      <c r="M1777" s="195" t="e">
        <f ca="1">_xll.BInterpol(cf!$A$2:$A$68,cf!$C$2:$C$68,params!B1777,"cubic")</f>
        <v>#NAME?</v>
      </c>
      <c r="N1777" s="195" t="e">
        <f ca="1">+_xll.BInterpol(#REF!,#REF!,params!B1777,"cubic")</f>
        <v>#NAME?</v>
      </c>
      <c r="O1777" s="153" t="e">
        <f t="shared" ca="1" si="221"/>
        <v>#NAME?</v>
      </c>
    </row>
    <row r="1778" spans="1:15">
      <c r="A1778">
        <v>1775</v>
      </c>
      <c r="B1778">
        <f t="shared" si="219"/>
        <v>7.1</v>
      </c>
      <c r="C1778" s="151" t="e">
        <f ca="1">+_xll.BInterpol(Boost!$R$6:$R$66,Boost!$AZ$6:$AZ$66,params!B1778,"cubic")</f>
        <v>#NAME?</v>
      </c>
      <c r="D1778" s="151" t="e">
        <f ca="1">+_xll.BInterpol(Boost!$R$6:$R$66,Boost!$AX$6:$AX$66,params!B1778,"cubic")</f>
        <v>#NAME?</v>
      </c>
      <c r="E1778" s="198" t="e">
        <f t="shared" ca="1" si="222"/>
        <v>#NAME?</v>
      </c>
      <c r="F1778" s="151" t="e">
        <f ca="1">+_xll.BInterpol(Boost!$R$6:$R$66,Boost!$AY$6:$AY$66,params!B1778,"cubic")</f>
        <v>#NAME?</v>
      </c>
      <c r="G1778" s="151" t="e">
        <f ca="1">_xll.BInterpol(cf!$A$2:$A$68,cf!$B$2:$B$68,params!B1778,"cubic")/100</f>
        <v>#NAME?</v>
      </c>
      <c r="H1778" s="199" t="e">
        <f t="shared" ca="1" si="223"/>
        <v>#NAME?</v>
      </c>
      <c r="I1778" s="152">
        <f t="shared" si="226"/>
        <v>0.11160013003640323</v>
      </c>
      <c r="J1778" s="152">
        <f t="shared" si="224"/>
        <v>5.9228632263375047E-5</v>
      </c>
      <c r="K1778" s="3" t="e">
        <f t="shared" ca="1" si="220"/>
        <v>#NAME?</v>
      </c>
      <c r="L1778" s="153" t="e">
        <f t="shared" ca="1" si="225"/>
        <v>#NAME?</v>
      </c>
      <c r="M1778" s="195" t="e">
        <f ca="1">_xll.BInterpol(cf!$A$2:$A$68,cf!$C$2:$C$68,params!B1778,"cubic")</f>
        <v>#NAME?</v>
      </c>
      <c r="N1778" s="195" t="e">
        <f ca="1">+_xll.BInterpol(#REF!,#REF!,params!B1778,"cubic")</f>
        <v>#NAME?</v>
      </c>
      <c r="O1778" s="153" t="e">
        <f t="shared" ca="1" si="221"/>
        <v>#NAME?</v>
      </c>
    </row>
    <row r="1779" spans="1:15">
      <c r="A1779">
        <v>1776</v>
      </c>
      <c r="B1779">
        <f t="shared" si="219"/>
        <v>7.1040000000000001</v>
      </c>
      <c r="C1779" s="151" t="e">
        <f ca="1">+_xll.BInterpol(Boost!$R$6:$R$66,Boost!$AZ$6:$AZ$66,params!B1779,"cubic")</f>
        <v>#NAME?</v>
      </c>
      <c r="D1779" s="151" t="e">
        <f ca="1">+_xll.BInterpol(Boost!$R$6:$R$66,Boost!$AX$6:$AX$66,params!B1779,"cubic")</f>
        <v>#NAME?</v>
      </c>
      <c r="E1779" s="198" t="e">
        <f t="shared" ca="1" si="222"/>
        <v>#NAME?</v>
      </c>
      <c r="F1779" s="151" t="e">
        <f ca="1">+_xll.BInterpol(Boost!$R$6:$R$66,Boost!$AY$6:$AY$66,params!B1779,"cubic")</f>
        <v>#NAME?</v>
      </c>
      <c r="G1779" s="151" t="e">
        <f ca="1">_xll.BInterpol(cf!$A$2:$A$68,cf!$B$2:$B$68,params!B1779,"cubic")/100</f>
        <v>#NAME?</v>
      </c>
      <c r="H1779" s="199" t="e">
        <f t="shared" ca="1" si="223"/>
        <v>#NAME?</v>
      </c>
      <c r="I1779" s="152">
        <f t="shared" si="226"/>
        <v>0.11165935472022281</v>
      </c>
      <c r="J1779" s="152">
        <f t="shared" si="224"/>
        <v>5.9224683819580903E-5</v>
      </c>
      <c r="K1779" s="3" t="e">
        <f t="shared" ca="1" si="220"/>
        <v>#NAME?</v>
      </c>
      <c r="L1779" s="153" t="e">
        <f t="shared" ca="1" si="225"/>
        <v>#NAME?</v>
      </c>
      <c r="M1779" s="195" t="e">
        <f ca="1">_xll.BInterpol(cf!$A$2:$A$68,cf!$C$2:$C$68,params!B1779,"cubic")</f>
        <v>#NAME?</v>
      </c>
      <c r="N1779" s="195" t="e">
        <f ca="1">+_xll.BInterpol(#REF!,#REF!,params!B1779,"cubic")</f>
        <v>#NAME?</v>
      </c>
      <c r="O1779" s="153" t="e">
        <f t="shared" ca="1" si="221"/>
        <v>#NAME?</v>
      </c>
    </row>
    <row r="1780" spans="1:15">
      <c r="A1780">
        <v>1777</v>
      </c>
      <c r="B1780">
        <f t="shared" si="219"/>
        <v>7.1079999999999997</v>
      </c>
      <c r="C1780" s="151" t="e">
        <f ca="1">+_xll.BInterpol(Boost!$R$6:$R$66,Boost!$AZ$6:$AZ$66,params!B1780,"cubic")</f>
        <v>#NAME?</v>
      </c>
      <c r="D1780" s="151" t="e">
        <f ca="1">+_xll.BInterpol(Boost!$R$6:$R$66,Boost!$AX$6:$AX$66,params!B1780,"cubic")</f>
        <v>#NAME?</v>
      </c>
      <c r="E1780" s="198" t="e">
        <f t="shared" ca="1" si="222"/>
        <v>#NAME?</v>
      </c>
      <c r="F1780" s="151" t="e">
        <f ca="1">+_xll.BInterpol(Boost!$R$6:$R$66,Boost!$AY$6:$AY$66,params!B1780,"cubic")</f>
        <v>#NAME?</v>
      </c>
      <c r="G1780" s="151" t="e">
        <f ca="1">_xll.BInterpol(cf!$A$2:$A$68,cf!$B$2:$B$68,params!B1780,"cubic")/100</f>
        <v>#NAME?</v>
      </c>
      <c r="H1780" s="199" t="e">
        <f t="shared" ca="1" si="223"/>
        <v>#NAME?</v>
      </c>
      <c r="I1780" s="152">
        <f t="shared" si="226"/>
        <v>0.11171857545586161</v>
      </c>
      <c r="J1780" s="152">
        <f t="shared" si="224"/>
        <v>5.9220735638798594E-5</v>
      </c>
      <c r="K1780" s="3" t="e">
        <f t="shared" ca="1" si="220"/>
        <v>#NAME?</v>
      </c>
      <c r="L1780" s="153" t="e">
        <f t="shared" ca="1" si="225"/>
        <v>#NAME?</v>
      </c>
      <c r="M1780" s="195" t="e">
        <f ca="1">_xll.BInterpol(cf!$A$2:$A$68,cf!$C$2:$C$68,params!B1780,"cubic")</f>
        <v>#NAME?</v>
      </c>
      <c r="N1780" s="195" t="e">
        <f ca="1">+_xll.BInterpol(#REF!,#REF!,params!B1780,"cubic")</f>
        <v>#NAME?</v>
      </c>
      <c r="O1780" s="153" t="e">
        <f t="shared" ca="1" si="221"/>
        <v>#NAME?</v>
      </c>
    </row>
    <row r="1781" spans="1:15">
      <c r="A1781">
        <v>1778</v>
      </c>
      <c r="B1781">
        <f t="shared" si="219"/>
        <v>7.1120000000000001</v>
      </c>
      <c r="C1781" s="151" t="e">
        <f ca="1">+_xll.BInterpol(Boost!$R$6:$R$66,Boost!$AZ$6:$AZ$66,params!B1781,"cubic")</f>
        <v>#NAME?</v>
      </c>
      <c r="D1781" s="151" t="e">
        <f ca="1">+_xll.BInterpol(Boost!$R$6:$R$66,Boost!$AX$6:$AX$66,params!B1781,"cubic")</f>
        <v>#NAME?</v>
      </c>
      <c r="E1781" s="198" t="e">
        <f t="shared" ca="1" si="222"/>
        <v>#NAME?</v>
      </c>
      <c r="F1781" s="151" t="e">
        <f ca="1">+_xll.BInterpol(Boost!$R$6:$R$66,Boost!$AY$6:$AY$66,params!B1781,"cubic")</f>
        <v>#NAME?</v>
      </c>
      <c r="G1781" s="151" t="e">
        <f ca="1">_xll.BInterpol(cf!$A$2:$A$68,cf!$B$2:$B$68,params!B1781,"cubic")/100</f>
        <v>#NAME?</v>
      </c>
      <c r="H1781" s="199" t="e">
        <f t="shared" ca="1" si="223"/>
        <v>#NAME?</v>
      </c>
      <c r="I1781" s="152">
        <f t="shared" si="226"/>
        <v>0.11177779224358309</v>
      </c>
      <c r="J1781" s="152">
        <f t="shared" si="224"/>
        <v>5.9216787721472208E-5</v>
      </c>
      <c r="K1781" s="3" t="e">
        <f t="shared" ca="1" si="220"/>
        <v>#NAME?</v>
      </c>
      <c r="L1781" s="153" t="e">
        <f t="shared" ca="1" si="225"/>
        <v>#NAME?</v>
      </c>
      <c r="M1781" s="195" t="e">
        <f ca="1">_xll.BInterpol(cf!$A$2:$A$68,cf!$C$2:$C$68,params!B1781,"cubic")</f>
        <v>#NAME?</v>
      </c>
      <c r="N1781" s="195" t="e">
        <f ca="1">+_xll.BInterpol(#REF!,#REF!,params!B1781,"cubic")</f>
        <v>#NAME?</v>
      </c>
      <c r="O1781" s="153" t="e">
        <f t="shared" ca="1" si="221"/>
        <v>#NAME?</v>
      </c>
    </row>
    <row r="1782" spans="1:15">
      <c r="A1782">
        <v>1779</v>
      </c>
      <c r="B1782">
        <f t="shared" si="219"/>
        <v>7.1159999999999997</v>
      </c>
      <c r="C1782" s="151" t="e">
        <f ca="1">+_xll.BInterpol(Boost!$R$6:$R$66,Boost!$AZ$6:$AZ$66,params!B1782,"cubic")</f>
        <v>#NAME?</v>
      </c>
      <c r="D1782" s="151" t="e">
        <f ca="1">+_xll.BInterpol(Boost!$R$6:$R$66,Boost!$AX$6:$AX$66,params!B1782,"cubic")</f>
        <v>#NAME?</v>
      </c>
      <c r="E1782" s="198" t="e">
        <f t="shared" ca="1" si="222"/>
        <v>#NAME?</v>
      </c>
      <c r="F1782" s="151" t="e">
        <f ca="1">+_xll.BInterpol(Boost!$R$6:$R$66,Boost!$AY$6:$AY$66,params!B1782,"cubic")</f>
        <v>#NAME?</v>
      </c>
      <c r="G1782" s="151" t="e">
        <f ca="1">_xll.BInterpol(cf!$A$2:$A$68,cf!$B$2:$B$68,params!B1782,"cubic")/100</f>
        <v>#NAME?</v>
      </c>
      <c r="H1782" s="199" t="e">
        <f t="shared" ca="1" si="223"/>
        <v>#NAME?</v>
      </c>
      <c r="I1782" s="152">
        <f t="shared" si="226"/>
        <v>0.11183700508365024</v>
      </c>
      <c r="J1782" s="152">
        <f t="shared" si="224"/>
        <v>5.9212840067157657E-5</v>
      </c>
      <c r="K1782" s="3" t="e">
        <f t="shared" ca="1" si="220"/>
        <v>#NAME?</v>
      </c>
      <c r="L1782" s="153" t="e">
        <f t="shared" ca="1" si="225"/>
        <v>#NAME?</v>
      </c>
      <c r="M1782" s="195" t="e">
        <f ca="1">_xll.BInterpol(cf!$A$2:$A$68,cf!$C$2:$C$68,params!B1782,"cubic")</f>
        <v>#NAME?</v>
      </c>
      <c r="N1782" s="195" t="e">
        <f ca="1">+_xll.BInterpol(#REF!,#REF!,params!B1782,"cubic")</f>
        <v>#NAME?</v>
      </c>
      <c r="O1782" s="153" t="e">
        <f t="shared" ca="1" si="221"/>
        <v>#NAME?</v>
      </c>
    </row>
    <row r="1783" spans="1:15">
      <c r="A1783">
        <v>1780</v>
      </c>
      <c r="B1783">
        <f t="shared" si="219"/>
        <v>7.12</v>
      </c>
      <c r="C1783" s="151" t="e">
        <f ca="1">+_xll.BInterpol(Boost!$R$6:$R$66,Boost!$AZ$6:$AZ$66,params!B1783,"cubic")</f>
        <v>#NAME?</v>
      </c>
      <c r="D1783" s="151" t="e">
        <f ca="1">+_xll.BInterpol(Boost!$R$6:$R$66,Boost!$AX$6:$AX$66,params!B1783,"cubic")</f>
        <v>#NAME?</v>
      </c>
      <c r="E1783" s="198" t="e">
        <f t="shared" ca="1" si="222"/>
        <v>#NAME?</v>
      </c>
      <c r="F1783" s="151" t="e">
        <f ca="1">+_xll.BInterpol(Boost!$R$6:$R$66,Boost!$AY$6:$AY$66,params!B1783,"cubic")</f>
        <v>#NAME?</v>
      </c>
      <c r="G1783" s="151" t="e">
        <f ca="1">_xll.BInterpol(cf!$A$2:$A$68,cf!$B$2:$B$68,params!B1783,"cubic")/100</f>
        <v>#NAME?</v>
      </c>
      <c r="H1783" s="199" t="e">
        <f t="shared" ca="1" si="223"/>
        <v>#NAME?</v>
      </c>
      <c r="I1783" s="152">
        <f t="shared" si="226"/>
        <v>0.11189621397632632</v>
      </c>
      <c r="J1783" s="152">
        <f t="shared" si="224"/>
        <v>5.9208892676076985E-5</v>
      </c>
      <c r="K1783" s="3" t="e">
        <f t="shared" ca="1" si="220"/>
        <v>#NAME?</v>
      </c>
      <c r="L1783" s="153" t="e">
        <f t="shared" ca="1" si="225"/>
        <v>#NAME?</v>
      </c>
      <c r="M1783" s="195" t="e">
        <f ca="1">_xll.BInterpol(cf!$A$2:$A$68,cf!$C$2:$C$68,params!B1783,"cubic")</f>
        <v>#NAME?</v>
      </c>
      <c r="N1783" s="195" t="e">
        <f ca="1">+_xll.BInterpol(#REF!,#REF!,params!B1783,"cubic")</f>
        <v>#NAME?</v>
      </c>
      <c r="O1783" s="153" t="e">
        <f t="shared" ca="1" si="221"/>
        <v>#NAME?</v>
      </c>
    </row>
    <row r="1784" spans="1:15">
      <c r="A1784">
        <v>1781</v>
      </c>
      <c r="B1784">
        <f t="shared" si="219"/>
        <v>7.1239999999999997</v>
      </c>
      <c r="C1784" s="151" t="e">
        <f ca="1">+_xll.BInterpol(Boost!$R$6:$R$66,Boost!$AZ$6:$AZ$66,params!B1784,"cubic")</f>
        <v>#NAME?</v>
      </c>
      <c r="D1784" s="151" t="e">
        <f ca="1">+_xll.BInterpol(Boost!$R$6:$R$66,Boost!$AX$6:$AX$66,params!B1784,"cubic")</f>
        <v>#NAME?</v>
      </c>
      <c r="E1784" s="198" t="e">
        <f t="shared" ca="1" si="222"/>
        <v>#NAME?</v>
      </c>
      <c r="F1784" s="151" t="e">
        <f ca="1">+_xll.BInterpol(Boost!$R$6:$R$66,Boost!$AY$6:$AY$66,params!B1784,"cubic")</f>
        <v>#NAME?</v>
      </c>
      <c r="G1784" s="151" t="e">
        <f ca="1">_xll.BInterpol(cf!$A$2:$A$68,cf!$B$2:$B$68,params!B1784,"cubic")/100</f>
        <v>#NAME?</v>
      </c>
      <c r="H1784" s="199" t="e">
        <f t="shared" ca="1" si="223"/>
        <v>#NAME?</v>
      </c>
      <c r="I1784" s="152">
        <f t="shared" si="226"/>
        <v>0.11195541892187444</v>
      </c>
      <c r="J1784" s="152">
        <f t="shared" si="224"/>
        <v>5.920494554811917E-5</v>
      </c>
      <c r="K1784" s="3" t="e">
        <f t="shared" ca="1" si="220"/>
        <v>#NAME?</v>
      </c>
      <c r="L1784" s="153" t="e">
        <f t="shared" ca="1" si="225"/>
        <v>#NAME?</v>
      </c>
      <c r="M1784" s="195" t="e">
        <f ca="1">_xll.BInterpol(cf!$A$2:$A$68,cf!$C$2:$C$68,params!B1784,"cubic")</f>
        <v>#NAME?</v>
      </c>
      <c r="N1784" s="195" t="e">
        <f ca="1">+_xll.BInterpol(#REF!,#REF!,params!B1784,"cubic")</f>
        <v>#NAME?</v>
      </c>
      <c r="O1784" s="153" t="e">
        <f t="shared" ca="1" si="221"/>
        <v>#NAME?</v>
      </c>
    </row>
    <row r="1785" spans="1:15">
      <c r="A1785">
        <v>1782</v>
      </c>
      <c r="B1785">
        <f t="shared" si="219"/>
        <v>7.1280000000000001</v>
      </c>
      <c r="C1785" s="151" t="e">
        <f ca="1">+_xll.BInterpol(Boost!$R$6:$R$66,Boost!$AZ$6:$AZ$66,params!B1785,"cubic")</f>
        <v>#NAME?</v>
      </c>
      <c r="D1785" s="151" t="e">
        <f ca="1">+_xll.BInterpol(Boost!$R$6:$R$66,Boost!$AX$6:$AX$66,params!B1785,"cubic")</f>
        <v>#NAME?</v>
      </c>
      <c r="E1785" s="198" t="e">
        <f t="shared" ca="1" si="222"/>
        <v>#NAME?</v>
      </c>
      <c r="F1785" s="151" t="e">
        <f ca="1">+_xll.BInterpol(Boost!$R$6:$R$66,Boost!$AY$6:$AY$66,params!B1785,"cubic")</f>
        <v>#NAME?</v>
      </c>
      <c r="G1785" s="151" t="e">
        <f ca="1">_xll.BInterpol(cf!$A$2:$A$68,cf!$B$2:$B$68,params!B1785,"cubic")/100</f>
        <v>#NAME?</v>
      </c>
      <c r="H1785" s="199" t="e">
        <f t="shared" ca="1" si="223"/>
        <v>#NAME?</v>
      </c>
      <c r="I1785" s="152">
        <f t="shared" si="226"/>
        <v>0.11201461992055772</v>
      </c>
      <c r="J1785" s="152">
        <f t="shared" si="224"/>
        <v>5.9200998683284212E-5</v>
      </c>
      <c r="K1785" s="3" t="e">
        <f t="shared" ca="1" si="220"/>
        <v>#NAME?</v>
      </c>
      <c r="L1785" s="153" t="e">
        <f t="shared" ca="1" si="225"/>
        <v>#NAME?</v>
      </c>
      <c r="M1785" s="195" t="e">
        <f ca="1">_xll.BInterpol(cf!$A$2:$A$68,cf!$C$2:$C$68,params!B1785,"cubic")</f>
        <v>#NAME?</v>
      </c>
      <c r="N1785" s="195" t="e">
        <f ca="1">+_xll.BInterpol(#REF!,#REF!,params!B1785,"cubic")</f>
        <v>#NAME?</v>
      </c>
      <c r="O1785" s="153" t="e">
        <f t="shared" ca="1" si="221"/>
        <v>#NAME?</v>
      </c>
    </row>
    <row r="1786" spans="1:15">
      <c r="A1786">
        <v>1783</v>
      </c>
      <c r="B1786">
        <f t="shared" si="219"/>
        <v>7.1319999999999997</v>
      </c>
      <c r="C1786" s="151" t="e">
        <f ca="1">+_xll.BInterpol(Boost!$R$6:$R$66,Boost!$AZ$6:$AZ$66,params!B1786,"cubic")</f>
        <v>#NAME?</v>
      </c>
      <c r="D1786" s="151" t="e">
        <f ca="1">+_xll.BInterpol(Boost!$R$6:$R$66,Boost!$AX$6:$AX$66,params!B1786,"cubic")</f>
        <v>#NAME?</v>
      </c>
      <c r="E1786" s="198" t="e">
        <f t="shared" ca="1" si="222"/>
        <v>#NAME?</v>
      </c>
      <c r="F1786" s="151" t="e">
        <f ca="1">+_xll.BInterpol(Boost!$R$6:$R$66,Boost!$AY$6:$AY$66,params!B1786,"cubic")</f>
        <v>#NAME?</v>
      </c>
      <c r="G1786" s="151" t="e">
        <f ca="1">_xll.BInterpol(cf!$A$2:$A$68,cf!$B$2:$B$68,params!B1786,"cubic")/100</f>
        <v>#NAME?</v>
      </c>
      <c r="H1786" s="199" t="e">
        <f t="shared" ca="1" si="223"/>
        <v>#NAME?</v>
      </c>
      <c r="I1786" s="152">
        <f t="shared" si="226"/>
        <v>0.11207381697263941</v>
      </c>
      <c r="J1786" s="152">
        <f t="shared" si="224"/>
        <v>5.9197052081683132E-5</v>
      </c>
      <c r="K1786" s="3" t="e">
        <f t="shared" ca="1" si="220"/>
        <v>#NAME?</v>
      </c>
      <c r="L1786" s="153" t="e">
        <f t="shared" ca="1" si="225"/>
        <v>#NAME?</v>
      </c>
      <c r="M1786" s="195" t="e">
        <f ca="1">_xll.BInterpol(cf!$A$2:$A$68,cf!$C$2:$C$68,params!B1786,"cubic")</f>
        <v>#NAME?</v>
      </c>
      <c r="N1786" s="195" t="e">
        <f ca="1">+_xll.BInterpol(#REF!,#REF!,params!B1786,"cubic")</f>
        <v>#NAME?</v>
      </c>
      <c r="O1786" s="153" t="e">
        <f t="shared" ca="1" si="221"/>
        <v>#NAME?</v>
      </c>
    </row>
    <row r="1787" spans="1:15">
      <c r="A1787">
        <v>1784</v>
      </c>
      <c r="B1787">
        <f t="shared" si="219"/>
        <v>7.1360000000000001</v>
      </c>
      <c r="C1787" s="151" t="e">
        <f ca="1">+_xll.BInterpol(Boost!$R$6:$R$66,Boost!$AZ$6:$AZ$66,params!B1787,"cubic")</f>
        <v>#NAME?</v>
      </c>
      <c r="D1787" s="151" t="e">
        <f ca="1">+_xll.BInterpol(Boost!$R$6:$R$66,Boost!$AX$6:$AX$66,params!B1787,"cubic")</f>
        <v>#NAME?</v>
      </c>
      <c r="E1787" s="198" t="e">
        <f t="shared" ca="1" si="222"/>
        <v>#NAME?</v>
      </c>
      <c r="F1787" s="151" t="e">
        <f ca="1">+_xll.BInterpol(Boost!$R$6:$R$66,Boost!$AY$6:$AY$66,params!B1787,"cubic")</f>
        <v>#NAME?</v>
      </c>
      <c r="G1787" s="151" t="e">
        <f ca="1">_xll.BInterpol(cf!$A$2:$A$68,cf!$B$2:$B$68,params!B1787,"cubic")/100</f>
        <v>#NAME?</v>
      </c>
      <c r="H1787" s="199" t="e">
        <f t="shared" ca="1" si="223"/>
        <v>#NAME?</v>
      </c>
      <c r="I1787" s="152">
        <f t="shared" si="226"/>
        <v>0.11213301007838239</v>
      </c>
      <c r="J1787" s="152">
        <f t="shared" si="224"/>
        <v>5.9193105742982866E-5</v>
      </c>
      <c r="K1787" s="3" t="e">
        <f t="shared" ca="1" si="220"/>
        <v>#NAME?</v>
      </c>
      <c r="L1787" s="153" t="e">
        <f t="shared" ca="1" si="225"/>
        <v>#NAME?</v>
      </c>
      <c r="M1787" s="195" t="e">
        <f ca="1">_xll.BInterpol(cf!$A$2:$A$68,cf!$C$2:$C$68,params!B1787,"cubic")</f>
        <v>#NAME?</v>
      </c>
      <c r="N1787" s="195" t="e">
        <f ca="1">+_xll.BInterpol(#REF!,#REF!,params!B1787,"cubic")</f>
        <v>#NAME?</v>
      </c>
      <c r="O1787" s="153" t="e">
        <f t="shared" ca="1" si="221"/>
        <v>#NAME?</v>
      </c>
    </row>
    <row r="1788" spans="1:15">
      <c r="A1788">
        <v>1785</v>
      </c>
      <c r="B1788">
        <f t="shared" si="219"/>
        <v>7.14</v>
      </c>
      <c r="C1788" s="151" t="e">
        <f ca="1">+_xll.BInterpol(Boost!$R$6:$R$66,Boost!$AZ$6:$AZ$66,params!B1788,"cubic")</f>
        <v>#NAME?</v>
      </c>
      <c r="D1788" s="151" t="e">
        <f ca="1">+_xll.BInterpol(Boost!$R$6:$R$66,Boost!$AX$6:$AX$66,params!B1788,"cubic")</f>
        <v>#NAME?</v>
      </c>
      <c r="E1788" s="198" t="e">
        <f t="shared" ca="1" si="222"/>
        <v>#NAME?</v>
      </c>
      <c r="F1788" s="151" t="e">
        <f ca="1">+_xll.BInterpol(Boost!$R$6:$R$66,Boost!$AY$6:$AY$66,params!B1788,"cubic")</f>
        <v>#NAME?</v>
      </c>
      <c r="G1788" s="151" t="e">
        <f ca="1">_xll.BInterpol(cf!$A$2:$A$68,cf!$B$2:$B$68,params!B1788,"cubic")/100</f>
        <v>#NAME?</v>
      </c>
      <c r="H1788" s="199" t="e">
        <f t="shared" ca="1" si="223"/>
        <v>#NAME?</v>
      </c>
      <c r="I1788" s="152">
        <f t="shared" si="226"/>
        <v>0.11219219923804991</v>
      </c>
      <c r="J1788" s="152">
        <f t="shared" si="224"/>
        <v>5.9189159667516478E-5</v>
      </c>
      <c r="K1788" s="3" t="e">
        <f t="shared" ca="1" si="220"/>
        <v>#NAME?</v>
      </c>
      <c r="L1788" s="153" t="e">
        <f t="shared" ca="1" si="225"/>
        <v>#NAME?</v>
      </c>
      <c r="M1788" s="195" t="e">
        <f ca="1">_xll.BInterpol(cf!$A$2:$A$68,cf!$C$2:$C$68,params!B1788,"cubic")</f>
        <v>#NAME?</v>
      </c>
      <c r="N1788" s="195" t="e">
        <f ca="1">+_xll.BInterpol(#REF!,#REF!,params!B1788,"cubic")</f>
        <v>#NAME?</v>
      </c>
      <c r="O1788" s="153" t="e">
        <f t="shared" ca="1" si="221"/>
        <v>#NAME?</v>
      </c>
    </row>
    <row r="1789" spans="1:15">
      <c r="A1789">
        <v>1786</v>
      </c>
      <c r="B1789">
        <f t="shared" si="219"/>
        <v>7.1440000000000001</v>
      </c>
      <c r="C1789" s="151" t="e">
        <f ca="1">+_xll.BInterpol(Boost!$R$6:$R$66,Boost!$AZ$6:$AZ$66,params!B1789,"cubic")</f>
        <v>#NAME?</v>
      </c>
      <c r="D1789" s="151" t="e">
        <f ca="1">+_xll.BInterpol(Boost!$R$6:$R$66,Boost!$AX$6:$AX$66,params!B1789,"cubic")</f>
        <v>#NAME?</v>
      </c>
      <c r="E1789" s="198" t="e">
        <f t="shared" ca="1" si="222"/>
        <v>#NAME?</v>
      </c>
      <c r="F1789" s="151" t="e">
        <f ca="1">+_xll.BInterpol(Boost!$R$6:$R$66,Boost!$AY$6:$AY$66,params!B1789,"cubic")</f>
        <v>#NAME?</v>
      </c>
      <c r="G1789" s="151" t="e">
        <f ca="1">_xll.BInterpol(cf!$A$2:$A$68,cf!$B$2:$B$68,params!B1789,"cubic")/100</f>
        <v>#NAME?</v>
      </c>
      <c r="H1789" s="199" t="e">
        <f t="shared" ca="1" si="223"/>
        <v>#NAME?</v>
      </c>
      <c r="I1789" s="152">
        <f t="shared" si="226"/>
        <v>0.11225138445190508</v>
      </c>
      <c r="J1789" s="152">
        <f t="shared" si="224"/>
        <v>5.9185213855172947E-5</v>
      </c>
      <c r="K1789" s="3" t="e">
        <f t="shared" ca="1" si="220"/>
        <v>#NAME?</v>
      </c>
      <c r="L1789" s="153" t="e">
        <f t="shared" ca="1" si="225"/>
        <v>#NAME?</v>
      </c>
      <c r="M1789" s="195" t="e">
        <f ca="1">_xll.BInterpol(cf!$A$2:$A$68,cf!$C$2:$C$68,params!B1789,"cubic")</f>
        <v>#NAME?</v>
      </c>
      <c r="N1789" s="195" t="e">
        <f ca="1">+_xll.BInterpol(#REF!,#REF!,params!B1789,"cubic")</f>
        <v>#NAME?</v>
      </c>
      <c r="O1789" s="153" t="e">
        <f t="shared" ca="1" si="221"/>
        <v>#NAME?</v>
      </c>
    </row>
    <row r="1790" spans="1:15">
      <c r="A1790">
        <v>1787</v>
      </c>
      <c r="B1790">
        <f t="shared" si="219"/>
        <v>7.1479999999999997</v>
      </c>
      <c r="C1790" s="151" t="e">
        <f ca="1">+_xll.BInterpol(Boost!$R$6:$R$66,Boost!$AZ$6:$AZ$66,params!B1790,"cubic")</f>
        <v>#NAME?</v>
      </c>
      <c r="D1790" s="151" t="e">
        <f ca="1">+_xll.BInterpol(Boost!$R$6:$R$66,Boost!$AX$6:$AX$66,params!B1790,"cubic")</f>
        <v>#NAME?</v>
      </c>
      <c r="E1790" s="198" t="e">
        <f t="shared" ca="1" si="222"/>
        <v>#NAME?</v>
      </c>
      <c r="F1790" s="151" t="e">
        <f ca="1">+_xll.BInterpol(Boost!$R$6:$R$66,Boost!$AY$6:$AY$66,params!B1790,"cubic")</f>
        <v>#NAME?</v>
      </c>
      <c r="G1790" s="151" t="e">
        <f ca="1">_xll.BInterpol(cf!$A$2:$A$68,cf!$B$2:$B$68,params!B1790,"cubic")/100</f>
        <v>#NAME?</v>
      </c>
      <c r="H1790" s="199" t="e">
        <f t="shared" ca="1" si="223"/>
        <v>#NAME?</v>
      </c>
      <c r="I1790" s="152">
        <f t="shared" si="226"/>
        <v>0.1123105657202107</v>
      </c>
      <c r="J1790" s="152">
        <f t="shared" si="224"/>
        <v>5.9181268305619206E-5</v>
      </c>
      <c r="K1790" s="3" t="e">
        <f t="shared" ca="1" si="220"/>
        <v>#NAME?</v>
      </c>
      <c r="L1790" s="153" t="e">
        <f t="shared" ca="1" si="225"/>
        <v>#NAME?</v>
      </c>
      <c r="M1790" s="195" t="e">
        <f ca="1">_xll.BInterpol(cf!$A$2:$A$68,cf!$C$2:$C$68,params!B1790,"cubic")</f>
        <v>#NAME?</v>
      </c>
      <c r="N1790" s="195" t="e">
        <f ca="1">+_xll.BInterpol(#REF!,#REF!,params!B1790,"cubic")</f>
        <v>#NAME?</v>
      </c>
      <c r="O1790" s="153" t="e">
        <f t="shared" ca="1" si="221"/>
        <v>#NAME?</v>
      </c>
    </row>
    <row r="1791" spans="1:15">
      <c r="A1791">
        <v>1788</v>
      </c>
      <c r="B1791">
        <f t="shared" si="219"/>
        <v>7.1520000000000001</v>
      </c>
      <c r="C1791" s="151" t="e">
        <f ca="1">+_xll.BInterpol(Boost!$R$6:$R$66,Boost!$AZ$6:$AZ$66,params!B1791,"cubic")</f>
        <v>#NAME?</v>
      </c>
      <c r="D1791" s="151" t="e">
        <f ca="1">+_xll.BInterpol(Boost!$R$6:$R$66,Boost!$AX$6:$AX$66,params!B1791,"cubic")</f>
        <v>#NAME?</v>
      </c>
      <c r="E1791" s="198" t="e">
        <f t="shared" ca="1" si="222"/>
        <v>#NAME?</v>
      </c>
      <c r="F1791" s="151" t="e">
        <f ca="1">+_xll.BInterpol(Boost!$R$6:$R$66,Boost!$AY$6:$AY$66,params!B1791,"cubic")</f>
        <v>#NAME?</v>
      </c>
      <c r="G1791" s="151" t="e">
        <f ca="1">_xll.BInterpol(cf!$A$2:$A$68,cf!$B$2:$B$68,params!B1791,"cubic")/100</f>
        <v>#NAME?</v>
      </c>
      <c r="H1791" s="199" t="e">
        <f t="shared" ca="1" si="223"/>
        <v>#NAME?</v>
      </c>
      <c r="I1791" s="152">
        <f t="shared" si="226"/>
        <v>0.11236974304323</v>
      </c>
      <c r="J1791" s="152">
        <f t="shared" si="224"/>
        <v>5.9177323019299344E-5</v>
      </c>
      <c r="K1791" s="3" t="e">
        <f t="shared" ca="1" si="220"/>
        <v>#NAME?</v>
      </c>
      <c r="L1791" s="153" t="e">
        <f t="shared" ca="1" si="225"/>
        <v>#NAME?</v>
      </c>
      <c r="M1791" s="195" t="e">
        <f ca="1">_xll.BInterpol(cf!$A$2:$A$68,cf!$C$2:$C$68,params!B1791,"cubic")</f>
        <v>#NAME?</v>
      </c>
      <c r="N1791" s="195" t="e">
        <f ca="1">+_xll.BInterpol(#REF!,#REF!,params!B1791,"cubic")</f>
        <v>#NAME?</v>
      </c>
      <c r="O1791" s="153" t="e">
        <f t="shared" ca="1" si="221"/>
        <v>#NAME?</v>
      </c>
    </row>
    <row r="1792" spans="1:15">
      <c r="A1792">
        <v>1789</v>
      </c>
      <c r="B1792">
        <f t="shared" si="219"/>
        <v>7.1559999999999997</v>
      </c>
      <c r="C1792" s="151" t="e">
        <f ca="1">+_xll.BInterpol(Boost!$R$6:$R$66,Boost!$AZ$6:$AZ$66,params!B1792,"cubic")</f>
        <v>#NAME?</v>
      </c>
      <c r="D1792" s="151" t="e">
        <f ca="1">+_xll.BInterpol(Boost!$R$6:$R$66,Boost!$AX$6:$AX$66,params!B1792,"cubic")</f>
        <v>#NAME?</v>
      </c>
      <c r="E1792" s="198" t="e">
        <f t="shared" ca="1" si="222"/>
        <v>#NAME?</v>
      </c>
      <c r="F1792" s="151" t="e">
        <f ca="1">+_xll.BInterpol(Boost!$R$6:$R$66,Boost!$AY$6:$AY$66,params!B1792,"cubic")</f>
        <v>#NAME?</v>
      </c>
      <c r="G1792" s="151" t="e">
        <f ca="1">_xll.BInterpol(cf!$A$2:$A$68,cf!$B$2:$B$68,params!B1792,"cubic")/100</f>
        <v>#NAME?</v>
      </c>
      <c r="H1792" s="199" t="e">
        <f t="shared" ca="1" si="223"/>
        <v>#NAME?</v>
      </c>
      <c r="I1792" s="152">
        <f t="shared" si="226"/>
        <v>0.11242891642122599</v>
      </c>
      <c r="J1792" s="152">
        <f t="shared" si="224"/>
        <v>5.9173377995991316E-5</v>
      </c>
      <c r="K1792" s="3" t="e">
        <f t="shared" ca="1" si="220"/>
        <v>#NAME?</v>
      </c>
      <c r="L1792" s="153" t="e">
        <f t="shared" ca="1" si="225"/>
        <v>#NAME?</v>
      </c>
      <c r="M1792" s="195" t="e">
        <f ca="1">_xll.BInterpol(cf!$A$2:$A$68,cf!$C$2:$C$68,params!B1792,"cubic")</f>
        <v>#NAME?</v>
      </c>
      <c r="N1792" s="195" t="e">
        <f ca="1">+_xll.BInterpol(#REF!,#REF!,params!B1792,"cubic")</f>
        <v>#NAME?</v>
      </c>
      <c r="O1792" s="153" t="e">
        <f t="shared" ca="1" si="221"/>
        <v>#NAME?</v>
      </c>
    </row>
    <row r="1793" spans="1:15">
      <c r="A1793">
        <v>1790</v>
      </c>
      <c r="B1793">
        <f t="shared" si="219"/>
        <v>7.16</v>
      </c>
      <c r="C1793" s="151" t="e">
        <f ca="1">+_xll.BInterpol(Boost!$R$6:$R$66,Boost!$AZ$6:$AZ$66,params!B1793,"cubic")</f>
        <v>#NAME?</v>
      </c>
      <c r="D1793" s="151" t="e">
        <f ca="1">+_xll.BInterpol(Boost!$R$6:$R$66,Boost!$AX$6:$AX$66,params!B1793,"cubic")</f>
        <v>#NAME?</v>
      </c>
      <c r="E1793" s="198" t="e">
        <f t="shared" ca="1" si="222"/>
        <v>#NAME?</v>
      </c>
      <c r="F1793" s="151" t="e">
        <f ca="1">+_xll.BInterpol(Boost!$R$6:$R$66,Boost!$AY$6:$AY$66,params!B1793,"cubic")</f>
        <v>#NAME?</v>
      </c>
      <c r="G1793" s="151" t="e">
        <f ca="1">_xll.BInterpol(cf!$A$2:$A$68,cf!$B$2:$B$68,params!B1793,"cubic")/100</f>
        <v>#NAME?</v>
      </c>
      <c r="H1793" s="199" t="e">
        <f t="shared" ca="1" si="223"/>
        <v>#NAME?</v>
      </c>
      <c r="I1793" s="152">
        <f t="shared" si="226"/>
        <v>0.11248808585446146</v>
      </c>
      <c r="J1793" s="152">
        <f t="shared" si="224"/>
        <v>5.9169433235473079E-5</v>
      </c>
      <c r="K1793" s="3" t="e">
        <f t="shared" ca="1" si="220"/>
        <v>#NAME?</v>
      </c>
      <c r="L1793" s="153" t="e">
        <f t="shared" ca="1" si="225"/>
        <v>#NAME?</v>
      </c>
      <c r="M1793" s="195" t="e">
        <f ca="1">_xll.BInterpol(cf!$A$2:$A$68,cf!$C$2:$C$68,params!B1793,"cubic")</f>
        <v>#NAME?</v>
      </c>
      <c r="N1793" s="195" t="e">
        <f ca="1">+_xll.BInterpol(#REF!,#REF!,params!B1793,"cubic")</f>
        <v>#NAME?</v>
      </c>
      <c r="O1793" s="153" t="e">
        <f t="shared" ca="1" si="221"/>
        <v>#NAME?</v>
      </c>
    </row>
    <row r="1794" spans="1:15">
      <c r="A1794">
        <v>1791</v>
      </c>
      <c r="B1794">
        <f t="shared" si="219"/>
        <v>7.1639999999999997</v>
      </c>
      <c r="C1794" s="151" t="e">
        <f ca="1">+_xll.BInterpol(Boost!$R$6:$R$66,Boost!$AZ$6:$AZ$66,params!B1794,"cubic")</f>
        <v>#NAME?</v>
      </c>
      <c r="D1794" s="151" t="e">
        <f ca="1">+_xll.BInterpol(Boost!$R$6:$R$66,Boost!$AX$6:$AX$66,params!B1794,"cubic")</f>
        <v>#NAME?</v>
      </c>
      <c r="E1794" s="198" t="e">
        <f t="shared" ca="1" si="222"/>
        <v>#NAME?</v>
      </c>
      <c r="F1794" s="151" t="e">
        <f ca="1">+_xll.BInterpol(Boost!$R$6:$R$66,Boost!$AY$6:$AY$66,params!B1794,"cubic")</f>
        <v>#NAME?</v>
      </c>
      <c r="G1794" s="151" t="e">
        <f ca="1">_xll.BInterpol(cf!$A$2:$A$68,cf!$B$2:$B$68,params!B1794,"cubic")/100</f>
        <v>#NAME?</v>
      </c>
      <c r="H1794" s="199" t="e">
        <f t="shared" ca="1" si="223"/>
        <v>#NAME?</v>
      </c>
      <c r="I1794" s="152">
        <f t="shared" si="226"/>
        <v>0.11254725134319965</v>
      </c>
      <c r="J1794" s="152">
        <f t="shared" si="224"/>
        <v>5.9165488738188721E-5</v>
      </c>
      <c r="K1794" s="3" t="e">
        <f t="shared" ca="1" si="220"/>
        <v>#NAME?</v>
      </c>
      <c r="L1794" s="153" t="e">
        <f t="shared" ca="1" si="225"/>
        <v>#NAME?</v>
      </c>
      <c r="M1794" s="195" t="e">
        <f ca="1">_xll.BInterpol(cf!$A$2:$A$68,cf!$C$2:$C$68,params!B1794,"cubic")</f>
        <v>#NAME?</v>
      </c>
      <c r="N1794" s="195" t="e">
        <f ca="1">+_xll.BInterpol(#REF!,#REF!,params!B1794,"cubic")</f>
        <v>#NAME?</v>
      </c>
      <c r="O1794" s="153" t="e">
        <f t="shared" ca="1" si="221"/>
        <v>#NAME?</v>
      </c>
    </row>
    <row r="1795" spans="1:15">
      <c r="A1795">
        <v>1792</v>
      </c>
      <c r="B1795">
        <f t="shared" si="219"/>
        <v>7.1680000000000001</v>
      </c>
      <c r="C1795" s="151" t="e">
        <f ca="1">+_xll.BInterpol(Boost!$R$6:$R$66,Boost!$AZ$6:$AZ$66,params!B1795,"cubic")</f>
        <v>#NAME?</v>
      </c>
      <c r="D1795" s="151" t="e">
        <f ca="1">+_xll.BInterpol(Boost!$R$6:$R$66,Boost!$AX$6:$AX$66,params!B1795,"cubic")</f>
        <v>#NAME?</v>
      </c>
      <c r="E1795" s="198" t="e">
        <f t="shared" ca="1" si="222"/>
        <v>#NAME?</v>
      </c>
      <c r="F1795" s="151" t="e">
        <f ca="1">+_xll.BInterpol(Boost!$R$6:$R$66,Boost!$AY$6:$AY$66,params!B1795,"cubic")</f>
        <v>#NAME?</v>
      </c>
      <c r="G1795" s="151" t="e">
        <f ca="1">_xll.BInterpol(cf!$A$2:$A$68,cf!$B$2:$B$68,params!B1795,"cubic")/100</f>
        <v>#NAME?</v>
      </c>
      <c r="H1795" s="199" t="e">
        <f t="shared" ca="1" si="223"/>
        <v>#NAME?</v>
      </c>
      <c r="I1795" s="152">
        <f t="shared" si="226"/>
        <v>0.11260641288770334</v>
      </c>
      <c r="J1795" s="152">
        <f t="shared" si="224"/>
        <v>5.9161544503694152E-5</v>
      </c>
      <c r="K1795" s="3" t="e">
        <f t="shared" ca="1" si="220"/>
        <v>#NAME?</v>
      </c>
      <c r="L1795" s="153" t="e">
        <f t="shared" ca="1" si="225"/>
        <v>#NAME?</v>
      </c>
      <c r="M1795" s="195" t="e">
        <f ca="1">_xll.BInterpol(cf!$A$2:$A$68,cf!$C$2:$C$68,params!B1795,"cubic")</f>
        <v>#NAME?</v>
      </c>
      <c r="N1795" s="195" t="e">
        <f ca="1">+_xll.BInterpol(#REF!,#REF!,params!B1795,"cubic")</f>
        <v>#NAME?</v>
      </c>
      <c r="O1795" s="153" t="e">
        <f t="shared" ca="1" si="221"/>
        <v>#NAME?</v>
      </c>
    </row>
    <row r="1796" spans="1:15">
      <c r="A1796">
        <v>1793</v>
      </c>
      <c r="B1796">
        <f t="shared" ref="B1796:B1859" si="227">+A1796/250</f>
        <v>7.1719999999999997</v>
      </c>
      <c r="C1796" s="151" t="e">
        <f ca="1">+_xll.BInterpol(Boost!$R$6:$R$66,Boost!$AZ$6:$AZ$66,params!B1796,"cubic")</f>
        <v>#NAME?</v>
      </c>
      <c r="D1796" s="151" t="e">
        <f ca="1">+_xll.BInterpol(Boost!$R$6:$R$66,Boost!$AX$6:$AX$66,params!B1796,"cubic")</f>
        <v>#NAME?</v>
      </c>
      <c r="E1796" s="198" t="e">
        <f t="shared" ca="1" si="222"/>
        <v>#NAME?</v>
      </c>
      <c r="F1796" s="151" t="e">
        <f ca="1">+_xll.BInterpol(Boost!$R$6:$R$66,Boost!$AY$6:$AY$66,params!B1796,"cubic")</f>
        <v>#NAME?</v>
      </c>
      <c r="G1796" s="151" t="e">
        <f ca="1">_xll.BInterpol(cf!$A$2:$A$68,cf!$B$2:$B$68,params!B1796,"cubic")/100</f>
        <v>#NAME?</v>
      </c>
      <c r="H1796" s="199" t="e">
        <f t="shared" ca="1" si="223"/>
        <v>#NAME?</v>
      </c>
      <c r="I1796" s="152">
        <f t="shared" si="226"/>
        <v>0.11266557048823556</v>
      </c>
      <c r="J1796" s="152">
        <f t="shared" si="224"/>
        <v>5.9157600532211418E-5</v>
      </c>
      <c r="K1796" s="3" t="e">
        <f t="shared" ref="K1796:K1859" ca="1" si="228">+EXP(H1796*-B1796)</f>
        <v>#NAME?</v>
      </c>
      <c r="L1796" s="153" t="e">
        <f t="shared" ca="1" si="225"/>
        <v>#NAME?</v>
      </c>
      <c r="M1796" s="195" t="e">
        <f ca="1">_xll.BInterpol(cf!$A$2:$A$68,cf!$C$2:$C$68,params!B1796,"cubic")</f>
        <v>#NAME?</v>
      </c>
      <c r="N1796" s="195" t="e">
        <f ca="1">+_xll.BInterpol(#REF!,#REF!,params!B1796,"cubic")</f>
        <v>#NAME?</v>
      </c>
      <c r="O1796" s="153" t="e">
        <f t="shared" ref="O1796:O1859" ca="1" si="229">+EXP(-B1797*E1797)-EXP(-B1796*E1796)</f>
        <v>#NAME?</v>
      </c>
    </row>
    <row r="1797" spans="1:15">
      <c r="A1797">
        <v>1794</v>
      </c>
      <c r="B1797">
        <f t="shared" si="227"/>
        <v>7.1760000000000002</v>
      </c>
      <c r="C1797" s="151" t="e">
        <f ca="1">+_xll.BInterpol(Boost!$R$6:$R$66,Boost!$AZ$6:$AZ$66,params!B1797,"cubic")</f>
        <v>#NAME?</v>
      </c>
      <c r="D1797" s="151" t="e">
        <f ca="1">+_xll.BInterpol(Boost!$R$6:$R$66,Boost!$AX$6:$AX$66,params!B1797,"cubic")</f>
        <v>#NAME?</v>
      </c>
      <c r="E1797" s="198" t="e">
        <f t="shared" ref="E1797:E1860" ca="1" si="230">-((1+C1797*B1797)/(1+C1796*B1796)-1)/(B1797-B1796)+((1+F1797*B1797)/(1+F1796*B1796)-1)/(B1797-B1796)</f>
        <v>#NAME?</v>
      </c>
      <c r="F1797" s="151" t="e">
        <f ca="1">+_xll.BInterpol(Boost!$R$6:$R$66,Boost!$AY$6:$AY$66,params!B1797,"cubic")</f>
        <v>#NAME?</v>
      </c>
      <c r="G1797" s="151" t="e">
        <f ca="1">_xll.BInterpol(cf!$A$2:$A$68,cf!$B$2:$B$68,params!B1797,"cubic")/100</f>
        <v>#NAME?</v>
      </c>
      <c r="H1797" s="199" t="e">
        <f t="shared" ref="H1797:H1860" ca="1" si="231">-((1+F1797*B1797)/(1+F1796*B1796)-1)/(B1797-B1796)+((1+G1797*B1797)/(1+G1796*B1796)-1)/(B1797-B1796)</f>
        <v>#NAME?</v>
      </c>
      <c r="I1797" s="152">
        <f t="shared" si="226"/>
        <v>0.1127247241450593</v>
      </c>
      <c r="J1797" s="152">
        <f t="shared" ref="J1797:J1860" si="232">+I1797-I1796</f>
        <v>5.9153656823740519E-5</v>
      </c>
      <c r="K1797" s="3" t="e">
        <f t="shared" ca="1" si="228"/>
        <v>#NAME?</v>
      </c>
      <c r="L1797" s="153" t="e">
        <f t="shared" ref="L1797:L1860" ca="1" si="233">+K1798-K1797</f>
        <v>#NAME?</v>
      </c>
      <c r="M1797" s="195" t="e">
        <f ca="1">_xll.BInterpol(cf!$A$2:$A$68,cf!$C$2:$C$68,params!B1797,"cubic")</f>
        <v>#NAME?</v>
      </c>
      <c r="N1797" s="195" t="e">
        <f ca="1">+_xll.BInterpol(#REF!,#REF!,params!B1797,"cubic")</f>
        <v>#NAME?</v>
      </c>
      <c r="O1797" s="153" t="e">
        <f t="shared" ca="1" si="229"/>
        <v>#NAME?</v>
      </c>
    </row>
    <row r="1798" spans="1:15">
      <c r="A1798">
        <v>1795</v>
      </c>
      <c r="B1798">
        <f t="shared" si="227"/>
        <v>7.18</v>
      </c>
      <c r="C1798" s="151" t="e">
        <f ca="1">+_xll.BInterpol(Boost!$R$6:$R$66,Boost!$AZ$6:$AZ$66,params!B1798,"cubic")</f>
        <v>#NAME?</v>
      </c>
      <c r="D1798" s="151" t="e">
        <f ca="1">+_xll.BInterpol(Boost!$R$6:$R$66,Boost!$AX$6:$AX$66,params!B1798,"cubic")</f>
        <v>#NAME?</v>
      </c>
      <c r="E1798" s="198" t="e">
        <f t="shared" ca="1" si="230"/>
        <v>#NAME?</v>
      </c>
      <c r="F1798" s="151" t="e">
        <f ca="1">+_xll.BInterpol(Boost!$R$6:$R$66,Boost!$AY$6:$AY$66,params!B1798,"cubic")</f>
        <v>#NAME?</v>
      </c>
      <c r="G1798" s="151" t="e">
        <f ca="1">_xll.BInterpol(cf!$A$2:$A$68,cf!$B$2:$B$68,params!B1798,"cubic")/100</f>
        <v>#NAME?</v>
      </c>
      <c r="H1798" s="199" t="e">
        <f t="shared" ca="1" si="231"/>
        <v>#NAME?</v>
      </c>
      <c r="I1798" s="152">
        <f t="shared" si="226"/>
        <v>0.11278387385843724</v>
      </c>
      <c r="J1798" s="152">
        <f t="shared" si="232"/>
        <v>5.9149713377948387E-5</v>
      </c>
      <c r="K1798" s="3" t="e">
        <f t="shared" ca="1" si="228"/>
        <v>#NAME?</v>
      </c>
      <c r="L1798" s="153" t="e">
        <f t="shared" ca="1" si="233"/>
        <v>#NAME?</v>
      </c>
      <c r="M1798" s="195" t="e">
        <f ca="1">_xll.BInterpol(cf!$A$2:$A$68,cf!$C$2:$C$68,params!B1798,"cubic")</f>
        <v>#NAME?</v>
      </c>
      <c r="N1798" s="195" t="e">
        <f ca="1">+_xll.BInterpol(#REF!,#REF!,params!B1798,"cubic")</f>
        <v>#NAME?</v>
      </c>
      <c r="O1798" s="153" t="e">
        <f t="shared" ca="1" si="229"/>
        <v>#NAME?</v>
      </c>
    </row>
    <row r="1799" spans="1:15">
      <c r="A1799">
        <v>1796</v>
      </c>
      <c r="B1799">
        <f t="shared" si="227"/>
        <v>7.1840000000000002</v>
      </c>
      <c r="C1799" s="151" t="e">
        <f ca="1">+_xll.BInterpol(Boost!$R$6:$R$66,Boost!$AZ$6:$AZ$66,params!B1799,"cubic")</f>
        <v>#NAME?</v>
      </c>
      <c r="D1799" s="151" t="e">
        <f ca="1">+_xll.BInterpol(Boost!$R$6:$R$66,Boost!$AX$6:$AX$66,params!B1799,"cubic")</f>
        <v>#NAME?</v>
      </c>
      <c r="E1799" s="198" t="e">
        <f t="shared" ca="1" si="230"/>
        <v>#NAME?</v>
      </c>
      <c r="F1799" s="151" t="e">
        <f ca="1">+_xll.BInterpol(Boost!$R$6:$R$66,Boost!$AY$6:$AY$66,params!B1799,"cubic")</f>
        <v>#NAME?</v>
      </c>
      <c r="G1799" s="151" t="e">
        <f ca="1">_xll.BInterpol(cf!$A$2:$A$68,cf!$B$2:$B$68,params!B1799,"cubic")/100</f>
        <v>#NAME?</v>
      </c>
      <c r="H1799" s="199" t="e">
        <f t="shared" ca="1" si="231"/>
        <v>#NAME?</v>
      </c>
      <c r="I1799" s="152">
        <f t="shared" si="226"/>
        <v>0.11284301962863241</v>
      </c>
      <c r="J1799" s="152">
        <f t="shared" si="232"/>
        <v>5.914577019516809E-5</v>
      </c>
      <c r="K1799" s="3" t="e">
        <f t="shared" ca="1" si="228"/>
        <v>#NAME?</v>
      </c>
      <c r="L1799" s="153" t="e">
        <f t="shared" ca="1" si="233"/>
        <v>#NAME?</v>
      </c>
      <c r="M1799" s="195" t="e">
        <f ca="1">_xll.BInterpol(cf!$A$2:$A$68,cf!$C$2:$C$68,params!B1799,"cubic")</f>
        <v>#NAME?</v>
      </c>
      <c r="N1799" s="195" t="e">
        <f ca="1">+_xll.BInterpol(#REF!,#REF!,params!B1799,"cubic")</f>
        <v>#NAME?</v>
      </c>
      <c r="O1799" s="153" t="e">
        <f t="shared" ca="1" si="229"/>
        <v>#NAME?</v>
      </c>
    </row>
    <row r="1800" spans="1:15">
      <c r="A1800">
        <v>1797</v>
      </c>
      <c r="B1800">
        <f t="shared" si="227"/>
        <v>7.1879999999999997</v>
      </c>
      <c r="C1800" s="151" t="e">
        <f ca="1">+_xll.BInterpol(Boost!$R$6:$R$66,Boost!$AZ$6:$AZ$66,params!B1800,"cubic")</f>
        <v>#NAME?</v>
      </c>
      <c r="D1800" s="151" t="e">
        <f ca="1">+_xll.BInterpol(Boost!$R$6:$R$66,Boost!$AX$6:$AX$66,params!B1800,"cubic")</f>
        <v>#NAME?</v>
      </c>
      <c r="E1800" s="198" t="e">
        <f t="shared" ca="1" si="230"/>
        <v>#NAME?</v>
      </c>
      <c r="F1800" s="151" t="e">
        <f ca="1">+_xll.BInterpol(Boost!$R$6:$R$66,Boost!$AY$6:$AY$66,params!B1800,"cubic")</f>
        <v>#NAME?</v>
      </c>
      <c r="G1800" s="151" t="e">
        <f ca="1">_xll.BInterpol(cf!$A$2:$A$68,cf!$B$2:$B$68,params!B1800,"cubic")/100</f>
        <v>#NAME?</v>
      </c>
      <c r="H1800" s="199" t="e">
        <f t="shared" ca="1" si="231"/>
        <v>#NAME?</v>
      </c>
      <c r="I1800" s="152">
        <f t="shared" si="226"/>
        <v>0.1129021614559077</v>
      </c>
      <c r="J1800" s="152">
        <f t="shared" si="232"/>
        <v>5.9141827275288605E-5</v>
      </c>
      <c r="K1800" s="3" t="e">
        <f t="shared" ca="1" si="228"/>
        <v>#NAME?</v>
      </c>
      <c r="L1800" s="153" t="e">
        <f t="shared" ca="1" si="233"/>
        <v>#NAME?</v>
      </c>
      <c r="M1800" s="195" t="e">
        <f ca="1">_xll.BInterpol(cf!$A$2:$A$68,cf!$C$2:$C$68,params!B1800,"cubic")</f>
        <v>#NAME?</v>
      </c>
      <c r="N1800" s="195" t="e">
        <f ca="1">+_xll.BInterpol(#REF!,#REF!,params!B1800,"cubic")</f>
        <v>#NAME?</v>
      </c>
      <c r="O1800" s="153" t="e">
        <f t="shared" ca="1" si="229"/>
        <v>#NAME?</v>
      </c>
    </row>
    <row r="1801" spans="1:15">
      <c r="A1801">
        <v>1798</v>
      </c>
      <c r="B1801">
        <f t="shared" si="227"/>
        <v>7.1920000000000002</v>
      </c>
      <c r="C1801" s="151" t="e">
        <f ca="1">+_xll.BInterpol(Boost!$R$6:$R$66,Boost!$AZ$6:$AZ$66,params!B1801,"cubic")</f>
        <v>#NAME?</v>
      </c>
      <c r="D1801" s="151" t="e">
        <f ca="1">+_xll.BInterpol(Boost!$R$6:$R$66,Boost!$AX$6:$AX$66,params!B1801,"cubic")</f>
        <v>#NAME?</v>
      </c>
      <c r="E1801" s="198" t="e">
        <f t="shared" ca="1" si="230"/>
        <v>#NAME?</v>
      </c>
      <c r="F1801" s="151" t="e">
        <f ca="1">+_xll.BInterpol(Boost!$R$6:$R$66,Boost!$AY$6:$AY$66,params!B1801,"cubic")</f>
        <v>#NAME?</v>
      </c>
      <c r="G1801" s="151" t="e">
        <f ca="1">_xll.BInterpol(cf!$A$2:$A$68,cf!$B$2:$B$68,params!B1801,"cubic")/100</f>
        <v>#NAME?</v>
      </c>
      <c r="H1801" s="199" t="e">
        <f t="shared" ca="1" si="231"/>
        <v>#NAME?</v>
      </c>
      <c r="I1801" s="152">
        <f t="shared" si="226"/>
        <v>0.1129612993405259</v>
      </c>
      <c r="J1801" s="152">
        <f t="shared" si="232"/>
        <v>5.913788461819891E-5</v>
      </c>
      <c r="K1801" s="3" t="e">
        <f t="shared" ca="1" si="228"/>
        <v>#NAME?</v>
      </c>
      <c r="L1801" s="153" t="e">
        <f t="shared" ca="1" si="233"/>
        <v>#NAME?</v>
      </c>
      <c r="M1801" s="195" t="e">
        <f ca="1">_xll.BInterpol(cf!$A$2:$A$68,cf!$C$2:$C$68,params!B1801,"cubic")</f>
        <v>#NAME?</v>
      </c>
      <c r="N1801" s="195" t="e">
        <f ca="1">+_xll.BInterpol(#REF!,#REF!,params!B1801,"cubic")</f>
        <v>#NAME?</v>
      </c>
      <c r="O1801" s="153" t="e">
        <f t="shared" ca="1" si="229"/>
        <v>#NAME?</v>
      </c>
    </row>
    <row r="1802" spans="1:15">
      <c r="A1802">
        <v>1799</v>
      </c>
      <c r="B1802">
        <f t="shared" si="227"/>
        <v>7.1959999999999997</v>
      </c>
      <c r="C1802" s="151" t="e">
        <f ca="1">+_xll.BInterpol(Boost!$R$6:$R$66,Boost!$AZ$6:$AZ$66,params!B1802,"cubic")</f>
        <v>#NAME?</v>
      </c>
      <c r="D1802" s="151" t="e">
        <f ca="1">+_xll.BInterpol(Boost!$R$6:$R$66,Boost!$AX$6:$AX$66,params!B1802,"cubic")</f>
        <v>#NAME?</v>
      </c>
      <c r="E1802" s="198" t="e">
        <f t="shared" ca="1" si="230"/>
        <v>#NAME?</v>
      </c>
      <c r="F1802" s="151" t="e">
        <f ca="1">+_xll.BInterpol(Boost!$R$6:$R$66,Boost!$AY$6:$AY$66,params!B1802,"cubic")</f>
        <v>#NAME?</v>
      </c>
      <c r="G1802" s="151" t="e">
        <f ca="1">_xll.BInterpol(cf!$A$2:$A$68,cf!$B$2:$B$68,params!B1802,"cubic")/100</f>
        <v>#NAME?</v>
      </c>
      <c r="H1802" s="199" t="e">
        <f t="shared" ca="1" si="231"/>
        <v>#NAME?</v>
      </c>
      <c r="I1802" s="152">
        <f t="shared" si="226"/>
        <v>0.11302043328274991</v>
      </c>
      <c r="J1802" s="152">
        <f t="shared" si="232"/>
        <v>5.9133942224010028E-5</v>
      </c>
      <c r="K1802" s="3" t="e">
        <f t="shared" ca="1" si="228"/>
        <v>#NAME?</v>
      </c>
      <c r="L1802" s="153" t="e">
        <f t="shared" ca="1" si="233"/>
        <v>#NAME?</v>
      </c>
      <c r="M1802" s="195" t="e">
        <f ca="1">_xll.BInterpol(cf!$A$2:$A$68,cf!$C$2:$C$68,params!B1802,"cubic")</f>
        <v>#NAME?</v>
      </c>
      <c r="N1802" s="195" t="e">
        <f ca="1">+_xll.BInterpol(#REF!,#REF!,params!B1802,"cubic")</f>
        <v>#NAME?</v>
      </c>
      <c r="O1802" s="153" t="e">
        <f t="shared" ca="1" si="229"/>
        <v>#NAME?</v>
      </c>
    </row>
    <row r="1803" spans="1:15">
      <c r="A1803">
        <v>1800</v>
      </c>
      <c r="B1803">
        <f t="shared" si="227"/>
        <v>7.2</v>
      </c>
      <c r="C1803" s="151" t="e">
        <f ca="1">+_xll.BInterpol(Boost!$R$6:$R$66,Boost!$AZ$6:$AZ$66,params!B1803,"cubic")</f>
        <v>#NAME?</v>
      </c>
      <c r="D1803" s="151" t="e">
        <f ca="1">+_xll.BInterpol(Boost!$R$6:$R$66,Boost!$AX$6:$AX$66,params!B1803,"cubic")</f>
        <v>#NAME?</v>
      </c>
      <c r="E1803" s="198" t="e">
        <f t="shared" ca="1" si="230"/>
        <v>#NAME?</v>
      </c>
      <c r="F1803" s="151" t="e">
        <f ca="1">+_xll.BInterpol(Boost!$R$6:$R$66,Boost!$AY$6:$AY$66,params!B1803,"cubic")</f>
        <v>#NAME?</v>
      </c>
      <c r="G1803" s="151" t="e">
        <f ca="1">_xll.BInterpol(cf!$A$2:$A$68,cf!$B$2:$B$68,params!B1803,"cubic")/100</f>
        <v>#NAME?</v>
      </c>
      <c r="H1803" s="199" t="e">
        <f t="shared" ca="1" si="231"/>
        <v>#NAME?</v>
      </c>
      <c r="I1803" s="152">
        <f t="shared" si="226"/>
        <v>0.11307956328284252</v>
      </c>
      <c r="J1803" s="152">
        <f t="shared" si="232"/>
        <v>5.9130000092610935E-5</v>
      </c>
      <c r="K1803" s="3" t="e">
        <f t="shared" ca="1" si="228"/>
        <v>#NAME?</v>
      </c>
      <c r="L1803" s="153" t="e">
        <f t="shared" ca="1" si="233"/>
        <v>#NAME?</v>
      </c>
      <c r="M1803" s="195" t="e">
        <f ca="1">_xll.BInterpol(cf!$A$2:$A$68,cf!$C$2:$C$68,params!B1803,"cubic")</f>
        <v>#NAME?</v>
      </c>
      <c r="N1803" s="195" t="e">
        <f ca="1">+_xll.BInterpol(#REF!,#REF!,params!B1803,"cubic")</f>
        <v>#NAME?</v>
      </c>
      <c r="O1803" s="153" t="e">
        <f t="shared" ca="1" si="229"/>
        <v>#NAME?</v>
      </c>
    </row>
    <row r="1804" spans="1:15">
      <c r="A1804">
        <v>1801</v>
      </c>
      <c r="B1804">
        <f t="shared" si="227"/>
        <v>7.2039999999999997</v>
      </c>
      <c r="C1804" s="151" t="e">
        <f ca="1">+_xll.BInterpol(Boost!$R$6:$R$66,Boost!$AZ$6:$AZ$66,params!B1804,"cubic")</f>
        <v>#NAME?</v>
      </c>
      <c r="D1804" s="151" t="e">
        <f ca="1">+_xll.BInterpol(Boost!$R$6:$R$66,Boost!$AX$6:$AX$66,params!B1804,"cubic")</f>
        <v>#NAME?</v>
      </c>
      <c r="E1804" s="198" t="e">
        <f t="shared" ca="1" si="230"/>
        <v>#NAME?</v>
      </c>
      <c r="F1804" s="151" t="e">
        <f ca="1">+_xll.BInterpol(Boost!$R$6:$R$66,Boost!$AY$6:$AY$66,params!B1804,"cubic")</f>
        <v>#NAME?</v>
      </c>
      <c r="G1804" s="151" t="e">
        <f ca="1">_xll.BInterpol(cf!$A$2:$A$68,cf!$B$2:$B$68,params!B1804,"cubic")/100</f>
        <v>#NAME?</v>
      </c>
      <c r="H1804" s="199" t="e">
        <f t="shared" ca="1" si="231"/>
        <v>#NAME?</v>
      </c>
      <c r="I1804" s="152">
        <f t="shared" si="226"/>
        <v>0.11313868934106641</v>
      </c>
      <c r="J1804" s="152">
        <f t="shared" si="232"/>
        <v>5.912605822389061E-5</v>
      </c>
      <c r="K1804" s="3" t="e">
        <f t="shared" ca="1" si="228"/>
        <v>#NAME?</v>
      </c>
      <c r="L1804" s="153" t="e">
        <f t="shared" ca="1" si="233"/>
        <v>#NAME?</v>
      </c>
      <c r="M1804" s="195" t="e">
        <f ca="1">_xll.BInterpol(cf!$A$2:$A$68,cf!$C$2:$C$68,params!B1804,"cubic")</f>
        <v>#NAME?</v>
      </c>
      <c r="N1804" s="195" t="e">
        <f ca="1">+_xll.BInterpol(#REF!,#REF!,params!B1804,"cubic")</f>
        <v>#NAME?</v>
      </c>
      <c r="O1804" s="153" t="e">
        <f t="shared" ca="1" si="229"/>
        <v>#NAME?</v>
      </c>
    </row>
    <row r="1805" spans="1:15">
      <c r="A1805">
        <v>1802</v>
      </c>
      <c r="B1805">
        <f t="shared" si="227"/>
        <v>7.2080000000000002</v>
      </c>
      <c r="C1805" s="151" t="e">
        <f ca="1">+_xll.BInterpol(Boost!$R$6:$R$66,Boost!$AZ$6:$AZ$66,params!B1805,"cubic")</f>
        <v>#NAME?</v>
      </c>
      <c r="D1805" s="151" t="e">
        <f ca="1">+_xll.BInterpol(Boost!$R$6:$R$66,Boost!$AX$6:$AX$66,params!B1805,"cubic")</f>
        <v>#NAME?</v>
      </c>
      <c r="E1805" s="198" t="e">
        <f t="shared" ca="1" si="230"/>
        <v>#NAME?</v>
      </c>
      <c r="F1805" s="151" t="e">
        <f ca="1">+_xll.BInterpol(Boost!$R$6:$R$66,Boost!$AY$6:$AY$66,params!B1805,"cubic")</f>
        <v>#NAME?</v>
      </c>
      <c r="G1805" s="151" t="e">
        <f ca="1">_xll.BInterpol(cf!$A$2:$A$68,cf!$B$2:$B$68,params!B1805,"cubic")/100</f>
        <v>#NAME?</v>
      </c>
      <c r="H1805" s="199" t="e">
        <f t="shared" ca="1" si="231"/>
        <v>#NAME?</v>
      </c>
      <c r="I1805" s="152">
        <f t="shared" si="226"/>
        <v>0.11319781145768459</v>
      </c>
      <c r="J1805" s="152">
        <f t="shared" si="232"/>
        <v>5.9122116618182119E-5</v>
      </c>
      <c r="K1805" s="3" t="e">
        <f t="shared" ca="1" si="228"/>
        <v>#NAME?</v>
      </c>
      <c r="L1805" s="153" t="e">
        <f t="shared" ca="1" si="233"/>
        <v>#NAME?</v>
      </c>
      <c r="M1805" s="195" t="e">
        <f ca="1">_xll.BInterpol(cf!$A$2:$A$68,cf!$C$2:$C$68,params!B1805,"cubic")</f>
        <v>#NAME?</v>
      </c>
      <c r="N1805" s="195" t="e">
        <f ca="1">+_xll.BInterpol(#REF!,#REF!,params!B1805,"cubic")</f>
        <v>#NAME?</v>
      </c>
      <c r="O1805" s="153" t="e">
        <f t="shared" ca="1" si="229"/>
        <v>#NAME?</v>
      </c>
    </row>
    <row r="1806" spans="1:15">
      <c r="A1806">
        <v>1803</v>
      </c>
      <c r="B1806">
        <f t="shared" si="227"/>
        <v>7.2119999999999997</v>
      </c>
      <c r="C1806" s="151" t="e">
        <f ca="1">+_xll.BInterpol(Boost!$R$6:$R$66,Boost!$AZ$6:$AZ$66,params!B1806,"cubic")</f>
        <v>#NAME?</v>
      </c>
      <c r="D1806" s="151" t="e">
        <f ca="1">+_xll.BInterpol(Boost!$R$6:$R$66,Boost!$AX$6:$AX$66,params!B1806,"cubic")</f>
        <v>#NAME?</v>
      </c>
      <c r="E1806" s="198" t="e">
        <f t="shared" ca="1" si="230"/>
        <v>#NAME?</v>
      </c>
      <c r="F1806" s="151" t="e">
        <f ca="1">+_xll.BInterpol(Boost!$R$6:$R$66,Boost!$AY$6:$AY$66,params!B1806,"cubic")</f>
        <v>#NAME?</v>
      </c>
      <c r="G1806" s="151" t="e">
        <f ca="1">_xll.BInterpol(cf!$A$2:$A$68,cf!$B$2:$B$68,params!B1806,"cubic")/100</f>
        <v>#NAME?</v>
      </c>
      <c r="H1806" s="199" t="e">
        <f t="shared" ca="1" si="231"/>
        <v>#NAME?</v>
      </c>
      <c r="I1806" s="152">
        <f t="shared" si="226"/>
        <v>0.11325692963295975</v>
      </c>
      <c r="J1806" s="152">
        <f t="shared" si="232"/>
        <v>5.9118175275152396E-5</v>
      </c>
      <c r="K1806" s="3" t="e">
        <f t="shared" ca="1" si="228"/>
        <v>#NAME?</v>
      </c>
      <c r="L1806" s="153" t="e">
        <f t="shared" ca="1" si="233"/>
        <v>#NAME?</v>
      </c>
      <c r="M1806" s="195" t="e">
        <f ca="1">_xll.BInterpol(cf!$A$2:$A$68,cf!$C$2:$C$68,params!B1806,"cubic")</f>
        <v>#NAME?</v>
      </c>
      <c r="N1806" s="195" t="e">
        <f ca="1">+_xll.BInterpol(#REF!,#REF!,params!B1806,"cubic")</f>
        <v>#NAME?</v>
      </c>
      <c r="O1806" s="153" t="e">
        <f t="shared" ca="1" si="229"/>
        <v>#NAME?</v>
      </c>
    </row>
    <row r="1807" spans="1:15">
      <c r="A1807">
        <v>1804</v>
      </c>
      <c r="B1807">
        <f t="shared" si="227"/>
        <v>7.2160000000000002</v>
      </c>
      <c r="C1807" s="151" t="e">
        <f ca="1">+_xll.BInterpol(Boost!$R$6:$R$66,Boost!$AZ$6:$AZ$66,params!B1807,"cubic")</f>
        <v>#NAME?</v>
      </c>
      <c r="D1807" s="151" t="e">
        <f ca="1">+_xll.BInterpol(Boost!$R$6:$R$66,Boost!$AX$6:$AX$66,params!B1807,"cubic")</f>
        <v>#NAME?</v>
      </c>
      <c r="E1807" s="198" t="e">
        <f t="shared" ca="1" si="230"/>
        <v>#NAME?</v>
      </c>
      <c r="F1807" s="151" t="e">
        <f ca="1">+_xll.BInterpol(Boost!$R$6:$R$66,Boost!$AY$6:$AY$66,params!B1807,"cubic")</f>
        <v>#NAME?</v>
      </c>
      <c r="G1807" s="151" t="e">
        <f ca="1">_xll.BInterpol(cf!$A$2:$A$68,cf!$B$2:$B$68,params!B1807,"cubic")/100</f>
        <v>#NAME?</v>
      </c>
      <c r="H1807" s="199" t="e">
        <f t="shared" ca="1" si="231"/>
        <v>#NAME?</v>
      </c>
      <c r="I1807" s="152">
        <f t="shared" si="226"/>
        <v>0.11331604386715444</v>
      </c>
      <c r="J1807" s="152">
        <f t="shared" si="232"/>
        <v>5.9114234194690418E-5</v>
      </c>
      <c r="K1807" s="3" t="e">
        <f t="shared" ca="1" si="228"/>
        <v>#NAME?</v>
      </c>
      <c r="L1807" s="153" t="e">
        <f t="shared" ca="1" si="233"/>
        <v>#NAME?</v>
      </c>
      <c r="M1807" s="195" t="e">
        <f ca="1">_xll.BInterpol(cf!$A$2:$A$68,cf!$C$2:$C$68,params!B1807,"cubic")</f>
        <v>#NAME?</v>
      </c>
      <c r="N1807" s="195" t="e">
        <f ca="1">+_xll.BInterpol(#REF!,#REF!,params!B1807,"cubic")</f>
        <v>#NAME?</v>
      </c>
      <c r="O1807" s="153" t="e">
        <f t="shared" ca="1" si="229"/>
        <v>#NAME?</v>
      </c>
    </row>
    <row r="1808" spans="1:15">
      <c r="A1808">
        <v>1805</v>
      </c>
      <c r="B1808">
        <f t="shared" si="227"/>
        <v>7.22</v>
      </c>
      <c r="C1808" s="151" t="e">
        <f ca="1">+_xll.BInterpol(Boost!$R$6:$R$66,Boost!$AZ$6:$AZ$66,params!B1808,"cubic")</f>
        <v>#NAME?</v>
      </c>
      <c r="D1808" s="151" t="e">
        <f ca="1">+_xll.BInterpol(Boost!$R$6:$R$66,Boost!$AX$6:$AX$66,params!B1808,"cubic")</f>
        <v>#NAME?</v>
      </c>
      <c r="E1808" s="198" t="e">
        <f t="shared" ca="1" si="230"/>
        <v>#NAME?</v>
      </c>
      <c r="F1808" s="151" t="e">
        <f ca="1">+_xll.BInterpol(Boost!$R$6:$R$66,Boost!$AY$6:$AY$66,params!B1808,"cubic")</f>
        <v>#NAME?</v>
      </c>
      <c r="G1808" s="151" t="e">
        <f ca="1">_xll.BInterpol(cf!$A$2:$A$68,cf!$B$2:$B$68,params!B1808,"cubic")/100</f>
        <v>#NAME?</v>
      </c>
      <c r="H1808" s="199" t="e">
        <f t="shared" ca="1" si="231"/>
        <v>#NAME?</v>
      </c>
      <c r="I1808" s="152">
        <f t="shared" si="226"/>
        <v>0.11337515416053168</v>
      </c>
      <c r="J1808" s="152">
        <f t="shared" si="232"/>
        <v>5.9110293377240275E-5</v>
      </c>
      <c r="K1808" s="3" t="e">
        <f t="shared" ca="1" si="228"/>
        <v>#NAME?</v>
      </c>
      <c r="L1808" s="153" t="e">
        <f t="shared" ca="1" si="233"/>
        <v>#NAME?</v>
      </c>
      <c r="M1808" s="195" t="e">
        <f ca="1">_xll.BInterpol(cf!$A$2:$A$68,cf!$C$2:$C$68,params!B1808,"cubic")</f>
        <v>#NAME?</v>
      </c>
      <c r="N1808" s="195" t="e">
        <f ca="1">+_xll.BInterpol(#REF!,#REF!,params!B1808,"cubic")</f>
        <v>#NAME?</v>
      </c>
      <c r="O1808" s="153" t="e">
        <f t="shared" ca="1" si="229"/>
        <v>#NAME?</v>
      </c>
    </row>
    <row r="1809" spans="1:15">
      <c r="A1809">
        <v>1806</v>
      </c>
      <c r="B1809">
        <f t="shared" si="227"/>
        <v>7.2240000000000002</v>
      </c>
      <c r="C1809" s="151" t="e">
        <f ca="1">+_xll.BInterpol(Boost!$R$6:$R$66,Boost!$AZ$6:$AZ$66,params!B1809,"cubic")</f>
        <v>#NAME?</v>
      </c>
      <c r="D1809" s="151" t="e">
        <f ca="1">+_xll.BInterpol(Boost!$R$6:$R$66,Boost!$AX$6:$AX$66,params!B1809,"cubic")</f>
        <v>#NAME?</v>
      </c>
      <c r="E1809" s="198" t="e">
        <f t="shared" ca="1" si="230"/>
        <v>#NAME?</v>
      </c>
      <c r="F1809" s="151" t="e">
        <f ca="1">+_xll.BInterpol(Boost!$R$6:$R$66,Boost!$AY$6:$AY$66,params!B1809,"cubic")</f>
        <v>#NAME?</v>
      </c>
      <c r="G1809" s="151" t="e">
        <f ca="1">_xll.BInterpol(cf!$A$2:$A$68,cf!$B$2:$B$68,params!B1809,"cubic")/100</f>
        <v>#NAME?</v>
      </c>
      <c r="H1809" s="199" t="e">
        <f t="shared" ca="1" si="231"/>
        <v>#NAME?</v>
      </c>
      <c r="I1809" s="152">
        <f t="shared" si="226"/>
        <v>0.11343426051335392</v>
      </c>
      <c r="J1809" s="152">
        <f t="shared" si="232"/>
        <v>5.9106352822246855E-5</v>
      </c>
      <c r="K1809" s="3" t="e">
        <f t="shared" ca="1" si="228"/>
        <v>#NAME?</v>
      </c>
      <c r="L1809" s="153" t="e">
        <f t="shared" ca="1" si="233"/>
        <v>#NAME?</v>
      </c>
      <c r="M1809" s="195" t="e">
        <f ca="1">_xll.BInterpol(cf!$A$2:$A$68,cf!$C$2:$C$68,params!B1809,"cubic")</f>
        <v>#NAME?</v>
      </c>
      <c r="N1809" s="195" t="e">
        <f ca="1">+_xll.BInterpol(#REF!,#REF!,params!B1809,"cubic")</f>
        <v>#NAME?</v>
      </c>
      <c r="O1809" s="153" t="e">
        <f t="shared" ca="1" si="229"/>
        <v>#NAME?</v>
      </c>
    </row>
    <row r="1810" spans="1:15">
      <c r="A1810">
        <v>1807</v>
      </c>
      <c r="B1810">
        <f t="shared" si="227"/>
        <v>7.2279999999999998</v>
      </c>
      <c r="C1810" s="151" t="e">
        <f ca="1">+_xll.BInterpol(Boost!$R$6:$R$66,Boost!$AZ$6:$AZ$66,params!B1810,"cubic")</f>
        <v>#NAME?</v>
      </c>
      <c r="D1810" s="151" t="e">
        <f ca="1">+_xll.BInterpol(Boost!$R$6:$R$66,Boost!$AX$6:$AX$66,params!B1810,"cubic")</f>
        <v>#NAME?</v>
      </c>
      <c r="E1810" s="198" t="e">
        <f t="shared" ca="1" si="230"/>
        <v>#NAME?</v>
      </c>
      <c r="F1810" s="151" t="e">
        <f ca="1">+_xll.BInterpol(Boost!$R$6:$R$66,Boost!$AY$6:$AY$66,params!B1810,"cubic")</f>
        <v>#NAME?</v>
      </c>
      <c r="G1810" s="151" t="e">
        <f ca="1">_xll.BInterpol(cf!$A$2:$A$68,cf!$B$2:$B$68,params!B1810,"cubic")/100</f>
        <v>#NAME?</v>
      </c>
      <c r="H1810" s="199" t="e">
        <f t="shared" ca="1" si="231"/>
        <v>#NAME?</v>
      </c>
      <c r="I1810" s="152">
        <f t="shared" si="226"/>
        <v>0.11349336292588408</v>
      </c>
      <c r="J1810" s="152">
        <f t="shared" si="232"/>
        <v>5.9102412530154247E-5</v>
      </c>
      <c r="K1810" s="3" t="e">
        <f t="shared" ca="1" si="228"/>
        <v>#NAME?</v>
      </c>
      <c r="L1810" s="153" t="e">
        <f t="shared" ca="1" si="233"/>
        <v>#NAME?</v>
      </c>
      <c r="M1810" s="195" t="e">
        <f ca="1">_xll.BInterpol(cf!$A$2:$A$68,cf!$C$2:$C$68,params!B1810,"cubic")</f>
        <v>#NAME?</v>
      </c>
      <c r="N1810" s="195" t="e">
        <f ca="1">+_xll.BInterpol(#REF!,#REF!,params!B1810,"cubic")</f>
        <v>#NAME?</v>
      </c>
      <c r="O1810" s="153" t="e">
        <f t="shared" ca="1" si="229"/>
        <v>#NAME?</v>
      </c>
    </row>
    <row r="1811" spans="1:15">
      <c r="A1811">
        <v>1808</v>
      </c>
      <c r="B1811">
        <f t="shared" si="227"/>
        <v>7.2320000000000002</v>
      </c>
      <c r="C1811" s="151" t="e">
        <f ca="1">+_xll.BInterpol(Boost!$R$6:$R$66,Boost!$AZ$6:$AZ$66,params!B1811,"cubic")</f>
        <v>#NAME?</v>
      </c>
      <c r="D1811" s="151" t="e">
        <f ca="1">+_xll.BInterpol(Boost!$R$6:$R$66,Boost!$AX$6:$AX$66,params!B1811,"cubic")</f>
        <v>#NAME?</v>
      </c>
      <c r="E1811" s="198" t="e">
        <f t="shared" ca="1" si="230"/>
        <v>#NAME?</v>
      </c>
      <c r="F1811" s="151" t="e">
        <f ca="1">+_xll.BInterpol(Boost!$R$6:$R$66,Boost!$AY$6:$AY$66,params!B1811,"cubic")</f>
        <v>#NAME?</v>
      </c>
      <c r="G1811" s="151" t="e">
        <f ca="1">_xll.BInterpol(cf!$A$2:$A$68,cf!$B$2:$B$68,params!B1811,"cubic")/100</f>
        <v>#NAME?</v>
      </c>
      <c r="H1811" s="199" t="e">
        <f t="shared" ca="1" si="231"/>
        <v>#NAME?</v>
      </c>
      <c r="I1811" s="152">
        <f t="shared" si="226"/>
        <v>0.11355246139838471</v>
      </c>
      <c r="J1811" s="152">
        <f t="shared" si="232"/>
        <v>5.9098472500629384E-5</v>
      </c>
      <c r="K1811" s="3" t="e">
        <f t="shared" ca="1" si="228"/>
        <v>#NAME?</v>
      </c>
      <c r="L1811" s="153" t="e">
        <f t="shared" ca="1" si="233"/>
        <v>#NAME?</v>
      </c>
      <c r="M1811" s="195" t="e">
        <f ca="1">_xll.BInterpol(cf!$A$2:$A$68,cf!$C$2:$C$68,params!B1811,"cubic")</f>
        <v>#NAME?</v>
      </c>
      <c r="N1811" s="195" t="e">
        <f ca="1">+_xll.BInterpol(#REF!,#REF!,params!B1811,"cubic")</f>
        <v>#NAME?</v>
      </c>
      <c r="O1811" s="153" t="e">
        <f t="shared" ca="1" si="229"/>
        <v>#NAME?</v>
      </c>
    </row>
    <row r="1812" spans="1:15">
      <c r="A1812">
        <v>1809</v>
      </c>
      <c r="B1812">
        <f t="shared" si="227"/>
        <v>7.2359999999999998</v>
      </c>
      <c r="C1812" s="151" t="e">
        <f ca="1">+_xll.BInterpol(Boost!$R$6:$R$66,Boost!$AZ$6:$AZ$66,params!B1812,"cubic")</f>
        <v>#NAME?</v>
      </c>
      <c r="D1812" s="151" t="e">
        <f ca="1">+_xll.BInterpol(Boost!$R$6:$R$66,Boost!$AX$6:$AX$66,params!B1812,"cubic")</f>
        <v>#NAME?</v>
      </c>
      <c r="E1812" s="198" t="e">
        <f t="shared" ca="1" si="230"/>
        <v>#NAME?</v>
      </c>
      <c r="F1812" s="151" t="e">
        <f ca="1">+_xll.BInterpol(Boost!$R$6:$R$66,Boost!$AY$6:$AY$66,params!B1812,"cubic")</f>
        <v>#NAME?</v>
      </c>
      <c r="G1812" s="151" t="e">
        <f ca="1">_xll.BInterpol(cf!$A$2:$A$68,cf!$B$2:$B$68,params!B1812,"cubic")/100</f>
        <v>#NAME?</v>
      </c>
      <c r="H1812" s="199" t="e">
        <f t="shared" ca="1" si="231"/>
        <v>#NAME?</v>
      </c>
      <c r="I1812" s="152">
        <f t="shared" si="226"/>
        <v>0.11361155593111849</v>
      </c>
      <c r="J1812" s="152">
        <f t="shared" si="232"/>
        <v>5.9094532733783289E-5</v>
      </c>
      <c r="K1812" s="3" t="e">
        <f t="shared" ca="1" si="228"/>
        <v>#NAME?</v>
      </c>
      <c r="L1812" s="153" t="e">
        <f t="shared" ca="1" si="233"/>
        <v>#NAME?</v>
      </c>
      <c r="M1812" s="195" t="e">
        <f ca="1">_xll.BInterpol(cf!$A$2:$A$68,cf!$C$2:$C$68,params!B1812,"cubic")</f>
        <v>#NAME?</v>
      </c>
      <c r="N1812" s="195" t="e">
        <f ca="1">+_xll.BInterpol(#REF!,#REF!,params!B1812,"cubic")</f>
        <v>#NAME?</v>
      </c>
      <c r="O1812" s="153" t="e">
        <f t="shared" ca="1" si="229"/>
        <v>#NAME?</v>
      </c>
    </row>
    <row r="1813" spans="1:15">
      <c r="A1813">
        <v>1810</v>
      </c>
      <c r="B1813">
        <f t="shared" si="227"/>
        <v>7.24</v>
      </c>
      <c r="C1813" s="151" t="e">
        <f ca="1">+_xll.BInterpol(Boost!$R$6:$R$66,Boost!$AZ$6:$AZ$66,params!B1813,"cubic")</f>
        <v>#NAME?</v>
      </c>
      <c r="D1813" s="151" t="e">
        <f ca="1">+_xll.BInterpol(Boost!$R$6:$R$66,Boost!$AX$6:$AX$66,params!B1813,"cubic")</f>
        <v>#NAME?</v>
      </c>
      <c r="E1813" s="198" t="e">
        <f t="shared" ca="1" si="230"/>
        <v>#NAME?</v>
      </c>
      <c r="F1813" s="151" t="e">
        <f ca="1">+_xll.BInterpol(Boost!$R$6:$R$66,Boost!$AY$6:$AY$66,params!B1813,"cubic")</f>
        <v>#NAME?</v>
      </c>
      <c r="G1813" s="151" t="e">
        <f ca="1">_xll.BInterpol(cf!$A$2:$A$68,cf!$B$2:$B$68,params!B1813,"cubic")/100</f>
        <v>#NAME?</v>
      </c>
      <c r="H1813" s="199" t="e">
        <f t="shared" ca="1" si="231"/>
        <v>#NAME?</v>
      </c>
      <c r="I1813" s="152">
        <f t="shared" si="226"/>
        <v>0.11367064652434811</v>
      </c>
      <c r="J1813" s="152">
        <f t="shared" si="232"/>
        <v>5.9090593229615962E-5</v>
      </c>
      <c r="K1813" s="3" t="e">
        <f t="shared" ca="1" si="228"/>
        <v>#NAME?</v>
      </c>
      <c r="L1813" s="153" t="e">
        <f t="shared" ca="1" si="233"/>
        <v>#NAME?</v>
      </c>
      <c r="M1813" s="195" t="e">
        <f ca="1">_xll.BInterpol(cf!$A$2:$A$68,cf!$C$2:$C$68,params!B1813,"cubic")</f>
        <v>#NAME?</v>
      </c>
      <c r="N1813" s="195" t="e">
        <f ca="1">+_xll.BInterpol(#REF!,#REF!,params!B1813,"cubic")</f>
        <v>#NAME?</v>
      </c>
      <c r="O1813" s="153" t="e">
        <f t="shared" ca="1" si="229"/>
        <v>#NAME?</v>
      </c>
    </row>
    <row r="1814" spans="1:15">
      <c r="A1814">
        <v>1811</v>
      </c>
      <c r="B1814">
        <f t="shared" si="227"/>
        <v>7.2439999999999998</v>
      </c>
      <c r="C1814" s="151" t="e">
        <f ca="1">+_xll.BInterpol(Boost!$R$6:$R$66,Boost!$AZ$6:$AZ$66,params!B1814,"cubic")</f>
        <v>#NAME?</v>
      </c>
      <c r="D1814" s="151" t="e">
        <f ca="1">+_xll.BInterpol(Boost!$R$6:$R$66,Boost!$AX$6:$AX$66,params!B1814,"cubic")</f>
        <v>#NAME?</v>
      </c>
      <c r="E1814" s="198" t="e">
        <f t="shared" ca="1" si="230"/>
        <v>#NAME?</v>
      </c>
      <c r="F1814" s="151" t="e">
        <f ca="1">+_xll.BInterpol(Boost!$R$6:$R$66,Boost!$AY$6:$AY$66,params!B1814,"cubic")</f>
        <v>#NAME?</v>
      </c>
      <c r="G1814" s="151" t="e">
        <f ca="1">_xll.BInterpol(cf!$A$2:$A$68,cf!$B$2:$B$68,params!B1814,"cubic")/100</f>
        <v>#NAME?</v>
      </c>
      <c r="H1814" s="199" t="e">
        <f t="shared" ca="1" si="231"/>
        <v>#NAME?</v>
      </c>
      <c r="I1814" s="152">
        <f t="shared" si="226"/>
        <v>0.11372973317833612</v>
      </c>
      <c r="J1814" s="152">
        <f t="shared" si="232"/>
        <v>5.908665398801638E-5</v>
      </c>
      <c r="K1814" s="3" t="e">
        <f t="shared" ca="1" si="228"/>
        <v>#NAME?</v>
      </c>
      <c r="L1814" s="153" t="e">
        <f t="shared" ca="1" si="233"/>
        <v>#NAME?</v>
      </c>
      <c r="M1814" s="195" t="e">
        <f ca="1">_xll.BInterpol(cf!$A$2:$A$68,cf!$C$2:$C$68,params!B1814,"cubic")</f>
        <v>#NAME?</v>
      </c>
      <c r="N1814" s="195" t="e">
        <f ca="1">+_xll.BInterpol(#REF!,#REF!,params!B1814,"cubic")</f>
        <v>#NAME?</v>
      </c>
      <c r="O1814" s="153" t="e">
        <f t="shared" ca="1" si="229"/>
        <v>#NAME?</v>
      </c>
    </row>
    <row r="1815" spans="1:15">
      <c r="A1815">
        <v>1812</v>
      </c>
      <c r="B1815">
        <f t="shared" si="227"/>
        <v>7.2480000000000002</v>
      </c>
      <c r="C1815" s="151" t="e">
        <f ca="1">+_xll.BInterpol(Boost!$R$6:$R$66,Boost!$AZ$6:$AZ$66,params!B1815,"cubic")</f>
        <v>#NAME?</v>
      </c>
      <c r="D1815" s="151" t="e">
        <f ca="1">+_xll.BInterpol(Boost!$R$6:$R$66,Boost!$AX$6:$AX$66,params!B1815,"cubic")</f>
        <v>#NAME?</v>
      </c>
      <c r="E1815" s="198" t="e">
        <f t="shared" ca="1" si="230"/>
        <v>#NAME?</v>
      </c>
      <c r="F1815" s="151" t="e">
        <f ca="1">+_xll.BInterpol(Boost!$R$6:$R$66,Boost!$AY$6:$AY$66,params!B1815,"cubic")</f>
        <v>#NAME?</v>
      </c>
      <c r="G1815" s="151" t="e">
        <f ca="1">_xll.BInterpol(cf!$A$2:$A$68,cf!$B$2:$B$68,params!B1815,"cubic")/100</f>
        <v>#NAME?</v>
      </c>
      <c r="H1815" s="199" t="e">
        <f t="shared" ca="1" si="231"/>
        <v>#NAME?</v>
      </c>
      <c r="I1815" s="152">
        <f t="shared" si="226"/>
        <v>0.11378881589334522</v>
      </c>
      <c r="J1815" s="152">
        <f t="shared" si="232"/>
        <v>5.9082715009095566E-5</v>
      </c>
      <c r="K1815" s="3" t="e">
        <f t="shared" ca="1" si="228"/>
        <v>#NAME?</v>
      </c>
      <c r="L1815" s="153" t="e">
        <f t="shared" ca="1" si="233"/>
        <v>#NAME?</v>
      </c>
      <c r="M1815" s="195" t="e">
        <f ca="1">_xll.BInterpol(cf!$A$2:$A$68,cf!$C$2:$C$68,params!B1815,"cubic")</f>
        <v>#NAME?</v>
      </c>
      <c r="N1815" s="195" t="e">
        <f ca="1">+_xll.BInterpol(#REF!,#REF!,params!B1815,"cubic")</f>
        <v>#NAME?</v>
      </c>
      <c r="O1815" s="153" t="e">
        <f t="shared" ca="1" si="229"/>
        <v>#NAME?</v>
      </c>
    </row>
    <row r="1816" spans="1:15">
      <c r="A1816">
        <v>1813</v>
      </c>
      <c r="B1816">
        <f t="shared" si="227"/>
        <v>7.2519999999999998</v>
      </c>
      <c r="C1816" s="151" t="e">
        <f ca="1">+_xll.BInterpol(Boost!$R$6:$R$66,Boost!$AZ$6:$AZ$66,params!B1816,"cubic")</f>
        <v>#NAME?</v>
      </c>
      <c r="D1816" s="151" t="e">
        <f ca="1">+_xll.BInterpol(Boost!$R$6:$R$66,Boost!$AX$6:$AX$66,params!B1816,"cubic")</f>
        <v>#NAME?</v>
      </c>
      <c r="E1816" s="198" t="e">
        <f t="shared" ca="1" si="230"/>
        <v>#NAME?</v>
      </c>
      <c r="F1816" s="151" t="e">
        <f ca="1">+_xll.BInterpol(Boost!$R$6:$R$66,Boost!$AY$6:$AY$66,params!B1816,"cubic")</f>
        <v>#NAME?</v>
      </c>
      <c r="G1816" s="151" t="e">
        <f ca="1">_xll.BInterpol(cf!$A$2:$A$68,cf!$B$2:$B$68,params!B1816,"cubic")/100</f>
        <v>#NAME?</v>
      </c>
      <c r="H1816" s="199" t="e">
        <f t="shared" ca="1" si="231"/>
        <v>#NAME?</v>
      </c>
      <c r="I1816" s="152">
        <f t="shared" si="226"/>
        <v>0.11384789466963785</v>
      </c>
      <c r="J1816" s="152">
        <f t="shared" si="232"/>
        <v>5.9078776292631474E-5</v>
      </c>
      <c r="K1816" s="3" t="e">
        <f t="shared" ca="1" si="228"/>
        <v>#NAME?</v>
      </c>
      <c r="L1816" s="153" t="e">
        <f t="shared" ca="1" si="233"/>
        <v>#NAME?</v>
      </c>
      <c r="M1816" s="195" t="e">
        <f ca="1">_xll.BInterpol(cf!$A$2:$A$68,cf!$C$2:$C$68,params!B1816,"cubic")</f>
        <v>#NAME?</v>
      </c>
      <c r="N1816" s="195" t="e">
        <f ca="1">+_xll.BInterpol(#REF!,#REF!,params!B1816,"cubic")</f>
        <v>#NAME?</v>
      </c>
      <c r="O1816" s="153" t="e">
        <f t="shared" ca="1" si="229"/>
        <v>#NAME?</v>
      </c>
    </row>
    <row r="1817" spans="1:15">
      <c r="A1817">
        <v>1814</v>
      </c>
      <c r="B1817">
        <f t="shared" si="227"/>
        <v>7.2560000000000002</v>
      </c>
      <c r="C1817" s="151" t="e">
        <f ca="1">+_xll.BInterpol(Boost!$R$6:$R$66,Boost!$AZ$6:$AZ$66,params!B1817,"cubic")</f>
        <v>#NAME?</v>
      </c>
      <c r="D1817" s="151" t="e">
        <f ca="1">+_xll.BInterpol(Boost!$R$6:$R$66,Boost!$AX$6:$AX$66,params!B1817,"cubic")</f>
        <v>#NAME?</v>
      </c>
      <c r="E1817" s="198" t="e">
        <f t="shared" ca="1" si="230"/>
        <v>#NAME?</v>
      </c>
      <c r="F1817" s="151" t="e">
        <f ca="1">+_xll.BInterpol(Boost!$R$6:$R$66,Boost!$AY$6:$AY$66,params!B1817,"cubic")</f>
        <v>#NAME?</v>
      </c>
      <c r="G1817" s="151" t="e">
        <f ca="1">_xll.BInterpol(cf!$A$2:$A$68,cf!$B$2:$B$68,params!B1817,"cubic")/100</f>
        <v>#NAME?</v>
      </c>
      <c r="H1817" s="199" t="e">
        <f t="shared" ca="1" si="231"/>
        <v>#NAME?</v>
      </c>
      <c r="I1817" s="152">
        <f t="shared" si="226"/>
        <v>0.11390696950747681</v>
      </c>
      <c r="J1817" s="152">
        <f t="shared" si="232"/>
        <v>5.9074837838957173E-5</v>
      </c>
      <c r="K1817" s="3" t="e">
        <f t="shared" ca="1" si="228"/>
        <v>#NAME?</v>
      </c>
      <c r="L1817" s="153" t="e">
        <f t="shared" ca="1" si="233"/>
        <v>#NAME?</v>
      </c>
      <c r="M1817" s="195" t="e">
        <f ca="1">_xll.BInterpol(cf!$A$2:$A$68,cf!$C$2:$C$68,params!B1817,"cubic")</f>
        <v>#NAME?</v>
      </c>
      <c r="N1817" s="195" t="e">
        <f ca="1">+_xll.BInterpol(#REF!,#REF!,params!B1817,"cubic")</f>
        <v>#NAME?</v>
      </c>
      <c r="O1817" s="153" t="e">
        <f t="shared" ca="1" si="229"/>
        <v>#NAME?</v>
      </c>
    </row>
    <row r="1818" spans="1:15">
      <c r="A1818">
        <v>1815</v>
      </c>
      <c r="B1818">
        <f t="shared" si="227"/>
        <v>7.26</v>
      </c>
      <c r="C1818" s="151" t="e">
        <f ca="1">+_xll.BInterpol(Boost!$R$6:$R$66,Boost!$AZ$6:$AZ$66,params!B1818,"cubic")</f>
        <v>#NAME?</v>
      </c>
      <c r="D1818" s="151" t="e">
        <f ca="1">+_xll.BInterpol(Boost!$R$6:$R$66,Boost!$AX$6:$AX$66,params!B1818,"cubic")</f>
        <v>#NAME?</v>
      </c>
      <c r="E1818" s="198" t="e">
        <f t="shared" ca="1" si="230"/>
        <v>#NAME?</v>
      </c>
      <c r="F1818" s="151" t="e">
        <f ca="1">+_xll.BInterpol(Boost!$R$6:$R$66,Boost!$AY$6:$AY$66,params!B1818,"cubic")</f>
        <v>#NAME?</v>
      </c>
      <c r="G1818" s="151" t="e">
        <f ca="1">_xll.BInterpol(cf!$A$2:$A$68,cf!$B$2:$B$68,params!B1818,"cubic")/100</f>
        <v>#NAME?</v>
      </c>
      <c r="H1818" s="199" t="e">
        <f t="shared" ca="1" si="231"/>
        <v>#NAME?</v>
      </c>
      <c r="I1818" s="152">
        <f t="shared" si="226"/>
        <v>0.11396604040712444</v>
      </c>
      <c r="J1818" s="152">
        <f t="shared" si="232"/>
        <v>5.9070899647628572E-5</v>
      </c>
      <c r="K1818" s="3" t="e">
        <f t="shared" ca="1" si="228"/>
        <v>#NAME?</v>
      </c>
      <c r="L1818" s="153" t="e">
        <f t="shared" ca="1" si="233"/>
        <v>#NAME?</v>
      </c>
      <c r="M1818" s="195" t="e">
        <f ca="1">_xll.BInterpol(cf!$A$2:$A$68,cf!$C$2:$C$68,params!B1818,"cubic")</f>
        <v>#NAME?</v>
      </c>
      <c r="N1818" s="195" t="e">
        <f ca="1">+_xll.BInterpol(#REF!,#REF!,params!B1818,"cubic")</f>
        <v>#NAME?</v>
      </c>
      <c r="O1818" s="153" t="e">
        <f t="shared" ca="1" si="229"/>
        <v>#NAME?</v>
      </c>
    </row>
    <row r="1819" spans="1:15">
      <c r="A1819">
        <v>1816</v>
      </c>
      <c r="B1819">
        <f t="shared" si="227"/>
        <v>7.2640000000000002</v>
      </c>
      <c r="C1819" s="151" t="e">
        <f ca="1">+_xll.BInterpol(Boost!$R$6:$R$66,Boost!$AZ$6:$AZ$66,params!B1819,"cubic")</f>
        <v>#NAME?</v>
      </c>
      <c r="D1819" s="151" t="e">
        <f ca="1">+_xll.BInterpol(Boost!$R$6:$R$66,Boost!$AX$6:$AX$66,params!B1819,"cubic")</f>
        <v>#NAME?</v>
      </c>
      <c r="E1819" s="198" t="e">
        <f t="shared" ca="1" si="230"/>
        <v>#NAME?</v>
      </c>
      <c r="F1819" s="151" t="e">
        <f ca="1">+_xll.BInterpol(Boost!$R$6:$R$66,Boost!$AY$6:$AY$66,params!B1819,"cubic")</f>
        <v>#NAME?</v>
      </c>
      <c r="G1819" s="151" t="e">
        <f ca="1">_xll.BInterpol(cf!$A$2:$A$68,cf!$B$2:$B$68,params!B1819,"cubic")/100</f>
        <v>#NAME?</v>
      </c>
      <c r="H1819" s="199" t="e">
        <f t="shared" ca="1" si="231"/>
        <v>#NAME?</v>
      </c>
      <c r="I1819" s="152">
        <f t="shared" si="226"/>
        <v>0.1140251073688433</v>
      </c>
      <c r="J1819" s="152">
        <f t="shared" si="232"/>
        <v>5.9066961718867717E-5</v>
      </c>
      <c r="K1819" s="3" t="e">
        <f t="shared" ca="1" si="228"/>
        <v>#NAME?</v>
      </c>
      <c r="L1819" s="153" t="e">
        <f t="shared" ca="1" si="233"/>
        <v>#NAME?</v>
      </c>
      <c r="M1819" s="195" t="e">
        <f ca="1">_xll.BInterpol(cf!$A$2:$A$68,cf!$C$2:$C$68,params!B1819,"cubic")</f>
        <v>#NAME?</v>
      </c>
      <c r="N1819" s="195" t="e">
        <f ca="1">+_xll.BInterpol(#REF!,#REF!,params!B1819,"cubic")</f>
        <v>#NAME?</v>
      </c>
      <c r="O1819" s="153" t="e">
        <f t="shared" ca="1" si="229"/>
        <v>#NAME?</v>
      </c>
    </row>
    <row r="1820" spans="1:15">
      <c r="A1820">
        <v>1817</v>
      </c>
      <c r="B1820">
        <f t="shared" si="227"/>
        <v>7.2679999999999998</v>
      </c>
      <c r="C1820" s="151" t="e">
        <f ca="1">+_xll.BInterpol(Boost!$R$6:$R$66,Boost!$AZ$6:$AZ$66,params!B1820,"cubic")</f>
        <v>#NAME?</v>
      </c>
      <c r="D1820" s="151" t="e">
        <f ca="1">+_xll.BInterpol(Boost!$R$6:$R$66,Boost!$AX$6:$AX$66,params!B1820,"cubic")</f>
        <v>#NAME?</v>
      </c>
      <c r="E1820" s="198" t="e">
        <f t="shared" ca="1" si="230"/>
        <v>#NAME?</v>
      </c>
      <c r="F1820" s="151" t="e">
        <f ca="1">+_xll.BInterpol(Boost!$R$6:$R$66,Boost!$AY$6:$AY$66,params!B1820,"cubic")</f>
        <v>#NAME?</v>
      </c>
      <c r="G1820" s="151" t="e">
        <f ca="1">_xll.BInterpol(cf!$A$2:$A$68,cf!$B$2:$B$68,params!B1820,"cubic")/100</f>
        <v>#NAME?</v>
      </c>
      <c r="H1820" s="199" t="e">
        <f t="shared" ca="1" si="231"/>
        <v>#NAME?</v>
      </c>
      <c r="I1820" s="152">
        <f t="shared" si="226"/>
        <v>0.11408417039289609</v>
      </c>
      <c r="J1820" s="152">
        <f t="shared" si="232"/>
        <v>5.9063024052785629E-5</v>
      </c>
      <c r="K1820" s="3" t="e">
        <f t="shared" ca="1" si="228"/>
        <v>#NAME?</v>
      </c>
      <c r="L1820" s="153" t="e">
        <f t="shared" ca="1" si="233"/>
        <v>#NAME?</v>
      </c>
      <c r="M1820" s="195" t="e">
        <f ca="1">_xll.BInterpol(cf!$A$2:$A$68,cf!$C$2:$C$68,params!B1820,"cubic")</f>
        <v>#NAME?</v>
      </c>
      <c r="N1820" s="195" t="e">
        <f ca="1">+_xll.BInterpol(#REF!,#REF!,params!B1820,"cubic")</f>
        <v>#NAME?</v>
      </c>
      <c r="O1820" s="153" t="e">
        <f t="shared" ca="1" si="229"/>
        <v>#NAME?</v>
      </c>
    </row>
    <row r="1821" spans="1:15">
      <c r="A1821">
        <v>1818</v>
      </c>
      <c r="B1821">
        <f t="shared" si="227"/>
        <v>7.2720000000000002</v>
      </c>
      <c r="C1821" s="151" t="e">
        <f ca="1">+_xll.BInterpol(Boost!$R$6:$R$66,Boost!$AZ$6:$AZ$66,params!B1821,"cubic")</f>
        <v>#NAME?</v>
      </c>
      <c r="D1821" s="151" t="e">
        <f ca="1">+_xll.BInterpol(Boost!$R$6:$R$66,Boost!$AX$6:$AX$66,params!B1821,"cubic")</f>
        <v>#NAME?</v>
      </c>
      <c r="E1821" s="198" t="e">
        <f t="shared" ca="1" si="230"/>
        <v>#NAME?</v>
      </c>
      <c r="F1821" s="151" t="e">
        <f ca="1">+_xll.BInterpol(Boost!$R$6:$R$66,Boost!$AY$6:$AY$66,params!B1821,"cubic")</f>
        <v>#NAME?</v>
      </c>
      <c r="G1821" s="151" t="e">
        <f ca="1">_xll.BInterpol(cf!$A$2:$A$68,cf!$B$2:$B$68,params!B1821,"cubic")/100</f>
        <v>#NAME?</v>
      </c>
      <c r="H1821" s="199" t="e">
        <f t="shared" ca="1" si="231"/>
        <v>#NAME?</v>
      </c>
      <c r="I1821" s="152">
        <f t="shared" si="226"/>
        <v>0.11414322947954514</v>
      </c>
      <c r="J1821" s="152">
        <f t="shared" si="232"/>
        <v>5.9059086649049242E-5</v>
      </c>
      <c r="K1821" s="3" t="e">
        <f t="shared" ca="1" si="228"/>
        <v>#NAME?</v>
      </c>
      <c r="L1821" s="153" t="e">
        <f t="shared" ca="1" si="233"/>
        <v>#NAME?</v>
      </c>
      <c r="M1821" s="195" t="e">
        <f ca="1">_xll.BInterpol(cf!$A$2:$A$68,cf!$C$2:$C$68,params!B1821,"cubic")</f>
        <v>#NAME?</v>
      </c>
      <c r="N1821" s="195" t="e">
        <f ca="1">+_xll.BInterpol(#REF!,#REF!,params!B1821,"cubic")</f>
        <v>#NAME?</v>
      </c>
      <c r="O1821" s="153" t="e">
        <f t="shared" ca="1" si="229"/>
        <v>#NAME?</v>
      </c>
    </row>
    <row r="1822" spans="1:15">
      <c r="A1822">
        <v>1819</v>
      </c>
      <c r="B1822">
        <f t="shared" si="227"/>
        <v>7.2759999999999998</v>
      </c>
      <c r="C1822" s="151" t="e">
        <f ca="1">+_xll.BInterpol(Boost!$R$6:$R$66,Boost!$AZ$6:$AZ$66,params!B1822,"cubic")</f>
        <v>#NAME?</v>
      </c>
      <c r="D1822" s="151" t="e">
        <f ca="1">+_xll.BInterpol(Boost!$R$6:$R$66,Boost!$AX$6:$AX$66,params!B1822,"cubic")</f>
        <v>#NAME?</v>
      </c>
      <c r="E1822" s="198" t="e">
        <f t="shared" ca="1" si="230"/>
        <v>#NAME?</v>
      </c>
      <c r="F1822" s="151" t="e">
        <f ca="1">+_xll.BInterpol(Boost!$R$6:$R$66,Boost!$AY$6:$AY$66,params!B1822,"cubic")</f>
        <v>#NAME?</v>
      </c>
      <c r="G1822" s="151" t="e">
        <f ca="1">_xll.BInterpol(cf!$A$2:$A$68,cf!$B$2:$B$68,params!B1822,"cubic")/100</f>
        <v>#NAME?</v>
      </c>
      <c r="H1822" s="199" t="e">
        <f t="shared" ca="1" si="231"/>
        <v>#NAME?</v>
      </c>
      <c r="I1822" s="152">
        <f t="shared" si="226"/>
        <v>0.11420228462905291</v>
      </c>
      <c r="J1822" s="152">
        <f t="shared" si="232"/>
        <v>5.9055149507769578E-5</v>
      </c>
      <c r="K1822" s="3" t="e">
        <f t="shared" ca="1" si="228"/>
        <v>#NAME?</v>
      </c>
      <c r="L1822" s="153" t="e">
        <f t="shared" ca="1" si="233"/>
        <v>#NAME?</v>
      </c>
      <c r="M1822" s="195" t="e">
        <f ca="1">_xll.BInterpol(cf!$A$2:$A$68,cf!$C$2:$C$68,params!B1822,"cubic")</f>
        <v>#NAME?</v>
      </c>
      <c r="N1822" s="195" t="e">
        <f ca="1">+_xll.BInterpol(#REF!,#REF!,params!B1822,"cubic")</f>
        <v>#NAME?</v>
      </c>
      <c r="O1822" s="153" t="e">
        <f t="shared" ca="1" si="229"/>
        <v>#NAME?</v>
      </c>
    </row>
    <row r="1823" spans="1:15">
      <c r="A1823">
        <v>1820</v>
      </c>
      <c r="B1823">
        <f t="shared" si="227"/>
        <v>7.28</v>
      </c>
      <c r="C1823" s="151" t="e">
        <f ca="1">+_xll.BInterpol(Boost!$R$6:$R$66,Boost!$AZ$6:$AZ$66,params!B1823,"cubic")</f>
        <v>#NAME?</v>
      </c>
      <c r="D1823" s="151" t="e">
        <f ca="1">+_xll.BInterpol(Boost!$R$6:$R$66,Boost!$AX$6:$AX$66,params!B1823,"cubic")</f>
        <v>#NAME?</v>
      </c>
      <c r="E1823" s="198" t="e">
        <f t="shared" ca="1" si="230"/>
        <v>#NAME?</v>
      </c>
      <c r="F1823" s="151" t="e">
        <f ca="1">+_xll.BInterpol(Boost!$R$6:$R$66,Boost!$AY$6:$AY$66,params!B1823,"cubic")</f>
        <v>#NAME?</v>
      </c>
      <c r="G1823" s="151" t="e">
        <f ca="1">_xll.BInterpol(cf!$A$2:$A$68,cf!$B$2:$B$68,params!B1823,"cubic")/100</f>
        <v>#NAME?</v>
      </c>
      <c r="H1823" s="199" t="e">
        <f t="shared" ca="1" si="231"/>
        <v>#NAME?</v>
      </c>
      <c r="I1823" s="152">
        <f t="shared" ref="I1823:I1886" si="234">1-EXP($R$5*-1*B1823/(1-$R$6))</f>
        <v>0.11426133584168208</v>
      </c>
      <c r="J1823" s="152">
        <f t="shared" si="232"/>
        <v>5.9051212629168681E-5</v>
      </c>
      <c r="K1823" s="3" t="e">
        <f t="shared" ca="1" si="228"/>
        <v>#NAME?</v>
      </c>
      <c r="L1823" s="153" t="e">
        <f t="shared" ca="1" si="233"/>
        <v>#NAME?</v>
      </c>
      <c r="M1823" s="195" t="e">
        <f ca="1">_xll.BInterpol(cf!$A$2:$A$68,cf!$C$2:$C$68,params!B1823,"cubic")</f>
        <v>#NAME?</v>
      </c>
      <c r="N1823" s="195" t="e">
        <f ca="1">+_xll.BInterpol(#REF!,#REF!,params!B1823,"cubic")</f>
        <v>#NAME?</v>
      </c>
      <c r="O1823" s="153" t="e">
        <f t="shared" ca="1" si="229"/>
        <v>#NAME?</v>
      </c>
    </row>
    <row r="1824" spans="1:15">
      <c r="A1824">
        <v>1821</v>
      </c>
      <c r="B1824">
        <f t="shared" si="227"/>
        <v>7.2839999999999998</v>
      </c>
      <c r="C1824" s="151" t="e">
        <f ca="1">+_xll.BInterpol(Boost!$R$6:$R$66,Boost!$AZ$6:$AZ$66,params!B1824,"cubic")</f>
        <v>#NAME?</v>
      </c>
      <c r="D1824" s="151" t="e">
        <f ca="1">+_xll.BInterpol(Boost!$R$6:$R$66,Boost!$AX$6:$AX$66,params!B1824,"cubic")</f>
        <v>#NAME?</v>
      </c>
      <c r="E1824" s="198" t="e">
        <f t="shared" ca="1" si="230"/>
        <v>#NAME?</v>
      </c>
      <c r="F1824" s="151" t="e">
        <f ca="1">+_xll.BInterpol(Boost!$R$6:$R$66,Boost!$AY$6:$AY$66,params!B1824,"cubic")</f>
        <v>#NAME?</v>
      </c>
      <c r="G1824" s="151" t="e">
        <f ca="1">_xll.BInterpol(cf!$A$2:$A$68,cf!$B$2:$B$68,params!B1824,"cubic")/100</f>
        <v>#NAME?</v>
      </c>
      <c r="H1824" s="199" t="e">
        <f t="shared" ca="1" si="231"/>
        <v>#NAME?</v>
      </c>
      <c r="I1824" s="152">
        <f t="shared" si="234"/>
        <v>0.11432038311769488</v>
      </c>
      <c r="J1824" s="152">
        <f t="shared" si="232"/>
        <v>5.9047276012802463E-5</v>
      </c>
      <c r="K1824" s="3" t="e">
        <f t="shared" ca="1" si="228"/>
        <v>#NAME?</v>
      </c>
      <c r="L1824" s="153" t="e">
        <f t="shared" ca="1" si="233"/>
        <v>#NAME?</v>
      </c>
      <c r="M1824" s="195" t="e">
        <f ca="1">_xll.BInterpol(cf!$A$2:$A$68,cf!$C$2:$C$68,params!B1824,"cubic")</f>
        <v>#NAME?</v>
      </c>
      <c r="N1824" s="195" t="e">
        <f ca="1">+_xll.BInterpol(#REF!,#REF!,params!B1824,"cubic")</f>
        <v>#NAME?</v>
      </c>
      <c r="O1824" s="153" t="e">
        <f t="shared" ca="1" si="229"/>
        <v>#NAME?</v>
      </c>
    </row>
    <row r="1825" spans="1:15">
      <c r="A1825">
        <v>1822</v>
      </c>
      <c r="B1825">
        <f t="shared" si="227"/>
        <v>7.2880000000000003</v>
      </c>
      <c r="C1825" s="151" t="e">
        <f ca="1">+_xll.BInterpol(Boost!$R$6:$R$66,Boost!$AZ$6:$AZ$66,params!B1825,"cubic")</f>
        <v>#NAME?</v>
      </c>
      <c r="D1825" s="151" t="e">
        <f ca="1">+_xll.BInterpol(Boost!$R$6:$R$66,Boost!$AX$6:$AX$66,params!B1825,"cubic")</f>
        <v>#NAME?</v>
      </c>
      <c r="E1825" s="198" t="e">
        <f t="shared" ca="1" si="230"/>
        <v>#NAME?</v>
      </c>
      <c r="F1825" s="151" t="e">
        <f ca="1">+_xll.BInterpol(Boost!$R$6:$R$66,Boost!$AY$6:$AY$66,params!B1825,"cubic")</f>
        <v>#NAME?</v>
      </c>
      <c r="G1825" s="151" t="e">
        <f ca="1">_xll.BInterpol(cf!$A$2:$A$68,cf!$B$2:$B$68,params!B1825,"cubic")/100</f>
        <v>#NAME?</v>
      </c>
      <c r="H1825" s="199" t="e">
        <f t="shared" ca="1" si="231"/>
        <v>#NAME?</v>
      </c>
      <c r="I1825" s="152">
        <f t="shared" si="234"/>
        <v>0.11437942645735388</v>
      </c>
      <c r="J1825" s="152">
        <f t="shared" si="232"/>
        <v>5.9043339659003991E-5</v>
      </c>
      <c r="K1825" s="3" t="e">
        <f t="shared" ca="1" si="228"/>
        <v>#NAME?</v>
      </c>
      <c r="L1825" s="153" t="e">
        <f t="shared" ca="1" si="233"/>
        <v>#NAME?</v>
      </c>
      <c r="M1825" s="195" t="e">
        <f ca="1">_xll.BInterpol(cf!$A$2:$A$68,cf!$C$2:$C$68,params!B1825,"cubic")</f>
        <v>#NAME?</v>
      </c>
      <c r="N1825" s="195" t="e">
        <f ca="1">+_xll.BInterpol(#REF!,#REF!,params!B1825,"cubic")</f>
        <v>#NAME?</v>
      </c>
      <c r="O1825" s="153" t="e">
        <f t="shared" ca="1" si="229"/>
        <v>#NAME?</v>
      </c>
    </row>
    <row r="1826" spans="1:15">
      <c r="A1826">
        <v>1823</v>
      </c>
      <c r="B1826">
        <f t="shared" si="227"/>
        <v>7.2919999999999998</v>
      </c>
      <c r="C1826" s="151" t="e">
        <f ca="1">+_xll.BInterpol(Boost!$R$6:$R$66,Boost!$AZ$6:$AZ$66,params!B1826,"cubic")</f>
        <v>#NAME?</v>
      </c>
      <c r="D1826" s="151" t="e">
        <f ca="1">+_xll.BInterpol(Boost!$R$6:$R$66,Boost!$AX$6:$AX$66,params!B1826,"cubic")</f>
        <v>#NAME?</v>
      </c>
      <c r="E1826" s="198" t="e">
        <f t="shared" ca="1" si="230"/>
        <v>#NAME?</v>
      </c>
      <c r="F1826" s="151" t="e">
        <f ca="1">+_xll.BInterpol(Boost!$R$6:$R$66,Boost!$AY$6:$AY$66,params!B1826,"cubic")</f>
        <v>#NAME?</v>
      </c>
      <c r="G1826" s="151" t="e">
        <f ca="1">_xll.BInterpol(cf!$A$2:$A$68,cf!$B$2:$B$68,params!B1826,"cubic")/100</f>
        <v>#NAME?</v>
      </c>
      <c r="H1826" s="199" t="e">
        <f t="shared" ca="1" si="231"/>
        <v>#NAME?</v>
      </c>
      <c r="I1826" s="152">
        <f t="shared" si="234"/>
        <v>0.11443846586092132</v>
      </c>
      <c r="J1826" s="152">
        <f t="shared" si="232"/>
        <v>5.9039403567440196E-5</v>
      </c>
      <c r="K1826" s="3" t="e">
        <f t="shared" ca="1" si="228"/>
        <v>#NAME?</v>
      </c>
      <c r="L1826" s="153" t="e">
        <f t="shared" ca="1" si="233"/>
        <v>#NAME?</v>
      </c>
      <c r="M1826" s="195" t="e">
        <f ca="1">_xll.BInterpol(cf!$A$2:$A$68,cf!$C$2:$C$68,params!B1826,"cubic")</f>
        <v>#NAME?</v>
      </c>
      <c r="N1826" s="195" t="e">
        <f ca="1">+_xll.BInterpol(#REF!,#REF!,params!B1826,"cubic")</f>
        <v>#NAME?</v>
      </c>
      <c r="O1826" s="153" t="e">
        <f t="shared" ca="1" si="229"/>
        <v>#NAME?</v>
      </c>
    </row>
    <row r="1827" spans="1:15">
      <c r="A1827">
        <v>1824</v>
      </c>
      <c r="B1827">
        <f t="shared" si="227"/>
        <v>7.2960000000000003</v>
      </c>
      <c r="C1827" s="151" t="e">
        <f ca="1">+_xll.BInterpol(Boost!$R$6:$R$66,Boost!$AZ$6:$AZ$66,params!B1827,"cubic")</f>
        <v>#NAME?</v>
      </c>
      <c r="D1827" s="151" t="e">
        <f ca="1">+_xll.BInterpol(Boost!$R$6:$R$66,Boost!$AX$6:$AX$66,params!B1827,"cubic")</f>
        <v>#NAME?</v>
      </c>
      <c r="E1827" s="198" t="e">
        <f t="shared" ca="1" si="230"/>
        <v>#NAME?</v>
      </c>
      <c r="F1827" s="151" t="e">
        <f ca="1">+_xll.BInterpol(Boost!$R$6:$R$66,Boost!$AY$6:$AY$66,params!B1827,"cubic")</f>
        <v>#NAME?</v>
      </c>
      <c r="G1827" s="151" t="e">
        <f ca="1">_xll.BInterpol(cf!$A$2:$A$68,cf!$B$2:$B$68,params!B1827,"cubic")/100</f>
        <v>#NAME?</v>
      </c>
      <c r="H1827" s="199" t="e">
        <f t="shared" ca="1" si="231"/>
        <v>#NAME?</v>
      </c>
      <c r="I1827" s="152">
        <f t="shared" si="234"/>
        <v>0.11449750132865988</v>
      </c>
      <c r="J1827" s="152">
        <f t="shared" si="232"/>
        <v>5.903546773855517E-5</v>
      </c>
      <c r="K1827" s="3" t="e">
        <f t="shared" ca="1" si="228"/>
        <v>#NAME?</v>
      </c>
      <c r="L1827" s="153" t="e">
        <f t="shared" ca="1" si="233"/>
        <v>#NAME?</v>
      </c>
      <c r="M1827" s="195" t="e">
        <f ca="1">_xll.BInterpol(cf!$A$2:$A$68,cf!$C$2:$C$68,params!B1827,"cubic")</f>
        <v>#NAME?</v>
      </c>
      <c r="N1827" s="195" t="e">
        <f ca="1">+_xll.BInterpol(#REF!,#REF!,params!B1827,"cubic")</f>
        <v>#NAME?</v>
      </c>
      <c r="O1827" s="153" t="e">
        <f t="shared" ca="1" si="229"/>
        <v>#NAME?</v>
      </c>
    </row>
    <row r="1828" spans="1:15">
      <c r="A1828">
        <v>1825</v>
      </c>
      <c r="B1828">
        <f t="shared" si="227"/>
        <v>7.3</v>
      </c>
      <c r="C1828" s="151" t="e">
        <f ca="1">+_xll.BInterpol(Boost!$R$6:$R$66,Boost!$AZ$6:$AZ$66,params!B1828,"cubic")</f>
        <v>#NAME?</v>
      </c>
      <c r="D1828" s="151" t="e">
        <f ca="1">+_xll.BInterpol(Boost!$R$6:$R$66,Boost!$AX$6:$AX$66,params!B1828,"cubic")</f>
        <v>#NAME?</v>
      </c>
      <c r="E1828" s="198" t="e">
        <f t="shared" ca="1" si="230"/>
        <v>#NAME?</v>
      </c>
      <c r="F1828" s="151" t="e">
        <f ca="1">+_xll.BInterpol(Boost!$R$6:$R$66,Boost!$AY$6:$AY$66,params!B1828,"cubic")</f>
        <v>#NAME?</v>
      </c>
      <c r="G1828" s="151" t="e">
        <f ca="1">_xll.BInterpol(cf!$A$2:$A$68,cf!$B$2:$B$68,params!B1828,"cubic")/100</f>
        <v>#NAME?</v>
      </c>
      <c r="H1828" s="199" t="e">
        <f t="shared" ca="1" si="231"/>
        <v>#NAME?</v>
      </c>
      <c r="I1828" s="152">
        <f t="shared" si="234"/>
        <v>0.11455653286083167</v>
      </c>
      <c r="J1828" s="152">
        <f t="shared" si="232"/>
        <v>5.9031532171793799E-5</v>
      </c>
      <c r="K1828" s="3" t="e">
        <f t="shared" ca="1" si="228"/>
        <v>#NAME?</v>
      </c>
      <c r="L1828" s="153" t="e">
        <f t="shared" ca="1" si="233"/>
        <v>#NAME?</v>
      </c>
      <c r="M1828" s="195" t="e">
        <f ca="1">_xll.BInterpol(cf!$A$2:$A$68,cf!$C$2:$C$68,params!B1828,"cubic")</f>
        <v>#NAME?</v>
      </c>
      <c r="N1828" s="195" t="e">
        <f ca="1">+_xll.BInterpol(#REF!,#REF!,params!B1828,"cubic")</f>
        <v>#NAME?</v>
      </c>
      <c r="O1828" s="153" t="e">
        <f t="shared" ca="1" si="229"/>
        <v>#NAME?</v>
      </c>
    </row>
    <row r="1829" spans="1:15">
      <c r="A1829">
        <v>1826</v>
      </c>
      <c r="B1829">
        <f t="shared" si="227"/>
        <v>7.3040000000000003</v>
      </c>
      <c r="C1829" s="151" t="e">
        <f ca="1">+_xll.BInterpol(Boost!$R$6:$R$66,Boost!$AZ$6:$AZ$66,params!B1829,"cubic")</f>
        <v>#NAME?</v>
      </c>
      <c r="D1829" s="151" t="e">
        <f ca="1">+_xll.BInterpol(Boost!$R$6:$R$66,Boost!$AX$6:$AX$66,params!B1829,"cubic")</f>
        <v>#NAME?</v>
      </c>
      <c r="E1829" s="198" t="e">
        <f t="shared" ca="1" si="230"/>
        <v>#NAME?</v>
      </c>
      <c r="F1829" s="151" t="e">
        <f ca="1">+_xll.BInterpol(Boost!$R$6:$R$66,Boost!$AY$6:$AY$66,params!B1829,"cubic")</f>
        <v>#NAME?</v>
      </c>
      <c r="G1829" s="151" t="e">
        <f ca="1">_xll.BInterpol(cf!$A$2:$A$68,cf!$B$2:$B$68,params!B1829,"cubic")/100</f>
        <v>#NAME?</v>
      </c>
      <c r="H1829" s="199" t="e">
        <f t="shared" ca="1" si="231"/>
        <v>#NAME?</v>
      </c>
      <c r="I1829" s="152">
        <f t="shared" si="234"/>
        <v>0.11461556045769916</v>
      </c>
      <c r="J1829" s="152">
        <f t="shared" si="232"/>
        <v>5.9027596867489152E-5</v>
      </c>
      <c r="K1829" s="3" t="e">
        <f t="shared" ca="1" si="228"/>
        <v>#NAME?</v>
      </c>
      <c r="L1829" s="153" t="e">
        <f t="shared" ca="1" si="233"/>
        <v>#NAME?</v>
      </c>
      <c r="M1829" s="195" t="e">
        <f ca="1">_xll.BInterpol(cf!$A$2:$A$68,cf!$C$2:$C$68,params!B1829,"cubic")</f>
        <v>#NAME?</v>
      </c>
      <c r="N1829" s="195" t="e">
        <f ca="1">+_xll.BInterpol(#REF!,#REF!,params!B1829,"cubic")</f>
        <v>#NAME?</v>
      </c>
      <c r="O1829" s="153" t="e">
        <f t="shared" ca="1" si="229"/>
        <v>#NAME?</v>
      </c>
    </row>
    <row r="1830" spans="1:15">
      <c r="A1830">
        <v>1827</v>
      </c>
      <c r="B1830">
        <f t="shared" si="227"/>
        <v>7.3079999999999998</v>
      </c>
      <c r="C1830" s="151" t="e">
        <f ca="1">+_xll.BInterpol(Boost!$R$6:$R$66,Boost!$AZ$6:$AZ$66,params!B1830,"cubic")</f>
        <v>#NAME?</v>
      </c>
      <c r="D1830" s="151" t="e">
        <f ca="1">+_xll.BInterpol(Boost!$R$6:$R$66,Boost!$AX$6:$AX$66,params!B1830,"cubic")</f>
        <v>#NAME?</v>
      </c>
      <c r="E1830" s="198" t="e">
        <f t="shared" ca="1" si="230"/>
        <v>#NAME?</v>
      </c>
      <c r="F1830" s="151" t="e">
        <f ca="1">+_xll.BInterpol(Boost!$R$6:$R$66,Boost!$AY$6:$AY$66,params!B1830,"cubic")</f>
        <v>#NAME?</v>
      </c>
      <c r="G1830" s="151" t="e">
        <f ca="1">_xll.BInterpol(cf!$A$2:$A$68,cf!$B$2:$B$68,params!B1830,"cubic")/100</f>
        <v>#NAME?</v>
      </c>
      <c r="H1830" s="199" t="e">
        <f t="shared" ca="1" si="231"/>
        <v>#NAME?</v>
      </c>
      <c r="I1830" s="152">
        <f t="shared" si="234"/>
        <v>0.1146745841195248</v>
      </c>
      <c r="J1830" s="152">
        <f t="shared" si="232"/>
        <v>5.9023661825641227E-5</v>
      </c>
      <c r="K1830" s="3" t="e">
        <f t="shared" ca="1" si="228"/>
        <v>#NAME?</v>
      </c>
      <c r="L1830" s="153" t="e">
        <f t="shared" ca="1" si="233"/>
        <v>#NAME?</v>
      </c>
      <c r="M1830" s="195" t="e">
        <f ca="1">_xll.BInterpol(cf!$A$2:$A$68,cf!$C$2:$C$68,params!B1830,"cubic")</f>
        <v>#NAME?</v>
      </c>
      <c r="N1830" s="195" t="e">
        <f ca="1">+_xll.BInterpol(#REF!,#REF!,params!B1830,"cubic")</f>
        <v>#NAME?</v>
      </c>
      <c r="O1830" s="153" t="e">
        <f t="shared" ca="1" si="229"/>
        <v>#NAME?</v>
      </c>
    </row>
    <row r="1831" spans="1:15">
      <c r="A1831">
        <v>1828</v>
      </c>
      <c r="B1831">
        <f t="shared" si="227"/>
        <v>7.3120000000000003</v>
      </c>
      <c r="C1831" s="151" t="e">
        <f ca="1">+_xll.BInterpol(Boost!$R$6:$R$66,Boost!$AZ$6:$AZ$66,params!B1831,"cubic")</f>
        <v>#NAME?</v>
      </c>
      <c r="D1831" s="151" t="e">
        <f ca="1">+_xll.BInterpol(Boost!$R$6:$R$66,Boost!$AX$6:$AX$66,params!B1831,"cubic")</f>
        <v>#NAME?</v>
      </c>
      <c r="E1831" s="198" t="e">
        <f t="shared" ca="1" si="230"/>
        <v>#NAME?</v>
      </c>
      <c r="F1831" s="151" t="e">
        <f ca="1">+_xll.BInterpol(Boost!$R$6:$R$66,Boost!$AY$6:$AY$66,params!B1831,"cubic")</f>
        <v>#NAME?</v>
      </c>
      <c r="G1831" s="151" t="e">
        <f ca="1">_xll.BInterpol(cf!$A$2:$A$68,cf!$B$2:$B$68,params!B1831,"cubic")/100</f>
        <v>#NAME?</v>
      </c>
      <c r="H1831" s="199" t="e">
        <f t="shared" ca="1" si="231"/>
        <v>#NAME?</v>
      </c>
      <c r="I1831" s="152">
        <f t="shared" si="234"/>
        <v>0.11473360384657072</v>
      </c>
      <c r="J1831" s="152">
        <f t="shared" si="232"/>
        <v>5.9019727045916959E-5</v>
      </c>
      <c r="K1831" s="3" t="e">
        <f t="shared" ca="1" si="228"/>
        <v>#NAME?</v>
      </c>
      <c r="L1831" s="153" t="e">
        <f t="shared" ca="1" si="233"/>
        <v>#NAME?</v>
      </c>
      <c r="M1831" s="195" t="e">
        <f ca="1">_xll.BInterpol(cf!$A$2:$A$68,cf!$C$2:$C$68,params!B1831,"cubic")</f>
        <v>#NAME?</v>
      </c>
      <c r="N1831" s="195" t="e">
        <f ca="1">+_xll.BInterpol(#REF!,#REF!,params!B1831,"cubic")</f>
        <v>#NAME?</v>
      </c>
      <c r="O1831" s="153" t="e">
        <f t="shared" ca="1" si="229"/>
        <v>#NAME?</v>
      </c>
    </row>
    <row r="1832" spans="1:15">
      <c r="A1832">
        <v>1829</v>
      </c>
      <c r="B1832">
        <f t="shared" si="227"/>
        <v>7.3159999999999998</v>
      </c>
      <c r="C1832" s="151" t="e">
        <f ca="1">+_xll.BInterpol(Boost!$R$6:$R$66,Boost!$AZ$6:$AZ$66,params!B1832,"cubic")</f>
        <v>#NAME?</v>
      </c>
      <c r="D1832" s="151" t="e">
        <f ca="1">+_xll.BInterpol(Boost!$R$6:$R$66,Boost!$AX$6:$AX$66,params!B1832,"cubic")</f>
        <v>#NAME?</v>
      </c>
      <c r="E1832" s="198" t="e">
        <f t="shared" ca="1" si="230"/>
        <v>#NAME?</v>
      </c>
      <c r="F1832" s="151" t="e">
        <f ca="1">+_xll.BInterpol(Boost!$R$6:$R$66,Boost!$AY$6:$AY$66,params!B1832,"cubic")</f>
        <v>#NAME?</v>
      </c>
      <c r="G1832" s="151" t="e">
        <f ca="1">_xll.BInterpol(cf!$A$2:$A$68,cf!$B$2:$B$68,params!B1832,"cubic")/100</f>
        <v>#NAME?</v>
      </c>
      <c r="H1832" s="199" t="e">
        <f t="shared" ca="1" si="231"/>
        <v>#NAME?</v>
      </c>
      <c r="I1832" s="152">
        <f t="shared" si="234"/>
        <v>0.11479261963909926</v>
      </c>
      <c r="J1832" s="152">
        <f t="shared" si="232"/>
        <v>5.9015792528538391E-5</v>
      </c>
      <c r="K1832" s="3" t="e">
        <f t="shared" ca="1" si="228"/>
        <v>#NAME?</v>
      </c>
      <c r="L1832" s="153" t="e">
        <f t="shared" ca="1" si="233"/>
        <v>#NAME?</v>
      </c>
      <c r="M1832" s="195" t="e">
        <f ca="1">_xll.BInterpol(cf!$A$2:$A$68,cf!$C$2:$C$68,params!B1832,"cubic")</f>
        <v>#NAME?</v>
      </c>
      <c r="N1832" s="195" t="e">
        <f ca="1">+_xll.BInterpol(#REF!,#REF!,params!B1832,"cubic")</f>
        <v>#NAME?</v>
      </c>
      <c r="O1832" s="153" t="e">
        <f t="shared" ca="1" si="229"/>
        <v>#NAME?</v>
      </c>
    </row>
    <row r="1833" spans="1:15">
      <c r="A1833">
        <v>1830</v>
      </c>
      <c r="B1833">
        <f t="shared" si="227"/>
        <v>7.32</v>
      </c>
      <c r="C1833" s="151" t="e">
        <f ca="1">+_xll.BInterpol(Boost!$R$6:$R$66,Boost!$AZ$6:$AZ$66,params!B1833,"cubic")</f>
        <v>#NAME?</v>
      </c>
      <c r="D1833" s="151" t="e">
        <f ca="1">+_xll.BInterpol(Boost!$R$6:$R$66,Boost!$AX$6:$AX$66,params!B1833,"cubic")</f>
        <v>#NAME?</v>
      </c>
      <c r="E1833" s="198" t="e">
        <f t="shared" ca="1" si="230"/>
        <v>#NAME?</v>
      </c>
      <c r="F1833" s="151" t="e">
        <f ca="1">+_xll.BInterpol(Boost!$R$6:$R$66,Boost!$AY$6:$AY$66,params!B1833,"cubic")</f>
        <v>#NAME?</v>
      </c>
      <c r="G1833" s="151" t="e">
        <f ca="1">_xll.BInterpol(cf!$A$2:$A$68,cf!$B$2:$B$68,params!B1833,"cubic")/100</f>
        <v>#NAME?</v>
      </c>
      <c r="H1833" s="199" t="e">
        <f t="shared" ca="1" si="231"/>
        <v>#NAME?</v>
      </c>
      <c r="I1833" s="152">
        <f t="shared" si="234"/>
        <v>0.11485163149737287</v>
      </c>
      <c r="J1833" s="152">
        <f t="shared" si="232"/>
        <v>5.9011858273616546E-5</v>
      </c>
      <c r="K1833" s="3" t="e">
        <f t="shared" ca="1" si="228"/>
        <v>#NAME?</v>
      </c>
      <c r="L1833" s="153" t="e">
        <f t="shared" ca="1" si="233"/>
        <v>#NAME?</v>
      </c>
      <c r="M1833" s="195" t="e">
        <f ca="1">_xll.BInterpol(cf!$A$2:$A$68,cf!$C$2:$C$68,params!B1833,"cubic")</f>
        <v>#NAME?</v>
      </c>
      <c r="N1833" s="195" t="e">
        <f ca="1">+_xll.BInterpol(#REF!,#REF!,params!B1833,"cubic")</f>
        <v>#NAME?</v>
      </c>
      <c r="O1833" s="153" t="e">
        <f t="shared" ca="1" si="229"/>
        <v>#NAME?</v>
      </c>
    </row>
    <row r="1834" spans="1:15">
      <c r="A1834">
        <v>1831</v>
      </c>
      <c r="B1834">
        <f t="shared" si="227"/>
        <v>7.3239999999999998</v>
      </c>
      <c r="C1834" s="151" t="e">
        <f ca="1">+_xll.BInterpol(Boost!$R$6:$R$66,Boost!$AZ$6:$AZ$66,params!B1834,"cubic")</f>
        <v>#NAME?</v>
      </c>
      <c r="D1834" s="151" t="e">
        <f ca="1">+_xll.BInterpol(Boost!$R$6:$R$66,Boost!$AX$6:$AX$66,params!B1834,"cubic")</f>
        <v>#NAME?</v>
      </c>
      <c r="E1834" s="198" t="e">
        <f t="shared" ca="1" si="230"/>
        <v>#NAME?</v>
      </c>
      <c r="F1834" s="151" t="e">
        <f ca="1">+_xll.BInterpol(Boost!$R$6:$R$66,Boost!$AY$6:$AY$66,params!B1834,"cubic")</f>
        <v>#NAME?</v>
      </c>
      <c r="G1834" s="151" t="e">
        <f ca="1">_xll.BInterpol(cf!$A$2:$A$68,cf!$B$2:$B$68,params!B1834,"cubic")/100</f>
        <v>#NAME?</v>
      </c>
      <c r="H1834" s="199" t="e">
        <f t="shared" ca="1" si="231"/>
        <v>#NAME?</v>
      </c>
      <c r="I1834" s="152">
        <f t="shared" si="234"/>
        <v>0.1149106394216538</v>
      </c>
      <c r="J1834" s="152">
        <f t="shared" si="232"/>
        <v>5.900792428092938E-5</v>
      </c>
      <c r="K1834" s="3" t="e">
        <f t="shared" ca="1" si="228"/>
        <v>#NAME?</v>
      </c>
      <c r="L1834" s="153" t="e">
        <f t="shared" ca="1" si="233"/>
        <v>#NAME?</v>
      </c>
      <c r="M1834" s="195" t="e">
        <f ca="1">_xll.BInterpol(cf!$A$2:$A$68,cf!$C$2:$C$68,params!B1834,"cubic")</f>
        <v>#NAME?</v>
      </c>
      <c r="N1834" s="195" t="e">
        <f ca="1">+_xll.BInterpol(#REF!,#REF!,params!B1834,"cubic")</f>
        <v>#NAME?</v>
      </c>
      <c r="O1834" s="153" t="e">
        <f t="shared" ca="1" si="229"/>
        <v>#NAME?</v>
      </c>
    </row>
    <row r="1835" spans="1:15">
      <c r="A1835">
        <v>1832</v>
      </c>
      <c r="B1835">
        <f t="shared" si="227"/>
        <v>7.3280000000000003</v>
      </c>
      <c r="C1835" s="151" t="e">
        <f ca="1">+_xll.BInterpol(Boost!$R$6:$R$66,Boost!$AZ$6:$AZ$66,params!B1835,"cubic")</f>
        <v>#NAME?</v>
      </c>
      <c r="D1835" s="151" t="e">
        <f ca="1">+_xll.BInterpol(Boost!$R$6:$R$66,Boost!$AX$6:$AX$66,params!B1835,"cubic")</f>
        <v>#NAME?</v>
      </c>
      <c r="E1835" s="198" t="e">
        <f t="shared" ca="1" si="230"/>
        <v>#NAME?</v>
      </c>
      <c r="F1835" s="151" t="e">
        <f ca="1">+_xll.BInterpol(Boost!$R$6:$R$66,Boost!$AY$6:$AY$66,params!B1835,"cubic")</f>
        <v>#NAME?</v>
      </c>
      <c r="G1835" s="151" t="e">
        <f ca="1">_xll.BInterpol(cf!$A$2:$A$68,cf!$B$2:$B$68,params!B1835,"cubic")/100</f>
        <v>#NAME?</v>
      </c>
      <c r="H1835" s="199" t="e">
        <f t="shared" ca="1" si="231"/>
        <v>#NAME?</v>
      </c>
      <c r="I1835" s="152">
        <f t="shared" si="234"/>
        <v>0.11496964341220406</v>
      </c>
      <c r="J1835" s="152">
        <f t="shared" si="232"/>
        <v>5.9003990550254848E-5</v>
      </c>
      <c r="K1835" s="3" t="e">
        <f t="shared" ca="1" si="228"/>
        <v>#NAME?</v>
      </c>
      <c r="L1835" s="153" t="e">
        <f t="shared" ca="1" si="233"/>
        <v>#NAME?</v>
      </c>
      <c r="M1835" s="195" t="e">
        <f ca="1">_xll.BInterpol(cf!$A$2:$A$68,cf!$C$2:$C$68,params!B1835,"cubic")</f>
        <v>#NAME?</v>
      </c>
      <c r="N1835" s="195" t="e">
        <f ca="1">+_xll.BInterpol(#REF!,#REF!,params!B1835,"cubic")</f>
        <v>#NAME?</v>
      </c>
      <c r="O1835" s="153" t="e">
        <f t="shared" ca="1" si="229"/>
        <v>#NAME?</v>
      </c>
    </row>
    <row r="1836" spans="1:15">
      <c r="A1836">
        <v>1833</v>
      </c>
      <c r="B1836">
        <f t="shared" si="227"/>
        <v>7.3319999999999999</v>
      </c>
      <c r="C1836" s="151" t="e">
        <f ca="1">+_xll.BInterpol(Boost!$R$6:$R$66,Boost!$AZ$6:$AZ$66,params!B1836,"cubic")</f>
        <v>#NAME?</v>
      </c>
      <c r="D1836" s="151" t="e">
        <f ca="1">+_xll.BInterpol(Boost!$R$6:$R$66,Boost!$AX$6:$AX$66,params!B1836,"cubic")</f>
        <v>#NAME?</v>
      </c>
      <c r="E1836" s="198" t="e">
        <f t="shared" ca="1" si="230"/>
        <v>#NAME?</v>
      </c>
      <c r="F1836" s="151" t="e">
        <f ca="1">+_xll.BInterpol(Boost!$R$6:$R$66,Boost!$AY$6:$AY$66,params!B1836,"cubic")</f>
        <v>#NAME?</v>
      </c>
      <c r="G1836" s="151" t="e">
        <f ca="1">_xll.BInterpol(cf!$A$2:$A$68,cf!$B$2:$B$68,params!B1836,"cubic")/100</f>
        <v>#NAME?</v>
      </c>
      <c r="H1836" s="199" t="e">
        <f t="shared" ca="1" si="231"/>
        <v>#NAME?</v>
      </c>
      <c r="I1836" s="152">
        <f t="shared" si="234"/>
        <v>0.11502864346928621</v>
      </c>
      <c r="J1836" s="152">
        <f t="shared" si="232"/>
        <v>5.9000057082148061E-5</v>
      </c>
      <c r="K1836" s="3" t="e">
        <f t="shared" ca="1" si="228"/>
        <v>#NAME?</v>
      </c>
      <c r="L1836" s="153" t="e">
        <f t="shared" ca="1" si="233"/>
        <v>#NAME?</v>
      </c>
      <c r="M1836" s="195" t="e">
        <f ca="1">_xll.BInterpol(cf!$A$2:$A$68,cf!$C$2:$C$68,params!B1836,"cubic")</f>
        <v>#NAME?</v>
      </c>
      <c r="N1836" s="195" t="e">
        <f ca="1">+_xll.BInterpol(#REF!,#REF!,params!B1836,"cubic")</f>
        <v>#NAME?</v>
      </c>
      <c r="O1836" s="153" t="e">
        <f t="shared" ca="1" si="229"/>
        <v>#NAME?</v>
      </c>
    </row>
    <row r="1837" spans="1:15">
      <c r="A1837">
        <v>1834</v>
      </c>
      <c r="B1837">
        <f t="shared" si="227"/>
        <v>7.3360000000000003</v>
      </c>
      <c r="C1837" s="151" t="e">
        <f ca="1">+_xll.BInterpol(Boost!$R$6:$R$66,Boost!$AZ$6:$AZ$66,params!B1837,"cubic")</f>
        <v>#NAME?</v>
      </c>
      <c r="D1837" s="151" t="e">
        <f ca="1">+_xll.BInterpol(Boost!$R$6:$R$66,Boost!$AX$6:$AX$66,params!B1837,"cubic")</f>
        <v>#NAME?</v>
      </c>
      <c r="E1837" s="198" t="e">
        <f t="shared" ca="1" si="230"/>
        <v>#NAME?</v>
      </c>
      <c r="F1837" s="151" t="e">
        <f ca="1">+_xll.BInterpol(Boost!$R$6:$R$66,Boost!$AY$6:$AY$66,params!B1837,"cubic")</f>
        <v>#NAME?</v>
      </c>
      <c r="G1837" s="151" t="e">
        <f ca="1">_xll.BInterpol(cf!$A$2:$A$68,cf!$B$2:$B$68,params!B1837,"cubic")/100</f>
        <v>#NAME?</v>
      </c>
      <c r="H1837" s="199" t="e">
        <f t="shared" ca="1" si="231"/>
        <v>#NAME?</v>
      </c>
      <c r="I1837" s="152">
        <f t="shared" si="234"/>
        <v>0.11508763959316226</v>
      </c>
      <c r="J1837" s="152">
        <f t="shared" si="232"/>
        <v>5.8996123876053908E-5</v>
      </c>
      <c r="K1837" s="3" t="e">
        <f t="shared" ca="1" si="228"/>
        <v>#NAME?</v>
      </c>
      <c r="L1837" s="153" t="e">
        <f t="shared" ca="1" si="233"/>
        <v>#NAME?</v>
      </c>
      <c r="M1837" s="195" t="e">
        <f ca="1">_xll.BInterpol(cf!$A$2:$A$68,cf!$C$2:$C$68,params!B1837,"cubic")</f>
        <v>#NAME?</v>
      </c>
      <c r="N1837" s="195" t="e">
        <f ca="1">+_xll.BInterpol(#REF!,#REF!,params!B1837,"cubic")</f>
        <v>#NAME?</v>
      </c>
      <c r="O1837" s="153" t="e">
        <f t="shared" ca="1" si="229"/>
        <v>#NAME?</v>
      </c>
    </row>
    <row r="1838" spans="1:15">
      <c r="A1838">
        <v>1835</v>
      </c>
      <c r="B1838">
        <f t="shared" si="227"/>
        <v>7.34</v>
      </c>
      <c r="C1838" s="151" t="e">
        <f ca="1">+_xll.BInterpol(Boost!$R$6:$R$66,Boost!$AZ$6:$AZ$66,params!B1838,"cubic")</f>
        <v>#NAME?</v>
      </c>
      <c r="D1838" s="151" t="e">
        <f ca="1">+_xll.BInterpol(Boost!$R$6:$R$66,Boost!$AX$6:$AX$66,params!B1838,"cubic")</f>
        <v>#NAME?</v>
      </c>
      <c r="E1838" s="198" t="e">
        <f t="shared" ca="1" si="230"/>
        <v>#NAME?</v>
      </c>
      <c r="F1838" s="151" t="e">
        <f ca="1">+_xll.BInterpol(Boost!$R$6:$R$66,Boost!$AY$6:$AY$66,params!B1838,"cubic")</f>
        <v>#NAME?</v>
      </c>
      <c r="G1838" s="151" t="e">
        <f ca="1">_xll.BInterpol(cf!$A$2:$A$68,cf!$B$2:$B$68,params!B1838,"cubic")/100</f>
        <v>#NAME?</v>
      </c>
      <c r="H1838" s="199" t="e">
        <f t="shared" ca="1" si="231"/>
        <v>#NAME?</v>
      </c>
      <c r="I1838" s="152">
        <f t="shared" si="234"/>
        <v>0.11514663178409457</v>
      </c>
      <c r="J1838" s="152">
        <f t="shared" si="232"/>
        <v>5.8992190932305455E-5</v>
      </c>
      <c r="K1838" s="3" t="e">
        <f t="shared" ca="1" si="228"/>
        <v>#NAME?</v>
      </c>
      <c r="L1838" s="153" t="e">
        <f t="shared" ca="1" si="233"/>
        <v>#NAME?</v>
      </c>
      <c r="M1838" s="195" t="e">
        <f ca="1">_xll.BInterpol(cf!$A$2:$A$68,cf!$C$2:$C$68,params!B1838,"cubic")</f>
        <v>#NAME?</v>
      </c>
      <c r="N1838" s="195" t="e">
        <f ca="1">+_xll.BInterpol(#REF!,#REF!,params!B1838,"cubic")</f>
        <v>#NAME?</v>
      </c>
      <c r="O1838" s="153" t="e">
        <f t="shared" ca="1" si="229"/>
        <v>#NAME?</v>
      </c>
    </row>
    <row r="1839" spans="1:15">
      <c r="A1839">
        <v>1836</v>
      </c>
      <c r="B1839">
        <f t="shared" si="227"/>
        <v>7.3440000000000003</v>
      </c>
      <c r="C1839" s="151" t="e">
        <f ca="1">+_xll.BInterpol(Boost!$R$6:$R$66,Boost!$AZ$6:$AZ$66,params!B1839,"cubic")</f>
        <v>#NAME?</v>
      </c>
      <c r="D1839" s="151" t="e">
        <f ca="1">+_xll.BInterpol(Boost!$R$6:$R$66,Boost!$AX$6:$AX$66,params!B1839,"cubic")</f>
        <v>#NAME?</v>
      </c>
      <c r="E1839" s="198" t="e">
        <f t="shared" ca="1" si="230"/>
        <v>#NAME?</v>
      </c>
      <c r="F1839" s="151" t="e">
        <f ca="1">+_xll.BInterpol(Boost!$R$6:$R$66,Boost!$AY$6:$AY$66,params!B1839,"cubic")</f>
        <v>#NAME?</v>
      </c>
      <c r="G1839" s="151" t="e">
        <f ca="1">_xll.BInterpol(cf!$A$2:$A$68,cf!$B$2:$B$68,params!B1839,"cubic")/100</f>
        <v>#NAME?</v>
      </c>
      <c r="H1839" s="199" t="e">
        <f t="shared" ca="1" si="231"/>
        <v>#NAME?</v>
      </c>
      <c r="I1839" s="152">
        <f t="shared" si="234"/>
        <v>0.11520562004234514</v>
      </c>
      <c r="J1839" s="152">
        <f t="shared" si="232"/>
        <v>5.8988258250569636E-5</v>
      </c>
      <c r="K1839" s="3" t="e">
        <f t="shared" ca="1" si="228"/>
        <v>#NAME?</v>
      </c>
      <c r="L1839" s="153" t="e">
        <f t="shared" ca="1" si="233"/>
        <v>#NAME?</v>
      </c>
      <c r="M1839" s="195" t="e">
        <f ca="1">_xll.BInterpol(cf!$A$2:$A$68,cf!$C$2:$C$68,params!B1839,"cubic")</f>
        <v>#NAME?</v>
      </c>
      <c r="N1839" s="195" t="e">
        <f ca="1">+_xll.BInterpol(#REF!,#REF!,params!B1839,"cubic")</f>
        <v>#NAME?</v>
      </c>
      <c r="O1839" s="153" t="e">
        <f t="shared" ca="1" si="229"/>
        <v>#NAME?</v>
      </c>
    </row>
    <row r="1840" spans="1:15">
      <c r="A1840">
        <v>1837</v>
      </c>
      <c r="B1840">
        <f t="shared" si="227"/>
        <v>7.3479999999999999</v>
      </c>
      <c r="C1840" s="151" t="e">
        <f ca="1">+_xll.BInterpol(Boost!$R$6:$R$66,Boost!$AZ$6:$AZ$66,params!B1840,"cubic")</f>
        <v>#NAME?</v>
      </c>
      <c r="D1840" s="151" t="e">
        <f ca="1">+_xll.BInterpol(Boost!$R$6:$R$66,Boost!$AX$6:$AX$66,params!B1840,"cubic")</f>
        <v>#NAME?</v>
      </c>
      <c r="E1840" s="198" t="e">
        <f t="shared" ca="1" si="230"/>
        <v>#NAME?</v>
      </c>
      <c r="F1840" s="151" t="e">
        <f ca="1">+_xll.BInterpol(Boost!$R$6:$R$66,Boost!$AY$6:$AY$66,params!B1840,"cubic")</f>
        <v>#NAME?</v>
      </c>
      <c r="G1840" s="151" t="e">
        <f ca="1">_xll.BInterpol(cf!$A$2:$A$68,cf!$B$2:$B$68,params!B1840,"cubic")/100</f>
        <v>#NAME?</v>
      </c>
      <c r="H1840" s="199" t="e">
        <f t="shared" ca="1" si="231"/>
        <v>#NAME?</v>
      </c>
      <c r="I1840" s="152">
        <f t="shared" si="234"/>
        <v>0.11526460436817632</v>
      </c>
      <c r="J1840" s="152">
        <f t="shared" si="232"/>
        <v>5.8984325831179518E-5</v>
      </c>
      <c r="K1840" s="3" t="e">
        <f t="shared" ca="1" si="228"/>
        <v>#NAME?</v>
      </c>
      <c r="L1840" s="153" t="e">
        <f t="shared" ca="1" si="233"/>
        <v>#NAME?</v>
      </c>
      <c r="M1840" s="195" t="e">
        <f ca="1">_xll.BInterpol(cf!$A$2:$A$68,cf!$C$2:$C$68,params!B1840,"cubic")</f>
        <v>#NAME?</v>
      </c>
      <c r="N1840" s="195" t="e">
        <f ca="1">+_xll.BInterpol(#REF!,#REF!,params!B1840,"cubic")</f>
        <v>#NAME?</v>
      </c>
      <c r="O1840" s="153" t="e">
        <f t="shared" ca="1" si="229"/>
        <v>#NAME?</v>
      </c>
    </row>
    <row r="1841" spans="1:15">
      <c r="A1841">
        <v>1838</v>
      </c>
      <c r="B1841">
        <f t="shared" si="227"/>
        <v>7.3520000000000003</v>
      </c>
      <c r="C1841" s="151" t="e">
        <f ca="1">+_xll.BInterpol(Boost!$R$6:$R$66,Boost!$AZ$6:$AZ$66,params!B1841,"cubic")</f>
        <v>#NAME?</v>
      </c>
      <c r="D1841" s="151" t="e">
        <f ca="1">+_xll.BInterpol(Boost!$R$6:$R$66,Boost!$AX$6:$AX$66,params!B1841,"cubic")</f>
        <v>#NAME?</v>
      </c>
      <c r="E1841" s="198" t="e">
        <f t="shared" ca="1" si="230"/>
        <v>#NAME?</v>
      </c>
      <c r="F1841" s="151" t="e">
        <f ca="1">+_xll.BInterpol(Boost!$R$6:$R$66,Boost!$AY$6:$AY$66,params!B1841,"cubic")</f>
        <v>#NAME?</v>
      </c>
      <c r="G1841" s="151" t="e">
        <f ca="1">_xll.BInterpol(cf!$A$2:$A$68,cf!$B$2:$B$68,params!B1841,"cubic")/100</f>
        <v>#NAME?</v>
      </c>
      <c r="H1841" s="199" t="e">
        <f t="shared" ca="1" si="231"/>
        <v>#NAME?</v>
      </c>
      <c r="I1841" s="152">
        <f t="shared" si="234"/>
        <v>0.11532358476185012</v>
      </c>
      <c r="J1841" s="152">
        <f t="shared" si="232"/>
        <v>5.8980393673802034E-5</v>
      </c>
      <c r="K1841" s="3" t="e">
        <f t="shared" ca="1" si="228"/>
        <v>#NAME?</v>
      </c>
      <c r="L1841" s="153" t="e">
        <f t="shared" ca="1" si="233"/>
        <v>#NAME?</v>
      </c>
      <c r="M1841" s="195" t="e">
        <f ca="1">_xll.BInterpol(cf!$A$2:$A$68,cf!$C$2:$C$68,params!B1841,"cubic")</f>
        <v>#NAME?</v>
      </c>
      <c r="N1841" s="195" t="e">
        <f ca="1">+_xll.BInterpol(#REF!,#REF!,params!B1841,"cubic")</f>
        <v>#NAME?</v>
      </c>
      <c r="O1841" s="153" t="e">
        <f t="shared" ca="1" si="229"/>
        <v>#NAME?</v>
      </c>
    </row>
    <row r="1842" spans="1:15">
      <c r="A1842">
        <v>1839</v>
      </c>
      <c r="B1842">
        <f t="shared" si="227"/>
        <v>7.3559999999999999</v>
      </c>
      <c r="C1842" s="151" t="e">
        <f ca="1">+_xll.BInterpol(Boost!$R$6:$R$66,Boost!$AZ$6:$AZ$66,params!B1842,"cubic")</f>
        <v>#NAME?</v>
      </c>
      <c r="D1842" s="151" t="e">
        <f ca="1">+_xll.BInterpol(Boost!$R$6:$R$66,Boost!$AX$6:$AX$66,params!B1842,"cubic")</f>
        <v>#NAME?</v>
      </c>
      <c r="E1842" s="198" t="e">
        <f t="shared" ca="1" si="230"/>
        <v>#NAME?</v>
      </c>
      <c r="F1842" s="151" t="e">
        <f ca="1">+_xll.BInterpol(Boost!$R$6:$R$66,Boost!$AY$6:$AY$66,params!B1842,"cubic")</f>
        <v>#NAME?</v>
      </c>
      <c r="G1842" s="151" t="e">
        <f ca="1">_xll.BInterpol(cf!$A$2:$A$68,cf!$B$2:$B$68,params!B1842,"cubic")/100</f>
        <v>#NAME?</v>
      </c>
      <c r="H1842" s="199" t="e">
        <f t="shared" ca="1" si="231"/>
        <v>#NAME?</v>
      </c>
      <c r="I1842" s="152">
        <f t="shared" si="234"/>
        <v>0.11538256122362867</v>
      </c>
      <c r="J1842" s="152">
        <f t="shared" si="232"/>
        <v>5.8976461778548206E-5</v>
      </c>
      <c r="K1842" s="3" t="e">
        <f t="shared" ca="1" si="228"/>
        <v>#NAME?</v>
      </c>
      <c r="L1842" s="153" t="e">
        <f t="shared" ca="1" si="233"/>
        <v>#NAME?</v>
      </c>
      <c r="M1842" s="195" t="e">
        <f ca="1">_xll.BInterpol(cf!$A$2:$A$68,cf!$C$2:$C$68,params!B1842,"cubic")</f>
        <v>#NAME?</v>
      </c>
      <c r="N1842" s="195" t="e">
        <f ca="1">+_xll.BInterpol(#REF!,#REF!,params!B1842,"cubic")</f>
        <v>#NAME?</v>
      </c>
      <c r="O1842" s="153" t="e">
        <f t="shared" ca="1" si="229"/>
        <v>#NAME?</v>
      </c>
    </row>
    <row r="1843" spans="1:15">
      <c r="A1843">
        <v>1840</v>
      </c>
      <c r="B1843">
        <f t="shared" si="227"/>
        <v>7.36</v>
      </c>
      <c r="C1843" s="151" t="e">
        <f ca="1">+_xll.BInterpol(Boost!$R$6:$R$66,Boost!$AZ$6:$AZ$66,params!B1843,"cubic")</f>
        <v>#NAME?</v>
      </c>
      <c r="D1843" s="151" t="e">
        <f ca="1">+_xll.BInterpol(Boost!$R$6:$R$66,Boost!$AX$6:$AX$66,params!B1843,"cubic")</f>
        <v>#NAME?</v>
      </c>
      <c r="E1843" s="198" t="e">
        <f t="shared" ca="1" si="230"/>
        <v>#NAME?</v>
      </c>
      <c r="F1843" s="151" t="e">
        <f ca="1">+_xll.BInterpol(Boost!$R$6:$R$66,Boost!$AY$6:$AY$66,params!B1843,"cubic")</f>
        <v>#NAME?</v>
      </c>
      <c r="G1843" s="151" t="e">
        <f ca="1">_xll.BInterpol(cf!$A$2:$A$68,cf!$B$2:$B$68,params!B1843,"cubic")/100</f>
        <v>#NAME?</v>
      </c>
      <c r="H1843" s="199" t="e">
        <f t="shared" ca="1" si="231"/>
        <v>#NAME?</v>
      </c>
      <c r="I1843" s="152">
        <f t="shared" si="234"/>
        <v>0.11544153375377431</v>
      </c>
      <c r="J1843" s="152">
        <f t="shared" si="232"/>
        <v>5.8972530145640079E-5</v>
      </c>
      <c r="K1843" s="3" t="e">
        <f t="shared" ca="1" si="228"/>
        <v>#NAME?</v>
      </c>
      <c r="L1843" s="153" t="e">
        <f t="shared" ca="1" si="233"/>
        <v>#NAME?</v>
      </c>
      <c r="M1843" s="195" t="e">
        <f ca="1">_xll.BInterpol(cf!$A$2:$A$68,cf!$C$2:$C$68,params!B1843,"cubic")</f>
        <v>#NAME?</v>
      </c>
      <c r="N1843" s="195" t="e">
        <f ca="1">+_xll.BInterpol(#REF!,#REF!,params!B1843,"cubic")</f>
        <v>#NAME?</v>
      </c>
      <c r="O1843" s="153" t="e">
        <f t="shared" ca="1" si="229"/>
        <v>#NAME?</v>
      </c>
    </row>
    <row r="1844" spans="1:15">
      <c r="A1844">
        <v>1841</v>
      </c>
      <c r="B1844">
        <f t="shared" si="227"/>
        <v>7.3639999999999999</v>
      </c>
      <c r="C1844" s="151" t="e">
        <f ca="1">+_xll.BInterpol(Boost!$R$6:$R$66,Boost!$AZ$6:$AZ$66,params!B1844,"cubic")</f>
        <v>#NAME?</v>
      </c>
      <c r="D1844" s="151" t="e">
        <f ca="1">+_xll.BInterpol(Boost!$R$6:$R$66,Boost!$AX$6:$AX$66,params!B1844,"cubic")</f>
        <v>#NAME?</v>
      </c>
      <c r="E1844" s="198" t="e">
        <f t="shared" ca="1" si="230"/>
        <v>#NAME?</v>
      </c>
      <c r="F1844" s="151" t="e">
        <f ca="1">+_xll.BInterpol(Boost!$R$6:$R$66,Boost!$AY$6:$AY$66,params!B1844,"cubic")</f>
        <v>#NAME?</v>
      </c>
      <c r="G1844" s="151" t="e">
        <f ca="1">_xll.BInterpol(cf!$A$2:$A$68,cf!$B$2:$B$68,params!B1844,"cubic")/100</f>
        <v>#NAME?</v>
      </c>
      <c r="H1844" s="199" t="e">
        <f t="shared" ca="1" si="231"/>
        <v>#NAME?</v>
      </c>
      <c r="I1844" s="152">
        <f t="shared" si="234"/>
        <v>0.11550050235254894</v>
      </c>
      <c r="J1844" s="152">
        <f t="shared" si="232"/>
        <v>5.8968598774633563E-5</v>
      </c>
      <c r="K1844" s="3" t="e">
        <f t="shared" ca="1" si="228"/>
        <v>#NAME?</v>
      </c>
      <c r="L1844" s="153" t="e">
        <f t="shared" ca="1" si="233"/>
        <v>#NAME?</v>
      </c>
      <c r="M1844" s="195" t="e">
        <f ca="1">_xll.BInterpol(cf!$A$2:$A$68,cf!$C$2:$C$68,params!B1844,"cubic")</f>
        <v>#NAME?</v>
      </c>
      <c r="N1844" s="195" t="e">
        <f ca="1">+_xll.BInterpol(#REF!,#REF!,params!B1844,"cubic")</f>
        <v>#NAME?</v>
      </c>
      <c r="O1844" s="153" t="e">
        <f t="shared" ca="1" si="229"/>
        <v>#NAME?</v>
      </c>
    </row>
    <row r="1845" spans="1:15">
      <c r="A1845">
        <v>1842</v>
      </c>
      <c r="B1845">
        <f t="shared" si="227"/>
        <v>7.3680000000000003</v>
      </c>
      <c r="C1845" s="151" t="e">
        <f ca="1">+_xll.BInterpol(Boost!$R$6:$R$66,Boost!$AZ$6:$AZ$66,params!B1845,"cubic")</f>
        <v>#NAME?</v>
      </c>
      <c r="D1845" s="151" t="e">
        <f ca="1">+_xll.BInterpol(Boost!$R$6:$R$66,Boost!$AX$6:$AX$66,params!B1845,"cubic")</f>
        <v>#NAME?</v>
      </c>
      <c r="E1845" s="198" t="e">
        <f t="shared" ca="1" si="230"/>
        <v>#NAME?</v>
      </c>
      <c r="F1845" s="151" t="e">
        <f ca="1">+_xll.BInterpol(Boost!$R$6:$R$66,Boost!$AY$6:$AY$66,params!B1845,"cubic")</f>
        <v>#NAME?</v>
      </c>
      <c r="G1845" s="151" t="e">
        <f ca="1">_xll.BInterpol(cf!$A$2:$A$68,cf!$B$2:$B$68,params!B1845,"cubic")/100</f>
        <v>#NAME?</v>
      </c>
      <c r="H1845" s="199" t="e">
        <f t="shared" ca="1" si="231"/>
        <v>#NAME?</v>
      </c>
      <c r="I1845" s="152">
        <f t="shared" si="234"/>
        <v>0.11555946702021469</v>
      </c>
      <c r="J1845" s="152">
        <f t="shared" si="232"/>
        <v>5.8964667665750703E-5</v>
      </c>
      <c r="K1845" s="3" t="e">
        <f t="shared" ca="1" si="228"/>
        <v>#NAME?</v>
      </c>
      <c r="L1845" s="153" t="e">
        <f t="shared" ca="1" si="233"/>
        <v>#NAME?</v>
      </c>
      <c r="M1845" s="195" t="e">
        <f ca="1">_xll.BInterpol(cf!$A$2:$A$68,cf!$C$2:$C$68,params!B1845,"cubic")</f>
        <v>#NAME?</v>
      </c>
      <c r="N1845" s="195" t="e">
        <f ca="1">+_xll.BInterpol(#REF!,#REF!,params!B1845,"cubic")</f>
        <v>#NAME?</v>
      </c>
      <c r="O1845" s="153" t="e">
        <f t="shared" ca="1" si="229"/>
        <v>#NAME?</v>
      </c>
    </row>
    <row r="1846" spans="1:15">
      <c r="A1846">
        <v>1843</v>
      </c>
      <c r="B1846">
        <f t="shared" si="227"/>
        <v>7.3719999999999999</v>
      </c>
      <c r="C1846" s="151" t="e">
        <f ca="1">+_xll.BInterpol(Boost!$R$6:$R$66,Boost!$AZ$6:$AZ$66,params!B1846,"cubic")</f>
        <v>#NAME?</v>
      </c>
      <c r="D1846" s="151" t="e">
        <f ca="1">+_xll.BInterpol(Boost!$R$6:$R$66,Boost!$AX$6:$AX$66,params!B1846,"cubic")</f>
        <v>#NAME?</v>
      </c>
      <c r="E1846" s="198" t="e">
        <f t="shared" ca="1" si="230"/>
        <v>#NAME?</v>
      </c>
      <c r="F1846" s="151" t="e">
        <f ca="1">+_xll.BInterpol(Boost!$R$6:$R$66,Boost!$AY$6:$AY$66,params!B1846,"cubic")</f>
        <v>#NAME?</v>
      </c>
      <c r="G1846" s="151" t="e">
        <f ca="1">_xll.BInterpol(cf!$A$2:$A$68,cf!$B$2:$B$68,params!B1846,"cubic")/100</f>
        <v>#NAME?</v>
      </c>
      <c r="H1846" s="199" t="e">
        <f t="shared" ca="1" si="231"/>
        <v>#NAME?</v>
      </c>
      <c r="I1846" s="152">
        <f t="shared" si="234"/>
        <v>0.11561842775703357</v>
      </c>
      <c r="J1846" s="152">
        <f t="shared" si="232"/>
        <v>5.8960736818880477E-5</v>
      </c>
      <c r="K1846" s="3" t="e">
        <f t="shared" ca="1" si="228"/>
        <v>#NAME?</v>
      </c>
      <c r="L1846" s="153" t="e">
        <f t="shared" ca="1" si="233"/>
        <v>#NAME?</v>
      </c>
      <c r="M1846" s="195" t="e">
        <f ca="1">_xll.BInterpol(cf!$A$2:$A$68,cf!$C$2:$C$68,params!B1846,"cubic")</f>
        <v>#NAME?</v>
      </c>
      <c r="N1846" s="195" t="e">
        <f ca="1">+_xll.BInterpol(#REF!,#REF!,params!B1846,"cubic")</f>
        <v>#NAME?</v>
      </c>
      <c r="O1846" s="153" t="e">
        <f t="shared" ca="1" si="229"/>
        <v>#NAME?</v>
      </c>
    </row>
    <row r="1847" spans="1:15">
      <c r="A1847">
        <v>1844</v>
      </c>
      <c r="B1847">
        <f t="shared" si="227"/>
        <v>7.3760000000000003</v>
      </c>
      <c r="C1847" s="151" t="e">
        <f ca="1">+_xll.BInterpol(Boost!$R$6:$R$66,Boost!$AZ$6:$AZ$66,params!B1847,"cubic")</f>
        <v>#NAME?</v>
      </c>
      <c r="D1847" s="151" t="e">
        <f ca="1">+_xll.BInterpol(Boost!$R$6:$R$66,Boost!$AX$6:$AX$66,params!B1847,"cubic")</f>
        <v>#NAME?</v>
      </c>
      <c r="E1847" s="198" t="e">
        <f t="shared" ca="1" si="230"/>
        <v>#NAME?</v>
      </c>
      <c r="F1847" s="151" t="e">
        <f ca="1">+_xll.BInterpol(Boost!$R$6:$R$66,Boost!$AY$6:$AY$66,params!B1847,"cubic")</f>
        <v>#NAME?</v>
      </c>
      <c r="G1847" s="151" t="e">
        <f ca="1">_xll.BInterpol(cf!$A$2:$A$68,cf!$B$2:$B$68,params!B1847,"cubic")/100</f>
        <v>#NAME?</v>
      </c>
      <c r="H1847" s="199" t="e">
        <f t="shared" ca="1" si="231"/>
        <v>#NAME?</v>
      </c>
      <c r="I1847" s="152">
        <f t="shared" si="234"/>
        <v>0.1156773845632677</v>
      </c>
      <c r="J1847" s="152">
        <f t="shared" si="232"/>
        <v>5.8956806234133907E-5</v>
      </c>
      <c r="K1847" s="3" t="e">
        <f t="shared" ca="1" si="228"/>
        <v>#NAME?</v>
      </c>
      <c r="L1847" s="153" t="e">
        <f t="shared" ca="1" si="233"/>
        <v>#NAME?</v>
      </c>
      <c r="M1847" s="195" t="e">
        <f ca="1">_xll.BInterpol(cf!$A$2:$A$68,cf!$C$2:$C$68,params!B1847,"cubic")</f>
        <v>#NAME?</v>
      </c>
      <c r="N1847" s="195" t="e">
        <f ca="1">+_xll.BInterpol(#REF!,#REF!,params!B1847,"cubic")</f>
        <v>#NAME?</v>
      </c>
      <c r="O1847" s="153" t="e">
        <f t="shared" ca="1" si="229"/>
        <v>#NAME?</v>
      </c>
    </row>
    <row r="1848" spans="1:15">
      <c r="A1848">
        <v>1845</v>
      </c>
      <c r="B1848">
        <f t="shared" si="227"/>
        <v>7.38</v>
      </c>
      <c r="C1848" s="151" t="e">
        <f ca="1">+_xll.BInterpol(Boost!$R$6:$R$66,Boost!$AZ$6:$AZ$66,params!B1848,"cubic")</f>
        <v>#NAME?</v>
      </c>
      <c r="D1848" s="151" t="e">
        <f ca="1">+_xll.BInterpol(Boost!$R$6:$R$66,Boost!$AX$6:$AX$66,params!B1848,"cubic")</f>
        <v>#NAME?</v>
      </c>
      <c r="E1848" s="198" t="e">
        <f t="shared" ca="1" si="230"/>
        <v>#NAME?</v>
      </c>
      <c r="F1848" s="151" t="e">
        <f ca="1">+_xll.BInterpol(Boost!$R$6:$R$66,Boost!$AY$6:$AY$66,params!B1848,"cubic")</f>
        <v>#NAME?</v>
      </c>
      <c r="G1848" s="151" t="e">
        <f ca="1">_xll.BInterpol(cf!$A$2:$A$68,cf!$B$2:$B$68,params!B1848,"cubic")/100</f>
        <v>#NAME?</v>
      </c>
      <c r="H1848" s="199" t="e">
        <f t="shared" ca="1" si="231"/>
        <v>#NAME?</v>
      </c>
      <c r="I1848" s="152">
        <f t="shared" si="234"/>
        <v>0.1157363374391791</v>
      </c>
      <c r="J1848" s="152">
        <f t="shared" si="232"/>
        <v>5.8952875911399971E-5</v>
      </c>
      <c r="K1848" s="3" t="e">
        <f t="shared" ca="1" si="228"/>
        <v>#NAME?</v>
      </c>
      <c r="L1848" s="153" t="e">
        <f t="shared" ca="1" si="233"/>
        <v>#NAME?</v>
      </c>
      <c r="M1848" s="195" t="e">
        <f ca="1">_xll.BInterpol(cf!$A$2:$A$68,cf!$C$2:$C$68,params!B1848,"cubic")</f>
        <v>#NAME?</v>
      </c>
      <c r="N1848" s="195" t="e">
        <f ca="1">+_xll.BInterpol(#REF!,#REF!,params!B1848,"cubic")</f>
        <v>#NAME?</v>
      </c>
      <c r="O1848" s="153" t="e">
        <f t="shared" ca="1" si="229"/>
        <v>#NAME?</v>
      </c>
    </row>
    <row r="1849" spans="1:15">
      <c r="A1849">
        <v>1846</v>
      </c>
      <c r="B1849">
        <f t="shared" si="227"/>
        <v>7.3840000000000003</v>
      </c>
      <c r="C1849" s="151" t="e">
        <f ca="1">+_xll.BInterpol(Boost!$R$6:$R$66,Boost!$AZ$6:$AZ$66,params!B1849,"cubic")</f>
        <v>#NAME?</v>
      </c>
      <c r="D1849" s="151" t="e">
        <f ca="1">+_xll.BInterpol(Boost!$R$6:$R$66,Boost!$AX$6:$AX$66,params!B1849,"cubic")</f>
        <v>#NAME?</v>
      </c>
      <c r="E1849" s="198" t="e">
        <f t="shared" ca="1" si="230"/>
        <v>#NAME?</v>
      </c>
      <c r="F1849" s="151" t="e">
        <f ca="1">+_xll.BInterpol(Boost!$R$6:$R$66,Boost!$AY$6:$AY$66,params!B1849,"cubic")</f>
        <v>#NAME?</v>
      </c>
      <c r="G1849" s="151" t="e">
        <f ca="1">_xll.BInterpol(cf!$A$2:$A$68,cf!$B$2:$B$68,params!B1849,"cubic")/100</f>
        <v>#NAME?</v>
      </c>
      <c r="H1849" s="199" t="e">
        <f t="shared" ca="1" si="231"/>
        <v>#NAME?</v>
      </c>
      <c r="I1849" s="152">
        <f t="shared" si="234"/>
        <v>0.11579528638502978</v>
      </c>
      <c r="J1849" s="152">
        <f t="shared" si="232"/>
        <v>5.8948945850678669E-5</v>
      </c>
      <c r="K1849" s="3" t="e">
        <f t="shared" ca="1" si="228"/>
        <v>#NAME?</v>
      </c>
      <c r="L1849" s="153" t="e">
        <f t="shared" ca="1" si="233"/>
        <v>#NAME?</v>
      </c>
      <c r="M1849" s="195" t="e">
        <f ca="1">_xll.BInterpol(cf!$A$2:$A$68,cf!$C$2:$C$68,params!B1849,"cubic")</f>
        <v>#NAME?</v>
      </c>
      <c r="N1849" s="195" t="e">
        <f ca="1">+_xll.BInterpol(#REF!,#REF!,params!B1849,"cubic")</f>
        <v>#NAME?</v>
      </c>
      <c r="O1849" s="153" t="e">
        <f t="shared" ca="1" si="229"/>
        <v>#NAME?</v>
      </c>
    </row>
    <row r="1850" spans="1:15">
      <c r="A1850">
        <v>1847</v>
      </c>
      <c r="B1850">
        <f t="shared" si="227"/>
        <v>7.3879999999999999</v>
      </c>
      <c r="C1850" s="151" t="e">
        <f ca="1">+_xll.BInterpol(Boost!$R$6:$R$66,Boost!$AZ$6:$AZ$66,params!B1850,"cubic")</f>
        <v>#NAME?</v>
      </c>
      <c r="D1850" s="151" t="e">
        <f ca="1">+_xll.BInterpol(Boost!$R$6:$R$66,Boost!$AX$6:$AX$66,params!B1850,"cubic")</f>
        <v>#NAME?</v>
      </c>
      <c r="E1850" s="198" t="e">
        <f t="shared" ca="1" si="230"/>
        <v>#NAME?</v>
      </c>
      <c r="F1850" s="151" t="e">
        <f ca="1">+_xll.BInterpol(Boost!$R$6:$R$66,Boost!$AY$6:$AY$66,params!B1850,"cubic")</f>
        <v>#NAME?</v>
      </c>
      <c r="G1850" s="151" t="e">
        <f ca="1">_xll.BInterpol(cf!$A$2:$A$68,cf!$B$2:$B$68,params!B1850,"cubic")/100</f>
        <v>#NAME?</v>
      </c>
      <c r="H1850" s="199" t="e">
        <f t="shared" ca="1" si="231"/>
        <v>#NAME?</v>
      </c>
      <c r="I1850" s="152">
        <f t="shared" si="234"/>
        <v>0.11585423140108175</v>
      </c>
      <c r="J1850" s="152">
        <f t="shared" si="232"/>
        <v>5.8945016051970001E-5</v>
      </c>
      <c r="K1850" s="3" t="e">
        <f t="shared" ca="1" si="228"/>
        <v>#NAME?</v>
      </c>
      <c r="L1850" s="153" t="e">
        <f t="shared" ca="1" si="233"/>
        <v>#NAME?</v>
      </c>
      <c r="M1850" s="195" t="e">
        <f ca="1">_xll.BInterpol(cf!$A$2:$A$68,cf!$C$2:$C$68,params!B1850,"cubic")</f>
        <v>#NAME?</v>
      </c>
      <c r="N1850" s="195" t="e">
        <f ca="1">+_xll.BInterpol(#REF!,#REF!,params!B1850,"cubic")</f>
        <v>#NAME?</v>
      </c>
      <c r="O1850" s="153" t="e">
        <f t="shared" ca="1" si="229"/>
        <v>#NAME?</v>
      </c>
    </row>
    <row r="1851" spans="1:15">
      <c r="A1851">
        <v>1848</v>
      </c>
      <c r="B1851">
        <f t="shared" si="227"/>
        <v>7.3920000000000003</v>
      </c>
      <c r="C1851" s="151" t="e">
        <f ca="1">+_xll.BInterpol(Boost!$R$6:$R$66,Boost!$AZ$6:$AZ$66,params!B1851,"cubic")</f>
        <v>#NAME?</v>
      </c>
      <c r="D1851" s="151" t="e">
        <f ca="1">+_xll.BInterpol(Boost!$R$6:$R$66,Boost!$AX$6:$AX$66,params!B1851,"cubic")</f>
        <v>#NAME?</v>
      </c>
      <c r="E1851" s="198" t="e">
        <f t="shared" ca="1" si="230"/>
        <v>#NAME?</v>
      </c>
      <c r="F1851" s="151" t="e">
        <f ca="1">+_xll.BInterpol(Boost!$R$6:$R$66,Boost!$AY$6:$AY$66,params!B1851,"cubic")</f>
        <v>#NAME?</v>
      </c>
      <c r="G1851" s="151" t="e">
        <f ca="1">_xll.BInterpol(cf!$A$2:$A$68,cf!$B$2:$B$68,params!B1851,"cubic")/100</f>
        <v>#NAME?</v>
      </c>
      <c r="H1851" s="199" t="e">
        <f t="shared" ca="1" si="231"/>
        <v>#NAME?</v>
      </c>
      <c r="I1851" s="152">
        <f t="shared" si="234"/>
        <v>0.11591317248759703</v>
      </c>
      <c r="J1851" s="152">
        <f t="shared" si="232"/>
        <v>5.8941086515273966E-5</v>
      </c>
      <c r="K1851" s="3" t="e">
        <f t="shared" ca="1" si="228"/>
        <v>#NAME?</v>
      </c>
      <c r="L1851" s="153" t="e">
        <f t="shared" ca="1" si="233"/>
        <v>#NAME?</v>
      </c>
      <c r="M1851" s="195" t="e">
        <f ca="1">_xll.BInterpol(cf!$A$2:$A$68,cf!$C$2:$C$68,params!B1851,"cubic")</f>
        <v>#NAME?</v>
      </c>
      <c r="N1851" s="195" t="e">
        <f ca="1">+_xll.BInterpol(#REF!,#REF!,params!B1851,"cubic")</f>
        <v>#NAME?</v>
      </c>
      <c r="O1851" s="153" t="e">
        <f t="shared" ca="1" si="229"/>
        <v>#NAME?</v>
      </c>
    </row>
    <row r="1852" spans="1:15">
      <c r="A1852">
        <v>1849</v>
      </c>
      <c r="B1852">
        <f t="shared" si="227"/>
        <v>7.3959999999999999</v>
      </c>
      <c r="C1852" s="151" t="e">
        <f ca="1">+_xll.BInterpol(Boost!$R$6:$R$66,Boost!$AZ$6:$AZ$66,params!B1852,"cubic")</f>
        <v>#NAME?</v>
      </c>
      <c r="D1852" s="151" t="e">
        <f ca="1">+_xll.BInterpol(Boost!$R$6:$R$66,Boost!$AX$6:$AX$66,params!B1852,"cubic")</f>
        <v>#NAME?</v>
      </c>
      <c r="E1852" s="198" t="e">
        <f t="shared" ca="1" si="230"/>
        <v>#NAME?</v>
      </c>
      <c r="F1852" s="151" t="e">
        <f ca="1">+_xll.BInterpol(Boost!$R$6:$R$66,Boost!$AY$6:$AY$66,params!B1852,"cubic")</f>
        <v>#NAME?</v>
      </c>
      <c r="G1852" s="151" t="e">
        <f ca="1">_xll.BInterpol(cf!$A$2:$A$68,cf!$B$2:$B$68,params!B1852,"cubic")/100</f>
        <v>#NAME?</v>
      </c>
      <c r="H1852" s="199" t="e">
        <f t="shared" ca="1" si="231"/>
        <v>#NAME?</v>
      </c>
      <c r="I1852" s="152">
        <f t="shared" si="234"/>
        <v>0.1159721096448374</v>
      </c>
      <c r="J1852" s="152">
        <f t="shared" si="232"/>
        <v>5.8937157240368521E-5</v>
      </c>
      <c r="K1852" s="3" t="e">
        <f t="shared" ca="1" si="228"/>
        <v>#NAME?</v>
      </c>
      <c r="L1852" s="153" t="e">
        <f t="shared" ca="1" si="233"/>
        <v>#NAME?</v>
      </c>
      <c r="M1852" s="195" t="e">
        <f ca="1">_xll.BInterpol(cf!$A$2:$A$68,cf!$C$2:$C$68,params!B1852,"cubic")</f>
        <v>#NAME?</v>
      </c>
      <c r="N1852" s="195" t="e">
        <f ca="1">+_xll.BInterpol(#REF!,#REF!,params!B1852,"cubic")</f>
        <v>#NAME?</v>
      </c>
      <c r="O1852" s="153" t="e">
        <f t="shared" ca="1" si="229"/>
        <v>#NAME?</v>
      </c>
    </row>
    <row r="1853" spans="1:15">
      <c r="A1853">
        <v>1850</v>
      </c>
      <c r="B1853">
        <f t="shared" si="227"/>
        <v>7.4</v>
      </c>
      <c r="C1853" s="151" t="e">
        <f ca="1">+_xll.BInterpol(Boost!$R$6:$R$66,Boost!$AZ$6:$AZ$66,params!B1853,"cubic")</f>
        <v>#NAME?</v>
      </c>
      <c r="D1853" s="151" t="e">
        <f ca="1">+_xll.BInterpol(Boost!$R$6:$R$66,Boost!$AX$6:$AX$66,params!B1853,"cubic")</f>
        <v>#NAME?</v>
      </c>
      <c r="E1853" s="198" t="e">
        <f t="shared" ca="1" si="230"/>
        <v>#NAME?</v>
      </c>
      <c r="F1853" s="151" t="e">
        <f ca="1">+_xll.BInterpol(Boost!$R$6:$R$66,Boost!$AY$6:$AY$66,params!B1853,"cubic")</f>
        <v>#NAME?</v>
      </c>
      <c r="G1853" s="151" t="e">
        <f ca="1">_xll.BInterpol(cf!$A$2:$A$68,cf!$B$2:$B$68,params!B1853,"cubic")/100</f>
        <v>#NAME?</v>
      </c>
      <c r="H1853" s="199" t="e">
        <f t="shared" ca="1" si="231"/>
        <v>#NAME?</v>
      </c>
      <c r="I1853" s="152">
        <f t="shared" si="234"/>
        <v>0.11603104287306498</v>
      </c>
      <c r="J1853" s="152">
        <f t="shared" si="232"/>
        <v>5.8933228227586731E-5</v>
      </c>
      <c r="K1853" s="3" t="e">
        <f t="shared" ca="1" si="228"/>
        <v>#NAME?</v>
      </c>
      <c r="L1853" s="153" t="e">
        <f t="shared" ca="1" si="233"/>
        <v>#NAME?</v>
      </c>
      <c r="M1853" s="195" t="e">
        <f ca="1">_xll.BInterpol(cf!$A$2:$A$68,cf!$C$2:$C$68,params!B1853,"cubic")</f>
        <v>#NAME?</v>
      </c>
      <c r="N1853" s="195" t="e">
        <f ca="1">+_xll.BInterpol(#REF!,#REF!,params!B1853,"cubic")</f>
        <v>#NAME?</v>
      </c>
      <c r="O1853" s="153" t="e">
        <f t="shared" ca="1" si="229"/>
        <v>#NAME?</v>
      </c>
    </row>
    <row r="1854" spans="1:15">
      <c r="A1854">
        <v>1851</v>
      </c>
      <c r="B1854">
        <f t="shared" si="227"/>
        <v>7.4039999999999999</v>
      </c>
      <c r="C1854" s="151" t="e">
        <f ca="1">+_xll.BInterpol(Boost!$R$6:$R$66,Boost!$AZ$6:$AZ$66,params!B1854,"cubic")</f>
        <v>#NAME?</v>
      </c>
      <c r="D1854" s="151" t="e">
        <f ca="1">+_xll.BInterpol(Boost!$R$6:$R$66,Boost!$AX$6:$AX$66,params!B1854,"cubic")</f>
        <v>#NAME?</v>
      </c>
      <c r="E1854" s="198" t="e">
        <f t="shared" ca="1" si="230"/>
        <v>#NAME?</v>
      </c>
      <c r="F1854" s="151" t="e">
        <f ca="1">+_xll.BInterpol(Boost!$R$6:$R$66,Boost!$AY$6:$AY$66,params!B1854,"cubic")</f>
        <v>#NAME?</v>
      </c>
      <c r="G1854" s="151" t="e">
        <f ca="1">_xll.BInterpol(cf!$A$2:$A$68,cf!$B$2:$B$68,params!B1854,"cubic")/100</f>
        <v>#NAME?</v>
      </c>
      <c r="H1854" s="199" t="e">
        <f t="shared" ca="1" si="231"/>
        <v>#NAME?</v>
      </c>
      <c r="I1854" s="152">
        <f t="shared" si="234"/>
        <v>0.11608997217254169</v>
      </c>
      <c r="J1854" s="152">
        <f t="shared" si="232"/>
        <v>5.8929299476706554E-5</v>
      </c>
      <c r="K1854" s="3" t="e">
        <f t="shared" ca="1" si="228"/>
        <v>#NAME?</v>
      </c>
      <c r="L1854" s="153" t="e">
        <f t="shared" ca="1" si="233"/>
        <v>#NAME?</v>
      </c>
      <c r="M1854" s="195" t="e">
        <f ca="1">_xll.BInterpol(cf!$A$2:$A$68,cf!$C$2:$C$68,params!B1854,"cubic")</f>
        <v>#NAME?</v>
      </c>
      <c r="N1854" s="195" t="e">
        <f ca="1">+_xll.BInterpol(#REF!,#REF!,params!B1854,"cubic")</f>
        <v>#NAME?</v>
      </c>
      <c r="O1854" s="153" t="e">
        <f t="shared" ca="1" si="229"/>
        <v>#NAME?</v>
      </c>
    </row>
    <row r="1855" spans="1:15">
      <c r="A1855">
        <v>1852</v>
      </c>
      <c r="B1855">
        <f t="shared" si="227"/>
        <v>7.4080000000000004</v>
      </c>
      <c r="C1855" s="151" t="e">
        <f ca="1">+_xll.BInterpol(Boost!$R$6:$R$66,Boost!$AZ$6:$AZ$66,params!B1855,"cubic")</f>
        <v>#NAME?</v>
      </c>
      <c r="D1855" s="151" t="e">
        <f ca="1">+_xll.BInterpol(Boost!$R$6:$R$66,Boost!$AX$6:$AX$66,params!B1855,"cubic")</f>
        <v>#NAME?</v>
      </c>
      <c r="E1855" s="198" t="e">
        <f t="shared" ca="1" si="230"/>
        <v>#NAME?</v>
      </c>
      <c r="F1855" s="151" t="e">
        <f ca="1">+_xll.BInterpol(Boost!$R$6:$R$66,Boost!$AY$6:$AY$66,params!B1855,"cubic")</f>
        <v>#NAME?</v>
      </c>
      <c r="G1855" s="151" t="e">
        <f ca="1">_xll.BInterpol(cf!$A$2:$A$68,cf!$B$2:$B$68,params!B1855,"cubic")/100</f>
        <v>#NAME?</v>
      </c>
      <c r="H1855" s="199" t="e">
        <f t="shared" ca="1" si="231"/>
        <v>#NAME?</v>
      </c>
      <c r="I1855" s="152">
        <f t="shared" si="234"/>
        <v>0.11614889754352931</v>
      </c>
      <c r="J1855" s="152">
        <f t="shared" si="232"/>
        <v>5.8925370987616965E-5</v>
      </c>
      <c r="K1855" s="3" t="e">
        <f t="shared" ca="1" si="228"/>
        <v>#NAME?</v>
      </c>
      <c r="L1855" s="153" t="e">
        <f t="shared" ca="1" si="233"/>
        <v>#NAME?</v>
      </c>
      <c r="M1855" s="195" t="e">
        <f ca="1">_xll.BInterpol(cf!$A$2:$A$68,cf!$C$2:$C$68,params!B1855,"cubic")</f>
        <v>#NAME?</v>
      </c>
      <c r="N1855" s="195" t="e">
        <f ca="1">+_xll.BInterpol(#REF!,#REF!,params!B1855,"cubic")</f>
        <v>#NAME?</v>
      </c>
      <c r="O1855" s="153" t="e">
        <f t="shared" ca="1" si="229"/>
        <v>#NAME?</v>
      </c>
    </row>
    <row r="1856" spans="1:15">
      <c r="A1856">
        <v>1853</v>
      </c>
      <c r="B1856">
        <f t="shared" si="227"/>
        <v>7.4119999999999999</v>
      </c>
      <c r="C1856" s="151" t="e">
        <f ca="1">+_xll.BInterpol(Boost!$R$6:$R$66,Boost!$AZ$6:$AZ$66,params!B1856,"cubic")</f>
        <v>#NAME?</v>
      </c>
      <c r="D1856" s="151" t="e">
        <f ca="1">+_xll.BInterpol(Boost!$R$6:$R$66,Boost!$AX$6:$AX$66,params!B1856,"cubic")</f>
        <v>#NAME?</v>
      </c>
      <c r="E1856" s="198" t="e">
        <f t="shared" ca="1" si="230"/>
        <v>#NAME?</v>
      </c>
      <c r="F1856" s="151" t="e">
        <f ca="1">+_xll.BInterpol(Boost!$R$6:$R$66,Boost!$AY$6:$AY$66,params!B1856,"cubic")</f>
        <v>#NAME?</v>
      </c>
      <c r="G1856" s="151" t="e">
        <f ca="1">_xll.BInterpol(cf!$A$2:$A$68,cf!$B$2:$B$68,params!B1856,"cubic")/100</f>
        <v>#NAME?</v>
      </c>
      <c r="H1856" s="199" t="e">
        <f t="shared" ca="1" si="231"/>
        <v>#NAME?</v>
      </c>
      <c r="I1856" s="152">
        <f t="shared" si="234"/>
        <v>0.11620781898628985</v>
      </c>
      <c r="J1856" s="152">
        <f t="shared" si="232"/>
        <v>5.892144276054001E-5</v>
      </c>
      <c r="K1856" s="3" t="e">
        <f t="shared" ca="1" si="228"/>
        <v>#NAME?</v>
      </c>
      <c r="L1856" s="153" t="e">
        <f t="shared" ca="1" si="233"/>
        <v>#NAME?</v>
      </c>
      <c r="M1856" s="195" t="e">
        <f ca="1">_xll.BInterpol(cf!$A$2:$A$68,cf!$C$2:$C$68,params!B1856,"cubic")</f>
        <v>#NAME?</v>
      </c>
      <c r="N1856" s="195" t="e">
        <f ca="1">+_xll.BInterpol(#REF!,#REF!,params!B1856,"cubic")</f>
        <v>#NAME?</v>
      </c>
      <c r="O1856" s="153" t="e">
        <f t="shared" ca="1" si="229"/>
        <v>#NAME?</v>
      </c>
    </row>
    <row r="1857" spans="1:15">
      <c r="A1857">
        <v>1854</v>
      </c>
      <c r="B1857">
        <f t="shared" si="227"/>
        <v>7.4160000000000004</v>
      </c>
      <c r="C1857" s="151" t="e">
        <f ca="1">+_xll.BInterpol(Boost!$R$6:$R$66,Boost!$AZ$6:$AZ$66,params!B1857,"cubic")</f>
        <v>#NAME?</v>
      </c>
      <c r="D1857" s="151" t="e">
        <f ca="1">+_xll.BInterpol(Boost!$R$6:$R$66,Boost!$AX$6:$AX$66,params!B1857,"cubic")</f>
        <v>#NAME?</v>
      </c>
      <c r="E1857" s="198" t="e">
        <f t="shared" ca="1" si="230"/>
        <v>#NAME?</v>
      </c>
      <c r="F1857" s="151" t="e">
        <f ca="1">+_xll.BInterpol(Boost!$R$6:$R$66,Boost!$AY$6:$AY$66,params!B1857,"cubic")</f>
        <v>#NAME?</v>
      </c>
      <c r="G1857" s="151" t="e">
        <f ca="1">_xll.BInterpol(cf!$A$2:$A$68,cf!$B$2:$B$68,params!B1857,"cubic")/100</f>
        <v>#NAME?</v>
      </c>
      <c r="H1857" s="199" t="e">
        <f t="shared" ca="1" si="231"/>
        <v>#NAME?</v>
      </c>
      <c r="I1857" s="152">
        <f t="shared" si="234"/>
        <v>0.1162667365010851</v>
      </c>
      <c r="J1857" s="152">
        <f t="shared" si="232"/>
        <v>5.8917514795253645E-5</v>
      </c>
      <c r="K1857" s="3" t="e">
        <f t="shared" ca="1" si="228"/>
        <v>#NAME?</v>
      </c>
      <c r="L1857" s="153" t="e">
        <f t="shared" ca="1" si="233"/>
        <v>#NAME?</v>
      </c>
      <c r="M1857" s="195" t="e">
        <f ca="1">_xll.BInterpol(cf!$A$2:$A$68,cf!$C$2:$C$68,params!B1857,"cubic")</f>
        <v>#NAME?</v>
      </c>
      <c r="N1857" s="195" t="e">
        <f ca="1">+_xll.BInterpol(#REF!,#REF!,params!B1857,"cubic")</f>
        <v>#NAME?</v>
      </c>
      <c r="O1857" s="153" t="e">
        <f t="shared" ca="1" si="229"/>
        <v>#NAME?</v>
      </c>
    </row>
    <row r="1858" spans="1:15">
      <c r="A1858">
        <v>1855</v>
      </c>
      <c r="B1858">
        <f t="shared" si="227"/>
        <v>7.42</v>
      </c>
      <c r="C1858" s="151" t="e">
        <f ca="1">+_xll.BInterpol(Boost!$R$6:$R$66,Boost!$AZ$6:$AZ$66,params!B1858,"cubic")</f>
        <v>#NAME?</v>
      </c>
      <c r="D1858" s="151" t="e">
        <f ca="1">+_xll.BInterpol(Boost!$R$6:$R$66,Boost!$AX$6:$AX$66,params!B1858,"cubic")</f>
        <v>#NAME?</v>
      </c>
      <c r="E1858" s="198" t="e">
        <f t="shared" ca="1" si="230"/>
        <v>#NAME?</v>
      </c>
      <c r="F1858" s="151" t="e">
        <f ca="1">+_xll.BInterpol(Boost!$R$6:$R$66,Boost!$AY$6:$AY$66,params!B1858,"cubic")</f>
        <v>#NAME?</v>
      </c>
      <c r="G1858" s="151" t="e">
        <f ca="1">_xll.BInterpol(cf!$A$2:$A$68,cf!$B$2:$B$68,params!B1858,"cubic")/100</f>
        <v>#NAME?</v>
      </c>
      <c r="H1858" s="199" t="e">
        <f t="shared" ca="1" si="231"/>
        <v>#NAME?</v>
      </c>
      <c r="I1858" s="152">
        <f t="shared" si="234"/>
        <v>0.11632565008817697</v>
      </c>
      <c r="J1858" s="152">
        <f t="shared" si="232"/>
        <v>5.8913587091868891E-5</v>
      </c>
      <c r="K1858" s="3" t="e">
        <f t="shared" ca="1" si="228"/>
        <v>#NAME?</v>
      </c>
      <c r="L1858" s="153" t="e">
        <f t="shared" ca="1" si="233"/>
        <v>#NAME?</v>
      </c>
      <c r="M1858" s="195" t="e">
        <f ca="1">_xll.BInterpol(cf!$A$2:$A$68,cf!$C$2:$C$68,params!B1858,"cubic")</f>
        <v>#NAME?</v>
      </c>
      <c r="N1858" s="195" t="e">
        <f ca="1">+_xll.BInterpol(#REF!,#REF!,params!B1858,"cubic")</f>
        <v>#NAME?</v>
      </c>
      <c r="O1858" s="153" t="e">
        <f t="shared" ca="1" si="229"/>
        <v>#NAME?</v>
      </c>
    </row>
    <row r="1859" spans="1:15">
      <c r="A1859">
        <v>1856</v>
      </c>
      <c r="B1859">
        <f t="shared" si="227"/>
        <v>7.4240000000000004</v>
      </c>
      <c r="C1859" s="151" t="e">
        <f ca="1">+_xll.BInterpol(Boost!$R$6:$R$66,Boost!$AZ$6:$AZ$66,params!B1859,"cubic")</f>
        <v>#NAME?</v>
      </c>
      <c r="D1859" s="151" t="e">
        <f ca="1">+_xll.BInterpol(Boost!$R$6:$R$66,Boost!$AX$6:$AX$66,params!B1859,"cubic")</f>
        <v>#NAME?</v>
      </c>
      <c r="E1859" s="198" t="e">
        <f t="shared" ca="1" si="230"/>
        <v>#NAME?</v>
      </c>
      <c r="F1859" s="151" t="e">
        <f ca="1">+_xll.BInterpol(Boost!$R$6:$R$66,Boost!$AY$6:$AY$66,params!B1859,"cubic")</f>
        <v>#NAME?</v>
      </c>
      <c r="G1859" s="151" t="e">
        <f ca="1">_xll.BInterpol(cf!$A$2:$A$68,cf!$B$2:$B$68,params!B1859,"cubic")/100</f>
        <v>#NAME?</v>
      </c>
      <c r="H1859" s="199" t="e">
        <f t="shared" ca="1" si="231"/>
        <v>#NAME?</v>
      </c>
      <c r="I1859" s="152">
        <f t="shared" si="234"/>
        <v>0.11638455974782724</v>
      </c>
      <c r="J1859" s="152">
        <f t="shared" si="232"/>
        <v>5.8909659650274726E-5</v>
      </c>
      <c r="K1859" s="3" t="e">
        <f t="shared" ca="1" si="228"/>
        <v>#NAME?</v>
      </c>
      <c r="L1859" s="153" t="e">
        <f t="shared" ca="1" si="233"/>
        <v>#NAME?</v>
      </c>
      <c r="M1859" s="195" t="e">
        <f ca="1">_xll.BInterpol(cf!$A$2:$A$68,cf!$C$2:$C$68,params!B1859,"cubic")</f>
        <v>#NAME?</v>
      </c>
      <c r="N1859" s="195" t="e">
        <f ca="1">+_xll.BInterpol(#REF!,#REF!,params!B1859,"cubic")</f>
        <v>#NAME?</v>
      </c>
      <c r="O1859" s="153" t="e">
        <f t="shared" ca="1" si="229"/>
        <v>#NAME?</v>
      </c>
    </row>
    <row r="1860" spans="1:15">
      <c r="A1860">
        <v>1857</v>
      </c>
      <c r="B1860">
        <f t="shared" ref="B1860:B1923" si="235">+A1860/250</f>
        <v>7.4279999999999999</v>
      </c>
      <c r="C1860" s="151" t="e">
        <f ca="1">+_xll.BInterpol(Boost!$R$6:$R$66,Boost!$AZ$6:$AZ$66,params!B1860,"cubic")</f>
        <v>#NAME?</v>
      </c>
      <c r="D1860" s="151" t="e">
        <f ca="1">+_xll.BInterpol(Boost!$R$6:$R$66,Boost!$AX$6:$AX$66,params!B1860,"cubic")</f>
        <v>#NAME?</v>
      </c>
      <c r="E1860" s="198" t="e">
        <f t="shared" ca="1" si="230"/>
        <v>#NAME?</v>
      </c>
      <c r="F1860" s="151" t="e">
        <f ca="1">+_xll.BInterpol(Boost!$R$6:$R$66,Boost!$AY$6:$AY$66,params!B1860,"cubic")</f>
        <v>#NAME?</v>
      </c>
      <c r="G1860" s="151" t="e">
        <f ca="1">_xll.BInterpol(cf!$A$2:$A$68,cf!$B$2:$B$68,params!B1860,"cubic")/100</f>
        <v>#NAME?</v>
      </c>
      <c r="H1860" s="199" t="e">
        <f t="shared" ca="1" si="231"/>
        <v>#NAME?</v>
      </c>
      <c r="I1860" s="152">
        <f t="shared" si="234"/>
        <v>0.11644346548029783</v>
      </c>
      <c r="J1860" s="152">
        <f t="shared" si="232"/>
        <v>5.8905732470582173E-5</v>
      </c>
      <c r="K1860" s="3" t="e">
        <f t="shared" ref="K1860:K1923" ca="1" si="236">+EXP(H1860*-B1860)</f>
        <v>#NAME?</v>
      </c>
      <c r="L1860" s="153" t="e">
        <f t="shared" ca="1" si="233"/>
        <v>#NAME?</v>
      </c>
      <c r="M1860" s="195" t="e">
        <f ca="1">_xll.BInterpol(cf!$A$2:$A$68,cf!$C$2:$C$68,params!B1860,"cubic")</f>
        <v>#NAME?</v>
      </c>
      <c r="N1860" s="195" t="e">
        <f ca="1">+_xll.BInterpol(#REF!,#REF!,params!B1860,"cubic")</f>
        <v>#NAME?</v>
      </c>
      <c r="O1860" s="153" t="e">
        <f t="shared" ref="O1860:O1923" ca="1" si="237">+EXP(-B1861*E1861)-EXP(-B1860*E1860)</f>
        <v>#NAME?</v>
      </c>
    </row>
    <row r="1861" spans="1:15">
      <c r="A1861">
        <v>1858</v>
      </c>
      <c r="B1861">
        <f t="shared" si="235"/>
        <v>7.4320000000000004</v>
      </c>
      <c r="C1861" s="151" t="e">
        <f ca="1">+_xll.BInterpol(Boost!$R$6:$R$66,Boost!$AZ$6:$AZ$66,params!B1861,"cubic")</f>
        <v>#NAME?</v>
      </c>
      <c r="D1861" s="151" t="e">
        <f ca="1">+_xll.BInterpol(Boost!$R$6:$R$66,Boost!$AX$6:$AX$66,params!B1861,"cubic")</f>
        <v>#NAME?</v>
      </c>
      <c r="E1861" s="198" t="e">
        <f t="shared" ref="E1861:E1924" ca="1" si="238">-((1+C1861*B1861)/(1+C1860*B1860)-1)/(B1861-B1860)+((1+F1861*B1861)/(1+F1860*B1860)-1)/(B1861-B1860)</f>
        <v>#NAME?</v>
      </c>
      <c r="F1861" s="151" t="e">
        <f ca="1">+_xll.BInterpol(Boost!$R$6:$R$66,Boost!$AY$6:$AY$66,params!B1861,"cubic")</f>
        <v>#NAME?</v>
      </c>
      <c r="G1861" s="151" t="e">
        <f ca="1">_xll.BInterpol(cf!$A$2:$A$68,cf!$B$2:$B$68,params!B1861,"cubic")/100</f>
        <v>#NAME?</v>
      </c>
      <c r="H1861" s="199" t="e">
        <f t="shared" ref="H1861:H1924" ca="1" si="239">-((1+F1861*B1861)/(1+F1860*B1860)-1)/(B1861-B1860)+((1+G1861*B1861)/(1+G1860*B1860)-1)/(B1861-B1860)</f>
        <v>#NAME?</v>
      </c>
      <c r="I1861" s="152">
        <f t="shared" si="234"/>
        <v>0.11650236728585051</v>
      </c>
      <c r="J1861" s="152">
        <f t="shared" ref="J1861:J1924" si="240">+I1861-I1860</f>
        <v>5.8901805552680209E-5</v>
      </c>
      <c r="K1861" s="3" t="e">
        <f t="shared" ca="1" si="236"/>
        <v>#NAME?</v>
      </c>
      <c r="L1861" s="153" t="e">
        <f t="shared" ref="L1861:L1924" ca="1" si="241">+K1862-K1861</f>
        <v>#NAME?</v>
      </c>
      <c r="M1861" s="195" t="e">
        <f ca="1">_xll.BInterpol(cf!$A$2:$A$68,cf!$C$2:$C$68,params!B1861,"cubic")</f>
        <v>#NAME?</v>
      </c>
      <c r="N1861" s="195" t="e">
        <f ca="1">+_xll.BInterpol(#REF!,#REF!,params!B1861,"cubic")</f>
        <v>#NAME?</v>
      </c>
      <c r="O1861" s="153" t="e">
        <f t="shared" ca="1" si="237"/>
        <v>#NAME?</v>
      </c>
    </row>
    <row r="1862" spans="1:15">
      <c r="A1862">
        <v>1859</v>
      </c>
      <c r="B1862">
        <f t="shared" si="235"/>
        <v>7.4359999999999999</v>
      </c>
      <c r="C1862" s="151" t="e">
        <f ca="1">+_xll.BInterpol(Boost!$R$6:$R$66,Boost!$AZ$6:$AZ$66,params!B1862,"cubic")</f>
        <v>#NAME?</v>
      </c>
      <c r="D1862" s="151" t="e">
        <f ca="1">+_xll.BInterpol(Boost!$R$6:$R$66,Boost!$AX$6:$AX$66,params!B1862,"cubic")</f>
        <v>#NAME?</v>
      </c>
      <c r="E1862" s="198" t="e">
        <f t="shared" ca="1" si="238"/>
        <v>#NAME?</v>
      </c>
      <c r="F1862" s="151" t="e">
        <f ca="1">+_xll.BInterpol(Boost!$R$6:$R$66,Boost!$AY$6:$AY$66,params!B1862,"cubic")</f>
        <v>#NAME?</v>
      </c>
      <c r="G1862" s="151" t="e">
        <f ca="1">_xll.BInterpol(cf!$A$2:$A$68,cf!$B$2:$B$68,params!B1862,"cubic")/100</f>
        <v>#NAME?</v>
      </c>
      <c r="H1862" s="199" t="e">
        <f t="shared" ca="1" si="239"/>
        <v>#NAME?</v>
      </c>
      <c r="I1862" s="152">
        <f t="shared" si="234"/>
        <v>0.11656126516474696</v>
      </c>
      <c r="J1862" s="152">
        <f t="shared" si="240"/>
        <v>5.8897878896457811E-5</v>
      </c>
      <c r="K1862" s="3" t="e">
        <f t="shared" ca="1" si="236"/>
        <v>#NAME?</v>
      </c>
      <c r="L1862" s="153" t="e">
        <f t="shared" ca="1" si="241"/>
        <v>#NAME?</v>
      </c>
      <c r="M1862" s="195" t="e">
        <f ca="1">_xll.BInterpol(cf!$A$2:$A$68,cf!$C$2:$C$68,params!B1862,"cubic")</f>
        <v>#NAME?</v>
      </c>
      <c r="N1862" s="195" t="e">
        <f ca="1">+_xll.BInterpol(#REF!,#REF!,params!B1862,"cubic")</f>
        <v>#NAME?</v>
      </c>
      <c r="O1862" s="153" t="e">
        <f t="shared" ca="1" si="237"/>
        <v>#NAME?</v>
      </c>
    </row>
    <row r="1863" spans="1:15">
      <c r="A1863">
        <v>1860</v>
      </c>
      <c r="B1863">
        <f t="shared" si="235"/>
        <v>7.44</v>
      </c>
      <c r="C1863" s="151" t="e">
        <f ca="1">+_xll.BInterpol(Boost!$R$6:$R$66,Boost!$AZ$6:$AZ$66,params!B1863,"cubic")</f>
        <v>#NAME?</v>
      </c>
      <c r="D1863" s="151" t="e">
        <f ca="1">+_xll.BInterpol(Boost!$R$6:$R$66,Boost!$AX$6:$AX$66,params!B1863,"cubic")</f>
        <v>#NAME?</v>
      </c>
      <c r="E1863" s="198" t="e">
        <f t="shared" ca="1" si="238"/>
        <v>#NAME?</v>
      </c>
      <c r="F1863" s="151" t="e">
        <f ca="1">+_xll.BInterpol(Boost!$R$6:$R$66,Boost!$AY$6:$AY$66,params!B1863,"cubic")</f>
        <v>#NAME?</v>
      </c>
      <c r="G1863" s="151" t="e">
        <f ca="1">_xll.BInterpol(cf!$A$2:$A$68,cf!$B$2:$B$68,params!B1863,"cubic")/100</f>
        <v>#NAME?</v>
      </c>
      <c r="H1863" s="199" t="e">
        <f t="shared" ca="1" si="239"/>
        <v>#NAME?</v>
      </c>
      <c r="I1863" s="152">
        <f t="shared" si="234"/>
        <v>0.1166201591172491</v>
      </c>
      <c r="J1863" s="152">
        <f t="shared" si="240"/>
        <v>5.8893952502137026E-5</v>
      </c>
      <c r="K1863" s="3" t="e">
        <f t="shared" ca="1" si="236"/>
        <v>#NAME?</v>
      </c>
      <c r="L1863" s="153" t="e">
        <f t="shared" ca="1" si="241"/>
        <v>#NAME?</v>
      </c>
      <c r="M1863" s="195" t="e">
        <f ca="1">_xll.BInterpol(cf!$A$2:$A$68,cf!$C$2:$C$68,params!B1863,"cubic")</f>
        <v>#NAME?</v>
      </c>
      <c r="N1863" s="195" t="e">
        <f ca="1">+_xll.BInterpol(#REF!,#REF!,params!B1863,"cubic")</f>
        <v>#NAME?</v>
      </c>
      <c r="O1863" s="153" t="e">
        <f t="shared" ca="1" si="237"/>
        <v>#NAME?</v>
      </c>
    </row>
    <row r="1864" spans="1:15">
      <c r="A1864">
        <v>1861</v>
      </c>
      <c r="B1864">
        <f t="shared" si="235"/>
        <v>7.444</v>
      </c>
      <c r="C1864" s="151" t="e">
        <f ca="1">+_xll.BInterpol(Boost!$R$6:$R$66,Boost!$AZ$6:$AZ$66,params!B1864,"cubic")</f>
        <v>#NAME?</v>
      </c>
      <c r="D1864" s="151" t="e">
        <f ca="1">+_xll.BInterpol(Boost!$R$6:$R$66,Boost!$AX$6:$AX$66,params!B1864,"cubic")</f>
        <v>#NAME?</v>
      </c>
      <c r="E1864" s="198" t="e">
        <f t="shared" ca="1" si="238"/>
        <v>#NAME?</v>
      </c>
      <c r="F1864" s="151" t="e">
        <f ca="1">+_xll.BInterpol(Boost!$R$6:$R$66,Boost!$AY$6:$AY$66,params!B1864,"cubic")</f>
        <v>#NAME?</v>
      </c>
      <c r="G1864" s="151" t="e">
        <f ca="1">_xll.BInterpol(cf!$A$2:$A$68,cf!$B$2:$B$68,params!B1864,"cubic")/100</f>
        <v>#NAME?</v>
      </c>
      <c r="H1864" s="199" t="e">
        <f t="shared" ca="1" si="239"/>
        <v>#NAME?</v>
      </c>
      <c r="I1864" s="152">
        <f t="shared" si="234"/>
        <v>0.1166790491436186</v>
      </c>
      <c r="J1864" s="152">
        <f t="shared" si="240"/>
        <v>5.8890026369495807E-5</v>
      </c>
      <c r="K1864" s="3" t="e">
        <f t="shared" ca="1" si="236"/>
        <v>#NAME?</v>
      </c>
      <c r="L1864" s="153" t="e">
        <f t="shared" ca="1" si="241"/>
        <v>#NAME?</v>
      </c>
      <c r="M1864" s="195" t="e">
        <f ca="1">_xll.BInterpol(cf!$A$2:$A$68,cf!$C$2:$C$68,params!B1864,"cubic")</f>
        <v>#NAME?</v>
      </c>
      <c r="N1864" s="195" t="e">
        <f ca="1">+_xll.BInterpol(#REF!,#REF!,params!B1864,"cubic")</f>
        <v>#NAME?</v>
      </c>
      <c r="O1864" s="153" t="e">
        <f t="shared" ca="1" si="237"/>
        <v>#NAME?</v>
      </c>
    </row>
    <row r="1865" spans="1:15">
      <c r="A1865">
        <v>1862</v>
      </c>
      <c r="B1865">
        <f t="shared" si="235"/>
        <v>7.4480000000000004</v>
      </c>
      <c r="C1865" s="151" t="e">
        <f ca="1">+_xll.BInterpol(Boost!$R$6:$R$66,Boost!$AZ$6:$AZ$66,params!B1865,"cubic")</f>
        <v>#NAME?</v>
      </c>
      <c r="D1865" s="151" t="e">
        <f ca="1">+_xll.BInterpol(Boost!$R$6:$R$66,Boost!$AX$6:$AX$66,params!B1865,"cubic")</f>
        <v>#NAME?</v>
      </c>
      <c r="E1865" s="198" t="e">
        <f t="shared" ca="1" si="238"/>
        <v>#NAME?</v>
      </c>
      <c r="F1865" s="151" t="e">
        <f ca="1">+_xll.BInterpol(Boost!$R$6:$R$66,Boost!$AY$6:$AY$66,params!B1865,"cubic")</f>
        <v>#NAME?</v>
      </c>
      <c r="G1865" s="151" t="e">
        <f ca="1">_xll.BInterpol(cf!$A$2:$A$68,cf!$B$2:$B$68,params!B1865,"cubic")/100</f>
        <v>#NAME?</v>
      </c>
      <c r="H1865" s="199" t="e">
        <f t="shared" ca="1" si="239"/>
        <v>#NAME?</v>
      </c>
      <c r="I1865" s="152">
        <f t="shared" si="234"/>
        <v>0.11673793524411724</v>
      </c>
      <c r="J1865" s="152">
        <f t="shared" si="240"/>
        <v>5.8886100498645177E-5</v>
      </c>
      <c r="K1865" s="3" t="e">
        <f t="shared" ca="1" si="236"/>
        <v>#NAME?</v>
      </c>
      <c r="L1865" s="153" t="e">
        <f t="shared" ca="1" si="241"/>
        <v>#NAME?</v>
      </c>
      <c r="M1865" s="195" t="e">
        <f ca="1">_xll.BInterpol(cf!$A$2:$A$68,cf!$C$2:$C$68,params!B1865,"cubic")</f>
        <v>#NAME?</v>
      </c>
      <c r="N1865" s="195" t="e">
        <f ca="1">+_xll.BInterpol(#REF!,#REF!,params!B1865,"cubic")</f>
        <v>#NAME?</v>
      </c>
      <c r="O1865" s="153" t="e">
        <f t="shared" ca="1" si="237"/>
        <v>#NAME?</v>
      </c>
    </row>
    <row r="1866" spans="1:15">
      <c r="A1866">
        <v>1863</v>
      </c>
      <c r="B1866">
        <f t="shared" si="235"/>
        <v>7.452</v>
      </c>
      <c r="C1866" s="151" t="e">
        <f ca="1">+_xll.BInterpol(Boost!$R$6:$R$66,Boost!$AZ$6:$AZ$66,params!B1866,"cubic")</f>
        <v>#NAME?</v>
      </c>
      <c r="D1866" s="151" t="e">
        <f ca="1">+_xll.BInterpol(Boost!$R$6:$R$66,Boost!$AX$6:$AX$66,params!B1866,"cubic")</f>
        <v>#NAME?</v>
      </c>
      <c r="E1866" s="198" t="e">
        <f t="shared" ca="1" si="238"/>
        <v>#NAME?</v>
      </c>
      <c r="F1866" s="151" t="e">
        <f ca="1">+_xll.BInterpol(Boost!$R$6:$R$66,Boost!$AY$6:$AY$66,params!B1866,"cubic")</f>
        <v>#NAME?</v>
      </c>
      <c r="G1866" s="151" t="e">
        <f ca="1">_xll.BInterpol(cf!$A$2:$A$68,cf!$B$2:$B$68,params!B1866,"cubic")/100</f>
        <v>#NAME?</v>
      </c>
      <c r="H1866" s="199" t="e">
        <f t="shared" ca="1" si="239"/>
        <v>#NAME?</v>
      </c>
      <c r="I1866" s="152">
        <f t="shared" si="234"/>
        <v>0.1167968174190066</v>
      </c>
      <c r="J1866" s="152">
        <f t="shared" si="240"/>
        <v>5.8882174889363093E-5</v>
      </c>
      <c r="K1866" s="3" t="e">
        <f t="shared" ca="1" si="236"/>
        <v>#NAME?</v>
      </c>
      <c r="L1866" s="153" t="e">
        <f t="shared" ca="1" si="241"/>
        <v>#NAME?</v>
      </c>
      <c r="M1866" s="195" t="e">
        <f ca="1">_xll.BInterpol(cf!$A$2:$A$68,cf!$C$2:$C$68,params!B1866,"cubic")</f>
        <v>#NAME?</v>
      </c>
      <c r="N1866" s="195" t="e">
        <f ca="1">+_xll.BInterpol(#REF!,#REF!,params!B1866,"cubic")</f>
        <v>#NAME?</v>
      </c>
      <c r="O1866" s="153" t="e">
        <f t="shared" ca="1" si="237"/>
        <v>#NAME?</v>
      </c>
    </row>
    <row r="1867" spans="1:15">
      <c r="A1867">
        <v>1864</v>
      </c>
      <c r="B1867">
        <f t="shared" si="235"/>
        <v>7.4560000000000004</v>
      </c>
      <c r="C1867" s="151" t="e">
        <f ca="1">+_xll.BInterpol(Boost!$R$6:$R$66,Boost!$AZ$6:$AZ$66,params!B1867,"cubic")</f>
        <v>#NAME?</v>
      </c>
      <c r="D1867" s="151" t="e">
        <f ca="1">+_xll.BInterpol(Boost!$R$6:$R$66,Boost!$AX$6:$AX$66,params!B1867,"cubic")</f>
        <v>#NAME?</v>
      </c>
      <c r="E1867" s="198" t="e">
        <f t="shared" ca="1" si="238"/>
        <v>#NAME?</v>
      </c>
      <c r="F1867" s="151" t="e">
        <f ca="1">+_xll.BInterpol(Boost!$R$6:$R$66,Boost!$AY$6:$AY$66,params!B1867,"cubic")</f>
        <v>#NAME?</v>
      </c>
      <c r="G1867" s="151" t="e">
        <f ca="1">_xll.BInterpol(cf!$A$2:$A$68,cf!$B$2:$B$68,params!B1867,"cubic")/100</f>
        <v>#NAME?</v>
      </c>
      <c r="H1867" s="199" t="e">
        <f t="shared" ca="1" si="239"/>
        <v>#NAME?</v>
      </c>
      <c r="I1867" s="152">
        <f t="shared" si="234"/>
        <v>0.11685569566854859</v>
      </c>
      <c r="J1867" s="152">
        <f t="shared" si="240"/>
        <v>5.8878249541982619E-5</v>
      </c>
      <c r="K1867" s="3" t="e">
        <f t="shared" ca="1" si="236"/>
        <v>#NAME?</v>
      </c>
      <c r="L1867" s="153" t="e">
        <f t="shared" ca="1" si="241"/>
        <v>#NAME?</v>
      </c>
      <c r="M1867" s="195" t="e">
        <f ca="1">_xll.BInterpol(cf!$A$2:$A$68,cf!$C$2:$C$68,params!B1867,"cubic")</f>
        <v>#NAME?</v>
      </c>
      <c r="N1867" s="195" t="e">
        <f ca="1">+_xll.BInterpol(#REF!,#REF!,params!B1867,"cubic")</f>
        <v>#NAME?</v>
      </c>
      <c r="O1867" s="153" t="e">
        <f t="shared" ca="1" si="237"/>
        <v>#NAME?</v>
      </c>
    </row>
    <row r="1868" spans="1:15">
      <c r="A1868">
        <v>1865</v>
      </c>
      <c r="B1868">
        <f t="shared" si="235"/>
        <v>7.46</v>
      </c>
      <c r="C1868" s="151" t="e">
        <f ca="1">+_xll.BInterpol(Boost!$R$6:$R$66,Boost!$AZ$6:$AZ$66,params!B1868,"cubic")</f>
        <v>#NAME?</v>
      </c>
      <c r="D1868" s="151" t="e">
        <f ca="1">+_xll.BInterpol(Boost!$R$6:$R$66,Boost!$AX$6:$AX$66,params!B1868,"cubic")</f>
        <v>#NAME?</v>
      </c>
      <c r="E1868" s="198" t="e">
        <f t="shared" ca="1" si="238"/>
        <v>#NAME?</v>
      </c>
      <c r="F1868" s="151" t="e">
        <f ca="1">+_xll.BInterpol(Boost!$R$6:$R$66,Boost!$AY$6:$AY$66,params!B1868,"cubic")</f>
        <v>#NAME?</v>
      </c>
      <c r="G1868" s="151" t="e">
        <f ca="1">_xll.BInterpol(cf!$A$2:$A$68,cf!$B$2:$B$68,params!B1868,"cubic")/100</f>
        <v>#NAME?</v>
      </c>
      <c r="H1868" s="199" t="e">
        <f t="shared" ca="1" si="239"/>
        <v>#NAME?</v>
      </c>
      <c r="I1868" s="152">
        <f t="shared" si="234"/>
        <v>0.11691456999300476</v>
      </c>
      <c r="J1868" s="152">
        <f t="shared" si="240"/>
        <v>5.887432445617069E-5</v>
      </c>
      <c r="K1868" s="3" t="e">
        <f t="shared" ca="1" si="236"/>
        <v>#NAME?</v>
      </c>
      <c r="L1868" s="153" t="e">
        <f t="shared" ca="1" si="241"/>
        <v>#NAME?</v>
      </c>
      <c r="M1868" s="195" t="e">
        <f ca="1">_xll.BInterpol(cf!$A$2:$A$68,cf!$C$2:$C$68,params!B1868,"cubic")</f>
        <v>#NAME?</v>
      </c>
      <c r="N1868" s="195" t="e">
        <f ca="1">+_xll.BInterpol(#REF!,#REF!,params!B1868,"cubic")</f>
        <v>#NAME?</v>
      </c>
      <c r="O1868" s="153" t="e">
        <f t="shared" ca="1" si="237"/>
        <v>#NAME?</v>
      </c>
    </row>
    <row r="1869" spans="1:15">
      <c r="A1869">
        <v>1866</v>
      </c>
      <c r="B1869">
        <f t="shared" si="235"/>
        <v>7.4640000000000004</v>
      </c>
      <c r="C1869" s="151" t="e">
        <f ca="1">+_xll.BInterpol(Boost!$R$6:$R$66,Boost!$AZ$6:$AZ$66,params!B1869,"cubic")</f>
        <v>#NAME?</v>
      </c>
      <c r="D1869" s="151" t="e">
        <f ca="1">+_xll.BInterpol(Boost!$R$6:$R$66,Boost!$AX$6:$AX$66,params!B1869,"cubic")</f>
        <v>#NAME?</v>
      </c>
      <c r="E1869" s="198" t="e">
        <f t="shared" ca="1" si="238"/>
        <v>#NAME?</v>
      </c>
      <c r="F1869" s="151" t="e">
        <f ca="1">+_xll.BInterpol(Boost!$R$6:$R$66,Boost!$AY$6:$AY$66,params!B1869,"cubic")</f>
        <v>#NAME?</v>
      </c>
      <c r="G1869" s="151" t="e">
        <f ca="1">_xll.BInterpol(cf!$A$2:$A$68,cf!$B$2:$B$68,params!B1869,"cubic")/100</f>
        <v>#NAME?</v>
      </c>
      <c r="H1869" s="199" t="e">
        <f t="shared" ca="1" si="239"/>
        <v>#NAME?</v>
      </c>
      <c r="I1869" s="152">
        <f t="shared" si="234"/>
        <v>0.1169734403926368</v>
      </c>
      <c r="J1869" s="152">
        <f t="shared" si="240"/>
        <v>5.8870399632038328E-5</v>
      </c>
      <c r="K1869" s="3" t="e">
        <f t="shared" ca="1" si="236"/>
        <v>#NAME?</v>
      </c>
      <c r="L1869" s="153" t="e">
        <f t="shared" ca="1" si="241"/>
        <v>#NAME?</v>
      </c>
      <c r="M1869" s="195" t="e">
        <f ca="1">_xll.BInterpol(cf!$A$2:$A$68,cf!$C$2:$C$68,params!B1869,"cubic")</f>
        <v>#NAME?</v>
      </c>
      <c r="N1869" s="195" t="e">
        <f ca="1">+_xll.BInterpol(#REF!,#REF!,params!B1869,"cubic")</f>
        <v>#NAME?</v>
      </c>
      <c r="O1869" s="153" t="e">
        <f t="shared" ca="1" si="237"/>
        <v>#NAME?</v>
      </c>
    </row>
    <row r="1870" spans="1:15">
      <c r="A1870">
        <v>1867</v>
      </c>
      <c r="B1870">
        <f t="shared" si="235"/>
        <v>7.468</v>
      </c>
      <c r="C1870" s="151" t="e">
        <f ca="1">+_xll.BInterpol(Boost!$R$6:$R$66,Boost!$AZ$6:$AZ$66,params!B1870,"cubic")</f>
        <v>#NAME?</v>
      </c>
      <c r="D1870" s="151" t="e">
        <f ca="1">+_xll.BInterpol(Boost!$R$6:$R$66,Boost!$AX$6:$AX$66,params!B1870,"cubic")</f>
        <v>#NAME?</v>
      </c>
      <c r="E1870" s="198" t="e">
        <f t="shared" ca="1" si="238"/>
        <v>#NAME?</v>
      </c>
      <c r="F1870" s="151" t="e">
        <f ca="1">+_xll.BInterpol(Boost!$R$6:$R$66,Boost!$AY$6:$AY$66,params!B1870,"cubic")</f>
        <v>#NAME?</v>
      </c>
      <c r="G1870" s="151" t="e">
        <f ca="1">_xll.BInterpol(cf!$A$2:$A$68,cf!$B$2:$B$68,params!B1870,"cubic")/100</f>
        <v>#NAME?</v>
      </c>
      <c r="H1870" s="199" t="e">
        <f t="shared" ca="1" si="239"/>
        <v>#NAME?</v>
      </c>
      <c r="I1870" s="152">
        <f t="shared" si="234"/>
        <v>0.11703230686770627</v>
      </c>
      <c r="J1870" s="152">
        <f t="shared" si="240"/>
        <v>5.8866475069474511E-5</v>
      </c>
      <c r="K1870" s="3" t="e">
        <f t="shared" ca="1" si="236"/>
        <v>#NAME?</v>
      </c>
      <c r="L1870" s="153" t="e">
        <f t="shared" ca="1" si="241"/>
        <v>#NAME?</v>
      </c>
      <c r="M1870" s="195" t="e">
        <f ca="1">_xll.BInterpol(cf!$A$2:$A$68,cf!$C$2:$C$68,params!B1870,"cubic")</f>
        <v>#NAME?</v>
      </c>
      <c r="N1870" s="195" t="e">
        <f ca="1">+_xll.BInterpol(#REF!,#REF!,params!B1870,"cubic")</f>
        <v>#NAME?</v>
      </c>
      <c r="O1870" s="153" t="e">
        <f t="shared" ca="1" si="237"/>
        <v>#NAME?</v>
      </c>
    </row>
    <row r="1871" spans="1:15">
      <c r="A1871">
        <v>1868</v>
      </c>
      <c r="B1871">
        <f t="shared" si="235"/>
        <v>7.4720000000000004</v>
      </c>
      <c r="C1871" s="151" t="e">
        <f ca="1">+_xll.BInterpol(Boost!$R$6:$R$66,Boost!$AZ$6:$AZ$66,params!B1871,"cubic")</f>
        <v>#NAME?</v>
      </c>
      <c r="D1871" s="151" t="e">
        <f ca="1">+_xll.BInterpol(Boost!$R$6:$R$66,Boost!$AX$6:$AX$66,params!B1871,"cubic")</f>
        <v>#NAME?</v>
      </c>
      <c r="E1871" s="198" t="e">
        <f t="shared" ca="1" si="238"/>
        <v>#NAME?</v>
      </c>
      <c r="F1871" s="151" t="e">
        <f ca="1">+_xll.BInterpol(Boost!$R$6:$R$66,Boost!$AY$6:$AY$66,params!B1871,"cubic")</f>
        <v>#NAME?</v>
      </c>
      <c r="G1871" s="151" t="e">
        <f ca="1">_xll.BInterpol(cf!$A$2:$A$68,cf!$B$2:$B$68,params!B1871,"cubic")/100</f>
        <v>#NAME?</v>
      </c>
      <c r="H1871" s="199" t="e">
        <f t="shared" ca="1" si="239"/>
        <v>#NAME?</v>
      </c>
      <c r="I1871" s="152">
        <f t="shared" si="234"/>
        <v>0.11709116941847497</v>
      </c>
      <c r="J1871" s="152">
        <f t="shared" si="240"/>
        <v>5.8862550768701283E-5</v>
      </c>
      <c r="K1871" s="3" t="e">
        <f t="shared" ca="1" si="236"/>
        <v>#NAME?</v>
      </c>
      <c r="L1871" s="153" t="e">
        <f t="shared" ca="1" si="241"/>
        <v>#NAME?</v>
      </c>
      <c r="M1871" s="195" t="e">
        <f ca="1">_xll.BInterpol(cf!$A$2:$A$68,cf!$C$2:$C$68,params!B1871,"cubic")</f>
        <v>#NAME?</v>
      </c>
      <c r="N1871" s="195" t="e">
        <f ca="1">+_xll.BInterpol(#REF!,#REF!,params!B1871,"cubic")</f>
        <v>#NAME?</v>
      </c>
      <c r="O1871" s="153" t="e">
        <f t="shared" ca="1" si="237"/>
        <v>#NAME?</v>
      </c>
    </row>
    <row r="1872" spans="1:15">
      <c r="A1872">
        <v>1869</v>
      </c>
      <c r="B1872">
        <f t="shared" si="235"/>
        <v>7.476</v>
      </c>
      <c r="C1872" s="151" t="e">
        <f ca="1">+_xll.BInterpol(Boost!$R$6:$R$66,Boost!$AZ$6:$AZ$66,params!B1872,"cubic")</f>
        <v>#NAME?</v>
      </c>
      <c r="D1872" s="151" t="e">
        <f ca="1">+_xll.BInterpol(Boost!$R$6:$R$66,Boost!$AX$6:$AX$66,params!B1872,"cubic")</f>
        <v>#NAME?</v>
      </c>
      <c r="E1872" s="198" t="e">
        <f t="shared" ca="1" si="238"/>
        <v>#NAME?</v>
      </c>
      <c r="F1872" s="151" t="e">
        <f ca="1">+_xll.BInterpol(Boost!$R$6:$R$66,Boost!$AY$6:$AY$66,params!B1872,"cubic")</f>
        <v>#NAME?</v>
      </c>
      <c r="G1872" s="151" t="e">
        <f ca="1">_xll.BInterpol(cf!$A$2:$A$68,cf!$B$2:$B$68,params!B1872,"cubic")/100</f>
        <v>#NAME?</v>
      </c>
      <c r="H1872" s="199" t="e">
        <f t="shared" ca="1" si="239"/>
        <v>#NAME?</v>
      </c>
      <c r="I1872" s="152">
        <f t="shared" si="234"/>
        <v>0.11715002804520436</v>
      </c>
      <c r="J1872" s="152">
        <f t="shared" si="240"/>
        <v>5.8858626729385577E-5</v>
      </c>
      <c r="K1872" s="3" t="e">
        <f t="shared" ca="1" si="236"/>
        <v>#NAME?</v>
      </c>
      <c r="L1872" s="153" t="e">
        <f t="shared" ca="1" si="241"/>
        <v>#NAME?</v>
      </c>
      <c r="M1872" s="195" t="e">
        <f ca="1">_xll.BInterpol(cf!$A$2:$A$68,cf!$C$2:$C$68,params!B1872,"cubic")</f>
        <v>#NAME?</v>
      </c>
      <c r="N1872" s="195" t="e">
        <f ca="1">+_xll.BInterpol(#REF!,#REF!,params!B1872,"cubic")</f>
        <v>#NAME?</v>
      </c>
      <c r="O1872" s="153" t="e">
        <f t="shared" ca="1" si="237"/>
        <v>#NAME?</v>
      </c>
    </row>
    <row r="1873" spans="1:15">
      <c r="A1873">
        <v>1870</v>
      </c>
      <c r="B1873">
        <f t="shared" si="235"/>
        <v>7.48</v>
      </c>
      <c r="C1873" s="151" t="e">
        <f ca="1">+_xll.BInterpol(Boost!$R$6:$R$66,Boost!$AZ$6:$AZ$66,params!B1873,"cubic")</f>
        <v>#NAME?</v>
      </c>
      <c r="D1873" s="151" t="e">
        <f ca="1">+_xll.BInterpol(Boost!$R$6:$R$66,Boost!$AX$6:$AX$66,params!B1873,"cubic")</f>
        <v>#NAME?</v>
      </c>
      <c r="E1873" s="198" t="e">
        <f t="shared" ca="1" si="238"/>
        <v>#NAME?</v>
      </c>
      <c r="F1873" s="151" t="e">
        <f ca="1">+_xll.BInterpol(Boost!$R$6:$R$66,Boost!$AY$6:$AY$66,params!B1873,"cubic")</f>
        <v>#NAME?</v>
      </c>
      <c r="G1873" s="151" t="e">
        <f ca="1">_xll.BInterpol(cf!$A$2:$A$68,cf!$B$2:$B$68,params!B1873,"cubic")/100</f>
        <v>#NAME?</v>
      </c>
      <c r="H1873" s="199" t="e">
        <f t="shared" ca="1" si="239"/>
        <v>#NAME?</v>
      </c>
      <c r="I1873" s="152">
        <f t="shared" si="234"/>
        <v>0.11720888274815611</v>
      </c>
      <c r="J1873" s="152">
        <f t="shared" si="240"/>
        <v>5.8854702951749438E-5</v>
      </c>
      <c r="K1873" s="3" t="e">
        <f t="shared" ca="1" si="236"/>
        <v>#NAME?</v>
      </c>
      <c r="L1873" s="153" t="e">
        <f t="shared" ca="1" si="241"/>
        <v>#NAME?</v>
      </c>
      <c r="M1873" s="195" t="e">
        <f ca="1">_xll.BInterpol(cf!$A$2:$A$68,cf!$C$2:$C$68,params!B1873,"cubic")</f>
        <v>#NAME?</v>
      </c>
      <c r="N1873" s="195" t="e">
        <f ca="1">+_xll.BInterpol(#REF!,#REF!,params!B1873,"cubic")</f>
        <v>#NAME?</v>
      </c>
      <c r="O1873" s="153" t="e">
        <f t="shared" ca="1" si="237"/>
        <v>#NAME?</v>
      </c>
    </row>
    <row r="1874" spans="1:15">
      <c r="A1874">
        <v>1871</v>
      </c>
      <c r="B1874">
        <f t="shared" si="235"/>
        <v>7.484</v>
      </c>
      <c r="C1874" s="151" t="e">
        <f ca="1">+_xll.BInterpol(Boost!$R$6:$R$66,Boost!$AZ$6:$AZ$66,params!B1874,"cubic")</f>
        <v>#NAME?</v>
      </c>
      <c r="D1874" s="151" t="e">
        <f ca="1">+_xll.BInterpol(Boost!$R$6:$R$66,Boost!$AX$6:$AX$66,params!B1874,"cubic")</f>
        <v>#NAME?</v>
      </c>
      <c r="E1874" s="198" t="e">
        <f t="shared" ca="1" si="238"/>
        <v>#NAME?</v>
      </c>
      <c r="F1874" s="151" t="e">
        <f ca="1">+_xll.BInterpol(Boost!$R$6:$R$66,Boost!$AY$6:$AY$66,params!B1874,"cubic")</f>
        <v>#NAME?</v>
      </c>
      <c r="G1874" s="151" t="e">
        <f ca="1">_xll.BInterpol(cf!$A$2:$A$68,cf!$B$2:$B$68,params!B1874,"cubic")/100</f>
        <v>#NAME?</v>
      </c>
      <c r="H1874" s="199" t="e">
        <f t="shared" ca="1" si="239"/>
        <v>#NAME?</v>
      </c>
      <c r="I1874" s="152">
        <f t="shared" si="234"/>
        <v>0.11726773352759179</v>
      </c>
      <c r="J1874" s="152">
        <f t="shared" si="240"/>
        <v>5.8850779435681844E-5</v>
      </c>
      <c r="K1874" s="3" t="e">
        <f t="shared" ca="1" si="236"/>
        <v>#NAME?</v>
      </c>
      <c r="L1874" s="153" t="e">
        <f t="shared" ca="1" si="241"/>
        <v>#NAME?</v>
      </c>
      <c r="M1874" s="195" t="e">
        <f ca="1">_xll.BInterpol(cf!$A$2:$A$68,cf!$C$2:$C$68,params!B1874,"cubic")</f>
        <v>#NAME?</v>
      </c>
      <c r="N1874" s="195" t="e">
        <f ca="1">+_xll.BInterpol(#REF!,#REF!,params!B1874,"cubic")</f>
        <v>#NAME?</v>
      </c>
      <c r="O1874" s="153" t="e">
        <f t="shared" ca="1" si="237"/>
        <v>#NAME?</v>
      </c>
    </row>
    <row r="1875" spans="1:15">
      <c r="A1875">
        <v>1872</v>
      </c>
      <c r="B1875">
        <f t="shared" si="235"/>
        <v>7.4880000000000004</v>
      </c>
      <c r="C1875" s="151" t="e">
        <f ca="1">+_xll.BInterpol(Boost!$R$6:$R$66,Boost!$AZ$6:$AZ$66,params!B1875,"cubic")</f>
        <v>#NAME?</v>
      </c>
      <c r="D1875" s="151" t="e">
        <f ca="1">+_xll.BInterpol(Boost!$R$6:$R$66,Boost!$AX$6:$AX$66,params!B1875,"cubic")</f>
        <v>#NAME?</v>
      </c>
      <c r="E1875" s="198" t="e">
        <f t="shared" ca="1" si="238"/>
        <v>#NAME?</v>
      </c>
      <c r="F1875" s="151" t="e">
        <f ca="1">+_xll.BInterpol(Boost!$R$6:$R$66,Boost!$AY$6:$AY$66,params!B1875,"cubic")</f>
        <v>#NAME?</v>
      </c>
      <c r="G1875" s="151" t="e">
        <f ca="1">_xll.BInterpol(cf!$A$2:$A$68,cf!$B$2:$B$68,params!B1875,"cubic")/100</f>
        <v>#NAME?</v>
      </c>
      <c r="H1875" s="199" t="e">
        <f t="shared" ca="1" si="239"/>
        <v>#NAME?</v>
      </c>
      <c r="I1875" s="152">
        <f t="shared" si="234"/>
        <v>0.11732658038377286</v>
      </c>
      <c r="J1875" s="152">
        <f t="shared" si="240"/>
        <v>5.8846856181071772E-5</v>
      </c>
      <c r="K1875" s="3" t="e">
        <f t="shared" ca="1" si="236"/>
        <v>#NAME?</v>
      </c>
      <c r="L1875" s="153" t="e">
        <f t="shared" ca="1" si="241"/>
        <v>#NAME?</v>
      </c>
      <c r="M1875" s="195" t="e">
        <f ca="1">_xll.BInterpol(cf!$A$2:$A$68,cf!$C$2:$C$68,params!B1875,"cubic")</f>
        <v>#NAME?</v>
      </c>
      <c r="N1875" s="195" t="e">
        <f ca="1">+_xll.BInterpol(#REF!,#REF!,params!B1875,"cubic")</f>
        <v>#NAME?</v>
      </c>
      <c r="O1875" s="153" t="e">
        <f t="shared" ca="1" si="237"/>
        <v>#NAME?</v>
      </c>
    </row>
    <row r="1876" spans="1:15">
      <c r="A1876">
        <v>1873</v>
      </c>
      <c r="B1876">
        <f t="shared" si="235"/>
        <v>7.492</v>
      </c>
      <c r="C1876" s="151" t="e">
        <f ca="1">+_xll.BInterpol(Boost!$R$6:$R$66,Boost!$AZ$6:$AZ$66,params!B1876,"cubic")</f>
        <v>#NAME?</v>
      </c>
      <c r="D1876" s="151" t="e">
        <f ca="1">+_xll.BInterpol(Boost!$R$6:$R$66,Boost!$AX$6:$AX$66,params!B1876,"cubic")</f>
        <v>#NAME?</v>
      </c>
      <c r="E1876" s="198" t="e">
        <f t="shared" ca="1" si="238"/>
        <v>#NAME?</v>
      </c>
      <c r="F1876" s="151" t="e">
        <f ca="1">+_xll.BInterpol(Boost!$R$6:$R$66,Boost!$AY$6:$AY$66,params!B1876,"cubic")</f>
        <v>#NAME?</v>
      </c>
      <c r="G1876" s="151" t="e">
        <f ca="1">_xll.BInterpol(cf!$A$2:$A$68,cf!$B$2:$B$68,params!B1876,"cubic")/100</f>
        <v>#NAME?</v>
      </c>
      <c r="H1876" s="199" t="e">
        <f t="shared" ca="1" si="239"/>
        <v>#NAME?</v>
      </c>
      <c r="I1876" s="152">
        <f t="shared" si="234"/>
        <v>0.11738542331696111</v>
      </c>
      <c r="J1876" s="152">
        <f t="shared" si="240"/>
        <v>5.8842933188252289E-5</v>
      </c>
      <c r="K1876" s="3" t="e">
        <f t="shared" ca="1" si="236"/>
        <v>#NAME?</v>
      </c>
      <c r="L1876" s="153" t="e">
        <f t="shared" ca="1" si="241"/>
        <v>#NAME?</v>
      </c>
      <c r="M1876" s="195" t="e">
        <f ca="1">_xll.BInterpol(cf!$A$2:$A$68,cf!$C$2:$C$68,params!B1876,"cubic")</f>
        <v>#NAME?</v>
      </c>
      <c r="N1876" s="195" t="e">
        <f ca="1">+_xll.BInterpol(#REF!,#REF!,params!B1876,"cubic")</f>
        <v>#NAME?</v>
      </c>
      <c r="O1876" s="153" t="e">
        <f t="shared" ca="1" si="237"/>
        <v>#NAME?</v>
      </c>
    </row>
    <row r="1877" spans="1:15">
      <c r="A1877">
        <v>1874</v>
      </c>
      <c r="B1877">
        <f t="shared" si="235"/>
        <v>7.4960000000000004</v>
      </c>
      <c r="C1877" s="151" t="e">
        <f ca="1">+_xll.BInterpol(Boost!$R$6:$R$66,Boost!$AZ$6:$AZ$66,params!B1877,"cubic")</f>
        <v>#NAME?</v>
      </c>
      <c r="D1877" s="151" t="e">
        <f ca="1">+_xll.BInterpol(Boost!$R$6:$R$66,Boost!$AX$6:$AX$66,params!B1877,"cubic")</f>
        <v>#NAME?</v>
      </c>
      <c r="E1877" s="198" t="e">
        <f t="shared" ca="1" si="238"/>
        <v>#NAME?</v>
      </c>
      <c r="F1877" s="151" t="e">
        <f ca="1">+_xll.BInterpol(Boost!$R$6:$R$66,Boost!$AY$6:$AY$66,params!B1877,"cubic")</f>
        <v>#NAME?</v>
      </c>
      <c r="G1877" s="151" t="e">
        <f ca="1">_xll.BInterpol(cf!$A$2:$A$68,cf!$B$2:$B$68,params!B1877,"cubic")/100</f>
        <v>#NAME?</v>
      </c>
      <c r="H1877" s="199" t="e">
        <f t="shared" ca="1" si="239"/>
        <v>#NAME?</v>
      </c>
      <c r="I1877" s="152">
        <f t="shared" si="234"/>
        <v>0.11744426232741778</v>
      </c>
      <c r="J1877" s="152">
        <f t="shared" si="240"/>
        <v>5.8839010456668284E-5</v>
      </c>
      <c r="K1877" s="3" t="e">
        <f t="shared" ca="1" si="236"/>
        <v>#NAME?</v>
      </c>
      <c r="L1877" s="153" t="e">
        <f t="shared" ca="1" si="241"/>
        <v>#NAME?</v>
      </c>
      <c r="M1877" s="195" t="e">
        <f ca="1">_xll.BInterpol(cf!$A$2:$A$68,cf!$C$2:$C$68,params!B1877,"cubic")</f>
        <v>#NAME?</v>
      </c>
      <c r="N1877" s="195" t="e">
        <f ca="1">+_xll.BInterpol(#REF!,#REF!,params!B1877,"cubic")</f>
        <v>#NAME?</v>
      </c>
      <c r="O1877" s="153" t="e">
        <f t="shared" ca="1" si="237"/>
        <v>#NAME?</v>
      </c>
    </row>
    <row r="1878" spans="1:15">
      <c r="A1878">
        <v>1875</v>
      </c>
      <c r="B1878">
        <f t="shared" si="235"/>
        <v>7.5</v>
      </c>
      <c r="C1878" s="151" t="e">
        <f ca="1">+_xll.BInterpol(Boost!$R$6:$R$66,Boost!$AZ$6:$AZ$66,params!B1878,"cubic")</f>
        <v>#NAME?</v>
      </c>
      <c r="D1878" s="151" t="e">
        <f ca="1">+_xll.BInterpol(Boost!$R$6:$R$66,Boost!$AX$6:$AX$66,params!B1878,"cubic")</f>
        <v>#NAME?</v>
      </c>
      <c r="E1878" s="198" t="e">
        <f t="shared" ca="1" si="238"/>
        <v>#NAME?</v>
      </c>
      <c r="F1878" s="151" t="e">
        <f ca="1">+_xll.BInterpol(Boost!$R$6:$R$66,Boost!$AY$6:$AY$66,params!B1878,"cubic")</f>
        <v>#NAME?</v>
      </c>
      <c r="G1878" s="151" t="e">
        <f ca="1">_xll.BInterpol(cf!$A$2:$A$68,cf!$B$2:$B$68,params!B1878,"cubic")/100</f>
        <v>#NAME?</v>
      </c>
      <c r="H1878" s="199" t="e">
        <f t="shared" ca="1" si="239"/>
        <v>#NAME?</v>
      </c>
      <c r="I1878" s="152">
        <f t="shared" si="234"/>
        <v>0.11750309741540454</v>
      </c>
      <c r="J1878" s="152">
        <f t="shared" si="240"/>
        <v>5.8835087986763845E-5</v>
      </c>
      <c r="K1878" s="3" t="e">
        <f t="shared" ca="1" si="236"/>
        <v>#NAME?</v>
      </c>
      <c r="L1878" s="153" t="e">
        <f t="shared" ca="1" si="241"/>
        <v>#NAME?</v>
      </c>
      <c r="M1878" s="195" t="e">
        <f ca="1">_xll.BInterpol(cf!$A$2:$A$68,cf!$C$2:$C$68,params!B1878,"cubic")</f>
        <v>#NAME?</v>
      </c>
      <c r="N1878" s="195" t="e">
        <f ca="1">+_xll.BInterpol(#REF!,#REF!,params!B1878,"cubic")</f>
        <v>#NAME?</v>
      </c>
      <c r="O1878" s="153" t="e">
        <f t="shared" ca="1" si="237"/>
        <v>#NAME?</v>
      </c>
    </row>
    <row r="1879" spans="1:15">
      <c r="A1879">
        <v>1876</v>
      </c>
      <c r="B1879">
        <f t="shared" si="235"/>
        <v>7.5039999999999996</v>
      </c>
      <c r="C1879" s="151" t="e">
        <f ca="1">+_xll.BInterpol(Boost!$R$6:$R$66,Boost!$AZ$6:$AZ$66,params!B1879,"cubic")</f>
        <v>#NAME?</v>
      </c>
      <c r="D1879" s="151" t="e">
        <f ca="1">+_xll.BInterpol(Boost!$R$6:$R$66,Boost!$AX$6:$AX$66,params!B1879,"cubic")</f>
        <v>#NAME?</v>
      </c>
      <c r="E1879" s="198" t="e">
        <f t="shared" ca="1" si="238"/>
        <v>#NAME?</v>
      </c>
      <c r="F1879" s="151" t="e">
        <f ca="1">+_xll.BInterpol(Boost!$R$6:$R$66,Boost!$AY$6:$AY$66,params!B1879,"cubic")</f>
        <v>#NAME?</v>
      </c>
      <c r="G1879" s="151" t="e">
        <f ca="1">_xll.BInterpol(cf!$A$2:$A$68,cf!$B$2:$B$68,params!B1879,"cubic")/100</f>
        <v>#NAME?</v>
      </c>
      <c r="H1879" s="199" t="e">
        <f t="shared" ca="1" si="239"/>
        <v>#NAME?</v>
      </c>
      <c r="I1879" s="152">
        <f t="shared" si="234"/>
        <v>0.11756192858118286</v>
      </c>
      <c r="J1879" s="152">
        <f t="shared" si="240"/>
        <v>5.883116577831693E-5</v>
      </c>
      <c r="K1879" s="3" t="e">
        <f t="shared" ca="1" si="236"/>
        <v>#NAME?</v>
      </c>
      <c r="L1879" s="153" t="e">
        <f t="shared" ca="1" si="241"/>
        <v>#NAME?</v>
      </c>
      <c r="M1879" s="195" t="e">
        <f ca="1">_xll.BInterpol(cf!$A$2:$A$68,cf!$C$2:$C$68,params!B1879,"cubic")</f>
        <v>#NAME?</v>
      </c>
      <c r="N1879" s="195" t="e">
        <f ca="1">+_xll.BInterpol(#REF!,#REF!,params!B1879,"cubic")</f>
        <v>#NAME?</v>
      </c>
      <c r="O1879" s="153" t="e">
        <f t="shared" ca="1" si="237"/>
        <v>#NAME?</v>
      </c>
    </row>
    <row r="1880" spans="1:15">
      <c r="A1880">
        <v>1877</v>
      </c>
      <c r="B1880">
        <f t="shared" si="235"/>
        <v>7.508</v>
      </c>
      <c r="C1880" s="151" t="e">
        <f ca="1">+_xll.BInterpol(Boost!$R$6:$R$66,Boost!$AZ$6:$AZ$66,params!B1880,"cubic")</f>
        <v>#NAME?</v>
      </c>
      <c r="D1880" s="151" t="e">
        <f ca="1">+_xll.BInterpol(Boost!$R$6:$R$66,Boost!$AX$6:$AX$66,params!B1880,"cubic")</f>
        <v>#NAME?</v>
      </c>
      <c r="E1880" s="198" t="e">
        <f t="shared" ca="1" si="238"/>
        <v>#NAME?</v>
      </c>
      <c r="F1880" s="151" t="e">
        <f ca="1">+_xll.BInterpol(Boost!$R$6:$R$66,Boost!$AY$6:$AY$66,params!B1880,"cubic")</f>
        <v>#NAME?</v>
      </c>
      <c r="G1880" s="151" t="e">
        <f ca="1">_xll.BInterpol(cf!$A$2:$A$68,cf!$B$2:$B$68,params!B1880,"cubic")/100</f>
        <v>#NAME?</v>
      </c>
      <c r="H1880" s="199" t="e">
        <f t="shared" ca="1" si="239"/>
        <v>#NAME?</v>
      </c>
      <c r="I1880" s="152">
        <f t="shared" si="234"/>
        <v>0.1176207558250143</v>
      </c>
      <c r="J1880" s="152">
        <f t="shared" si="240"/>
        <v>5.8827243831438558E-5</v>
      </c>
      <c r="K1880" s="3" t="e">
        <f t="shared" ca="1" si="236"/>
        <v>#NAME?</v>
      </c>
      <c r="L1880" s="153" t="e">
        <f t="shared" ca="1" si="241"/>
        <v>#NAME?</v>
      </c>
      <c r="M1880" s="195" t="e">
        <f ca="1">_xll.BInterpol(cf!$A$2:$A$68,cf!$C$2:$C$68,params!B1880,"cubic")</f>
        <v>#NAME?</v>
      </c>
      <c r="N1880" s="195" t="e">
        <f ca="1">+_xll.BInterpol(#REF!,#REF!,params!B1880,"cubic")</f>
        <v>#NAME?</v>
      </c>
      <c r="O1880" s="153" t="e">
        <f t="shared" ca="1" si="237"/>
        <v>#NAME?</v>
      </c>
    </row>
    <row r="1881" spans="1:15">
      <c r="A1881">
        <v>1878</v>
      </c>
      <c r="B1881">
        <f t="shared" si="235"/>
        <v>7.5119999999999996</v>
      </c>
      <c r="C1881" s="151" t="e">
        <f ca="1">+_xll.BInterpol(Boost!$R$6:$R$66,Boost!$AZ$6:$AZ$66,params!B1881,"cubic")</f>
        <v>#NAME?</v>
      </c>
      <c r="D1881" s="151" t="e">
        <f ca="1">+_xll.BInterpol(Boost!$R$6:$R$66,Boost!$AX$6:$AX$66,params!B1881,"cubic")</f>
        <v>#NAME?</v>
      </c>
      <c r="E1881" s="198" t="e">
        <f t="shared" ca="1" si="238"/>
        <v>#NAME?</v>
      </c>
      <c r="F1881" s="151" t="e">
        <f ca="1">+_xll.BInterpol(Boost!$R$6:$R$66,Boost!$AY$6:$AY$66,params!B1881,"cubic")</f>
        <v>#NAME?</v>
      </c>
      <c r="G1881" s="151" t="e">
        <f ca="1">_xll.BInterpol(cf!$A$2:$A$68,cf!$B$2:$B$68,params!B1881,"cubic")/100</f>
        <v>#NAME?</v>
      </c>
      <c r="H1881" s="199" t="e">
        <f t="shared" ca="1" si="239"/>
        <v>#NAME?</v>
      </c>
      <c r="I1881" s="152">
        <f t="shared" si="234"/>
        <v>0.1176795791471601</v>
      </c>
      <c r="J1881" s="152">
        <f t="shared" si="240"/>
        <v>5.8823322145795665E-5</v>
      </c>
      <c r="K1881" s="3" t="e">
        <f t="shared" ca="1" si="236"/>
        <v>#NAME?</v>
      </c>
      <c r="L1881" s="153" t="e">
        <f t="shared" ca="1" si="241"/>
        <v>#NAME?</v>
      </c>
      <c r="M1881" s="195" t="e">
        <f ca="1">_xll.BInterpol(cf!$A$2:$A$68,cf!$C$2:$C$68,params!B1881,"cubic")</f>
        <v>#NAME?</v>
      </c>
      <c r="N1881" s="195" t="e">
        <f ca="1">+_xll.BInterpol(#REF!,#REF!,params!B1881,"cubic")</f>
        <v>#NAME?</v>
      </c>
      <c r="O1881" s="153" t="e">
        <f t="shared" ca="1" si="237"/>
        <v>#NAME?</v>
      </c>
    </row>
    <row r="1882" spans="1:15">
      <c r="A1882">
        <v>1879</v>
      </c>
      <c r="B1882">
        <f t="shared" si="235"/>
        <v>7.516</v>
      </c>
      <c r="C1882" s="151" t="e">
        <f ca="1">+_xll.BInterpol(Boost!$R$6:$R$66,Boost!$AZ$6:$AZ$66,params!B1882,"cubic")</f>
        <v>#NAME?</v>
      </c>
      <c r="D1882" s="151" t="e">
        <f ca="1">+_xll.BInterpol(Boost!$R$6:$R$66,Boost!$AX$6:$AX$66,params!B1882,"cubic")</f>
        <v>#NAME?</v>
      </c>
      <c r="E1882" s="198" t="e">
        <f t="shared" ca="1" si="238"/>
        <v>#NAME?</v>
      </c>
      <c r="F1882" s="151" t="e">
        <f ca="1">+_xll.BInterpol(Boost!$R$6:$R$66,Boost!$AY$6:$AY$66,params!B1882,"cubic")</f>
        <v>#NAME?</v>
      </c>
      <c r="G1882" s="151" t="e">
        <f ca="1">_xll.BInterpol(cf!$A$2:$A$68,cf!$B$2:$B$68,params!B1882,"cubic")/100</f>
        <v>#NAME?</v>
      </c>
      <c r="H1882" s="199" t="e">
        <f t="shared" ca="1" si="239"/>
        <v>#NAME?</v>
      </c>
      <c r="I1882" s="152">
        <f t="shared" si="234"/>
        <v>0.11773839854788182</v>
      </c>
      <c r="J1882" s="152">
        <f t="shared" si="240"/>
        <v>5.8819400721721316E-5</v>
      </c>
      <c r="K1882" s="3" t="e">
        <f t="shared" ca="1" si="236"/>
        <v>#NAME?</v>
      </c>
      <c r="L1882" s="153" t="e">
        <f t="shared" ca="1" si="241"/>
        <v>#NAME?</v>
      </c>
      <c r="M1882" s="195" t="e">
        <f ca="1">_xll.BInterpol(cf!$A$2:$A$68,cf!$C$2:$C$68,params!B1882,"cubic")</f>
        <v>#NAME?</v>
      </c>
      <c r="N1882" s="195" t="e">
        <f ca="1">+_xll.BInterpol(#REF!,#REF!,params!B1882,"cubic")</f>
        <v>#NAME?</v>
      </c>
      <c r="O1882" s="153" t="e">
        <f t="shared" ca="1" si="237"/>
        <v>#NAME?</v>
      </c>
    </row>
    <row r="1883" spans="1:15">
      <c r="A1883">
        <v>1880</v>
      </c>
      <c r="B1883">
        <f t="shared" si="235"/>
        <v>7.52</v>
      </c>
      <c r="C1883" s="151" t="e">
        <f ca="1">+_xll.BInterpol(Boost!$R$6:$R$66,Boost!$AZ$6:$AZ$66,params!B1883,"cubic")</f>
        <v>#NAME?</v>
      </c>
      <c r="D1883" s="151" t="e">
        <f ca="1">+_xll.BInterpol(Boost!$R$6:$R$66,Boost!$AX$6:$AX$66,params!B1883,"cubic")</f>
        <v>#NAME?</v>
      </c>
      <c r="E1883" s="198" t="e">
        <f t="shared" ca="1" si="238"/>
        <v>#NAME?</v>
      </c>
      <c r="F1883" s="151" t="e">
        <f ca="1">+_xll.BInterpol(Boost!$R$6:$R$66,Boost!$AY$6:$AY$66,params!B1883,"cubic")</f>
        <v>#NAME?</v>
      </c>
      <c r="G1883" s="151" t="e">
        <f ca="1">_xll.BInterpol(cf!$A$2:$A$68,cf!$B$2:$B$68,params!B1883,"cubic")/100</f>
        <v>#NAME?</v>
      </c>
      <c r="H1883" s="199" t="e">
        <f t="shared" ca="1" si="239"/>
        <v>#NAME?</v>
      </c>
      <c r="I1883" s="152">
        <f t="shared" si="234"/>
        <v>0.11779721402744081</v>
      </c>
      <c r="J1883" s="152">
        <f t="shared" si="240"/>
        <v>5.8815479558993466E-5</v>
      </c>
      <c r="K1883" s="3" t="e">
        <f t="shared" ca="1" si="236"/>
        <v>#NAME?</v>
      </c>
      <c r="L1883" s="153" t="e">
        <f t="shared" ca="1" si="241"/>
        <v>#NAME?</v>
      </c>
      <c r="M1883" s="195" t="e">
        <f ca="1">_xll.BInterpol(cf!$A$2:$A$68,cf!$C$2:$C$68,params!B1883,"cubic")</f>
        <v>#NAME?</v>
      </c>
      <c r="N1883" s="195" t="e">
        <f ca="1">+_xll.BInterpol(#REF!,#REF!,params!B1883,"cubic")</f>
        <v>#NAME?</v>
      </c>
      <c r="O1883" s="153" t="e">
        <f t="shared" ca="1" si="237"/>
        <v>#NAME?</v>
      </c>
    </row>
    <row r="1884" spans="1:15">
      <c r="A1884">
        <v>1881</v>
      </c>
      <c r="B1884">
        <f t="shared" si="235"/>
        <v>7.524</v>
      </c>
      <c r="C1884" s="151" t="e">
        <f ca="1">+_xll.BInterpol(Boost!$R$6:$R$66,Boost!$AZ$6:$AZ$66,params!B1884,"cubic")</f>
        <v>#NAME?</v>
      </c>
      <c r="D1884" s="151" t="e">
        <f ca="1">+_xll.BInterpol(Boost!$R$6:$R$66,Boost!$AX$6:$AX$66,params!B1884,"cubic")</f>
        <v>#NAME?</v>
      </c>
      <c r="E1884" s="198" t="e">
        <f t="shared" ca="1" si="238"/>
        <v>#NAME?</v>
      </c>
      <c r="F1884" s="151" t="e">
        <f ca="1">+_xll.BInterpol(Boost!$R$6:$R$66,Boost!$AY$6:$AY$66,params!B1884,"cubic")</f>
        <v>#NAME?</v>
      </c>
      <c r="G1884" s="151" t="e">
        <f ca="1">_xll.BInterpol(cf!$A$2:$A$68,cf!$B$2:$B$68,params!B1884,"cubic")/100</f>
        <v>#NAME?</v>
      </c>
      <c r="H1884" s="199" t="e">
        <f t="shared" ca="1" si="239"/>
        <v>#NAME?</v>
      </c>
      <c r="I1884" s="152">
        <f t="shared" si="234"/>
        <v>0.11785602558609864</v>
      </c>
      <c r="J1884" s="152">
        <f t="shared" si="240"/>
        <v>5.8811558657834162E-5</v>
      </c>
      <c r="K1884" s="3" t="e">
        <f t="shared" ca="1" si="236"/>
        <v>#NAME?</v>
      </c>
      <c r="L1884" s="153" t="e">
        <f t="shared" ca="1" si="241"/>
        <v>#NAME?</v>
      </c>
      <c r="M1884" s="195" t="e">
        <f ca="1">_xll.BInterpol(cf!$A$2:$A$68,cf!$C$2:$C$68,params!B1884,"cubic")</f>
        <v>#NAME?</v>
      </c>
      <c r="N1884" s="195" t="e">
        <f ca="1">+_xll.BInterpol(#REF!,#REF!,params!B1884,"cubic")</f>
        <v>#NAME?</v>
      </c>
      <c r="O1884" s="153" t="e">
        <f t="shared" ca="1" si="237"/>
        <v>#NAME?</v>
      </c>
    </row>
    <row r="1885" spans="1:15">
      <c r="A1885">
        <v>1882</v>
      </c>
      <c r="B1885">
        <f t="shared" si="235"/>
        <v>7.5279999999999996</v>
      </c>
      <c r="C1885" s="151" t="e">
        <f ca="1">+_xll.BInterpol(Boost!$R$6:$R$66,Boost!$AZ$6:$AZ$66,params!B1885,"cubic")</f>
        <v>#NAME?</v>
      </c>
      <c r="D1885" s="151" t="e">
        <f ca="1">+_xll.BInterpol(Boost!$R$6:$R$66,Boost!$AX$6:$AX$66,params!B1885,"cubic")</f>
        <v>#NAME?</v>
      </c>
      <c r="E1885" s="198" t="e">
        <f t="shared" ca="1" si="238"/>
        <v>#NAME?</v>
      </c>
      <c r="F1885" s="151" t="e">
        <f ca="1">+_xll.BInterpol(Boost!$R$6:$R$66,Boost!$AY$6:$AY$66,params!B1885,"cubic")</f>
        <v>#NAME?</v>
      </c>
      <c r="G1885" s="151" t="e">
        <f ca="1">_xll.BInterpol(cf!$A$2:$A$68,cf!$B$2:$B$68,params!B1885,"cubic")/100</f>
        <v>#NAME?</v>
      </c>
      <c r="H1885" s="199" t="e">
        <f t="shared" ca="1" si="239"/>
        <v>#NAME?</v>
      </c>
      <c r="I1885" s="152">
        <f t="shared" si="234"/>
        <v>0.11791483322411644</v>
      </c>
      <c r="J1885" s="152">
        <f t="shared" si="240"/>
        <v>5.8807638017799313E-5</v>
      </c>
      <c r="K1885" s="3" t="e">
        <f t="shared" ca="1" si="236"/>
        <v>#NAME?</v>
      </c>
      <c r="L1885" s="153" t="e">
        <f t="shared" ca="1" si="241"/>
        <v>#NAME?</v>
      </c>
      <c r="M1885" s="195" t="e">
        <f ca="1">_xll.BInterpol(cf!$A$2:$A$68,cf!$C$2:$C$68,params!B1885,"cubic")</f>
        <v>#NAME?</v>
      </c>
      <c r="N1885" s="195" t="e">
        <f ca="1">+_xll.BInterpol(#REF!,#REF!,params!B1885,"cubic")</f>
        <v>#NAME?</v>
      </c>
      <c r="O1885" s="153" t="e">
        <f t="shared" ca="1" si="237"/>
        <v>#NAME?</v>
      </c>
    </row>
    <row r="1886" spans="1:15">
      <c r="A1886">
        <v>1883</v>
      </c>
      <c r="B1886">
        <f t="shared" si="235"/>
        <v>7.532</v>
      </c>
      <c r="C1886" s="151" t="e">
        <f ca="1">+_xll.BInterpol(Boost!$R$6:$R$66,Boost!$AZ$6:$AZ$66,params!B1886,"cubic")</f>
        <v>#NAME?</v>
      </c>
      <c r="D1886" s="151" t="e">
        <f ca="1">+_xll.BInterpol(Boost!$R$6:$R$66,Boost!$AX$6:$AX$66,params!B1886,"cubic")</f>
        <v>#NAME?</v>
      </c>
      <c r="E1886" s="198" t="e">
        <f t="shared" ca="1" si="238"/>
        <v>#NAME?</v>
      </c>
      <c r="F1886" s="151" t="e">
        <f ca="1">+_xll.BInterpol(Boost!$R$6:$R$66,Boost!$AY$6:$AY$66,params!B1886,"cubic")</f>
        <v>#NAME?</v>
      </c>
      <c r="G1886" s="151" t="e">
        <f ca="1">_xll.BInterpol(cf!$A$2:$A$68,cf!$B$2:$B$68,params!B1886,"cubic")/100</f>
        <v>#NAME?</v>
      </c>
      <c r="H1886" s="199" t="e">
        <f t="shared" ca="1" si="239"/>
        <v>#NAME?</v>
      </c>
      <c r="I1886" s="152">
        <f t="shared" si="234"/>
        <v>0.11797363694175578</v>
      </c>
      <c r="J1886" s="152">
        <f t="shared" si="240"/>
        <v>5.8803717639333009E-5</v>
      </c>
      <c r="K1886" s="3" t="e">
        <f t="shared" ca="1" si="236"/>
        <v>#NAME?</v>
      </c>
      <c r="L1886" s="153" t="e">
        <f t="shared" ca="1" si="241"/>
        <v>#NAME?</v>
      </c>
      <c r="M1886" s="195" t="e">
        <f ca="1">_xll.BInterpol(cf!$A$2:$A$68,cf!$C$2:$C$68,params!B1886,"cubic")</f>
        <v>#NAME?</v>
      </c>
      <c r="N1886" s="195" t="e">
        <f ca="1">+_xll.BInterpol(#REF!,#REF!,params!B1886,"cubic")</f>
        <v>#NAME?</v>
      </c>
      <c r="O1886" s="153" t="e">
        <f t="shared" ca="1" si="237"/>
        <v>#NAME?</v>
      </c>
    </row>
    <row r="1887" spans="1:15">
      <c r="A1887">
        <v>1884</v>
      </c>
      <c r="B1887">
        <f t="shared" si="235"/>
        <v>7.5359999999999996</v>
      </c>
      <c r="C1887" s="151" t="e">
        <f ca="1">+_xll.BInterpol(Boost!$R$6:$R$66,Boost!$AZ$6:$AZ$66,params!B1887,"cubic")</f>
        <v>#NAME?</v>
      </c>
      <c r="D1887" s="151" t="e">
        <f ca="1">+_xll.BInterpol(Boost!$R$6:$R$66,Boost!$AX$6:$AX$66,params!B1887,"cubic")</f>
        <v>#NAME?</v>
      </c>
      <c r="E1887" s="198" t="e">
        <f t="shared" ca="1" si="238"/>
        <v>#NAME?</v>
      </c>
      <c r="F1887" s="151" t="e">
        <f ca="1">+_xll.BInterpol(Boost!$R$6:$R$66,Boost!$AY$6:$AY$66,params!B1887,"cubic")</f>
        <v>#NAME?</v>
      </c>
      <c r="G1887" s="151" t="e">
        <f ca="1">_xll.BInterpol(cf!$A$2:$A$68,cf!$B$2:$B$68,params!B1887,"cubic")/100</f>
        <v>#NAME?</v>
      </c>
      <c r="H1887" s="199" t="e">
        <f t="shared" ca="1" si="239"/>
        <v>#NAME?</v>
      </c>
      <c r="I1887" s="152">
        <f t="shared" ref="I1887:I1950" si="242">1-EXP($R$5*-1*B1887/(1-$R$6))</f>
        <v>0.11803243673927799</v>
      </c>
      <c r="J1887" s="152">
        <f t="shared" si="240"/>
        <v>5.8799797522213204E-5</v>
      </c>
      <c r="K1887" s="3" t="e">
        <f t="shared" ca="1" si="236"/>
        <v>#NAME?</v>
      </c>
      <c r="L1887" s="153" t="e">
        <f t="shared" ca="1" si="241"/>
        <v>#NAME?</v>
      </c>
      <c r="M1887" s="195" t="e">
        <f ca="1">_xll.BInterpol(cf!$A$2:$A$68,cf!$C$2:$C$68,params!B1887,"cubic")</f>
        <v>#NAME?</v>
      </c>
      <c r="N1887" s="195" t="e">
        <f ca="1">+_xll.BInterpol(#REF!,#REF!,params!B1887,"cubic")</f>
        <v>#NAME?</v>
      </c>
      <c r="O1887" s="153" t="e">
        <f t="shared" ca="1" si="237"/>
        <v>#NAME?</v>
      </c>
    </row>
    <row r="1888" spans="1:15">
      <c r="A1888">
        <v>1885</v>
      </c>
      <c r="B1888">
        <f t="shared" si="235"/>
        <v>7.54</v>
      </c>
      <c r="C1888" s="151" t="e">
        <f ca="1">+_xll.BInterpol(Boost!$R$6:$R$66,Boost!$AZ$6:$AZ$66,params!B1888,"cubic")</f>
        <v>#NAME?</v>
      </c>
      <c r="D1888" s="151" t="e">
        <f ca="1">+_xll.BInterpol(Boost!$R$6:$R$66,Boost!$AX$6:$AX$66,params!B1888,"cubic")</f>
        <v>#NAME?</v>
      </c>
      <c r="E1888" s="198" t="e">
        <f t="shared" ca="1" si="238"/>
        <v>#NAME?</v>
      </c>
      <c r="F1888" s="151" t="e">
        <f ca="1">+_xll.BInterpol(Boost!$R$6:$R$66,Boost!$AY$6:$AY$66,params!B1888,"cubic")</f>
        <v>#NAME?</v>
      </c>
      <c r="G1888" s="151" t="e">
        <f ca="1">_xll.BInterpol(cf!$A$2:$A$68,cf!$B$2:$B$68,params!B1888,"cubic")/100</f>
        <v>#NAME?</v>
      </c>
      <c r="H1888" s="199" t="e">
        <f t="shared" ca="1" si="239"/>
        <v>#NAME?</v>
      </c>
      <c r="I1888" s="152">
        <f t="shared" si="242"/>
        <v>0.11809123261694432</v>
      </c>
      <c r="J1888" s="152">
        <f t="shared" si="240"/>
        <v>5.8795877666328877E-5</v>
      </c>
      <c r="K1888" s="3" t="e">
        <f t="shared" ca="1" si="236"/>
        <v>#NAME?</v>
      </c>
      <c r="L1888" s="153" t="e">
        <f t="shared" ca="1" si="241"/>
        <v>#NAME?</v>
      </c>
      <c r="M1888" s="195" t="e">
        <f ca="1">_xll.BInterpol(cf!$A$2:$A$68,cf!$C$2:$C$68,params!B1888,"cubic")</f>
        <v>#NAME?</v>
      </c>
      <c r="N1888" s="195" t="e">
        <f ca="1">+_xll.BInterpol(#REF!,#REF!,params!B1888,"cubic")</f>
        <v>#NAME?</v>
      </c>
      <c r="O1888" s="153" t="e">
        <f t="shared" ca="1" si="237"/>
        <v>#NAME?</v>
      </c>
    </row>
    <row r="1889" spans="1:15">
      <c r="A1889">
        <v>1886</v>
      </c>
      <c r="B1889">
        <f t="shared" si="235"/>
        <v>7.5439999999999996</v>
      </c>
      <c r="C1889" s="151" t="e">
        <f ca="1">+_xll.BInterpol(Boost!$R$6:$R$66,Boost!$AZ$6:$AZ$66,params!B1889,"cubic")</f>
        <v>#NAME?</v>
      </c>
      <c r="D1889" s="151" t="e">
        <f ca="1">+_xll.BInterpol(Boost!$R$6:$R$66,Boost!$AX$6:$AX$66,params!B1889,"cubic")</f>
        <v>#NAME?</v>
      </c>
      <c r="E1889" s="198" t="e">
        <f t="shared" ca="1" si="238"/>
        <v>#NAME?</v>
      </c>
      <c r="F1889" s="151" t="e">
        <f ca="1">+_xll.BInterpol(Boost!$R$6:$R$66,Boost!$AY$6:$AY$66,params!B1889,"cubic")</f>
        <v>#NAME?</v>
      </c>
      <c r="G1889" s="151" t="e">
        <f ca="1">_xll.BInterpol(cf!$A$2:$A$68,cf!$B$2:$B$68,params!B1889,"cubic")/100</f>
        <v>#NAME?</v>
      </c>
      <c r="H1889" s="199" t="e">
        <f t="shared" ca="1" si="239"/>
        <v>#NAME?</v>
      </c>
      <c r="I1889" s="152">
        <f t="shared" si="242"/>
        <v>0.11815002457501622</v>
      </c>
      <c r="J1889" s="152">
        <f t="shared" si="240"/>
        <v>5.8791958071902073E-5</v>
      </c>
      <c r="K1889" s="3" t="e">
        <f t="shared" ca="1" si="236"/>
        <v>#NAME?</v>
      </c>
      <c r="L1889" s="153" t="e">
        <f t="shared" ca="1" si="241"/>
        <v>#NAME?</v>
      </c>
      <c r="M1889" s="195" t="e">
        <f ca="1">_xll.BInterpol(cf!$A$2:$A$68,cf!$C$2:$C$68,params!B1889,"cubic")</f>
        <v>#NAME?</v>
      </c>
      <c r="N1889" s="195" t="e">
        <f ca="1">+_xll.BInterpol(#REF!,#REF!,params!B1889,"cubic")</f>
        <v>#NAME?</v>
      </c>
      <c r="O1889" s="153" t="e">
        <f t="shared" ca="1" si="237"/>
        <v>#NAME?</v>
      </c>
    </row>
    <row r="1890" spans="1:15">
      <c r="A1890">
        <v>1887</v>
      </c>
      <c r="B1890">
        <f t="shared" si="235"/>
        <v>7.548</v>
      </c>
      <c r="C1890" s="151" t="e">
        <f ca="1">+_xll.BInterpol(Boost!$R$6:$R$66,Boost!$AZ$6:$AZ$66,params!B1890,"cubic")</f>
        <v>#NAME?</v>
      </c>
      <c r="D1890" s="151" t="e">
        <f ca="1">+_xll.BInterpol(Boost!$R$6:$R$66,Boost!$AX$6:$AX$66,params!B1890,"cubic")</f>
        <v>#NAME?</v>
      </c>
      <c r="E1890" s="198" t="e">
        <f t="shared" ca="1" si="238"/>
        <v>#NAME?</v>
      </c>
      <c r="F1890" s="151" t="e">
        <f ca="1">+_xll.BInterpol(Boost!$R$6:$R$66,Boost!$AY$6:$AY$66,params!B1890,"cubic")</f>
        <v>#NAME?</v>
      </c>
      <c r="G1890" s="151" t="e">
        <f ca="1">_xll.BInterpol(cf!$A$2:$A$68,cf!$B$2:$B$68,params!B1890,"cubic")/100</f>
        <v>#NAME?</v>
      </c>
      <c r="H1890" s="199" t="e">
        <f t="shared" ca="1" si="239"/>
        <v>#NAME?</v>
      </c>
      <c r="I1890" s="152">
        <f t="shared" si="242"/>
        <v>0.11820881261375482</v>
      </c>
      <c r="J1890" s="152">
        <f t="shared" si="240"/>
        <v>5.8788038738599724E-5</v>
      </c>
      <c r="K1890" s="3" t="e">
        <f t="shared" ca="1" si="236"/>
        <v>#NAME?</v>
      </c>
      <c r="L1890" s="153" t="e">
        <f t="shared" ca="1" si="241"/>
        <v>#NAME?</v>
      </c>
      <c r="M1890" s="195" t="e">
        <f ca="1">_xll.BInterpol(cf!$A$2:$A$68,cf!$C$2:$C$68,params!B1890,"cubic")</f>
        <v>#NAME?</v>
      </c>
      <c r="N1890" s="195" t="e">
        <f ca="1">+_xll.BInterpol(#REF!,#REF!,params!B1890,"cubic")</f>
        <v>#NAME?</v>
      </c>
      <c r="O1890" s="153" t="e">
        <f t="shared" ca="1" si="237"/>
        <v>#NAME?</v>
      </c>
    </row>
    <row r="1891" spans="1:15">
      <c r="A1891">
        <v>1888</v>
      </c>
      <c r="B1891">
        <f t="shared" si="235"/>
        <v>7.5519999999999996</v>
      </c>
      <c r="C1891" s="151" t="e">
        <f ca="1">+_xll.BInterpol(Boost!$R$6:$R$66,Boost!$AZ$6:$AZ$66,params!B1891,"cubic")</f>
        <v>#NAME?</v>
      </c>
      <c r="D1891" s="151" t="e">
        <f ca="1">+_xll.BInterpol(Boost!$R$6:$R$66,Boost!$AX$6:$AX$66,params!B1891,"cubic")</f>
        <v>#NAME?</v>
      </c>
      <c r="E1891" s="198" t="e">
        <f t="shared" ca="1" si="238"/>
        <v>#NAME?</v>
      </c>
      <c r="F1891" s="151" t="e">
        <f ca="1">+_xll.BInterpol(Boost!$R$6:$R$66,Boost!$AY$6:$AY$66,params!B1891,"cubic")</f>
        <v>#NAME?</v>
      </c>
      <c r="G1891" s="151" t="e">
        <f ca="1">_xll.BInterpol(cf!$A$2:$A$68,cf!$B$2:$B$68,params!B1891,"cubic")/100</f>
        <v>#NAME?</v>
      </c>
      <c r="H1891" s="199" t="e">
        <f t="shared" ca="1" si="239"/>
        <v>#NAME?</v>
      </c>
      <c r="I1891" s="152">
        <f t="shared" si="242"/>
        <v>0.11826759673342147</v>
      </c>
      <c r="J1891" s="152">
        <f t="shared" si="240"/>
        <v>5.8784119666643875E-5</v>
      </c>
      <c r="K1891" s="3" t="e">
        <f t="shared" ca="1" si="236"/>
        <v>#NAME?</v>
      </c>
      <c r="L1891" s="153" t="e">
        <f t="shared" ca="1" si="241"/>
        <v>#NAME?</v>
      </c>
      <c r="M1891" s="195" t="e">
        <f ca="1">_xll.BInterpol(cf!$A$2:$A$68,cf!$C$2:$C$68,params!B1891,"cubic")</f>
        <v>#NAME?</v>
      </c>
      <c r="N1891" s="195" t="e">
        <f ca="1">+_xll.BInterpol(#REF!,#REF!,params!B1891,"cubic")</f>
        <v>#NAME?</v>
      </c>
      <c r="O1891" s="153" t="e">
        <f t="shared" ca="1" si="237"/>
        <v>#NAME?</v>
      </c>
    </row>
    <row r="1892" spans="1:15">
      <c r="A1892">
        <v>1889</v>
      </c>
      <c r="B1892">
        <f t="shared" si="235"/>
        <v>7.556</v>
      </c>
      <c r="C1892" s="151" t="e">
        <f ca="1">+_xll.BInterpol(Boost!$R$6:$R$66,Boost!$AZ$6:$AZ$66,params!B1892,"cubic")</f>
        <v>#NAME?</v>
      </c>
      <c r="D1892" s="151" t="e">
        <f ca="1">+_xll.BInterpol(Boost!$R$6:$R$66,Boost!$AX$6:$AX$66,params!B1892,"cubic")</f>
        <v>#NAME?</v>
      </c>
      <c r="E1892" s="198" t="e">
        <f t="shared" ca="1" si="238"/>
        <v>#NAME?</v>
      </c>
      <c r="F1892" s="151" t="e">
        <f ca="1">+_xll.BInterpol(Boost!$R$6:$R$66,Boost!$AY$6:$AY$66,params!B1892,"cubic")</f>
        <v>#NAME?</v>
      </c>
      <c r="G1892" s="151" t="e">
        <f ca="1">_xll.BInterpol(cf!$A$2:$A$68,cf!$B$2:$B$68,params!B1892,"cubic")/100</f>
        <v>#NAME?</v>
      </c>
      <c r="H1892" s="199" t="e">
        <f t="shared" ca="1" si="239"/>
        <v>#NAME?</v>
      </c>
      <c r="I1892" s="152">
        <f t="shared" si="242"/>
        <v>0.11832637693427739</v>
      </c>
      <c r="J1892" s="152">
        <f t="shared" si="240"/>
        <v>5.8780200855923503E-5</v>
      </c>
      <c r="K1892" s="3" t="e">
        <f t="shared" ca="1" si="236"/>
        <v>#NAME?</v>
      </c>
      <c r="L1892" s="153" t="e">
        <f t="shared" ca="1" si="241"/>
        <v>#NAME?</v>
      </c>
      <c r="M1892" s="195" t="e">
        <f ca="1">_xll.BInterpol(cf!$A$2:$A$68,cf!$C$2:$C$68,params!B1892,"cubic")</f>
        <v>#NAME?</v>
      </c>
      <c r="N1892" s="195" t="e">
        <f ca="1">+_xll.BInterpol(#REF!,#REF!,params!B1892,"cubic")</f>
        <v>#NAME?</v>
      </c>
      <c r="O1892" s="153" t="e">
        <f t="shared" ca="1" si="237"/>
        <v>#NAME?</v>
      </c>
    </row>
    <row r="1893" spans="1:15">
      <c r="A1893">
        <v>1890</v>
      </c>
      <c r="B1893">
        <f t="shared" si="235"/>
        <v>7.56</v>
      </c>
      <c r="C1893" s="151" t="e">
        <f ca="1">+_xll.BInterpol(Boost!$R$6:$R$66,Boost!$AZ$6:$AZ$66,params!B1893,"cubic")</f>
        <v>#NAME?</v>
      </c>
      <c r="D1893" s="151" t="e">
        <f ca="1">+_xll.BInterpol(Boost!$R$6:$R$66,Boost!$AX$6:$AX$66,params!B1893,"cubic")</f>
        <v>#NAME?</v>
      </c>
      <c r="E1893" s="198" t="e">
        <f t="shared" ca="1" si="238"/>
        <v>#NAME?</v>
      </c>
      <c r="F1893" s="151" t="e">
        <f ca="1">+_xll.BInterpol(Boost!$R$6:$R$66,Boost!$AY$6:$AY$66,params!B1893,"cubic")</f>
        <v>#NAME?</v>
      </c>
      <c r="G1893" s="151" t="e">
        <f ca="1">_xll.BInterpol(cf!$A$2:$A$68,cf!$B$2:$B$68,params!B1893,"cubic")/100</f>
        <v>#NAME?</v>
      </c>
      <c r="H1893" s="199" t="e">
        <f t="shared" ca="1" si="239"/>
        <v>#NAME?</v>
      </c>
      <c r="I1893" s="152">
        <f t="shared" si="242"/>
        <v>0.11838515321658394</v>
      </c>
      <c r="J1893" s="152">
        <f t="shared" si="240"/>
        <v>5.8776282306549632E-5</v>
      </c>
      <c r="K1893" s="3" t="e">
        <f t="shared" ca="1" si="236"/>
        <v>#NAME?</v>
      </c>
      <c r="L1893" s="153" t="e">
        <f t="shared" ca="1" si="241"/>
        <v>#NAME?</v>
      </c>
      <c r="M1893" s="195" t="e">
        <f ca="1">_xll.BInterpol(cf!$A$2:$A$68,cf!$C$2:$C$68,params!B1893,"cubic")</f>
        <v>#NAME?</v>
      </c>
      <c r="N1893" s="195" t="e">
        <f ca="1">+_xll.BInterpol(#REF!,#REF!,params!B1893,"cubic")</f>
        <v>#NAME?</v>
      </c>
      <c r="O1893" s="153" t="e">
        <f t="shared" ca="1" si="237"/>
        <v>#NAME?</v>
      </c>
    </row>
    <row r="1894" spans="1:15">
      <c r="A1894">
        <v>1891</v>
      </c>
      <c r="B1894">
        <f t="shared" si="235"/>
        <v>7.5640000000000001</v>
      </c>
      <c r="C1894" s="151" t="e">
        <f ca="1">+_xll.BInterpol(Boost!$R$6:$R$66,Boost!$AZ$6:$AZ$66,params!B1894,"cubic")</f>
        <v>#NAME?</v>
      </c>
      <c r="D1894" s="151" t="e">
        <f ca="1">+_xll.BInterpol(Boost!$R$6:$R$66,Boost!$AX$6:$AX$66,params!B1894,"cubic")</f>
        <v>#NAME?</v>
      </c>
      <c r="E1894" s="198" t="e">
        <f t="shared" ca="1" si="238"/>
        <v>#NAME?</v>
      </c>
      <c r="F1894" s="151" t="e">
        <f ca="1">+_xll.BInterpol(Boost!$R$6:$R$66,Boost!$AY$6:$AY$66,params!B1894,"cubic")</f>
        <v>#NAME?</v>
      </c>
      <c r="G1894" s="151" t="e">
        <f ca="1">_xll.BInterpol(cf!$A$2:$A$68,cf!$B$2:$B$68,params!B1894,"cubic")/100</f>
        <v>#NAME?</v>
      </c>
      <c r="H1894" s="199" t="e">
        <f t="shared" ca="1" si="239"/>
        <v>#NAME?</v>
      </c>
      <c r="I1894" s="152">
        <f t="shared" si="242"/>
        <v>0.11844392558060224</v>
      </c>
      <c r="J1894" s="152">
        <f t="shared" si="240"/>
        <v>5.8772364018300216E-5</v>
      </c>
      <c r="K1894" s="3" t="e">
        <f t="shared" ca="1" si="236"/>
        <v>#NAME?</v>
      </c>
      <c r="L1894" s="153" t="e">
        <f t="shared" ca="1" si="241"/>
        <v>#NAME?</v>
      </c>
      <c r="M1894" s="195" t="e">
        <f ca="1">_xll.BInterpol(cf!$A$2:$A$68,cf!$C$2:$C$68,params!B1894,"cubic")</f>
        <v>#NAME?</v>
      </c>
      <c r="N1894" s="195" t="e">
        <f ca="1">+_xll.BInterpol(#REF!,#REF!,params!B1894,"cubic")</f>
        <v>#NAME?</v>
      </c>
      <c r="O1894" s="153" t="e">
        <f t="shared" ca="1" si="237"/>
        <v>#NAME?</v>
      </c>
    </row>
    <row r="1895" spans="1:15">
      <c r="A1895">
        <v>1892</v>
      </c>
      <c r="B1895">
        <f t="shared" si="235"/>
        <v>7.5679999999999996</v>
      </c>
      <c r="C1895" s="151" t="e">
        <f ca="1">+_xll.BInterpol(Boost!$R$6:$R$66,Boost!$AZ$6:$AZ$66,params!B1895,"cubic")</f>
        <v>#NAME?</v>
      </c>
      <c r="D1895" s="151" t="e">
        <f ca="1">+_xll.BInterpol(Boost!$R$6:$R$66,Boost!$AX$6:$AX$66,params!B1895,"cubic")</f>
        <v>#NAME?</v>
      </c>
      <c r="E1895" s="198" t="e">
        <f t="shared" ca="1" si="238"/>
        <v>#NAME?</v>
      </c>
      <c r="F1895" s="151" t="e">
        <f ca="1">+_xll.BInterpol(Boost!$R$6:$R$66,Boost!$AY$6:$AY$66,params!B1895,"cubic")</f>
        <v>#NAME?</v>
      </c>
      <c r="G1895" s="151" t="e">
        <f ca="1">_xll.BInterpol(cf!$A$2:$A$68,cf!$B$2:$B$68,params!B1895,"cubic")/100</f>
        <v>#NAME?</v>
      </c>
      <c r="H1895" s="199" t="e">
        <f t="shared" ca="1" si="239"/>
        <v>#NAME?</v>
      </c>
      <c r="I1895" s="152">
        <f t="shared" si="242"/>
        <v>0.11850269402659364</v>
      </c>
      <c r="J1895" s="152">
        <f t="shared" si="240"/>
        <v>5.87684459913973E-5</v>
      </c>
      <c r="K1895" s="3" t="e">
        <f t="shared" ca="1" si="236"/>
        <v>#NAME?</v>
      </c>
      <c r="L1895" s="153" t="e">
        <f t="shared" ca="1" si="241"/>
        <v>#NAME?</v>
      </c>
      <c r="M1895" s="195" t="e">
        <f ca="1">_xll.BInterpol(cf!$A$2:$A$68,cf!$C$2:$C$68,params!B1895,"cubic")</f>
        <v>#NAME?</v>
      </c>
      <c r="N1895" s="195" t="e">
        <f ca="1">+_xll.BInterpol(#REF!,#REF!,params!B1895,"cubic")</f>
        <v>#NAME?</v>
      </c>
      <c r="O1895" s="153" t="e">
        <f t="shared" ca="1" si="237"/>
        <v>#NAME?</v>
      </c>
    </row>
    <row r="1896" spans="1:15">
      <c r="A1896">
        <v>1893</v>
      </c>
      <c r="B1896">
        <f t="shared" si="235"/>
        <v>7.5720000000000001</v>
      </c>
      <c r="C1896" s="151" t="e">
        <f ca="1">+_xll.BInterpol(Boost!$R$6:$R$66,Boost!$AZ$6:$AZ$66,params!B1896,"cubic")</f>
        <v>#NAME?</v>
      </c>
      <c r="D1896" s="151" t="e">
        <f ca="1">+_xll.BInterpol(Boost!$R$6:$R$66,Boost!$AX$6:$AX$66,params!B1896,"cubic")</f>
        <v>#NAME?</v>
      </c>
      <c r="E1896" s="198" t="e">
        <f t="shared" ca="1" si="238"/>
        <v>#NAME?</v>
      </c>
      <c r="F1896" s="151" t="e">
        <f ca="1">+_xll.BInterpol(Boost!$R$6:$R$66,Boost!$AY$6:$AY$66,params!B1896,"cubic")</f>
        <v>#NAME?</v>
      </c>
      <c r="G1896" s="151" t="e">
        <f ca="1">_xll.BInterpol(cf!$A$2:$A$68,cf!$B$2:$B$68,params!B1896,"cubic")/100</f>
        <v>#NAME?</v>
      </c>
      <c r="H1896" s="199" t="e">
        <f t="shared" ca="1" si="239"/>
        <v>#NAME?</v>
      </c>
      <c r="I1896" s="152">
        <f t="shared" si="242"/>
        <v>0.11856145855481914</v>
      </c>
      <c r="J1896" s="152">
        <f t="shared" si="240"/>
        <v>5.8764528225507817E-5</v>
      </c>
      <c r="K1896" s="3" t="e">
        <f t="shared" ca="1" si="236"/>
        <v>#NAME?</v>
      </c>
      <c r="L1896" s="153" t="e">
        <f t="shared" ca="1" si="241"/>
        <v>#NAME?</v>
      </c>
      <c r="M1896" s="195" t="e">
        <f ca="1">_xll.BInterpol(cf!$A$2:$A$68,cf!$C$2:$C$68,params!B1896,"cubic")</f>
        <v>#NAME?</v>
      </c>
      <c r="N1896" s="195" t="e">
        <f ca="1">+_xll.BInterpol(#REF!,#REF!,params!B1896,"cubic")</f>
        <v>#NAME?</v>
      </c>
      <c r="O1896" s="153" t="e">
        <f t="shared" ca="1" si="237"/>
        <v>#NAME?</v>
      </c>
    </row>
    <row r="1897" spans="1:15">
      <c r="A1897">
        <v>1894</v>
      </c>
      <c r="B1897">
        <f t="shared" si="235"/>
        <v>7.5759999999999996</v>
      </c>
      <c r="C1897" s="151" t="e">
        <f ca="1">+_xll.BInterpol(Boost!$R$6:$R$66,Boost!$AZ$6:$AZ$66,params!B1897,"cubic")</f>
        <v>#NAME?</v>
      </c>
      <c r="D1897" s="151" t="e">
        <f ca="1">+_xll.BInterpol(Boost!$R$6:$R$66,Boost!$AX$6:$AX$66,params!B1897,"cubic")</f>
        <v>#NAME?</v>
      </c>
      <c r="E1897" s="198" t="e">
        <f t="shared" ca="1" si="238"/>
        <v>#NAME?</v>
      </c>
      <c r="F1897" s="151" t="e">
        <f ca="1">+_xll.BInterpol(Boost!$R$6:$R$66,Boost!$AY$6:$AY$66,params!B1897,"cubic")</f>
        <v>#NAME?</v>
      </c>
      <c r="G1897" s="151" t="e">
        <f ca="1">_xll.BInterpol(cf!$A$2:$A$68,cf!$B$2:$B$68,params!B1897,"cubic")/100</f>
        <v>#NAME?</v>
      </c>
      <c r="H1897" s="199" t="e">
        <f t="shared" ca="1" si="239"/>
        <v>#NAME?</v>
      </c>
      <c r="I1897" s="152">
        <f t="shared" si="242"/>
        <v>0.11862021916554</v>
      </c>
      <c r="J1897" s="152">
        <f t="shared" si="240"/>
        <v>5.8760610720853812E-5</v>
      </c>
      <c r="K1897" s="3" t="e">
        <f t="shared" ca="1" si="236"/>
        <v>#NAME?</v>
      </c>
      <c r="L1897" s="153" t="e">
        <f t="shared" ca="1" si="241"/>
        <v>#NAME?</v>
      </c>
      <c r="M1897" s="195" t="e">
        <f ca="1">_xll.BInterpol(cf!$A$2:$A$68,cf!$C$2:$C$68,params!B1897,"cubic")</f>
        <v>#NAME?</v>
      </c>
      <c r="N1897" s="195" t="e">
        <f ca="1">+_xll.BInterpol(#REF!,#REF!,params!B1897,"cubic")</f>
        <v>#NAME?</v>
      </c>
      <c r="O1897" s="153" t="e">
        <f t="shared" ca="1" si="237"/>
        <v>#NAME?</v>
      </c>
    </row>
    <row r="1898" spans="1:15">
      <c r="A1898">
        <v>1895</v>
      </c>
      <c r="B1898">
        <f t="shared" si="235"/>
        <v>7.58</v>
      </c>
      <c r="C1898" s="151" t="e">
        <f ca="1">+_xll.BInterpol(Boost!$R$6:$R$66,Boost!$AZ$6:$AZ$66,params!B1898,"cubic")</f>
        <v>#NAME?</v>
      </c>
      <c r="D1898" s="151" t="e">
        <f ca="1">+_xll.BInterpol(Boost!$R$6:$R$66,Boost!$AX$6:$AX$66,params!B1898,"cubic")</f>
        <v>#NAME?</v>
      </c>
      <c r="E1898" s="198" t="e">
        <f t="shared" ca="1" si="238"/>
        <v>#NAME?</v>
      </c>
      <c r="F1898" s="151" t="e">
        <f ca="1">+_xll.BInterpol(Boost!$R$6:$R$66,Boost!$AY$6:$AY$66,params!B1898,"cubic")</f>
        <v>#NAME?</v>
      </c>
      <c r="G1898" s="151" t="e">
        <f ca="1">_xll.BInterpol(cf!$A$2:$A$68,cf!$B$2:$B$68,params!B1898,"cubic")/100</f>
        <v>#NAME?</v>
      </c>
      <c r="H1898" s="199" t="e">
        <f t="shared" ca="1" si="239"/>
        <v>#NAME?</v>
      </c>
      <c r="I1898" s="152">
        <f t="shared" si="242"/>
        <v>0.11867897585901743</v>
      </c>
      <c r="J1898" s="152">
        <f t="shared" si="240"/>
        <v>5.8756693477435284E-5</v>
      </c>
      <c r="K1898" s="3" t="e">
        <f t="shared" ca="1" si="236"/>
        <v>#NAME?</v>
      </c>
      <c r="L1898" s="153" t="e">
        <f t="shared" ca="1" si="241"/>
        <v>#NAME?</v>
      </c>
      <c r="M1898" s="195" t="e">
        <f ca="1">_xll.BInterpol(cf!$A$2:$A$68,cf!$C$2:$C$68,params!B1898,"cubic")</f>
        <v>#NAME?</v>
      </c>
      <c r="N1898" s="195" t="e">
        <f ca="1">+_xll.BInterpol(#REF!,#REF!,params!B1898,"cubic")</f>
        <v>#NAME?</v>
      </c>
      <c r="O1898" s="153" t="e">
        <f t="shared" ca="1" si="237"/>
        <v>#NAME?</v>
      </c>
    </row>
    <row r="1899" spans="1:15">
      <c r="A1899">
        <v>1896</v>
      </c>
      <c r="B1899">
        <f t="shared" si="235"/>
        <v>7.5839999999999996</v>
      </c>
      <c r="C1899" s="151" t="e">
        <f ca="1">+_xll.BInterpol(Boost!$R$6:$R$66,Boost!$AZ$6:$AZ$66,params!B1899,"cubic")</f>
        <v>#NAME?</v>
      </c>
      <c r="D1899" s="151" t="e">
        <f ca="1">+_xll.BInterpol(Boost!$R$6:$R$66,Boost!$AX$6:$AX$66,params!B1899,"cubic")</f>
        <v>#NAME?</v>
      </c>
      <c r="E1899" s="198" t="e">
        <f t="shared" ca="1" si="238"/>
        <v>#NAME?</v>
      </c>
      <c r="F1899" s="151" t="e">
        <f ca="1">+_xll.BInterpol(Boost!$R$6:$R$66,Boost!$AY$6:$AY$66,params!B1899,"cubic")</f>
        <v>#NAME?</v>
      </c>
      <c r="G1899" s="151" t="e">
        <f ca="1">_xll.BInterpol(cf!$A$2:$A$68,cf!$B$2:$B$68,params!B1899,"cubic")/100</f>
        <v>#NAME?</v>
      </c>
      <c r="H1899" s="199" t="e">
        <f t="shared" ca="1" si="239"/>
        <v>#NAME?</v>
      </c>
      <c r="I1899" s="152">
        <f t="shared" si="242"/>
        <v>0.11873772863551257</v>
      </c>
      <c r="J1899" s="152">
        <f t="shared" si="240"/>
        <v>5.8752776495141212E-5</v>
      </c>
      <c r="K1899" s="3" t="e">
        <f t="shared" ca="1" si="236"/>
        <v>#NAME?</v>
      </c>
      <c r="L1899" s="153" t="e">
        <f t="shared" ca="1" si="241"/>
        <v>#NAME?</v>
      </c>
      <c r="M1899" s="195" t="e">
        <f ca="1">_xll.BInterpol(cf!$A$2:$A$68,cf!$C$2:$C$68,params!B1899,"cubic")</f>
        <v>#NAME?</v>
      </c>
      <c r="N1899" s="195" t="e">
        <f ca="1">+_xll.BInterpol(#REF!,#REF!,params!B1899,"cubic")</f>
        <v>#NAME?</v>
      </c>
      <c r="O1899" s="153" t="e">
        <f t="shared" ca="1" si="237"/>
        <v>#NAME?</v>
      </c>
    </row>
    <row r="1900" spans="1:15">
      <c r="A1900">
        <v>1897</v>
      </c>
      <c r="B1900">
        <f t="shared" si="235"/>
        <v>7.5880000000000001</v>
      </c>
      <c r="C1900" s="151" t="e">
        <f ca="1">+_xll.BInterpol(Boost!$R$6:$R$66,Boost!$AZ$6:$AZ$66,params!B1900,"cubic")</f>
        <v>#NAME?</v>
      </c>
      <c r="D1900" s="151" t="e">
        <f ca="1">+_xll.BInterpol(Boost!$R$6:$R$66,Boost!$AX$6:$AX$66,params!B1900,"cubic")</f>
        <v>#NAME?</v>
      </c>
      <c r="E1900" s="198" t="e">
        <f t="shared" ca="1" si="238"/>
        <v>#NAME?</v>
      </c>
      <c r="F1900" s="151" t="e">
        <f ca="1">+_xll.BInterpol(Boost!$R$6:$R$66,Boost!$AY$6:$AY$66,params!B1900,"cubic")</f>
        <v>#NAME?</v>
      </c>
      <c r="G1900" s="151" t="e">
        <f ca="1">_xll.BInterpol(cf!$A$2:$A$68,cf!$B$2:$B$68,params!B1900,"cubic")/100</f>
        <v>#NAME?</v>
      </c>
      <c r="H1900" s="199" t="e">
        <f t="shared" ca="1" si="239"/>
        <v>#NAME?</v>
      </c>
      <c r="I1900" s="152">
        <f t="shared" si="242"/>
        <v>0.11879647749528643</v>
      </c>
      <c r="J1900" s="152">
        <f t="shared" si="240"/>
        <v>5.8748859773860573E-5</v>
      </c>
      <c r="K1900" s="3" t="e">
        <f t="shared" ca="1" si="236"/>
        <v>#NAME?</v>
      </c>
      <c r="L1900" s="153" t="e">
        <f t="shared" ca="1" si="241"/>
        <v>#NAME?</v>
      </c>
      <c r="M1900" s="195" t="e">
        <f ca="1">_xll.BInterpol(cf!$A$2:$A$68,cf!$C$2:$C$68,params!B1900,"cubic")</f>
        <v>#NAME?</v>
      </c>
      <c r="N1900" s="195" t="e">
        <f ca="1">+_xll.BInterpol(#REF!,#REF!,params!B1900,"cubic")</f>
        <v>#NAME?</v>
      </c>
      <c r="O1900" s="153" t="e">
        <f t="shared" ca="1" si="237"/>
        <v>#NAME?</v>
      </c>
    </row>
    <row r="1901" spans="1:15">
      <c r="A1901">
        <v>1898</v>
      </c>
      <c r="B1901">
        <f t="shared" si="235"/>
        <v>7.5919999999999996</v>
      </c>
      <c r="C1901" s="151" t="e">
        <f ca="1">+_xll.BInterpol(Boost!$R$6:$R$66,Boost!$AZ$6:$AZ$66,params!B1901,"cubic")</f>
        <v>#NAME?</v>
      </c>
      <c r="D1901" s="151" t="e">
        <f ca="1">+_xll.BInterpol(Boost!$R$6:$R$66,Boost!$AX$6:$AX$66,params!B1901,"cubic")</f>
        <v>#NAME?</v>
      </c>
      <c r="E1901" s="198" t="e">
        <f t="shared" ca="1" si="238"/>
        <v>#NAME?</v>
      </c>
      <c r="F1901" s="151" t="e">
        <f ca="1">+_xll.BInterpol(Boost!$R$6:$R$66,Boost!$AY$6:$AY$66,params!B1901,"cubic")</f>
        <v>#NAME?</v>
      </c>
      <c r="G1901" s="151" t="e">
        <f ca="1">_xll.BInterpol(cf!$A$2:$A$68,cf!$B$2:$B$68,params!B1901,"cubic")/100</f>
        <v>#NAME?</v>
      </c>
      <c r="H1901" s="199" t="e">
        <f t="shared" ca="1" si="239"/>
        <v>#NAME?</v>
      </c>
      <c r="I1901" s="152">
        <f t="shared" si="242"/>
        <v>0.11885522243860014</v>
      </c>
      <c r="J1901" s="152">
        <f t="shared" si="240"/>
        <v>5.874494331370439E-5</v>
      </c>
      <c r="K1901" s="3" t="e">
        <f t="shared" ca="1" si="236"/>
        <v>#NAME?</v>
      </c>
      <c r="L1901" s="153" t="e">
        <f t="shared" ca="1" si="241"/>
        <v>#NAME?</v>
      </c>
      <c r="M1901" s="195" t="e">
        <f ca="1">_xll.BInterpol(cf!$A$2:$A$68,cf!$C$2:$C$68,params!B1901,"cubic")</f>
        <v>#NAME?</v>
      </c>
      <c r="N1901" s="195" t="e">
        <f ca="1">+_xll.BInterpol(#REF!,#REF!,params!B1901,"cubic")</f>
        <v>#NAME?</v>
      </c>
      <c r="O1901" s="153" t="e">
        <f t="shared" ca="1" si="237"/>
        <v>#NAME?</v>
      </c>
    </row>
    <row r="1902" spans="1:15">
      <c r="A1902">
        <v>1899</v>
      </c>
      <c r="B1902">
        <f t="shared" si="235"/>
        <v>7.5960000000000001</v>
      </c>
      <c r="C1902" s="151" t="e">
        <f ca="1">+_xll.BInterpol(Boost!$R$6:$R$66,Boost!$AZ$6:$AZ$66,params!B1902,"cubic")</f>
        <v>#NAME?</v>
      </c>
      <c r="D1902" s="151" t="e">
        <f ca="1">+_xll.BInterpol(Boost!$R$6:$R$66,Boost!$AX$6:$AX$66,params!B1902,"cubic")</f>
        <v>#NAME?</v>
      </c>
      <c r="E1902" s="198" t="e">
        <f t="shared" ca="1" si="238"/>
        <v>#NAME?</v>
      </c>
      <c r="F1902" s="151" t="e">
        <f ca="1">+_xll.BInterpol(Boost!$R$6:$R$66,Boost!$AY$6:$AY$66,params!B1902,"cubic")</f>
        <v>#NAME?</v>
      </c>
      <c r="G1902" s="151" t="e">
        <f ca="1">_xll.BInterpol(cf!$A$2:$A$68,cf!$B$2:$B$68,params!B1902,"cubic")/100</f>
        <v>#NAME?</v>
      </c>
      <c r="H1902" s="199" t="e">
        <f t="shared" ca="1" si="239"/>
        <v>#NAME?</v>
      </c>
      <c r="I1902" s="152">
        <f t="shared" si="242"/>
        <v>0.11891396346571492</v>
      </c>
      <c r="J1902" s="152">
        <f t="shared" si="240"/>
        <v>5.8741027114783684E-5</v>
      </c>
      <c r="K1902" s="3" t="e">
        <f t="shared" ca="1" si="236"/>
        <v>#NAME?</v>
      </c>
      <c r="L1902" s="153" t="e">
        <f t="shared" ca="1" si="241"/>
        <v>#NAME?</v>
      </c>
      <c r="M1902" s="195" t="e">
        <f ca="1">_xll.BInterpol(cf!$A$2:$A$68,cf!$C$2:$C$68,params!B1902,"cubic")</f>
        <v>#NAME?</v>
      </c>
      <c r="N1902" s="195" t="e">
        <f ca="1">+_xll.BInterpol(#REF!,#REF!,params!B1902,"cubic")</f>
        <v>#NAME?</v>
      </c>
      <c r="O1902" s="153" t="e">
        <f t="shared" ca="1" si="237"/>
        <v>#NAME?</v>
      </c>
    </row>
    <row r="1903" spans="1:15">
      <c r="A1903">
        <v>1900</v>
      </c>
      <c r="B1903">
        <f t="shared" si="235"/>
        <v>7.6</v>
      </c>
      <c r="C1903" s="151" t="e">
        <f ca="1">+_xll.BInterpol(Boost!$R$6:$R$66,Boost!$AZ$6:$AZ$66,params!B1903,"cubic")</f>
        <v>#NAME?</v>
      </c>
      <c r="D1903" s="151" t="e">
        <f ca="1">+_xll.BInterpol(Boost!$R$6:$R$66,Boost!$AX$6:$AX$66,params!B1903,"cubic")</f>
        <v>#NAME?</v>
      </c>
      <c r="E1903" s="198" t="e">
        <f t="shared" ca="1" si="238"/>
        <v>#NAME?</v>
      </c>
      <c r="F1903" s="151" t="e">
        <f ca="1">+_xll.BInterpol(Boost!$R$6:$R$66,Boost!$AY$6:$AY$66,params!B1903,"cubic")</f>
        <v>#NAME?</v>
      </c>
      <c r="G1903" s="151" t="e">
        <f ca="1">_xll.BInterpol(cf!$A$2:$A$68,cf!$B$2:$B$68,params!B1903,"cubic")/100</f>
        <v>#NAME?</v>
      </c>
      <c r="H1903" s="199" t="e">
        <f t="shared" ca="1" si="239"/>
        <v>#NAME?</v>
      </c>
      <c r="I1903" s="152">
        <f t="shared" si="242"/>
        <v>0.1189727005768918</v>
      </c>
      <c r="J1903" s="152">
        <f t="shared" si="240"/>
        <v>5.8737111176876411E-5</v>
      </c>
      <c r="K1903" s="3" t="e">
        <f t="shared" ca="1" si="236"/>
        <v>#NAME?</v>
      </c>
      <c r="L1903" s="153" t="e">
        <f t="shared" ca="1" si="241"/>
        <v>#NAME?</v>
      </c>
      <c r="M1903" s="195" t="e">
        <f ca="1">_xll.BInterpol(cf!$A$2:$A$68,cf!$C$2:$C$68,params!B1903,"cubic")</f>
        <v>#NAME?</v>
      </c>
      <c r="N1903" s="195" t="e">
        <f ca="1">+_xll.BInterpol(#REF!,#REF!,params!B1903,"cubic")</f>
        <v>#NAME?</v>
      </c>
      <c r="O1903" s="153" t="e">
        <f t="shared" ca="1" si="237"/>
        <v>#NAME?</v>
      </c>
    </row>
    <row r="1904" spans="1:15">
      <c r="A1904">
        <v>1901</v>
      </c>
      <c r="B1904">
        <f t="shared" si="235"/>
        <v>7.6040000000000001</v>
      </c>
      <c r="C1904" s="151" t="e">
        <f ca="1">+_xll.BInterpol(Boost!$R$6:$R$66,Boost!$AZ$6:$AZ$66,params!B1904,"cubic")</f>
        <v>#NAME?</v>
      </c>
      <c r="D1904" s="151" t="e">
        <f ca="1">+_xll.BInterpol(Boost!$R$6:$R$66,Boost!$AX$6:$AX$66,params!B1904,"cubic")</f>
        <v>#NAME?</v>
      </c>
      <c r="E1904" s="198" t="e">
        <f t="shared" ca="1" si="238"/>
        <v>#NAME?</v>
      </c>
      <c r="F1904" s="151" t="e">
        <f ca="1">+_xll.BInterpol(Boost!$R$6:$R$66,Boost!$AY$6:$AY$66,params!B1904,"cubic")</f>
        <v>#NAME?</v>
      </c>
      <c r="G1904" s="151" t="e">
        <f ca="1">_xll.BInterpol(cf!$A$2:$A$68,cf!$B$2:$B$68,params!B1904,"cubic")/100</f>
        <v>#NAME?</v>
      </c>
      <c r="H1904" s="199" t="e">
        <f t="shared" ca="1" si="239"/>
        <v>#NAME?</v>
      </c>
      <c r="I1904" s="152">
        <f t="shared" si="242"/>
        <v>0.11903143377239167</v>
      </c>
      <c r="J1904" s="152">
        <f t="shared" si="240"/>
        <v>5.8733195499871549E-5</v>
      </c>
      <c r="K1904" s="3" t="e">
        <f t="shared" ca="1" si="236"/>
        <v>#NAME?</v>
      </c>
      <c r="L1904" s="153" t="e">
        <f t="shared" ca="1" si="241"/>
        <v>#NAME?</v>
      </c>
      <c r="M1904" s="195" t="e">
        <f ca="1">_xll.BInterpol(cf!$A$2:$A$68,cf!$C$2:$C$68,params!B1904,"cubic")</f>
        <v>#NAME?</v>
      </c>
      <c r="N1904" s="195" t="e">
        <f ca="1">+_xll.BInterpol(#REF!,#REF!,params!B1904,"cubic")</f>
        <v>#NAME?</v>
      </c>
      <c r="O1904" s="153" t="e">
        <f t="shared" ca="1" si="237"/>
        <v>#NAME?</v>
      </c>
    </row>
    <row r="1905" spans="1:15">
      <c r="A1905">
        <v>1902</v>
      </c>
      <c r="B1905">
        <f t="shared" si="235"/>
        <v>7.6079999999999997</v>
      </c>
      <c r="C1905" s="151" t="e">
        <f ca="1">+_xll.BInterpol(Boost!$R$6:$R$66,Boost!$AZ$6:$AZ$66,params!B1905,"cubic")</f>
        <v>#NAME?</v>
      </c>
      <c r="D1905" s="151" t="e">
        <f ca="1">+_xll.BInterpol(Boost!$R$6:$R$66,Boost!$AX$6:$AX$66,params!B1905,"cubic")</f>
        <v>#NAME?</v>
      </c>
      <c r="E1905" s="198" t="e">
        <f t="shared" ca="1" si="238"/>
        <v>#NAME?</v>
      </c>
      <c r="F1905" s="151" t="e">
        <f ca="1">+_xll.BInterpol(Boost!$R$6:$R$66,Boost!$AY$6:$AY$66,params!B1905,"cubic")</f>
        <v>#NAME?</v>
      </c>
      <c r="G1905" s="151" t="e">
        <f ca="1">_xll.BInterpol(cf!$A$2:$A$68,cf!$B$2:$B$68,params!B1905,"cubic")/100</f>
        <v>#NAME?</v>
      </c>
      <c r="H1905" s="199" t="e">
        <f t="shared" ca="1" si="239"/>
        <v>#NAME?</v>
      </c>
      <c r="I1905" s="152">
        <f t="shared" si="242"/>
        <v>0.11909016305247577</v>
      </c>
      <c r="J1905" s="152">
        <f t="shared" si="240"/>
        <v>5.8729280084102164E-5</v>
      </c>
      <c r="K1905" s="3" t="e">
        <f t="shared" ca="1" si="236"/>
        <v>#NAME?</v>
      </c>
      <c r="L1905" s="153" t="e">
        <f t="shared" ca="1" si="241"/>
        <v>#NAME?</v>
      </c>
      <c r="M1905" s="195" t="e">
        <f ca="1">_xll.BInterpol(cf!$A$2:$A$68,cf!$C$2:$C$68,params!B1905,"cubic")</f>
        <v>#NAME?</v>
      </c>
      <c r="N1905" s="195" t="e">
        <f ca="1">+_xll.BInterpol(#REF!,#REF!,params!B1905,"cubic")</f>
        <v>#NAME?</v>
      </c>
      <c r="O1905" s="153" t="e">
        <f t="shared" ca="1" si="237"/>
        <v>#NAME?</v>
      </c>
    </row>
    <row r="1906" spans="1:15">
      <c r="A1906">
        <v>1903</v>
      </c>
      <c r="B1906">
        <f t="shared" si="235"/>
        <v>7.6120000000000001</v>
      </c>
      <c r="C1906" s="151" t="e">
        <f ca="1">+_xll.BInterpol(Boost!$R$6:$R$66,Boost!$AZ$6:$AZ$66,params!B1906,"cubic")</f>
        <v>#NAME?</v>
      </c>
      <c r="D1906" s="151" t="e">
        <f ca="1">+_xll.BInterpol(Boost!$R$6:$R$66,Boost!$AX$6:$AX$66,params!B1906,"cubic")</f>
        <v>#NAME?</v>
      </c>
      <c r="E1906" s="198" t="e">
        <f t="shared" ca="1" si="238"/>
        <v>#NAME?</v>
      </c>
      <c r="F1906" s="151" t="e">
        <f ca="1">+_xll.BInterpol(Boost!$R$6:$R$66,Boost!$AY$6:$AY$66,params!B1906,"cubic")</f>
        <v>#NAME?</v>
      </c>
      <c r="G1906" s="151" t="e">
        <f ca="1">_xll.BInterpol(cf!$A$2:$A$68,cf!$B$2:$B$68,params!B1906,"cubic")/100</f>
        <v>#NAME?</v>
      </c>
      <c r="H1906" s="199" t="e">
        <f t="shared" ca="1" si="239"/>
        <v>#NAME?</v>
      </c>
      <c r="I1906" s="152">
        <f t="shared" si="242"/>
        <v>0.11914888841740512</v>
      </c>
      <c r="J1906" s="152">
        <f t="shared" si="240"/>
        <v>5.8725364929346213E-5</v>
      </c>
      <c r="K1906" s="3" t="e">
        <f t="shared" ca="1" si="236"/>
        <v>#NAME?</v>
      </c>
      <c r="L1906" s="153" t="e">
        <f t="shared" ca="1" si="241"/>
        <v>#NAME?</v>
      </c>
      <c r="M1906" s="195" t="e">
        <f ca="1">_xll.BInterpol(cf!$A$2:$A$68,cf!$C$2:$C$68,params!B1906,"cubic")</f>
        <v>#NAME?</v>
      </c>
      <c r="N1906" s="195" t="e">
        <f ca="1">+_xll.BInterpol(#REF!,#REF!,params!B1906,"cubic")</f>
        <v>#NAME?</v>
      </c>
      <c r="O1906" s="153" t="e">
        <f t="shared" ca="1" si="237"/>
        <v>#NAME?</v>
      </c>
    </row>
    <row r="1907" spans="1:15">
      <c r="A1907">
        <v>1904</v>
      </c>
      <c r="B1907">
        <f t="shared" si="235"/>
        <v>7.6159999999999997</v>
      </c>
      <c r="C1907" s="151" t="e">
        <f ca="1">+_xll.BInterpol(Boost!$R$6:$R$66,Boost!$AZ$6:$AZ$66,params!B1907,"cubic")</f>
        <v>#NAME?</v>
      </c>
      <c r="D1907" s="151" t="e">
        <f ca="1">+_xll.BInterpol(Boost!$R$6:$R$66,Boost!$AX$6:$AX$66,params!B1907,"cubic")</f>
        <v>#NAME?</v>
      </c>
      <c r="E1907" s="198" t="e">
        <f t="shared" ca="1" si="238"/>
        <v>#NAME?</v>
      </c>
      <c r="F1907" s="151" t="e">
        <f ca="1">+_xll.BInterpol(Boost!$R$6:$R$66,Boost!$AY$6:$AY$66,params!B1907,"cubic")</f>
        <v>#NAME?</v>
      </c>
      <c r="G1907" s="151" t="e">
        <f ca="1">_xll.BInterpol(cf!$A$2:$A$68,cf!$B$2:$B$68,params!B1907,"cubic")/100</f>
        <v>#NAME?</v>
      </c>
      <c r="H1907" s="199" t="e">
        <f t="shared" ca="1" si="239"/>
        <v>#NAME?</v>
      </c>
      <c r="I1907" s="152">
        <f t="shared" si="242"/>
        <v>0.1192076098674405</v>
      </c>
      <c r="J1907" s="152">
        <f t="shared" si="240"/>
        <v>5.872145003538165E-5</v>
      </c>
      <c r="K1907" s="3" t="e">
        <f t="shared" ca="1" si="236"/>
        <v>#NAME?</v>
      </c>
      <c r="L1907" s="153" t="e">
        <f t="shared" ca="1" si="241"/>
        <v>#NAME?</v>
      </c>
      <c r="M1907" s="195" t="e">
        <f ca="1">_xll.BInterpol(cf!$A$2:$A$68,cf!$C$2:$C$68,params!B1907,"cubic")</f>
        <v>#NAME?</v>
      </c>
      <c r="N1907" s="195" t="e">
        <f ca="1">+_xll.BInterpol(#REF!,#REF!,params!B1907,"cubic")</f>
        <v>#NAME?</v>
      </c>
      <c r="O1907" s="153" t="e">
        <f t="shared" ca="1" si="237"/>
        <v>#NAME?</v>
      </c>
    </row>
    <row r="1908" spans="1:15">
      <c r="A1908">
        <v>1905</v>
      </c>
      <c r="B1908">
        <f t="shared" si="235"/>
        <v>7.62</v>
      </c>
      <c r="C1908" s="151" t="e">
        <f ca="1">+_xll.BInterpol(Boost!$R$6:$R$66,Boost!$AZ$6:$AZ$66,params!B1908,"cubic")</f>
        <v>#NAME?</v>
      </c>
      <c r="D1908" s="151" t="e">
        <f ca="1">+_xll.BInterpol(Boost!$R$6:$R$66,Boost!$AX$6:$AX$66,params!B1908,"cubic")</f>
        <v>#NAME?</v>
      </c>
      <c r="E1908" s="198" t="e">
        <f t="shared" ca="1" si="238"/>
        <v>#NAME?</v>
      </c>
      <c r="F1908" s="151" t="e">
        <f ca="1">+_xll.BInterpol(Boost!$R$6:$R$66,Boost!$AY$6:$AY$66,params!B1908,"cubic")</f>
        <v>#NAME?</v>
      </c>
      <c r="G1908" s="151" t="e">
        <f ca="1">_xll.BInterpol(cf!$A$2:$A$68,cf!$B$2:$B$68,params!B1908,"cubic")/100</f>
        <v>#NAME?</v>
      </c>
      <c r="H1908" s="199" t="e">
        <f t="shared" ca="1" si="239"/>
        <v>#NAME?</v>
      </c>
      <c r="I1908" s="152">
        <f t="shared" si="242"/>
        <v>0.11926632740284304</v>
      </c>
      <c r="J1908" s="152">
        <f t="shared" si="240"/>
        <v>5.8717535402541543E-5</v>
      </c>
      <c r="K1908" s="3" t="e">
        <f t="shared" ca="1" si="236"/>
        <v>#NAME?</v>
      </c>
      <c r="L1908" s="153" t="e">
        <f t="shared" ca="1" si="241"/>
        <v>#NAME?</v>
      </c>
      <c r="M1908" s="195" t="e">
        <f ca="1">_xll.BInterpol(cf!$A$2:$A$68,cf!$C$2:$C$68,params!B1908,"cubic")</f>
        <v>#NAME?</v>
      </c>
      <c r="N1908" s="195" t="e">
        <f ca="1">+_xll.BInterpol(#REF!,#REF!,params!B1908,"cubic")</f>
        <v>#NAME?</v>
      </c>
      <c r="O1908" s="153" t="e">
        <f t="shared" ca="1" si="237"/>
        <v>#NAME?</v>
      </c>
    </row>
    <row r="1909" spans="1:15">
      <c r="A1909">
        <v>1906</v>
      </c>
      <c r="B1909">
        <f t="shared" si="235"/>
        <v>7.6239999999999997</v>
      </c>
      <c r="C1909" s="151" t="e">
        <f ca="1">+_xll.BInterpol(Boost!$R$6:$R$66,Boost!$AZ$6:$AZ$66,params!B1909,"cubic")</f>
        <v>#NAME?</v>
      </c>
      <c r="D1909" s="151" t="e">
        <f ca="1">+_xll.BInterpol(Boost!$R$6:$R$66,Boost!$AX$6:$AX$66,params!B1909,"cubic")</f>
        <v>#NAME?</v>
      </c>
      <c r="E1909" s="198" t="e">
        <f t="shared" ca="1" si="238"/>
        <v>#NAME?</v>
      </c>
      <c r="F1909" s="151" t="e">
        <f ca="1">+_xll.BInterpol(Boost!$R$6:$R$66,Boost!$AY$6:$AY$66,params!B1909,"cubic")</f>
        <v>#NAME?</v>
      </c>
      <c r="G1909" s="151" t="e">
        <f ca="1">_xll.BInterpol(cf!$A$2:$A$68,cf!$B$2:$B$68,params!B1909,"cubic")/100</f>
        <v>#NAME?</v>
      </c>
      <c r="H1909" s="199" t="e">
        <f t="shared" ca="1" si="239"/>
        <v>#NAME?</v>
      </c>
      <c r="I1909" s="152">
        <f t="shared" si="242"/>
        <v>0.11932504102387376</v>
      </c>
      <c r="J1909" s="152">
        <f t="shared" si="240"/>
        <v>5.8713621030714869E-5</v>
      </c>
      <c r="K1909" s="3" t="e">
        <f t="shared" ca="1" si="236"/>
        <v>#NAME?</v>
      </c>
      <c r="L1909" s="153" t="e">
        <f t="shared" ca="1" si="241"/>
        <v>#NAME?</v>
      </c>
      <c r="M1909" s="195" t="e">
        <f ca="1">_xll.BInterpol(cf!$A$2:$A$68,cf!$C$2:$C$68,params!B1909,"cubic")</f>
        <v>#NAME?</v>
      </c>
      <c r="N1909" s="195" t="e">
        <f ca="1">+_xll.BInterpol(#REF!,#REF!,params!B1909,"cubic")</f>
        <v>#NAME?</v>
      </c>
      <c r="O1909" s="153" t="e">
        <f t="shared" ca="1" si="237"/>
        <v>#NAME?</v>
      </c>
    </row>
    <row r="1910" spans="1:15">
      <c r="A1910">
        <v>1907</v>
      </c>
      <c r="B1910">
        <f t="shared" si="235"/>
        <v>7.6280000000000001</v>
      </c>
      <c r="C1910" s="151" t="e">
        <f ca="1">+_xll.BInterpol(Boost!$R$6:$R$66,Boost!$AZ$6:$AZ$66,params!B1910,"cubic")</f>
        <v>#NAME?</v>
      </c>
      <c r="D1910" s="151" t="e">
        <f ca="1">+_xll.BInterpol(Boost!$R$6:$R$66,Boost!$AX$6:$AX$66,params!B1910,"cubic")</f>
        <v>#NAME?</v>
      </c>
      <c r="E1910" s="198" t="e">
        <f t="shared" ca="1" si="238"/>
        <v>#NAME?</v>
      </c>
      <c r="F1910" s="151" t="e">
        <f ca="1">+_xll.BInterpol(Boost!$R$6:$R$66,Boost!$AY$6:$AY$66,params!B1910,"cubic")</f>
        <v>#NAME?</v>
      </c>
      <c r="G1910" s="151" t="e">
        <f ca="1">_xll.BInterpol(cf!$A$2:$A$68,cf!$B$2:$B$68,params!B1910,"cubic")/100</f>
        <v>#NAME?</v>
      </c>
      <c r="H1910" s="199" t="e">
        <f t="shared" ca="1" si="239"/>
        <v>#NAME?</v>
      </c>
      <c r="I1910" s="152">
        <f t="shared" si="242"/>
        <v>0.11938375073079355</v>
      </c>
      <c r="J1910" s="152">
        <f t="shared" si="240"/>
        <v>5.8709706919790605E-5</v>
      </c>
      <c r="K1910" s="3" t="e">
        <f t="shared" ca="1" si="236"/>
        <v>#NAME?</v>
      </c>
      <c r="L1910" s="153" t="e">
        <f t="shared" ca="1" si="241"/>
        <v>#NAME?</v>
      </c>
      <c r="M1910" s="195" t="e">
        <f ca="1">_xll.BInterpol(cf!$A$2:$A$68,cf!$C$2:$C$68,params!B1910,"cubic")</f>
        <v>#NAME?</v>
      </c>
      <c r="N1910" s="195" t="e">
        <f ca="1">+_xll.BInterpol(#REF!,#REF!,params!B1910,"cubic")</f>
        <v>#NAME?</v>
      </c>
      <c r="O1910" s="153" t="e">
        <f t="shared" ca="1" si="237"/>
        <v>#NAME?</v>
      </c>
    </row>
    <row r="1911" spans="1:15">
      <c r="A1911">
        <v>1908</v>
      </c>
      <c r="B1911">
        <f t="shared" si="235"/>
        <v>7.6319999999999997</v>
      </c>
      <c r="C1911" s="151" t="e">
        <f ca="1">+_xll.BInterpol(Boost!$R$6:$R$66,Boost!$AZ$6:$AZ$66,params!B1911,"cubic")</f>
        <v>#NAME?</v>
      </c>
      <c r="D1911" s="151" t="e">
        <f ca="1">+_xll.BInterpol(Boost!$R$6:$R$66,Boost!$AX$6:$AX$66,params!B1911,"cubic")</f>
        <v>#NAME?</v>
      </c>
      <c r="E1911" s="198" t="e">
        <f t="shared" ca="1" si="238"/>
        <v>#NAME?</v>
      </c>
      <c r="F1911" s="151" t="e">
        <f ca="1">+_xll.BInterpol(Boost!$R$6:$R$66,Boost!$AY$6:$AY$66,params!B1911,"cubic")</f>
        <v>#NAME?</v>
      </c>
      <c r="G1911" s="151" t="e">
        <f ca="1">_xll.BInterpol(cf!$A$2:$A$68,cf!$B$2:$B$68,params!B1911,"cubic")/100</f>
        <v>#NAME?</v>
      </c>
      <c r="H1911" s="199" t="e">
        <f t="shared" ca="1" si="239"/>
        <v>#NAME?</v>
      </c>
      <c r="I1911" s="152">
        <f t="shared" si="242"/>
        <v>0.11944245652386332</v>
      </c>
      <c r="J1911" s="152">
        <f t="shared" si="240"/>
        <v>5.8705793069768752E-5</v>
      </c>
      <c r="K1911" s="3" t="e">
        <f t="shared" ca="1" si="236"/>
        <v>#NAME?</v>
      </c>
      <c r="L1911" s="153" t="e">
        <f t="shared" ca="1" si="241"/>
        <v>#NAME?</v>
      </c>
      <c r="M1911" s="195" t="e">
        <f ca="1">_xll.BInterpol(cf!$A$2:$A$68,cf!$C$2:$C$68,params!B1911,"cubic")</f>
        <v>#NAME?</v>
      </c>
      <c r="N1911" s="195" t="e">
        <f ca="1">+_xll.BInterpol(#REF!,#REF!,params!B1911,"cubic")</f>
        <v>#NAME?</v>
      </c>
      <c r="O1911" s="153" t="e">
        <f t="shared" ca="1" si="237"/>
        <v>#NAME?</v>
      </c>
    </row>
    <row r="1912" spans="1:15">
      <c r="A1912">
        <v>1909</v>
      </c>
      <c r="B1912">
        <f t="shared" si="235"/>
        <v>7.6360000000000001</v>
      </c>
      <c r="C1912" s="151" t="e">
        <f ca="1">+_xll.BInterpol(Boost!$R$6:$R$66,Boost!$AZ$6:$AZ$66,params!B1912,"cubic")</f>
        <v>#NAME?</v>
      </c>
      <c r="D1912" s="151" t="e">
        <f ca="1">+_xll.BInterpol(Boost!$R$6:$R$66,Boost!$AX$6:$AX$66,params!B1912,"cubic")</f>
        <v>#NAME?</v>
      </c>
      <c r="E1912" s="198" t="e">
        <f t="shared" ca="1" si="238"/>
        <v>#NAME?</v>
      </c>
      <c r="F1912" s="151" t="e">
        <f ca="1">+_xll.BInterpol(Boost!$R$6:$R$66,Boost!$AY$6:$AY$66,params!B1912,"cubic")</f>
        <v>#NAME?</v>
      </c>
      <c r="G1912" s="151" t="e">
        <f ca="1">_xll.BInterpol(cf!$A$2:$A$68,cf!$B$2:$B$68,params!B1912,"cubic")/100</f>
        <v>#NAME?</v>
      </c>
      <c r="H1912" s="199" t="e">
        <f t="shared" ca="1" si="239"/>
        <v>#NAME?</v>
      </c>
      <c r="I1912" s="152">
        <f t="shared" si="242"/>
        <v>0.11950115840334397</v>
      </c>
      <c r="J1912" s="152">
        <f t="shared" si="240"/>
        <v>5.870187948064931E-5</v>
      </c>
      <c r="K1912" s="3" t="e">
        <f t="shared" ca="1" si="236"/>
        <v>#NAME?</v>
      </c>
      <c r="L1912" s="153" t="e">
        <f t="shared" ca="1" si="241"/>
        <v>#NAME?</v>
      </c>
      <c r="M1912" s="195" t="e">
        <f ca="1">_xll.BInterpol(cf!$A$2:$A$68,cf!$C$2:$C$68,params!B1912,"cubic")</f>
        <v>#NAME?</v>
      </c>
      <c r="N1912" s="195" t="e">
        <f ca="1">+_xll.BInterpol(#REF!,#REF!,params!B1912,"cubic")</f>
        <v>#NAME?</v>
      </c>
      <c r="O1912" s="153" t="e">
        <f t="shared" ca="1" si="237"/>
        <v>#NAME?</v>
      </c>
    </row>
    <row r="1913" spans="1:15">
      <c r="A1913">
        <v>1910</v>
      </c>
      <c r="B1913">
        <f t="shared" si="235"/>
        <v>7.64</v>
      </c>
      <c r="C1913" s="151" t="e">
        <f ca="1">+_xll.BInterpol(Boost!$R$6:$R$66,Boost!$AZ$6:$AZ$66,params!B1913,"cubic")</f>
        <v>#NAME?</v>
      </c>
      <c r="D1913" s="151" t="e">
        <f ca="1">+_xll.BInterpol(Boost!$R$6:$R$66,Boost!$AX$6:$AX$66,params!B1913,"cubic")</f>
        <v>#NAME?</v>
      </c>
      <c r="E1913" s="198" t="e">
        <f t="shared" ca="1" si="238"/>
        <v>#NAME?</v>
      </c>
      <c r="F1913" s="151" t="e">
        <f ca="1">+_xll.BInterpol(Boost!$R$6:$R$66,Boost!$AY$6:$AY$66,params!B1913,"cubic")</f>
        <v>#NAME?</v>
      </c>
      <c r="G1913" s="151" t="e">
        <f ca="1">_xll.BInterpol(cf!$A$2:$A$68,cf!$B$2:$B$68,params!B1913,"cubic")/100</f>
        <v>#NAME?</v>
      </c>
      <c r="H1913" s="199" t="e">
        <f t="shared" ca="1" si="239"/>
        <v>#NAME?</v>
      </c>
      <c r="I1913" s="152">
        <f t="shared" si="242"/>
        <v>0.11955985636949651</v>
      </c>
      <c r="J1913" s="152">
        <f t="shared" si="240"/>
        <v>5.8697966152543302E-5</v>
      </c>
      <c r="K1913" s="3" t="e">
        <f t="shared" ca="1" si="236"/>
        <v>#NAME?</v>
      </c>
      <c r="L1913" s="153" t="e">
        <f t="shared" ca="1" si="241"/>
        <v>#NAME?</v>
      </c>
      <c r="M1913" s="195" t="e">
        <f ca="1">_xll.BInterpol(cf!$A$2:$A$68,cf!$C$2:$C$68,params!B1913,"cubic")</f>
        <v>#NAME?</v>
      </c>
      <c r="N1913" s="195" t="e">
        <f ca="1">+_xll.BInterpol(#REF!,#REF!,params!B1913,"cubic")</f>
        <v>#NAME?</v>
      </c>
      <c r="O1913" s="153" t="e">
        <f t="shared" ca="1" si="237"/>
        <v>#NAME?</v>
      </c>
    </row>
    <row r="1914" spans="1:15">
      <c r="A1914">
        <v>1911</v>
      </c>
      <c r="B1914">
        <f t="shared" si="235"/>
        <v>7.6440000000000001</v>
      </c>
      <c r="C1914" s="151" t="e">
        <f ca="1">+_xll.BInterpol(Boost!$R$6:$R$66,Boost!$AZ$6:$AZ$66,params!B1914,"cubic")</f>
        <v>#NAME?</v>
      </c>
      <c r="D1914" s="151" t="e">
        <f ca="1">+_xll.BInterpol(Boost!$R$6:$R$66,Boost!$AX$6:$AX$66,params!B1914,"cubic")</f>
        <v>#NAME?</v>
      </c>
      <c r="E1914" s="198" t="e">
        <f t="shared" ca="1" si="238"/>
        <v>#NAME?</v>
      </c>
      <c r="F1914" s="151" t="e">
        <f ca="1">+_xll.BInterpol(Boost!$R$6:$R$66,Boost!$AY$6:$AY$66,params!B1914,"cubic")</f>
        <v>#NAME?</v>
      </c>
      <c r="G1914" s="151" t="e">
        <f ca="1">_xll.BInterpol(cf!$A$2:$A$68,cf!$B$2:$B$68,params!B1914,"cubic")/100</f>
        <v>#NAME?</v>
      </c>
      <c r="H1914" s="199" t="e">
        <f t="shared" ca="1" si="239"/>
        <v>#NAME?</v>
      </c>
      <c r="I1914" s="152">
        <f t="shared" si="242"/>
        <v>0.11961855042258163</v>
      </c>
      <c r="J1914" s="152">
        <f t="shared" si="240"/>
        <v>5.8694053085117659E-5</v>
      </c>
      <c r="K1914" s="3" t="e">
        <f t="shared" ca="1" si="236"/>
        <v>#NAME?</v>
      </c>
      <c r="L1914" s="153" t="e">
        <f t="shared" ca="1" si="241"/>
        <v>#NAME?</v>
      </c>
      <c r="M1914" s="195" t="e">
        <f ca="1">_xll.BInterpol(cf!$A$2:$A$68,cf!$C$2:$C$68,params!B1914,"cubic")</f>
        <v>#NAME?</v>
      </c>
      <c r="N1914" s="195" t="e">
        <f ca="1">+_xll.BInterpol(#REF!,#REF!,params!B1914,"cubic")</f>
        <v>#NAME?</v>
      </c>
      <c r="O1914" s="153" t="e">
        <f t="shared" ca="1" si="237"/>
        <v>#NAME?</v>
      </c>
    </row>
    <row r="1915" spans="1:15">
      <c r="A1915">
        <v>1912</v>
      </c>
      <c r="B1915">
        <f t="shared" si="235"/>
        <v>7.6479999999999997</v>
      </c>
      <c r="C1915" s="151" t="e">
        <f ca="1">+_xll.BInterpol(Boost!$R$6:$R$66,Boost!$AZ$6:$AZ$66,params!B1915,"cubic")</f>
        <v>#NAME?</v>
      </c>
      <c r="D1915" s="151" t="e">
        <f ca="1">+_xll.BInterpol(Boost!$R$6:$R$66,Boost!$AX$6:$AX$66,params!B1915,"cubic")</f>
        <v>#NAME?</v>
      </c>
      <c r="E1915" s="198" t="e">
        <f t="shared" ca="1" si="238"/>
        <v>#NAME?</v>
      </c>
      <c r="F1915" s="151" t="e">
        <f ca="1">+_xll.BInterpol(Boost!$R$6:$R$66,Boost!$AY$6:$AY$66,params!B1915,"cubic")</f>
        <v>#NAME?</v>
      </c>
      <c r="G1915" s="151" t="e">
        <f ca="1">_xll.BInterpol(cf!$A$2:$A$68,cf!$B$2:$B$68,params!B1915,"cubic")/100</f>
        <v>#NAME?</v>
      </c>
      <c r="H1915" s="199" t="e">
        <f t="shared" ca="1" si="239"/>
        <v>#NAME?</v>
      </c>
      <c r="I1915" s="152">
        <f t="shared" si="242"/>
        <v>0.11967724056286044</v>
      </c>
      <c r="J1915" s="152">
        <f t="shared" si="240"/>
        <v>5.8690140278816472E-5</v>
      </c>
      <c r="K1915" s="3" t="e">
        <f t="shared" ca="1" si="236"/>
        <v>#NAME?</v>
      </c>
      <c r="L1915" s="153" t="e">
        <f t="shared" ca="1" si="241"/>
        <v>#NAME?</v>
      </c>
      <c r="M1915" s="195" t="e">
        <f ca="1">_xll.BInterpol(cf!$A$2:$A$68,cf!$C$2:$C$68,params!B1915,"cubic")</f>
        <v>#NAME?</v>
      </c>
      <c r="N1915" s="195" t="e">
        <f ca="1">+_xll.BInterpol(#REF!,#REF!,params!B1915,"cubic")</f>
        <v>#NAME?</v>
      </c>
      <c r="O1915" s="153" t="e">
        <f t="shared" ca="1" si="237"/>
        <v>#NAME?</v>
      </c>
    </row>
    <row r="1916" spans="1:15">
      <c r="A1916">
        <v>1913</v>
      </c>
      <c r="B1916">
        <f t="shared" si="235"/>
        <v>7.6520000000000001</v>
      </c>
      <c r="C1916" s="151" t="e">
        <f ca="1">+_xll.BInterpol(Boost!$R$6:$R$66,Boost!$AZ$6:$AZ$66,params!B1916,"cubic")</f>
        <v>#NAME?</v>
      </c>
      <c r="D1916" s="151" t="e">
        <f ca="1">+_xll.BInterpol(Boost!$R$6:$R$66,Boost!$AX$6:$AX$66,params!B1916,"cubic")</f>
        <v>#NAME?</v>
      </c>
      <c r="E1916" s="198" t="e">
        <f t="shared" ca="1" si="238"/>
        <v>#NAME?</v>
      </c>
      <c r="F1916" s="151" t="e">
        <f ca="1">+_xll.BInterpol(Boost!$R$6:$R$66,Boost!$AY$6:$AY$66,params!B1916,"cubic")</f>
        <v>#NAME?</v>
      </c>
      <c r="G1916" s="151" t="e">
        <f ca="1">_xll.BInterpol(cf!$A$2:$A$68,cf!$B$2:$B$68,params!B1916,"cubic")/100</f>
        <v>#NAME?</v>
      </c>
      <c r="H1916" s="199" t="e">
        <f t="shared" ca="1" si="239"/>
        <v>#NAME?</v>
      </c>
      <c r="I1916" s="152">
        <f t="shared" si="242"/>
        <v>0.11973592679059364</v>
      </c>
      <c r="J1916" s="152">
        <f t="shared" si="240"/>
        <v>5.8686227733195651E-5</v>
      </c>
      <c r="K1916" s="3" t="e">
        <f t="shared" ca="1" si="236"/>
        <v>#NAME?</v>
      </c>
      <c r="L1916" s="153" t="e">
        <f t="shared" ca="1" si="241"/>
        <v>#NAME?</v>
      </c>
      <c r="M1916" s="195" t="e">
        <f ca="1">_xll.BInterpol(cf!$A$2:$A$68,cf!$C$2:$C$68,params!B1916,"cubic")</f>
        <v>#NAME?</v>
      </c>
      <c r="N1916" s="195" t="e">
        <f ca="1">+_xll.BInterpol(#REF!,#REF!,params!B1916,"cubic")</f>
        <v>#NAME?</v>
      </c>
      <c r="O1916" s="153" t="e">
        <f t="shared" ca="1" si="237"/>
        <v>#NAME?</v>
      </c>
    </row>
    <row r="1917" spans="1:15">
      <c r="A1917">
        <v>1914</v>
      </c>
      <c r="B1917">
        <f t="shared" si="235"/>
        <v>7.6559999999999997</v>
      </c>
      <c r="C1917" s="151" t="e">
        <f ca="1">+_xll.BInterpol(Boost!$R$6:$R$66,Boost!$AZ$6:$AZ$66,params!B1917,"cubic")</f>
        <v>#NAME?</v>
      </c>
      <c r="D1917" s="151" t="e">
        <f ca="1">+_xll.BInterpol(Boost!$R$6:$R$66,Boost!$AX$6:$AX$66,params!B1917,"cubic")</f>
        <v>#NAME?</v>
      </c>
      <c r="E1917" s="198" t="e">
        <f t="shared" ca="1" si="238"/>
        <v>#NAME?</v>
      </c>
      <c r="F1917" s="151" t="e">
        <f ca="1">+_xll.BInterpol(Boost!$R$6:$R$66,Boost!$AY$6:$AY$66,params!B1917,"cubic")</f>
        <v>#NAME?</v>
      </c>
      <c r="G1917" s="151" t="e">
        <f ca="1">_xll.BInterpol(cf!$A$2:$A$68,cf!$B$2:$B$68,params!B1917,"cubic")/100</f>
        <v>#NAME?</v>
      </c>
      <c r="H1917" s="199" t="e">
        <f t="shared" ca="1" si="239"/>
        <v>#NAME?</v>
      </c>
      <c r="I1917" s="152">
        <f t="shared" si="242"/>
        <v>0.119794609106042</v>
      </c>
      <c r="J1917" s="152">
        <f t="shared" si="240"/>
        <v>5.8682315448366218E-5</v>
      </c>
      <c r="K1917" s="3" t="e">
        <f t="shared" ca="1" si="236"/>
        <v>#NAME?</v>
      </c>
      <c r="L1917" s="153" t="e">
        <f t="shared" ca="1" si="241"/>
        <v>#NAME?</v>
      </c>
      <c r="M1917" s="195" t="e">
        <f ca="1">_xll.BInterpol(cf!$A$2:$A$68,cf!$C$2:$C$68,params!B1917,"cubic")</f>
        <v>#NAME?</v>
      </c>
      <c r="N1917" s="195" t="e">
        <f ca="1">+_xll.BInterpol(#REF!,#REF!,params!B1917,"cubic")</f>
        <v>#NAME?</v>
      </c>
      <c r="O1917" s="153" t="e">
        <f t="shared" ca="1" si="237"/>
        <v>#NAME?</v>
      </c>
    </row>
    <row r="1918" spans="1:15">
      <c r="A1918">
        <v>1915</v>
      </c>
      <c r="B1918">
        <f t="shared" si="235"/>
        <v>7.66</v>
      </c>
      <c r="C1918" s="151" t="e">
        <f ca="1">+_xll.BInterpol(Boost!$R$6:$R$66,Boost!$AZ$6:$AZ$66,params!B1918,"cubic")</f>
        <v>#NAME?</v>
      </c>
      <c r="D1918" s="151" t="e">
        <f ca="1">+_xll.BInterpol(Boost!$R$6:$R$66,Boost!$AX$6:$AX$66,params!B1918,"cubic")</f>
        <v>#NAME?</v>
      </c>
      <c r="E1918" s="198" t="e">
        <f t="shared" ca="1" si="238"/>
        <v>#NAME?</v>
      </c>
      <c r="F1918" s="151" t="e">
        <f ca="1">+_xll.BInterpol(Boost!$R$6:$R$66,Boost!$AY$6:$AY$66,params!B1918,"cubic")</f>
        <v>#NAME?</v>
      </c>
      <c r="G1918" s="151" t="e">
        <f ca="1">_xll.BInterpol(cf!$A$2:$A$68,cf!$B$2:$B$68,params!B1918,"cubic")/100</f>
        <v>#NAME?</v>
      </c>
      <c r="H1918" s="199" t="e">
        <f t="shared" ca="1" si="239"/>
        <v>#NAME?</v>
      </c>
      <c r="I1918" s="152">
        <f t="shared" si="242"/>
        <v>0.11985328750946633</v>
      </c>
      <c r="J1918" s="152">
        <f t="shared" si="240"/>
        <v>5.8678403424328174E-5</v>
      </c>
      <c r="K1918" s="3" t="e">
        <f t="shared" ca="1" si="236"/>
        <v>#NAME?</v>
      </c>
      <c r="L1918" s="153" t="e">
        <f t="shared" ca="1" si="241"/>
        <v>#NAME?</v>
      </c>
      <c r="M1918" s="195" t="e">
        <f ca="1">_xll.BInterpol(cf!$A$2:$A$68,cf!$C$2:$C$68,params!B1918,"cubic")</f>
        <v>#NAME?</v>
      </c>
      <c r="N1918" s="195" t="e">
        <f ca="1">+_xll.BInterpol(#REF!,#REF!,params!B1918,"cubic")</f>
        <v>#NAME?</v>
      </c>
      <c r="O1918" s="153" t="e">
        <f t="shared" ca="1" si="237"/>
        <v>#NAME?</v>
      </c>
    </row>
    <row r="1919" spans="1:15">
      <c r="A1919">
        <v>1916</v>
      </c>
      <c r="B1919">
        <f t="shared" si="235"/>
        <v>7.6639999999999997</v>
      </c>
      <c r="C1919" s="151" t="e">
        <f ca="1">+_xll.BInterpol(Boost!$R$6:$R$66,Boost!$AZ$6:$AZ$66,params!B1919,"cubic")</f>
        <v>#NAME?</v>
      </c>
      <c r="D1919" s="151" t="e">
        <f ca="1">+_xll.BInterpol(Boost!$R$6:$R$66,Boost!$AX$6:$AX$66,params!B1919,"cubic")</f>
        <v>#NAME?</v>
      </c>
      <c r="E1919" s="198" t="e">
        <f t="shared" ca="1" si="238"/>
        <v>#NAME?</v>
      </c>
      <c r="F1919" s="151" t="e">
        <f ca="1">+_xll.BInterpol(Boost!$R$6:$R$66,Boost!$AY$6:$AY$66,params!B1919,"cubic")</f>
        <v>#NAME?</v>
      </c>
      <c r="G1919" s="151" t="e">
        <f ca="1">_xll.BInterpol(cf!$A$2:$A$68,cf!$B$2:$B$68,params!B1919,"cubic")/100</f>
        <v>#NAME?</v>
      </c>
      <c r="H1919" s="199" t="e">
        <f t="shared" ca="1" si="239"/>
        <v>#NAME?</v>
      </c>
      <c r="I1919" s="152">
        <f t="shared" si="242"/>
        <v>0.11991196200112764</v>
      </c>
      <c r="J1919" s="152">
        <f t="shared" si="240"/>
        <v>5.8674491661303563E-5</v>
      </c>
      <c r="K1919" s="3" t="e">
        <f t="shared" ca="1" si="236"/>
        <v>#NAME?</v>
      </c>
      <c r="L1919" s="153" t="e">
        <f t="shared" ca="1" si="241"/>
        <v>#NAME?</v>
      </c>
      <c r="M1919" s="195" t="e">
        <f ca="1">_xll.BInterpol(cf!$A$2:$A$68,cf!$C$2:$C$68,params!B1919,"cubic")</f>
        <v>#NAME?</v>
      </c>
      <c r="N1919" s="195" t="e">
        <f ca="1">+_xll.BInterpol(#REF!,#REF!,params!B1919,"cubic")</f>
        <v>#NAME?</v>
      </c>
      <c r="O1919" s="153" t="e">
        <f t="shared" ca="1" si="237"/>
        <v>#NAME?</v>
      </c>
    </row>
    <row r="1920" spans="1:15">
      <c r="A1920">
        <v>1917</v>
      </c>
      <c r="B1920">
        <f t="shared" si="235"/>
        <v>7.6680000000000001</v>
      </c>
      <c r="C1920" s="151" t="e">
        <f ca="1">+_xll.BInterpol(Boost!$R$6:$R$66,Boost!$AZ$6:$AZ$66,params!B1920,"cubic")</f>
        <v>#NAME?</v>
      </c>
      <c r="D1920" s="151" t="e">
        <f ca="1">+_xll.BInterpol(Boost!$R$6:$R$66,Boost!$AX$6:$AX$66,params!B1920,"cubic")</f>
        <v>#NAME?</v>
      </c>
      <c r="E1920" s="198" t="e">
        <f t="shared" ca="1" si="238"/>
        <v>#NAME?</v>
      </c>
      <c r="F1920" s="151" t="e">
        <f ca="1">+_xll.BInterpol(Boost!$R$6:$R$66,Boost!$AY$6:$AY$66,params!B1920,"cubic")</f>
        <v>#NAME?</v>
      </c>
      <c r="G1920" s="151" t="e">
        <f ca="1">_xll.BInterpol(cf!$A$2:$A$68,cf!$B$2:$B$68,params!B1920,"cubic")/100</f>
        <v>#NAME?</v>
      </c>
      <c r="H1920" s="199" t="e">
        <f t="shared" ca="1" si="239"/>
        <v>#NAME?</v>
      </c>
      <c r="I1920" s="152">
        <f t="shared" si="242"/>
        <v>0.11997063258128648</v>
      </c>
      <c r="J1920" s="152">
        <f t="shared" si="240"/>
        <v>5.8670580158848296E-5</v>
      </c>
      <c r="K1920" s="3" t="e">
        <f t="shared" ca="1" si="236"/>
        <v>#NAME?</v>
      </c>
      <c r="L1920" s="153" t="e">
        <f t="shared" ca="1" si="241"/>
        <v>#NAME?</v>
      </c>
      <c r="M1920" s="195" t="e">
        <f ca="1">_xll.BInterpol(cf!$A$2:$A$68,cf!$C$2:$C$68,params!B1920,"cubic")</f>
        <v>#NAME?</v>
      </c>
      <c r="N1920" s="195" t="e">
        <f ca="1">+_xll.BInterpol(#REF!,#REF!,params!B1920,"cubic")</f>
        <v>#NAME?</v>
      </c>
      <c r="O1920" s="153" t="e">
        <f t="shared" ca="1" si="237"/>
        <v>#NAME?</v>
      </c>
    </row>
    <row r="1921" spans="1:15">
      <c r="A1921">
        <v>1918</v>
      </c>
      <c r="B1921">
        <f t="shared" si="235"/>
        <v>7.6719999999999997</v>
      </c>
      <c r="C1921" s="151" t="e">
        <f ca="1">+_xll.BInterpol(Boost!$R$6:$R$66,Boost!$AZ$6:$AZ$66,params!B1921,"cubic")</f>
        <v>#NAME?</v>
      </c>
      <c r="D1921" s="151" t="e">
        <f ca="1">+_xll.BInterpol(Boost!$R$6:$R$66,Boost!$AX$6:$AX$66,params!B1921,"cubic")</f>
        <v>#NAME?</v>
      </c>
      <c r="E1921" s="198" t="e">
        <f t="shared" ca="1" si="238"/>
        <v>#NAME?</v>
      </c>
      <c r="F1921" s="151" t="e">
        <f ca="1">+_xll.BInterpol(Boost!$R$6:$R$66,Boost!$AY$6:$AY$66,params!B1921,"cubic")</f>
        <v>#NAME?</v>
      </c>
      <c r="G1921" s="151" t="e">
        <f ca="1">_xll.BInterpol(cf!$A$2:$A$68,cf!$B$2:$B$68,params!B1921,"cubic")/100</f>
        <v>#NAME?</v>
      </c>
      <c r="H1921" s="199" t="e">
        <f t="shared" ca="1" si="239"/>
        <v>#NAME?</v>
      </c>
      <c r="I1921" s="152">
        <f t="shared" si="242"/>
        <v>0.12002929925020367</v>
      </c>
      <c r="J1921" s="152">
        <f t="shared" si="240"/>
        <v>5.8666668917184417E-5</v>
      </c>
      <c r="K1921" s="3" t="e">
        <f t="shared" ca="1" si="236"/>
        <v>#NAME?</v>
      </c>
      <c r="L1921" s="153" t="e">
        <f t="shared" ca="1" si="241"/>
        <v>#NAME?</v>
      </c>
      <c r="M1921" s="195" t="e">
        <f ca="1">_xll.BInterpol(cf!$A$2:$A$68,cf!$C$2:$C$68,params!B1921,"cubic")</f>
        <v>#NAME?</v>
      </c>
      <c r="N1921" s="195" t="e">
        <f ca="1">+_xll.BInterpol(#REF!,#REF!,params!B1921,"cubic")</f>
        <v>#NAME?</v>
      </c>
      <c r="O1921" s="153" t="e">
        <f t="shared" ca="1" si="237"/>
        <v>#NAME?</v>
      </c>
    </row>
    <row r="1922" spans="1:15">
      <c r="A1922">
        <v>1919</v>
      </c>
      <c r="B1922">
        <f t="shared" si="235"/>
        <v>7.6760000000000002</v>
      </c>
      <c r="C1922" s="151" t="e">
        <f ca="1">+_xll.BInterpol(Boost!$R$6:$R$66,Boost!$AZ$6:$AZ$66,params!B1922,"cubic")</f>
        <v>#NAME?</v>
      </c>
      <c r="D1922" s="151" t="e">
        <f ca="1">+_xll.BInterpol(Boost!$R$6:$R$66,Boost!$AX$6:$AX$66,params!B1922,"cubic")</f>
        <v>#NAME?</v>
      </c>
      <c r="E1922" s="198" t="e">
        <f t="shared" ca="1" si="238"/>
        <v>#NAME?</v>
      </c>
      <c r="F1922" s="151" t="e">
        <f ca="1">+_xll.BInterpol(Boost!$R$6:$R$66,Boost!$AY$6:$AY$66,params!B1922,"cubic")</f>
        <v>#NAME?</v>
      </c>
      <c r="G1922" s="151" t="e">
        <f ca="1">_xll.BInterpol(cf!$A$2:$A$68,cf!$B$2:$B$68,params!B1922,"cubic")/100</f>
        <v>#NAME?</v>
      </c>
      <c r="H1922" s="199" t="e">
        <f t="shared" ca="1" si="239"/>
        <v>#NAME?</v>
      </c>
      <c r="I1922" s="152">
        <f t="shared" si="242"/>
        <v>0.12008796200813998</v>
      </c>
      <c r="J1922" s="152">
        <f t="shared" si="240"/>
        <v>5.8662757936311927E-5</v>
      </c>
      <c r="K1922" s="3" t="e">
        <f t="shared" ca="1" si="236"/>
        <v>#NAME?</v>
      </c>
      <c r="L1922" s="153" t="e">
        <f t="shared" ca="1" si="241"/>
        <v>#NAME?</v>
      </c>
      <c r="M1922" s="195" t="e">
        <f ca="1">_xll.BInterpol(cf!$A$2:$A$68,cf!$C$2:$C$68,params!B1922,"cubic")</f>
        <v>#NAME?</v>
      </c>
      <c r="N1922" s="195" t="e">
        <f ca="1">+_xll.BInterpol(#REF!,#REF!,params!B1922,"cubic")</f>
        <v>#NAME?</v>
      </c>
      <c r="O1922" s="153" t="e">
        <f t="shared" ca="1" si="237"/>
        <v>#NAME?</v>
      </c>
    </row>
    <row r="1923" spans="1:15">
      <c r="A1923">
        <v>1920</v>
      </c>
      <c r="B1923">
        <f t="shared" si="235"/>
        <v>7.68</v>
      </c>
      <c r="C1923" s="151" t="e">
        <f ca="1">+_xll.BInterpol(Boost!$R$6:$R$66,Boost!$AZ$6:$AZ$66,params!B1923,"cubic")</f>
        <v>#NAME?</v>
      </c>
      <c r="D1923" s="151" t="e">
        <f ca="1">+_xll.BInterpol(Boost!$R$6:$R$66,Boost!$AX$6:$AX$66,params!B1923,"cubic")</f>
        <v>#NAME?</v>
      </c>
      <c r="E1923" s="198" t="e">
        <f t="shared" ca="1" si="238"/>
        <v>#NAME?</v>
      </c>
      <c r="F1923" s="151" t="e">
        <f ca="1">+_xll.BInterpol(Boost!$R$6:$R$66,Boost!$AY$6:$AY$66,params!B1923,"cubic")</f>
        <v>#NAME?</v>
      </c>
      <c r="G1923" s="151" t="e">
        <f ca="1">_xll.BInterpol(cf!$A$2:$A$68,cf!$B$2:$B$68,params!B1923,"cubic")/100</f>
        <v>#NAME?</v>
      </c>
      <c r="H1923" s="199" t="e">
        <f t="shared" ca="1" si="239"/>
        <v>#NAME?</v>
      </c>
      <c r="I1923" s="152">
        <f t="shared" si="242"/>
        <v>0.12014662085535621</v>
      </c>
      <c r="J1923" s="152">
        <f t="shared" si="240"/>
        <v>5.8658847216230825E-5</v>
      </c>
      <c r="K1923" s="3" t="e">
        <f t="shared" ca="1" si="236"/>
        <v>#NAME?</v>
      </c>
      <c r="L1923" s="153" t="e">
        <f t="shared" ca="1" si="241"/>
        <v>#NAME?</v>
      </c>
      <c r="M1923" s="195" t="e">
        <f ca="1">_xll.BInterpol(cf!$A$2:$A$68,cf!$C$2:$C$68,params!B1923,"cubic")</f>
        <v>#NAME?</v>
      </c>
      <c r="N1923" s="195" t="e">
        <f ca="1">+_xll.BInterpol(#REF!,#REF!,params!B1923,"cubic")</f>
        <v>#NAME?</v>
      </c>
      <c r="O1923" s="153" t="e">
        <f t="shared" ca="1" si="237"/>
        <v>#NAME?</v>
      </c>
    </row>
    <row r="1924" spans="1:15">
      <c r="A1924">
        <v>1921</v>
      </c>
      <c r="B1924">
        <f t="shared" ref="B1924:B1987" si="243">+A1924/250</f>
        <v>7.6840000000000002</v>
      </c>
      <c r="C1924" s="151" t="e">
        <f ca="1">+_xll.BInterpol(Boost!$R$6:$R$66,Boost!$AZ$6:$AZ$66,params!B1924,"cubic")</f>
        <v>#NAME?</v>
      </c>
      <c r="D1924" s="151" t="e">
        <f ca="1">+_xll.BInterpol(Boost!$R$6:$R$66,Boost!$AX$6:$AX$66,params!B1924,"cubic")</f>
        <v>#NAME?</v>
      </c>
      <c r="E1924" s="198" t="e">
        <f t="shared" ca="1" si="238"/>
        <v>#NAME?</v>
      </c>
      <c r="F1924" s="151" t="e">
        <f ca="1">+_xll.BInterpol(Boost!$R$6:$R$66,Boost!$AY$6:$AY$66,params!B1924,"cubic")</f>
        <v>#NAME?</v>
      </c>
      <c r="G1924" s="151" t="e">
        <f ca="1">_xll.BInterpol(cf!$A$2:$A$68,cf!$B$2:$B$68,params!B1924,"cubic")/100</f>
        <v>#NAME?</v>
      </c>
      <c r="H1924" s="199" t="e">
        <f t="shared" ca="1" si="239"/>
        <v>#NAME?</v>
      </c>
      <c r="I1924" s="152">
        <f t="shared" si="242"/>
        <v>0.12020527579211293</v>
      </c>
      <c r="J1924" s="152">
        <f t="shared" si="240"/>
        <v>5.8654936756719067E-5</v>
      </c>
      <c r="K1924" s="3" t="e">
        <f t="shared" ref="K1924:K1987" ca="1" si="244">+EXP(H1924*-B1924)</f>
        <v>#NAME?</v>
      </c>
      <c r="L1924" s="153" t="e">
        <f t="shared" ca="1" si="241"/>
        <v>#NAME?</v>
      </c>
      <c r="M1924" s="195" t="e">
        <f ca="1">_xll.BInterpol(cf!$A$2:$A$68,cf!$C$2:$C$68,params!B1924,"cubic")</f>
        <v>#NAME?</v>
      </c>
      <c r="N1924" s="195" t="e">
        <f ca="1">+_xll.BInterpol(#REF!,#REF!,params!B1924,"cubic")</f>
        <v>#NAME?</v>
      </c>
      <c r="O1924" s="153" t="e">
        <f t="shared" ref="O1924:O1987" ca="1" si="245">+EXP(-B1925*E1925)-EXP(-B1924*E1924)</f>
        <v>#NAME?</v>
      </c>
    </row>
    <row r="1925" spans="1:15">
      <c r="A1925">
        <v>1922</v>
      </c>
      <c r="B1925">
        <f t="shared" si="243"/>
        <v>7.6879999999999997</v>
      </c>
      <c r="C1925" s="151" t="e">
        <f ca="1">+_xll.BInterpol(Boost!$R$6:$R$66,Boost!$AZ$6:$AZ$66,params!B1925,"cubic")</f>
        <v>#NAME?</v>
      </c>
      <c r="D1925" s="151" t="e">
        <f ca="1">+_xll.BInterpol(Boost!$R$6:$R$66,Boost!$AX$6:$AX$66,params!B1925,"cubic")</f>
        <v>#NAME?</v>
      </c>
      <c r="E1925" s="198" t="e">
        <f t="shared" ref="E1925:E1988" ca="1" si="246">-((1+C1925*B1925)/(1+C1924*B1924)-1)/(B1925-B1924)+((1+F1925*B1925)/(1+F1924*B1924)-1)/(B1925-B1924)</f>
        <v>#NAME?</v>
      </c>
      <c r="F1925" s="151" t="e">
        <f ca="1">+_xll.BInterpol(Boost!$R$6:$R$66,Boost!$AY$6:$AY$66,params!B1925,"cubic")</f>
        <v>#NAME?</v>
      </c>
      <c r="G1925" s="151" t="e">
        <f ca="1">_xll.BInterpol(cf!$A$2:$A$68,cf!$B$2:$B$68,params!B1925,"cubic")/100</f>
        <v>#NAME?</v>
      </c>
      <c r="H1925" s="199" t="e">
        <f t="shared" ref="H1925:H1988" ca="1" si="247">-((1+F1925*B1925)/(1+F1924*B1924)-1)/(B1925-B1924)+((1+G1925*B1925)/(1+G1924*B1924)-1)/(B1925-B1924)</f>
        <v>#NAME?</v>
      </c>
      <c r="I1925" s="152">
        <f t="shared" si="242"/>
        <v>0.12026392681867082</v>
      </c>
      <c r="J1925" s="152">
        <f t="shared" ref="J1925:J1988" si="248">+I1925-I1924</f>
        <v>5.8651026557887675E-5</v>
      </c>
      <c r="K1925" s="3" t="e">
        <f t="shared" ca="1" si="244"/>
        <v>#NAME?</v>
      </c>
      <c r="L1925" s="153" t="e">
        <f t="shared" ref="L1925:L1988" ca="1" si="249">+K1926-K1925</f>
        <v>#NAME?</v>
      </c>
      <c r="M1925" s="195" t="e">
        <f ca="1">_xll.BInterpol(cf!$A$2:$A$68,cf!$C$2:$C$68,params!B1925,"cubic")</f>
        <v>#NAME?</v>
      </c>
      <c r="N1925" s="195" t="e">
        <f ca="1">+_xll.BInterpol(#REF!,#REF!,params!B1925,"cubic")</f>
        <v>#NAME?</v>
      </c>
      <c r="O1925" s="153" t="e">
        <f t="shared" ca="1" si="245"/>
        <v>#NAME?</v>
      </c>
    </row>
    <row r="1926" spans="1:15">
      <c r="A1926">
        <v>1923</v>
      </c>
      <c r="B1926">
        <f t="shared" si="243"/>
        <v>7.6920000000000002</v>
      </c>
      <c r="C1926" s="151" t="e">
        <f ca="1">+_xll.BInterpol(Boost!$R$6:$R$66,Boost!$AZ$6:$AZ$66,params!B1926,"cubic")</f>
        <v>#NAME?</v>
      </c>
      <c r="D1926" s="151" t="e">
        <f ca="1">+_xll.BInterpol(Boost!$R$6:$R$66,Boost!$AX$6:$AX$66,params!B1926,"cubic")</f>
        <v>#NAME?</v>
      </c>
      <c r="E1926" s="198" t="e">
        <f t="shared" ca="1" si="246"/>
        <v>#NAME?</v>
      </c>
      <c r="F1926" s="151" t="e">
        <f ca="1">+_xll.BInterpol(Boost!$R$6:$R$66,Boost!$AY$6:$AY$66,params!B1926,"cubic")</f>
        <v>#NAME?</v>
      </c>
      <c r="G1926" s="151" t="e">
        <f ca="1">_xll.BInterpol(cf!$A$2:$A$68,cf!$B$2:$B$68,params!B1926,"cubic")/100</f>
        <v>#NAME?</v>
      </c>
      <c r="H1926" s="199" t="e">
        <f t="shared" ca="1" si="247"/>
        <v>#NAME?</v>
      </c>
      <c r="I1926" s="152">
        <f t="shared" si="242"/>
        <v>0.12032257393529056</v>
      </c>
      <c r="J1926" s="152">
        <f t="shared" si="248"/>
        <v>5.864711661973665E-5</v>
      </c>
      <c r="K1926" s="3" t="e">
        <f t="shared" ca="1" si="244"/>
        <v>#NAME?</v>
      </c>
      <c r="L1926" s="153" t="e">
        <f t="shared" ca="1" si="249"/>
        <v>#NAME?</v>
      </c>
      <c r="M1926" s="195" t="e">
        <f ca="1">_xll.BInterpol(cf!$A$2:$A$68,cf!$C$2:$C$68,params!B1926,"cubic")</f>
        <v>#NAME?</v>
      </c>
      <c r="N1926" s="195" t="e">
        <f ca="1">+_xll.BInterpol(#REF!,#REF!,params!B1926,"cubic")</f>
        <v>#NAME?</v>
      </c>
      <c r="O1926" s="153" t="e">
        <f t="shared" ca="1" si="245"/>
        <v>#NAME?</v>
      </c>
    </row>
    <row r="1927" spans="1:15">
      <c r="A1927">
        <v>1924</v>
      </c>
      <c r="B1927">
        <f t="shared" si="243"/>
        <v>7.6959999999999997</v>
      </c>
      <c r="C1927" s="151" t="e">
        <f ca="1">+_xll.BInterpol(Boost!$R$6:$R$66,Boost!$AZ$6:$AZ$66,params!B1927,"cubic")</f>
        <v>#NAME?</v>
      </c>
      <c r="D1927" s="151" t="e">
        <f ca="1">+_xll.BInterpol(Boost!$R$6:$R$66,Boost!$AX$6:$AX$66,params!B1927,"cubic")</f>
        <v>#NAME?</v>
      </c>
      <c r="E1927" s="198" t="e">
        <f t="shared" ca="1" si="246"/>
        <v>#NAME?</v>
      </c>
      <c r="F1927" s="151" t="e">
        <f ca="1">+_xll.BInterpol(Boost!$R$6:$R$66,Boost!$AY$6:$AY$66,params!B1927,"cubic")</f>
        <v>#NAME?</v>
      </c>
      <c r="G1927" s="151" t="e">
        <f ca="1">_xll.BInterpol(cf!$A$2:$A$68,cf!$B$2:$B$68,params!B1927,"cubic")/100</f>
        <v>#NAME?</v>
      </c>
      <c r="H1927" s="199" t="e">
        <f t="shared" ca="1" si="247"/>
        <v>#NAME?</v>
      </c>
      <c r="I1927" s="152">
        <f t="shared" si="242"/>
        <v>0.12038121714223293</v>
      </c>
      <c r="J1927" s="152">
        <f t="shared" si="248"/>
        <v>5.8643206942377013E-5</v>
      </c>
      <c r="K1927" s="3" t="e">
        <f t="shared" ca="1" si="244"/>
        <v>#NAME?</v>
      </c>
      <c r="L1927" s="153" t="e">
        <f t="shared" ca="1" si="249"/>
        <v>#NAME?</v>
      </c>
      <c r="M1927" s="195" t="e">
        <f ca="1">_xll.BInterpol(cf!$A$2:$A$68,cf!$C$2:$C$68,params!B1927,"cubic")</f>
        <v>#NAME?</v>
      </c>
      <c r="N1927" s="195" t="e">
        <f ca="1">+_xll.BInterpol(#REF!,#REF!,params!B1927,"cubic")</f>
        <v>#NAME?</v>
      </c>
      <c r="O1927" s="153" t="e">
        <f t="shared" ca="1" si="245"/>
        <v>#NAME?</v>
      </c>
    </row>
    <row r="1928" spans="1:15">
      <c r="A1928">
        <v>1925</v>
      </c>
      <c r="B1928">
        <f t="shared" si="243"/>
        <v>7.7</v>
      </c>
      <c r="C1928" s="151" t="e">
        <f ca="1">+_xll.BInterpol(Boost!$R$6:$R$66,Boost!$AZ$6:$AZ$66,params!B1928,"cubic")</f>
        <v>#NAME?</v>
      </c>
      <c r="D1928" s="151" t="e">
        <f ca="1">+_xll.BInterpol(Boost!$R$6:$R$66,Boost!$AX$6:$AX$66,params!B1928,"cubic")</f>
        <v>#NAME?</v>
      </c>
      <c r="E1928" s="198" t="e">
        <f t="shared" ca="1" si="246"/>
        <v>#NAME?</v>
      </c>
      <c r="F1928" s="151" t="e">
        <f ca="1">+_xll.BInterpol(Boost!$R$6:$R$66,Boost!$AY$6:$AY$66,params!B1928,"cubic")</f>
        <v>#NAME?</v>
      </c>
      <c r="G1928" s="151" t="e">
        <f ca="1">_xll.BInterpol(cf!$A$2:$A$68,cf!$B$2:$B$68,params!B1928,"cubic")/100</f>
        <v>#NAME?</v>
      </c>
      <c r="H1928" s="199" t="e">
        <f t="shared" ca="1" si="247"/>
        <v>#NAME?</v>
      </c>
      <c r="I1928" s="152">
        <f t="shared" si="242"/>
        <v>0.12043985643975852</v>
      </c>
      <c r="J1928" s="152">
        <f t="shared" si="248"/>
        <v>5.863929752558672E-5</v>
      </c>
      <c r="K1928" s="3" t="e">
        <f t="shared" ca="1" si="244"/>
        <v>#NAME?</v>
      </c>
      <c r="L1928" s="153" t="e">
        <f t="shared" ca="1" si="249"/>
        <v>#NAME?</v>
      </c>
      <c r="M1928" s="195" t="e">
        <f ca="1">_xll.BInterpol(cf!$A$2:$A$68,cf!$C$2:$C$68,params!B1928,"cubic")</f>
        <v>#NAME?</v>
      </c>
      <c r="N1928" s="195" t="e">
        <f ca="1">+_xll.BInterpol(#REF!,#REF!,params!B1928,"cubic")</f>
        <v>#NAME?</v>
      </c>
      <c r="O1928" s="153" t="e">
        <f t="shared" ca="1" si="245"/>
        <v>#NAME?</v>
      </c>
    </row>
    <row r="1929" spans="1:15">
      <c r="A1929">
        <v>1926</v>
      </c>
      <c r="B1929">
        <f t="shared" si="243"/>
        <v>7.7039999999999997</v>
      </c>
      <c r="C1929" s="151" t="e">
        <f ca="1">+_xll.BInterpol(Boost!$R$6:$R$66,Boost!$AZ$6:$AZ$66,params!B1929,"cubic")</f>
        <v>#NAME?</v>
      </c>
      <c r="D1929" s="151" t="e">
        <f ca="1">+_xll.BInterpol(Boost!$R$6:$R$66,Boost!$AX$6:$AX$66,params!B1929,"cubic")</f>
        <v>#NAME?</v>
      </c>
      <c r="E1929" s="198" t="e">
        <f t="shared" ca="1" si="246"/>
        <v>#NAME?</v>
      </c>
      <c r="F1929" s="151" t="e">
        <f ca="1">+_xll.BInterpol(Boost!$R$6:$R$66,Boost!$AY$6:$AY$66,params!B1929,"cubic")</f>
        <v>#NAME?</v>
      </c>
      <c r="G1929" s="151" t="e">
        <f ca="1">_xll.BInterpol(cf!$A$2:$A$68,cf!$B$2:$B$68,params!B1929,"cubic")/100</f>
        <v>#NAME?</v>
      </c>
      <c r="H1929" s="199" t="e">
        <f t="shared" ca="1" si="247"/>
        <v>#NAME?</v>
      </c>
      <c r="I1929" s="152">
        <f t="shared" si="242"/>
        <v>0.12049849182812788</v>
      </c>
      <c r="J1929" s="152">
        <f t="shared" si="248"/>
        <v>5.8635388369365771E-5</v>
      </c>
      <c r="K1929" s="3" t="e">
        <f t="shared" ca="1" si="244"/>
        <v>#NAME?</v>
      </c>
      <c r="L1929" s="153" t="e">
        <f t="shared" ca="1" si="249"/>
        <v>#NAME?</v>
      </c>
      <c r="M1929" s="195" t="e">
        <f ca="1">_xll.BInterpol(cf!$A$2:$A$68,cf!$C$2:$C$68,params!B1929,"cubic")</f>
        <v>#NAME?</v>
      </c>
      <c r="N1929" s="195" t="e">
        <f ca="1">+_xll.BInterpol(#REF!,#REF!,params!B1929,"cubic")</f>
        <v>#NAME?</v>
      </c>
      <c r="O1929" s="153" t="e">
        <f t="shared" ca="1" si="245"/>
        <v>#NAME?</v>
      </c>
    </row>
    <row r="1930" spans="1:15">
      <c r="A1930">
        <v>1927</v>
      </c>
      <c r="B1930">
        <f t="shared" si="243"/>
        <v>7.7080000000000002</v>
      </c>
      <c r="C1930" s="151" t="e">
        <f ca="1">+_xll.BInterpol(Boost!$R$6:$R$66,Boost!$AZ$6:$AZ$66,params!B1930,"cubic")</f>
        <v>#NAME?</v>
      </c>
      <c r="D1930" s="151" t="e">
        <f ca="1">+_xll.BInterpol(Boost!$R$6:$R$66,Boost!$AX$6:$AX$66,params!B1930,"cubic")</f>
        <v>#NAME?</v>
      </c>
      <c r="E1930" s="198" t="e">
        <f t="shared" ca="1" si="246"/>
        <v>#NAME?</v>
      </c>
      <c r="F1930" s="151" t="e">
        <f ca="1">+_xll.BInterpol(Boost!$R$6:$R$66,Boost!$AY$6:$AY$66,params!B1930,"cubic")</f>
        <v>#NAME?</v>
      </c>
      <c r="G1930" s="151" t="e">
        <f ca="1">_xll.BInterpol(cf!$A$2:$A$68,cf!$B$2:$B$68,params!B1930,"cubic")/100</f>
        <v>#NAME?</v>
      </c>
      <c r="H1930" s="199" t="e">
        <f t="shared" ca="1" si="247"/>
        <v>#NAME?</v>
      </c>
      <c r="I1930" s="152">
        <f t="shared" si="242"/>
        <v>0.1205571233076016</v>
      </c>
      <c r="J1930" s="152">
        <f t="shared" si="248"/>
        <v>5.8631479473714165E-5</v>
      </c>
      <c r="K1930" s="3" t="e">
        <f t="shared" ca="1" si="244"/>
        <v>#NAME?</v>
      </c>
      <c r="L1930" s="153" t="e">
        <f t="shared" ca="1" si="249"/>
        <v>#NAME?</v>
      </c>
      <c r="M1930" s="195" t="e">
        <f ca="1">_xll.BInterpol(cf!$A$2:$A$68,cf!$C$2:$C$68,params!B1930,"cubic")</f>
        <v>#NAME?</v>
      </c>
      <c r="N1930" s="195" t="e">
        <f ca="1">+_xll.BInterpol(#REF!,#REF!,params!B1930,"cubic")</f>
        <v>#NAME?</v>
      </c>
      <c r="O1930" s="153" t="e">
        <f t="shared" ca="1" si="245"/>
        <v>#NAME?</v>
      </c>
    </row>
    <row r="1931" spans="1:15">
      <c r="A1931">
        <v>1928</v>
      </c>
      <c r="B1931">
        <f t="shared" si="243"/>
        <v>7.7119999999999997</v>
      </c>
      <c r="C1931" s="151" t="e">
        <f ca="1">+_xll.BInterpol(Boost!$R$6:$R$66,Boost!$AZ$6:$AZ$66,params!B1931,"cubic")</f>
        <v>#NAME?</v>
      </c>
      <c r="D1931" s="151" t="e">
        <f ca="1">+_xll.BInterpol(Boost!$R$6:$R$66,Boost!$AX$6:$AX$66,params!B1931,"cubic")</f>
        <v>#NAME?</v>
      </c>
      <c r="E1931" s="198" t="e">
        <f t="shared" ca="1" si="246"/>
        <v>#NAME?</v>
      </c>
      <c r="F1931" s="151" t="e">
        <f ca="1">+_xll.BInterpol(Boost!$R$6:$R$66,Boost!$AY$6:$AY$66,params!B1931,"cubic")</f>
        <v>#NAME?</v>
      </c>
      <c r="G1931" s="151" t="e">
        <f ca="1">_xll.BInterpol(cf!$A$2:$A$68,cf!$B$2:$B$68,params!B1931,"cubic")/100</f>
        <v>#NAME?</v>
      </c>
      <c r="H1931" s="199" t="e">
        <f t="shared" ca="1" si="247"/>
        <v>#NAME?</v>
      </c>
      <c r="I1931" s="152">
        <f t="shared" si="242"/>
        <v>0.12061575087844034</v>
      </c>
      <c r="J1931" s="152">
        <f t="shared" si="248"/>
        <v>5.8627570838742926E-5</v>
      </c>
      <c r="K1931" s="3" t="e">
        <f t="shared" ca="1" si="244"/>
        <v>#NAME?</v>
      </c>
      <c r="L1931" s="153" t="e">
        <f t="shared" ca="1" si="249"/>
        <v>#NAME?</v>
      </c>
      <c r="M1931" s="195" t="e">
        <f ca="1">_xll.BInterpol(cf!$A$2:$A$68,cf!$C$2:$C$68,params!B1931,"cubic")</f>
        <v>#NAME?</v>
      </c>
      <c r="N1931" s="195" t="e">
        <f ca="1">+_xll.BInterpol(#REF!,#REF!,params!B1931,"cubic")</f>
        <v>#NAME?</v>
      </c>
      <c r="O1931" s="153" t="e">
        <f t="shared" ca="1" si="245"/>
        <v>#NAME?</v>
      </c>
    </row>
    <row r="1932" spans="1:15">
      <c r="A1932">
        <v>1929</v>
      </c>
      <c r="B1932">
        <f t="shared" si="243"/>
        <v>7.7160000000000002</v>
      </c>
      <c r="C1932" s="151" t="e">
        <f ca="1">+_xll.BInterpol(Boost!$R$6:$R$66,Boost!$AZ$6:$AZ$66,params!B1932,"cubic")</f>
        <v>#NAME?</v>
      </c>
      <c r="D1932" s="151" t="e">
        <f ca="1">+_xll.BInterpol(Boost!$R$6:$R$66,Boost!$AX$6:$AX$66,params!B1932,"cubic")</f>
        <v>#NAME?</v>
      </c>
      <c r="E1932" s="198" t="e">
        <f t="shared" ca="1" si="246"/>
        <v>#NAME?</v>
      </c>
      <c r="F1932" s="151" t="e">
        <f ca="1">+_xll.BInterpol(Boost!$R$6:$R$66,Boost!$AY$6:$AY$66,params!B1932,"cubic")</f>
        <v>#NAME?</v>
      </c>
      <c r="G1932" s="151" t="e">
        <f ca="1">_xll.BInterpol(cf!$A$2:$A$68,cf!$B$2:$B$68,params!B1932,"cubic")/100</f>
        <v>#NAME?</v>
      </c>
      <c r="H1932" s="199" t="e">
        <f t="shared" ca="1" si="247"/>
        <v>#NAME?</v>
      </c>
      <c r="I1932" s="152">
        <f t="shared" si="242"/>
        <v>0.12067437454090468</v>
      </c>
      <c r="J1932" s="152">
        <f t="shared" si="248"/>
        <v>5.8623662464341031E-5</v>
      </c>
      <c r="K1932" s="3" t="e">
        <f t="shared" ca="1" si="244"/>
        <v>#NAME?</v>
      </c>
      <c r="L1932" s="153" t="e">
        <f t="shared" ca="1" si="249"/>
        <v>#NAME?</v>
      </c>
      <c r="M1932" s="195" t="e">
        <f ca="1">_xll.BInterpol(cf!$A$2:$A$68,cf!$C$2:$C$68,params!B1932,"cubic")</f>
        <v>#NAME?</v>
      </c>
      <c r="N1932" s="195" t="e">
        <f ca="1">+_xll.BInterpol(#REF!,#REF!,params!B1932,"cubic")</f>
        <v>#NAME?</v>
      </c>
      <c r="O1932" s="153" t="e">
        <f t="shared" ca="1" si="245"/>
        <v>#NAME?</v>
      </c>
    </row>
    <row r="1933" spans="1:15">
      <c r="A1933">
        <v>1930</v>
      </c>
      <c r="B1933">
        <f t="shared" si="243"/>
        <v>7.72</v>
      </c>
      <c r="C1933" s="151" t="e">
        <f ca="1">+_xll.BInterpol(Boost!$R$6:$R$66,Boost!$AZ$6:$AZ$66,params!B1933,"cubic")</f>
        <v>#NAME?</v>
      </c>
      <c r="D1933" s="151" t="e">
        <f ca="1">+_xll.BInterpol(Boost!$R$6:$R$66,Boost!$AX$6:$AX$66,params!B1933,"cubic")</f>
        <v>#NAME?</v>
      </c>
      <c r="E1933" s="198" t="e">
        <f t="shared" ca="1" si="246"/>
        <v>#NAME?</v>
      </c>
      <c r="F1933" s="151" t="e">
        <f ca="1">+_xll.BInterpol(Boost!$R$6:$R$66,Boost!$AY$6:$AY$66,params!B1933,"cubic")</f>
        <v>#NAME?</v>
      </c>
      <c r="G1933" s="151" t="e">
        <f ca="1">_xll.BInterpol(cf!$A$2:$A$68,cf!$B$2:$B$68,params!B1933,"cubic")/100</f>
        <v>#NAME?</v>
      </c>
      <c r="H1933" s="199" t="e">
        <f t="shared" ca="1" si="247"/>
        <v>#NAME?</v>
      </c>
      <c r="I1933" s="152">
        <f t="shared" si="242"/>
        <v>0.12073299429525508</v>
      </c>
      <c r="J1933" s="152">
        <f t="shared" si="248"/>
        <v>5.8619754350397457E-5</v>
      </c>
      <c r="K1933" s="3" t="e">
        <f t="shared" ca="1" si="244"/>
        <v>#NAME?</v>
      </c>
      <c r="L1933" s="153" t="e">
        <f t="shared" ca="1" si="249"/>
        <v>#NAME?</v>
      </c>
      <c r="M1933" s="195" t="e">
        <f ca="1">_xll.BInterpol(cf!$A$2:$A$68,cf!$C$2:$C$68,params!B1933,"cubic")</f>
        <v>#NAME?</v>
      </c>
      <c r="N1933" s="195" t="e">
        <f ca="1">+_xll.BInterpol(#REF!,#REF!,params!B1933,"cubic")</f>
        <v>#NAME?</v>
      </c>
      <c r="O1933" s="153" t="e">
        <f t="shared" ca="1" si="245"/>
        <v>#NAME?</v>
      </c>
    </row>
    <row r="1934" spans="1:15">
      <c r="A1934">
        <v>1931</v>
      </c>
      <c r="B1934">
        <f t="shared" si="243"/>
        <v>7.7240000000000002</v>
      </c>
      <c r="C1934" s="151" t="e">
        <f ca="1">+_xll.BInterpol(Boost!$R$6:$R$66,Boost!$AZ$6:$AZ$66,params!B1934,"cubic")</f>
        <v>#NAME?</v>
      </c>
      <c r="D1934" s="151" t="e">
        <f ca="1">+_xll.BInterpol(Boost!$R$6:$R$66,Boost!$AX$6:$AX$66,params!B1934,"cubic")</f>
        <v>#NAME?</v>
      </c>
      <c r="E1934" s="198" t="e">
        <f t="shared" ca="1" si="246"/>
        <v>#NAME?</v>
      </c>
      <c r="F1934" s="151" t="e">
        <f ca="1">+_xll.BInterpol(Boost!$R$6:$R$66,Boost!$AY$6:$AY$66,params!B1934,"cubic")</f>
        <v>#NAME?</v>
      </c>
      <c r="G1934" s="151" t="e">
        <f ca="1">_xll.BInterpol(cf!$A$2:$A$68,cf!$B$2:$B$68,params!B1934,"cubic")/100</f>
        <v>#NAME?</v>
      </c>
      <c r="H1934" s="199" t="e">
        <f t="shared" ca="1" si="247"/>
        <v>#NAME?</v>
      </c>
      <c r="I1934" s="152">
        <f t="shared" si="242"/>
        <v>0.12079161014175221</v>
      </c>
      <c r="J1934" s="152">
        <f t="shared" si="248"/>
        <v>5.861584649713425E-5</v>
      </c>
      <c r="K1934" s="3" t="e">
        <f t="shared" ca="1" si="244"/>
        <v>#NAME?</v>
      </c>
      <c r="L1934" s="153" t="e">
        <f t="shared" ca="1" si="249"/>
        <v>#NAME?</v>
      </c>
      <c r="M1934" s="195" t="e">
        <f ca="1">_xll.BInterpol(cf!$A$2:$A$68,cf!$C$2:$C$68,params!B1934,"cubic")</f>
        <v>#NAME?</v>
      </c>
      <c r="N1934" s="195" t="e">
        <f ca="1">+_xll.BInterpol(#REF!,#REF!,params!B1934,"cubic")</f>
        <v>#NAME?</v>
      </c>
      <c r="O1934" s="153" t="e">
        <f t="shared" ca="1" si="245"/>
        <v>#NAME?</v>
      </c>
    </row>
    <row r="1935" spans="1:15">
      <c r="A1935">
        <v>1932</v>
      </c>
      <c r="B1935">
        <f t="shared" si="243"/>
        <v>7.7279999999999998</v>
      </c>
      <c r="C1935" s="151" t="e">
        <f ca="1">+_xll.BInterpol(Boost!$R$6:$R$66,Boost!$AZ$6:$AZ$66,params!B1935,"cubic")</f>
        <v>#NAME?</v>
      </c>
      <c r="D1935" s="151" t="e">
        <f ca="1">+_xll.BInterpol(Boost!$R$6:$R$66,Boost!$AX$6:$AX$66,params!B1935,"cubic")</f>
        <v>#NAME?</v>
      </c>
      <c r="E1935" s="198" t="e">
        <f t="shared" ca="1" si="246"/>
        <v>#NAME?</v>
      </c>
      <c r="F1935" s="151" t="e">
        <f ca="1">+_xll.BInterpol(Boost!$R$6:$R$66,Boost!$AY$6:$AY$66,params!B1935,"cubic")</f>
        <v>#NAME?</v>
      </c>
      <c r="G1935" s="151" t="e">
        <f ca="1">_xll.BInterpol(cf!$A$2:$A$68,cf!$B$2:$B$68,params!B1935,"cubic")/100</f>
        <v>#NAME?</v>
      </c>
      <c r="H1935" s="199" t="e">
        <f t="shared" ca="1" si="247"/>
        <v>#NAME?</v>
      </c>
      <c r="I1935" s="152">
        <f t="shared" si="242"/>
        <v>0.12085022208065632</v>
      </c>
      <c r="J1935" s="152">
        <f t="shared" si="248"/>
        <v>5.8611938904107319E-5</v>
      </c>
      <c r="K1935" s="3" t="e">
        <f t="shared" ca="1" si="244"/>
        <v>#NAME?</v>
      </c>
      <c r="L1935" s="153" t="e">
        <f t="shared" ca="1" si="249"/>
        <v>#NAME?</v>
      </c>
      <c r="M1935" s="195" t="e">
        <f ca="1">_xll.BInterpol(cf!$A$2:$A$68,cf!$C$2:$C$68,params!B1935,"cubic")</f>
        <v>#NAME?</v>
      </c>
      <c r="N1935" s="195" t="e">
        <f ca="1">+_xll.BInterpol(#REF!,#REF!,params!B1935,"cubic")</f>
        <v>#NAME?</v>
      </c>
      <c r="O1935" s="153" t="e">
        <f t="shared" ca="1" si="245"/>
        <v>#NAME?</v>
      </c>
    </row>
    <row r="1936" spans="1:15">
      <c r="A1936">
        <v>1933</v>
      </c>
      <c r="B1936">
        <f t="shared" si="243"/>
        <v>7.7320000000000002</v>
      </c>
      <c r="C1936" s="151" t="e">
        <f ca="1">+_xll.BInterpol(Boost!$R$6:$R$66,Boost!$AZ$6:$AZ$66,params!B1936,"cubic")</f>
        <v>#NAME?</v>
      </c>
      <c r="D1936" s="151" t="e">
        <f ca="1">+_xll.BInterpol(Boost!$R$6:$R$66,Boost!$AX$6:$AX$66,params!B1936,"cubic")</f>
        <v>#NAME?</v>
      </c>
      <c r="E1936" s="198" t="e">
        <f t="shared" ca="1" si="246"/>
        <v>#NAME?</v>
      </c>
      <c r="F1936" s="151" t="e">
        <f ca="1">+_xll.BInterpol(Boost!$R$6:$R$66,Boost!$AY$6:$AY$66,params!B1936,"cubic")</f>
        <v>#NAME?</v>
      </c>
      <c r="G1936" s="151" t="e">
        <f ca="1">_xll.BInterpol(cf!$A$2:$A$68,cf!$B$2:$B$68,params!B1936,"cubic")/100</f>
        <v>#NAME?</v>
      </c>
      <c r="H1936" s="199" t="e">
        <f t="shared" ca="1" si="247"/>
        <v>#NAME?</v>
      </c>
      <c r="I1936" s="152">
        <f t="shared" si="242"/>
        <v>0.1209088301122283</v>
      </c>
      <c r="J1936" s="152">
        <f t="shared" si="248"/>
        <v>5.8608031571982799E-5</v>
      </c>
      <c r="K1936" s="3" t="e">
        <f t="shared" ca="1" si="244"/>
        <v>#NAME?</v>
      </c>
      <c r="L1936" s="153" t="e">
        <f t="shared" ca="1" si="249"/>
        <v>#NAME?</v>
      </c>
      <c r="M1936" s="195" t="e">
        <f ca="1">_xll.BInterpol(cf!$A$2:$A$68,cf!$C$2:$C$68,params!B1936,"cubic")</f>
        <v>#NAME?</v>
      </c>
      <c r="N1936" s="195" t="e">
        <f ca="1">+_xll.BInterpol(#REF!,#REF!,params!B1936,"cubic")</f>
        <v>#NAME?</v>
      </c>
      <c r="O1936" s="153" t="e">
        <f t="shared" ca="1" si="245"/>
        <v>#NAME?</v>
      </c>
    </row>
    <row r="1937" spans="1:15">
      <c r="A1937">
        <v>1934</v>
      </c>
      <c r="B1937">
        <f t="shared" si="243"/>
        <v>7.7359999999999998</v>
      </c>
      <c r="C1937" s="151" t="e">
        <f ca="1">+_xll.BInterpol(Boost!$R$6:$R$66,Boost!$AZ$6:$AZ$66,params!B1937,"cubic")</f>
        <v>#NAME?</v>
      </c>
      <c r="D1937" s="151" t="e">
        <f ca="1">+_xll.BInterpol(Boost!$R$6:$R$66,Boost!$AX$6:$AX$66,params!B1937,"cubic")</f>
        <v>#NAME?</v>
      </c>
      <c r="E1937" s="198" t="e">
        <f t="shared" ca="1" si="246"/>
        <v>#NAME?</v>
      </c>
      <c r="F1937" s="151" t="e">
        <f ca="1">+_xll.BInterpol(Boost!$R$6:$R$66,Boost!$AY$6:$AY$66,params!B1937,"cubic")</f>
        <v>#NAME?</v>
      </c>
      <c r="G1937" s="151" t="e">
        <f ca="1">_xll.BInterpol(cf!$A$2:$A$68,cf!$B$2:$B$68,params!B1937,"cubic")/100</f>
        <v>#NAME?</v>
      </c>
      <c r="H1937" s="199" t="e">
        <f t="shared" ca="1" si="247"/>
        <v>#NAME?</v>
      </c>
      <c r="I1937" s="152">
        <f t="shared" si="242"/>
        <v>0.12096743423672829</v>
      </c>
      <c r="J1937" s="152">
        <f t="shared" si="248"/>
        <v>5.8604124499983534E-5</v>
      </c>
      <c r="K1937" s="3" t="e">
        <f t="shared" ca="1" si="244"/>
        <v>#NAME?</v>
      </c>
      <c r="L1937" s="153" t="e">
        <f t="shared" ca="1" si="249"/>
        <v>#NAME?</v>
      </c>
      <c r="M1937" s="195" t="e">
        <f ca="1">_xll.BInterpol(cf!$A$2:$A$68,cf!$C$2:$C$68,params!B1937,"cubic")</f>
        <v>#NAME?</v>
      </c>
      <c r="N1937" s="195" t="e">
        <f ca="1">+_xll.BInterpol(#REF!,#REF!,params!B1937,"cubic")</f>
        <v>#NAME?</v>
      </c>
      <c r="O1937" s="153" t="e">
        <f t="shared" ca="1" si="245"/>
        <v>#NAME?</v>
      </c>
    </row>
    <row r="1938" spans="1:15">
      <c r="A1938">
        <v>1935</v>
      </c>
      <c r="B1938">
        <f t="shared" si="243"/>
        <v>7.74</v>
      </c>
      <c r="C1938" s="151" t="e">
        <f ca="1">+_xll.BInterpol(Boost!$R$6:$R$66,Boost!$AZ$6:$AZ$66,params!B1938,"cubic")</f>
        <v>#NAME?</v>
      </c>
      <c r="D1938" s="151" t="e">
        <f ca="1">+_xll.BInterpol(Boost!$R$6:$R$66,Boost!$AX$6:$AX$66,params!B1938,"cubic")</f>
        <v>#NAME?</v>
      </c>
      <c r="E1938" s="198" t="e">
        <f t="shared" ca="1" si="246"/>
        <v>#NAME?</v>
      </c>
      <c r="F1938" s="151" t="e">
        <f ca="1">+_xll.BInterpol(Boost!$R$6:$R$66,Boost!$AY$6:$AY$66,params!B1938,"cubic")</f>
        <v>#NAME?</v>
      </c>
      <c r="G1938" s="151" t="e">
        <f ca="1">_xll.BInterpol(cf!$A$2:$A$68,cf!$B$2:$B$68,params!B1938,"cubic")/100</f>
        <v>#NAME?</v>
      </c>
      <c r="H1938" s="199" t="e">
        <f t="shared" ca="1" si="247"/>
        <v>#NAME?</v>
      </c>
      <c r="I1938" s="152">
        <f t="shared" si="242"/>
        <v>0.12102603445441684</v>
      </c>
      <c r="J1938" s="152">
        <f t="shared" si="248"/>
        <v>5.8600217688553613E-5</v>
      </c>
      <c r="K1938" s="3" t="e">
        <f t="shared" ca="1" si="244"/>
        <v>#NAME?</v>
      </c>
      <c r="L1938" s="153" t="e">
        <f t="shared" ca="1" si="249"/>
        <v>#NAME?</v>
      </c>
      <c r="M1938" s="195" t="e">
        <f ca="1">_xll.BInterpol(cf!$A$2:$A$68,cf!$C$2:$C$68,params!B1938,"cubic")</f>
        <v>#NAME?</v>
      </c>
      <c r="N1938" s="195" t="e">
        <f ca="1">+_xll.BInterpol(#REF!,#REF!,params!B1938,"cubic")</f>
        <v>#NAME?</v>
      </c>
      <c r="O1938" s="153" t="e">
        <f t="shared" ca="1" si="245"/>
        <v>#NAME?</v>
      </c>
    </row>
    <row r="1939" spans="1:15">
      <c r="A1939">
        <v>1936</v>
      </c>
      <c r="B1939">
        <f t="shared" si="243"/>
        <v>7.7439999999999998</v>
      </c>
      <c r="C1939" s="151" t="e">
        <f ca="1">+_xll.BInterpol(Boost!$R$6:$R$66,Boost!$AZ$6:$AZ$66,params!B1939,"cubic")</f>
        <v>#NAME?</v>
      </c>
      <c r="D1939" s="151" t="e">
        <f ca="1">+_xll.BInterpol(Boost!$R$6:$R$66,Boost!$AX$6:$AX$66,params!B1939,"cubic")</f>
        <v>#NAME?</v>
      </c>
      <c r="E1939" s="198" t="e">
        <f t="shared" ca="1" si="246"/>
        <v>#NAME?</v>
      </c>
      <c r="F1939" s="151" t="e">
        <f ca="1">+_xll.BInterpol(Boost!$R$6:$R$66,Boost!$AY$6:$AY$66,params!B1939,"cubic")</f>
        <v>#NAME?</v>
      </c>
      <c r="G1939" s="151" t="e">
        <f ca="1">_xll.BInterpol(cf!$A$2:$A$68,cf!$B$2:$B$68,params!B1939,"cubic")/100</f>
        <v>#NAME?</v>
      </c>
      <c r="H1939" s="199" t="e">
        <f t="shared" ca="1" si="247"/>
        <v>#NAME?</v>
      </c>
      <c r="I1939" s="152">
        <f t="shared" si="242"/>
        <v>0.12108463076555442</v>
      </c>
      <c r="J1939" s="152">
        <f t="shared" si="248"/>
        <v>5.8596311137582013E-5</v>
      </c>
      <c r="K1939" s="3" t="e">
        <f t="shared" ca="1" si="244"/>
        <v>#NAME?</v>
      </c>
      <c r="L1939" s="153" t="e">
        <f t="shared" ca="1" si="249"/>
        <v>#NAME?</v>
      </c>
      <c r="M1939" s="195" t="e">
        <f ca="1">_xll.BInterpol(cf!$A$2:$A$68,cf!$C$2:$C$68,params!B1939,"cubic")</f>
        <v>#NAME?</v>
      </c>
      <c r="N1939" s="195" t="e">
        <f ca="1">+_xll.BInterpol(#REF!,#REF!,params!B1939,"cubic")</f>
        <v>#NAME?</v>
      </c>
      <c r="O1939" s="153" t="e">
        <f t="shared" ca="1" si="245"/>
        <v>#NAME?</v>
      </c>
    </row>
    <row r="1940" spans="1:15">
      <c r="A1940">
        <v>1937</v>
      </c>
      <c r="B1940">
        <f t="shared" si="243"/>
        <v>7.7480000000000002</v>
      </c>
      <c r="C1940" s="151" t="e">
        <f ca="1">+_xll.BInterpol(Boost!$R$6:$R$66,Boost!$AZ$6:$AZ$66,params!B1940,"cubic")</f>
        <v>#NAME?</v>
      </c>
      <c r="D1940" s="151" t="e">
        <f ca="1">+_xll.BInterpol(Boost!$R$6:$R$66,Boost!$AX$6:$AX$66,params!B1940,"cubic")</f>
        <v>#NAME?</v>
      </c>
      <c r="E1940" s="198" t="e">
        <f t="shared" ca="1" si="246"/>
        <v>#NAME?</v>
      </c>
      <c r="F1940" s="151" t="e">
        <f ca="1">+_xll.BInterpol(Boost!$R$6:$R$66,Boost!$AY$6:$AY$66,params!B1940,"cubic")</f>
        <v>#NAME?</v>
      </c>
      <c r="G1940" s="151" t="e">
        <f ca="1">_xll.BInterpol(cf!$A$2:$A$68,cf!$B$2:$B$68,params!B1940,"cubic")/100</f>
        <v>#NAME?</v>
      </c>
      <c r="H1940" s="199" t="e">
        <f t="shared" ca="1" si="247"/>
        <v>#NAME?</v>
      </c>
      <c r="I1940" s="152">
        <f t="shared" si="242"/>
        <v>0.1211432231704016</v>
      </c>
      <c r="J1940" s="152">
        <f t="shared" si="248"/>
        <v>5.8592404847179758E-5</v>
      </c>
      <c r="K1940" s="3" t="e">
        <f t="shared" ca="1" si="244"/>
        <v>#NAME?</v>
      </c>
      <c r="L1940" s="153" t="e">
        <f t="shared" ca="1" si="249"/>
        <v>#NAME?</v>
      </c>
      <c r="M1940" s="195" t="e">
        <f ca="1">_xll.BInterpol(cf!$A$2:$A$68,cf!$C$2:$C$68,params!B1940,"cubic")</f>
        <v>#NAME?</v>
      </c>
      <c r="N1940" s="195" t="e">
        <f ca="1">+_xll.BInterpol(#REF!,#REF!,params!B1940,"cubic")</f>
        <v>#NAME?</v>
      </c>
      <c r="O1940" s="153" t="e">
        <f t="shared" ca="1" si="245"/>
        <v>#NAME?</v>
      </c>
    </row>
    <row r="1941" spans="1:15">
      <c r="A1941">
        <v>1938</v>
      </c>
      <c r="B1941">
        <f t="shared" si="243"/>
        <v>7.7519999999999998</v>
      </c>
      <c r="C1941" s="151" t="e">
        <f ca="1">+_xll.BInterpol(Boost!$R$6:$R$66,Boost!$AZ$6:$AZ$66,params!B1941,"cubic")</f>
        <v>#NAME?</v>
      </c>
      <c r="D1941" s="151" t="e">
        <f ca="1">+_xll.BInterpol(Boost!$R$6:$R$66,Boost!$AX$6:$AX$66,params!B1941,"cubic")</f>
        <v>#NAME?</v>
      </c>
      <c r="E1941" s="198" t="e">
        <f t="shared" ca="1" si="246"/>
        <v>#NAME?</v>
      </c>
      <c r="F1941" s="151" t="e">
        <f ca="1">+_xll.BInterpol(Boost!$R$6:$R$66,Boost!$AY$6:$AY$66,params!B1941,"cubic")</f>
        <v>#NAME?</v>
      </c>
      <c r="G1941" s="151" t="e">
        <f ca="1">_xll.BInterpol(cf!$A$2:$A$68,cf!$B$2:$B$68,params!B1941,"cubic")/100</f>
        <v>#NAME?</v>
      </c>
      <c r="H1941" s="199" t="e">
        <f t="shared" ca="1" si="247"/>
        <v>#NAME?</v>
      </c>
      <c r="I1941" s="152">
        <f t="shared" si="242"/>
        <v>0.12120181166921851</v>
      </c>
      <c r="J1941" s="152">
        <f t="shared" si="248"/>
        <v>5.8588498816902757E-5</v>
      </c>
      <c r="K1941" s="3" t="e">
        <f t="shared" ca="1" si="244"/>
        <v>#NAME?</v>
      </c>
      <c r="L1941" s="153" t="e">
        <f t="shared" ca="1" si="249"/>
        <v>#NAME?</v>
      </c>
      <c r="M1941" s="195" t="e">
        <f ca="1">_xll.BInterpol(cf!$A$2:$A$68,cf!$C$2:$C$68,params!B1941,"cubic")</f>
        <v>#NAME?</v>
      </c>
      <c r="N1941" s="195" t="e">
        <f ca="1">+_xll.BInterpol(#REF!,#REF!,params!B1941,"cubic")</f>
        <v>#NAME?</v>
      </c>
      <c r="O1941" s="153" t="e">
        <f t="shared" ca="1" si="245"/>
        <v>#NAME?</v>
      </c>
    </row>
    <row r="1942" spans="1:15">
      <c r="A1942">
        <v>1939</v>
      </c>
      <c r="B1942">
        <f t="shared" si="243"/>
        <v>7.7560000000000002</v>
      </c>
      <c r="C1942" s="151" t="e">
        <f ca="1">+_xll.BInterpol(Boost!$R$6:$R$66,Boost!$AZ$6:$AZ$66,params!B1942,"cubic")</f>
        <v>#NAME?</v>
      </c>
      <c r="D1942" s="151" t="e">
        <f ca="1">+_xll.BInterpol(Boost!$R$6:$R$66,Boost!$AX$6:$AX$66,params!B1942,"cubic")</f>
        <v>#NAME?</v>
      </c>
      <c r="E1942" s="198" t="e">
        <f t="shared" ca="1" si="246"/>
        <v>#NAME?</v>
      </c>
      <c r="F1942" s="151" t="e">
        <f ca="1">+_xll.BInterpol(Boost!$R$6:$R$66,Boost!$AY$6:$AY$66,params!B1942,"cubic")</f>
        <v>#NAME?</v>
      </c>
      <c r="G1942" s="151" t="e">
        <f ca="1">_xll.BInterpol(cf!$A$2:$A$68,cf!$B$2:$B$68,params!B1942,"cubic")/100</f>
        <v>#NAME?</v>
      </c>
      <c r="H1942" s="199" t="e">
        <f t="shared" ca="1" si="247"/>
        <v>#NAME?</v>
      </c>
      <c r="I1942" s="152">
        <f t="shared" si="242"/>
        <v>0.12126039626226581</v>
      </c>
      <c r="J1942" s="152">
        <f t="shared" si="248"/>
        <v>5.8584593047306122E-5</v>
      </c>
      <c r="K1942" s="3" t="e">
        <f t="shared" ca="1" si="244"/>
        <v>#NAME?</v>
      </c>
      <c r="L1942" s="153" t="e">
        <f t="shared" ca="1" si="249"/>
        <v>#NAME?</v>
      </c>
      <c r="M1942" s="195" t="e">
        <f ca="1">_xll.BInterpol(cf!$A$2:$A$68,cf!$C$2:$C$68,params!B1942,"cubic")</f>
        <v>#NAME?</v>
      </c>
      <c r="N1942" s="195" t="e">
        <f ca="1">+_xll.BInterpol(#REF!,#REF!,params!B1942,"cubic")</f>
        <v>#NAME?</v>
      </c>
      <c r="O1942" s="153" t="e">
        <f t="shared" ca="1" si="245"/>
        <v>#NAME?</v>
      </c>
    </row>
    <row r="1943" spans="1:15">
      <c r="A1943">
        <v>1940</v>
      </c>
      <c r="B1943">
        <f t="shared" si="243"/>
        <v>7.76</v>
      </c>
      <c r="C1943" s="151" t="e">
        <f ca="1">+_xll.BInterpol(Boost!$R$6:$R$66,Boost!$AZ$6:$AZ$66,params!B1943,"cubic")</f>
        <v>#NAME?</v>
      </c>
      <c r="D1943" s="151" t="e">
        <f ca="1">+_xll.BInterpol(Boost!$R$6:$R$66,Boost!$AX$6:$AX$66,params!B1943,"cubic")</f>
        <v>#NAME?</v>
      </c>
      <c r="E1943" s="198" t="e">
        <f t="shared" ca="1" si="246"/>
        <v>#NAME?</v>
      </c>
      <c r="F1943" s="151" t="e">
        <f ca="1">+_xll.BInterpol(Boost!$R$6:$R$66,Boost!$AY$6:$AY$66,params!B1943,"cubic")</f>
        <v>#NAME?</v>
      </c>
      <c r="G1943" s="151" t="e">
        <f ca="1">_xll.BInterpol(cf!$A$2:$A$68,cf!$B$2:$B$68,params!B1943,"cubic")/100</f>
        <v>#NAME?</v>
      </c>
      <c r="H1943" s="199" t="e">
        <f t="shared" ca="1" si="247"/>
        <v>#NAME?</v>
      </c>
      <c r="I1943" s="152">
        <f t="shared" si="242"/>
        <v>0.12131897694980376</v>
      </c>
      <c r="J1943" s="152">
        <f t="shared" si="248"/>
        <v>5.8580687537945764E-5</v>
      </c>
      <c r="K1943" s="3" t="e">
        <f t="shared" ca="1" si="244"/>
        <v>#NAME?</v>
      </c>
      <c r="L1943" s="153" t="e">
        <f t="shared" ca="1" si="249"/>
        <v>#NAME?</v>
      </c>
      <c r="M1943" s="195" t="e">
        <f ca="1">_xll.BInterpol(cf!$A$2:$A$68,cf!$C$2:$C$68,params!B1943,"cubic")</f>
        <v>#NAME?</v>
      </c>
      <c r="N1943" s="195" t="e">
        <f ca="1">+_xll.BInterpol(#REF!,#REF!,params!B1943,"cubic")</f>
        <v>#NAME?</v>
      </c>
      <c r="O1943" s="153" t="e">
        <f t="shared" ca="1" si="245"/>
        <v>#NAME?</v>
      </c>
    </row>
    <row r="1944" spans="1:15">
      <c r="A1944">
        <v>1941</v>
      </c>
      <c r="B1944">
        <f t="shared" si="243"/>
        <v>7.7640000000000002</v>
      </c>
      <c r="C1944" s="151" t="e">
        <f ca="1">+_xll.BInterpol(Boost!$R$6:$R$66,Boost!$AZ$6:$AZ$66,params!B1944,"cubic")</f>
        <v>#NAME?</v>
      </c>
      <c r="D1944" s="151" t="e">
        <f ca="1">+_xll.BInterpol(Boost!$R$6:$R$66,Boost!$AX$6:$AX$66,params!B1944,"cubic")</f>
        <v>#NAME?</v>
      </c>
      <c r="E1944" s="198" t="e">
        <f t="shared" ca="1" si="246"/>
        <v>#NAME?</v>
      </c>
      <c r="F1944" s="151" t="e">
        <f ca="1">+_xll.BInterpol(Boost!$R$6:$R$66,Boost!$AY$6:$AY$66,params!B1944,"cubic")</f>
        <v>#NAME?</v>
      </c>
      <c r="G1944" s="151" t="e">
        <f ca="1">_xll.BInterpol(cf!$A$2:$A$68,cf!$B$2:$B$68,params!B1944,"cubic")/100</f>
        <v>#NAME?</v>
      </c>
      <c r="H1944" s="199" t="e">
        <f t="shared" ca="1" si="247"/>
        <v>#NAME?</v>
      </c>
      <c r="I1944" s="152">
        <f t="shared" si="242"/>
        <v>0.12137755373209258</v>
      </c>
      <c r="J1944" s="152">
        <f t="shared" si="248"/>
        <v>5.8576782288821683E-5</v>
      </c>
      <c r="K1944" s="3" t="e">
        <f t="shared" ca="1" si="244"/>
        <v>#NAME?</v>
      </c>
      <c r="L1944" s="153" t="e">
        <f t="shared" ca="1" si="249"/>
        <v>#NAME?</v>
      </c>
      <c r="M1944" s="195" t="e">
        <f ca="1">_xll.BInterpol(cf!$A$2:$A$68,cf!$C$2:$C$68,params!B1944,"cubic")</f>
        <v>#NAME?</v>
      </c>
      <c r="N1944" s="195" t="e">
        <f ca="1">+_xll.BInterpol(#REF!,#REF!,params!B1944,"cubic")</f>
        <v>#NAME?</v>
      </c>
      <c r="O1944" s="153" t="e">
        <f t="shared" ca="1" si="245"/>
        <v>#NAME?</v>
      </c>
    </row>
    <row r="1945" spans="1:15">
      <c r="A1945">
        <v>1942</v>
      </c>
      <c r="B1945">
        <f t="shared" si="243"/>
        <v>7.7679999999999998</v>
      </c>
      <c r="C1945" s="151" t="e">
        <f ca="1">+_xll.BInterpol(Boost!$R$6:$R$66,Boost!$AZ$6:$AZ$66,params!B1945,"cubic")</f>
        <v>#NAME?</v>
      </c>
      <c r="D1945" s="151" t="e">
        <f ca="1">+_xll.BInterpol(Boost!$R$6:$R$66,Boost!$AX$6:$AX$66,params!B1945,"cubic")</f>
        <v>#NAME?</v>
      </c>
      <c r="E1945" s="198" t="e">
        <f t="shared" ca="1" si="246"/>
        <v>#NAME?</v>
      </c>
      <c r="F1945" s="151" t="e">
        <f ca="1">+_xll.BInterpol(Boost!$R$6:$R$66,Boost!$AY$6:$AY$66,params!B1945,"cubic")</f>
        <v>#NAME?</v>
      </c>
      <c r="G1945" s="151" t="e">
        <f ca="1">_xll.BInterpol(cf!$A$2:$A$68,cf!$B$2:$B$68,params!B1945,"cubic")/100</f>
        <v>#NAME?</v>
      </c>
      <c r="H1945" s="199" t="e">
        <f t="shared" ca="1" si="247"/>
        <v>#NAME?</v>
      </c>
      <c r="I1945" s="152">
        <f t="shared" si="242"/>
        <v>0.12143612660939285</v>
      </c>
      <c r="J1945" s="152">
        <f t="shared" si="248"/>
        <v>5.8572877300266946E-5</v>
      </c>
      <c r="K1945" s="3" t="e">
        <f t="shared" ca="1" si="244"/>
        <v>#NAME?</v>
      </c>
      <c r="L1945" s="153" t="e">
        <f t="shared" ca="1" si="249"/>
        <v>#NAME?</v>
      </c>
      <c r="M1945" s="195" t="e">
        <f ca="1">_xll.BInterpol(cf!$A$2:$A$68,cf!$C$2:$C$68,params!B1945,"cubic")</f>
        <v>#NAME?</v>
      </c>
      <c r="N1945" s="195" t="e">
        <f ca="1">+_xll.BInterpol(#REF!,#REF!,params!B1945,"cubic")</f>
        <v>#NAME?</v>
      </c>
      <c r="O1945" s="153" t="e">
        <f t="shared" ca="1" si="245"/>
        <v>#NAME?</v>
      </c>
    </row>
    <row r="1946" spans="1:15">
      <c r="A1946">
        <v>1943</v>
      </c>
      <c r="B1946">
        <f t="shared" si="243"/>
        <v>7.7720000000000002</v>
      </c>
      <c r="C1946" s="151" t="e">
        <f ca="1">+_xll.BInterpol(Boost!$R$6:$R$66,Boost!$AZ$6:$AZ$66,params!B1946,"cubic")</f>
        <v>#NAME?</v>
      </c>
      <c r="D1946" s="151" t="e">
        <f ca="1">+_xll.BInterpol(Boost!$R$6:$R$66,Boost!$AX$6:$AX$66,params!B1946,"cubic")</f>
        <v>#NAME?</v>
      </c>
      <c r="E1946" s="198" t="e">
        <f t="shared" ca="1" si="246"/>
        <v>#NAME?</v>
      </c>
      <c r="F1946" s="151" t="e">
        <f ca="1">+_xll.BInterpol(Boost!$R$6:$R$66,Boost!$AY$6:$AY$66,params!B1946,"cubic")</f>
        <v>#NAME?</v>
      </c>
      <c r="G1946" s="151" t="e">
        <f ca="1">_xll.BInterpol(cf!$A$2:$A$68,cf!$B$2:$B$68,params!B1946,"cubic")/100</f>
        <v>#NAME?</v>
      </c>
      <c r="H1946" s="199" t="e">
        <f t="shared" ca="1" si="247"/>
        <v>#NAME?</v>
      </c>
      <c r="I1946" s="152">
        <f t="shared" si="242"/>
        <v>0.1214946955819648</v>
      </c>
      <c r="J1946" s="152">
        <f t="shared" si="248"/>
        <v>5.8568972571948485E-5</v>
      </c>
      <c r="K1946" s="3" t="e">
        <f t="shared" ca="1" si="244"/>
        <v>#NAME?</v>
      </c>
      <c r="L1946" s="153" t="e">
        <f t="shared" ca="1" si="249"/>
        <v>#NAME?</v>
      </c>
      <c r="M1946" s="195" t="e">
        <f ca="1">_xll.BInterpol(cf!$A$2:$A$68,cf!$C$2:$C$68,params!B1946,"cubic")</f>
        <v>#NAME?</v>
      </c>
      <c r="N1946" s="195" t="e">
        <f ca="1">+_xll.BInterpol(#REF!,#REF!,params!B1946,"cubic")</f>
        <v>#NAME?</v>
      </c>
      <c r="O1946" s="153" t="e">
        <f t="shared" ca="1" si="245"/>
        <v>#NAME?</v>
      </c>
    </row>
    <row r="1947" spans="1:15">
      <c r="A1947">
        <v>1944</v>
      </c>
      <c r="B1947">
        <f t="shared" si="243"/>
        <v>7.7759999999999998</v>
      </c>
      <c r="C1947" s="151" t="e">
        <f ca="1">+_xll.BInterpol(Boost!$R$6:$R$66,Boost!$AZ$6:$AZ$66,params!B1947,"cubic")</f>
        <v>#NAME?</v>
      </c>
      <c r="D1947" s="151" t="e">
        <f ca="1">+_xll.BInterpol(Boost!$R$6:$R$66,Boost!$AX$6:$AX$66,params!B1947,"cubic")</f>
        <v>#NAME?</v>
      </c>
      <c r="E1947" s="198" t="e">
        <f t="shared" ca="1" si="246"/>
        <v>#NAME?</v>
      </c>
      <c r="F1947" s="151" t="e">
        <f ca="1">+_xll.BInterpol(Boost!$R$6:$R$66,Boost!$AY$6:$AY$66,params!B1947,"cubic")</f>
        <v>#NAME?</v>
      </c>
      <c r="G1947" s="151" t="e">
        <f ca="1">_xll.BInterpol(cf!$A$2:$A$68,cf!$B$2:$B$68,params!B1947,"cubic")/100</f>
        <v>#NAME?</v>
      </c>
      <c r="H1947" s="199" t="e">
        <f t="shared" ca="1" si="247"/>
        <v>#NAME?</v>
      </c>
      <c r="I1947" s="152">
        <f t="shared" si="242"/>
        <v>0.12155326065006866</v>
      </c>
      <c r="J1947" s="152">
        <f t="shared" si="248"/>
        <v>5.8565068103866302E-5</v>
      </c>
      <c r="K1947" s="3" t="e">
        <f t="shared" ca="1" si="244"/>
        <v>#NAME?</v>
      </c>
      <c r="L1947" s="153" t="e">
        <f t="shared" ca="1" si="249"/>
        <v>#NAME?</v>
      </c>
      <c r="M1947" s="195" t="e">
        <f ca="1">_xll.BInterpol(cf!$A$2:$A$68,cf!$C$2:$C$68,params!B1947,"cubic")</f>
        <v>#NAME?</v>
      </c>
      <c r="N1947" s="195" t="e">
        <f ca="1">+_xll.BInterpol(#REF!,#REF!,params!B1947,"cubic")</f>
        <v>#NAME?</v>
      </c>
      <c r="O1947" s="153" t="e">
        <f t="shared" ca="1" si="245"/>
        <v>#NAME?</v>
      </c>
    </row>
    <row r="1948" spans="1:15">
      <c r="A1948">
        <v>1945</v>
      </c>
      <c r="B1948">
        <f t="shared" si="243"/>
        <v>7.78</v>
      </c>
      <c r="C1948" s="151" t="e">
        <f ca="1">+_xll.BInterpol(Boost!$R$6:$R$66,Boost!$AZ$6:$AZ$66,params!B1948,"cubic")</f>
        <v>#NAME?</v>
      </c>
      <c r="D1948" s="151" t="e">
        <f ca="1">+_xll.BInterpol(Boost!$R$6:$R$66,Boost!$AX$6:$AX$66,params!B1948,"cubic")</f>
        <v>#NAME?</v>
      </c>
      <c r="E1948" s="198" t="e">
        <f t="shared" ca="1" si="246"/>
        <v>#NAME?</v>
      </c>
      <c r="F1948" s="151" t="e">
        <f ca="1">+_xll.BInterpol(Boost!$R$6:$R$66,Boost!$AY$6:$AY$66,params!B1948,"cubic")</f>
        <v>#NAME?</v>
      </c>
      <c r="G1948" s="151" t="e">
        <f ca="1">_xll.BInterpol(cf!$A$2:$A$68,cf!$B$2:$B$68,params!B1948,"cubic")/100</f>
        <v>#NAME?</v>
      </c>
      <c r="H1948" s="199" t="e">
        <f t="shared" ca="1" si="247"/>
        <v>#NAME?</v>
      </c>
      <c r="I1948" s="152">
        <f t="shared" si="242"/>
        <v>0.1216118218139649</v>
      </c>
      <c r="J1948" s="152">
        <f t="shared" si="248"/>
        <v>5.8561163896242441E-5</v>
      </c>
      <c r="K1948" s="3" t="e">
        <f t="shared" ca="1" si="244"/>
        <v>#NAME?</v>
      </c>
      <c r="L1948" s="153" t="e">
        <f t="shared" ca="1" si="249"/>
        <v>#NAME?</v>
      </c>
      <c r="M1948" s="195" t="e">
        <f ca="1">_xll.BInterpol(cf!$A$2:$A$68,cf!$C$2:$C$68,params!B1948,"cubic")</f>
        <v>#NAME?</v>
      </c>
      <c r="N1948" s="195" t="e">
        <f ca="1">+_xll.BInterpol(#REF!,#REF!,params!B1948,"cubic")</f>
        <v>#NAME?</v>
      </c>
      <c r="O1948" s="153" t="e">
        <f t="shared" ca="1" si="245"/>
        <v>#NAME?</v>
      </c>
    </row>
    <row r="1949" spans="1:15">
      <c r="A1949">
        <v>1946</v>
      </c>
      <c r="B1949">
        <f t="shared" si="243"/>
        <v>7.7839999999999998</v>
      </c>
      <c r="C1949" s="151" t="e">
        <f ca="1">+_xll.BInterpol(Boost!$R$6:$R$66,Boost!$AZ$6:$AZ$66,params!B1949,"cubic")</f>
        <v>#NAME?</v>
      </c>
      <c r="D1949" s="151" t="e">
        <f ca="1">+_xll.BInterpol(Boost!$R$6:$R$66,Boost!$AX$6:$AX$66,params!B1949,"cubic")</f>
        <v>#NAME?</v>
      </c>
      <c r="E1949" s="198" t="e">
        <f t="shared" ca="1" si="246"/>
        <v>#NAME?</v>
      </c>
      <c r="F1949" s="151" t="e">
        <f ca="1">+_xll.BInterpol(Boost!$R$6:$R$66,Boost!$AY$6:$AY$66,params!B1949,"cubic")</f>
        <v>#NAME?</v>
      </c>
      <c r="G1949" s="151" t="e">
        <f ca="1">_xll.BInterpol(cf!$A$2:$A$68,cf!$B$2:$B$68,params!B1949,"cubic")/100</f>
        <v>#NAME?</v>
      </c>
      <c r="H1949" s="199" t="e">
        <f t="shared" ca="1" si="247"/>
        <v>#NAME?</v>
      </c>
      <c r="I1949" s="152">
        <f t="shared" si="242"/>
        <v>0.12167037907391354</v>
      </c>
      <c r="J1949" s="152">
        <f t="shared" si="248"/>
        <v>5.8557259948632812E-5</v>
      </c>
      <c r="K1949" s="3" t="e">
        <f t="shared" ca="1" si="244"/>
        <v>#NAME?</v>
      </c>
      <c r="L1949" s="153" t="e">
        <f t="shared" ca="1" si="249"/>
        <v>#NAME?</v>
      </c>
      <c r="M1949" s="195" t="e">
        <f ca="1">_xll.BInterpol(cf!$A$2:$A$68,cf!$C$2:$C$68,params!B1949,"cubic")</f>
        <v>#NAME?</v>
      </c>
      <c r="N1949" s="195" t="e">
        <f ca="1">+_xll.BInterpol(#REF!,#REF!,params!B1949,"cubic")</f>
        <v>#NAME?</v>
      </c>
      <c r="O1949" s="153" t="e">
        <f t="shared" ca="1" si="245"/>
        <v>#NAME?</v>
      </c>
    </row>
    <row r="1950" spans="1:15">
      <c r="A1950">
        <v>1947</v>
      </c>
      <c r="B1950">
        <f t="shared" si="243"/>
        <v>7.7880000000000003</v>
      </c>
      <c r="C1950" s="151" t="e">
        <f ca="1">+_xll.BInterpol(Boost!$R$6:$R$66,Boost!$AZ$6:$AZ$66,params!B1950,"cubic")</f>
        <v>#NAME?</v>
      </c>
      <c r="D1950" s="151" t="e">
        <f ca="1">+_xll.BInterpol(Boost!$R$6:$R$66,Boost!$AX$6:$AX$66,params!B1950,"cubic")</f>
        <v>#NAME?</v>
      </c>
      <c r="E1950" s="198" t="e">
        <f t="shared" ca="1" si="246"/>
        <v>#NAME?</v>
      </c>
      <c r="F1950" s="151" t="e">
        <f ca="1">+_xll.BInterpol(Boost!$R$6:$R$66,Boost!$AY$6:$AY$66,params!B1950,"cubic")</f>
        <v>#NAME?</v>
      </c>
      <c r="G1950" s="151" t="e">
        <f ca="1">_xll.BInterpol(cf!$A$2:$A$68,cf!$B$2:$B$68,params!B1950,"cubic")/100</f>
        <v>#NAME?</v>
      </c>
      <c r="H1950" s="199" t="e">
        <f t="shared" ca="1" si="247"/>
        <v>#NAME?</v>
      </c>
      <c r="I1950" s="152">
        <f t="shared" si="242"/>
        <v>0.12172893243017513</v>
      </c>
      <c r="J1950" s="152">
        <f t="shared" si="248"/>
        <v>5.8553356261592526E-5</v>
      </c>
      <c r="K1950" s="3" t="e">
        <f t="shared" ca="1" si="244"/>
        <v>#NAME?</v>
      </c>
      <c r="L1950" s="153" t="e">
        <f t="shared" ca="1" si="249"/>
        <v>#NAME?</v>
      </c>
      <c r="M1950" s="195" t="e">
        <f ca="1">_xll.BInterpol(cf!$A$2:$A$68,cf!$C$2:$C$68,params!B1950,"cubic")</f>
        <v>#NAME?</v>
      </c>
      <c r="N1950" s="195" t="e">
        <f ca="1">+_xll.BInterpol(#REF!,#REF!,params!B1950,"cubic")</f>
        <v>#NAME?</v>
      </c>
      <c r="O1950" s="153" t="e">
        <f t="shared" ca="1" si="245"/>
        <v>#NAME?</v>
      </c>
    </row>
    <row r="1951" spans="1:15">
      <c r="A1951">
        <v>1948</v>
      </c>
      <c r="B1951">
        <f t="shared" si="243"/>
        <v>7.7919999999999998</v>
      </c>
      <c r="C1951" s="151" t="e">
        <f ca="1">+_xll.BInterpol(Boost!$R$6:$R$66,Boost!$AZ$6:$AZ$66,params!B1951,"cubic")</f>
        <v>#NAME?</v>
      </c>
      <c r="D1951" s="151" t="e">
        <f ca="1">+_xll.BInterpol(Boost!$R$6:$R$66,Boost!$AX$6:$AX$66,params!B1951,"cubic")</f>
        <v>#NAME?</v>
      </c>
      <c r="E1951" s="198" t="e">
        <f t="shared" ca="1" si="246"/>
        <v>#NAME?</v>
      </c>
      <c r="F1951" s="151" t="e">
        <f ca="1">+_xll.BInterpol(Boost!$R$6:$R$66,Boost!$AY$6:$AY$66,params!B1951,"cubic")</f>
        <v>#NAME?</v>
      </c>
      <c r="G1951" s="151" t="e">
        <f ca="1">_xll.BInterpol(cf!$A$2:$A$68,cf!$B$2:$B$68,params!B1951,"cubic")/100</f>
        <v>#NAME?</v>
      </c>
      <c r="H1951" s="199" t="e">
        <f t="shared" ca="1" si="247"/>
        <v>#NAME?</v>
      </c>
      <c r="I1951" s="152">
        <f t="shared" ref="I1951:I2014" si="250">1-EXP($R$5*-1*B1951/(1-$R$6))</f>
        <v>0.1217874818830097</v>
      </c>
      <c r="J1951" s="152">
        <f t="shared" si="248"/>
        <v>5.8549452834566473E-5</v>
      </c>
      <c r="K1951" s="3" t="e">
        <f t="shared" ca="1" si="244"/>
        <v>#NAME?</v>
      </c>
      <c r="L1951" s="153" t="e">
        <f t="shared" ca="1" si="249"/>
        <v>#NAME?</v>
      </c>
      <c r="M1951" s="195" t="e">
        <f ca="1">_xll.BInterpol(cf!$A$2:$A$68,cf!$C$2:$C$68,params!B1951,"cubic")</f>
        <v>#NAME?</v>
      </c>
      <c r="N1951" s="195" t="e">
        <f ca="1">+_xll.BInterpol(#REF!,#REF!,params!B1951,"cubic")</f>
        <v>#NAME?</v>
      </c>
      <c r="O1951" s="153" t="e">
        <f t="shared" ca="1" si="245"/>
        <v>#NAME?</v>
      </c>
    </row>
    <row r="1952" spans="1:15">
      <c r="A1952">
        <v>1949</v>
      </c>
      <c r="B1952">
        <f t="shared" si="243"/>
        <v>7.7960000000000003</v>
      </c>
      <c r="C1952" s="151" t="e">
        <f ca="1">+_xll.BInterpol(Boost!$R$6:$R$66,Boost!$AZ$6:$AZ$66,params!B1952,"cubic")</f>
        <v>#NAME?</v>
      </c>
      <c r="D1952" s="151" t="e">
        <f ca="1">+_xll.BInterpol(Boost!$R$6:$R$66,Boost!$AX$6:$AX$66,params!B1952,"cubic")</f>
        <v>#NAME?</v>
      </c>
      <c r="E1952" s="198" t="e">
        <f t="shared" ca="1" si="246"/>
        <v>#NAME?</v>
      </c>
      <c r="F1952" s="151" t="e">
        <f ca="1">+_xll.BInterpol(Boost!$R$6:$R$66,Boost!$AY$6:$AY$66,params!B1952,"cubic")</f>
        <v>#NAME?</v>
      </c>
      <c r="G1952" s="151" t="e">
        <f ca="1">_xll.BInterpol(cf!$A$2:$A$68,cf!$B$2:$B$68,params!B1952,"cubic")/100</f>
        <v>#NAME?</v>
      </c>
      <c r="H1952" s="199" t="e">
        <f t="shared" ca="1" si="247"/>
        <v>#NAME?</v>
      </c>
      <c r="I1952" s="152">
        <f t="shared" si="250"/>
        <v>0.12184602743267747</v>
      </c>
      <c r="J1952" s="152">
        <f t="shared" si="248"/>
        <v>5.8545549667776697E-5</v>
      </c>
      <c r="K1952" s="3" t="e">
        <f t="shared" ca="1" si="244"/>
        <v>#NAME?</v>
      </c>
      <c r="L1952" s="153" t="e">
        <f t="shared" ca="1" si="249"/>
        <v>#NAME?</v>
      </c>
      <c r="M1952" s="195" t="e">
        <f ca="1">_xll.BInterpol(cf!$A$2:$A$68,cf!$C$2:$C$68,params!B1952,"cubic")</f>
        <v>#NAME?</v>
      </c>
      <c r="N1952" s="195" t="e">
        <f ca="1">+_xll.BInterpol(#REF!,#REF!,params!B1952,"cubic")</f>
        <v>#NAME?</v>
      </c>
      <c r="O1952" s="153" t="e">
        <f t="shared" ca="1" si="245"/>
        <v>#NAME?</v>
      </c>
    </row>
    <row r="1953" spans="1:15">
      <c r="A1953">
        <v>1950</v>
      </c>
      <c r="B1953">
        <f t="shared" si="243"/>
        <v>7.8</v>
      </c>
      <c r="C1953" s="151" t="e">
        <f ca="1">+_xll.BInterpol(Boost!$R$6:$R$66,Boost!$AZ$6:$AZ$66,params!B1953,"cubic")</f>
        <v>#NAME?</v>
      </c>
      <c r="D1953" s="151" t="e">
        <f ca="1">+_xll.BInterpol(Boost!$R$6:$R$66,Boost!$AX$6:$AX$66,params!B1953,"cubic")</f>
        <v>#NAME?</v>
      </c>
      <c r="E1953" s="198" t="e">
        <f t="shared" ca="1" si="246"/>
        <v>#NAME?</v>
      </c>
      <c r="F1953" s="151" t="e">
        <f ca="1">+_xll.BInterpol(Boost!$R$6:$R$66,Boost!$AY$6:$AY$66,params!B1953,"cubic")</f>
        <v>#NAME?</v>
      </c>
      <c r="G1953" s="151" t="e">
        <f ca="1">_xll.BInterpol(cf!$A$2:$A$68,cf!$B$2:$B$68,params!B1953,"cubic")/100</f>
        <v>#NAME?</v>
      </c>
      <c r="H1953" s="199" t="e">
        <f t="shared" ca="1" si="247"/>
        <v>#NAME?</v>
      </c>
      <c r="I1953" s="152">
        <f t="shared" si="250"/>
        <v>0.1219045690794387</v>
      </c>
      <c r="J1953" s="152">
        <f t="shared" si="248"/>
        <v>5.8541646761223198E-5</v>
      </c>
      <c r="K1953" s="3" t="e">
        <f t="shared" ca="1" si="244"/>
        <v>#NAME?</v>
      </c>
      <c r="L1953" s="153" t="e">
        <f t="shared" ca="1" si="249"/>
        <v>#NAME?</v>
      </c>
      <c r="M1953" s="195" t="e">
        <f ca="1">_xll.BInterpol(cf!$A$2:$A$68,cf!$C$2:$C$68,params!B1953,"cubic")</f>
        <v>#NAME?</v>
      </c>
      <c r="N1953" s="195" t="e">
        <f ca="1">+_xll.BInterpol(#REF!,#REF!,params!B1953,"cubic")</f>
        <v>#NAME?</v>
      </c>
      <c r="O1953" s="153" t="e">
        <f t="shared" ca="1" si="245"/>
        <v>#NAME?</v>
      </c>
    </row>
    <row r="1954" spans="1:15">
      <c r="A1954">
        <v>1951</v>
      </c>
      <c r="B1954">
        <f t="shared" si="243"/>
        <v>7.8040000000000003</v>
      </c>
      <c r="C1954" s="151" t="e">
        <f ca="1">+_xll.BInterpol(Boost!$R$6:$R$66,Boost!$AZ$6:$AZ$66,params!B1954,"cubic")</f>
        <v>#NAME?</v>
      </c>
      <c r="D1954" s="151" t="e">
        <f ca="1">+_xll.BInterpol(Boost!$R$6:$R$66,Boost!$AX$6:$AX$66,params!B1954,"cubic")</f>
        <v>#NAME?</v>
      </c>
      <c r="E1954" s="198" t="e">
        <f t="shared" ca="1" si="246"/>
        <v>#NAME?</v>
      </c>
      <c r="F1954" s="151" t="e">
        <f ca="1">+_xll.BInterpol(Boost!$R$6:$R$66,Boost!$AY$6:$AY$66,params!B1954,"cubic")</f>
        <v>#NAME?</v>
      </c>
      <c r="G1954" s="151" t="e">
        <f ca="1">_xll.BInterpol(cf!$A$2:$A$68,cf!$B$2:$B$68,params!B1954,"cubic")/100</f>
        <v>#NAME?</v>
      </c>
      <c r="H1954" s="199" t="e">
        <f t="shared" ca="1" si="247"/>
        <v>#NAME?</v>
      </c>
      <c r="I1954" s="152">
        <f t="shared" si="250"/>
        <v>0.1219631068235536</v>
      </c>
      <c r="J1954" s="152">
        <f t="shared" si="248"/>
        <v>5.8537744114905976E-5</v>
      </c>
      <c r="K1954" s="3" t="e">
        <f t="shared" ca="1" si="244"/>
        <v>#NAME?</v>
      </c>
      <c r="L1954" s="153" t="e">
        <f t="shared" ca="1" si="249"/>
        <v>#NAME?</v>
      </c>
      <c r="M1954" s="195" t="e">
        <f ca="1">_xll.BInterpol(cf!$A$2:$A$68,cf!$C$2:$C$68,params!B1954,"cubic")</f>
        <v>#NAME?</v>
      </c>
      <c r="N1954" s="195" t="e">
        <f ca="1">+_xll.BInterpol(#REF!,#REF!,params!B1954,"cubic")</f>
        <v>#NAME?</v>
      </c>
      <c r="O1954" s="153" t="e">
        <f t="shared" ca="1" si="245"/>
        <v>#NAME?</v>
      </c>
    </row>
    <row r="1955" spans="1:15">
      <c r="A1955">
        <v>1952</v>
      </c>
      <c r="B1955">
        <f t="shared" si="243"/>
        <v>7.8079999999999998</v>
      </c>
      <c r="C1955" s="151" t="e">
        <f ca="1">+_xll.BInterpol(Boost!$R$6:$R$66,Boost!$AZ$6:$AZ$66,params!B1955,"cubic")</f>
        <v>#NAME?</v>
      </c>
      <c r="D1955" s="151" t="e">
        <f ca="1">+_xll.BInterpol(Boost!$R$6:$R$66,Boost!$AX$6:$AX$66,params!B1955,"cubic")</f>
        <v>#NAME?</v>
      </c>
      <c r="E1955" s="198" t="e">
        <f t="shared" ca="1" si="246"/>
        <v>#NAME?</v>
      </c>
      <c r="F1955" s="151" t="e">
        <f ca="1">+_xll.BInterpol(Boost!$R$6:$R$66,Boost!$AY$6:$AY$66,params!B1955,"cubic")</f>
        <v>#NAME?</v>
      </c>
      <c r="G1955" s="151" t="e">
        <f ca="1">_xll.BInterpol(cf!$A$2:$A$68,cf!$B$2:$B$68,params!B1955,"cubic")/100</f>
        <v>#NAME?</v>
      </c>
      <c r="H1955" s="199" t="e">
        <f t="shared" ca="1" si="247"/>
        <v>#NAME?</v>
      </c>
      <c r="I1955" s="152">
        <f t="shared" si="250"/>
        <v>0.1220216406652822</v>
      </c>
      <c r="J1955" s="152">
        <f t="shared" si="248"/>
        <v>5.8533841728602987E-5</v>
      </c>
      <c r="K1955" s="3" t="e">
        <f t="shared" ca="1" si="244"/>
        <v>#NAME?</v>
      </c>
      <c r="L1955" s="153" t="e">
        <f t="shared" ca="1" si="249"/>
        <v>#NAME?</v>
      </c>
      <c r="M1955" s="195" t="e">
        <f ca="1">_xll.BInterpol(cf!$A$2:$A$68,cf!$C$2:$C$68,params!B1955,"cubic")</f>
        <v>#NAME?</v>
      </c>
      <c r="N1955" s="195" t="e">
        <f ca="1">+_xll.BInterpol(#REF!,#REF!,params!B1955,"cubic")</f>
        <v>#NAME?</v>
      </c>
      <c r="O1955" s="153" t="e">
        <f t="shared" ca="1" si="245"/>
        <v>#NAME?</v>
      </c>
    </row>
    <row r="1956" spans="1:15">
      <c r="A1956">
        <v>1953</v>
      </c>
      <c r="B1956">
        <f t="shared" si="243"/>
        <v>7.8120000000000003</v>
      </c>
      <c r="C1956" s="151" t="e">
        <f ca="1">+_xll.BInterpol(Boost!$R$6:$R$66,Boost!$AZ$6:$AZ$66,params!B1956,"cubic")</f>
        <v>#NAME?</v>
      </c>
      <c r="D1956" s="151" t="e">
        <f ca="1">+_xll.BInterpol(Boost!$R$6:$R$66,Boost!$AX$6:$AX$66,params!B1956,"cubic")</f>
        <v>#NAME?</v>
      </c>
      <c r="E1956" s="198" t="e">
        <f t="shared" ca="1" si="246"/>
        <v>#NAME?</v>
      </c>
      <c r="F1956" s="151" t="e">
        <f ca="1">+_xll.BInterpol(Boost!$R$6:$R$66,Boost!$AY$6:$AY$66,params!B1956,"cubic")</f>
        <v>#NAME?</v>
      </c>
      <c r="G1956" s="151" t="e">
        <f ca="1">_xll.BInterpol(cf!$A$2:$A$68,cf!$B$2:$B$68,params!B1956,"cubic")/100</f>
        <v>#NAME?</v>
      </c>
      <c r="H1956" s="199" t="e">
        <f t="shared" ca="1" si="247"/>
        <v>#NAME?</v>
      </c>
      <c r="I1956" s="152">
        <f t="shared" si="250"/>
        <v>0.12208017060488496</v>
      </c>
      <c r="J1956" s="152">
        <f t="shared" si="248"/>
        <v>5.8529939602758319E-5</v>
      </c>
      <c r="K1956" s="3" t="e">
        <f t="shared" ca="1" si="244"/>
        <v>#NAME?</v>
      </c>
      <c r="L1956" s="153" t="e">
        <f t="shared" ca="1" si="249"/>
        <v>#NAME?</v>
      </c>
      <c r="M1956" s="195" t="e">
        <f ca="1">_xll.BInterpol(cf!$A$2:$A$68,cf!$C$2:$C$68,params!B1956,"cubic")</f>
        <v>#NAME?</v>
      </c>
      <c r="N1956" s="195" t="e">
        <f ca="1">+_xll.BInterpol(#REF!,#REF!,params!B1956,"cubic")</f>
        <v>#NAME?</v>
      </c>
      <c r="O1956" s="153" t="e">
        <f t="shared" ca="1" si="245"/>
        <v>#NAME?</v>
      </c>
    </row>
    <row r="1957" spans="1:15">
      <c r="A1957">
        <v>1954</v>
      </c>
      <c r="B1957">
        <f t="shared" si="243"/>
        <v>7.8159999999999998</v>
      </c>
      <c r="C1957" s="151" t="e">
        <f ca="1">+_xll.BInterpol(Boost!$R$6:$R$66,Boost!$AZ$6:$AZ$66,params!B1957,"cubic")</f>
        <v>#NAME?</v>
      </c>
      <c r="D1957" s="151" t="e">
        <f ca="1">+_xll.BInterpol(Boost!$R$6:$R$66,Boost!$AX$6:$AX$66,params!B1957,"cubic")</f>
        <v>#NAME?</v>
      </c>
      <c r="E1957" s="198" t="e">
        <f t="shared" ca="1" si="246"/>
        <v>#NAME?</v>
      </c>
      <c r="F1957" s="151" t="e">
        <f ca="1">+_xll.BInterpol(Boost!$R$6:$R$66,Boost!$AY$6:$AY$66,params!B1957,"cubic")</f>
        <v>#NAME?</v>
      </c>
      <c r="G1957" s="151" t="e">
        <f ca="1">_xll.BInterpol(cf!$A$2:$A$68,cf!$B$2:$B$68,params!B1957,"cubic")/100</f>
        <v>#NAME?</v>
      </c>
      <c r="H1957" s="199" t="e">
        <f t="shared" ca="1" si="247"/>
        <v>#NAME?</v>
      </c>
      <c r="I1957" s="152">
        <f t="shared" si="250"/>
        <v>0.12213869664262167</v>
      </c>
      <c r="J1957" s="152">
        <f t="shared" si="248"/>
        <v>5.8526037736705838E-5</v>
      </c>
      <c r="K1957" s="3" t="e">
        <f t="shared" ca="1" si="244"/>
        <v>#NAME?</v>
      </c>
      <c r="L1957" s="153" t="e">
        <f t="shared" ca="1" si="249"/>
        <v>#NAME?</v>
      </c>
      <c r="M1957" s="195" t="e">
        <f ca="1">_xll.BInterpol(cf!$A$2:$A$68,cf!$C$2:$C$68,params!B1957,"cubic")</f>
        <v>#NAME?</v>
      </c>
      <c r="N1957" s="195" t="e">
        <f ca="1">+_xll.BInterpol(#REF!,#REF!,params!B1957,"cubic")</f>
        <v>#NAME?</v>
      </c>
      <c r="O1957" s="153" t="e">
        <f t="shared" ca="1" si="245"/>
        <v>#NAME?</v>
      </c>
    </row>
    <row r="1958" spans="1:15">
      <c r="A1958">
        <v>1955</v>
      </c>
      <c r="B1958">
        <f t="shared" si="243"/>
        <v>7.82</v>
      </c>
      <c r="C1958" s="151" t="e">
        <f ca="1">+_xll.BInterpol(Boost!$R$6:$R$66,Boost!$AZ$6:$AZ$66,params!B1958,"cubic")</f>
        <v>#NAME?</v>
      </c>
      <c r="D1958" s="151" t="e">
        <f ca="1">+_xll.BInterpol(Boost!$R$6:$R$66,Boost!$AX$6:$AX$66,params!B1958,"cubic")</f>
        <v>#NAME?</v>
      </c>
      <c r="E1958" s="198" t="e">
        <f t="shared" ca="1" si="246"/>
        <v>#NAME?</v>
      </c>
      <c r="F1958" s="151" t="e">
        <f ca="1">+_xll.BInterpol(Boost!$R$6:$R$66,Boost!$AY$6:$AY$66,params!B1958,"cubic")</f>
        <v>#NAME?</v>
      </c>
      <c r="G1958" s="151" t="e">
        <f ca="1">_xll.BInterpol(cf!$A$2:$A$68,cf!$B$2:$B$68,params!B1958,"cubic")/100</f>
        <v>#NAME?</v>
      </c>
      <c r="H1958" s="199" t="e">
        <f t="shared" ca="1" si="247"/>
        <v>#NAME?</v>
      </c>
      <c r="I1958" s="152">
        <f t="shared" si="250"/>
        <v>0.12219721877875256</v>
      </c>
      <c r="J1958" s="152">
        <f t="shared" si="248"/>
        <v>5.8522136130889635E-5</v>
      </c>
      <c r="K1958" s="3" t="e">
        <f t="shared" ca="1" si="244"/>
        <v>#NAME?</v>
      </c>
      <c r="L1958" s="153" t="e">
        <f t="shared" ca="1" si="249"/>
        <v>#NAME?</v>
      </c>
      <c r="M1958" s="195" t="e">
        <f ca="1">_xll.BInterpol(cf!$A$2:$A$68,cf!$C$2:$C$68,params!B1958,"cubic")</f>
        <v>#NAME?</v>
      </c>
      <c r="N1958" s="195" t="e">
        <f ca="1">+_xll.BInterpol(#REF!,#REF!,params!B1958,"cubic")</f>
        <v>#NAME?</v>
      </c>
      <c r="O1958" s="153" t="e">
        <f t="shared" ca="1" si="245"/>
        <v>#NAME?</v>
      </c>
    </row>
    <row r="1959" spans="1:15">
      <c r="A1959">
        <v>1956</v>
      </c>
      <c r="B1959">
        <f t="shared" si="243"/>
        <v>7.8239999999999998</v>
      </c>
      <c r="C1959" s="151" t="e">
        <f ca="1">+_xll.BInterpol(Boost!$R$6:$R$66,Boost!$AZ$6:$AZ$66,params!B1959,"cubic")</f>
        <v>#NAME?</v>
      </c>
      <c r="D1959" s="151" t="e">
        <f ca="1">+_xll.BInterpol(Boost!$R$6:$R$66,Boost!$AX$6:$AX$66,params!B1959,"cubic")</f>
        <v>#NAME?</v>
      </c>
      <c r="E1959" s="198" t="e">
        <f t="shared" ca="1" si="246"/>
        <v>#NAME?</v>
      </c>
      <c r="F1959" s="151" t="e">
        <f ca="1">+_xll.BInterpol(Boost!$R$6:$R$66,Boost!$AY$6:$AY$66,params!B1959,"cubic")</f>
        <v>#NAME?</v>
      </c>
      <c r="G1959" s="151" t="e">
        <f ca="1">_xll.BInterpol(cf!$A$2:$A$68,cf!$B$2:$B$68,params!B1959,"cubic")/100</f>
        <v>#NAME?</v>
      </c>
      <c r="H1959" s="199" t="e">
        <f t="shared" ca="1" si="247"/>
        <v>#NAME?</v>
      </c>
      <c r="I1959" s="152">
        <f t="shared" si="250"/>
        <v>0.12225573701353787</v>
      </c>
      <c r="J1959" s="152">
        <f t="shared" si="248"/>
        <v>5.8518234785309708E-5</v>
      </c>
      <c r="K1959" s="3" t="e">
        <f t="shared" ca="1" si="244"/>
        <v>#NAME?</v>
      </c>
      <c r="L1959" s="153" t="e">
        <f t="shared" ca="1" si="249"/>
        <v>#NAME?</v>
      </c>
      <c r="M1959" s="195" t="e">
        <f ca="1">_xll.BInterpol(cf!$A$2:$A$68,cf!$C$2:$C$68,params!B1959,"cubic")</f>
        <v>#NAME?</v>
      </c>
      <c r="N1959" s="195" t="e">
        <f ca="1">+_xll.BInterpol(#REF!,#REF!,params!B1959,"cubic")</f>
        <v>#NAME?</v>
      </c>
      <c r="O1959" s="153" t="e">
        <f t="shared" ca="1" si="245"/>
        <v>#NAME?</v>
      </c>
    </row>
    <row r="1960" spans="1:15">
      <c r="A1960">
        <v>1957</v>
      </c>
      <c r="B1960">
        <f t="shared" si="243"/>
        <v>7.8280000000000003</v>
      </c>
      <c r="C1960" s="151" t="e">
        <f ca="1">+_xll.BInterpol(Boost!$R$6:$R$66,Boost!$AZ$6:$AZ$66,params!B1960,"cubic")</f>
        <v>#NAME?</v>
      </c>
      <c r="D1960" s="151" t="e">
        <f ca="1">+_xll.BInterpol(Boost!$R$6:$R$66,Boost!$AX$6:$AX$66,params!B1960,"cubic")</f>
        <v>#NAME?</v>
      </c>
      <c r="E1960" s="198" t="e">
        <f t="shared" ca="1" si="246"/>
        <v>#NAME?</v>
      </c>
      <c r="F1960" s="151" t="e">
        <f ca="1">+_xll.BInterpol(Boost!$R$6:$R$66,Boost!$AY$6:$AY$66,params!B1960,"cubic")</f>
        <v>#NAME?</v>
      </c>
      <c r="G1960" s="151" t="e">
        <f ca="1">_xll.BInterpol(cf!$A$2:$A$68,cf!$B$2:$B$68,params!B1960,"cubic")/100</f>
        <v>#NAME?</v>
      </c>
      <c r="H1960" s="199" t="e">
        <f t="shared" ca="1" si="247"/>
        <v>#NAME?</v>
      </c>
      <c r="I1960" s="152">
        <f t="shared" si="250"/>
        <v>0.1223142513472375</v>
      </c>
      <c r="J1960" s="152">
        <f t="shared" si="248"/>
        <v>5.8514333699632992E-5</v>
      </c>
      <c r="K1960" s="3" t="e">
        <f t="shared" ca="1" si="244"/>
        <v>#NAME?</v>
      </c>
      <c r="L1960" s="153" t="e">
        <f t="shared" ca="1" si="249"/>
        <v>#NAME?</v>
      </c>
      <c r="M1960" s="195" t="e">
        <f ca="1">_xll.BInterpol(cf!$A$2:$A$68,cf!$C$2:$C$68,params!B1960,"cubic")</f>
        <v>#NAME?</v>
      </c>
      <c r="N1960" s="195" t="e">
        <f ca="1">+_xll.BInterpol(#REF!,#REF!,params!B1960,"cubic")</f>
        <v>#NAME?</v>
      </c>
      <c r="O1960" s="153" t="e">
        <f t="shared" ca="1" si="245"/>
        <v>#NAME?</v>
      </c>
    </row>
    <row r="1961" spans="1:15">
      <c r="A1961">
        <v>1958</v>
      </c>
      <c r="B1961">
        <f t="shared" si="243"/>
        <v>7.8319999999999999</v>
      </c>
      <c r="C1961" s="151" t="e">
        <f ca="1">+_xll.BInterpol(Boost!$R$6:$R$66,Boost!$AZ$6:$AZ$66,params!B1961,"cubic")</f>
        <v>#NAME?</v>
      </c>
      <c r="D1961" s="151" t="e">
        <f ca="1">+_xll.BInterpol(Boost!$R$6:$R$66,Boost!$AX$6:$AX$66,params!B1961,"cubic")</f>
        <v>#NAME?</v>
      </c>
      <c r="E1961" s="198" t="e">
        <f t="shared" ca="1" si="246"/>
        <v>#NAME?</v>
      </c>
      <c r="F1961" s="151" t="e">
        <f ca="1">+_xll.BInterpol(Boost!$R$6:$R$66,Boost!$AY$6:$AY$66,params!B1961,"cubic")</f>
        <v>#NAME?</v>
      </c>
      <c r="G1961" s="151" t="e">
        <f ca="1">_xll.BInterpol(cf!$A$2:$A$68,cf!$B$2:$B$68,params!B1961,"cubic")/100</f>
        <v>#NAME?</v>
      </c>
      <c r="H1961" s="199" t="e">
        <f t="shared" ca="1" si="247"/>
        <v>#NAME?</v>
      </c>
      <c r="I1961" s="152">
        <f t="shared" si="250"/>
        <v>0.12237276178011158</v>
      </c>
      <c r="J1961" s="152">
        <f t="shared" si="248"/>
        <v>5.851043287408153E-5</v>
      </c>
      <c r="K1961" s="3" t="e">
        <f t="shared" ca="1" si="244"/>
        <v>#NAME?</v>
      </c>
      <c r="L1961" s="153" t="e">
        <f t="shared" ca="1" si="249"/>
        <v>#NAME?</v>
      </c>
      <c r="M1961" s="195" t="e">
        <f ca="1">_xll.BInterpol(cf!$A$2:$A$68,cf!$C$2:$C$68,params!B1961,"cubic")</f>
        <v>#NAME?</v>
      </c>
      <c r="N1961" s="195" t="e">
        <f ca="1">+_xll.BInterpol(#REF!,#REF!,params!B1961,"cubic")</f>
        <v>#NAME?</v>
      </c>
      <c r="O1961" s="153" t="e">
        <f t="shared" ca="1" si="245"/>
        <v>#NAME?</v>
      </c>
    </row>
    <row r="1962" spans="1:15">
      <c r="A1962">
        <v>1959</v>
      </c>
      <c r="B1962">
        <f t="shared" si="243"/>
        <v>7.8360000000000003</v>
      </c>
      <c r="C1962" s="151" t="e">
        <f ca="1">+_xll.BInterpol(Boost!$R$6:$R$66,Boost!$AZ$6:$AZ$66,params!B1962,"cubic")</f>
        <v>#NAME?</v>
      </c>
      <c r="D1962" s="151" t="e">
        <f ca="1">+_xll.BInterpol(Boost!$R$6:$R$66,Boost!$AX$6:$AX$66,params!B1962,"cubic")</f>
        <v>#NAME?</v>
      </c>
      <c r="E1962" s="198" t="e">
        <f t="shared" ca="1" si="246"/>
        <v>#NAME?</v>
      </c>
      <c r="F1962" s="151" t="e">
        <f ca="1">+_xll.BInterpol(Boost!$R$6:$R$66,Boost!$AY$6:$AY$66,params!B1962,"cubic")</f>
        <v>#NAME?</v>
      </c>
      <c r="G1962" s="151" t="e">
        <f ca="1">_xll.BInterpol(cf!$A$2:$A$68,cf!$B$2:$B$68,params!B1962,"cubic")/100</f>
        <v>#NAME?</v>
      </c>
      <c r="H1962" s="199" t="e">
        <f t="shared" ca="1" si="247"/>
        <v>#NAME?</v>
      </c>
      <c r="I1962" s="152">
        <f t="shared" si="250"/>
        <v>0.12243126831242013</v>
      </c>
      <c r="J1962" s="152">
        <f t="shared" si="248"/>
        <v>5.8506532308544301E-5</v>
      </c>
      <c r="K1962" s="3" t="e">
        <f t="shared" ca="1" si="244"/>
        <v>#NAME?</v>
      </c>
      <c r="L1962" s="153" t="e">
        <f t="shared" ca="1" si="249"/>
        <v>#NAME?</v>
      </c>
      <c r="M1962" s="195" t="e">
        <f ca="1">_xll.BInterpol(cf!$A$2:$A$68,cf!$C$2:$C$68,params!B1962,"cubic")</f>
        <v>#NAME?</v>
      </c>
      <c r="N1962" s="195" t="e">
        <f ca="1">+_xll.BInterpol(#REF!,#REF!,params!B1962,"cubic")</f>
        <v>#NAME?</v>
      </c>
      <c r="O1962" s="153" t="e">
        <f t="shared" ca="1" si="245"/>
        <v>#NAME?</v>
      </c>
    </row>
    <row r="1963" spans="1:15">
      <c r="A1963">
        <v>1960</v>
      </c>
      <c r="B1963">
        <f t="shared" si="243"/>
        <v>7.84</v>
      </c>
      <c r="C1963" s="151" t="e">
        <f ca="1">+_xll.BInterpol(Boost!$R$6:$R$66,Boost!$AZ$6:$AZ$66,params!B1963,"cubic")</f>
        <v>#NAME?</v>
      </c>
      <c r="D1963" s="151" t="e">
        <f ca="1">+_xll.BInterpol(Boost!$R$6:$R$66,Boost!$AX$6:$AX$66,params!B1963,"cubic")</f>
        <v>#NAME?</v>
      </c>
      <c r="E1963" s="198" t="e">
        <f t="shared" ca="1" si="246"/>
        <v>#NAME?</v>
      </c>
      <c r="F1963" s="151" t="e">
        <f ca="1">+_xll.BInterpol(Boost!$R$6:$R$66,Boost!$AY$6:$AY$66,params!B1963,"cubic")</f>
        <v>#NAME?</v>
      </c>
      <c r="G1963" s="151" t="e">
        <f ca="1">_xll.BInterpol(cf!$A$2:$A$68,cf!$B$2:$B$68,params!B1963,"cubic")/100</f>
        <v>#NAME?</v>
      </c>
      <c r="H1963" s="199" t="e">
        <f t="shared" ca="1" si="247"/>
        <v>#NAME?</v>
      </c>
      <c r="I1963" s="152">
        <f t="shared" si="250"/>
        <v>0.12248977094442326</v>
      </c>
      <c r="J1963" s="152">
        <f t="shared" si="248"/>
        <v>5.8502632003132327E-5</v>
      </c>
      <c r="K1963" s="3" t="e">
        <f t="shared" ca="1" si="244"/>
        <v>#NAME?</v>
      </c>
      <c r="L1963" s="153" t="e">
        <f t="shared" ca="1" si="249"/>
        <v>#NAME?</v>
      </c>
      <c r="M1963" s="195" t="e">
        <f ca="1">_xll.BInterpol(cf!$A$2:$A$68,cf!$C$2:$C$68,params!B1963,"cubic")</f>
        <v>#NAME?</v>
      </c>
      <c r="N1963" s="195" t="e">
        <f ca="1">+_xll.BInterpol(#REF!,#REF!,params!B1963,"cubic")</f>
        <v>#NAME?</v>
      </c>
      <c r="O1963" s="153" t="e">
        <f t="shared" ca="1" si="245"/>
        <v>#NAME?</v>
      </c>
    </row>
    <row r="1964" spans="1:15">
      <c r="A1964">
        <v>1961</v>
      </c>
      <c r="B1964">
        <f t="shared" si="243"/>
        <v>7.8440000000000003</v>
      </c>
      <c r="C1964" s="151" t="e">
        <f ca="1">+_xll.BInterpol(Boost!$R$6:$R$66,Boost!$AZ$6:$AZ$66,params!B1964,"cubic")</f>
        <v>#NAME?</v>
      </c>
      <c r="D1964" s="151" t="e">
        <f ca="1">+_xll.BInterpol(Boost!$R$6:$R$66,Boost!$AX$6:$AX$66,params!B1964,"cubic")</f>
        <v>#NAME?</v>
      </c>
      <c r="E1964" s="198" t="e">
        <f t="shared" ca="1" si="246"/>
        <v>#NAME?</v>
      </c>
      <c r="F1964" s="151" t="e">
        <f ca="1">+_xll.BInterpol(Boost!$R$6:$R$66,Boost!$AY$6:$AY$66,params!B1964,"cubic")</f>
        <v>#NAME?</v>
      </c>
      <c r="G1964" s="151" t="e">
        <f ca="1">_xll.BInterpol(cf!$A$2:$A$68,cf!$B$2:$B$68,params!B1964,"cubic")/100</f>
        <v>#NAME?</v>
      </c>
      <c r="H1964" s="199" t="e">
        <f t="shared" ca="1" si="247"/>
        <v>#NAME?</v>
      </c>
      <c r="I1964" s="152">
        <f t="shared" si="250"/>
        <v>0.12254826967638088</v>
      </c>
      <c r="J1964" s="152">
        <f t="shared" si="248"/>
        <v>5.8498731957623562E-5</v>
      </c>
      <c r="K1964" s="3" t="e">
        <f t="shared" ca="1" si="244"/>
        <v>#NAME?</v>
      </c>
      <c r="L1964" s="153" t="e">
        <f t="shared" ca="1" si="249"/>
        <v>#NAME?</v>
      </c>
      <c r="M1964" s="195" t="e">
        <f ca="1">_xll.BInterpol(cf!$A$2:$A$68,cf!$C$2:$C$68,params!B1964,"cubic")</f>
        <v>#NAME?</v>
      </c>
      <c r="N1964" s="195" t="e">
        <f ca="1">+_xll.BInterpol(#REF!,#REF!,params!B1964,"cubic")</f>
        <v>#NAME?</v>
      </c>
      <c r="O1964" s="153" t="e">
        <f t="shared" ca="1" si="245"/>
        <v>#NAME?</v>
      </c>
    </row>
    <row r="1965" spans="1:15">
      <c r="A1965">
        <v>1962</v>
      </c>
      <c r="B1965">
        <f t="shared" si="243"/>
        <v>7.8479999999999999</v>
      </c>
      <c r="C1965" s="151" t="e">
        <f ca="1">+_xll.BInterpol(Boost!$R$6:$R$66,Boost!$AZ$6:$AZ$66,params!B1965,"cubic")</f>
        <v>#NAME?</v>
      </c>
      <c r="D1965" s="151" t="e">
        <f ca="1">+_xll.BInterpol(Boost!$R$6:$R$66,Boost!$AX$6:$AX$66,params!B1965,"cubic")</f>
        <v>#NAME?</v>
      </c>
      <c r="E1965" s="198" t="e">
        <f t="shared" ca="1" si="246"/>
        <v>#NAME?</v>
      </c>
      <c r="F1965" s="151" t="e">
        <f ca="1">+_xll.BInterpol(Boost!$R$6:$R$66,Boost!$AY$6:$AY$66,params!B1965,"cubic")</f>
        <v>#NAME?</v>
      </c>
      <c r="G1965" s="151" t="e">
        <f ca="1">_xll.BInterpol(cf!$A$2:$A$68,cf!$B$2:$B$68,params!B1965,"cubic")/100</f>
        <v>#NAME?</v>
      </c>
      <c r="H1965" s="199" t="e">
        <f t="shared" ca="1" si="247"/>
        <v>#NAME?</v>
      </c>
      <c r="I1965" s="152">
        <f t="shared" si="250"/>
        <v>0.12260676450855301</v>
      </c>
      <c r="J1965" s="152">
        <f t="shared" si="248"/>
        <v>5.849483217212903E-5</v>
      </c>
      <c r="K1965" s="3" t="e">
        <f t="shared" ca="1" si="244"/>
        <v>#NAME?</v>
      </c>
      <c r="L1965" s="153" t="e">
        <f t="shared" ca="1" si="249"/>
        <v>#NAME?</v>
      </c>
      <c r="M1965" s="195" t="e">
        <f ca="1">_xll.BInterpol(cf!$A$2:$A$68,cf!$C$2:$C$68,params!B1965,"cubic")</f>
        <v>#NAME?</v>
      </c>
      <c r="N1965" s="195" t="e">
        <f ca="1">+_xll.BInterpol(#REF!,#REF!,params!B1965,"cubic")</f>
        <v>#NAME?</v>
      </c>
      <c r="O1965" s="153" t="e">
        <f t="shared" ca="1" si="245"/>
        <v>#NAME?</v>
      </c>
    </row>
    <row r="1966" spans="1:15">
      <c r="A1966">
        <v>1963</v>
      </c>
      <c r="B1966">
        <f t="shared" si="243"/>
        <v>7.8520000000000003</v>
      </c>
      <c r="C1966" s="151" t="e">
        <f ca="1">+_xll.BInterpol(Boost!$R$6:$R$66,Boost!$AZ$6:$AZ$66,params!B1966,"cubic")</f>
        <v>#NAME?</v>
      </c>
      <c r="D1966" s="151" t="e">
        <f ca="1">+_xll.BInterpol(Boost!$R$6:$R$66,Boost!$AX$6:$AX$66,params!B1966,"cubic")</f>
        <v>#NAME?</v>
      </c>
      <c r="E1966" s="198" t="e">
        <f t="shared" ca="1" si="246"/>
        <v>#NAME?</v>
      </c>
      <c r="F1966" s="151" t="e">
        <f ca="1">+_xll.BInterpol(Boost!$R$6:$R$66,Boost!$AY$6:$AY$66,params!B1966,"cubic")</f>
        <v>#NAME?</v>
      </c>
      <c r="G1966" s="151" t="e">
        <f ca="1">_xll.BInterpol(cf!$A$2:$A$68,cf!$B$2:$B$68,params!B1966,"cubic")/100</f>
        <v>#NAME?</v>
      </c>
      <c r="H1966" s="199" t="e">
        <f t="shared" ca="1" si="247"/>
        <v>#NAME?</v>
      </c>
      <c r="I1966" s="152">
        <f t="shared" si="250"/>
        <v>0.12266525544119977</v>
      </c>
      <c r="J1966" s="152">
        <f t="shared" si="248"/>
        <v>5.8490932646759752E-5</v>
      </c>
      <c r="K1966" s="3" t="e">
        <f t="shared" ca="1" si="244"/>
        <v>#NAME?</v>
      </c>
      <c r="L1966" s="153" t="e">
        <f t="shared" ca="1" si="249"/>
        <v>#NAME?</v>
      </c>
      <c r="M1966" s="195" t="e">
        <f ca="1">_xll.BInterpol(cf!$A$2:$A$68,cf!$C$2:$C$68,params!B1966,"cubic")</f>
        <v>#NAME?</v>
      </c>
      <c r="N1966" s="195" t="e">
        <f ca="1">+_xll.BInterpol(#REF!,#REF!,params!B1966,"cubic")</f>
        <v>#NAME?</v>
      </c>
      <c r="O1966" s="153" t="e">
        <f t="shared" ca="1" si="245"/>
        <v>#NAME?</v>
      </c>
    </row>
    <row r="1967" spans="1:15">
      <c r="A1967">
        <v>1964</v>
      </c>
      <c r="B1967">
        <f t="shared" si="243"/>
        <v>7.8559999999999999</v>
      </c>
      <c r="C1967" s="151" t="e">
        <f ca="1">+_xll.BInterpol(Boost!$R$6:$R$66,Boost!$AZ$6:$AZ$66,params!B1967,"cubic")</f>
        <v>#NAME?</v>
      </c>
      <c r="D1967" s="151" t="e">
        <f ca="1">+_xll.BInterpol(Boost!$R$6:$R$66,Boost!$AX$6:$AX$66,params!B1967,"cubic")</f>
        <v>#NAME?</v>
      </c>
      <c r="E1967" s="198" t="e">
        <f t="shared" ca="1" si="246"/>
        <v>#NAME?</v>
      </c>
      <c r="F1967" s="151" t="e">
        <f ca="1">+_xll.BInterpol(Boost!$R$6:$R$66,Boost!$AY$6:$AY$66,params!B1967,"cubic")</f>
        <v>#NAME?</v>
      </c>
      <c r="G1967" s="151" t="e">
        <f ca="1">_xll.BInterpol(cf!$A$2:$A$68,cf!$B$2:$B$68,params!B1967,"cubic")/100</f>
        <v>#NAME?</v>
      </c>
      <c r="H1967" s="199" t="e">
        <f t="shared" ca="1" si="247"/>
        <v>#NAME?</v>
      </c>
      <c r="I1967" s="152">
        <f t="shared" si="250"/>
        <v>0.12272374247458084</v>
      </c>
      <c r="J1967" s="152">
        <f t="shared" si="248"/>
        <v>5.848703338107164E-5</v>
      </c>
      <c r="K1967" s="3" t="e">
        <f t="shared" ca="1" si="244"/>
        <v>#NAME?</v>
      </c>
      <c r="L1967" s="153" t="e">
        <f t="shared" ca="1" si="249"/>
        <v>#NAME?</v>
      </c>
      <c r="M1967" s="195" t="e">
        <f ca="1">_xll.BInterpol(cf!$A$2:$A$68,cf!$C$2:$C$68,params!B1967,"cubic")</f>
        <v>#NAME?</v>
      </c>
      <c r="N1967" s="195" t="e">
        <f ca="1">+_xll.BInterpol(#REF!,#REF!,params!B1967,"cubic")</f>
        <v>#NAME?</v>
      </c>
      <c r="O1967" s="153" t="e">
        <f t="shared" ca="1" si="245"/>
        <v>#NAME?</v>
      </c>
    </row>
    <row r="1968" spans="1:15">
      <c r="A1968">
        <v>1965</v>
      </c>
      <c r="B1968">
        <f t="shared" si="243"/>
        <v>7.86</v>
      </c>
      <c r="C1968" s="151" t="e">
        <f ca="1">+_xll.BInterpol(Boost!$R$6:$R$66,Boost!$AZ$6:$AZ$66,params!B1968,"cubic")</f>
        <v>#NAME?</v>
      </c>
      <c r="D1968" s="151" t="e">
        <f ca="1">+_xll.BInterpol(Boost!$R$6:$R$66,Boost!$AX$6:$AX$66,params!B1968,"cubic")</f>
        <v>#NAME?</v>
      </c>
      <c r="E1968" s="198" t="e">
        <f t="shared" ca="1" si="246"/>
        <v>#NAME?</v>
      </c>
      <c r="F1968" s="151" t="e">
        <f ca="1">+_xll.BInterpol(Boost!$R$6:$R$66,Boost!$AY$6:$AY$66,params!B1968,"cubic")</f>
        <v>#NAME?</v>
      </c>
      <c r="G1968" s="151" t="e">
        <f ca="1">_xll.BInterpol(cf!$A$2:$A$68,cf!$B$2:$B$68,params!B1968,"cubic")/100</f>
        <v>#NAME?</v>
      </c>
      <c r="H1968" s="199" t="e">
        <f t="shared" ca="1" si="247"/>
        <v>#NAME?</v>
      </c>
      <c r="I1968" s="152">
        <f t="shared" si="250"/>
        <v>0.12278222560895646</v>
      </c>
      <c r="J1968" s="152">
        <f t="shared" si="248"/>
        <v>5.8483134375619805E-5</v>
      </c>
      <c r="K1968" s="3" t="e">
        <f t="shared" ca="1" si="244"/>
        <v>#NAME?</v>
      </c>
      <c r="L1968" s="153" t="e">
        <f t="shared" ca="1" si="249"/>
        <v>#NAME?</v>
      </c>
      <c r="M1968" s="195" t="e">
        <f ca="1">_xll.BInterpol(cf!$A$2:$A$68,cf!$C$2:$C$68,params!B1968,"cubic")</f>
        <v>#NAME?</v>
      </c>
      <c r="N1968" s="195" t="e">
        <f ca="1">+_xll.BInterpol(#REF!,#REF!,params!B1968,"cubic")</f>
        <v>#NAME?</v>
      </c>
      <c r="O1968" s="153" t="e">
        <f t="shared" ca="1" si="245"/>
        <v>#NAME?</v>
      </c>
    </row>
    <row r="1969" spans="1:15">
      <c r="A1969">
        <v>1966</v>
      </c>
      <c r="B1969">
        <f t="shared" si="243"/>
        <v>7.8639999999999999</v>
      </c>
      <c r="C1969" s="151" t="e">
        <f ca="1">+_xll.BInterpol(Boost!$R$6:$R$66,Boost!$AZ$6:$AZ$66,params!B1969,"cubic")</f>
        <v>#NAME?</v>
      </c>
      <c r="D1969" s="151" t="e">
        <f ca="1">+_xll.BInterpol(Boost!$R$6:$R$66,Boost!$AX$6:$AX$66,params!B1969,"cubic")</f>
        <v>#NAME?</v>
      </c>
      <c r="E1969" s="198" t="e">
        <f t="shared" ca="1" si="246"/>
        <v>#NAME?</v>
      </c>
      <c r="F1969" s="151" t="e">
        <f ca="1">+_xll.BInterpol(Boost!$R$6:$R$66,Boost!$AY$6:$AY$66,params!B1969,"cubic")</f>
        <v>#NAME?</v>
      </c>
      <c r="G1969" s="151" t="e">
        <f ca="1">_xll.BInterpol(cf!$A$2:$A$68,cf!$B$2:$B$68,params!B1969,"cubic")/100</f>
        <v>#NAME?</v>
      </c>
      <c r="H1969" s="199" t="e">
        <f t="shared" ca="1" si="247"/>
        <v>#NAME?</v>
      </c>
      <c r="I1969" s="152">
        <f t="shared" si="250"/>
        <v>0.12284070484458631</v>
      </c>
      <c r="J1969" s="152">
        <f t="shared" si="248"/>
        <v>5.8479235629849136E-5</v>
      </c>
      <c r="K1969" s="3" t="e">
        <f t="shared" ca="1" si="244"/>
        <v>#NAME?</v>
      </c>
      <c r="L1969" s="153" t="e">
        <f t="shared" ca="1" si="249"/>
        <v>#NAME?</v>
      </c>
      <c r="M1969" s="195" t="e">
        <f ca="1">_xll.BInterpol(cf!$A$2:$A$68,cf!$C$2:$C$68,params!B1969,"cubic")</f>
        <v>#NAME?</v>
      </c>
      <c r="N1969" s="195" t="e">
        <f ca="1">+_xll.BInterpol(#REF!,#REF!,params!B1969,"cubic")</f>
        <v>#NAME?</v>
      </c>
      <c r="O1969" s="153" t="e">
        <f t="shared" ca="1" si="245"/>
        <v>#NAME?</v>
      </c>
    </row>
    <row r="1970" spans="1:15">
      <c r="A1970">
        <v>1967</v>
      </c>
      <c r="B1970">
        <f t="shared" si="243"/>
        <v>7.8680000000000003</v>
      </c>
      <c r="C1970" s="151" t="e">
        <f ca="1">+_xll.BInterpol(Boost!$R$6:$R$66,Boost!$AZ$6:$AZ$66,params!B1970,"cubic")</f>
        <v>#NAME?</v>
      </c>
      <c r="D1970" s="151" t="e">
        <f ca="1">+_xll.BInterpol(Boost!$R$6:$R$66,Boost!$AX$6:$AX$66,params!B1970,"cubic")</f>
        <v>#NAME?</v>
      </c>
      <c r="E1970" s="198" t="e">
        <f t="shared" ca="1" si="246"/>
        <v>#NAME?</v>
      </c>
      <c r="F1970" s="151" t="e">
        <f ca="1">+_xll.BInterpol(Boost!$R$6:$R$66,Boost!$AY$6:$AY$66,params!B1970,"cubic")</f>
        <v>#NAME?</v>
      </c>
      <c r="G1970" s="151" t="e">
        <f ca="1">_xll.BInterpol(cf!$A$2:$A$68,cf!$B$2:$B$68,params!B1970,"cubic")/100</f>
        <v>#NAME?</v>
      </c>
      <c r="H1970" s="199" t="e">
        <f t="shared" ca="1" si="247"/>
        <v>#NAME?</v>
      </c>
      <c r="I1970" s="152">
        <f t="shared" si="250"/>
        <v>0.12289918018173052</v>
      </c>
      <c r="J1970" s="152">
        <f t="shared" si="248"/>
        <v>5.8475337144203721E-5</v>
      </c>
      <c r="K1970" s="3" t="e">
        <f t="shared" ca="1" si="244"/>
        <v>#NAME?</v>
      </c>
      <c r="L1970" s="153" t="e">
        <f t="shared" ca="1" si="249"/>
        <v>#NAME?</v>
      </c>
      <c r="M1970" s="195" t="e">
        <f ca="1">_xll.BInterpol(cf!$A$2:$A$68,cf!$C$2:$C$68,params!B1970,"cubic")</f>
        <v>#NAME?</v>
      </c>
      <c r="N1970" s="195" t="e">
        <f ca="1">+_xll.BInterpol(#REF!,#REF!,params!B1970,"cubic")</f>
        <v>#NAME?</v>
      </c>
      <c r="O1970" s="153" t="e">
        <f t="shared" ca="1" si="245"/>
        <v>#NAME?</v>
      </c>
    </row>
    <row r="1971" spans="1:15">
      <c r="A1971">
        <v>1968</v>
      </c>
      <c r="B1971">
        <f t="shared" si="243"/>
        <v>7.8719999999999999</v>
      </c>
      <c r="C1971" s="151" t="e">
        <f ca="1">+_xll.BInterpol(Boost!$R$6:$R$66,Boost!$AZ$6:$AZ$66,params!B1971,"cubic")</f>
        <v>#NAME?</v>
      </c>
      <c r="D1971" s="151" t="e">
        <f ca="1">+_xll.BInterpol(Boost!$R$6:$R$66,Boost!$AX$6:$AX$66,params!B1971,"cubic")</f>
        <v>#NAME?</v>
      </c>
      <c r="E1971" s="198" t="e">
        <f t="shared" ca="1" si="246"/>
        <v>#NAME?</v>
      </c>
      <c r="F1971" s="151" t="e">
        <f ca="1">+_xll.BInterpol(Boost!$R$6:$R$66,Boost!$AY$6:$AY$66,params!B1971,"cubic")</f>
        <v>#NAME?</v>
      </c>
      <c r="G1971" s="151" t="e">
        <f ca="1">_xll.BInterpol(cf!$A$2:$A$68,cf!$B$2:$B$68,params!B1971,"cubic")/100</f>
        <v>#NAME?</v>
      </c>
      <c r="H1971" s="199" t="e">
        <f t="shared" ca="1" si="247"/>
        <v>#NAME?</v>
      </c>
      <c r="I1971" s="152">
        <f t="shared" si="250"/>
        <v>0.12295765162064876</v>
      </c>
      <c r="J1971" s="152">
        <f t="shared" si="248"/>
        <v>5.8471438918239471E-5</v>
      </c>
      <c r="K1971" s="3" t="e">
        <f t="shared" ca="1" si="244"/>
        <v>#NAME?</v>
      </c>
      <c r="L1971" s="153" t="e">
        <f t="shared" ca="1" si="249"/>
        <v>#NAME?</v>
      </c>
      <c r="M1971" s="195" t="e">
        <f ca="1">_xll.BInterpol(cf!$A$2:$A$68,cf!$C$2:$C$68,params!B1971,"cubic")</f>
        <v>#NAME?</v>
      </c>
      <c r="N1971" s="195" t="e">
        <f ca="1">+_xll.BInterpol(#REF!,#REF!,params!B1971,"cubic")</f>
        <v>#NAME?</v>
      </c>
      <c r="O1971" s="153" t="e">
        <f t="shared" ca="1" si="245"/>
        <v>#NAME?</v>
      </c>
    </row>
    <row r="1972" spans="1:15">
      <c r="A1972">
        <v>1969</v>
      </c>
      <c r="B1972">
        <f t="shared" si="243"/>
        <v>7.8760000000000003</v>
      </c>
      <c r="C1972" s="151" t="e">
        <f ca="1">+_xll.BInterpol(Boost!$R$6:$R$66,Boost!$AZ$6:$AZ$66,params!B1972,"cubic")</f>
        <v>#NAME?</v>
      </c>
      <c r="D1972" s="151" t="e">
        <f ca="1">+_xll.BInterpol(Boost!$R$6:$R$66,Boost!$AX$6:$AX$66,params!B1972,"cubic")</f>
        <v>#NAME?</v>
      </c>
      <c r="E1972" s="198" t="e">
        <f t="shared" ca="1" si="246"/>
        <v>#NAME?</v>
      </c>
      <c r="F1972" s="151" t="e">
        <f ca="1">+_xll.BInterpol(Boost!$R$6:$R$66,Boost!$AY$6:$AY$66,params!B1972,"cubic")</f>
        <v>#NAME?</v>
      </c>
      <c r="G1972" s="151" t="e">
        <f ca="1">_xll.BInterpol(cf!$A$2:$A$68,cf!$B$2:$B$68,params!B1972,"cubic")/100</f>
        <v>#NAME?</v>
      </c>
      <c r="H1972" s="199" t="e">
        <f t="shared" ca="1" si="247"/>
        <v>#NAME?</v>
      </c>
      <c r="I1972" s="152">
        <f t="shared" si="250"/>
        <v>0.12301611916160105</v>
      </c>
      <c r="J1972" s="152">
        <f t="shared" si="248"/>
        <v>5.8467540952289454E-5</v>
      </c>
      <c r="K1972" s="3" t="e">
        <f t="shared" ca="1" si="244"/>
        <v>#NAME?</v>
      </c>
      <c r="L1972" s="153" t="e">
        <f t="shared" ca="1" si="249"/>
        <v>#NAME?</v>
      </c>
      <c r="M1972" s="195" t="e">
        <f ca="1">_xll.BInterpol(cf!$A$2:$A$68,cf!$C$2:$C$68,params!B1972,"cubic")</f>
        <v>#NAME?</v>
      </c>
      <c r="N1972" s="195" t="e">
        <f ca="1">+_xll.BInterpol(#REF!,#REF!,params!B1972,"cubic")</f>
        <v>#NAME?</v>
      </c>
      <c r="O1972" s="153" t="e">
        <f t="shared" ca="1" si="245"/>
        <v>#NAME?</v>
      </c>
    </row>
    <row r="1973" spans="1:15">
      <c r="A1973">
        <v>1970</v>
      </c>
      <c r="B1973">
        <f t="shared" si="243"/>
        <v>7.88</v>
      </c>
      <c r="C1973" s="151" t="e">
        <f ca="1">+_xll.BInterpol(Boost!$R$6:$R$66,Boost!$AZ$6:$AZ$66,params!B1973,"cubic")</f>
        <v>#NAME?</v>
      </c>
      <c r="D1973" s="151" t="e">
        <f ca="1">+_xll.BInterpol(Boost!$R$6:$R$66,Boost!$AX$6:$AX$66,params!B1973,"cubic")</f>
        <v>#NAME?</v>
      </c>
      <c r="E1973" s="198" t="e">
        <f t="shared" ca="1" si="246"/>
        <v>#NAME?</v>
      </c>
      <c r="F1973" s="151" t="e">
        <f ca="1">+_xll.BInterpol(Boost!$R$6:$R$66,Boost!$AY$6:$AY$66,params!B1973,"cubic")</f>
        <v>#NAME?</v>
      </c>
      <c r="G1973" s="151" t="e">
        <f ca="1">_xll.BInterpol(cf!$A$2:$A$68,cf!$B$2:$B$68,params!B1973,"cubic")/100</f>
        <v>#NAME?</v>
      </c>
      <c r="H1973" s="199" t="e">
        <f t="shared" ca="1" si="247"/>
        <v>#NAME?</v>
      </c>
      <c r="I1973" s="152">
        <f t="shared" si="250"/>
        <v>0.12307458280484707</v>
      </c>
      <c r="J1973" s="152">
        <f t="shared" si="248"/>
        <v>5.8463643246020602E-5</v>
      </c>
      <c r="K1973" s="3" t="e">
        <f t="shared" ca="1" si="244"/>
        <v>#NAME?</v>
      </c>
      <c r="L1973" s="153" t="e">
        <f t="shared" ca="1" si="249"/>
        <v>#NAME?</v>
      </c>
      <c r="M1973" s="195" t="e">
        <f ca="1">_xll.BInterpol(cf!$A$2:$A$68,cf!$C$2:$C$68,params!B1973,"cubic")</f>
        <v>#NAME?</v>
      </c>
      <c r="N1973" s="195" t="e">
        <f ca="1">+_xll.BInterpol(#REF!,#REF!,params!B1973,"cubic")</f>
        <v>#NAME?</v>
      </c>
      <c r="O1973" s="153" t="e">
        <f t="shared" ca="1" si="245"/>
        <v>#NAME?</v>
      </c>
    </row>
    <row r="1974" spans="1:15">
      <c r="A1974">
        <v>1971</v>
      </c>
      <c r="B1974">
        <f t="shared" si="243"/>
        <v>7.8840000000000003</v>
      </c>
      <c r="C1974" s="151" t="e">
        <f ca="1">+_xll.BInterpol(Boost!$R$6:$R$66,Boost!$AZ$6:$AZ$66,params!B1974,"cubic")</f>
        <v>#NAME?</v>
      </c>
      <c r="D1974" s="151" t="e">
        <f ca="1">+_xll.BInterpol(Boost!$R$6:$R$66,Boost!$AX$6:$AX$66,params!B1974,"cubic")</f>
        <v>#NAME?</v>
      </c>
      <c r="E1974" s="198" t="e">
        <f t="shared" ca="1" si="246"/>
        <v>#NAME?</v>
      </c>
      <c r="F1974" s="151" t="e">
        <f ca="1">+_xll.BInterpol(Boost!$R$6:$R$66,Boost!$AY$6:$AY$66,params!B1974,"cubic")</f>
        <v>#NAME?</v>
      </c>
      <c r="G1974" s="151" t="e">
        <f ca="1">_xll.BInterpol(cf!$A$2:$A$68,cf!$B$2:$B$68,params!B1974,"cubic")/100</f>
        <v>#NAME?</v>
      </c>
      <c r="H1974" s="199" t="e">
        <f t="shared" ca="1" si="247"/>
        <v>#NAME?</v>
      </c>
      <c r="I1974" s="152">
        <f t="shared" si="250"/>
        <v>0.12313304255064694</v>
      </c>
      <c r="J1974" s="152">
        <f t="shared" si="248"/>
        <v>5.8459745799877005E-5</v>
      </c>
      <c r="K1974" s="3" t="e">
        <f t="shared" ca="1" si="244"/>
        <v>#NAME?</v>
      </c>
      <c r="L1974" s="153" t="e">
        <f t="shared" ca="1" si="249"/>
        <v>#NAME?</v>
      </c>
      <c r="M1974" s="195" t="e">
        <f ca="1">_xll.BInterpol(cf!$A$2:$A$68,cf!$C$2:$C$68,params!B1974,"cubic")</f>
        <v>#NAME?</v>
      </c>
      <c r="N1974" s="195" t="e">
        <f ca="1">+_xll.BInterpol(#REF!,#REF!,params!B1974,"cubic")</f>
        <v>#NAME?</v>
      </c>
      <c r="O1974" s="153" t="e">
        <f t="shared" ca="1" si="245"/>
        <v>#NAME?</v>
      </c>
    </row>
    <row r="1975" spans="1:15">
      <c r="A1975">
        <v>1972</v>
      </c>
      <c r="B1975">
        <f t="shared" si="243"/>
        <v>7.8879999999999999</v>
      </c>
      <c r="C1975" s="151" t="e">
        <f ca="1">+_xll.BInterpol(Boost!$R$6:$R$66,Boost!$AZ$6:$AZ$66,params!B1975,"cubic")</f>
        <v>#NAME?</v>
      </c>
      <c r="D1975" s="151" t="e">
        <f ca="1">+_xll.BInterpol(Boost!$R$6:$R$66,Boost!$AX$6:$AX$66,params!B1975,"cubic")</f>
        <v>#NAME?</v>
      </c>
      <c r="E1975" s="198" t="e">
        <f t="shared" ca="1" si="246"/>
        <v>#NAME?</v>
      </c>
      <c r="F1975" s="151" t="e">
        <f ca="1">+_xll.BInterpol(Boost!$R$6:$R$66,Boost!$AY$6:$AY$66,params!B1975,"cubic")</f>
        <v>#NAME?</v>
      </c>
      <c r="G1975" s="151" t="e">
        <f ca="1">_xll.BInterpol(cf!$A$2:$A$68,cf!$B$2:$B$68,params!B1975,"cubic")/100</f>
        <v>#NAME?</v>
      </c>
      <c r="H1975" s="199" t="e">
        <f t="shared" ca="1" si="247"/>
        <v>#NAME?</v>
      </c>
      <c r="I1975" s="152">
        <f t="shared" si="250"/>
        <v>0.12319149839926036</v>
      </c>
      <c r="J1975" s="152">
        <f t="shared" si="248"/>
        <v>5.8455848613414574E-5</v>
      </c>
      <c r="K1975" s="3" t="e">
        <f t="shared" ca="1" si="244"/>
        <v>#NAME?</v>
      </c>
      <c r="L1975" s="153" t="e">
        <f t="shared" ca="1" si="249"/>
        <v>#NAME?</v>
      </c>
      <c r="M1975" s="195" t="e">
        <f ca="1">_xll.BInterpol(cf!$A$2:$A$68,cf!$C$2:$C$68,params!B1975,"cubic")</f>
        <v>#NAME?</v>
      </c>
      <c r="N1975" s="195" t="e">
        <f ca="1">+_xll.BInterpol(#REF!,#REF!,params!B1975,"cubic")</f>
        <v>#NAME?</v>
      </c>
      <c r="O1975" s="153" t="e">
        <f t="shared" ca="1" si="245"/>
        <v>#NAME?</v>
      </c>
    </row>
    <row r="1976" spans="1:15">
      <c r="A1976">
        <v>1973</v>
      </c>
      <c r="B1976">
        <f t="shared" si="243"/>
        <v>7.8920000000000003</v>
      </c>
      <c r="C1976" s="151" t="e">
        <f ca="1">+_xll.BInterpol(Boost!$R$6:$R$66,Boost!$AZ$6:$AZ$66,params!B1976,"cubic")</f>
        <v>#NAME?</v>
      </c>
      <c r="D1976" s="151" t="e">
        <f ca="1">+_xll.BInterpol(Boost!$R$6:$R$66,Boost!$AX$6:$AX$66,params!B1976,"cubic")</f>
        <v>#NAME?</v>
      </c>
      <c r="E1976" s="198" t="e">
        <f t="shared" ca="1" si="246"/>
        <v>#NAME?</v>
      </c>
      <c r="F1976" s="151" t="e">
        <f ca="1">+_xll.BInterpol(Boost!$R$6:$R$66,Boost!$AY$6:$AY$66,params!B1976,"cubic")</f>
        <v>#NAME?</v>
      </c>
      <c r="G1976" s="151" t="e">
        <f ca="1">_xll.BInterpol(cf!$A$2:$A$68,cf!$B$2:$B$68,params!B1976,"cubic")/100</f>
        <v>#NAME?</v>
      </c>
      <c r="H1976" s="199" t="e">
        <f t="shared" ca="1" si="247"/>
        <v>#NAME?</v>
      </c>
      <c r="I1976" s="152">
        <f t="shared" si="250"/>
        <v>0.12324995035094699</v>
      </c>
      <c r="J1976" s="152">
        <f t="shared" si="248"/>
        <v>5.8451951686633308E-5</v>
      </c>
      <c r="K1976" s="3" t="e">
        <f t="shared" ca="1" si="244"/>
        <v>#NAME?</v>
      </c>
      <c r="L1976" s="153" t="e">
        <f t="shared" ca="1" si="249"/>
        <v>#NAME?</v>
      </c>
      <c r="M1976" s="195" t="e">
        <f ca="1">_xll.BInterpol(cf!$A$2:$A$68,cf!$C$2:$C$68,params!B1976,"cubic")</f>
        <v>#NAME?</v>
      </c>
      <c r="N1976" s="195" t="e">
        <f ca="1">+_xll.BInterpol(#REF!,#REF!,params!B1976,"cubic")</f>
        <v>#NAME?</v>
      </c>
      <c r="O1976" s="153" t="e">
        <f t="shared" ca="1" si="245"/>
        <v>#NAME?</v>
      </c>
    </row>
    <row r="1977" spans="1:15">
      <c r="A1977">
        <v>1974</v>
      </c>
      <c r="B1977">
        <f t="shared" si="243"/>
        <v>7.8959999999999999</v>
      </c>
      <c r="C1977" s="151" t="e">
        <f ca="1">+_xll.BInterpol(Boost!$R$6:$R$66,Boost!$AZ$6:$AZ$66,params!B1977,"cubic")</f>
        <v>#NAME?</v>
      </c>
      <c r="D1977" s="151" t="e">
        <f ca="1">+_xll.BInterpol(Boost!$R$6:$R$66,Boost!$AX$6:$AX$66,params!B1977,"cubic")</f>
        <v>#NAME?</v>
      </c>
      <c r="E1977" s="198" t="e">
        <f t="shared" ca="1" si="246"/>
        <v>#NAME?</v>
      </c>
      <c r="F1977" s="151" t="e">
        <f ca="1">+_xll.BInterpol(Boost!$R$6:$R$66,Boost!$AY$6:$AY$66,params!B1977,"cubic")</f>
        <v>#NAME?</v>
      </c>
      <c r="G1977" s="151" t="e">
        <f ca="1">_xll.BInterpol(cf!$A$2:$A$68,cf!$B$2:$B$68,params!B1977,"cubic")/100</f>
        <v>#NAME?</v>
      </c>
      <c r="H1977" s="199" t="e">
        <f t="shared" ca="1" si="247"/>
        <v>#NAME?</v>
      </c>
      <c r="I1977" s="152">
        <f t="shared" si="250"/>
        <v>0.12330839840596675</v>
      </c>
      <c r="J1977" s="152">
        <f t="shared" si="248"/>
        <v>5.8448055019755252E-5</v>
      </c>
      <c r="K1977" s="3" t="e">
        <f t="shared" ca="1" si="244"/>
        <v>#NAME?</v>
      </c>
      <c r="L1977" s="153" t="e">
        <f t="shared" ca="1" si="249"/>
        <v>#NAME?</v>
      </c>
      <c r="M1977" s="195" t="e">
        <f ca="1">_xll.BInterpol(cf!$A$2:$A$68,cf!$C$2:$C$68,params!B1977,"cubic")</f>
        <v>#NAME?</v>
      </c>
      <c r="N1977" s="195" t="e">
        <f ca="1">+_xll.BInterpol(#REF!,#REF!,params!B1977,"cubic")</f>
        <v>#NAME?</v>
      </c>
      <c r="O1977" s="153" t="e">
        <f t="shared" ca="1" si="245"/>
        <v>#NAME?</v>
      </c>
    </row>
    <row r="1978" spans="1:15">
      <c r="A1978">
        <v>1975</v>
      </c>
      <c r="B1978">
        <f t="shared" si="243"/>
        <v>7.9</v>
      </c>
      <c r="C1978" s="151" t="e">
        <f ca="1">+_xll.BInterpol(Boost!$R$6:$R$66,Boost!$AZ$6:$AZ$66,params!B1978,"cubic")</f>
        <v>#NAME?</v>
      </c>
      <c r="D1978" s="151" t="e">
        <f ca="1">+_xll.BInterpol(Boost!$R$6:$R$66,Boost!$AX$6:$AX$66,params!B1978,"cubic")</f>
        <v>#NAME?</v>
      </c>
      <c r="E1978" s="198" t="e">
        <f t="shared" ca="1" si="246"/>
        <v>#NAME?</v>
      </c>
      <c r="F1978" s="151" t="e">
        <f ca="1">+_xll.BInterpol(Boost!$R$6:$R$66,Boost!$AY$6:$AY$66,params!B1978,"cubic")</f>
        <v>#NAME?</v>
      </c>
      <c r="G1978" s="151" t="e">
        <f ca="1">_xll.BInterpol(cf!$A$2:$A$68,cf!$B$2:$B$68,params!B1978,"cubic")/100</f>
        <v>#NAME?</v>
      </c>
      <c r="H1978" s="199" t="e">
        <f t="shared" ca="1" si="247"/>
        <v>#NAME?</v>
      </c>
      <c r="I1978" s="152">
        <f t="shared" si="250"/>
        <v>0.12336684256457942</v>
      </c>
      <c r="J1978" s="152">
        <f t="shared" si="248"/>
        <v>5.8444158612669384E-5</v>
      </c>
      <c r="K1978" s="3" t="e">
        <f t="shared" ca="1" si="244"/>
        <v>#NAME?</v>
      </c>
      <c r="L1978" s="153" t="e">
        <f t="shared" ca="1" si="249"/>
        <v>#NAME?</v>
      </c>
      <c r="M1978" s="195" t="e">
        <f ca="1">_xll.BInterpol(cf!$A$2:$A$68,cf!$C$2:$C$68,params!B1978,"cubic")</f>
        <v>#NAME?</v>
      </c>
      <c r="N1978" s="195" t="e">
        <f ca="1">+_xll.BInterpol(#REF!,#REF!,params!B1978,"cubic")</f>
        <v>#NAME?</v>
      </c>
      <c r="O1978" s="153" t="e">
        <f t="shared" ca="1" si="245"/>
        <v>#NAME?</v>
      </c>
    </row>
    <row r="1979" spans="1:15">
      <c r="A1979">
        <v>1976</v>
      </c>
      <c r="B1979">
        <f t="shared" si="243"/>
        <v>7.9039999999999999</v>
      </c>
      <c r="C1979" s="151" t="e">
        <f ca="1">+_xll.BInterpol(Boost!$R$6:$R$66,Boost!$AZ$6:$AZ$66,params!B1979,"cubic")</f>
        <v>#NAME?</v>
      </c>
      <c r="D1979" s="151" t="e">
        <f ca="1">+_xll.BInterpol(Boost!$R$6:$R$66,Boost!$AX$6:$AX$66,params!B1979,"cubic")</f>
        <v>#NAME?</v>
      </c>
      <c r="E1979" s="198" t="e">
        <f t="shared" ca="1" si="246"/>
        <v>#NAME?</v>
      </c>
      <c r="F1979" s="151" t="e">
        <f ca="1">+_xll.BInterpol(Boost!$R$6:$R$66,Boost!$AY$6:$AY$66,params!B1979,"cubic")</f>
        <v>#NAME?</v>
      </c>
      <c r="G1979" s="151" t="e">
        <f ca="1">_xll.BInterpol(cf!$A$2:$A$68,cf!$B$2:$B$68,params!B1979,"cubic")/100</f>
        <v>#NAME?</v>
      </c>
      <c r="H1979" s="199" t="e">
        <f t="shared" ca="1" si="247"/>
        <v>#NAME?</v>
      </c>
      <c r="I1979" s="152">
        <f t="shared" si="250"/>
        <v>0.12342528282704479</v>
      </c>
      <c r="J1979" s="152">
        <f t="shared" si="248"/>
        <v>5.8440262465375703E-5</v>
      </c>
      <c r="K1979" s="3" t="e">
        <f t="shared" ca="1" si="244"/>
        <v>#NAME?</v>
      </c>
      <c r="L1979" s="153" t="e">
        <f t="shared" ca="1" si="249"/>
        <v>#NAME?</v>
      </c>
      <c r="M1979" s="195" t="e">
        <f ca="1">_xll.BInterpol(cf!$A$2:$A$68,cf!$C$2:$C$68,params!B1979,"cubic")</f>
        <v>#NAME?</v>
      </c>
      <c r="N1979" s="195" t="e">
        <f ca="1">+_xll.BInterpol(#REF!,#REF!,params!B1979,"cubic")</f>
        <v>#NAME?</v>
      </c>
      <c r="O1979" s="153" t="e">
        <f t="shared" ca="1" si="245"/>
        <v>#NAME?</v>
      </c>
    </row>
    <row r="1980" spans="1:15">
      <c r="A1980">
        <v>1977</v>
      </c>
      <c r="B1980">
        <f t="shared" si="243"/>
        <v>7.9080000000000004</v>
      </c>
      <c r="C1980" s="151" t="e">
        <f ca="1">+_xll.BInterpol(Boost!$R$6:$R$66,Boost!$AZ$6:$AZ$66,params!B1980,"cubic")</f>
        <v>#NAME?</v>
      </c>
      <c r="D1980" s="151" t="e">
        <f ca="1">+_xll.BInterpol(Boost!$R$6:$R$66,Boost!$AX$6:$AX$66,params!B1980,"cubic")</f>
        <v>#NAME?</v>
      </c>
      <c r="E1980" s="198" t="e">
        <f t="shared" ca="1" si="246"/>
        <v>#NAME?</v>
      </c>
      <c r="F1980" s="151" t="e">
        <f ca="1">+_xll.BInterpol(Boost!$R$6:$R$66,Boost!$AY$6:$AY$66,params!B1980,"cubic")</f>
        <v>#NAME?</v>
      </c>
      <c r="G1980" s="151" t="e">
        <f ca="1">_xll.BInterpol(cf!$A$2:$A$68,cf!$B$2:$B$68,params!B1980,"cubic")/100</f>
        <v>#NAME?</v>
      </c>
      <c r="H1980" s="199" t="e">
        <f t="shared" ca="1" si="247"/>
        <v>#NAME?</v>
      </c>
      <c r="I1980" s="152">
        <f t="shared" si="250"/>
        <v>0.12348371919362244</v>
      </c>
      <c r="J1980" s="152">
        <f t="shared" si="248"/>
        <v>5.8436366577652166E-5</v>
      </c>
      <c r="K1980" s="3" t="e">
        <f t="shared" ca="1" si="244"/>
        <v>#NAME?</v>
      </c>
      <c r="L1980" s="153" t="e">
        <f t="shared" ca="1" si="249"/>
        <v>#NAME?</v>
      </c>
      <c r="M1980" s="195" t="e">
        <f ca="1">_xll.BInterpol(cf!$A$2:$A$68,cf!$C$2:$C$68,params!B1980,"cubic")</f>
        <v>#NAME?</v>
      </c>
      <c r="N1980" s="195" t="e">
        <f ca="1">+_xll.BInterpol(#REF!,#REF!,params!B1980,"cubic")</f>
        <v>#NAME?</v>
      </c>
      <c r="O1980" s="153" t="e">
        <f t="shared" ca="1" si="245"/>
        <v>#NAME?</v>
      </c>
    </row>
    <row r="1981" spans="1:15">
      <c r="A1981">
        <v>1978</v>
      </c>
      <c r="B1981">
        <f t="shared" si="243"/>
        <v>7.9119999999999999</v>
      </c>
      <c r="C1981" s="151" t="e">
        <f ca="1">+_xll.BInterpol(Boost!$R$6:$R$66,Boost!$AZ$6:$AZ$66,params!B1981,"cubic")</f>
        <v>#NAME?</v>
      </c>
      <c r="D1981" s="151" t="e">
        <f ca="1">+_xll.BInterpol(Boost!$R$6:$R$66,Boost!$AX$6:$AX$66,params!B1981,"cubic")</f>
        <v>#NAME?</v>
      </c>
      <c r="E1981" s="198" t="e">
        <f t="shared" ca="1" si="246"/>
        <v>#NAME?</v>
      </c>
      <c r="F1981" s="151" t="e">
        <f ca="1">+_xll.BInterpol(Boost!$R$6:$R$66,Boost!$AY$6:$AY$66,params!B1981,"cubic")</f>
        <v>#NAME?</v>
      </c>
      <c r="G1981" s="151" t="e">
        <f ca="1">_xll.BInterpol(cf!$A$2:$A$68,cf!$B$2:$B$68,params!B1981,"cubic")/100</f>
        <v>#NAME?</v>
      </c>
      <c r="H1981" s="199" t="e">
        <f t="shared" ca="1" si="247"/>
        <v>#NAME?</v>
      </c>
      <c r="I1981" s="152">
        <f t="shared" si="250"/>
        <v>0.12354215166457216</v>
      </c>
      <c r="J1981" s="152">
        <f t="shared" si="248"/>
        <v>5.8432470949720816E-5</v>
      </c>
      <c r="K1981" s="3" t="e">
        <f t="shared" ca="1" si="244"/>
        <v>#NAME?</v>
      </c>
      <c r="L1981" s="153" t="e">
        <f t="shared" ca="1" si="249"/>
        <v>#NAME?</v>
      </c>
      <c r="M1981" s="195" t="e">
        <f ca="1">_xll.BInterpol(cf!$A$2:$A$68,cf!$C$2:$C$68,params!B1981,"cubic")</f>
        <v>#NAME?</v>
      </c>
      <c r="N1981" s="195" t="e">
        <f ca="1">+_xll.BInterpol(#REF!,#REF!,params!B1981,"cubic")</f>
        <v>#NAME?</v>
      </c>
      <c r="O1981" s="153" t="e">
        <f t="shared" ca="1" si="245"/>
        <v>#NAME?</v>
      </c>
    </row>
    <row r="1982" spans="1:15">
      <c r="A1982">
        <v>1979</v>
      </c>
      <c r="B1982">
        <f t="shared" si="243"/>
        <v>7.9160000000000004</v>
      </c>
      <c r="C1982" s="151" t="e">
        <f ca="1">+_xll.BInterpol(Boost!$R$6:$R$66,Boost!$AZ$6:$AZ$66,params!B1982,"cubic")</f>
        <v>#NAME?</v>
      </c>
      <c r="D1982" s="151" t="e">
        <f ca="1">+_xll.BInterpol(Boost!$R$6:$R$66,Boost!$AX$6:$AX$66,params!B1982,"cubic")</f>
        <v>#NAME?</v>
      </c>
      <c r="E1982" s="198" t="e">
        <f t="shared" ca="1" si="246"/>
        <v>#NAME?</v>
      </c>
      <c r="F1982" s="151" t="e">
        <f ca="1">+_xll.BInterpol(Boost!$R$6:$R$66,Boost!$AY$6:$AY$66,params!B1982,"cubic")</f>
        <v>#NAME?</v>
      </c>
      <c r="G1982" s="151" t="e">
        <f ca="1">_xll.BInterpol(cf!$A$2:$A$68,cf!$B$2:$B$68,params!B1982,"cubic")/100</f>
        <v>#NAME?</v>
      </c>
      <c r="H1982" s="199" t="e">
        <f t="shared" ca="1" si="247"/>
        <v>#NAME?</v>
      </c>
      <c r="I1982" s="152">
        <f t="shared" si="250"/>
        <v>0.12360058024015375</v>
      </c>
      <c r="J1982" s="152">
        <f t="shared" si="248"/>
        <v>5.8428575581581654E-5</v>
      </c>
      <c r="K1982" s="3" t="e">
        <f t="shared" ca="1" si="244"/>
        <v>#NAME?</v>
      </c>
      <c r="L1982" s="153" t="e">
        <f t="shared" ca="1" si="249"/>
        <v>#NAME?</v>
      </c>
      <c r="M1982" s="195" t="e">
        <f ca="1">_xll.BInterpol(cf!$A$2:$A$68,cf!$C$2:$C$68,params!B1982,"cubic")</f>
        <v>#NAME?</v>
      </c>
      <c r="N1982" s="195" t="e">
        <f ca="1">+_xll.BInterpol(#REF!,#REF!,params!B1982,"cubic")</f>
        <v>#NAME?</v>
      </c>
      <c r="O1982" s="153" t="e">
        <f t="shared" ca="1" si="245"/>
        <v>#NAME?</v>
      </c>
    </row>
    <row r="1983" spans="1:15">
      <c r="A1983">
        <v>1980</v>
      </c>
      <c r="B1983">
        <f t="shared" si="243"/>
        <v>7.92</v>
      </c>
      <c r="C1983" s="151" t="e">
        <f ca="1">+_xll.BInterpol(Boost!$R$6:$R$66,Boost!$AZ$6:$AZ$66,params!B1983,"cubic")</f>
        <v>#NAME?</v>
      </c>
      <c r="D1983" s="151" t="e">
        <f ca="1">+_xll.BInterpol(Boost!$R$6:$R$66,Boost!$AX$6:$AX$66,params!B1983,"cubic")</f>
        <v>#NAME?</v>
      </c>
      <c r="E1983" s="198" t="e">
        <f t="shared" ca="1" si="246"/>
        <v>#NAME?</v>
      </c>
      <c r="F1983" s="151" t="e">
        <f ca="1">+_xll.BInterpol(Boost!$R$6:$R$66,Boost!$AY$6:$AY$66,params!B1983,"cubic")</f>
        <v>#NAME?</v>
      </c>
      <c r="G1983" s="151" t="e">
        <f ca="1">_xll.BInterpol(cf!$A$2:$A$68,cf!$B$2:$B$68,params!B1983,"cubic")/100</f>
        <v>#NAME?</v>
      </c>
      <c r="H1983" s="199" t="e">
        <f t="shared" ca="1" si="247"/>
        <v>#NAME?</v>
      </c>
      <c r="I1983" s="152">
        <f t="shared" si="250"/>
        <v>0.12365900492062676</v>
      </c>
      <c r="J1983" s="152">
        <f t="shared" si="248"/>
        <v>5.8424680473012636E-5</v>
      </c>
      <c r="K1983" s="3" t="e">
        <f t="shared" ca="1" si="244"/>
        <v>#NAME?</v>
      </c>
      <c r="L1983" s="153" t="e">
        <f t="shared" ca="1" si="249"/>
        <v>#NAME?</v>
      </c>
      <c r="M1983" s="195" t="e">
        <f ca="1">_xll.BInterpol(cf!$A$2:$A$68,cf!$C$2:$C$68,params!B1983,"cubic")</f>
        <v>#NAME?</v>
      </c>
      <c r="N1983" s="195" t="e">
        <f ca="1">+_xll.BInterpol(#REF!,#REF!,params!B1983,"cubic")</f>
        <v>#NAME?</v>
      </c>
      <c r="O1983" s="153" t="e">
        <f t="shared" ca="1" si="245"/>
        <v>#NAME?</v>
      </c>
    </row>
    <row r="1984" spans="1:15">
      <c r="A1984">
        <v>1981</v>
      </c>
      <c r="B1984">
        <f t="shared" si="243"/>
        <v>7.9240000000000004</v>
      </c>
      <c r="C1984" s="151" t="e">
        <f ca="1">+_xll.BInterpol(Boost!$R$6:$R$66,Boost!$AZ$6:$AZ$66,params!B1984,"cubic")</f>
        <v>#NAME?</v>
      </c>
      <c r="D1984" s="151" t="e">
        <f ca="1">+_xll.BInterpol(Boost!$R$6:$R$66,Boost!$AX$6:$AX$66,params!B1984,"cubic")</f>
        <v>#NAME?</v>
      </c>
      <c r="E1984" s="198" t="e">
        <f t="shared" ca="1" si="246"/>
        <v>#NAME?</v>
      </c>
      <c r="F1984" s="151" t="e">
        <f ca="1">+_xll.BInterpol(Boost!$R$6:$R$66,Boost!$AY$6:$AY$66,params!B1984,"cubic")</f>
        <v>#NAME?</v>
      </c>
      <c r="G1984" s="151" t="e">
        <f ca="1">_xll.BInterpol(cf!$A$2:$A$68,cf!$B$2:$B$68,params!B1984,"cubic")/100</f>
        <v>#NAME?</v>
      </c>
      <c r="H1984" s="199" t="e">
        <f t="shared" ca="1" si="247"/>
        <v>#NAME?</v>
      </c>
      <c r="I1984" s="152">
        <f t="shared" si="250"/>
        <v>0.12371742570625088</v>
      </c>
      <c r="J1984" s="152">
        <f t="shared" si="248"/>
        <v>5.8420785624124782E-5</v>
      </c>
      <c r="K1984" s="3" t="e">
        <f t="shared" ca="1" si="244"/>
        <v>#NAME?</v>
      </c>
      <c r="L1984" s="153" t="e">
        <f t="shared" ca="1" si="249"/>
        <v>#NAME?</v>
      </c>
      <c r="M1984" s="195" t="e">
        <f ca="1">_xll.BInterpol(cf!$A$2:$A$68,cf!$C$2:$C$68,params!B1984,"cubic")</f>
        <v>#NAME?</v>
      </c>
      <c r="N1984" s="195" t="e">
        <f ca="1">+_xll.BInterpol(#REF!,#REF!,params!B1984,"cubic")</f>
        <v>#NAME?</v>
      </c>
      <c r="O1984" s="153" t="e">
        <f t="shared" ca="1" si="245"/>
        <v>#NAME?</v>
      </c>
    </row>
    <row r="1985" spans="1:15">
      <c r="A1985">
        <v>1982</v>
      </c>
      <c r="B1985">
        <f t="shared" si="243"/>
        <v>7.9279999999999999</v>
      </c>
      <c r="C1985" s="151" t="e">
        <f ca="1">+_xll.BInterpol(Boost!$R$6:$R$66,Boost!$AZ$6:$AZ$66,params!B1985,"cubic")</f>
        <v>#NAME?</v>
      </c>
      <c r="D1985" s="151" t="e">
        <f ca="1">+_xll.BInterpol(Boost!$R$6:$R$66,Boost!$AX$6:$AX$66,params!B1985,"cubic")</f>
        <v>#NAME?</v>
      </c>
      <c r="E1985" s="198" t="e">
        <f t="shared" ca="1" si="246"/>
        <v>#NAME?</v>
      </c>
      <c r="F1985" s="151" t="e">
        <f ca="1">+_xll.BInterpol(Boost!$R$6:$R$66,Boost!$AY$6:$AY$66,params!B1985,"cubic")</f>
        <v>#NAME?</v>
      </c>
      <c r="G1985" s="151" t="e">
        <f ca="1">_xll.BInterpol(cf!$A$2:$A$68,cf!$B$2:$B$68,params!B1985,"cubic")/100</f>
        <v>#NAME?</v>
      </c>
      <c r="H1985" s="199" t="e">
        <f t="shared" ca="1" si="247"/>
        <v>#NAME?</v>
      </c>
      <c r="I1985" s="152">
        <f t="shared" si="250"/>
        <v>0.1237758425972858</v>
      </c>
      <c r="J1985" s="152">
        <f t="shared" si="248"/>
        <v>5.8416891034918095E-5</v>
      </c>
      <c r="K1985" s="3" t="e">
        <f t="shared" ca="1" si="244"/>
        <v>#NAME?</v>
      </c>
      <c r="L1985" s="153" t="e">
        <f t="shared" ca="1" si="249"/>
        <v>#NAME?</v>
      </c>
      <c r="M1985" s="195" t="e">
        <f ca="1">_xll.BInterpol(cf!$A$2:$A$68,cf!$C$2:$C$68,params!B1985,"cubic")</f>
        <v>#NAME?</v>
      </c>
      <c r="N1985" s="195" t="e">
        <f ca="1">+_xll.BInterpol(#REF!,#REF!,params!B1985,"cubic")</f>
        <v>#NAME?</v>
      </c>
      <c r="O1985" s="153" t="e">
        <f t="shared" ca="1" si="245"/>
        <v>#NAME?</v>
      </c>
    </row>
    <row r="1986" spans="1:15">
      <c r="A1986">
        <v>1983</v>
      </c>
      <c r="B1986">
        <f t="shared" si="243"/>
        <v>7.9320000000000004</v>
      </c>
      <c r="C1986" s="151" t="e">
        <f ca="1">+_xll.BInterpol(Boost!$R$6:$R$66,Boost!$AZ$6:$AZ$66,params!B1986,"cubic")</f>
        <v>#NAME?</v>
      </c>
      <c r="D1986" s="151" t="e">
        <f ca="1">+_xll.BInterpol(Boost!$R$6:$R$66,Boost!$AX$6:$AX$66,params!B1986,"cubic")</f>
        <v>#NAME?</v>
      </c>
      <c r="E1986" s="198" t="e">
        <f t="shared" ca="1" si="246"/>
        <v>#NAME?</v>
      </c>
      <c r="F1986" s="151" t="e">
        <f ca="1">+_xll.BInterpol(Boost!$R$6:$R$66,Boost!$AY$6:$AY$66,params!B1986,"cubic")</f>
        <v>#NAME?</v>
      </c>
      <c r="G1986" s="151" t="e">
        <f ca="1">_xll.BInterpol(cf!$A$2:$A$68,cf!$B$2:$B$68,params!B1986,"cubic")/100</f>
        <v>#NAME?</v>
      </c>
      <c r="H1986" s="199" t="e">
        <f t="shared" ca="1" si="247"/>
        <v>#NAME?</v>
      </c>
      <c r="I1986" s="152">
        <f t="shared" si="250"/>
        <v>0.12383425559399108</v>
      </c>
      <c r="J1986" s="152">
        <f t="shared" si="248"/>
        <v>5.841299670528155E-5</v>
      </c>
      <c r="K1986" s="3" t="e">
        <f t="shared" ca="1" si="244"/>
        <v>#NAME?</v>
      </c>
      <c r="L1986" s="153" t="e">
        <f t="shared" ca="1" si="249"/>
        <v>#NAME?</v>
      </c>
      <c r="M1986" s="195" t="e">
        <f ca="1">_xll.BInterpol(cf!$A$2:$A$68,cf!$C$2:$C$68,params!B1986,"cubic")</f>
        <v>#NAME?</v>
      </c>
      <c r="N1986" s="195" t="e">
        <f ca="1">+_xll.BInterpol(#REF!,#REF!,params!B1986,"cubic")</f>
        <v>#NAME?</v>
      </c>
      <c r="O1986" s="153" t="e">
        <f t="shared" ca="1" si="245"/>
        <v>#NAME?</v>
      </c>
    </row>
    <row r="1987" spans="1:15">
      <c r="A1987">
        <v>1984</v>
      </c>
      <c r="B1987">
        <f t="shared" si="243"/>
        <v>7.9359999999999999</v>
      </c>
      <c r="C1987" s="151" t="e">
        <f ca="1">+_xll.BInterpol(Boost!$R$6:$R$66,Boost!$AZ$6:$AZ$66,params!B1987,"cubic")</f>
        <v>#NAME?</v>
      </c>
      <c r="D1987" s="151" t="e">
        <f ca="1">+_xll.BInterpol(Boost!$R$6:$R$66,Boost!$AX$6:$AX$66,params!B1987,"cubic")</f>
        <v>#NAME?</v>
      </c>
      <c r="E1987" s="198" t="e">
        <f t="shared" ca="1" si="246"/>
        <v>#NAME?</v>
      </c>
      <c r="F1987" s="151" t="e">
        <f ca="1">+_xll.BInterpol(Boost!$R$6:$R$66,Boost!$AY$6:$AY$66,params!B1987,"cubic")</f>
        <v>#NAME?</v>
      </c>
      <c r="G1987" s="151" t="e">
        <f ca="1">_xll.BInterpol(cf!$A$2:$A$68,cf!$B$2:$B$68,params!B1987,"cubic")/100</f>
        <v>#NAME?</v>
      </c>
      <c r="H1987" s="199" t="e">
        <f t="shared" ca="1" si="247"/>
        <v>#NAME?</v>
      </c>
      <c r="I1987" s="152">
        <f t="shared" si="250"/>
        <v>0.12389266469662641</v>
      </c>
      <c r="J1987" s="152">
        <f t="shared" si="248"/>
        <v>5.8409102635326171E-5</v>
      </c>
      <c r="K1987" s="3" t="e">
        <f t="shared" ca="1" si="244"/>
        <v>#NAME?</v>
      </c>
      <c r="L1987" s="153" t="e">
        <f t="shared" ca="1" si="249"/>
        <v>#NAME?</v>
      </c>
      <c r="M1987" s="195" t="e">
        <f ca="1">_xll.BInterpol(cf!$A$2:$A$68,cf!$C$2:$C$68,params!B1987,"cubic")</f>
        <v>#NAME?</v>
      </c>
      <c r="N1987" s="195" t="e">
        <f ca="1">+_xll.BInterpol(#REF!,#REF!,params!B1987,"cubic")</f>
        <v>#NAME?</v>
      </c>
      <c r="O1987" s="153" t="e">
        <f t="shared" ca="1" si="245"/>
        <v>#NAME?</v>
      </c>
    </row>
    <row r="1988" spans="1:15">
      <c r="A1988">
        <v>1985</v>
      </c>
      <c r="B1988">
        <f t="shared" ref="B1988:B2051" si="251">+A1988/250</f>
        <v>7.94</v>
      </c>
      <c r="C1988" s="151" t="e">
        <f ca="1">+_xll.BInterpol(Boost!$R$6:$R$66,Boost!$AZ$6:$AZ$66,params!B1988,"cubic")</f>
        <v>#NAME?</v>
      </c>
      <c r="D1988" s="151" t="e">
        <f ca="1">+_xll.BInterpol(Boost!$R$6:$R$66,Boost!$AX$6:$AX$66,params!B1988,"cubic")</f>
        <v>#NAME?</v>
      </c>
      <c r="E1988" s="198" t="e">
        <f t="shared" ca="1" si="246"/>
        <v>#NAME?</v>
      </c>
      <c r="F1988" s="151" t="e">
        <f ca="1">+_xll.BInterpol(Boost!$R$6:$R$66,Boost!$AY$6:$AY$66,params!B1988,"cubic")</f>
        <v>#NAME?</v>
      </c>
      <c r="G1988" s="151" t="e">
        <f ca="1">_xll.BInterpol(cf!$A$2:$A$68,cf!$B$2:$B$68,params!B1988,"cubic")/100</f>
        <v>#NAME?</v>
      </c>
      <c r="H1988" s="199" t="e">
        <f t="shared" ca="1" si="247"/>
        <v>#NAME?</v>
      </c>
      <c r="I1988" s="152">
        <f t="shared" si="250"/>
        <v>0.12395106990545146</v>
      </c>
      <c r="J1988" s="152">
        <f t="shared" si="248"/>
        <v>5.8405208825051957E-5</v>
      </c>
      <c r="K1988" s="3" t="e">
        <f t="shared" ref="K1988:K2051" ca="1" si="252">+EXP(H1988*-B1988)</f>
        <v>#NAME?</v>
      </c>
      <c r="L1988" s="153" t="e">
        <f t="shared" ca="1" si="249"/>
        <v>#NAME?</v>
      </c>
      <c r="M1988" s="195" t="e">
        <f ca="1">_xll.BInterpol(cf!$A$2:$A$68,cf!$C$2:$C$68,params!B1988,"cubic")</f>
        <v>#NAME?</v>
      </c>
      <c r="N1988" s="195" t="e">
        <f ca="1">+_xll.BInterpol(#REF!,#REF!,params!B1988,"cubic")</f>
        <v>#NAME?</v>
      </c>
      <c r="O1988" s="153" t="e">
        <f t="shared" ref="O1988:O2051" ca="1" si="253">+EXP(-B1989*E1989)-EXP(-B1988*E1988)</f>
        <v>#NAME?</v>
      </c>
    </row>
    <row r="1989" spans="1:15">
      <c r="A1989">
        <v>1986</v>
      </c>
      <c r="B1989">
        <f t="shared" si="251"/>
        <v>7.944</v>
      </c>
      <c r="C1989" s="151" t="e">
        <f ca="1">+_xll.BInterpol(Boost!$R$6:$R$66,Boost!$AZ$6:$AZ$66,params!B1989,"cubic")</f>
        <v>#NAME?</v>
      </c>
      <c r="D1989" s="151" t="e">
        <f ca="1">+_xll.BInterpol(Boost!$R$6:$R$66,Boost!$AX$6:$AX$66,params!B1989,"cubic")</f>
        <v>#NAME?</v>
      </c>
      <c r="E1989" s="198" t="e">
        <f t="shared" ref="E1989:E2052" ca="1" si="254">-((1+C1989*B1989)/(1+C1988*B1988)-1)/(B1989-B1988)+((1+F1989*B1989)/(1+F1988*B1988)-1)/(B1989-B1988)</f>
        <v>#NAME?</v>
      </c>
      <c r="F1989" s="151" t="e">
        <f ca="1">+_xll.BInterpol(Boost!$R$6:$R$66,Boost!$AY$6:$AY$66,params!B1989,"cubic")</f>
        <v>#NAME?</v>
      </c>
      <c r="G1989" s="151" t="e">
        <f ca="1">_xll.BInterpol(cf!$A$2:$A$68,cf!$B$2:$B$68,params!B1989,"cubic")/100</f>
        <v>#NAME?</v>
      </c>
      <c r="H1989" s="199" t="e">
        <f t="shared" ref="H1989:H2052" ca="1" si="255">-((1+F1989*B1989)/(1+F1988*B1988)-1)/(B1989-B1988)+((1+G1989*B1989)/(1+G1988*B1988)-1)/(B1989-B1988)</f>
        <v>#NAME?</v>
      </c>
      <c r="I1989" s="152">
        <f t="shared" si="250"/>
        <v>0.12400947122072559</v>
      </c>
      <c r="J1989" s="152">
        <f t="shared" ref="J1989:J2052" si="256">+I1989-I1988</f>
        <v>5.8401315274125842E-5</v>
      </c>
      <c r="K1989" s="3" t="e">
        <f t="shared" ca="1" si="252"/>
        <v>#NAME?</v>
      </c>
      <c r="L1989" s="153" t="e">
        <f t="shared" ref="L1989:L2052" ca="1" si="257">+K1990-K1989</f>
        <v>#NAME?</v>
      </c>
      <c r="M1989" s="195" t="e">
        <f ca="1">_xll.BInterpol(cf!$A$2:$A$68,cf!$C$2:$C$68,params!B1989,"cubic")</f>
        <v>#NAME?</v>
      </c>
      <c r="N1989" s="195" t="e">
        <f ca="1">+_xll.BInterpol(#REF!,#REF!,params!B1989,"cubic")</f>
        <v>#NAME?</v>
      </c>
      <c r="O1989" s="153" t="e">
        <f t="shared" ca="1" si="253"/>
        <v>#NAME?</v>
      </c>
    </row>
    <row r="1990" spans="1:15">
      <c r="A1990">
        <v>1987</v>
      </c>
      <c r="B1990">
        <f t="shared" si="251"/>
        <v>7.9480000000000004</v>
      </c>
      <c r="C1990" s="151" t="e">
        <f ca="1">+_xll.BInterpol(Boost!$R$6:$R$66,Boost!$AZ$6:$AZ$66,params!B1990,"cubic")</f>
        <v>#NAME?</v>
      </c>
      <c r="D1990" s="151" t="e">
        <f ca="1">+_xll.BInterpol(Boost!$R$6:$R$66,Boost!$AX$6:$AX$66,params!B1990,"cubic")</f>
        <v>#NAME?</v>
      </c>
      <c r="E1990" s="198" t="e">
        <f t="shared" ca="1" si="254"/>
        <v>#NAME?</v>
      </c>
      <c r="F1990" s="151" t="e">
        <f ca="1">+_xll.BInterpol(Boost!$R$6:$R$66,Boost!$AY$6:$AY$66,params!B1990,"cubic")</f>
        <v>#NAME?</v>
      </c>
      <c r="G1990" s="151" t="e">
        <f ca="1">_xll.BInterpol(cf!$A$2:$A$68,cf!$B$2:$B$68,params!B1990,"cubic")/100</f>
        <v>#NAME?</v>
      </c>
      <c r="H1990" s="199" t="e">
        <f t="shared" ca="1" si="255"/>
        <v>#NAME?</v>
      </c>
      <c r="I1990" s="152">
        <f t="shared" si="250"/>
        <v>0.12406786864270847</v>
      </c>
      <c r="J1990" s="152">
        <f t="shared" si="256"/>
        <v>5.8397421982880893E-5</v>
      </c>
      <c r="K1990" s="3" t="e">
        <f t="shared" ca="1" si="252"/>
        <v>#NAME?</v>
      </c>
      <c r="L1990" s="153" t="e">
        <f t="shared" ca="1" si="257"/>
        <v>#NAME?</v>
      </c>
      <c r="M1990" s="195" t="e">
        <f ca="1">_xll.BInterpol(cf!$A$2:$A$68,cf!$C$2:$C$68,params!B1990,"cubic")</f>
        <v>#NAME?</v>
      </c>
      <c r="N1990" s="195" t="e">
        <f ca="1">+_xll.BInterpol(#REF!,#REF!,params!B1990,"cubic")</f>
        <v>#NAME?</v>
      </c>
      <c r="O1990" s="153" t="e">
        <f t="shared" ca="1" si="253"/>
        <v>#NAME?</v>
      </c>
    </row>
    <row r="1991" spans="1:15">
      <c r="A1991">
        <v>1988</v>
      </c>
      <c r="B1991">
        <f t="shared" si="251"/>
        <v>7.952</v>
      </c>
      <c r="C1991" s="151" t="e">
        <f ca="1">+_xll.BInterpol(Boost!$R$6:$R$66,Boost!$AZ$6:$AZ$66,params!B1991,"cubic")</f>
        <v>#NAME?</v>
      </c>
      <c r="D1991" s="151" t="e">
        <f ca="1">+_xll.BInterpol(Boost!$R$6:$R$66,Boost!$AX$6:$AX$66,params!B1991,"cubic")</f>
        <v>#NAME?</v>
      </c>
      <c r="E1991" s="198" t="e">
        <f t="shared" ca="1" si="254"/>
        <v>#NAME?</v>
      </c>
      <c r="F1991" s="151" t="e">
        <f ca="1">+_xll.BInterpol(Boost!$R$6:$R$66,Boost!$AY$6:$AY$66,params!B1991,"cubic")</f>
        <v>#NAME?</v>
      </c>
      <c r="G1991" s="151" t="e">
        <f ca="1">_xll.BInterpol(cf!$A$2:$A$68,cf!$B$2:$B$68,params!B1991,"cubic")/100</f>
        <v>#NAME?</v>
      </c>
      <c r="H1991" s="199" t="e">
        <f t="shared" ca="1" si="255"/>
        <v>#NAME?</v>
      </c>
      <c r="I1991" s="152">
        <f t="shared" si="250"/>
        <v>0.12412626217165967</v>
      </c>
      <c r="J1991" s="152">
        <f t="shared" si="256"/>
        <v>5.8393528951206086E-5</v>
      </c>
      <c r="K1991" s="3" t="e">
        <f t="shared" ca="1" si="252"/>
        <v>#NAME?</v>
      </c>
      <c r="L1991" s="153" t="e">
        <f t="shared" ca="1" si="257"/>
        <v>#NAME?</v>
      </c>
      <c r="M1991" s="195" t="e">
        <f ca="1">_xll.BInterpol(cf!$A$2:$A$68,cf!$C$2:$C$68,params!B1991,"cubic")</f>
        <v>#NAME?</v>
      </c>
      <c r="N1991" s="195" t="e">
        <f ca="1">+_xll.BInterpol(#REF!,#REF!,params!B1991,"cubic")</f>
        <v>#NAME?</v>
      </c>
      <c r="O1991" s="153" t="e">
        <f t="shared" ca="1" si="253"/>
        <v>#NAME?</v>
      </c>
    </row>
    <row r="1992" spans="1:15">
      <c r="A1992">
        <v>1989</v>
      </c>
      <c r="B1992">
        <f t="shared" si="251"/>
        <v>7.9560000000000004</v>
      </c>
      <c r="C1992" s="151" t="e">
        <f ca="1">+_xll.BInterpol(Boost!$R$6:$R$66,Boost!$AZ$6:$AZ$66,params!B1992,"cubic")</f>
        <v>#NAME?</v>
      </c>
      <c r="D1992" s="151" t="e">
        <f ca="1">+_xll.BInterpol(Boost!$R$6:$R$66,Boost!$AX$6:$AX$66,params!B1992,"cubic")</f>
        <v>#NAME?</v>
      </c>
      <c r="E1992" s="198" t="e">
        <f t="shared" ca="1" si="254"/>
        <v>#NAME?</v>
      </c>
      <c r="F1992" s="151" t="e">
        <f ca="1">+_xll.BInterpol(Boost!$R$6:$R$66,Boost!$AY$6:$AY$66,params!B1992,"cubic")</f>
        <v>#NAME?</v>
      </c>
      <c r="G1992" s="151" t="e">
        <f ca="1">_xll.BInterpol(cf!$A$2:$A$68,cf!$B$2:$B$68,params!B1992,"cubic")/100</f>
        <v>#NAME?</v>
      </c>
      <c r="H1992" s="199" t="e">
        <f t="shared" ca="1" si="255"/>
        <v>#NAME?</v>
      </c>
      <c r="I1992" s="152">
        <f t="shared" si="250"/>
        <v>0.12418465180783878</v>
      </c>
      <c r="J1992" s="152">
        <f t="shared" si="256"/>
        <v>5.8389636179101423E-5</v>
      </c>
      <c r="K1992" s="3" t="e">
        <f t="shared" ca="1" si="252"/>
        <v>#NAME?</v>
      </c>
      <c r="L1992" s="153" t="e">
        <f t="shared" ca="1" si="257"/>
        <v>#NAME?</v>
      </c>
      <c r="M1992" s="195" t="e">
        <f ca="1">_xll.BInterpol(cf!$A$2:$A$68,cf!$C$2:$C$68,params!B1992,"cubic")</f>
        <v>#NAME?</v>
      </c>
      <c r="N1992" s="195" t="e">
        <f ca="1">+_xll.BInterpol(#REF!,#REF!,params!B1992,"cubic")</f>
        <v>#NAME?</v>
      </c>
      <c r="O1992" s="153" t="e">
        <f t="shared" ca="1" si="253"/>
        <v>#NAME?</v>
      </c>
    </row>
    <row r="1993" spans="1:15">
      <c r="A1993">
        <v>1990</v>
      </c>
      <c r="B1993">
        <f t="shared" si="251"/>
        <v>7.96</v>
      </c>
      <c r="C1993" s="151" t="e">
        <f ca="1">+_xll.BInterpol(Boost!$R$6:$R$66,Boost!$AZ$6:$AZ$66,params!B1993,"cubic")</f>
        <v>#NAME?</v>
      </c>
      <c r="D1993" s="151" t="e">
        <f ca="1">+_xll.BInterpol(Boost!$R$6:$R$66,Boost!$AX$6:$AX$66,params!B1993,"cubic")</f>
        <v>#NAME?</v>
      </c>
      <c r="E1993" s="198" t="e">
        <f t="shared" ca="1" si="254"/>
        <v>#NAME?</v>
      </c>
      <c r="F1993" s="151" t="e">
        <f ca="1">+_xll.BInterpol(Boost!$R$6:$R$66,Boost!$AY$6:$AY$66,params!B1993,"cubic")</f>
        <v>#NAME?</v>
      </c>
      <c r="G1993" s="151" t="e">
        <f ca="1">_xll.BInterpol(cf!$A$2:$A$68,cf!$B$2:$B$68,params!B1993,"cubic")/100</f>
        <v>#NAME?</v>
      </c>
      <c r="H1993" s="199" t="e">
        <f t="shared" ca="1" si="255"/>
        <v>#NAME?</v>
      </c>
      <c r="I1993" s="152">
        <f t="shared" si="250"/>
        <v>0.12424303755150512</v>
      </c>
      <c r="J1993" s="152">
        <f t="shared" si="256"/>
        <v>5.8385743666344858E-5</v>
      </c>
      <c r="K1993" s="3" t="e">
        <f t="shared" ca="1" si="252"/>
        <v>#NAME?</v>
      </c>
      <c r="L1993" s="153" t="e">
        <f t="shared" ca="1" si="257"/>
        <v>#NAME?</v>
      </c>
      <c r="M1993" s="195" t="e">
        <f ca="1">_xll.BInterpol(cf!$A$2:$A$68,cf!$C$2:$C$68,params!B1993,"cubic")</f>
        <v>#NAME?</v>
      </c>
      <c r="N1993" s="195" t="e">
        <f ca="1">+_xll.BInterpol(#REF!,#REF!,params!B1993,"cubic")</f>
        <v>#NAME?</v>
      </c>
      <c r="O1993" s="153" t="e">
        <f t="shared" ca="1" si="253"/>
        <v>#NAME?</v>
      </c>
    </row>
    <row r="1994" spans="1:15">
      <c r="A1994">
        <v>1991</v>
      </c>
      <c r="B1994">
        <f t="shared" si="251"/>
        <v>7.9640000000000004</v>
      </c>
      <c r="C1994" s="151" t="e">
        <f ca="1">+_xll.BInterpol(Boost!$R$6:$R$66,Boost!$AZ$6:$AZ$66,params!B1994,"cubic")</f>
        <v>#NAME?</v>
      </c>
      <c r="D1994" s="151" t="e">
        <f ca="1">+_xll.BInterpol(Boost!$R$6:$R$66,Boost!$AX$6:$AX$66,params!B1994,"cubic")</f>
        <v>#NAME?</v>
      </c>
      <c r="E1994" s="198" t="e">
        <f t="shared" ca="1" si="254"/>
        <v>#NAME?</v>
      </c>
      <c r="F1994" s="151" t="e">
        <f ca="1">+_xll.BInterpol(Boost!$R$6:$R$66,Boost!$AY$6:$AY$66,params!B1994,"cubic")</f>
        <v>#NAME?</v>
      </c>
      <c r="G1994" s="151" t="e">
        <f ca="1">_xll.BInterpol(cf!$A$2:$A$68,cf!$B$2:$B$68,params!B1994,"cubic")/100</f>
        <v>#NAME?</v>
      </c>
      <c r="H1994" s="199" t="e">
        <f t="shared" ca="1" si="255"/>
        <v>#NAME?</v>
      </c>
      <c r="I1994" s="152">
        <f t="shared" si="250"/>
        <v>0.12430141940291839</v>
      </c>
      <c r="J1994" s="152">
        <f t="shared" si="256"/>
        <v>5.8381851413269459E-5</v>
      </c>
      <c r="K1994" s="3" t="e">
        <f t="shared" ca="1" si="252"/>
        <v>#NAME?</v>
      </c>
      <c r="L1994" s="153" t="e">
        <f t="shared" ca="1" si="257"/>
        <v>#NAME?</v>
      </c>
      <c r="M1994" s="195" t="e">
        <f ca="1">_xll.BInterpol(cf!$A$2:$A$68,cf!$C$2:$C$68,params!B1994,"cubic")</f>
        <v>#NAME?</v>
      </c>
      <c r="N1994" s="195" t="e">
        <f ca="1">+_xll.BInterpol(#REF!,#REF!,params!B1994,"cubic")</f>
        <v>#NAME?</v>
      </c>
      <c r="O1994" s="153" t="e">
        <f t="shared" ca="1" si="253"/>
        <v>#NAME?</v>
      </c>
    </row>
    <row r="1995" spans="1:15">
      <c r="A1995">
        <v>1992</v>
      </c>
      <c r="B1995">
        <f t="shared" si="251"/>
        <v>7.968</v>
      </c>
      <c r="C1995" s="151" t="e">
        <f ca="1">+_xll.BInterpol(Boost!$R$6:$R$66,Boost!$AZ$6:$AZ$66,params!B1995,"cubic")</f>
        <v>#NAME?</v>
      </c>
      <c r="D1995" s="151" t="e">
        <f ca="1">+_xll.BInterpol(Boost!$R$6:$R$66,Boost!$AX$6:$AX$66,params!B1995,"cubic")</f>
        <v>#NAME?</v>
      </c>
      <c r="E1995" s="198" t="e">
        <f t="shared" ca="1" si="254"/>
        <v>#NAME?</v>
      </c>
      <c r="F1995" s="151" t="e">
        <f ca="1">+_xll.BInterpol(Boost!$R$6:$R$66,Boost!$AY$6:$AY$66,params!B1995,"cubic")</f>
        <v>#NAME?</v>
      </c>
      <c r="G1995" s="151" t="e">
        <f ca="1">_xll.BInterpol(cf!$A$2:$A$68,cf!$B$2:$B$68,params!B1995,"cubic")/100</f>
        <v>#NAME?</v>
      </c>
      <c r="H1995" s="199" t="e">
        <f t="shared" ca="1" si="255"/>
        <v>#NAME?</v>
      </c>
      <c r="I1995" s="152">
        <f t="shared" si="250"/>
        <v>0.12435979736233793</v>
      </c>
      <c r="J1995" s="152">
        <f t="shared" si="256"/>
        <v>5.8377959419542158E-5</v>
      </c>
      <c r="K1995" s="3" t="e">
        <f t="shared" ca="1" si="252"/>
        <v>#NAME?</v>
      </c>
      <c r="L1995" s="153" t="e">
        <f t="shared" ca="1" si="257"/>
        <v>#NAME?</v>
      </c>
      <c r="M1995" s="195" t="e">
        <f ca="1">_xll.BInterpol(cf!$A$2:$A$68,cf!$C$2:$C$68,params!B1995,"cubic")</f>
        <v>#NAME?</v>
      </c>
      <c r="N1995" s="195" t="e">
        <f ca="1">+_xll.BInterpol(#REF!,#REF!,params!B1995,"cubic")</f>
        <v>#NAME?</v>
      </c>
      <c r="O1995" s="153" t="e">
        <f t="shared" ca="1" si="253"/>
        <v>#NAME?</v>
      </c>
    </row>
    <row r="1996" spans="1:15">
      <c r="A1996">
        <v>1993</v>
      </c>
      <c r="B1996">
        <f t="shared" si="251"/>
        <v>7.9720000000000004</v>
      </c>
      <c r="C1996" s="151" t="e">
        <f ca="1">+_xll.BInterpol(Boost!$R$6:$R$66,Boost!$AZ$6:$AZ$66,params!B1996,"cubic")</f>
        <v>#NAME?</v>
      </c>
      <c r="D1996" s="151" t="e">
        <f ca="1">+_xll.BInterpol(Boost!$R$6:$R$66,Boost!$AX$6:$AX$66,params!B1996,"cubic")</f>
        <v>#NAME?</v>
      </c>
      <c r="E1996" s="198" t="e">
        <f t="shared" ca="1" si="254"/>
        <v>#NAME?</v>
      </c>
      <c r="F1996" s="151" t="e">
        <f ca="1">+_xll.BInterpol(Boost!$R$6:$R$66,Boost!$AY$6:$AY$66,params!B1996,"cubic")</f>
        <v>#NAME?</v>
      </c>
      <c r="G1996" s="151" t="e">
        <f ca="1">_xll.BInterpol(cf!$A$2:$A$68,cf!$B$2:$B$68,params!B1996,"cubic")/100</f>
        <v>#NAME?</v>
      </c>
      <c r="H1996" s="199" t="e">
        <f t="shared" ca="1" si="255"/>
        <v>#NAME?</v>
      </c>
      <c r="I1996" s="152">
        <f t="shared" si="250"/>
        <v>0.12441817143002321</v>
      </c>
      <c r="J1996" s="152">
        <f t="shared" si="256"/>
        <v>5.8374067685273978E-5</v>
      </c>
      <c r="K1996" s="3" t="e">
        <f t="shared" ca="1" si="252"/>
        <v>#NAME?</v>
      </c>
      <c r="L1996" s="153" t="e">
        <f t="shared" ca="1" si="257"/>
        <v>#NAME?</v>
      </c>
      <c r="M1996" s="195" t="e">
        <f ca="1">_xll.BInterpol(cf!$A$2:$A$68,cf!$C$2:$C$68,params!B1996,"cubic")</f>
        <v>#NAME?</v>
      </c>
      <c r="N1996" s="195" t="e">
        <f ca="1">+_xll.BInterpol(#REF!,#REF!,params!B1996,"cubic")</f>
        <v>#NAME?</v>
      </c>
      <c r="O1996" s="153" t="e">
        <f t="shared" ca="1" si="253"/>
        <v>#NAME?</v>
      </c>
    </row>
    <row r="1997" spans="1:15">
      <c r="A1997">
        <v>1994</v>
      </c>
      <c r="B1997">
        <f t="shared" si="251"/>
        <v>7.976</v>
      </c>
      <c r="C1997" s="151" t="e">
        <f ca="1">+_xll.BInterpol(Boost!$R$6:$R$66,Boost!$AZ$6:$AZ$66,params!B1997,"cubic")</f>
        <v>#NAME?</v>
      </c>
      <c r="D1997" s="151" t="e">
        <f ca="1">+_xll.BInterpol(Boost!$R$6:$R$66,Boost!$AX$6:$AX$66,params!B1997,"cubic")</f>
        <v>#NAME?</v>
      </c>
      <c r="E1997" s="198" t="e">
        <f t="shared" ca="1" si="254"/>
        <v>#NAME?</v>
      </c>
      <c r="F1997" s="151" t="e">
        <f ca="1">+_xll.BInterpol(Boost!$R$6:$R$66,Boost!$AY$6:$AY$66,params!B1997,"cubic")</f>
        <v>#NAME?</v>
      </c>
      <c r="G1997" s="151" t="e">
        <f ca="1">_xll.BInterpol(cf!$A$2:$A$68,cf!$B$2:$B$68,params!B1997,"cubic")/100</f>
        <v>#NAME?</v>
      </c>
      <c r="H1997" s="199" t="e">
        <f t="shared" ca="1" si="255"/>
        <v>#NAME?</v>
      </c>
      <c r="I1997" s="152">
        <f t="shared" si="250"/>
        <v>0.12447654160623378</v>
      </c>
      <c r="J1997" s="152">
        <f t="shared" si="256"/>
        <v>5.8370176210575941E-5</v>
      </c>
      <c r="K1997" s="3" t="e">
        <f t="shared" ca="1" si="252"/>
        <v>#NAME?</v>
      </c>
      <c r="L1997" s="153" t="e">
        <f t="shared" ca="1" si="257"/>
        <v>#NAME?</v>
      </c>
      <c r="M1997" s="195" t="e">
        <f ca="1">_xll.BInterpol(cf!$A$2:$A$68,cf!$C$2:$C$68,params!B1997,"cubic")</f>
        <v>#NAME?</v>
      </c>
      <c r="N1997" s="195" t="e">
        <f ca="1">+_xll.BInterpol(#REF!,#REF!,params!B1997,"cubic")</f>
        <v>#NAME?</v>
      </c>
      <c r="O1997" s="153" t="e">
        <f t="shared" ca="1" si="253"/>
        <v>#NAME?</v>
      </c>
    </row>
    <row r="1998" spans="1:15">
      <c r="A1998">
        <v>1995</v>
      </c>
      <c r="B1998">
        <f t="shared" si="251"/>
        <v>7.98</v>
      </c>
      <c r="C1998" s="151" t="e">
        <f ca="1">+_xll.BInterpol(Boost!$R$6:$R$66,Boost!$AZ$6:$AZ$66,params!B1998,"cubic")</f>
        <v>#NAME?</v>
      </c>
      <c r="D1998" s="151" t="e">
        <f ca="1">+_xll.BInterpol(Boost!$R$6:$R$66,Boost!$AX$6:$AX$66,params!B1998,"cubic")</f>
        <v>#NAME?</v>
      </c>
      <c r="E1998" s="198" t="e">
        <f t="shared" ca="1" si="254"/>
        <v>#NAME?</v>
      </c>
      <c r="F1998" s="151" t="e">
        <f ca="1">+_xll.BInterpol(Boost!$R$6:$R$66,Boost!$AY$6:$AY$66,params!B1998,"cubic")</f>
        <v>#NAME?</v>
      </c>
      <c r="G1998" s="151" t="e">
        <f ca="1">_xll.BInterpol(cf!$A$2:$A$68,cf!$B$2:$B$68,params!B1998,"cubic")/100</f>
        <v>#NAME?</v>
      </c>
      <c r="H1998" s="199" t="e">
        <f t="shared" ca="1" si="255"/>
        <v>#NAME?</v>
      </c>
      <c r="I1998" s="152">
        <f t="shared" si="250"/>
        <v>0.1245349078912289</v>
      </c>
      <c r="J1998" s="152">
        <f t="shared" si="256"/>
        <v>5.8366284995114981E-5</v>
      </c>
      <c r="K1998" s="3" t="e">
        <f t="shared" ca="1" si="252"/>
        <v>#NAME?</v>
      </c>
      <c r="L1998" s="153" t="e">
        <f t="shared" ca="1" si="257"/>
        <v>#NAME?</v>
      </c>
      <c r="M1998" s="195" t="e">
        <f ca="1">_xll.BInterpol(cf!$A$2:$A$68,cf!$C$2:$C$68,params!B1998,"cubic")</f>
        <v>#NAME?</v>
      </c>
      <c r="N1998" s="195" t="e">
        <f ca="1">+_xll.BInterpol(#REF!,#REF!,params!B1998,"cubic")</f>
        <v>#NAME?</v>
      </c>
      <c r="O1998" s="153" t="e">
        <f t="shared" ca="1" si="253"/>
        <v>#NAME?</v>
      </c>
    </row>
    <row r="1999" spans="1:15">
      <c r="A1999">
        <v>1996</v>
      </c>
      <c r="B1999">
        <f t="shared" si="251"/>
        <v>7.984</v>
      </c>
      <c r="C1999" s="151" t="e">
        <f ca="1">+_xll.BInterpol(Boost!$R$6:$R$66,Boost!$AZ$6:$AZ$66,params!B1999,"cubic")</f>
        <v>#NAME?</v>
      </c>
      <c r="D1999" s="151" t="e">
        <f ca="1">+_xll.BInterpol(Boost!$R$6:$R$66,Boost!$AX$6:$AX$66,params!B1999,"cubic")</f>
        <v>#NAME?</v>
      </c>
      <c r="E1999" s="198" t="e">
        <f t="shared" ca="1" si="254"/>
        <v>#NAME?</v>
      </c>
      <c r="F1999" s="151" t="e">
        <f ca="1">+_xll.BInterpol(Boost!$R$6:$R$66,Boost!$AY$6:$AY$66,params!B1999,"cubic")</f>
        <v>#NAME?</v>
      </c>
      <c r="G1999" s="151" t="e">
        <f ca="1">_xll.BInterpol(cf!$A$2:$A$68,cf!$B$2:$B$68,params!B1999,"cubic")/100</f>
        <v>#NAME?</v>
      </c>
      <c r="H1999" s="199" t="e">
        <f t="shared" ca="1" si="255"/>
        <v>#NAME?</v>
      </c>
      <c r="I1999" s="152">
        <f t="shared" si="250"/>
        <v>0.12459327028526801</v>
      </c>
      <c r="J1999" s="152">
        <f t="shared" si="256"/>
        <v>5.8362394039113141E-5</v>
      </c>
      <c r="K1999" s="3" t="e">
        <f t="shared" ca="1" si="252"/>
        <v>#NAME?</v>
      </c>
      <c r="L1999" s="153" t="e">
        <f t="shared" ca="1" si="257"/>
        <v>#NAME?</v>
      </c>
      <c r="M1999" s="195" t="e">
        <f ca="1">_xll.BInterpol(cf!$A$2:$A$68,cf!$C$2:$C$68,params!B1999,"cubic")</f>
        <v>#NAME?</v>
      </c>
      <c r="N1999" s="195" t="e">
        <f ca="1">+_xll.BInterpol(#REF!,#REF!,params!B1999,"cubic")</f>
        <v>#NAME?</v>
      </c>
      <c r="O1999" s="153" t="e">
        <f t="shared" ca="1" si="253"/>
        <v>#NAME?</v>
      </c>
    </row>
    <row r="2000" spans="1:15">
      <c r="A2000">
        <v>1997</v>
      </c>
      <c r="B2000">
        <f t="shared" si="251"/>
        <v>7.9880000000000004</v>
      </c>
      <c r="C2000" s="151" t="e">
        <f ca="1">+_xll.BInterpol(Boost!$R$6:$R$66,Boost!$AZ$6:$AZ$66,params!B2000,"cubic")</f>
        <v>#NAME?</v>
      </c>
      <c r="D2000" s="151" t="e">
        <f ca="1">+_xll.BInterpol(Boost!$R$6:$R$66,Boost!$AX$6:$AX$66,params!B2000,"cubic")</f>
        <v>#NAME?</v>
      </c>
      <c r="E2000" s="198" t="e">
        <f t="shared" ca="1" si="254"/>
        <v>#NAME?</v>
      </c>
      <c r="F2000" s="151" t="e">
        <f ca="1">+_xll.BInterpol(Boost!$R$6:$R$66,Boost!$AY$6:$AY$66,params!B2000,"cubic")</f>
        <v>#NAME?</v>
      </c>
      <c r="G2000" s="151" t="e">
        <f ca="1">_xll.BInterpol(cf!$A$2:$A$68,cf!$B$2:$B$68,params!B2000,"cubic")/100</f>
        <v>#NAME?</v>
      </c>
      <c r="H2000" s="199" t="e">
        <f t="shared" ca="1" si="255"/>
        <v>#NAME?</v>
      </c>
      <c r="I2000" s="152">
        <f t="shared" si="250"/>
        <v>0.12465162878861069</v>
      </c>
      <c r="J2000" s="152">
        <f t="shared" si="256"/>
        <v>5.8358503342681445E-5</v>
      </c>
      <c r="K2000" s="3" t="e">
        <f t="shared" ca="1" si="252"/>
        <v>#NAME?</v>
      </c>
      <c r="L2000" s="153" t="e">
        <f t="shared" ca="1" si="257"/>
        <v>#NAME?</v>
      </c>
      <c r="M2000" s="195" t="e">
        <f ca="1">_xll.BInterpol(cf!$A$2:$A$68,cf!$C$2:$C$68,params!B2000,"cubic")</f>
        <v>#NAME?</v>
      </c>
      <c r="N2000" s="195" t="e">
        <f ca="1">+_xll.BInterpol(#REF!,#REF!,params!B2000,"cubic")</f>
        <v>#NAME?</v>
      </c>
      <c r="O2000" s="153" t="e">
        <f t="shared" ca="1" si="253"/>
        <v>#NAME?</v>
      </c>
    </row>
    <row r="2001" spans="1:15">
      <c r="A2001">
        <v>1998</v>
      </c>
      <c r="B2001">
        <f t="shared" si="251"/>
        <v>7.992</v>
      </c>
      <c r="C2001" s="151" t="e">
        <f ca="1">+_xll.BInterpol(Boost!$R$6:$R$66,Boost!$AZ$6:$AZ$66,params!B2001,"cubic")</f>
        <v>#NAME?</v>
      </c>
      <c r="D2001" s="151" t="e">
        <f ca="1">+_xll.BInterpol(Boost!$R$6:$R$66,Boost!$AX$6:$AX$66,params!B2001,"cubic")</f>
        <v>#NAME?</v>
      </c>
      <c r="E2001" s="198" t="e">
        <f t="shared" ca="1" si="254"/>
        <v>#NAME?</v>
      </c>
      <c r="F2001" s="151" t="e">
        <f ca="1">+_xll.BInterpol(Boost!$R$6:$R$66,Boost!$AY$6:$AY$66,params!B2001,"cubic")</f>
        <v>#NAME?</v>
      </c>
      <c r="G2001" s="151" t="e">
        <f ca="1">_xll.BInterpol(cf!$A$2:$A$68,cf!$B$2:$B$68,params!B2001,"cubic")/100</f>
        <v>#NAME?</v>
      </c>
      <c r="H2001" s="199" t="e">
        <f t="shared" ca="1" si="255"/>
        <v>#NAME?</v>
      </c>
      <c r="I2001" s="152">
        <f t="shared" si="250"/>
        <v>0.12470998340151607</v>
      </c>
      <c r="J2001" s="152">
        <f t="shared" si="256"/>
        <v>5.8354612905375802E-5</v>
      </c>
      <c r="K2001" s="3" t="e">
        <f t="shared" ca="1" si="252"/>
        <v>#NAME?</v>
      </c>
      <c r="L2001" s="153" t="e">
        <f t="shared" ca="1" si="257"/>
        <v>#NAME?</v>
      </c>
      <c r="M2001" s="195" t="e">
        <f ca="1">_xll.BInterpol(cf!$A$2:$A$68,cf!$C$2:$C$68,params!B2001,"cubic")</f>
        <v>#NAME?</v>
      </c>
      <c r="N2001" s="195" t="e">
        <f ca="1">+_xll.BInterpol(#REF!,#REF!,params!B2001,"cubic")</f>
        <v>#NAME?</v>
      </c>
      <c r="O2001" s="153" t="e">
        <f t="shared" ca="1" si="253"/>
        <v>#NAME?</v>
      </c>
    </row>
    <row r="2002" spans="1:15">
      <c r="A2002">
        <v>1999</v>
      </c>
      <c r="B2002">
        <f t="shared" si="251"/>
        <v>7.9960000000000004</v>
      </c>
      <c r="C2002" s="151" t="e">
        <f ca="1">+_xll.BInterpol(Boost!$R$6:$R$66,Boost!$AZ$6:$AZ$66,params!B2002,"cubic")</f>
        <v>#NAME?</v>
      </c>
      <c r="D2002" s="151" t="e">
        <f ca="1">+_xll.BInterpol(Boost!$R$6:$R$66,Boost!$AX$6:$AX$66,params!B2002,"cubic")</f>
        <v>#NAME?</v>
      </c>
      <c r="E2002" s="198" t="e">
        <f t="shared" ca="1" si="254"/>
        <v>#NAME?</v>
      </c>
      <c r="F2002" s="151" t="e">
        <f ca="1">+_xll.BInterpol(Boost!$R$6:$R$66,Boost!$AY$6:$AY$66,params!B2002,"cubic")</f>
        <v>#NAME?</v>
      </c>
      <c r="G2002" s="151" t="e">
        <f ca="1">_xll.BInterpol(cf!$A$2:$A$68,cf!$B$2:$B$68,params!B2002,"cubic")/100</f>
        <v>#NAME?</v>
      </c>
      <c r="H2002" s="199" t="e">
        <f t="shared" ca="1" si="255"/>
        <v>#NAME?</v>
      </c>
      <c r="I2002" s="152">
        <f t="shared" si="250"/>
        <v>0.12476833412424349</v>
      </c>
      <c r="J2002" s="152">
        <f t="shared" si="256"/>
        <v>5.8350722727418258E-5</v>
      </c>
      <c r="K2002" s="3" t="e">
        <f t="shared" ca="1" si="252"/>
        <v>#NAME?</v>
      </c>
      <c r="L2002" s="153" t="e">
        <f t="shared" ca="1" si="257"/>
        <v>#NAME?</v>
      </c>
      <c r="M2002" s="195" t="e">
        <f ca="1">_xll.BInterpol(cf!$A$2:$A$68,cf!$C$2:$C$68,params!B2002,"cubic")</f>
        <v>#NAME?</v>
      </c>
      <c r="N2002" s="195" t="e">
        <f ca="1">+_xll.BInterpol(#REF!,#REF!,params!B2002,"cubic")</f>
        <v>#NAME?</v>
      </c>
      <c r="O2002" s="153" t="e">
        <f t="shared" ca="1" si="253"/>
        <v>#NAME?</v>
      </c>
    </row>
    <row r="2003" spans="1:15">
      <c r="A2003">
        <v>2000</v>
      </c>
      <c r="B2003">
        <f t="shared" si="251"/>
        <v>8</v>
      </c>
      <c r="C2003" s="151" t="e">
        <f ca="1">+_xll.BInterpol(Boost!$R$6:$R$66,Boost!$AZ$6:$AZ$66,params!B2003,"cubic")</f>
        <v>#NAME?</v>
      </c>
      <c r="D2003" s="151" t="e">
        <f ca="1">+_xll.BInterpol(Boost!$R$6:$R$66,Boost!$AX$6:$AX$66,params!B2003,"cubic")</f>
        <v>#NAME?</v>
      </c>
      <c r="E2003" s="198" t="e">
        <f t="shared" ca="1" si="254"/>
        <v>#NAME?</v>
      </c>
      <c r="F2003" s="151" t="e">
        <f ca="1">+_xll.BInterpol(Boost!$R$6:$R$66,Boost!$AY$6:$AY$66,params!B2003,"cubic")</f>
        <v>#NAME?</v>
      </c>
      <c r="G2003" s="151" t="e">
        <f ca="1">_xll.BInterpol(cf!$A$2:$A$68,cf!$B$2:$B$68,params!B2003,"cubic")/100</f>
        <v>#NAME?</v>
      </c>
      <c r="H2003" s="199" t="e">
        <f t="shared" ca="1" si="255"/>
        <v>#NAME?</v>
      </c>
      <c r="I2003" s="152">
        <f t="shared" si="250"/>
        <v>0.12482668095705252</v>
      </c>
      <c r="J2003" s="152">
        <f t="shared" si="256"/>
        <v>5.8346832809030857E-5</v>
      </c>
      <c r="K2003" s="3" t="e">
        <f t="shared" ca="1" si="252"/>
        <v>#NAME?</v>
      </c>
      <c r="L2003" s="153" t="e">
        <f t="shared" ca="1" si="257"/>
        <v>#NAME?</v>
      </c>
      <c r="M2003" s="195" t="e">
        <f ca="1">_xll.BInterpol(cf!$A$2:$A$68,cf!$C$2:$C$68,params!B2003,"cubic")</f>
        <v>#NAME?</v>
      </c>
      <c r="N2003" s="195" t="e">
        <f ca="1">+_xll.BInterpol(#REF!,#REF!,params!B2003,"cubic")</f>
        <v>#NAME?</v>
      </c>
      <c r="O2003" s="153" t="e">
        <f t="shared" ca="1" si="253"/>
        <v>#NAME?</v>
      </c>
    </row>
    <row r="2004" spans="1:15">
      <c r="A2004">
        <v>2001</v>
      </c>
      <c r="B2004">
        <f t="shared" si="251"/>
        <v>8.0039999999999996</v>
      </c>
      <c r="C2004" s="151" t="e">
        <f ca="1">+_xll.BInterpol(Boost!$R$6:$R$66,Boost!$AZ$6:$AZ$66,params!B2004,"cubic")</f>
        <v>#NAME?</v>
      </c>
      <c r="D2004" s="151" t="e">
        <f ca="1">+_xll.BInterpol(Boost!$R$6:$R$66,Boost!$AX$6:$AX$66,params!B2004,"cubic")</f>
        <v>#NAME?</v>
      </c>
      <c r="E2004" s="198" t="e">
        <f t="shared" ca="1" si="254"/>
        <v>#NAME?</v>
      </c>
      <c r="F2004" s="151" t="e">
        <f ca="1">+_xll.BInterpol(Boost!$R$6:$R$66,Boost!$AY$6:$AY$66,params!B2004,"cubic")</f>
        <v>#NAME?</v>
      </c>
      <c r="G2004" s="151" t="e">
        <f ca="1">_xll.BInterpol(cf!$A$2:$A$68,cf!$B$2:$B$68,params!B2004,"cubic")/100</f>
        <v>#NAME?</v>
      </c>
      <c r="H2004" s="199" t="e">
        <f t="shared" ca="1" si="255"/>
        <v>#NAME?</v>
      </c>
      <c r="I2004" s="152">
        <f t="shared" si="250"/>
        <v>0.1248850239002024</v>
      </c>
      <c r="J2004" s="152">
        <f t="shared" si="256"/>
        <v>5.8342943149880533E-5</v>
      </c>
      <c r="K2004" s="3" t="e">
        <f t="shared" ca="1" si="252"/>
        <v>#NAME?</v>
      </c>
      <c r="L2004" s="153" t="e">
        <f t="shared" ca="1" si="257"/>
        <v>#NAME?</v>
      </c>
      <c r="M2004" s="195" t="e">
        <f ca="1">_xll.BInterpol(cf!$A$2:$A$68,cf!$C$2:$C$68,params!B2004,"cubic")</f>
        <v>#NAME?</v>
      </c>
      <c r="N2004" s="195" t="e">
        <f ca="1">+_xll.BInterpol(#REF!,#REF!,params!B2004,"cubic")</f>
        <v>#NAME?</v>
      </c>
      <c r="O2004" s="153" t="e">
        <f t="shared" ca="1" si="253"/>
        <v>#NAME?</v>
      </c>
    </row>
    <row r="2005" spans="1:15">
      <c r="A2005">
        <v>2002</v>
      </c>
      <c r="B2005">
        <f t="shared" si="251"/>
        <v>8.0079999999999991</v>
      </c>
      <c r="C2005" s="151" t="e">
        <f ca="1">+_xll.BInterpol(Boost!$R$6:$R$66,Boost!$AZ$6:$AZ$66,params!B2005,"cubic")</f>
        <v>#NAME?</v>
      </c>
      <c r="D2005" s="151" t="e">
        <f ca="1">+_xll.BInterpol(Boost!$R$6:$R$66,Boost!$AX$6:$AX$66,params!B2005,"cubic")</f>
        <v>#NAME?</v>
      </c>
      <c r="E2005" s="198" t="e">
        <f t="shared" ca="1" si="254"/>
        <v>#NAME?</v>
      </c>
      <c r="F2005" s="151" t="e">
        <f ca="1">+_xll.BInterpol(Boost!$R$6:$R$66,Boost!$AY$6:$AY$66,params!B2005,"cubic")</f>
        <v>#NAME?</v>
      </c>
      <c r="G2005" s="151" t="e">
        <f ca="1">_xll.BInterpol(cf!$A$2:$A$68,cf!$B$2:$B$68,params!B2005,"cubic")/100</f>
        <v>#NAME?</v>
      </c>
      <c r="H2005" s="199" t="e">
        <f t="shared" ca="1" si="255"/>
        <v>#NAME?</v>
      </c>
      <c r="I2005" s="152">
        <f t="shared" si="250"/>
        <v>0.12494336295395225</v>
      </c>
      <c r="J2005" s="152">
        <f t="shared" si="256"/>
        <v>5.8339053749856262E-5</v>
      </c>
      <c r="K2005" s="3" t="e">
        <f t="shared" ca="1" si="252"/>
        <v>#NAME?</v>
      </c>
      <c r="L2005" s="153" t="e">
        <f t="shared" ca="1" si="257"/>
        <v>#NAME?</v>
      </c>
      <c r="M2005" s="195" t="e">
        <f ca="1">_xll.BInterpol(cf!$A$2:$A$68,cf!$C$2:$C$68,params!B2005,"cubic")</f>
        <v>#NAME?</v>
      </c>
      <c r="N2005" s="195" t="e">
        <f ca="1">+_xll.BInterpol(#REF!,#REF!,params!B2005,"cubic")</f>
        <v>#NAME?</v>
      </c>
      <c r="O2005" s="153" t="e">
        <f t="shared" ca="1" si="253"/>
        <v>#NAME?</v>
      </c>
    </row>
    <row r="2006" spans="1:15">
      <c r="A2006">
        <v>2003</v>
      </c>
      <c r="B2006">
        <f t="shared" si="251"/>
        <v>8.0120000000000005</v>
      </c>
      <c r="C2006" s="151" t="e">
        <f ca="1">+_xll.BInterpol(Boost!$R$6:$R$66,Boost!$AZ$6:$AZ$66,params!B2006,"cubic")</f>
        <v>#NAME?</v>
      </c>
      <c r="D2006" s="151" t="e">
        <f ca="1">+_xll.BInterpol(Boost!$R$6:$R$66,Boost!$AX$6:$AX$66,params!B2006,"cubic")</f>
        <v>#NAME?</v>
      </c>
      <c r="E2006" s="198" t="e">
        <f t="shared" ca="1" si="254"/>
        <v>#NAME?</v>
      </c>
      <c r="F2006" s="151" t="e">
        <f ca="1">+_xll.BInterpol(Boost!$R$6:$R$66,Boost!$AY$6:$AY$66,params!B2006,"cubic")</f>
        <v>#NAME?</v>
      </c>
      <c r="G2006" s="151" t="e">
        <f ca="1">_xll.BInterpol(cf!$A$2:$A$68,cf!$B$2:$B$68,params!B2006,"cubic")/100</f>
        <v>#NAME?</v>
      </c>
      <c r="H2006" s="199" t="e">
        <f t="shared" ca="1" si="255"/>
        <v>#NAME?</v>
      </c>
      <c r="I2006" s="152">
        <f t="shared" si="250"/>
        <v>0.12500169811856165</v>
      </c>
      <c r="J2006" s="152">
        <f t="shared" si="256"/>
        <v>5.8335164609402135E-5</v>
      </c>
      <c r="K2006" s="3" t="e">
        <f t="shared" ca="1" si="252"/>
        <v>#NAME?</v>
      </c>
      <c r="L2006" s="153" t="e">
        <f t="shared" ca="1" si="257"/>
        <v>#NAME?</v>
      </c>
      <c r="M2006" s="195" t="e">
        <f ca="1">_xll.BInterpol(cf!$A$2:$A$68,cf!$C$2:$C$68,params!B2006,"cubic")</f>
        <v>#NAME?</v>
      </c>
      <c r="N2006" s="195" t="e">
        <f ca="1">+_xll.BInterpol(#REF!,#REF!,params!B2006,"cubic")</f>
        <v>#NAME?</v>
      </c>
      <c r="O2006" s="153" t="e">
        <f t="shared" ca="1" si="253"/>
        <v>#NAME?</v>
      </c>
    </row>
    <row r="2007" spans="1:15">
      <c r="A2007">
        <v>2004</v>
      </c>
      <c r="B2007">
        <f t="shared" si="251"/>
        <v>8.016</v>
      </c>
      <c r="C2007" s="151" t="e">
        <f ca="1">+_xll.BInterpol(Boost!$R$6:$R$66,Boost!$AZ$6:$AZ$66,params!B2007,"cubic")</f>
        <v>#NAME?</v>
      </c>
      <c r="D2007" s="151" t="e">
        <f ca="1">+_xll.BInterpol(Boost!$R$6:$R$66,Boost!$AX$6:$AX$66,params!B2007,"cubic")</f>
        <v>#NAME?</v>
      </c>
      <c r="E2007" s="198" t="e">
        <f t="shared" ca="1" si="254"/>
        <v>#NAME?</v>
      </c>
      <c r="F2007" s="151" t="e">
        <f ca="1">+_xll.BInterpol(Boost!$R$6:$R$66,Boost!$AY$6:$AY$66,params!B2007,"cubic")</f>
        <v>#NAME?</v>
      </c>
      <c r="G2007" s="151" t="e">
        <f ca="1">_xll.BInterpol(cf!$A$2:$A$68,cf!$B$2:$B$68,params!B2007,"cubic")/100</f>
        <v>#NAME?</v>
      </c>
      <c r="H2007" s="199" t="e">
        <f t="shared" ca="1" si="255"/>
        <v>#NAME?</v>
      </c>
      <c r="I2007" s="152">
        <f t="shared" si="250"/>
        <v>0.12506002939428951</v>
      </c>
      <c r="J2007" s="152">
        <f t="shared" si="256"/>
        <v>5.8331275727852017E-5</v>
      </c>
      <c r="K2007" s="3" t="e">
        <f t="shared" ca="1" si="252"/>
        <v>#NAME?</v>
      </c>
      <c r="L2007" s="153" t="e">
        <f t="shared" ca="1" si="257"/>
        <v>#NAME?</v>
      </c>
      <c r="M2007" s="195" t="e">
        <f ca="1">_xll.BInterpol(cf!$A$2:$A$68,cf!$C$2:$C$68,params!B2007,"cubic")</f>
        <v>#NAME?</v>
      </c>
      <c r="N2007" s="195" t="e">
        <f ca="1">+_xll.BInterpol(#REF!,#REF!,params!B2007,"cubic")</f>
        <v>#NAME?</v>
      </c>
      <c r="O2007" s="153" t="e">
        <f t="shared" ca="1" si="253"/>
        <v>#NAME?</v>
      </c>
    </row>
    <row r="2008" spans="1:15">
      <c r="A2008">
        <v>2005</v>
      </c>
      <c r="B2008">
        <f t="shared" si="251"/>
        <v>8.02</v>
      </c>
      <c r="C2008" s="151" t="e">
        <f ca="1">+_xll.BInterpol(Boost!$R$6:$R$66,Boost!$AZ$6:$AZ$66,params!B2008,"cubic")</f>
        <v>#NAME?</v>
      </c>
      <c r="D2008" s="151" t="e">
        <f ca="1">+_xll.BInterpol(Boost!$R$6:$R$66,Boost!$AX$6:$AX$66,params!B2008,"cubic")</f>
        <v>#NAME?</v>
      </c>
      <c r="E2008" s="198" t="e">
        <f t="shared" ca="1" si="254"/>
        <v>#NAME?</v>
      </c>
      <c r="F2008" s="151" t="e">
        <f ca="1">+_xll.BInterpol(Boost!$R$6:$R$66,Boost!$AY$6:$AY$66,params!B2008,"cubic")</f>
        <v>#NAME?</v>
      </c>
      <c r="G2008" s="151" t="e">
        <f ca="1">_xll.BInterpol(cf!$A$2:$A$68,cf!$B$2:$B$68,params!B2008,"cubic")/100</f>
        <v>#NAME?</v>
      </c>
      <c r="H2008" s="199" t="e">
        <f t="shared" ca="1" si="255"/>
        <v>#NAME?</v>
      </c>
      <c r="I2008" s="152">
        <f t="shared" si="250"/>
        <v>0.12511835678139538</v>
      </c>
      <c r="J2008" s="152">
        <f t="shared" si="256"/>
        <v>5.8327387105872042E-5</v>
      </c>
      <c r="K2008" s="3" t="e">
        <f t="shared" ca="1" si="252"/>
        <v>#NAME?</v>
      </c>
      <c r="L2008" s="153" t="e">
        <f t="shared" ca="1" si="257"/>
        <v>#NAME?</v>
      </c>
      <c r="M2008" s="195" t="e">
        <f ca="1">_xll.BInterpol(cf!$A$2:$A$68,cf!$C$2:$C$68,params!B2008,"cubic")</f>
        <v>#NAME?</v>
      </c>
      <c r="N2008" s="195" t="e">
        <f ca="1">+_xll.BInterpol(#REF!,#REF!,params!B2008,"cubic")</f>
        <v>#NAME?</v>
      </c>
      <c r="O2008" s="153" t="e">
        <f t="shared" ca="1" si="253"/>
        <v>#NAME?</v>
      </c>
    </row>
    <row r="2009" spans="1:15">
      <c r="A2009">
        <v>2006</v>
      </c>
      <c r="B2009">
        <f t="shared" si="251"/>
        <v>8.0239999999999991</v>
      </c>
      <c r="C2009" s="151" t="e">
        <f ca="1">+_xll.BInterpol(Boost!$R$6:$R$66,Boost!$AZ$6:$AZ$66,params!B2009,"cubic")</f>
        <v>#NAME?</v>
      </c>
      <c r="D2009" s="151" t="e">
        <f ca="1">+_xll.BInterpol(Boost!$R$6:$R$66,Boost!$AX$6:$AX$66,params!B2009,"cubic")</f>
        <v>#NAME?</v>
      </c>
      <c r="E2009" s="198" t="e">
        <f t="shared" ca="1" si="254"/>
        <v>#NAME?</v>
      </c>
      <c r="F2009" s="151" t="e">
        <f ca="1">+_xll.BInterpol(Boost!$R$6:$R$66,Boost!$AY$6:$AY$66,params!B2009,"cubic")</f>
        <v>#NAME?</v>
      </c>
      <c r="G2009" s="151" t="e">
        <f ca="1">_xll.BInterpol(cf!$A$2:$A$68,cf!$B$2:$B$68,params!B2009,"cubic")/100</f>
        <v>#NAME?</v>
      </c>
      <c r="H2009" s="199" t="e">
        <f t="shared" ca="1" si="255"/>
        <v>#NAME?</v>
      </c>
      <c r="I2009" s="152">
        <f t="shared" si="250"/>
        <v>0.1251766802801384</v>
      </c>
      <c r="J2009" s="152">
        <f t="shared" si="256"/>
        <v>5.8323498743018121E-5</v>
      </c>
      <c r="K2009" s="3" t="e">
        <f t="shared" ca="1" si="252"/>
        <v>#NAME?</v>
      </c>
      <c r="L2009" s="153" t="e">
        <f t="shared" ca="1" si="257"/>
        <v>#NAME?</v>
      </c>
      <c r="M2009" s="195" t="e">
        <f ca="1">_xll.BInterpol(cf!$A$2:$A$68,cf!$C$2:$C$68,params!B2009,"cubic")</f>
        <v>#NAME?</v>
      </c>
      <c r="N2009" s="195" t="e">
        <f ca="1">+_xll.BInterpol(#REF!,#REF!,params!B2009,"cubic")</f>
        <v>#NAME?</v>
      </c>
      <c r="O2009" s="153" t="e">
        <f t="shared" ca="1" si="253"/>
        <v>#NAME?</v>
      </c>
    </row>
    <row r="2010" spans="1:15">
      <c r="A2010">
        <v>2007</v>
      </c>
      <c r="B2010">
        <f t="shared" si="251"/>
        <v>8.0280000000000005</v>
      </c>
      <c r="C2010" s="151" t="e">
        <f ca="1">+_xll.BInterpol(Boost!$R$6:$R$66,Boost!$AZ$6:$AZ$66,params!B2010,"cubic")</f>
        <v>#NAME?</v>
      </c>
      <c r="D2010" s="151" t="e">
        <f ca="1">+_xll.BInterpol(Boost!$R$6:$R$66,Boost!$AX$6:$AX$66,params!B2010,"cubic")</f>
        <v>#NAME?</v>
      </c>
      <c r="E2010" s="198" t="e">
        <f t="shared" ca="1" si="254"/>
        <v>#NAME?</v>
      </c>
      <c r="F2010" s="151" t="e">
        <f ca="1">+_xll.BInterpol(Boost!$R$6:$R$66,Boost!$AY$6:$AY$66,params!B2010,"cubic")</f>
        <v>#NAME?</v>
      </c>
      <c r="G2010" s="151" t="e">
        <f ca="1">_xll.BInterpol(cf!$A$2:$A$68,cf!$B$2:$B$68,params!B2010,"cubic")/100</f>
        <v>#NAME?</v>
      </c>
      <c r="H2010" s="199" t="e">
        <f t="shared" ca="1" si="255"/>
        <v>#NAME?</v>
      </c>
      <c r="I2010" s="152">
        <f t="shared" si="250"/>
        <v>0.1252349998907778</v>
      </c>
      <c r="J2010" s="152">
        <f t="shared" si="256"/>
        <v>5.8319610639401276E-5</v>
      </c>
      <c r="K2010" s="3" t="e">
        <f t="shared" ca="1" si="252"/>
        <v>#NAME?</v>
      </c>
      <c r="L2010" s="153" t="e">
        <f t="shared" ca="1" si="257"/>
        <v>#NAME?</v>
      </c>
      <c r="M2010" s="195" t="e">
        <f ca="1">_xll.BInterpol(cf!$A$2:$A$68,cf!$C$2:$C$68,params!B2010,"cubic")</f>
        <v>#NAME?</v>
      </c>
      <c r="N2010" s="195" t="e">
        <f ca="1">+_xll.BInterpol(#REF!,#REF!,params!B2010,"cubic")</f>
        <v>#NAME?</v>
      </c>
      <c r="O2010" s="153" t="e">
        <f t="shared" ca="1" si="253"/>
        <v>#NAME?</v>
      </c>
    </row>
    <row r="2011" spans="1:15">
      <c r="A2011">
        <v>2008</v>
      </c>
      <c r="B2011">
        <f t="shared" si="251"/>
        <v>8.032</v>
      </c>
      <c r="C2011" s="151" t="e">
        <f ca="1">+_xll.BInterpol(Boost!$R$6:$R$66,Boost!$AZ$6:$AZ$66,params!B2011,"cubic")</f>
        <v>#NAME?</v>
      </c>
      <c r="D2011" s="151" t="e">
        <f ca="1">+_xll.BInterpol(Boost!$R$6:$R$66,Boost!$AX$6:$AX$66,params!B2011,"cubic")</f>
        <v>#NAME?</v>
      </c>
      <c r="E2011" s="198" t="e">
        <f t="shared" ca="1" si="254"/>
        <v>#NAME?</v>
      </c>
      <c r="F2011" s="151" t="e">
        <f ca="1">+_xll.BInterpol(Boost!$R$6:$R$66,Boost!$AY$6:$AY$66,params!B2011,"cubic")</f>
        <v>#NAME?</v>
      </c>
      <c r="G2011" s="151" t="e">
        <f ca="1">_xll.BInterpol(cf!$A$2:$A$68,cf!$B$2:$B$68,params!B2011,"cubic")/100</f>
        <v>#NAME?</v>
      </c>
      <c r="H2011" s="199" t="e">
        <f t="shared" ca="1" si="255"/>
        <v>#NAME?</v>
      </c>
      <c r="I2011" s="152">
        <f t="shared" si="250"/>
        <v>0.12529331561357271</v>
      </c>
      <c r="J2011" s="152">
        <f t="shared" si="256"/>
        <v>5.8315722794910485E-5</v>
      </c>
      <c r="K2011" s="3" t="e">
        <f t="shared" ca="1" si="252"/>
        <v>#NAME?</v>
      </c>
      <c r="L2011" s="153" t="e">
        <f t="shared" ca="1" si="257"/>
        <v>#NAME?</v>
      </c>
      <c r="M2011" s="195" t="e">
        <f ca="1">_xll.BInterpol(cf!$A$2:$A$68,cf!$C$2:$C$68,params!B2011,"cubic")</f>
        <v>#NAME?</v>
      </c>
      <c r="N2011" s="195" t="e">
        <f ca="1">+_xll.BInterpol(#REF!,#REF!,params!B2011,"cubic")</f>
        <v>#NAME?</v>
      </c>
      <c r="O2011" s="153" t="e">
        <f t="shared" ca="1" si="253"/>
        <v>#NAME?</v>
      </c>
    </row>
    <row r="2012" spans="1:15">
      <c r="A2012">
        <v>2009</v>
      </c>
      <c r="B2012">
        <f t="shared" si="251"/>
        <v>8.0359999999999996</v>
      </c>
      <c r="C2012" s="151" t="e">
        <f ca="1">+_xll.BInterpol(Boost!$R$6:$R$66,Boost!$AZ$6:$AZ$66,params!B2012,"cubic")</f>
        <v>#NAME?</v>
      </c>
      <c r="D2012" s="151" t="e">
        <f ca="1">+_xll.BInterpol(Boost!$R$6:$R$66,Boost!$AX$6:$AX$66,params!B2012,"cubic")</f>
        <v>#NAME?</v>
      </c>
      <c r="E2012" s="198" t="e">
        <f t="shared" ca="1" si="254"/>
        <v>#NAME?</v>
      </c>
      <c r="F2012" s="151" t="e">
        <f ca="1">+_xll.BInterpol(Boost!$R$6:$R$66,Boost!$AY$6:$AY$66,params!B2012,"cubic")</f>
        <v>#NAME?</v>
      </c>
      <c r="G2012" s="151" t="e">
        <f ca="1">_xll.BInterpol(cf!$A$2:$A$68,cf!$B$2:$B$68,params!B2012,"cubic")/100</f>
        <v>#NAME?</v>
      </c>
      <c r="H2012" s="199" t="e">
        <f t="shared" ca="1" si="255"/>
        <v>#NAME?</v>
      </c>
      <c r="I2012" s="152">
        <f t="shared" si="250"/>
        <v>0.12535162744878237</v>
      </c>
      <c r="J2012" s="152">
        <f t="shared" si="256"/>
        <v>5.831183520965677E-5</v>
      </c>
      <c r="K2012" s="3" t="e">
        <f t="shared" ca="1" si="252"/>
        <v>#NAME?</v>
      </c>
      <c r="L2012" s="153" t="e">
        <f t="shared" ca="1" si="257"/>
        <v>#NAME?</v>
      </c>
      <c r="M2012" s="195" t="e">
        <f ca="1">_xll.BInterpol(cf!$A$2:$A$68,cf!$C$2:$C$68,params!B2012,"cubic")</f>
        <v>#NAME?</v>
      </c>
      <c r="N2012" s="195" t="e">
        <f ca="1">+_xll.BInterpol(#REF!,#REF!,params!B2012,"cubic")</f>
        <v>#NAME?</v>
      </c>
      <c r="O2012" s="153" t="e">
        <f t="shared" ca="1" si="253"/>
        <v>#NAME?</v>
      </c>
    </row>
    <row r="2013" spans="1:15">
      <c r="A2013">
        <v>2010</v>
      </c>
      <c r="B2013">
        <f t="shared" si="251"/>
        <v>8.0399999999999991</v>
      </c>
      <c r="C2013" s="151" t="e">
        <f ca="1">+_xll.BInterpol(Boost!$R$6:$R$66,Boost!$AZ$6:$AZ$66,params!B2013,"cubic")</f>
        <v>#NAME?</v>
      </c>
      <c r="D2013" s="151" t="e">
        <f ca="1">+_xll.BInterpol(Boost!$R$6:$R$66,Boost!$AX$6:$AX$66,params!B2013,"cubic")</f>
        <v>#NAME?</v>
      </c>
      <c r="E2013" s="198" t="e">
        <f t="shared" ca="1" si="254"/>
        <v>#NAME?</v>
      </c>
      <c r="F2013" s="151" t="e">
        <f ca="1">+_xll.BInterpol(Boost!$R$6:$R$66,Boost!$AY$6:$AY$66,params!B2013,"cubic")</f>
        <v>#NAME?</v>
      </c>
      <c r="G2013" s="151" t="e">
        <f ca="1">_xll.BInterpol(cf!$A$2:$A$68,cf!$B$2:$B$68,params!B2013,"cubic")/100</f>
        <v>#NAME?</v>
      </c>
      <c r="H2013" s="199" t="e">
        <f t="shared" ca="1" si="255"/>
        <v>#NAME?</v>
      </c>
      <c r="I2013" s="152">
        <f t="shared" si="250"/>
        <v>0.12540993539666601</v>
      </c>
      <c r="J2013" s="152">
        <f t="shared" si="256"/>
        <v>5.8307947883640132E-5</v>
      </c>
      <c r="K2013" s="3" t="e">
        <f t="shared" ca="1" si="252"/>
        <v>#NAME?</v>
      </c>
      <c r="L2013" s="153" t="e">
        <f t="shared" ca="1" si="257"/>
        <v>#NAME?</v>
      </c>
      <c r="M2013" s="195" t="e">
        <f ca="1">_xll.BInterpol(cf!$A$2:$A$68,cf!$C$2:$C$68,params!B2013,"cubic")</f>
        <v>#NAME?</v>
      </c>
      <c r="N2013" s="195" t="e">
        <f ca="1">+_xll.BInterpol(#REF!,#REF!,params!B2013,"cubic")</f>
        <v>#NAME?</v>
      </c>
      <c r="O2013" s="153" t="e">
        <f t="shared" ca="1" si="253"/>
        <v>#NAME?</v>
      </c>
    </row>
    <row r="2014" spans="1:15">
      <c r="A2014">
        <v>2011</v>
      </c>
      <c r="B2014">
        <f t="shared" si="251"/>
        <v>8.0440000000000005</v>
      </c>
      <c r="C2014" s="151" t="e">
        <f ca="1">+_xll.BInterpol(Boost!$R$6:$R$66,Boost!$AZ$6:$AZ$66,params!B2014,"cubic")</f>
        <v>#NAME?</v>
      </c>
      <c r="D2014" s="151" t="e">
        <f ca="1">+_xll.BInterpol(Boost!$R$6:$R$66,Boost!$AX$6:$AX$66,params!B2014,"cubic")</f>
        <v>#NAME?</v>
      </c>
      <c r="E2014" s="198" t="e">
        <f t="shared" ca="1" si="254"/>
        <v>#NAME?</v>
      </c>
      <c r="F2014" s="151" t="e">
        <f ca="1">+_xll.BInterpol(Boost!$R$6:$R$66,Boost!$AY$6:$AY$66,params!B2014,"cubic")</f>
        <v>#NAME?</v>
      </c>
      <c r="G2014" s="151" t="e">
        <f ca="1">_xll.BInterpol(cf!$A$2:$A$68,cf!$B$2:$B$68,params!B2014,"cubic")/100</f>
        <v>#NAME?</v>
      </c>
      <c r="H2014" s="199" t="e">
        <f t="shared" ca="1" si="255"/>
        <v>#NAME?</v>
      </c>
      <c r="I2014" s="152">
        <f t="shared" si="250"/>
        <v>0.12546823945748253</v>
      </c>
      <c r="J2014" s="152">
        <f t="shared" si="256"/>
        <v>5.8304060816527503E-5</v>
      </c>
      <c r="K2014" s="3" t="e">
        <f t="shared" ca="1" si="252"/>
        <v>#NAME?</v>
      </c>
      <c r="L2014" s="153" t="e">
        <f t="shared" ca="1" si="257"/>
        <v>#NAME?</v>
      </c>
      <c r="M2014" s="195" t="e">
        <f ca="1">_xll.BInterpol(cf!$A$2:$A$68,cf!$C$2:$C$68,params!B2014,"cubic")</f>
        <v>#NAME?</v>
      </c>
      <c r="N2014" s="195" t="e">
        <f ca="1">+_xll.BInterpol(#REF!,#REF!,params!B2014,"cubic")</f>
        <v>#NAME?</v>
      </c>
      <c r="O2014" s="153" t="e">
        <f t="shared" ca="1" si="253"/>
        <v>#NAME?</v>
      </c>
    </row>
    <row r="2015" spans="1:15">
      <c r="A2015">
        <v>2012</v>
      </c>
      <c r="B2015">
        <f t="shared" si="251"/>
        <v>8.048</v>
      </c>
      <c r="C2015" s="151" t="e">
        <f ca="1">+_xll.BInterpol(Boost!$R$6:$R$66,Boost!$AZ$6:$AZ$66,params!B2015,"cubic")</f>
        <v>#NAME?</v>
      </c>
      <c r="D2015" s="151" t="e">
        <f ca="1">+_xll.BInterpol(Boost!$R$6:$R$66,Boost!$AX$6:$AX$66,params!B2015,"cubic")</f>
        <v>#NAME?</v>
      </c>
      <c r="E2015" s="198" t="e">
        <f t="shared" ca="1" si="254"/>
        <v>#NAME?</v>
      </c>
      <c r="F2015" s="151" t="e">
        <f ca="1">+_xll.BInterpol(Boost!$R$6:$R$66,Boost!$AY$6:$AY$66,params!B2015,"cubic")</f>
        <v>#NAME?</v>
      </c>
      <c r="G2015" s="151" t="e">
        <f ca="1">_xll.BInterpol(cf!$A$2:$A$68,cf!$B$2:$B$68,params!B2015,"cubic")/100</f>
        <v>#NAME?</v>
      </c>
      <c r="H2015" s="199" t="e">
        <f t="shared" ca="1" si="255"/>
        <v>#NAME?</v>
      </c>
      <c r="I2015" s="152">
        <f t="shared" ref="I2015:I2078" si="258">1-EXP($R$5*-1*B2015/(1-$R$6))</f>
        <v>0.1255265396314913</v>
      </c>
      <c r="J2015" s="152">
        <f t="shared" si="256"/>
        <v>5.8300174008762973E-5</v>
      </c>
      <c r="K2015" s="3" t="e">
        <f t="shared" ca="1" si="252"/>
        <v>#NAME?</v>
      </c>
      <c r="L2015" s="153" t="e">
        <f t="shared" ca="1" si="257"/>
        <v>#NAME?</v>
      </c>
      <c r="M2015" s="195" t="e">
        <f ca="1">_xll.BInterpol(cf!$A$2:$A$68,cf!$C$2:$C$68,params!B2015,"cubic")</f>
        <v>#NAME?</v>
      </c>
      <c r="N2015" s="195" t="e">
        <f ca="1">+_xll.BInterpol(#REF!,#REF!,params!B2015,"cubic")</f>
        <v>#NAME?</v>
      </c>
      <c r="O2015" s="153" t="e">
        <f t="shared" ca="1" si="253"/>
        <v>#NAME?</v>
      </c>
    </row>
    <row r="2016" spans="1:15">
      <c r="A2016">
        <v>2013</v>
      </c>
      <c r="B2016">
        <f t="shared" si="251"/>
        <v>8.0519999999999996</v>
      </c>
      <c r="C2016" s="151" t="e">
        <f ca="1">+_xll.BInterpol(Boost!$R$6:$R$66,Boost!$AZ$6:$AZ$66,params!B2016,"cubic")</f>
        <v>#NAME?</v>
      </c>
      <c r="D2016" s="151" t="e">
        <f ca="1">+_xll.BInterpol(Boost!$R$6:$R$66,Boost!$AX$6:$AX$66,params!B2016,"cubic")</f>
        <v>#NAME?</v>
      </c>
      <c r="E2016" s="198" t="e">
        <f t="shared" ca="1" si="254"/>
        <v>#NAME?</v>
      </c>
      <c r="F2016" s="151" t="e">
        <f ca="1">+_xll.BInterpol(Boost!$R$6:$R$66,Boost!$AY$6:$AY$66,params!B2016,"cubic")</f>
        <v>#NAME?</v>
      </c>
      <c r="G2016" s="151" t="e">
        <f ca="1">_xll.BInterpol(cf!$A$2:$A$68,cf!$B$2:$B$68,params!B2016,"cubic")/100</f>
        <v>#NAME?</v>
      </c>
      <c r="H2016" s="199" t="e">
        <f t="shared" ca="1" si="255"/>
        <v>#NAME?</v>
      </c>
      <c r="I2016" s="152">
        <f t="shared" si="258"/>
        <v>0.12558483591895142</v>
      </c>
      <c r="J2016" s="152">
        <f t="shared" si="256"/>
        <v>5.8296287460124496E-5</v>
      </c>
      <c r="K2016" s="3" t="e">
        <f t="shared" ca="1" si="252"/>
        <v>#NAME?</v>
      </c>
      <c r="L2016" s="153" t="e">
        <f t="shared" ca="1" si="257"/>
        <v>#NAME?</v>
      </c>
      <c r="M2016" s="195" t="e">
        <f ca="1">_xll.BInterpol(cf!$A$2:$A$68,cf!$C$2:$C$68,params!B2016,"cubic")</f>
        <v>#NAME?</v>
      </c>
      <c r="N2016" s="195" t="e">
        <f ca="1">+_xll.BInterpol(#REF!,#REF!,params!B2016,"cubic")</f>
        <v>#NAME?</v>
      </c>
      <c r="O2016" s="153" t="e">
        <f t="shared" ca="1" si="253"/>
        <v>#NAME?</v>
      </c>
    </row>
    <row r="2017" spans="1:15">
      <c r="A2017">
        <v>2014</v>
      </c>
      <c r="B2017">
        <f t="shared" si="251"/>
        <v>8.0559999999999992</v>
      </c>
      <c r="C2017" s="151" t="e">
        <f ca="1">+_xll.BInterpol(Boost!$R$6:$R$66,Boost!$AZ$6:$AZ$66,params!B2017,"cubic")</f>
        <v>#NAME?</v>
      </c>
      <c r="D2017" s="151" t="e">
        <f ca="1">+_xll.BInterpol(Boost!$R$6:$R$66,Boost!$AX$6:$AX$66,params!B2017,"cubic")</f>
        <v>#NAME?</v>
      </c>
      <c r="E2017" s="198" t="e">
        <f t="shared" ca="1" si="254"/>
        <v>#NAME?</v>
      </c>
      <c r="F2017" s="151" t="e">
        <f ca="1">+_xll.BInterpol(Boost!$R$6:$R$66,Boost!$AY$6:$AY$66,params!B2017,"cubic")</f>
        <v>#NAME?</v>
      </c>
      <c r="G2017" s="151" t="e">
        <f ca="1">_xll.BInterpol(cf!$A$2:$A$68,cf!$B$2:$B$68,params!B2017,"cubic")/100</f>
        <v>#NAME?</v>
      </c>
      <c r="H2017" s="199" t="e">
        <f t="shared" ca="1" si="255"/>
        <v>#NAME?</v>
      </c>
      <c r="I2017" s="152">
        <f t="shared" si="258"/>
        <v>0.12564312832012181</v>
      </c>
      <c r="J2017" s="152">
        <f t="shared" si="256"/>
        <v>5.8292401170390029E-5</v>
      </c>
      <c r="K2017" s="3" t="e">
        <f t="shared" ca="1" si="252"/>
        <v>#NAME?</v>
      </c>
      <c r="L2017" s="153" t="e">
        <f t="shared" ca="1" si="257"/>
        <v>#NAME?</v>
      </c>
      <c r="M2017" s="195" t="e">
        <f ca="1">_xll.BInterpol(cf!$A$2:$A$68,cf!$C$2:$C$68,params!B2017,"cubic")</f>
        <v>#NAME?</v>
      </c>
      <c r="N2017" s="195" t="e">
        <f ca="1">+_xll.BInterpol(#REF!,#REF!,params!B2017,"cubic")</f>
        <v>#NAME?</v>
      </c>
      <c r="O2017" s="153" t="e">
        <f t="shared" ca="1" si="253"/>
        <v>#NAME?</v>
      </c>
    </row>
    <row r="2018" spans="1:15">
      <c r="A2018">
        <v>2015</v>
      </c>
      <c r="B2018">
        <f t="shared" si="251"/>
        <v>8.06</v>
      </c>
      <c r="C2018" s="151" t="e">
        <f ca="1">+_xll.BInterpol(Boost!$R$6:$R$66,Boost!$AZ$6:$AZ$66,params!B2018,"cubic")</f>
        <v>#NAME?</v>
      </c>
      <c r="D2018" s="151" t="e">
        <f ca="1">+_xll.BInterpol(Boost!$R$6:$R$66,Boost!$AX$6:$AX$66,params!B2018,"cubic")</f>
        <v>#NAME?</v>
      </c>
      <c r="E2018" s="198" t="e">
        <f t="shared" ca="1" si="254"/>
        <v>#NAME?</v>
      </c>
      <c r="F2018" s="151" t="e">
        <f ca="1">+_xll.BInterpol(Boost!$R$6:$R$66,Boost!$AY$6:$AY$66,params!B2018,"cubic")</f>
        <v>#NAME?</v>
      </c>
      <c r="G2018" s="151" t="e">
        <f ca="1">_xll.BInterpol(cf!$A$2:$A$68,cf!$B$2:$B$68,params!B2018,"cubic")/100</f>
        <v>#NAME?</v>
      </c>
      <c r="H2018" s="199" t="e">
        <f t="shared" ca="1" si="255"/>
        <v>#NAME?</v>
      </c>
      <c r="I2018" s="152">
        <f t="shared" si="258"/>
        <v>0.1257014168352617</v>
      </c>
      <c r="J2018" s="152">
        <f t="shared" si="256"/>
        <v>5.8288515139892638E-5</v>
      </c>
      <c r="K2018" s="3" t="e">
        <f t="shared" ca="1" si="252"/>
        <v>#NAME?</v>
      </c>
      <c r="L2018" s="153" t="e">
        <f t="shared" ca="1" si="257"/>
        <v>#NAME?</v>
      </c>
      <c r="M2018" s="195" t="e">
        <f ca="1">_xll.BInterpol(cf!$A$2:$A$68,cf!$C$2:$C$68,params!B2018,"cubic")</f>
        <v>#NAME?</v>
      </c>
      <c r="N2018" s="195" t="e">
        <f ca="1">+_xll.BInterpol(#REF!,#REF!,params!B2018,"cubic")</f>
        <v>#NAME?</v>
      </c>
      <c r="O2018" s="153" t="e">
        <f t="shared" ca="1" si="253"/>
        <v>#NAME?</v>
      </c>
    </row>
    <row r="2019" spans="1:15">
      <c r="A2019">
        <v>2016</v>
      </c>
      <c r="B2019">
        <f t="shared" si="251"/>
        <v>8.0640000000000001</v>
      </c>
      <c r="C2019" s="151" t="e">
        <f ca="1">+_xll.BInterpol(Boost!$R$6:$R$66,Boost!$AZ$6:$AZ$66,params!B2019,"cubic")</f>
        <v>#NAME?</v>
      </c>
      <c r="D2019" s="151" t="e">
        <f ca="1">+_xll.BInterpol(Boost!$R$6:$R$66,Boost!$AX$6:$AX$66,params!B2019,"cubic")</f>
        <v>#NAME?</v>
      </c>
      <c r="E2019" s="198" t="e">
        <f t="shared" ca="1" si="254"/>
        <v>#NAME?</v>
      </c>
      <c r="F2019" s="151" t="e">
        <f ca="1">+_xll.BInterpol(Boost!$R$6:$R$66,Boost!$AY$6:$AY$66,params!B2019,"cubic")</f>
        <v>#NAME?</v>
      </c>
      <c r="G2019" s="151" t="e">
        <f ca="1">_xll.BInterpol(cf!$A$2:$A$68,cf!$B$2:$B$68,params!B2019,"cubic")/100</f>
        <v>#NAME?</v>
      </c>
      <c r="H2019" s="199" t="e">
        <f t="shared" ca="1" si="255"/>
        <v>#NAME?</v>
      </c>
      <c r="I2019" s="152">
        <f t="shared" si="258"/>
        <v>0.12575970146463011</v>
      </c>
      <c r="J2019" s="152">
        <f t="shared" si="256"/>
        <v>5.8284629368410279E-5</v>
      </c>
      <c r="K2019" s="3" t="e">
        <f t="shared" ca="1" si="252"/>
        <v>#NAME?</v>
      </c>
      <c r="L2019" s="153" t="e">
        <f t="shared" ca="1" si="257"/>
        <v>#NAME?</v>
      </c>
      <c r="M2019" s="195" t="e">
        <f ca="1">_xll.BInterpol(cf!$A$2:$A$68,cf!$C$2:$C$68,params!B2019,"cubic")</f>
        <v>#NAME?</v>
      </c>
      <c r="N2019" s="195" t="e">
        <f ca="1">+_xll.BInterpol(#REF!,#REF!,params!B2019,"cubic")</f>
        <v>#NAME?</v>
      </c>
      <c r="O2019" s="153" t="e">
        <f t="shared" ca="1" si="253"/>
        <v>#NAME?</v>
      </c>
    </row>
    <row r="2020" spans="1:15">
      <c r="A2020">
        <v>2017</v>
      </c>
      <c r="B2020">
        <f t="shared" si="251"/>
        <v>8.0679999999999996</v>
      </c>
      <c r="C2020" s="151" t="e">
        <f ca="1">+_xll.BInterpol(Boost!$R$6:$R$66,Boost!$AZ$6:$AZ$66,params!B2020,"cubic")</f>
        <v>#NAME?</v>
      </c>
      <c r="D2020" s="151" t="e">
        <f ca="1">+_xll.BInterpol(Boost!$R$6:$R$66,Boost!$AX$6:$AX$66,params!B2020,"cubic")</f>
        <v>#NAME?</v>
      </c>
      <c r="E2020" s="198" t="e">
        <f t="shared" ca="1" si="254"/>
        <v>#NAME?</v>
      </c>
      <c r="F2020" s="151" t="e">
        <f ca="1">+_xll.BInterpol(Boost!$R$6:$R$66,Boost!$AY$6:$AY$66,params!B2020,"cubic")</f>
        <v>#NAME?</v>
      </c>
      <c r="G2020" s="151" t="e">
        <f ca="1">_xll.BInterpol(cf!$A$2:$A$68,cf!$B$2:$B$68,params!B2020,"cubic")/100</f>
        <v>#NAME?</v>
      </c>
      <c r="H2020" s="199" t="e">
        <f t="shared" ca="1" si="255"/>
        <v>#NAME?</v>
      </c>
      <c r="I2020" s="152">
        <f t="shared" si="258"/>
        <v>0.12581798220848617</v>
      </c>
      <c r="J2020" s="152">
        <f t="shared" si="256"/>
        <v>5.8280743856053974E-5</v>
      </c>
      <c r="K2020" s="3" t="e">
        <f t="shared" ca="1" si="252"/>
        <v>#NAME?</v>
      </c>
      <c r="L2020" s="153" t="e">
        <f t="shared" ca="1" si="257"/>
        <v>#NAME?</v>
      </c>
      <c r="M2020" s="195" t="e">
        <f ca="1">_xll.BInterpol(cf!$A$2:$A$68,cf!$C$2:$C$68,params!B2020,"cubic")</f>
        <v>#NAME?</v>
      </c>
      <c r="N2020" s="195" t="e">
        <f ca="1">+_xll.BInterpol(#REF!,#REF!,params!B2020,"cubic")</f>
        <v>#NAME?</v>
      </c>
      <c r="O2020" s="153" t="e">
        <f t="shared" ca="1" si="253"/>
        <v>#NAME?</v>
      </c>
    </row>
    <row r="2021" spans="1:15">
      <c r="A2021">
        <v>2018</v>
      </c>
      <c r="B2021">
        <f t="shared" si="251"/>
        <v>8.0719999999999992</v>
      </c>
      <c r="C2021" s="151" t="e">
        <f ca="1">+_xll.BInterpol(Boost!$R$6:$R$66,Boost!$AZ$6:$AZ$66,params!B2021,"cubic")</f>
        <v>#NAME?</v>
      </c>
      <c r="D2021" s="151" t="e">
        <f ca="1">+_xll.BInterpol(Boost!$R$6:$R$66,Boost!$AX$6:$AX$66,params!B2021,"cubic")</f>
        <v>#NAME?</v>
      </c>
      <c r="E2021" s="198" t="e">
        <f t="shared" ca="1" si="254"/>
        <v>#NAME?</v>
      </c>
      <c r="F2021" s="151" t="e">
        <f ca="1">+_xll.BInterpol(Boost!$R$6:$R$66,Boost!$AY$6:$AY$66,params!B2021,"cubic")</f>
        <v>#NAME?</v>
      </c>
      <c r="G2021" s="151" t="e">
        <f ca="1">_xll.BInterpol(cf!$A$2:$A$68,cf!$B$2:$B$68,params!B2021,"cubic")/100</f>
        <v>#NAME?</v>
      </c>
      <c r="H2021" s="199" t="e">
        <f t="shared" ca="1" si="255"/>
        <v>#NAME?</v>
      </c>
      <c r="I2021" s="152">
        <f t="shared" si="258"/>
        <v>0.12587625906708866</v>
      </c>
      <c r="J2021" s="152">
        <f t="shared" si="256"/>
        <v>5.8276858602490655E-5</v>
      </c>
      <c r="K2021" s="3" t="e">
        <f t="shared" ca="1" si="252"/>
        <v>#NAME?</v>
      </c>
      <c r="L2021" s="153" t="e">
        <f t="shared" ca="1" si="257"/>
        <v>#NAME?</v>
      </c>
      <c r="M2021" s="195" t="e">
        <f ca="1">_xll.BInterpol(cf!$A$2:$A$68,cf!$C$2:$C$68,params!B2021,"cubic")</f>
        <v>#NAME?</v>
      </c>
      <c r="N2021" s="195" t="e">
        <f ca="1">+_xll.BInterpol(#REF!,#REF!,params!B2021,"cubic")</f>
        <v>#NAME?</v>
      </c>
      <c r="O2021" s="153" t="e">
        <f t="shared" ca="1" si="253"/>
        <v>#NAME?</v>
      </c>
    </row>
    <row r="2022" spans="1:15">
      <c r="A2022">
        <v>2019</v>
      </c>
      <c r="B2022">
        <f t="shared" si="251"/>
        <v>8.0760000000000005</v>
      </c>
      <c r="C2022" s="151" t="e">
        <f ca="1">+_xll.BInterpol(Boost!$R$6:$R$66,Boost!$AZ$6:$AZ$66,params!B2022,"cubic")</f>
        <v>#NAME?</v>
      </c>
      <c r="D2022" s="151" t="e">
        <f ca="1">+_xll.BInterpol(Boost!$R$6:$R$66,Boost!$AX$6:$AX$66,params!B2022,"cubic")</f>
        <v>#NAME?</v>
      </c>
      <c r="E2022" s="198" t="e">
        <f t="shared" ca="1" si="254"/>
        <v>#NAME?</v>
      </c>
      <c r="F2022" s="151" t="e">
        <f ca="1">+_xll.BInterpol(Boost!$R$6:$R$66,Boost!$AY$6:$AY$66,params!B2022,"cubic")</f>
        <v>#NAME?</v>
      </c>
      <c r="G2022" s="151" t="e">
        <f ca="1">_xll.BInterpol(cf!$A$2:$A$68,cf!$B$2:$B$68,params!B2022,"cubic")/100</f>
        <v>#NAME?</v>
      </c>
      <c r="H2022" s="199" t="e">
        <f t="shared" ca="1" si="255"/>
        <v>#NAME?</v>
      </c>
      <c r="I2022" s="152">
        <f t="shared" si="258"/>
        <v>0.12593453204069682</v>
      </c>
      <c r="J2022" s="152">
        <f t="shared" si="256"/>
        <v>5.8272973608164413E-5</v>
      </c>
      <c r="K2022" s="3" t="e">
        <f t="shared" ca="1" si="252"/>
        <v>#NAME?</v>
      </c>
      <c r="L2022" s="153" t="e">
        <f t="shared" ca="1" si="257"/>
        <v>#NAME?</v>
      </c>
      <c r="M2022" s="195" t="e">
        <f ca="1">_xll.BInterpol(cf!$A$2:$A$68,cf!$C$2:$C$68,params!B2022,"cubic")</f>
        <v>#NAME?</v>
      </c>
      <c r="N2022" s="195" t="e">
        <f ca="1">+_xll.BInterpol(#REF!,#REF!,params!B2022,"cubic")</f>
        <v>#NAME?</v>
      </c>
      <c r="O2022" s="153" t="e">
        <f t="shared" ca="1" si="253"/>
        <v>#NAME?</v>
      </c>
    </row>
    <row r="2023" spans="1:15">
      <c r="A2023">
        <v>2020</v>
      </c>
      <c r="B2023">
        <f t="shared" si="251"/>
        <v>8.08</v>
      </c>
      <c r="C2023" s="151" t="e">
        <f ca="1">+_xll.BInterpol(Boost!$R$6:$R$66,Boost!$AZ$6:$AZ$66,params!B2023,"cubic")</f>
        <v>#NAME?</v>
      </c>
      <c r="D2023" s="151" t="e">
        <f ca="1">+_xll.BInterpol(Boost!$R$6:$R$66,Boost!$AX$6:$AX$66,params!B2023,"cubic")</f>
        <v>#NAME?</v>
      </c>
      <c r="E2023" s="198" t="e">
        <f t="shared" ca="1" si="254"/>
        <v>#NAME?</v>
      </c>
      <c r="F2023" s="151" t="e">
        <f ca="1">+_xll.BInterpol(Boost!$R$6:$R$66,Boost!$AY$6:$AY$66,params!B2023,"cubic")</f>
        <v>#NAME?</v>
      </c>
      <c r="G2023" s="151" t="e">
        <f ca="1">_xll.BInterpol(cf!$A$2:$A$68,cf!$B$2:$B$68,params!B2023,"cubic")/100</f>
        <v>#NAME?</v>
      </c>
      <c r="H2023" s="199" t="e">
        <f t="shared" ca="1" si="255"/>
        <v>#NAME?</v>
      </c>
      <c r="I2023" s="152">
        <f t="shared" si="258"/>
        <v>0.12599280112956956</v>
      </c>
      <c r="J2023" s="152">
        <f t="shared" si="256"/>
        <v>5.8269088872742181E-5</v>
      </c>
      <c r="K2023" s="3" t="e">
        <f t="shared" ca="1" si="252"/>
        <v>#NAME?</v>
      </c>
      <c r="L2023" s="153" t="e">
        <f t="shared" ca="1" si="257"/>
        <v>#NAME?</v>
      </c>
      <c r="M2023" s="195" t="e">
        <f ca="1">_xll.BInterpol(cf!$A$2:$A$68,cf!$C$2:$C$68,params!B2023,"cubic")</f>
        <v>#NAME?</v>
      </c>
      <c r="N2023" s="195" t="e">
        <f ca="1">+_xll.BInterpol(#REF!,#REF!,params!B2023,"cubic")</f>
        <v>#NAME?</v>
      </c>
      <c r="O2023" s="153" t="e">
        <f t="shared" ca="1" si="253"/>
        <v>#NAME?</v>
      </c>
    </row>
    <row r="2024" spans="1:15">
      <c r="A2024">
        <v>2021</v>
      </c>
      <c r="B2024">
        <f t="shared" si="251"/>
        <v>8.0839999999999996</v>
      </c>
      <c r="C2024" s="151" t="e">
        <f ca="1">+_xll.BInterpol(Boost!$R$6:$R$66,Boost!$AZ$6:$AZ$66,params!B2024,"cubic")</f>
        <v>#NAME?</v>
      </c>
      <c r="D2024" s="151" t="e">
        <f ca="1">+_xll.BInterpol(Boost!$R$6:$R$66,Boost!$AX$6:$AX$66,params!B2024,"cubic")</f>
        <v>#NAME?</v>
      </c>
      <c r="E2024" s="198" t="e">
        <f t="shared" ca="1" si="254"/>
        <v>#NAME?</v>
      </c>
      <c r="F2024" s="151" t="e">
        <f ca="1">+_xll.BInterpol(Boost!$R$6:$R$66,Boost!$AY$6:$AY$66,params!B2024,"cubic")</f>
        <v>#NAME?</v>
      </c>
      <c r="G2024" s="151" t="e">
        <f ca="1">_xll.BInterpol(cf!$A$2:$A$68,cf!$B$2:$B$68,params!B2024,"cubic")/100</f>
        <v>#NAME?</v>
      </c>
      <c r="H2024" s="199" t="e">
        <f t="shared" ca="1" si="255"/>
        <v>#NAME?</v>
      </c>
      <c r="I2024" s="152">
        <f t="shared" si="258"/>
        <v>0.1260510663339659</v>
      </c>
      <c r="J2024" s="152">
        <f t="shared" si="256"/>
        <v>5.826520439633498E-5</v>
      </c>
      <c r="K2024" s="3" t="e">
        <f t="shared" ca="1" si="252"/>
        <v>#NAME?</v>
      </c>
      <c r="L2024" s="153" t="e">
        <f t="shared" ca="1" si="257"/>
        <v>#NAME?</v>
      </c>
      <c r="M2024" s="195" t="e">
        <f ca="1">_xll.BInterpol(cf!$A$2:$A$68,cf!$C$2:$C$68,params!B2024,"cubic")</f>
        <v>#NAME?</v>
      </c>
      <c r="N2024" s="195" t="e">
        <f ca="1">+_xll.BInterpol(#REF!,#REF!,params!B2024,"cubic")</f>
        <v>#NAME?</v>
      </c>
      <c r="O2024" s="153" t="e">
        <f t="shared" ca="1" si="253"/>
        <v>#NAME?</v>
      </c>
    </row>
    <row r="2025" spans="1:15">
      <c r="A2025">
        <v>2022</v>
      </c>
      <c r="B2025">
        <f t="shared" si="251"/>
        <v>8.0879999999999992</v>
      </c>
      <c r="C2025" s="151" t="e">
        <f ca="1">+_xll.BInterpol(Boost!$R$6:$R$66,Boost!$AZ$6:$AZ$66,params!B2025,"cubic")</f>
        <v>#NAME?</v>
      </c>
      <c r="D2025" s="151" t="e">
        <f ca="1">+_xll.BInterpol(Boost!$R$6:$R$66,Boost!$AX$6:$AX$66,params!B2025,"cubic")</f>
        <v>#NAME?</v>
      </c>
      <c r="E2025" s="198" t="e">
        <f t="shared" ca="1" si="254"/>
        <v>#NAME?</v>
      </c>
      <c r="F2025" s="151" t="e">
        <f ca="1">+_xll.BInterpol(Boost!$R$6:$R$66,Boost!$AY$6:$AY$66,params!B2025,"cubic")</f>
        <v>#NAME?</v>
      </c>
      <c r="G2025" s="151" t="e">
        <f ca="1">_xll.BInterpol(cf!$A$2:$A$68,cf!$B$2:$B$68,params!B2025,"cubic")/100</f>
        <v>#NAME?</v>
      </c>
      <c r="H2025" s="199" t="e">
        <f t="shared" ca="1" si="255"/>
        <v>#NAME?</v>
      </c>
      <c r="I2025" s="152">
        <f t="shared" si="258"/>
        <v>0.12610932765414473</v>
      </c>
      <c r="J2025" s="152">
        <f t="shared" si="256"/>
        <v>5.8261320178831788E-5</v>
      </c>
      <c r="K2025" s="3" t="e">
        <f t="shared" ca="1" si="252"/>
        <v>#NAME?</v>
      </c>
      <c r="L2025" s="153" t="e">
        <f t="shared" ca="1" si="257"/>
        <v>#NAME?</v>
      </c>
      <c r="M2025" s="195" t="e">
        <f ca="1">_xll.BInterpol(cf!$A$2:$A$68,cf!$C$2:$C$68,params!B2025,"cubic")</f>
        <v>#NAME?</v>
      </c>
      <c r="N2025" s="195" t="e">
        <f ca="1">+_xll.BInterpol(#REF!,#REF!,params!B2025,"cubic")</f>
        <v>#NAME?</v>
      </c>
      <c r="O2025" s="153" t="e">
        <f t="shared" ca="1" si="253"/>
        <v>#NAME?</v>
      </c>
    </row>
    <row r="2026" spans="1:15">
      <c r="A2026">
        <v>2023</v>
      </c>
      <c r="B2026">
        <f t="shared" si="251"/>
        <v>8.0920000000000005</v>
      </c>
      <c r="C2026" s="151" t="e">
        <f ca="1">+_xll.BInterpol(Boost!$R$6:$R$66,Boost!$AZ$6:$AZ$66,params!B2026,"cubic")</f>
        <v>#NAME?</v>
      </c>
      <c r="D2026" s="151" t="e">
        <f ca="1">+_xll.BInterpol(Boost!$R$6:$R$66,Boost!$AX$6:$AX$66,params!B2026,"cubic")</f>
        <v>#NAME?</v>
      </c>
      <c r="E2026" s="198" t="e">
        <f t="shared" ca="1" si="254"/>
        <v>#NAME?</v>
      </c>
      <c r="F2026" s="151" t="e">
        <f ca="1">+_xll.BInterpol(Boost!$R$6:$R$66,Boost!$AY$6:$AY$66,params!B2026,"cubic")</f>
        <v>#NAME?</v>
      </c>
      <c r="G2026" s="151" t="e">
        <f ca="1">_xll.BInterpol(cf!$A$2:$A$68,cf!$B$2:$B$68,params!B2026,"cubic")/100</f>
        <v>#NAME?</v>
      </c>
      <c r="H2026" s="199" t="e">
        <f t="shared" ca="1" si="255"/>
        <v>#NAME?</v>
      </c>
      <c r="I2026" s="152">
        <f t="shared" si="258"/>
        <v>0.12616758509036496</v>
      </c>
      <c r="J2026" s="152">
        <f t="shared" si="256"/>
        <v>5.8257436220232606E-5</v>
      </c>
      <c r="K2026" s="3" t="e">
        <f t="shared" ca="1" si="252"/>
        <v>#NAME?</v>
      </c>
      <c r="L2026" s="153" t="e">
        <f t="shared" ca="1" si="257"/>
        <v>#NAME?</v>
      </c>
      <c r="M2026" s="195" t="e">
        <f ca="1">_xll.BInterpol(cf!$A$2:$A$68,cf!$C$2:$C$68,params!B2026,"cubic")</f>
        <v>#NAME?</v>
      </c>
      <c r="N2026" s="195" t="e">
        <f ca="1">+_xll.BInterpol(#REF!,#REF!,params!B2026,"cubic")</f>
        <v>#NAME?</v>
      </c>
      <c r="O2026" s="153" t="e">
        <f t="shared" ca="1" si="253"/>
        <v>#NAME?</v>
      </c>
    </row>
    <row r="2027" spans="1:15">
      <c r="A2027">
        <v>2024</v>
      </c>
      <c r="B2027">
        <f t="shared" si="251"/>
        <v>8.0960000000000001</v>
      </c>
      <c r="C2027" s="151" t="e">
        <f ca="1">+_xll.BInterpol(Boost!$R$6:$R$66,Boost!$AZ$6:$AZ$66,params!B2027,"cubic")</f>
        <v>#NAME?</v>
      </c>
      <c r="D2027" s="151" t="e">
        <f ca="1">+_xll.BInterpol(Boost!$R$6:$R$66,Boost!$AX$6:$AX$66,params!B2027,"cubic")</f>
        <v>#NAME?</v>
      </c>
      <c r="E2027" s="198" t="e">
        <f t="shared" ca="1" si="254"/>
        <v>#NAME?</v>
      </c>
      <c r="F2027" s="151" t="e">
        <f ca="1">+_xll.BInterpol(Boost!$R$6:$R$66,Boost!$AY$6:$AY$66,params!B2027,"cubic")</f>
        <v>#NAME?</v>
      </c>
      <c r="G2027" s="151" t="e">
        <f ca="1">_xll.BInterpol(cf!$A$2:$A$68,cf!$B$2:$B$68,params!B2027,"cubic")/100</f>
        <v>#NAME?</v>
      </c>
      <c r="H2027" s="199" t="e">
        <f t="shared" ca="1" si="255"/>
        <v>#NAME?</v>
      </c>
      <c r="I2027" s="152">
        <f t="shared" si="258"/>
        <v>0.12622583864288561</v>
      </c>
      <c r="J2027" s="152">
        <f t="shared" si="256"/>
        <v>5.8253552520648455E-5</v>
      </c>
      <c r="K2027" s="3" t="e">
        <f t="shared" ca="1" si="252"/>
        <v>#NAME?</v>
      </c>
      <c r="L2027" s="153" t="e">
        <f t="shared" ca="1" si="257"/>
        <v>#NAME?</v>
      </c>
      <c r="M2027" s="195" t="e">
        <f ca="1">_xll.BInterpol(cf!$A$2:$A$68,cf!$C$2:$C$68,params!B2027,"cubic")</f>
        <v>#NAME?</v>
      </c>
      <c r="N2027" s="195" t="e">
        <f ca="1">+_xll.BInterpol(#REF!,#REF!,params!B2027,"cubic")</f>
        <v>#NAME?</v>
      </c>
      <c r="O2027" s="153" t="e">
        <f t="shared" ca="1" si="253"/>
        <v>#NAME?</v>
      </c>
    </row>
    <row r="2028" spans="1:15">
      <c r="A2028">
        <v>2025</v>
      </c>
      <c r="B2028">
        <f t="shared" si="251"/>
        <v>8.1</v>
      </c>
      <c r="C2028" s="151" t="e">
        <f ca="1">+_xll.BInterpol(Boost!$R$6:$R$66,Boost!$AZ$6:$AZ$66,params!B2028,"cubic")</f>
        <v>#NAME?</v>
      </c>
      <c r="D2028" s="151" t="e">
        <f ca="1">+_xll.BInterpol(Boost!$R$6:$R$66,Boost!$AX$6:$AX$66,params!B2028,"cubic")</f>
        <v>#NAME?</v>
      </c>
      <c r="E2028" s="198" t="e">
        <f t="shared" ca="1" si="254"/>
        <v>#NAME?</v>
      </c>
      <c r="F2028" s="151" t="e">
        <f ca="1">+_xll.BInterpol(Boost!$R$6:$R$66,Boost!$AY$6:$AY$66,params!B2028,"cubic")</f>
        <v>#NAME?</v>
      </c>
      <c r="G2028" s="151" t="e">
        <f ca="1">_xll.BInterpol(cf!$A$2:$A$68,cf!$B$2:$B$68,params!B2028,"cubic")/100</f>
        <v>#NAME?</v>
      </c>
      <c r="H2028" s="199" t="e">
        <f t="shared" ca="1" si="255"/>
        <v>#NAME?</v>
      </c>
      <c r="I2028" s="152">
        <f t="shared" si="258"/>
        <v>0.12628408831196558</v>
      </c>
      <c r="J2028" s="152">
        <f t="shared" si="256"/>
        <v>5.8249669079968314E-5</v>
      </c>
      <c r="K2028" s="3" t="e">
        <f t="shared" ca="1" si="252"/>
        <v>#NAME?</v>
      </c>
      <c r="L2028" s="153" t="e">
        <f t="shared" ca="1" si="257"/>
        <v>#NAME?</v>
      </c>
      <c r="M2028" s="195" t="e">
        <f ca="1">_xll.BInterpol(cf!$A$2:$A$68,cf!$C$2:$C$68,params!B2028,"cubic")</f>
        <v>#NAME?</v>
      </c>
      <c r="N2028" s="195" t="e">
        <f ca="1">+_xll.BInterpol(#REF!,#REF!,params!B2028,"cubic")</f>
        <v>#NAME?</v>
      </c>
      <c r="O2028" s="153" t="e">
        <f t="shared" ca="1" si="253"/>
        <v>#NAME?</v>
      </c>
    </row>
    <row r="2029" spans="1:15">
      <c r="A2029">
        <v>2026</v>
      </c>
      <c r="B2029">
        <f t="shared" si="251"/>
        <v>8.1039999999999992</v>
      </c>
      <c r="C2029" s="151" t="e">
        <f ca="1">+_xll.BInterpol(Boost!$R$6:$R$66,Boost!$AZ$6:$AZ$66,params!B2029,"cubic")</f>
        <v>#NAME?</v>
      </c>
      <c r="D2029" s="151" t="e">
        <f ca="1">+_xll.BInterpol(Boost!$R$6:$R$66,Boost!$AX$6:$AX$66,params!B2029,"cubic")</f>
        <v>#NAME?</v>
      </c>
      <c r="E2029" s="198" t="e">
        <f t="shared" ca="1" si="254"/>
        <v>#NAME?</v>
      </c>
      <c r="F2029" s="151" t="e">
        <f ca="1">+_xll.BInterpol(Boost!$R$6:$R$66,Boost!$AY$6:$AY$66,params!B2029,"cubic")</f>
        <v>#NAME?</v>
      </c>
      <c r="G2029" s="151" t="e">
        <f ca="1">_xll.BInterpol(cf!$A$2:$A$68,cf!$B$2:$B$68,params!B2029,"cubic")/100</f>
        <v>#NAME?</v>
      </c>
      <c r="H2029" s="199" t="e">
        <f t="shared" ca="1" si="255"/>
        <v>#NAME?</v>
      </c>
      <c r="I2029" s="152">
        <f t="shared" si="258"/>
        <v>0.12634233409786366</v>
      </c>
      <c r="J2029" s="152">
        <f t="shared" si="256"/>
        <v>5.8245785898081159E-5</v>
      </c>
      <c r="K2029" s="3" t="e">
        <f t="shared" ca="1" si="252"/>
        <v>#NAME?</v>
      </c>
      <c r="L2029" s="153" t="e">
        <f t="shared" ca="1" si="257"/>
        <v>#NAME?</v>
      </c>
      <c r="M2029" s="195" t="e">
        <f ca="1">_xll.BInterpol(cf!$A$2:$A$68,cf!$C$2:$C$68,params!B2029,"cubic")</f>
        <v>#NAME?</v>
      </c>
      <c r="N2029" s="195" t="e">
        <f ca="1">+_xll.BInterpol(#REF!,#REF!,params!B2029,"cubic")</f>
        <v>#NAME?</v>
      </c>
      <c r="O2029" s="153" t="e">
        <f t="shared" ca="1" si="253"/>
        <v>#NAME?</v>
      </c>
    </row>
    <row r="2030" spans="1:15">
      <c r="A2030">
        <v>2027</v>
      </c>
      <c r="B2030">
        <f t="shared" si="251"/>
        <v>8.1080000000000005</v>
      </c>
      <c r="C2030" s="151" t="e">
        <f ca="1">+_xll.BInterpol(Boost!$R$6:$R$66,Boost!$AZ$6:$AZ$66,params!B2030,"cubic")</f>
        <v>#NAME?</v>
      </c>
      <c r="D2030" s="151" t="e">
        <f ca="1">+_xll.BInterpol(Boost!$R$6:$R$66,Boost!$AX$6:$AX$66,params!B2030,"cubic")</f>
        <v>#NAME?</v>
      </c>
      <c r="E2030" s="198" t="e">
        <f t="shared" ca="1" si="254"/>
        <v>#NAME?</v>
      </c>
      <c r="F2030" s="151" t="e">
        <f ca="1">+_xll.BInterpol(Boost!$R$6:$R$66,Boost!$AY$6:$AY$66,params!B2030,"cubic")</f>
        <v>#NAME?</v>
      </c>
      <c r="G2030" s="151" t="e">
        <f ca="1">_xll.BInterpol(cf!$A$2:$A$68,cf!$B$2:$B$68,params!B2030,"cubic")/100</f>
        <v>#NAME?</v>
      </c>
      <c r="H2030" s="199" t="e">
        <f t="shared" ca="1" si="255"/>
        <v>#NAME?</v>
      </c>
      <c r="I2030" s="152">
        <f t="shared" si="258"/>
        <v>0.12640057600083887</v>
      </c>
      <c r="J2030" s="152">
        <f t="shared" si="256"/>
        <v>5.8241902975209037E-5</v>
      </c>
      <c r="K2030" s="3" t="e">
        <f t="shared" ca="1" si="252"/>
        <v>#NAME?</v>
      </c>
      <c r="L2030" s="153" t="e">
        <f t="shared" ca="1" si="257"/>
        <v>#NAME?</v>
      </c>
      <c r="M2030" s="195" t="e">
        <f ca="1">_xll.BInterpol(cf!$A$2:$A$68,cf!$C$2:$C$68,params!B2030,"cubic")</f>
        <v>#NAME?</v>
      </c>
      <c r="N2030" s="195" t="e">
        <f ca="1">+_xll.BInterpol(#REF!,#REF!,params!B2030,"cubic")</f>
        <v>#NAME?</v>
      </c>
      <c r="O2030" s="153" t="e">
        <f t="shared" ca="1" si="253"/>
        <v>#NAME?</v>
      </c>
    </row>
    <row r="2031" spans="1:15">
      <c r="A2031">
        <v>2028</v>
      </c>
      <c r="B2031">
        <f t="shared" si="251"/>
        <v>8.1120000000000001</v>
      </c>
      <c r="C2031" s="151" t="e">
        <f ca="1">+_xll.BInterpol(Boost!$R$6:$R$66,Boost!$AZ$6:$AZ$66,params!B2031,"cubic")</f>
        <v>#NAME?</v>
      </c>
      <c r="D2031" s="151" t="e">
        <f ca="1">+_xll.BInterpol(Boost!$R$6:$R$66,Boost!$AX$6:$AX$66,params!B2031,"cubic")</f>
        <v>#NAME?</v>
      </c>
      <c r="E2031" s="198" t="e">
        <f t="shared" ca="1" si="254"/>
        <v>#NAME?</v>
      </c>
      <c r="F2031" s="151" t="e">
        <f ca="1">+_xll.BInterpol(Boost!$R$6:$R$66,Boost!$AY$6:$AY$66,params!B2031,"cubic")</f>
        <v>#NAME?</v>
      </c>
      <c r="G2031" s="151" t="e">
        <f ca="1">_xll.BInterpol(cf!$A$2:$A$68,cf!$B$2:$B$68,params!B2031,"cubic")/100</f>
        <v>#NAME?</v>
      </c>
      <c r="H2031" s="199" t="e">
        <f t="shared" ca="1" si="255"/>
        <v>#NAME?</v>
      </c>
      <c r="I2031" s="152">
        <f t="shared" si="258"/>
        <v>0.12645881402114989</v>
      </c>
      <c r="J2031" s="152">
        <f t="shared" si="256"/>
        <v>5.8238020311018879E-5</v>
      </c>
      <c r="K2031" s="3" t="e">
        <f t="shared" ca="1" si="252"/>
        <v>#NAME?</v>
      </c>
      <c r="L2031" s="153" t="e">
        <f t="shared" ca="1" si="257"/>
        <v>#NAME?</v>
      </c>
      <c r="M2031" s="195" t="e">
        <f ca="1">_xll.BInterpol(cf!$A$2:$A$68,cf!$C$2:$C$68,params!B2031,"cubic")</f>
        <v>#NAME?</v>
      </c>
      <c r="N2031" s="195" t="e">
        <f ca="1">+_xll.BInterpol(#REF!,#REF!,params!B2031,"cubic")</f>
        <v>#NAME?</v>
      </c>
      <c r="O2031" s="153" t="e">
        <f t="shared" ca="1" si="253"/>
        <v>#NAME?</v>
      </c>
    </row>
    <row r="2032" spans="1:15">
      <c r="A2032">
        <v>2029</v>
      </c>
      <c r="B2032">
        <f t="shared" si="251"/>
        <v>8.1159999999999997</v>
      </c>
      <c r="C2032" s="151" t="e">
        <f ca="1">+_xll.BInterpol(Boost!$R$6:$R$66,Boost!$AZ$6:$AZ$66,params!B2032,"cubic")</f>
        <v>#NAME?</v>
      </c>
      <c r="D2032" s="151" t="e">
        <f ca="1">+_xll.BInterpol(Boost!$R$6:$R$66,Boost!$AX$6:$AX$66,params!B2032,"cubic")</f>
        <v>#NAME?</v>
      </c>
      <c r="E2032" s="198" t="e">
        <f t="shared" ca="1" si="254"/>
        <v>#NAME?</v>
      </c>
      <c r="F2032" s="151" t="e">
        <f ca="1">+_xll.BInterpol(Boost!$R$6:$R$66,Boost!$AY$6:$AY$66,params!B2032,"cubic")</f>
        <v>#NAME?</v>
      </c>
      <c r="G2032" s="151" t="e">
        <f ca="1">_xll.BInterpol(cf!$A$2:$A$68,cf!$B$2:$B$68,params!B2032,"cubic")/100</f>
        <v>#NAME?</v>
      </c>
      <c r="H2032" s="199" t="e">
        <f t="shared" ca="1" si="255"/>
        <v>#NAME?</v>
      </c>
      <c r="I2032" s="152">
        <f t="shared" si="258"/>
        <v>0.12651704815905562</v>
      </c>
      <c r="J2032" s="152">
        <f t="shared" si="256"/>
        <v>5.823413790573273E-5</v>
      </c>
      <c r="K2032" s="3" t="e">
        <f t="shared" ca="1" si="252"/>
        <v>#NAME?</v>
      </c>
      <c r="L2032" s="153" t="e">
        <f t="shared" ca="1" si="257"/>
        <v>#NAME?</v>
      </c>
      <c r="M2032" s="195" t="e">
        <f ca="1">_xll.BInterpol(cf!$A$2:$A$68,cf!$C$2:$C$68,params!B2032,"cubic")</f>
        <v>#NAME?</v>
      </c>
      <c r="N2032" s="195" t="e">
        <f ca="1">+_xll.BInterpol(#REF!,#REF!,params!B2032,"cubic")</f>
        <v>#NAME?</v>
      </c>
      <c r="O2032" s="153" t="e">
        <f t="shared" ca="1" si="253"/>
        <v>#NAME?</v>
      </c>
    </row>
    <row r="2033" spans="1:15">
      <c r="A2033">
        <v>2030</v>
      </c>
      <c r="B2033">
        <f t="shared" si="251"/>
        <v>8.1199999999999992</v>
      </c>
      <c r="C2033" s="151" t="e">
        <f ca="1">+_xll.BInterpol(Boost!$R$6:$R$66,Boost!$AZ$6:$AZ$66,params!B2033,"cubic")</f>
        <v>#NAME?</v>
      </c>
      <c r="D2033" s="151" t="e">
        <f ca="1">+_xll.BInterpol(Boost!$R$6:$R$66,Boost!$AX$6:$AX$66,params!B2033,"cubic")</f>
        <v>#NAME?</v>
      </c>
      <c r="E2033" s="198" t="e">
        <f t="shared" ca="1" si="254"/>
        <v>#NAME?</v>
      </c>
      <c r="F2033" s="151" t="e">
        <f ca="1">+_xll.BInterpol(Boost!$R$6:$R$66,Boost!$AY$6:$AY$66,params!B2033,"cubic")</f>
        <v>#NAME?</v>
      </c>
      <c r="G2033" s="151" t="e">
        <f ca="1">_xll.BInterpol(cf!$A$2:$A$68,cf!$B$2:$B$68,params!B2033,"cubic")/100</f>
        <v>#NAME?</v>
      </c>
      <c r="H2033" s="199" t="e">
        <f t="shared" ca="1" si="255"/>
        <v>#NAME?</v>
      </c>
      <c r="I2033" s="152">
        <f t="shared" si="258"/>
        <v>0.12657527841481486</v>
      </c>
      <c r="J2033" s="152">
        <f t="shared" si="256"/>
        <v>5.8230255759239569E-5</v>
      </c>
      <c r="K2033" s="3" t="e">
        <f t="shared" ca="1" si="252"/>
        <v>#NAME?</v>
      </c>
      <c r="L2033" s="153" t="e">
        <f t="shared" ca="1" si="257"/>
        <v>#NAME?</v>
      </c>
      <c r="M2033" s="195" t="e">
        <f ca="1">_xll.BInterpol(cf!$A$2:$A$68,cf!$C$2:$C$68,params!B2033,"cubic")</f>
        <v>#NAME?</v>
      </c>
      <c r="N2033" s="195" t="e">
        <f ca="1">+_xll.BInterpol(#REF!,#REF!,params!B2033,"cubic")</f>
        <v>#NAME?</v>
      </c>
      <c r="O2033" s="153" t="e">
        <f t="shared" ca="1" si="253"/>
        <v>#NAME?</v>
      </c>
    </row>
    <row r="2034" spans="1:15">
      <c r="A2034">
        <v>2031</v>
      </c>
      <c r="B2034">
        <f t="shared" si="251"/>
        <v>8.1240000000000006</v>
      </c>
      <c r="C2034" s="151" t="e">
        <f ca="1">+_xll.BInterpol(Boost!$R$6:$R$66,Boost!$AZ$6:$AZ$66,params!B2034,"cubic")</f>
        <v>#NAME?</v>
      </c>
      <c r="D2034" s="151" t="e">
        <f ca="1">+_xll.BInterpol(Boost!$R$6:$R$66,Boost!$AX$6:$AX$66,params!B2034,"cubic")</f>
        <v>#NAME?</v>
      </c>
      <c r="E2034" s="198" t="e">
        <f t="shared" ca="1" si="254"/>
        <v>#NAME?</v>
      </c>
      <c r="F2034" s="151" t="e">
        <f ca="1">+_xll.BInterpol(Boost!$R$6:$R$66,Boost!$AY$6:$AY$66,params!B2034,"cubic")</f>
        <v>#NAME?</v>
      </c>
      <c r="G2034" s="151" t="e">
        <f ca="1">_xll.BInterpol(cf!$A$2:$A$68,cf!$B$2:$B$68,params!B2034,"cubic")/100</f>
        <v>#NAME?</v>
      </c>
      <c r="H2034" s="199" t="e">
        <f t="shared" ca="1" si="255"/>
        <v>#NAME?</v>
      </c>
      <c r="I2034" s="152">
        <f t="shared" si="258"/>
        <v>0.12663350478868651</v>
      </c>
      <c r="J2034" s="152">
        <f t="shared" si="256"/>
        <v>5.8226373871650416E-5</v>
      </c>
      <c r="K2034" s="3" t="e">
        <f t="shared" ca="1" si="252"/>
        <v>#NAME?</v>
      </c>
      <c r="L2034" s="153" t="e">
        <f t="shared" ca="1" si="257"/>
        <v>#NAME?</v>
      </c>
      <c r="M2034" s="195" t="e">
        <f ca="1">_xll.BInterpol(cf!$A$2:$A$68,cf!$C$2:$C$68,params!B2034,"cubic")</f>
        <v>#NAME?</v>
      </c>
      <c r="N2034" s="195" t="e">
        <f ca="1">+_xll.BInterpol(#REF!,#REF!,params!B2034,"cubic")</f>
        <v>#NAME?</v>
      </c>
      <c r="O2034" s="153" t="e">
        <f t="shared" ca="1" si="253"/>
        <v>#NAME?</v>
      </c>
    </row>
    <row r="2035" spans="1:15">
      <c r="A2035">
        <v>2032</v>
      </c>
      <c r="B2035">
        <f t="shared" si="251"/>
        <v>8.1280000000000001</v>
      </c>
      <c r="C2035" s="151" t="e">
        <f ca="1">+_xll.BInterpol(Boost!$R$6:$R$66,Boost!$AZ$6:$AZ$66,params!B2035,"cubic")</f>
        <v>#NAME?</v>
      </c>
      <c r="D2035" s="151" t="e">
        <f ca="1">+_xll.BInterpol(Boost!$R$6:$R$66,Boost!$AX$6:$AX$66,params!B2035,"cubic")</f>
        <v>#NAME?</v>
      </c>
      <c r="E2035" s="198" t="e">
        <f t="shared" ca="1" si="254"/>
        <v>#NAME?</v>
      </c>
      <c r="F2035" s="151" t="e">
        <f ca="1">+_xll.BInterpol(Boost!$R$6:$R$66,Boost!$AY$6:$AY$66,params!B2035,"cubic")</f>
        <v>#NAME?</v>
      </c>
      <c r="G2035" s="151" t="e">
        <f ca="1">_xll.BInterpol(cf!$A$2:$A$68,cf!$B$2:$B$68,params!B2035,"cubic")/100</f>
        <v>#NAME?</v>
      </c>
      <c r="H2035" s="199" t="e">
        <f t="shared" ca="1" si="255"/>
        <v>#NAME?</v>
      </c>
      <c r="I2035" s="152">
        <f t="shared" si="258"/>
        <v>0.12669172728092937</v>
      </c>
      <c r="J2035" s="152">
        <f t="shared" si="256"/>
        <v>5.8222492242854251E-5</v>
      </c>
      <c r="K2035" s="3" t="e">
        <f t="shared" ca="1" si="252"/>
        <v>#NAME?</v>
      </c>
      <c r="L2035" s="153" t="e">
        <f t="shared" ca="1" si="257"/>
        <v>#NAME?</v>
      </c>
      <c r="M2035" s="195" t="e">
        <f ca="1">_xll.BInterpol(cf!$A$2:$A$68,cf!$C$2:$C$68,params!B2035,"cubic")</f>
        <v>#NAME?</v>
      </c>
      <c r="N2035" s="195" t="e">
        <f ca="1">+_xll.BInterpol(#REF!,#REF!,params!B2035,"cubic")</f>
        <v>#NAME?</v>
      </c>
      <c r="O2035" s="153" t="e">
        <f t="shared" ca="1" si="253"/>
        <v>#NAME?</v>
      </c>
    </row>
    <row r="2036" spans="1:15">
      <c r="A2036">
        <v>2033</v>
      </c>
      <c r="B2036">
        <f t="shared" si="251"/>
        <v>8.1319999999999997</v>
      </c>
      <c r="C2036" s="151" t="e">
        <f ca="1">+_xll.BInterpol(Boost!$R$6:$R$66,Boost!$AZ$6:$AZ$66,params!B2036,"cubic")</f>
        <v>#NAME?</v>
      </c>
      <c r="D2036" s="151" t="e">
        <f ca="1">+_xll.BInterpol(Boost!$R$6:$R$66,Boost!$AX$6:$AX$66,params!B2036,"cubic")</f>
        <v>#NAME?</v>
      </c>
      <c r="E2036" s="198" t="e">
        <f t="shared" ca="1" si="254"/>
        <v>#NAME?</v>
      </c>
      <c r="F2036" s="151" t="e">
        <f ca="1">+_xll.BInterpol(Boost!$R$6:$R$66,Boost!$AY$6:$AY$66,params!B2036,"cubic")</f>
        <v>#NAME?</v>
      </c>
      <c r="G2036" s="151" t="e">
        <f ca="1">_xll.BInterpol(cf!$A$2:$A$68,cf!$B$2:$B$68,params!B2036,"cubic")/100</f>
        <v>#NAME?</v>
      </c>
      <c r="H2036" s="199" t="e">
        <f t="shared" ca="1" si="255"/>
        <v>#NAME?</v>
      </c>
      <c r="I2036" s="152">
        <f t="shared" si="258"/>
        <v>0.126749945891802</v>
      </c>
      <c r="J2036" s="152">
        <f t="shared" si="256"/>
        <v>5.8218610872629029E-5</v>
      </c>
      <c r="K2036" s="3" t="e">
        <f t="shared" ca="1" si="252"/>
        <v>#NAME?</v>
      </c>
      <c r="L2036" s="153" t="e">
        <f t="shared" ca="1" si="257"/>
        <v>#NAME?</v>
      </c>
      <c r="M2036" s="195" t="e">
        <f ca="1">_xll.BInterpol(cf!$A$2:$A$68,cf!$C$2:$C$68,params!B2036,"cubic")</f>
        <v>#NAME?</v>
      </c>
      <c r="N2036" s="195" t="e">
        <f ca="1">+_xll.BInterpol(#REF!,#REF!,params!B2036,"cubic")</f>
        <v>#NAME?</v>
      </c>
      <c r="O2036" s="153" t="e">
        <f t="shared" ca="1" si="253"/>
        <v>#NAME?</v>
      </c>
    </row>
    <row r="2037" spans="1:15">
      <c r="A2037">
        <v>2034</v>
      </c>
      <c r="B2037">
        <f t="shared" si="251"/>
        <v>8.1359999999999992</v>
      </c>
      <c r="C2037" s="151" t="e">
        <f ca="1">+_xll.BInterpol(Boost!$R$6:$R$66,Boost!$AZ$6:$AZ$66,params!B2037,"cubic")</f>
        <v>#NAME?</v>
      </c>
      <c r="D2037" s="151" t="e">
        <f ca="1">+_xll.BInterpol(Boost!$R$6:$R$66,Boost!$AX$6:$AX$66,params!B2037,"cubic")</f>
        <v>#NAME?</v>
      </c>
      <c r="E2037" s="198" t="e">
        <f t="shared" ca="1" si="254"/>
        <v>#NAME?</v>
      </c>
      <c r="F2037" s="151" t="e">
        <f ca="1">+_xll.BInterpol(Boost!$R$6:$R$66,Boost!$AY$6:$AY$66,params!B2037,"cubic")</f>
        <v>#NAME?</v>
      </c>
      <c r="G2037" s="151" t="e">
        <f ca="1">_xll.BInterpol(cf!$A$2:$A$68,cf!$B$2:$B$68,params!B2037,"cubic")/100</f>
        <v>#NAME?</v>
      </c>
      <c r="H2037" s="199" t="e">
        <f t="shared" ca="1" si="255"/>
        <v>#NAME?</v>
      </c>
      <c r="I2037" s="152">
        <f t="shared" si="258"/>
        <v>0.1268081606215633</v>
      </c>
      <c r="J2037" s="152">
        <f t="shared" si="256"/>
        <v>5.8214729761307815E-5</v>
      </c>
      <c r="K2037" s="3" t="e">
        <f t="shared" ca="1" si="252"/>
        <v>#NAME?</v>
      </c>
      <c r="L2037" s="153" t="e">
        <f t="shared" ca="1" si="257"/>
        <v>#NAME?</v>
      </c>
      <c r="M2037" s="195" t="e">
        <f ca="1">_xll.BInterpol(cf!$A$2:$A$68,cf!$C$2:$C$68,params!B2037,"cubic")</f>
        <v>#NAME?</v>
      </c>
      <c r="N2037" s="195" t="e">
        <f ca="1">+_xll.BInterpol(#REF!,#REF!,params!B2037,"cubic")</f>
        <v>#NAME?</v>
      </c>
      <c r="O2037" s="153" t="e">
        <f t="shared" ca="1" si="253"/>
        <v>#NAME?</v>
      </c>
    </row>
    <row r="2038" spans="1:15">
      <c r="A2038">
        <v>2035</v>
      </c>
      <c r="B2038">
        <f t="shared" si="251"/>
        <v>8.14</v>
      </c>
      <c r="C2038" s="151" t="e">
        <f ca="1">+_xll.BInterpol(Boost!$R$6:$R$66,Boost!$AZ$6:$AZ$66,params!B2038,"cubic")</f>
        <v>#NAME?</v>
      </c>
      <c r="D2038" s="151" t="e">
        <f ca="1">+_xll.BInterpol(Boost!$R$6:$R$66,Boost!$AX$6:$AX$66,params!B2038,"cubic")</f>
        <v>#NAME?</v>
      </c>
      <c r="E2038" s="198" t="e">
        <f t="shared" ca="1" si="254"/>
        <v>#NAME?</v>
      </c>
      <c r="F2038" s="151" t="e">
        <f ca="1">+_xll.BInterpol(Boost!$R$6:$R$66,Boost!$AY$6:$AY$66,params!B2038,"cubic")</f>
        <v>#NAME?</v>
      </c>
      <c r="G2038" s="151" t="e">
        <f ca="1">_xll.BInterpol(cf!$A$2:$A$68,cf!$B$2:$B$68,params!B2038,"cubic")/100</f>
        <v>#NAME?</v>
      </c>
      <c r="H2038" s="199" t="e">
        <f t="shared" ca="1" si="255"/>
        <v>#NAME?</v>
      </c>
      <c r="I2038" s="152">
        <f t="shared" si="258"/>
        <v>0.12686637147047208</v>
      </c>
      <c r="J2038" s="152">
        <f t="shared" si="256"/>
        <v>5.8210848908779589E-5</v>
      </c>
      <c r="K2038" s="3" t="e">
        <f t="shared" ca="1" si="252"/>
        <v>#NAME?</v>
      </c>
      <c r="L2038" s="153" t="e">
        <f t="shared" ca="1" si="257"/>
        <v>#NAME?</v>
      </c>
      <c r="M2038" s="195" t="e">
        <f ca="1">_xll.BInterpol(cf!$A$2:$A$68,cf!$C$2:$C$68,params!B2038,"cubic")</f>
        <v>#NAME?</v>
      </c>
      <c r="N2038" s="195" t="e">
        <f ca="1">+_xll.BInterpol(#REF!,#REF!,params!B2038,"cubic")</f>
        <v>#NAME?</v>
      </c>
      <c r="O2038" s="153" t="e">
        <f t="shared" ca="1" si="253"/>
        <v>#NAME?</v>
      </c>
    </row>
    <row r="2039" spans="1:15">
      <c r="A2039">
        <v>2036</v>
      </c>
      <c r="B2039">
        <f t="shared" si="251"/>
        <v>8.1440000000000001</v>
      </c>
      <c r="C2039" s="151" t="e">
        <f ca="1">+_xll.BInterpol(Boost!$R$6:$R$66,Boost!$AZ$6:$AZ$66,params!B2039,"cubic")</f>
        <v>#NAME?</v>
      </c>
      <c r="D2039" s="151" t="e">
        <f ca="1">+_xll.BInterpol(Boost!$R$6:$R$66,Boost!$AX$6:$AX$66,params!B2039,"cubic")</f>
        <v>#NAME?</v>
      </c>
      <c r="E2039" s="198" t="e">
        <f t="shared" ca="1" si="254"/>
        <v>#NAME?</v>
      </c>
      <c r="F2039" s="151" t="e">
        <f ca="1">+_xll.BInterpol(Boost!$R$6:$R$66,Boost!$AY$6:$AY$66,params!B2039,"cubic")</f>
        <v>#NAME?</v>
      </c>
      <c r="G2039" s="151" t="e">
        <f ca="1">_xll.BInterpol(cf!$A$2:$A$68,cf!$B$2:$B$68,params!B2039,"cubic")/100</f>
        <v>#NAME?</v>
      </c>
      <c r="H2039" s="199" t="e">
        <f t="shared" ca="1" si="255"/>
        <v>#NAME?</v>
      </c>
      <c r="I2039" s="152">
        <f t="shared" si="258"/>
        <v>0.12692457843878691</v>
      </c>
      <c r="J2039" s="152">
        <f t="shared" si="256"/>
        <v>5.8206968314822305E-5</v>
      </c>
      <c r="K2039" s="3" t="e">
        <f t="shared" ca="1" si="252"/>
        <v>#NAME?</v>
      </c>
      <c r="L2039" s="153" t="e">
        <f t="shared" ca="1" si="257"/>
        <v>#NAME?</v>
      </c>
      <c r="M2039" s="195" t="e">
        <f ca="1">_xll.BInterpol(cf!$A$2:$A$68,cf!$C$2:$C$68,params!B2039,"cubic")</f>
        <v>#NAME?</v>
      </c>
      <c r="N2039" s="195" t="e">
        <f ca="1">+_xll.BInterpol(#REF!,#REF!,params!B2039,"cubic")</f>
        <v>#NAME?</v>
      </c>
      <c r="O2039" s="153" t="e">
        <f t="shared" ca="1" si="253"/>
        <v>#NAME?</v>
      </c>
    </row>
    <row r="2040" spans="1:15">
      <c r="A2040">
        <v>2037</v>
      </c>
      <c r="B2040">
        <f t="shared" si="251"/>
        <v>8.1479999999999997</v>
      </c>
      <c r="C2040" s="151" t="e">
        <f ca="1">+_xll.BInterpol(Boost!$R$6:$R$66,Boost!$AZ$6:$AZ$66,params!B2040,"cubic")</f>
        <v>#NAME?</v>
      </c>
      <c r="D2040" s="151" t="e">
        <f ca="1">+_xll.BInterpol(Boost!$R$6:$R$66,Boost!$AX$6:$AX$66,params!B2040,"cubic")</f>
        <v>#NAME?</v>
      </c>
      <c r="E2040" s="198" t="e">
        <f t="shared" ca="1" si="254"/>
        <v>#NAME?</v>
      </c>
      <c r="F2040" s="151" t="e">
        <f ca="1">+_xll.BInterpol(Boost!$R$6:$R$66,Boost!$AY$6:$AY$66,params!B2040,"cubic")</f>
        <v>#NAME?</v>
      </c>
      <c r="G2040" s="151" t="e">
        <f ca="1">_xll.BInterpol(cf!$A$2:$A$68,cf!$B$2:$B$68,params!B2040,"cubic")/100</f>
        <v>#NAME?</v>
      </c>
      <c r="H2040" s="199" t="e">
        <f t="shared" ca="1" si="255"/>
        <v>#NAME?</v>
      </c>
      <c r="I2040" s="152">
        <f t="shared" si="258"/>
        <v>0.12698278152676645</v>
      </c>
      <c r="J2040" s="152">
        <f t="shared" si="256"/>
        <v>5.8203087979546986E-5</v>
      </c>
      <c r="K2040" s="3" t="e">
        <f t="shared" ca="1" si="252"/>
        <v>#NAME?</v>
      </c>
      <c r="L2040" s="153" t="e">
        <f t="shared" ca="1" si="257"/>
        <v>#NAME?</v>
      </c>
      <c r="M2040" s="195" t="e">
        <f ca="1">_xll.BInterpol(cf!$A$2:$A$68,cf!$C$2:$C$68,params!B2040,"cubic")</f>
        <v>#NAME?</v>
      </c>
      <c r="N2040" s="195" t="e">
        <f ca="1">+_xll.BInterpol(#REF!,#REF!,params!B2040,"cubic")</f>
        <v>#NAME?</v>
      </c>
      <c r="O2040" s="153" t="e">
        <f t="shared" ca="1" si="253"/>
        <v>#NAME?</v>
      </c>
    </row>
    <row r="2041" spans="1:15">
      <c r="A2041">
        <v>2038</v>
      </c>
      <c r="B2041">
        <f t="shared" si="251"/>
        <v>8.1519999999999992</v>
      </c>
      <c r="C2041" s="151" t="e">
        <f ca="1">+_xll.BInterpol(Boost!$R$6:$R$66,Boost!$AZ$6:$AZ$66,params!B2041,"cubic")</f>
        <v>#NAME?</v>
      </c>
      <c r="D2041" s="151" t="e">
        <f ca="1">+_xll.BInterpol(Boost!$R$6:$R$66,Boost!$AX$6:$AX$66,params!B2041,"cubic")</f>
        <v>#NAME?</v>
      </c>
      <c r="E2041" s="198" t="e">
        <f t="shared" ca="1" si="254"/>
        <v>#NAME?</v>
      </c>
      <c r="F2041" s="151" t="e">
        <f ca="1">+_xll.BInterpol(Boost!$R$6:$R$66,Boost!$AY$6:$AY$66,params!B2041,"cubic")</f>
        <v>#NAME?</v>
      </c>
      <c r="G2041" s="151" t="e">
        <f ca="1">_xll.BInterpol(cf!$A$2:$A$68,cf!$B$2:$B$68,params!B2041,"cubic")/100</f>
        <v>#NAME?</v>
      </c>
      <c r="H2041" s="199" t="e">
        <f t="shared" ca="1" si="255"/>
        <v>#NAME?</v>
      </c>
      <c r="I2041" s="152">
        <f t="shared" si="258"/>
        <v>0.12704098073466952</v>
      </c>
      <c r="J2041" s="152">
        <f t="shared" si="256"/>
        <v>5.8199207903064654E-5</v>
      </c>
      <c r="K2041" s="3" t="e">
        <f t="shared" ca="1" si="252"/>
        <v>#NAME?</v>
      </c>
      <c r="L2041" s="153" t="e">
        <f t="shared" ca="1" si="257"/>
        <v>#NAME?</v>
      </c>
      <c r="M2041" s="195" t="e">
        <f ca="1">_xll.BInterpol(cf!$A$2:$A$68,cf!$C$2:$C$68,params!B2041,"cubic")</f>
        <v>#NAME?</v>
      </c>
      <c r="N2041" s="195" t="e">
        <f ca="1">+_xll.BInterpol(#REF!,#REF!,params!B2041,"cubic")</f>
        <v>#NAME?</v>
      </c>
      <c r="O2041" s="153" t="e">
        <f t="shared" ca="1" si="253"/>
        <v>#NAME?</v>
      </c>
    </row>
    <row r="2042" spans="1:15">
      <c r="A2042">
        <v>2039</v>
      </c>
      <c r="B2042">
        <f t="shared" si="251"/>
        <v>8.1560000000000006</v>
      </c>
      <c r="C2042" s="151" t="e">
        <f ca="1">+_xll.BInterpol(Boost!$R$6:$R$66,Boost!$AZ$6:$AZ$66,params!B2042,"cubic")</f>
        <v>#NAME?</v>
      </c>
      <c r="D2042" s="151" t="e">
        <f ca="1">+_xll.BInterpol(Boost!$R$6:$R$66,Boost!$AX$6:$AX$66,params!B2042,"cubic")</f>
        <v>#NAME?</v>
      </c>
      <c r="E2042" s="198" t="e">
        <f t="shared" ca="1" si="254"/>
        <v>#NAME?</v>
      </c>
      <c r="F2042" s="151" t="e">
        <f ca="1">+_xll.BInterpol(Boost!$R$6:$R$66,Boost!$AY$6:$AY$66,params!B2042,"cubic")</f>
        <v>#NAME?</v>
      </c>
      <c r="G2042" s="151" t="e">
        <f ca="1">_xll.BInterpol(cf!$A$2:$A$68,cf!$B$2:$B$68,params!B2042,"cubic")/100</f>
        <v>#NAME?</v>
      </c>
      <c r="H2042" s="199" t="e">
        <f t="shared" ca="1" si="255"/>
        <v>#NAME?</v>
      </c>
      <c r="I2042" s="152">
        <f t="shared" si="258"/>
        <v>0.12709917606275467</v>
      </c>
      <c r="J2042" s="152">
        <f t="shared" si="256"/>
        <v>5.8195328085153264E-5</v>
      </c>
      <c r="K2042" s="3" t="e">
        <f t="shared" ca="1" si="252"/>
        <v>#NAME?</v>
      </c>
      <c r="L2042" s="153" t="e">
        <f t="shared" ca="1" si="257"/>
        <v>#NAME?</v>
      </c>
      <c r="M2042" s="195" t="e">
        <f ca="1">_xll.BInterpol(cf!$A$2:$A$68,cf!$C$2:$C$68,params!B2042,"cubic")</f>
        <v>#NAME?</v>
      </c>
      <c r="N2042" s="195" t="e">
        <f ca="1">+_xll.BInterpol(#REF!,#REF!,params!B2042,"cubic")</f>
        <v>#NAME?</v>
      </c>
      <c r="O2042" s="153" t="e">
        <f t="shared" ca="1" si="253"/>
        <v>#NAME?</v>
      </c>
    </row>
    <row r="2043" spans="1:15">
      <c r="A2043">
        <v>2040</v>
      </c>
      <c r="B2043">
        <f t="shared" si="251"/>
        <v>8.16</v>
      </c>
      <c r="C2043" s="151" t="e">
        <f ca="1">+_xll.BInterpol(Boost!$R$6:$R$66,Boost!$AZ$6:$AZ$66,params!B2043,"cubic")</f>
        <v>#NAME?</v>
      </c>
      <c r="D2043" s="151" t="e">
        <f ca="1">+_xll.BInterpol(Boost!$R$6:$R$66,Boost!$AX$6:$AX$66,params!B2043,"cubic")</f>
        <v>#NAME?</v>
      </c>
      <c r="E2043" s="198" t="e">
        <f t="shared" ca="1" si="254"/>
        <v>#NAME?</v>
      </c>
      <c r="F2043" s="151" t="e">
        <f ca="1">+_xll.BInterpol(Boost!$R$6:$R$66,Boost!$AY$6:$AY$66,params!B2043,"cubic")</f>
        <v>#NAME?</v>
      </c>
      <c r="G2043" s="151" t="e">
        <f ca="1">_xll.BInterpol(cf!$A$2:$A$68,cf!$B$2:$B$68,params!B2043,"cubic")/100</f>
        <v>#NAME?</v>
      </c>
      <c r="H2043" s="199" t="e">
        <f t="shared" ca="1" si="255"/>
        <v>#NAME?</v>
      </c>
      <c r="I2043" s="152">
        <f t="shared" si="258"/>
        <v>0.12715736751128071</v>
      </c>
      <c r="J2043" s="152">
        <f t="shared" si="256"/>
        <v>5.8191448526034861E-5</v>
      </c>
      <c r="K2043" s="3" t="e">
        <f t="shared" ca="1" si="252"/>
        <v>#NAME?</v>
      </c>
      <c r="L2043" s="153" t="e">
        <f t="shared" ca="1" si="257"/>
        <v>#NAME?</v>
      </c>
      <c r="M2043" s="195" t="e">
        <f ca="1">_xll.BInterpol(cf!$A$2:$A$68,cf!$C$2:$C$68,params!B2043,"cubic")</f>
        <v>#NAME?</v>
      </c>
      <c r="N2043" s="195" t="e">
        <f ca="1">+_xll.BInterpol(#REF!,#REF!,params!B2043,"cubic")</f>
        <v>#NAME?</v>
      </c>
      <c r="O2043" s="153" t="e">
        <f t="shared" ca="1" si="253"/>
        <v>#NAME?</v>
      </c>
    </row>
    <row r="2044" spans="1:15">
      <c r="A2044">
        <v>2041</v>
      </c>
      <c r="B2044">
        <f t="shared" si="251"/>
        <v>8.1639999999999997</v>
      </c>
      <c r="C2044" s="151" t="e">
        <f ca="1">+_xll.BInterpol(Boost!$R$6:$R$66,Boost!$AZ$6:$AZ$66,params!B2044,"cubic")</f>
        <v>#NAME?</v>
      </c>
      <c r="D2044" s="151" t="e">
        <f ca="1">+_xll.BInterpol(Boost!$R$6:$R$66,Boost!$AX$6:$AX$66,params!B2044,"cubic")</f>
        <v>#NAME?</v>
      </c>
      <c r="E2044" s="198" t="e">
        <f t="shared" ca="1" si="254"/>
        <v>#NAME?</v>
      </c>
      <c r="F2044" s="151" t="e">
        <f ca="1">+_xll.BInterpol(Boost!$R$6:$R$66,Boost!$AY$6:$AY$66,params!B2044,"cubic")</f>
        <v>#NAME?</v>
      </c>
      <c r="G2044" s="151" t="e">
        <f ca="1">_xll.BInterpol(cf!$A$2:$A$68,cf!$B$2:$B$68,params!B2044,"cubic")/100</f>
        <v>#NAME?</v>
      </c>
      <c r="H2044" s="199" t="e">
        <f t="shared" ca="1" si="255"/>
        <v>#NAME?</v>
      </c>
      <c r="I2044" s="152">
        <f t="shared" si="258"/>
        <v>0.12721555508050608</v>
      </c>
      <c r="J2044" s="152">
        <f t="shared" si="256"/>
        <v>5.8187569225376379E-5</v>
      </c>
      <c r="K2044" s="3" t="e">
        <f t="shared" ca="1" si="252"/>
        <v>#NAME?</v>
      </c>
      <c r="L2044" s="153" t="e">
        <f t="shared" ca="1" si="257"/>
        <v>#NAME?</v>
      </c>
      <c r="M2044" s="195" t="e">
        <f ca="1">_xll.BInterpol(cf!$A$2:$A$68,cf!$C$2:$C$68,params!B2044,"cubic")</f>
        <v>#NAME?</v>
      </c>
      <c r="N2044" s="195" t="e">
        <f ca="1">+_xll.BInterpol(#REF!,#REF!,params!B2044,"cubic")</f>
        <v>#NAME?</v>
      </c>
      <c r="O2044" s="153" t="e">
        <f t="shared" ca="1" si="253"/>
        <v>#NAME?</v>
      </c>
    </row>
    <row r="2045" spans="1:15">
      <c r="A2045">
        <v>2042</v>
      </c>
      <c r="B2045">
        <f t="shared" si="251"/>
        <v>8.1679999999999993</v>
      </c>
      <c r="C2045" s="151" t="e">
        <f ca="1">+_xll.BInterpol(Boost!$R$6:$R$66,Boost!$AZ$6:$AZ$66,params!B2045,"cubic")</f>
        <v>#NAME?</v>
      </c>
      <c r="D2045" s="151" t="e">
        <f ca="1">+_xll.BInterpol(Boost!$R$6:$R$66,Boost!$AX$6:$AX$66,params!B2045,"cubic")</f>
        <v>#NAME?</v>
      </c>
      <c r="E2045" s="198" t="e">
        <f t="shared" ca="1" si="254"/>
        <v>#NAME?</v>
      </c>
      <c r="F2045" s="151" t="e">
        <f ca="1">+_xll.BInterpol(Boost!$R$6:$R$66,Boost!$AY$6:$AY$66,params!B2045,"cubic")</f>
        <v>#NAME?</v>
      </c>
      <c r="G2045" s="151" t="e">
        <f ca="1">_xll.BInterpol(cf!$A$2:$A$68,cf!$B$2:$B$68,params!B2045,"cubic")/100</f>
        <v>#NAME?</v>
      </c>
      <c r="H2045" s="199" t="e">
        <f t="shared" ca="1" si="255"/>
        <v>#NAME?</v>
      </c>
      <c r="I2045" s="152">
        <f t="shared" si="258"/>
        <v>0.12727373877068948</v>
      </c>
      <c r="J2045" s="152">
        <f t="shared" si="256"/>
        <v>5.8183690183399861E-5</v>
      </c>
      <c r="K2045" s="3" t="e">
        <f t="shared" ca="1" si="252"/>
        <v>#NAME?</v>
      </c>
      <c r="L2045" s="153" t="e">
        <f t="shared" ca="1" si="257"/>
        <v>#NAME?</v>
      </c>
      <c r="M2045" s="195" t="e">
        <f ca="1">_xll.BInterpol(cf!$A$2:$A$68,cf!$C$2:$C$68,params!B2045,"cubic")</f>
        <v>#NAME?</v>
      </c>
      <c r="N2045" s="195" t="e">
        <f ca="1">+_xll.BInterpol(#REF!,#REF!,params!B2045,"cubic")</f>
        <v>#NAME?</v>
      </c>
      <c r="O2045" s="153" t="e">
        <f t="shared" ca="1" si="253"/>
        <v>#NAME?</v>
      </c>
    </row>
    <row r="2046" spans="1:15">
      <c r="A2046">
        <v>2043</v>
      </c>
      <c r="B2046">
        <f t="shared" si="251"/>
        <v>8.1720000000000006</v>
      </c>
      <c r="C2046" s="151" t="e">
        <f ca="1">+_xll.BInterpol(Boost!$R$6:$R$66,Boost!$AZ$6:$AZ$66,params!B2046,"cubic")</f>
        <v>#NAME?</v>
      </c>
      <c r="D2046" s="151" t="e">
        <f ca="1">+_xll.BInterpol(Boost!$R$6:$R$66,Boost!$AX$6:$AX$66,params!B2046,"cubic")</f>
        <v>#NAME?</v>
      </c>
      <c r="E2046" s="198" t="e">
        <f t="shared" ca="1" si="254"/>
        <v>#NAME?</v>
      </c>
      <c r="F2046" s="151" t="e">
        <f ca="1">+_xll.BInterpol(Boost!$R$6:$R$66,Boost!$AY$6:$AY$66,params!B2046,"cubic")</f>
        <v>#NAME?</v>
      </c>
      <c r="G2046" s="151" t="e">
        <f ca="1">_xll.BInterpol(cf!$A$2:$A$68,cf!$B$2:$B$68,params!B2046,"cubic")/100</f>
        <v>#NAME?</v>
      </c>
      <c r="H2046" s="199" t="e">
        <f t="shared" ca="1" si="255"/>
        <v>#NAME?</v>
      </c>
      <c r="I2046" s="152">
        <f t="shared" si="258"/>
        <v>0.12733191858208948</v>
      </c>
      <c r="J2046" s="152">
        <f t="shared" si="256"/>
        <v>5.8179811399994286E-5</v>
      </c>
      <c r="K2046" s="3" t="e">
        <f t="shared" ca="1" si="252"/>
        <v>#NAME?</v>
      </c>
      <c r="L2046" s="153" t="e">
        <f t="shared" ca="1" si="257"/>
        <v>#NAME?</v>
      </c>
      <c r="M2046" s="195" t="e">
        <f ca="1">_xll.BInterpol(cf!$A$2:$A$68,cf!$C$2:$C$68,params!B2046,"cubic")</f>
        <v>#NAME?</v>
      </c>
      <c r="N2046" s="195" t="e">
        <f ca="1">+_xll.BInterpol(#REF!,#REF!,params!B2046,"cubic")</f>
        <v>#NAME?</v>
      </c>
      <c r="O2046" s="153" t="e">
        <f t="shared" ca="1" si="253"/>
        <v>#NAME?</v>
      </c>
    </row>
    <row r="2047" spans="1:15">
      <c r="A2047">
        <v>2044</v>
      </c>
      <c r="B2047">
        <f t="shared" si="251"/>
        <v>8.1760000000000002</v>
      </c>
      <c r="C2047" s="151" t="e">
        <f ca="1">+_xll.BInterpol(Boost!$R$6:$R$66,Boost!$AZ$6:$AZ$66,params!B2047,"cubic")</f>
        <v>#NAME?</v>
      </c>
      <c r="D2047" s="151" t="e">
        <f ca="1">+_xll.BInterpol(Boost!$R$6:$R$66,Boost!$AX$6:$AX$66,params!B2047,"cubic")</f>
        <v>#NAME?</v>
      </c>
      <c r="E2047" s="198" t="e">
        <f t="shared" ca="1" si="254"/>
        <v>#NAME?</v>
      </c>
      <c r="F2047" s="151" t="e">
        <f ca="1">+_xll.BInterpol(Boost!$R$6:$R$66,Boost!$AY$6:$AY$66,params!B2047,"cubic")</f>
        <v>#NAME?</v>
      </c>
      <c r="G2047" s="151" t="e">
        <f ca="1">_xll.BInterpol(cf!$A$2:$A$68,cf!$B$2:$B$68,params!B2047,"cubic")/100</f>
        <v>#NAME?</v>
      </c>
      <c r="H2047" s="199" t="e">
        <f t="shared" ca="1" si="255"/>
        <v>#NAME?</v>
      </c>
      <c r="I2047" s="152">
        <f t="shared" si="258"/>
        <v>0.12739009451496475</v>
      </c>
      <c r="J2047" s="152">
        <f t="shared" si="256"/>
        <v>5.8175932875270675E-5</v>
      </c>
      <c r="K2047" s="3" t="e">
        <f t="shared" ca="1" si="252"/>
        <v>#NAME?</v>
      </c>
      <c r="L2047" s="153" t="e">
        <f t="shared" ca="1" si="257"/>
        <v>#NAME?</v>
      </c>
      <c r="M2047" s="195" t="e">
        <f ca="1">_xll.BInterpol(cf!$A$2:$A$68,cf!$C$2:$C$68,params!B2047,"cubic")</f>
        <v>#NAME?</v>
      </c>
      <c r="N2047" s="195" t="e">
        <f ca="1">+_xll.BInterpol(#REF!,#REF!,params!B2047,"cubic")</f>
        <v>#NAME?</v>
      </c>
      <c r="O2047" s="153" t="e">
        <f t="shared" ca="1" si="253"/>
        <v>#NAME?</v>
      </c>
    </row>
    <row r="2048" spans="1:15">
      <c r="A2048">
        <v>2045</v>
      </c>
      <c r="B2048">
        <f t="shared" si="251"/>
        <v>8.18</v>
      </c>
      <c r="C2048" s="151" t="e">
        <f ca="1">+_xll.BInterpol(Boost!$R$6:$R$66,Boost!$AZ$6:$AZ$66,params!B2048,"cubic")</f>
        <v>#NAME?</v>
      </c>
      <c r="D2048" s="151" t="e">
        <f ca="1">+_xll.BInterpol(Boost!$R$6:$R$66,Boost!$AX$6:$AX$66,params!B2048,"cubic")</f>
        <v>#NAME?</v>
      </c>
      <c r="E2048" s="198" t="e">
        <f t="shared" ca="1" si="254"/>
        <v>#NAME?</v>
      </c>
      <c r="F2048" s="151" t="e">
        <f ca="1">+_xll.BInterpol(Boost!$R$6:$R$66,Boost!$AY$6:$AY$66,params!B2048,"cubic")</f>
        <v>#NAME?</v>
      </c>
      <c r="G2048" s="151" t="e">
        <f ca="1">_xll.BInterpol(cf!$A$2:$A$68,cf!$B$2:$B$68,params!B2048,"cubic")/100</f>
        <v>#NAME?</v>
      </c>
      <c r="H2048" s="199" t="e">
        <f t="shared" ca="1" si="255"/>
        <v>#NAME?</v>
      </c>
      <c r="I2048" s="152">
        <f t="shared" si="258"/>
        <v>0.12744826656957364</v>
      </c>
      <c r="J2048" s="152">
        <f t="shared" si="256"/>
        <v>5.8172054608895962E-5</v>
      </c>
      <c r="K2048" s="3" t="e">
        <f t="shared" ca="1" si="252"/>
        <v>#NAME?</v>
      </c>
      <c r="L2048" s="153" t="e">
        <f t="shared" ca="1" si="257"/>
        <v>#NAME?</v>
      </c>
      <c r="M2048" s="195" t="e">
        <f ca="1">_xll.BInterpol(cf!$A$2:$A$68,cf!$C$2:$C$68,params!B2048,"cubic")</f>
        <v>#NAME?</v>
      </c>
      <c r="N2048" s="195" t="e">
        <f ca="1">+_xll.BInterpol(#REF!,#REF!,params!B2048,"cubic")</f>
        <v>#NAME?</v>
      </c>
      <c r="O2048" s="153" t="e">
        <f t="shared" ca="1" si="253"/>
        <v>#NAME?</v>
      </c>
    </row>
    <row r="2049" spans="1:15">
      <c r="A2049">
        <v>2046</v>
      </c>
      <c r="B2049">
        <f t="shared" si="251"/>
        <v>8.1839999999999993</v>
      </c>
      <c r="C2049" s="151" t="e">
        <f ca="1">+_xll.BInterpol(Boost!$R$6:$R$66,Boost!$AZ$6:$AZ$66,params!B2049,"cubic")</f>
        <v>#NAME?</v>
      </c>
      <c r="D2049" s="151" t="e">
        <f ca="1">+_xll.BInterpol(Boost!$R$6:$R$66,Boost!$AX$6:$AX$66,params!B2049,"cubic")</f>
        <v>#NAME?</v>
      </c>
      <c r="E2049" s="198" t="e">
        <f t="shared" ca="1" si="254"/>
        <v>#NAME?</v>
      </c>
      <c r="F2049" s="151" t="e">
        <f ca="1">+_xll.BInterpol(Boost!$R$6:$R$66,Boost!$AY$6:$AY$66,params!B2049,"cubic")</f>
        <v>#NAME?</v>
      </c>
      <c r="G2049" s="151" t="e">
        <f ca="1">_xll.BInterpol(cf!$A$2:$A$68,cf!$B$2:$B$68,params!B2049,"cubic")/100</f>
        <v>#NAME?</v>
      </c>
      <c r="H2049" s="199" t="e">
        <f t="shared" ca="1" si="255"/>
        <v>#NAME?</v>
      </c>
      <c r="I2049" s="152">
        <f t="shared" si="258"/>
        <v>0.12750643474617496</v>
      </c>
      <c r="J2049" s="152">
        <f t="shared" si="256"/>
        <v>5.8168176601314237E-5</v>
      </c>
      <c r="K2049" s="3" t="e">
        <f t="shared" ca="1" si="252"/>
        <v>#NAME?</v>
      </c>
      <c r="L2049" s="153" t="e">
        <f t="shared" ca="1" si="257"/>
        <v>#NAME?</v>
      </c>
      <c r="M2049" s="195" t="e">
        <f ca="1">_xll.BInterpol(cf!$A$2:$A$68,cf!$C$2:$C$68,params!B2049,"cubic")</f>
        <v>#NAME?</v>
      </c>
      <c r="N2049" s="195" t="e">
        <f ca="1">+_xll.BInterpol(#REF!,#REF!,params!B2049,"cubic")</f>
        <v>#NAME?</v>
      </c>
      <c r="O2049" s="153" t="e">
        <f t="shared" ca="1" si="253"/>
        <v>#NAME?</v>
      </c>
    </row>
    <row r="2050" spans="1:15">
      <c r="A2050">
        <v>2047</v>
      </c>
      <c r="B2050">
        <f t="shared" si="251"/>
        <v>8.1880000000000006</v>
      </c>
      <c r="C2050" s="151" t="e">
        <f ca="1">+_xll.BInterpol(Boost!$R$6:$R$66,Boost!$AZ$6:$AZ$66,params!B2050,"cubic")</f>
        <v>#NAME?</v>
      </c>
      <c r="D2050" s="151" t="e">
        <f ca="1">+_xll.BInterpol(Boost!$R$6:$R$66,Boost!$AX$6:$AX$66,params!B2050,"cubic")</f>
        <v>#NAME?</v>
      </c>
      <c r="E2050" s="198" t="e">
        <f t="shared" ca="1" si="254"/>
        <v>#NAME?</v>
      </c>
      <c r="F2050" s="151" t="e">
        <f ca="1">+_xll.BInterpol(Boost!$R$6:$R$66,Boost!$AY$6:$AY$66,params!B2050,"cubic")</f>
        <v>#NAME?</v>
      </c>
      <c r="G2050" s="151" t="e">
        <f ca="1">_xll.BInterpol(cf!$A$2:$A$68,cf!$B$2:$B$68,params!B2050,"cubic")/100</f>
        <v>#NAME?</v>
      </c>
      <c r="H2050" s="199" t="e">
        <f t="shared" ca="1" si="255"/>
        <v>#NAME?</v>
      </c>
      <c r="I2050" s="152">
        <f t="shared" si="258"/>
        <v>0.12756459904502704</v>
      </c>
      <c r="J2050" s="152">
        <f t="shared" si="256"/>
        <v>5.8164298852081409E-5</v>
      </c>
      <c r="K2050" s="3" t="e">
        <f t="shared" ca="1" si="252"/>
        <v>#NAME?</v>
      </c>
      <c r="L2050" s="153" t="e">
        <f t="shared" ca="1" si="257"/>
        <v>#NAME?</v>
      </c>
      <c r="M2050" s="195" t="e">
        <f ca="1">_xll.BInterpol(cf!$A$2:$A$68,cf!$C$2:$C$68,params!B2050,"cubic")</f>
        <v>#NAME?</v>
      </c>
      <c r="N2050" s="195" t="e">
        <f ca="1">+_xll.BInterpol(#REF!,#REF!,params!B2050,"cubic")</f>
        <v>#NAME?</v>
      </c>
      <c r="O2050" s="153" t="e">
        <f t="shared" ca="1" si="253"/>
        <v>#NAME?</v>
      </c>
    </row>
    <row r="2051" spans="1:15">
      <c r="A2051">
        <v>2048</v>
      </c>
      <c r="B2051">
        <f t="shared" si="251"/>
        <v>8.1920000000000002</v>
      </c>
      <c r="C2051" s="151" t="e">
        <f ca="1">+_xll.BInterpol(Boost!$R$6:$R$66,Boost!$AZ$6:$AZ$66,params!B2051,"cubic")</f>
        <v>#NAME?</v>
      </c>
      <c r="D2051" s="151" t="e">
        <f ca="1">+_xll.BInterpol(Boost!$R$6:$R$66,Boost!$AX$6:$AX$66,params!B2051,"cubic")</f>
        <v>#NAME?</v>
      </c>
      <c r="E2051" s="198" t="e">
        <f t="shared" ca="1" si="254"/>
        <v>#NAME?</v>
      </c>
      <c r="F2051" s="151" t="e">
        <f ca="1">+_xll.BInterpol(Boost!$R$6:$R$66,Boost!$AY$6:$AY$66,params!B2051,"cubic")</f>
        <v>#NAME?</v>
      </c>
      <c r="G2051" s="151" t="e">
        <f ca="1">_xll.BInterpol(cf!$A$2:$A$68,cf!$B$2:$B$68,params!B2051,"cubic")/100</f>
        <v>#NAME?</v>
      </c>
      <c r="H2051" s="199" t="e">
        <f t="shared" ca="1" si="255"/>
        <v>#NAME?</v>
      </c>
      <c r="I2051" s="152">
        <f t="shared" si="258"/>
        <v>0.12762275946638846</v>
      </c>
      <c r="J2051" s="152">
        <f t="shared" si="256"/>
        <v>5.8160421361419523E-5</v>
      </c>
      <c r="K2051" s="3" t="e">
        <f t="shared" ca="1" si="252"/>
        <v>#NAME?</v>
      </c>
      <c r="L2051" s="153" t="e">
        <f t="shared" ca="1" si="257"/>
        <v>#NAME?</v>
      </c>
      <c r="M2051" s="195" t="e">
        <f ca="1">_xll.BInterpol(cf!$A$2:$A$68,cf!$C$2:$C$68,params!B2051,"cubic")</f>
        <v>#NAME?</v>
      </c>
      <c r="N2051" s="195" t="e">
        <f ca="1">+_xll.BInterpol(#REF!,#REF!,params!B2051,"cubic")</f>
        <v>#NAME?</v>
      </c>
      <c r="O2051" s="153" t="e">
        <f t="shared" ca="1" si="253"/>
        <v>#NAME?</v>
      </c>
    </row>
    <row r="2052" spans="1:15">
      <c r="A2052">
        <v>2049</v>
      </c>
      <c r="B2052">
        <f t="shared" ref="B2052:B2115" si="259">+A2052/250</f>
        <v>8.1959999999999997</v>
      </c>
      <c r="C2052" s="151" t="e">
        <f ca="1">+_xll.BInterpol(Boost!$R$6:$R$66,Boost!$AZ$6:$AZ$66,params!B2052,"cubic")</f>
        <v>#NAME?</v>
      </c>
      <c r="D2052" s="151" t="e">
        <f ca="1">+_xll.BInterpol(Boost!$R$6:$R$66,Boost!$AX$6:$AX$66,params!B2052,"cubic")</f>
        <v>#NAME?</v>
      </c>
      <c r="E2052" s="198" t="e">
        <f t="shared" ca="1" si="254"/>
        <v>#NAME?</v>
      </c>
      <c r="F2052" s="151" t="e">
        <f ca="1">+_xll.BInterpol(Boost!$R$6:$R$66,Boost!$AY$6:$AY$66,params!B2052,"cubic")</f>
        <v>#NAME?</v>
      </c>
      <c r="G2052" s="151" t="e">
        <f ca="1">_xll.BInterpol(cf!$A$2:$A$68,cf!$B$2:$B$68,params!B2052,"cubic")/100</f>
        <v>#NAME?</v>
      </c>
      <c r="H2052" s="199" t="e">
        <f t="shared" ca="1" si="255"/>
        <v>#NAME?</v>
      </c>
      <c r="I2052" s="152">
        <f t="shared" si="258"/>
        <v>0.12768091601051768</v>
      </c>
      <c r="J2052" s="152">
        <f t="shared" si="256"/>
        <v>5.8156544129217558E-5</v>
      </c>
      <c r="K2052" s="3" t="e">
        <f t="shared" ref="K2052:K2115" ca="1" si="260">+EXP(H2052*-B2052)</f>
        <v>#NAME?</v>
      </c>
      <c r="L2052" s="153" t="e">
        <f t="shared" ca="1" si="257"/>
        <v>#NAME?</v>
      </c>
      <c r="M2052" s="195" t="e">
        <f ca="1">_xll.BInterpol(cf!$A$2:$A$68,cf!$C$2:$C$68,params!B2052,"cubic")</f>
        <v>#NAME?</v>
      </c>
      <c r="N2052" s="195" t="e">
        <f ca="1">+_xll.BInterpol(#REF!,#REF!,params!B2052,"cubic")</f>
        <v>#NAME?</v>
      </c>
      <c r="O2052" s="153" t="e">
        <f t="shared" ref="O2052:O2115" ca="1" si="261">+EXP(-B2053*E2053)-EXP(-B2052*E2052)</f>
        <v>#NAME?</v>
      </c>
    </row>
    <row r="2053" spans="1:15">
      <c r="A2053">
        <v>2050</v>
      </c>
      <c r="B2053">
        <f t="shared" si="259"/>
        <v>8.1999999999999993</v>
      </c>
      <c r="C2053" s="151" t="e">
        <f ca="1">+_xll.BInterpol(Boost!$R$6:$R$66,Boost!$AZ$6:$AZ$66,params!B2053,"cubic")</f>
        <v>#NAME?</v>
      </c>
      <c r="D2053" s="151" t="e">
        <f ca="1">+_xll.BInterpol(Boost!$R$6:$R$66,Boost!$AX$6:$AX$66,params!B2053,"cubic")</f>
        <v>#NAME?</v>
      </c>
      <c r="E2053" s="198" t="e">
        <f t="shared" ref="E2053:E2116" ca="1" si="262">-((1+C2053*B2053)/(1+C2052*B2052)-1)/(B2053-B2052)+((1+F2053*B2053)/(1+F2052*B2052)-1)/(B2053-B2052)</f>
        <v>#NAME?</v>
      </c>
      <c r="F2053" s="151" t="e">
        <f ca="1">+_xll.BInterpol(Boost!$R$6:$R$66,Boost!$AY$6:$AY$66,params!B2053,"cubic")</f>
        <v>#NAME?</v>
      </c>
      <c r="G2053" s="151" t="e">
        <f ca="1">_xll.BInterpol(cf!$A$2:$A$68,cf!$B$2:$B$68,params!B2053,"cubic")/100</f>
        <v>#NAME?</v>
      </c>
      <c r="H2053" s="199" t="e">
        <f t="shared" ref="H2053:H2116" ca="1" si="263">-((1+F2053*B2053)/(1+F2052*B2052)-1)/(B2053-B2052)+((1+G2053*B2053)/(1+G2052*B2052)-1)/(B2053-B2052)</f>
        <v>#NAME?</v>
      </c>
      <c r="I2053" s="152">
        <f t="shared" si="258"/>
        <v>0.12773906867767315</v>
      </c>
      <c r="J2053" s="152">
        <f t="shared" ref="J2053:J2116" si="264">+I2053-I2052</f>
        <v>5.8152667155475513E-5</v>
      </c>
      <c r="K2053" s="3" t="e">
        <f t="shared" ca="1" si="260"/>
        <v>#NAME?</v>
      </c>
      <c r="L2053" s="153" t="e">
        <f t="shared" ref="L2053:L2116" ca="1" si="265">+K2054-K2053</f>
        <v>#NAME?</v>
      </c>
      <c r="M2053" s="195" t="e">
        <f ca="1">_xll.BInterpol(cf!$A$2:$A$68,cf!$C$2:$C$68,params!B2053,"cubic")</f>
        <v>#NAME?</v>
      </c>
      <c r="N2053" s="195" t="e">
        <f ca="1">+_xll.BInterpol(#REF!,#REF!,params!B2053,"cubic")</f>
        <v>#NAME?</v>
      </c>
      <c r="O2053" s="153" t="e">
        <f t="shared" ca="1" si="261"/>
        <v>#NAME?</v>
      </c>
    </row>
    <row r="2054" spans="1:15">
      <c r="A2054">
        <v>2051</v>
      </c>
      <c r="B2054">
        <f t="shared" si="259"/>
        <v>8.2040000000000006</v>
      </c>
      <c r="C2054" s="151" t="e">
        <f ca="1">+_xll.BInterpol(Boost!$R$6:$R$66,Boost!$AZ$6:$AZ$66,params!B2054,"cubic")</f>
        <v>#NAME?</v>
      </c>
      <c r="D2054" s="151" t="e">
        <f ca="1">+_xll.BInterpol(Boost!$R$6:$R$66,Boost!$AX$6:$AX$66,params!B2054,"cubic")</f>
        <v>#NAME?</v>
      </c>
      <c r="E2054" s="198" t="e">
        <f t="shared" ca="1" si="262"/>
        <v>#NAME?</v>
      </c>
      <c r="F2054" s="151" t="e">
        <f ca="1">+_xll.BInterpol(Boost!$R$6:$R$66,Boost!$AY$6:$AY$66,params!B2054,"cubic")</f>
        <v>#NAME?</v>
      </c>
      <c r="G2054" s="151" t="e">
        <f ca="1">_xll.BInterpol(cf!$A$2:$A$68,cf!$B$2:$B$68,params!B2054,"cubic")/100</f>
        <v>#NAME?</v>
      </c>
      <c r="H2054" s="199" t="e">
        <f t="shared" ca="1" si="263"/>
        <v>#NAME?</v>
      </c>
      <c r="I2054" s="152">
        <f t="shared" si="258"/>
        <v>0.12779721746811346</v>
      </c>
      <c r="J2054" s="152">
        <f t="shared" si="264"/>
        <v>5.814879044030441E-5</v>
      </c>
      <c r="K2054" s="3" t="e">
        <f t="shared" ca="1" si="260"/>
        <v>#NAME?</v>
      </c>
      <c r="L2054" s="153" t="e">
        <f t="shared" ca="1" si="265"/>
        <v>#NAME?</v>
      </c>
      <c r="M2054" s="195" t="e">
        <f ca="1">_xll.BInterpol(cf!$A$2:$A$68,cf!$C$2:$C$68,params!B2054,"cubic")</f>
        <v>#NAME?</v>
      </c>
      <c r="N2054" s="195" t="e">
        <f ca="1">+_xll.BInterpol(#REF!,#REF!,params!B2054,"cubic")</f>
        <v>#NAME?</v>
      </c>
      <c r="O2054" s="153" t="e">
        <f t="shared" ca="1" si="261"/>
        <v>#NAME?</v>
      </c>
    </row>
    <row r="2055" spans="1:15">
      <c r="A2055">
        <v>2052</v>
      </c>
      <c r="B2055">
        <f t="shared" si="259"/>
        <v>8.2080000000000002</v>
      </c>
      <c r="C2055" s="151" t="e">
        <f ca="1">+_xll.BInterpol(Boost!$R$6:$R$66,Boost!$AZ$6:$AZ$66,params!B2055,"cubic")</f>
        <v>#NAME?</v>
      </c>
      <c r="D2055" s="151" t="e">
        <f ca="1">+_xll.BInterpol(Boost!$R$6:$R$66,Boost!$AX$6:$AX$66,params!B2055,"cubic")</f>
        <v>#NAME?</v>
      </c>
      <c r="E2055" s="198" t="e">
        <f t="shared" ca="1" si="262"/>
        <v>#NAME?</v>
      </c>
      <c r="F2055" s="151" t="e">
        <f ca="1">+_xll.BInterpol(Boost!$R$6:$R$66,Boost!$AY$6:$AY$66,params!B2055,"cubic")</f>
        <v>#NAME?</v>
      </c>
      <c r="G2055" s="151" t="e">
        <f ca="1">_xll.BInterpol(cf!$A$2:$A$68,cf!$B$2:$B$68,params!B2055,"cubic")/100</f>
        <v>#NAME?</v>
      </c>
      <c r="H2055" s="199" t="e">
        <f t="shared" ca="1" si="263"/>
        <v>#NAME?</v>
      </c>
      <c r="I2055" s="152">
        <f t="shared" si="258"/>
        <v>0.12785536238209694</v>
      </c>
      <c r="J2055" s="152">
        <f t="shared" si="264"/>
        <v>5.8144913983482205E-5</v>
      </c>
      <c r="K2055" s="3" t="e">
        <f t="shared" ca="1" si="260"/>
        <v>#NAME?</v>
      </c>
      <c r="L2055" s="153" t="e">
        <f t="shared" ca="1" si="265"/>
        <v>#NAME?</v>
      </c>
      <c r="M2055" s="195" t="e">
        <f ca="1">_xll.BInterpol(cf!$A$2:$A$68,cf!$C$2:$C$68,params!B2055,"cubic")</f>
        <v>#NAME?</v>
      </c>
      <c r="N2055" s="195" t="e">
        <f ca="1">+_xll.BInterpol(#REF!,#REF!,params!B2055,"cubic")</f>
        <v>#NAME?</v>
      </c>
      <c r="O2055" s="153" t="e">
        <f t="shared" ca="1" si="261"/>
        <v>#NAME?</v>
      </c>
    </row>
    <row r="2056" spans="1:15">
      <c r="A2056">
        <v>2053</v>
      </c>
      <c r="B2056">
        <f t="shared" si="259"/>
        <v>8.2119999999999997</v>
      </c>
      <c r="C2056" s="151" t="e">
        <f ca="1">+_xll.BInterpol(Boost!$R$6:$R$66,Boost!$AZ$6:$AZ$66,params!B2056,"cubic")</f>
        <v>#NAME?</v>
      </c>
      <c r="D2056" s="151" t="e">
        <f ca="1">+_xll.BInterpol(Boost!$R$6:$R$66,Boost!$AX$6:$AX$66,params!B2056,"cubic")</f>
        <v>#NAME?</v>
      </c>
      <c r="E2056" s="198" t="e">
        <f t="shared" ca="1" si="262"/>
        <v>#NAME?</v>
      </c>
      <c r="F2056" s="151" t="e">
        <f ca="1">+_xll.BInterpol(Boost!$R$6:$R$66,Boost!$AY$6:$AY$66,params!B2056,"cubic")</f>
        <v>#NAME?</v>
      </c>
      <c r="G2056" s="151" t="e">
        <f ca="1">_xll.BInterpol(cf!$A$2:$A$68,cf!$B$2:$B$68,params!B2056,"cubic")/100</f>
        <v>#NAME?</v>
      </c>
      <c r="H2056" s="199" t="e">
        <f t="shared" ca="1" si="263"/>
        <v>#NAME?</v>
      </c>
      <c r="I2056" s="152">
        <f t="shared" si="258"/>
        <v>0.12791350341988195</v>
      </c>
      <c r="J2056" s="152">
        <f t="shared" si="264"/>
        <v>5.8141037785008898E-5</v>
      </c>
      <c r="K2056" s="3" t="e">
        <f t="shared" ca="1" si="260"/>
        <v>#NAME?</v>
      </c>
      <c r="L2056" s="153" t="e">
        <f t="shared" ca="1" si="265"/>
        <v>#NAME?</v>
      </c>
      <c r="M2056" s="195" t="e">
        <f ca="1">_xll.BInterpol(cf!$A$2:$A$68,cf!$C$2:$C$68,params!B2056,"cubic")</f>
        <v>#NAME?</v>
      </c>
      <c r="N2056" s="195" t="e">
        <f ca="1">+_xll.BInterpol(#REF!,#REF!,params!B2056,"cubic")</f>
        <v>#NAME?</v>
      </c>
      <c r="O2056" s="153" t="e">
        <f t="shared" ca="1" si="261"/>
        <v>#NAME?</v>
      </c>
    </row>
    <row r="2057" spans="1:15">
      <c r="A2057">
        <v>2054</v>
      </c>
      <c r="B2057">
        <f t="shared" si="259"/>
        <v>8.2159999999999993</v>
      </c>
      <c r="C2057" s="151" t="e">
        <f ca="1">+_xll.BInterpol(Boost!$R$6:$R$66,Boost!$AZ$6:$AZ$66,params!B2057,"cubic")</f>
        <v>#NAME?</v>
      </c>
      <c r="D2057" s="151" t="e">
        <f ca="1">+_xll.BInterpol(Boost!$R$6:$R$66,Boost!$AX$6:$AX$66,params!B2057,"cubic")</f>
        <v>#NAME?</v>
      </c>
      <c r="E2057" s="198" t="e">
        <f t="shared" ca="1" si="262"/>
        <v>#NAME?</v>
      </c>
      <c r="F2057" s="151" t="e">
        <f ca="1">+_xll.BInterpol(Boost!$R$6:$R$66,Boost!$AY$6:$AY$66,params!B2057,"cubic")</f>
        <v>#NAME?</v>
      </c>
      <c r="G2057" s="151" t="e">
        <f ca="1">_xll.BInterpol(cf!$A$2:$A$68,cf!$B$2:$B$68,params!B2057,"cubic")/100</f>
        <v>#NAME?</v>
      </c>
      <c r="H2057" s="199" t="e">
        <f t="shared" ca="1" si="263"/>
        <v>#NAME?</v>
      </c>
      <c r="I2057" s="152">
        <f t="shared" si="258"/>
        <v>0.12797164058172705</v>
      </c>
      <c r="J2057" s="152">
        <f t="shared" si="264"/>
        <v>5.8137161845106533E-5</v>
      </c>
      <c r="K2057" s="3" t="e">
        <f t="shared" ca="1" si="260"/>
        <v>#NAME?</v>
      </c>
      <c r="L2057" s="153" t="e">
        <f t="shared" ca="1" si="265"/>
        <v>#NAME?</v>
      </c>
      <c r="M2057" s="195" t="e">
        <f ca="1">_xll.BInterpol(cf!$A$2:$A$68,cf!$C$2:$C$68,params!B2057,"cubic")</f>
        <v>#NAME?</v>
      </c>
      <c r="N2057" s="195" t="e">
        <f ca="1">+_xll.BInterpol(#REF!,#REF!,params!B2057,"cubic")</f>
        <v>#NAME?</v>
      </c>
      <c r="O2057" s="153" t="e">
        <f t="shared" ca="1" si="261"/>
        <v>#NAME?</v>
      </c>
    </row>
    <row r="2058" spans="1:15">
      <c r="A2058">
        <v>2055</v>
      </c>
      <c r="B2058">
        <f t="shared" si="259"/>
        <v>8.2200000000000006</v>
      </c>
      <c r="C2058" s="151" t="e">
        <f ca="1">+_xll.BInterpol(Boost!$R$6:$R$66,Boost!$AZ$6:$AZ$66,params!B2058,"cubic")</f>
        <v>#NAME?</v>
      </c>
      <c r="D2058" s="151" t="e">
        <f ca="1">+_xll.BInterpol(Boost!$R$6:$R$66,Boost!$AX$6:$AX$66,params!B2058,"cubic")</f>
        <v>#NAME?</v>
      </c>
      <c r="E2058" s="198" t="e">
        <f t="shared" ca="1" si="262"/>
        <v>#NAME?</v>
      </c>
      <c r="F2058" s="151" t="e">
        <f ca="1">+_xll.BInterpol(Boost!$R$6:$R$66,Boost!$AY$6:$AY$66,params!B2058,"cubic")</f>
        <v>#NAME?</v>
      </c>
      <c r="G2058" s="151" t="e">
        <f ca="1">_xll.BInterpol(cf!$A$2:$A$68,cf!$B$2:$B$68,params!B2058,"cubic")/100</f>
        <v>#NAME?</v>
      </c>
      <c r="H2058" s="199" t="e">
        <f t="shared" ca="1" si="263"/>
        <v>#NAME?</v>
      </c>
      <c r="I2058" s="152">
        <f t="shared" si="258"/>
        <v>0.12802977386789061</v>
      </c>
      <c r="J2058" s="152">
        <f t="shared" si="264"/>
        <v>5.8133286163553066E-5</v>
      </c>
      <c r="K2058" s="3" t="e">
        <f t="shared" ca="1" si="260"/>
        <v>#NAME?</v>
      </c>
      <c r="L2058" s="153" t="e">
        <f t="shared" ca="1" si="265"/>
        <v>#NAME?</v>
      </c>
      <c r="M2058" s="195" t="e">
        <f ca="1">_xll.BInterpol(cf!$A$2:$A$68,cf!$C$2:$C$68,params!B2058,"cubic")</f>
        <v>#NAME?</v>
      </c>
      <c r="N2058" s="195" t="e">
        <f ca="1">+_xll.BInterpol(#REF!,#REF!,params!B2058,"cubic")</f>
        <v>#NAME?</v>
      </c>
      <c r="O2058" s="153" t="e">
        <f t="shared" ca="1" si="261"/>
        <v>#NAME?</v>
      </c>
    </row>
    <row r="2059" spans="1:15">
      <c r="A2059">
        <v>2056</v>
      </c>
      <c r="B2059">
        <f t="shared" si="259"/>
        <v>8.2240000000000002</v>
      </c>
      <c r="C2059" s="151" t="e">
        <f ca="1">+_xll.BInterpol(Boost!$R$6:$R$66,Boost!$AZ$6:$AZ$66,params!B2059,"cubic")</f>
        <v>#NAME?</v>
      </c>
      <c r="D2059" s="151" t="e">
        <f ca="1">+_xll.BInterpol(Boost!$R$6:$R$66,Boost!$AX$6:$AX$66,params!B2059,"cubic")</f>
        <v>#NAME?</v>
      </c>
      <c r="E2059" s="198" t="e">
        <f t="shared" ca="1" si="262"/>
        <v>#NAME?</v>
      </c>
      <c r="F2059" s="151" t="e">
        <f ca="1">+_xll.BInterpol(Boost!$R$6:$R$66,Boost!$AY$6:$AY$66,params!B2059,"cubic")</f>
        <v>#NAME?</v>
      </c>
      <c r="G2059" s="151" t="e">
        <f ca="1">_xll.BInterpol(cf!$A$2:$A$68,cf!$B$2:$B$68,params!B2059,"cubic")/100</f>
        <v>#NAME?</v>
      </c>
      <c r="H2059" s="199" t="e">
        <f t="shared" ca="1" si="263"/>
        <v>#NAME?</v>
      </c>
      <c r="I2059" s="152">
        <f t="shared" si="258"/>
        <v>0.12808790327863084</v>
      </c>
      <c r="J2059" s="152">
        <f t="shared" si="264"/>
        <v>5.8129410740237475E-5</v>
      </c>
      <c r="K2059" s="3" t="e">
        <f t="shared" ca="1" si="260"/>
        <v>#NAME?</v>
      </c>
      <c r="L2059" s="153" t="e">
        <f t="shared" ca="1" si="265"/>
        <v>#NAME?</v>
      </c>
      <c r="M2059" s="195" t="e">
        <f ca="1">_xll.BInterpol(cf!$A$2:$A$68,cf!$C$2:$C$68,params!B2059,"cubic")</f>
        <v>#NAME?</v>
      </c>
      <c r="N2059" s="195" t="e">
        <f ca="1">+_xll.BInterpol(#REF!,#REF!,params!B2059,"cubic")</f>
        <v>#NAME?</v>
      </c>
      <c r="O2059" s="153" t="e">
        <f t="shared" ca="1" si="261"/>
        <v>#NAME?</v>
      </c>
    </row>
    <row r="2060" spans="1:15">
      <c r="A2060">
        <v>2057</v>
      </c>
      <c r="B2060">
        <f t="shared" si="259"/>
        <v>8.2279999999999998</v>
      </c>
      <c r="C2060" s="151" t="e">
        <f ca="1">+_xll.BInterpol(Boost!$R$6:$R$66,Boost!$AZ$6:$AZ$66,params!B2060,"cubic")</f>
        <v>#NAME?</v>
      </c>
      <c r="D2060" s="151" t="e">
        <f ca="1">+_xll.BInterpol(Boost!$R$6:$R$66,Boost!$AX$6:$AX$66,params!B2060,"cubic")</f>
        <v>#NAME?</v>
      </c>
      <c r="E2060" s="198" t="e">
        <f t="shared" ca="1" si="262"/>
        <v>#NAME?</v>
      </c>
      <c r="F2060" s="151" t="e">
        <f ca="1">+_xll.BInterpol(Boost!$R$6:$R$66,Boost!$AY$6:$AY$66,params!B2060,"cubic")</f>
        <v>#NAME?</v>
      </c>
      <c r="G2060" s="151" t="e">
        <f ca="1">_xll.BInterpol(cf!$A$2:$A$68,cf!$B$2:$B$68,params!B2060,"cubic")/100</f>
        <v>#NAME?</v>
      </c>
      <c r="H2060" s="199" t="e">
        <f t="shared" ca="1" si="263"/>
        <v>#NAME?</v>
      </c>
      <c r="I2060" s="152">
        <f t="shared" si="258"/>
        <v>0.12814602881420623</v>
      </c>
      <c r="J2060" s="152">
        <f t="shared" si="264"/>
        <v>5.8125535575381804E-5</v>
      </c>
      <c r="K2060" s="3" t="e">
        <f t="shared" ca="1" si="260"/>
        <v>#NAME?</v>
      </c>
      <c r="L2060" s="153" t="e">
        <f t="shared" ca="1" si="265"/>
        <v>#NAME?</v>
      </c>
      <c r="M2060" s="195" t="e">
        <f ca="1">_xll.BInterpol(cf!$A$2:$A$68,cf!$C$2:$C$68,params!B2060,"cubic")</f>
        <v>#NAME?</v>
      </c>
      <c r="N2060" s="195" t="e">
        <f ca="1">+_xll.BInterpol(#REF!,#REF!,params!B2060,"cubic")</f>
        <v>#NAME?</v>
      </c>
      <c r="O2060" s="153" t="e">
        <f t="shared" ca="1" si="261"/>
        <v>#NAME?</v>
      </c>
    </row>
    <row r="2061" spans="1:15">
      <c r="A2061">
        <v>2058</v>
      </c>
      <c r="B2061">
        <f t="shared" si="259"/>
        <v>8.2319999999999993</v>
      </c>
      <c r="C2061" s="151" t="e">
        <f ca="1">+_xll.BInterpol(Boost!$R$6:$R$66,Boost!$AZ$6:$AZ$66,params!B2061,"cubic")</f>
        <v>#NAME?</v>
      </c>
      <c r="D2061" s="151" t="e">
        <f ca="1">+_xll.BInterpol(Boost!$R$6:$R$66,Boost!$AX$6:$AX$66,params!B2061,"cubic")</f>
        <v>#NAME?</v>
      </c>
      <c r="E2061" s="198" t="e">
        <f t="shared" ca="1" si="262"/>
        <v>#NAME?</v>
      </c>
      <c r="F2061" s="151" t="e">
        <f ca="1">+_xll.BInterpol(Boost!$R$6:$R$66,Boost!$AY$6:$AY$66,params!B2061,"cubic")</f>
        <v>#NAME?</v>
      </c>
      <c r="G2061" s="151" t="e">
        <f ca="1">_xll.BInterpol(cf!$A$2:$A$68,cf!$B$2:$B$68,params!B2061,"cubic")/100</f>
        <v>#NAME?</v>
      </c>
      <c r="H2061" s="199" t="e">
        <f t="shared" ca="1" si="263"/>
        <v>#NAME?</v>
      </c>
      <c r="I2061" s="152">
        <f t="shared" si="258"/>
        <v>0.12820415047487499</v>
      </c>
      <c r="J2061" s="152">
        <f t="shared" si="264"/>
        <v>5.8121660668764008E-5</v>
      </c>
      <c r="K2061" s="3" t="e">
        <f t="shared" ca="1" si="260"/>
        <v>#NAME?</v>
      </c>
      <c r="L2061" s="153" t="e">
        <f t="shared" ca="1" si="265"/>
        <v>#NAME?</v>
      </c>
      <c r="M2061" s="195" t="e">
        <f ca="1">_xll.BInterpol(cf!$A$2:$A$68,cf!$C$2:$C$68,params!B2061,"cubic")</f>
        <v>#NAME?</v>
      </c>
      <c r="N2061" s="195" t="e">
        <f ca="1">+_xll.BInterpol(#REF!,#REF!,params!B2061,"cubic")</f>
        <v>#NAME?</v>
      </c>
      <c r="O2061" s="153" t="e">
        <f t="shared" ca="1" si="261"/>
        <v>#NAME?</v>
      </c>
    </row>
    <row r="2062" spans="1:15">
      <c r="A2062">
        <v>2059</v>
      </c>
      <c r="B2062">
        <f t="shared" si="259"/>
        <v>8.2360000000000007</v>
      </c>
      <c r="C2062" s="151" t="e">
        <f ca="1">+_xll.BInterpol(Boost!$R$6:$R$66,Boost!$AZ$6:$AZ$66,params!B2062,"cubic")</f>
        <v>#NAME?</v>
      </c>
      <c r="D2062" s="151" t="e">
        <f ca="1">+_xll.BInterpol(Boost!$R$6:$R$66,Boost!$AX$6:$AX$66,params!B2062,"cubic")</f>
        <v>#NAME?</v>
      </c>
      <c r="E2062" s="198" t="e">
        <f t="shared" ca="1" si="262"/>
        <v>#NAME?</v>
      </c>
      <c r="F2062" s="151" t="e">
        <f ca="1">+_xll.BInterpol(Boost!$R$6:$R$66,Boost!$AY$6:$AY$66,params!B2062,"cubic")</f>
        <v>#NAME?</v>
      </c>
      <c r="G2062" s="151" t="e">
        <f ca="1">_xll.BInterpol(cf!$A$2:$A$68,cf!$B$2:$B$68,params!B2062,"cubic")/100</f>
        <v>#NAME?</v>
      </c>
      <c r="H2062" s="199" t="e">
        <f t="shared" ca="1" si="263"/>
        <v>#NAME?</v>
      </c>
      <c r="I2062" s="152">
        <f t="shared" si="258"/>
        <v>0.12826226826089571</v>
      </c>
      <c r="J2062" s="152">
        <f t="shared" si="264"/>
        <v>5.8117786020717155E-5</v>
      </c>
      <c r="K2062" s="3" t="e">
        <f t="shared" ca="1" si="260"/>
        <v>#NAME?</v>
      </c>
      <c r="L2062" s="153" t="e">
        <f t="shared" ca="1" si="265"/>
        <v>#NAME?</v>
      </c>
      <c r="M2062" s="195" t="e">
        <f ca="1">_xll.BInterpol(cf!$A$2:$A$68,cf!$C$2:$C$68,params!B2062,"cubic")</f>
        <v>#NAME?</v>
      </c>
      <c r="N2062" s="195" t="e">
        <f ca="1">+_xll.BInterpol(#REF!,#REF!,params!B2062,"cubic")</f>
        <v>#NAME?</v>
      </c>
      <c r="O2062" s="153" t="e">
        <f t="shared" ca="1" si="261"/>
        <v>#NAME?</v>
      </c>
    </row>
    <row r="2063" spans="1:15">
      <c r="A2063">
        <v>2060</v>
      </c>
      <c r="B2063">
        <f t="shared" si="259"/>
        <v>8.24</v>
      </c>
      <c r="C2063" s="151" t="e">
        <f ca="1">+_xll.BInterpol(Boost!$R$6:$R$66,Boost!$AZ$6:$AZ$66,params!B2063,"cubic")</f>
        <v>#NAME?</v>
      </c>
      <c r="D2063" s="151" t="e">
        <f ca="1">+_xll.BInterpol(Boost!$R$6:$R$66,Boost!$AX$6:$AX$66,params!B2063,"cubic")</f>
        <v>#NAME?</v>
      </c>
      <c r="E2063" s="198" t="e">
        <f t="shared" ca="1" si="262"/>
        <v>#NAME?</v>
      </c>
      <c r="F2063" s="151" t="e">
        <f ca="1">+_xll.BInterpol(Boost!$R$6:$R$66,Boost!$AY$6:$AY$66,params!B2063,"cubic")</f>
        <v>#NAME?</v>
      </c>
      <c r="G2063" s="151" t="e">
        <f ca="1">_xll.BInterpol(cf!$A$2:$A$68,cf!$B$2:$B$68,params!B2063,"cubic")/100</f>
        <v>#NAME?</v>
      </c>
      <c r="H2063" s="199" t="e">
        <f t="shared" ca="1" si="263"/>
        <v>#NAME?</v>
      </c>
      <c r="I2063" s="152">
        <f t="shared" si="258"/>
        <v>0.12832038217252639</v>
      </c>
      <c r="J2063" s="152">
        <f t="shared" si="264"/>
        <v>5.8113911630686133E-5</v>
      </c>
      <c r="K2063" s="3" t="e">
        <f t="shared" ca="1" si="260"/>
        <v>#NAME?</v>
      </c>
      <c r="L2063" s="153" t="e">
        <f t="shared" ca="1" si="265"/>
        <v>#NAME?</v>
      </c>
      <c r="M2063" s="195" t="e">
        <f ca="1">_xll.BInterpol(cf!$A$2:$A$68,cf!$C$2:$C$68,params!B2063,"cubic")</f>
        <v>#NAME?</v>
      </c>
      <c r="N2063" s="195" t="e">
        <f ca="1">+_xll.BInterpol(#REF!,#REF!,params!B2063,"cubic")</f>
        <v>#NAME?</v>
      </c>
      <c r="O2063" s="153" t="e">
        <f t="shared" ca="1" si="261"/>
        <v>#NAME?</v>
      </c>
    </row>
    <row r="2064" spans="1:15">
      <c r="A2064">
        <v>2061</v>
      </c>
      <c r="B2064">
        <f t="shared" si="259"/>
        <v>8.2439999999999998</v>
      </c>
      <c r="C2064" s="151" t="e">
        <f ca="1">+_xll.BInterpol(Boost!$R$6:$R$66,Boost!$AZ$6:$AZ$66,params!B2064,"cubic")</f>
        <v>#NAME?</v>
      </c>
      <c r="D2064" s="151" t="e">
        <f ca="1">+_xll.BInterpol(Boost!$R$6:$R$66,Boost!$AX$6:$AX$66,params!B2064,"cubic")</f>
        <v>#NAME?</v>
      </c>
      <c r="E2064" s="198" t="e">
        <f t="shared" ca="1" si="262"/>
        <v>#NAME?</v>
      </c>
      <c r="F2064" s="151" t="e">
        <f ca="1">+_xll.BInterpol(Boost!$R$6:$R$66,Boost!$AY$6:$AY$66,params!B2064,"cubic")</f>
        <v>#NAME?</v>
      </c>
      <c r="G2064" s="151" t="e">
        <f ca="1">_xll.BInterpol(cf!$A$2:$A$68,cf!$B$2:$B$68,params!B2064,"cubic")/100</f>
        <v>#NAME?</v>
      </c>
      <c r="H2064" s="199" t="e">
        <f t="shared" ca="1" si="263"/>
        <v>#NAME?</v>
      </c>
      <c r="I2064" s="152">
        <f t="shared" si="258"/>
        <v>0.1283784922100254</v>
      </c>
      <c r="J2064" s="152">
        <f t="shared" si="264"/>
        <v>5.8110037499004008E-5</v>
      </c>
      <c r="K2064" s="3" t="e">
        <f t="shared" ca="1" si="260"/>
        <v>#NAME?</v>
      </c>
      <c r="L2064" s="153" t="e">
        <f t="shared" ca="1" si="265"/>
        <v>#NAME?</v>
      </c>
      <c r="M2064" s="195" t="e">
        <f ca="1">_xll.BInterpol(cf!$A$2:$A$68,cf!$C$2:$C$68,params!B2064,"cubic")</f>
        <v>#NAME?</v>
      </c>
      <c r="N2064" s="195" t="e">
        <f ca="1">+_xll.BInterpol(#REF!,#REF!,params!B2064,"cubic")</f>
        <v>#NAME?</v>
      </c>
      <c r="O2064" s="153" t="e">
        <f t="shared" ca="1" si="261"/>
        <v>#NAME?</v>
      </c>
    </row>
    <row r="2065" spans="1:15">
      <c r="A2065">
        <v>2062</v>
      </c>
      <c r="B2065">
        <f t="shared" si="259"/>
        <v>8.2479999999999993</v>
      </c>
      <c r="C2065" s="151" t="e">
        <f ca="1">+_xll.BInterpol(Boost!$R$6:$R$66,Boost!$AZ$6:$AZ$66,params!B2065,"cubic")</f>
        <v>#NAME?</v>
      </c>
      <c r="D2065" s="151" t="e">
        <f ca="1">+_xll.BInterpol(Boost!$R$6:$R$66,Boost!$AX$6:$AX$66,params!B2065,"cubic")</f>
        <v>#NAME?</v>
      </c>
      <c r="E2065" s="198" t="e">
        <f t="shared" ca="1" si="262"/>
        <v>#NAME?</v>
      </c>
      <c r="F2065" s="151" t="e">
        <f ca="1">+_xll.BInterpol(Boost!$R$6:$R$66,Boost!$AY$6:$AY$66,params!B2065,"cubic")</f>
        <v>#NAME?</v>
      </c>
      <c r="G2065" s="151" t="e">
        <f ca="1">_xll.BInterpol(cf!$A$2:$A$68,cf!$B$2:$B$68,params!B2065,"cubic")/100</f>
        <v>#NAME?</v>
      </c>
      <c r="H2065" s="199" t="e">
        <f t="shared" ca="1" si="263"/>
        <v>#NAME?</v>
      </c>
      <c r="I2065" s="152">
        <f t="shared" si="258"/>
        <v>0.12843659837365107</v>
      </c>
      <c r="J2065" s="152">
        <f t="shared" si="264"/>
        <v>5.8106163625670781E-5</v>
      </c>
      <c r="K2065" s="3" t="e">
        <f t="shared" ca="1" si="260"/>
        <v>#NAME?</v>
      </c>
      <c r="L2065" s="153" t="e">
        <f t="shared" ca="1" si="265"/>
        <v>#NAME?</v>
      </c>
      <c r="M2065" s="195" t="e">
        <f ca="1">_xll.BInterpol(cf!$A$2:$A$68,cf!$C$2:$C$68,params!B2065,"cubic")</f>
        <v>#NAME?</v>
      </c>
      <c r="N2065" s="195" t="e">
        <f ca="1">+_xll.BInterpol(#REF!,#REF!,params!B2065,"cubic")</f>
        <v>#NAME?</v>
      </c>
      <c r="O2065" s="153" t="e">
        <f t="shared" ca="1" si="261"/>
        <v>#NAME?</v>
      </c>
    </row>
    <row r="2066" spans="1:15">
      <c r="A2066">
        <v>2063</v>
      </c>
      <c r="B2066">
        <f t="shared" si="259"/>
        <v>8.2520000000000007</v>
      </c>
      <c r="C2066" s="151" t="e">
        <f ca="1">+_xll.BInterpol(Boost!$R$6:$R$66,Boost!$AZ$6:$AZ$66,params!B2066,"cubic")</f>
        <v>#NAME?</v>
      </c>
      <c r="D2066" s="151" t="e">
        <f ca="1">+_xll.BInterpol(Boost!$R$6:$R$66,Boost!$AX$6:$AX$66,params!B2066,"cubic")</f>
        <v>#NAME?</v>
      </c>
      <c r="E2066" s="198" t="e">
        <f t="shared" ca="1" si="262"/>
        <v>#NAME?</v>
      </c>
      <c r="F2066" s="151" t="e">
        <f ca="1">+_xll.BInterpol(Boost!$R$6:$R$66,Boost!$AY$6:$AY$66,params!B2066,"cubic")</f>
        <v>#NAME?</v>
      </c>
      <c r="G2066" s="151" t="e">
        <f ca="1">_xll.BInterpol(cf!$A$2:$A$68,cf!$B$2:$B$68,params!B2066,"cubic")/100</f>
        <v>#NAME?</v>
      </c>
      <c r="H2066" s="199" t="e">
        <f t="shared" ca="1" si="263"/>
        <v>#NAME?</v>
      </c>
      <c r="I2066" s="152">
        <f t="shared" si="258"/>
        <v>0.12849470066366164</v>
      </c>
      <c r="J2066" s="152">
        <f t="shared" si="264"/>
        <v>5.810229001057543E-5</v>
      </c>
      <c r="K2066" s="3" t="e">
        <f t="shared" ca="1" si="260"/>
        <v>#NAME?</v>
      </c>
      <c r="L2066" s="153" t="e">
        <f t="shared" ca="1" si="265"/>
        <v>#NAME?</v>
      </c>
      <c r="M2066" s="195" t="e">
        <f ca="1">_xll.BInterpol(cf!$A$2:$A$68,cf!$C$2:$C$68,params!B2066,"cubic")</f>
        <v>#NAME?</v>
      </c>
      <c r="N2066" s="195" t="e">
        <f ca="1">+_xll.BInterpol(#REF!,#REF!,params!B2066,"cubic")</f>
        <v>#NAME?</v>
      </c>
      <c r="O2066" s="153" t="e">
        <f t="shared" ca="1" si="261"/>
        <v>#NAME?</v>
      </c>
    </row>
    <row r="2067" spans="1:15">
      <c r="A2067">
        <v>2064</v>
      </c>
      <c r="B2067">
        <f t="shared" si="259"/>
        <v>8.2560000000000002</v>
      </c>
      <c r="C2067" s="151" t="e">
        <f ca="1">+_xll.BInterpol(Boost!$R$6:$R$66,Boost!$AZ$6:$AZ$66,params!B2067,"cubic")</f>
        <v>#NAME?</v>
      </c>
      <c r="D2067" s="151" t="e">
        <f ca="1">+_xll.BInterpol(Boost!$R$6:$R$66,Boost!$AX$6:$AX$66,params!B2067,"cubic")</f>
        <v>#NAME?</v>
      </c>
      <c r="E2067" s="198" t="e">
        <f t="shared" ca="1" si="262"/>
        <v>#NAME?</v>
      </c>
      <c r="F2067" s="151" t="e">
        <f ca="1">+_xll.BInterpol(Boost!$R$6:$R$66,Boost!$AY$6:$AY$66,params!B2067,"cubic")</f>
        <v>#NAME?</v>
      </c>
      <c r="G2067" s="151" t="e">
        <f ca="1">_xll.BInterpol(cf!$A$2:$A$68,cf!$B$2:$B$68,params!B2067,"cubic")/100</f>
        <v>#NAME?</v>
      </c>
      <c r="H2067" s="199" t="e">
        <f t="shared" ca="1" si="263"/>
        <v>#NAME?</v>
      </c>
      <c r="I2067" s="152">
        <f t="shared" si="258"/>
        <v>0.12855279908031536</v>
      </c>
      <c r="J2067" s="152">
        <f t="shared" si="264"/>
        <v>5.8098416653717955E-5</v>
      </c>
      <c r="K2067" s="3" t="e">
        <f t="shared" ca="1" si="260"/>
        <v>#NAME?</v>
      </c>
      <c r="L2067" s="153" t="e">
        <f t="shared" ca="1" si="265"/>
        <v>#NAME?</v>
      </c>
      <c r="M2067" s="195" t="e">
        <f ca="1">_xll.BInterpol(cf!$A$2:$A$68,cf!$C$2:$C$68,params!B2067,"cubic")</f>
        <v>#NAME?</v>
      </c>
      <c r="N2067" s="195" t="e">
        <f ca="1">+_xll.BInterpol(#REF!,#REF!,params!B2067,"cubic")</f>
        <v>#NAME?</v>
      </c>
      <c r="O2067" s="153" t="e">
        <f t="shared" ca="1" si="261"/>
        <v>#NAME?</v>
      </c>
    </row>
    <row r="2068" spans="1:15">
      <c r="A2068">
        <v>2065</v>
      </c>
      <c r="B2068">
        <f t="shared" si="259"/>
        <v>8.26</v>
      </c>
      <c r="C2068" s="151" t="e">
        <f ca="1">+_xll.BInterpol(Boost!$R$6:$R$66,Boost!$AZ$6:$AZ$66,params!B2068,"cubic")</f>
        <v>#NAME?</v>
      </c>
      <c r="D2068" s="151" t="e">
        <f ca="1">+_xll.BInterpol(Boost!$R$6:$R$66,Boost!$AX$6:$AX$66,params!B2068,"cubic")</f>
        <v>#NAME?</v>
      </c>
      <c r="E2068" s="198" t="e">
        <f t="shared" ca="1" si="262"/>
        <v>#NAME?</v>
      </c>
      <c r="F2068" s="151" t="e">
        <f ca="1">+_xll.BInterpol(Boost!$R$6:$R$66,Boost!$AY$6:$AY$66,params!B2068,"cubic")</f>
        <v>#NAME?</v>
      </c>
      <c r="G2068" s="151" t="e">
        <f ca="1">_xll.BInterpol(cf!$A$2:$A$68,cf!$B$2:$B$68,params!B2068,"cubic")/100</f>
        <v>#NAME?</v>
      </c>
      <c r="H2068" s="199" t="e">
        <f t="shared" ca="1" si="263"/>
        <v>#NAME?</v>
      </c>
      <c r="I2068" s="152">
        <f t="shared" si="258"/>
        <v>0.12861089362387035</v>
      </c>
      <c r="J2068" s="152">
        <f t="shared" si="264"/>
        <v>5.8094543554987332E-5</v>
      </c>
      <c r="K2068" s="3" t="e">
        <f t="shared" ca="1" si="260"/>
        <v>#NAME?</v>
      </c>
      <c r="L2068" s="153" t="e">
        <f t="shared" ca="1" si="265"/>
        <v>#NAME?</v>
      </c>
      <c r="M2068" s="195" t="e">
        <f ca="1">_xll.BInterpol(cf!$A$2:$A$68,cf!$C$2:$C$68,params!B2068,"cubic")</f>
        <v>#NAME?</v>
      </c>
      <c r="N2068" s="195" t="e">
        <f ca="1">+_xll.BInterpol(#REF!,#REF!,params!B2068,"cubic")</f>
        <v>#NAME?</v>
      </c>
      <c r="O2068" s="153" t="e">
        <f t="shared" ca="1" si="261"/>
        <v>#NAME?</v>
      </c>
    </row>
    <row r="2069" spans="1:15">
      <c r="A2069">
        <v>2066</v>
      </c>
      <c r="B2069">
        <f t="shared" si="259"/>
        <v>8.2639999999999993</v>
      </c>
      <c r="C2069" s="151" t="e">
        <f ca="1">+_xll.BInterpol(Boost!$R$6:$R$66,Boost!$AZ$6:$AZ$66,params!B2069,"cubic")</f>
        <v>#NAME?</v>
      </c>
      <c r="D2069" s="151" t="e">
        <f ca="1">+_xll.BInterpol(Boost!$R$6:$R$66,Boost!$AX$6:$AX$66,params!B2069,"cubic")</f>
        <v>#NAME?</v>
      </c>
      <c r="E2069" s="198" t="e">
        <f t="shared" ca="1" si="262"/>
        <v>#NAME?</v>
      </c>
      <c r="F2069" s="151" t="e">
        <f ca="1">+_xll.BInterpol(Boost!$R$6:$R$66,Boost!$AY$6:$AY$66,params!B2069,"cubic")</f>
        <v>#NAME?</v>
      </c>
      <c r="G2069" s="151" t="e">
        <f ca="1">_xll.BInterpol(cf!$A$2:$A$68,cf!$B$2:$B$68,params!B2069,"cubic")/100</f>
        <v>#NAME?</v>
      </c>
      <c r="H2069" s="199" t="e">
        <f t="shared" ca="1" si="263"/>
        <v>#NAME?</v>
      </c>
      <c r="I2069" s="152">
        <f t="shared" si="258"/>
        <v>0.12866898429458484</v>
      </c>
      <c r="J2069" s="152">
        <f t="shared" si="264"/>
        <v>5.8090670714494586E-5</v>
      </c>
      <c r="K2069" s="3" t="e">
        <f t="shared" ca="1" si="260"/>
        <v>#NAME?</v>
      </c>
      <c r="L2069" s="153" t="e">
        <f t="shared" ca="1" si="265"/>
        <v>#NAME?</v>
      </c>
      <c r="M2069" s="195" t="e">
        <f ca="1">_xll.BInterpol(cf!$A$2:$A$68,cf!$C$2:$C$68,params!B2069,"cubic")</f>
        <v>#NAME?</v>
      </c>
      <c r="N2069" s="195" t="e">
        <f ca="1">+_xll.BInterpol(#REF!,#REF!,params!B2069,"cubic")</f>
        <v>#NAME?</v>
      </c>
      <c r="O2069" s="153" t="e">
        <f t="shared" ca="1" si="261"/>
        <v>#NAME?</v>
      </c>
    </row>
    <row r="2070" spans="1:15">
      <c r="A2070">
        <v>2067</v>
      </c>
      <c r="B2070">
        <f t="shared" si="259"/>
        <v>8.2680000000000007</v>
      </c>
      <c r="C2070" s="151" t="e">
        <f ca="1">+_xll.BInterpol(Boost!$R$6:$R$66,Boost!$AZ$6:$AZ$66,params!B2070,"cubic")</f>
        <v>#NAME?</v>
      </c>
      <c r="D2070" s="151" t="e">
        <f ca="1">+_xll.BInterpol(Boost!$R$6:$R$66,Boost!$AX$6:$AX$66,params!B2070,"cubic")</f>
        <v>#NAME?</v>
      </c>
      <c r="E2070" s="198" t="e">
        <f t="shared" ca="1" si="262"/>
        <v>#NAME?</v>
      </c>
      <c r="F2070" s="151" t="e">
        <f ca="1">+_xll.BInterpol(Boost!$R$6:$R$66,Boost!$AY$6:$AY$66,params!B2070,"cubic")</f>
        <v>#NAME?</v>
      </c>
      <c r="G2070" s="151" t="e">
        <f ca="1">_xll.BInterpol(cf!$A$2:$A$68,cf!$B$2:$B$68,params!B2070,"cubic")/100</f>
        <v>#NAME?</v>
      </c>
      <c r="H2070" s="199" t="e">
        <f t="shared" ca="1" si="263"/>
        <v>#NAME?</v>
      </c>
      <c r="I2070" s="152">
        <f t="shared" si="258"/>
        <v>0.12872707109271719</v>
      </c>
      <c r="J2070" s="152">
        <f t="shared" si="264"/>
        <v>5.8086798132350737E-5</v>
      </c>
      <c r="K2070" s="3" t="e">
        <f t="shared" ca="1" si="260"/>
        <v>#NAME?</v>
      </c>
      <c r="L2070" s="153" t="e">
        <f t="shared" ca="1" si="265"/>
        <v>#NAME?</v>
      </c>
      <c r="M2070" s="195" t="e">
        <f ca="1">_xll.BInterpol(cf!$A$2:$A$68,cf!$C$2:$C$68,params!B2070,"cubic")</f>
        <v>#NAME?</v>
      </c>
      <c r="N2070" s="195" t="e">
        <f ca="1">+_xll.BInterpol(#REF!,#REF!,params!B2070,"cubic")</f>
        <v>#NAME?</v>
      </c>
      <c r="O2070" s="153" t="e">
        <f t="shared" ca="1" si="261"/>
        <v>#NAME?</v>
      </c>
    </row>
    <row r="2071" spans="1:15">
      <c r="A2071">
        <v>2068</v>
      </c>
      <c r="B2071">
        <f t="shared" si="259"/>
        <v>8.2720000000000002</v>
      </c>
      <c r="C2071" s="151" t="e">
        <f ca="1">+_xll.BInterpol(Boost!$R$6:$R$66,Boost!$AZ$6:$AZ$66,params!B2071,"cubic")</f>
        <v>#NAME?</v>
      </c>
      <c r="D2071" s="151" t="e">
        <f ca="1">+_xll.BInterpol(Boost!$R$6:$R$66,Boost!$AX$6:$AX$66,params!B2071,"cubic")</f>
        <v>#NAME?</v>
      </c>
      <c r="E2071" s="198" t="e">
        <f t="shared" ca="1" si="262"/>
        <v>#NAME?</v>
      </c>
      <c r="F2071" s="151" t="e">
        <f ca="1">+_xll.BInterpol(Boost!$R$6:$R$66,Boost!$AY$6:$AY$66,params!B2071,"cubic")</f>
        <v>#NAME?</v>
      </c>
      <c r="G2071" s="151" t="e">
        <f ca="1">_xll.BInterpol(cf!$A$2:$A$68,cf!$B$2:$B$68,params!B2071,"cubic")/100</f>
        <v>#NAME?</v>
      </c>
      <c r="H2071" s="199" t="e">
        <f t="shared" ca="1" si="263"/>
        <v>#NAME?</v>
      </c>
      <c r="I2071" s="152">
        <f t="shared" si="258"/>
        <v>0.12878515401852519</v>
      </c>
      <c r="J2071" s="152">
        <f t="shared" si="264"/>
        <v>5.8082925808000674E-5</v>
      </c>
      <c r="K2071" s="3" t="e">
        <f t="shared" ca="1" si="260"/>
        <v>#NAME?</v>
      </c>
      <c r="L2071" s="153" t="e">
        <f t="shared" ca="1" si="265"/>
        <v>#NAME?</v>
      </c>
      <c r="M2071" s="195" t="e">
        <f ca="1">_xll.BInterpol(cf!$A$2:$A$68,cf!$C$2:$C$68,params!B2071,"cubic")</f>
        <v>#NAME?</v>
      </c>
      <c r="N2071" s="195" t="e">
        <f ca="1">+_xll.BInterpol(#REF!,#REF!,params!B2071,"cubic")</f>
        <v>#NAME?</v>
      </c>
      <c r="O2071" s="153" t="e">
        <f t="shared" ca="1" si="261"/>
        <v>#NAME?</v>
      </c>
    </row>
    <row r="2072" spans="1:15">
      <c r="A2072">
        <v>2069</v>
      </c>
      <c r="B2072">
        <f t="shared" si="259"/>
        <v>8.2759999999999998</v>
      </c>
      <c r="C2072" s="151" t="e">
        <f ca="1">+_xll.BInterpol(Boost!$R$6:$R$66,Boost!$AZ$6:$AZ$66,params!B2072,"cubic")</f>
        <v>#NAME?</v>
      </c>
      <c r="D2072" s="151" t="e">
        <f ca="1">+_xll.BInterpol(Boost!$R$6:$R$66,Boost!$AX$6:$AX$66,params!B2072,"cubic")</f>
        <v>#NAME?</v>
      </c>
      <c r="E2072" s="198" t="e">
        <f t="shared" ca="1" si="262"/>
        <v>#NAME?</v>
      </c>
      <c r="F2072" s="151" t="e">
        <f ca="1">+_xll.BInterpol(Boost!$R$6:$R$66,Boost!$AY$6:$AY$66,params!B2072,"cubic")</f>
        <v>#NAME?</v>
      </c>
      <c r="G2072" s="151" t="e">
        <f ca="1">_xll.BInterpol(cf!$A$2:$A$68,cf!$B$2:$B$68,params!B2072,"cubic")/100</f>
        <v>#NAME?</v>
      </c>
      <c r="H2072" s="199" t="e">
        <f t="shared" ca="1" si="263"/>
        <v>#NAME?</v>
      </c>
      <c r="I2072" s="152">
        <f t="shared" si="258"/>
        <v>0.12884323307226742</v>
      </c>
      <c r="J2072" s="152">
        <f t="shared" si="264"/>
        <v>5.8079053742221554E-5</v>
      </c>
      <c r="K2072" s="3" t="e">
        <f t="shared" ca="1" si="260"/>
        <v>#NAME?</v>
      </c>
      <c r="L2072" s="153" t="e">
        <f t="shared" ca="1" si="265"/>
        <v>#NAME?</v>
      </c>
      <c r="M2072" s="195" t="e">
        <f ca="1">_xll.BInterpol(cf!$A$2:$A$68,cf!$C$2:$C$68,params!B2072,"cubic")</f>
        <v>#NAME?</v>
      </c>
      <c r="N2072" s="195" t="e">
        <f ca="1">+_xll.BInterpol(#REF!,#REF!,params!B2072,"cubic")</f>
        <v>#NAME?</v>
      </c>
      <c r="O2072" s="153" t="e">
        <f t="shared" ca="1" si="261"/>
        <v>#NAME?</v>
      </c>
    </row>
    <row r="2073" spans="1:15">
      <c r="A2073">
        <v>2070</v>
      </c>
      <c r="B2073">
        <f t="shared" si="259"/>
        <v>8.2799999999999994</v>
      </c>
      <c r="C2073" s="151" t="e">
        <f ca="1">+_xll.BInterpol(Boost!$R$6:$R$66,Boost!$AZ$6:$AZ$66,params!B2073,"cubic")</f>
        <v>#NAME?</v>
      </c>
      <c r="D2073" s="151" t="e">
        <f ca="1">+_xll.BInterpol(Boost!$R$6:$R$66,Boost!$AX$6:$AX$66,params!B2073,"cubic")</f>
        <v>#NAME?</v>
      </c>
      <c r="E2073" s="198" t="e">
        <f t="shared" ca="1" si="262"/>
        <v>#NAME?</v>
      </c>
      <c r="F2073" s="151" t="e">
        <f ca="1">+_xll.BInterpol(Boost!$R$6:$R$66,Boost!$AY$6:$AY$66,params!B2073,"cubic")</f>
        <v>#NAME?</v>
      </c>
      <c r="G2073" s="151" t="e">
        <f ca="1">_xll.BInterpol(cf!$A$2:$A$68,cf!$B$2:$B$68,params!B2073,"cubic")/100</f>
        <v>#NAME?</v>
      </c>
      <c r="H2073" s="199" t="e">
        <f t="shared" ca="1" si="263"/>
        <v>#NAME?</v>
      </c>
      <c r="I2073" s="152">
        <f t="shared" si="258"/>
        <v>0.12890130825420165</v>
      </c>
      <c r="J2073" s="152">
        <f t="shared" si="264"/>
        <v>5.807518193423622E-5</v>
      </c>
      <c r="K2073" s="3" t="e">
        <f t="shared" ca="1" si="260"/>
        <v>#NAME?</v>
      </c>
      <c r="L2073" s="153" t="e">
        <f t="shared" ca="1" si="265"/>
        <v>#NAME?</v>
      </c>
      <c r="M2073" s="195" t="e">
        <f ca="1">_xll.BInterpol(cf!$A$2:$A$68,cf!$C$2:$C$68,params!B2073,"cubic")</f>
        <v>#NAME?</v>
      </c>
      <c r="N2073" s="195" t="e">
        <f ca="1">+_xll.BInterpol(#REF!,#REF!,params!B2073,"cubic")</f>
        <v>#NAME?</v>
      </c>
      <c r="O2073" s="153" t="e">
        <f t="shared" ca="1" si="261"/>
        <v>#NAME?</v>
      </c>
    </row>
    <row r="2074" spans="1:15">
      <c r="A2074">
        <v>2071</v>
      </c>
      <c r="B2074">
        <f t="shared" si="259"/>
        <v>8.2840000000000007</v>
      </c>
      <c r="C2074" s="151" t="e">
        <f ca="1">+_xll.BInterpol(Boost!$R$6:$R$66,Boost!$AZ$6:$AZ$66,params!B2074,"cubic")</f>
        <v>#NAME?</v>
      </c>
      <c r="D2074" s="151" t="e">
        <f ca="1">+_xll.BInterpol(Boost!$R$6:$R$66,Boost!$AX$6:$AX$66,params!B2074,"cubic")</f>
        <v>#NAME?</v>
      </c>
      <c r="E2074" s="198" t="e">
        <f t="shared" ca="1" si="262"/>
        <v>#NAME?</v>
      </c>
      <c r="F2074" s="151" t="e">
        <f ca="1">+_xll.BInterpol(Boost!$R$6:$R$66,Boost!$AY$6:$AY$66,params!B2074,"cubic")</f>
        <v>#NAME?</v>
      </c>
      <c r="G2074" s="151" t="e">
        <f ca="1">_xll.BInterpol(cf!$A$2:$A$68,cf!$B$2:$B$68,params!B2074,"cubic")/100</f>
        <v>#NAME?</v>
      </c>
      <c r="H2074" s="199" t="e">
        <f t="shared" ca="1" si="263"/>
        <v>#NAME?</v>
      </c>
      <c r="I2074" s="152">
        <f t="shared" si="258"/>
        <v>0.12895937956458625</v>
      </c>
      <c r="J2074" s="152">
        <f t="shared" si="264"/>
        <v>5.8071310384599784E-5</v>
      </c>
      <c r="K2074" s="3" t="e">
        <f t="shared" ca="1" si="260"/>
        <v>#NAME?</v>
      </c>
      <c r="L2074" s="153" t="e">
        <f t="shared" ca="1" si="265"/>
        <v>#NAME?</v>
      </c>
      <c r="M2074" s="195" t="e">
        <f ca="1">_xll.BInterpol(cf!$A$2:$A$68,cf!$C$2:$C$68,params!B2074,"cubic")</f>
        <v>#NAME?</v>
      </c>
      <c r="N2074" s="195" t="e">
        <f ca="1">+_xll.BInterpol(#REF!,#REF!,params!B2074,"cubic")</f>
        <v>#NAME?</v>
      </c>
      <c r="O2074" s="153" t="e">
        <f t="shared" ca="1" si="261"/>
        <v>#NAME?</v>
      </c>
    </row>
    <row r="2075" spans="1:15">
      <c r="A2075">
        <v>2072</v>
      </c>
      <c r="B2075">
        <f t="shared" si="259"/>
        <v>8.2880000000000003</v>
      </c>
      <c r="C2075" s="151" t="e">
        <f ca="1">+_xll.BInterpol(Boost!$R$6:$R$66,Boost!$AZ$6:$AZ$66,params!B2075,"cubic")</f>
        <v>#NAME?</v>
      </c>
      <c r="D2075" s="151" t="e">
        <f ca="1">+_xll.BInterpol(Boost!$R$6:$R$66,Boost!$AX$6:$AX$66,params!B2075,"cubic")</f>
        <v>#NAME?</v>
      </c>
      <c r="E2075" s="198" t="e">
        <f t="shared" ca="1" si="262"/>
        <v>#NAME?</v>
      </c>
      <c r="F2075" s="151" t="e">
        <f ca="1">+_xll.BInterpol(Boost!$R$6:$R$66,Boost!$AY$6:$AY$66,params!B2075,"cubic")</f>
        <v>#NAME?</v>
      </c>
      <c r="G2075" s="151" t="e">
        <f ca="1">_xll.BInterpol(cf!$A$2:$A$68,cf!$B$2:$B$68,params!B2075,"cubic")/100</f>
        <v>#NAME?</v>
      </c>
      <c r="H2075" s="199" t="e">
        <f t="shared" ca="1" si="263"/>
        <v>#NAME?</v>
      </c>
      <c r="I2075" s="152">
        <f t="shared" si="258"/>
        <v>0.12901744700367912</v>
      </c>
      <c r="J2075" s="152">
        <f t="shared" si="264"/>
        <v>5.8067439092868156E-5</v>
      </c>
      <c r="K2075" s="3" t="e">
        <f t="shared" ca="1" si="260"/>
        <v>#NAME?</v>
      </c>
      <c r="L2075" s="153" t="e">
        <f t="shared" ca="1" si="265"/>
        <v>#NAME?</v>
      </c>
      <c r="M2075" s="195" t="e">
        <f ca="1">_xll.BInterpol(cf!$A$2:$A$68,cf!$C$2:$C$68,params!B2075,"cubic")</f>
        <v>#NAME?</v>
      </c>
      <c r="N2075" s="195" t="e">
        <f ca="1">+_xll.BInterpol(#REF!,#REF!,params!B2075,"cubic")</f>
        <v>#NAME?</v>
      </c>
      <c r="O2075" s="153" t="e">
        <f t="shared" ca="1" si="261"/>
        <v>#NAME?</v>
      </c>
    </row>
    <row r="2076" spans="1:15">
      <c r="A2076">
        <v>2073</v>
      </c>
      <c r="B2076">
        <f t="shared" si="259"/>
        <v>8.2919999999999998</v>
      </c>
      <c r="C2076" s="151" t="e">
        <f ca="1">+_xll.BInterpol(Boost!$R$6:$R$66,Boost!$AZ$6:$AZ$66,params!B2076,"cubic")</f>
        <v>#NAME?</v>
      </c>
      <c r="D2076" s="151" t="e">
        <f ca="1">+_xll.BInterpol(Boost!$R$6:$R$66,Boost!$AX$6:$AX$66,params!B2076,"cubic")</f>
        <v>#NAME?</v>
      </c>
      <c r="E2076" s="198" t="e">
        <f t="shared" ca="1" si="262"/>
        <v>#NAME?</v>
      </c>
      <c r="F2076" s="151" t="e">
        <f ca="1">+_xll.BInterpol(Boost!$R$6:$R$66,Boost!$AY$6:$AY$66,params!B2076,"cubic")</f>
        <v>#NAME?</v>
      </c>
      <c r="G2076" s="151" t="e">
        <f ca="1">_xll.BInterpol(cf!$A$2:$A$68,cf!$B$2:$B$68,params!B2076,"cubic")/100</f>
        <v>#NAME?</v>
      </c>
      <c r="H2076" s="199" t="e">
        <f t="shared" ca="1" si="263"/>
        <v>#NAME?</v>
      </c>
      <c r="I2076" s="152">
        <f t="shared" si="258"/>
        <v>0.12907551057173838</v>
      </c>
      <c r="J2076" s="152">
        <f t="shared" si="264"/>
        <v>5.8063568059263382E-5</v>
      </c>
      <c r="K2076" s="3" t="e">
        <f t="shared" ca="1" si="260"/>
        <v>#NAME?</v>
      </c>
      <c r="L2076" s="153" t="e">
        <f t="shared" ca="1" si="265"/>
        <v>#NAME?</v>
      </c>
      <c r="M2076" s="195" t="e">
        <f ca="1">_xll.BInterpol(cf!$A$2:$A$68,cf!$C$2:$C$68,params!B2076,"cubic")</f>
        <v>#NAME?</v>
      </c>
      <c r="N2076" s="195" t="e">
        <f ca="1">+_xll.BInterpol(#REF!,#REF!,params!B2076,"cubic")</f>
        <v>#NAME?</v>
      </c>
      <c r="O2076" s="153" t="e">
        <f t="shared" ca="1" si="261"/>
        <v>#NAME?</v>
      </c>
    </row>
    <row r="2077" spans="1:15">
      <c r="A2077">
        <v>2074</v>
      </c>
      <c r="B2077">
        <f t="shared" si="259"/>
        <v>8.2959999999999994</v>
      </c>
      <c r="C2077" s="151" t="e">
        <f ca="1">+_xll.BInterpol(Boost!$R$6:$R$66,Boost!$AZ$6:$AZ$66,params!B2077,"cubic")</f>
        <v>#NAME?</v>
      </c>
      <c r="D2077" s="151" t="e">
        <f ca="1">+_xll.BInterpol(Boost!$R$6:$R$66,Boost!$AX$6:$AX$66,params!B2077,"cubic")</f>
        <v>#NAME?</v>
      </c>
      <c r="E2077" s="198" t="e">
        <f t="shared" ca="1" si="262"/>
        <v>#NAME?</v>
      </c>
      <c r="F2077" s="151" t="e">
        <f ca="1">+_xll.BInterpol(Boost!$R$6:$R$66,Boost!$AY$6:$AY$66,params!B2077,"cubic")</f>
        <v>#NAME?</v>
      </c>
      <c r="G2077" s="151" t="e">
        <f ca="1">_xll.BInterpol(cf!$A$2:$A$68,cf!$B$2:$B$68,params!B2077,"cubic")/100</f>
        <v>#NAME?</v>
      </c>
      <c r="H2077" s="199" t="e">
        <f t="shared" ca="1" si="263"/>
        <v>#NAME?</v>
      </c>
      <c r="I2077" s="152">
        <f t="shared" si="258"/>
        <v>0.12913357026902217</v>
      </c>
      <c r="J2077" s="152">
        <f t="shared" si="264"/>
        <v>5.8059697283785461E-5</v>
      </c>
      <c r="K2077" s="3" t="e">
        <f t="shared" ca="1" si="260"/>
        <v>#NAME?</v>
      </c>
      <c r="L2077" s="153" t="e">
        <f t="shared" ca="1" si="265"/>
        <v>#NAME?</v>
      </c>
      <c r="M2077" s="195" t="e">
        <f ca="1">_xll.BInterpol(cf!$A$2:$A$68,cf!$C$2:$C$68,params!B2077,"cubic")</f>
        <v>#NAME?</v>
      </c>
      <c r="N2077" s="195" t="e">
        <f ca="1">+_xll.BInterpol(#REF!,#REF!,params!B2077,"cubic")</f>
        <v>#NAME?</v>
      </c>
      <c r="O2077" s="153" t="e">
        <f t="shared" ca="1" si="261"/>
        <v>#NAME?</v>
      </c>
    </row>
    <row r="2078" spans="1:15">
      <c r="A2078">
        <v>2075</v>
      </c>
      <c r="B2078">
        <f t="shared" si="259"/>
        <v>8.3000000000000007</v>
      </c>
      <c r="C2078" s="151" t="e">
        <f ca="1">+_xll.BInterpol(Boost!$R$6:$R$66,Boost!$AZ$6:$AZ$66,params!B2078,"cubic")</f>
        <v>#NAME?</v>
      </c>
      <c r="D2078" s="151" t="e">
        <f ca="1">+_xll.BInterpol(Boost!$R$6:$R$66,Boost!$AX$6:$AX$66,params!B2078,"cubic")</f>
        <v>#NAME?</v>
      </c>
      <c r="E2078" s="198" t="e">
        <f t="shared" ca="1" si="262"/>
        <v>#NAME?</v>
      </c>
      <c r="F2078" s="151" t="e">
        <f ca="1">+_xll.BInterpol(Boost!$R$6:$R$66,Boost!$AY$6:$AY$66,params!B2078,"cubic")</f>
        <v>#NAME?</v>
      </c>
      <c r="G2078" s="151" t="e">
        <f ca="1">_xll.BInterpol(cf!$A$2:$A$68,cf!$B$2:$B$68,params!B2078,"cubic")/100</f>
        <v>#NAME?</v>
      </c>
      <c r="H2078" s="199" t="e">
        <f t="shared" ca="1" si="263"/>
        <v>#NAME?</v>
      </c>
      <c r="I2078" s="152">
        <f t="shared" si="258"/>
        <v>0.12919162609578849</v>
      </c>
      <c r="J2078" s="152">
        <f t="shared" si="264"/>
        <v>5.8055826766323371E-5</v>
      </c>
      <c r="K2078" s="3" t="e">
        <f t="shared" ca="1" si="260"/>
        <v>#NAME?</v>
      </c>
      <c r="L2078" s="153" t="e">
        <f t="shared" ca="1" si="265"/>
        <v>#NAME?</v>
      </c>
      <c r="M2078" s="195" t="e">
        <f ca="1">_xll.BInterpol(cf!$A$2:$A$68,cf!$C$2:$C$68,params!B2078,"cubic")</f>
        <v>#NAME?</v>
      </c>
      <c r="N2078" s="195" t="e">
        <f ca="1">+_xll.BInterpol(#REF!,#REF!,params!B2078,"cubic")</f>
        <v>#NAME?</v>
      </c>
      <c r="O2078" s="153" t="e">
        <f t="shared" ca="1" si="261"/>
        <v>#NAME?</v>
      </c>
    </row>
    <row r="2079" spans="1:15">
      <c r="A2079">
        <v>2076</v>
      </c>
      <c r="B2079">
        <f t="shared" si="259"/>
        <v>8.3040000000000003</v>
      </c>
      <c r="C2079" s="151" t="e">
        <f ca="1">+_xll.BInterpol(Boost!$R$6:$R$66,Boost!$AZ$6:$AZ$66,params!B2079,"cubic")</f>
        <v>#NAME?</v>
      </c>
      <c r="D2079" s="151" t="e">
        <f ca="1">+_xll.BInterpol(Boost!$R$6:$R$66,Boost!$AX$6:$AX$66,params!B2079,"cubic")</f>
        <v>#NAME?</v>
      </c>
      <c r="E2079" s="198" t="e">
        <f t="shared" ca="1" si="262"/>
        <v>#NAME?</v>
      </c>
      <c r="F2079" s="151" t="e">
        <f ca="1">+_xll.BInterpol(Boost!$R$6:$R$66,Boost!$AY$6:$AY$66,params!B2079,"cubic")</f>
        <v>#NAME?</v>
      </c>
      <c r="G2079" s="151" t="e">
        <f ca="1">_xll.BInterpol(cf!$A$2:$A$68,cf!$B$2:$B$68,params!B2079,"cubic")/100</f>
        <v>#NAME?</v>
      </c>
      <c r="H2079" s="199" t="e">
        <f t="shared" ca="1" si="263"/>
        <v>#NAME?</v>
      </c>
      <c r="I2079" s="152">
        <f t="shared" ref="I2079:I2142" si="266">1-EXP($R$5*-1*B2079/(1-$R$6))</f>
        <v>0.12924967805229548</v>
      </c>
      <c r="J2079" s="152">
        <f t="shared" si="264"/>
        <v>5.8051956506988134E-5</v>
      </c>
      <c r="K2079" s="3" t="e">
        <f t="shared" ca="1" si="260"/>
        <v>#NAME?</v>
      </c>
      <c r="L2079" s="153" t="e">
        <f t="shared" ca="1" si="265"/>
        <v>#NAME?</v>
      </c>
      <c r="M2079" s="195" t="e">
        <f ca="1">_xll.BInterpol(cf!$A$2:$A$68,cf!$C$2:$C$68,params!B2079,"cubic")</f>
        <v>#NAME?</v>
      </c>
      <c r="N2079" s="195" t="e">
        <f ca="1">+_xll.BInterpol(#REF!,#REF!,params!B2079,"cubic")</f>
        <v>#NAME?</v>
      </c>
      <c r="O2079" s="153" t="e">
        <f t="shared" ca="1" si="261"/>
        <v>#NAME?</v>
      </c>
    </row>
    <row r="2080" spans="1:15">
      <c r="A2080">
        <v>2077</v>
      </c>
      <c r="B2080">
        <f t="shared" si="259"/>
        <v>8.3079999999999998</v>
      </c>
      <c r="C2080" s="151" t="e">
        <f ca="1">+_xll.BInterpol(Boost!$R$6:$R$66,Boost!$AZ$6:$AZ$66,params!B2080,"cubic")</f>
        <v>#NAME?</v>
      </c>
      <c r="D2080" s="151" t="e">
        <f ca="1">+_xll.BInterpol(Boost!$R$6:$R$66,Boost!$AX$6:$AX$66,params!B2080,"cubic")</f>
        <v>#NAME?</v>
      </c>
      <c r="E2080" s="198" t="e">
        <f t="shared" ca="1" si="262"/>
        <v>#NAME?</v>
      </c>
      <c r="F2080" s="151" t="e">
        <f ca="1">+_xll.BInterpol(Boost!$R$6:$R$66,Boost!$AY$6:$AY$66,params!B2080,"cubic")</f>
        <v>#NAME?</v>
      </c>
      <c r="G2080" s="151" t="e">
        <f ca="1">_xll.BInterpol(cf!$A$2:$A$68,cf!$B$2:$B$68,params!B2080,"cubic")/100</f>
        <v>#NAME?</v>
      </c>
      <c r="H2080" s="199" t="e">
        <f t="shared" ca="1" si="263"/>
        <v>#NAME?</v>
      </c>
      <c r="I2080" s="152">
        <f t="shared" si="266"/>
        <v>0.12930772613880093</v>
      </c>
      <c r="J2080" s="152">
        <f t="shared" si="264"/>
        <v>5.8048086505446683E-5</v>
      </c>
      <c r="K2080" s="3" t="e">
        <f t="shared" ca="1" si="260"/>
        <v>#NAME?</v>
      </c>
      <c r="L2080" s="153" t="e">
        <f t="shared" ca="1" si="265"/>
        <v>#NAME?</v>
      </c>
      <c r="M2080" s="195" t="e">
        <f ca="1">_xll.BInterpol(cf!$A$2:$A$68,cf!$C$2:$C$68,params!B2080,"cubic")</f>
        <v>#NAME?</v>
      </c>
      <c r="N2080" s="195" t="e">
        <f ca="1">+_xll.BInterpol(#REF!,#REF!,params!B2080,"cubic")</f>
        <v>#NAME?</v>
      </c>
      <c r="O2080" s="153" t="e">
        <f t="shared" ca="1" si="261"/>
        <v>#NAME?</v>
      </c>
    </row>
    <row r="2081" spans="1:15">
      <c r="A2081">
        <v>2078</v>
      </c>
      <c r="B2081">
        <f t="shared" si="259"/>
        <v>8.3119999999999994</v>
      </c>
      <c r="C2081" s="151" t="e">
        <f ca="1">+_xll.BInterpol(Boost!$R$6:$R$66,Boost!$AZ$6:$AZ$66,params!B2081,"cubic")</f>
        <v>#NAME?</v>
      </c>
      <c r="D2081" s="151" t="e">
        <f ca="1">+_xll.BInterpol(Boost!$R$6:$R$66,Boost!$AX$6:$AX$66,params!B2081,"cubic")</f>
        <v>#NAME?</v>
      </c>
      <c r="E2081" s="198" t="e">
        <f t="shared" ca="1" si="262"/>
        <v>#NAME?</v>
      </c>
      <c r="F2081" s="151" t="e">
        <f ca="1">+_xll.BInterpol(Boost!$R$6:$R$66,Boost!$AY$6:$AY$66,params!B2081,"cubic")</f>
        <v>#NAME?</v>
      </c>
      <c r="G2081" s="151" t="e">
        <f ca="1">_xll.BInterpol(cf!$A$2:$A$68,cf!$B$2:$B$68,params!B2081,"cubic")/100</f>
        <v>#NAME?</v>
      </c>
      <c r="H2081" s="199" t="e">
        <f t="shared" ca="1" si="263"/>
        <v>#NAME?</v>
      </c>
      <c r="I2081" s="152">
        <f t="shared" si="266"/>
        <v>0.12936577035556296</v>
      </c>
      <c r="J2081" s="152">
        <f t="shared" si="264"/>
        <v>5.8044216762032086E-5</v>
      </c>
      <c r="K2081" s="3" t="e">
        <f t="shared" ca="1" si="260"/>
        <v>#NAME?</v>
      </c>
      <c r="L2081" s="153" t="e">
        <f t="shared" ca="1" si="265"/>
        <v>#NAME?</v>
      </c>
      <c r="M2081" s="195" t="e">
        <f ca="1">_xll.BInterpol(cf!$A$2:$A$68,cf!$C$2:$C$68,params!B2081,"cubic")</f>
        <v>#NAME?</v>
      </c>
      <c r="N2081" s="195" t="e">
        <f ca="1">+_xll.BInterpol(#REF!,#REF!,params!B2081,"cubic")</f>
        <v>#NAME?</v>
      </c>
      <c r="O2081" s="153" t="e">
        <f t="shared" ca="1" si="261"/>
        <v>#NAME?</v>
      </c>
    </row>
    <row r="2082" spans="1:15">
      <c r="A2082">
        <v>2079</v>
      </c>
      <c r="B2082">
        <f t="shared" si="259"/>
        <v>8.3160000000000007</v>
      </c>
      <c r="C2082" s="151" t="e">
        <f ca="1">+_xll.BInterpol(Boost!$R$6:$R$66,Boost!$AZ$6:$AZ$66,params!B2082,"cubic")</f>
        <v>#NAME?</v>
      </c>
      <c r="D2082" s="151" t="e">
        <f ca="1">+_xll.BInterpol(Boost!$R$6:$R$66,Boost!$AX$6:$AX$66,params!B2082,"cubic")</f>
        <v>#NAME?</v>
      </c>
      <c r="E2082" s="198" t="e">
        <f t="shared" ca="1" si="262"/>
        <v>#NAME?</v>
      </c>
      <c r="F2082" s="151" t="e">
        <f ca="1">+_xll.BInterpol(Boost!$R$6:$R$66,Boost!$AY$6:$AY$66,params!B2082,"cubic")</f>
        <v>#NAME?</v>
      </c>
      <c r="G2082" s="151" t="e">
        <f ca="1">_xll.BInterpol(cf!$A$2:$A$68,cf!$B$2:$B$68,params!B2082,"cubic")/100</f>
        <v>#NAME?</v>
      </c>
      <c r="H2082" s="199" t="e">
        <f t="shared" ca="1" si="263"/>
        <v>#NAME?</v>
      </c>
      <c r="I2082" s="152">
        <f t="shared" si="266"/>
        <v>0.12942381070283948</v>
      </c>
      <c r="J2082" s="152">
        <f t="shared" si="264"/>
        <v>5.8040347276522297E-5</v>
      </c>
      <c r="K2082" s="3" t="e">
        <f t="shared" ca="1" si="260"/>
        <v>#NAME?</v>
      </c>
      <c r="L2082" s="153" t="e">
        <f t="shared" ca="1" si="265"/>
        <v>#NAME?</v>
      </c>
      <c r="M2082" s="195" t="e">
        <f ca="1">_xll.BInterpol(cf!$A$2:$A$68,cf!$C$2:$C$68,params!B2082,"cubic")</f>
        <v>#NAME?</v>
      </c>
      <c r="N2082" s="195" t="e">
        <f ca="1">+_xll.BInterpol(#REF!,#REF!,params!B2082,"cubic")</f>
        <v>#NAME?</v>
      </c>
      <c r="O2082" s="153" t="e">
        <f t="shared" ca="1" si="261"/>
        <v>#NAME?</v>
      </c>
    </row>
    <row r="2083" spans="1:15">
      <c r="A2083">
        <v>2080</v>
      </c>
      <c r="B2083">
        <f t="shared" si="259"/>
        <v>8.32</v>
      </c>
      <c r="C2083" s="151" t="e">
        <f ca="1">+_xll.BInterpol(Boost!$R$6:$R$66,Boost!$AZ$6:$AZ$66,params!B2083,"cubic")</f>
        <v>#NAME?</v>
      </c>
      <c r="D2083" s="151" t="e">
        <f ca="1">+_xll.BInterpol(Boost!$R$6:$R$66,Boost!$AX$6:$AX$66,params!B2083,"cubic")</f>
        <v>#NAME?</v>
      </c>
      <c r="E2083" s="198" t="e">
        <f t="shared" ca="1" si="262"/>
        <v>#NAME?</v>
      </c>
      <c r="F2083" s="151" t="e">
        <f ca="1">+_xll.BInterpol(Boost!$R$6:$R$66,Boost!$AY$6:$AY$66,params!B2083,"cubic")</f>
        <v>#NAME?</v>
      </c>
      <c r="G2083" s="151" t="e">
        <f ca="1">_xll.BInterpol(cf!$A$2:$A$68,cf!$B$2:$B$68,params!B2083,"cubic")/100</f>
        <v>#NAME?</v>
      </c>
      <c r="H2083" s="199" t="e">
        <f t="shared" ca="1" si="263"/>
        <v>#NAME?</v>
      </c>
      <c r="I2083" s="152">
        <f t="shared" si="266"/>
        <v>0.12948184718088851</v>
      </c>
      <c r="J2083" s="152">
        <f t="shared" si="264"/>
        <v>5.8036478049028339E-5</v>
      </c>
      <c r="K2083" s="3" t="e">
        <f t="shared" ca="1" si="260"/>
        <v>#NAME?</v>
      </c>
      <c r="L2083" s="153" t="e">
        <f t="shared" ca="1" si="265"/>
        <v>#NAME?</v>
      </c>
      <c r="M2083" s="195" t="e">
        <f ca="1">_xll.BInterpol(cf!$A$2:$A$68,cf!$C$2:$C$68,params!B2083,"cubic")</f>
        <v>#NAME?</v>
      </c>
      <c r="N2083" s="195" t="e">
        <f ca="1">+_xll.BInterpol(#REF!,#REF!,params!B2083,"cubic")</f>
        <v>#NAME?</v>
      </c>
      <c r="O2083" s="153" t="e">
        <f t="shared" ca="1" si="261"/>
        <v>#NAME?</v>
      </c>
    </row>
    <row r="2084" spans="1:15">
      <c r="A2084">
        <v>2081</v>
      </c>
      <c r="B2084">
        <f t="shared" si="259"/>
        <v>8.3239999999999998</v>
      </c>
      <c r="C2084" s="151" t="e">
        <f ca="1">+_xll.BInterpol(Boost!$R$6:$R$66,Boost!$AZ$6:$AZ$66,params!B2084,"cubic")</f>
        <v>#NAME?</v>
      </c>
      <c r="D2084" s="151" t="e">
        <f ca="1">+_xll.BInterpol(Boost!$R$6:$R$66,Boost!$AX$6:$AX$66,params!B2084,"cubic")</f>
        <v>#NAME?</v>
      </c>
      <c r="E2084" s="198" t="e">
        <f t="shared" ca="1" si="262"/>
        <v>#NAME?</v>
      </c>
      <c r="F2084" s="151" t="e">
        <f ca="1">+_xll.BInterpol(Boost!$R$6:$R$66,Boost!$AY$6:$AY$66,params!B2084,"cubic")</f>
        <v>#NAME?</v>
      </c>
      <c r="G2084" s="151" t="e">
        <f ca="1">_xll.BInterpol(cf!$A$2:$A$68,cf!$B$2:$B$68,params!B2084,"cubic")/100</f>
        <v>#NAME?</v>
      </c>
      <c r="H2084" s="199" t="e">
        <f t="shared" ca="1" si="263"/>
        <v>#NAME?</v>
      </c>
      <c r="I2084" s="152">
        <f t="shared" si="266"/>
        <v>0.12953987978996795</v>
      </c>
      <c r="J2084" s="152">
        <f t="shared" si="264"/>
        <v>5.803260907943919E-5</v>
      </c>
      <c r="K2084" s="3" t="e">
        <f t="shared" ca="1" si="260"/>
        <v>#NAME?</v>
      </c>
      <c r="L2084" s="153" t="e">
        <f t="shared" ca="1" si="265"/>
        <v>#NAME?</v>
      </c>
      <c r="M2084" s="195" t="e">
        <f ca="1">_xll.BInterpol(cf!$A$2:$A$68,cf!$C$2:$C$68,params!B2084,"cubic")</f>
        <v>#NAME?</v>
      </c>
      <c r="N2084" s="195" t="e">
        <f ca="1">+_xll.BInterpol(#REF!,#REF!,params!B2084,"cubic")</f>
        <v>#NAME?</v>
      </c>
      <c r="O2084" s="153" t="e">
        <f t="shared" ca="1" si="261"/>
        <v>#NAME?</v>
      </c>
    </row>
    <row r="2085" spans="1:15">
      <c r="A2085">
        <v>2082</v>
      </c>
      <c r="B2085">
        <f t="shared" si="259"/>
        <v>8.3279999999999994</v>
      </c>
      <c r="C2085" s="151" t="e">
        <f ca="1">+_xll.BInterpol(Boost!$R$6:$R$66,Boost!$AZ$6:$AZ$66,params!B2085,"cubic")</f>
        <v>#NAME?</v>
      </c>
      <c r="D2085" s="151" t="e">
        <f ca="1">+_xll.BInterpol(Boost!$R$6:$R$66,Boost!$AX$6:$AX$66,params!B2085,"cubic")</f>
        <v>#NAME?</v>
      </c>
      <c r="E2085" s="198" t="e">
        <f t="shared" ca="1" si="262"/>
        <v>#NAME?</v>
      </c>
      <c r="F2085" s="151" t="e">
        <f ca="1">+_xll.BInterpol(Boost!$R$6:$R$66,Boost!$AY$6:$AY$66,params!B2085,"cubic")</f>
        <v>#NAME?</v>
      </c>
      <c r="G2085" s="151" t="e">
        <f ca="1">_xll.BInterpol(cf!$A$2:$A$68,cf!$B$2:$B$68,params!B2085,"cubic")/100</f>
        <v>#NAME?</v>
      </c>
      <c r="H2085" s="199" t="e">
        <f t="shared" ca="1" si="263"/>
        <v>#NAME?</v>
      </c>
      <c r="I2085" s="152">
        <f t="shared" si="266"/>
        <v>0.12959790853033581</v>
      </c>
      <c r="J2085" s="152">
        <f t="shared" si="264"/>
        <v>5.8028740367865872E-5</v>
      </c>
      <c r="K2085" s="3" t="e">
        <f t="shared" ca="1" si="260"/>
        <v>#NAME?</v>
      </c>
      <c r="L2085" s="153" t="e">
        <f t="shared" ca="1" si="265"/>
        <v>#NAME?</v>
      </c>
      <c r="M2085" s="195" t="e">
        <f ca="1">_xll.BInterpol(cf!$A$2:$A$68,cf!$C$2:$C$68,params!B2085,"cubic")</f>
        <v>#NAME?</v>
      </c>
      <c r="N2085" s="195" t="e">
        <f ca="1">+_xll.BInterpol(#REF!,#REF!,params!B2085,"cubic")</f>
        <v>#NAME?</v>
      </c>
      <c r="O2085" s="153" t="e">
        <f t="shared" ca="1" si="261"/>
        <v>#NAME?</v>
      </c>
    </row>
    <row r="2086" spans="1:15">
      <c r="A2086">
        <v>2083</v>
      </c>
      <c r="B2086">
        <f t="shared" si="259"/>
        <v>8.3320000000000007</v>
      </c>
      <c r="C2086" s="151" t="e">
        <f ca="1">+_xll.BInterpol(Boost!$R$6:$R$66,Boost!$AZ$6:$AZ$66,params!B2086,"cubic")</f>
        <v>#NAME?</v>
      </c>
      <c r="D2086" s="151" t="e">
        <f ca="1">+_xll.BInterpol(Boost!$R$6:$R$66,Boost!$AX$6:$AX$66,params!B2086,"cubic")</f>
        <v>#NAME?</v>
      </c>
      <c r="E2086" s="198" t="e">
        <f t="shared" ca="1" si="262"/>
        <v>#NAME?</v>
      </c>
      <c r="F2086" s="151" t="e">
        <f ca="1">+_xll.BInterpol(Boost!$R$6:$R$66,Boost!$AY$6:$AY$66,params!B2086,"cubic")</f>
        <v>#NAME?</v>
      </c>
      <c r="G2086" s="151" t="e">
        <f ca="1">_xll.BInterpol(cf!$A$2:$A$68,cf!$B$2:$B$68,params!B2086,"cubic")/100</f>
        <v>#NAME?</v>
      </c>
      <c r="H2086" s="199" t="e">
        <f t="shared" ca="1" si="263"/>
        <v>#NAME?</v>
      </c>
      <c r="I2086" s="152">
        <f t="shared" si="266"/>
        <v>0.1296559334022499</v>
      </c>
      <c r="J2086" s="152">
        <f t="shared" si="264"/>
        <v>5.802487191408634E-5</v>
      </c>
      <c r="K2086" s="3" t="e">
        <f t="shared" ca="1" si="260"/>
        <v>#NAME?</v>
      </c>
      <c r="L2086" s="153" t="e">
        <f t="shared" ca="1" si="265"/>
        <v>#NAME?</v>
      </c>
      <c r="M2086" s="195" t="e">
        <f ca="1">_xll.BInterpol(cf!$A$2:$A$68,cf!$C$2:$C$68,params!B2086,"cubic")</f>
        <v>#NAME?</v>
      </c>
      <c r="N2086" s="195" t="e">
        <f ca="1">+_xll.BInterpol(#REF!,#REF!,params!B2086,"cubic")</f>
        <v>#NAME?</v>
      </c>
      <c r="O2086" s="153" t="e">
        <f t="shared" ca="1" si="261"/>
        <v>#NAME?</v>
      </c>
    </row>
    <row r="2087" spans="1:15">
      <c r="A2087">
        <v>2084</v>
      </c>
      <c r="B2087">
        <f t="shared" si="259"/>
        <v>8.3360000000000003</v>
      </c>
      <c r="C2087" s="151" t="e">
        <f ca="1">+_xll.BInterpol(Boost!$R$6:$R$66,Boost!$AZ$6:$AZ$66,params!B2087,"cubic")</f>
        <v>#NAME?</v>
      </c>
      <c r="D2087" s="151" t="e">
        <f ca="1">+_xll.BInterpol(Boost!$R$6:$R$66,Boost!$AX$6:$AX$66,params!B2087,"cubic")</f>
        <v>#NAME?</v>
      </c>
      <c r="E2087" s="198" t="e">
        <f t="shared" ca="1" si="262"/>
        <v>#NAME?</v>
      </c>
      <c r="F2087" s="151" t="e">
        <f ca="1">+_xll.BInterpol(Boost!$R$6:$R$66,Boost!$AY$6:$AY$66,params!B2087,"cubic")</f>
        <v>#NAME?</v>
      </c>
      <c r="G2087" s="151" t="e">
        <f ca="1">_xll.BInterpol(cf!$A$2:$A$68,cf!$B$2:$B$68,params!B2087,"cubic")/100</f>
        <v>#NAME?</v>
      </c>
      <c r="H2087" s="199" t="e">
        <f t="shared" ca="1" si="263"/>
        <v>#NAME?</v>
      </c>
      <c r="I2087" s="152">
        <f t="shared" si="266"/>
        <v>0.12971395440596811</v>
      </c>
      <c r="J2087" s="152">
        <f t="shared" si="264"/>
        <v>5.8021003718211617E-5</v>
      </c>
      <c r="K2087" s="3" t="e">
        <f t="shared" ca="1" si="260"/>
        <v>#NAME?</v>
      </c>
      <c r="L2087" s="153" t="e">
        <f t="shared" ca="1" si="265"/>
        <v>#NAME?</v>
      </c>
      <c r="M2087" s="195" t="e">
        <f ca="1">_xll.BInterpol(cf!$A$2:$A$68,cf!$C$2:$C$68,params!B2087,"cubic")</f>
        <v>#NAME?</v>
      </c>
      <c r="N2087" s="195" t="e">
        <f ca="1">+_xll.BInterpol(#REF!,#REF!,params!B2087,"cubic")</f>
        <v>#NAME?</v>
      </c>
      <c r="O2087" s="153" t="e">
        <f t="shared" ca="1" si="261"/>
        <v>#NAME?</v>
      </c>
    </row>
    <row r="2088" spans="1:15">
      <c r="A2088">
        <v>2085</v>
      </c>
      <c r="B2088">
        <f t="shared" si="259"/>
        <v>8.34</v>
      </c>
      <c r="C2088" s="151" t="e">
        <f ca="1">+_xll.BInterpol(Boost!$R$6:$R$66,Boost!$AZ$6:$AZ$66,params!B2088,"cubic")</f>
        <v>#NAME?</v>
      </c>
      <c r="D2088" s="151" t="e">
        <f ca="1">+_xll.BInterpol(Boost!$R$6:$R$66,Boost!$AX$6:$AX$66,params!B2088,"cubic")</f>
        <v>#NAME?</v>
      </c>
      <c r="E2088" s="198" t="e">
        <f t="shared" ca="1" si="262"/>
        <v>#NAME?</v>
      </c>
      <c r="F2088" s="151" t="e">
        <f ca="1">+_xll.BInterpol(Boost!$R$6:$R$66,Boost!$AY$6:$AY$66,params!B2088,"cubic")</f>
        <v>#NAME?</v>
      </c>
      <c r="G2088" s="151" t="e">
        <f ca="1">_xll.BInterpol(cf!$A$2:$A$68,cf!$B$2:$B$68,params!B2088,"cubic")/100</f>
        <v>#NAME?</v>
      </c>
      <c r="H2088" s="199" t="e">
        <f t="shared" ca="1" si="263"/>
        <v>#NAME?</v>
      </c>
      <c r="I2088" s="152">
        <f t="shared" si="266"/>
        <v>0.12977197154174847</v>
      </c>
      <c r="J2088" s="152">
        <f t="shared" si="264"/>
        <v>5.8017135780352724E-5</v>
      </c>
      <c r="K2088" s="3" t="e">
        <f t="shared" ca="1" si="260"/>
        <v>#NAME?</v>
      </c>
      <c r="L2088" s="153" t="e">
        <f t="shared" ca="1" si="265"/>
        <v>#NAME?</v>
      </c>
      <c r="M2088" s="195" t="e">
        <f ca="1">_xll.BInterpol(cf!$A$2:$A$68,cf!$C$2:$C$68,params!B2088,"cubic")</f>
        <v>#NAME?</v>
      </c>
      <c r="N2088" s="195" t="e">
        <f ca="1">+_xll.BInterpol(#REF!,#REF!,params!B2088,"cubic")</f>
        <v>#NAME?</v>
      </c>
      <c r="O2088" s="153" t="e">
        <f t="shared" ca="1" si="261"/>
        <v>#NAME?</v>
      </c>
    </row>
    <row r="2089" spans="1:15">
      <c r="A2089">
        <v>2086</v>
      </c>
      <c r="B2089">
        <f t="shared" si="259"/>
        <v>8.3439999999999994</v>
      </c>
      <c r="C2089" s="151" t="e">
        <f ca="1">+_xll.BInterpol(Boost!$R$6:$R$66,Boost!$AZ$6:$AZ$66,params!B2089,"cubic")</f>
        <v>#NAME?</v>
      </c>
      <c r="D2089" s="151" t="e">
        <f ca="1">+_xll.BInterpol(Boost!$R$6:$R$66,Boost!$AX$6:$AX$66,params!B2089,"cubic")</f>
        <v>#NAME?</v>
      </c>
      <c r="E2089" s="198" t="e">
        <f t="shared" ca="1" si="262"/>
        <v>#NAME?</v>
      </c>
      <c r="F2089" s="151" t="e">
        <f ca="1">+_xll.BInterpol(Boost!$R$6:$R$66,Boost!$AY$6:$AY$66,params!B2089,"cubic")</f>
        <v>#NAME?</v>
      </c>
      <c r="G2089" s="151" t="e">
        <f ca="1">_xll.BInterpol(cf!$A$2:$A$68,cf!$B$2:$B$68,params!B2089,"cubic")/100</f>
        <v>#NAME?</v>
      </c>
      <c r="H2089" s="199" t="e">
        <f t="shared" ca="1" si="263"/>
        <v>#NAME?</v>
      </c>
      <c r="I2089" s="152">
        <f t="shared" si="266"/>
        <v>0.12982998480984853</v>
      </c>
      <c r="J2089" s="152">
        <f t="shared" si="264"/>
        <v>5.8013268100065574E-5</v>
      </c>
      <c r="K2089" s="3" t="e">
        <f t="shared" ca="1" si="260"/>
        <v>#NAME?</v>
      </c>
      <c r="L2089" s="153" t="e">
        <f t="shared" ca="1" si="265"/>
        <v>#NAME?</v>
      </c>
      <c r="M2089" s="195" t="e">
        <f ca="1">_xll.BInterpol(cf!$A$2:$A$68,cf!$C$2:$C$68,params!B2089,"cubic")</f>
        <v>#NAME?</v>
      </c>
      <c r="N2089" s="195" t="e">
        <f ca="1">+_xll.BInterpol(#REF!,#REF!,params!B2089,"cubic")</f>
        <v>#NAME?</v>
      </c>
      <c r="O2089" s="153" t="e">
        <f t="shared" ca="1" si="261"/>
        <v>#NAME?</v>
      </c>
    </row>
    <row r="2090" spans="1:15">
      <c r="A2090">
        <v>2087</v>
      </c>
      <c r="B2090">
        <f t="shared" si="259"/>
        <v>8.3480000000000008</v>
      </c>
      <c r="C2090" s="151" t="e">
        <f ca="1">+_xll.BInterpol(Boost!$R$6:$R$66,Boost!$AZ$6:$AZ$66,params!B2090,"cubic")</f>
        <v>#NAME?</v>
      </c>
      <c r="D2090" s="151" t="e">
        <f ca="1">+_xll.BInterpol(Boost!$R$6:$R$66,Boost!$AX$6:$AX$66,params!B2090,"cubic")</f>
        <v>#NAME?</v>
      </c>
      <c r="E2090" s="198" t="e">
        <f t="shared" ca="1" si="262"/>
        <v>#NAME?</v>
      </c>
      <c r="F2090" s="151" t="e">
        <f ca="1">+_xll.BInterpol(Boost!$R$6:$R$66,Boost!$AY$6:$AY$66,params!B2090,"cubic")</f>
        <v>#NAME?</v>
      </c>
      <c r="G2090" s="151" t="e">
        <f ca="1">_xll.BInterpol(cf!$A$2:$A$68,cf!$B$2:$B$68,params!B2090,"cubic")/100</f>
        <v>#NAME?</v>
      </c>
      <c r="H2090" s="199" t="e">
        <f t="shared" ca="1" si="263"/>
        <v>#NAME?</v>
      </c>
      <c r="I2090" s="152">
        <f t="shared" si="266"/>
        <v>0.12988799421052644</v>
      </c>
      <c r="J2090" s="152">
        <f t="shared" si="264"/>
        <v>5.8009400677905276E-5</v>
      </c>
      <c r="K2090" s="3" t="e">
        <f t="shared" ca="1" si="260"/>
        <v>#NAME?</v>
      </c>
      <c r="L2090" s="153" t="e">
        <f t="shared" ca="1" si="265"/>
        <v>#NAME?</v>
      </c>
      <c r="M2090" s="195" t="e">
        <f ca="1">_xll.BInterpol(cf!$A$2:$A$68,cf!$C$2:$C$68,params!B2090,"cubic")</f>
        <v>#NAME?</v>
      </c>
      <c r="N2090" s="195" t="e">
        <f ca="1">+_xll.BInterpol(#REF!,#REF!,params!B2090,"cubic")</f>
        <v>#NAME?</v>
      </c>
      <c r="O2090" s="153" t="e">
        <f t="shared" ca="1" si="261"/>
        <v>#NAME?</v>
      </c>
    </row>
    <row r="2091" spans="1:15">
      <c r="A2091">
        <v>2088</v>
      </c>
      <c r="B2091">
        <f t="shared" si="259"/>
        <v>8.3520000000000003</v>
      </c>
      <c r="C2091" s="151" t="e">
        <f ca="1">+_xll.BInterpol(Boost!$R$6:$R$66,Boost!$AZ$6:$AZ$66,params!B2091,"cubic")</f>
        <v>#NAME?</v>
      </c>
      <c r="D2091" s="151" t="e">
        <f ca="1">+_xll.BInterpol(Boost!$R$6:$R$66,Boost!$AX$6:$AX$66,params!B2091,"cubic")</f>
        <v>#NAME?</v>
      </c>
      <c r="E2091" s="198" t="e">
        <f t="shared" ca="1" si="262"/>
        <v>#NAME?</v>
      </c>
      <c r="F2091" s="151" t="e">
        <f ca="1">+_xll.BInterpol(Boost!$R$6:$R$66,Boost!$AY$6:$AY$66,params!B2091,"cubic")</f>
        <v>#NAME?</v>
      </c>
      <c r="G2091" s="151" t="e">
        <f ca="1">_xll.BInterpol(cf!$A$2:$A$68,cf!$B$2:$B$68,params!B2091,"cubic")/100</f>
        <v>#NAME?</v>
      </c>
      <c r="H2091" s="199" t="e">
        <f t="shared" ca="1" si="263"/>
        <v>#NAME?</v>
      </c>
      <c r="I2091" s="152">
        <f t="shared" si="266"/>
        <v>0.12994599974403975</v>
      </c>
      <c r="J2091" s="152">
        <f t="shared" si="264"/>
        <v>5.800553351331672E-5</v>
      </c>
      <c r="K2091" s="3" t="e">
        <f t="shared" ca="1" si="260"/>
        <v>#NAME?</v>
      </c>
      <c r="L2091" s="153" t="e">
        <f t="shared" ca="1" si="265"/>
        <v>#NAME?</v>
      </c>
      <c r="M2091" s="195" t="e">
        <f ca="1">_xll.BInterpol(cf!$A$2:$A$68,cf!$C$2:$C$68,params!B2091,"cubic")</f>
        <v>#NAME?</v>
      </c>
      <c r="N2091" s="195" t="e">
        <f ca="1">+_xll.BInterpol(#REF!,#REF!,params!B2091,"cubic")</f>
        <v>#NAME?</v>
      </c>
      <c r="O2091" s="153" t="e">
        <f t="shared" ca="1" si="261"/>
        <v>#NAME?</v>
      </c>
    </row>
    <row r="2092" spans="1:15">
      <c r="A2092">
        <v>2089</v>
      </c>
      <c r="B2092">
        <f t="shared" si="259"/>
        <v>8.3559999999999999</v>
      </c>
      <c r="C2092" s="151" t="e">
        <f ca="1">+_xll.BInterpol(Boost!$R$6:$R$66,Boost!$AZ$6:$AZ$66,params!B2092,"cubic")</f>
        <v>#NAME?</v>
      </c>
      <c r="D2092" s="151" t="e">
        <f ca="1">+_xll.BInterpol(Boost!$R$6:$R$66,Boost!$AX$6:$AX$66,params!B2092,"cubic")</f>
        <v>#NAME?</v>
      </c>
      <c r="E2092" s="198" t="e">
        <f t="shared" ca="1" si="262"/>
        <v>#NAME?</v>
      </c>
      <c r="F2092" s="151" t="e">
        <f ca="1">+_xll.BInterpol(Boost!$R$6:$R$66,Boost!$AY$6:$AY$66,params!B2092,"cubic")</f>
        <v>#NAME?</v>
      </c>
      <c r="G2092" s="151" t="e">
        <f ca="1">_xll.BInterpol(cf!$A$2:$A$68,cf!$B$2:$B$68,params!B2092,"cubic")/100</f>
        <v>#NAME?</v>
      </c>
      <c r="H2092" s="199" t="e">
        <f t="shared" ca="1" si="263"/>
        <v>#NAME?</v>
      </c>
      <c r="I2092" s="152">
        <f t="shared" si="266"/>
        <v>0.13000400141064639</v>
      </c>
      <c r="J2092" s="152">
        <f t="shared" si="264"/>
        <v>5.8001666606632973E-5</v>
      </c>
      <c r="K2092" s="3" t="e">
        <f t="shared" ca="1" si="260"/>
        <v>#NAME?</v>
      </c>
      <c r="L2092" s="153" t="e">
        <f t="shared" ca="1" si="265"/>
        <v>#NAME?</v>
      </c>
      <c r="M2092" s="195" t="e">
        <f ca="1">_xll.BInterpol(cf!$A$2:$A$68,cf!$C$2:$C$68,params!B2092,"cubic")</f>
        <v>#NAME?</v>
      </c>
      <c r="N2092" s="195" t="e">
        <f ca="1">+_xll.BInterpol(#REF!,#REF!,params!B2092,"cubic")</f>
        <v>#NAME?</v>
      </c>
      <c r="O2092" s="153" t="e">
        <f t="shared" ca="1" si="261"/>
        <v>#NAME?</v>
      </c>
    </row>
    <row r="2093" spans="1:15">
      <c r="A2093">
        <v>2090</v>
      </c>
      <c r="B2093">
        <f t="shared" si="259"/>
        <v>8.36</v>
      </c>
      <c r="C2093" s="151" t="e">
        <f ca="1">+_xll.BInterpol(Boost!$R$6:$R$66,Boost!$AZ$6:$AZ$66,params!B2093,"cubic")</f>
        <v>#NAME?</v>
      </c>
      <c r="D2093" s="151" t="e">
        <f ca="1">+_xll.BInterpol(Boost!$R$6:$R$66,Boost!$AX$6:$AX$66,params!B2093,"cubic")</f>
        <v>#NAME?</v>
      </c>
      <c r="E2093" s="198" t="e">
        <f t="shared" ca="1" si="262"/>
        <v>#NAME?</v>
      </c>
      <c r="F2093" s="151" t="e">
        <f ca="1">+_xll.BInterpol(Boost!$R$6:$R$66,Boost!$AY$6:$AY$66,params!B2093,"cubic")</f>
        <v>#NAME?</v>
      </c>
      <c r="G2093" s="151" t="e">
        <f ca="1">_xll.BInterpol(cf!$A$2:$A$68,cf!$B$2:$B$68,params!B2093,"cubic")/100</f>
        <v>#NAME?</v>
      </c>
      <c r="H2093" s="199" t="e">
        <f t="shared" ca="1" si="263"/>
        <v>#NAME?</v>
      </c>
      <c r="I2093" s="152">
        <f t="shared" si="266"/>
        <v>0.13006199921060424</v>
      </c>
      <c r="J2093" s="152">
        <f t="shared" si="264"/>
        <v>5.7997799957854035E-5</v>
      </c>
      <c r="K2093" s="3" t="e">
        <f t="shared" ca="1" si="260"/>
        <v>#NAME?</v>
      </c>
      <c r="L2093" s="153" t="e">
        <f t="shared" ca="1" si="265"/>
        <v>#NAME?</v>
      </c>
      <c r="M2093" s="195" t="e">
        <f ca="1">_xll.BInterpol(cf!$A$2:$A$68,cf!$C$2:$C$68,params!B2093,"cubic")</f>
        <v>#NAME?</v>
      </c>
      <c r="N2093" s="195" t="e">
        <f ca="1">+_xll.BInterpol(#REF!,#REF!,params!B2093,"cubic")</f>
        <v>#NAME?</v>
      </c>
      <c r="O2093" s="153" t="e">
        <f t="shared" ca="1" si="261"/>
        <v>#NAME?</v>
      </c>
    </row>
    <row r="2094" spans="1:15">
      <c r="A2094">
        <v>2091</v>
      </c>
      <c r="B2094">
        <f t="shared" si="259"/>
        <v>8.3640000000000008</v>
      </c>
      <c r="C2094" s="151" t="e">
        <f ca="1">+_xll.BInterpol(Boost!$R$6:$R$66,Boost!$AZ$6:$AZ$66,params!B2094,"cubic")</f>
        <v>#NAME?</v>
      </c>
      <c r="D2094" s="151" t="e">
        <f ca="1">+_xll.BInterpol(Boost!$R$6:$R$66,Boost!$AX$6:$AX$66,params!B2094,"cubic")</f>
        <v>#NAME?</v>
      </c>
      <c r="E2094" s="198" t="e">
        <f t="shared" ca="1" si="262"/>
        <v>#NAME?</v>
      </c>
      <c r="F2094" s="151" t="e">
        <f ca="1">+_xll.BInterpol(Boost!$R$6:$R$66,Boost!$AY$6:$AY$66,params!B2094,"cubic")</f>
        <v>#NAME?</v>
      </c>
      <c r="G2094" s="151" t="e">
        <f ca="1">_xll.BInterpol(cf!$A$2:$A$68,cf!$B$2:$B$68,params!B2094,"cubic")/100</f>
        <v>#NAME?</v>
      </c>
      <c r="H2094" s="199" t="e">
        <f t="shared" ca="1" si="263"/>
        <v>#NAME?</v>
      </c>
      <c r="I2094" s="152">
        <f t="shared" si="266"/>
        <v>0.130119993144171</v>
      </c>
      <c r="J2094" s="152">
        <f t="shared" si="264"/>
        <v>5.799393356675786E-5</v>
      </c>
      <c r="K2094" s="3" t="e">
        <f t="shared" ca="1" si="260"/>
        <v>#NAME?</v>
      </c>
      <c r="L2094" s="153" t="e">
        <f t="shared" ca="1" si="265"/>
        <v>#NAME?</v>
      </c>
      <c r="M2094" s="195" t="e">
        <f ca="1">_xll.BInterpol(cf!$A$2:$A$68,cf!$C$2:$C$68,params!B2094,"cubic")</f>
        <v>#NAME?</v>
      </c>
      <c r="N2094" s="195" t="e">
        <f ca="1">+_xll.BInterpol(#REF!,#REF!,params!B2094,"cubic")</f>
        <v>#NAME?</v>
      </c>
      <c r="O2094" s="153" t="e">
        <f t="shared" ca="1" si="261"/>
        <v>#NAME?</v>
      </c>
    </row>
    <row r="2095" spans="1:15">
      <c r="A2095">
        <v>2092</v>
      </c>
      <c r="B2095">
        <f t="shared" si="259"/>
        <v>8.3680000000000003</v>
      </c>
      <c r="C2095" s="151" t="e">
        <f ca="1">+_xll.BInterpol(Boost!$R$6:$R$66,Boost!$AZ$6:$AZ$66,params!B2095,"cubic")</f>
        <v>#NAME?</v>
      </c>
      <c r="D2095" s="151" t="e">
        <f ca="1">+_xll.BInterpol(Boost!$R$6:$R$66,Boost!$AX$6:$AX$66,params!B2095,"cubic")</f>
        <v>#NAME?</v>
      </c>
      <c r="E2095" s="198" t="e">
        <f t="shared" ca="1" si="262"/>
        <v>#NAME?</v>
      </c>
      <c r="F2095" s="151" t="e">
        <f ca="1">+_xll.BInterpol(Boost!$R$6:$R$66,Boost!$AY$6:$AY$66,params!B2095,"cubic")</f>
        <v>#NAME?</v>
      </c>
      <c r="G2095" s="151" t="e">
        <f ca="1">_xll.BInterpol(cf!$A$2:$A$68,cf!$B$2:$B$68,params!B2095,"cubic")/100</f>
        <v>#NAME?</v>
      </c>
      <c r="H2095" s="199" t="e">
        <f t="shared" ca="1" si="263"/>
        <v>#NAME?</v>
      </c>
      <c r="I2095" s="152">
        <f t="shared" si="266"/>
        <v>0.13017798321160423</v>
      </c>
      <c r="J2095" s="152">
        <f t="shared" si="264"/>
        <v>5.7990067433233428E-5</v>
      </c>
      <c r="K2095" s="3" t="e">
        <f t="shared" ca="1" si="260"/>
        <v>#NAME?</v>
      </c>
      <c r="L2095" s="153" t="e">
        <f t="shared" ca="1" si="265"/>
        <v>#NAME?</v>
      </c>
      <c r="M2095" s="195" t="e">
        <f ca="1">_xll.BInterpol(cf!$A$2:$A$68,cf!$C$2:$C$68,params!B2095,"cubic")</f>
        <v>#NAME?</v>
      </c>
      <c r="N2095" s="195" t="e">
        <f ca="1">+_xll.BInterpol(#REF!,#REF!,params!B2095,"cubic")</f>
        <v>#NAME?</v>
      </c>
      <c r="O2095" s="153" t="e">
        <f t="shared" ca="1" si="261"/>
        <v>#NAME?</v>
      </c>
    </row>
    <row r="2096" spans="1:15">
      <c r="A2096">
        <v>2093</v>
      </c>
      <c r="B2096">
        <f t="shared" si="259"/>
        <v>8.3719999999999999</v>
      </c>
      <c r="C2096" s="151" t="e">
        <f ca="1">+_xll.BInterpol(Boost!$R$6:$R$66,Boost!$AZ$6:$AZ$66,params!B2096,"cubic")</f>
        <v>#NAME?</v>
      </c>
      <c r="D2096" s="151" t="e">
        <f ca="1">+_xll.BInterpol(Boost!$R$6:$R$66,Boost!$AX$6:$AX$66,params!B2096,"cubic")</f>
        <v>#NAME?</v>
      </c>
      <c r="E2096" s="198" t="e">
        <f t="shared" ca="1" si="262"/>
        <v>#NAME?</v>
      </c>
      <c r="F2096" s="151" t="e">
        <f ca="1">+_xll.BInterpol(Boost!$R$6:$R$66,Boost!$AY$6:$AY$66,params!B2096,"cubic")</f>
        <v>#NAME?</v>
      </c>
      <c r="G2096" s="151" t="e">
        <f ca="1">_xll.BInterpol(cf!$A$2:$A$68,cf!$B$2:$B$68,params!B2096,"cubic")/100</f>
        <v>#NAME?</v>
      </c>
      <c r="H2096" s="199" t="e">
        <f t="shared" ca="1" si="263"/>
        <v>#NAME?</v>
      </c>
      <c r="I2096" s="152">
        <f t="shared" si="266"/>
        <v>0.13023596941316196</v>
      </c>
      <c r="J2096" s="152">
        <f t="shared" si="264"/>
        <v>5.7986201557724826E-5</v>
      </c>
      <c r="K2096" s="3" t="e">
        <f t="shared" ca="1" si="260"/>
        <v>#NAME?</v>
      </c>
      <c r="L2096" s="153" t="e">
        <f t="shared" ca="1" si="265"/>
        <v>#NAME?</v>
      </c>
      <c r="M2096" s="195" t="e">
        <f ca="1">_xll.BInterpol(cf!$A$2:$A$68,cf!$C$2:$C$68,params!B2096,"cubic")</f>
        <v>#NAME?</v>
      </c>
      <c r="N2096" s="195" t="e">
        <f ca="1">+_xll.BInterpol(#REF!,#REF!,params!B2096,"cubic")</f>
        <v>#NAME?</v>
      </c>
      <c r="O2096" s="153" t="e">
        <f t="shared" ca="1" si="261"/>
        <v>#NAME?</v>
      </c>
    </row>
    <row r="2097" spans="1:15">
      <c r="A2097">
        <v>2094</v>
      </c>
      <c r="B2097">
        <f t="shared" si="259"/>
        <v>8.3759999999999994</v>
      </c>
      <c r="C2097" s="151" t="e">
        <f ca="1">+_xll.BInterpol(Boost!$R$6:$R$66,Boost!$AZ$6:$AZ$66,params!B2097,"cubic")</f>
        <v>#NAME?</v>
      </c>
      <c r="D2097" s="151" t="e">
        <f ca="1">+_xll.BInterpol(Boost!$R$6:$R$66,Boost!$AX$6:$AX$66,params!B2097,"cubic")</f>
        <v>#NAME?</v>
      </c>
      <c r="E2097" s="198" t="e">
        <f t="shared" ca="1" si="262"/>
        <v>#NAME?</v>
      </c>
      <c r="F2097" s="151" t="e">
        <f ca="1">+_xll.BInterpol(Boost!$R$6:$R$66,Boost!$AY$6:$AY$66,params!B2097,"cubic")</f>
        <v>#NAME?</v>
      </c>
      <c r="G2097" s="151" t="e">
        <f ca="1">_xll.BInterpol(cf!$A$2:$A$68,cf!$B$2:$B$68,params!B2097,"cubic")/100</f>
        <v>#NAME?</v>
      </c>
      <c r="H2097" s="199" t="e">
        <f t="shared" ca="1" si="263"/>
        <v>#NAME?</v>
      </c>
      <c r="I2097" s="152">
        <f t="shared" si="266"/>
        <v>0.13029395174910174</v>
      </c>
      <c r="J2097" s="152">
        <f t="shared" si="264"/>
        <v>5.7982335939787966E-5</v>
      </c>
      <c r="K2097" s="3" t="e">
        <f t="shared" ca="1" si="260"/>
        <v>#NAME?</v>
      </c>
      <c r="L2097" s="153" t="e">
        <f t="shared" ca="1" si="265"/>
        <v>#NAME?</v>
      </c>
      <c r="M2097" s="195" t="e">
        <f ca="1">_xll.BInterpol(cf!$A$2:$A$68,cf!$C$2:$C$68,params!B2097,"cubic")</f>
        <v>#NAME?</v>
      </c>
      <c r="N2097" s="195" t="e">
        <f ca="1">+_xll.BInterpol(#REF!,#REF!,params!B2097,"cubic")</f>
        <v>#NAME?</v>
      </c>
      <c r="O2097" s="153" t="e">
        <f t="shared" ca="1" si="261"/>
        <v>#NAME?</v>
      </c>
    </row>
    <row r="2098" spans="1:15">
      <c r="A2098">
        <v>2095</v>
      </c>
      <c r="B2098">
        <f t="shared" si="259"/>
        <v>8.3800000000000008</v>
      </c>
      <c r="C2098" s="151" t="e">
        <f ca="1">+_xll.BInterpol(Boost!$R$6:$R$66,Boost!$AZ$6:$AZ$66,params!B2098,"cubic")</f>
        <v>#NAME?</v>
      </c>
      <c r="D2098" s="151" t="e">
        <f ca="1">+_xll.BInterpol(Boost!$R$6:$R$66,Boost!$AX$6:$AX$66,params!B2098,"cubic")</f>
        <v>#NAME?</v>
      </c>
      <c r="E2098" s="198" t="e">
        <f t="shared" ca="1" si="262"/>
        <v>#NAME?</v>
      </c>
      <c r="F2098" s="151" t="e">
        <f ca="1">+_xll.BInterpol(Boost!$R$6:$R$66,Boost!$AY$6:$AY$66,params!B2098,"cubic")</f>
        <v>#NAME?</v>
      </c>
      <c r="G2098" s="151" t="e">
        <f ca="1">_xll.BInterpol(cf!$A$2:$A$68,cf!$B$2:$B$68,params!B2098,"cubic")/100</f>
        <v>#NAME?</v>
      </c>
      <c r="H2098" s="199" t="e">
        <f t="shared" ca="1" si="263"/>
        <v>#NAME?</v>
      </c>
      <c r="I2098" s="152">
        <f t="shared" si="266"/>
        <v>0.13035193021968128</v>
      </c>
      <c r="J2098" s="152">
        <f t="shared" si="264"/>
        <v>5.797847057953387E-5</v>
      </c>
      <c r="K2098" s="3" t="e">
        <f t="shared" ca="1" si="260"/>
        <v>#NAME?</v>
      </c>
      <c r="L2098" s="153" t="e">
        <f t="shared" ca="1" si="265"/>
        <v>#NAME?</v>
      </c>
      <c r="M2098" s="195" t="e">
        <f ca="1">_xll.BInterpol(cf!$A$2:$A$68,cf!$C$2:$C$68,params!B2098,"cubic")</f>
        <v>#NAME?</v>
      </c>
      <c r="N2098" s="195" t="e">
        <f ca="1">+_xll.BInterpol(#REF!,#REF!,params!B2098,"cubic")</f>
        <v>#NAME?</v>
      </c>
      <c r="O2098" s="153" t="e">
        <f t="shared" ca="1" si="261"/>
        <v>#NAME?</v>
      </c>
    </row>
    <row r="2099" spans="1:15">
      <c r="A2099">
        <v>2096</v>
      </c>
      <c r="B2099">
        <f t="shared" si="259"/>
        <v>8.3840000000000003</v>
      </c>
      <c r="C2099" s="151" t="e">
        <f ca="1">+_xll.BInterpol(Boost!$R$6:$R$66,Boost!$AZ$6:$AZ$66,params!B2099,"cubic")</f>
        <v>#NAME?</v>
      </c>
      <c r="D2099" s="151" t="e">
        <f ca="1">+_xll.BInterpol(Boost!$R$6:$R$66,Boost!$AX$6:$AX$66,params!B2099,"cubic")</f>
        <v>#NAME?</v>
      </c>
      <c r="E2099" s="198" t="e">
        <f t="shared" ca="1" si="262"/>
        <v>#NAME?</v>
      </c>
      <c r="F2099" s="151" t="e">
        <f ca="1">+_xll.BInterpol(Boost!$R$6:$R$66,Boost!$AY$6:$AY$66,params!B2099,"cubic")</f>
        <v>#NAME?</v>
      </c>
      <c r="G2099" s="151" t="e">
        <f ca="1">_xll.BInterpol(cf!$A$2:$A$68,cf!$B$2:$B$68,params!B2099,"cubic")/100</f>
        <v>#NAME?</v>
      </c>
      <c r="H2099" s="199" t="e">
        <f t="shared" ca="1" si="263"/>
        <v>#NAME?</v>
      </c>
      <c r="I2099" s="152">
        <f t="shared" si="266"/>
        <v>0.13040990482515835</v>
      </c>
      <c r="J2099" s="152">
        <f t="shared" si="264"/>
        <v>5.797460547707356E-5</v>
      </c>
      <c r="K2099" s="3" t="e">
        <f t="shared" ca="1" si="260"/>
        <v>#NAME?</v>
      </c>
      <c r="L2099" s="153" t="e">
        <f t="shared" ca="1" si="265"/>
        <v>#NAME?</v>
      </c>
      <c r="M2099" s="195" t="e">
        <f ca="1">_xll.BInterpol(cf!$A$2:$A$68,cf!$C$2:$C$68,params!B2099,"cubic")</f>
        <v>#NAME?</v>
      </c>
      <c r="N2099" s="195" t="e">
        <f ca="1">+_xll.BInterpol(#REF!,#REF!,params!B2099,"cubic")</f>
        <v>#NAME?</v>
      </c>
      <c r="O2099" s="153" t="e">
        <f t="shared" ca="1" si="261"/>
        <v>#NAME?</v>
      </c>
    </row>
    <row r="2100" spans="1:15">
      <c r="A2100">
        <v>2097</v>
      </c>
      <c r="B2100">
        <f t="shared" si="259"/>
        <v>8.3879999999999999</v>
      </c>
      <c r="C2100" s="151" t="e">
        <f ca="1">+_xll.BInterpol(Boost!$R$6:$R$66,Boost!$AZ$6:$AZ$66,params!B2100,"cubic")</f>
        <v>#NAME?</v>
      </c>
      <c r="D2100" s="151" t="e">
        <f ca="1">+_xll.BInterpol(Boost!$R$6:$R$66,Boost!$AX$6:$AX$66,params!B2100,"cubic")</f>
        <v>#NAME?</v>
      </c>
      <c r="E2100" s="198" t="e">
        <f t="shared" ca="1" si="262"/>
        <v>#NAME?</v>
      </c>
      <c r="F2100" s="151" t="e">
        <f ca="1">+_xll.BInterpol(Boost!$R$6:$R$66,Boost!$AY$6:$AY$66,params!B2100,"cubic")</f>
        <v>#NAME?</v>
      </c>
      <c r="G2100" s="151" t="e">
        <f ca="1">_xll.BInterpol(cf!$A$2:$A$68,cf!$B$2:$B$68,params!B2100,"cubic")/100</f>
        <v>#NAME?</v>
      </c>
      <c r="H2100" s="199" t="e">
        <f t="shared" ca="1" si="263"/>
        <v>#NAME?</v>
      </c>
      <c r="I2100" s="152">
        <f t="shared" si="266"/>
        <v>0.13046787556579054</v>
      </c>
      <c r="J2100" s="152">
        <f t="shared" si="264"/>
        <v>5.7970740632184992E-5</v>
      </c>
      <c r="K2100" s="3" t="e">
        <f t="shared" ca="1" si="260"/>
        <v>#NAME?</v>
      </c>
      <c r="L2100" s="153" t="e">
        <f t="shared" ca="1" si="265"/>
        <v>#NAME?</v>
      </c>
      <c r="M2100" s="195" t="e">
        <f ca="1">_xll.BInterpol(cf!$A$2:$A$68,cf!$C$2:$C$68,params!B2100,"cubic")</f>
        <v>#NAME?</v>
      </c>
      <c r="N2100" s="195" t="e">
        <f ca="1">+_xll.BInterpol(#REF!,#REF!,params!B2100,"cubic")</f>
        <v>#NAME?</v>
      </c>
      <c r="O2100" s="153" t="e">
        <f t="shared" ca="1" si="261"/>
        <v>#NAME?</v>
      </c>
    </row>
    <row r="2101" spans="1:15">
      <c r="A2101">
        <v>2098</v>
      </c>
      <c r="B2101">
        <f t="shared" si="259"/>
        <v>8.3919999999999995</v>
      </c>
      <c r="C2101" s="151" t="e">
        <f ca="1">+_xll.BInterpol(Boost!$R$6:$R$66,Boost!$AZ$6:$AZ$66,params!B2101,"cubic")</f>
        <v>#NAME?</v>
      </c>
      <c r="D2101" s="151" t="e">
        <f ca="1">+_xll.BInterpol(Boost!$R$6:$R$66,Boost!$AX$6:$AX$66,params!B2101,"cubic")</f>
        <v>#NAME?</v>
      </c>
      <c r="E2101" s="198" t="e">
        <f t="shared" ca="1" si="262"/>
        <v>#NAME?</v>
      </c>
      <c r="F2101" s="151" t="e">
        <f ca="1">+_xll.BInterpol(Boost!$R$6:$R$66,Boost!$AY$6:$AY$66,params!B2101,"cubic")</f>
        <v>#NAME?</v>
      </c>
      <c r="G2101" s="151" t="e">
        <f ca="1">_xll.BInterpol(cf!$A$2:$A$68,cf!$B$2:$B$68,params!B2101,"cubic")/100</f>
        <v>#NAME?</v>
      </c>
      <c r="H2101" s="199" t="e">
        <f t="shared" ca="1" si="263"/>
        <v>#NAME?</v>
      </c>
      <c r="I2101" s="152">
        <f t="shared" si="266"/>
        <v>0.1305258424418354</v>
      </c>
      <c r="J2101" s="152">
        <f t="shared" si="264"/>
        <v>5.7966876044868165E-5</v>
      </c>
      <c r="K2101" s="3" t="e">
        <f t="shared" ca="1" si="260"/>
        <v>#NAME?</v>
      </c>
      <c r="L2101" s="153" t="e">
        <f t="shared" ca="1" si="265"/>
        <v>#NAME?</v>
      </c>
      <c r="M2101" s="195" t="e">
        <f ca="1">_xll.BInterpol(cf!$A$2:$A$68,cf!$C$2:$C$68,params!B2101,"cubic")</f>
        <v>#NAME?</v>
      </c>
      <c r="N2101" s="195" t="e">
        <f ca="1">+_xll.BInterpol(#REF!,#REF!,params!B2101,"cubic")</f>
        <v>#NAME?</v>
      </c>
      <c r="O2101" s="153" t="e">
        <f t="shared" ca="1" si="261"/>
        <v>#NAME?</v>
      </c>
    </row>
    <row r="2102" spans="1:15">
      <c r="A2102">
        <v>2099</v>
      </c>
      <c r="B2102">
        <f t="shared" si="259"/>
        <v>8.3960000000000008</v>
      </c>
      <c r="C2102" s="151" t="e">
        <f ca="1">+_xll.BInterpol(Boost!$R$6:$R$66,Boost!$AZ$6:$AZ$66,params!B2102,"cubic")</f>
        <v>#NAME?</v>
      </c>
      <c r="D2102" s="151" t="e">
        <f ca="1">+_xll.BInterpol(Boost!$R$6:$R$66,Boost!$AX$6:$AX$66,params!B2102,"cubic")</f>
        <v>#NAME?</v>
      </c>
      <c r="E2102" s="198" t="e">
        <f t="shared" ca="1" si="262"/>
        <v>#NAME?</v>
      </c>
      <c r="F2102" s="151" t="e">
        <f ca="1">+_xll.BInterpol(Boost!$R$6:$R$66,Boost!$AY$6:$AY$66,params!B2102,"cubic")</f>
        <v>#NAME?</v>
      </c>
      <c r="G2102" s="151" t="e">
        <f ca="1">_xll.BInterpol(cf!$A$2:$A$68,cf!$B$2:$B$68,params!B2102,"cubic")/100</f>
        <v>#NAME?</v>
      </c>
      <c r="H2102" s="199" t="e">
        <f t="shared" ca="1" si="263"/>
        <v>#NAME?</v>
      </c>
      <c r="I2102" s="152">
        <f t="shared" si="266"/>
        <v>0.13058380545355086</v>
      </c>
      <c r="J2102" s="152">
        <f t="shared" si="264"/>
        <v>5.7963011715456147E-5</v>
      </c>
      <c r="K2102" s="3" t="e">
        <f t="shared" ca="1" si="260"/>
        <v>#NAME?</v>
      </c>
      <c r="L2102" s="153" t="e">
        <f t="shared" ca="1" si="265"/>
        <v>#NAME?</v>
      </c>
      <c r="M2102" s="195" t="e">
        <f ca="1">_xll.BInterpol(cf!$A$2:$A$68,cf!$C$2:$C$68,params!B2102,"cubic")</f>
        <v>#NAME?</v>
      </c>
      <c r="N2102" s="195" t="e">
        <f ca="1">+_xll.BInterpol(#REF!,#REF!,params!B2102,"cubic")</f>
        <v>#NAME?</v>
      </c>
      <c r="O2102" s="153" t="e">
        <f t="shared" ca="1" si="261"/>
        <v>#NAME?</v>
      </c>
    </row>
    <row r="2103" spans="1:15">
      <c r="A2103">
        <v>2100</v>
      </c>
      <c r="B2103">
        <f t="shared" si="259"/>
        <v>8.4</v>
      </c>
      <c r="C2103" s="151" t="e">
        <f ca="1">+_xll.BInterpol(Boost!$R$6:$R$66,Boost!$AZ$6:$AZ$66,params!B2103,"cubic")</f>
        <v>#NAME?</v>
      </c>
      <c r="D2103" s="151" t="e">
        <f ca="1">+_xll.BInterpol(Boost!$R$6:$R$66,Boost!$AX$6:$AX$66,params!B2103,"cubic")</f>
        <v>#NAME?</v>
      </c>
      <c r="E2103" s="198" t="e">
        <f t="shared" ca="1" si="262"/>
        <v>#NAME?</v>
      </c>
      <c r="F2103" s="151" t="e">
        <f ca="1">+_xll.BInterpol(Boost!$R$6:$R$66,Boost!$AY$6:$AY$66,params!B2103,"cubic")</f>
        <v>#NAME?</v>
      </c>
      <c r="G2103" s="151" t="e">
        <f ca="1">_xll.BInterpol(cf!$A$2:$A$68,cf!$B$2:$B$68,params!B2103,"cubic")/100</f>
        <v>#NAME?</v>
      </c>
      <c r="H2103" s="199" t="e">
        <f t="shared" ca="1" si="263"/>
        <v>#NAME?</v>
      </c>
      <c r="I2103" s="152">
        <f t="shared" si="266"/>
        <v>0.13064176460119414</v>
      </c>
      <c r="J2103" s="152">
        <f t="shared" si="264"/>
        <v>5.7959147643282805E-5</v>
      </c>
      <c r="K2103" s="3" t="e">
        <f t="shared" ca="1" si="260"/>
        <v>#NAME?</v>
      </c>
      <c r="L2103" s="153" t="e">
        <f t="shared" ca="1" si="265"/>
        <v>#NAME?</v>
      </c>
      <c r="M2103" s="195" t="e">
        <f ca="1">_xll.BInterpol(cf!$A$2:$A$68,cf!$C$2:$C$68,params!B2103,"cubic")</f>
        <v>#NAME?</v>
      </c>
      <c r="N2103" s="195" t="e">
        <f ca="1">+_xll.BInterpol(#REF!,#REF!,params!B2103,"cubic")</f>
        <v>#NAME?</v>
      </c>
      <c r="O2103" s="153" t="e">
        <f t="shared" ca="1" si="261"/>
        <v>#NAME?</v>
      </c>
    </row>
    <row r="2104" spans="1:15">
      <c r="A2104">
        <v>2101</v>
      </c>
      <c r="B2104">
        <f t="shared" si="259"/>
        <v>8.4039999999999999</v>
      </c>
      <c r="C2104" s="151" t="e">
        <f ca="1">+_xll.BInterpol(Boost!$R$6:$R$66,Boost!$AZ$6:$AZ$66,params!B2104,"cubic")</f>
        <v>#NAME?</v>
      </c>
      <c r="D2104" s="151" t="e">
        <f ca="1">+_xll.BInterpol(Boost!$R$6:$R$66,Boost!$AX$6:$AX$66,params!B2104,"cubic")</f>
        <v>#NAME?</v>
      </c>
      <c r="E2104" s="198" t="e">
        <f t="shared" ca="1" si="262"/>
        <v>#NAME?</v>
      </c>
      <c r="F2104" s="151" t="e">
        <f ca="1">+_xll.BInterpol(Boost!$R$6:$R$66,Boost!$AY$6:$AY$66,params!B2104,"cubic")</f>
        <v>#NAME?</v>
      </c>
      <c r="G2104" s="151" t="e">
        <f ca="1">_xll.BInterpol(cf!$A$2:$A$68,cf!$B$2:$B$68,params!B2104,"cubic")/100</f>
        <v>#NAME?</v>
      </c>
      <c r="H2104" s="199" t="e">
        <f t="shared" ca="1" si="263"/>
        <v>#NAME?</v>
      </c>
      <c r="I2104" s="152">
        <f t="shared" si="266"/>
        <v>0.13069971988502316</v>
      </c>
      <c r="J2104" s="152">
        <f t="shared" si="264"/>
        <v>5.795528382901427E-5</v>
      </c>
      <c r="K2104" s="3" t="e">
        <f t="shared" ca="1" si="260"/>
        <v>#NAME?</v>
      </c>
      <c r="L2104" s="153" t="e">
        <f t="shared" ca="1" si="265"/>
        <v>#NAME?</v>
      </c>
      <c r="M2104" s="195" t="e">
        <f ca="1">_xll.BInterpol(cf!$A$2:$A$68,cf!$C$2:$C$68,params!B2104,"cubic")</f>
        <v>#NAME?</v>
      </c>
      <c r="N2104" s="195" t="e">
        <f ca="1">+_xll.BInterpol(#REF!,#REF!,params!B2104,"cubic")</f>
        <v>#NAME?</v>
      </c>
      <c r="O2104" s="153" t="e">
        <f t="shared" ca="1" si="261"/>
        <v>#NAME?</v>
      </c>
    </row>
    <row r="2105" spans="1:15">
      <c r="A2105">
        <v>2102</v>
      </c>
      <c r="B2105">
        <f t="shared" si="259"/>
        <v>8.4079999999999995</v>
      </c>
      <c r="C2105" s="151" t="e">
        <f ca="1">+_xll.BInterpol(Boost!$R$6:$R$66,Boost!$AZ$6:$AZ$66,params!B2105,"cubic")</f>
        <v>#NAME?</v>
      </c>
      <c r="D2105" s="151" t="e">
        <f ca="1">+_xll.BInterpol(Boost!$R$6:$R$66,Boost!$AX$6:$AX$66,params!B2105,"cubic")</f>
        <v>#NAME?</v>
      </c>
      <c r="E2105" s="198" t="e">
        <f t="shared" ca="1" si="262"/>
        <v>#NAME?</v>
      </c>
      <c r="F2105" s="151" t="e">
        <f ca="1">+_xll.BInterpol(Boost!$R$6:$R$66,Boost!$AY$6:$AY$66,params!B2105,"cubic")</f>
        <v>#NAME?</v>
      </c>
      <c r="G2105" s="151" t="e">
        <f ca="1">_xll.BInterpol(cf!$A$2:$A$68,cf!$B$2:$B$68,params!B2105,"cubic")/100</f>
        <v>#NAME?</v>
      </c>
      <c r="H2105" s="199" t="e">
        <f t="shared" ca="1" si="263"/>
        <v>#NAME?</v>
      </c>
      <c r="I2105" s="152">
        <f t="shared" si="266"/>
        <v>0.13075767130529536</v>
      </c>
      <c r="J2105" s="152">
        <f t="shared" si="264"/>
        <v>5.7951420272206455E-5</v>
      </c>
      <c r="K2105" s="3" t="e">
        <f t="shared" ca="1" si="260"/>
        <v>#NAME?</v>
      </c>
      <c r="L2105" s="153" t="e">
        <f t="shared" ca="1" si="265"/>
        <v>#NAME?</v>
      </c>
      <c r="M2105" s="195" t="e">
        <f ca="1">_xll.BInterpol(cf!$A$2:$A$68,cf!$C$2:$C$68,params!B2105,"cubic")</f>
        <v>#NAME?</v>
      </c>
      <c r="N2105" s="195" t="e">
        <f ca="1">+_xll.BInterpol(#REF!,#REF!,params!B2105,"cubic")</f>
        <v>#NAME?</v>
      </c>
      <c r="O2105" s="153" t="e">
        <f t="shared" ca="1" si="261"/>
        <v>#NAME?</v>
      </c>
    </row>
    <row r="2106" spans="1:15">
      <c r="A2106">
        <v>2103</v>
      </c>
      <c r="B2106">
        <f t="shared" si="259"/>
        <v>8.4120000000000008</v>
      </c>
      <c r="C2106" s="151" t="e">
        <f ca="1">+_xll.BInterpol(Boost!$R$6:$R$66,Boost!$AZ$6:$AZ$66,params!B2106,"cubic")</f>
        <v>#NAME?</v>
      </c>
      <c r="D2106" s="151" t="e">
        <f ca="1">+_xll.BInterpol(Boost!$R$6:$R$66,Boost!$AX$6:$AX$66,params!B2106,"cubic")</f>
        <v>#NAME?</v>
      </c>
      <c r="E2106" s="198" t="e">
        <f t="shared" ca="1" si="262"/>
        <v>#NAME?</v>
      </c>
      <c r="F2106" s="151" t="e">
        <f ca="1">+_xll.BInterpol(Boost!$R$6:$R$66,Boost!$AY$6:$AY$66,params!B2106,"cubic")</f>
        <v>#NAME?</v>
      </c>
      <c r="G2106" s="151" t="e">
        <f ca="1">_xll.BInterpol(cf!$A$2:$A$68,cf!$B$2:$B$68,params!B2106,"cubic")/100</f>
        <v>#NAME?</v>
      </c>
      <c r="H2106" s="199" t="e">
        <f t="shared" ca="1" si="263"/>
        <v>#NAME?</v>
      </c>
      <c r="I2106" s="152">
        <f t="shared" si="266"/>
        <v>0.13081561886226833</v>
      </c>
      <c r="J2106" s="152">
        <f t="shared" si="264"/>
        <v>5.7947556972970382E-5</v>
      </c>
      <c r="K2106" s="3" t="e">
        <f t="shared" ca="1" si="260"/>
        <v>#NAME?</v>
      </c>
      <c r="L2106" s="153" t="e">
        <f t="shared" ca="1" si="265"/>
        <v>#NAME?</v>
      </c>
      <c r="M2106" s="195" t="e">
        <f ca="1">_xll.BInterpol(cf!$A$2:$A$68,cf!$C$2:$C$68,params!B2106,"cubic")</f>
        <v>#NAME?</v>
      </c>
      <c r="N2106" s="195" t="e">
        <f ca="1">+_xll.BInterpol(#REF!,#REF!,params!B2106,"cubic")</f>
        <v>#NAME?</v>
      </c>
      <c r="O2106" s="153" t="e">
        <f t="shared" ca="1" si="261"/>
        <v>#NAME?</v>
      </c>
    </row>
    <row r="2107" spans="1:15">
      <c r="A2107">
        <v>2104</v>
      </c>
      <c r="B2107">
        <f t="shared" si="259"/>
        <v>8.4160000000000004</v>
      </c>
      <c r="C2107" s="151" t="e">
        <f ca="1">+_xll.BInterpol(Boost!$R$6:$R$66,Boost!$AZ$6:$AZ$66,params!B2107,"cubic")</f>
        <v>#NAME?</v>
      </c>
      <c r="D2107" s="151" t="e">
        <f ca="1">+_xll.BInterpol(Boost!$R$6:$R$66,Boost!$AX$6:$AX$66,params!B2107,"cubic")</f>
        <v>#NAME?</v>
      </c>
      <c r="E2107" s="198" t="e">
        <f t="shared" ca="1" si="262"/>
        <v>#NAME?</v>
      </c>
      <c r="F2107" s="151" t="e">
        <f ca="1">+_xll.BInterpol(Boost!$R$6:$R$66,Boost!$AY$6:$AY$66,params!B2107,"cubic")</f>
        <v>#NAME?</v>
      </c>
      <c r="G2107" s="151" t="e">
        <f ca="1">_xll.BInterpol(cf!$A$2:$A$68,cf!$B$2:$B$68,params!B2107,"cubic")/100</f>
        <v>#NAME?</v>
      </c>
      <c r="H2107" s="199" t="e">
        <f t="shared" ca="1" si="263"/>
        <v>#NAME?</v>
      </c>
      <c r="I2107" s="152">
        <f t="shared" si="266"/>
        <v>0.13087356255619964</v>
      </c>
      <c r="J2107" s="152">
        <f t="shared" si="264"/>
        <v>5.7943693931306051E-5</v>
      </c>
      <c r="K2107" s="3" t="e">
        <f t="shared" ca="1" si="260"/>
        <v>#NAME?</v>
      </c>
      <c r="L2107" s="153" t="e">
        <f t="shared" ca="1" si="265"/>
        <v>#NAME?</v>
      </c>
      <c r="M2107" s="195" t="e">
        <f ca="1">_xll.BInterpol(cf!$A$2:$A$68,cf!$C$2:$C$68,params!B2107,"cubic")</f>
        <v>#NAME?</v>
      </c>
      <c r="N2107" s="195" t="e">
        <f ca="1">+_xll.BInterpol(#REF!,#REF!,params!B2107,"cubic")</f>
        <v>#NAME?</v>
      </c>
      <c r="O2107" s="153" t="e">
        <f t="shared" ca="1" si="261"/>
        <v>#NAME?</v>
      </c>
    </row>
    <row r="2108" spans="1:15">
      <c r="A2108">
        <v>2105</v>
      </c>
      <c r="B2108">
        <f t="shared" si="259"/>
        <v>8.42</v>
      </c>
      <c r="C2108" s="151" t="e">
        <f ca="1">+_xll.BInterpol(Boost!$R$6:$R$66,Boost!$AZ$6:$AZ$66,params!B2108,"cubic")</f>
        <v>#NAME?</v>
      </c>
      <c r="D2108" s="151" t="e">
        <f ca="1">+_xll.BInterpol(Boost!$R$6:$R$66,Boost!$AX$6:$AX$66,params!B2108,"cubic")</f>
        <v>#NAME?</v>
      </c>
      <c r="E2108" s="198" t="e">
        <f t="shared" ca="1" si="262"/>
        <v>#NAME?</v>
      </c>
      <c r="F2108" s="151" t="e">
        <f ca="1">+_xll.BInterpol(Boost!$R$6:$R$66,Boost!$AY$6:$AY$66,params!B2108,"cubic")</f>
        <v>#NAME?</v>
      </c>
      <c r="G2108" s="151" t="e">
        <f ca="1">_xll.BInterpol(cf!$A$2:$A$68,cf!$B$2:$B$68,params!B2108,"cubic")/100</f>
        <v>#NAME?</v>
      </c>
      <c r="H2108" s="199" t="e">
        <f t="shared" ca="1" si="263"/>
        <v>#NAME?</v>
      </c>
      <c r="I2108" s="152">
        <f t="shared" si="266"/>
        <v>0.13093150238734663</v>
      </c>
      <c r="J2108" s="152">
        <f t="shared" si="264"/>
        <v>5.7939831146991416E-5</v>
      </c>
      <c r="K2108" s="3" t="e">
        <f t="shared" ca="1" si="260"/>
        <v>#NAME?</v>
      </c>
      <c r="L2108" s="153" t="e">
        <f t="shared" ca="1" si="265"/>
        <v>#NAME?</v>
      </c>
      <c r="M2108" s="195" t="e">
        <f ca="1">_xll.BInterpol(cf!$A$2:$A$68,cf!$C$2:$C$68,params!B2108,"cubic")</f>
        <v>#NAME?</v>
      </c>
      <c r="N2108" s="195" t="e">
        <f ca="1">+_xll.BInterpol(#REF!,#REF!,params!B2108,"cubic")</f>
        <v>#NAME?</v>
      </c>
      <c r="O2108" s="153" t="e">
        <f t="shared" ca="1" si="261"/>
        <v>#NAME?</v>
      </c>
    </row>
    <row r="2109" spans="1:15">
      <c r="A2109">
        <v>2106</v>
      </c>
      <c r="B2109">
        <f t="shared" si="259"/>
        <v>8.4239999999999995</v>
      </c>
      <c r="C2109" s="151" t="e">
        <f ca="1">+_xll.BInterpol(Boost!$R$6:$R$66,Boost!$AZ$6:$AZ$66,params!B2109,"cubic")</f>
        <v>#NAME?</v>
      </c>
      <c r="D2109" s="151" t="e">
        <f ca="1">+_xll.BInterpol(Boost!$R$6:$R$66,Boost!$AX$6:$AX$66,params!B2109,"cubic")</f>
        <v>#NAME?</v>
      </c>
      <c r="E2109" s="198" t="e">
        <f t="shared" ca="1" si="262"/>
        <v>#NAME?</v>
      </c>
      <c r="F2109" s="151" t="e">
        <f ca="1">+_xll.BInterpol(Boost!$R$6:$R$66,Boost!$AY$6:$AY$66,params!B2109,"cubic")</f>
        <v>#NAME?</v>
      </c>
      <c r="G2109" s="151" t="e">
        <f ca="1">_xll.BInterpol(cf!$A$2:$A$68,cf!$B$2:$B$68,params!B2109,"cubic")/100</f>
        <v>#NAME?</v>
      </c>
      <c r="H2109" s="199" t="e">
        <f t="shared" ca="1" si="263"/>
        <v>#NAME?</v>
      </c>
      <c r="I2109" s="152">
        <f t="shared" si="266"/>
        <v>0.1309894383559671</v>
      </c>
      <c r="J2109" s="152">
        <f t="shared" si="264"/>
        <v>5.7935968620470568E-5</v>
      </c>
      <c r="K2109" s="3" t="e">
        <f t="shared" ca="1" si="260"/>
        <v>#NAME?</v>
      </c>
      <c r="L2109" s="153" t="e">
        <f t="shared" ca="1" si="265"/>
        <v>#NAME?</v>
      </c>
      <c r="M2109" s="195" t="e">
        <f ca="1">_xll.BInterpol(cf!$A$2:$A$68,cf!$C$2:$C$68,params!B2109,"cubic")</f>
        <v>#NAME?</v>
      </c>
      <c r="N2109" s="195" t="e">
        <f ca="1">+_xll.BInterpol(#REF!,#REF!,params!B2109,"cubic")</f>
        <v>#NAME?</v>
      </c>
      <c r="O2109" s="153" t="e">
        <f t="shared" ca="1" si="261"/>
        <v>#NAME?</v>
      </c>
    </row>
    <row r="2110" spans="1:15">
      <c r="A2110">
        <v>2107</v>
      </c>
      <c r="B2110">
        <f t="shared" si="259"/>
        <v>8.4280000000000008</v>
      </c>
      <c r="C2110" s="151" t="e">
        <f ca="1">+_xll.BInterpol(Boost!$R$6:$R$66,Boost!$AZ$6:$AZ$66,params!B2110,"cubic")</f>
        <v>#NAME?</v>
      </c>
      <c r="D2110" s="151" t="e">
        <f ca="1">+_xll.BInterpol(Boost!$R$6:$R$66,Boost!$AX$6:$AX$66,params!B2110,"cubic")</f>
        <v>#NAME?</v>
      </c>
      <c r="E2110" s="198" t="e">
        <f t="shared" ca="1" si="262"/>
        <v>#NAME?</v>
      </c>
      <c r="F2110" s="151" t="e">
        <f ca="1">+_xll.BInterpol(Boost!$R$6:$R$66,Boost!$AY$6:$AY$66,params!B2110,"cubic")</f>
        <v>#NAME?</v>
      </c>
      <c r="G2110" s="151" t="e">
        <f ca="1">_xll.BInterpol(cf!$A$2:$A$68,cf!$B$2:$B$68,params!B2110,"cubic")/100</f>
        <v>#NAME?</v>
      </c>
      <c r="H2110" s="199" t="e">
        <f t="shared" ca="1" si="263"/>
        <v>#NAME?</v>
      </c>
      <c r="I2110" s="152">
        <f t="shared" si="266"/>
        <v>0.1310473704623184</v>
      </c>
      <c r="J2110" s="152">
        <f t="shared" si="264"/>
        <v>5.7932106351299417E-5</v>
      </c>
      <c r="K2110" s="3" t="e">
        <f t="shared" ca="1" si="260"/>
        <v>#NAME?</v>
      </c>
      <c r="L2110" s="153" t="e">
        <f t="shared" ca="1" si="265"/>
        <v>#NAME?</v>
      </c>
      <c r="M2110" s="195" t="e">
        <f ca="1">_xll.BInterpol(cf!$A$2:$A$68,cf!$C$2:$C$68,params!B2110,"cubic")</f>
        <v>#NAME?</v>
      </c>
      <c r="N2110" s="195" t="e">
        <f ca="1">+_xll.BInterpol(#REF!,#REF!,params!B2110,"cubic")</f>
        <v>#NAME?</v>
      </c>
      <c r="O2110" s="153" t="e">
        <f t="shared" ca="1" si="261"/>
        <v>#NAME?</v>
      </c>
    </row>
    <row r="2111" spans="1:15">
      <c r="A2111">
        <v>2108</v>
      </c>
      <c r="B2111">
        <f t="shared" si="259"/>
        <v>8.4320000000000004</v>
      </c>
      <c r="C2111" s="151" t="e">
        <f ca="1">+_xll.BInterpol(Boost!$R$6:$R$66,Boost!$AZ$6:$AZ$66,params!B2111,"cubic")</f>
        <v>#NAME?</v>
      </c>
      <c r="D2111" s="151" t="e">
        <f ca="1">+_xll.BInterpol(Boost!$R$6:$R$66,Boost!$AX$6:$AX$66,params!B2111,"cubic")</f>
        <v>#NAME?</v>
      </c>
      <c r="E2111" s="198" t="e">
        <f t="shared" ca="1" si="262"/>
        <v>#NAME?</v>
      </c>
      <c r="F2111" s="151" t="e">
        <f ca="1">+_xll.BInterpol(Boost!$R$6:$R$66,Boost!$AY$6:$AY$66,params!B2111,"cubic")</f>
        <v>#NAME?</v>
      </c>
      <c r="G2111" s="151" t="e">
        <f ca="1">_xll.BInterpol(cf!$A$2:$A$68,cf!$B$2:$B$68,params!B2111,"cubic")/100</f>
        <v>#NAME?</v>
      </c>
      <c r="H2111" s="199" t="e">
        <f t="shared" ca="1" si="263"/>
        <v>#NAME?</v>
      </c>
      <c r="I2111" s="152">
        <f t="shared" si="266"/>
        <v>0.13110529870665799</v>
      </c>
      <c r="J2111" s="152">
        <f t="shared" si="264"/>
        <v>5.7928244339588986E-5</v>
      </c>
      <c r="K2111" s="3" t="e">
        <f t="shared" ca="1" si="260"/>
        <v>#NAME?</v>
      </c>
      <c r="L2111" s="153" t="e">
        <f t="shared" ca="1" si="265"/>
        <v>#NAME?</v>
      </c>
      <c r="M2111" s="195" t="e">
        <f ca="1">_xll.BInterpol(cf!$A$2:$A$68,cf!$C$2:$C$68,params!B2111,"cubic")</f>
        <v>#NAME?</v>
      </c>
      <c r="N2111" s="195" t="e">
        <f ca="1">+_xll.BInterpol(#REF!,#REF!,params!B2111,"cubic")</f>
        <v>#NAME?</v>
      </c>
      <c r="O2111" s="153" t="e">
        <f t="shared" ca="1" si="261"/>
        <v>#NAME?</v>
      </c>
    </row>
    <row r="2112" spans="1:15">
      <c r="A2112">
        <v>2109</v>
      </c>
      <c r="B2112">
        <f t="shared" si="259"/>
        <v>8.4359999999999999</v>
      </c>
      <c r="C2112" s="151" t="e">
        <f ca="1">+_xll.BInterpol(Boost!$R$6:$R$66,Boost!$AZ$6:$AZ$66,params!B2112,"cubic")</f>
        <v>#NAME?</v>
      </c>
      <c r="D2112" s="151" t="e">
        <f ca="1">+_xll.BInterpol(Boost!$R$6:$R$66,Boost!$AX$6:$AX$66,params!B2112,"cubic")</f>
        <v>#NAME?</v>
      </c>
      <c r="E2112" s="198" t="e">
        <f t="shared" ca="1" si="262"/>
        <v>#NAME?</v>
      </c>
      <c r="F2112" s="151" t="e">
        <f ca="1">+_xll.BInterpol(Boost!$R$6:$R$66,Boost!$AY$6:$AY$66,params!B2112,"cubic")</f>
        <v>#NAME?</v>
      </c>
      <c r="G2112" s="151" t="e">
        <f ca="1">_xll.BInterpol(cf!$A$2:$A$68,cf!$B$2:$B$68,params!B2112,"cubic")/100</f>
        <v>#NAME?</v>
      </c>
      <c r="H2112" s="199" t="e">
        <f t="shared" ca="1" si="263"/>
        <v>#NAME?</v>
      </c>
      <c r="I2112" s="152">
        <f t="shared" si="266"/>
        <v>0.13116322308924333</v>
      </c>
      <c r="J2112" s="152">
        <f t="shared" si="264"/>
        <v>5.7924382585339274E-5</v>
      </c>
      <c r="K2112" s="3" t="e">
        <f t="shared" ca="1" si="260"/>
        <v>#NAME?</v>
      </c>
      <c r="L2112" s="153" t="e">
        <f t="shared" ca="1" si="265"/>
        <v>#NAME?</v>
      </c>
      <c r="M2112" s="195" t="e">
        <f ca="1">_xll.BInterpol(cf!$A$2:$A$68,cf!$C$2:$C$68,params!B2112,"cubic")</f>
        <v>#NAME?</v>
      </c>
      <c r="N2112" s="195" t="e">
        <f ca="1">+_xll.BInterpol(#REF!,#REF!,params!B2112,"cubic")</f>
        <v>#NAME?</v>
      </c>
      <c r="O2112" s="153" t="e">
        <f t="shared" ca="1" si="261"/>
        <v>#NAME?</v>
      </c>
    </row>
    <row r="2113" spans="1:15">
      <c r="A2113">
        <v>2110</v>
      </c>
      <c r="B2113">
        <f t="shared" si="259"/>
        <v>8.44</v>
      </c>
      <c r="C2113" s="151" t="e">
        <f ca="1">+_xll.BInterpol(Boost!$R$6:$R$66,Boost!$AZ$6:$AZ$66,params!B2113,"cubic")</f>
        <v>#NAME?</v>
      </c>
      <c r="D2113" s="151" t="e">
        <f ca="1">+_xll.BInterpol(Boost!$R$6:$R$66,Boost!$AX$6:$AX$66,params!B2113,"cubic")</f>
        <v>#NAME?</v>
      </c>
      <c r="E2113" s="198" t="e">
        <f t="shared" ca="1" si="262"/>
        <v>#NAME?</v>
      </c>
      <c r="F2113" s="151" t="e">
        <f ca="1">+_xll.BInterpol(Boost!$R$6:$R$66,Boost!$AY$6:$AY$66,params!B2113,"cubic")</f>
        <v>#NAME?</v>
      </c>
      <c r="G2113" s="151" t="e">
        <f ca="1">_xll.BInterpol(cf!$A$2:$A$68,cf!$B$2:$B$68,params!B2113,"cubic")/100</f>
        <v>#NAME?</v>
      </c>
      <c r="H2113" s="199" t="e">
        <f t="shared" ca="1" si="263"/>
        <v>#NAME?</v>
      </c>
      <c r="I2113" s="152">
        <f t="shared" si="266"/>
        <v>0.13122114361033188</v>
      </c>
      <c r="J2113" s="152">
        <f t="shared" si="264"/>
        <v>5.7920521088550281E-5</v>
      </c>
      <c r="K2113" s="3" t="e">
        <f t="shared" ca="1" si="260"/>
        <v>#NAME?</v>
      </c>
      <c r="L2113" s="153" t="e">
        <f t="shared" ca="1" si="265"/>
        <v>#NAME?</v>
      </c>
      <c r="M2113" s="195" t="e">
        <f ca="1">_xll.BInterpol(cf!$A$2:$A$68,cf!$C$2:$C$68,params!B2113,"cubic")</f>
        <v>#NAME?</v>
      </c>
      <c r="N2113" s="195" t="e">
        <f ca="1">+_xll.BInterpol(#REF!,#REF!,params!B2113,"cubic")</f>
        <v>#NAME?</v>
      </c>
      <c r="O2113" s="153" t="e">
        <f t="shared" ca="1" si="261"/>
        <v>#NAME?</v>
      </c>
    </row>
    <row r="2114" spans="1:15">
      <c r="A2114">
        <v>2111</v>
      </c>
      <c r="B2114">
        <f t="shared" si="259"/>
        <v>8.4440000000000008</v>
      </c>
      <c r="C2114" s="151" t="e">
        <f ca="1">+_xll.BInterpol(Boost!$R$6:$R$66,Boost!$AZ$6:$AZ$66,params!B2114,"cubic")</f>
        <v>#NAME?</v>
      </c>
      <c r="D2114" s="151" t="e">
        <f ca="1">+_xll.BInterpol(Boost!$R$6:$R$66,Boost!$AX$6:$AX$66,params!B2114,"cubic")</f>
        <v>#NAME?</v>
      </c>
      <c r="E2114" s="198" t="e">
        <f t="shared" ca="1" si="262"/>
        <v>#NAME?</v>
      </c>
      <c r="F2114" s="151" t="e">
        <f ca="1">+_xll.BInterpol(Boost!$R$6:$R$66,Boost!$AY$6:$AY$66,params!B2114,"cubic")</f>
        <v>#NAME?</v>
      </c>
      <c r="G2114" s="151" t="e">
        <f ca="1">_xll.BInterpol(cf!$A$2:$A$68,cf!$B$2:$B$68,params!B2114,"cubic")/100</f>
        <v>#NAME?</v>
      </c>
      <c r="H2114" s="199" t="e">
        <f t="shared" ca="1" si="263"/>
        <v>#NAME?</v>
      </c>
      <c r="I2114" s="152">
        <f t="shared" si="266"/>
        <v>0.1312790602701811</v>
      </c>
      <c r="J2114" s="152">
        <f t="shared" si="264"/>
        <v>5.7916659849222007E-5</v>
      </c>
      <c r="K2114" s="3" t="e">
        <f t="shared" ca="1" si="260"/>
        <v>#NAME?</v>
      </c>
      <c r="L2114" s="153" t="e">
        <f t="shared" ca="1" si="265"/>
        <v>#NAME?</v>
      </c>
      <c r="M2114" s="195" t="e">
        <f ca="1">_xll.BInterpol(cf!$A$2:$A$68,cf!$C$2:$C$68,params!B2114,"cubic")</f>
        <v>#NAME?</v>
      </c>
      <c r="N2114" s="195" t="e">
        <f ca="1">+_xll.BInterpol(#REF!,#REF!,params!B2114,"cubic")</f>
        <v>#NAME?</v>
      </c>
      <c r="O2114" s="153" t="e">
        <f t="shared" ca="1" si="261"/>
        <v>#NAME?</v>
      </c>
    </row>
    <row r="2115" spans="1:15">
      <c r="A2115">
        <v>2112</v>
      </c>
      <c r="B2115">
        <f t="shared" si="259"/>
        <v>8.4480000000000004</v>
      </c>
      <c r="C2115" s="151" t="e">
        <f ca="1">+_xll.BInterpol(Boost!$R$6:$R$66,Boost!$AZ$6:$AZ$66,params!B2115,"cubic")</f>
        <v>#NAME?</v>
      </c>
      <c r="D2115" s="151" t="e">
        <f ca="1">+_xll.BInterpol(Boost!$R$6:$R$66,Boost!$AX$6:$AX$66,params!B2115,"cubic")</f>
        <v>#NAME?</v>
      </c>
      <c r="E2115" s="198" t="e">
        <f t="shared" ca="1" si="262"/>
        <v>#NAME?</v>
      </c>
      <c r="F2115" s="151" t="e">
        <f ca="1">+_xll.BInterpol(Boost!$R$6:$R$66,Boost!$AY$6:$AY$66,params!B2115,"cubic")</f>
        <v>#NAME?</v>
      </c>
      <c r="G2115" s="151" t="e">
        <f ca="1">_xll.BInterpol(cf!$A$2:$A$68,cf!$B$2:$B$68,params!B2115,"cubic")/100</f>
        <v>#NAME?</v>
      </c>
      <c r="H2115" s="199" t="e">
        <f t="shared" ca="1" si="263"/>
        <v>#NAME?</v>
      </c>
      <c r="I2115" s="152">
        <f t="shared" si="266"/>
        <v>0.13133697306904835</v>
      </c>
      <c r="J2115" s="152">
        <f t="shared" si="264"/>
        <v>5.7912798867243431E-5</v>
      </c>
      <c r="K2115" s="3" t="e">
        <f t="shared" ca="1" si="260"/>
        <v>#NAME?</v>
      </c>
      <c r="L2115" s="153" t="e">
        <f t="shared" ca="1" si="265"/>
        <v>#NAME?</v>
      </c>
      <c r="M2115" s="195" t="e">
        <f ca="1">_xll.BInterpol(cf!$A$2:$A$68,cf!$C$2:$C$68,params!B2115,"cubic")</f>
        <v>#NAME?</v>
      </c>
      <c r="N2115" s="195" t="e">
        <f ca="1">+_xll.BInterpol(#REF!,#REF!,params!B2115,"cubic")</f>
        <v>#NAME?</v>
      </c>
      <c r="O2115" s="153" t="e">
        <f t="shared" ca="1" si="261"/>
        <v>#NAME?</v>
      </c>
    </row>
    <row r="2116" spans="1:15">
      <c r="A2116">
        <v>2113</v>
      </c>
      <c r="B2116">
        <f t="shared" ref="B2116:B2179" si="267">+A2116/250</f>
        <v>8.452</v>
      </c>
      <c r="C2116" s="151" t="e">
        <f ca="1">+_xll.BInterpol(Boost!$R$6:$R$66,Boost!$AZ$6:$AZ$66,params!B2116,"cubic")</f>
        <v>#NAME?</v>
      </c>
      <c r="D2116" s="151" t="e">
        <f ca="1">+_xll.BInterpol(Boost!$R$6:$R$66,Boost!$AX$6:$AX$66,params!B2116,"cubic")</f>
        <v>#NAME?</v>
      </c>
      <c r="E2116" s="198" t="e">
        <f t="shared" ca="1" si="262"/>
        <v>#NAME?</v>
      </c>
      <c r="F2116" s="151" t="e">
        <f ca="1">+_xll.BInterpol(Boost!$R$6:$R$66,Boost!$AY$6:$AY$66,params!B2116,"cubic")</f>
        <v>#NAME?</v>
      </c>
      <c r="G2116" s="151" t="e">
        <f ca="1">_xll.BInterpol(cf!$A$2:$A$68,cf!$B$2:$B$68,params!B2116,"cubic")/100</f>
        <v>#NAME?</v>
      </c>
      <c r="H2116" s="199" t="e">
        <f t="shared" ca="1" si="263"/>
        <v>#NAME?</v>
      </c>
      <c r="I2116" s="152">
        <f t="shared" si="266"/>
        <v>0.13139488200719096</v>
      </c>
      <c r="J2116" s="152">
        <f t="shared" si="264"/>
        <v>5.7908938142614552E-5</v>
      </c>
      <c r="K2116" s="3" t="e">
        <f t="shared" ref="K2116:K2179" ca="1" si="268">+EXP(H2116*-B2116)</f>
        <v>#NAME?</v>
      </c>
      <c r="L2116" s="153" t="e">
        <f t="shared" ca="1" si="265"/>
        <v>#NAME?</v>
      </c>
      <c r="M2116" s="195" t="e">
        <f ca="1">_xll.BInterpol(cf!$A$2:$A$68,cf!$C$2:$C$68,params!B2116,"cubic")</f>
        <v>#NAME?</v>
      </c>
      <c r="N2116" s="195" t="e">
        <f ca="1">+_xll.BInterpol(#REF!,#REF!,params!B2116,"cubic")</f>
        <v>#NAME?</v>
      </c>
      <c r="O2116" s="153" t="e">
        <f t="shared" ref="O2116:O2179" ca="1" si="269">+EXP(-B2117*E2117)-EXP(-B2116*E2116)</f>
        <v>#NAME?</v>
      </c>
    </row>
    <row r="2117" spans="1:15">
      <c r="A2117">
        <v>2114</v>
      </c>
      <c r="B2117">
        <f t="shared" si="267"/>
        <v>8.4559999999999995</v>
      </c>
      <c r="C2117" s="151" t="e">
        <f ca="1">+_xll.BInterpol(Boost!$R$6:$R$66,Boost!$AZ$6:$AZ$66,params!B2117,"cubic")</f>
        <v>#NAME?</v>
      </c>
      <c r="D2117" s="151" t="e">
        <f ca="1">+_xll.BInterpol(Boost!$R$6:$R$66,Boost!$AX$6:$AX$66,params!B2117,"cubic")</f>
        <v>#NAME?</v>
      </c>
      <c r="E2117" s="198" t="e">
        <f t="shared" ref="E2117:E2180" ca="1" si="270">-((1+C2117*B2117)/(1+C2116*B2116)-1)/(B2117-B2116)+((1+F2117*B2117)/(1+F2116*B2116)-1)/(B2117-B2116)</f>
        <v>#NAME?</v>
      </c>
      <c r="F2117" s="151" t="e">
        <f ca="1">+_xll.BInterpol(Boost!$R$6:$R$66,Boost!$AY$6:$AY$66,params!B2117,"cubic")</f>
        <v>#NAME?</v>
      </c>
      <c r="G2117" s="151" t="e">
        <f ca="1">_xll.BInterpol(cf!$A$2:$A$68,cf!$B$2:$B$68,params!B2117,"cubic")/100</f>
        <v>#NAME?</v>
      </c>
      <c r="H2117" s="199" t="e">
        <f t="shared" ref="H2117:H2180" ca="1" si="271">-((1+F2117*B2117)/(1+F2116*B2116)-1)/(B2117-B2116)+((1+G2117*B2117)/(1+G2116*B2116)-1)/(B2117-B2116)</f>
        <v>#NAME?</v>
      </c>
      <c r="I2117" s="152">
        <f t="shared" si="266"/>
        <v>0.13145278708486641</v>
      </c>
      <c r="J2117" s="152">
        <f t="shared" ref="J2117:J2180" si="272">+I2117-I2116</f>
        <v>5.7905077675446393E-5</v>
      </c>
      <c r="K2117" s="3" t="e">
        <f t="shared" ca="1" si="268"/>
        <v>#NAME?</v>
      </c>
      <c r="L2117" s="153" t="e">
        <f t="shared" ref="L2117:L2180" ca="1" si="273">+K2118-K2117</f>
        <v>#NAME?</v>
      </c>
      <c r="M2117" s="195" t="e">
        <f ca="1">_xll.BInterpol(cf!$A$2:$A$68,cf!$C$2:$C$68,params!B2117,"cubic")</f>
        <v>#NAME?</v>
      </c>
      <c r="N2117" s="195" t="e">
        <f ca="1">+_xll.BInterpol(#REF!,#REF!,params!B2117,"cubic")</f>
        <v>#NAME?</v>
      </c>
      <c r="O2117" s="153" t="e">
        <f t="shared" ca="1" si="269"/>
        <v>#NAME?</v>
      </c>
    </row>
    <row r="2118" spans="1:15">
      <c r="A2118">
        <v>2115</v>
      </c>
      <c r="B2118">
        <f t="shared" si="267"/>
        <v>8.4600000000000009</v>
      </c>
      <c r="C2118" s="151" t="e">
        <f ca="1">+_xll.BInterpol(Boost!$R$6:$R$66,Boost!$AZ$6:$AZ$66,params!B2118,"cubic")</f>
        <v>#NAME?</v>
      </c>
      <c r="D2118" s="151" t="e">
        <f ca="1">+_xll.BInterpol(Boost!$R$6:$R$66,Boost!$AX$6:$AX$66,params!B2118,"cubic")</f>
        <v>#NAME?</v>
      </c>
      <c r="E2118" s="198" t="e">
        <f t="shared" ca="1" si="270"/>
        <v>#NAME?</v>
      </c>
      <c r="F2118" s="151" t="e">
        <f ca="1">+_xll.BInterpol(Boost!$R$6:$R$66,Boost!$AY$6:$AY$66,params!B2118,"cubic")</f>
        <v>#NAME?</v>
      </c>
      <c r="G2118" s="151" t="e">
        <f ca="1">_xll.BInterpol(cf!$A$2:$A$68,cf!$B$2:$B$68,params!B2118,"cubic")/100</f>
        <v>#NAME?</v>
      </c>
      <c r="H2118" s="199" t="e">
        <f t="shared" ca="1" si="271"/>
        <v>#NAME?</v>
      </c>
      <c r="I2118" s="152">
        <f t="shared" si="266"/>
        <v>0.13151068830233215</v>
      </c>
      <c r="J2118" s="152">
        <f t="shared" si="272"/>
        <v>5.7901217465738952E-5</v>
      </c>
      <c r="K2118" s="3" t="e">
        <f t="shared" ca="1" si="268"/>
        <v>#NAME?</v>
      </c>
      <c r="L2118" s="153" t="e">
        <f t="shared" ca="1" si="273"/>
        <v>#NAME?</v>
      </c>
      <c r="M2118" s="195" t="e">
        <f ca="1">_xll.BInterpol(cf!$A$2:$A$68,cf!$C$2:$C$68,params!B2118,"cubic")</f>
        <v>#NAME?</v>
      </c>
      <c r="N2118" s="195" t="e">
        <f ca="1">+_xll.BInterpol(#REF!,#REF!,params!B2118,"cubic")</f>
        <v>#NAME?</v>
      </c>
      <c r="O2118" s="153" t="e">
        <f t="shared" ca="1" si="269"/>
        <v>#NAME?</v>
      </c>
    </row>
    <row r="2119" spans="1:15">
      <c r="A2119">
        <v>2116</v>
      </c>
      <c r="B2119">
        <f t="shared" si="267"/>
        <v>8.4640000000000004</v>
      </c>
      <c r="C2119" s="151" t="e">
        <f ca="1">+_xll.BInterpol(Boost!$R$6:$R$66,Boost!$AZ$6:$AZ$66,params!B2119,"cubic")</f>
        <v>#NAME?</v>
      </c>
      <c r="D2119" s="151" t="e">
        <f ca="1">+_xll.BInterpol(Boost!$R$6:$R$66,Boost!$AX$6:$AX$66,params!B2119,"cubic")</f>
        <v>#NAME?</v>
      </c>
      <c r="E2119" s="198" t="e">
        <f t="shared" ca="1" si="270"/>
        <v>#NAME?</v>
      </c>
      <c r="F2119" s="151" t="e">
        <f ca="1">+_xll.BInterpol(Boost!$R$6:$R$66,Boost!$AY$6:$AY$66,params!B2119,"cubic")</f>
        <v>#NAME?</v>
      </c>
      <c r="G2119" s="151" t="e">
        <f ca="1">_xll.BInterpol(cf!$A$2:$A$68,cf!$B$2:$B$68,params!B2119,"cubic")/100</f>
        <v>#NAME?</v>
      </c>
      <c r="H2119" s="199" t="e">
        <f t="shared" ca="1" si="271"/>
        <v>#NAME?</v>
      </c>
      <c r="I2119" s="152">
        <f t="shared" si="266"/>
        <v>0.13156858565984531</v>
      </c>
      <c r="J2119" s="152">
        <f t="shared" si="272"/>
        <v>5.7897357513159164E-5</v>
      </c>
      <c r="K2119" s="3" t="e">
        <f t="shared" ca="1" si="268"/>
        <v>#NAME?</v>
      </c>
      <c r="L2119" s="153" t="e">
        <f t="shared" ca="1" si="273"/>
        <v>#NAME?</v>
      </c>
      <c r="M2119" s="195" t="e">
        <f ca="1">_xll.BInterpol(cf!$A$2:$A$68,cf!$C$2:$C$68,params!B2119,"cubic")</f>
        <v>#NAME?</v>
      </c>
      <c r="N2119" s="195" t="e">
        <f ca="1">+_xll.BInterpol(#REF!,#REF!,params!B2119,"cubic")</f>
        <v>#NAME?</v>
      </c>
      <c r="O2119" s="153" t="e">
        <f t="shared" ca="1" si="269"/>
        <v>#NAME?</v>
      </c>
    </row>
    <row r="2120" spans="1:15">
      <c r="A2120">
        <v>2117</v>
      </c>
      <c r="B2120">
        <f t="shared" si="267"/>
        <v>8.468</v>
      </c>
      <c r="C2120" s="151" t="e">
        <f ca="1">+_xll.BInterpol(Boost!$R$6:$R$66,Boost!$AZ$6:$AZ$66,params!B2120,"cubic")</f>
        <v>#NAME?</v>
      </c>
      <c r="D2120" s="151" t="e">
        <f ca="1">+_xll.BInterpol(Boost!$R$6:$R$66,Boost!$AX$6:$AX$66,params!B2120,"cubic")</f>
        <v>#NAME?</v>
      </c>
      <c r="E2120" s="198" t="e">
        <f t="shared" ca="1" si="270"/>
        <v>#NAME?</v>
      </c>
      <c r="F2120" s="151" t="e">
        <f ca="1">+_xll.BInterpol(Boost!$R$6:$R$66,Boost!$AY$6:$AY$66,params!B2120,"cubic")</f>
        <v>#NAME?</v>
      </c>
      <c r="G2120" s="151" t="e">
        <f ca="1">_xll.BInterpol(cf!$A$2:$A$68,cf!$B$2:$B$68,params!B2120,"cubic")/100</f>
        <v>#NAME?</v>
      </c>
      <c r="H2120" s="199" t="e">
        <f t="shared" ca="1" si="271"/>
        <v>#NAME?</v>
      </c>
      <c r="I2120" s="152">
        <f t="shared" si="266"/>
        <v>0.13162647915766323</v>
      </c>
      <c r="J2120" s="152">
        <f t="shared" si="272"/>
        <v>5.7893497817929074E-5</v>
      </c>
      <c r="K2120" s="3" t="e">
        <f t="shared" ca="1" si="268"/>
        <v>#NAME?</v>
      </c>
      <c r="L2120" s="153" t="e">
        <f t="shared" ca="1" si="273"/>
        <v>#NAME?</v>
      </c>
      <c r="M2120" s="195" t="e">
        <f ca="1">_xll.BInterpol(cf!$A$2:$A$68,cf!$C$2:$C$68,params!B2120,"cubic")</f>
        <v>#NAME?</v>
      </c>
      <c r="N2120" s="195" t="e">
        <f ca="1">+_xll.BInterpol(#REF!,#REF!,params!B2120,"cubic")</f>
        <v>#NAME?</v>
      </c>
      <c r="O2120" s="153" t="e">
        <f t="shared" ca="1" si="269"/>
        <v>#NAME?</v>
      </c>
    </row>
    <row r="2121" spans="1:15">
      <c r="A2121">
        <v>2118</v>
      </c>
      <c r="B2121">
        <f t="shared" si="267"/>
        <v>8.4719999999999995</v>
      </c>
      <c r="C2121" s="151" t="e">
        <f ca="1">+_xll.BInterpol(Boost!$R$6:$R$66,Boost!$AZ$6:$AZ$66,params!B2121,"cubic")</f>
        <v>#NAME?</v>
      </c>
      <c r="D2121" s="151" t="e">
        <f ca="1">+_xll.BInterpol(Boost!$R$6:$R$66,Boost!$AX$6:$AX$66,params!B2121,"cubic")</f>
        <v>#NAME?</v>
      </c>
      <c r="E2121" s="198" t="e">
        <f t="shared" ca="1" si="270"/>
        <v>#NAME?</v>
      </c>
      <c r="F2121" s="151" t="e">
        <f ca="1">+_xll.BInterpol(Boost!$R$6:$R$66,Boost!$AY$6:$AY$66,params!B2121,"cubic")</f>
        <v>#NAME?</v>
      </c>
      <c r="G2121" s="151" t="e">
        <f ca="1">_xll.BInterpol(cf!$A$2:$A$68,cf!$B$2:$B$68,params!B2121,"cubic")/100</f>
        <v>#NAME?</v>
      </c>
      <c r="H2121" s="199" t="e">
        <f t="shared" ca="1" si="271"/>
        <v>#NAME?</v>
      </c>
      <c r="I2121" s="152">
        <f t="shared" si="266"/>
        <v>0.13168436879604339</v>
      </c>
      <c r="J2121" s="152">
        <f t="shared" si="272"/>
        <v>5.7889638380159703E-5</v>
      </c>
      <c r="K2121" s="3" t="e">
        <f t="shared" ca="1" si="268"/>
        <v>#NAME?</v>
      </c>
      <c r="L2121" s="153" t="e">
        <f t="shared" ca="1" si="273"/>
        <v>#NAME?</v>
      </c>
      <c r="M2121" s="195" t="e">
        <f ca="1">_xll.BInterpol(cf!$A$2:$A$68,cf!$C$2:$C$68,params!B2121,"cubic")</f>
        <v>#NAME?</v>
      </c>
      <c r="N2121" s="195" t="e">
        <f ca="1">+_xll.BInterpol(#REF!,#REF!,params!B2121,"cubic")</f>
        <v>#NAME?</v>
      </c>
      <c r="O2121" s="153" t="e">
        <f t="shared" ca="1" si="269"/>
        <v>#NAME?</v>
      </c>
    </row>
    <row r="2122" spans="1:15">
      <c r="A2122">
        <v>2119</v>
      </c>
      <c r="B2122">
        <f t="shared" si="267"/>
        <v>8.4760000000000009</v>
      </c>
      <c r="C2122" s="151" t="e">
        <f ca="1">+_xll.BInterpol(Boost!$R$6:$R$66,Boost!$AZ$6:$AZ$66,params!B2122,"cubic")</f>
        <v>#NAME?</v>
      </c>
      <c r="D2122" s="151" t="e">
        <f ca="1">+_xll.BInterpol(Boost!$R$6:$R$66,Boost!$AX$6:$AX$66,params!B2122,"cubic")</f>
        <v>#NAME?</v>
      </c>
      <c r="E2122" s="198" t="e">
        <f t="shared" ca="1" si="270"/>
        <v>#NAME?</v>
      </c>
      <c r="F2122" s="151" t="e">
        <f ca="1">+_xll.BInterpol(Boost!$R$6:$R$66,Boost!$AY$6:$AY$66,params!B2122,"cubic")</f>
        <v>#NAME?</v>
      </c>
      <c r="G2122" s="151" t="e">
        <f ca="1">_xll.BInterpol(cf!$A$2:$A$68,cf!$B$2:$B$68,params!B2122,"cubic")/100</f>
        <v>#NAME?</v>
      </c>
      <c r="H2122" s="199" t="e">
        <f t="shared" ca="1" si="271"/>
        <v>#NAME?</v>
      </c>
      <c r="I2122" s="152">
        <f t="shared" si="266"/>
        <v>0.13174225457524291</v>
      </c>
      <c r="J2122" s="152">
        <f t="shared" si="272"/>
        <v>5.7885779199517984E-5</v>
      </c>
      <c r="K2122" s="3" t="e">
        <f t="shared" ca="1" si="268"/>
        <v>#NAME?</v>
      </c>
      <c r="L2122" s="153" t="e">
        <f t="shared" ca="1" si="273"/>
        <v>#NAME?</v>
      </c>
      <c r="M2122" s="195" t="e">
        <f ca="1">_xll.BInterpol(cf!$A$2:$A$68,cf!$C$2:$C$68,params!B2122,"cubic")</f>
        <v>#NAME?</v>
      </c>
      <c r="N2122" s="195" t="e">
        <f ca="1">+_xll.BInterpol(#REF!,#REF!,params!B2122,"cubic")</f>
        <v>#NAME?</v>
      </c>
      <c r="O2122" s="153" t="e">
        <f t="shared" ca="1" si="269"/>
        <v>#NAME?</v>
      </c>
    </row>
    <row r="2123" spans="1:15">
      <c r="A2123">
        <v>2120</v>
      </c>
      <c r="B2123">
        <f t="shared" si="267"/>
        <v>8.48</v>
      </c>
      <c r="C2123" s="151" t="e">
        <f ca="1">+_xll.BInterpol(Boost!$R$6:$R$66,Boost!$AZ$6:$AZ$66,params!B2123,"cubic")</f>
        <v>#NAME?</v>
      </c>
      <c r="D2123" s="151" t="e">
        <f ca="1">+_xll.BInterpol(Boost!$R$6:$R$66,Boost!$AX$6:$AX$66,params!B2123,"cubic")</f>
        <v>#NAME?</v>
      </c>
      <c r="E2123" s="198" t="e">
        <f t="shared" ca="1" si="270"/>
        <v>#NAME?</v>
      </c>
      <c r="F2123" s="151" t="e">
        <f ca="1">+_xll.BInterpol(Boost!$R$6:$R$66,Boost!$AY$6:$AY$66,params!B2123,"cubic")</f>
        <v>#NAME?</v>
      </c>
      <c r="G2123" s="151" t="e">
        <f ca="1">_xll.BInterpol(cf!$A$2:$A$68,cf!$B$2:$B$68,params!B2123,"cubic")/100</f>
        <v>#NAME?</v>
      </c>
      <c r="H2123" s="199" t="e">
        <f t="shared" ca="1" si="271"/>
        <v>#NAME?</v>
      </c>
      <c r="I2123" s="152">
        <f t="shared" si="266"/>
        <v>0.13180013649551903</v>
      </c>
      <c r="J2123" s="152">
        <f t="shared" si="272"/>
        <v>5.788192027611494E-5</v>
      </c>
      <c r="K2123" s="3" t="e">
        <f t="shared" ca="1" si="268"/>
        <v>#NAME?</v>
      </c>
      <c r="L2123" s="153" t="e">
        <f t="shared" ca="1" si="273"/>
        <v>#NAME?</v>
      </c>
      <c r="M2123" s="195" t="e">
        <f ca="1">_xll.BInterpol(cf!$A$2:$A$68,cf!$C$2:$C$68,params!B2123,"cubic")</f>
        <v>#NAME?</v>
      </c>
      <c r="N2123" s="195" t="e">
        <f ca="1">+_xll.BInterpol(#REF!,#REF!,params!B2123,"cubic")</f>
        <v>#NAME?</v>
      </c>
      <c r="O2123" s="153" t="e">
        <f t="shared" ca="1" si="269"/>
        <v>#NAME?</v>
      </c>
    </row>
    <row r="2124" spans="1:15">
      <c r="A2124">
        <v>2121</v>
      </c>
      <c r="B2124">
        <f t="shared" si="267"/>
        <v>8.484</v>
      </c>
      <c r="C2124" s="151" t="e">
        <f ca="1">+_xll.BInterpol(Boost!$R$6:$R$66,Boost!$AZ$6:$AZ$66,params!B2124,"cubic")</f>
        <v>#NAME?</v>
      </c>
      <c r="D2124" s="151" t="e">
        <f ca="1">+_xll.BInterpol(Boost!$R$6:$R$66,Boost!$AX$6:$AX$66,params!B2124,"cubic")</f>
        <v>#NAME?</v>
      </c>
      <c r="E2124" s="198" t="e">
        <f t="shared" ca="1" si="270"/>
        <v>#NAME?</v>
      </c>
      <c r="F2124" s="151" t="e">
        <f ca="1">+_xll.BInterpol(Boost!$R$6:$R$66,Boost!$AY$6:$AY$66,params!B2124,"cubic")</f>
        <v>#NAME?</v>
      </c>
      <c r="G2124" s="151" t="e">
        <f ca="1">_xll.BInterpol(cf!$A$2:$A$68,cf!$B$2:$B$68,params!B2124,"cubic")/100</f>
        <v>#NAME?</v>
      </c>
      <c r="H2124" s="199" t="e">
        <f t="shared" ca="1" si="271"/>
        <v>#NAME?</v>
      </c>
      <c r="I2124" s="152">
        <f t="shared" si="266"/>
        <v>0.1318580145571292</v>
      </c>
      <c r="J2124" s="152">
        <f t="shared" si="272"/>
        <v>5.7878061610172615E-5</v>
      </c>
      <c r="K2124" s="3" t="e">
        <f t="shared" ca="1" si="268"/>
        <v>#NAME?</v>
      </c>
      <c r="L2124" s="153" t="e">
        <f t="shared" ca="1" si="273"/>
        <v>#NAME?</v>
      </c>
      <c r="M2124" s="195" t="e">
        <f ca="1">_xll.BInterpol(cf!$A$2:$A$68,cf!$C$2:$C$68,params!B2124,"cubic")</f>
        <v>#NAME?</v>
      </c>
      <c r="N2124" s="195" t="e">
        <f ca="1">+_xll.BInterpol(#REF!,#REF!,params!B2124,"cubic")</f>
        <v>#NAME?</v>
      </c>
      <c r="O2124" s="153" t="e">
        <f t="shared" ca="1" si="269"/>
        <v>#NAME?</v>
      </c>
    </row>
    <row r="2125" spans="1:15">
      <c r="A2125">
        <v>2122</v>
      </c>
      <c r="B2125">
        <f t="shared" si="267"/>
        <v>8.4879999999999995</v>
      </c>
      <c r="C2125" s="151" t="e">
        <f ca="1">+_xll.BInterpol(Boost!$R$6:$R$66,Boost!$AZ$6:$AZ$66,params!B2125,"cubic")</f>
        <v>#NAME?</v>
      </c>
      <c r="D2125" s="151" t="e">
        <f ca="1">+_xll.BInterpol(Boost!$R$6:$R$66,Boost!$AX$6:$AX$66,params!B2125,"cubic")</f>
        <v>#NAME?</v>
      </c>
      <c r="E2125" s="198" t="e">
        <f t="shared" ca="1" si="270"/>
        <v>#NAME?</v>
      </c>
      <c r="F2125" s="151" t="e">
        <f ca="1">+_xll.BInterpol(Boost!$R$6:$R$66,Boost!$AY$6:$AY$66,params!B2125,"cubic")</f>
        <v>#NAME?</v>
      </c>
      <c r="G2125" s="151" t="e">
        <f ca="1">_xll.BInterpol(cf!$A$2:$A$68,cf!$B$2:$B$68,params!B2125,"cubic")/100</f>
        <v>#NAME?</v>
      </c>
      <c r="H2125" s="199" t="e">
        <f t="shared" ca="1" si="271"/>
        <v>#NAME?</v>
      </c>
      <c r="I2125" s="152">
        <f t="shared" si="266"/>
        <v>0.13191588876033056</v>
      </c>
      <c r="J2125" s="152">
        <f t="shared" si="272"/>
        <v>5.7874203201357943E-5</v>
      </c>
      <c r="K2125" s="3" t="e">
        <f t="shared" ca="1" si="268"/>
        <v>#NAME?</v>
      </c>
      <c r="L2125" s="153" t="e">
        <f t="shared" ca="1" si="273"/>
        <v>#NAME?</v>
      </c>
      <c r="M2125" s="195" t="e">
        <f ca="1">_xll.BInterpol(cf!$A$2:$A$68,cf!$C$2:$C$68,params!B2125,"cubic")</f>
        <v>#NAME?</v>
      </c>
      <c r="N2125" s="195" t="e">
        <f ca="1">+_xll.BInterpol(#REF!,#REF!,params!B2125,"cubic")</f>
        <v>#NAME?</v>
      </c>
      <c r="O2125" s="153" t="e">
        <f t="shared" ca="1" si="269"/>
        <v>#NAME?</v>
      </c>
    </row>
    <row r="2126" spans="1:15">
      <c r="A2126">
        <v>2123</v>
      </c>
      <c r="B2126">
        <f t="shared" si="267"/>
        <v>8.4920000000000009</v>
      </c>
      <c r="C2126" s="151" t="e">
        <f ca="1">+_xll.BInterpol(Boost!$R$6:$R$66,Boost!$AZ$6:$AZ$66,params!B2126,"cubic")</f>
        <v>#NAME?</v>
      </c>
      <c r="D2126" s="151" t="e">
        <f ca="1">+_xll.BInterpol(Boost!$R$6:$R$66,Boost!$AX$6:$AX$66,params!B2126,"cubic")</f>
        <v>#NAME?</v>
      </c>
      <c r="E2126" s="198" t="e">
        <f t="shared" ca="1" si="270"/>
        <v>#NAME?</v>
      </c>
      <c r="F2126" s="151" t="e">
        <f ca="1">+_xll.BInterpol(Boost!$R$6:$R$66,Boost!$AY$6:$AY$66,params!B2126,"cubic")</f>
        <v>#NAME?</v>
      </c>
      <c r="G2126" s="151" t="e">
        <f ca="1">_xll.BInterpol(cf!$A$2:$A$68,cf!$B$2:$B$68,params!B2126,"cubic")/100</f>
        <v>#NAME?</v>
      </c>
      <c r="H2126" s="199" t="e">
        <f t="shared" ca="1" si="271"/>
        <v>#NAME?</v>
      </c>
      <c r="I2126" s="152">
        <f t="shared" si="266"/>
        <v>0.13197375910538023</v>
      </c>
      <c r="J2126" s="152">
        <f t="shared" si="272"/>
        <v>5.7870345049670924E-5</v>
      </c>
      <c r="K2126" s="3" t="e">
        <f t="shared" ca="1" si="268"/>
        <v>#NAME?</v>
      </c>
      <c r="L2126" s="153" t="e">
        <f t="shared" ca="1" si="273"/>
        <v>#NAME?</v>
      </c>
      <c r="M2126" s="195" t="e">
        <f ca="1">_xll.BInterpol(cf!$A$2:$A$68,cf!$C$2:$C$68,params!B2126,"cubic")</f>
        <v>#NAME?</v>
      </c>
      <c r="N2126" s="195" t="e">
        <f ca="1">+_xll.BInterpol(#REF!,#REF!,params!B2126,"cubic")</f>
        <v>#NAME?</v>
      </c>
      <c r="O2126" s="153" t="e">
        <f t="shared" ca="1" si="269"/>
        <v>#NAME?</v>
      </c>
    </row>
    <row r="2127" spans="1:15">
      <c r="A2127">
        <v>2124</v>
      </c>
      <c r="B2127">
        <f t="shared" si="267"/>
        <v>8.4960000000000004</v>
      </c>
      <c r="C2127" s="151" t="e">
        <f ca="1">+_xll.BInterpol(Boost!$R$6:$R$66,Boost!$AZ$6:$AZ$66,params!B2127,"cubic")</f>
        <v>#NAME?</v>
      </c>
      <c r="D2127" s="151" t="e">
        <f ca="1">+_xll.BInterpol(Boost!$R$6:$R$66,Boost!$AX$6:$AX$66,params!B2127,"cubic")</f>
        <v>#NAME?</v>
      </c>
      <c r="E2127" s="198" t="e">
        <f t="shared" ca="1" si="270"/>
        <v>#NAME?</v>
      </c>
      <c r="F2127" s="151" t="e">
        <f ca="1">+_xll.BInterpol(Boost!$R$6:$R$66,Boost!$AY$6:$AY$66,params!B2127,"cubic")</f>
        <v>#NAME?</v>
      </c>
      <c r="G2127" s="151" t="e">
        <f ca="1">_xll.BInterpol(cf!$A$2:$A$68,cf!$B$2:$B$68,params!B2127,"cubic")/100</f>
        <v>#NAME?</v>
      </c>
      <c r="H2127" s="199" t="e">
        <f t="shared" ca="1" si="271"/>
        <v>#NAME?</v>
      </c>
      <c r="I2127" s="152">
        <f t="shared" si="266"/>
        <v>0.13203162559253556</v>
      </c>
      <c r="J2127" s="152">
        <f t="shared" si="272"/>
        <v>5.7866487155333601E-5</v>
      </c>
      <c r="K2127" s="3" t="e">
        <f t="shared" ca="1" si="268"/>
        <v>#NAME?</v>
      </c>
      <c r="L2127" s="153" t="e">
        <f t="shared" ca="1" si="273"/>
        <v>#NAME?</v>
      </c>
      <c r="M2127" s="195" t="e">
        <f ca="1">_xll.BInterpol(cf!$A$2:$A$68,cf!$C$2:$C$68,params!B2127,"cubic")</f>
        <v>#NAME?</v>
      </c>
      <c r="N2127" s="195" t="e">
        <f ca="1">+_xll.BInterpol(#REF!,#REF!,params!B2127,"cubic")</f>
        <v>#NAME?</v>
      </c>
      <c r="O2127" s="153" t="e">
        <f t="shared" ca="1" si="269"/>
        <v>#NAME?</v>
      </c>
    </row>
    <row r="2128" spans="1:15">
      <c r="A2128">
        <v>2125</v>
      </c>
      <c r="B2128">
        <f t="shared" si="267"/>
        <v>8.5</v>
      </c>
      <c r="C2128" s="151" t="e">
        <f ca="1">+_xll.BInterpol(Boost!$R$6:$R$66,Boost!$AZ$6:$AZ$66,params!B2128,"cubic")</f>
        <v>#NAME?</v>
      </c>
      <c r="D2128" s="151" t="e">
        <f ca="1">+_xll.BInterpol(Boost!$R$6:$R$66,Boost!$AX$6:$AX$66,params!B2128,"cubic")</f>
        <v>#NAME?</v>
      </c>
      <c r="E2128" s="198" t="e">
        <f t="shared" ca="1" si="270"/>
        <v>#NAME?</v>
      </c>
      <c r="F2128" s="151" t="e">
        <f ca="1">+_xll.BInterpol(Boost!$R$6:$R$66,Boost!$AY$6:$AY$66,params!B2128,"cubic")</f>
        <v>#NAME?</v>
      </c>
      <c r="G2128" s="151" t="e">
        <f ca="1">_xll.BInterpol(cf!$A$2:$A$68,cf!$B$2:$B$68,params!B2128,"cubic")/100</f>
        <v>#NAME?</v>
      </c>
      <c r="H2128" s="199" t="e">
        <f t="shared" ca="1" si="271"/>
        <v>#NAME?</v>
      </c>
      <c r="I2128" s="152">
        <f t="shared" si="266"/>
        <v>0.13208948822205369</v>
      </c>
      <c r="J2128" s="152">
        <f t="shared" si="272"/>
        <v>5.7862629518123931E-5</v>
      </c>
      <c r="K2128" s="3" t="e">
        <f t="shared" ca="1" si="268"/>
        <v>#NAME?</v>
      </c>
      <c r="L2128" s="153" t="e">
        <f t="shared" ca="1" si="273"/>
        <v>#NAME?</v>
      </c>
      <c r="M2128" s="195" t="e">
        <f ca="1">_xll.BInterpol(cf!$A$2:$A$68,cf!$C$2:$C$68,params!B2128,"cubic")</f>
        <v>#NAME?</v>
      </c>
      <c r="N2128" s="195" t="e">
        <f ca="1">+_xll.BInterpol(#REF!,#REF!,params!B2128,"cubic")</f>
        <v>#NAME?</v>
      </c>
      <c r="O2128" s="153" t="e">
        <f t="shared" ca="1" si="269"/>
        <v>#NAME?</v>
      </c>
    </row>
    <row r="2129" spans="1:15">
      <c r="A2129">
        <v>2126</v>
      </c>
      <c r="B2129">
        <f t="shared" si="267"/>
        <v>8.5039999999999996</v>
      </c>
      <c r="C2129" s="151" t="e">
        <f ca="1">+_xll.BInterpol(Boost!$R$6:$R$66,Boost!$AZ$6:$AZ$66,params!B2129,"cubic")</f>
        <v>#NAME?</v>
      </c>
      <c r="D2129" s="151" t="e">
        <f ca="1">+_xll.BInterpol(Boost!$R$6:$R$66,Boost!$AX$6:$AX$66,params!B2129,"cubic")</f>
        <v>#NAME?</v>
      </c>
      <c r="E2129" s="198" t="e">
        <f t="shared" ca="1" si="270"/>
        <v>#NAME?</v>
      </c>
      <c r="F2129" s="151" t="e">
        <f ca="1">+_xll.BInterpol(Boost!$R$6:$R$66,Boost!$AY$6:$AY$66,params!B2129,"cubic")</f>
        <v>#NAME?</v>
      </c>
      <c r="G2129" s="151" t="e">
        <f ca="1">_xll.BInterpol(cf!$A$2:$A$68,cf!$B$2:$B$68,params!B2129,"cubic")/100</f>
        <v>#NAME?</v>
      </c>
      <c r="H2129" s="199" t="e">
        <f t="shared" ca="1" si="271"/>
        <v>#NAME?</v>
      </c>
      <c r="I2129" s="152">
        <f t="shared" si="266"/>
        <v>0.13214734699419162</v>
      </c>
      <c r="J2129" s="152">
        <f t="shared" si="272"/>
        <v>5.7858772137930892E-5</v>
      </c>
      <c r="K2129" s="3" t="e">
        <f t="shared" ca="1" si="268"/>
        <v>#NAME?</v>
      </c>
      <c r="L2129" s="153" t="e">
        <f t="shared" ca="1" si="273"/>
        <v>#NAME?</v>
      </c>
      <c r="M2129" s="195" t="e">
        <f ca="1">_xll.BInterpol(cf!$A$2:$A$68,cf!$C$2:$C$68,params!B2129,"cubic")</f>
        <v>#NAME?</v>
      </c>
      <c r="N2129" s="195" t="e">
        <f ca="1">+_xll.BInterpol(#REF!,#REF!,params!B2129,"cubic")</f>
        <v>#NAME?</v>
      </c>
      <c r="O2129" s="153" t="e">
        <f t="shared" ca="1" si="269"/>
        <v>#NAME?</v>
      </c>
    </row>
    <row r="2130" spans="1:15">
      <c r="A2130">
        <v>2127</v>
      </c>
      <c r="B2130">
        <f t="shared" si="267"/>
        <v>8.5079999999999991</v>
      </c>
      <c r="C2130" s="151" t="e">
        <f ca="1">+_xll.BInterpol(Boost!$R$6:$R$66,Boost!$AZ$6:$AZ$66,params!B2130,"cubic")</f>
        <v>#NAME?</v>
      </c>
      <c r="D2130" s="151" t="e">
        <f ca="1">+_xll.BInterpol(Boost!$R$6:$R$66,Boost!$AX$6:$AX$66,params!B2130,"cubic")</f>
        <v>#NAME?</v>
      </c>
      <c r="E2130" s="198" t="e">
        <f t="shared" ca="1" si="270"/>
        <v>#NAME?</v>
      </c>
      <c r="F2130" s="151" t="e">
        <f ca="1">+_xll.BInterpol(Boost!$R$6:$R$66,Boost!$AY$6:$AY$66,params!B2130,"cubic")</f>
        <v>#NAME?</v>
      </c>
      <c r="G2130" s="151" t="e">
        <f ca="1">_xll.BInterpol(cf!$A$2:$A$68,cf!$B$2:$B$68,params!B2130,"cubic")/100</f>
        <v>#NAME?</v>
      </c>
      <c r="H2130" s="199" t="e">
        <f t="shared" ca="1" si="271"/>
        <v>#NAME?</v>
      </c>
      <c r="I2130" s="152">
        <f t="shared" si="266"/>
        <v>0.1322052019092067</v>
      </c>
      <c r="J2130" s="152">
        <f t="shared" si="272"/>
        <v>5.7854915015087549E-5</v>
      </c>
      <c r="K2130" s="3" t="e">
        <f t="shared" ca="1" si="268"/>
        <v>#NAME?</v>
      </c>
      <c r="L2130" s="153" t="e">
        <f t="shared" ca="1" si="273"/>
        <v>#NAME?</v>
      </c>
      <c r="M2130" s="195" t="e">
        <f ca="1">_xll.BInterpol(cf!$A$2:$A$68,cf!$C$2:$C$68,params!B2130,"cubic")</f>
        <v>#NAME?</v>
      </c>
      <c r="N2130" s="195" t="e">
        <f ca="1">+_xll.BInterpol(#REF!,#REF!,params!B2130,"cubic")</f>
        <v>#NAME?</v>
      </c>
      <c r="O2130" s="153" t="e">
        <f t="shared" ca="1" si="269"/>
        <v>#NAME?</v>
      </c>
    </row>
    <row r="2131" spans="1:15">
      <c r="A2131">
        <v>2128</v>
      </c>
      <c r="B2131">
        <f t="shared" si="267"/>
        <v>8.5120000000000005</v>
      </c>
      <c r="C2131" s="151" t="e">
        <f ca="1">+_xll.BInterpol(Boost!$R$6:$R$66,Boost!$AZ$6:$AZ$66,params!B2131,"cubic")</f>
        <v>#NAME?</v>
      </c>
      <c r="D2131" s="151" t="e">
        <f ca="1">+_xll.BInterpol(Boost!$R$6:$R$66,Boost!$AX$6:$AX$66,params!B2131,"cubic")</f>
        <v>#NAME?</v>
      </c>
      <c r="E2131" s="198" t="e">
        <f t="shared" ca="1" si="270"/>
        <v>#NAME?</v>
      </c>
      <c r="F2131" s="151" t="e">
        <f ca="1">+_xll.BInterpol(Boost!$R$6:$R$66,Boost!$AY$6:$AY$66,params!B2131,"cubic")</f>
        <v>#NAME?</v>
      </c>
      <c r="G2131" s="151" t="e">
        <f ca="1">_xll.BInterpol(cf!$A$2:$A$68,cf!$B$2:$B$68,params!B2131,"cubic")/100</f>
        <v>#NAME?</v>
      </c>
      <c r="H2131" s="199" t="e">
        <f t="shared" ca="1" si="271"/>
        <v>#NAME?</v>
      </c>
      <c r="I2131" s="152">
        <f t="shared" si="266"/>
        <v>0.13226305296735608</v>
      </c>
      <c r="J2131" s="152">
        <f t="shared" si="272"/>
        <v>5.7851058149371859E-5</v>
      </c>
      <c r="K2131" s="3" t="e">
        <f t="shared" ca="1" si="268"/>
        <v>#NAME?</v>
      </c>
      <c r="L2131" s="153" t="e">
        <f t="shared" ca="1" si="273"/>
        <v>#NAME?</v>
      </c>
      <c r="M2131" s="195" t="e">
        <f ca="1">_xll.BInterpol(cf!$A$2:$A$68,cf!$C$2:$C$68,params!B2131,"cubic")</f>
        <v>#NAME?</v>
      </c>
      <c r="N2131" s="195" t="e">
        <f ca="1">+_xll.BInterpol(#REF!,#REF!,params!B2131,"cubic")</f>
        <v>#NAME?</v>
      </c>
      <c r="O2131" s="153" t="e">
        <f t="shared" ca="1" si="269"/>
        <v>#NAME?</v>
      </c>
    </row>
    <row r="2132" spans="1:15">
      <c r="A2132">
        <v>2129</v>
      </c>
      <c r="B2132">
        <f t="shared" si="267"/>
        <v>8.516</v>
      </c>
      <c r="C2132" s="151" t="e">
        <f ca="1">+_xll.BInterpol(Boost!$R$6:$R$66,Boost!$AZ$6:$AZ$66,params!B2132,"cubic")</f>
        <v>#NAME?</v>
      </c>
      <c r="D2132" s="151" t="e">
        <f ca="1">+_xll.BInterpol(Boost!$R$6:$R$66,Boost!$AX$6:$AX$66,params!B2132,"cubic")</f>
        <v>#NAME?</v>
      </c>
      <c r="E2132" s="198" t="e">
        <f t="shared" ca="1" si="270"/>
        <v>#NAME?</v>
      </c>
      <c r="F2132" s="151" t="e">
        <f ca="1">+_xll.BInterpol(Boost!$R$6:$R$66,Boost!$AY$6:$AY$66,params!B2132,"cubic")</f>
        <v>#NAME?</v>
      </c>
      <c r="G2132" s="151" t="e">
        <f ca="1">_xll.BInterpol(cf!$A$2:$A$68,cf!$B$2:$B$68,params!B2132,"cubic")/100</f>
        <v>#NAME?</v>
      </c>
      <c r="H2132" s="199" t="e">
        <f t="shared" ca="1" si="271"/>
        <v>#NAME?</v>
      </c>
      <c r="I2132" s="152">
        <f t="shared" si="266"/>
        <v>0.13232090016889686</v>
      </c>
      <c r="J2132" s="152">
        <f t="shared" si="272"/>
        <v>5.7847201540783821E-5</v>
      </c>
      <c r="K2132" s="3" t="e">
        <f t="shared" ca="1" si="268"/>
        <v>#NAME?</v>
      </c>
      <c r="L2132" s="153" t="e">
        <f t="shared" ca="1" si="273"/>
        <v>#NAME?</v>
      </c>
      <c r="M2132" s="195" t="e">
        <f ca="1">_xll.BInterpol(cf!$A$2:$A$68,cf!$C$2:$C$68,params!B2132,"cubic")</f>
        <v>#NAME?</v>
      </c>
      <c r="N2132" s="195" t="e">
        <f ca="1">+_xll.BInterpol(#REF!,#REF!,params!B2132,"cubic")</f>
        <v>#NAME?</v>
      </c>
      <c r="O2132" s="153" t="e">
        <f t="shared" ca="1" si="269"/>
        <v>#NAME?</v>
      </c>
    </row>
    <row r="2133" spans="1:15">
      <c r="A2133">
        <v>2130</v>
      </c>
      <c r="B2133">
        <f t="shared" si="267"/>
        <v>8.52</v>
      </c>
      <c r="C2133" s="151" t="e">
        <f ca="1">+_xll.BInterpol(Boost!$R$6:$R$66,Boost!$AZ$6:$AZ$66,params!B2133,"cubic")</f>
        <v>#NAME?</v>
      </c>
      <c r="D2133" s="151" t="e">
        <f ca="1">+_xll.BInterpol(Boost!$R$6:$R$66,Boost!$AX$6:$AX$66,params!B2133,"cubic")</f>
        <v>#NAME?</v>
      </c>
      <c r="E2133" s="198" t="e">
        <f t="shared" ca="1" si="270"/>
        <v>#NAME?</v>
      </c>
      <c r="F2133" s="151" t="e">
        <f ca="1">+_xll.BInterpol(Boost!$R$6:$R$66,Boost!$AY$6:$AY$66,params!B2133,"cubic")</f>
        <v>#NAME?</v>
      </c>
      <c r="G2133" s="151" t="e">
        <f ca="1">_xll.BInterpol(cf!$A$2:$A$68,cf!$B$2:$B$68,params!B2133,"cubic")/100</f>
        <v>#NAME?</v>
      </c>
      <c r="H2133" s="199" t="e">
        <f t="shared" ca="1" si="271"/>
        <v>#NAME?</v>
      </c>
      <c r="I2133" s="152">
        <f t="shared" si="266"/>
        <v>0.13237874351408596</v>
      </c>
      <c r="J2133" s="152">
        <f t="shared" si="272"/>
        <v>5.7843345189101392E-5</v>
      </c>
      <c r="K2133" s="3" t="e">
        <f t="shared" ca="1" si="268"/>
        <v>#NAME?</v>
      </c>
      <c r="L2133" s="153" t="e">
        <f t="shared" ca="1" si="273"/>
        <v>#NAME?</v>
      </c>
      <c r="M2133" s="195" t="e">
        <f ca="1">_xll.BInterpol(cf!$A$2:$A$68,cf!$C$2:$C$68,params!B2133,"cubic")</f>
        <v>#NAME?</v>
      </c>
      <c r="N2133" s="195" t="e">
        <f ca="1">+_xll.BInterpol(#REF!,#REF!,params!B2133,"cubic")</f>
        <v>#NAME?</v>
      </c>
      <c r="O2133" s="153" t="e">
        <f t="shared" ca="1" si="269"/>
        <v>#NAME?</v>
      </c>
    </row>
    <row r="2134" spans="1:15">
      <c r="A2134">
        <v>2131</v>
      </c>
      <c r="B2134">
        <f t="shared" si="267"/>
        <v>8.5239999999999991</v>
      </c>
      <c r="C2134" s="151" t="e">
        <f ca="1">+_xll.BInterpol(Boost!$R$6:$R$66,Boost!$AZ$6:$AZ$66,params!B2134,"cubic")</f>
        <v>#NAME?</v>
      </c>
      <c r="D2134" s="151" t="e">
        <f ca="1">+_xll.BInterpol(Boost!$R$6:$R$66,Boost!$AX$6:$AX$66,params!B2134,"cubic")</f>
        <v>#NAME?</v>
      </c>
      <c r="E2134" s="198" t="e">
        <f t="shared" ca="1" si="270"/>
        <v>#NAME?</v>
      </c>
      <c r="F2134" s="151" t="e">
        <f ca="1">+_xll.BInterpol(Boost!$R$6:$R$66,Boost!$AY$6:$AY$66,params!B2134,"cubic")</f>
        <v>#NAME?</v>
      </c>
      <c r="G2134" s="151" t="e">
        <f ca="1">_xll.BInterpol(cf!$A$2:$A$68,cf!$B$2:$B$68,params!B2134,"cubic")/100</f>
        <v>#NAME?</v>
      </c>
      <c r="H2134" s="199" t="e">
        <f t="shared" ca="1" si="271"/>
        <v>#NAME?</v>
      </c>
      <c r="I2134" s="152">
        <f t="shared" si="266"/>
        <v>0.13243658300318062</v>
      </c>
      <c r="J2134" s="152">
        <f t="shared" si="272"/>
        <v>5.7839489094657637E-5</v>
      </c>
      <c r="K2134" s="3" t="e">
        <f t="shared" ca="1" si="268"/>
        <v>#NAME?</v>
      </c>
      <c r="L2134" s="153" t="e">
        <f t="shared" ca="1" si="273"/>
        <v>#NAME?</v>
      </c>
      <c r="M2134" s="195" t="e">
        <f ca="1">_xll.BInterpol(cf!$A$2:$A$68,cf!$C$2:$C$68,params!B2134,"cubic")</f>
        <v>#NAME?</v>
      </c>
      <c r="N2134" s="195" t="e">
        <f ca="1">+_xll.BInterpol(#REF!,#REF!,params!B2134,"cubic")</f>
        <v>#NAME?</v>
      </c>
      <c r="O2134" s="153" t="e">
        <f t="shared" ca="1" si="269"/>
        <v>#NAME?</v>
      </c>
    </row>
    <row r="2135" spans="1:15">
      <c r="A2135">
        <v>2132</v>
      </c>
      <c r="B2135">
        <f t="shared" si="267"/>
        <v>8.5280000000000005</v>
      </c>
      <c r="C2135" s="151" t="e">
        <f ca="1">+_xll.BInterpol(Boost!$R$6:$R$66,Boost!$AZ$6:$AZ$66,params!B2135,"cubic")</f>
        <v>#NAME?</v>
      </c>
      <c r="D2135" s="151" t="e">
        <f ca="1">+_xll.BInterpol(Boost!$R$6:$R$66,Boost!$AX$6:$AX$66,params!B2135,"cubic")</f>
        <v>#NAME?</v>
      </c>
      <c r="E2135" s="198" t="e">
        <f t="shared" ca="1" si="270"/>
        <v>#NAME?</v>
      </c>
      <c r="F2135" s="151" t="e">
        <f ca="1">+_xll.BInterpol(Boost!$R$6:$R$66,Boost!$AY$6:$AY$66,params!B2135,"cubic")</f>
        <v>#NAME?</v>
      </c>
      <c r="G2135" s="151" t="e">
        <f ca="1">_xll.BInterpol(cf!$A$2:$A$68,cf!$B$2:$B$68,params!B2135,"cubic")/100</f>
        <v>#NAME?</v>
      </c>
      <c r="H2135" s="199" t="e">
        <f t="shared" ca="1" si="271"/>
        <v>#NAME?</v>
      </c>
      <c r="I2135" s="152">
        <f t="shared" si="266"/>
        <v>0.13249441863643796</v>
      </c>
      <c r="J2135" s="152">
        <f t="shared" si="272"/>
        <v>5.7835633257341534E-5</v>
      </c>
      <c r="K2135" s="3" t="e">
        <f t="shared" ca="1" si="268"/>
        <v>#NAME?</v>
      </c>
      <c r="L2135" s="153" t="e">
        <f t="shared" ca="1" si="273"/>
        <v>#NAME?</v>
      </c>
      <c r="M2135" s="195" t="e">
        <f ca="1">_xll.BInterpol(cf!$A$2:$A$68,cf!$C$2:$C$68,params!B2135,"cubic")</f>
        <v>#NAME?</v>
      </c>
      <c r="N2135" s="195" t="e">
        <f ca="1">+_xll.BInterpol(#REF!,#REF!,params!B2135,"cubic")</f>
        <v>#NAME?</v>
      </c>
      <c r="O2135" s="153" t="e">
        <f t="shared" ca="1" si="269"/>
        <v>#NAME?</v>
      </c>
    </row>
    <row r="2136" spans="1:15">
      <c r="A2136">
        <v>2133</v>
      </c>
      <c r="B2136">
        <f t="shared" si="267"/>
        <v>8.532</v>
      </c>
      <c r="C2136" s="151" t="e">
        <f ca="1">+_xll.BInterpol(Boost!$R$6:$R$66,Boost!$AZ$6:$AZ$66,params!B2136,"cubic")</f>
        <v>#NAME?</v>
      </c>
      <c r="D2136" s="151" t="e">
        <f ca="1">+_xll.BInterpol(Boost!$R$6:$R$66,Boost!$AX$6:$AX$66,params!B2136,"cubic")</f>
        <v>#NAME?</v>
      </c>
      <c r="E2136" s="198" t="e">
        <f t="shared" ca="1" si="270"/>
        <v>#NAME?</v>
      </c>
      <c r="F2136" s="151" t="e">
        <f ca="1">+_xll.BInterpol(Boost!$R$6:$R$66,Boost!$AY$6:$AY$66,params!B2136,"cubic")</f>
        <v>#NAME?</v>
      </c>
      <c r="G2136" s="151" t="e">
        <f ca="1">_xll.BInterpol(cf!$A$2:$A$68,cf!$B$2:$B$68,params!B2136,"cubic")/100</f>
        <v>#NAME?</v>
      </c>
      <c r="H2136" s="199" t="e">
        <f t="shared" ca="1" si="271"/>
        <v>#NAME?</v>
      </c>
      <c r="I2136" s="152">
        <f t="shared" si="266"/>
        <v>0.13255225041411478</v>
      </c>
      <c r="J2136" s="152">
        <f t="shared" si="272"/>
        <v>5.7831777676820018E-5</v>
      </c>
      <c r="K2136" s="3" t="e">
        <f t="shared" ca="1" si="268"/>
        <v>#NAME?</v>
      </c>
      <c r="L2136" s="153" t="e">
        <f t="shared" ca="1" si="273"/>
        <v>#NAME?</v>
      </c>
      <c r="M2136" s="195" t="e">
        <f ca="1">_xll.BInterpol(cf!$A$2:$A$68,cf!$C$2:$C$68,params!B2136,"cubic")</f>
        <v>#NAME?</v>
      </c>
      <c r="N2136" s="195" t="e">
        <f ca="1">+_xll.BInterpol(#REF!,#REF!,params!B2136,"cubic")</f>
        <v>#NAME?</v>
      </c>
      <c r="O2136" s="153" t="e">
        <f t="shared" ca="1" si="269"/>
        <v>#NAME?</v>
      </c>
    </row>
    <row r="2137" spans="1:15">
      <c r="A2137">
        <v>2134</v>
      </c>
      <c r="B2137">
        <f t="shared" si="267"/>
        <v>8.5359999999999996</v>
      </c>
      <c r="C2137" s="151" t="e">
        <f ca="1">+_xll.BInterpol(Boost!$R$6:$R$66,Boost!$AZ$6:$AZ$66,params!B2137,"cubic")</f>
        <v>#NAME?</v>
      </c>
      <c r="D2137" s="151" t="e">
        <f ca="1">+_xll.BInterpol(Boost!$R$6:$R$66,Boost!$AX$6:$AX$66,params!B2137,"cubic")</f>
        <v>#NAME?</v>
      </c>
      <c r="E2137" s="198" t="e">
        <f t="shared" ca="1" si="270"/>
        <v>#NAME?</v>
      </c>
      <c r="F2137" s="151" t="e">
        <f ca="1">+_xll.BInterpol(Boost!$R$6:$R$66,Boost!$AY$6:$AY$66,params!B2137,"cubic")</f>
        <v>#NAME?</v>
      </c>
      <c r="G2137" s="151" t="e">
        <f ca="1">_xll.BInterpol(cf!$A$2:$A$68,cf!$B$2:$B$68,params!B2137,"cubic")/100</f>
        <v>#NAME?</v>
      </c>
      <c r="H2137" s="199" t="e">
        <f t="shared" ca="1" si="271"/>
        <v>#NAME?</v>
      </c>
      <c r="I2137" s="152">
        <f t="shared" si="266"/>
        <v>0.13261007833646832</v>
      </c>
      <c r="J2137" s="152">
        <f t="shared" si="272"/>
        <v>5.7827922353537176E-5</v>
      </c>
      <c r="K2137" s="3" t="e">
        <f t="shared" ca="1" si="268"/>
        <v>#NAME?</v>
      </c>
      <c r="L2137" s="153" t="e">
        <f t="shared" ca="1" si="273"/>
        <v>#NAME?</v>
      </c>
      <c r="M2137" s="195" t="e">
        <f ca="1">_xll.BInterpol(cf!$A$2:$A$68,cf!$C$2:$C$68,params!B2137,"cubic")</f>
        <v>#NAME?</v>
      </c>
      <c r="N2137" s="195" t="e">
        <f ca="1">+_xll.BInterpol(#REF!,#REF!,params!B2137,"cubic")</f>
        <v>#NAME?</v>
      </c>
      <c r="O2137" s="153" t="e">
        <f t="shared" ca="1" si="269"/>
        <v>#NAME?</v>
      </c>
    </row>
    <row r="2138" spans="1:15">
      <c r="A2138">
        <v>2135</v>
      </c>
      <c r="B2138">
        <f t="shared" si="267"/>
        <v>8.5399999999999991</v>
      </c>
      <c r="C2138" s="151" t="e">
        <f ca="1">+_xll.BInterpol(Boost!$R$6:$R$66,Boost!$AZ$6:$AZ$66,params!B2138,"cubic")</f>
        <v>#NAME?</v>
      </c>
      <c r="D2138" s="151" t="e">
        <f ca="1">+_xll.BInterpol(Boost!$R$6:$R$66,Boost!$AX$6:$AX$66,params!B2138,"cubic")</f>
        <v>#NAME?</v>
      </c>
      <c r="E2138" s="198" t="e">
        <f t="shared" ca="1" si="270"/>
        <v>#NAME?</v>
      </c>
      <c r="F2138" s="151" t="e">
        <f ca="1">+_xll.BInterpol(Boost!$R$6:$R$66,Boost!$AY$6:$AY$66,params!B2138,"cubic")</f>
        <v>#NAME?</v>
      </c>
      <c r="G2138" s="151" t="e">
        <f ca="1">_xll.BInterpol(cf!$A$2:$A$68,cf!$B$2:$B$68,params!B2138,"cubic")/100</f>
        <v>#NAME?</v>
      </c>
      <c r="H2138" s="199" t="e">
        <f t="shared" ca="1" si="271"/>
        <v>#NAME?</v>
      </c>
      <c r="I2138" s="152">
        <f t="shared" si="266"/>
        <v>0.13266790240375559</v>
      </c>
      <c r="J2138" s="152">
        <f t="shared" si="272"/>
        <v>5.7824067287270964E-5</v>
      </c>
      <c r="K2138" s="3" t="e">
        <f t="shared" ca="1" si="268"/>
        <v>#NAME?</v>
      </c>
      <c r="L2138" s="153" t="e">
        <f t="shared" ca="1" si="273"/>
        <v>#NAME?</v>
      </c>
      <c r="M2138" s="195" t="e">
        <f ca="1">_xll.BInterpol(cf!$A$2:$A$68,cf!$C$2:$C$68,params!B2138,"cubic")</f>
        <v>#NAME?</v>
      </c>
      <c r="N2138" s="195" t="e">
        <f ca="1">+_xll.BInterpol(#REF!,#REF!,params!B2138,"cubic")</f>
        <v>#NAME?</v>
      </c>
      <c r="O2138" s="153" t="e">
        <f t="shared" ca="1" si="269"/>
        <v>#NAME?</v>
      </c>
    </row>
    <row r="2139" spans="1:15">
      <c r="A2139">
        <v>2136</v>
      </c>
      <c r="B2139">
        <f t="shared" si="267"/>
        <v>8.5440000000000005</v>
      </c>
      <c r="C2139" s="151" t="e">
        <f ca="1">+_xll.BInterpol(Boost!$R$6:$R$66,Boost!$AZ$6:$AZ$66,params!B2139,"cubic")</f>
        <v>#NAME?</v>
      </c>
      <c r="D2139" s="151" t="e">
        <f ca="1">+_xll.BInterpol(Boost!$R$6:$R$66,Boost!$AX$6:$AX$66,params!B2139,"cubic")</f>
        <v>#NAME?</v>
      </c>
      <c r="E2139" s="198" t="e">
        <f t="shared" ca="1" si="270"/>
        <v>#NAME?</v>
      </c>
      <c r="F2139" s="151" t="e">
        <f ca="1">+_xll.BInterpol(Boost!$R$6:$R$66,Boost!$AY$6:$AY$66,params!B2139,"cubic")</f>
        <v>#NAME?</v>
      </c>
      <c r="G2139" s="151" t="e">
        <f ca="1">_xll.BInterpol(cf!$A$2:$A$68,cf!$B$2:$B$68,params!B2139,"cubic")/100</f>
        <v>#NAME?</v>
      </c>
      <c r="H2139" s="199" t="e">
        <f t="shared" ca="1" si="271"/>
        <v>#NAME?</v>
      </c>
      <c r="I2139" s="152">
        <f t="shared" si="266"/>
        <v>0.1327257226162335</v>
      </c>
      <c r="J2139" s="152">
        <f t="shared" si="272"/>
        <v>5.782021247791036E-5</v>
      </c>
      <c r="K2139" s="3" t="e">
        <f t="shared" ca="1" si="268"/>
        <v>#NAME?</v>
      </c>
      <c r="L2139" s="153" t="e">
        <f t="shared" ca="1" si="273"/>
        <v>#NAME?</v>
      </c>
      <c r="M2139" s="195" t="e">
        <f ca="1">_xll.BInterpol(cf!$A$2:$A$68,cf!$C$2:$C$68,params!B2139,"cubic")</f>
        <v>#NAME?</v>
      </c>
      <c r="N2139" s="195" t="e">
        <f ca="1">+_xll.BInterpol(#REF!,#REF!,params!B2139,"cubic")</f>
        <v>#NAME?</v>
      </c>
      <c r="O2139" s="153" t="e">
        <f t="shared" ca="1" si="269"/>
        <v>#NAME?</v>
      </c>
    </row>
    <row r="2140" spans="1:15">
      <c r="A2140">
        <v>2137</v>
      </c>
      <c r="B2140">
        <f t="shared" si="267"/>
        <v>8.548</v>
      </c>
      <c r="C2140" s="151" t="e">
        <f ca="1">+_xll.BInterpol(Boost!$R$6:$R$66,Boost!$AZ$6:$AZ$66,params!B2140,"cubic")</f>
        <v>#NAME?</v>
      </c>
      <c r="D2140" s="151" t="e">
        <f ca="1">+_xll.BInterpol(Boost!$R$6:$R$66,Boost!$AX$6:$AX$66,params!B2140,"cubic")</f>
        <v>#NAME?</v>
      </c>
      <c r="E2140" s="198" t="e">
        <f t="shared" ca="1" si="270"/>
        <v>#NAME?</v>
      </c>
      <c r="F2140" s="151" t="e">
        <f ca="1">+_xll.BInterpol(Boost!$R$6:$R$66,Boost!$AY$6:$AY$66,params!B2140,"cubic")</f>
        <v>#NAME?</v>
      </c>
      <c r="G2140" s="151" t="e">
        <f ca="1">_xll.BInterpol(cf!$A$2:$A$68,cf!$B$2:$B$68,params!B2140,"cubic")/100</f>
        <v>#NAME?</v>
      </c>
      <c r="H2140" s="199" t="e">
        <f t="shared" ca="1" si="271"/>
        <v>#NAME?</v>
      </c>
      <c r="I2140" s="152">
        <f t="shared" si="266"/>
        <v>0.13278353897415907</v>
      </c>
      <c r="J2140" s="152">
        <f t="shared" si="272"/>
        <v>5.7816357925566386E-5</v>
      </c>
      <c r="K2140" s="3" t="e">
        <f t="shared" ca="1" si="268"/>
        <v>#NAME?</v>
      </c>
      <c r="L2140" s="153" t="e">
        <f t="shared" ca="1" si="273"/>
        <v>#NAME?</v>
      </c>
      <c r="M2140" s="195" t="e">
        <f ca="1">_xll.BInterpol(cf!$A$2:$A$68,cf!$C$2:$C$68,params!B2140,"cubic")</f>
        <v>#NAME?</v>
      </c>
      <c r="N2140" s="195" t="e">
        <f ca="1">+_xll.BInterpol(#REF!,#REF!,params!B2140,"cubic")</f>
        <v>#NAME?</v>
      </c>
      <c r="O2140" s="153" t="e">
        <f t="shared" ca="1" si="269"/>
        <v>#NAME?</v>
      </c>
    </row>
    <row r="2141" spans="1:15">
      <c r="A2141">
        <v>2138</v>
      </c>
      <c r="B2141">
        <f t="shared" si="267"/>
        <v>8.5519999999999996</v>
      </c>
      <c r="C2141" s="151" t="e">
        <f ca="1">+_xll.BInterpol(Boost!$R$6:$R$66,Boost!$AZ$6:$AZ$66,params!B2141,"cubic")</f>
        <v>#NAME?</v>
      </c>
      <c r="D2141" s="151" t="e">
        <f ca="1">+_xll.BInterpol(Boost!$R$6:$R$66,Boost!$AX$6:$AX$66,params!B2141,"cubic")</f>
        <v>#NAME?</v>
      </c>
      <c r="E2141" s="198" t="e">
        <f t="shared" ca="1" si="270"/>
        <v>#NAME?</v>
      </c>
      <c r="F2141" s="151" t="e">
        <f ca="1">+_xll.BInterpol(Boost!$R$6:$R$66,Boost!$AY$6:$AY$66,params!B2141,"cubic")</f>
        <v>#NAME?</v>
      </c>
      <c r="G2141" s="151" t="e">
        <f ca="1">_xll.BInterpol(cf!$A$2:$A$68,cf!$B$2:$B$68,params!B2141,"cubic")/100</f>
        <v>#NAME?</v>
      </c>
      <c r="H2141" s="199" t="e">
        <f t="shared" ca="1" si="271"/>
        <v>#NAME?</v>
      </c>
      <c r="I2141" s="152">
        <f t="shared" si="266"/>
        <v>0.1328413514777893</v>
      </c>
      <c r="J2141" s="152">
        <f t="shared" si="272"/>
        <v>5.7812503630239043E-5</v>
      </c>
      <c r="K2141" s="3" t="e">
        <f t="shared" ca="1" si="268"/>
        <v>#NAME?</v>
      </c>
      <c r="L2141" s="153" t="e">
        <f t="shared" ca="1" si="273"/>
        <v>#NAME?</v>
      </c>
      <c r="M2141" s="195" t="e">
        <f ca="1">_xll.BInterpol(cf!$A$2:$A$68,cf!$C$2:$C$68,params!B2141,"cubic")</f>
        <v>#NAME?</v>
      </c>
      <c r="N2141" s="195" t="e">
        <f ca="1">+_xll.BInterpol(#REF!,#REF!,params!B2141,"cubic")</f>
        <v>#NAME?</v>
      </c>
      <c r="O2141" s="153" t="e">
        <f t="shared" ca="1" si="269"/>
        <v>#NAME?</v>
      </c>
    </row>
    <row r="2142" spans="1:15">
      <c r="A2142">
        <v>2139</v>
      </c>
      <c r="B2142">
        <f t="shared" si="267"/>
        <v>8.5559999999999992</v>
      </c>
      <c r="C2142" s="151" t="e">
        <f ca="1">+_xll.BInterpol(Boost!$R$6:$R$66,Boost!$AZ$6:$AZ$66,params!B2142,"cubic")</f>
        <v>#NAME?</v>
      </c>
      <c r="D2142" s="151" t="e">
        <f ca="1">+_xll.BInterpol(Boost!$R$6:$R$66,Boost!$AX$6:$AX$66,params!B2142,"cubic")</f>
        <v>#NAME?</v>
      </c>
      <c r="E2142" s="198" t="e">
        <f t="shared" ca="1" si="270"/>
        <v>#NAME?</v>
      </c>
      <c r="F2142" s="151" t="e">
        <f ca="1">+_xll.BInterpol(Boost!$R$6:$R$66,Boost!$AY$6:$AY$66,params!B2142,"cubic")</f>
        <v>#NAME?</v>
      </c>
      <c r="G2142" s="151" t="e">
        <f ca="1">_xll.BInterpol(cf!$A$2:$A$68,cf!$B$2:$B$68,params!B2142,"cubic")/100</f>
        <v>#NAME?</v>
      </c>
      <c r="H2142" s="199" t="e">
        <f t="shared" ca="1" si="271"/>
        <v>#NAME?</v>
      </c>
      <c r="I2142" s="152">
        <f t="shared" si="266"/>
        <v>0.13289916012738101</v>
      </c>
      <c r="J2142" s="152">
        <f t="shared" si="272"/>
        <v>5.7808649591706285E-5</v>
      </c>
      <c r="K2142" s="3" t="e">
        <f t="shared" ca="1" si="268"/>
        <v>#NAME?</v>
      </c>
      <c r="L2142" s="153" t="e">
        <f t="shared" ca="1" si="273"/>
        <v>#NAME?</v>
      </c>
      <c r="M2142" s="195" t="e">
        <f ca="1">_xll.BInterpol(cf!$A$2:$A$68,cf!$C$2:$C$68,params!B2142,"cubic")</f>
        <v>#NAME?</v>
      </c>
      <c r="N2142" s="195" t="e">
        <f ca="1">+_xll.BInterpol(#REF!,#REF!,params!B2142,"cubic")</f>
        <v>#NAME?</v>
      </c>
      <c r="O2142" s="153" t="e">
        <f t="shared" ca="1" si="269"/>
        <v>#NAME?</v>
      </c>
    </row>
    <row r="2143" spans="1:15">
      <c r="A2143">
        <v>2140</v>
      </c>
      <c r="B2143">
        <f t="shared" si="267"/>
        <v>8.56</v>
      </c>
      <c r="C2143" s="151" t="e">
        <f ca="1">+_xll.BInterpol(Boost!$R$6:$R$66,Boost!$AZ$6:$AZ$66,params!B2143,"cubic")</f>
        <v>#NAME?</v>
      </c>
      <c r="D2143" s="151" t="e">
        <f ca="1">+_xll.BInterpol(Boost!$R$6:$R$66,Boost!$AX$6:$AX$66,params!B2143,"cubic")</f>
        <v>#NAME?</v>
      </c>
      <c r="E2143" s="198" t="e">
        <f t="shared" ca="1" si="270"/>
        <v>#NAME?</v>
      </c>
      <c r="F2143" s="151" t="e">
        <f ca="1">+_xll.BInterpol(Boost!$R$6:$R$66,Boost!$AY$6:$AY$66,params!B2143,"cubic")</f>
        <v>#NAME?</v>
      </c>
      <c r="G2143" s="151" t="e">
        <f ca="1">_xll.BInterpol(cf!$A$2:$A$68,cf!$B$2:$B$68,params!B2143,"cubic")/100</f>
        <v>#NAME?</v>
      </c>
      <c r="H2143" s="199" t="e">
        <f t="shared" ca="1" si="271"/>
        <v>#NAME?</v>
      </c>
      <c r="I2143" s="152">
        <f t="shared" ref="I2143:I2206" si="274">1-EXP($R$5*-1*B2143/(1-$R$6))</f>
        <v>0.13295696492319131</v>
      </c>
      <c r="J2143" s="152">
        <f t="shared" si="272"/>
        <v>5.7804795810301179E-5</v>
      </c>
      <c r="K2143" s="3" t="e">
        <f t="shared" ca="1" si="268"/>
        <v>#NAME?</v>
      </c>
      <c r="L2143" s="153" t="e">
        <f t="shared" ca="1" si="273"/>
        <v>#NAME?</v>
      </c>
      <c r="M2143" s="195" t="e">
        <f ca="1">_xll.BInterpol(cf!$A$2:$A$68,cf!$C$2:$C$68,params!B2143,"cubic")</f>
        <v>#NAME?</v>
      </c>
      <c r="N2143" s="195" t="e">
        <f ca="1">+_xll.BInterpol(#REF!,#REF!,params!B2143,"cubic")</f>
        <v>#NAME?</v>
      </c>
      <c r="O2143" s="153" t="e">
        <f t="shared" ca="1" si="269"/>
        <v>#NAME?</v>
      </c>
    </row>
    <row r="2144" spans="1:15">
      <c r="A2144">
        <v>2141</v>
      </c>
      <c r="B2144">
        <f t="shared" si="267"/>
        <v>8.5640000000000001</v>
      </c>
      <c r="C2144" s="151" t="e">
        <f ca="1">+_xll.BInterpol(Boost!$R$6:$R$66,Boost!$AZ$6:$AZ$66,params!B2144,"cubic")</f>
        <v>#NAME?</v>
      </c>
      <c r="D2144" s="151" t="e">
        <f ca="1">+_xll.BInterpol(Boost!$R$6:$R$66,Boost!$AX$6:$AX$66,params!B2144,"cubic")</f>
        <v>#NAME?</v>
      </c>
      <c r="E2144" s="198" t="e">
        <f t="shared" ca="1" si="270"/>
        <v>#NAME?</v>
      </c>
      <c r="F2144" s="151" t="e">
        <f ca="1">+_xll.BInterpol(Boost!$R$6:$R$66,Boost!$AY$6:$AY$66,params!B2144,"cubic")</f>
        <v>#NAME?</v>
      </c>
      <c r="G2144" s="151" t="e">
        <f ca="1">_xll.BInterpol(cf!$A$2:$A$68,cf!$B$2:$B$68,params!B2144,"cubic")/100</f>
        <v>#NAME?</v>
      </c>
      <c r="H2144" s="199" t="e">
        <f t="shared" ca="1" si="271"/>
        <v>#NAME?</v>
      </c>
      <c r="I2144" s="152">
        <f t="shared" si="274"/>
        <v>0.13301476586547689</v>
      </c>
      <c r="J2144" s="152">
        <f t="shared" si="272"/>
        <v>5.7800942285579637E-5</v>
      </c>
      <c r="K2144" s="3" t="e">
        <f t="shared" ca="1" si="268"/>
        <v>#NAME?</v>
      </c>
      <c r="L2144" s="153" t="e">
        <f t="shared" ca="1" si="273"/>
        <v>#NAME?</v>
      </c>
      <c r="M2144" s="195" t="e">
        <f ca="1">_xll.BInterpol(cf!$A$2:$A$68,cf!$C$2:$C$68,params!B2144,"cubic")</f>
        <v>#NAME?</v>
      </c>
      <c r="N2144" s="195" t="e">
        <f ca="1">+_xll.BInterpol(#REF!,#REF!,params!B2144,"cubic")</f>
        <v>#NAME?</v>
      </c>
      <c r="O2144" s="153" t="e">
        <f t="shared" ca="1" si="269"/>
        <v>#NAME?</v>
      </c>
    </row>
    <row r="2145" spans="1:15">
      <c r="A2145">
        <v>2142</v>
      </c>
      <c r="B2145">
        <f t="shared" si="267"/>
        <v>8.5679999999999996</v>
      </c>
      <c r="C2145" s="151" t="e">
        <f ca="1">+_xll.BInterpol(Boost!$R$6:$R$66,Boost!$AZ$6:$AZ$66,params!B2145,"cubic")</f>
        <v>#NAME?</v>
      </c>
      <c r="D2145" s="151" t="e">
        <f ca="1">+_xll.BInterpol(Boost!$R$6:$R$66,Boost!$AX$6:$AX$66,params!B2145,"cubic")</f>
        <v>#NAME?</v>
      </c>
      <c r="E2145" s="198" t="e">
        <f t="shared" ca="1" si="270"/>
        <v>#NAME?</v>
      </c>
      <c r="F2145" s="151" t="e">
        <f ca="1">+_xll.BInterpol(Boost!$R$6:$R$66,Boost!$AY$6:$AY$66,params!B2145,"cubic")</f>
        <v>#NAME?</v>
      </c>
      <c r="G2145" s="151" t="e">
        <f ca="1">_xll.BInterpol(cf!$A$2:$A$68,cf!$B$2:$B$68,params!B2145,"cubic")/100</f>
        <v>#NAME?</v>
      </c>
      <c r="H2145" s="199" t="e">
        <f t="shared" ca="1" si="271"/>
        <v>#NAME?</v>
      </c>
      <c r="I2145" s="152">
        <f t="shared" si="274"/>
        <v>0.13307256295449477</v>
      </c>
      <c r="J2145" s="152">
        <f t="shared" si="272"/>
        <v>5.7797089017874725E-5</v>
      </c>
      <c r="K2145" s="3" t="e">
        <f t="shared" ca="1" si="268"/>
        <v>#NAME?</v>
      </c>
      <c r="L2145" s="153" t="e">
        <f t="shared" ca="1" si="273"/>
        <v>#NAME?</v>
      </c>
      <c r="M2145" s="195" t="e">
        <f ca="1">_xll.BInterpol(cf!$A$2:$A$68,cf!$C$2:$C$68,params!B2145,"cubic")</f>
        <v>#NAME?</v>
      </c>
      <c r="N2145" s="195" t="e">
        <f ca="1">+_xll.BInterpol(#REF!,#REF!,params!B2145,"cubic")</f>
        <v>#NAME?</v>
      </c>
      <c r="O2145" s="153" t="e">
        <f t="shared" ca="1" si="269"/>
        <v>#NAME?</v>
      </c>
    </row>
    <row r="2146" spans="1:15">
      <c r="A2146">
        <v>2143</v>
      </c>
      <c r="B2146">
        <f t="shared" si="267"/>
        <v>8.5719999999999992</v>
      </c>
      <c r="C2146" s="151" t="e">
        <f ca="1">+_xll.BInterpol(Boost!$R$6:$R$66,Boost!$AZ$6:$AZ$66,params!B2146,"cubic")</f>
        <v>#NAME?</v>
      </c>
      <c r="D2146" s="151" t="e">
        <f ca="1">+_xll.BInterpol(Boost!$R$6:$R$66,Boost!$AX$6:$AX$66,params!B2146,"cubic")</f>
        <v>#NAME?</v>
      </c>
      <c r="E2146" s="198" t="e">
        <f t="shared" ca="1" si="270"/>
        <v>#NAME?</v>
      </c>
      <c r="F2146" s="151" t="e">
        <f ca="1">+_xll.BInterpol(Boost!$R$6:$R$66,Boost!$AY$6:$AY$66,params!B2146,"cubic")</f>
        <v>#NAME?</v>
      </c>
      <c r="G2146" s="151" t="e">
        <f ca="1">_xll.BInterpol(cf!$A$2:$A$68,cf!$B$2:$B$68,params!B2146,"cubic")/100</f>
        <v>#NAME?</v>
      </c>
      <c r="H2146" s="199" t="e">
        <f t="shared" ca="1" si="271"/>
        <v>#NAME?</v>
      </c>
      <c r="I2146" s="152">
        <f t="shared" si="274"/>
        <v>0.13313035619050195</v>
      </c>
      <c r="J2146" s="152">
        <f t="shared" si="272"/>
        <v>5.7793236007186444E-5</v>
      </c>
      <c r="K2146" s="3" t="e">
        <f t="shared" ca="1" si="268"/>
        <v>#NAME?</v>
      </c>
      <c r="L2146" s="153" t="e">
        <f t="shared" ca="1" si="273"/>
        <v>#NAME?</v>
      </c>
      <c r="M2146" s="195" t="e">
        <f ca="1">_xll.BInterpol(cf!$A$2:$A$68,cf!$C$2:$C$68,params!B2146,"cubic")</f>
        <v>#NAME?</v>
      </c>
      <c r="N2146" s="195" t="e">
        <f ca="1">+_xll.BInterpol(#REF!,#REF!,params!B2146,"cubic")</f>
        <v>#NAME?</v>
      </c>
      <c r="O2146" s="153" t="e">
        <f t="shared" ca="1" si="269"/>
        <v>#NAME?</v>
      </c>
    </row>
    <row r="2147" spans="1:15">
      <c r="A2147">
        <v>2144</v>
      </c>
      <c r="B2147">
        <f t="shared" si="267"/>
        <v>8.5760000000000005</v>
      </c>
      <c r="C2147" s="151" t="e">
        <f ca="1">+_xll.BInterpol(Boost!$R$6:$R$66,Boost!$AZ$6:$AZ$66,params!B2147,"cubic")</f>
        <v>#NAME?</v>
      </c>
      <c r="D2147" s="151" t="e">
        <f ca="1">+_xll.BInterpol(Boost!$R$6:$R$66,Boost!$AX$6:$AX$66,params!B2147,"cubic")</f>
        <v>#NAME?</v>
      </c>
      <c r="E2147" s="198" t="e">
        <f t="shared" ca="1" si="270"/>
        <v>#NAME?</v>
      </c>
      <c r="F2147" s="151" t="e">
        <f ca="1">+_xll.BInterpol(Boost!$R$6:$R$66,Boost!$AY$6:$AY$66,params!B2147,"cubic")</f>
        <v>#NAME?</v>
      </c>
      <c r="G2147" s="151" t="e">
        <f ca="1">_xll.BInterpol(cf!$A$2:$A$68,cf!$B$2:$B$68,params!B2147,"cubic")/100</f>
        <v>#NAME?</v>
      </c>
      <c r="H2147" s="199" t="e">
        <f t="shared" ca="1" si="271"/>
        <v>#NAME?</v>
      </c>
      <c r="I2147" s="152">
        <f t="shared" si="274"/>
        <v>0.13318814557375502</v>
      </c>
      <c r="J2147" s="152">
        <f t="shared" si="272"/>
        <v>5.7789383253070703E-5</v>
      </c>
      <c r="K2147" s="3" t="e">
        <f t="shared" ca="1" si="268"/>
        <v>#NAME?</v>
      </c>
      <c r="L2147" s="153" t="e">
        <f t="shared" ca="1" si="273"/>
        <v>#NAME?</v>
      </c>
      <c r="M2147" s="195" t="e">
        <f ca="1">_xll.BInterpol(cf!$A$2:$A$68,cf!$C$2:$C$68,params!B2147,"cubic")</f>
        <v>#NAME?</v>
      </c>
      <c r="N2147" s="195" t="e">
        <f ca="1">+_xll.BInterpol(#REF!,#REF!,params!B2147,"cubic")</f>
        <v>#NAME?</v>
      </c>
      <c r="O2147" s="153" t="e">
        <f t="shared" ca="1" si="269"/>
        <v>#NAME?</v>
      </c>
    </row>
    <row r="2148" spans="1:15">
      <c r="A2148">
        <v>2145</v>
      </c>
      <c r="B2148">
        <f t="shared" si="267"/>
        <v>8.58</v>
      </c>
      <c r="C2148" s="151" t="e">
        <f ca="1">+_xll.BInterpol(Boost!$R$6:$R$66,Boost!$AZ$6:$AZ$66,params!B2148,"cubic")</f>
        <v>#NAME?</v>
      </c>
      <c r="D2148" s="151" t="e">
        <f ca="1">+_xll.BInterpol(Boost!$R$6:$R$66,Boost!$AX$6:$AX$66,params!B2148,"cubic")</f>
        <v>#NAME?</v>
      </c>
      <c r="E2148" s="198" t="e">
        <f t="shared" ca="1" si="270"/>
        <v>#NAME?</v>
      </c>
      <c r="F2148" s="151" t="e">
        <f ca="1">+_xll.BInterpol(Boost!$R$6:$R$66,Boost!$AY$6:$AY$66,params!B2148,"cubic")</f>
        <v>#NAME?</v>
      </c>
      <c r="G2148" s="151" t="e">
        <f ca="1">_xll.BInterpol(cf!$A$2:$A$68,cf!$B$2:$B$68,params!B2148,"cubic")/100</f>
        <v>#NAME?</v>
      </c>
      <c r="H2148" s="199" t="e">
        <f t="shared" ca="1" si="271"/>
        <v>#NAME?</v>
      </c>
      <c r="I2148" s="152">
        <f t="shared" si="274"/>
        <v>0.13324593110451111</v>
      </c>
      <c r="J2148" s="152">
        <f t="shared" si="272"/>
        <v>5.7785530756082615E-5</v>
      </c>
      <c r="K2148" s="3" t="e">
        <f t="shared" ca="1" si="268"/>
        <v>#NAME?</v>
      </c>
      <c r="L2148" s="153" t="e">
        <f t="shared" ca="1" si="273"/>
        <v>#NAME?</v>
      </c>
      <c r="M2148" s="195" t="e">
        <f ca="1">_xll.BInterpol(cf!$A$2:$A$68,cf!$C$2:$C$68,params!B2148,"cubic")</f>
        <v>#NAME?</v>
      </c>
      <c r="N2148" s="195" t="e">
        <f ca="1">+_xll.BInterpol(#REF!,#REF!,params!B2148,"cubic")</f>
        <v>#NAME?</v>
      </c>
      <c r="O2148" s="153" t="e">
        <f t="shared" ca="1" si="269"/>
        <v>#NAME?</v>
      </c>
    </row>
    <row r="2149" spans="1:15">
      <c r="A2149">
        <v>2146</v>
      </c>
      <c r="B2149">
        <f t="shared" si="267"/>
        <v>8.5839999999999996</v>
      </c>
      <c r="C2149" s="151" t="e">
        <f ca="1">+_xll.BInterpol(Boost!$R$6:$R$66,Boost!$AZ$6:$AZ$66,params!B2149,"cubic")</f>
        <v>#NAME?</v>
      </c>
      <c r="D2149" s="151" t="e">
        <f ca="1">+_xll.BInterpol(Boost!$R$6:$R$66,Boost!$AX$6:$AX$66,params!B2149,"cubic")</f>
        <v>#NAME?</v>
      </c>
      <c r="E2149" s="198" t="e">
        <f t="shared" ca="1" si="270"/>
        <v>#NAME?</v>
      </c>
      <c r="F2149" s="151" t="e">
        <f ca="1">+_xll.BInterpol(Boost!$R$6:$R$66,Boost!$AY$6:$AY$66,params!B2149,"cubic")</f>
        <v>#NAME?</v>
      </c>
      <c r="G2149" s="151" t="e">
        <f ca="1">_xll.BInterpol(cf!$A$2:$A$68,cf!$B$2:$B$68,params!B2149,"cubic")/100</f>
        <v>#NAME?</v>
      </c>
      <c r="H2149" s="199" t="e">
        <f t="shared" ca="1" si="271"/>
        <v>#NAME?</v>
      </c>
      <c r="I2149" s="152">
        <f t="shared" si="274"/>
        <v>0.13330371278302677</v>
      </c>
      <c r="J2149" s="152">
        <f t="shared" si="272"/>
        <v>5.7781678515667068E-5</v>
      </c>
      <c r="K2149" s="3" t="e">
        <f t="shared" ca="1" si="268"/>
        <v>#NAME?</v>
      </c>
      <c r="L2149" s="153" t="e">
        <f t="shared" ca="1" si="273"/>
        <v>#NAME?</v>
      </c>
      <c r="M2149" s="195" t="e">
        <f ca="1">_xll.BInterpol(cf!$A$2:$A$68,cf!$C$2:$C$68,params!B2149,"cubic")</f>
        <v>#NAME?</v>
      </c>
      <c r="N2149" s="195" t="e">
        <f ca="1">+_xll.BInterpol(#REF!,#REF!,params!B2149,"cubic")</f>
        <v>#NAME?</v>
      </c>
      <c r="O2149" s="153" t="e">
        <f t="shared" ca="1" si="269"/>
        <v>#NAME?</v>
      </c>
    </row>
    <row r="2150" spans="1:15">
      <c r="A2150">
        <v>2147</v>
      </c>
      <c r="B2150">
        <f t="shared" si="267"/>
        <v>8.5879999999999992</v>
      </c>
      <c r="C2150" s="151" t="e">
        <f ca="1">+_xll.BInterpol(Boost!$R$6:$R$66,Boost!$AZ$6:$AZ$66,params!B2150,"cubic")</f>
        <v>#NAME?</v>
      </c>
      <c r="D2150" s="151" t="e">
        <f ca="1">+_xll.BInterpol(Boost!$R$6:$R$66,Boost!$AX$6:$AX$66,params!B2150,"cubic")</f>
        <v>#NAME?</v>
      </c>
      <c r="E2150" s="198" t="e">
        <f t="shared" ca="1" si="270"/>
        <v>#NAME?</v>
      </c>
      <c r="F2150" s="151" t="e">
        <f ca="1">+_xll.BInterpol(Boost!$R$6:$R$66,Boost!$AY$6:$AY$66,params!B2150,"cubic")</f>
        <v>#NAME?</v>
      </c>
      <c r="G2150" s="151" t="e">
        <f ca="1">_xll.BInterpol(cf!$A$2:$A$68,cf!$B$2:$B$68,params!B2150,"cubic")/100</f>
        <v>#NAME?</v>
      </c>
      <c r="H2150" s="199" t="e">
        <f t="shared" ca="1" si="271"/>
        <v>#NAME?</v>
      </c>
      <c r="I2150" s="152">
        <f t="shared" si="274"/>
        <v>0.13336149060955893</v>
      </c>
      <c r="J2150" s="152">
        <f t="shared" si="272"/>
        <v>5.7777826532157128E-5</v>
      </c>
      <c r="K2150" s="3" t="e">
        <f t="shared" ca="1" si="268"/>
        <v>#NAME?</v>
      </c>
      <c r="L2150" s="153" t="e">
        <f t="shared" ca="1" si="273"/>
        <v>#NAME?</v>
      </c>
      <c r="M2150" s="195" t="e">
        <f ca="1">_xll.BInterpol(cf!$A$2:$A$68,cf!$C$2:$C$68,params!B2150,"cubic")</f>
        <v>#NAME?</v>
      </c>
      <c r="N2150" s="195" t="e">
        <f ca="1">+_xll.BInterpol(#REF!,#REF!,params!B2150,"cubic")</f>
        <v>#NAME?</v>
      </c>
      <c r="O2150" s="153" t="e">
        <f t="shared" ca="1" si="269"/>
        <v>#NAME?</v>
      </c>
    </row>
    <row r="2151" spans="1:15">
      <c r="A2151">
        <v>2148</v>
      </c>
      <c r="B2151">
        <f t="shared" si="267"/>
        <v>8.5920000000000005</v>
      </c>
      <c r="C2151" s="151" t="e">
        <f ca="1">+_xll.BInterpol(Boost!$R$6:$R$66,Boost!$AZ$6:$AZ$66,params!B2151,"cubic")</f>
        <v>#NAME?</v>
      </c>
      <c r="D2151" s="151" t="e">
        <f ca="1">+_xll.BInterpol(Boost!$R$6:$R$66,Boost!$AX$6:$AX$66,params!B2151,"cubic")</f>
        <v>#NAME?</v>
      </c>
      <c r="E2151" s="198" t="e">
        <f t="shared" ca="1" si="270"/>
        <v>#NAME?</v>
      </c>
      <c r="F2151" s="151" t="e">
        <f ca="1">+_xll.BInterpol(Boost!$R$6:$R$66,Boost!$AY$6:$AY$66,params!B2151,"cubic")</f>
        <v>#NAME?</v>
      </c>
      <c r="G2151" s="151" t="e">
        <f ca="1">_xll.BInterpol(cf!$A$2:$A$68,cf!$B$2:$B$68,params!B2151,"cubic")/100</f>
        <v>#NAME?</v>
      </c>
      <c r="H2151" s="199" t="e">
        <f t="shared" ca="1" si="271"/>
        <v>#NAME?</v>
      </c>
      <c r="I2151" s="152">
        <f t="shared" si="274"/>
        <v>0.13341926458436437</v>
      </c>
      <c r="J2151" s="152">
        <f t="shared" si="272"/>
        <v>5.7773974805441775E-5</v>
      </c>
      <c r="K2151" s="3" t="e">
        <f t="shared" ca="1" si="268"/>
        <v>#NAME?</v>
      </c>
      <c r="L2151" s="153" t="e">
        <f t="shared" ca="1" si="273"/>
        <v>#NAME?</v>
      </c>
      <c r="M2151" s="195" t="e">
        <f ca="1">_xll.BInterpol(cf!$A$2:$A$68,cf!$C$2:$C$68,params!B2151,"cubic")</f>
        <v>#NAME?</v>
      </c>
      <c r="N2151" s="195" t="e">
        <f ca="1">+_xll.BInterpol(#REF!,#REF!,params!B2151,"cubic")</f>
        <v>#NAME?</v>
      </c>
      <c r="O2151" s="153" t="e">
        <f t="shared" ca="1" si="269"/>
        <v>#NAME?</v>
      </c>
    </row>
    <row r="2152" spans="1:15">
      <c r="A2152">
        <v>2149</v>
      </c>
      <c r="B2152">
        <f t="shared" si="267"/>
        <v>8.5960000000000001</v>
      </c>
      <c r="C2152" s="151" t="e">
        <f ca="1">+_xll.BInterpol(Boost!$R$6:$R$66,Boost!$AZ$6:$AZ$66,params!B2152,"cubic")</f>
        <v>#NAME?</v>
      </c>
      <c r="D2152" s="151" t="e">
        <f ca="1">+_xll.BInterpol(Boost!$R$6:$R$66,Boost!$AX$6:$AX$66,params!B2152,"cubic")</f>
        <v>#NAME?</v>
      </c>
      <c r="E2152" s="198" t="e">
        <f t="shared" ca="1" si="270"/>
        <v>#NAME?</v>
      </c>
      <c r="F2152" s="151" t="e">
        <f ca="1">+_xll.BInterpol(Boost!$R$6:$R$66,Boost!$AY$6:$AY$66,params!B2152,"cubic")</f>
        <v>#NAME?</v>
      </c>
      <c r="G2152" s="151" t="e">
        <f ca="1">_xll.BInterpol(cf!$A$2:$A$68,cf!$B$2:$B$68,params!B2152,"cubic")/100</f>
        <v>#NAME?</v>
      </c>
      <c r="H2152" s="199" t="e">
        <f t="shared" ca="1" si="271"/>
        <v>#NAME?</v>
      </c>
      <c r="I2152" s="152">
        <f t="shared" si="274"/>
        <v>0.13347703470769989</v>
      </c>
      <c r="J2152" s="152">
        <f t="shared" si="272"/>
        <v>5.7770123335521006E-5</v>
      </c>
      <c r="K2152" s="3" t="e">
        <f t="shared" ca="1" si="268"/>
        <v>#NAME?</v>
      </c>
      <c r="L2152" s="153" t="e">
        <f t="shared" ca="1" si="273"/>
        <v>#NAME?</v>
      </c>
      <c r="M2152" s="195" t="e">
        <f ca="1">_xll.BInterpol(cf!$A$2:$A$68,cf!$C$2:$C$68,params!B2152,"cubic")</f>
        <v>#NAME?</v>
      </c>
      <c r="N2152" s="195" t="e">
        <f ca="1">+_xll.BInterpol(#REF!,#REF!,params!B2152,"cubic")</f>
        <v>#NAME?</v>
      </c>
      <c r="O2152" s="153" t="e">
        <f t="shared" ca="1" si="269"/>
        <v>#NAME?</v>
      </c>
    </row>
    <row r="2153" spans="1:15">
      <c r="A2153">
        <v>2150</v>
      </c>
      <c r="B2153">
        <f t="shared" si="267"/>
        <v>8.6</v>
      </c>
      <c r="C2153" s="151" t="e">
        <f ca="1">+_xll.BInterpol(Boost!$R$6:$R$66,Boost!$AZ$6:$AZ$66,params!B2153,"cubic")</f>
        <v>#NAME?</v>
      </c>
      <c r="D2153" s="151" t="e">
        <f ca="1">+_xll.BInterpol(Boost!$R$6:$R$66,Boost!$AX$6:$AX$66,params!B2153,"cubic")</f>
        <v>#NAME?</v>
      </c>
      <c r="E2153" s="198" t="e">
        <f t="shared" ca="1" si="270"/>
        <v>#NAME?</v>
      </c>
      <c r="F2153" s="151" t="e">
        <f ca="1">+_xll.BInterpol(Boost!$R$6:$R$66,Boost!$AY$6:$AY$66,params!B2153,"cubic")</f>
        <v>#NAME?</v>
      </c>
      <c r="G2153" s="151" t="e">
        <f ca="1">_xll.BInterpol(cf!$A$2:$A$68,cf!$B$2:$B$68,params!B2153,"cubic")/100</f>
        <v>#NAME?</v>
      </c>
      <c r="H2153" s="199" t="e">
        <f t="shared" ca="1" si="271"/>
        <v>#NAME?</v>
      </c>
      <c r="I2153" s="152">
        <f t="shared" si="274"/>
        <v>0.13353480097982229</v>
      </c>
      <c r="J2153" s="152">
        <f t="shared" si="272"/>
        <v>5.7766272122394824E-5</v>
      </c>
      <c r="K2153" s="3" t="e">
        <f t="shared" ca="1" si="268"/>
        <v>#NAME?</v>
      </c>
      <c r="L2153" s="153" t="e">
        <f t="shared" ca="1" si="273"/>
        <v>#NAME?</v>
      </c>
      <c r="M2153" s="195" t="e">
        <f ca="1">_xll.BInterpol(cf!$A$2:$A$68,cf!$C$2:$C$68,params!B2153,"cubic")</f>
        <v>#NAME?</v>
      </c>
      <c r="N2153" s="195" t="e">
        <f ca="1">+_xll.BInterpol(#REF!,#REF!,params!B2153,"cubic")</f>
        <v>#NAME?</v>
      </c>
      <c r="O2153" s="153" t="e">
        <f t="shared" ca="1" si="269"/>
        <v>#NAME?</v>
      </c>
    </row>
    <row r="2154" spans="1:15">
      <c r="A2154">
        <v>2151</v>
      </c>
      <c r="B2154">
        <f t="shared" si="267"/>
        <v>8.6039999999999992</v>
      </c>
      <c r="C2154" s="151" t="e">
        <f ca="1">+_xll.BInterpol(Boost!$R$6:$R$66,Boost!$AZ$6:$AZ$66,params!B2154,"cubic")</f>
        <v>#NAME?</v>
      </c>
      <c r="D2154" s="151" t="e">
        <f ca="1">+_xll.BInterpol(Boost!$R$6:$R$66,Boost!$AX$6:$AX$66,params!B2154,"cubic")</f>
        <v>#NAME?</v>
      </c>
      <c r="E2154" s="198" t="e">
        <f t="shared" ca="1" si="270"/>
        <v>#NAME?</v>
      </c>
      <c r="F2154" s="151" t="e">
        <f ca="1">+_xll.BInterpol(Boost!$R$6:$R$66,Boost!$AY$6:$AY$66,params!B2154,"cubic")</f>
        <v>#NAME?</v>
      </c>
      <c r="G2154" s="151" t="e">
        <f ca="1">_xll.BInterpol(cf!$A$2:$A$68,cf!$B$2:$B$68,params!B2154,"cubic")/100</f>
        <v>#NAME?</v>
      </c>
      <c r="H2154" s="199" t="e">
        <f t="shared" ca="1" si="271"/>
        <v>#NAME?</v>
      </c>
      <c r="I2154" s="152">
        <f t="shared" si="274"/>
        <v>0.13359256340098813</v>
      </c>
      <c r="J2154" s="152">
        <f t="shared" si="272"/>
        <v>5.7762421165841182E-5</v>
      </c>
      <c r="K2154" s="3" t="e">
        <f t="shared" ca="1" si="268"/>
        <v>#NAME?</v>
      </c>
      <c r="L2154" s="153" t="e">
        <f t="shared" ca="1" si="273"/>
        <v>#NAME?</v>
      </c>
      <c r="M2154" s="195" t="e">
        <f ca="1">_xll.BInterpol(cf!$A$2:$A$68,cf!$C$2:$C$68,params!B2154,"cubic")</f>
        <v>#NAME?</v>
      </c>
      <c r="N2154" s="195" t="e">
        <f ca="1">+_xll.BInterpol(#REF!,#REF!,params!B2154,"cubic")</f>
        <v>#NAME?</v>
      </c>
      <c r="O2154" s="153" t="e">
        <f t="shared" ca="1" si="269"/>
        <v>#NAME?</v>
      </c>
    </row>
    <row r="2155" spans="1:15">
      <c r="A2155">
        <v>2152</v>
      </c>
      <c r="B2155">
        <f t="shared" si="267"/>
        <v>8.6080000000000005</v>
      </c>
      <c r="C2155" s="151" t="e">
        <f ca="1">+_xll.BInterpol(Boost!$R$6:$R$66,Boost!$AZ$6:$AZ$66,params!B2155,"cubic")</f>
        <v>#NAME?</v>
      </c>
      <c r="D2155" s="151" t="e">
        <f ca="1">+_xll.BInterpol(Boost!$R$6:$R$66,Boost!$AX$6:$AX$66,params!B2155,"cubic")</f>
        <v>#NAME?</v>
      </c>
      <c r="E2155" s="198" t="e">
        <f t="shared" ca="1" si="270"/>
        <v>#NAME?</v>
      </c>
      <c r="F2155" s="151" t="e">
        <f ca="1">+_xll.BInterpol(Boost!$R$6:$R$66,Boost!$AY$6:$AY$66,params!B2155,"cubic")</f>
        <v>#NAME?</v>
      </c>
      <c r="G2155" s="151" t="e">
        <f ca="1">_xll.BInterpol(cf!$A$2:$A$68,cf!$B$2:$B$68,params!B2155,"cubic")/100</f>
        <v>#NAME?</v>
      </c>
      <c r="H2155" s="199" t="e">
        <f t="shared" ca="1" si="271"/>
        <v>#NAME?</v>
      </c>
      <c r="I2155" s="152">
        <f t="shared" si="274"/>
        <v>0.13365032197145443</v>
      </c>
      <c r="J2155" s="152">
        <f t="shared" si="272"/>
        <v>5.7758570466304171E-5</v>
      </c>
      <c r="K2155" s="3" t="e">
        <f t="shared" ca="1" si="268"/>
        <v>#NAME?</v>
      </c>
      <c r="L2155" s="153" t="e">
        <f t="shared" ca="1" si="273"/>
        <v>#NAME?</v>
      </c>
      <c r="M2155" s="195" t="e">
        <f ca="1">_xll.BInterpol(cf!$A$2:$A$68,cf!$C$2:$C$68,params!B2155,"cubic")</f>
        <v>#NAME?</v>
      </c>
      <c r="N2155" s="195" t="e">
        <f ca="1">+_xll.BInterpol(#REF!,#REF!,params!B2155,"cubic")</f>
        <v>#NAME?</v>
      </c>
      <c r="O2155" s="153" t="e">
        <f t="shared" ca="1" si="269"/>
        <v>#NAME?</v>
      </c>
    </row>
    <row r="2156" spans="1:15">
      <c r="A2156">
        <v>2153</v>
      </c>
      <c r="B2156">
        <f t="shared" si="267"/>
        <v>8.6120000000000001</v>
      </c>
      <c r="C2156" s="151" t="e">
        <f ca="1">+_xll.BInterpol(Boost!$R$6:$R$66,Boost!$AZ$6:$AZ$66,params!B2156,"cubic")</f>
        <v>#NAME?</v>
      </c>
      <c r="D2156" s="151" t="e">
        <f ca="1">+_xll.BInterpol(Boost!$R$6:$R$66,Boost!$AX$6:$AX$66,params!B2156,"cubic")</f>
        <v>#NAME?</v>
      </c>
      <c r="E2156" s="198" t="e">
        <f t="shared" ca="1" si="270"/>
        <v>#NAME?</v>
      </c>
      <c r="F2156" s="151" t="e">
        <f ca="1">+_xll.BInterpol(Boost!$R$6:$R$66,Boost!$AY$6:$AY$66,params!B2156,"cubic")</f>
        <v>#NAME?</v>
      </c>
      <c r="G2156" s="151" t="e">
        <f ca="1">_xll.BInterpol(cf!$A$2:$A$68,cf!$B$2:$B$68,params!B2156,"cubic")/100</f>
        <v>#NAME?</v>
      </c>
      <c r="H2156" s="199" t="e">
        <f t="shared" ca="1" si="271"/>
        <v>#NAME?</v>
      </c>
      <c r="I2156" s="152">
        <f t="shared" si="274"/>
        <v>0.13370807669147755</v>
      </c>
      <c r="J2156" s="152">
        <f t="shared" si="272"/>
        <v>5.7754720023117656E-5</v>
      </c>
      <c r="K2156" s="3" t="e">
        <f t="shared" ca="1" si="268"/>
        <v>#NAME?</v>
      </c>
      <c r="L2156" s="153" t="e">
        <f t="shared" ca="1" si="273"/>
        <v>#NAME?</v>
      </c>
      <c r="M2156" s="195" t="e">
        <f ca="1">_xll.BInterpol(cf!$A$2:$A$68,cf!$C$2:$C$68,params!B2156,"cubic")</f>
        <v>#NAME?</v>
      </c>
      <c r="N2156" s="195" t="e">
        <f ca="1">+_xll.BInterpol(#REF!,#REF!,params!B2156,"cubic")</f>
        <v>#NAME?</v>
      </c>
      <c r="O2156" s="153" t="e">
        <f t="shared" ca="1" si="269"/>
        <v>#NAME?</v>
      </c>
    </row>
    <row r="2157" spans="1:15">
      <c r="A2157">
        <v>2154</v>
      </c>
      <c r="B2157">
        <f t="shared" si="267"/>
        <v>8.6159999999999997</v>
      </c>
      <c r="C2157" s="151" t="e">
        <f ca="1">+_xll.BInterpol(Boost!$R$6:$R$66,Boost!$AZ$6:$AZ$66,params!B2157,"cubic")</f>
        <v>#NAME?</v>
      </c>
      <c r="D2157" s="151" t="e">
        <f ca="1">+_xll.BInterpol(Boost!$R$6:$R$66,Boost!$AX$6:$AX$66,params!B2157,"cubic")</f>
        <v>#NAME?</v>
      </c>
      <c r="E2157" s="198" t="e">
        <f t="shared" ca="1" si="270"/>
        <v>#NAME?</v>
      </c>
      <c r="F2157" s="151" t="e">
        <f ca="1">+_xll.BInterpol(Boost!$R$6:$R$66,Boost!$AY$6:$AY$66,params!B2157,"cubic")</f>
        <v>#NAME?</v>
      </c>
      <c r="G2157" s="151" t="e">
        <f ca="1">_xll.BInterpol(cf!$A$2:$A$68,cf!$B$2:$B$68,params!B2157,"cubic")/100</f>
        <v>#NAME?</v>
      </c>
      <c r="H2157" s="199" t="e">
        <f t="shared" ca="1" si="271"/>
        <v>#NAME?</v>
      </c>
      <c r="I2157" s="152">
        <f t="shared" si="274"/>
        <v>0.13376582756131439</v>
      </c>
      <c r="J2157" s="152">
        <f t="shared" si="272"/>
        <v>5.7750869836836749E-5</v>
      </c>
      <c r="K2157" s="3" t="e">
        <f t="shared" ca="1" si="268"/>
        <v>#NAME?</v>
      </c>
      <c r="L2157" s="153" t="e">
        <f t="shared" ca="1" si="273"/>
        <v>#NAME?</v>
      </c>
      <c r="M2157" s="195" t="e">
        <f ca="1">_xll.BInterpol(cf!$A$2:$A$68,cf!$C$2:$C$68,params!B2157,"cubic")</f>
        <v>#NAME?</v>
      </c>
      <c r="N2157" s="195" t="e">
        <f ca="1">+_xll.BInterpol(#REF!,#REF!,params!B2157,"cubic")</f>
        <v>#NAME?</v>
      </c>
      <c r="O2157" s="153" t="e">
        <f t="shared" ca="1" si="269"/>
        <v>#NAME?</v>
      </c>
    </row>
    <row r="2158" spans="1:15">
      <c r="A2158">
        <v>2155</v>
      </c>
      <c r="B2158">
        <f t="shared" si="267"/>
        <v>8.6199999999999992</v>
      </c>
      <c r="C2158" s="151" t="e">
        <f ca="1">+_xll.BInterpol(Boost!$R$6:$R$66,Boost!$AZ$6:$AZ$66,params!B2158,"cubic")</f>
        <v>#NAME?</v>
      </c>
      <c r="D2158" s="151" t="e">
        <f ca="1">+_xll.BInterpol(Boost!$R$6:$R$66,Boost!$AX$6:$AX$66,params!B2158,"cubic")</f>
        <v>#NAME?</v>
      </c>
      <c r="E2158" s="198" t="e">
        <f t="shared" ca="1" si="270"/>
        <v>#NAME?</v>
      </c>
      <c r="F2158" s="151" t="e">
        <f ca="1">+_xll.BInterpol(Boost!$R$6:$R$66,Boost!$AY$6:$AY$66,params!B2158,"cubic")</f>
        <v>#NAME?</v>
      </c>
      <c r="G2158" s="151" t="e">
        <f ca="1">_xll.BInterpol(cf!$A$2:$A$68,cf!$B$2:$B$68,params!B2158,"cubic")/100</f>
        <v>#NAME?</v>
      </c>
      <c r="H2158" s="199" t="e">
        <f t="shared" ca="1" si="271"/>
        <v>#NAME?</v>
      </c>
      <c r="I2158" s="152">
        <f t="shared" si="274"/>
        <v>0.13382357458122163</v>
      </c>
      <c r="J2158" s="152">
        <f t="shared" si="272"/>
        <v>5.7747019907239405E-5</v>
      </c>
      <c r="K2158" s="3" t="e">
        <f t="shared" ca="1" si="268"/>
        <v>#NAME?</v>
      </c>
      <c r="L2158" s="153" t="e">
        <f t="shared" ca="1" si="273"/>
        <v>#NAME?</v>
      </c>
      <c r="M2158" s="195" t="e">
        <f ca="1">_xll.BInterpol(cf!$A$2:$A$68,cf!$C$2:$C$68,params!B2158,"cubic")</f>
        <v>#NAME?</v>
      </c>
      <c r="N2158" s="195" t="e">
        <f ca="1">+_xll.BInterpol(#REF!,#REF!,params!B2158,"cubic")</f>
        <v>#NAME?</v>
      </c>
      <c r="O2158" s="153" t="e">
        <f t="shared" ca="1" si="269"/>
        <v>#NAME?</v>
      </c>
    </row>
    <row r="2159" spans="1:15">
      <c r="A2159">
        <v>2156</v>
      </c>
      <c r="B2159">
        <f t="shared" si="267"/>
        <v>8.6240000000000006</v>
      </c>
      <c r="C2159" s="151" t="e">
        <f ca="1">+_xll.BInterpol(Boost!$R$6:$R$66,Boost!$AZ$6:$AZ$66,params!B2159,"cubic")</f>
        <v>#NAME?</v>
      </c>
      <c r="D2159" s="151" t="e">
        <f ca="1">+_xll.BInterpol(Boost!$R$6:$R$66,Boost!$AX$6:$AX$66,params!B2159,"cubic")</f>
        <v>#NAME?</v>
      </c>
      <c r="E2159" s="198" t="e">
        <f t="shared" ca="1" si="270"/>
        <v>#NAME?</v>
      </c>
      <c r="F2159" s="151" t="e">
        <f ca="1">+_xll.BInterpol(Boost!$R$6:$R$66,Boost!$AY$6:$AY$66,params!B2159,"cubic")</f>
        <v>#NAME?</v>
      </c>
      <c r="G2159" s="151" t="e">
        <f ca="1">_xll.BInterpol(cf!$A$2:$A$68,cf!$B$2:$B$68,params!B2159,"cubic")/100</f>
        <v>#NAME?</v>
      </c>
      <c r="H2159" s="199" t="e">
        <f t="shared" ca="1" si="271"/>
        <v>#NAME?</v>
      </c>
      <c r="I2159" s="152">
        <f t="shared" si="274"/>
        <v>0.13388131775145584</v>
      </c>
      <c r="J2159" s="152">
        <f t="shared" si="272"/>
        <v>5.7743170234214602E-5</v>
      </c>
      <c r="K2159" s="3" t="e">
        <f t="shared" ca="1" si="268"/>
        <v>#NAME?</v>
      </c>
      <c r="L2159" s="153" t="e">
        <f t="shared" ca="1" si="273"/>
        <v>#NAME?</v>
      </c>
      <c r="M2159" s="195" t="e">
        <f ca="1">_xll.BInterpol(cf!$A$2:$A$68,cf!$C$2:$C$68,params!B2159,"cubic")</f>
        <v>#NAME?</v>
      </c>
      <c r="N2159" s="195" t="e">
        <f ca="1">+_xll.BInterpol(#REF!,#REF!,params!B2159,"cubic")</f>
        <v>#NAME?</v>
      </c>
      <c r="O2159" s="153" t="e">
        <f t="shared" ca="1" si="269"/>
        <v>#NAME?</v>
      </c>
    </row>
    <row r="2160" spans="1:15">
      <c r="A2160">
        <v>2157</v>
      </c>
      <c r="B2160">
        <f t="shared" si="267"/>
        <v>8.6280000000000001</v>
      </c>
      <c r="C2160" s="151" t="e">
        <f ca="1">+_xll.BInterpol(Boost!$R$6:$R$66,Boost!$AZ$6:$AZ$66,params!B2160,"cubic")</f>
        <v>#NAME?</v>
      </c>
      <c r="D2160" s="151" t="e">
        <f ca="1">+_xll.BInterpol(Boost!$R$6:$R$66,Boost!$AX$6:$AX$66,params!B2160,"cubic")</f>
        <v>#NAME?</v>
      </c>
      <c r="E2160" s="198" t="e">
        <f t="shared" ca="1" si="270"/>
        <v>#NAME?</v>
      </c>
      <c r="F2160" s="151" t="e">
        <f ca="1">+_xll.BInterpol(Boost!$R$6:$R$66,Boost!$AY$6:$AY$66,params!B2160,"cubic")</f>
        <v>#NAME?</v>
      </c>
      <c r="G2160" s="151" t="e">
        <f ca="1">_xll.BInterpol(cf!$A$2:$A$68,cf!$B$2:$B$68,params!B2160,"cubic")/100</f>
        <v>#NAME?</v>
      </c>
      <c r="H2160" s="199" t="e">
        <f t="shared" ca="1" si="271"/>
        <v>#NAME?</v>
      </c>
      <c r="I2160" s="152">
        <f t="shared" si="274"/>
        <v>0.1339390570722736</v>
      </c>
      <c r="J2160" s="152">
        <f t="shared" si="272"/>
        <v>5.7739320817762341E-5</v>
      </c>
      <c r="K2160" s="3" t="e">
        <f t="shared" ca="1" si="268"/>
        <v>#NAME?</v>
      </c>
      <c r="L2160" s="153" t="e">
        <f t="shared" ca="1" si="273"/>
        <v>#NAME?</v>
      </c>
      <c r="M2160" s="195" t="e">
        <f ca="1">_xll.BInterpol(cf!$A$2:$A$68,cf!$C$2:$C$68,params!B2160,"cubic")</f>
        <v>#NAME?</v>
      </c>
      <c r="N2160" s="195" t="e">
        <f ca="1">+_xll.BInterpol(#REF!,#REF!,params!B2160,"cubic")</f>
        <v>#NAME?</v>
      </c>
      <c r="O2160" s="153" t="e">
        <f t="shared" ca="1" si="269"/>
        <v>#NAME?</v>
      </c>
    </row>
    <row r="2161" spans="1:15">
      <c r="A2161">
        <v>2158</v>
      </c>
      <c r="B2161">
        <f t="shared" si="267"/>
        <v>8.6319999999999997</v>
      </c>
      <c r="C2161" s="151" t="e">
        <f ca="1">+_xll.BInterpol(Boost!$R$6:$R$66,Boost!$AZ$6:$AZ$66,params!B2161,"cubic")</f>
        <v>#NAME?</v>
      </c>
      <c r="D2161" s="151" t="e">
        <f ca="1">+_xll.BInterpol(Boost!$R$6:$R$66,Boost!$AX$6:$AX$66,params!B2161,"cubic")</f>
        <v>#NAME?</v>
      </c>
      <c r="E2161" s="198" t="e">
        <f t="shared" ca="1" si="270"/>
        <v>#NAME?</v>
      </c>
      <c r="F2161" s="151" t="e">
        <f ca="1">+_xll.BInterpol(Boost!$R$6:$R$66,Boost!$AY$6:$AY$66,params!B2161,"cubic")</f>
        <v>#NAME?</v>
      </c>
      <c r="G2161" s="151" t="e">
        <f ca="1">_xll.BInterpol(cf!$A$2:$A$68,cf!$B$2:$B$68,params!B2161,"cubic")/100</f>
        <v>#NAME?</v>
      </c>
      <c r="H2161" s="199" t="e">
        <f t="shared" ca="1" si="271"/>
        <v>#NAME?</v>
      </c>
      <c r="I2161" s="152">
        <f t="shared" si="274"/>
        <v>0.13399679254393171</v>
      </c>
      <c r="J2161" s="152">
        <f t="shared" si="272"/>
        <v>5.7735471658104665E-5</v>
      </c>
      <c r="K2161" s="3" t="e">
        <f t="shared" ca="1" si="268"/>
        <v>#NAME?</v>
      </c>
      <c r="L2161" s="153" t="e">
        <f t="shared" ca="1" si="273"/>
        <v>#NAME?</v>
      </c>
      <c r="M2161" s="195" t="e">
        <f ca="1">_xll.BInterpol(cf!$A$2:$A$68,cf!$C$2:$C$68,params!B2161,"cubic")</f>
        <v>#NAME?</v>
      </c>
      <c r="N2161" s="195" t="e">
        <f ca="1">+_xll.BInterpol(#REF!,#REF!,params!B2161,"cubic")</f>
        <v>#NAME?</v>
      </c>
      <c r="O2161" s="153" t="e">
        <f t="shared" ca="1" si="269"/>
        <v>#NAME?</v>
      </c>
    </row>
    <row r="2162" spans="1:15">
      <c r="A2162">
        <v>2159</v>
      </c>
      <c r="B2162">
        <f t="shared" si="267"/>
        <v>8.6359999999999992</v>
      </c>
      <c r="C2162" s="151" t="e">
        <f ca="1">+_xll.BInterpol(Boost!$R$6:$R$66,Boost!$AZ$6:$AZ$66,params!B2162,"cubic")</f>
        <v>#NAME?</v>
      </c>
      <c r="D2162" s="151" t="e">
        <f ca="1">+_xll.BInterpol(Boost!$R$6:$R$66,Boost!$AX$6:$AX$66,params!B2162,"cubic")</f>
        <v>#NAME?</v>
      </c>
      <c r="E2162" s="198" t="e">
        <f t="shared" ca="1" si="270"/>
        <v>#NAME?</v>
      </c>
      <c r="F2162" s="151" t="e">
        <f ca="1">+_xll.BInterpol(Boost!$R$6:$R$66,Boost!$AY$6:$AY$66,params!B2162,"cubic")</f>
        <v>#NAME?</v>
      </c>
      <c r="G2162" s="151" t="e">
        <f ca="1">_xll.BInterpol(cf!$A$2:$A$68,cf!$B$2:$B$68,params!B2162,"cubic")/100</f>
        <v>#NAME?</v>
      </c>
      <c r="H2162" s="199" t="e">
        <f t="shared" ca="1" si="271"/>
        <v>#NAME?</v>
      </c>
      <c r="I2162" s="152">
        <f t="shared" si="274"/>
        <v>0.13405452416668662</v>
      </c>
      <c r="J2162" s="152">
        <f t="shared" si="272"/>
        <v>5.7731622754908507E-5</v>
      </c>
      <c r="K2162" s="3" t="e">
        <f t="shared" ca="1" si="268"/>
        <v>#NAME?</v>
      </c>
      <c r="L2162" s="153" t="e">
        <f t="shared" ca="1" si="273"/>
        <v>#NAME?</v>
      </c>
      <c r="M2162" s="195" t="e">
        <f ca="1">_xll.BInterpol(cf!$A$2:$A$68,cf!$C$2:$C$68,params!B2162,"cubic")</f>
        <v>#NAME?</v>
      </c>
      <c r="N2162" s="195" t="e">
        <f ca="1">+_xll.BInterpol(#REF!,#REF!,params!B2162,"cubic")</f>
        <v>#NAME?</v>
      </c>
      <c r="O2162" s="153" t="e">
        <f t="shared" ca="1" si="269"/>
        <v>#NAME?</v>
      </c>
    </row>
    <row r="2163" spans="1:15">
      <c r="A2163">
        <v>2160</v>
      </c>
      <c r="B2163">
        <f t="shared" si="267"/>
        <v>8.64</v>
      </c>
      <c r="C2163" s="151" t="e">
        <f ca="1">+_xll.BInterpol(Boost!$R$6:$R$66,Boost!$AZ$6:$AZ$66,params!B2163,"cubic")</f>
        <v>#NAME?</v>
      </c>
      <c r="D2163" s="151" t="e">
        <f ca="1">+_xll.BInterpol(Boost!$R$6:$R$66,Boost!$AX$6:$AX$66,params!B2163,"cubic")</f>
        <v>#NAME?</v>
      </c>
      <c r="E2163" s="198" t="e">
        <f t="shared" ca="1" si="270"/>
        <v>#NAME?</v>
      </c>
      <c r="F2163" s="151" t="e">
        <f ca="1">+_xll.BInterpol(Boost!$R$6:$R$66,Boost!$AY$6:$AY$66,params!B2163,"cubic")</f>
        <v>#NAME?</v>
      </c>
      <c r="G2163" s="151" t="e">
        <f ca="1">_xll.BInterpol(cf!$A$2:$A$68,cf!$B$2:$B$68,params!B2163,"cubic")/100</f>
        <v>#NAME?</v>
      </c>
      <c r="H2163" s="199" t="e">
        <f t="shared" ca="1" si="271"/>
        <v>#NAME?</v>
      </c>
      <c r="I2163" s="152">
        <f t="shared" si="274"/>
        <v>0.13411225194079501</v>
      </c>
      <c r="J2163" s="152">
        <f t="shared" si="272"/>
        <v>5.7727774108395913E-5</v>
      </c>
      <c r="K2163" s="3" t="e">
        <f t="shared" ca="1" si="268"/>
        <v>#NAME?</v>
      </c>
      <c r="L2163" s="153" t="e">
        <f t="shared" ca="1" si="273"/>
        <v>#NAME?</v>
      </c>
      <c r="M2163" s="195" t="e">
        <f ca="1">_xll.BInterpol(cf!$A$2:$A$68,cf!$C$2:$C$68,params!B2163,"cubic")</f>
        <v>#NAME?</v>
      </c>
      <c r="N2163" s="195" t="e">
        <f ca="1">+_xll.BInterpol(#REF!,#REF!,params!B2163,"cubic")</f>
        <v>#NAME?</v>
      </c>
      <c r="O2163" s="153" t="e">
        <f t="shared" ca="1" si="269"/>
        <v>#NAME?</v>
      </c>
    </row>
    <row r="2164" spans="1:15">
      <c r="A2164">
        <v>2161</v>
      </c>
      <c r="B2164">
        <f t="shared" si="267"/>
        <v>8.6440000000000001</v>
      </c>
      <c r="C2164" s="151" t="e">
        <f ca="1">+_xll.BInterpol(Boost!$R$6:$R$66,Boost!$AZ$6:$AZ$66,params!B2164,"cubic")</f>
        <v>#NAME?</v>
      </c>
      <c r="D2164" s="151" t="e">
        <f ca="1">+_xll.BInterpol(Boost!$R$6:$R$66,Boost!$AX$6:$AX$66,params!B2164,"cubic")</f>
        <v>#NAME?</v>
      </c>
      <c r="E2164" s="198" t="e">
        <f t="shared" ca="1" si="270"/>
        <v>#NAME?</v>
      </c>
      <c r="F2164" s="151" t="e">
        <f ca="1">+_xll.BInterpol(Boost!$R$6:$R$66,Boost!$AY$6:$AY$66,params!B2164,"cubic")</f>
        <v>#NAME?</v>
      </c>
      <c r="G2164" s="151" t="e">
        <f ca="1">_xll.BInterpol(cf!$A$2:$A$68,cf!$B$2:$B$68,params!B2164,"cubic")/100</f>
        <v>#NAME?</v>
      </c>
      <c r="H2164" s="199" t="e">
        <f t="shared" ca="1" si="271"/>
        <v>#NAME?</v>
      </c>
      <c r="I2164" s="152">
        <f t="shared" si="274"/>
        <v>0.13416997586651336</v>
      </c>
      <c r="J2164" s="152">
        <f t="shared" si="272"/>
        <v>5.7723925718344837E-5</v>
      </c>
      <c r="K2164" s="3" t="e">
        <f t="shared" ca="1" si="268"/>
        <v>#NAME?</v>
      </c>
      <c r="L2164" s="153" t="e">
        <f t="shared" ca="1" si="273"/>
        <v>#NAME?</v>
      </c>
      <c r="M2164" s="195" t="e">
        <f ca="1">_xll.BInterpol(cf!$A$2:$A$68,cf!$C$2:$C$68,params!B2164,"cubic")</f>
        <v>#NAME?</v>
      </c>
      <c r="N2164" s="195" t="e">
        <f ca="1">+_xll.BInterpol(#REF!,#REF!,params!B2164,"cubic")</f>
        <v>#NAME?</v>
      </c>
      <c r="O2164" s="153" t="e">
        <f t="shared" ca="1" si="269"/>
        <v>#NAME?</v>
      </c>
    </row>
    <row r="2165" spans="1:15">
      <c r="A2165">
        <v>2162</v>
      </c>
      <c r="B2165">
        <f t="shared" si="267"/>
        <v>8.6479999999999997</v>
      </c>
      <c r="C2165" s="151" t="e">
        <f ca="1">+_xll.BInterpol(Boost!$R$6:$R$66,Boost!$AZ$6:$AZ$66,params!B2165,"cubic")</f>
        <v>#NAME?</v>
      </c>
      <c r="D2165" s="151" t="e">
        <f ca="1">+_xll.BInterpol(Boost!$R$6:$R$66,Boost!$AX$6:$AX$66,params!B2165,"cubic")</f>
        <v>#NAME?</v>
      </c>
      <c r="E2165" s="198" t="e">
        <f t="shared" ca="1" si="270"/>
        <v>#NAME?</v>
      </c>
      <c r="F2165" s="151" t="e">
        <f ca="1">+_xll.BInterpol(Boost!$R$6:$R$66,Boost!$AY$6:$AY$66,params!B2165,"cubic")</f>
        <v>#NAME?</v>
      </c>
      <c r="G2165" s="151" t="e">
        <f ca="1">_xll.BInterpol(cf!$A$2:$A$68,cf!$B$2:$B$68,params!B2165,"cubic")/100</f>
        <v>#NAME?</v>
      </c>
      <c r="H2165" s="199" t="e">
        <f t="shared" ca="1" si="271"/>
        <v>#NAME?</v>
      </c>
      <c r="I2165" s="152">
        <f t="shared" si="274"/>
        <v>0.13422769594409834</v>
      </c>
      <c r="J2165" s="152">
        <f t="shared" si="272"/>
        <v>5.7720077584977325E-5</v>
      </c>
      <c r="K2165" s="3" t="e">
        <f t="shared" ca="1" si="268"/>
        <v>#NAME?</v>
      </c>
      <c r="L2165" s="153" t="e">
        <f t="shared" ca="1" si="273"/>
        <v>#NAME?</v>
      </c>
      <c r="M2165" s="195" t="e">
        <f ca="1">_xll.BInterpol(cf!$A$2:$A$68,cf!$C$2:$C$68,params!B2165,"cubic")</f>
        <v>#NAME?</v>
      </c>
      <c r="N2165" s="195" t="e">
        <f ca="1">+_xll.BInterpol(#REF!,#REF!,params!B2165,"cubic")</f>
        <v>#NAME?</v>
      </c>
      <c r="O2165" s="153" t="e">
        <f t="shared" ca="1" si="269"/>
        <v>#NAME?</v>
      </c>
    </row>
    <row r="2166" spans="1:15">
      <c r="A2166">
        <v>2163</v>
      </c>
      <c r="B2166">
        <f t="shared" si="267"/>
        <v>8.6519999999999992</v>
      </c>
      <c r="C2166" s="151" t="e">
        <f ca="1">+_xll.BInterpol(Boost!$R$6:$R$66,Boost!$AZ$6:$AZ$66,params!B2166,"cubic")</f>
        <v>#NAME?</v>
      </c>
      <c r="D2166" s="151" t="e">
        <f ca="1">+_xll.BInterpol(Boost!$R$6:$R$66,Boost!$AX$6:$AX$66,params!B2166,"cubic")</f>
        <v>#NAME?</v>
      </c>
      <c r="E2166" s="198" t="e">
        <f t="shared" ca="1" si="270"/>
        <v>#NAME?</v>
      </c>
      <c r="F2166" s="151" t="e">
        <f ca="1">+_xll.BInterpol(Boost!$R$6:$R$66,Boost!$AY$6:$AY$66,params!B2166,"cubic")</f>
        <v>#NAME?</v>
      </c>
      <c r="G2166" s="151" t="e">
        <f ca="1">_xll.BInterpol(cf!$A$2:$A$68,cf!$B$2:$B$68,params!B2166,"cubic")/100</f>
        <v>#NAME?</v>
      </c>
      <c r="H2166" s="199" t="e">
        <f t="shared" ca="1" si="271"/>
        <v>#NAME?</v>
      </c>
      <c r="I2166" s="152">
        <f t="shared" si="274"/>
        <v>0.1342854121738063</v>
      </c>
      <c r="J2166" s="152">
        <f t="shared" si="272"/>
        <v>5.7716229707960309E-5</v>
      </c>
      <c r="K2166" s="3" t="e">
        <f t="shared" ca="1" si="268"/>
        <v>#NAME?</v>
      </c>
      <c r="L2166" s="153" t="e">
        <f t="shared" ca="1" si="273"/>
        <v>#NAME?</v>
      </c>
      <c r="M2166" s="195" t="e">
        <f ca="1">_xll.BInterpol(cf!$A$2:$A$68,cf!$C$2:$C$68,params!B2166,"cubic")</f>
        <v>#NAME?</v>
      </c>
      <c r="N2166" s="195" t="e">
        <f ca="1">+_xll.BInterpol(#REF!,#REF!,params!B2166,"cubic")</f>
        <v>#NAME?</v>
      </c>
      <c r="O2166" s="153" t="e">
        <f t="shared" ca="1" si="269"/>
        <v>#NAME?</v>
      </c>
    </row>
    <row r="2167" spans="1:15">
      <c r="A2167">
        <v>2164</v>
      </c>
      <c r="B2167">
        <f t="shared" si="267"/>
        <v>8.6560000000000006</v>
      </c>
      <c r="C2167" s="151" t="e">
        <f ca="1">+_xll.BInterpol(Boost!$R$6:$R$66,Boost!$AZ$6:$AZ$66,params!B2167,"cubic")</f>
        <v>#NAME?</v>
      </c>
      <c r="D2167" s="151" t="e">
        <f ca="1">+_xll.BInterpol(Boost!$R$6:$R$66,Boost!$AX$6:$AX$66,params!B2167,"cubic")</f>
        <v>#NAME?</v>
      </c>
      <c r="E2167" s="198" t="e">
        <f t="shared" ca="1" si="270"/>
        <v>#NAME?</v>
      </c>
      <c r="F2167" s="151" t="e">
        <f ca="1">+_xll.BInterpol(Boost!$R$6:$R$66,Boost!$AY$6:$AY$66,params!B2167,"cubic")</f>
        <v>#NAME?</v>
      </c>
      <c r="G2167" s="151" t="e">
        <f ca="1">_xll.BInterpol(cf!$A$2:$A$68,cf!$B$2:$B$68,params!B2167,"cubic")/100</f>
        <v>#NAME?</v>
      </c>
      <c r="H2167" s="199" t="e">
        <f t="shared" ca="1" si="271"/>
        <v>#NAME?</v>
      </c>
      <c r="I2167" s="152">
        <f t="shared" si="274"/>
        <v>0.13434312455589392</v>
      </c>
      <c r="J2167" s="152">
        <f t="shared" si="272"/>
        <v>5.7712382087626857E-5</v>
      </c>
      <c r="K2167" s="3" t="e">
        <f t="shared" ca="1" si="268"/>
        <v>#NAME?</v>
      </c>
      <c r="L2167" s="153" t="e">
        <f t="shared" ca="1" si="273"/>
        <v>#NAME?</v>
      </c>
      <c r="M2167" s="195" t="e">
        <f ca="1">_xll.BInterpol(cf!$A$2:$A$68,cf!$C$2:$C$68,params!B2167,"cubic")</f>
        <v>#NAME?</v>
      </c>
      <c r="N2167" s="195" t="e">
        <f ca="1">+_xll.BInterpol(#REF!,#REF!,params!B2167,"cubic")</f>
        <v>#NAME?</v>
      </c>
      <c r="O2167" s="153" t="e">
        <f t="shared" ca="1" si="269"/>
        <v>#NAME?</v>
      </c>
    </row>
    <row r="2168" spans="1:15">
      <c r="A2168">
        <v>2165</v>
      </c>
      <c r="B2168">
        <f t="shared" si="267"/>
        <v>8.66</v>
      </c>
      <c r="C2168" s="151" t="e">
        <f ca="1">+_xll.BInterpol(Boost!$R$6:$R$66,Boost!$AZ$6:$AZ$66,params!B2168,"cubic")</f>
        <v>#NAME?</v>
      </c>
      <c r="D2168" s="151" t="e">
        <f ca="1">+_xll.BInterpol(Boost!$R$6:$R$66,Boost!$AX$6:$AX$66,params!B2168,"cubic")</f>
        <v>#NAME?</v>
      </c>
      <c r="E2168" s="198" t="e">
        <f t="shared" ca="1" si="270"/>
        <v>#NAME?</v>
      </c>
      <c r="F2168" s="151" t="e">
        <f ca="1">+_xll.BInterpol(Boost!$R$6:$R$66,Boost!$AY$6:$AY$66,params!B2168,"cubic")</f>
        <v>#NAME?</v>
      </c>
      <c r="G2168" s="151" t="e">
        <f ca="1">_xll.BInterpol(cf!$A$2:$A$68,cf!$B$2:$B$68,params!B2168,"cubic")/100</f>
        <v>#NAME?</v>
      </c>
      <c r="H2168" s="199" t="e">
        <f t="shared" ca="1" si="271"/>
        <v>#NAME?</v>
      </c>
      <c r="I2168" s="152">
        <f t="shared" si="274"/>
        <v>0.13440083309061768</v>
      </c>
      <c r="J2168" s="152">
        <f t="shared" si="272"/>
        <v>5.7708534723754923E-5</v>
      </c>
      <c r="K2168" s="3" t="e">
        <f t="shared" ca="1" si="268"/>
        <v>#NAME?</v>
      </c>
      <c r="L2168" s="153" t="e">
        <f t="shared" ca="1" si="273"/>
        <v>#NAME?</v>
      </c>
      <c r="M2168" s="195" t="e">
        <f ca="1">_xll.BInterpol(cf!$A$2:$A$68,cf!$C$2:$C$68,params!B2168,"cubic")</f>
        <v>#NAME?</v>
      </c>
      <c r="N2168" s="195" t="e">
        <f ca="1">+_xll.BInterpol(#REF!,#REF!,params!B2168,"cubic")</f>
        <v>#NAME?</v>
      </c>
      <c r="O2168" s="153" t="e">
        <f t="shared" ca="1" si="269"/>
        <v>#NAME?</v>
      </c>
    </row>
    <row r="2169" spans="1:15">
      <c r="A2169">
        <v>2166</v>
      </c>
      <c r="B2169">
        <f t="shared" si="267"/>
        <v>8.6639999999999997</v>
      </c>
      <c r="C2169" s="151" t="e">
        <f ca="1">+_xll.BInterpol(Boost!$R$6:$R$66,Boost!$AZ$6:$AZ$66,params!B2169,"cubic")</f>
        <v>#NAME?</v>
      </c>
      <c r="D2169" s="151" t="e">
        <f ca="1">+_xll.BInterpol(Boost!$R$6:$R$66,Boost!$AX$6:$AX$66,params!B2169,"cubic")</f>
        <v>#NAME?</v>
      </c>
      <c r="E2169" s="198" t="e">
        <f t="shared" ca="1" si="270"/>
        <v>#NAME?</v>
      </c>
      <c r="F2169" s="151" t="e">
        <f ca="1">+_xll.BInterpol(Boost!$R$6:$R$66,Boost!$AY$6:$AY$66,params!B2169,"cubic")</f>
        <v>#NAME?</v>
      </c>
      <c r="G2169" s="151" t="e">
        <f ca="1">_xll.BInterpol(cf!$A$2:$A$68,cf!$B$2:$B$68,params!B2169,"cubic")/100</f>
        <v>#NAME?</v>
      </c>
      <c r="H2169" s="199" t="e">
        <f t="shared" ca="1" si="271"/>
        <v>#NAME?</v>
      </c>
      <c r="I2169" s="152">
        <f t="shared" si="274"/>
        <v>0.13445853777823402</v>
      </c>
      <c r="J2169" s="152">
        <f t="shared" si="272"/>
        <v>5.7704687616344508E-5</v>
      </c>
      <c r="K2169" s="3" t="e">
        <f t="shared" ca="1" si="268"/>
        <v>#NAME?</v>
      </c>
      <c r="L2169" s="153" t="e">
        <f t="shared" ca="1" si="273"/>
        <v>#NAME?</v>
      </c>
      <c r="M2169" s="195" t="e">
        <f ca="1">_xll.BInterpol(cf!$A$2:$A$68,cf!$C$2:$C$68,params!B2169,"cubic")</f>
        <v>#NAME?</v>
      </c>
      <c r="N2169" s="195" t="e">
        <f ca="1">+_xll.BInterpol(#REF!,#REF!,params!B2169,"cubic")</f>
        <v>#NAME?</v>
      </c>
      <c r="O2169" s="153" t="e">
        <f t="shared" ca="1" si="269"/>
        <v>#NAME?</v>
      </c>
    </row>
    <row r="2170" spans="1:15">
      <c r="A2170">
        <v>2167</v>
      </c>
      <c r="B2170">
        <f t="shared" si="267"/>
        <v>8.6679999999999993</v>
      </c>
      <c r="C2170" s="151" t="e">
        <f ca="1">+_xll.BInterpol(Boost!$R$6:$R$66,Boost!$AZ$6:$AZ$66,params!B2170,"cubic")</f>
        <v>#NAME?</v>
      </c>
      <c r="D2170" s="151" t="e">
        <f ca="1">+_xll.BInterpol(Boost!$R$6:$R$66,Boost!$AX$6:$AX$66,params!B2170,"cubic")</f>
        <v>#NAME?</v>
      </c>
      <c r="E2170" s="198" t="e">
        <f t="shared" ca="1" si="270"/>
        <v>#NAME?</v>
      </c>
      <c r="F2170" s="151" t="e">
        <f ca="1">+_xll.BInterpol(Boost!$R$6:$R$66,Boost!$AY$6:$AY$66,params!B2170,"cubic")</f>
        <v>#NAME?</v>
      </c>
      <c r="G2170" s="151" t="e">
        <f ca="1">_xll.BInterpol(cf!$A$2:$A$68,cf!$B$2:$B$68,params!B2170,"cubic")/100</f>
        <v>#NAME?</v>
      </c>
      <c r="H2170" s="199" t="e">
        <f t="shared" ca="1" si="271"/>
        <v>#NAME?</v>
      </c>
      <c r="I2170" s="152">
        <f t="shared" si="274"/>
        <v>0.13451623861899942</v>
      </c>
      <c r="J2170" s="152">
        <f t="shared" si="272"/>
        <v>5.7700840765395611E-5</v>
      </c>
      <c r="K2170" s="3" t="e">
        <f t="shared" ca="1" si="268"/>
        <v>#NAME?</v>
      </c>
      <c r="L2170" s="153" t="e">
        <f t="shared" ca="1" si="273"/>
        <v>#NAME?</v>
      </c>
      <c r="M2170" s="195" t="e">
        <f ca="1">_xll.BInterpol(cf!$A$2:$A$68,cf!$C$2:$C$68,params!B2170,"cubic")</f>
        <v>#NAME?</v>
      </c>
      <c r="N2170" s="195" t="e">
        <f ca="1">+_xll.BInterpol(#REF!,#REF!,params!B2170,"cubic")</f>
        <v>#NAME?</v>
      </c>
      <c r="O2170" s="153" t="e">
        <f t="shared" ca="1" si="269"/>
        <v>#NAME?</v>
      </c>
    </row>
    <row r="2171" spans="1:15">
      <c r="A2171">
        <v>2168</v>
      </c>
      <c r="B2171">
        <f t="shared" si="267"/>
        <v>8.6720000000000006</v>
      </c>
      <c r="C2171" s="151" t="e">
        <f ca="1">+_xll.BInterpol(Boost!$R$6:$R$66,Boost!$AZ$6:$AZ$66,params!B2171,"cubic")</f>
        <v>#NAME?</v>
      </c>
      <c r="D2171" s="151" t="e">
        <f ca="1">+_xll.BInterpol(Boost!$R$6:$R$66,Boost!$AX$6:$AX$66,params!B2171,"cubic")</f>
        <v>#NAME?</v>
      </c>
      <c r="E2171" s="198" t="e">
        <f t="shared" ca="1" si="270"/>
        <v>#NAME?</v>
      </c>
      <c r="F2171" s="151" t="e">
        <f ca="1">+_xll.BInterpol(Boost!$R$6:$R$66,Boost!$AY$6:$AY$66,params!B2171,"cubic")</f>
        <v>#NAME?</v>
      </c>
      <c r="G2171" s="151" t="e">
        <f ca="1">_xll.BInterpol(cf!$A$2:$A$68,cf!$B$2:$B$68,params!B2171,"cubic")/100</f>
        <v>#NAME?</v>
      </c>
      <c r="H2171" s="199" t="e">
        <f t="shared" ca="1" si="271"/>
        <v>#NAME?</v>
      </c>
      <c r="I2171" s="152">
        <f t="shared" si="274"/>
        <v>0.13457393561317033</v>
      </c>
      <c r="J2171" s="152">
        <f t="shared" si="272"/>
        <v>5.7696994170908233E-5</v>
      </c>
      <c r="K2171" s="3" t="e">
        <f t="shared" ca="1" si="268"/>
        <v>#NAME?</v>
      </c>
      <c r="L2171" s="153" t="e">
        <f t="shared" ca="1" si="273"/>
        <v>#NAME?</v>
      </c>
      <c r="M2171" s="195" t="e">
        <f ca="1">_xll.BInterpol(cf!$A$2:$A$68,cf!$C$2:$C$68,params!B2171,"cubic")</f>
        <v>#NAME?</v>
      </c>
      <c r="N2171" s="195" t="e">
        <f ca="1">+_xll.BInterpol(#REF!,#REF!,params!B2171,"cubic")</f>
        <v>#NAME?</v>
      </c>
      <c r="O2171" s="153" t="e">
        <f t="shared" ca="1" si="269"/>
        <v>#NAME?</v>
      </c>
    </row>
    <row r="2172" spans="1:15">
      <c r="A2172">
        <v>2169</v>
      </c>
      <c r="B2172">
        <f t="shared" si="267"/>
        <v>8.6760000000000002</v>
      </c>
      <c r="C2172" s="151" t="e">
        <f ca="1">+_xll.BInterpol(Boost!$R$6:$R$66,Boost!$AZ$6:$AZ$66,params!B2172,"cubic")</f>
        <v>#NAME?</v>
      </c>
      <c r="D2172" s="151" t="e">
        <f ca="1">+_xll.BInterpol(Boost!$R$6:$R$66,Boost!$AX$6:$AX$66,params!B2172,"cubic")</f>
        <v>#NAME?</v>
      </c>
      <c r="E2172" s="198" t="e">
        <f t="shared" ca="1" si="270"/>
        <v>#NAME?</v>
      </c>
      <c r="F2172" s="151" t="e">
        <f ca="1">+_xll.BInterpol(Boost!$R$6:$R$66,Boost!$AY$6:$AY$66,params!B2172,"cubic")</f>
        <v>#NAME?</v>
      </c>
      <c r="G2172" s="151" t="e">
        <f ca="1">_xll.BInterpol(cf!$A$2:$A$68,cf!$B$2:$B$68,params!B2172,"cubic")/100</f>
        <v>#NAME?</v>
      </c>
      <c r="H2172" s="199" t="e">
        <f t="shared" ca="1" si="271"/>
        <v>#NAME?</v>
      </c>
      <c r="I2172" s="152">
        <f t="shared" si="274"/>
        <v>0.1346316287610031</v>
      </c>
      <c r="J2172" s="152">
        <f t="shared" si="272"/>
        <v>5.7693147832771352E-5</v>
      </c>
      <c r="K2172" s="3" t="e">
        <f t="shared" ca="1" si="268"/>
        <v>#NAME?</v>
      </c>
      <c r="L2172" s="153" t="e">
        <f t="shared" ca="1" si="273"/>
        <v>#NAME?</v>
      </c>
      <c r="M2172" s="195" t="e">
        <f ca="1">_xll.BInterpol(cf!$A$2:$A$68,cf!$C$2:$C$68,params!B2172,"cubic")</f>
        <v>#NAME?</v>
      </c>
      <c r="N2172" s="195" t="e">
        <f ca="1">+_xll.BInterpol(#REF!,#REF!,params!B2172,"cubic")</f>
        <v>#NAME?</v>
      </c>
      <c r="O2172" s="153" t="e">
        <f t="shared" ca="1" si="269"/>
        <v>#NAME?</v>
      </c>
    </row>
    <row r="2173" spans="1:15">
      <c r="A2173">
        <v>2170</v>
      </c>
      <c r="B2173">
        <f t="shared" si="267"/>
        <v>8.68</v>
      </c>
      <c r="C2173" s="151" t="e">
        <f ca="1">+_xll.BInterpol(Boost!$R$6:$R$66,Boost!$AZ$6:$AZ$66,params!B2173,"cubic")</f>
        <v>#NAME?</v>
      </c>
      <c r="D2173" s="151" t="e">
        <f ca="1">+_xll.BInterpol(Boost!$R$6:$R$66,Boost!$AX$6:$AX$66,params!B2173,"cubic")</f>
        <v>#NAME?</v>
      </c>
      <c r="E2173" s="198" t="e">
        <f t="shared" ca="1" si="270"/>
        <v>#NAME?</v>
      </c>
      <c r="F2173" s="151" t="e">
        <f ca="1">+_xll.BInterpol(Boost!$R$6:$R$66,Boost!$AY$6:$AY$66,params!B2173,"cubic")</f>
        <v>#NAME?</v>
      </c>
      <c r="G2173" s="151" t="e">
        <f ca="1">_xll.BInterpol(cf!$A$2:$A$68,cf!$B$2:$B$68,params!B2173,"cubic")/100</f>
        <v>#NAME?</v>
      </c>
      <c r="H2173" s="199" t="e">
        <f t="shared" ca="1" si="271"/>
        <v>#NAME?</v>
      </c>
      <c r="I2173" s="152">
        <f t="shared" si="274"/>
        <v>0.1346893180627543</v>
      </c>
      <c r="J2173" s="152">
        <f t="shared" si="272"/>
        <v>5.7689301751207012E-5</v>
      </c>
      <c r="K2173" s="3" t="e">
        <f t="shared" ca="1" si="268"/>
        <v>#NAME?</v>
      </c>
      <c r="L2173" s="153" t="e">
        <f t="shared" ca="1" si="273"/>
        <v>#NAME?</v>
      </c>
      <c r="M2173" s="195" t="e">
        <f ca="1">_xll.BInterpol(cf!$A$2:$A$68,cf!$C$2:$C$68,params!B2173,"cubic")</f>
        <v>#NAME?</v>
      </c>
      <c r="N2173" s="195" t="e">
        <f ca="1">+_xll.BInterpol(#REF!,#REF!,params!B2173,"cubic")</f>
        <v>#NAME?</v>
      </c>
      <c r="O2173" s="153" t="e">
        <f t="shared" ca="1" si="269"/>
        <v>#NAME?</v>
      </c>
    </row>
    <row r="2174" spans="1:15">
      <c r="A2174">
        <v>2171</v>
      </c>
      <c r="B2174">
        <f t="shared" si="267"/>
        <v>8.6839999999999993</v>
      </c>
      <c r="C2174" s="151" t="e">
        <f ca="1">+_xll.BInterpol(Boost!$R$6:$R$66,Boost!$AZ$6:$AZ$66,params!B2174,"cubic")</f>
        <v>#NAME?</v>
      </c>
      <c r="D2174" s="151" t="e">
        <f ca="1">+_xll.BInterpol(Boost!$R$6:$R$66,Boost!$AX$6:$AX$66,params!B2174,"cubic")</f>
        <v>#NAME?</v>
      </c>
      <c r="E2174" s="198" t="e">
        <f t="shared" ca="1" si="270"/>
        <v>#NAME?</v>
      </c>
      <c r="F2174" s="151" t="e">
        <f ca="1">+_xll.BInterpol(Boost!$R$6:$R$66,Boost!$AY$6:$AY$66,params!B2174,"cubic")</f>
        <v>#NAME?</v>
      </c>
      <c r="G2174" s="151" t="e">
        <f ca="1">_xll.BInterpol(cf!$A$2:$A$68,cf!$B$2:$B$68,params!B2174,"cubic")/100</f>
        <v>#NAME?</v>
      </c>
      <c r="H2174" s="199" t="e">
        <f t="shared" ca="1" si="271"/>
        <v>#NAME?</v>
      </c>
      <c r="I2174" s="152">
        <f t="shared" si="274"/>
        <v>0.1347470035186803</v>
      </c>
      <c r="J2174" s="152">
        <f t="shared" si="272"/>
        <v>5.7685455925993168E-5</v>
      </c>
      <c r="K2174" s="3" t="e">
        <f t="shared" ca="1" si="268"/>
        <v>#NAME?</v>
      </c>
      <c r="L2174" s="153" t="e">
        <f t="shared" ca="1" si="273"/>
        <v>#NAME?</v>
      </c>
      <c r="M2174" s="195" t="e">
        <f ca="1">_xll.BInterpol(cf!$A$2:$A$68,cf!$C$2:$C$68,params!B2174,"cubic")</f>
        <v>#NAME?</v>
      </c>
      <c r="N2174" s="195" t="e">
        <f ca="1">+_xll.BInterpol(#REF!,#REF!,params!B2174,"cubic")</f>
        <v>#NAME?</v>
      </c>
      <c r="O2174" s="153" t="e">
        <f t="shared" ca="1" si="269"/>
        <v>#NAME?</v>
      </c>
    </row>
    <row r="2175" spans="1:15">
      <c r="A2175">
        <v>2172</v>
      </c>
      <c r="B2175">
        <f t="shared" si="267"/>
        <v>8.6880000000000006</v>
      </c>
      <c r="C2175" s="151" t="e">
        <f ca="1">+_xll.BInterpol(Boost!$R$6:$R$66,Boost!$AZ$6:$AZ$66,params!B2175,"cubic")</f>
        <v>#NAME?</v>
      </c>
      <c r="D2175" s="151" t="e">
        <f ca="1">+_xll.BInterpol(Boost!$R$6:$R$66,Boost!$AX$6:$AX$66,params!B2175,"cubic")</f>
        <v>#NAME?</v>
      </c>
      <c r="E2175" s="198" t="e">
        <f t="shared" ca="1" si="270"/>
        <v>#NAME?</v>
      </c>
      <c r="F2175" s="151" t="e">
        <f ca="1">+_xll.BInterpol(Boost!$R$6:$R$66,Boost!$AY$6:$AY$66,params!B2175,"cubic")</f>
        <v>#NAME?</v>
      </c>
      <c r="G2175" s="151" t="e">
        <f ca="1">_xll.BInterpol(cf!$A$2:$A$68,cf!$B$2:$B$68,params!B2175,"cubic")/100</f>
        <v>#NAME?</v>
      </c>
      <c r="H2175" s="199" t="e">
        <f t="shared" ca="1" si="271"/>
        <v>#NAME?</v>
      </c>
      <c r="I2175" s="152">
        <f t="shared" si="274"/>
        <v>0.13480468512903732</v>
      </c>
      <c r="J2175" s="152">
        <f t="shared" si="272"/>
        <v>5.7681610357018798E-5</v>
      </c>
      <c r="K2175" s="3" t="e">
        <f t="shared" ca="1" si="268"/>
        <v>#NAME?</v>
      </c>
      <c r="L2175" s="153" t="e">
        <f t="shared" ca="1" si="273"/>
        <v>#NAME?</v>
      </c>
      <c r="M2175" s="195" t="e">
        <f ca="1">_xll.BInterpol(cf!$A$2:$A$68,cf!$C$2:$C$68,params!B2175,"cubic")</f>
        <v>#NAME?</v>
      </c>
      <c r="N2175" s="195" t="e">
        <f ca="1">+_xll.BInterpol(#REF!,#REF!,params!B2175,"cubic")</f>
        <v>#NAME?</v>
      </c>
      <c r="O2175" s="153" t="e">
        <f t="shared" ca="1" si="269"/>
        <v>#NAME?</v>
      </c>
    </row>
    <row r="2176" spans="1:15">
      <c r="A2176">
        <v>2173</v>
      </c>
      <c r="B2176">
        <f t="shared" si="267"/>
        <v>8.6920000000000002</v>
      </c>
      <c r="C2176" s="151" t="e">
        <f ca="1">+_xll.BInterpol(Boost!$R$6:$R$66,Boost!$AZ$6:$AZ$66,params!B2176,"cubic")</f>
        <v>#NAME?</v>
      </c>
      <c r="D2176" s="151" t="e">
        <f ca="1">+_xll.BInterpol(Boost!$R$6:$R$66,Boost!$AX$6:$AX$66,params!B2176,"cubic")</f>
        <v>#NAME?</v>
      </c>
      <c r="E2176" s="198" t="e">
        <f t="shared" ca="1" si="270"/>
        <v>#NAME?</v>
      </c>
      <c r="F2176" s="151" t="e">
        <f ca="1">+_xll.BInterpol(Boost!$R$6:$R$66,Boost!$AY$6:$AY$66,params!B2176,"cubic")</f>
        <v>#NAME?</v>
      </c>
      <c r="G2176" s="151" t="e">
        <f ca="1">_xll.BInterpol(cf!$A$2:$A$68,cf!$B$2:$B$68,params!B2176,"cubic")/100</f>
        <v>#NAME?</v>
      </c>
      <c r="H2176" s="199" t="e">
        <f t="shared" ca="1" si="271"/>
        <v>#NAME?</v>
      </c>
      <c r="I2176" s="152">
        <f t="shared" si="274"/>
        <v>0.13486236289408182</v>
      </c>
      <c r="J2176" s="152">
        <f t="shared" si="272"/>
        <v>5.7677765044505946E-5</v>
      </c>
      <c r="K2176" s="3" t="e">
        <f t="shared" ca="1" si="268"/>
        <v>#NAME?</v>
      </c>
      <c r="L2176" s="153" t="e">
        <f t="shared" ca="1" si="273"/>
        <v>#NAME?</v>
      </c>
      <c r="M2176" s="195" t="e">
        <f ca="1">_xll.BInterpol(cf!$A$2:$A$68,cf!$C$2:$C$68,params!B2176,"cubic")</f>
        <v>#NAME?</v>
      </c>
      <c r="N2176" s="195" t="e">
        <f ca="1">+_xll.BInterpol(#REF!,#REF!,params!B2176,"cubic")</f>
        <v>#NAME?</v>
      </c>
      <c r="O2176" s="153" t="e">
        <f t="shared" ca="1" si="269"/>
        <v>#NAME?</v>
      </c>
    </row>
    <row r="2177" spans="1:15">
      <c r="A2177">
        <v>2174</v>
      </c>
      <c r="B2177">
        <f t="shared" si="267"/>
        <v>8.6959999999999997</v>
      </c>
      <c r="C2177" s="151" t="e">
        <f ca="1">+_xll.BInterpol(Boost!$R$6:$R$66,Boost!$AZ$6:$AZ$66,params!B2177,"cubic")</f>
        <v>#NAME?</v>
      </c>
      <c r="D2177" s="151" t="e">
        <f ca="1">+_xll.BInterpol(Boost!$R$6:$R$66,Boost!$AX$6:$AX$66,params!B2177,"cubic")</f>
        <v>#NAME?</v>
      </c>
      <c r="E2177" s="198" t="e">
        <f t="shared" ca="1" si="270"/>
        <v>#NAME?</v>
      </c>
      <c r="F2177" s="151" t="e">
        <f ca="1">+_xll.BInterpol(Boost!$R$6:$R$66,Boost!$AY$6:$AY$66,params!B2177,"cubic")</f>
        <v>#NAME?</v>
      </c>
      <c r="G2177" s="151" t="e">
        <f ca="1">_xll.BInterpol(cf!$A$2:$A$68,cf!$B$2:$B$68,params!B2177,"cubic")/100</f>
        <v>#NAME?</v>
      </c>
      <c r="H2177" s="199" t="e">
        <f t="shared" ca="1" si="271"/>
        <v>#NAME?</v>
      </c>
      <c r="I2177" s="152">
        <f t="shared" si="274"/>
        <v>0.13492003681407017</v>
      </c>
      <c r="J2177" s="152">
        <f t="shared" si="272"/>
        <v>5.7673919988343592E-5</v>
      </c>
      <c r="K2177" s="3" t="e">
        <f t="shared" ca="1" si="268"/>
        <v>#NAME?</v>
      </c>
      <c r="L2177" s="153" t="e">
        <f t="shared" ca="1" si="273"/>
        <v>#NAME?</v>
      </c>
      <c r="M2177" s="195" t="e">
        <f ca="1">_xll.BInterpol(cf!$A$2:$A$68,cf!$C$2:$C$68,params!B2177,"cubic")</f>
        <v>#NAME?</v>
      </c>
      <c r="N2177" s="195" t="e">
        <f ca="1">+_xll.BInterpol(#REF!,#REF!,params!B2177,"cubic")</f>
        <v>#NAME?</v>
      </c>
      <c r="O2177" s="153" t="e">
        <f t="shared" ca="1" si="269"/>
        <v>#NAME?</v>
      </c>
    </row>
    <row r="2178" spans="1:15">
      <c r="A2178">
        <v>2175</v>
      </c>
      <c r="B2178">
        <f t="shared" si="267"/>
        <v>8.6999999999999993</v>
      </c>
      <c r="C2178" s="151" t="e">
        <f ca="1">+_xll.BInterpol(Boost!$R$6:$R$66,Boost!$AZ$6:$AZ$66,params!B2178,"cubic")</f>
        <v>#NAME?</v>
      </c>
      <c r="D2178" s="151" t="e">
        <f ca="1">+_xll.BInterpol(Boost!$R$6:$R$66,Boost!$AX$6:$AX$66,params!B2178,"cubic")</f>
        <v>#NAME?</v>
      </c>
      <c r="E2178" s="198" t="e">
        <f t="shared" ca="1" si="270"/>
        <v>#NAME?</v>
      </c>
      <c r="F2178" s="151" t="e">
        <f ca="1">+_xll.BInterpol(Boost!$R$6:$R$66,Boost!$AY$6:$AY$66,params!B2178,"cubic")</f>
        <v>#NAME?</v>
      </c>
      <c r="G2178" s="151" t="e">
        <f ca="1">_xll.BInterpol(cf!$A$2:$A$68,cf!$B$2:$B$68,params!B2178,"cubic")/100</f>
        <v>#NAME?</v>
      </c>
      <c r="H2178" s="199" t="e">
        <f t="shared" ca="1" si="271"/>
        <v>#NAME?</v>
      </c>
      <c r="I2178" s="152">
        <f t="shared" si="274"/>
        <v>0.1349777068892587</v>
      </c>
      <c r="J2178" s="152">
        <f t="shared" si="272"/>
        <v>5.7670075188531733E-5</v>
      </c>
      <c r="K2178" s="3" t="e">
        <f t="shared" ca="1" si="268"/>
        <v>#NAME?</v>
      </c>
      <c r="L2178" s="153" t="e">
        <f t="shared" ca="1" si="273"/>
        <v>#NAME?</v>
      </c>
      <c r="M2178" s="195" t="e">
        <f ca="1">_xll.BInterpol(cf!$A$2:$A$68,cf!$C$2:$C$68,params!B2178,"cubic")</f>
        <v>#NAME?</v>
      </c>
      <c r="N2178" s="195" t="e">
        <f ca="1">+_xll.BInterpol(#REF!,#REF!,params!B2178,"cubic")</f>
        <v>#NAME?</v>
      </c>
      <c r="O2178" s="153" t="e">
        <f t="shared" ca="1" si="269"/>
        <v>#NAME?</v>
      </c>
    </row>
    <row r="2179" spans="1:15">
      <c r="A2179">
        <v>2176</v>
      </c>
      <c r="B2179">
        <f t="shared" si="267"/>
        <v>8.7040000000000006</v>
      </c>
      <c r="C2179" s="151" t="e">
        <f ca="1">+_xll.BInterpol(Boost!$R$6:$R$66,Boost!$AZ$6:$AZ$66,params!B2179,"cubic")</f>
        <v>#NAME?</v>
      </c>
      <c r="D2179" s="151" t="e">
        <f ca="1">+_xll.BInterpol(Boost!$R$6:$R$66,Boost!$AX$6:$AX$66,params!B2179,"cubic")</f>
        <v>#NAME?</v>
      </c>
      <c r="E2179" s="198" t="e">
        <f t="shared" ca="1" si="270"/>
        <v>#NAME?</v>
      </c>
      <c r="F2179" s="151" t="e">
        <f ca="1">+_xll.BInterpol(Boost!$R$6:$R$66,Boost!$AY$6:$AY$66,params!B2179,"cubic")</f>
        <v>#NAME?</v>
      </c>
      <c r="G2179" s="151" t="e">
        <f ca="1">_xll.BInterpol(cf!$A$2:$A$68,cf!$B$2:$B$68,params!B2179,"cubic")/100</f>
        <v>#NAME?</v>
      </c>
      <c r="H2179" s="199" t="e">
        <f t="shared" ca="1" si="271"/>
        <v>#NAME?</v>
      </c>
      <c r="I2179" s="152">
        <f t="shared" si="274"/>
        <v>0.13503537311990377</v>
      </c>
      <c r="J2179" s="152">
        <f t="shared" si="272"/>
        <v>5.7666230645070371E-5</v>
      </c>
      <c r="K2179" s="3" t="e">
        <f t="shared" ca="1" si="268"/>
        <v>#NAME?</v>
      </c>
      <c r="L2179" s="153" t="e">
        <f t="shared" ca="1" si="273"/>
        <v>#NAME?</v>
      </c>
      <c r="M2179" s="195" t="e">
        <f ca="1">_xll.BInterpol(cf!$A$2:$A$68,cf!$C$2:$C$68,params!B2179,"cubic")</f>
        <v>#NAME?</v>
      </c>
      <c r="N2179" s="195" t="e">
        <f ca="1">+_xll.BInterpol(#REF!,#REF!,params!B2179,"cubic")</f>
        <v>#NAME?</v>
      </c>
      <c r="O2179" s="153" t="e">
        <f t="shared" ca="1" si="269"/>
        <v>#NAME?</v>
      </c>
    </row>
    <row r="2180" spans="1:15">
      <c r="A2180">
        <v>2177</v>
      </c>
      <c r="B2180">
        <f t="shared" ref="B2180:B2243" si="275">+A2180/250</f>
        <v>8.7080000000000002</v>
      </c>
      <c r="C2180" s="151" t="e">
        <f ca="1">+_xll.BInterpol(Boost!$R$6:$R$66,Boost!$AZ$6:$AZ$66,params!B2180,"cubic")</f>
        <v>#NAME?</v>
      </c>
      <c r="D2180" s="151" t="e">
        <f ca="1">+_xll.BInterpol(Boost!$R$6:$R$66,Boost!$AX$6:$AX$66,params!B2180,"cubic")</f>
        <v>#NAME?</v>
      </c>
      <c r="E2180" s="198" t="e">
        <f t="shared" ca="1" si="270"/>
        <v>#NAME?</v>
      </c>
      <c r="F2180" s="151" t="e">
        <f ca="1">+_xll.BInterpol(Boost!$R$6:$R$66,Boost!$AY$6:$AY$66,params!B2180,"cubic")</f>
        <v>#NAME?</v>
      </c>
      <c r="G2180" s="151" t="e">
        <f ca="1">_xll.BInterpol(cf!$A$2:$A$68,cf!$B$2:$B$68,params!B2180,"cubic")/100</f>
        <v>#NAME?</v>
      </c>
      <c r="H2180" s="199" t="e">
        <f t="shared" ca="1" si="271"/>
        <v>#NAME?</v>
      </c>
      <c r="I2180" s="152">
        <f t="shared" si="274"/>
        <v>0.13509303550626151</v>
      </c>
      <c r="J2180" s="152">
        <f t="shared" si="272"/>
        <v>5.7662386357737461E-5</v>
      </c>
      <c r="K2180" s="3" t="e">
        <f t="shared" ref="K2180:K2243" ca="1" si="276">+EXP(H2180*-B2180)</f>
        <v>#NAME?</v>
      </c>
      <c r="L2180" s="153" t="e">
        <f t="shared" ca="1" si="273"/>
        <v>#NAME?</v>
      </c>
      <c r="M2180" s="195" t="e">
        <f ca="1">_xll.BInterpol(cf!$A$2:$A$68,cf!$C$2:$C$68,params!B2180,"cubic")</f>
        <v>#NAME?</v>
      </c>
      <c r="N2180" s="195" t="e">
        <f ca="1">+_xll.BInterpol(#REF!,#REF!,params!B2180,"cubic")</f>
        <v>#NAME?</v>
      </c>
      <c r="O2180" s="153" t="e">
        <f t="shared" ref="O2180:O2243" ca="1" si="277">+EXP(-B2181*E2181)-EXP(-B2180*E2180)</f>
        <v>#NAME?</v>
      </c>
    </row>
    <row r="2181" spans="1:15">
      <c r="A2181">
        <v>2178</v>
      </c>
      <c r="B2181">
        <f t="shared" si="275"/>
        <v>8.7119999999999997</v>
      </c>
      <c r="C2181" s="151" t="e">
        <f ca="1">+_xll.BInterpol(Boost!$R$6:$R$66,Boost!$AZ$6:$AZ$66,params!B2181,"cubic")</f>
        <v>#NAME?</v>
      </c>
      <c r="D2181" s="151" t="e">
        <f ca="1">+_xll.BInterpol(Boost!$R$6:$R$66,Boost!$AX$6:$AX$66,params!B2181,"cubic")</f>
        <v>#NAME?</v>
      </c>
      <c r="E2181" s="198" t="e">
        <f t="shared" ref="E2181:E2244" ca="1" si="278">-((1+C2181*B2181)/(1+C2180*B2180)-1)/(B2181-B2180)+((1+F2181*B2181)/(1+F2180*B2180)-1)/(B2181-B2180)</f>
        <v>#NAME?</v>
      </c>
      <c r="F2181" s="151" t="e">
        <f ca="1">+_xll.BInterpol(Boost!$R$6:$R$66,Boost!$AY$6:$AY$66,params!B2181,"cubic")</f>
        <v>#NAME?</v>
      </c>
      <c r="G2181" s="151" t="e">
        <f ca="1">_xll.BInterpol(cf!$A$2:$A$68,cf!$B$2:$B$68,params!B2181,"cubic")/100</f>
        <v>#NAME?</v>
      </c>
      <c r="H2181" s="199" t="e">
        <f t="shared" ref="H2181:H2244" ca="1" si="279">-((1+F2181*B2181)/(1+F2180*B2180)-1)/(B2181-B2180)+((1+G2181*B2181)/(1+G2180*B2180)-1)/(B2181-B2180)</f>
        <v>#NAME?</v>
      </c>
      <c r="I2181" s="152">
        <f t="shared" si="274"/>
        <v>0.13515069404858837</v>
      </c>
      <c r="J2181" s="152">
        <f t="shared" ref="J2181:J2244" si="280">+I2181-I2180</f>
        <v>5.7658542326866069E-5</v>
      </c>
      <c r="K2181" s="3" t="e">
        <f t="shared" ca="1" si="276"/>
        <v>#NAME?</v>
      </c>
      <c r="L2181" s="153" t="e">
        <f t="shared" ref="L2181:L2244" ca="1" si="281">+K2182-K2181</f>
        <v>#NAME?</v>
      </c>
      <c r="M2181" s="195" t="e">
        <f ca="1">_xll.BInterpol(cf!$A$2:$A$68,cf!$C$2:$C$68,params!B2181,"cubic")</f>
        <v>#NAME?</v>
      </c>
      <c r="N2181" s="195" t="e">
        <f ca="1">+_xll.BInterpol(#REF!,#REF!,params!B2181,"cubic")</f>
        <v>#NAME?</v>
      </c>
      <c r="O2181" s="153" t="e">
        <f t="shared" ca="1" si="277"/>
        <v>#NAME?</v>
      </c>
    </row>
    <row r="2182" spans="1:15">
      <c r="A2182">
        <v>2179</v>
      </c>
      <c r="B2182">
        <f t="shared" si="275"/>
        <v>8.7159999999999993</v>
      </c>
      <c r="C2182" s="151" t="e">
        <f ca="1">+_xll.BInterpol(Boost!$R$6:$R$66,Boost!$AZ$6:$AZ$66,params!B2182,"cubic")</f>
        <v>#NAME?</v>
      </c>
      <c r="D2182" s="151" t="e">
        <f ca="1">+_xll.BInterpol(Boost!$R$6:$R$66,Boost!$AX$6:$AX$66,params!B2182,"cubic")</f>
        <v>#NAME?</v>
      </c>
      <c r="E2182" s="198" t="e">
        <f t="shared" ca="1" si="278"/>
        <v>#NAME?</v>
      </c>
      <c r="F2182" s="151" t="e">
        <f ca="1">+_xll.BInterpol(Boost!$R$6:$R$66,Boost!$AY$6:$AY$66,params!B2182,"cubic")</f>
        <v>#NAME?</v>
      </c>
      <c r="G2182" s="151" t="e">
        <f ca="1">_xll.BInterpol(cf!$A$2:$A$68,cf!$B$2:$B$68,params!B2182,"cubic")/100</f>
        <v>#NAME?</v>
      </c>
      <c r="H2182" s="199" t="e">
        <f t="shared" ca="1" si="279"/>
        <v>#NAME?</v>
      </c>
      <c r="I2182" s="152">
        <f t="shared" si="274"/>
        <v>0.13520834874714049</v>
      </c>
      <c r="J2182" s="152">
        <f t="shared" si="280"/>
        <v>5.7654698552123129E-5</v>
      </c>
      <c r="K2182" s="3" t="e">
        <f t="shared" ca="1" si="276"/>
        <v>#NAME?</v>
      </c>
      <c r="L2182" s="153" t="e">
        <f t="shared" ca="1" si="281"/>
        <v>#NAME?</v>
      </c>
      <c r="M2182" s="195" t="e">
        <f ca="1">_xll.BInterpol(cf!$A$2:$A$68,cf!$C$2:$C$68,params!B2182,"cubic")</f>
        <v>#NAME?</v>
      </c>
      <c r="N2182" s="195" t="e">
        <f ca="1">+_xll.BInterpol(#REF!,#REF!,params!B2182,"cubic")</f>
        <v>#NAME?</v>
      </c>
      <c r="O2182" s="153" t="e">
        <f t="shared" ca="1" si="277"/>
        <v>#NAME?</v>
      </c>
    </row>
    <row r="2183" spans="1:15">
      <c r="A2183">
        <v>2180</v>
      </c>
      <c r="B2183">
        <f t="shared" si="275"/>
        <v>8.7200000000000006</v>
      </c>
      <c r="C2183" s="151" t="e">
        <f ca="1">+_xll.BInterpol(Boost!$R$6:$R$66,Boost!$AZ$6:$AZ$66,params!B2183,"cubic")</f>
        <v>#NAME?</v>
      </c>
      <c r="D2183" s="151" t="e">
        <f ca="1">+_xll.BInterpol(Boost!$R$6:$R$66,Boost!$AX$6:$AX$66,params!B2183,"cubic")</f>
        <v>#NAME?</v>
      </c>
      <c r="E2183" s="198" t="e">
        <f t="shared" ca="1" si="278"/>
        <v>#NAME?</v>
      </c>
      <c r="F2183" s="151" t="e">
        <f ca="1">+_xll.BInterpol(Boost!$R$6:$R$66,Boost!$AY$6:$AY$66,params!B2183,"cubic")</f>
        <v>#NAME?</v>
      </c>
      <c r="G2183" s="151" t="e">
        <f ca="1">_xll.BInterpol(cf!$A$2:$A$68,cf!$B$2:$B$68,params!B2183,"cubic")/100</f>
        <v>#NAME?</v>
      </c>
      <c r="H2183" s="199" t="e">
        <f t="shared" ca="1" si="279"/>
        <v>#NAME?</v>
      </c>
      <c r="I2183" s="152">
        <f t="shared" si="274"/>
        <v>0.13526599960217411</v>
      </c>
      <c r="J2183" s="152">
        <f t="shared" si="280"/>
        <v>5.7650855033619663E-5</v>
      </c>
      <c r="K2183" s="3" t="e">
        <f t="shared" ca="1" si="276"/>
        <v>#NAME?</v>
      </c>
      <c r="L2183" s="153" t="e">
        <f t="shared" ca="1" si="281"/>
        <v>#NAME?</v>
      </c>
      <c r="M2183" s="195" t="e">
        <f ca="1">_xll.BInterpol(cf!$A$2:$A$68,cf!$C$2:$C$68,params!B2183,"cubic")</f>
        <v>#NAME?</v>
      </c>
      <c r="N2183" s="195" t="e">
        <f ca="1">+_xll.BInterpol(#REF!,#REF!,params!B2183,"cubic")</f>
        <v>#NAME?</v>
      </c>
      <c r="O2183" s="153" t="e">
        <f t="shared" ca="1" si="277"/>
        <v>#NAME?</v>
      </c>
    </row>
    <row r="2184" spans="1:15">
      <c r="A2184">
        <v>2181</v>
      </c>
      <c r="B2184">
        <f t="shared" si="275"/>
        <v>8.7240000000000002</v>
      </c>
      <c r="C2184" s="151" t="e">
        <f ca="1">+_xll.BInterpol(Boost!$R$6:$R$66,Boost!$AZ$6:$AZ$66,params!B2184,"cubic")</f>
        <v>#NAME?</v>
      </c>
      <c r="D2184" s="151" t="e">
        <f ca="1">+_xll.BInterpol(Boost!$R$6:$R$66,Boost!$AX$6:$AX$66,params!B2184,"cubic")</f>
        <v>#NAME?</v>
      </c>
      <c r="E2184" s="198" t="e">
        <f t="shared" ca="1" si="278"/>
        <v>#NAME?</v>
      </c>
      <c r="F2184" s="151" t="e">
        <f ca="1">+_xll.BInterpol(Boost!$R$6:$R$66,Boost!$AY$6:$AY$66,params!B2184,"cubic")</f>
        <v>#NAME?</v>
      </c>
      <c r="G2184" s="151" t="e">
        <f ca="1">_xll.BInterpol(cf!$A$2:$A$68,cf!$B$2:$B$68,params!B2184,"cubic")/100</f>
        <v>#NAME?</v>
      </c>
      <c r="H2184" s="199" t="e">
        <f t="shared" ca="1" si="279"/>
        <v>#NAME?</v>
      </c>
      <c r="I2184" s="152">
        <f t="shared" si="274"/>
        <v>0.13532364661394558</v>
      </c>
      <c r="J2184" s="152">
        <f t="shared" si="280"/>
        <v>5.7647011771466694E-5</v>
      </c>
      <c r="K2184" s="3" t="e">
        <f t="shared" ca="1" si="276"/>
        <v>#NAME?</v>
      </c>
      <c r="L2184" s="153" t="e">
        <f t="shared" ca="1" si="281"/>
        <v>#NAME?</v>
      </c>
      <c r="M2184" s="195" t="e">
        <f ca="1">_xll.BInterpol(cf!$A$2:$A$68,cf!$C$2:$C$68,params!B2184,"cubic")</f>
        <v>#NAME?</v>
      </c>
      <c r="N2184" s="195" t="e">
        <f ca="1">+_xll.BInterpol(#REF!,#REF!,params!B2184,"cubic")</f>
        <v>#NAME?</v>
      </c>
      <c r="O2184" s="153" t="e">
        <f t="shared" ca="1" si="277"/>
        <v>#NAME?</v>
      </c>
    </row>
    <row r="2185" spans="1:15">
      <c r="A2185">
        <v>2182</v>
      </c>
      <c r="B2185">
        <f t="shared" si="275"/>
        <v>8.7279999999999998</v>
      </c>
      <c r="C2185" s="151" t="e">
        <f ca="1">+_xll.BInterpol(Boost!$R$6:$R$66,Boost!$AZ$6:$AZ$66,params!B2185,"cubic")</f>
        <v>#NAME?</v>
      </c>
      <c r="D2185" s="151" t="e">
        <f ca="1">+_xll.BInterpol(Boost!$R$6:$R$66,Boost!$AX$6:$AX$66,params!B2185,"cubic")</f>
        <v>#NAME?</v>
      </c>
      <c r="E2185" s="198" t="e">
        <f t="shared" ca="1" si="278"/>
        <v>#NAME?</v>
      </c>
      <c r="F2185" s="151" t="e">
        <f ca="1">+_xll.BInterpol(Boost!$R$6:$R$66,Boost!$AY$6:$AY$66,params!B2185,"cubic")</f>
        <v>#NAME?</v>
      </c>
      <c r="G2185" s="151" t="e">
        <f ca="1">_xll.BInterpol(cf!$A$2:$A$68,cf!$B$2:$B$68,params!B2185,"cubic")/100</f>
        <v>#NAME?</v>
      </c>
      <c r="H2185" s="199" t="e">
        <f t="shared" ca="1" si="279"/>
        <v>#NAME?</v>
      </c>
      <c r="I2185" s="152">
        <f t="shared" si="274"/>
        <v>0.13538128978271091</v>
      </c>
      <c r="J2185" s="152">
        <f t="shared" si="280"/>
        <v>5.7643168765331154E-5</v>
      </c>
      <c r="K2185" s="3" t="e">
        <f t="shared" ca="1" si="276"/>
        <v>#NAME?</v>
      </c>
      <c r="L2185" s="153" t="e">
        <f t="shared" ca="1" si="281"/>
        <v>#NAME?</v>
      </c>
      <c r="M2185" s="195" t="e">
        <f ca="1">_xll.BInterpol(cf!$A$2:$A$68,cf!$C$2:$C$68,params!B2185,"cubic")</f>
        <v>#NAME?</v>
      </c>
      <c r="N2185" s="195" t="e">
        <f ca="1">+_xll.BInterpol(#REF!,#REF!,params!B2185,"cubic")</f>
        <v>#NAME?</v>
      </c>
      <c r="O2185" s="153" t="e">
        <f t="shared" ca="1" si="277"/>
        <v>#NAME?</v>
      </c>
    </row>
    <row r="2186" spans="1:15">
      <c r="A2186">
        <v>2183</v>
      </c>
      <c r="B2186">
        <f t="shared" si="275"/>
        <v>8.7319999999999993</v>
      </c>
      <c r="C2186" s="151" t="e">
        <f ca="1">+_xll.BInterpol(Boost!$R$6:$R$66,Boost!$AZ$6:$AZ$66,params!B2186,"cubic")</f>
        <v>#NAME?</v>
      </c>
      <c r="D2186" s="151" t="e">
        <f ca="1">+_xll.BInterpol(Boost!$R$6:$R$66,Boost!$AX$6:$AX$66,params!B2186,"cubic")</f>
        <v>#NAME?</v>
      </c>
      <c r="E2186" s="198" t="e">
        <f t="shared" ca="1" si="278"/>
        <v>#NAME?</v>
      </c>
      <c r="F2186" s="151" t="e">
        <f ca="1">+_xll.BInterpol(Boost!$R$6:$R$66,Boost!$AY$6:$AY$66,params!B2186,"cubic")</f>
        <v>#NAME?</v>
      </c>
      <c r="G2186" s="151" t="e">
        <f ca="1">_xll.BInterpol(cf!$A$2:$A$68,cf!$B$2:$B$68,params!B2186,"cubic")/100</f>
        <v>#NAME?</v>
      </c>
      <c r="H2186" s="199" t="e">
        <f t="shared" ca="1" si="279"/>
        <v>#NAME?</v>
      </c>
      <c r="I2186" s="152">
        <f t="shared" si="274"/>
        <v>0.13543892910872657</v>
      </c>
      <c r="J2186" s="152">
        <f t="shared" si="280"/>
        <v>5.7639326015657133E-5</v>
      </c>
      <c r="K2186" s="3" t="e">
        <f t="shared" ca="1" si="276"/>
        <v>#NAME?</v>
      </c>
      <c r="L2186" s="153" t="e">
        <f t="shared" ca="1" si="281"/>
        <v>#NAME?</v>
      </c>
      <c r="M2186" s="195" t="e">
        <f ca="1">_xll.BInterpol(cf!$A$2:$A$68,cf!$C$2:$C$68,params!B2186,"cubic")</f>
        <v>#NAME?</v>
      </c>
      <c r="N2186" s="195" t="e">
        <f ca="1">+_xll.BInterpol(#REF!,#REF!,params!B2186,"cubic")</f>
        <v>#NAME?</v>
      </c>
      <c r="O2186" s="153" t="e">
        <f t="shared" ca="1" si="277"/>
        <v>#NAME?</v>
      </c>
    </row>
    <row r="2187" spans="1:15">
      <c r="A2187">
        <v>2184</v>
      </c>
      <c r="B2187">
        <f t="shared" si="275"/>
        <v>8.7360000000000007</v>
      </c>
      <c r="C2187" s="151" t="e">
        <f ca="1">+_xll.BInterpol(Boost!$R$6:$R$66,Boost!$AZ$6:$AZ$66,params!B2187,"cubic")</f>
        <v>#NAME?</v>
      </c>
      <c r="D2187" s="151" t="e">
        <f ca="1">+_xll.BInterpol(Boost!$R$6:$R$66,Boost!$AX$6:$AX$66,params!B2187,"cubic")</f>
        <v>#NAME?</v>
      </c>
      <c r="E2187" s="198" t="e">
        <f t="shared" ca="1" si="278"/>
        <v>#NAME?</v>
      </c>
      <c r="F2187" s="151" t="e">
        <f ca="1">+_xll.BInterpol(Boost!$R$6:$R$66,Boost!$AY$6:$AY$66,params!B2187,"cubic")</f>
        <v>#NAME?</v>
      </c>
      <c r="G2187" s="151" t="e">
        <f ca="1">_xll.BInterpol(cf!$A$2:$A$68,cf!$B$2:$B$68,params!B2187,"cubic")/100</f>
        <v>#NAME?</v>
      </c>
      <c r="H2187" s="199" t="e">
        <f t="shared" ca="1" si="279"/>
        <v>#NAME?</v>
      </c>
      <c r="I2187" s="152">
        <f t="shared" si="274"/>
        <v>0.13549656459224857</v>
      </c>
      <c r="J2187" s="152">
        <f t="shared" si="280"/>
        <v>5.7635483522000541E-5</v>
      </c>
      <c r="K2187" s="3" t="e">
        <f t="shared" ca="1" si="276"/>
        <v>#NAME?</v>
      </c>
      <c r="L2187" s="153" t="e">
        <f t="shared" ca="1" si="281"/>
        <v>#NAME?</v>
      </c>
      <c r="M2187" s="195" t="e">
        <f ca="1">_xll.BInterpol(cf!$A$2:$A$68,cf!$C$2:$C$68,params!B2187,"cubic")</f>
        <v>#NAME?</v>
      </c>
      <c r="N2187" s="195" t="e">
        <f ca="1">+_xll.BInterpol(#REF!,#REF!,params!B2187,"cubic")</f>
        <v>#NAME?</v>
      </c>
      <c r="O2187" s="153" t="e">
        <f t="shared" ca="1" si="277"/>
        <v>#NAME?</v>
      </c>
    </row>
    <row r="2188" spans="1:15">
      <c r="A2188">
        <v>2185</v>
      </c>
      <c r="B2188">
        <f t="shared" si="275"/>
        <v>8.74</v>
      </c>
      <c r="C2188" s="151" t="e">
        <f ca="1">+_xll.BInterpol(Boost!$R$6:$R$66,Boost!$AZ$6:$AZ$66,params!B2188,"cubic")</f>
        <v>#NAME?</v>
      </c>
      <c r="D2188" s="151" t="e">
        <f ca="1">+_xll.BInterpol(Boost!$R$6:$R$66,Boost!$AX$6:$AX$66,params!B2188,"cubic")</f>
        <v>#NAME?</v>
      </c>
      <c r="E2188" s="198" t="e">
        <f t="shared" ca="1" si="278"/>
        <v>#NAME?</v>
      </c>
      <c r="F2188" s="151" t="e">
        <f ca="1">+_xll.BInterpol(Boost!$R$6:$R$66,Boost!$AY$6:$AY$66,params!B2188,"cubic")</f>
        <v>#NAME?</v>
      </c>
      <c r="G2188" s="151" t="e">
        <f ca="1">_xll.BInterpol(cf!$A$2:$A$68,cf!$B$2:$B$68,params!B2188,"cubic")/100</f>
        <v>#NAME?</v>
      </c>
      <c r="H2188" s="199" t="e">
        <f t="shared" ca="1" si="279"/>
        <v>#NAME?</v>
      </c>
      <c r="I2188" s="152">
        <f t="shared" si="274"/>
        <v>0.13555419623353304</v>
      </c>
      <c r="J2188" s="152">
        <f t="shared" si="280"/>
        <v>5.7631641284472401E-5</v>
      </c>
      <c r="K2188" s="3" t="e">
        <f t="shared" ca="1" si="276"/>
        <v>#NAME?</v>
      </c>
      <c r="L2188" s="153" t="e">
        <f t="shared" ca="1" si="281"/>
        <v>#NAME?</v>
      </c>
      <c r="M2188" s="195" t="e">
        <f ca="1">_xll.BInterpol(cf!$A$2:$A$68,cf!$C$2:$C$68,params!B2188,"cubic")</f>
        <v>#NAME?</v>
      </c>
      <c r="N2188" s="195" t="e">
        <f ca="1">+_xll.BInterpol(#REF!,#REF!,params!B2188,"cubic")</f>
        <v>#NAME?</v>
      </c>
      <c r="O2188" s="153" t="e">
        <f t="shared" ca="1" si="277"/>
        <v>#NAME?</v>
      </c>
    </row>
    <row r="2189" spans="1:15">
      <c r="A2189">
        <v>2186</v>
      </c>
      <c r="B2189">
        <f t="shared" si="275"/>
        <v>8.7439999999999998</v>
      </c>
      <c r="C2189" s="151" t="e">
        <f ca="1">+_xll.BInterpol(Boost!$R$6:$R$66,Boost!$AZ$6:$AZ$66,params!B2189,"cubic")</f>
        <v>#NAME?</v>
      </c>
      <c r="D2189" s="151" t="e">
        <f ca="1">+_xll.BInterpol(Boost!$R$6:$R$66,Boost!$AX$6:$AX$66,params!B2189,"cubic")</f>
        <v>#NAME?</v>
      </c>
      <c r="E2189" s="198" t="e">
        <f t="shared" ca="1" si="278"/>
        <v>#NAME?</v>
      </c>
      <c r="F2189" s="151" t="e">
        <f ca="1">+_xll.BInterpol(Boost!$R$6:$R$66,Boost!$AY$6:$AY$66,params!B2189,"cubic")</f>
        <v>#NAME?</v>
      </c>
      <c r="G2189" s="151" t="e">
        <f ca="1">_xll.BInterpol(cf!$A$2:$A$68,cf!$B$2:$B$68,params!B2189,"cubic")/100</f>
        <v>#NAME?</v>
      </c>
      <c r="H2189" s="199" t="e">
        <f t="shared" ca="1" si="279"/>
        <v>#NAME?</v>
      </c>
      <c r="I2189" s="152">
        <f t="shared" si="274"/>
        <v>0.13561182403283611</v>
      </c>
      <c r="J2189" s="152">
        <f t="shared" si="280"/>
        <v>5.7627799303072713E-5</v>
      </c>
      <c r="K2189" s="3" t="e">
        <f t="shared" ca="1" si="276"/>
        <v>#NAME?</v>
      </c>
      <c r="L2189" s="153" t="e">
        <f t="shared" ca="1" si="281"/>
        <v>#NAME?</v>
      </c>
      <c r="M2189" s="195" t="e">
        <f ca="1">_xll.BInterpol(cf!$A$2:$A$68,cf!$C$2:$C$68,params!B2189,"cubic")</f>
        <v>#NAME?</v>
      </c>
      <c r="N2189" s="195" t="e">
        <f ca="1">+_xll.BInterpol(#REF!,#REF!,params!B2189,"cubic")</f>
        <v>#NAME?</v>
      </c>
      <c r="O2189" s="153" t="e">
        <f t="shared" ca="1" si="277"/>
        <v>#NAME?</v>
      </c>
    </row>
    <row r="2190" spans="1:15">
      <c r="A2190">
        <v>2187</v>
      </c>
      <c r="B2190">
        <f t="shared" si="275"/>
        <v>8.7479999999999993</v>
      </c>
      <c r="C2190" s="151" t="e">
        <f ca="1">+_xll.BInterpol(Boost!$R$6:$R$66,Boost!$AZ$6:$AZ$66,params!B2190,"cubic")</f>
        <v>#NAME?</v>
      </c>
      <c r="D2190" s="151" t="e">
        <f ca="1">+_xll.BInterpol(Boost!$R$6:$R$66,Boost!$AX$6:$AX$66,params!B2190,"cubic")</f>
        <v>#NAME?</v>
      </c>
      <c r="E2190" s="198" t="e">
        <f t="shared" ca="1" si="278"/>
        <v>#NAME?</v>
      </c>
      <c r="F2190" s="151" t="e">
        <f ca="1">+_xll.BInterpol(Boost!$R$6:$R$66,Boost!$AY$6:$AY$66,params!B2190,"cubic")</f>
        <v>#NAME?</v>
      </c>
      <c r="G2190" s="151" t="e">
        <f ca="1">_xll.BInterpol(cf!$A$2:$A$68,cf!$B$2:$B$68,params!B2190,"cubic")/100</f>
        <v>#NAME?</v>
      </c>
      <c r="H2190" s="199" t="e">
        <f t="shared" ca="1" si="279"/>
        <v>#NAME?</v>
      </c>
      <c r="I2190" s="152">
        <f t="shared" si="274"/>
        <v>0.13566944799041392</v>
      </c>
      <c r="J2190" s="152">
        <f t="shared" si="280"/>
        <v>5.7623957577801477E-5</v>
      </c>
      <c r="K2190" s="3" t="e">
        <f t="shared" ca="1" si="276"/>
        <v>#NAME?</v>
      </c>
      <c r="L2190" s="153" t="e">
        <f t="shared" ca="1" si="281"/>
        <v>#NAME?</v>
      </c>
      <c r="M2190" s="195" t="e">
        <f ca="1">_xll.BInterpol(cf!$A$2:$A$68,cf!$C$2:$C$68,params!B2190,"cubic")</f>
        <v>#NAME?</v>
      </c>
      <c r="N2190" s="195" t="e">
        <f ca="1">+_xll.BInterpol(#REF!,#REF!,params!B2190,"cubic")</f>
        <v>#NAME?</v>
      </c>
      <c r="O2190" s="153" t="e">
        <f t="shared" ca="1" si="277"/>
        <v>#NAME?</v>
      </c>
    </row>
    <row r="2191" spans="1:15">
      <c r="A2191">
        <v>2188</v>
      </c>
      <c r="B2191">
        <f t="shared" si="275"/>
        <v>8.7520000000000007</v>
      </c>
      <c r="C2191" s="151" t="e">
        <f ca="1">+_xll.BInterpol(Boost!$R$6:$R$66,Boost!$AZ$6:$AZ$66,params!B2191,"cubic")</f>
        <v>#NAME?</v>
      </c>
      <c r="D2191" s="151" t="e">
        <f ca="1">+_xll.BInterpol(Boost!$R$6:$R$66,Boost!$AX$6:$AX$66,params!B2191,"cubic")</f>
        <v>#NAME?</v>
      </c>
      <c r="E2191" s="198" t="e">
        <f t="shared" ca="1" si="278"/>
        <v>#NAME?</v>
      </c>
      <c r="F2191" s="151" t="e">
        <f ca="1">+_xll.BInterpol(Boost!$R$6:$R$66,Boost!$AY$6:$AY$66,params!B2191,"cubic")</f>
        <v>#NAME?</v>
      </c>
      <c r="G2191" s="151" t="e">
        <f ca="1">_xll.BInterpol(cf!$A$2:$A$68,cf!$B$2:$B$68,params!B2191,"cubic")/100</f>
        <v>#NAME?</v>
      </c>
      <c r="H2191" s="199" t="e">
        <f t="shared" ca="1" si="279"/>
        <v>#NAME?</v>
      </c>
      <c r="I2191" s="152">
        <f t="shared" si="274"/>
        <v>0.1357270681065228</v>
      </c>
      <c r="J2191" s="152">
        <f t="shared" si="280"/>
        <v>5.7620116108880737E-5</v>
      </c>
      <c r="K2191" s="3" t="e">
        <f t="shared" ca="1" si="276"/>
        <v>#NAME?</v>
      </c>
      <c r="L2191" s="153" t="e">
        <f t="shared" ca="1" si="281"/>
        <v>#NAME?</v>
      </c>
      <c r="M2191" s="195" t="e">
        <f ca="1">_xll.BInterpol(cf!$A$2:$A$68,cf!$C$2:$C$68,params!B2191,"cubic")</f>
        <v>#NAME?</v>
      </c>
      <c r="N2191" s="195" t="e">
        <f ca="1">+_xll.BInterpol(#REF!,#REF!,params!B2191,"cubic")</f>
        <v>#NAME?</v>
      </c>
      <c r="O2191" s="153" t="e">
        <f t="shared" ca="1" si="277"/>
        <v>#NAME?</v>
      </c>
    </row>
    <row r="2192" spans="1:15">
      <c r="A2192">
        <v>2189</v>
      </c>
      <c r="B2192">
        <f t="shared" si="275"/>
        <v>8.7560000000000002</v>
      </c>
      <c r="C2192" s="151" t="e">
        <f ca="1">+_xll.BInterpol(Boost!$R$6:$R$66,Boost!$AZ$6:$AZ$66,params!B2192,"cubic")</f>
        <v>#NAME?</v>
      </c>
      <c r="D2192" s="151" t="e">
        <f ca="1">+_xll.BInterpol(Boost!$R$6:$R$66,Boost!$AX$6:$AX$66,params!B2192,"cubic")</f>
        <v>#NAME?</v>
      </c>
      <c r="E2192" s="198" t="e">
        <f t="shared" ca="1" si="278"/>
        <v>#NAME?</v>
      </c>
      <c r="F2192" s="151" t="e">
        <f ca="1">+_xll.BInterpol(Boost!$R$6:$R$66,Boost!$AY$6:$AY$66,params!B2192,"cubic")</f>
        <v>#NAME?</v>
      </c>
      <c r="G2192" s="151" t="e">
        <f ca="1">_xll.BInterpol(cf!$A$2:$A$68,cf!$B$2:$B$68,params!B2192,"cubic")/100</f>
        <v>#NAME?</v>
      </c>
      <c r="H2192" s="199" t="e">
        <f t="shared" ca="1" si="279"/>
        <v>#NAME?</v>
      </c>
      <c r="I2192" s="152">
        <f t="shared" si="274"/>
        <v>0.13578468438141844</v>
      </c>
      <c r="J2192" s="152">
        <f t="shared" si="280"/>
        <v>5.7616274895644359E-5</v>
      </c>
      <c r="K2192" s="3" t="e">
        <f t="shared" ca="1" si="276"/>
        <v>#NAME?</v>
      </c>
      <c r="L2192" s="153" t="e">
        <f t="shared" ca="1" si="281"/>
        <v>#NAME?</v>
      </c>
      <c r="M2192" s="195" t="e">
        <f ca="1">_xll.BInterpol(cf!$A$2:$A$68,cf!$C$2:$C$68,params!B2192,"cubic")</f>
        <v>#NAME?</v>
      </c>
      <c r="N2192" s="195" t="e">
        <f ca="1">+_xll.BInterpol(#REF!,#REF!,params!B2192,"cubic")</f>
        <v>#NAME?</v>
      </c>
      <c r="O2192" s="153" t="e">
        <f t="shared" ca="1" si="277"/>
        <v>#NAME?</v>
      </c>
    </row>
    <row r="2193" spans="1:15">
      <c r="A2193">
        <v>2190</v>
      </c>
      <c r="B2193">
        <f t="shared" si="275"/>
        <v>8.76</v>
      </c>
      <c r="C2193" s="151" t="e">
        <f ca="1">+_xll.BInterpol(Boost!$R$6:$R$66,Boost!$AZ$6:$AZ$66,params!B2193,"cubic")</f>
        <v>#NAME?</v>
      </c>
      <c r="D2193" s="151" t="e">
        <f ca="1">+_xll.BInterpol(Boost!$R$6:$R$66,Boost!$AX$6:$AX$66,params!B2193,"cubic")</f>
        <v>#NAME?</v>
      </c>
      <c r="E2193" s="198" t="e">
        <f t="shared" ca="1" si="278"/>
        <v>#NAME?</v>
      </c>
      <c r="F2193" s="151" t="e">
        <f ca="1">+_xll.BInterpol(Boost!$R$6:$R$66,Boost!$AY$6:$AY$66,params!B2193,"cubic")</f>
        <v>#NAME?</v>
      </c>
      <c r="G2193" s="151" t="e">
        <f ca="1">_xll.BInterpol(cf!$A$2:$A$68,cf!$B$2:$B$68,params!B2193,"cubic")/100</f>
        <v>#NAME?</v>
      </c>
      <c r="H2193" s="199" t="e">
        <f t="shared" ca="1" si="279"/>
        <v>#NAME?</v>
      </c>
      <c r="I2193" s="152">
        <f t="shared" si="274"/>
        <v>0.1358422968153572</v>
      </c>
      <c r="J2193" s="152">
        <f t="shared" si="280"/>
        <v>5.7612433938758478E-5</v>
      </c>
      <c r="K2193" s="3" t="e">
        <f t="shared" ca="1" si="276"/>
        <v>#NAME?</v>
      </c>
      <c r="L2193" s="153" t="e">
        <f t="shared" ca="1" si="281"/>
        <v>#NAME?</v>
      </c>
      <c r="M2193" s="195" t="e">
        <f ca="1">_xll.BInterpol(cf!$A$2:$A$68,cf!$C$2:$C$68,params!B2193,"cubic")</f>
        <v>#NAME?</v>
      </c>
      <c r="N2193" s="195" t="e">
        <f ca="1">+_xll.BInterpol(#REF!,#REF!,params!B2193,"cubic")</f>
        <v>#NAME?</v>
      </c>
      <c r="O2193" s="153" t="e">
        <f t="shared" ca="1" si="277"/>
        <v>#NAME?</v>
      </c>
    </row>
    <row r="2194" spans="1:15">
      <c r="A2194">
        <v>2191</v>
      </c>
      <c r="B2194">
        <f t="shared" si="275"/>
        <v>8.7639999999999993</v>
      </c>
      <c r="C2194" s="151" t="e">
        <f ca="1">+_xll.BInterpol(Boost!$R$6:$R$66,Boost!$AZ$6:$AZ$66,params!B2194,"cubic")</f>
        <v>#NAME?</v>
      </c>
      <c r="D2194" s="151" t="e">
        <f ca="1">+_xll.BInterpol(Boost!$R$6:$R$66,Boost!$AX$6:$AX$66,params!B2194,"cubic")</f>
        <v>#NAME?</v>
      </c>
      <c r="E2194" s="198" t="e">
        <f t="shared" ca="1" si="278"/>
        <v>#NAME?</v>
      </c>
      <c r="F2194" s="151" t="e">
        <f ca="1">+_xll.BInterpol(Boost!$R$6:$R$66,Boost!$AY$6:$AY$66,params!B2194,"cubic")</f>
        <v>#NAME?</v>
      </c>
      <c r="G2194" s="151" t="e">
        <f ca="1">_xll.BInterpol(cf!$A$2:$A$68,cf!$B$2:$B$68,params!B2194,"cubic")/100</f>
        <v>#NAME?</v>
      </c>
      <c r="H2194" s="199" t="e">
        <f t="shared" ca="1" si="279"/>
        <v>#NAME?</v>
      </c>
      <c r="I2194" s="152">
        <f t="shared" si="274"/>
        <v>0.13589990540859509</v>
      </c>
      <c r="J2194" s="152">
        <f t="shared" si="280"/>
        <v>5.7608593237890027E-5</v>
      </c>
      <c r="K2194" s="3" t="e">
        <f t="shared" ca="1" si="276"/>
        <v>#NAME?</v>
      </c>
      <c r="L2194" s="153" t="e">
        <f t="shared" ca="1" si="281"/>
        <v>#NAME?</v>
      </c>
      <c r="M2194" s="195" t="e">
        <f ca="1">_xll.BInterpol(cf!$A$2:$A$68,cf!$C$2:$C$68,params!B2194,"cubic")</f>
        <v>#NAME?</v>
      </c>
      <c r="N2194" s="195" t="e">
        <f ca="1">+_xll.BInterpol(#REF!,#REF!,params!B2194,"cubic")</f>
        <v>#NAME?</v>
      </c>
      <c r="O2194" s="153" t="e">
        <f t="shared" ca="1" si="277"/>
        <v>#NAME?</v>
      </c>
    </row>
    <row r="2195" spans="1:15">
      <c r="A2195">
        <v>2192</v>
      </c>
      <c r="B2195">
        <f t="shared" si="275"/>
        <v>8.7680000000000007</v>
      </c>
      <c r="C2195" s="151" t="e">
        <f ca="1">+_xll.BInterpol(Boost!$R$6:$R$66,Boost!$AZ$6:$AZ$66,params!B2195,"cubic")</f>
        <v>#NAME?</v>
      </c>
      <c r="D2195" s="151" t="e">
        <f ca="1">+_xll.BInterpol(Boost!$R$6:$R$66,Boost!$AX$6:$AX$66,params!B2195,"cubic")</f>
        <v>#NAME?</v>
      </c>
      <c r="E2195" s="198" t="e">
        <f t="shared" ca="1" si="278"/>
        <v>#NAME?</v>
      </c>
      <c r="F2195" s="151" t="e">
        <f ca="1">+_xll.BInterpol(Boost!$R$6:$R$66,Boost!$AY$6:$AY$66,params!B2195,"cubic")</f>
        <v>#NAME?</v>
      </c>
      <c r="G2195" s="151" t="e">
        <f ca="1">_xll.BInterpol(cf!$A$2:$A$68,cf!$B$2:$B$68,params!B2195,"cubic")/100</f>
        <v>#NAME?</v>
      </c>
      <c r="H2195" s="199" t="e">
        <f t="shared" ca="1" si="279"/>
        <v>#NAME?</v>
      </c>
      <c r="I2195" s="152">
        <f t="shared" si="274"/>
        <v>0.13595751016138813</v>
      </c>
      <c r="J2195" s="152">
        <f t="shared" si="280"/>
        <v>5.7604752793039005E-5</v>
      </c>
      <c r="K2195" s="3" t="e">
        <f t="shared" ca="1" si="276"/>
        <v>#NAME?</v>
      </c>
      <c r="L2195" s="153" t="e">
        <f t="shared" ca="1" si="281"/>
        <v>#NAME?</v>
      </c>
      <c r="M2195" s="195" t="e">
        <f ca="1">_xll.BInterpol(cf!$A$2:$A$68,cf!$C$2:$C$68,params!B2195,"cubic")</f>
        <v>#NAME?</v>
      </c>
      <c r="N2195" s="195" t="e">
        <f ca="1">+_xll.BInterpol(#REF!,#REF!,params!B2195,"cubic")</f>
        <v>#NAME?</v>
      </c>
      <c r="O2195" s="153" t="e">
        <f t="shared" ca="1" si="277"/>
        <v>#NAME?</v>
      </c>
    </row>
    <row r="2196" spans="1:15">
      <c r="A2196">
        <v>2193</v>
      </c>
      <c r="B2196">
        <f t="shared" si="275"/>
        <v>8.7720000000000002</v>
      </c>
      <c r="C2196" s="151" t="e">
        <f ca="1">+_xll.BInterpol(Boost!$R$6:$R$66,Boost!$AZ$6:$AZ$66,params!B2196,"cubic")</f>
        <v>#NAME?</v>
      </c>
      <c r="D2196" s="151" t="e">
        <f ca="1">+_xll.BInterpol(Boost!$R$6:$R$66,Boost!$AX$6:$AX$66,params!B2196,"cubic")</f>
        <v>#NAME?</v>
      </c>
      <c r="E2196" s="198" t="e">
        <f t="shared" ca="1" si="278"/>
        <v>#NAME?</v>
      </c>
      <c r="F2196" s="151" t="e">
        <f ca="1">+_xll.BInterpol(Boost!$R$6:$R$66,Boost!$AY$6:$AY$66,params!B2196,"cubic")</f>
        <v>#NAME?</v>
      </c>
      <c r="G2196" s="151" t="e">
        <f ca="1">_xll.BInterpol(cf!$A$2:$A$68,cf!$B$2:$B$68,params!B2196,"cubic")/100</f>
        <v>#NAME?</v>
      </c>
      <c r="H2196" s="199" t="e">
        <f t="shared" ca="1" si="279"/>
        <v>#NAME?</v>
      </c>
      <c r="I2196" s="152">
        <f t="shared" si="274"/>
        <v>0.13601511107399233</v>
      </c>
      <c r="J2196" s="152">
        <f t="shared" si="280"/>
        <v>5.7600912604205412E-5</v>
      </c>
      <c r="K2196" s="3" t="e">
        <f t="shared" ca="1" si="276"/>
        <v>#NAME?</v>
      </c>
      <c r="L2196" s="153" t="e">
        <f t="shared" ca="1" si="281"/>
        <v>#NAME?</v>
      </c>
      <c r="M2196" s="195" t="e">
        <f ca="1">_xll.BInterpol(cf!$A$2:$A$68,cf!$C$2:$C$68,params!B2196,"cubic")</f>
        <v>#NAME?</v>
      </c>
      <c r="N2196" s="195" t="e">
        <f ca="1">+_xll.BInterpol(#REF!,#REF!,params!B2196,"cubic")</f>
        <v>#NAME?</v>
      </c>
      <c r="O2196" s="153" t="e">
        <f t="shared" ca="1" si="277"/>
        <v>#NAME?</v>
      </c>
    </row>
    <row r="2197" spans="1:15">
      <c r="A2197">
        <v>2194</v>
      </c>
      <c r="B2197">
        <f t="shared" si="275"/>
        <v>8.7759999999999998</v>
      </c>
      <c r="C2197" s="151" t="e">
        <f ca="1">+_xll.BInterpol(Boost!$R$6:$R$66,Boost!$AZ$6:$AZ$66,params!B2197,"cubic")</f>
        <v>#NAME?</v>
      </c>
      <c r="D2197" s="151" t="e">
        <f ca="1">+_xll.BInterpol(Boost!$R$6:$R$66,Boost!$AX$6:$AX$66,params!B2197,"cubic")</f>
        <v>#NAME?</v>
      </c>
      <c r="E2197" s="198" t="e">
        <f t="shared" ca="1" si="278"/>
        <v>#NAME?</v>
      </c>
      <c r="F2197" s="151" t="e">
        <f ca="1">+_xll.BInterpol(Boost!$R$6:$R$66,Boost!$AY$6:$AY$66,params!B2197,"cubic")</f>
        <v>#NAME?</v>
      </c>
      <c r="G2197" s="151" t="e">
        <f ca="1">_xll.BInterpol(cf!$A$2:$A$68,cf!$B$2:$B$68,params!B2197,"cubic")/100</f>
        <v>#NAME?</v>
      </c>
      <c r="H2197" s="199" t="e">
        <f t="shared" ca="1" si="279"/>
        <v>#NAME?</v>
      </c>
      <c r="I2197" s="152">
        <f t="shared" si="274"/>
        <v>0.13607270814666361</v>
      </c>
      <c r="J2197" s="152">
        <f t="shared" si="280"/>
        <v>5.7597072671278227E-5</v>
      </c>
      <c r="K2197" s="3" t="e">
        <f t="shared" ca="1" si="276"/>
        <v>#NAME?</v>
      </c>
      <c r="L2197" s="153" t="e">
        <f t="shared" ca="1" si="281"/>
        <v>#NAME?</v>
      </c>
      <c r="M2197" s="195" t="e">
        <f ca="1">_xll.BInterpol(cf!$A$2:$A$68,cf!$C$2:$C$68,params!B2197,"cubic")</f>
        <v>#NAME?</v>
      </c>
      <c r="N2197" s="195" t="e">
        <f ca="1">+_xll.BInterpol(#REF!,#REF!,params!B2197,"cubic")</f>
        <v>#NAME?</v>
      </c>
      <c r="O2197" s="153" t="e">
        <f t="shared" ca="1" si="277"/>
        <v>#NAME?</v>
      </c>
    </row>
    <row r="2198" spans="1:15">
      <c r="A2198">
        <v>2195</v>
      </c>
      <c r="B2198">
        <f t="shared" si="275"/>
        <v>8.7799999999999994</v>
      </c>
      <c r="C2198" s="151" t="e">
        <f ca="1">+_xll.BInterpol(Boost!$R$6:$R$66,Boost!$AZ$6:$AZ$66,params!B2198,"cubic")</f>
        <v>#NAME?</v>
      </c>
      <c r="D2198" s="151" t="e">
        <f ca="1">+_xll.BInterpol(Boost!$R$6:$R$66,Boost!$AX$6:$AX$66,params!B2198,"cubic")</f>
        <v>#NAME?</v>
      </c>
      <c r="E2198" s="198" t="e">
        <f t="shared" ca="1" si="278"/>
        <v>#NAME?</v>
      </c>
      <c r="F2198" s="151" t="e">
        <f ca="1">+_xll.BInterpol(Boost!$R$6:$R$66,Boost!$AY$6:$AY$66,params!B2198,"cubic")</f>
        <v>#NAME?</v>
      </c>
      <c r="G2198" s="151" t="e">
        <f ca="1">_xll.BInterpol(cf!$A$2:$A$68,cf!$B$2:$B$68,params!B2198,"cubic")/100</f>
        <v>#NAME?</v>
      </c>
      <c r="H2198" s="199" t="e">
        <f t="shared" ca="1" si="279"/>
        <v>#NAME?</v>
      </c>
      <c r="I2198" s="152">
        <f t="shared" si="274"/>
        <v>0.13613030137965798</v>
      </c>
      <c r="J2198" s="152">
        <f t="shared" si="280"/>
        <v>5.7593232994368471E-5</v>
      </c>
      <c r="K2198" s="3" t="e">
        <f t="shared" ca="1" si="276"/>
        <v>#NAME?</v>
      </c>
      <c r="L2198" s="153" t="e">
        <f t="shared" ca="1" si="281"/>
        <v>#NAME?</v>
      </c>
      <c r="M2198" s="195" t="e">
        <f ca="1">_xll.BInterpol(cf!$A$2:$A$68,cf!$C$2:$C$68,params!B2198,"cubic")</f>
        <v>#NAME?</v>
      </c>
      <c r="N2198" s="195" t="e">
        <f ca="1">+_xll.BInterpol(#REF!,#REF!,params!B2198,"cubic")</f>
        <v>#NAME?</v>
      </c>
      <c r="O2198" s="153" t="e">
        <f t="shared" ca="1" si="277"/>
        <v>#NAME?</v>
      </c>
    </row>
    <row r="2199" spans="1:15">
      <c r="A2199">
        <v>2196</v>
      </c>
      <c r="B2199">
        <f t="shared" si="275"/>
        <v>8.7840000000000007</v>
      </c>
      <c r="C2199" s="151" t="e">
        <f ca="1">+_xll.BInterpol(Boost!$R$6:$R$66,Boost!$AZ$6:$AZ$66,params!B2199,"cubic")</f>
        <v>#NAME?</v>
      </c>
      <c r="D2199" s="151" t="e">
        <f ca="1">+_xll.BInterpol(Boost!$R$6:$R$66,Boost!$AX$6:$AX$66,params!B2199,"cubic")</f>
        <v>#NAME?</v>
      </c>
      <c r="E2199" s="198" t="e">
        <f t="shared" ca="1" si="278"/>
        <v>#NAME?</v>
      </c>
      <c r="F2199" s="151" t="e">
        <f ca="1">+_xll.BInterpol(Boost!$R$6:$R$66,Boost!$AY$6:$AY$66,params!B2199,"cubic")</f>
        <v>#NAME?</v>
      </c>
      <c r="G2199" s="151" t="e">
        <f ca="1">_xll.BInterpol(cf!$A$2:$A$68,cf!$B$2:$B$68,params!B2199,"cubic")/100</f>
        <v>#NAME?</v>
      </c>
      <c r="H2199" s="199" t="e">
        <f t="shared" ca="1" si="279"/>
        <v>#NAME?</v>
      </c>
      <c r="I2199" s="152">
        <f t="shared" si="274"/>
        <v>0.13618789077323168</v>
      </c>
      <c r="J2199" s="152">
        <f t="shared" si="280"/>
        <v>5.7589393573698189E-5</v>
      </c>
      <c r="K2199" s="3" t="e">
        <f t="shared" ca="1" si="276"/>
        <v>#NAME?</v>
      </c>
      <c r="L2199" s="153" t="e">
        <f t="shared" ca="1" si="281"/>
        <v>#NAME?</v>
      </c>
      <c r="M2199" s="195" t="e">
        <f ca="1">_xll.BInterpol(cf!$A$2:$A$68,cf!$C$2:$C$68,params!B2199,"cubic")</f>
        <v>#NAME?</v>
      </c>
      <c r="N2199" s="195" t="e">
        <f ca="1">+_xll.BInterpol(#REF!,#REF!,params!B2199,"cubic")</f>
        <v>#NAME?</v>
      </c>
      <c r="O2199" s="153" t="e">
        <f t="shared" ca="1" si="277"/>
        <v>#NAME?</v>
      </c>
    </row>
    <row r="2200" spans="1:15">
      <c r="A2200">
        <v>2197</v>
      </c>
      <c r="B2200">
        <f t="shared" si="275"/>
        <v>8.7880000000000003</v>
      </c>
      <c r="C2200" s="151" t="e">
        <f ca="1">+_xll.BInterpol(Boost!$R$6:$R$66,Boost!$AZ$6:$AZ$66,params!B2200,"cubic")</f>
        <v>#NAME?</v>
      </c>
      <c r="D2200" s="151" t="e">
        <f ca="1">+_xll.BInterpol(Boost!$R$6:$R$66,Boost!$AX$6:$AX$66,params!B2200,"cubic")</f>
        <v>#NAME?</v>
      </c>
      <c r="E2200" s="198" t="e">
        <f t="shared" ca="1" si="278"/>
        <v>#NAME?</v>
      </c>
      <c r="F2200" s="151" t="e">
        <f ca="1">+_xll.BInterpol(Boost!$R$6:$R$66,Boost!$AY$6:$AY$66,params!B2200,"cubic")</f>
        <v>#NAME?</v>
      </c>
      <c r="G2200" s="151" t="e">
        <f ca="1">_xll.BInterpol(cf!$A$2:$A$68,cf!$B$2:$B$68,params!B2200,"cubic")/100</f>
        <v>#NAME?</v>
      </c>
      <c r="H2200" s="199" t="e">
        <f t="shared" ca="1" si="279"/>
        <v>#NAME?</v>
      </c>
      <c r="I2200" s="152">
        <f t="shared" si="274"/>
        <v>0.13624547632764028</v>
      </c>
      <c r="J2200" s="152">
        <f t="shared" si="280"/>
        <v>5.7585554408601247E-5</v>
      </c>
      <c r="K2200" s="3" t="e">
        <f t="shared" ca="1" si="276"/>
        <v>#NAME?</v>
      </c>
      <c r="L2200" s="153" t="e">
        <f t="shared" ca="1" si="281"/>
        <v>#NAME?</v>
      </c>
      <c r="M2200" s="195" t="e">
        <f ca="1">_xll.BInterpol(cf!$A$2:$A$68,cf!$C$2:$C$68,params!B2200,"cubic")</f>
        <v>#NAME?</v>
      </c>
      <c r="N2200" s="195" t="e">
        <f ca="1">+_xll.BInterpol(#REF!,#REF!,params!B2200,"cubic")</f>
        <v>#NAME?</v>
      </c>
      <c r="O2200" s="153" t="e">
        <f t="shared" ca="1" si="277"/>
        <v>#NAME?</v>
      </c>
    </row>
    <row r="2201" spans="1:15">
      <c r="A2201">
        <v>2198</v>
      </c>
      <c r="B2201">
        <f t="shared" si="275"/>
        <v>8.7919999999999998</v>
      </c>
      <c r="C2201" s="151" t="e">
        <f ca="1">+_xll.BInterpol(Boost!$R$6:$R$66,Boost!$AZ$6:$AZ$66,params!B2201,"cubic")</f>
        <v>#NAME?</v>
      </c>
      <c r="D2201" s="151" t="e">
        <f ca="1">+_xll.BInterpol(Boost!$R$6:$R$66,Boost!$AX$6:$AX$66,params!B2201,"cubic")</f>
        <v>#NAME?</v>
      </c>
      <c r="E2201" s="198" t="e">
        <f t="shared" ca="1" si="278"/>
        <v>#NAME?</v>
      </c>
      <c r="F2201" s="151" t="e">
        <f ca="1">+_xll.BInterpol(Boost!$R$6:$R$66,Boost!$AY$6:$AY$66,params!B2201,"cubic")</f>
        <v>#NAME?</v>
      </c>
      <c r="G2201" s="151" t="e">
        <f ca="1">_xll.BInterpol(cf!$A$2:$A$68,cf!$B$2:$B$68,params!B2201,"cubic")/100</f>
        <v>#NAME?</v>
      </c>
      <c r="H2201" s="199" t="e">
        <f t="shared" ca="1" si="279"/>
        <v>#NAME?</v>
      </c>
      <c r="I2201" s="152">
        <f t="shared" si="274"/>
        <v>0.13630305804313991</v>
      </c>
      <c r="J2201" s="152">
        <f t="shared" si="280"/>
        <v>5.7581715499632757E-5</v>
      </c>
      <c r="K2201" s="3" t="e">
        <f t="shared" ca="1" si="276"/>
        <v>#NAME?</v>
      </c>
      <c r="L2201" s="153" t="e">
        <f t="shared" ca="1" si="281"/>
        <v>#NAME?</v>
      </c>
      <c r="M2201" s="195" t="e">
        <f ca="1">_xll.BInterpol(cf!$A$2:$A$68,cf!$C$2:$C$68,params!B2201,"cubic")</f>
        <v>#NAME?</v>
      </c>
      <c r="N2201" s="195" t="e">
        <f ca="1">+_xll.BInterpol(#REF!,#REF!,params!B2201,"cubic")</f>
        <v>#NAME?</v>
      </c>
      <c r="O2201" s="153" t="e">
        <f t="shared" ca="1" si="277"/>
        <v>#NAME?</v>
      </c>
    </row>
    <row r="2202" spans="1:15">
      <c r="A2202">
        <v>2199</v>
      </c>
      <c r="B2202">
        <f t="shared" si="275"/>
        <v>8.7959999999999994</v>
      </c>
      <c r="C2202" s="151" t="e">
        <f ca="1">+_xll.BInterpol(Boost!$R$6:$R$66,Boost!$AZ$6:$AZ$66,params!B2202,"cubic")</f>
        <v>#NAME?</v>
      </c>
      <c r="D2202" s="151" t="e">
        <f ca="1">+_xll.BInterpol(Boost!$R$6:$R$66,Boost!$AX$6:$AX$66,params!B2202,"cubic")</f>
        <v>#NAME?</v>
      </c>
      <c r="E2202" s="198" t="e">
        <f t="shared" ca="1" si="278"/>
        <v>#NAME?</v>
      </c>
      <c r="F2202" s="151" t="e">
        <f ca="1">+_xll.BInterpol(Boost!$R$6:$R$66,Boost!$AY$6:$AY$66,params!B2202,"cubic")</f>
        <v>#NAME?</v>
      </c>
      <c r="G2202" s="151" t="e">
        <f ca="1">_xll.BInterpol(cf!$A$2:$A$68,cf!$B$2:$B$68,params!B2202,"cubic")/100</f>
        <v>#NAME?</v>
      </c>
      <c r="H2202" s="199" t="e">
        <f t="shared" ca="1" si="279"/>
        <v>#NAME?</v>
      </c>
      <c r="I2202" s="152">
        <f t="shared" si="274"/>
        <v>0.13636063591998648</v>
      </c>
      <c r="J2202" s="152">
        <f t="shared" si="280"/>
        <v>5.7577876846570675E-5</v>
      </c>
      <c r="K2202" s="3" t="e">
        <f t="shared" ca="1" si="276"/>
        <v>#NAME?</v>
      </c>
      <c r="L2202" s="153" t="e">
        <f t="shared" ca="1" si="281"/>
        <v>#NAME?</v>
      </c>
      <c r="M2202" s="195" t="e">
        <f ca="1">_xll.BInterpol(cf!$A$2:$A$68,cf!$C$2:$C$68,params!B2202,"cubic")</f>
        <v>#NAME?</v>
      </c>
      <c r="N2202" s="195" t="e">
        <f ca="1">+_xll.BInterpol(#REF!,#REF!,params!B2202,"cubic")</f>
        <v>#NAME?</v>
      </c>
      <c r="O2202" s="153" t="e">
        <f t="shared" ca="1" si="277"/>
        <v>#NAME?</v>
      </c>
    </row>
    <row r="2203" spans="1:15">
      <c r="A2203">
        <v>2200</v>
      </c>
      <c r="B2203">
        <f t="shared" si="275"/>
        <v>8.8000000000000007</v>
      </c>
      <c r="C2203" s="151" t="e">
        <f ca="1">+_xll.BInterpol(Boost!$R$6:$R$66,Boost!$AZ$6:$AZ$66,params!B2203,"cubic")</f>
        <v>#NAME?</v>
      </c>
      <c r="D2203" s="151" t="e">
        <f ca="1">+_xll.BInterpol(Boost!$R$6:$R$66,Boost!$AX$6:$AX$66,params!B2203,"cubic")</f>
        <v>#NAME?</v>
      </c>
      <c r="E2203" s="198" t="e">
        <f t="shared" ca="1" si="278"/>
        <v>#NAME?</v>
      </c>
      <c r="F2203" s="151" t="e">
        <f ca="1">+_xll.BInterpol(Boost!$R$6:$R$66,Boost!$AY$6:$AY$66,params!B2203,"cubic")</f>
        <v>#NAME?</v>
      </c>
      <c r="G2203" s="151" t="e">
        <f ca="1">_xll.BInterpol(cf!$A$2:$A$68,cf!$B$2:$B$68,params!B2203,"cubic")/100</f>
        <v>#NAME?</v>
      </c>
      <c r="H2203" s="199" t="e">
        <f t="shared" ca="1" si="279"/>
        <v>#NAME?</v>
      </c>
      <c r="I2203" s="152">
        <f t="shared" si="274"/>
        <v>0.1364182099584359</v>
      </c>
      <c r="J2203" s="152">
        <f t="shared" si="280"/>
        <v>5.7574038449414999E-5</v>
      </c>
      <c r="K2203" s="3" t="e">
        <f t="shared" ca="1" si="276"/>
        <v>#NAME?</v>
      </c>
      <c r="L2203" s="153" t="e">
        <f t="shared" ca="1" si="281"/>
        <v>#NAME?</v>
      </c>
      <c r="M2203" s="195" t="e">
        <f ca="1">_xll.BInterpol(cf!$A$2:$A$68,cf!$C$2:$C$68,params!B2203,"cubic")</f>
        <v>#NAME?</v>
      </c>
      <c r="N2203" s="195" t="e">
        <f ca="1">+_xll.BInterpol(#REF!,#REF!,params!B2203,"cubic")</f>
        <v>#NAME?</v>
      </c>
      <c r="O2203" s="153" t="e">
        <f t="shared" ca="1" si="277"/>
        <v>#NAME?</v>
      </c>
    </row>
    <row r="2204" spans="1:15">
      <c r="A2204">
        <v>2201</v>
      </c>
      <c r="B2204">
        <f t="shared" si="275"/>
        <v>8.8040000000000003</v>
      </c>
      <c r="C2204" s="151" t="e">
        <f ca="1">+_xll.BInterpol(Boost!$R$6:$R$66,Boost!$AZ$6:$AZ$66,params!B2204,"cubic")</f>
        <v>#NAME?</v>
      </c>
      <c r="D2204" s="151" t="e">
        <f ca="1">+_xll.BInterpol(Boost!$R$6:$R$66,Boost!$AX$6:$AX$66,params!B2204,"cubic")</f>
        <v>#NAME?</v>
      </c>
      <c r="E2204" s="198" t="e">
        <f t="shared" ca="1" si="278"/>
        <v>#NAME?</v>
      </c>
      <c r="F2204" s="151" t="e">
        <f ca="1">+_xll.BInterpol(Boost!$R$6:$R$66,Boost!$AY$6:$AY$66,params!B2204,"cubic")</f>
        <v>#NAME?</v>
      </c>
      <c r="G2204" s="151" t="e">
        <f ca="1">_xll.BInterpol(cf!$A$2:$A$68,cf!$B$2:$B$68,params!B2204,"cubic")/100</f>
        <v>#NAME?</v>
      </c>
      <c r="H2204" s="199" t="e">
        <f t="shared" ca="1" si="279"/>
        <v>#NAME?</v>
      </c>
      <c r="I2204" s="152">
        <f t="shared" si="274"/>
        <v>0.13647578015874395</v>
      </c>
      <c r="J2204" s="152">
        <f t="shared" si="280"/>
        <v>5.7570200308054709E-5</v>
      </c>
      <c r="K2204" s="3" t="e">
        <f t="shared" ca="1" si="276"/>
        <v>#NAME?</v>
      </c>
      <c r="L2204" s="153" t="e">
        <f t="shared" ca="1" si="281"/>
        <v>#NAME?</v>
      </c>
      <c r="M2204" s="195" t="e">
        <f ca="1">_xll.BInterpol(cf!$A$2:$A$68,cf!$C$2:$C$68,params!B2204,"cubic")</f>
        <v>#NAME?</v>
      </c>
      <c r="N2204" s="195" t="e">
        <f ca="1">+_xll.BInterpol(#REF!,#REF!,params!B2204,"cubic")</f>
        <v>#NAME?</v>
      </c>
      <c r="O2204" s="153" t="e">
        <f t="shared" ca="1" si="277"/>
        <v>#NAME?</v>
      </c>
    </row>
    <row r="2205" spans="1:15">
      <c r="A2205">
        <v>2202</v>
      </c>
      <c r="B2205">
        <f t="shared" si="275"/>
        <v>8.8079999999999998</v>
      </c>
      <c r="C2205" s="151" t="e">
        <f ca="1">+_xll.BInterpol(Boost!$R$6:$R$66,Boost!$AZ$6:$AZ$66,params!B2205,"cubic")</f>
        <v>#NAME?</v>
      </c>
      <c r="D2205" s="151" t="e">
        <f ca="1">+_xll.BInterpol(Boost!$R$6:$R$66,Boost!$AX$6:$AX$66,params!B2205,"cubic")</f>
        <v>#NAME?</v>
      </c>
      <c r="E2205" s="198" t="e">
        <f t="shared" ca="1" si="278"/>
        <v>#NAME?</v>
      </c>
      <c r="F2205" s="151" t="e">
        <f ca="1">+_xll.BInterpol(Boost!$R$6:$R$66,Boost!$AY$6:$AY$66,params!B2205,"cubic")</f>
        <v>#NAME?</v>
      </c>
      <c r="G2205" s="151" t="e">
        <f ca="1">_xll.BInterpol(cf!$A$2:$A$68,cf!$B$2:$B$68,params!B2205,"cubic")/100</f>
        <v>#NAME?</v>
      </c>
      <c r="H2205" s="199" t="e">
        <f t="shared" ca="1" si="279"/>
        <v>#NAME?</v>
      </c>
      <c r="I2205" s="152">
        <f t="shared" si="274"/>
        <v>0.13653334652116667</v>
      </c>
      <c r="J2205" s="152">
        <f t="shared" si="280"/>
        <v>5.7566362422711848E-5</v>
      </c>
      <c r="K2205" s="3" t="e">
        <f t="shared" ca="1" si="276"/>
        <v>#NAME?</v>
      </c>
      <c r="L2205" s="153" t="e">
        <f t="shared" ca="1" si="281"/>
        <v>#NAME?</v>
      </c>
      <c r="M2205" s="195" t="e">
        <f ca="1">_xll.BInterpol(cf!$A$2:$A$68,cf!$C$2:$C$68,params!B2205,"cubic")</f>
        <v>#NAME?</v>
      </c>
      <c r="N2205" s="195" t="e">
        <f ca="1">+_xll.BInterpol(#REF!,#REF!,params!B2205,"cubic")</f>
        <v>#NAME?</v>
      </c>
      <c r="O2205" s="153" t="e">
        <f t="shared" ca="1" si="277"/>
        <v>#NAME?</v>
      </c>
    </row>
    <row r="2206" spans="1:15">
      <c r="A2206">
        <v>2203</v>
      </c>
      <c r="B2206">
        <f t="shared" si="275"/>
        <v>8.8119999999999994</v>
      </c>
      <c r="C2206" s="151" t="e">
        <f ca="1">+_xll.BInterpol(Boost!$R$6:$R$66,Boost!$AZ$6:$AZ$66,params!B2206,"cubic")</f>
        <v>#NAME?</v>
      </c>
      <c r="D2206" s="151" t="e">
        <f ca="1">+_xll.BInterpol(Boost!$R$6:$R$66,Boost!$AX$6:$AX$66,params!B2206,"cubic")</f>
        <v>#NAME?</v>
      </c>
      <c r="E2206" s="198" t="e">
        <f t="shared" ca="1" si="278"/>
        <v>#NAME?</v>
      </c>
      <c r="F2206" s="151" t="e">
        <f ca="1">+_xll.BInterpol(Boost!$R$6:$R$66,Boost!$AY$6:$AY$66,params!B2206,"cubic")</f>
        <v>#NAME?</v>
      </c>
      <c r="G2206" s="151" t="e">
        <f ca="1">_xll.BInterpol(cf!$A$2:$A$68,cf!$B$2:$B$68,params!B2206,"cubic")/100</f>
        <v>#NAME?</v>
      </c>
      <c r="H2206" s="199" t="e">
        <f t="shared" ca="1" si="279"/>
        <v>#NAME?</v>
      </c>
      <c r="I2206" s="152">
        <f t="shared" si="274"/>
        <v>0.13659090904595972</v>
      </c>
      <c r="J2206" s="152">
        <f t="shared" si="280"/>
        <v>5.7562524793053349E-5</v>
      </c>
      <c r="K2206" s="3" t="e">
        <f t="shared" ca="1" si="276"/>
        <v>#NAME?</v>
      </c>
      <c r="L2206" s="153" t="e">
        <f t="shared" ca="1" si="281"/>
        <v>#NAME?</v>
      </c>
      <c r="M2206" s="195" t="e">
        <f ca="1">_xll.BInterpol(cf!$A$2:$A$68,cf!$C$2:$C$68,params!B2206,"cubic")</f>
        <v>#NAME?</v>
      </c>
      <c r="N2206" s="195" t="e">
        <f ca="1">+_xll.BInterpol(#REF!,#REF!,params!B2206,"cubic")</f>
        <v>#NAME?</v>
      </c>
      <c r="O2206" s="153" t="e">
        <f t="shared" ca="1" si="277"/>
        <v>#NAME?</v>
      </c>
    </row>
    <row r="2207" spans="1:15">
      <c r="A2207">
        <v>2204</v>
      </c>
      <c r="B2207">
        <f t="shared" si="275"/>
        <v>8.8160000000000007</v>
      </c>
      <c r="C2207" s="151" t="e">
        <f ca="1">+_xll.BInterpol(Boost!$R$6:$R$66,Boost!$AZ$6:$AZ$66,params!B2207,"cubic")</f>
        <v>#NAME?</v>
      </c>
      <c r="D2207" s="151" t="e">
        <f ca="1">+_xll.BInterpol(Boost!$R$6:$R$66,Boost!$AX$6:$AX$66,params!B2207,"cubic")</f>
        <v>#NAME?</v>
      </c>
      <c r="E2207" s="198" t="e">
        <f t="shared" ca="1" si="278"/>
        <v>#NAME?</v>
      </c>
      <c r="F2207" s="151" t="e">
        <f ca="1">+_xll.BInterpol(Boost!$R$6:$R$66,Boost!$AY$6:$AY$66,params!B2207,"cubic")</f>
        <v>#NAME?</v>
      </c>
      <c r="G2207" s="151" t="e">
        <f ca="1">_xll.BInterpol(cf!$A$2:$A$68,cf!$B$2:$B$68,params!B2207,"cubic")/100</f>
        <v>#NAME?</v>
      </c>
      <c r="H2207" s="199" t="e">
        <f t="shared" ca="1" si="279"/>
        <v>#NAME?</v>
      </c>
      <c r="I2207" s="152">
        <f t="shared" ref="I2207:I2270" si="282">1-EXP($R$5*-1*B2207/(1-$R$6))</f>
        <v>0.13664846773337913</v>
      </c>
      <c r="J2207" s="152">
        <f t="shared" si="280"/>
        <v>5.755868741941228E-5</v>
      </c>
      <c r="K2207" s="3" t="e">
        <f t="shared" ca="1" si="276"/>
        <v>#NAME?</v>
      </c>
      <c r="L2207" s="153" t="e">
        <f t="shared" ca="1" si="281"/>
        <v>#NAME?</v>
      </c>
      <c r="M2207" s="195" t="e">
        <f ca="1">_xll.BInterpol(cf!$A$2:$A$68,cf!$C$2:$C$68,params!B2207,"cubic")</f>
        <v>#NAME?</v>
      </c>
      <c r="N2207" s="195" t="e">
        <f ca="1">+_xll.BInterpol(#REF!,#REF!,params!B2207,"cubic")</f>
        <v>#NAME?</v>
      </c>
      <c r="O2207" s="153" t="e">
        <f t="shared" ca="1" si="277"/>
        <v>#NAME?</v>
      </c>
    </row>
    <row r="2208" spans="1:15">
      <c r="A2208">
        <v>2205</v>
      </c>
      <c r="B2208">
        <f t="shared" si="275"/>
        <v>8.82</v>
      </c>
      <c r="C2208" s="151" t="e">
        <f ca="1">+_xll.BInterpol(Boost!$R$6:$R$66,Boost!$AZ$6:$AZ$66,params!B2208,"cubic")</f>
        <v>#NAME?</v>
      </c>
      <c r="D2208" s="151" t="e">
        <f ca="1">+_xll.BInterpol(Boost!$R$6:$R$66,Boost!$AX$6:$AX$66,params!B2208,"cubic")</f>
        <v>#NAME?</v>
      </c>
      <c r="E2208" s="198" t="e">
        <f t="shared" ca="1" si="278"/>
        <v>#NAME?</v>
      </c>
      <c r="F2208" s="151" t="e">
        <f ca="1">+_xll.BInterpol(Boost!$R$6:$R$66,Boost!$AY$6:$AY$66,params!B2208,"cubic")</f>
        <v>#NAME?</v>
      </c>
      <c r="G2208" s="151" t="e">
        <f ca="1">_xll.BInterpol(cf!$A$2:$A$68,cf!$B$2:$B$68,params!B2208,"cubic")/100</f>
        <v>#NAME?</v>
      </c>
      <c r="H2208" s="199" t="e">
        <f t="shared" ca="1" si="279"/>
        <v>#NAME?</v>
      </c>
      <c r="I2208" s="152">
        <f t="shared" si="282"/>
        <v>0.13670602258368059</v>
      </c>
      <c r="J2208" s="152">
        <f t="shared" si="280"/>
        <v>5.7554850301455573E-5</v>
      </c>
      <c r="K2208" s="3" t="e">
        <f t="shared" ca="1" si="276"/>
        <v>#NAME?</v>
      </c>
      <c r="L2208" s="153" t="e">
        <f t="shared" ca="1" si="281"/>
        <v>#NAME?</v>
      </c>
      <c r="M2208" s="195" t="e">
        <f ca="1">_xll.BInterpol(cf!$A$2:$A$68,cf!$C$2:$C$68,params!B2208,"cubic")</f>
        <v>#NAME?</v>
      </c>
      <c r="N2208" s="195" t="e">
        <f ca="1">+_xll.BInterpol(#REF!,#REF!,params!B2208,"cubic")</f>
        <v>#NAME?</v>
      </c>
      <c r="O2208" s="153" t="e">
        <f t="shared" ca="1" si="277"/>
        <v>#NAME?</v>
      </c>
    </row>
    <row r="2209" spans="1:15">
      <c r="A2209">
        <v>2206</v>
      </c>
      <c r="B2209">
        <f t="shared" si="275"/>
        <v>8.8239999999999998</v>
      </c>
      <c r="C2209" s="151" t="e">
        <f ca="1">+_xll.BInterpol(Boost!$R$6:$R$66,Boost!$AZ$6:$AZ$66,params!B2209,"cubic")</f>
        <v>#NAME?</v>
      </c>
      <c r="D2209" s="151" t="e">
        <f ca="1">+_xll.BInterpol(Boost!$R$6:$R$66,Boost!$AX$6:$AX$66,params!B2209,"cubic")</f>
        <v>#NAME?</v>
      </c>
      <c r="E2209" s="198" t="e">
        <f t="shared" ca="1" si="278"/>
        <v>#NAME?</v>
      </c>
      <c r="F2209" s="151" t="e">
        <f ca="1">+_xll.BInterpol(Boost!$R$6:$R$66,Boost!$AY$6:$AY$66,params!B2209,"cubic")</f>
        <v>#NAME?</v>
      </c>
      <c r="G2209" s="151" t="e">
        <f ca="1">_xll.BInterpol(cf!$A$2:$A$68,cf!$B$2:$B$68,params!B2209,"cubic")/100</f>
        <v>#NAME?</v>
      </c>
      <c r="H2209" s="199" t="e">
        <f t="shared" ca="1" si="279"/>
        <v>#NAME?</v>
      </c>
      <c r="I2209" s="152">
        <f t="shared" si="282"/>
        <v>0.13676357359711988</v>
      </c>
      <c r="J2209" s="152">
        <f t="shared" si="280"/>
        <v>5.7551013439294252E-5</v>
      </c>
      <c r="K2209" s="3" t="e">
        <f t="shared" ca="1" si="276"/>
        <v>#NAME?</v>
      </c>
      <c r="L2209" s="153" t="e">
        <f t="shared" ca="1" si="281"/>
        <v>#NAME?</v>
      </c>
      <c r="M2209" s="195" t="e">
        <f ca="1">_xll.BInterpol(cf!$A$2:$A$68,cf!$C$2:$C$68,params!B2209,"cubic")</f>
        <v>#NAME?</v>
      </c>
      <c r="N2209" s="195" t="e">
        <f ca="1">+_xll.BInterpol(#REF!,#REF!,params!B2209,"cubic")</f>
        <v>#NAME?</v>
      </c>
      <c r="O2209" s="153" t="e">
        <f t="shared" ca="1" si="277"/>
        <v>#NAME?</v>
      </c>
    </row>
    <row r="2210" spans="1:15">
      <c r="A2210">
        <v>2207</v>
      </c>
      <c r="B2210">
        <f t="shared" si="275"/>
        <v>8.8279999999999994</v>
      </c>
      <c r="C2210" s="151" t="e">
        <f ca="1">+_xll.BInterpol(Boost!$R$6:$R$66,Boost!$AZ$6:$AZ$66,params!B2210,"cubic")</f>
        <v>#NAME?</v>
      </c>
      <c r="D2210" s="151" t="e">
        <f ca="1">+_xll.BInterpol(Boost!$R$6:$R$66,Boost!$AX$6:$AX$66,params!B2210,"cubic")</f>
        <v>#NAME?</v>
      </c>
      <c r="E2210" s="198" t="e">
        <f t="shared" ca="1" si="278"/>
        <v>#NAME?</v>
      </c>
      <c r="F2210" s="151" t="e">
        <f ca="1">+_xll.BInterpol(Boost!$R$6:$R$66,Boost!$AY$6:$AY$66,params!B2210,"cubic")</f>
        <v>#NAME?</v>
      </c>
      <c r="G2210" s="151" t="e">
        <f ca="1">_xll.BInterpol(cf!$A$2:$A$68,cf!$B$2:$B$68,params!B2210,"cubic")/100</f>
        <v>#NAME?</v>
      </c>
      <c r="H2210" s="199" t="e">
        <f t="shared" ca="1" si="279"/>
        <v>#NAME?</v>
      </c>
      <c r="I2210" s="152">
        <f t="shared" si="282"/>
        <v>0.13682112077395292</v>
      </c>
      <c r="J2210" s="152">
        <f t="shared" si="280"/>
        <v>5.7547176833039337E-5</v>
      </c>
      <c r="K2210" s="3" t="e">
        <f t="shared" ca="1" si="276"/>
        <v>#NAME?</v>
      </c>
      <c r="L2210" s="153" t="e">
        <f t="shared" ca="1" si="281"/>
        <v>#NAME?</v>
      </c>
      <c r="M2210" s="195" t="e">
        <f ca="1">_xll.BInterpol(cf!$A$2:$A$68,cf!$C$2:$C$68,params!B2210,"cubic")</f>
        <v>#NAME?</v>
      </c>
      <c r="N2210" s="195" t="e">
        <f ca="1">+_xll.BInterpol(#REF!,#REF!,params!B2210,"cubic")</f>
        <v>#NAME?</v>
      </c>
      <c r="O2210" s="153" t="e">
        <f t="shared" ca="1" si="277"/>
        <v>#NAME?</v>
      </c>
    </row>
    <row r="2211" spans="1:15">
      <c r="A2211">
        <v>2208</v>
      </c>
      <c r="B2211">
        <f t="shared" si="275"/>
        <v>8.8320000000000007</v>
      </c>
      <c r="C2211" s="151" t="e">
        <f ca="1">+_xll.BInterpol(Boost!$R$6:$R$66,Boost!$AZ$6:$AZ$66,params!B2211,"cubic")</f>
        <v>#NAME?</v>
      </c>
      <c r="D2211" s="151" t="e">
        <f ca="1">+_xll.BInterpol(Boost!$R$6:$R$66,Boost!$AX$6:$AX$66,params!B2211,"cubic")</f>
        <v>#NAME?</v>
      </c>
      <c r="E2211" s="198" t="e">
        <f t="shared" ca="1" si="278"/>
        <v>#NAME?</v>
      </c>
      <c r="F2211" s="151" t="e">
        <f ca="1">+_xll.BInterpol(Boost!$R$6:$R$66,Boost!$AY$6:$AY$66,params!B2211,"cubic")</f>
        <v>#NAME?</v>
      </c>
      <c r="G2211" s="151" t="e">
        <f ca="1">_xll.BInterpol(cf!$A$2:$A$68,cf!$B$2:$B$68,params!B2211,"cubic")/100</f>
        <v>#NAME?</v>
      </c>
      <c r="H2211" s="199" t="e">
        <f t="shared" ca="1" si="279"/>
        <v>#NAME?</v>
      </c>
      <c r="I2211" s="152">
        <f t="shared" si="282"/>
        <v>0.13687866411443528</v>
      </c>
      <c r="J2211" s="152">
        <f t="shared" si="280"/>
        <v>5.7543340482357763E-5</v>
      </c>
      <c r="K2211" s="3" t="e">
        <f t="shared" ca="1" si="276"/>
        <v>#NAME?</v>
      </c>
      <c r="L2211" s="153" t="e">
        <f t="shared" ca="1" si="281"/>
        <v>#NAME?</v>
      </c>
      <c r="M2211" s="195" t="e">
        <f ca="1">_xll.BInterpol(cf!$A$2:$A$68,cf!$C$2:$C$68,params!B2211,"cubic")</f>
        <v>#NAME?</v>
      </c>
      <c r="N2211" s="195" t="e">
        <f ca="1">+_xll.BInterpol(#REF!,#REF!,params!B2211,"cubic")</f>
        <v>#NAME?</v>
      </c>
      <c r="O2211" s="153" t="e">
        <f t="shared" ca="1" si="277"/>
        <v>#NAME?</v>
      </c>
    </row>
    <row r="2212" spans="1:15">
      <c r="A2212">
        <v>2209</v>
      </c>
      <c r="B2212">
        <f t="shared" si="275"/>
        <v>8.8360000000000003</v>
      </c>
      <c r="C2212" s="151" t="e">
        <f ca="1">+_xll.BInterpol(Boost!$R$6:$R$66,Boost!$AZ$6:$AZ$66,params!B2212,"cubic")</f>
        <v>#NAME?</v>
      </c>
      <c r="D2212" s="151" t="e">
        <f ca="1">+_xll.BInterpol(Boost!$R$6:$R$66,Boost!$AX$6:$AX$66,params!B2212,"cubic")</f>
        <v>#NAME?</v>
      </c>
      <c r="E2212" s="198" t="e">
        <f t="shared" ca="1" si="278"/>
        <v>#NAME?</v>
      </c>
      <c r="F2212" s="151" t="e">
        <f ca="1">+_xll.BInterpol(Boost!$R$6:$R$66,Boost!$AY$6:$AY$66,params!B2212,"cubic")</f>
        <v>#NAME?</v>
      </c>
      <c r="G2212" s="151" t="e">
        <f ca="1">_xll.BInterpol(cf!$A$2:$A$68,cf!$B$2:$B$68,params!B2212,"cubic")/100</f>
        <v>#NAME?</v>
      </c>
      <c r="H2212" s="199" t="e">
        <f t="shared" ca="1" si="279"/>
        <v>#NAME?</v>
      </c>
      <c r="I2212" s="152">
        <f t="shared" si="282"/>
        <v>0.13693620361882286</v>
      </c>
      <c r="J2212" s="152">
        <f t="shared" si="280"/>
        <v>5.7539504387582596E-5</v>
      </c>
      <c r="K2212" s="3" t="e">
        <f t="shared" ca="1" si="276"/>
        <v>#NAME?</v>
      </c>
      <c r="L2212" s="153" t="e">
        <f t="shared" ca="1" si="281"/>
        <v>#NAME?</v>
      </c>
      <c r="M2212" s="195" t="e">
        <f ca="1">_xll.BInterpol(cf!$A$2:$A$68,cf!$C$2:$C$68,params!B2212,"cubic")</f>
        <v>#NAME?</v>
      </c>
      <c r="N2212" s="195" t="e">
        <f ca="1">+_xll.BInterpol(#REF!,#REF!,params!B2212,"cubic")</f>
        <v>#NAME?</v>
      </c>
      <c r="O2212" s="153" t="e">
        <f t="shared" ca="1" si="277"/>
        <v>#NAME?</v>
      </c>
    </row>
    <row r="2213" spans="1:15">
      <c r="A2213">
        <v>2210</v>
      </c>
      <c r="B2213">
        <f t="shared" si="275"/>
        <v>8.84</v>
      </c>
      <c r="C2213" s="151" t="e">
        <f ca="1">+_xll.BInterpol(Boost!$R$6:$R$66,Boost!$AZ$6:$AZ$66,params!B2213,"cubic")</f>
        <v>#NAME?</v>
      </c>
      <c r="D2213" s="151" t="e">
        <f ca="1">+_xll.BInterpol(Boost!$R$6:$R$66,Boost!$AX$6:$AX$66,params!B2213,"cubic")</f>
        <v>#NAME?</v>
      </c>
      <c r="E2213" s="198" t="e">
        <f t="shared" ca="1" si="278"/>
        <v>#NAME?</v>
      </c>
      <c r="F2213" s="151" t="e">
        <f ca="1">+_xll.BInterpol(Boost!$R$6:$R$66,Boost!$AY$6:$AY$66,params!B2213,"cubic")</f>
        <v>#NAME?</v>
      </c>
      <c r="G2213" s="151" t="e">
        <f ca="1">_xll.BInterpol(cf!$A$2:$A$68,cf!$B$2:$B$68,params!B2213,"cubic")/100</f>
        <v>#NAME?</v>
      </c>
      <c r="H2213" s="199" t="e">
        <f t="shared" ca="1" si="279"/>
        <v>#NAME?</v>
      </c>
      <c r="I2213" s="152">
        <f t="shared" si="282"/>
        <v>0.13699373928737135</v>
      </c>
      <c r="J2213" s="152">
        <f t="shared" si="280"/>
        <v>5.7535668548491792E-5</v>
      </c>
      <c r="K2213" s="3" t="e">
        <f t="shared" ca="1" si="276"/>
        <v>#NAME?</v>
      </c>
      <c r="L2213" s="153" t="e">
        <f t="shared" ca="1" si="281"/>
        <v>#NAME?</v>
      </c>
      <c r="M2213" s="195" t="e">
        <f ca="1">_xll.BInterpol(cf!$A$2:$A$68,cf!$C$2:$C$68,params!B2213,"cubic")</f>
        <v>#NAME?</v>
      </c>
      <c r="N2213" s="195" t="e">
        <f ca="1">+_xll.BInterpol(#REF!,#REF!,params!B2213,"cubic")</f>
        <v>#NAME?</v>
      </c>
      <c r="O2213" s="153" t="e">
        <f t="shared" ca="1" si="277"/>
        <v>#NAME?</v>
      </c>
    </row>
    <row r="2214" spans="1:15">
      <c r="A2214">
        <v>2211</v>
      </c>
      <c r="B2214">
        <f t="shared" si="275"/>
        <v>8.8439999999999994</v>
      </c>
      <c r="C2214" s="151" t="e">
        <f ca="1">+_xll.BInterpol(Boost!$R$6:$R$66,Boost!$AZ$6:$AZ$66,params!B2214,"cubic")</f>
        <v>#NAME?</v>
      </c>
      <c r="D2214" s="151" t="e">
        <f ca="1">+_xll.BInterpol(Boost!$R$6:$R$66,Boost!$AX$6:$AX$66,params!B2214,"cubic")</f>
        <v>#NAME?</v>
      </c>
      <c r="E2214" s="198" t="e">
        <f t="shared" ca="1" si="278"/>
        <v>#NAME?</v>
      </c>
      <c r="F2214" s="151" t="e">
        <f ca="1">+_xll.BInterpol(Boost!$R$6:$R$66,Boost!$AY$6:$AY$66,params!B2214,"cubic")</f>
        <v>#NAME?</v>
      </c>
      <c r="G2214" s="151" t="e">
        <f ca="1">_xll.BInterpol(cf!$A$2:$A$68,cf!$B$2:$B$68,params!B2214,"cubic")/100</f>
        <v>#NAME?</v>
      </c>
      <c r="H2214" s="199" t="e">
        <f t="shared" ca="1" si="279"/>
        <v>#NAME?</v>
      </c>
      <c r="I2214" s="152">
        <f t="shared" si="282"/>
        <v>0.13705127112033644</v>
      </c>
      <c r="J2214" s="152">
        <f t="shared" si="280"/>
        <v>5.753183296508535E-5</v>
      </c>
      <c r="K2214" s="3" t="e">
        <f t="shared" ca="1" si="276"/>
        <v>#NAME?</v>
      </c>
      <c r="L2214" s="153" t="e">
        <f t="shared" ca="1" si="281"/>
        <v>#NAME?</v>
      </c>
      <c r="M2214" s="195" t="e">
        <f ca="1">_xll.BInterpol(cf!$A$2:$A$68,cf!$C$2:$C$68,params!B2214,"cubic")</f>
        <v>#NAME?</v>
      </c>
      <c r="N2214" s="195" t="e">
        <f ca="1">+_xll.BInterpol(#REF!,#REF!,params!B2214,"cubic")</f>
        <v>#NAME?</v>
      </c>
      <c r="O2214" s="153" t="e">
        <f t="shared" ca="1" si="277"/>
        <v>#NAME?</v>
      </c>
    </row>
    <row r="2215" spans="1:15">
      <c r="A2215">
        <v>2212</v>
      </c>
      <c r="B2215">
        <f t="shared" si="275"/>
        <v>8.8480000000000008</v>
      </c>
      <c r="C2215" s="151" t="e">
        <f ca="1">+_xll.BInterpol(Boost!$R$6:$R$66,Boost!$AZ$6:$AZ$66,params!B2215,"cubic")</f>
        <v>#NAME?</v>
      </c>
      <c r="D2215" s="151" t="e">
        <f ca="1">+_xll.BInterpol(Boost!$R$6:$R$66,Boost!$AX$6:$AX$66,params!B2215,"cubic")</f>
        <v>#NAME?</v>
      </c>
      <c r="E2215" s="198" t="e">
        <f t="shared" ca="1" si="278"/>
        <v>#NAME?</v>
      </c>
      <c r="F2215" s="151" t="e">
        <f ca="1">+_xll.BInterpol(Boost!$R$6:$R$66,Boost!$AY$6:$AY$66,params!B2215,"cubic")</f>
        <v>#NAME?</v>
      </c>
      <c r="G2215" s="151" t="e">
        <f ca="1">_xll.BInterpol(cf!$A$2:$A$68,cf!$B$2:$B$68,params!B2215,"cubic")/100</f>
        <v>#NAME?</v>
      </c>
      <c r="H2215" s="199" t="e">
        <f t="shared" ca="1" si="279"/>
        <v>#NAME?</v>
      </c>
      <c r="I2215" s="152">
        <f t="shared" si="282"/>
        <v>0.13710879911797391</v>
      </c>
      <c r="J2215" s="152">
        <f t="shared" si="280"/>
        <v>5.7527997637474293E-5</v>
      </c>
      <c r="K2215" s="3" t="e">
        <f t="shared" ca="1" si="276"/>
        <v>#NAME?</v>
      </c>
      <c r="L2215" s="153" t="e">
        <f t="shared" ca="1" si="281"/>
        <v>#NAME?</v>
      </c>
      <c r="M2215" s="195" t="e">
        <f ca="1">_xll.BInterpol(cf!$A$2:$A$68,cf!$C$2:$C$68,params!B2215,"cubic")</f>
        <v>#NAME?</v>
      </c>
      <c r="N2215" s="195" t="e">
        <f ca="1">+_xll.BInterpol(#REF!,#REF!,params!B2215,"cubic")</f>
        <v>#NAME?</v>
      </c>
      <c r="O2215" s="153" t="e">
        <f t="shared" ca="1" si="277"/>
        <v>#NAME?</v>
      </c>
    </row>
    <row r="2216" spans="1:15">
      <c r="A2216">
        <v>2213</v>
      </c>
      <c r="B2216">
        <f t="shared" si="275"/>
        <v>8.8520000000000003</v>
      </c>
      <c r="C2216" s="151" t="e">
        <f ca="1">+_xll.BInterpol(Boost!$R$6:$R$66,Boost!$AZ$6:$AZ$66,params!B2216,"cubic")</f>
        <v>#NAME?</v>
      </c>
      <c r="D2216" s="151" t="e">
        <f ca="1">+_xll.BInterpol(Boost!$R$6:$R$66,Boost!$AX$6:$AX$66,params!B2216,"cubic")</f>
        <v>#NAME?</v>
      </c>
      <c r="E2216" s="198" t="e">
        <f t="shared" ca="1" si="278"/>
        <v>#NAME?</v>
      </c>
      <c r="F2216" s="151" t="e">
        <f ca="1">+_xll.BInterpol(Boost!$R$6:$R$66,Boost!$AY$6:$AY$66,params!B2216,"cubic")</f>
        <v>#NAME?</v>
      </c>
      <c r="G2216" s="151" t="e">
        <f ca="1">_xll.BInterpol(cf!$A$2:$A$68,cf!$B$2:$B$68,params!B2216,"cubic")/100</f>
        <v>#NAME?</v>
      </c>
      <c r="H2216" s="199" t="e">
        <f t="shared" ca="1" si="279"/>
        <v>#NAME?</v>
      </c>
      <c r="I2216" s="152">
        <f t="shared" si="282"/>
        <v>0.13716632328053935</v>
      </c>
      <c r="J2216" s="152">
        <f t="shared" si="280"/>
        <v>5.7524162565436576E-5</v>
      </c>
      <c r="K2216" s="3" t="e">
        <f t="shared" ca="1" si="276"/>
        <v>#NAME?</v>
      </c>
      <c r="L2216" s="153" t="e">
        <f t="shared" ca="1" si="281"/>
        <v>#NAME?</v>
      </c>
      <c r="M2216" s="195" t="e">
        <f ca="1">_xll.BInterpol(cf!$A$2:$A$68,cf!$C$2:$C$68,params!B2216,"cubic")</f>
        <v>#NAME?</v>
      </c>
      <c r="N2216" s="195" t="e">
        <f ca="1">+_xll.BInterpol(#REF!,#REF!,params!B2216,"cubic")</f>
        <v>#NAME?</v>
      </c>
      <c r="O2216" s="153" t="e">
        <f t="shared" ca="1" si="277"/>
        <v>#NAME?</v>
      </c>
    </row>
    <row r="2217" spans="1:15">
      <c r="A2217">
        <v>2214</v>
      </c>
      <c r="B2217">
        <f t="shared" si="275"/>
        <v>8.8559999999999999</v>
      </c>
      <c r="C2217" s="151" t="e">
        <f ca="1">+_xll.BInterpol(Boost!$R$6:$R$66,Boost!$AZ$6:$AZ$66,params!B2217,"cubic")</f>
        <v>#NAME?</v>
      </c>
      <c r="D2217" s="151" t="e">
        <f ca="1">+_xll.BInterpol(Boost!$R$6:$R$66,Boost!$AX$6:$AX$66,params!B2217,"cubic")</f>
        <v>#NAME?</v>
      </c>
      <c r="E2217" s="198" t="e">
        <f t="shared" ca="1" si="278"/>
        <v>#NAME?</v>
      </c>
      <c r="F2217" s="151" t="e">
        <f ca="1">+_xll.BInterpol(Boost!$R$6:$R$66,Boost!$AY$6:$AY$66,params!B2217,"cubic")</f>
        <v>#NAME?</v>
      </c>
      <c r="G2217" s="151" t="e">
        <f ca="1">_xll.BInterpol(cf!$A$2:$A$68,cf!$B$2:$B$68,params!B2217,"cubic")/100</f>
        <v>#NAME?</v>
      </c>
      <c r="H2217" s="199" t="e">
        <f t="shared" ca="1" si="279"/>
        <v>#NAME?</v>
      </c>
      <c r="I2217" s="152">
        <f t="shared" si="282"/>
        <v>0.13722384360828832</v>
      </c>
      <c r="J2217" s="152">
        <f t="shared" si="280"/>
        <v>5.75203277489722E-5</v>
      </c>
      <c r="K2217" s="3" t="e">
        <f t="shared" ca="1" si="276"/>
        <v>#NAME?</v>
      </c>
      <c r="L2217" s="153" t="e">
        <f t="shared" ca="1" si="281"/>
        <v>#NAME?</v>
      </c>
      <c r="M2217" s="195" t="e">
        <f ca="1">_xll.BInterpol(cf!$A$2:$A$68,cf!$C$2:$C$68,params!B2217,"cubic")</f>
        <v>#NAME?</v>
      </c>
      <c r="N2217" s="195" t="e">
        <f ca="1">+_xll.BInterpol(#REF!,#REF!,params!B2217,"cubic")</f>
        <v>#NAME?</v>
      </c>
      <c r="O2217" s="153" t="e">
        <f t="shared" ca="1" si="277"/>
        <v>#NAME?</v>
      </c>
    </row>
    <row r="2218" spans="1:15">
      <c r="A2218">
        <v>2215</v>
      </c>
      <c r="B2218">
        <f t="shared" si="275"/>
        <v>8.86</v>
      </c>
      <c r="C2218" s="151" t="e">
        <f ca="1">+_xll.BInterpol(Boost!$R$6:$R$66,Boost!$AZ$6:$AZ$66,params!B2218,"cubic")</f>
        <v>#NAME?</v>
      </c>
      <c r="D2218" s="151" t="e">
        <f ca="1">+_xll.BInterpol(Boost!$R$6:$R$66,Boost!$AX$6:$AX$66,params!B2218,"cubic")</f>
        <v>#NAME?</v>
      </c>
      <c r="E2218" s="198" t="e">
        <f t="shared" ca="1" si="278"/>
        <v>#NAME?</v>
      </c>
      <c r="F2218" s="151" t="e">
        <f ca="1">+_xll.BInterpol(Boost!$R$6:$R$66,Boost!$AY$6:$AY$66,params!B2218,"cubic")</f>
        <v>#NAME?</v>
      </c>
      <c r="G2218" s="151" t="e">
        <f ca="1">_xll.BInterpol(cf!$A$2:$A$68,cf!$B$2:$B$68,params!B2218,"cubic")/100</f>
        <v>#NAME?</v>
      </c>
      <c r="H2218" s="199" t="e">
        <f t="shared" ca="1" si="279"/>
        <v>#NAME?</v>
      </c>
      <c r="I2218" s="152">
        <f t="shared" si="282"/>
        <v>0.13728136010147673</v>
      </c>
      <c r="J2218" s="152">
        <f t="shared" si="280"/>
        <v>5.7516493188414231E-5</v>
      </c>
      <c r="K2218" s="3" t="e">
        <f t="shared" ca="1" si="276"/>
        <v>#NAME?</v>
      </c>
      <c r="L2218" s="153" t="e">
        <f t="shared" ca="1" si="281"/>
        <v>#NAME?</v>
      </c>
      <c r="M2218" s="195" t="e">
        <f ca="1">_xll.BInterpol(cf!$A$2:$A$68,cf!$C$2:$C$68,params!B2218,"cubic")</f>
        <v>#NAME?</v>
      </c>
      <c r="N2218" s="195" t="e">
        <f ca="1">+_xll.BInterpol(#REF!,#REF!,params!B2218,"cubic")</f>
        <v>#NAME?</v>
      </c>
      <c r="O2218" s="153" t="e">
        <f t="shared" ca="1" si="277"/>
        <v>#NAME?</v>
      </c>
    </row>
    <row r="2219" spans="1:15">
      <c r="A2219">
        <v>2216</v>
      </c>
      <c r="B2219">
        <f t="shared" si="275"/>
        <v>8.8640000000000008</v>
      </c>
      <c r="C2219" s="151" t="e">
        <f ca="1">+_xll.BInterpol(Boost!$R$6:$R$66,Boost!$AZ$6:$AZ$66,params!B2219,"cubic")</f>
        <v>#NAME?</v>
      </c>
      <c r="D2219" s="151" t="e">
        <f ca="1">+_xll.BInterpol(Boost!$R$6:$R$66,Boost!$AX$6:$AX$66,params!B2219,"cubic")</f>
        <v>#NAME?</v>
      </c>
      <c r="E2219" s="198" t="e">
        <f t="shared" ca="1" si="278"/>
        <v>#NAME?</v>
      </c>
      <c r="F2219" s="151" t="e">
        <f ca="1">+_xll.BInterpol(Boost!$R$6:$R$66,Boost!$AY$6:$AY$66,params!B2219,"cubic")</f>
        <v>#NAME?</v>
      </c>
      <c r="G2219" s="151" t="e">
        <f ca="1">_xll.BInterpol(cf!$A$2:$A$68,cf!$B$2:$B$68,params!B2219,"cubic")/100</f>
        <v>#NAME?</v>
      </c>
      <c r="H2219" s="199" t="e">
        <f t="shared" ca="1" si="279"/>
        <v>#NAME?</v>
      </c>
      <c r="I2219" s="152">
        <f t="shared" si="282"/>
        <v>0.13733887276036005</v>
      </c>
      <c r="J2219" s="152">
        <f t="shared" si="280"/>
        <v>5.7512658883318579E-5</v>
      </c>
      <c r="K2219" s="3" t="e">
        <f t="shared" ca="1" si="276"/>
        <v>#NAME?</v>
      </c>
      <c r="L2219" s="153" t="e">
        <f t="shared" ca="1" si="281"/>
        <v>#NAME?</v>
      </c>
      <c r="M2219" s="195" t="e">
        <f ca="1">_xll.BInterpol(cf!$A$2:$A$68,cf!$C$2:$C$68,params!B2219,"cubic")</f>
        <v>#NAME?</v>
      </c>
      <c r="N2219" s="195" t="e">
        <f ca="1">+_xll.BInterpol(#REF!,#REF!,params!B2219,"cubic")</f>
        <v>#NAME?</v>
      </c>
      <c r="O2219" s="153" t="e">
        <f t="shared" ca="1" si="277"/>
        <v>#NAME?</v>
      </c>
    </row>
    <row r="2220" spans="1:15">
      <c r="A2220">
        <v>2217</v>
      </c>
      <c r="B2220">
        <f t="shared" si="275"/>
        <v>8.8680000000000003</v>
      </c>
      <c r="C2220" s="151" t="e">
        <f ca="1">+_xll.BInterpol(Boost!$R$6:$R$66,Boost!$AZ$6:$AZ$66,params!B2220,"cubic")</f>
        <v>#NAME?</v>
      </c>
      <c r="D2220" s="151" t="e">
        <f ca="1">+_xll.BInterpol(Boost!$R$6:$R$66,Boost!$AX$6:$AX$66,params!B2220,"cubic")</f>
        <v>#NAME?</v>
      </c>
      <c r="E2220" s="198" t="e">
        <f t="shared" ca="1" si="278"/>
        <v>#NAME?</v>
      </c>
      <c r="F2220" s="151" t="e">
        <f ca="1">+_xll.BInterpol(Boost!$R$6:$R$66,Boost!$AY$6:$AY$66,params!B2220,"cubic")</f>
        <v>#NAME?</v>
      </c>
      <c r="G2220" s="151" t="e">
        <f ca="1">_xll.BInterpol(cf!$A$2:$A$68,cf!$B$2:$B$68,params!B2220,"cubic")/100</f>
        <v>#NAME?</v>
      </c>
      <c r="H2220" s="199" t="e">
        <f t="shared" ca="1" si="279"/>
        <v>#NAME?</v>
      </c>
      <c r="I2220" s="152">
        <f t="shared" si="282"/>
        <v>0.13739638158519385</v>
      </c>
      <c r="J2220" s="152">
        <f t="shared" si="280"/>
        <v>5.7508824833796268E-5</v>
      </c>
      <c r="K2220" s="3" t="e">
        <f t="shared" ca="1" si="276"/>
        <v>#NAME?</v>
      </c>
      <c r="L2220" s="153" t="e">
        <f t="shared" ca="1" si="281"/>
        <v>#NAME?</v>
      </c>
      <c r="M2220" s="195" t="e">
        <f ca="1">_xll.BInterpol(cf!$A$2:$A$68,cf!$C$2:$C$68,params!B2220,"cubic")</f>
        <v>#NAME?</v>
      </c>
      <c r="N2220" s="195" t="e">
        <f ca="1">+_xll.BInterpol(#REF!,#REF!,params!B2220,"cubic")</f>
        <v>#NAME?</v>
      </c>
      <c r="O2220" s="153" t="e">
        <f t="shared" ca="1" si="277"/>
        <v>#NAME?</v>
      </c>
    </row>
    <row r="2221" spans="1:15">
      <c r="A2221">
        <v>2218</v>
      </c>
      <c r="B2221">
        <f t="shared" si="275"/>
        <v>8.8719999999999999</v>
      </c>
      <c r="C2221" s="151" t="e">
        <f ca="1">+_xll.BInterpol(Boost!$R$6:$R$66,Boost!$AZ$6:$AZ$66,params!B2221,"cubic")</f>
        <v>#NAME?</v>
      </c>
      <c r="D2221" s="151" t="e">
        <f ca="1">+_xll.BInterpol(Boost!$R$6:$R$66,Boost!$AX$6:$AX$66,params!B2221,"cubic")</f>
        <v>#NAME?</v>
      </c>
      <c r="E2221" s="198" t="e">
        <f t="shared" ca="1" si="278"/>
        <v>#NAME?</v>
      </c>
      <c r="F2221" s="151" t="e">
        <f ca="1">+_xll.BInterpol(Boost!$R$6:$R$66,Boost!$AY$6:$AY$66,params!B2221,"cubic")</f>
        <v>#NAME?</v>
      </c>
      <c r="G2221" s="151" t="e">
        <f ca="1">_xll.BInterpol(cf!$A$2:$A$68,cf!$B$2:$B$68,params!B2221,"cubic")/100</f>
        <v>#NAME?</v>
      </c>
      <c r="H2221" s="199" t="e">
        <f t="shared" ca="1" si="279"/>
        <v>#NAME?</v>
      </c>
      <c r="I2221" s="152">
        <f t="shared" si="282"/>
        <v>0.13745388657623392</v>
      </c>
      <c r="J2221" s="152">
        <f t="shared" si="280"/>
        <v>5.7504991040069342E-5</v>
      </c>
      <c r="K2221" s="3" t="e">
        <f t="shared" ca="1" si="276"/>
        <v>#NAME?</v>
      </c>
      <c r="L2221" s="153" t="e">
        <f t="shared" ca="1" si="281"/>
        <v>#NAME?</v>
      </c>
      <c r="M2221" s="195" t="e">
        <f ca="1">_xll.BInterpol(cf!$A$2:$A$68,cf!$C$2:$C$68,params!B2221,"cubic")</f>
        <v>#NAME?</v>
      </c>
      <c r="N2221" s="195" t="e">
        <f ca="1">+_xll.BInterpol(#REF!,#REF!,params!B2221,"cubic")</f>
        <v>#NAME?</v>
      </c>
      <c r="O2221" s="153" t="e">
        <f t="shared" ca="1" si="277"/>
        <v>#NAME?</v>
      </c>
    </row>
    <row r="2222" spans="1:15">
      <c r="A2222">
        <v>2219</v>
      </c>
      <c r="B2222">
        <f t="shared" si="275"/>
        <v>8.8759999999999994</v>
      </c>
      <c r="C2222" s="151" t="e">
        <f ca="1">+_xll.BInterpol(Boost!$R$6:$R$66,Boost!$AZ$6:$AZ$66,params!B2222,"cubic")</f>
        <v>#NAME?</v>
      </c>
      <c r="D2222" s="151" t="e">
        <f ca="1">+_xll.BInterpol(Boost!$R$6:$R$66,Boost!$AX$6:$AX$66,params!B2222,"cubic")</f>
        <v>#NAME?</v>
      </c>
      <c r="E2222" s="198" t="e">
        <f t="shared" ca="1" si="278"/>
        <v>#NAME?</v>
      </c>
      <c r="F2222" s="151" t="e">
        <f ca="1">+_xll.BInterpol(Boost!$R$6:$R$66,Boost!$AY$6:$AY$66,params!B2222,"cubic")</f>
        <v>#NAME?</v>
      </c>
      <c r="G2222" s="151" t="e">
        <f ca="1">_xll.BInterpol(cf!$A$2:$A$68,cf!$B$2:$B$68,params!B2222,"cubic")/100</f>
        <v>#NAME?</v>
      </c>
      <c r="H2222" s="199" t="e">
        <f t="shared" ca="1" si="279"/>
        <v>#NAME?</v>
      </c>
      <c r="I2222" s="152">
        <f t="shared" si="282"/>
        <v>0.13751138773373561</v>
      </c>
      <c r="J2222" s="152">
        <f t="shared" si="280"/>
        <v>5.7501157501693712E-5</v>
      </c>
      <c r="K2222" s="3" t="e">
        <f t="shared" ca="1" si="276"/>
        <v>#NAME?</v>
      </c>
      <c r="L2222" s="153" t="e">
        <f t="shared" ca="1" si="281"/>
        <v>#NAME?</v>
      </c>
      <c r="M2222" s="195" t="e">
        <f ca="1">_xll.BInterpol(cf!$A$2:$A$68,cf!$C$2:$C$68,params!B2222,"cubic")</f>
        <v>#NAME?</v>
      </c>
      <c r="N2222" s="195" t="e">
        <f ca="1">+_xll.BInterpol(#REF!,#REF!,params!B2222,"cubic")</f>
        <v>#NAME?</v>
      </c>
      <c r="O2222" s="153" t="e">
        <f t="shared" ca="1" si="277"/>
        <v>#NAME?</v>
      </c>
    </row>
    <row r="2223" spans="1:15">
      <c r="A2223">
        <v>2220</v>
      </c>
      <c r="B2223">
        <f t="shared" si="275"/>
        <v>8.8800000000000008</v>
      </c>
      <c r="C2223" s="151" t="e">
        <f ca="1">+_xll.BInterpol(Boost!$R$6:$R$66,Boost!$AZ$6:$AZ$66,params!B2223,"cubic")</f>
        <v>#NAME?</v>
      </c>
      <c r="D2223" s="151" t="e">
        <f ca="1">+_xll.BInterpol(Boost!$R$6:$R$66,Boost!$AX$6:$AX$66,params!B2223,"cubic")</f>
        <v>#NAME?</v>
      </c>
      <c r="E2223" s="198" t="e">
        <f t="shared" ca="1" si="278"/>
        <v>#NAME?</v>
      </c>
      <c r="F2223" s="151" t="e">
        <f ca="1">+_xll.BInterpol(Boost!$R$6:$R$66,Boost!$AY$6:$AY$66,params!B2223,"cubic")</f>
        <v>#NAME?</v>
      </c>
      <c r="G2223" s="151" t="e">
        <f ca="1">_xll.BInterpol(cf!$A$2:$A$68,cf!$B$2:$B$68,params!B2223,"cubic")/100</f>
        <v>#NAME?</v>
      </c>
      <c r="H2223" s="199" t="e">
        <f t="shared" ca="1" si="279"/>
        <v>#NAME?</v>
      </c>
      <c r="I2223" s="152">
        <f t="shared" si="282"/>
        <v>0.13756888505795462</v>
      </c>
      <c r="J2223" s="152">
        <f t="shared" si="280"/>
        <v>5.7497324219002444E-5</v>
      </c>
      <c r="K2223" s="3" t="e">
        <f t="shared" ca="1" si="276"/>
        <v>#NAME?</v>
      </c>
      <c r="L2223" s="153" t="e">
        <f t="shared" ca="1" si="281"/>
        <v>#NAME?</v>
      </c>
      <c r="M2223" s="195" t="e">
        <f ca="1">_xll.BInterpol(cf!$A$2:$A$68,cf!$C$2:$C$68,params!B2223,"cubic")</f>
        <v>#NAME?</v>
      </c>
      <c r="N2223" s="195" t="e">
        <f ca="1">+_xll.BInterpol(#REF!,#REF!,params!B2223,"cubic")</f>
        <v>#NAME?</v>
      </c>
      <c r="O2223" s="153" t="e">
        <f t="shared" ca="1" si="277"/>
        <v>#NAME?</v>
      </c>
    </row>
    <row r="2224" spans="1:15">
      <c r="A2224">
        <v>2221</v>
      </c>
      <c r="B2224">
        <f t="shared" si="275"/>
        <v>8.8840000000000003</v>
      </c>
      <c r="C2224" s="151" t="e">
        <f ca="1">+_xll.BInterpol(Boost!$R$6:$R$66,Boost!$AZ$6:$AZ$66,params!B2224,"cubic")</f>
        <v>#NAME?</v>
      </c>
      <c r="D2224" s="151" t="e">
        <f ca="1">+_xll.BInterpol(Boost!$R$6:$R$66,Boost!$AX$6:$AX$66,params!B2224,"cubic")</f>
        <v>#NAME?</v>
      </c>
      <c r="E2224" s="198" t="e">
        <f t="shared" ca="1" si="278"/>
        <v>#NAME?</v>
      </c>
      <c r="F2224" s="151" t="e">
        <f ca="1">+_xll.BInterpol(Boost!$R$6:$R$66,Boost!$AY$6:$AY$66,params!B2224,"cubic")</f>
        <v>#NAME?</v>
      </c>
      <c r="G2224" s="151" t="e">
        <f ca="1">_xll.BInterpol(cf!$A$2:$A$68,cf!$B$2:$B$68,params!B2224,"cubic")/100</f>
        <v>#NAME?</v>
      </c>
      <c r="H2224" s="199" t="e">
        <f t="shared" ca="1" si="279"/>
        <v>#NAME?</v>
      </c>
      <c r="I2224" s="152">
        <f t="shared" si="282"/>
        <v>0.13762637854914639</v>
      </c>
      <c r="J2224" s="152">
        <f t="shared" si="280"/>
        <v>5.7493491191773494E-5</v>
      </c>
      <c r="K2224" s="3" t="e">
        <f t="shared" ca="1" si="276"/>
        <v>#NAME?</v>
      </c>
      <c r="L2224" s="153" t="e">
        <f t="shared" ca="1" si="281"/>
        <v>#NAME?</v>
      </c>
      <c r="M2224" s="195" t="e">
        <f ca="1">_xll.BInterpol(cf!$A$2:$A$68,cf!$C$2:$C$68,params!B2224,"cubic")</f>
        <v>#NAME?</v>
      </c>
      <c r="N2224" s="195" t="e">
        <f ca="1">+_xll.BInterpol(#REF!,#REF!,params!B2224,"cubic")</f>
        <v>#NAME?</v>
      </c>
      <c r="O2224" s="153" t="e">
        <f t="shared" ca="1" si="277"/>
        <v>#NAME?</v>
      </c>
    </row>
    <row r="2225" spans="1:15">
      <c r="A2225">
        <v>2222</v>
      </c>
      <c r="B2225">
        <f t="shared" si="275"/>
        <v>8.8879999999999999</v>
      </c>
      <c r="C2225" s="151" t="e">
        <f ca="1">+_xll.BInterpol(Boost!$R$6:$R$66,Boost!$AZ$6:$AZ$66,params!B2225,"cubic")</f>
        <v>#NAME?</v>
      </c>
      <c r="D2225" s="151" t="e">
        <f ca="1">+_xll.BInterpol(Boost!$R$6:$R$66,Boost!$AX$6:$AX$66,params!B2225,"cubic")</f>
        <v>#NAME?</v>
      </c>
      <c r="E2225" s="198" t="e">
        <f t="shared" ca="1" si="278"/>
        <v>#NAME?</v>
      </c>
      <c r="F2225" s="151" t="e">
        <f ca="1">+_xll.BInterpol(Boost!$R$6:$R$66,Boost!$AY$6:$AY$66,params!B2225,"cubic")</f>
        <v>#NAME?</v>
      </c>
      <c r="G2225" s="151" t="e">
        <f ca="1">_xll.BInterpol(cf!$A$2:$A$68,cf!$B$2:$B$68,params!B2225,"cubic")/100</f>
        <v>#NAME?</v>
      </c>
      <c r="H2225" s="199" t="e">
        <f t="shared" ca="1" si="279"/>
        <v>#NAME?</v>
      </c>
      <c r="I2225" s="152">
        <f t="shared" si="282"/>
        <v>0.13768386820756651</v>
      </c>
      <c r="J2225" s="152">
        <f t="shared" si="280"/>
        <v>5.7489658420117884E-5</v>
      </c>
      <c r="K2225" s="3" t="e">
        <f t="shared" ca="1" si="276"/>
        <v>#NAME?</v>
      </c>
      <c r="L2225" s="153" t="e">
        <f t="shared" ca="1" si="281"/>
        <v>#NAME?</v>
      </c>
      <c r="M2225" s="195" t="e">
        <f ca="1">_xll.BInterpol(cf!$A$2:$A$68,cf!$C$2:$C$68,params!B2225,"cubic")</f>
        <v>#NAME?</v>
      </c>
      <c r="N2225" s="195" t="e">
        <f ca="1">+_xll.BInterpol(#REF!,#REF!,params!B2225,"cubic")</f>
        <v>#NAME?</v>
      </c>
      <c r="O2225" s="153" t="e">
        <f t="shared" ca="1" si="277"/>
        <v>#NAME?</v>
      </c>
    </row>
    <row r="2226" spans="1:15">
      <c r="A2226">
        <v>2223</v>
      </c>
      <c r="B2226">
        <f t="shared" si="275"/>
        <v>8.8919999999999995</v>
      </c>
      <c r="C2226" s="151" t="e">
        <f ca="1">+_xll.BInterpol(Boost!$R$6:$R$66,Boost!$AZ$6:$AZ$66,params!B2226,"cubic")</f>
        <v>#NAME?</v>
      </c>
      <c r="D2226" s="151" t="e">
        <f ca="1">+_xll.BInterpol(Boost!$R$6:$R$66,Boost!$AX$6:$AX$66,params!B2226,"cubic")</f>
        <v>#NAME?</v>
      </c>
      <c r="E2226" s="198" t="e">
        <f t="shared" ca="1" si="278"/>
        <v>#NAME?</v>
      </c>
      <c r="F2226" s="151" t="e">
        <f ca="1">+_xll.BInterpol(Boost!$R$6:$R$66,Boost!$AY$6:$AY$66,params!B2226,"cubic")</f>
        <v>#NAME?</v>
      </c>
      <c r="G2226" s="151" t="e">
        <f ca="1">_xll.BInterpol(cf!$A$2:$A$68,cf!$B$2:$B$68,params!B2226,"cubic")/100</f>
        <v>#NAME?</v>
      </c>
      <c r="H2226" s="199" t="e">
        <f t="shared" ca="1" si="279"/>
        <v>#NAME?</v>
      </c>
      <c r="I2226" s="152">
        <f t="shared" si="282"/>
        <v>0.13774135403347054</v>
      </c>
      <c r="J2226" s="152">
        <f t="shared" si="280"/>
        <v>5.7485825904035615E-5</v>
      </c>
      <c r="K2226" s="3" t="e">
        <f t="shared" ca="1" si="276"/>
        <v>#NAME?</v>
      </c>
      <c r="L2226" s="153" t="e">
        <f t="shared" ca="1" si="281"/>
        <v>#NAME?</v>
      </c>
      <c r="M2226" s="195" t="e">
        <f ca="1">_xll.BInterpol(cf!$A$2:$A$68,cf!$C$2:$C$68,params!B2226,"cubic")</f>
        <v>#NAME?</v>
      </c>
      <c r="N2226" s="195" t="e">
        <f ca="1">+_xll.BInterpol(#REF!,#REF!,params!B2226,"cubic")</f>
        <v>#NAME?</v>
      </c>
      <c r="O2226" s="153" t="e">
        <f t="shared" ca="1" si="277"/>
        <v>#NAME?</v>
      </c>
    </row>
    <row r="2227" spans="1:15">
      <c r="A2227">
        <v>2224</v>
      </c>
      <c r="B2227">
        <f t="shared" si="275"/>
        <v>8.8960000000000008</v>
      </c>
      <c r="C2227" s="151" t="e">
        <f ca="1">+_xll.BInterpol(Boost!$R$6:$R$66,Boost!$AZ$6:$AZ$66,params!B2227,"cubic")</f>
        <v>#NAME?</v>
      </c>
      <c r="D2227" s="151" t="e">
        <f ca="1">+_xll.BInterpol(Boost!$R$6:$R$66,Boost!$AX$6:$AX$66,params!B2227,"cubic")</f>
        <v>#NAME?</v>
      </c>
      <c r="E2227" s="198" t="e">
        <f t="shared" ca="1" si="278"/>
        <v>#NAME?</v>
      </c>
      <c r="F2227" s="151" t="e">
        <f ca="1">+_xll.BInterpol(Boost!$R$6:$R$66,Boost!$AY$6:$AY$66,params!B2227,"cubic")</f>
        <v>#NAME?</v>
      </c>
      <c r="G2227" s="151" t="e">
        <f ca="1">_xll.BInterpol(cf!$A$2:$A$68,cf!$B$2:$B$68,params!B2227,"cubic")/100</f>
        <v>#NAME?</v>
      </c>
      <c r="H2227" s="199" t="e">
        <f t="shared" ca="1" si="279"/>
        <v>#NAME?</v>
      </c>
      <c r="I2227" s="152">
        <f t="shared" si="282"/>
        <v>0.13779883602711385</v>
      </c>
      <c r="J2227" s="152">
        <f t="shared" si="280"/>
        <v>5.7481993643304641E-5</v>
      </c>
      <c r="K2227" s="3" t="e">
        <f t="shared" ca="1" si="276"/>
        <v>#NAME?</v>
      </c>
      <c r="L2227" s="153" t="e">
        <f t="shared" ca="1" si="281"/>
        <v>#NAME?</v>
      </c>
      <c r="M2227" s="195" t="e">
        <f ca="1">_xll.BInterpol(cf!$A$2:$A$68,cf!$C$2:$C$68,params!B2227,"cubic")</f>
        <v>#NAME?</v>
      </c>
      <c r="N2227" s="195" t="e">
        <f ca="1">+_xll.BInterpol(#REF!,#REF!,params!B2227,"cubic")</f>
        <v>#NAME?</v>
      </c>
      <c r="O2227" s="153" t="e">
        <f t="shared" ca="1" si="277"/>
        <v>#NAME?</v>
      </c>
    </row>
    <row r="2228" spans="1:15">
      <c r="A2228">
        <v>2225</v>
      </c>
      <c r="B2228">
        <f t="shared" si="275"/>
        <v>8.9</v>
      </c>
      <c r="C2228" s="151" t="e">
        <f ca="1">+_xll.BInterpol(Boost!$R$6:$R$66,Boost!$AZ$6:$AZ$66,params!B2228,"cubic")</f>
        <v>#NAME?</v>
      </c>
      <c r="D2228" s="151" t="e">
        <f ca="1">+_xll.BInterpol(Boost!$R$6:$R$66,Boost!$AX$6:$AX$66,params!B2228,"cubic")</f>
        <v>#NAME?</v>
      </c>
      <c r="E2228" s="198" t="e">
        <f t="shared" ca="1" si="278"/>
        <v>#NAME?</v>
      </c>
      <c r="F2228" s="151" t="e">
        <f ca="1">+_xll.BInterpol(Boost!$R$6:$R$66,Boost!$AY$6:$AY$66,params!B2228,"cubic")</f>
        <v>#NAME?</v>
      </c>
      <c r="G2228" s="151" t="e">
        <f ca="1">_xll.BInterpol(cf!$A$2:$A$68,cf!$B$2:$B$68,params!B2228,"cubic")/100</f>
        <v>#NAME?</v>
      </c>
      <c r="H2228" s="199" t="e">
        <f t="shared" ca="1" si="279"/>
        <v>#NAME?</v>
      </c>
      <c r="I2228" s="152">
        <f t="shared" si="282"/>
        <v>0.1378563141887521</v>
      </c>
      <c r="J2228" s="152">
        <f t="shared" si="280"/>
        <v>5.747816163825803E-5</v>
      </c>
      <c r="K2228" s="3" t="e">
        <f t="shared" ca="1" si="276"/>
        <v>#NAME?</v>
      </c>
      <c r="L2228" s="153" t="e">
        <f t="shared" ca="1" si="281"/>
        <v>#NAME?</v>
      </c>
      <c r="M2228" s="195" t="e">
        <f ca="1">_xll.BInterpol(cf!$A$2:$A$68,cf!$C$2:$C$68,params!B2228,"cubic")</f>
        <v>#NAME?</v>
      </c>
      <c r="N2228" s="195" t="e">
        <f ca="1">+_xll.BInterpol(#REF!,#REF!,params!B2228,"cubic")</f>
        <v>#NAME?</v>
      </c>
      <c r="O2228" s="153" t="e">
        <f t="shared" ca="1" si="277"/>
        <v>#NAME?</v>
      </c>
    </row>
    <row r="2229" spans="1:15">
      <c r="A2229">
        <v>2226</v>
      </c>
      <c r="B2229">
        <f t="shared" si="275"/>
        <v>8.9039999999999999</v>
      </c>
      <c r="C2229" s="151" t="e">
        <f ca="1">+_xll.BInterpol(Boost!$R$6:$R$66,Boost!$AZ$6:$AZ$66,params!B2229,"cubic")</f>
        <v>#NAME?</v>
      </c>
      <c r="D2229" s="151" t="e">
        <f ca="1">+_xll.BInterpol(Boost!$R$6:$R$66,Boost!$AX$6:$AX$66,params!B2229,"cubic")</f>
        <v>#NAME?</v>
      </c>
      <c r="E2229" s="198" t="e">
        <f t="shared" ca="1" si="278"/>
        <v>#NAME?</v>
      </c>
      <c r="F2229" s="151" t="e">
        <f ca="1">+_xll.BInterpol(Boost!$R$6:$R$66,Boost!$AY$6:$AY$66,params!B2229,"cubic")</f>
        <v>#NAME?</v>
      </c>
      <c r="G2229" s="151" t="e">
        <f ca="1">_xll.BInterpol(cf!$A$2:$A$68,cf!$B$2:$B$68,params!B2229,"cubic")/100</f>
        <v>#NAME?</v>
      </c>
      <c r="H2229" s="199" t="e">
        <f t="shared" ca="1" si="279"/>
        <v>#NAME?</v>
      </c>
      <c r="I2229" s="152">
        <f t="shared" si="282"/>
        <v>0.13791378851864056</v>
      </c>
      <c r="J2229" s="152">
        <f t="shared" si="280"/>
        <v>5.7474329888451692E-5</v>
      </c>
      <c r="K2229" s="3" t="e">
        <f t="shared" ca="1" si="276"/>
        <v>#NAME?</v>
      </c>
      <c r="L2229" s="153" t="e">
        <f t="shared" ca="1" si="281"/>
        <v>#NAME?</v>
      </c>
      <c r="M2229" s="195" t="e">
        <f ca="1">_xll.BInterpol(cf!$A$2:$A$68,cf!$C$2:$C$68,params!B2229,"cubic")</f>
        <v>#NAME?</v>
      </c>
      <c r="N2229" s="195" t="e">
        <f ca="1">+_xll.BInterpol(#REF!,#REF!,params!B2229,"cubic")</f>
        <v>#NAME?</v>
      </c>
      <c r="O2229" s="153" t="e">
        <f t="shared" ca="1" si="277"/>
        <v>#NAME?</v>
      </c>
    </row>
    <row r="2230" spans="1:15">
      <c r="A2230">
        <v>2227</v>
      </c>
      <c r="B2230">
        <f t="shared" si="275"/>
        <v>8.9079999999999995</v>
      </c>
      <c r="C2230" s="151" t="e">
        <f ca="1">+_xll.BInterpol(Boost!$R$6:$R$66,Boost!$AZ$6:$AZ$66,params!B2230,"cubic")</f>
        <v>#NAME?</v>
      </c>
      <c r="D2230" s="151" t="e">
        <f ca="1">+_xll.BInterpol(Boost!$R$6:$R$66,Boost!$AX$6:$AX$66,params!B2230,"cubic")</f>
        <v>#NAME?</v>
      </c>
      <c r="E2230" s="198" t="e">
        <f t="shared" ca="1" si="278"/>
        <v>#NAME?</v>
      </c>
      <c r="F2230" s="151" t="e">
        <f ca="1">+_xll.BInterpol(Boost!$R$6:$R$66,Boost!$AY$6:$AY$66,params!B2230,"cubic")</f>
        <v>#NAME?</v>
      </c>
      <c r="G2230" s="151" t="e">
        <f ca="1">_xll.BInterpol(cf!$A$2:$A$68,cf!$B$2:$B$68,params!B2230,"cubic")/100</f>
        <v>#NAME?</v>
      </c>
      <c r="H2230" s="199" t="e">
        <f t="shared" ca="1" si="279"/>
        <v>#NAME?</v>
      </c>
      <c r="I2230" s="152">
        <f t="shared" si="282"/>
        <v>0.13797125901703466</v>
      </c>
      <c r="J2230" s="152">
        <f t="shared" si="280"/>
        <v>5.7470498394107672E-5</v>
      </c>
      <c r="K2230" s="3" t="e">
        <f t="shared" ca="1" si="276"/>
        <v>#NAME?</v>
      </c>
      <c r="L2230" s="153" t="e">
        <f t="shared" ca="1" si="281"/>
        <v>#NAME?</v>
      </c>
      <c r="M2230" s="195" t="e">
        <f ca="1">_xll.BInterpol(cf!$A$2:$A$68,cf!$C$2:$C$68,params!B2230,"cubic")</f>
        <v>#NAME?</v>
      </c>
      <c r="N2230" s="195" t="e">
        <f ca="1">+_xll.BInterpol(#REF!,#REF!,params!B2230,"cubic")</f>
        <v>#NAME?</v>
      </c>
      <c r="O2230" s="153" t="e">
        <f t="shared" ca="1" si="277"/>
        <v>#NAME?</v>
      </c>
    </row>
    <row r="2231" spans="1:15">
      <c r="A2231">
        <v>2228</v>
      </c>
      <c r="B2231">
        <f t="shared" si="275"/>
        <v>8.9120000000000008</v>
      </c>
      <c r="C2231" s="151" t="e">
        <f ca="1">+_xll.BInterpol(Boost!$R$6:$R$66,Boost!$AZ$6:$AZ$66,params!B2231,"cubic")</f>
        <v>#NAME?</v>
      </c>
      <c r="D2231" s="151" t="e">
        <f ca="1">+_xll.BInterpol(Boost!$R$6:$R$66,Boost!$AX$6:$AX$66,params!B2231,"cubic")</f>
        <v>#NAME?</v>
      </c>
      <c r="E2231" s="198" t="e">
        <f t="shared" ca="1" si="278"/>
        <v>#NAME?</v>
      </c>
      <c r="F2231" s="151" t="e">
        <f ca="1">+_xll.BInterpol(Boost!$R$6:$R$66,Boost!$AY$6:$AY$66,params!B2231,"cubic")</f>
        <v>#NAME?</v>
      </c>
      <c r="G2231" s="151" t="e">
        <f ca="1">_xll.BInterpol(cf!$A$2:$A$68,cf!$B$2:$B$68,params!B2231,"cubic")/100</f>
        <v>#NAME?</v>
      </c>
      <c r="H2231" s="199" t="e">
        <f t="shared" ca="1" si="279"/>
        <v>#NAME?</v>
      </c>
      <c r="I2231" s="152">
        <f t="shared" si="282"/>
        <v>0.13802872568419011</v>
      </c>
      <c r="J2231" s="152">
        <f t="shared" si="280"/>
        <v>5.7466667155448015E-5</v>
      </c>
      <c r="K2231" s="3" t="e">
        <f t="shared" ca="1" si="276"/>
        <v>#NAME?</v>
      </c>
      <c r="L2231" s="153" t="e">
        <f t="shared" ca="1" si="281"/>
        <v>#NAME?</v>
      </c>
      <c r="M2231" s="195" t="e">
        <f ca="1">_xll.BInterpol(cf!$A$2:$A$68,cf!$C$2:$C$68,params!B2231,"cubic")</f>
        <v>#NAME?</v>
      </c>
      <c r="N2231" s="195" t="e">
        <f ca="1">+_xll.BInterpol(#REF!,#REF!,params!B2231,"cubic")</f>
        <v>#NAME?</v>
      </c>
      <c r="O2231" s="153" t="e">
        <f t="shared" ca="1" si="277"/>
        <v>#NAME?</v>
      </c>
    </row>
    <row r="2232" spans="1:15">
      <c r="A2232">
        <v>2229</v>
      </c>
      <c r="B2232">
        <f t="shared" si="275"/>
        <v>8.9160000000000004</v>
      </c>
      <c r="C2232" s="151" t="e">
        <f ca="1">+_xll.BInterpol(Boost!$R$6:$R$66,Boost!$AZ$6:$AZ$66,params!B2232,"cubic")</f>
        <v>#NAME?</v>
      </c>
      <c r="D2232" s="151" t="e">
        <f ca="1">+_xll.BInterpol(Boost!$R$6:$R$66,Boost!$AX$6:$AX$66,params!B2232,"cubic")</f>
        <v>#NAME?</v>
      </c>
      <c r="E2232" s="198" t="e">
        <f t="shared" ca="1" si="278"/>
        <v>#NAME?</v>
      </c>
      <c r="F2232" s="151" t="e">
        <f ca="1">+_xll.BInterpol(Boost!$R$6:$R$66,Boost!$AY$6:$AY$66,params!B2232,"cubic")</f>
        <v>#NAME?</v>
      </c>
      <c r="G2232" s="151" t="e">
        <f ca="1">_xll.BInterpol(cf!$A$2:$A$68,cf!$B$2:$B$68,params!B2232,"cubic")/100</f>
        <v>#NAME?</v>
      </c>
      <c r="H2232" s="199" t="e">
        <f t="shared" ca="1" si="279"/>
        <v>#NAME?</v>
      </c>
      <c r="I2232" s="152">
        <f t="shared" si="282"/>
        <v>0.13808618852036192</v>
      </c>
      <c r="J2232" s="152">
        <f t="shared" si="280"/>
        <v>5.7462836171806586E-5</v>
      </c>
      <c r="K2232" s="3" t="e">
        <f t="shared" ca="1" si="276"/>
        <v>#NAME?</v>
      </c>
      <c r="L2232" s="153" t="e">
        <f t="shared" ca="1" si="281"/>
        <v>#NAME?</v>
      </c>
      <c r="M2232" s="195" t="e">
        <f ca="1">_xll.BInterpol(cf!$A$2:$A$68,cf!$C$2:$C$68,params!B2232,"cubic")</f>
        <v>#NAME?</v>
      </c>
      <c r="N2232" s="195" t="e">
        <f ca="1">+_xll.BInterpol(#REF!,#REF!,params!B2232,"cubic")</f>
        <v>#NAME?</v>
      </c>
      <c r="O2232" s="153" t="e">
        <f t="shared" ca="1" si="277"/>
        <v>#NAME?</v>
      </c>
    </row>
    <row r="2233" spans="1:15">
      <c r="A2233">
        <v>2230</v>
      </c>
      <c r="B2233">
        <f t="shared" si="275"/>
        <v>8.92</v>
      </c>
      <c r="C2233" s="151" t="e">
        <f ca="1">+_xll.BInterpol(Boost!$R$6:$R$66,Boost!$AZ$6:$AZ$66,params!B2233,"cubic")</f>
        <v>#NAME?</v>
      </c>
      <c r="D2233" s="151" t="e">
        <f ca="1">+_xll.BInterpol(Boost!$R$6:$R$66,Boost!$AX$6:$AX$66,params!B2233,"cubic")</f>
        <v>#NAME?</v>
      </c>
      <c r="E2233" s="198" t="e">
        <f t="shared" ca="1" si="278"/>
        <v>#NAME?</v>
      </c>
      <c r="F2233" s="151" t="e">
        <f ca="1">+_xll.BInterpol(Boost!$R$6:$R$66,Boost!$AY$6:$AY$66,params!B2233,"cubic")</f>
        <v>#NAME?</v>
      </c>
      <c r="G2233" s="151" t="e">
        <f ca="1">_xll.BInterpol(cf!$A$2:$A$68,cf!$B$2:$B$68,params!B2233,"cubic")/100</f>
        <v>#NAME?</v>
      </c>
      <c r="H2233" s="199" t="e">
        <f t="shared" ca="1" si="279"/>
        <v>#NAME?</v>
      </c>
      <c r="I2233" s="152">
        <f t="shared" si="282"/>
        <v>0.13814364752580577</v>
      </c>
      <c r="J2233" s="152">
        <f t="shared" si="280"/>
        <v>5.745900544384952E-5</v>
      </c>
      <c r="K2233" s="3" t="e">
        <f t="shared" ca="1" si="276"/>
        <v>#NAME?</v>
      </c>
      <c r="L2233" s="153" t="e">
        <f t="shared" ca="1" si="281"/>
        <v>#NAME?</v>
      </c>
      <c r="M2233" s="195" t="e">
        <f ca="1">_xll.BInterpol(cf!$A$2:$A$68,cf!$C$2:$C$68,params!B2233,"cubic")</f>
        <v>#NAME?</v>
      </c>
      <c r="N2233" s="195" t="e">
        <f ca="1">+_xll.BInterpol(#REF!,#REF!,params!B2233,"cubic")</f>
        <v>#NAME?</v>
      </c>
      <c r="O2233" s="153" t="e">
        <f t="shared" ca="1" si="277"/>
        <v>#NAME?</v>
      </c>
    </row>
    <row r="2234" spans="1:15">
      <c r="A2234">
        <v>2231</v>
      </c>
      <c r="B2234">
        <f t="shared" si="275"/>
        <v>8.9239999999999995</v>
      </c>
      <c r="C2234" s="151" t="e">
        <f ca="1">+_xll.BInterpol(Boost!$R$6:$R$66,Boost!$AZ$6:$AZ$66,params!B2234,"cubic")</f>
        <v>#NAME?</v>
      </c>
      <c r="D2234" s="151" t="e">
        <f ca="1">+_xll.BInterpol(Boost!$R$6:$R$66,Boost!$AX$6:$AX$66,params!B2234,"cubic")</f>
        <v>#NAME?</v>
      </c>
      <c r="E2234" s="198" t="e">
        <f t="shared" ca="1" si="278"/>
        <v>#NAME?</v>
      </c>
      <c r="F2234" s="151" t="e">
        <f ca="1">+_xll.BInterpol(Boost!$R$6:$R$66,Boost!$AY$6:$AY$66,params!B2234,"cubic")</f>
        <v>#NAME?</v>
      </c>
      <c r="G2234" s="151" t="e">
        <f ca="1">_xll.BInterpol(cf!$A$2:$A$68,cf!$B$2:$B$68,params!B2234,"cubic")/100</f>
        <v>#NAME?</v>
      </c>
      <c r="H2234" s="199" t="e">
        <f t="shared" ca="1" si="279"/>
        <v>#NAME?</v>
      </c>
      <c r="I2234" s="152">
        <f t="shared" si="282"/>
        <v>0.13820110270077701</v>
      </c>
      <c r="J2234" s="152">
        <f t="shared" si="280"/>
        <v>5.745517497124375E-5</v>
      </c>
      <c r="K2234" s="3" t="e">
        <f t="shared" ca="1" si="276"/>
        <v>#NAME?</v>
      </c>
      <c r="L2234" s="153" t="e">
        <f t="shared" ca="1" si="281"/>
        <v>#NAME?</v>
      </c>
      <c r="M2234" s="195" t="e">
        <f ca="1">_xll.BInterpol(cf!$A$2:$A$68,cf!$C$2:$C$68,params!B2234,"cubic")</f>
        <v>#NAME?</v>
      </c>
      <c r="N2234" s="195" t="e">
        <f ca="1">+_xll.BInterpol(#REF!,#REF!,params!B2234,"cubic")</f>
        <v>#NAME?</v>
      </c>
      <c r="O2234" s="153" t="e">
        <f t="shared" ca="1" si="277"/>
        <v>#NAME?</v>
      </c>
    </row>
    <row r="2235" spans="1:15">
      <c r="A2235">
        <v>2232</v>
      </c>
      <c r="B2235">
        <f t="shared" si="275"/>
        <v>8.9280000000000008</v>
      </c>
      <c r="C2235" s="151" t="e">
        <f ca="1">+_xll.BInterpol(Boost!$R$6:$R$66,Boost!$AZ$6:$AZ$66,params!B2235,"cubic")</f>
        <v>#NAME?</v>
      </c>
      <c r="D2235" s="151" t="e">
        <f ca="1">+_xll.BInterpol(Boost!$R$6:$R$66,Boost!$AX$6:$AX$66,params!B2235,"cubic")</f>
        <v>#NAME?</v>
      </c>
      <c r="E2235" s="198" t="e">
        <f t="shared" ca="1" si="278"/>
        <v>#NAME?</v>
      </c>
      <c r="F2235" s="151" t="e">
        <f ca="1">+_xll.BInterpol(Boost!$R$6:$R$66,Boost!$AY$6:$AY$66,params!B2235,"cubic")</f>
        <v>#NAME?</v>
      </c>
      <c r="G2235" s="151" t="e">
        <f ca="1">_xll.BInterpol(cf!$A$2:$A$68,cf!$B$2:$B$68,params!B2235,"cubic")/100</f>
        <v>#NAME?</v>
      </c>
      <c r="H2235" s="199" t="e">
        <f t="shared" ca="1" si="279"/>
        <v>#NAME?</v>
      </c>
      <c r="I2235" s="152">
        <f t="shared" si="282"/>
        <v>0.13825855404553078</v>
      </c>
      <c r="J2235" s="152">
        <f t="shared" si="280"/>
        <v>5.7451344753767231E-5</v>
      </c>
      <c r="K2235" s="3" t="e">
        <f t="shared" ca="1" si="276"/>
        <v>#NAME?</v>
      </c>
      <c r="L2235" s="153" t="e">
        <f t="shared" ca="1" si="281"/>
        <v>#NAME?</v>
      </c>
      <c r="M2235" s="195" t="e">
        <f ca="1">_xll.BInterpol(cf!$A$2:$A$68,cf!$C$2:$C$68,params!B2235,"cubic")</f>
        <v>#NAME?</v>
      </c>
      <c r="N2235" s="195" t="e">
        <f ca="1">+_xll.BInterpol(#REF!,#REF!,params!B2235,"cubic")</f>
        <v>#NAME?</v>
      </c>
      <c r="O2235" s="153" t="e">
        <f t="shared" ca="1" si="277"/>
        <v>#NAME?</v>
      </c>
    </row>
    <row r="2236" spans="1:15">
      <c r="A2236">
        <v>2233</v>
      </c>
      <c r="B2236">
        <f t="shared" si="275"/>
        <v>8.9320000000000004</v>
      </c>
      <c r="C2236" s="151" t="e">
        <f ca="1">+_xll.BInterpol(Boost!$R$6:$R$66,Boost!$AZ$6:$AZ$66,params!B2236,"cubic")</f>
        <v>#NAME?</v>
      </c>
      <c r="D2236" s="151" t="e">
        <f ca="1">+_xll.BInterpol(Boost!$R$6:$R$66,Boost!$AX$6:$AX$66,params!B2236,"cubic")</f>
        <v>#NAME?</v>
      </c>
      <c r="E2236" s="198" t="e">
        <f t="shared" ca="1" si="278"/>
        <v>#NAME?</v>
      </c>
      <c r="F2236" s="151" t="e">
        <f ca="1">+_xll.BInterpol(Boost!$R$6:$R$66,Boost!$AY$6:$AY$66,params!B2236,"cubic")</f>
        <v>#NAME?</v>
      </c>
      <c r="G2236" s="151" t="e">
        <f ca="1">_xll.BInterpol(cf!$A$2:$A$68,cf!$B$2:$B$68,params!B2236,"cubic")/100</f>
        <v>#NAME?</v>
      </c>
      <c r="H2236" s="199" t="e">
        <f t="shared" ca="1" si="279"/>
        <v>#NAME?</v>
      </c>
      <c r="I2236" s="152">
        <f t="shared" si="282"/>
        <v>0.13831600156032275</v>
      </c>
      <c r="J2236" s="152">
        <f t="shared" si="280"/>
        <v>5.7447514791975074E-5</v>
      </c>
      <c r="K2236" s="3" t="e">
        <f t="shared" ca="1" si="276"/>
        <v>#NAME?</v>
      </c>
      <c r="L2236" s="153" t="e">
        <f t="shared" ca="1" si="281"/>
        <v>#NAME?</v>
      </c>
      <c r="M2236" s="195" t="e">
        <f ca="1">_xll.BInterpol(cf!$A$2:$A$68,cf!$C$2:$C$68,params!B2236,"cubic")</f>
        <v>#NAME?</v>
      </c>
      <c r="N2236" s="195" t="e">
        <f ca="1">+_xll.BInterpol(#REF!,#REF!,params!B2236,"cubic")</f>
        <v>#NAME?</v>
      </c>
      <c r="O2236" s="153" t="e">
        <f t="shared" ca="1" si="277"/>
        <v>#NAME?</v>
      </c>
    </row>
    <row r="2237" spans="1:15">
      <c r="A2237">
        <v>2234</v>
      </c>
      <c r="B2237">
        <f t="shared" si="275"/>
        <v>8.9359999999999999</v>
      </c>
      <c r="C2237" s="151" t="e">
        <f ca="1">+_xll.BInterpol(Boost!$R$6:$R$66,Boost!$AZ$6:$AZ$66,params!B2237,"cubic")</f>
        <v>#NAME?</v>
      </c>
      <c r="D2237" s="151" t="e">
        <f ca="1">+_xll.BInterpol(Boost!$R$6:$R$66,Boost!$AX$6:$AX$66,params!B2237,"cubic")</f>
        <v>#NAME?</v>
      </c>
      <c r="E2237" s="198" t="e">
        <f t="shared" ca="1" si="278"/>
        <v>#NAME?</v>
      </c>
      <c r="F2237" s="151" t="e">
        <f ca="1">+_xll.BInterpol(Boost!$R$6:$R$66,Boost!$AY$6:$AY$66,params!B2237,"cubic")</f>
        <v>#NAME?</v>
      </c>
      <c r="G2237" s="151" t="e">
        <f ca="1">_xll.BInterpol(cf!$A$2:$A$68,cf!$B$2:$B$68,params!B2237,"cubic")/100</f>
        <v>#NAME?</v>
      </c>
      <c r="H2237" s="199" t="e">
        <f t="shared" ca="1" si="279"/>
        <v>#NAME?</v>
      </c>
      <c r="I2237" s="152">
        <f t="shared" si="282"/>
        <v>0.13837344524540784</v>
      </c>
      <c r="J2237" s="152">
        <f t="shared" si="280"/>
        <v>5.7443685085090124E-5</v>
      </c>
      <c r="K2237" s="3" t="e">
        <f t="shared" ca="1" si="276"/>
        <v>#NAME?</v>
      </c>
      <c r="L2237" s="153" t="e">
        <f t="shared" ca="1" si="281"/>
        <v>#NAME?</v>
      </c>
      <c r="M2237" s="195" t="e">
        <f ca="1">_xll.BInterpol(cf!$A$2:$A$68,cf!$C$2:$C$68,params!B2237,"cubic")</f>
        <v>#NAME?</v>
      </c>
      <c r="N2237" s="195" t="e">
        <f ca="1">+_xll.BInterpol(#REF!,#REF!,params!B2237,"cubic")</f>
        <v>#NAME?</v>
      </c>
      <c r="O2237" s="153" t="e">
        <f t="shared" ca="1" si="277"/>
        <v>#NAME?</v>
      </c>
    </row>
    <row r="2238" spans="1:15">
      <c r="A2238">
        <v>2235</v>
      </c>
      <c r="B2238">
        <f t="shared" si="275"/>
        <v>8.94</v>
      </c>
      <c r="C2238" s="151" t="e">
        <f ca="1">+_xll.BInterpol(Boost!$R$6:$R$66,Boost!$AZ$6:$AZ$66,params!B2238,"cubic")</f>
        <v>#NAME?</v>
      </c>
      <c r="D2238" s="151" t="e">
        <f ca="1">+_xll.BInterpol(Boost!$R$6:$R$66,Boost!$AX$6:$AX$66,params!B2238,"cubic")</f>
        <v>#NAME?</v>
      </c>
      <c r="E2238" s="198" t="e">
        <f t="shared" ca="1" si="278"/>
        <v>#NAME?</v>
      </c>
      <c r="F2238" s="151" t="e">
        <f ca="1">+_xll.BInterpol(Boost!$R$6:$R$66,Boost!$AY$6:$AY$66,params!B2238,"cubic")</f>
        <v>#NAME?</v>
      </c>
      <c r="G2238" s="151" t="e">
        <f ca="1">_xll.BInterpol(cf!$A$2:$A$68,cf!$B$2:$B$68,params!B2238,"cubic")/100</f>
        <v>#NAME?</v>
      </c>
      <c r="H2238" s="199" t="e">
        <f t="shared" ca="1" si="279"/>
        <v>#NAME?</v>
      </c>
      <c r="I2238" s="152">
        <f t="shared" si="282"/>
        <v>0.13843088510104173</v>
      </c>
      <c r="J2238" s="152">
        <f t="shared" si="280"/>
        <v>5.7439855633889536E-5</v>
      </c>
      <c r="K2238" s="3" t="e">
        <f t="shared" ca="1" si="276"/>
        <v>#NAME?</v>
      </c>
      <c r="L2238" s="153" t="e">
        <f t="shared" ca="1" si="281"/>
        <v>#NAME?</v>
      </c>
      <c r="M2238" s="195" t="e">
        <f ca="1">_xll.BInterpol(cf!$A$2:$A$68,cf!$C$2:$C$68,params!B2238,"cubic")</f>
        <v>#NAME?</v>
      </c>
      <c r="N2238" s="195" t="e">
        <f ca="1">+_xll.BInterpol(#REF!,#REF!,params!B2238,"cubic")</f>
        <v>#NAME?</v>
      </c>
      <c r="O2238" s="153" t="e">
        <f t="shared" ca="1" si="277"/>
        <v>#NAME?</v>
      </c>
    </row>
    <row r="2239" spans="1:15">
      <c r="A2239">
        <v>2236</v>
      </c>
      <c r="B2239">
        <f t="shared" si="275"/>
        <v>8.9440000000000008</v>
      </c>
      <c r="C2239" s="151" t="e">
        <f ca="1">+_xll.BInterpol(Boost!$R$6:$R$66,Boost!$AZ$6:$AZ$66,params!B2239,"cubic")</f>
        <v>#NAME?</v>
      </c>
      <c r="D2239" s="151" t="e">
        <f ca="1">+_xll.BInterpol(Boost!$R$6:$R$66,Boost!$AX$6:$AX$66,params!B2239,"cubic")</f>
        <v>#NAME?</v>
      </c>
      <c r="E2239" s="198" t="e">
        <f t="shared" ca="1" si="278"/>
        <v>#NAME?</v>
      </c>
      <c r="F2239" s="151" t="e">
        <f ca="1">+_xll.BInterpol(Boost!$R$6:$R$66,Boost!$AY$6:$AY$66,params!B2239,"cubic")</f>
        <v>#NAME?</v>
      </c>
      <c r="G2239" s="151" t="e">
        <f ca="1">_xll.BInterpol(cf!$A$2:$A$68,cf!$B$2:$B$68,params!B2239,"cubic")/100</f>
        <v>#NAME?</v>
      </c>
      <c r="H2239" s="199" t="e">
        <f t="shared" ca="1" si="279"/>
        <v>#NAME?</v>
      </c>
      <c r="I2239" s="152">
        <f t="shared" si="282"/>
        <v>0.13848832112747955</v>
      </c>
      <c r="J2239" s="152">
        <f t="shared" si="280"/>
        <v>5.7436026437818199E-5</v>
      </c>
      <c r="K2239" s="3" t="e">
        <f t="shared" ca="1" si="276"/>
        <v>#NAME?</v>
      </c>
      <c r="L2239" s="153" t="e">
        <f t="shared" ca="1" si="281"/>
        <v>#NAME?</v>
      </c>
      <c r="M2239" s="195" t="e">
        <f ca="1">_xll.BInterpol(cf!$A$2:$A$68,cf!$C$2:$C$68,params!B2239,"cubic")</f>
        <v>#NAME?</v>
      </c>
      <c r="N2239" s="195" t="e">
        <f ca="1">+_xll.BInterpol(#REF!,#REF!,params!B2239,"cubic")</f>
        <v>#NAME?</v>
      </c>
      <c r="O2239" s="153" t="e">
        <f t="shared" ca="1" si="277"/>
        <v>#NAME?</v>
      </c>
    </row>
    <row r="2240" spans="1:15">
      <c r="A2240">
        <v>2237</v>
      </c>
      <c r="B2240">
        <f t="shared" si="275"/>
        <v>8.9480000000000004</v>
      </c>
      <c r="C2240" s="151" t="e">
        <f ca="1">+_xll.BInterpol(Boost!$R$6:$R$66,Boost!$AZ$6:$AZ$66,params!B2240,"cubic")</f>
        <v>#NAME?</v>
      </c>
      <c r="D2240" s="151" t="e">
        <f ca="1">+_xll.BInterpol(Boost!$R$6:$R$66,Boost!$AX$6:$AX$66,params!B2240,"cubic")</f>
        <v>#NAME?</v>
      </c>
      <c r="E2240" s="198" t="e">
        <f t="shared" ca="1" si="278"/>
        <v>#NAME?</v>
      </c>
      <c r="F2240" s="151" t="e">
        <f ca="1">+_xll.BInterpol(Boost!$R$6:$R$66,Boost!$AY$6:$AY$66,params!B2240,"cubic")</f>
        <v>#NAME?</v>
      </c>
      <c r="G2240" s="151" t="e">
        <f ca="1">_xll.BInterpol(cf!$A$2:$A$68,cf!$B$2:$B$68,params!B2240,"cubic")/100</f>
        <v>#NAME?</v>
      </c>
      <c r="H2240" s="199" t="e">
        <f t="shared" ca="1" si="279"/>
        <v>#NAME?</v>
      </c>
      <c r="I2240" s="152">
        <f t="shared" si="282"/>
        <v>0.13854575332497654</v>
      </c>
      <c r="J2240" s="152">
        <f t="shared" si="280"/>
        <v>5.7432197496987136E-5</v>
      </c>
      <c r="K2240" s="3" t="e">
        <f t="shared" ca="1" si="276"/>
        <v>#NAME?</v>
      </c>
      <c r="L2240" s="153" t="e">
        <f t="shared" ca="1" si="281"/>
        <v>#NAME?</v>
      </c>
      <c r="M2240" s="195" t="e">
        <f ca="1">_xll.BInterpol(cf!$A$2:$A$68,cf!$C$2:$C$68,params!B2240,"cubic")</f>
        <v>#NAME?</v>
      </c>
      <c r="N2240" s="195" t="e">
        <f ca="1">+_xll.BInterpol(#REF!,#REF!,params!B2240,"cubic")</f>
        <v>#NAME?</v>
      </c>
      <c r="O2240" s="153" t="e">
        <f t="shared" ca="1" si="277"/>
        <v>#NAME?</v>
      </c>
    </row>
    <row r="2241" spans="1:15">
      <c r="A2241">
        <v>2238</v>
      </c>
      <c r="B2241">
        <f t="shared" si="275"/>
        <v>8.952</v>
      </c>
      <c r="C2241" s="151" t="e">
        <f ca="1">+_xll.BInterpol(Boost!$R$6:$R$66,Boost!$AZ$6:$AZ$66,params!B2241,"cubic")</f>
        <v>#NAME?</v>
      </c>
      <c r="D2241" s="151" t="e">
        <f ca="1">+_xll.BInterpol(Boost!$R$6:$R$66,Boost!$AX$6:$AX$66,params!B2241,"cubic")</f>
        <v>#NAME?</v>
      </c>
      <c r="E2241" s="198" t="e">
        <f t="shared" ca="1" si="278"/>
        <v>#NAME?</v>
      </c>
      <c r="F2241" s="151" t="e">
        <f ca="1">+_xll.BInterpol(Boost!$R$6:$R$66,Boost!$AY$6:$AY$66,params!B2241,"cubic")</f>
        <v>#NAME?</v>
      </c>
      <c r="G2241" s="151" t="e">
        <f ca="1">_xll.BInterpol(cf!$A$2:$A$68,cf!$B$2:$B$68,params!B2241,"cubic")/100</f>
        <v>#NAME?</v>
      </c>
      <c r="H2241" s="199" t="e">
        <f t="shared" ca="1" si="279"/>
        <v>#NAME?</v>
      </c>
      <c r="I2241" s="152">
        <f t="shared" si="282"/>
        <v>0.13860318169378794</v>
      </c>
      <c r="J2241" s="152">
        <f t="shared" si="280"/>
        <v>5.7428368811396346E-5</v>
      </c>
      <c r="K2241" s="3" t="e">
        <f t="shared" ca="1" si="276"/>
        <v>#NAME?</v>
      </c>
      <c r="L2241" s="153" t="e">
        <f t="shared" ca="1" si="281"/>
        <v>#NAME?</v>
      </c>
      <c r="M2241" s="195" t="e">
        <f ca="1">_xll.BInterpol(cf!$A$2:$A$68,cf!$C$2:$C$68,params!B2241,"cubic")</f>
        <v>#NAME?</v>
      </c>
      <c r="N2241" s="195" t="e">
        <f ca="1">+_xll.BInterpol(#REF!,#REF!,params!B2241,"cubic")</f>
        <v>#NAME?</v>
      </c>
      <c r="O2241" s="153" t="e">
        <f t="shared" ca="1" si="277"/>
        <v>#NAME?</v>
      </c>
    </row>
    <row r="2242" spans="1:15">
      <c r="A2242">
        <v>2239</v>
      </c>
      <c r="B2242">
        <f t="shared" si="275"/>
        <v>8.9559999999999995</v>
      </c>
      <c r="C2242" s="151" t="e">
        <f ca="1">+_xll.BInterpol(Boost!$R$6:$R$66,Boost!$AZ$6:$AZ$66,params!B2242,"cubic")</f>
        <v>#NAME?</v>
      </c>
      <c r="D2242" s="151" t="e">
        <f ca="1">+_xll.BInterpol(Boost!$R$6:$R$66,Boost!$AX$6:$AX$66,params!B2242,"cubic")</f>
        <v>#NAME?</v>
      </c>
      <c r="E2242" s="198" t="e">
        <f t="shared" ca="1" si="278"/>
        <v>#NAME?</v>
      </c>
      <c r="F2242" s="151" t="e">
        <f ca="1">+_xll.BInterpol(Boost!$R$6:$R$66,Boost!$AY$6:$AY$66,params!B2242,"cubic")</f>
        <v>#NAME?</v>
      </c>
      <c r="G2242" s="151" t="e">
        <f ca="1">_xll.BInterpol(cf!$A$2:$A$68,cf!$B$2:$B$68,params!B2242,"cubic")/100</f>
        <v>#NAME?</v>
      </c>
      <c r="H2242" s="199" t="e">
        <f t="shared" ca="1" si="279"/>
        <v>#NAME?</v>
      </c>
      <c r="I2242" s="152">
        <f t="shared" si="282"/>
        <v>0.13866060623416909</v>
      </c>
      <c r="J2242" s="152">
        <f t="shared" si="280"/>
        <v>5.7424540381156852E-5</v>
      </c>
      <c r="K2242" s="3" t="e">
        <f t="shared" ca="1" si="276"/>
        <v>#NAME?</v>
      </c>
      <c r="L2242" s="153" t="e">
        <f t="shared" ca="1" si="281"/>
        <v>#NAME?</v>
      </c>
      <c r="M2242" s="195" t="e">
        <f ca="1">_xll.BInterpol(cf!$A$2:$A$68,cf!$C$2:$C$68,params!B2242,"cubic")</f>
        <v>#NAME?</v>
      </c>
      <c r="N2242" s="195" t="e">
        <f ca="1">+_xll.BInterpol(#REF!,#REF!,params!B2242,"cubic")</f>
        <v>#NAME?</v>
      </c>
      <c r="O2242" s="153" t="e">
        <f t="shared" ca="1" si="277"/>
        <v>#NAME?</v>
      </c>
    </row>
    <row r="2243" spans="1:15">
      <c r="A2243">
        <v>2240</v>
      </c>
      <c r="B2243">
        <f t="shared" si="275"/>
        <v>8.9600000000000009</v>
      </c>
      <c r="C2243" s="151" t="e">
        <f ca="1">+_xll.BInterpol(Boost!$R$6:$R$66,Boost!$AZ$6:$AZ$66,params!B2243,"cubic")</f>
        <v>#NAME?</v>
      </c>
      <c r="D2243" s="151" t="e">
        <f ca="1">+_xll.BInterpol(Boost!$R$6:$R$66,Boost!$AX$6:$AX$66,params!B2243,"cubic")</f>
        <v>#NAME?</v>
      </c>
      <c r="E2243" s="198" t="e">
        <f t="shared" ca="1" si="278"/>
        <v>#NAME?</v>
      </c>
      <c r="F2243" s="151" t="e">
        <f ca="1">+_xll.BInterpol(Boost!$R$6:$R$66,Boost!$AY$6:$AY$66,params!B2243,"cubic")</f>
        <v>#NAME?</v>
      </c>
      <c r="G2243" s="151" t="e">
        <f ca="1">_xll.BInterpol(cf!$A$2:$A$68,cf!$B$2:$B$68,params!B2243,"cubic")/100</f>
        <v>#NAME?</v>
      </c>
      <c r="H2243" s="199" t="e">
        <f t="shared" ca="1" si="279"/>
        <v>#NAME?</v>
      </c>
      <c r="I2243" s="152">
        <f t="shared" si="282"/>
        <v>0.13871802694637514</v>
      </c>
      <c r="J2243" s="152">
        <f t="shared" si="280"/>
        <v>5.7420712206046609E-5</v>
      </c>
      <c r="K2243" s="3" t="e">
        <f t="shared" ca="1" si="276"/>
        <v>#NAME?</v>
      </c>
      <c r="L2243" s="153" t="e">
        <f t="shared" ca="1" si="281"/>
        <v>#NAME?</v>
      </c>
      <c r="M2243" s="195" t="e">
        <f ca="1">_xll.BInterpol(cf!$A$2:$A$68,cf!$C$2:$C$68,params!B2243,"cubic")</f>
        <v>#NAME?</v>
      </c>
      <c r="N2243" s="195" t="e">
        <f ca="1">+_xll.BInterpol(#REF!,#REF!,params!B2243,"cubic")</f>
        <v>#NAME?</v>
      </c>
      <c r="O2243" s="153" t="e">
        <f t="shared" ca="1" si="277"/>
        <v>#NAME?</v>
      </c>
    </row>
    <row r="2244" spans="1:15">
      <c r="A2244">
        <v>2241</v>
      </c>
      <c r="B2244">
        <f t="shared" ref="B2244:B2307" si="283">+A2244/250</f>
        <v>8.9640000000000004</v>
      </c>
      <c r="C2244" s="151" t="e">
        <f ca="1">+_xll.BInterpol(Boost!$R$6:$R$66,Boost!$AZ$6:$AZ$66,params!B2244,"cubic")</f>
        <v>#NAME?</v>
      </c>
      <c r="D2244" s="151" t="e">
        <f ca="1">+_xll.BInterpol(Boost!$R$6:$R$66,Boost!$AX$6:$AX$66,params!B2244,"cubic")</f>
        <v>#NAME?</v>
      </c>
      <c r="E2244" s="198" t="e">
        <f t="shared" ca="1" si="278"/>
        <v>#NAME?</v>
      </c>
      <c r="F2244" s="151" t="e">
        <f ca="1">+_xll.BInterpol(Boost!$R$6:$R$66,Boost!$AY$6:$AY$66,params!B2244,"cubic")</f>
        <v>#NAME?</v>
      </c>
      <c r="G2244" s="151" t="e">
        <f ca="1">_xll.BInterpol(cf!$A$2:$A$68,cf!$B$2:$B$68,params!B2244,"cubic")/100</f>
        <v>#NAME?</v>
      </c>
      <c r="H2244" s="199" t="e">
        <f t="shared" ca="1" si="279"/>
        <v>#NAME?</v>
      </c>
      <c r="I2244" s="152">
        <f t="shared" si="282"/>
        <v>0.13877544383066132</v>
      </c>
      <c r="J2244" s="152">
        <f t="shared" si="280"/>
        <v>5.7416884286176639E-5</v>
      </c>
      <c r="K2244" s="3" t="e">
        <f t="shared" ref="K2244:K2307" ca="1" si="284">+EXP(H2244*-B2244)</f>
        <v>#NAME?</v>
      </c>
      <c r="L2244" s="153" t="e">
        <f t="shared" ca="1" si="281"/>
        <v>#NAME?</v>
      </c>
      <c r="M2244" s="195" t="e">
        <f ca="1">_xll.BInterpol(cf!$A$2:$A$68,cf!$C$2:$C$68,params!B2244,"cubic")</f>
        <v>#NAME?</v>
      </c>
      <c r="N2244" s="195" t="e">
        <f ca="1">+_xll.BInterpol(#REF!,#REF!,params!B2244,"cubic")</f>
        <v>#NAME?</v>
      </c>
      <c r="O2244" s="153" t="e">
        <f t="shared" ref="O2244:O2307" ca="1" si="285">+EXP(-B2245*E2245)-EXP(-B2244*E2244)</f>
        <v>#NAME?</v>
      </c>
    </row>
    <row r="2245" spans="1:15">
      <c r="A2245">
        <v>2242</v>
      </c>
      <c r="B2245">
        <f t="shared" si="283"/>
        <v>8.968</v>
      </c>
      <c r="C2245" s="151" t="e">
        <f ca="1">+_xll.BInterpol(Boost!$R$6:$R$66,Boost!$AZ$6:$AZ$66,params!B2245,"cubic")</f>
        <v>#NAME?</v>
      </c>
      <c r="D2245" s="151" t="e">
        <f ca="1">+_xll.BInterpol(Boost!$R$6:$R$66,Boost!$AX$6:$AX$66,params!B2245,"cubic")</f>
        <v>#NAME?</v>
      </c>
      <c r="E2245" s="198" t="e">
        <f t="shared" ref="E2245:E2308" ca="1" si="286">-((1+C2245*B2245)/(1+C2244*B2244)-1)/(B2245-B2244)+((1+F2245*B2245)/(1+F2244*B2244)-1)/(B2245-B2244)</f>
        <v>#NAME?</v>
      </c>
      <c r="F2245" s="151" t="e">
        <f ca="1">+_xll.BInterpol(Boost!$R$6:$R$66,Boost!$AY$6:$AY$66,params!B2245,"cubic")</f>
        <v>#NAME?</v>
      </c>
      <c r="G2245" s="151" t="e">
        <f ca="1">_xll.BInterpol(cf!$A$2:$A$68,cf!$B$2:$B$68,params!B2245,"cubic")/100</f>
        <v>#NAME?</v>
      </c>
      <c r="H2245" s="199" t="e">
        <f t="shared" ref="H2245:H2308" ca="1" si="287">-((1+F2245*B2245)/(1+F2244*B2244)-1)/(B2245-B2244)+((1+G2245*B2245)/(1+G2244*B2244)-1)/(B2245-B2244)</f>
        <v>#NAME?</v>
      </c>
      <c r="I2245" s="152">
        <f t="shared" si="282"/>
        <v>0.13883285688728275</v>
      </c>
      <c r="J2245" s="152">
        <f t="shared" ref="J2245:J2308" si="288">+I2245-I2244</f>
        <v>5.7413056621435921E-5</v>
      </c>
      <c r="K2245" s="3" t="e">
        <f t="shared" ca="1" si="284"/>
        <v>#NAME?</v>
      </c>
      <c r="L2245" s="153" t="e">
        <f t="shared" ref="L2245:L2308" ca="1" si="289">+K2246-K2245</f>
        <v>#NAME?</v>
      </c>
      <c r="M2245" s="195" t="e">
        <f ca="1">_xll.BInterpol(cf!$A$2:$A$68,cf!$C$2:$C$68,params!B2245,"cubic")</f>
        <v>#NAME?</v>
      </c>
      <c r="N2245" s="195" t="e">
        <f ca="1">+_xll.BInterpol(#REF!,#REF!,params!B2245,"cubic")</f>
        <v>#NAME?</v>
      </c>
      <c r="O2245" s="153" t="e">
        <f t="shared" ca="1" si="285"/>
        <v>#NAME?</v>
      </c>
    </row>
    <row r="2246" spans="1:15">
      <c r="A2246">
        <v>2243</v>
      </c>
      <c r="B2246">
        <f t="shared" si="283"/>
        <v>8.9719999999999995</v>
      </c>
      <c r="C2246" s="151" t="e">
        <f ca="1">+_xll.BInterpol(Boost!$R$6:$R$66,Boost!$AZ$6:$AZ$66,params!B2246,"cubic")</f>
        <v>#NAME?</v>
      </c>
      <c r="D2246" s="151" t="e">
        <f ca="1">+_xll.BInterpol(Boost!$R$6:$R$66,Boost!$AX$6:$AX$66,params!B2246,"cubic")</f>
        <v>#NAME?</v>
      </c>
      <c r="E2246" s="198" t="e">
        <f t="shared" ca="1" si="286"/>
        <v>#NAME?</v>
      </c>
      <c r="F2246" s="151" t="e">
        <f ca="1">+_xll.BInterpol(Boost!$R$6:$R$66,Boost!$AY$6:$AY$66,params!B2246,"cubic")</f>
        <v>#NAME?</v>
      </c>
      <c r="G2246" s="151" t="e">
        <f ca="1">_xll.BInterpol(cf!$A$2:$A$68,cf!$B$2:$B$68,params!B2246,"cubic")/100</f>
        <v>#NAME?</v>
      </c>
      <c r="H2246" s="199" t="e">
        <f t="shared" ca="1" si="287"/>
        <v>#NAME?</v>
      </c>
      <c r="I2246" s="152">
        <f t="shared" si="282"/>
        <v>0.13889026611649469</v>
      </c>
      <c r="J2246" s="152">
        <f t="shared" si="288"/>
        <v>5.7409229211935475E-5</v>
      </c>
      <c r="K2246" s="3" t="e">
        <f t="shared" ca="1" si="284"/>
        <v>#NAME?</v>
      </c>
      <c r="L2246" s="153" t="e">
        <f t="shared" ca="1" si="289"/>
        <v>#NAME?</v>
      </c>
      <c r="M2246" s="195" t="e">
        <f ca="1">_xll.BInterpol(cf!$A$2:$A$68,cf!$C$2:$C$68,params!B2246,"cubic")</f>
        <v>#NAME?</v>
      </c>
      <c r="N2246" s="195" t="e">
        <f ca="1">+_xll.BInterpol(#REF!,#REF!,params!B2246,"cubic")</f>
        <v>#NAME?</v>
      </c>
      <c r="O2246" s="153" t="e">
        <f t="shared" ca="1" si="285"/>
        <v>#NAME?</v>
      </c>
    </row>
    <row r="2247" spans="1:15">
      <c r="A2247">
        <v>2244</v>
      </c>
      <c r="B2247">
        <f t="shared" si="283"/>
        <v>8.9760000000000009</v>
      </c>
      <c r="C2247" s="151" t="e">
        <f ca="1">+_xll.BInterpol(Boost!$R$6:$R$66,Boost!$AZ$6:$AZ$66,params!B2247,"cubic")</f>
        <v>#NAME?</v>
      </c>
      <c r="D2247" s="151" t="e">
        <f ca="1">+_xll.BInterpol(Boost!$R$6:$R$66,Boost!$AX$6:$AX$66,params!B2247,"cubic")</f>
        <v>#NAME?</v>
      </c>
      <c r="E2247" s="198" t="e">
        <f t="shared" ca="1" si="286"/>
        <v>#NAME?</v>
      </c>
      <c r="F2247" s="151" t="e">
        <f ca="1">+_xll.BInterpol(Boost!$R$6:$R$66,Boost!$AY$6:$AY$66,params!B2247,"cubic")</f>
        <v>#NAME?</v>
      </c>
      <c r="G2247" s="151" t="e">
        <f ca="1">_xll.BInterpol(cf!$A$2:$A$68,cf!$B$2:$B$68,params!B2247,"cubic")/100</f>
        <v>#NAME?</v>
      </c>
      <c r="H2247" s="199" t="e">
        <f t="shared" ca="1" si="287"/>
        <v>#NAME?</v>
      </c>
      <c r="I2247" s="152">
        <f t="shared" si="282"/>
        <v>0.13894767151855225</v>
      </c>
      <c r="J2247" s="152">
        <f t="shared" si="288"/>
        <v>5.7405402057564281E-5</v>
      </c>
      <c r="K2247" s="3" t="e">
        <f t="shared" ca="1" si="284"/>
        <v>#NAME?</v>
      </c>
      <c r="L2247" s="153" t="e">
        <f t="shared" ca="1" si="289"/>
        <v>#NAME?</v>
      </c>
      <c r="M2247" s="195" t="e">
        <f ca="1">_xll.BInterpol(cf!$A$2:$A$68,cf!$C$2:$C$68,params!B2247,"cubic")</f>
        <v>#NAME?</v>
      </c>
      <c r="N2247" s="195" t="e">
        <f ca="1">+_xll.BInterpol(#REF!,#REF!,params!B2247,"cubic")</f>
        <v>#NAME?</v>
      </c>
      <c r="O2247" s="153" t="e">
        <f t="shared" ca="1" si="285"/>
        <v>#NAME?</v>
      </c>
    </row>
    <row r="2248" spans="1:15">
      <c r="A2248">
        <v>2245</v>
      </c>
      <c r="B2248">
        <f t="shared" si="283"/>
        <v>8.98</v>
      </c>
      <c r="C2248" s="151" t="e">
        <f ca="1">+_xll.BInterpol(Boost!$R$6:$R$66,Boost!$AZ$6:$AZ$66,params!B2248,"cubic")</f>
        <v>#NAME?</v>
      </c>
      <c r="D2248" s="151" t="e">
        <f ca="1">+_xll.BInterpol(Boost!$R$6:$R$66,Boost!$AX$6:$AX$66,params!B2248,"cubic")</f>
        <v>#NAME?</v>
      </c>
      <c r="E2248" s="198" t="e">
        <f t="shared" ca="1" si="286"/>
        <v>#NAME?</v>
      </c>
      <c r="F2248" s="151" t="e">
        <f ca="1">+_xll.BInterpol(Boost!$R$6:$R$66,Boost!$AY$6:$AY$66,params!B2248,"cubic")</f>
        <v>#NAME?</v>
      </c>
      <c r="G2248" s="151" t="e">
        <f ca="1">_xll.BInterpol(cf!$A$2:$A$68,cf!$B$2:$B$68,params!B2248,"cubic")/100</f>
        <v>#NAME?</v>
      </c>
      <c r="H2248" s="199" t="e">
        <f t="shared" ca="1" si="287"/>
        <v>#NAME?</v>
      </c>
      <c r="I2248" s="152">
        <f t="shared" si="282"/>
        <v>0.13900507309371057</v>
      </c>
      <c r="J2248" s="152">
        <f t="shared" si="288"/>
        <v>5.7401575158322338E-5</v>
      </c>
      <c r="K2248" s="3" t="e">
        <f t="shared" ca="1" si="284"/>
        <v>#NAME?</v>
      </c>
      <c r="L2248" s="153" t="e">
        <f t="shared" ca="1" si="289"/>
        <v>#NAME?</v>
      </c>
      <c r="M2248" s="195" t="e">
        <f ca="1">_xll.BInterpol(cf!$A$2:$A$68,cf!$C$2:$C$68,params!B2248,"cubic")</f>
        <v>#NAME?</v>
      </c>
      <c r="N2248" s="195" t="e">
        <f ca="1">+_xll.BInterpol(#REF!,#REF!,params!B2248,"cubic")</f>
        <v>#NAME?</v>
      </c>
      <c r="O2248" s="153" t="e">
        <f t="shared" ca="1" si="285"/>
        <v>#NAME?</v>
      </c>
    </row>
    <row r="2249" spans="1:15">
      <c r="A2249">
        <v>2246</v>
      </c>
      <c r="B2249">
        <f t="shared" si="283"/>
        <v>8.984</v>
      </c>
      <c r="C2249" s="151" t="e">
        <f ca="1">+_xll.BInterpol(Boost!$R$6:$R$66,Boost!$AZ$6:$AZ$66,params!B2249,"cubic")</f>
        <v>#NAME?</v>
      </c>
      <c r="D2249" s="151" t="e">
        <f ca="1">+_xll.BInterpol(Boost!$R$6:$R$66,Boost!$AX$6:$AX$66,params!B2249,"cubic")</f>
        <v>#NAME?</v>
      </c>
      <c r="E2249" s="198" t="e">
        <f t="shared" ca="1" si="286"/>
        <v>#NAME?</v>
      </c>
      <c r="F2249" s="151" t="e">
        <f ca="1">+_xll.BInterpol(Boost!$R$6:$R$66,Boost!$AY$6:$AY$66,params!B2249,"cubic")</f>
        <v>#NAME?</v>
      </c>
      <c r="G2249" s="151" t="e">
        <f ca="1">_xll.BInterpol(cf!$A$2:$A$68,cf!$B$2:$B$68,params!B2249,"cubic")/100</f>
        <v>#NAME?</v>
      </c>
      <c r="H2249" s="199" t="e">
        <f t="shared" ca="1" si="287"/>
        <v>#NAME?</v>
      </c>
      <c r="I2249" s="152">
        <f t="shared" si="282"/>
        <v>0.13906247084222478</v>
      </c>
      <c r="J2249" s="152">
        <f t="shared" si="288"/>
        <v>5.7397748514209646E-5</v>
      </c>
      <c r="K2249" s="3" t="e">
        <f t="shared" ca="1" si="284"/>
        <v>#NAME?</v>
      </c>
      <c r="L2249" s="153" t="e">
        <f t="shared" ca="1" si="289"/>
        <v>#NAME?</v>
      </c>
      <c r="M2249" s="195" t="e">
        <f ca="1">_xll.BInterpol(cf!$A$2:$A$68,cf!$C$2:$C$68,params!B2249,"cubic")</f>
        <v>#NAME?</v>
      </c>
      <c r="N2249" s="195" t="e">
        <f ca="1">+_xll.BInterpol(#REF!,#REF!,params!B2249,"cubic")</f>
        <v>#NAME?</v>
      </c>
      <c r="O2249" s="153" t="e">
        <f t="shared" ca="1" si="285"/>
        <v>#NAME?</v>
      </c>
    </row>
    <row r="2250" spans="1:15">
      <c r="A2250">
        <v>2247</v>
      </c>
      <c r="B2250">
        <f t="shared" si="283"/>
        <v>8.9879999999999995</v>
      </c>
      <c r="C2250" s="151" t="e">
        <f ca="1">+_xll.BInterpol(Boost!$R$6:$R$66,Boost!$AZ$6:$AZ$66,params!B2250,"cubic")</f>
        <v>#NAME?</v>
      </c>
      <c r="D2250" s="151" t="e">
        <f ca="1">+_xll.BInterpol(Boost!$R$6:$R$66,Boost!$AX$6:$AX$66,params!B2250,"cubic")</f>
        <v>#NAME?</v>
      </c>
      <c r="E2250" s="198" t="e">
        <f t="shared" ca="1" si="286"/>
        <v>#NAME?</v>
      </c>
      <c r="F2250" s="151" t="e">
        <f ca="1">+_xll.BInterpol(Boost!$R$6:$R$66,Boost!$AY$6:$AY$66,params!B2250,"cubic")</f>
        <v>#NAME?</v>
      </c>
      <c r="G2250" s="151" t="e">
        <f ca="1">_xll.BInterpol(cf!$A$2:$A$68,cf!$B$2:$B$68,params!B2250,"cubic")/100</f>
        <v>#NAME?</v>
      </c>
      <c r="H2250" s="199" t="e">
        <f t="shared" ca="1" si="287"/>
        <v>#NAME?</v>
      </c>
      <c r="I2250" s="152">
        <f t="shared" si="282"/>
        <v>0.13911986476435001</v>
      </c>
      <c r="J2250" s="152">
        <f t="shared" si="288"/>
        <v>5.7393922125226204E-5</v>
      </c>
      <c r="K2250" s="3" t="e">
        <f t="shared" ca="1" si="284"/>
        <v>#NAME?</v>
      </c>
      <c r="L2250" s="153" t="e">
        <f t="shared" ca="1" si="289"/>
        <v>#NAME?</v>
      </c>
      <c r="M2250" s="195" t="e">
        <f ca="1">_xll.BInterpol(cf!$A$2:$A$68,cf!$C$2:$C$68,params!B2250,"cubic")</f>
        <v>#NAME?</v>
      </c>
      <c r="N2250" s="195" t="e">
        <f ca="1">+_xll.BInterpol(#REF!,#REF!,params!B2250,"cubic")</f>
        <v>#NAME?</v>
      </c>
      <c r="O2250" s="153" t="e">
        <f t="shared" ca="1" si="285"/>
        <v>#NAME?</v>
      </c>
    </row>
    <row r="2251" spans="1:15">
      <c r="A2251">
        <v>2248</v>
      </c>
      <c r="B2251">
        <f t="shared" si="283"/>
        <v>8.9920000000000009</v>
      </c>
      <c r="C2251" s="151" t="e">
        <f ca="1">+_xll.BInterpol(Boost!$R$6:$R$66,Boost!$AZ$6:$AZ$66,params!B2251,"cubic")</f>
        <v>#NAME?</v>
      </c>
      <c r="D2251" s="151" t="e">
        <f ca="1">+_xll.BInterpol(Boost!$R$6:$R$66,Boost!$AX$6:$AX$66,params!B2251,"cubic")</f>
        <v>#NAME?</v>
      </c>
      <c r="E2251" s="198" t="e">
        <f t="shared" ca="1" si="286"/>
        <v>#NAME?</v>
      </c>
      <c r="F2251" s="151" t="e">
        <f ca="1">+_xll.BInterpol(Boost!$R$6:$R$66,Boost!$AY$6:$AY$66,params!B2251,"cubic")</f>
        <v>#NAME?</v>
      </c>
      <c r="G2251" s="151" t="e">
        <f ca="1">_xll.BInterpol(cf!$A$2:$A$68,cf!$B$2:$B$68,params!B2251,"cubic")/100</f>
        <v>#NAME?</v>
      </c>
      <c r="H2251" s="199" t="e">
        <f t="shared" ca="1" si="287"/>
        <v>#NAME?</v>
      </c>
      <c r="I2251" s="152">
        <f t="shared" si="282"/>
        <v>0.13917725486034127</v>
      </c>
      <c r="J2251" s="152">
        <f t="shared" si="288"/>
        <v>5.7390095991260992E-5</v>
      </c>
      <c r="K2251" s="3" t="e">
        <f t="shared" ca="1" si="284"/>
        <v>#NAME?</v>
      </c>
      <c r="L2251" s="153" t="e">
        <f t="shared" ca="1" si="289"/>
        <v>#NAME?</v>
      </c>
      <c r="M2251" s="195" t="e">
        <f ca="1">_xll.BInterpol(cf!$A$2:$A$68,cf!$C$2:$C$68,params!B2251,"cubic")</f>
        <v>#NAME?</v>
      </c>
      <c r="N2251" s="195" t="e">
        <f ca="1">+_xll.BInterpol(#REF!,#REF!,params!B2251,"cubic")</f>
        <v>#NAME?</v>
      </c>
      <c r="O2251" s="153" t="e">
        <f t="shared" ca="1" si="285"/>
        <v>#NAME?</v>
      </c>
    </row>
    <row r="2252" spans="1:15">
      <c r="A2252">
        <v>2249</v>
      </c>
      <c r="B2252">
        <f t="shared" si="283"/>
        <v>8.9960000000000004</v>
      </c>
      <c r="C2252" s="151" t="e">
        <f ca="1">+_xll.BInterpol(Boost!$R$6:$R$66,Boost!$AZ$6:$AZ$66,params!B2252,"cubic")</f>
        <v>#NAME?</v>
      </c>
      <c r="D2252" s="151" t="e">
        <f ca="1">+_xll.BInterpol(Boost!$R$6:$R$66,Boost!$AX$6:$AX$66,params!B2252,"cubic")</f>
        <v>#NAME?</v>
      </c>
      <c r="E2252" s="198" t="e">
        <f t="shared" ca="1" si="286"/>
        <v>#NAME?</v>
      </c>
      <c r="F2252" s="151" t="e">
        <f ca="1">+_xll.BInterpol(Boost!$R$6:$R$66,Boost!$AY$6:$AY$66,params!B2252,"cubic")</f>
        <v>#NAME?</v>
      </c>
      <c r="G2252" s="151" t="e">
        <f ca="1">_xll.BInterpol(cf!$A$2:$A$68,cf!$B$2:$B$68,params!B2252,"cubic")/100</f>
        <v>#NAME?</v>
      </c>
      <c r="H2252" s="199" t="e">
        <f t="shared" ca="1" si="287"/>
        <v>#NAME?</v>
      </c>
      <c r="I2252" s="152">
        <f t="shared" si="282"/>
        <v>0.1392346411304537</v>
      </c>
      <c r="J2252" s="152">
        <f t="shared" si="288"/>
        <v>5.7386270112425031E-5</v>
      </c>
      <c r="K2252" s="3" t="e">
        <f t="shared" ca="1" si="284"/>
        <v>#NAME?</v>
      </c>
      <c r="L2252" s="153" t="e">
        <f t="shared" ca="1" si="289"/>
        <v>#NAME?</v>
      </c>
      <c r="M2252" s="195" t="e">
        <f ca="1">_xll.BInterpol(cf!$A$2:$A$68,cf!$C$2:$C$68,params!B2252,"cubic")</f>
        <v>#NAME?</v>
      </c>
      <c r="N2252" s="195" t="e">
        <f ca="1">+_xll.BInterpol(#REF!,#REF!,params!B2252,"cubic")</f>
        <v>#NAME?</v>
      </c>
      <c r="O2252" s="153" t="e">
        <f t="shared" ca="1" si="285"/>
        <v>#NAME?</v>
      </c>
    </row>
    <row r="2253" spans="1:15">
      <c r="A2253">
        <v>2250</v>
      </c>
      <c r="B2253">
        <f t="shared" si="283"/>
        <v>9</v>
      </c>
      <c r="C2253" s="151" t="e">
        <f ca="1">+_xll.BInterpol(Boost!$R$6:$R$66,Boost!$AZ$6:$AZ$66,params!B2253,"cubic")</f>
        <v>#NAME?</v>
      </c>
      <c r="D2253" s="151" t="e">
        <f ca="1">+_xll.BInterpol(Boost!$R$6:$R$66,Boost!$AX$6:$AX$66,params!B2253,"cubic")</f>
        <v>#NAME?</v>
      </c>
      <c r="E2253" s="198" t="e">
        <f t="shared" ca="1" si="286"/>
        <v>#NAME?</v>
      </c>
      <c r="F2253" s="151" t="e">
        <f ca="1">+_xll.BInterpol(Boost!$R$6:$R$66,Boost!$AY$6:$AY$66,params!B2253,"cubic")</f>
        <v>#NAME?</v>
      </c>
      <c r="G2253" s="151" t="e">
        <f ca="1">_xll.BInterpol(cf!$A$2:$A$68,cf!$B$2:$B$68,params!B2253,"cubic")/100</f>
        <v>#NAME?</v>
      </c>
      <c r="H2253" s="199" t="e">
        <f t="shared" ca="1" si="287"/>
        <v>#NAME?</v>
      </c>
      <c r="I2253" s="152">
        <f t="shared" si="282"/>
        <v>0.13929202357494219</v>
      </c>
      <c r="J2253" s="152">
        <f t="shared" si="288"/>
        <v>5.7382444488496276E-5</v>
      </c>
      <c r="K2253" s="3" t="e">
        <f t="shared" ca="1" si="284"/>
        <v>#NAME?</v>
      </c>
      <c r="L2253" s="153" t="e">
        <f t="shared" ca="1" si="289"/>
        <v>#NAME?</v>
      </c>
      <c r="M2253" s="195" t="e">
        <f ca="1">_xll.BInterpol(cf!$A$2:$A$68,cf!$C$2:$C$68,params!B2253,"cubic")</f>
        <v>#NAME?</v>
      </c>
      <c r="N2253" s="195" t="e">
        <f ca="1">+_xll.BInterpol(#REF!,#REF!,params!B2253,"cubic")</f>
        <v>#NAME?</v>
      </c>
      <c r="O2253" s="153" t="e">
        <f t="shared" ca="1" si="285"/>
        <v>#NAME?</v>
      </c>
    </row>
    <row r="2254" spans="1:15">
      <c r="A2254">
        <v>2251</v>
      </c>
      <c r="B2254">
        <f t="shared" si="283"/>
        <v>9.0039999999999996</v>
      </c>
      <c r="C2254" s="151" t="e">
        <f ca="1">+_xll.BInterpol(Boost!$R$6:$R$66,Boost!$AZ$6:$AZ$66,params!B2254,"cubic")</f>
        <v>#NAME?</v>
      </c>
      <c r="D2254" s="151" t="e">
        <f ca="1">+_xll.BInterpol(Boost!$R$6:$R$66,Boost!$AX$6:$AX$66,params!B2254,"cubic")</f>
        <v>#NAME?</v>
      </c>
      <c r="E2254" s="198" t="e">
        <f t="shared" ca="1" si="286"/>
        <v>#NAME?</v>
      </c>
      <c r="F2254" s="151" t="e">
        <f ca="1">+_xll.BInterpol(Boost!$R$6:$R$66,Boost!$AY$6:$AY$66,params!B2254,"cubic")</f>
        <v>#NAME?</v>
      </c>
      <c r="G2254" s="151" t="e">
        <f ca="1">_xll.BInterpol(cf!$A$2:$A$68,cf!$B$2:$B$68,params!B2254,"cubic")/100</f>
        <v>#NAME?</v>
      </c>
      <c r="H2254" s="199" t="e">
        <f t="shared" ca="1" si="287"/>
        <v>#NAME?</v>
      </c>
      <c r="I2254" s="152">
        <f t="shared" si="282"/>
        <v>0.139349402194062</v>
      </c>
      <c r="J2254" s="152">
        <f t="shared" si="288"/>
        <v>5.7378619119807794E-5</v>
      </c>
      <c r="K2254" s="3" t="e">
        <f t="shared" ca="1" si="284"/>
        <v>#NAME?</v>
      </c>
      <c r="L2254" s="153" t="e">
        <f t="shared" ca="1" si="289"/>
        <v>#NAME?</v>
      </c>
      <c r="M2254" s="195" t="e">
        <f ca="1">_xll.BInterpol(cf!$A$2:$A$68,cf!$C$2:$C$68,params!B2254,"cubic")</f>
        <v>#NAME?</v>
      </c>
      <c r="N2254" s="195" t="e">
        <f ca="1">+_xll.BInterpol(#REF!,#REF!,params!B2254,"cubic")</f>
        <v>#NAME?</v>
      </c>
      <c r="O2254" s="153" t="e">
        <f t="shared" ca="1" si="285"/>
        <v>#NAME?</v>
      </c>
    </row>
    <row r="2255" spans="1:15">
      <c r="A2255">
        <v>2252</v>
      </c>
      <c r="B2255">
        <f t="shared" si="283"/>
        <v>9.0079999999999991</v>
      </c>
      <c r="C2255" s="151" t="e">
        <f ca="1">+_xll.BInterpol(Boost!$R$6:$R$66,Boost!$AZ$6:$AZ$66,params!B2255,"cubic")</f>
        <v>#NAME?</v>
      </c>
      <c r="D2255" s="151" t="e">
        <f ca="1">+_xll.BInterpol(Boost!$R$6:$R$66,Boost!$AX$6:$AX$66,params!B2255,"cubic")</f>
        <v>#NAME?</v>
      </c>
      <c r="E2255" s="198" t="e">
        <f t="shared" ca="1" si="286"/>
        <v>#NAME?</v>
      </c>
      <c r="F2255" s="151" t="e">
        <f ca="1">+_xll.BInterpol(Boost!$R$6:$R$66,Boost!$AY$6:$AY$66,params!B2255,"cubic")</f>
        <v>#NAME?</v>
      </c>
      <c r="G2255" s="151" t="e">
        <f ca="1">_xll.BInterpol(cf!$A$2:$A$68,cf!$B$2:$B$68,params!B2255,"cubic")/100</f>
        <v>#NAME?</v>
      </c>
      <c r="H2255" s="199" t="e">
        <f t="shared" ca="1" si="287"/>
        <v>#NAME?</v>
      </c>
      <c r="I2255" s="152">
        <f t="shared" si="282"/>
        <v>0.13940677698806803</v>
      </c>
      <c r="J2255" s="152">
        <f t="shared" si="288"/>
        <v>5.7374794006026519E-5</v>
      </c>
      <c r="K2255" s="3" t="e">
        <f t="shared" ca="1" si="284"/>
        <v>#NAME?</v>
      </c>
      <c r="L2255" s="153" t="e">
        <f t="shared" ca="1" si="289"/>
        <v>#NAME?</v>
      </c>
      <c r="M2255" s="195" t="e">
        <f ca="1">_xll.BInterpol(cf!$A$2:$A$68,cf!$C$2:$C$68,params!B2255,"cubic")</f>
        <v>#NAME?</v>
      </c>
      <c r="N2255" s="195" t="e">
        <f ca="1">+_xll.BInterpol(#REF!,#REF!,params!B2255,"cubic")</f>
        <v>#NAME?</v>
      </c>
      <c r="O2255" s="153" t="e">
        <f t="shared" ca="1" si="285"/>
        <v>#NAME?</v>
      </c>
    </row>
    <row r="2256" spans="1:15">
      <c r="A2256">
        <v>2253</v>
      </c>
      <c r="B2256">
        <f t="shared" si="283"/>
        <v>9.0120000000000005</v>
      </c>
      <c r="C2256" s="151" t="e">
        <f ca="1">+_xll.BInterpol(Boost!$R$6:$R$66,Boost!$AZ$6:$AZ$66,params!B2256,"cubic")</f>
        <v>#NAME?</v>
      </c>
      <c r="D2256" s="151" t="e">
        <f ca="1">+_xll.BInterpol(Boost!$R$6:$R$66,Boost!$AX$6:$AX$66,params!B2256,"cubic")</f>
        <v>#NAME?</v>
      </c>
      <c r="E2256" s="198" t="e">
        <f t="shared" ca="1" si="286"/>
        <v>#NAME?</v>
      </c>
      <c r="F2256" s="151" t="e">
        <f ca="1">+_xll.BInterpol(Boost!$R$6:$R$66,Boost!$AY$6:$AY$66,params!B2256,"cubic")</f>
        <v>#NAME?</v>
      </c>
      <c r="G2256" s="151" t="e">
        <f ca="1">_xll.BInterpol(cf!$A$2:$A$68,cf!$B$2:$B$68,params!B2256,"cubic")/100</f>
        <v>#NAME?</v>
      </c>
      <c r="H2256" s="199" t="e">
        <f t="shared" ca="1" si="287"/>
        <v>#NAME?</v>
      </c>
      <c r="I2256" s="152">
        <f t="shared" si="282"/>
        <v>0.13946414795721529</v>
      </c>
      <c r="J2256" s="152">
        <f t="shared" si="288"/>
        <v>5.7370969147263473E-5</v>
      </c>
      <c r="K2256" s="3" t="e">
        <f t="shared" ca="1" si="284"/>
        <v>#NAME?</v>
      </c>
      <c r="L2256" s="153" t="e">
        <f t="shared" ca="1" si="289"/>
        <v>#NAME?</v>
      </c>
      <c r="M2256" s="195" t="e">
        <f ca="1">_xll.BInterpol(cf!$A$2:$A$68,cf!$C$2:$C$68,params!B2256,"cubic")</f>
        <v>#NAME?</v>
      </c>
      <c r="N2256" s="195" t="e">
        <f ca="1">+_xll.BInterpol(#REF!,#REF!,params!B2256,"cubic")</f>
        <v>#NAME?</v>
      </c>
      <c r="O2256" s="153" t="e">
        <f t="shared" ca="1" si="285"/>
        <v>#NAME?</v>
      </c>
    </row>
    <row r="2257" spans="1:15">
      <c r="A2257">
        <v>2254</v>
      </c>
      <c r="B2257">
        <f t="shared" si="283"/>
        <v>9.016</v>
      </c>
      <c r="C2257" s="151" t="e">
        <f ca="1">+_xll.BInterpol(Boost!$R$6:$R$66,Boost!$AZ$6:$AZ$66,params!B2257,"cubic")</f>
        <v>#NAME?</v>
      </c>
      <c r="D2257" s="151" t="e">
        <f ca="1">+_xll.BInterpol(Boost!$R$6:$R$66,Boost!$AX$6:$AX$66,params!B2257,"cubic")</f>
        <v>#NAME?</v>
      </c>
      <c r="E2257" s="198" t="e">
        <f t="shared" ca="1" si="286"/>
        <v>#NAME?</v>
      </c>
      <c r="F2257" s="151" t="e">
        <f ca="1">+_xll.BInterpol(Boost!$R$6:$R$66,Boost!$AY$6:$AY$66,params!B2257,"cubic")</f>
        <v>#NAME?</v>
      </c>
      <c r="G2257" s="151" t="e">
        <f ca="1">_xll.BInterpol(cf!$A$2:$A$68,cf!$B$2:$B$68,params!B2257,"cubic")/100</f>
        <v>#NAME?</v>
      </c>
      <c r="H2257" s="199" t="e">
        <f t="shared" ca="1" si="287"/>
        <v>#NAME?</v>
      </c>
      <c r="I2257" s="152">
        <f t="shared" si="282"/>
        <v>0.1395215151017587</v>
      </c>
      <c r="J2257" s="152">
        <f t="shared" si="288"/>
        <v>5.7367144543407633E-5</v>
      </c>
      <c r="K2257" s="3" t="e">
        <f t="shared" ca="1" si="284"/>
        <v>#NAME?</v>
      </c>
      <c r="L2257" s="153" t="e">
        <f t="shared" ca="1" si="289"/>
        <v>#NAME?</v>
      </c>
      <c r="M2257" s="195" t="e">
        <f ca="1">_xll.BInterpol(cf!$A$2:$A$68,cf!$C$2:$C$68,params!B2257,"cubic")</f>
        <v>#NAME?</v>
      </c>
      <c r="N2257" s="195" t="e">
        <f ca="1">+_xll.BInterpol(#REF!,#REF!,params!B2257,"cubic")</f>
        <v>#NAME?</v>
      </c>
      <c r="O2257" s="153" t="e">
        <f t="shared" ca="1" si="285"/>
        <v>#NAME?</v>
      </c>
    </row>
    <row r="2258" spans="1:15">
      <c r="A2258">
        <v>2255</v>
      </c>
      <c r="B2258">
        <f t="shared" si="283"/>
        <v>9.02</v>
      </c>
      <c r="C2258" s="151" t="e">
        <f ca="1">+_xll.BInterpol(Boost!$R$6:$R$66,Boost!$AZ$6:$AZ$66,params!B2258,"cubic")</f>
        <v>#NAME?</v>
      </c>
      <c r="D2258" s="151" t="e">
        <f ca="1">+_xll.BInterpol(Boost!$R$6:$R$66,Boost!$AX$6:$AX$66,params!B2258,"cubic")</f>
        <v>#NAME?</v>
      </c>
      <c r="E2258" s="198" t="e">
        <f t="shared" ca="1" si="286"/>
        <v>#NAME?</v>
      </c>
      <c r="F2258" s="151" t="e">
        <f ca="1">+_xll.BInterpol(Boost!$R$6:$R$66,Boost!$AY$6:$AY$66,params!B2258,"cubic")</f>
        <v>#NAME?</v>
      </c>
      <c r="G2258" s="151" t="e">
        <f ca="1">_xll.BInterpol(cf!$A$2:$A$68,cf!$B$2:$B$68,params!B2258,"cubic")/100</f>
        <v>#NAME?</v>
      </c>
      <c r="H2258" s="199" t="e">
        <f t="shared" ca="1" si="287"/>
        <v>#NAME?</v>
      </c>
      <c r="I2258" s="152">
        <f t="shared" si="282"/>
        <v>0.13957887842195338</v>
      </c>
      <c r="J2258" s="152">
        <f t="shared" si="288"/>
        <v>5.7363320194681044E-5</v>
      </c>
      <c r="K2258" s="3" t="e">
        <f t="shared" ca="1" si="284"/>
        <v>#NAME?</v>
      </c>
      <c r="L2258" s="153" t="e">
        <f t="shared" ca="1" si="289"/>
        <v>#NAME?</v>
      </c>
      <c r="M2258" s="195" t="e">
        <f ca="1">_xll.BInterpol(cf!$A$2:$A$68,cf!$C$2:$C$68,params!B2258,"cubic")</f>
        <v>#NAME?</v>
      </c>
      <c r="N2258" s="195" t="e">
        <f ca="1">+_xll.BInterpol(#REF!,#REF!,params!B2258,"cubic")</f>
        <v>#NAME?</v>
      </c>
      <c r="O2258" s="153" t="e">
        <f t="shared" ca="1" si="285"/>
        <v>#NAME?</v>
      </c>
    </row>
    <row r="2259" spans="1:15">
      <c r="A2259">
        <v>2256</v>
      </c>
      <c r="B2259">
        <f t="shared" si="283"/>
        <v>9.0239999999999991</v>
      </c>
      <c r="C2259" s="151" t="e">
        <f ca="1">+_xll.BInterpol(Boost!$R$6:$R$66,Boost!$AZ$6:$AZ$66,params!B2259,"cubic")</f>
        <v>#NAME?</v>
      </c>
      <c r="D2259" s="151" t="e">
        <f ca="1">+_xll.BInterpol(Boost!$R$6:$R$66,Boost!$AX$6:$AX$66,params!B2259,"cubic")</f>
        <v>#NAME?</v>
      </c>
      <c r="E2259" s="198" t="e">
        <f t="shared" ca="1" si="286"/>
        <v>#NAME?</v>
      </c>
      <c r="F2259" s="151" t="e">
        <f ca="1">+_xll.BInterpol(Boost!$R$6:$R$66,Boost!$AY$6:$AY$66,params!B2259,"cubic")</f>
        <v>#NAME?</v>
      </c>
      <c r="G2259" s="151" t="e">
        <f ca="1">_xll.BInterpol(cf!$A$2:$A$68,cf!$B$2:$B$68,params!B2259,"cubic")/100</f>
        <v>#NAME?</v>
      </c>
      <c r="H2259" s="199" t="e">
        <f t="shared" ca="1" si="287"/>
        <v>#NAME?</v>
      </c>
      <c r="I2259" s="152">
        <f t="shared" si="282"/>
        <v>0.13963623791805402</v>
      </c>
      <c r="J2259" s="152">
        <f t="shared" si="288"/>
        <v>5.7359496100639618E-5</v>
      </c>
      <c r="K2259" s="3" t="e">
        <f t="shared" ca="1" si="284"/>
        <v>#NAME?</v>
      </c>
      <c r="L2259" s="153" t="e">
        <f t="shared" ca="1" si="289"/>
        <v>#NAME?</v>
      </c>
      <c r="M2259" s="195" t="e">
        <f ca="1">_xll.BInterpol(cf!$A$2:$A$68,cf!$C$2:$C$68,params!B2259,"cubic")</f>
        <v>#NAME?</v>
      </c>
      <c r="N2259" s="195" t="e">
        <f ca="1">+_xll.BInterpol(#REF!,#REF!,params!B2259,"cubic")</f>
        <v>#NAME?</v>
      </c>
      <c r="O2259" s="153" t="e">
        <f t="shared" ca="1" si="285"/>
        <v>#NAME?</v>
      </c>
    </row>
    <row r="2260" spans="1:15">
      <c r="A2260">
        <v>2257</v>
      </c>
      <c r="B2260">
        <f t="shared" si="283"/>
        <v>9.0280000000000005</v>
      </c>
      <c r="C2260" s="151" t="e">
        <f ca="1">+_xll.BInterpol(Boost!$R$6:$R$66,Boost!$AZ$6:$AZ$66,params!B2260,"cubic")</f>
        <v>#NAME?</v>
      </c>
      <c r="D2260" s="151" t="e">
        <f ca="1">+_xll.BInterpol(Boost!$R$6:$R$66,Boost!$AX$6:$AX$66,params!B2260,"cubic")</f>
        <v>#NAME?</v>
      </c>
      <c r="E2260" s="198" t="e">
        <f t="shared" ca="1" si="286"/>
        <v>#NAME?</v>
      </c>
      <c r="F2260" s="151" t="e">
        <f ca="1">+_xll.BInterpol(Boost!$R$6:$R$66,Boost!$AY$6:$AY$66,params!B2260,"cubic")</f>
        <v>#NAME?</v>
      </c>
      <c r="G2260" s="151" t="e">
        <f ca="1">_xll.BInterpol(cf!$A$2:$A$68,cf!$B$2:$B$68,params!B2260,"cubic")/100</f>
        <v>#NAME?</v>
      </c>
      <c r="H2260" s="199" t="e">
        <f t="shared" ca="1" si="287"/>
        <v>#NAME?</v>
      </c>
      <c r="I2260" s="152">
        <f t="shared" si="282"/>
        <v>0.13969359359031586</v>
      </c>
      <c r="J2260" s="152">
        <f t="shared" si="288"/>
        <v>5.7355672261838464E-5</v>
      </c>
      <c r="K2260" s="3" t="e">
        <f t="shared" ca="1" si="284"/>
        <v>#NAME?</v>
      </c>
      <c r="L2260" s="153" t="e">
        <f t="shared" ca="1" si="289"/>
        <v>#NAME?</v>
      </c>
      <c r="M2260" s="195" t="e">
        <f ca="1">_xll.BInterpol(cf!$A$2:$A$68,cf!$C$2:$C$68,params!B2260,"cubic")</f>
        <v>#NAME?</v>
      </c>
      <c r="N2260" s="195" t="e">
        <f ca="1">+_xll.BInterpol(#REF!,#REF!,params!B2260,"cubic")</f>
        <v>#NAME?</v>
      </c>
      <c r="O2260" s="153" t="e">
        <f t="shared" ca="1" si="285"/>
        <v>#NAME?</v>
      </c>
    </row>
    <row r="2261" spans="1:15">
      <c r="A2261">
        <v>2258</v>
      </c>
      <c r="B2261">
        <f t="shared" si="283"/>
        <v>9.032</v>
      </c>
      <c r="C2261" s="151" t="e">
        <f ca="1">+_xll.BInterpol(Boost!$R$6:$R$66,Boost!$AZ$6:$AZ$66,params!B2261,"cubic")</f>
        <v>#NAME?</v>
      </c>
      <c r="D2261" s="151" t="e">
        <f ca="1">+_xll.BInterpol(Boost!$R$6:$R$66,Boost!$AX$6:$AX$66,params!B2261,"cubic")</f>
        <v>#NAME?</v>
      </c>
      <c r="E2261" s="198" t="e">
        <f t="shared" ca="1" si="286"/>
        <v>#NAME?</v>
      </c>
      <c r="F2261" s="151" t="e">
        <f ca="1">+_xll.BInterpol(Boost!$R$6:$R$66,Boost!$AY$6:$AY$66,params!B2261,"cubic")</f>
        <v>#NAME?</v>
      </c>
      <c r="G2261" s="151" t="e">
        <f ca="1">_xll.BInterpol(cf!$A$2:$A$68,cf!$B$2:$B$68,params!B2261,"cubic")/100</f>
        <v>#NAME?</v>
      </c>
      <c r="H2261" s="199" t="e">
        <f t="shared" ca="1" si="287"/>
        <v>#NAME?</v>
      </c>
      <c r="I2261" s="152">
        <f t="shared" si="282"/>
        <v>0.13975094543899369</v>
      </c>
      <c r="J2261" s="152">
        <f t="shared" si="288"/>
        <v>5.7351848677833495E-5</v>
      </c>
      <c r="K2261" s="3" t="e">
        <f t="shared" ca="1" si="284"/>
        <v>#NAME?</v>
      </c>
      <c r="L2261" s="153" t="e">
        <f t="shared" ca="1" si="289"/>
        <v>#NAME?</v>
      </c>
      <c r="M2261" s="195" t="e">
        <f ca="1">_xll.BInterpol(cf!$A$2:$A$68,cf!$C$2:$C$68,params!B2261,"cubic")</f>
        <v>#NAME?</v>
      </c>
      <c r="N2261" s="195" t="e">
        <f ca="1">+_xll.BInterpol(#REF!,#REF!,params!B2261,"cubic")</f>
        <v>#NAME?</v>
      </c>
      <c r="O2261" s="153" t="e">
        <f t="shared" ca="1" si="285"/>
        <v>#NAME?</v>
      </c>
    </row>
    <row r="2262" spans="1:15">
      <c r="A2262">
        <v>2259</v>
      </c>
      <c r="B2262">
        <f t="shared" si="283"/>
        <v>9.0359999999999996</v>
      </c>
      <c r="C2262" s="151" t="e">
        <f ca="1">+_xll.BInterpol(Boost!$R$6:$R$66,Boost!$AZ$6:$AZ$66,params!B2262,"cubic")</f>
        <v>#NAME?</v>
      </c>
      <c r="D2262" s="151" t="e">
        <f ca="1">+_xll.BInterpol(Boost!$R$6:$R$66,Boost!$AX$6:$AX$66,params!B2262,"cubic")</f>
        <v>#NAME?</v>
      </c>
      <c r="E2262" s="198" t="e">
        <f t="shared" ca="1" si="286"/>
        <v>#NAME?</v>
      </c>
      <c r="F2262" s="151" t="e">
        <f ca="1">+_xll.BInterpol(Boost!$R$6:$R$66,Boost!$AY$6:$AY$66,params!B2262,"cubic")</f>
        <v>#NAME?</v>
      </c>
      <c r="G2262" s="151" t="e">
        <f ca="1">_xll.BInterpol(cf!$A$2:$A$68,cf!$B$2:$B$68,params!B2262,"cubic")/100</f>
        <v>#NAME?</v>
      </c>
      <c r="H2262" s="199" t="e">
        <f t="shared" ca="1" si="287"/>
        <v>#NAME?</v>
      </c>
      <c r="I2262" s="152">
        <f t="shared" si="282"/>
        <v>0.13980829346434231</v>
      </c>
      <c r="J2262" s="152">
        <f t="shared" si="288"/>
        <v>5.7348025348624709E-5</v>
      </c>
      <c r="K2262" s="3" t="e">
        <f t="shared" ca="1" si="284"/>
        <v>#NAME?</v>
      </c>
      <c r="L2262" s="153" t="e">
        <f t="shared" ca="1" si="289"/>
        <v>#NAME?</v>
      </c>
      <c r="M2262" s="195" t="e">
        <f ca="1">_xll.BInterpol(cf!$A$2:$A$68,cf!$C$2:$C$68,params!B2262,"cubic")</f>
        <v>#NAME?</v>
      </c>
      <c r="N2262" s="195" t="e">
        <f ca="1">+_xll.BInterpol(#REF!,#REF!,params!B2262,"cubic")</f>
        <v>#NAME?</v>
      </c>
      <c r="O2262" s="153" t="e">
        <f t="shared" ca="1" si="285"/>
        <v>#NAME?</v>
      </c>
    </row>
    <row r="2263" spans="1:15">
      <c r="A2263">
        <v>2260</v>
      </c>
      <c r="B2263">
        <f t="shared" si="283"/>
        <v>9.0399999999999991</v>
      </c>
      <c r="C2263" s="151" t="e">
        <f ca="1">+_xll.BInterpol(Boost!$R$6:$R$66,Boost!$AZ$6:$AZ$66,params!B2263,"cubic")</f>
        <v>#NAME?</v>
      </c>
      <c r="D2263" s="151" t="e">
        <f ca="1">+_xll.BInterpol(Boost!$R$6:$R$66,Boost!$AX$6:$AX$66,params!B2263,"cubic")</f>
        <v>#NAME?</v>
      </c>
      <c r="E2263" s="198" t="e">
        <f t="shared" ca="1" si="286"/>
        <v>#NAME?</v>
      </c>
      <c r="F2263" s="151" t="e">
        <f ca="1">+_xll.BInterpol(Boost!$R$6:$R$66,Boost!$AY$6:$AY$66,params!B2263,"cubic")</f>
        <v>#NAME?</v>
      </c>
      <c r="G2263" s="151" t="e">
        <f ca="1">_xll.BInterpol(cf!$A$2:$A$68,cf!$B$2:$B$68,params!B2263,"cubic")/100</f>
        <v>#NAME?</v>
      </c>
      <c r="H2263" s="199" t="e">
        <f t="shared" ca="1" si="287"/>
        <v>#NAME?</v>
      </c>
      <c r="I2263" s="152">
        <f t="shared" si="282"/>
        <v>0.13986563766661675</v>
      </c>
      <c r="J2263" s="152">
        <f t="shared" si="288"/>
        <v>5.7344202274434153E-5</v>
      </c>
      <c r="K2263" s="3" t="e">
        <f t="shared" ca="1" si="284"/>
        <v>#NAME?</v>
      </c>
      <c r="L2263" s="153" t="e">
        <f t="shared" ca="1" si="289"/>
        <v>#NAME?</v>
      </c>
      <c r="M2263" s="195" t="e">
        <f ca="1">_xll.BInterpol(cf!$A$2:$A$68,cf!$C$2:$C$68,params!B2263,"cubic")</f>
        <v>#NAME?</v>
      </c>
      <c r="N2263" s="195" t="e">
        <f ca="1">+_xll.BInterpol(#REF!,#REF!,params!B2263,"cubic")</f>
        <v>#NAME?</v>
      </c>
      <c r="O2263" s="153" t="e">
        <f t="shared" ca="1" si="285"/>
        <v>#NAME?</v>
      </c>
    </row>
    <row r="2264" spans="1:15">
      <c r="A2264">
        <v>2261</v>
      </c>
      <c r="B2264">
        <f t="shared" si="283"/>
        <v>9.0440000000000005</v>
      </c>
      <c r="C2264" s="151" t="e">
        <f ca="1">+_xll.BInterpol(Boost!$R$6:$R$66,Boost!$AZ$6:$AZ$66,params!B2264,"cubic")</f>
        <v>#NAME?</v>
      </c>
      <c r="D2264" s="151" t="e">
        <f ca="1">+_xll.BInterpol(Boost!$R$6:$R$66,Boost!$AX$6:$AX$66,params!B2264,"cubic")</f>
        <v>#NAME?</v>
      </c>
      <c r="E2264" s="198" t="e">
        <f t="shared" ca="1" si="286"/>
        <v>#NAME?</v>
      </c>
      <c r="F2264" s="151" t="e">
        <f ca="1">+_xll.BInterpol(Boost!$R$6:$R$66,Boost!$AY$6:$AY$66,params!B2264,"cubic")</f>
        <v>#NAME?</v>
      </c>
      <c r="G2264" s="151" t="e">
        <f ca="1">_xll.BInterpol(cf!$A$2:$A$68,cf!$B$2:$B$68,params!B2264,"cubic")/100</f>
        <v>#NAME?</v>
      </c>
      <c r="H2264" s="199" t="e">
        <f t="shared" ca="1" si="287"/>
        <v>#NAME?</v>
      </c>
      <c r="I2264" s="152">
        <f t="shared" si="282"/>
        <v>0.13992297804607179</v>
      </c>
      <c r="J2264" s="152">
        <f t="shared" si="288"/>
        <v>5.7340379455039781E-5</v>
      </c>
      <c r="K2264" s="3" t="e">
        <f t="shared" ca="1" si="284"/>
        <v>#NAME?</v>
      </c>
      <c r="L2264" s="153" t="e">
        <f t="shared" ca="1" si="289"/>
        <v>#NAME?</v>
      </c>
      <c r="M2264" s="195" t="e">
        <f ca="1">_xll.BInterpol(cf!$A$2:$A$68,cf!$C$2:$C$68,params!B2264,"cubic")</f>
        <v>#NAME?</v>
      </c>
      <c r="N2264" s="195" t="e">
        <f ca="1">+_xll.BInterpol(#REF!,#REF!,params!B2264,"cubic")</f>
        <v>#NAME?</v>
      </c>
      <c r="O2264" s="153" t="e">
        <f t="shared" ca="1" si="285"/>
        <v>#NAME?</v>
      </c>
    </row>
    <row r="2265" spans="1:15">
      <c r="A2265">
        <v>2262</v>
      </c>
      <c r="B2265">
        <f t="shared" si="283"/>
        <v>9.048</v>
      </c>
      <c r="C2265" s="151" t="e">
        <f ca="1">+_xll.BInterpol(Boost!$R$6:$R$66,Boost!$AZ$6:$AZ$66,params!B2265,"cubic")</f>
        <v>#NAME?</v>
      </c>
      <c r="D2265" s="151" t="e">
        <f ca="1">+_xll.BInterpol(Boost!$R$6:$R$66,Boost!$AX$6:$AX$66,params!B2265,"cubic")</f>
        <v>#NAME?</v>
      </c>
      <c r="E2265" s="198" t="e">
        <f t="shared" ca="1" si="286"/>
        <v>#NAME?</v>
      </c>
      <c r="F2265" s="151" t="e">
        <f ca="1">+_xll.BInterpol(Boost!$R$6:$R$66,Boost!$AY$6:$AY$66,params!B2265,"cubic")</f>
        <v>#NAME?</v>
      </c>
      <c r="G2265" s="151" t="e">
        <f ca="1">_xll.BInterpol(cf!$A$2:$A$68,cf!$B$2:$B$68,params!B2265,"cubic")/100</f>
        <v>#NAME?</v>
      </c>
      <c r="H2265" s="199" t="e">
        <f t="shared" ca="1" si="287"/>
        <v>#NAME?</v>
      </c>
      <c r="I2265" s="152">
        <f t="shared" si="282"/>
        <v>0.13998031460296223</v>
      </c>
      <c r="J2265" s="152">
        <f t="shared" si="288"/>
        <v>5.7336556890441592E-5</v>
      </c>
      <c r="K2265" s="3" t="e">
        <f t="shared" ca="1" si="284"/>
        <v>#NAME?</v>
      </c>
      <c r="L2265" s="153" t="e">
        <f t="shared" ca="1" si="289"/>
        <v>#NAME?</v>
      </c>
      <c r="M2265" s="195" t="e">
        <f ca="1">_xll.BInterpol(cf!$A$2:$A$68,cf!$C$2:$C$68,params!B2265,"cubic")</f>
        <v>#NAME?</v>
      </c>
      <c r="N2265" s="195" t="e">
        <f ca="1">+_xll.BInterpol(#REF!,#REF!,params!B2265,"cubic")</f>
        <v>#NAME?</v>
      </c>
      <c r="O2265" s="153" t="e">
        <f t="shared" ca="1" si="285"/>
        <v>#NAME?</v>
      </c>
    </row>
    <row r="2266" spans="1:15">
      <c r="A2266">
        <v>2263</v>
      </c>
      <c r="B2266">
        <f t="shared" si="283"/>
        <v>9.0519999999999996</v>
      </c>
      <c r="C2266" s="151" t="e">
        <f ca="1">+_xll.BInterpol(Boost!$R$6:$R$66,Boost!$AZ$6:$AZ$66,params!B2266,"cubic")</f>
        <v>#NAME?</v>
      </c>
      <c r="D2266" s="151" t="e">
        <f ca="1">+_xll.BInterpol(Boost!$R$6:$R$66,Boost!$AX$6:$AX$66,params!B2266,"cubic")</f>
        <v>#NAME?</v>
      </c>
      <c r="E2266" s="198" t="e">
        <f t="shared" ca="1" si="286"/>
        <v>#NAME?</v>
      </c>
      <c r="F2266" s="151" t="e">
        <f ca="1">+_xll.BInterpol(Boost!$R$6:$R$66,Boost!$AY$6:$AY$66,params!B2266,"cubic")</f>
        <v>#NAME?</v>
      </c>
      <c r="G2266" s="151" t="e">
        <f ca="1">_xll.BInterpol(cf!$A$2:$A$68,cf!$B$2:$B$68,params!B2266,"cubic")/100</f>
        <v>#NAME?</v>
      </c>
      <c r="H2266" s="199" t="e">
        <f t="shared" ca="1" si="287"/>
        <v>#NAME?</v>
      </c>
      <c r="I2266" s="152">
        <f t="shared" si="282"/>
        <v>0.14003764733754298</v>
      </c>
      <c r="J2266" s="152">
        <f t="shared" si="288"/>
        <v>5.7332734580750611E-5</v>
      </c>
      <c r="K2266" s="3" t="e">
        <f t="shared" ca="1" si="284"/>
        <v>#NAME?</v>
      </c>
      <c r="L2266" s="153" t="e">
        <f t="shared" ca="1" si="289"/>
        <v>#NAME?</v>
      </c>
      <c r="M2266" s="195" t="e">
        <f ca="1">_xll.BInterpol(cf!$A$2:$A$68,cf!$C$2:$C$68,params!B2266,"cubic")</f>
        <v>#NAME?</v>
      </c>
      <c r="N2266" s="195" t="e">
        <f ca="1">+_xll.BInterpol(#REF!,#REF!,params!B2266,"cubic")</f>
        <v>#NAME?</v>
      </c>
      <c r="O2266" s="153" t="e">
        <f t="shared" ca="1" si="285"/>
        <v>#NAME?</v>
      </c>
    </row>
    <row r="2267" spans="1:15">
      <c r="A2267">
        <v>2264</v>
      </c>
      <c r="B2267">
        <f t="shared" si="283"/>
        <v>9.0559999999999992</v>
      </c>
      <c r="C2267" s="151" t="e">
        <f ca="1">+_xll.BInterpol(Boost!$R$6:$R$66,Boost!$AZ$6:$AZ$66,params!B2267,"cubic")</f>
        <v>#NAME?</v>
      </c>
      <c r="D2267" s="151" t="e">
        <f ca="1">+_xll.BInterpol(Boost!$R$6:$R$66,Boost!$AX$6:$AX$66,params!B2267,"cubic")</f>
        <v>#NAME?</v>
      </c>
      <c r="E2267" s="198" t="e">
        <f t="shared" ca="1" si="286"/>
        <v>#NAME?</v>
      </c>
      <c r="F2267" s="151" t="e">
        <f ca="1">+_xll.BInterpol(Boost!$R$6:$R$66,Boost!$AY$6:$AY$66,params!B2267,"cubic")</f>
        <v>#NAME?</v>
      </c>
      <c r="G2267" s="151" t="e">
        <f ca="1">_xll.BInterpol(cf!$A$2:$A$68,cf!$B$2:$B$68,params!B2267,"cubic")/100</f>
        <v>#NAME?</v>
      </c>
      <c r="H2267" s="199" t="e">
        <f t="shared" ca="1" si="287"/>
        <v>#NAME?</v>
      </c>
      <c r="I2267" s="152">
        <f t="shared" si="282"/>
        <v>0.14009497625006873</v>
      </c>
      <c r="J2267" s="152">
        <f t="shared" si="288"/>
        <v>5.7328912525744791E-5</v>
      </c>
      <c r="K2267" s="3" t="e">
        <f t="shared" ca="1" si="284"/>
        <v>#NAME?</v>
      </c>
      <c r="L2267" s="153" t="e">
        <f t="shared" ca="1" si="289"/>
        <v>#NAME?</v>
      </c>
      <c r="M2267" s="195" t="e">
        <f ca="1">_xll.BInterpol(cf!$A$2:$A$68,cf!$C$2:$C$68,params!B2267,"cubic")</f>
        <v>#NAME?</v>
      </c>
      <c r="N2267" s="195" t="e">
        <f ca="1">+_xll.BInterpol(#REF!,#REF!,params!B2267,"cubic")</f>
        <v>#NAME?</v>
      </c>
      <c r="O2267" s="153" t="e">
        <f t="shared" ca="1" si="285"/>
        <v>#NAME?</v>
      </c>
    </row>
    <row r="2268" spans="1:15">
      <c r="A2268">
        <v>2265</v>
      </c>
      <c r="B2268">
        <f t="shared" si="283"/>
        <v>9.06</v>
      </c>
      <c r="C2268" s="151" t="e">
        <f ca="1">+_xll.BInterpol(Boost!$R$6:$R$66,Boost!$AZ$6:$AZ$66,params!B2268,"cubic")</f>
        <v>#NAME?</v>
      </c>
      <c r="D2268" s="151" t="e">
        <f ca="1">+_xll.BInterpol(Boost!$R$6:$R$66,Boost!$AX$6:$AX$66,params!B2268,"cubic")</f>
        <v>#NAME?</v>
      </c>
      <c r="E2268" s="198" t="e">
        <f t="shared" ca="1" si="286"/>
        <v>#NAME?</v>
      </c>
      <c r="F2268" s="151" t="e">
        <f ca="1">+_xll.BInterpol(Boost!$R$6:$R$66,Boost!$AY$6:$AY$66,params!B2268,"cubic")</f>
        <v>#NAME?</v>
      </c>
      <c r="G2268" s="151" t="e">
        <f ca="1">_xll.BInterpol(cf!$A$2:$A$68,cf!$B$2:$B$68,params!B2268,"cubic")/100</f>
        <v>#NAME?</v>
      </c>
      <c r="H2268" s="199" t="e">
        <f t="shared" ca="1" si="287"/>
        <v>#NAME?</v>
      </c>
      <c r="I2268" s="152">
        <f t="shared" si="282"/>
        <v>0.14015230134079448</v>
      </c>
      <c r="J2268" s="152">
        <f t="shared" si="288"/>
        <v>5.73250907257572E-5</v>
      </c>
      <c r="K2268" s="3" t="e">
        <f t="shared" ca="1" si="284"/>
        <v>#NAME?</v>
      </c>
      <c r="L2268" s="153" t="e">
        <f t="shared" ca="1" si="289"/>
        <v>#NAME?</v>
      </c>
      <c r="M2268" s="195" t="e">
        <f ca="1">_xll.BInterpol(cf!$A$2:$A$68,cf!$C$2:$C$68,params!B2268,"cubic")</f>
        <v>#NAME?</v>
      </c>
      <c r="N2268" s="195" t="e">
        <f ca="1">+_xll.BInterpol(#REF!,#REF!,params!B2268,"cubic")</f>
        <v>#NAME?</v>
      </c>
      <c r="O2268" s="153" t="e">
        <f t="shared" ca="1" si="285"/>
        <v>#NAME?</v>
      </c>
    </row>
    <row r="2269" spans="1:15">
      <c r="A2269">
        <v>2266</v>
      </c>
      <c r="B2269">
        <f t="shared" si="283"/>
        <v>9.0640000000000001</v>
      </c>
      <c r="C2269" s="151" t="e">
        <f ca="1">+_xll.BInterpol(Boost!$R$6:$R$66,Boost!$AZ$6:$AZ$66,params!B2269,"cubic")</f>
        <v>#NAME?</v>
      </c>
      <c r="D2269" s="151" t="e">
        <f ca="1">+_xll.BInterpol(Boost!$R$6:$R$66,Boost!$AX$6:$AX$66,params!B2269,"cubic")</f>
        <v>#NAME?</v>
      </c>
      <c r="E2269" s="198" t="e">
        <f t="shared" ca="1" si="286"/>
        <v>#NAME?</v>
      </c>
      <c r="F2269" s="151" t="e">
        <f ca="1">+_xll.BInterpol(Boost!$R$6:$R$66,Boost!$AY$6:$AY$66,params!B2269,"cubic")</f>
        <v>#NAME?</v>
      </c>
      <c r="G2269" s="151" t="e">
        <f ca="1">_xll.BInterpol(cf!$A$2:$A$68,cf!$B$2:$B$68,params!B2269,"cubic")/100</f>
        <v>#NAME?</v>
      </c>
      <c r="H2269" s="199" t="e">
        <f t="shared" ca="1" si="287"/>
        <v>#NAME?</v>
      </c>
      <c r="I2269" s="152">
        <f t="shared" si="282"/>
        <v>0.14020962260997494</v>
      </c>
      <c r="J2269" s="152">
        <f t="shared" si="288"/>
        <v>5.732126918045477E-5</v>
      </c>
      <c r="K2269" s="3" t="e">
        <f t="shared" ca="1" si="284"/>
        <v>#NAME?</v>
      </c>
      <c r="L2269" s="153" t="e">
        <f t="shared" ca="1" si="289"/>
        <v>#NAME?</v>
      </c>
      <c r="M2269" s="195" t="e">
        <f ca="1">_xll.BInterpol(cf!$A$2:$A$68,cf!$C$2:$C$68,params!B2269,"cubic")</f>
        <v>#NAME?</v>
      </c>
      <c r="N2269" s="195" t="e">
        <f ca="1">+_xll.BInterpol(#REF!,#REF!,params!B2269,"cubic")</f>
        <v>#NAME?</v>
      </c>
      <c r="O2269" s="153" t="e">
        <f t="shared" ca="1" si="285"/>
        <v>#NAME?</v>
      </c>
    </row>
    <row r="2270" spans="1:15">
      <c r="A2270">
        <v>2267</v>
      </c>
      <c r="B2270">
        <f t="shared" si="283"/>
        <v>9.0679999999999996</v>
      </c>
      <c r="C2270" s="151" t="e">
        <f ca="1">+_xll.BInterpol(Boost!$R$6:$R$66,Boost!$AZ$6:$AZ$66,params!B2270,"cubic")</f>
        <v>#NAME?</v>
      </c>
      <c r="D2270" s="151" t="e">
        <f ca="1">+_xll.BInterpol(Boost!$R$6:$R$66,Boost!$AX$6:$AX$66,params!B2270,"cubic")</f>
        <v>#NAME?</v>
      </c>
      <c r="E2270" s="198" t="e">
        <f t="shared" ca="1" si="286"/>
        <v>#NAME?</v>
      </c>
      <c r="F2270" s="151" t="e">
        <f ca="1">+_xll.BInterpol(Boost!$R$6:$R$66,Boost!$AY$6:$AY$66,params!B2270,"cubic")</f>
        <v>#NAME?</v>
      </c>
      <c r="G2270" s="151" t="e">
        <f ca="1">_xll.BInterpol(cf!$A$2:$A$68,cf!$B$2:$B$68,params!B2270,"cubic")/100</f>
        <v>#NAME?</v>
      </c>
      <c r="H2270" s="199" t="e">
        <f t="shared" ca="1" si="287"/>
        <v>#NAME?</v>
      </c>
      <c r="I2270" s="152">
        <f t="shared" si="282"/>
        <v>0.14026694005786478</v>
      </c>
      <c r="J2270" s="152">
        <f t="shared" si="288"/>
        <v>5.7317447889837503E-5</v>
      </c>
      <c r="K2270" s="3" t="e">
        <f t="shared" ca="1" si="284"/>
        <v>#NAME?</v>
      </c>
      <c r="L2270" s="153" t="e">
        <f t="shared" ca="1" si="289"/>
        <v>#NAME?</v>
      </c>
      <c r="M2270" s="195" t="e">
        <f ca="1">_xll.BInterpol(cf!$A$2:$A$68,cf!$C$2:$C$68,params!B2270,"cubic")</f>
        <v>#NAME?</v>
      </c>
      <c r="N2270" s="195" t="e">
        <f ca="1">+_xll.BInterpol(#REF!,#REF!,params!B2270,"cubic")</f>
        <v>#NAME?</v>
      </c>
      <c r="O2270" s="153" t="e">
        <f t="shared" ca="1" si="285"/>
        <v>#NAME?</v>
      </c>
    </row>
    <row r="2271" spans="1:15">
      <c r="A2271">
        <v>2268</v>
      </c>
      <c r="B2271">
        <f t="shared" si="283"/>
        <v>9.0719999999999992</v>
      </c>
      <c r="C2271" s="151" t="e">
        <f ca="1">+_xll.BInterpol(Boost!$R$6:$R$66,Boost!$AZ$6:$AZ$66,params!B2271,"cubic")</f>
        <v>#NAME?</v>
      </c>
      <c r="D2271" s="151" t="e">
        <f ca="1">+_xll.BInterpol(Boost!$R$6:$R$66,Boost!$AX$6:$AX$66,params!B2271,"cubic")</f>
        <v>#NAME?</v>
      </c>
      <c r="E2271" s="198" t="e">
        <f t="shared" ca="1" si="286"/>
        <v>#NAME?</v>
      </c>
      <c r="F2271" s="151" t="e">
        <f ca="1">+_xll.BInterpol(Boost!$R$6:$R$66,Boost!$AY$6:$AY$66,params!B2271,"cubic")</f>
        <v>#NAME?</v>
      </c>
      <c r="G2271" s="151" t="e">
        <f ca="1">_xll.BInterpol(cf!$A$2:$A$68,cf!$B$2:$B$68,params!B2271,"cubic")/100</f>
        <v>#NAME?</v>
      </c>
      <c r="H2271" s="199" t="e">
        <f t="shared" ca="1" si="287"/>
        <v>#NAME?</v>
      </c>
      <c r="I2271" s="152">
        <f t="shared" ref="I2271:I2334" si="290">1-EXP($R$5*-1*B2271/(1-$R$6))</f>
        <v>0.14032425368471879</v>
      </c>
      <c r="J2271" s="152">
        <f t="shared" si="288"/>
        <v>5.731362685401642E-5</v>
      </c>
      <c r="K2271" s="3" t="e">
        <f t="shared" ca="1" si="284"/>
        <v>#NAME?</v>
      </c>
      <c r="L2271" s="153" t="e">
        <f t="shared" ca="1" si="289"/>
        <v>#NAME?</v>
      </c>
      <c r="M2271" s="195" t="e">
        <f ca="1">_xll.BInterpol(cf!$A$2:$A$68,cf!$C$2:$C$68,params!B2271,"cubic")</f>
        <v>#NAME?</v>
      </c>
      <c r="N2271" s="195" t="e">
        <f ca="1">+_xll.BInterpol(#REF!,#REF!,params!B2271,"cubic")</f>
        <v>#NAME?</v>
      </c>
      <c r="O2271" s="153" t="e">
        <f t="shared" ca="1" si="285"/>
        <v>#NAME?</v>
      </c>
    </row>
    <row r="2272" spans="1:15">
      <c r="A2272">
        <v>2269</v>
      </c>
      <c r="B2272">
        <f t="shared" si="283"/>
        <v>9.0760000000000005</v>
      </c>
      <c r="C2272" s="151" t="e">
        <f ca="1">+_xll.BInterpol(Boost!$R$6:$R$66,Boost!$AZ$6:$AZ$66,params!B2272,"cubic")</f>
        <v>#NAME?</v>
      </c>
      <c r="D2272" s="151" t="e">
        <f ca="1">+_xll.BInterpol(Boost!$R$6:$R$66,Boost!$AX$6:$AX$66,params!B2272,"cubic")</f>
        <v>#NAME?</v>
      </c>
      <c r="E2272" s="198" t="e">
        <f t="shared" ca="1" si="286"/>
        <v>#NAME?</v>
      </c>
      <c r="F2272" s="151" t="e">
        <f ca="1">+_xll.BInterpol(Boost!$R$6:$R$66,Boost!$AY$6:$AY$66,params!B2272,"cubic")</f>
        <v>#NAME?</v>
      </c>
      <c r="G2272" s="151" t="e">
        <f ca="1">_xll.BInterpol(cf!$A$2:$A$68,cf!$B$2:$B$68,params!B2272,"cubic")/100</f>
        <v>#NAME?</v>
      </c>
      <c r="H2272" s="199" t="e">
        <f t="shared" ca="1" si="287"/>
        <v>#NAME?</v>
      </c>
      <c r="I2272" s="152">
        <f t="shared" si="290"/>
        <v>0.14038156349079178</v>
      </c>
      <c r="J2272" s="152">
        <f t="shared" si="288"/>
        <v>5.730980607299152E-5</v>
      </c>
      <c r="K2272" s="3" t="e">
        <f t="shared" ca="1" si="284"/>
        <v>#NAME?</v>
      </c>
      <c r="L2272" s="153" t="e">
        <f t="shared" ca="1" si="289"/>
        <v>#NAME?</v>
      </c>
      <c r="M2272" s="195" t="e">
        <f ca="1">_xll.BInterpol(cf!$A$2:$A$68,cf!$C$2:$C$68,params!B2272,"cubic")</f>
        <v>#NAME?</v>
      </c>
      <c r="N2272" s="195" t="e">
        <f ca="1">+_xll.BInterpol(#REF!,#REF!,params!B2272,"cubic")</f>
        <v>#NAME?</v>
      </c>
      <c r="O2272" s="153" t="e">
        <f t="shared" ca="1" si="285"/>
        <v>#NAME?</v>
      </c>
    </row>
    <row r="2273" spans="1:15">
      <c r="A2273">
        <v>2270</v>
      </c>
      <c r="B2273">
        <f t="shared" si="283"/>
        <v>9.08</v>
      </c>
      <c r="C2273" s="151" t="e">
        <f ca="1">+_xll.BInterpol(Boost!$R$6:$R$66,Boost!$AZ$6:$AZ$66,params!B2273,"cubic")</f>
        <v>#NAME?</v>
      </c>
      <c r="D2273" s="151" t="e">
        <f ca="1">+_xll.BInterpol(Boost!$R$6:$R$66,Boost!$AX$6:$AX$66,params!B2273,"cubic")</f>
        <v>#NAME?</v>
      </c>
      <c r="E2273" s="198" t="e">
        <f t="shared" ca="1" si="286"/>
        <v>#NAME?</v>
      </c>
      <c r="F2273" s="151" t="e">
        <f ca="1">+_xll.BInterpol(Boost!$R$6:$R$66,Boost!$AY$6:$AY$66,params!B2273,"cubic")</f>
        <v>#NAME?</v>
      </c>
      <c r="G2273" s="151" t="e">
        <f ca="1">_xll.BInterpol(cf!$A$2:$A$68,cf!$B$2:$B$68,params!B2273,"cubic")/100</f>
        <v>#NAME?</v>
      </c>
      <c r="H2273" s="199" t="e">
        <f t="shared" ca="1" si="287"/>
        <v>#NAME?</v>
      </c>
      <c r="I2273" s="152">
        <f t="shared" si="290"/>
        <v>0.14043886947633821</v>
      </c>
      <c r="J2273" s="152">
        <f t="shared" si="288"/>
        <v>5.7305985546429739E-5</v>
      </c>
      <c r="K2273" s="3" t="e">
        <f t="shared" ca="1" si="284"/>
        <v>#NAME?</v>
      </c>
      <c r="L2273" s="153" t="e">
        <f t="shared" ca="1" si="289"/>
        <v>#NAME?</v>
      </c>
      <c r="M2273" s="195" t="e">
        <f ca="1">_xll.BInterpol(cf!$A$2:$A$68,cf!$C$2:$C$68,params!B2273,"cubic")</f>
        <v>#NAME?</v>
      </c>
      <c r="N2273" s="195" t="e">
        <f ca="1">+_xll.BInterpol(#REF!,#REF!,params!B2273,"cubic")</f>
        <v>#NAME?</v>
      </c>
      <c r="O2273" s="153" t="e">
        <f t="shared" ca="1" si="285"/>
        <v>#NAME?</v>
      </c>
    </row>
    <row r="2274" spans="1:15">
      <c r="A2274">
        <v>2271</v>
      </c>
      <c r="B2274">
        <f t="shared" si="283"/>
        <v>9.0839999999999996</v>
      </c>
      <c r="C2274" s="151" t="e">
        <f ca="1">+_xll.BInterpol(Boost!$R$6:$R$66,Boost!$AZ$6:$AZ$66,params!B2274,"cubic")</f>
        <v>#NAME?</v>
      </c>
      <c r="D2274" s="151" t="e">
        <f ca="1">+_xll.BInterpol(Boost!$R$6:$R$66,Boost!$AX$6:$AX$66,params!B2274,"cubic")</f>
        <v>#NAME?</v>
      </c>
      <c r="E2274" s="198" t="e">
        <f t="shared" ca="1" si="286"/>
        <v>#NAME?</v>
      </c>
      <c r="F2274" s="151" t="e">
        <f ca="1">+_xll.BInterpol(Boost!$R$6:$R$66,Boost!$AY$6:$AY$66,params!B2274,"cubic")</f>
        <v>#NAME?</v>
      </c>
      <c r="G2274" s="151" t="e">
        <f ca="1">_xll.BInterpol(cf!$A$2:$A$68,cf!$B$2:$B$68,params!B2274,"cubic")/100</f>
        <v>#NAME?</v>
      </c>
      <c r="H2274" s="199" t="e">
        <f t="shared" ca="1" si="287"/>
        <v>#NAME?</v>
      </c>
      <c r="I2274" s="152">
        <f t="shared" si="290"/>
        <v>0.1404961716416131</v>
      </c>
      <c r="J2274" s="152">
        <f t="shared" si="288"/>
        <v>5.7302165274886185E-5</v>
      </c>
      <c r="K2274" s="3" t="e">
        <f t="shared" ca="1" si="284"/>
        <v>#NAME?</v>
      </c>
      <c r="L2274" s="153" t="e">
        <f t="shared" ca="1" si="289"/>
        <v>#NAME?</v>
      </c>
      <c r="M2274" s="195" t="e">
        <f ca="1">_xll.BInterpol(cf!$A$2:$A$68,cf!$C$2:$C$68,params!B2274,"cubic")</f>
        <v>#NAME?</v>
      </c>
      <c r="N2274" s="195" t="e">
        <f ca="1">+_xll.BInterpol(#REF!,#REF!,params!B2274,"cubic")</f>
        <v>#NAME?</v>
      </c>
      <c r="O2274" s="153" t="e">
        <f t="shared" ca="1" si="285"/>
        <v>#NAME?</v>
      </c>
    </row>
    <row r="2275" spans="1:15">
      <c r="A2275">
        <v>2272</v>
      </c>
      <c r="B2275">
        <f t="shared" si="283"/>
        <v>9.0879999999999992</v>
      </c>
      <c r="C2275" s="151" t="e">
        <f ca="1">+_xll.BInterpol(Boost!$R$6:$R$66,Boost!$AZ$6:$AZ$66,params!B2275,"cubic")</f>
        <v>#NAME?</v>
      </c>
      <c r="D2275" s="151" t="e">
        <f ca="1">+_xll.BInterpol(Boost!$R$6:$R$66,Boost!$AX$6:$AX$66,params!B2275,"cubic")</f>
        <v>#NAME?</v>
      </c>
      <c r="E2275" s="198" t="e">
        <f t="shared" ca="1" si="286"/>
        <v>#NAME?</v>
      </c>
      <c r="F2275" s="151" t="e">
        <f ca="1">+_xll.BInterpol(Boost!$R$6:$R$66,Boost!$AY$6:$AY$66,params!B2275,"cubic")</f>
        <v>#NAME?</v>
      </c>
      <c r="G2275" s="151" t="e">
        <f ca="1">_xll.BInterpol(cf!$A$2:$A$68,cf!$B$2:$B$68,params!B2275,"cubic")/100</f>
        <v>#NAME?</v>
      </c>
      <c r="H2275" s="199" t="e">
        <f t="shared" ca="1" si="287"/>
        <v>#NAME?</v>
      </c>
      <c r="I2275" s="152">
        <f t="shared" si="290"/>
        <v>0.1405534699868709</v>
      </c>
      <c r="J2275" s="152">
        <f t="shared" si="288"/>
        <v>5.7298345257805749E-5</v>
      </c>
      <c r="K2275" s="3" t="e">
        <f t="shared" ca="1" si="284"/>
        <v>#NAME?</v>
      </c>
      <c r="L2275" s="153" t="e">
        <f t="shared" ca="1" si="289"/>
        <v>#NAME?</v>
      </c>
      <c r="M2275" s="195" t="e">
        <f ca="1">_xll.BInterpol(cf!$A$2:$A$68,cf!$C$2:$C$68,params!B2275,"cubic")</f>
        <v>#NAME?</v>
      </c>
      <c r="N2275" s="195" t="e">
        <f ca="1">+_xll.BInterpol(#REF!,#REF!,params!B2275,"cubic")</f>
        <v>#NAME?</v>
      </c>
      <c r="O2275" s="153" t="e">
        <f t="shared" ca="1" si="285"/>
        <v>#NAME?</v>
      </c>
    </row>
    <row r="2276" spans="1:15">
      <c r="A2276">
        <v>2273</v>
      </c>
      <c r="B2276">
        <f t="shared" si="283"/>
        <v>9.0920000000000005</v>
      </c>
      <c r="C2276" s="151" t="e">
        <f ca="1">+_xll.BInterpol(Boost!$R$6:$R$66,Boost!$AZ$6:$AZ$66,params!B2276,"cubic")</f>
        <v>#NAME?</v>
      </c>
      <c r="D2276" s="151" t="e">
        <f ca="1">+_xll.BInterpol(Boost!$R$6:$R$66,Boost!$AX$6:$AX$66,params!B2276,"cubic")</f>
        <v>#NAME?</v>
      </c>
      <c r="E2276" s="198" t="e">
        <f t="shared" ca="1" si="286"/>
        <v>#NAME?</v>
      </c>
      <c r="F2276" s="151" t="e">
        <f ca="1">+_xll.BInterpol(Boost!$R$6:$R$66,Boost!$AY$6:$AY$66,params!B2276,"cubic")</f>
        <v>#NAME?</v>
      </c>
      <c r="G2276" s="151" t="e">
        <f ca="1">_xll.BInterpol(cf!$A$2:$A$68,cf!$B$2:$B$68,params!B2276,"cubic")/100</f>
        <v>#NAME?</v>
      </c>
      <c r="H2276" s="199" t="e">
        <f t="shared" ca="1" si="287"/>
        <v>#NAME?</v>
      </c>
      <c r="I2276" s="152">
        <f t="shared" si="290"/>
        <v>0.14061076451236643</v>
      </c>
      <c r="J2276" s="152">
        <f t="shared" si="288"/>
        <v>5.7294525495521498E-5</v>
      </c>
      <c r="K2276" s="3" t="e">
        <f t="shared" ca="1" si="284"/>
        <v>#NAME?</v>
      </c>
      <c r="L2276" s="153" t="e">
        <f t="shared" ca="1" si="289"/>
        <v>#NAME?</v>
      </c>
      <c r="M2276" s="195" t="e">
        <f ca="1">_xll.BInterpol(cf!$A$2:$A$68,cf!$C$2:$C$68,params!B2276,"cubic")</f>
        <v>#NAME?</v>
      </c>
      <c r="N2276" s="195" t="e">
        <f ca="1">+_xll.BInterpol(#REF!,#REF!,params!B2276,"cubic")</f>
        <v>#NAME?</v>
      </c>
      <c r="O2276" s="153" t="e">
        <f t="shared" ca="1" si="285"/>
        <v>#NAME?</v>
      </c>
    </row>
    <row r="2277" spans="1:15">
      <c r="A2277">
        <v>2274</v>
      </c>
      <c r="B2277">
        <f t="shared" si="283"/>
        <v>9.0960000000000001</v>
      </c>
      <c r="C2277" s="151" t="e">
        <f ca="1">+_xll.BInterpol(Boost!$R$6:$R$66,Boost!$AZ$6:$AZ$66,params!B2277,"cubic")</f>
        <v>#NAME?</v>
      </c>
      <c r="D2277" s="151" t="e">
        <f ca="1">+_xll.BInterpol(Boost!$R$6:$R$66,Boost!$AX$6:$AX$66,params!B2277,"cubic")</f>
        <v>#NAME?</v>
      </c>
      <c r="E2277" s="198" t="e">
        <f t="shared" ca="1" si="286"/>
        <v>#NAME?</v>
      </c>
      <c r="F2277" s="151" t="e">
        <f ca="1">+_xll.BInterpol(Boost!$R$6:$R$66,Boost!$AY$6:$AY$66,params!B2277,"cubic")</f>
        <v>#NAME?</v>
      </c>
      <c r="G2277" s="151" t="e">
        <f ca="1">_xll.BInterpol(cf!$A$2:$A$68,cf!$B$2:$B$68,params!B2277,"cubic")/100</f>
        <v>#NAME?</v>
      </c>
      <c r="H2277" s="199" t="e">
        <f t="shared" ca="1" si="287"/>
        <v>#NAME?</v>
      </c>
      <c r="I2277" s="152">
        <f t="shared" si="290"/>
        <v>0.14066805521835413</v>
      </c>
      <c r="J2277" s="152">
        <f t="shared" si="288"/>
        <v>5.7290705987700363E-5</v>
      </c>
      <c r="K2277" s="3" t="e">
        <f t="shared" ca="1" si="284"/>
        <v>#NAME?</v>
      </c>
      <c r="L2277" s="153" t="e">
        <f t="shared" ca="1" si="289"/>
        <v>#NAME?</v>
      </c>
      <c r="M2277" s="195" t="e">
        <f ca="1">_xll.BInterpol(cf!$A$2:$A$68,cf!$C$2:$C$68,params!B2277,"cubic")</f>
        <v>#NAME?</v>
      </c>
      <c r="N2277" s="195" t="e">
        <f ca="1">+_xll.BInterpol(#REF!,#REF!,params!B2277,"cubic")</f>
        <v>#NAME?</v>
      </c>
      <c r="O2277" s="153" t="e">
        <f t="shared" ca="1" si="285"/>
        <v>#NAME?</v>
      </c>
    </row>
    <row r="2278" spans="1:15">
      <c r="A2278">
        <v>2275</v>
      </c>
      <c r="B2278">
        <f t="shared" si="283"/>
        <v>9.1</v>
      </c>
      <c r="C2278" s="151" t="e">
        <f ca="1">+_xll.BInterpol(Boost!$R$6:$R$66,Boost!$AZ$6:$AZ$66,params!B2278,"cubic")</f>
        <v>#NAME?</v>
      </c>
      <c r="D2278" s="151" t="e">
        <f ca="1">+_xll.BInterpol(Boost!$R$6:$R$66,Boost!$AX$6:$AX$66,params!B2278,"cubic")</f>
        <v>#NAME?</v>
      </c>
      <c r="E2278" s="198" t="e">
        <f t="shared" ca="1" si="286"/>
        <v>#NAME?</v>
      </c>
      <c r="F2278" s="151" t="e">
        <f ca="1">+_xll.BInterpol(Boost!$R$6:$R$66,Boost!$AY$6:$AY$66,params!B2278,"cubic")</f>
        <v>#NAME?</v>
      </c>
      <c r="G2278" s="151" t="e">
        <f ca="1">_xll.BInterpol(cf!$A$2:$A$68,cf!$B$2:$B$68,params!B2278,"cubic")/100</f>
        <v>#NAME?</v>
      </c>
      <c r="H2278" s="199" t="e">
        <f t="shared" ca="1" si="287"/>
        <v>#NAME?</v>
      </c>
      <c r="I2278" s="152">
        <f t="shared" si="290"/>
        <v>0.1407253421050888</v>
      </c>
      <c r="J2278" s="152">
        <f t="shared" si="288"/>
        <v>5.7286886734675413E-5</v>
      </c>
      <c r="K2278" s="3" t="e">
        <f t="shared" ca="1" si="284"/>
        <v>#NAME?</v>
      </c>
      <c r="L2278" s="153" t="e">
        <f t="shared" ca="1" si="289"/>
        <v>#NAME?</v>
      </c>
      <c r="M2278" s="195" t="e">
        <f ca="1">_xll.BInterpol(cf!$A$2:$A$68,cf!$C$2:$C$68,params!B2278,"cubic")</f>
        <v>#NAME?</v>
      </c>
      <c r="N2278" s="195" t="e">
        <f ca="1">+_xll.BInterpol(#REF!,#REF!,params!B2278,"cubic")</f>
        <v>#NAME?</v>
      </c>
      <c r="O2278" s="153" t="e">
        <f t="shared" ca="1" si="285"/>
        <v>#NAME?</v>
      </c>
    </row>
    <row r="2279" spans="1:15">
      <c r="A2279">
        <v>2276</v>
      </c>
      <c r="B2279">
        <f t="shared" si="283"/>
        <v>9.1039999999999992</v>
      </c>
      <c r="C2279" s="151" t="e">
        <f ca="1">+_xll.BInterpol(Boost!$R$6:$R$66,Boost!$AZ$6:$AZ$66,params!B2279,"cubic")</f>
        <v>#NAME?</v>
      </c>
      <c r="D2279" s="151" t="e">
        <f ca="1">+_xll.BInterpol(Boost!$R$6:$R$66,Boost!$AX$6:$AX$66,params!B2279,"cubic")</f>
        <v>#NAME?</v>
      </c>
      <c r="E2279" s="198" t="e">
        <f t="shared" ca="1" si="286"/>
        <v>#NAME?</v>
      </c>
      <c r="F2279" s="151" t="e">
        <f ca="1">+_xll.BInterpol(Boost!$R$6:$R$66,Boost!$AY$6:$AY$66,params!B2279,"cubic")</f>
        <v>#NAME?</v>
      </c>
      <c r="G2279" s="151" t="e">
        <f ca="1">_xll.BInterpol(cf!$A$2:$A$68,cf!$B$2:$B$68,params!B2279,"cubic")/100</f>
        <v>#NAME?</v>
      </c>
      <c r="H2279" s="199" t="e">
        <f t="shared" ca="1" si="287"/>
        <v>#NAME?</v>
      </c>
      <c r="I2279" s="152">
        <f t="shared" si="290"/>
        <v>0.14078262517282503</v>
      </c>
      <c r="J2279" s="152">
        <f t="shared" si="288"/>
        <v>5.7283067736224602E-5</v>
      </c>
      <c r="K2279" s="3" t="e">
        <f t="shared" ca="1" si="284"/>
        <v>#NAME?</v>
      </c>
      <c r="L2279" s="153" t="e">
        <f t="shared" ca="1" si="289"/>
        <v>#NAME?</v>
      </c>
      <c r="M2279" s="195" t="e">
        <f ca="1">_xll.BInterpol(cf!$A$2:$A$68,cf!$C$2:$C$68,params!B2279,"cubic")</f>
        <v>#NAME?</v>
      </c>
      <c r="N2279" s="195" t="e">
        <f ca="1">+_xll.BInterpol(#REF!,#REF!,params!B2279,"cubic")</f>
        <v>#NAME?</v>
      </c>
      <c r="O2279" s="153" t="e">
        <f t="shared" ca="1" si="285"/>
        <v>#NAME?</v>
      </c>
    </row>
    <row r="2280" spans="1:15">
      <c r="A2280">
        <v>2277</v>
      </c>
      <c r="B2280">
        <f t="shared" si="283"/>
        <v>9.1080000000000005</v>
      </c>
      <c r="C2280" s="151" t="e">
        <f ca="1">+_xll.BInterpol(Boost!$R$6:$R$66,Boost!$AZ$6:$AZ$66,params!B2280,"cubic")</f>
        <v>#NAME?</v>
      </c>
      <c r="D2280" s="151" t="e">
        <f ca="1">+_xll.BInterpol(Boost!$R$6:$R$66,Boost!$AX$6:$AX$66,params!B2280,"cubic")</f>
        <v>#NAME?</v>
      </c>
      <c r="E2280" s="198" t="e">
        <f t="shared" ca="1" si="286"/>
        <v>#NAME?</v>
      </c>
      <c r="F2280" s="151" t="e">
        <f ca="1">+_xll.BInterpol(Boost!$R$6:$R$66,Boost!$AY$6:$AY$66,params!B2280,"cubic")</f>
        <v>#NAME?</v>
      </c>
      <c r="G2280" s="151" t="e">
        <f ca="1">_xll.BInterpol(cf!$A$2:$A$68,cf!$B$2:$B$68,params!B2280,"cubic")/100</f>
        <v>#NAME?</v>
      </c>
      <c r="H2280" s="199" t="e">
        <f t="shared" ca="1" si="287"/>
        <v>#NAME?</v>
      </c>
      <c r="I2280" s="152">
        <f t="shared" si="290"/>
        <v>0.14083990442181726</v>
      </c>
      <c r="J2280" s="152">
        <f t="shared" si="288"/>
        <v>5.7279248992236909E-5</v>
      </c>
      <c r="K2280" s="3" t="e">
        <f t="shared" ca="1" si="284"/>
        <v>#NAME?</v>
      </c>
      <c r="L2280" s="153" t="e">
        <f t="shared" ca="1" si="289"/>
        <v>#NAME?</v>
      </c>
      <c r="M2280" s="195" t="e">
        <f ca="1">_xll.BInterpol(cf!$A$2:$A$68,cf!$C$2:$C$68,params!B2280,"cubic")</f>
        <v>#NAME?</v>
      </c>
      <c r="N2280" s="195" t="e">
        <f ca="1">+_xll.BInterpol(#REF!,#REF!,params!B2280,"cubic")</f>
        <v>#NAME?</v>
      </c>
      <c r="O2280" s="153" t="e">
        <f t="shared" ca="1" si="285"/>
        <v>#NAME?</v>
      </c>
    </row>
    <row r="2281" spans="1:15">
      <c r="A2281">
        <v>2278</v>
      </c>
      <c r="B2281">
        <f t="shared" si="283"/>
        <v>9.1120000000000001</v>
      </c>
      <c r="C2281" s="151" t="e">
        <f ca="1">+_xll.BInterpol(Boost!$R$6:$R$66,Boost!$AZ$6:$AZ$66,params!B2281,"cubic")</f>
        <v>#NAME?</v>
      </c>
      <c r="D2281" s="151" t="e">
        <f ca="1">+_xll.BInterpol(Boost!$R$6:$R$66,Boost!$AX$6:$AX$66,params!B2281,"cubic")</f>
        <v>#NAME?</v>
      </c>
      <c r="E2281" s="198" t="e">
        <f t="shared" ca="1" si="286"/>
        <v>#NAME?</v>
      </c>
      <c r="F2281" s="151" t="e">
        <f ca="1">+_xll.BInterpol(Boost!$R$6:$R$66,Boost!$AY$6:$AY$66,params!B2281,"cubic")</f>
        <v>#NAME?</v>
      </c>
      <c r="G2281" s="151" t="e">
        <f ca="1">_xll.BInterpol(cf!$A$2:$A$68,cf!$B$2:$B$68,params!B2281,"cubic")/100</f>
        <v>#NAME?</v>
      </c>
      <c r="H2281" s="199" t="e">
        <f t="shared" ca="1" si="287"/>
        <v>#NAME?</v>
      </c>
      <c r="I2281" s="152">
        <f t="shared" si="290"/>
        <v>0.14089717985232031</v>
      </c>
      <c r="J2281" s="152">
        <f t="shared" si="288"/>
        <v>5.7275430503045399E-5</v>
      </c>
      <c r="K2281" s="3" t="e">
        <f t="shared" ca="1" si="284"/>
        <v>#NAME?</v>
      </c>
      <c r="L2281" s="153" t="e">
        <f t="shared" ca="1" si="289"/>
        <v>#NAME?</v>
      </c>
      <c r="M2281" s="195" t="e">
        <f ca="1">_xll.BInterpol(cf!$A$2:$A$68,cf!$C$2:$C$68,params!B2281,"cubic")</f>
        <v>#NAME?</v>
      </c>
      <c r="N2281" s="195" t="e">
        <f ca="1">+_xll.BInterpol(#REF!,#REF!,params!B2281,"cubic")</f>
        <v>#NAME?</v>
      </c>
      <c r="O2281" s="153" t="e">
        <f t="shared" ca="1" si="285"/>
        <v>#NAME?</v>
      </c>
    </row>
    <row r="2282" spans="1:15">
      <c r="A2282">
        <v>2279</v>
      </c>
      <c r="B2282">
        <f t="shared" si="283"/>
        <v>9.1159999999999997</v>
      </c>
      <c r="C2282" s="151" t="e">
        <f ca="1">+_xll.BInterpol(Boost!$R$6:$R$66,Boost!$AZ$6:$AZ$66,params!B2282,"cubic")</f>
        <v>#NAME?</v>
      </c>
      <c r="D2282" s="151" t="e">
        <f ca="1">+_xll.BInterpol(Boost!$R$6:$R$66,Boost!$AX$6:$AX$66,params!B2282,"cubic")</f>
        <v>#NAME?</v>
      </c>
      <c r="E2282" s="198" t="e">
        <f t="shared" ca="1" si="286"/>
        <v>#NAME?</v>
      </c>
      <c r="F2282" s="151" t="e">
        <f ca="1">+_xll.BInterpol(Boost!$R$6:$R$66,Boost!$AY$6:$AY$66,params!B2282,"cubic")</f>
        <v>#NAME?</v>
      </c>
      <c r="G2282" s="151" t="e">
        <f ca="1">_xll.BInterpol(cf!$A$2:$A$68,cf!$B$2:$B$68,params!B2282,"cubic")/100</f>
        <v>#NAME?</v>
      </c>
      <c r="H2282" s="199" t="e">
        <f t="shared" ca="1" si="287"/>
        <v>#NAME?</v>
      </c>
      <c r="I2282" s="152">
        <f t="shared" si="290"/>
        <v>0.14095445146458851</v>
      </c>
      <c r="J2282" s="152">
        <f t="shared" si="288"/>
        <v>5.7271612268205985E-5</v>
      </c>
      <c r="K2282" s="3" t="e">
        <f t="shared" ca="1" si="284"/>
        <v>#NAME?</v>
      </c>
      <c r="L2282" s="153" t="e">
        <f t="shared" ca="1" si="289"/>
        <v>#NAME?</v>
      </c>
      <c r="M2282" s="195" t="e">
        <f ca="1">_xll.BInterpol(cf!$A$2:$A$68,cf!$C$2:$C$68,params!B2282,"cubic")</f>
        <v>#NAME?</v>
      </c>
      <c r="N2282" s="195" t="e">
        <f ca="1">+_xll.BInterpol(#REF!,#REF!,params!B2282,"cubic")</f>
        <v>#NAME?</v>
      </c>
      <c r="O2282" s="153" t="e">
        <f t="shared" ca="1" si="285"/>
        <v>#NAME?</v>
      </c>
    </row>
    <row r="2283" spans="1:15">
      <c r="A2283">
        <v>2280</v>
      </c>
      <c r="B2283">
        <f t="shared" si="283"/>
        <v>9.1199999999999992</v>
      </c>
      <c r="C2283" s="151" t="e">
        <f ca="1">+_xll.BInterpol(Boost!$R$6:$R$66,Boost!$AZ$6:$AZ$66,params!B2283,"cubic")</f>
        <v>#NAME?</v>
      </c>
      <c r="D2283" s="151" t="e">
        <f ca="1">+_xll.BInterpol(Boost!$R$6:$R$66,Boost!$AX$6:$AX$66,params!B2283,"cubic")</f>
        <v>#NAME?</v>
      </c>
      <c r="E2283" s="198" t="e">
        <f t="shared" ca="1" si="286"/>
        <v>#NAME?</v>
      </c>
      <c r="F2283" s="151" t="e">
        <f ca="1">+_xll.BInterpol(Boost!$R$6:$R$66,Boost!$AY$6:$AY$66,params!B2283,"cubic")</f>
        <v>#NAME?</v>
      </c>
      <c r="G2283" s="151" t="e">
        <f ca="1">_xll.BInterpol(cf!$A$2:$A$68,cf!$B$2:$B$68,params!B2283,"cubic")/100</f>
        <v>#NAME?</v>
      </c>
      <c r="H2283" s="199" t="e">
        <f t="shared" ca="1" si="287"/>
        <v>#NAME?</v>
      </c>
      <c r="I2283" s="152">
        <f t="shared" si="290"/>
        <v>0.14101171925887657</v>
      </c>
      <c r="J2283" s="152">
        <f t="shared" si="288"/>
        <v>5.7267794288051732E-5</v>
      </c>
      <c r="K2283" s="3" t="e">
        <f t="shared" ca="1" si="284"/>
        <v>#NAME?</v>
      </c>
      <c r="L2283" s="153" t="e">
        <f t="shared" ca="1" si="289"/>
        <v>#NAME?</v>
      </c>
      <c r="M2283" s="195" t="e">
        <f ca="1">_xll.BInterpol(cf!$A$2:$A$68,cf!$C$2:$C$68,params!B2283,"cubic")</f>
        <v>#NAME?</v>
      </c>
      <c r="N2283" s="195" t="e">
        <f ca="1">+_xll.BInterpol(#REF!,#REF!,params!B2283,"cubic")</f>
        <v>#NAME?</v>
      </c>
      <c r="O2283" s="153" t="e">
        <f t="shared" ca="1" si="285"/>
        <v>#NAME?</v>
      </c>
    </row>
    <row r="2284" spans="1:15">
      <c r="A2284">
        <v>2281</v>
      </c>
      <c r="B2284">
        <f t="shared" si="283"/>
        <v>9.1240000000000006</v>
      </c>
      <c r="C2284" s="151" t="e">
        <f ca="1">+_xll.BInterpol(Boost!$R$6:$R$66,Boost!$AZ$6:$AZ$66,params!B2284,"cubic")</f>
        <v>#NAME?</v>
      </c>
      <c r="D2284" s="151" t="e">
        <f ca="1">+_xll.BInterpol(Boost!$R$6:$R$66,Boost!$AX$6:$AX$66,params!B2284,"cubic")</f>
        <v>#NAME?</v>
      </c>
      <c r="E2284" s="198" t="e">
        <f t="shared" ca="1" si="286"/>
        <v>#NAME?</v>
      </c>
      <c r="F2284" s="151" t="e">
        <f ca="1">+_xll.BInterpol(Boost!$R$6:$R$66,Boost!$AY$6:$AY$66,params!B2284,"cubic")</f>
        <v>#NAME?</v>
      </c>
      <c r="G2284" s="151" t="e">
        <f ca="1">_xll.BInterpol(cf!$A$2:$A$68,cf!$B$2:$B$68,params!B2284,"cubic")/100</f>
        <v>#NAME?</v>
      </c>
      <c r="H2284" s="199" t="e">
        <f t="shared" ca="1" si="287"/>
        <v>#NAME?</v>
      </c>
      <c r="I2284" s="152">
        <f t="shared" si="290"/>
        <v>0.14106898323543882</v>
      </c>
      <c r="J2284" s="152">
        <f t="shared" si="288"/>
        <v>5.7263976562249574E-5</v>
      </c>
      <c r="K2284" s="3" t="e">
        <f t="shared" ca="1" si="284"/>
        <v>#NAME?</v>
      </c>
      <c r="L2284" s="153" t="e">
        <f t="shared" ca="1" si="289"/>
        <v>#NAME?</v>
      </c>
      <c r="M2284" s="195" t="e">
        <f ca="1">_xll.BInterpol(cf!$A$2:$A$68,cf!$C$2:$C$68,params!B2284,"cubic")</f>
        <v>#NAME?</v>
      </c>
      <c r="N2284" s="195" t="e">
        <f ca="1">+_xll.BInterpol(#REF!,#REF!,params!B2284,"cubic")</f>
        <v>#NAME?</v>
      </c>
      <c r="O2284" s="153" t="e">
        <f t="shared" ca="1" si="285"/>
        <v>#NAME?</v>
      </c>
    </row>
    <row r="2285" spans="1:15">
      <c r="A2285">
        <v>2282</v>
      </c>
      <c r="B2285">
        <f t="shared" si="283"/>
        <v>9.1280000000000001</v>
      </c>
      <c r="C2285" s="151" t="e">
        <f ca="1">+_xll.BInterpol(Boost!$R$6:$R$66,Boost!$AZ$6:$AZ$66,params!B2285,"cubic")</f>
        <v>#NAME?</v>
      </c>
      <c r="D2285" s="151" t="e">
        <f ca="1">+_xll.BInterpol(Boost!$R$6:$R$66,Boost!$AX$6:$AX$66,params!B2285,"cubic")</f>
        <v>#NAME?</v>
      </c>
      <c r="E2285" s="198" t="e">
        <f t="shared" ca="1" si="286"/>
        <v>#NAME?</v>
      </c>
      <c r="F2285" s="151" t="e">
        <f ca="1">+_xll.BInterpol(Boost!$R$6:$R$66,Boost!$AY$6:$AY$66,params!B2285,"cubic")</f>
        <v>#NAME?</v>
      </c>
      <c r="G2285" s="151" t="e">
        <f ca="1">_xll.BInterpol(cf!$A$2:$A$68,cf!$B$2:$B$68,params!B2285,"cubic")/100</f>
        <v>#NAME?</v>
      </c>
      <c r="H2285" s="199" t="e">
        <f t="shared" ca="1" si="287"/>
        <v>#NAME?</v>
      </c>
      <c r="I2285" s="152">
        <f t="shared" si="290"/>
        <v>0.14112624339452995</v>
      </c>
      <c r="J2285" s="152">
        <f t="shared" si="288"/>
        <v>5.7260159091132579E-5</v>
      </c>
      <c r="K2285" s="3" t="e">
        <f t="shared" ca="1" si="284"/>
        <v>#NAME?</v>
      </c>
      <c r="L2285" s="153" t="e">
        <f t="shared" ca="1" si="289"/>
        <v>#NAME?</v>
      </c>
      <c r="M2285" s="195" t="e">
        <f ca="1">_xll.BInterpol(cf!$A$2:$A$68,cf!$C$2:$C$68,params!B2285,"cubic")</f>
        <v>#NAME?</v>
      </c>
      <c r="N2285" s="195" t="e">
        <f ca="1">+_xll.BInterpol(#REF!,#REF!,params!B2285,"cubic")</f>
        <v>#NAME?</v>
      </c>
      <c r="O2285" s="153" t="e">
        <f t="shared" ca="1" si="285"/>
        <v>#NAME?</v>
      </c>
    </row>
    <row r="2286" spans="1:15">
      <c r="A2286">
        <v>2283</v>
      </c>
      <c r="B2286">
        <f t="shared" si="283"/>
        <v>9.1319999999999997</v>
      </c>
      <c r="C2286" s="151" t="e">
        <f ca="1">+_xll.BInterpol(Boost!$R$6:$R$66,Boost!$AZ$6:$AZ$66,params!B2286,"cubic")</f>
        <v>#NAME?</v>
      </c>
      <c r="D2286" s="151" t="e">
        <f ca="1">+_xll.BInterpol(Boost!$R$6:$R$66,Boost!$AX$6:$AX$66,params!B2286,"cubic")</f>
        <v>#NAME?</v>
      </c>
      <c r="E2286" s="198" t="e">
        <f t="shared" ca="1" si="286"/>
        <v>#NAME?</v>
      </c>
      <c r="F2286" s="151" t="e">
        <f ca="1">+_xll.BInterpol(Boost!$R$6:$R$66,Boost!$AY$6:$AY$66,params!B2286,"cubic")</f>
        <v>#NAME?</v>
      </c>
      <c r="G2286" s="151" t="e">
        <f ca="1">_xll.BInterpol(cf!$A$2:$A$68,cf!$B$2:$B$68,params!B2286,"cubic")/100</f>
        <v>#NAME?</v>
      </c>
      <c r="H2286" s="199" t="e">
        <f t="shared" ca="1" si="287"/>
        <v>#NAME?</v>
      </c>
      <c r="I2286" s="152">
        <f t="shared" si="290"/>
        <v>0.14118349973640443</v>
      </c>
      <c r="J2286" s="152">
        <f t="shared" si="288"/>
        <v>5.72563418744787E-5</v>
      </c>
      <c r="K2286" s="3" t="e">
        <f t="shared" ca="1" si="284"/>
        <v>#NAME?</v>
      </c>
      <c r="L2286" s="153" t="e">
        <f t="shared" ca="1" si="289"/>
        <v>#NAME?</v>
      </c>
      <c r="M2286" s="195" t="e">
        <f ca="1">_xll.BInterpol(cf!$A$2:$A$68,cf!$C$2:$C$68,params!B2286,"cubic")</f>
        <v>#NAME?</v>
      </c>
      <c r="N2286" s="195" t="e">
        <f ca="1">+_xll.BInterpol(#REF!,#REF!,params!B2286,"cubic")</f>
        <v>#NAME?</v>
      </c>
      <c r="O2286" s="153" t="e">
        <f t="shared" ca="1" si="285"/>
        <v>#NAME?</v>
      </c>
    </row>
    <row r="2287" spans="1:15">
      <c r="A2287">
        <v>2284</v>
      </c>
      <c r="B2287">
        <f t="shared" si="283"/>
        <v>9.1359999999999992</v>
      </c>
      <c r="C2287" s="151" t="e">
        <f ca="1">+_xll.BInterpol(Boost!$R$6:$R$66,Boost!$AZ$6:$AZ$66,params!B2287,"cubic")</f>
        <v>#NAME?</v>
      </c>
      <c r="D2287" s="151" t="e">
        <f ca="1">+_xll.BInterpol(Boost!$R$6:$R$66,Boost!$AX$6:$AX$66,params!B2287,"cubic")</f>
        <v>#NAME?</v>
      </c>
      <c r="E2287" s="198" t="e">
        <f t="shared" ca="1" si="286"/>
        <v>#NAME?</v>
      </c>
      <c r="F2287" s="151" t="e">
        <f ca="1">+_xll.BInterpol(Boost!$R$6:$R$66,Boost!$AY$6:$AY$66,params!B2287,"cubic")</f>
        <v>#NAME?</v>
      </c>
      <c r="G2287" s="151" t="e">
        <f ca="1">_xll.BInterpol(cf!$A$2:$A$68,cf!$B$2:$B$68,params!B2287,"cubic")/100</f>
        <v>#NAME?</v>
      </c>
      <c r="H2287" s="199" t="e">
        <f t="shared" ca="1" si="287"/>
        <v>#NAME?</v>
      </c>
      <c r="I2287" s="152">
        <f t="shared" si="290"/>
        <v>0.1412407522613166</v>
      </c>
      <c r="J2287" s="152">
        <f t="shared" si="288"/>
        <v>5.7252524912176916E-5</v>
      </c>
      <c r="K2287" s="3" t="e">
        <f t="shared" ca="1" si="284"/>
        <v>#NAME?</v>
      </c>
      <c r="L2287" s="153" t="e">
        <f t="shared" ca="1" si="289"/>
        <v>#NAME?</v>
      </c>
      <c r="M2287" s="195" t="e">
        <f ca="1">_xll.BInterpol(cf!$A$2:$A$68,cf!$C$2:$C$68,params!B2287,"cubic")</f>
        <v>#NAME?</v>
      </c>
      <c r="N2287" s="195" t="e">
        <f ca="1">+_xll.BInterpol(#REF!,#REF!,params!B2287,"cubic")</f>
        <v>#NAME?</v>
      </c>
      <c r="O2287" s="153" t="e">
        <f t="shared" ca="1" si="285"/>
        <v>#NAME?</v>
      </c>
    </row>
    <row r="2288" spans="1:15">
      <c r="A2288">
        <v>2285</v>
      </c>
      <c r="B2288">
        <f t="shared" si="283"/>
        <v>9.14</v>
      </c>
      <c r="C2288" s="151" t="e">
        <f ca="1">+_xll.BInterpol(Boost!$R$6:$R$66,Boost!$AZ$6:$AZ$66,params!B2288,"cubic")</f>
        <v>#NAME?</v>
      </c>
      <c r="D2288" s="151" t="e">
        <f ca="1">+_xll.BInterpol(Boost!$R$6:$R$66,Boost!$AX$6:$AX$66,params!B2288,"cubic")</f>
        <v>#NAME?</v>
      </c>
      <c r="E2288" s="198" t="e">
        <f t="shared" ca="1" si="286"/>
        <v>#NAME?</v>
      </c>
      <c r="F2288" s="151" t="e">
        <f ca="1">+_xll.BInterpol(Boost!$R$6:$R$66,Boost!$AY$6:$AY$66,params!B2288,"cubic")</f>
        <v>#NAME?</v>
      </c>
      <c r="G2288" s="151" t="e">
        <f ca="1">_xll.BInterpol(cf!$A$2:$A$68,cf!$B$2:$B$68,params!B2288,"cubic")/100</f>
        <v>#NAME?</v>
      </c>
      <c r="H2288" s="199" t="e">
        <f t="shared" ca="1" si="287"/>
        <v>#NAME?</v>
      </c>
      <c r="I2288" s="152">
        <f t="shared" si="290"/>
        <v>0.14129800096952105</v>
      </c>
      <c r="J2288" s="152">
        <f t="shared" si="288"/>
        <v>5.7248708204449272E-5</v>
      </c>
      <c r="K2288" s="3" t="e">
        <f t="shared" ca="1" si="284"/>
        <v>#NAME?</v>
      </c>
      <c r="L2288" s="153" t="e">
        <f t="shared" ca="1" si="289"/>
        <v>#NAME?</v>
      </c>
      <c r="M2288" s="195" t="e">
        <f ca="1">_xll.BInterpol(cf!$A$2:$A$68,cf!$C$2:$C$68,params!B2288,"cubic")</f>
        <v>#NAME?</v>
      </c>
      <c r="N2288" s="195" t="e">
        <f ca="1">+_xll.BInterpol(#REF!,#REF!,params!B2288,"cubic")</f>
        <v>#NAME?</v>
      </c>
      <c r="O2288" s="153" t="e">
        <f t="shared" ca="1" si="285"/>
        <v>#NAME?</v>
      </c>
    </row>
    <row r="2289" spans="1:15">
      <c r="A2289">
        <v>2286</v>
      </c>
      <c r="B2289">
        <f t="shared" si="283"/>
        <v>9.1440000000000001</v>
      </c>
      <c r="C2289" s="151" t="e">
        <f ca="1">+_xll.BInterpol(Boost!$R$6:$R$66,Boost!$AZ$6:$AZ$66,params!B2289,"cubic")</f>
        <v>#NAME?</v>
      </c>
      <c r="D2289" s="151" t="e">
        <f ca="1">+_xll.BInterpol(Boost!$R$6:$R$66,Boost!$AX$6:$AX$66,params!B2289,"cubic")</f>
        <v>#NAME?</v>
      </c>
      <c r="E2289" s="198" t="e">
        <f t="shared" ca="1" si="286"/>
        <v>#NAME?</v>
      </c>
      <c r="F2289" s="151" t="e">
        <f ca="1">+_xll.BInterpol(Boost!$R$6:$R$66,Boost!$AY$6:$AY$66,params!B2289,"cubic")</f>
        <v>#NAME?</v>
      </c>
      <c r="G2289" s="151" t="e">
        <f ca="1">_xll.BInterpol(cf!$A$2:$A$68,cf!$B$2:$B$68,params!B2289,"cubic")/100</f>
        <v>#NAME?</v>
      </c>
      <c r="H2289" s="199" t="e">
        <f t="shared" ca="1" si="287"/>
        <v>#NAME?</v>
      </c>
      <c r="I2289" s="152">
        <f t="shared" si="290"/>
        <v>0.14135524586127213</v>
      </c>
      <c r="J2289" s="152">
        <f t="shared" si="288"/>
        <v>5.7244891751073723E-5</v>
      </c>
      <c r="K2289" s="3" t="e">
        <f t="shared" ca="1" si="284"/>
        <v>#NAME?</v>
      </c>
      <c r="L2289" s="153" t="e">
        <f t="shared" ca="1" si="289"/>
        <v>#NAME?</v>
      </c>
      <c r="M2289" s="195" t="e">
        <f ca="1">_xll.BInterpol(cf!$A$2:$A$68,cf!$C$2:$C$68,params!B2289,"cubic")</f>
        <v>#NAME?</v>
      </c>
      <c r="N2289" s="195" t="e">
        <f ca="1">+_xll.BInterpol(#REF!,#REF!,params!B2289,"cubic")</f>
        <v>#NAME?</v>
      </c>
      <c r="O2289" s="153" t="e">
        <f t="shared" ca="1" si="285"/>
        <v>#NAME?</v>
      </c>
    </row>
    <row r="2290" spans="1:15">
      <c r="A2290">
        <v>2287</v>
      </c>
      <c r="B2290">
        <f t="shared" si="283"/>
        <v>9.1479999999999997</v>
      </c>
      <c r="C2290" s="151" t="e">
        <f ca="1">+_xll.BInterpol(Boost!$R$6:$R$66,Boost!$AZ$6:$AZ$66,params!B2290,"cubic")</f>
        <v>#NAME?</v>
      </c>
      <c r="D2290" s="151" t="e">
        <f ca="1">+_xll.BInterpol(Boost!$R$6:$R$66,Boost!$AX$6:$AX$66,params!B2290,"cubic")</f>
        <v>#NAME?</v>
      </c>
      <c r="E2290" s="198" t="e">
        <f t="shared" ca="1" si="286"/>
        <v>#NAME?</v>
      </c>
      <c r="F2290" s="151" t="e">
        <f ca="1">+_xll.BInterpol(Boost!$R$6:$R$66,Boost!$AY$6:$AY$66,params!B2290,"cubic")</f>
        <v>#NAME?</v>
      </c>
      <c r="G2290" s="151" t="e">
        <f ca="1">_xll.BInterpol(cf!$A$2:$A$68,cf!$B$2:$B$68,params!B2290,"cubic")/100</f>
        <v>#NAME?</v>
      </c>
      <c r="H2290" s="199" t="e">
        <f t="shared" ca="1" si="287"/>
        <v>#NAME?</v>
      </c>
      <c r="I2290" s="152">
        <f t="shared" si="290"/>
        <v>0.14141248693682429</v>
      </c>
      <c r="J2290" s="152">
        <f t="shared" si="288"/>
        <v>5.7241075552161291E-5</v>
      </c>
      <c r="K2290" s="3" t="e">
        <f t="shared" ca="1" si="284"/>
        <v>#NAME?</v>
      </c>
      <c r="L2290" s="153" t="e">
        <f t="shared" ca="1" si="289"/>
        <v>#NAME?</v>
      </c>
      <c r="M2290" s="195" t="e">
        <f ca="1">_xll.BInterpol(cf!$A$2:$A$68,cf!$C$2:$C$68,params!B2290,"cubic")</f>
        <v>#NAME?</v>
      </c>
      <c r="N2290" s="195" t="e">
        <f ca="1">+_xll.BInterpol(#REF!,#REF!,params!B2290,"cubic")</f>
        <v>#NAME?</v>
      </c>
      <c r="O2290" s="153" t="e">
        <f t="shared" ca="1" si="285"/>
        <v>#NAME?</v>
      </c>
    </row>
    <row r="2291" spans="1:15">
      <c r="A2291">
        <v>2288</v>
      </c>
      <c r="B2291">
        <f t="shared" si="283"/>
        <v>9.1519999999999992</v>
      </c>
      <c r="C2291" s="151" t="e">
        <f ca="1">+_xll.BInterpol(Boost!$R$6:$R$66,Boost!$AZ$6:$AZ$66,params!B2291,"cubic")</f>
        <v>#NAME?</v>
      </c>
      <c r="D2291" s="151" t="e">
        <f ca="1">+_xll.BInterpol(Boost!$R$6:$R$66,Boost!$AX$6:$AX$66,params!B2291,"cubic")</f>
        <v>#NAME?</v>
      </c>
      <c r="E2291" s="198" t="e">
        <f t="shared" ca="1" si="286"/>
        <v>#NAME?</v>
      </c>
      <c r="F2291" s="151" t="e">
        <f ca="1">+_xll.BInterpol(Boost!$R$6:$R$66,Boost!$AY$6:$AY$66,params!B2291,"cubic")</f>
        <v>#NAME?</v>
      </c>
      <c r="G2291" s="151" t="e">
        <f ca="1">_xll.BInterpol(cf!$A$2:$A$68,cf!$B$2:$B$68,params!B2291,"cubic")/100</f>
        <v>#NAME?</v>
      </c>
      <c r="H2291" s="199" t="e">
        <f t="shared" ca="1" si="287"/>
        <v>#NAME?</v>
      </c>
      <c r="I2291" s="152">
        <f t="shared" si="290"/>
        <v>0.141469724196432</v>
      </c>
      <c r="J2291" s="152">
        <f t="shared" si="288"/>
        <v>5.7237259607711977E-5</v>
      </c>
      <c r="K2291" s="3" t="e">
        <f t="shared" ca="1" si="284"/>
        <v>#NAME?</v>
      </c>
      <c r="L2291" s="153" t="e">
        <f t="shared" ca="1" si="289"/>
        <v>#NAME?</v>
      </c>
      <c r="M2291" s="195" t="e">
        <f ca="1">_xll.BInterpol(cf!$A$2:$A$68,cf!$C$2:$C$68,params!B2291,"cubic")</f>
        <v>#NAME?</v>
      </c>
      <c r="N2291" s="195" t="e">
        <f ca="1">+_xll.BInterpol(#REF!,#REF!,params!B2291,"cubic")</f>
        <v>#NAME?</v>
      </c>
      <c r="O2291" s="153" t="e">
        <f t="shared" ca="1" si="285"/>
        <v>#NAME?</v>
      </c>
    </row>
    <row r="2292" spans="1:15">
      <c r="A2292">
        <v>2289</v>
      </c>
      <c r="B2292">
        <f t="shared" si="283"/>
        <v>9.1560000000000006</v>
      </c>
      <c r="C2292" s="151" t="e">
        <f ca="1">+_xll.BInterpol(Boost!$R$6:$R$66,Boost!$AZ$6:$AZ$66,params!B2292,"cubic")</f>
        <v>#NAME?</v>
      </c>
      <c r="D2292" s="151" t="e">
        <f ca="1">+_xll.BInterpol(Boost!$R$6:$R$66,Boost!$AX$6:$AX$66,params!B2292,"cubic")</f>
        <v>#NAME?</v>
      </c>
      <c r="E2292" s="198" t="e">
        <f t="shared" ca="1" si="286"/>
        <v>#NAME?</v>
      </c>
      <c r="F2292" s="151" t="e">
        <f ca="1">+_xll.BInterpol(Boost!$R$6:$R$66,Boost!$AY$6:$AY$66,params!B2292,"cubic")</f>
        <v>#NAME?</v>
      </c>
      <c r="G2292" s="151" t="e">
        <f ca="1">_xll.BInterpol(cf!$A$2:$A$68,cf!$B$2:$B$68,params!B2292,"cubic")/100</f>
        <v>#NAME?</v>
      </c>
      <c r="H2292" s="199" t="e">
        <f t="shared" ca="1" si="287"/>
        <v>#NAME?</v>
      </c>
      <c r="I2292" s="152">
        <f t="shared" si="290"/>
        <v>0.14152695764034962</v>
      </c>
      <c r="J2292" s="152">
        <f t="shared" si="288"/>
        <v>5.7233443917614757E-5</v>
      </c>
      <c r="K2292" s="3" t="e">
        <f t="shared" ca="1" si="284"/>
        <v>#NAME?</v>
      </c>
      <c r="L2292" s="153" t="e">
        <f t="shared" ca="1" si="289"/>
        <v>#NAME?</v>
      </c>
      <c r="M2292" s="195" t="e">
        <f ca="1">_xll.BInterpol(cf!$A$2:$A$68,cf!$C$2:$C$68,params!B2292,"cubic")</f>
        <v>#NAME?</v>
      </c>
      <c r="N2292" s="195" t="e">
        <f ca="1">+_xll.BInterpol(#REF!,#REF!,params!B2292,"cubic")</f>
        <v>#NAME?</v>
      </c>
      <c r="O2292" s="153" t="e">
        <f t="shared" ca="1" si="285"/>
        <v>#NAME?</v>
      </c>
    </row>
    <row r="2293" spans="1:15">
      <c r="A2293">
        <v>2290</v>
      </c>
      <c r="B2293">
        <f t="shared" si="283"/>
        <v>9.16</v>
      </c>
      <c r="C2293" s="151" t="e">
        <f ca="1">+_xll.BInterpol(Boost!$R$6:$R$66,Boost!$AZ$6:$AZ$66,params!B2293,"cubic")</f>
        <v>#NAME?</v>
      </c>
      <c r="D2293" s="151" t="e">
        <f ca="1">+_xll.BInterpol(Boost!$R$6:$R$66,Boost!$AX$6:$AX$66,params!B2293,"cubic")</f>
        <v>#NAME?</v>
      </c>
      <c r="E2293" s="198" t="e">
        <f t="shared" ca="1" si="286"/>
        <v>#NAME?</v>
      </c>
      <c r="F2293" s="151" t="e">
        <f ca="1">+_xll.BInterpol(Boost!$R$6:$R$66,Boost!$AY$6:$AY$66,params!B2293,"cubic")</f>
        <v>#NAME?</v>
      </c>
      <c r="G2293" s="151" t="e">
        <f ca="1">_xll.BInterpol(cf!$A$2:$A$68,cf!$B$2:$B$68,params!B2293,"cubic")/100</f>
        <v>#NAME?</v>
      </c>
      <c r="H2293" s="199" t="e">
        <f t="shared" ca="1" si="287"/>
        <v>#NAME?</v>
      </c>
      <c r="I2293" s="152">
        <f t="shared" si="290"/>
        <v>0.14158418726883149</v>
      </c>
      <c r="J2293" s="152">
        <f t="shared" si="288"/>
        <v>5.7229628481869632E-5</v>
      </c>
      <c r="K2293" s="3" t="e">
        <f t="shared" ca="1" si="284"/>
        <v>#NAME?</v>
      </c>
      <c r="L2293" s="153" t="e">
        <f t="shared" ca="1" si="289"/>
        <v>#NAME?</v>
      </c>
      <c r="M2293" s="195" t="e">
        <f ca="1">_xll.BInterpol(cf!$A$2:$A$68,cf!$C$2:$C$68,params!B2293,"cubic")</f>
        <v>#NAME?</v>
      </c>
      <c r="N2293" s="195" t="e">
        <f ca="1">+_xll.BInterpol(#REF!,#REF!,params!B2293,"cubic")</f>
        <v>#NAME?</v>
      </c>
      <c r="O2293" s="153" t="e">
        <f t="shared" ca="1" si="285"/>
        <v>#NAME?</v>
      </c>
    </row>
    <row r="2294" spans="1:15">
      <c r="A2294">
        <v>2291</v>
      </c>
      <c r="B2294">
        <f t="shared" si="283"/>
        <v>9.1639999999999997</v>
      </c>
      <c r="C2294" s="151" t="e">
        <f ca="1">+_xll.BInterpol(Boost!$R$6:$R$66,Boost!$AZ$6:$AZ$66,params!B2294,"cubic")</f>
        <v>#NAME?</v>
      </c>
      <c r="D2294" s="151" t="e">
        <f ca="1">+_xll.BInterpol(Boost!$R$6:$R$66,Boost!$AX$6:$AX$66,params!B2294,"cubic")</f>
        <v>#NAME?</v>
      </c>
      <c r="E2294" s="198" t="e">
        <f t="shared" ca="1" si="286"/>
        <v>#NAME?</v>
      </c>
      <c r="F2294" s="151" t="e">
        <f ca="1">+_xll.BInterpol(Boost!$R$6:$R$66,Boost!$AY$6:$AY$66,params!B2294,"cubic")</f>
        <v>#NAME?</v>
      </c>
      <c r="G2294" s="151" t="e">
        <f ca="1">_xll.BInterpol(cf!$A$2:$A$68,cf!$B$2:$B$68,params!B2294,"cubic")/100</f>
        <v>#NAME?</v>
      </c>
      <c r="H2294" s="199" t="e">
        <f t="shared" ca="1" si="287"/>
        <v>#NAME?</v>
      </c>
      <c r="I2294" s="152">
        <f t="shared" si="290"/>
        <v>0.14164141308213185</v>
      </c>
      <c r="J2294" s="152">
        <f t="shared" si="288"/>
        <v>5.722581330036558E-5</v>
      </c>
      <c r="K2294" s="3" t="e">
        <f t="shared" ca="1" si="284"/>
        <v>#NAME?</v>
      </c>
      <c r="L2294" s="153" t="e">
        <f t="shared" ca="1" si="289"/>
        <v>#NAME?</v>
      </c>
      <c r="M2294" s="195" t="e">
        <f ca="1">_xll.BInterpol(cf!$A$2:$A$68,cf!$C$2:$C$68,params!B2294,"cubic")</f>
        <v>#NAME?</v>
      </c>
      <c r="N2294" s="195" t="e">
        <f ca="1">+_xll.BInterpol(#REF!,#REF!,params!B2294,"cubic")</f>
        <v>#NAME?</v>
      </c>
      <c r="O2294" s="153" t="e">
        <f t="shared" ca="1" si="285"/>
        <v>#NAME?</v>
      </c>
    </row>
    <row r="2295" spans="1:15">
      <c r="A2295">
        <v>2292</v>
      </c>
      <c r="B2295">
        <f t="shared" si="283"/>
        <v>9.1679999999999993</v>
      </c>
      <c r="C2295" s="151" t="e">
        <f ca="1">+_xll.BInterpol(Boost!$R$6:$R$66,Boost!$AZ$6:$AZ$66,params!B2295,"cubic")</f>
        <v>#NAME?</v>
      </c>
      <c r="D2295" s="151" t="e">
        <f ca="1">+_xll.BInterpol(Boost!$R$6:$R$66,Boost!$AX$6:$AX$66,params!B2295,"cubic")</f>
        <v>#NAME?</v>
      </c>
      <c r="E2295" s="198" t="e">
        <f t="shared" ca="1" si="286"/>
        <v>#NAME?</v>
      </c>
      <c r="F2295" s="151" t="e">
        <f ca="1">+_xll.BInterpol(Boost!$R$6:$R$66,Boost!$AY$6:$AY$66,params!B2295,"cubic")</f>
        <v>#NAME?</v>
      </c>
      <c r="G2295" s="151" t="e">
        <f ca="1">_xll.BInterpol(cf!$A$2:$A$68,cf!$B$2:$B$68,params!B2295,"cubic")/100</f>
        <v>#NAME?</v>
      </c>
      <c r="H2295" s="199" t="e">
        <f t="shared" ca="1" si="287"/>
        <v>#NAME?</v>
      </c>
      <c r="I2295" s="152">
        <f t="shared" si="290"/>
        <v>0.14169863508050529</v>
      </c>
      <c r="J2295" s="152">
        <f t="shared" si="288"/>
        <v>5.7221998373435667E-5</v>
      </c>
      <c r="K2295" s="3" t="e">
        <f t="shared" ca="1" si="284"/>
        <v>#NAME?</v>
      </c>
      <c r="L2295" s="153" t="e">
        <f t="shared" ca="1" si="289"/>
        <v>#NAME?</v>
      </c>
      <c r="M2295" s="195" t="e">
        <f ca="1">_xll.BInterpol(cf!$A$2:$A$68,cf!$C$2:$C$68,params!B2295,"cubic")</f>
        <v>#NAME?</v>
      </c>
      <c r="N2295" s="195" t="e">
        <f ca="1">+_xll.BInterpol(#REF!,#REF!,params!B2295,"cubic")</f>
        <v>#NAME?</v>
      </c>
      <c r="O2295" s="153" t="e">
        <f t="shared" ca="1" si="285"/>
        <v>#NAME?</v>
      </c>
    </row>
    <row r="2296" spans="1:15">
      <c r="A2296">
        <v>2293</v>
      </c>
      <c r="B2296">
        <f t="shared" si="283"/>
        <v>9.1720000000000006</v>
      </c>
      <c r="C2296" s="151" t="e">
        <f ca="1">+_xll.BInterpol(Boost!$R$6:$R$66,Boost!$AZ$6:$AZ$66,params!B2296,"cubic")</f>
        <v>#NAME?</v>
      </c>
      <c r="D2296" s="151" t="e">
        <f ca="1">+_xll.BInterpol(Boost!$R$6:$R$66,Boost!$AX$6:$AX$66,params!B2296,"cubic")</f>
        <v>#NAME?</v>
      </c>
      <c r="E2296" s="198" t="e">
        <f t="shared" ca="1" si="286"/>
        <v>#NAME?</v>
      </c>
      <c r="F2296" s="151" t="e">
        <f ca="1">+_xll.BInterpol(Boost!$R$6:$R$66,Boost!$AY$6:$AY$66,params!B2296,"cubic")</f>
        <v>#NAME?</v>
      </c>
      <c r="G2296" s="151" t="e">
        <f ca="1">_xll.BInterpol(cf!$A$2:$A$68,cf!$B$2:$B$68,params!B2296,"cubic")/100</f>
        <v>#NAME?</v>
      </c>
      <c r="H2296" s="199" t="e">
        <f t="shared" ca="1" si="287"/>
        <v>#NAME?</v>
      </c>
      <c r="I2296" s="152">
        <f t="shared" si="290"/>
        <v>0.14175585326420592</v>
      </c>
      <c r="J2296" s="152">
        <f t="shared" si="288"/>
        <v>5.7218183700635805E-5</v>
      </c>
      <c r="K2296" s="3" t="e">
        <f t="shared" ca="1" si="284"/>
        <v>#NAME?</v>
      </c>
      <c r="L2296" s="153" t="e">
        <f t="shared" ca="1" si="289"/>
        <v>#NAME?</v>
      </c>
      <c r="M2296" s="195" t="e">
        <f ca="1">_xll.BInterpol(cf!$A$2:$A$68,cf!$C$2:$C$68,params!B2296,"cubic")</f>
        <v>#NAME?</v>
      </c>
      <c r="N2296" s="195" t="e">
        <f ca="1">+_xll.BInterpol(#REF!,#REF!,params!B2296,"cubic")</f>
        <v>#NAME?</v>
      </c>
      <c r="O2296" s="153" t="e">
        <f t="shared" ca="1" si="285"/>
        <v>#NAME?</v>
      </c>
    </row>
    <row r="2297" spans="1:15">
      <c r="A2297">
        <v>2294</v>
      </c>
      <c r="B2297">
        <f t="shared" si="283"/>
        <v>9.1760000000000002</v>
      </c>
      <c r="C2297" s="151" t="e">
        <f ca="1">+_xll.BInterpol(Boost!$R$6:$R$66,Boost!$AZ$6:$AZ$66,params!B2297,"cubic")</f>
        <v>#NAME?</v>
      </c>
      <c r="D2297" s="151" t="e">
        <f ca="1">+_xll.BInterpol(Boost!$R$6:$R$66,Boost!$AX$6:$AX$66,params!B2297,"cubic")</f>
        <v>#NAME?</v>
      </c>
      <c r="E2297" s="198" t="e">
        <f t="shared" ca="1" si="286"/>
        <v>#NAME?</v>
      </c>
      <c r="F2297" s="151" t="e">
        <f ca="1">+_xll.BInterpol(Boost!$R$6:$R$66,Boost!$AY$6:$AY$66,params!B2297,"cubic")</f>
        <v>#NAME?</v>
      </c>
      <c r="G2297" s="151" t="e">
        <f ca="1">_xll.BInterpol(cf!$A$2:$A$68,cf!$B$2:$B$68,params!B2297,"cubic")/100</f>
        <v>#NAME?</v>
      </c>
      <c r="H2297" s="199" t="e">
        <f t="shared" ca="1" si="287"/>
        <v>#NAME?</v>
      </c>
      <c r="I2297" s="152">
        <f t="shared" si="290"/>
        <v>0.14181306763348811</v>
      </c>
      <c r="J2297" s="152">
        <f t="shared" si="288"/>
        <v>5.7214369282188038E-5</v>
      </c>
      <c r="K2297" s="3" t="e">
        <f t="shared" ca="1" si="284"/>
        <v>#NAME?</v>
      </c>
      <c r="L2297" s="153" t="e">
        <f t="shared" ca="1" si="289"/>
        <v>#NAME?</v>
      </c>
      <c r="M2297" s="195" t="e">
        <f ca="1">_xll.BInterpol(cf!$A$2:$A$68,cf!$C$2:$C$68,params!B2297,"cubic")</f>
        <v>#NAME?</v>
      </c>
      <c r="N2297" s="195" t="e">
        <f ca="1">+_xll.BInterpol(#REF!,#REF!,params!B2297,"cubic")</f>
        <v>#NAME?</v>
      </c>
      <c r="O2297" s="153" t="e">
        <f t="shared" ca="1" si="285"/>
        <v>#NAME?</v>
      </c>
    </row>
    <row r="2298" spans="1:15">
      <c r="A2298">
        <v>2295</v>
      </c>
      <c r="B2298">
        <f t="shared" si="283"/>
        <v>9.18</v>
      </c>
      <c r="C2298" s="151" t="e">
        <f ca="1">+_xll.BInterpol(Boost!$R$6:$R$66,Boost!$AZ$6:$AZ$66,params!B2298,"cubic")</f>
        <v>#NAME?</v>
      </c>
      <c r="D2298" s="151" t="e">
        <f ca="1">+_xll.BInterpol(Boost!$R$6:$R$66,Boost!$AX$6:$AX$66,params!B2298,"cubic")</f>
        <v>#NAME?</v>
      </c>
      <c r="E2298" s="198" t="e">
        <f t="shared" ca="1" si="286"/>
        <v>#NAME?</v>
      </c>
      <c r="F2298" s="151" t="e">
        <f ca="1">+_xll.BInterpol(Boost!$R$6:$R$66,Boost!$AY$6:$AY$66,params!B2298,"cubic")</f>
        <v>#NAME?</v>
      </c>
      <c r="G2298" s="151" t="e">
        <f ca="1">_xll.BInterpol(cf!$A$2:$A$68,cf!$B$2:$B$68,params!B2298,"cubic")/100</f>
        <v>#NAME?</v>
      </c>
      <c r="H2298" s="199" t="e">
        <f t="shared" ca="1" si="287"/>
        <v>#NAME?</v>
      </c>
      <c r="I2298" s="152">
        <f t="shared" si="290"/>
        <v>0.1418702781886062</v>
      </c>
      <c r="J2298" s="152">
        <f t="shared" si="288"/>
        <v>5.7210555118092365E-5</v>
      </c>
      <c r="K2298" s="3" t="e">
        <f t="shared" ca="1" si="284"/>
        <v>#NAME?</v>
      </c>
      <c r="L2298" s="153" t="e">
        <f t="shared" ca="1" si="289"/>
        <v>#NAME?</v>
      </c>
      <c r="M2298" s="195" t="e">
        <f ca="1">_xll.BInterpol(cf!$A$2:$A$68,cf!$C$2:$C$68,params!B2298,"cubic")</f>
        <v>#NAME?</v>
      </c>
      <c r="N2298" s="195" t="e">
        <f ca="1">+_xll.BInterpol(#REF!,#REF!,params!B2298,"cubic")</f>
        <v>#NAME?</v>
      </c>
      <c r="O2298" s="153" t="e">
        <f t="shared" ca="1" si="285"/>
        <v>#NAME?</v>
      </c>
    </row>
    <row r="2299" spans="1:15">
      <c r="A2299">
        <v>2296</v>
      </c>
      <c r="B2299">
        <f t="shared" si="283"/>
        <v>9.1839999999999993</v>
      </c>
      <c r="C2299" s="151" t="e">
        <f ca="1">+_xll.BInterpol(Boost!$R$6:$R$66,Boost!$AZ$6:$AZ$66,params!B2299,"cubic")</f>
        <v>#NAME?</v>
      </c>
      <c r="D2299" s="151" t="e">
        <f ca="1">+_xll.BInterpol(Boost!$R$6:$R$66,Boost!$AX$6:$AX$66,params!B2299,"cubic")</f>
        <v>#NAME?</v>
      </c>
      <c r="E2299" s="198" t="e">
        <f t="shared" ca="1" si="286"/>
        <v>#NAME?</v>
      </c>
      <c r="F2299" s="151" t="e">
        <f ca="1">+_xll.BInterpol(Boost!$R$6:$R$66,Boost!$AY$6:$AY$66,params!B2299,"cubic")</f>
        <v>#NAME?</v>
      </c>
      <c r="G2299" s="151" t="e">
        <f ca="1">_xll.BInterpol(cf!$A$2:$A$68,cf!$B$2:$B$68,params!B2299,"cubic")/100</f>
        <v>#NAME?</v>
      </c>
      <c r="H2299" s="199" t="e">
        <f t="shared" ca="1" si="287"/>
        <v>#NAME?</v>
      </c>
      <c r="I2299" s="152">
        <f t="shared" si="290"/>
        <v>0.14192748492981444</v>
      </c>
      <c r="J2299" s="152">
        <f t="shared" si="288"/>
        <v>5.7206741208237766E-5</v>
      </c>
      <c r="K2299" s="3" t="e">
        <f t="shared" ca="1" si="284"/>
        <v>#NAME?</v>
      </c>
      <c r="L2299" s="153" t="e">
        <f t="shared" ca="1" si="289"/>
        <v>#NAME?</v>
      </c>
      <c r="M2299" s="195" t="e">
        <f ca="1">_xll.BInterpol(cf!$A$2:$A$68,cf!$C$2:$C$68,params!B2299,"cubic")</f>
        <v>#NAME?</v>
      </c>
      <c r="N2299" s="195" t="e">
        <f ca="1">+_xll.BInterpol(#REF!,#REF!,params!B2299,"cubic")</f>
        <v>#NAME?</v>
      </c>
      <c r="O2299" s="153" t="e">
        <f t="shared" ca="1" si="285"/>
        <v>#NAME?</v>
      </c>
    </row>
    <row r="2300" spans="1:15">
      <c r="A2300">
        <v>2297</v>
      </c>
      <c r="B2300">
        <f t="shared" si="283"/>
        <v>9.1880000000000006</v>
      </c>
      <c r="C2300" s="151" t="e">
        <f ca="1">+_xll.BInterpol(Boost!$R$6:$R$66,Boost!$AZ$6:$AZ$66,params!B2300,"cubic")</f>
        <v>#NAME?</v>
      </c>
      <c r="D2300" s="151" t="e">
        <f ca="1">+_xll.BInterpol(Boost!$R$6:$R$66,Boost!$AX$6:$AX$66,params!B2300,"cubic")</f>
        <v>#NAME?</v>
      </c>
      <c r="E2300" s="198" t="e">
        <f t="shared" ca="1" si="286"/>
        <v>#NAME?</v>
      </c>
      <c r="F2300" s="151" t="e">
        <f ca="1">+_xll.BInterpol(Boost!$R$6:$R$66,Boost!$AY$6:$AY$66,params!B2300,"cubic")</f>
        <v>#NAME?</v>
      </c>
      <c r="G2300" s="151" t="e">
        <f ca="1">_xll.BInterpol(cf!$A$2:$A$68,cf!$B$2:$B$68,params!B2300,"cubic")/100</f>
        <v>#NAME?</v>
      </c>
      <c r="H2300" s="199" t="e">
        <f t="shared" ca="1" si="287"/>
        <v>#NAME?</v>
      </c>
      <c r="I2300" s="152">
        <f t="shared" si="290"/>
        <v>0.14198468785736695</v>
      </c>
      <c r="J2300" s="152">
        <f t="shared" si="288"/>
        <v>5.7202927552513216E-5</v>
      </c>
      <c r="K2300" s="3" t="e">
        <f t="shared" ca="1" si="284"/>
        <v>#NAME?</v>
      </c>
      <c r="L2300" s="153" t="e">
        <f t="shared" ca="1" si="289"/>
        <v>#NAME?</v>
      </c>
      <c r="M2300" s="195" t="e">
        <f ca="1">_xll.BInterpol(cf!$A$2:$A$68,cf!$C$2:$C$68,params!B2300,"cubic")</f>
        <v>#NAME?</v>
      </c>
      <c r="N2300" s="195" t="e">
        <f ca="1">+_xll.BInterpol(#REF!,#REF!,params!B2300,"cubic")</f>
        <v>#NAME?</v>
      </c>
      <c r="O2300" s="153" t="e">
        <f t="shared" ca="1" si="285"/>
        <v>#NAME?</v>
      </c>
    </row>
    <row r="2301" spans="1:15">
      <c r="A2301">
        <v>2298</v>
      </c>
      <c r="B2301">
        <f t="shared" si="283"/>
        <v>9.1920000000000002</v>
      </c>
      <c r="C2301" s="151" t="e">
        <f ca="1">+_xll.BInterpol(Boost!$R$6:$R$66,Boost!$AZ$6:$AZ$66,params!B2301,"cubic")</f>
        <v>#NAME?</v>
      </c>
      <c r="D2301" s="151" t="e">
        <f ca="1">+_xll.BInterpol(Boost!$R$6:$R$66,Boost!$AX$6:$AX$66,params!B2301,"cubic")</f>
        <v>#NAME?</v>
      </c>
      <c r="E2301" s="198" t="e">
        <f t="shared" ca="1" si="286"/>
        <v>#NAME?</v>
      </c>
      <c r="F2301" s="151" t="e">
        <f ca="1">+_xll.BInterpol(Boost!$R$6:$R$66,Boost!$AY$6:$AY$66,params!B2301,"cubic")</f>
        <v>#NAME?</v>
      </c>
      <c r="G2301" s="151" t="e">
        <f ca="1">_xll.BInterpol(cf!$A$2:$A$68,cf!$B$2:$B$68,params!B2301,"cubic")/100</f>
        <v>#NAME?</v>
      </c>
      <c r="H2301" s="199" t="e">
        <f t="shared" ca="1" si="287"/>
        <v>#NAME?</v>
      </c>
      <c r="I2301" s="152">
        <f t="shared" si="290"/>
        <v>0.14204188697151821</v>
      </c>
      <c r="J2301" s="152">
        <f t="shared" si="288"/>
        <v>5.7199114151251784E-5</v>
      </c>
      <c r="K2301" s="3" t="e">
        <f t="shared" ca="1" si="284"/>
        <v>#NAME?</v>
      </c>
      <c r="L2301" s="153" t="e">
        <f t="shared" ca="1" si="289"/>
        <v>#NAME?</v>
      </c>
      <c r="M2301" s="195" t="e">
        <f ca="1">_xll.BInterpol(cf!$A$2:$A$68,cf!$C$2:$C$68,params!B2301,"cubic")</f>
        <v>#NAME?</v>
      </c>
      <c r="N2301" s="195" t="e">
        <f ca="1">+_xll.BInterpol(#REF!,#REF!,params!B2301,"cubic")</f>
        <v>#NAME?</v>
      </c>
      <c r="O2301" s="153" t="e">
        <f t="shared" ca="1" si="285"/>
        <v>#NAME?</v>
      </c>
    </row>
    <row r="2302" spans="1:15">
      <c r="A2302">
        <v>2299</v>
      </c>
      <c r="B2302">
        <f t="shared" si="283"/>
        <v>9.1959999999999997</v>
      </c>
      <c r="C2302" s="151" t="e">
        <f ca="1">+_xll.BInterpol(Boost!$R$6:$R$66,Boost!$AZ$6:$AZ$66,params!B2302,"cubic")</f>
        <v>#NAME?</v>
      </c>
      <c r="D2302" s="151" t="e">
        <f ca="1">+_xll.BInterpol(Boost!$R$6:$R$66,Boost!$AX$6:$AX$66,params!B2302,"cubic")</f>
        <v>#NAME?</v>
      </c>
      <c r="E2302" s="198" t="e">
        <f t="shared" ca="1" si="286"/>
        <v>#NAME?</v>
      </c>
      <c r="F2302" s="151" t="e">
        <f ca="1">+_xll.BInterpol(Boost!$R$6:$R$66,Boost!$AY$6:$AY$66,params!B2302,"cubic")</f>
        <v>#NAME?</v>
      </c>
      <c r="G2302" s="151" t="e">
        <f ca="1">_xll.BInterpol(cf!$A$2:$A$68,cf!$B$2:$B$68,params!B2302,"cubic")/100</f>
        <v>#NAME?</v>
      </c>
      <c r="H2302" s="199" t="e">
        <f t="shared" ca="1" si="287"/>
        <v>#NAME?</v>
      </c>
      <c r="I2302" s="152">
        <f t="shared" si="290"/>
        <v>0.14209908227252221</v>
      </c>
      <c r="J2302" s="152">
        <f t="shared" si="288"/>
        <v>5.719530100400938E-5</v>
      </c>
      <c r="K2302" s="3" t="e">
        <f t="shared" ca="1" si="284"/>
        <v>#NAME?</v>
      </c>
      <c r="L2302" s="153" t="e">
        <f t="shared" ca="1" si="289"/>
        <v>#NAME?</v>
      </c>
      <c r="M2302" s="195" t="e">
        <f ca="1">_xll.BInterpol(cf!$A$2:$A$68,cf!$C$2:$C$68,params!B2302,"cubic")</f>
        <v>#NAME?</v>
      </c>
      <c r="N2302" s="195" t="e">
        <f ca="1">+_xll.BInterpol(#REF!,#REF!,params!B2302,"cubic")</f>
        <v>#NAME?</v>
      </c>
      <c r="O2302" s="153" t="e">
        <f t="shared" ca="1" si="285"/>
        <v>#NAME?</v>
      </c>
    </row>
    <row r="2303" spans="1:15">
      <c r="A2303">
        <v>2300</v>
      </c>
      <c r="B2303">
        <f t="shared" si="283"/>
        <v>9.1999999999999993</v>
      </c>
      <c r="C2303" s="151" t="e">
        <f ca="1">+_xll.BInterpol(Boost!$R$6:$R$66,Boost!$AZ$6:$AZ$66,params!B2303,"cubic")</f>
        <v>#NAME?</v>
      </c>
      <c r="D2303" s="151" t="e">
        <f ca="1">+_xll.BInterpol(Boost!$R$6:$R$66,Boost!$AX$6:$AX$66,params!B2303,"cubic")</f>
        <v>#NAME?</v>
      </c>
      <c r="E2303" s="198" t="e">
        <f t="shared" ca="1" si="286"/>
        <v>#NAME?</v>
      </c>
      <c r="F2303" s="151" t="e">
        <f ca="1">+_xll.BInterpol(Boost!$R$6:$R$66,Boost!$AY$6:$AY$66,params!B2303,"cubic")</f>
        <v>#NAME?</v>
      </c>
      <c r="G2303" s="151" t="e">
        <f ca="1">_xll.BInterpol(cf!$A$2:$A$68,cf!$B$2:$B$68,params!B2303,"cubic")/100</f>
        <v>#NAME?</v>
      </c>
      <c r="H2303" s="199" t="e">
        <f t="shared" ca="1" si="287"/>
        <v>#NAME?</v>
      </c>
      <c r="I2303" s="152">
        <f t="shared" si="290"/>
        <v>0.14215627376063322</v>
      </c>
      <c r="J2303" s="152">
        <f t="shared" si="288"/>
        <v>5.7191488111008049E-5</v>
      </c>
      <c r="K2303" s="3" t="e">
        <f t="shared" ca="1" si="284"/>
        <v>#NAME?</v>
      </c>
      <c r="L2303" s="153" t="e">
        <f t="shared" ca="1" si="289"/>
        <v>#NAME?</v>
      </c>
      <c r="M2303" s="195" t="e">
        <f ca="1">_xll.BInterpol(cf!$A$2:$A$68,cf!$C$2:$C$68,params!B2303,"cubic")</f>
        <v>#NAME?</v>
      </c>
      <c r="N2303" s="195" t="e">
        <f ca="1">+_xll.BInterpol(#REF!,#REF!,params!B2303,"cubic")</f>
        <v>#NAME?</v>
      </c>
      <c r="O2303" s="153" t="e">
        <f t="shared" ca="1" si="285"/>
        <v>#NAME?</v>
      </c>
    </row>
    <row r="2304" spans="1:15">
      <c r="A2304">
        <v>2301</v>
      </c>
      <c r="B2304">
        <f t="shared" si="283"/>
        <v>9.2040000000000006</v>
      </c>
      <c r="C2304" s="151" t="e">
        <f ca="1">+_xll.BInterpol(Boost!$R$6:$R$66,Boost!$AZ$6:$AZ$66,params!B2304,"cubic")</f>
        <v>#NAME?</v>
      </c>
      <c r="D2304" s="151" t="e">
        <f ca="1">+_xll.BInterpol(Boost!$R$6:$R$66,Boost!$AX$6:$AX$66,params!B2304,"cubic")</f>
        <v>#NAME?</v>
      </c>
      <c r="E2304" s="198" t="e">
        <f t="shared" ca="1" si="286"/>
        <v>#NAME?</v>
      </c>
      <c r="F2304" s="151" t="e">
        <f ca="1">+_xll.BInterpol(Boost!$R$6:$R$66,Boost!$AY$6:$AY$66,params!B2304,"cubic")</f>
        <v>#NAME?</v>
      </c>
      <c r="G2304" s="151" t="e">
        <f ca="1">_xll.BInterpol(cf!$A$2:$A$68,cf!$B$2:$B$68,params!B2304,"cubic")/100</f>
        <v>#NAME?</v>
      </c>
      <c r="H2304" s="199" t="e">
        <f t="shared" ca="1" si="287"/>
        <v>#NAME?</v>
      </c>
      <c r="I2304" s="152">
        <f t="shared" si="290"/>
        <v>0.14221346143610547</v>
      </c>
      <c r="J2304" s="152">
        <f t="shared" si="288"/>
        <v>5.718767547224779E-5</v>
      </c>
      <c r="K2304" s="3" t="e">
        <f t="shared" ca="1" si="284"/>
        <v>#NAME?</v>
      </c>
      <c r="L2304" s="153" t="e">
        <f t="shared" ca="1" si="289"/>
        <v>#NAME?</v>
      </c>
      <c r="M2304" s="195" t="e">
        <f ca="1">_xll.BInterpol(cf!$A$2:$A$68,cf!$C$2:$C$68,params!B2304,"cubic")</f>
        <v>#NAME?</v>
      </c>
      <c r="N2304" s="195" t="e">
        <f ca="1">+_xll.BInterpol(#REF!,#REF!,params!B2304,"cubic")</f>
        <v>#NAME?</v>
      </c>
      <c r="O2304" s="153" t="e">
        <f t="shared" ca="1" si="285"/>
        <v>#NAME?</v>
      </c>
    </row>
    <row r="2305" spans="1:15">
      <c r="A2305">
        <v>2302</v>
      </c>
      <c r="B2305">
        <f t="shared" si="283"/>
        <v>9.2080000000000002</v>
      </c>
      <c r="C2305" s="151" t="e">
        <f ca="1">+_xll.BInterpol(Boost!$R$6:$R$66,Boost!$AZ$6:$AZ$66,params!B2305,"cubic")</f>
        <v>#NAME?</v>
      </c>
      <c r="D2305" s="151" t="e">
        <f ca="1">+_xll.BInterpol(Boost!$R$6:$R$66,Boost!$AX$6:$AX$66,params!B2305,"cubic")</f>
        <v>#NAME?</v>
      </c>
      <c r="E2305" s="198" t="e">
        <f t="shared" ca="1" si="286"/>
        <v>#NAME?</v>
      </c>
      <c r="F2305" s="151" t="e">
        <f ca="1">+_xll.BInterpol(Boost!$R$6:$R$66,Boost!$AY$6:$AY$66,params!B2305,"cubic")</f>
        <v>#NAME?</v>
      </c>
      <c r="G2305" s="151" t="e">
        <f ca="1">_xll.BInterpol(cf!$A$2:$A$68,cf!$B$2:$B$68,params!B2305,"cubic")/100</f>
        <v>#NAME?</v>
      </c>
      <c r="H2305" s="199" t="e">
        <f t="shared" ca="1" si="287"/>
        <v>#NAME?</v>
      </c>
      <c r="I2305" s="152">
        <f t="shared" si="290"/>
        <v>0.1422706452991932</v>
      </c>
      <c r="J2305" s="152">
        <f t="shared" si="288"/>
        <v>5.7183863087728604E-5</v>
      </c>
      <c r="K2305" s="3" t="e">
        <f t="shared" ca="1" si="284"/>
        <v>#NAME?</v>
      </c>
      <c r="L2305" s="153" t="e">
        <f t="shared" ca="1" si="289"/>
        <v>#NAME?</v>
      </c>
      <c r="M2305" s="195" t="e">
        <f ca="1">_xll.BInterpol(cf!$A$2:$A$68,cf!$C$2:$C$68,params!B2305,"cubic")</f>
        <v>#NAME?</v>
      </c>
      <c r="N2305" s="195" t="e">
        <f ca="1">+_xll.BInterpol(#REF!,#REF!,params!B2305,"cubic")</f>
        <v>#NAME?</v>
      </c>
      <c r="O2305" s="153" t="e">
        <f t="shared" ca="1" si="285"/>
        <v>#NAME?</v>
      </c>
    </row>
    <row r="2306" spans="1:15">
      <c r="A2306">
        <v>2303</v>
      </c>
      <c r="B2306">
        <f t="shared" si="283"/>
        <v>9.2119999999999997</v>
      </c>
      <c r="C2306" s="151" t="e">
        <f ca="1">+_xll.BInterpol(Boost!$R$6:$R$66,Boost!$AZ$6:$AZ$66,params!B2306,"cubic")</f>
        <v>#NAME?</v>
      </c>
      <c r="D2306" s="151" t="e">
        <f ca="1">+_xll.BInterpol(Boost!$R$6:$R$66,Boost!$AX$6:$AX$66,params!B2306,"cubic")</f>
        <v>#NAME?</v>
      </c>
      <c r="E2306" s="198" t="e">
        <f t="shared" ca="1" si="286"/>
        <v>#NAME?</v>
      </c>
      <c r="F2306" s="151" t="e">
        <f ca="1">+_xll.BInterpol(Boost!$R$6:$R$66,Boost!$AY$6:$AY$66,params!B2306,"cubic")</f>
        <v>#NAME?</v>
      </c>
      <c r="G2306" s="151" t="e">
        <f ca="1">_xll.BInterpol(cf!$A$2:$A$68,cf!$B$2:$B$68,params!B2306,"cubic")/100</f>
        <v>#NAME?</v>
      </c>
      <c r="H2306" s="199" t="e">
        <f t="shared" ca="1" si="287"/>
        <v>#NAME?</v>
      </c>
      <c r="I2306" s="152">
        <f t="shared" si="290"/>
        <v>0.14232782535015032</v>
      </c>
      <c r="J2306" s="152">
        <f t="shared" si="288"/>
        <v>5.7180050957117423E-5</v>
      </c>
      <c r="K2306" s="3" t="e">
        <f t="shared" ca="1" si="284"/>
        <v>#NAME?</v>
      </c>
      <c r="L2306" s="153" t="e">
        <f t="shared" ca="1" si="289"/>
        <v>#NAME?</v>
      </c>
      <c r="M2306" s="195" t="e">
        <f ca="1">_xll.BInterpol(cf!$A$2:$A$68,cf!$C$2:$C$68,params!B2306,"cubic")</f>
        <v>#NAME?</v>
      </c>
      <c r="N2306" s="195" t="e">
        <f ca="1">+_xll.BInterpol(#REF!,#REF!,params!B2306,"cubic")</f>
        <v>#NAME?</v>
      </c>
      <c r="O2306" s="153" t="e">
        <f t="shared" ca="1" si="285"/>
        <v>#NAME?</v>
      </c>
    </row>
    <row r="2307" spans="1:15">
      <c r="A2307">
        <v>2304</v>
      </c>
      <c r="B2307">
        <f t="shared" si="283"/>
        <v>9.2159999999999993</v>
      </c>
      <c r="C2307" s="151" t="e">
        <f ca="1">+_xll.BInterpol(Boost!$R$6:$R$66,Boost!$AZ$6:$AZ$66,params!B2307,"cubic")</f>
        <v>#NAME?</v>
      </c>
      <c r="D2307" s="151" t="e">
        <f ca="1">+_xll.BInterpol(Boost!$R$6:$R$66,Boost!$AX$6:$AX$66,params!B2307,"cubic")</f>
        <v>#NAME?</v>
      </c>
      <c r="E2307" s="198" t="e">
        <f t="shared" ca="1" si="286"/>
        <v>#NAME?</v>
      </c>
      <c r="F2307" s="151" t="e">
        <f ca="1">+_xll.BInterpol(Boost!$R$6:$R$66,Boost!$AY$6:$AY$66,params!B2307,"cubic")</f>
        <v>#NAME?</v>
      </c>
      <c r="G2307" s="151" t="e">
        <f ca="1">_xll.BInterpol(cf!$A$2:$A$68,cf!$B$2:$B$68,params!B2307,"cubic")/100</f>
        <v>#NAME?</v>
      </c>
      <c r="H2307" s="199" t="e">
        <f t="shared" ca="1" si="287"/>
        <v>#NAME?</v>
      </c>
      <c r="I2307" s="152">
        <f t="shared" si="290"/>
        <v>0.14238500158923117</v>
      </c>
      <c r="J2307" s="152">
        <f t="shared" si="288"/>
        <v>5.7176239080858338E-5</v>
      </c>
      <c r="K2307" s="3" t="e">
        <f t="shared" ca="1" si="284"/>
        <v>#NAME?</v>
      </c>
      <c r="L2307" s="153" t="e">
        <f t="shared" ca="1" si="289"/>
        <v>#NAME?</v>
      </c>
      <c r="M2307" s="195" t="e">
        <f ca="1">_xll.BInterpol(cf!$A$2:$A$68,cf!$C$2:$C$68,params!B2307,"cubic")</f>
        <v>#NAME?</v>
      </c>
      <c r="N2307" s="195" t="e">
        <f ca="1">+_xll.BInterpol(#REF!,#REF!,params!B2307,"cubic")</f>
        <v>#NAME?</v>
      </c>
      <c r="O2307" s="153" t="e">
        <f t="shared" ca="1" si="285"/>
        <v>#NAME?</v>
      </c>
    </row>
    <row r="2308" spans="1:15">
      <c r="A2308">
        <v>2305</v>
      </c>
      <c r="B2308">
        <f t="shared" ref="B2308:B2371" si="291">+A2308/250</f>
        <v>9.2200000000000006</v>
      </c>
      <c r="C2308" s="151" t="e">
        <f ca="1">+_xll.BInterpol(Boost!$R$6:$R$66,Boost!$AZ$6:$AZ$66,params!B2308,"cubic")</f>
        <v>#NAME?</v>
      </c>
      <c r="D2308" s="151" t="e">
        <f ca="1">+_xll.BInterpol(Boost!$R$6:$R$66,Boost!$AX$6:$AX$66,params!B2308,"cubic")</f>
        <v>#NAME?</v>
      </c>
      <c r="E2308" s="198" t="e">
        <f t="shared" ca="1" si="286"/>
        <v>#NAME?</v>
      </c>
      <c r="F2308" s="151" t="e">
        <f ca="1">+_xll.BInterpol(Boost!$R$6:$R$66,Boost!$AY$6:$AY$66,params!B2308,"cubic")</f>
        <v>#NAME?</v>
      </c>
      <c r="G2308" s="151" t="e">
        <f ca="1">_xll.BInterpol(cf!$A$2:$A$68,cf!$B$2:$B$68,params!B2308,"cubic")/100</f>
        <v>#NAME?</v>
      </c>
      <c r="H2308" s="199" t="e">
        <f t="shared" ca="1" si="287"/>
        <v>#NAME?</v>
      </c>
      <c r="I2308" s="152">
        <f t="shared" si="290"/>
        <v>0.14244217401668979</v>
      </c>
      <c r="J2308" s="152">
        <f t="shared" si="288"/>
        <v>5.717242745861828E-5</v>
      </c>
      <c r="K2308" s="3" t="e">
        <f t="shared" ref="K2308:K2371" ca="1" si="292">+EXP(H2308*-B2308)</f>
        <v>#NAME?</v>
      </c>
      <c r="L2308" s="153" t="e">
        <f t="shared" ca="1" si="289"/>
        <v>#NAME?</v>
      </c>
      <c r="M2308" s="195" t="e">
        <f ca="1">_xll.BInterpol(cf!$A$2:$A$68,cf!$C$2:$C$68,params!B2308,"cubic")</f>
        <v>#NAME?</v>
      </c>
      <c r="N2308" s="195" t="e">
        <f ca="1">+_xll.BInterpol(#REF!,#REF!,params!B2308,"cubic")</f>
        <v>#NAME?</v>
      </c>
      <c r="O2308" s="153" t="e">
        <f t="shared" ref="O2308:O2371" ca="1" si="293">+EXP(-B2309*E2309)-EXP(-B2308*E2308)</f>
        <v>#NAME?</v>
      </c>
    </row>
    <row r="2309" spans="1:15">
      <c r="A2309">
        <v>2306</v>
      </c>
      <c r="B2309">
        <f t="shared" si="291"/>
        <v>9.2240000000000002</v>
      </c>
      <c r="C2309" s="151" t="e">
        <f ca="1">+_xll.BInterpol(Boost!$R$6:$R$66,Boost!$AZ$6:$AZ$66,params!B2309,"cubic")</f>
        <v>#NAME?</v>
      </c>
      <c r="D2309" s="151" t="e">
        <f ca="1">+_xll.BInterpol(Boost!$R$6:$R$66,Boost!$AX$6:$AX$66,params!B2309,"cubic")</f>
        <v>#NAME?</v>
      </c>
      <c r="E2309" s="198" t="e">
        <f t="shared" ref="E2309:E2372" ca="1" si="294">-((1+C2309*B2309)/(1+C2308*B2308)-1)/(B2309-B2308)+((1+F2309*B2309)/(1+F2308*B2308)-1)/(B2309-B2308)</f>
        <v>#NAME?</v>
      </c>
      <c r="F2309" s="151" t="e">
        <f ca="1">+_xll.BInterpol(Boost!$R$6:$R$66,Boost!$AY$6:$AY$66,params!B2309,"cubic")</f>
        <v>#NAME?</v>
      </c>
      <c r="G2309" s="151" t="e">
        <f ca="1">_xll.BInterpol(cf!$A$2:$A$68,cf!$B$2:$B$68,params!B2309,"cubic")/100</f>
        <v>#NAME?</v>
      </c>
      <c r="H2309" s="199" t="e">
        <f t="shared" ref="H2309:H2372" ca="1" si="295">-((1+F2309*B2309)/(1+F2308*B2308)-1)/(B2309-B2308)+((1+G2309*B2309)/(1+G2308*B2308)-1)/(B2309-B2308)</f>
        <v>#NAME?</v>
      </c>
      <c r="I2309" s="152">
        <f t="shared" si="290"/>
        <v>0.1424993426327803</v>
      </c>
      <c r="J2309" s="152">
        <f t="shared" ref="J2309:J2372" si="296">+I2309-I2308</f>
        <v>5.7168616090508273E-5</v>
      </c>
      <c r="K2309" s="3" t="e">
        <f t="shared" ca="1" si="292"/>
        <v>#NAME?</v>
      </c>
      <c r="L2309" s="153" t="e">
        <f t="shared" ref="L2309:L2372" ca="1" si="297">+K2310-K2309</f>
        <v>#NAME?</v>
      </c>
      <c r="M2309" s="195" t="e">
        <f ca="1">_xll.BInterpol(cf!$A$2:$A$68,cf!$C$2:$C$68,params!B2309,"cubic")</f>
        <v>#NAME?</v>
      </c>
      <c r="N2309" s="195" t="e">
        <f ca="1">+_xll.BInterpol(#REF!,#REF!,params!B2309,"cubic")</f>
        <v>#NAME?</v>
      </c>
      <c r="O2309" s="153" t="e">
        <f t="shared" ca="1" si="293"/>
        <v>#NAME?</v>
      </c>
    </row>
    <row r="2310" spans="1:15">
      <c r="A2310">
        <v>2307</v>
      </c>
      <c r="B2310">
        <f t="shared" si="291"/>
        <v>9.2279999999999998</v>
      </c>
      <c r="C2310" s="151" t="e">
        <f ca="1">+_xll.BInterpol(Boost!$R$6:$R$66,Boost!$AZ$6:$AZ$66,params!B2310,"cubic")</f>
        <v>#NAME?</v>
      </c>
      <c r="D2310" s="151" t="e">
        <f ca="1">+_xll.BInterpol(Boost!$R$6:$R$66,Boost!$AX$6:$AX$66,params!B2310,"cubic")</f>
        <v>#NAME?</v>
      </c>
      <c r="E2310" s="198" t="e">
        <f t="shared" ca="1" si="294"/>
        <v>#NAME?</v>
      </c>
      <c r="F2310" s="151" t="e">
        <f ca="1">+_xll.BInterpol(Boost!$R$6:$R$66,Boost!$AY$6:$AY$66,params!B2310,"cubic")</f>
        <v>#NAME?</v>
      </c>
      <c r="G2310" s="151" t="e">
        <f ca="1">_xll.BInterpol(cf!$A$2:$A$68,cf!$B$2:$B$68,params!B2310,"cubic")/100</f>
        <v>#NAME?</v>
      </c>
      <c r="H2310" s="199" t="e">
        <f t="shared" ca="1" si="295"/>
        <v>#NAME?</v>
      </c>
      <c r="I2310" s="152">
        <f t="shared" si="290"/>
        <v>0.14255650743775683</v>
      </c>
      <c r="J2310" s="152">
        <f t="shared" si="296"/>
        <v>5.7164804976528316E-5</v>
      </c>
      <c r="K2310" s="3" t="e">
        <f t="shared" ca="1" si="292"/>
        <v>#NAME?</v>
      </c>
      <c r="L2310" s="153" t="e">
        <f t="shared" ca="1" si="297"/>
        <v>#NAME?</v>
      </c>
      <c r="M2310" s="195" t="e">
        <f ca="1">_xll.BInterpol(cf!$A$2:$A$68,cf!$C$2:$C$68,params!B2310,"cubic")</f>
        <v>#NAME?</v>
      </c>
      <c r="N2310" s="195" t="e">
        <f ca="1">+_xll.BInterpol(#REF!,#REF!,params!B2310,"cubic")</f>
        <v>#NAME?</v>
      </c>
      <c r="O2310" s="153" t="e">
        <f t="shared" ca="1" si="293"/>
        <v>#NAME?</v>
      </c>
    </row>
    <row r="2311" spans="1:15">
      <c r="A2311">
        <v>2308</v>
      </c>
      <c r="B2311">
        <f t="shared" si="291"/>
        <v>9.2319999999999993</v>
      </c>
      <c r="C2311" s="151" t="e">
        <f ca="1">+_xll.BInterpol(Boost!$R$6:$R$66,Boost!$AZ$6:$AZ$66,params!B2311,"cubic")</f>
        <v>#NAME?</v>
      </c>
      <c r="D2311" s="151" t="e">
        <f ca="1">+_xll.BInterpol(Boost!$R$6:$R$66,Boost!$AX$6:$AX$66,params!B2311,"cubic")</f>
        <v>#NAME?</v>
      </c>
      <c r="E2311" s="198" t="e">
        <f t="shared" ca="1" si="294"/>
        <v>#NAME?</v>
      </c>
      <c r="F2311" s="151" t="e">
        <f ca="1">+_xll.BInterpol(Boost!$R$6:$R$66,Boost!$AY$6:$AY$66,params!B2311,"cubic")</f>
        <v>#NAME?</v>
      </c>
      <c r="G2311" s="151" t="e">
        <f ca="1">_xll.BInterpol(cf!$A$2:$A$68,cf!$B$2:$B$68,params!B2311,"cubic")/100</f>
        <v>#NAME?</v>
      </c>
      <c r="H2311" s="199" t="e">
        <f t="shared" ca="1" si="295"/>
        <v>#NAME?</v>
      </c>
      <c r="I2311" s="152">
        <f t="shared" si="290"/>
        <v>0.14261366843187329</v>
      </c>
      <c r="J2311" s="152">
        <f t="shared" si="296"/>
        <v>5.7160994116456365E-5</v>
      </c>
      <c r="K2311" s="3" t="e">
        <f t="shared" ca="1" si="292"/>
        <v>#NAME?</v>
      </c>
      <c r="L2311" s="153" t="e">
        <f t="shared" ca="1" si="297"/>
        <v>#NAME?</v>
      </c>
      <c r="M2311" s="195" t="e">
        <f ca="1">_xll.BInterpol(cf!$A$2:$A$68,cf!$C$2:$C$68,params!B2311,"cubic")</f>
        <v>#NAME?</v>
      </c>
      <c r="N2311" s="195" t="e">
        <f ca="1">+_xll.BInterpol(#REF!,#REF!,params!B2311,"cubic")</f>
        <v>#NAME?</v>
      </c>
      <c r="O2311" s="153" t="e">
        <f t="shared" ca="1" si="293"/>
        <v>#NAME?</v>
      </c>
    </row>
    <row r="2312" spans="1:15">
      <c r="A2312">
        <v>2309</v>
      </c>
      <c r="B2312">
        <f t="shared" si="291"/>
        <v>9.2360000000000007</v>
      </c>
      <c r="C2312" s="151" t="e">
        <f ca="1">+_xll.BInterpol(Boost!$R$6:$R$66,Boost!$AZ$6:$AZ$66,params!B2312,"cubic")</f>
        <v>#NAME?</v>
      </c>
      <c r="D2312" s="151" t="e">
        <f ca="1">+_xll.BInterpol(Boost!$R$6:$R$66,Boost!$AX$6:$AX$66,params!B2312,"cubic")</f>
        <v>#NAME?</v>
      </c>
      <c r="E2312" s="198" t="e">
        <f t="shared" ca="1" si="294"/>
        <v>#NAME?</v>
      </c>
      <c r="F2312" s="151" t="e">
        <f ca="1">+_xll.BInterpol(Boost!$R$6:$R$66,Boost!$AY$6:$AY$66,params!B2312,"cubic")</f>
        <v>#NAME?</v>
      </c>
      <c r="G2312" s="151" t="e">
        <f ca="1">_xll.BInterpol(cf!$A$2:$A$68,cf!$B$2:$B$68,params!B2312,"cubic")/100</f>
        <v>#NAME?</v>
      </c>
      <c r="H2312" s="199" t="e">
        <f t="shared" ca="1" si="295"/>
        <v>#NAME?</v>
      </c>
      <c r="I2312" s="152">
        <f t="shared" si="290"/>
        <v>0.14267082561538391</v>
      </c>
      <c r="J2312" s="152">
        <f t="shared" si="296"/>
        <v>5.7157183510625487E-5</v>
      </c>
      <c r="K2312" s="3" t="e">
        <f t="shared" ca="1" si="292"/>
        <v>#NAME?</v>
      </c>
      <c r="L2312" s="153" t="e">
        <f t="shared" ca="1" si="297"/>
        <v>#NAME?</v>
      </c>
      <c r="M2312" s="195" t="e">
        <f ca="1">_xll.BInterpol(cf!$A$2:$A$68,cf!$C$2:$C$68,params!B2312,"cubic")</f>
        <v>#NAME?</v>
      </c>
      <c r="N2312" s="195" t="e">
        <f ca="1">+_xll.BInterpol(#REF!,#REF!,params!B2312,"cubic")</f>
        <v>#NAME?</v>
      </c>
      <c r="O2312" s="153" t="e">
        <f t="shared" ca="1" si="293"/>
        <v>#NAME?</v>
      </c>
    </row>
    <row r="2313" spans="1:15">
      <c r="A2313">
        <v>2310</v>
      </c>
      <c r="B2313">
        <f t="shared" si="291"/>
        <v>9.24</v>
      </c>
      <c r="C2313" s="151" t="e">
        <f ca="1">+_xll.BInterpol(Boost!$R$6:$R$66,Boost!$AZ$6:$AZ$66,params!B2313,"cubic")</f>
        <v>#NAME?</v>
      </c>
      <c r="D2313" s="151" t="e">
        <f ca="1">+_xll.BInterpol(Boost!$R$6:$R$66,Boost!$AX$6:$AX$66,params!B2313,"cubic")</f>
        <v>#NAME?</v>
      </c>
      <c r="E2313" s="198" t="e">
        <f t="shared" ca="1" si="294"/>
        <v>#NAME?</v>
      </c>
      <c r="F2313" s="151" t="e">
        <f ca="1">+_xll.BInterpol(Boost!$R$6:$R$66,Boost!$AY$6:$AY$66,params!B2313,"cubic")</f>
        <v>#NAME?</v>
      </c>
      <c r="G2313" s="151" t="e">
        <f ca="1">_xll.BInterpol(cf!$A$2:$A$68,cf!$B$2:$B$68,params!B2313,"cubic")/100</f>
        <v>#NAME?</v>
      </c>
      <c r="H2313" s="199" t="e">
        <f t="shared" ca="1" si="295"/>
        <v>#NAME?</v>
      </c>
      <c r="I2313" s="152">
        <f t="shared" si="290"/>
        <v>0.14272797898854261</v>
      </c>
      <c r="J2313" s="152">
        <f t="shared" si="296"/>
        <v>5.7153373158702614E-5</v>
      </c>
      <c r="K2313" s="3" t="e">
        <f t="shared" ca="1" si="292"/>
        <v>#NAME?</v>
      </c>
      <c r="L2313" s="153" t="e">
        <f t="shared" ca="1" si="297"/>
        <v>#NAME?</v>
      </c>
      <c r="M2313" s="195" t="e">
        <f ca="1">_xll.BInterpol(cf!$A$2:$A$68,cf!$C$2:$C$68,params!B2313,"cubic")</f>
        <v>#NAME?</v>
      </c>
      <c r="N2313" s="195" t="e">
        <f ca="1">+_xll.BInterpol(#REF!,#REF!,params!B2313,"cubic")</f>
        <v>#NAME?</v>
      </c>
      <c r="O2313" s="153" t="e">
        <f t="shared" ca="1" si="293"/>
        <v>#NAME?</v>
      </c>
    </row>
    <row r="2314" spans="1:15">
      <c r="A2314">
        <v>2311</v>
      </c>
      <c r="B2314">
        <f t="shared" si="291"/>
        <v>9.2439999999999998</v>
      </c>
      <c r="C2314" s="151" t="e">
        <f ca="1">+_xll.BInterpol(Boost!$R$6:$R$66,Boost!$AZ$6:$AZ$66,params!B2314,"cubic")</f>
        <v>#NAME?</v>
      </c>
      <c r="D2314" s="151" t="e">
        <f ca="1">+_xll.BInterpol(Boost!$R$6:$R$66,Boost!$AX$6:$AX$66,params!B2314,"cubic")</f>
        <v>#NAME?</v>
      </c>
      <c r="E2314" s="198" t="e">
        <f t="shared" ca="1" si="294"/>
        <v>#NAME?</v>
      </c>
      <c r="F2314" s="151" t="e">
        <f ca="1">+_xll.BInterpol(Boost!$R$6:$R$66,Boost!$AY$6:$AY$66,params!B2314,"cubic")</f>
        <v>#NAME?</v>
      </c>
      <c r="G2314" s="151" t="e">
        <f ca="1">_xll.BInterpol(cf!$A$2:$A$68,cf!$B$2:$B$68,params!B2314,"cubic")/100</f>
        <v>#NAME?</v>
      </c>
      <c r="H2314" s="199" t="e">
        <f t="shared" ca="1" si="295"/>
        <v>#NAME?</v>
      </c>
      <c r="I2314" s="152">
        <f t="shared" si="290"/>
        <v>0.14278512855160341</v>
      </c>
      <c r="J2314" s="152">
        <f t="shared" si="296"/>
        <v>5.7149563060798769E-5</v>
      </c>
      <c r="K2314" s="3" t="e">
        <f t="shared" ca="1" si="292"/>
        <v>#NAME?</v>
      </c>
      <c r="L2314" s="153" t="e">
        <f t="shared" ca="1" si="297"/>
        <v>#NAME?</v>
      </c>
      <c r="M2314" s="195" t="e">
        <f ca="1">_xll.BInterpol(cf!$A$2:$A$68,cf!$C$2:$C$68,params!B2314,"cubic")</f>
        <v>#NAME?</v>
      </c>
      <c r="N2314" s="195" t="e">
        <f ca="1">+_xll.BInterpol(#REF!,#REF!,params!B2314,"cubic")</f>
        <v>#NAME?</v>
      </c>
      <c r="O2314" s="153" t="e">
        <f t="shared" ca="1" si="293"/>
        <v>#NAME?</v>
      </c>
    </row>
    <row r="2315" spans="1:15">
      <c r="A2315">
        <v>2312</v>
      </c>
      <c r="B2315">
        <f t="shared" si="291"/>
        <v>9.2479999999999993</v>
      </c>
      <c r="C2315" s="151" t="e">
        <f ca="1">+_xll.BInterpol(Boost!$R$6:$R$66,Boost!$AZ$6:$AZ$66,params!B2315,"cubic")</f>
        <v>#NAME?</v>
      </c>
      <c r="D2315" s="151" t="e">
        <f ca="1">+_xll.BInterpol(Boost!$R$6:$R$66,Boost!$AX$6:$AX$66,params!B2315,"cubic")</f>
        <v>#NAME?</v>
      </c>
      <c r="E2315" s="198" t="e">
        <f t="shared" ca="1" si="294"/>
        <v>#NAME?</v>
      </c>
      <c r="F2315" s="151" t="e">
        <f ca="1">+_xll.BInterpol(Boost!$R$6:$R$66,Boost!$AY$6:$AY$66,params!B2315,"cubic")</f>
        <v>#NAME?</v>
      </c>
      <c r="G2315" s="151" t="e">
        <f ca="1">_xll.BInterpol(cf!$A$2:$A$68,cf!$B$2:$B$68,params!B2315,"cubic")/100</f>
        <v>#NAME?</v>
      </c>
      <c r="H2315" s="199" t="e">
        <f t="shared" ca="1" si="295"/>
        <v>#NAME?</v>
      </c>
      <c r="I2315" s="152">
        <f t="shared" si="290"/>
        <v>0.14284227430482033</v>
      </c>
      <c r="J2315" s="152">
        <f t="shared" si="296"/>
        <v>5.7145753216913953E-5</v>
      </c>
      <c r="K2315" s="3" t="e">
        <f t="shared" ca="1" si="292"/>
        <v>#NAME?</v>
      </c>
      <c r="L2315" s="153" t="e">
        <f t="shared" ca="1" si="297"/>
        <v>#NAME?</v>
      </c>
      <c r="M2315" s="195" t="e">
        <f ca="1">_xll.BInterpol(cf!$A$2:$A$68,cf!$C$2:$C$68,params!B2315,"cubic")</f>
        <v>#NAME?</v>
      </c>
      <c r="N2315" s="195" t="e">
        <f ca="1">+_xll.BInterpol(#REF!,#REF!,params!B2315,"cubic")</f>
        <v>#NAME?</v>
      </c>
      <c r="O2315" s="153" t="e">
        <f t="shared" ca="1" si="293"/>
        <v>#NAME?</v>
      </c>
    </row>
    <row r="2316" spans="1:15">
      <c r="A2316">
        <v>2313</v>
      </c>
      <c r="B2316">
        <f t="shared" si="291"/>
        <v>9.2520000000000007</v>
      </c>
      <c r="C2316" s="151" t="e">
        <f ca="1">+_xll.BInterpol(Boost!$R$6:$R$66,Boost!$AZ$6:$AZ$66,params!B2316,"cubic")</f>
        <v>#NAME?</v>
      </c>
      <c r="D2316" s="151" t="e">
        <f ca="1">+_xll.BInterpol(Boost!$R$6:$R$66,Boost!$AX$6:$AX$66,params!B2316,"cubic")</f>
        <v>#NAME?</v>
      </c>
      <c r="E2316" s="198" t="e">
        <f t="shared" ca="1" si="294"/>
        <v>#NAME?</v>
      </c>
      <c r="F2316" s="151" t="e">
        <f ca="1">+_xll.BInterpol(Boost!$R$6:$R$66,Boost!$AY$6:$AY$66,params!B2316,"cubic")</f>
        <v>#NAME?</v>
      </c>
      <c r="G2316" s="151" t="e">
        <f ca="1">_xll.BInterpol(cf!$A$2:$A$68,cf!$B$2:$B$68,params!B2316,"cubic")/100</f>
        <v>#NAME?</v>
      </c>
      <c r="H2316" s="199" t="e">
        <f t="shared" ca="1" si="295"/>
        <v>#NAME?</v>
      </c>
      <c r="I2316" s="152">
        <f t="shared" si="290"/>
        <v>0.14289941624844738</v>
      </c>
      <c r="J2316" s="152">
        <f t="shared" si="296"/>
        <v>5.7141943627048164E-5</v>
      </c>
      <c r="K2316" s="3" t="e">
        <f t="shared" ca="1" si="292"/>
        <v>#NAME?</v>
      </c>
      <c r="L2316" s="153" t="e">
        <f t="shared" ca="1" si="297"/>
        <v>#NAME?</v>
      </c>
      <c r="M2316" s="195" t="e">
        <f ca="1">_xll.BInterpol(cf!$A$2:$A$68,cf!$C$2:$C$68,params!B2316,"cubic")</f>
        <v>#NAME?</v>
      </c>
      <c r="N2316" s="195" t="e">
        <f ca="1">+_xll.BInterpol(#REF!,#REF!,params!B2316,"cubic")</f>
        <v>#NAME?</v>
      </c>
      <c r="O2316" s="153" t="e">
        <f t="shared" ca="1" si="293"/>
        <v>#NAME?</v>
      </c>
    </row>
    <row r="2317" spans="1:15">
      <c r="A2317">
        <v>2314</v>
      </c>
      <c r="B2317">
        <f t="shared" si="291"/>
        <v>9.2560000000000002</v>
      </c>
      <c r="C2317" s="151" t="e">
        <f ca="1">+_xll.BInterpol(Boost!$R$6:$R$66,Boost!$AZ$6:$AZ$66,params!B2317,"cubic")</f>
        <v>#NAME?</v>
      </c>
      <c r="D2317" s="151" t="e">
        <f ca="1">+_xll.BInterpol(Boost!$R$6:$R$66,Boost!$AX$6:$AX$66,params!B2317,"cubic")</f>
        <v>#NAME?</v>
      </c>
      <c r="E2317" s="198" t="e">
        <f t="shared" ca="1" si="294"/>
        <v>#NAME?</v>
      </c>
      <c r="F2317" s="151" t="e">
        <f ca="1">+_xll.BInterpol(Boost!$R$6:$R$66,Boost!$AY$6:$AY$66,params!B2317,"cubic")</f>
        <v>#NAME?</v>
      </c>
      <c r="G2317" s="151" t="e">
        <f ca="1">_xll.BInterpol(cf!$A$2:$A$68,cf!$B$2:$B$68,params!B2317,"cubic")/100</f>
        <v>#NAME?</v>
      </c>
      <c r="H2317" s="199" t="e">
        <f t="shared" ca="1" si="295"/>
        <v>#NAME?</v>
      </c>
      <c r="I2317" s="152">
        <f t="shared" si="290"/>
        <v>0.14295655438273858</v>
      </c>
      <c r="J2317" s="152">
        <f t="shared" si="296"/>
        <v>5.7138134291201403E-5</v>
      </c>
      <c r="K2317" s="3" t="e">
        <f t="shared" ca="1" si="292"/>
        <v>#NAME?</v>
      </c>
      <c r="L2317" s="153" t="e">
        <f t="shared" ca="1" si="297"/>
        <v>#NAME?</v>
      </c>
      <c r="M2317" s="195" t="e">
        <f ca="1">_xll.BInterpol(cf!$A$2:$A$68,cf!$C$2:$C$68,params!B2317,"cubic")</f>
        <v>#NAME?</v>
      </c>
      <c r="N2317" s="195" t="e">
        <f ca="1">+_xll.BInterpol(#REF!,#REF!,params!B2317,"cubic")</f>
        <v>#NAME?</v>
      </c>
      <c r="O2317" s="153" t="e">
        <f t="shared" ca="1" si="293"/>
        <v>#NAME?</v>
      </c>
    </row>
    <row r="2318" spans="1:15">
      <c r="A2318">
        <v>2315</v>
      </c>
      <c r="B2318">
        <f t="shared" si="291"/>
        <v>9.26</v>
      </c>
      <c r="C2318" s="151" t="e">
        <f ca="1">+_xll.BInterpol(Boost!$R$6:$R$66,Boost!$AZ$6:$AZ$66,params!B2318,"cubic")</f>
        <v>#NAME?</v>
      </c>
      <c r="D2318" s="151" t="e">
        <f ca="1">+_xll.BInterpol(Boost!$R$6:$R$66,Boost!$AX$6:$AX$66,params!B2318,"cubic")</f>
        <v>#NAME?</v>
      </c>
      <c r="E2318" s="198" t="e">
        <f t="shared" ca="1" si="294"/>
        <v>#NAME?</v>
      </c>
      <c r="F2318" s="151" t="e">
        <f ca="1">+_xll.BInterpol(Boost!$R$6:$R$66,Boost!$AY$6:$AY$66,params!B2318,"cubic")</f>
        <v>#NAME?</v>
      </c>
      <c r="G2318" s="151" t="e">
        <f ca="1">_xll.BInterpol(cf!$A$2:$A$68,cf!$B$2:$B$68,params!B2318,"cubic")/100</f>
        <v>#NAME?</v>
      </c>
      <c r="H2318" s="199" t="e">
        <f t="shared" ca="1" si="295"/>
        <v>#NAME?</v>
      </c>
      <c r="I2318" s="152">
        <f t="shared" si="290"/>
        <v>0.14301368870794773</v>
      </c>
      <c r="J2318" s="152">
        <f t="shared" si="296"/>
        <v>5.7134325209151626E-5</v>
      </c>
      <c r="K2318" s="3" t="e">
        <f t="shared" ca="1" si="292"/>
        <v>#NAME?</v>
      </c>
      <c r="L2318" s="153" t="e">
        <f t="shared" ca="1" si="297"/>
        <v>#NAME?</v>
      </c>
      <c r="M2318" s="195" t="e">
        <f ca="1">_xll.BInterpol(cf!$A$2:$A$68,cf!$C$2:$C$68,params!B2318,"cubic")</f>
        <v>#NAME?</v>
      </c>
      <c r="N2318" s="195" t="e">
        <f ca="1">+_xll.BInterpol(#REF!,#REF!,params!B2318,"cubic")</f>
        <v>#NAME?</v>
      </c>
      <c r="O2318" s="153" t="e">
        <f t="shared" ca="1" si="293"/>
        <v>#NAME?</v>
      </c>
    </row>
    <row r="2319" spans="1:15">
      <c r="A2319">
        <v>2316</v>
      </c>
      <c r="B2319">
        <f t="shared" si="291"/>
        <v>9.2639999999999993</v>
      </c>
      <c r="C2319" s="151" t="e">
        <f ca="1">+_xll.BInterpol(Boost!$R$6:$R$66,Boost!$AZ$6:$AZ$66,params!B2319,"cubic")</f>
        <v>#NAME?</v>
      </c>
      <c r="D2319" s="151" t="e">
        <f ca="1">+_xll.BInterpol(Boost!$R$6:$R$66,Boost!$AX$6:$AX$66,params!B2319,"cubic")</f>
        <v>#NAME?</v>
      </c>
      <c r="E2319" s="198" t="e">
        <f t="shared" ca="1" si="294"/>
        <v>#NAME?</v>
      </c>
      <c r="F2319" s="151" t="e">
        <f ca="1">+_xll.BInterpol(Boost!$R$6:$R$66,Boost!$AY$6:$AY$66,params!B2319,"cubic")</f>
        <v>#NAME?</v>
      </c>
      <c r="G2319" s="151" t="e">
        <f ca="1">_xll.BInterpol(cf!$A$2:$A$68,cf!$B$2:$B$68,params!B2319,"cubic")/100</f>
        <v>#NAME?</v>
      </c>
      <c r="H2319" s="199" t="e">
        <f t="shared" ca="1" si="295"/>
        <v>#NAME?</v>
      </c>
      <c r="I2319" s="152">
        <f t="shared" si="290"/>
        <v>0.14307081922432874</v>
      </c>
      <c r="J2319" s="152">
        <f t="shared" si="296"/>
        <v>5.7130516381009855E-5</v>
      </c>
      <c r="K2319" s="3" t="e">
        <f t="shared" ca="1" si="292"/>
        <v>#NAME?</v>
      </c>
      <c r="L2319" s="153" t="e">
        <f t="shared" ca="1" si="297"/>
        <v>#NAME?</v>
      </c>
      <c r="M2319" s="195" t="e">
        <f ca="1">_xll.BInterpol(cf!$A$2:$A$68,cf!$C$2:$C$68,params!B2319,"cubic")</f>
        <v>#NAME?</v>
      </c>
      <c r="N2319" s="195" t="e">
        <f ca="1">+_xll.BInterpol(#REF!,#REF!,params!B2319,"cubic")</f>
        <v>#NAME?</v>
      </c>
      <c r="O2319" s="153" t="e">
        <f t="shared" ca="1" si="293"/>
        <v>#NAME?</v>
      </c>
    </row>
    <row r="2320" spans="1:15">
      <c r="A2320">
        <v>2317</v>
      </c>
      <c r="B2320">
        <f t="shared" si="291"/>
        <v>9.2680000000000007</v>
      </c>
      <c r="C2320" s="151" t="e">
        <f ca="1">+_xll.BInterpol(Boost!$R$6:$R$66,Boost!$AZ$6:$AZ$66,params!B2320,"cubic")</f>
        <v>#NAME?</v>
      </c>
      <c r="D2320" s="151" t="e">
        <f ca="1">+_xll.BInterpol(Boost!$R$6:$R$66,Boost!$AX$6:$AX$66,params!B2320,"cubic")</f>
        <v>#NAME?</v>
      </c>
      <c r="E2320" s="198" t="e">
        <f t="shared" ca="1" si="294"/>
        <v>#NAME?</v>
      </c>
      <c r="F2320" s="151" t="e">
        <f ca="1">+_xll.BInterpol(Boost!$R$6:$R$66,Boost!$AY$6:$AY$66,params!B2320,"cubic")</f>
        <v>#NAME?</v>
      </c>
      <c r="G2320" s="151" t="e">
        <f ca="1">_xll.BInterpol(cf!$A$2:$A$68,cf!$B$2:$B$68,params!B2320,"cubic")/100</f>
        <v>#NAME?</v>
      </c>
      <c r="H2320" s="199" t="e">
        <f t="shared" ca="1" si="295"/>
        <v>#NAME?</v>
      </c>
      <c r="I2320" s="152">
        <f t="shared" si="290"/>
        <v>0.14312794593213574</v>
      </c>
      <c r="J2320" s="152">
        <f t="shared" si="296"/>
        <v>5.7126707806998134E-5</v>
      </c>
      <c r="K2320" s="3" t="e">
        <f t="shared" ca="1" si="292"/>
        <v>#NAME?</v>
      </c>
      <c r="L2320" s="153" t="e">
        <f t="shared" ca="1" si="297"/>
        <v>#NAME?</v>
      </c>
      <c r="M2320" s="195" t="e">
        <f ca="1">_xll.BInterpol(cf!$A$2:$A$68,cf!$C$2:$C$68,params!B2320,"cubic")</f>
        <v>#NAME?</v>
      </c>
      <c r="N2320" s="195" t="e">
        <f ca="1">+_xll.BInterpol(#REF!,#REF!,params!B2320,"cubic")</f>
        <v>#NAME?</v>
      </c>
      <c r="O2320" s="153" t="e">
        <f t="shared" ca="1" si="293"/>
        <v>#NAME?</v>
      </c>
    </row>
    <row r="2321" spans="1:15">
      <c r="A2321">
        <v>2318</v>
      </c>
      <c r="B2321">
        <f t="shared" si="291"/>
        <v>9.2720000000000002</v>
      </c>
      <c r="C2321" s="151" t="e">
        <f ca="1">+_xll.BInterpol(Boost!$R$6:$R$66,Boost!$AZ$6:$AZ$66,params!B2321,"cubic")</f>
        <v>#NAME?</v>
      </c>
      <c r="D2321" s="151" t="e">
        <f ca="1">+_xll.BInterpol(Boost!$R$6:$R$66,Boost!$AX$6:$AX$66,params!B2321,"cubic")</f>
        <v>#NAME?</v>
      </c>
      <c r="E2321" s="198" t="e">
        <f t="shared" ca="1" si="294"/>
        <v>#NAME?</v>
      </c>
      <c r="F2321" s="151" t="e">
        <f ca="1">+_xll.BInterpol(Boost!$R$6:$R$66,Boost!$AY$6:$AY$66,params!B2321,"cubic")</f>
        <v>#NAME?</v>
      </c>
      <c r="G2321" s="151" t="e">
        <f ca="1">_xll.BInterpol(cf!$A$2:$A$68,cf!$B$2:$B$68,params!B2321,"cubic")/100</f>
        <v>#NAME?</v>
      </c>
      <c r="H2321" s="199" t="e">
        <f t="shared" ca="1" si="295"/>
        <v>#NAME?</v>
      </c>
      <c r="I2321" s="152">
        <f t="shared" si="290"/>
        <v>0.14318506883162252</v>
      </c>
      <c r="J2321" s="152">
        <f t="shared" si="296"/>
        <v>5.7122899486783396E-5</v>
      </c>
      <c r="K2321" s="3" t="e">
        <f t="shared" ca="1" si="292"/>
        <v>#NAME?</v>
      </c>
      <c r="L2321" s="153" t="e">
        <f t="shared" ca="1" si="297"/>
        <v>#NAME?</v>
      </c>
      <c r="M2321" s="195" t="e">
        <f ca="1">_xll.BInterpol(cf!$A$2:$A$68,cf!$C$2:$C$68,params!B2321,"cubic")</f>
        <v>#NAME?</v>
      </c>
      <c r="N2321" s="195" t="e">
        <f ca="1">+_xll.BInterpol(#REF!,#REF!,params!B2321,"cubic")</f>
        <v>#NAME?</v>
      </c>
      <c r="O2321" s="153" t="e">
        <f t="shared" ca="1" si="293"/>
        <v>#NAME?</v>
      </c>
    </row>
    <row r="2322" spans="1:15">
      <c r="A2322">
        <v>2319</v>
      </c>
      <c r="B2322">
        <f t="shared" si="291"/>
        <v>9.2759999999999998</v>
      </c>
      <c r="C2322" s="151" t="e">
        <f ca="1">+_xll.BInterpol(Boost!$R$6:$R$66,Boost!$AZ$6:$AZ$66,params!B2322,"cubic")</f>
        <v>#NAME?</v>
      </c>
      <c r="D2322" s="151" t="e">
        <f ca="1">+_xll.BInterpol(Boost!$R$6:$R$66,Boost!$AX$6:$AX$66,params!B2322,"cubic")</f>
        <v>#NAME?</v>
      </c>
      <c r="E2322" s="198" t="e">
        <f t="shared" ca="1" si="294"/>
        <v>#NAME?</v>
      </c>
      <c r="F2322" s="151" t="e">
        <f ca="1">+_xll.BInterpol(Boost!$R$6:$R$66,Boost!$AY$6:$AY$66,params!B2322,"cubic")</f>
        <v>#NAME?</v>
      </c>
      <c r="G2322" s="151" t="e">
        <f ca="1">_xll.BInterpol(cf!$A$2:$A$68,cf!$B$2:$B$68,params!B2322,"cubic")/100</f>
        <v>#NAME?</v>
      </c>
      <c r="H2322" s="199" t="e">
        <f t="shared" ca="1" si="295"/>
        <v>#NAME?</v>
      </c>
      <c r="I2322" s="152">
        <f t="shared" si="290"/>
        <v>0.14324218792304277</v>
      </c>
      <c r="J2322" s="152">
        <f t="shared" si="296"/>
        <v>5.711909142025462E-5</v>
      </c>
      <c r="K2322" s="3" t="e">
        <f t="shared" ca="1" si="292"/>
        <v>#NAME?</v>
      </c>
      <c r="L2322" s="153" t="e">
        <f t="shared" ca="1" si="297"/>
        <v>#NAME?</v>
      </c>
      <c r="M2322" s="195" t="e">
        <f ca="1">_xll.BInterpol(cf!$A$2:$A$68,cf!$C$2:$C$68,params!B2322,"cubic")</f>
        <v>#NAME?</v>
      </c>
      <c r="N2322" s="195" t="e">
        <f ca="1">+_xll.BInterpol(#REF!,#REF!,params!B2322,"cubic")</f>
        <v>#NAME?</v>
      </c>
      <c r="O2322" s="153" t="e">
        <f t="shared" ca="1" si="293"/>
        <v>#NAME?</v>
      </c>
    </row>
    <row r="2323" spans="1:15">
      <c r="A2323">
        <v>2320</v>
      </c>
      <c r="B2323">
        <f t="shared" si="291"/>
        <v>9.2799999999999994</v>
      </c>
      <c r="C2323" s="151" t="e">
        <f ca="1">+_xll.BInterpol(Boost!$R$6:$R$66,Boost!$AZ$6:$AZ$66,params!B2323,"cubic")</f>
        <v>#NAME?</v>
      </c>
      <c r="D2323" s="151" t="e">
        <f ca="1">+_xll.BInterpol(Boost!$R$6:$R$66,Boost!$AX$6:$AX$66,params!B2323,"cubic")</f>
        <v>#NAME?</v>
      </c>
      <c r="E2323" s="198" t="e">
        <f t="shared" ca="1" si="294"/>
        <v>#NAME?</v>
      </c>
      <c r="F2323" s="151" t="e">
        <f ca="1">+_xll.BInterpol(Boost!$R$6:$R$66,Boost!$AY$6:$AY$66,params!B2323,"cubic")</f>
        <v>#NAME?</v>
      </c>
      <c r="G2323" s="151" t="e">
        <f ca="1">_xll.BInterpol(cf!$A$2:$A$68,cf!$B$2:$B$68,params!B2323,"cubic")/100</f>
        <v>#NAME?</v>
      </c>
      <c r="H2323" s="199" t="e">
        <f t="shared" ca="1" si="295"/>
        <v>#NAME?</v>
      </c>
      <c r="I2323" s="152">
        <f t="shared" si="290"/>
        <v>0.14329930320665063</v>
      </c>
      <c r="J2323" s="152">
        <f t="shared" si="296"/>
        <v>5.7115283607855893E-5</v>
      </c>
      <c r="K2323" s="3" t="e">
        <f t="shared" ca="1" si="292"/>
        <v>#NAME?</v>
      </c>
      <c r="L2323" s="153" t="e">
        <f t="shared" ca="1" si="297"/>
        <v>#NAME?</v>
      </c>
      <c r="M2323" s="195" t="e">
        <f ca="1">_xll.BInterpol(cf!$A$2:$A$68,cf!$C$2:$C$68,params!B2323,"cubic")</f>
        <v>#NAME?</v>
      </c>
      <c r="N2323" s="195" t="e">
        <f ca="1">+_xll.BInterpol(#REF!,#REF!,params!B2323,"cubic")</f>
        <v>#NAME?</v>
      </c>
      <c r="O2323" s="153" t="e">
        <f t="shared" ca="1" si="293"/>
        <v>#NAME?</v>
      </c>
    </row>
    <row r="2324" spans="1:15">
      <c r="A2324">
        <v>2321</v>
      </c>
      <c r="B2324">
        <f t="shared" si="291"/>
        <v>9.2840000000000007</v>
      </c>
      <c r="C2324" s="151" t="e">
        <f ca="1">+_xll.BInterpol(Boost!$R$6:$R$66,Boost!$AZ$6:$AZ$66,params!B2324,"cubic")</f>
        <v>#NAME?</v>
      </c>
      <c r="D2324" s="151" t="e">
        <f ca="1">+_xll.BInterpol(Boost!$R$6:$R$66,Boost!$AX$6:$AX$66,params!B2324,"cubic")</f>
        <v>#NAME?</v>
      </c>
      <c r="E2324" s="198" t="e">
        <f t="shared" ca="1" si="294"/>
        <v>#NAME?</v>
      </c>
      <c r="F2324" s="151" t="e">
        <f ca="1">+_xll.BInterpol(Boost!$R$6:$R$66,Boost!$AY$6:$AY$66,params!B2324,"cubic")</f>
        <v>#NAME?</v>
      </c>
      <c r="G2324" s="151" t="e">
        <f ca="1">_xll.BInterpol(cf!$A$2:$A$68,cf!$B$2:$B$68,params!B2324,"cubic")/100</f>
        <v>#NAME?</v>
      </c>
      <c r="H2324" s="199" t="e">
        <f t="shared" ca="1" si="295"/>
        <v>#NAME?</v>
      </c>
      <c r="I2324" s="152">
        <f t="shared" si="290"/>
        <v>0.14335641468269988</v>
      </c>
      <c r="J2324" s="152">
        <f t="shared" si="296"/>
        <v>5.7111476049254151E-5</v>
      </c>
      <c r="K2324" s="3" t="e">
        <f t="shared" ca="1" si="292"/>
        <v>#NAME?</v>
      </c>
      <c r="L2324" s="153" t="e">
        <f t="shared" ca="1" si="297"/>
        <v>#NAME?</v>
      </c>
      <c r="M2324" s="195" t="e">
        <f ca="1">_xll.BInterpol(cf!$A$2:$A$68,cf!$C$2:$C$68,params!B2324,"cubic")</f>
        <v>#NAME?</v>
      </c>
      <c r="N2324" s="195" t="e">
        <f ca="1">+_xll.BInterpol(#REF!,#REF!,params!B2324,"cubic")</f>
        <v>#NAME?</v>
      </c>
      <c r="O2324" s="153" t="e">
        <f t="shared" ca="1" si="293"/>
        <v>#NAME?</v>
      </c>
    </row>
    <row r="2325" spans="1:15">
      <c r="A2325">
        <v>2322</v>
      </c>
      <c r="B2325">
        <f t="shared" si="291"/>
        <v>9.2880000000000003</v>
      </c>
      <c r="C2325" s="151" t="e">
        <f ca="1">+_xll.BInterpol(Boost!$R$6:$R$66,Boost!$AZ$6:$AZ$66,params!B2325,"cubic")</f>
        <v>#NAME?</v>
      </c>
      <c r="D2325" s="151" t="e">
        <f ca="1">+_xll.BInterpol(Boost!$R$6:$R$66,Boost!$AX$6:$AX$66,params!B2325,"cubic")</f>
        <v>#NAME?</v>
      </c>
      <c r="E2325" s="198" t="e">
        <f t="shared" ca="1" si="294"/>
        <v>#NAME?</v>
      </c>
      <c r="F2325" s="151" t="e">
        <f ca="1">+_xll.BInterpol(Boost!$R$6:$R$66,Boost!$AY$6:$AY$66,params!B2325,"cubic")</f>
        <v>#NAME?</v>
      </c>
      <c r="G2325" s="151" t="e">
        <f ca="1">_xll.BInterpol(cf!$A$2:$A$68,cf!$B$2:$B$68,params!B2325,"cubic")/100</f>
        <v>#NAME?</v>
      </c>
      <c r="H2325" s="199" t="e">
        <f t="shared" ca="1" si="295"/>
        <v>#NAME?</v>
      </c>
      <c r="I2325" s="152">
        <f t="shared" si="290"/>
        <v>0.14341352235144422</v>
      </c>
      <c r="J2325" s="152">
        <f t="shared" si="296"/>
        <v>5.7107668744338369E-5</v>
      </c>
      <c r="K2325" s="3" t="e">
        <f t="shared" ca="1" si="292"/>
        <v>#NAME?</v>
      </c>
      <c r="L2325" s="153" t="e">
        <f t="shared" ca="1" si="297"/>
        <v>#NAME?</v>
      </c>
      <c r="M2325" s="195" t="e">
        <f ca="1">_xll.BInterpol(cf!$A$2:$A$68,cf!$C$2:$C$68,params!B2325,"cubic")</f>
        <v>#NAME?</v>
      </c>
      <c r="N2325" s="195" t="e">
        <f ca="1">+_xll.BInterpol(#REF!,#REF!,params!B2325,"cubic")</f>
        <v>#NAME?</v>
      </c>
      <c r="O2325" s="153" t="e">
        <f t="shared" ca="1" si="293"/>
        <v>#NAME?</v>
      </c>
    </row>
    <row r="2326" spans="1:15">
      <c r="A2326">
        <v>2323</v>
      </c>
      <c r="B2326">
        <f t="shared" si="291"/>
        <v>9.2919999999999998</v>
      </c>
      <c r="C2326" s="151" t="e">
        <f ca="1">+_xll.BInterpol(Boost!$R$6:$R$66,Boost!$AZ$6:$AZ$66,params!B2326,"cubic")</f>
        <v>#NAME?</v>
      </c>
      <c r="D2326" s="151" t="e">
        <f ca="1">+_xll.BInterpol(Boost!$R$6:$R$66,Boost!$AX$6:$AX$66,params!B2326,"cubic")</f>
        <v>#NAME?</v>
      </c>
      <c r="E2326" s="198" t="e">
        <f t="shared" ca="1" si="294"/>
        <v>#NAME?</v>
      </c>
      <c r="F2326" s="151" t="e">
        <f ca="1">+_xll.BInterpol(Boost!$R$6:$R$66,Boost!$AY$6:$AY$66,params!B2326,"cubic")</f>
        <v>#NAME?</v>
      </c>
      <c r="G2326" s="151" t="e">
        <f ca="1">_xll.BInterpol(cf!$A$2:$A$68,cf!$B$2:$B$68,params!B2326,"cubic")/100</f>
        <v>#NAME?</v>
      </c>
      <c r="H2326" s="199" t="e">
        <f t="shared" ca="1" si="295"/>
        <v>#NAME?</v>
      </c>
      <c r="I2326" s="152">
        <f t="shared" si="290"/>
        <v>0.14347062621313766</v>
      </c>
      <c r="J2326" s="152">
        <f t="shared" si="296"/>
        <v>5.7103861693441615E-5</v>
      </c>
      <c r="K2326" s="3" t="e">
        <f t="shared" ca="1" si="292"/>
        <v>#NAME?</v>
      </c>
      <c r="L2326" s="153" t="e">
        <f t="shared" ca="1" si="297"/>
        <v>#NAME?</v>
      </c>
      <c r="M2326" s="195" t="e">
        <f ca="1">_xll.BInterpol(cf!$A$2:$A$68,cf!$C$2:$C$68,params!B2326,"cubic")</f>
        <v>#NAME?</v>
      </c>
      <c r="N2326" s="195" t="e">
        <f ca="1">+_xll.BInterpol(#REF!,#REF!,params!B2326,"cubic")</f>
        <v>#NAME?</v>
      </c>
      <c r="O2326" s="153" t="e">
        <f t="shared" ca="1" si="293"/>
        <v>#NAME?</v>
      </c>
    </row>
    <row r="2327" spans="1:15">
      <c r="A2327">
        <v>2324</v>
      </c>
      <c r="B2327">
        <f t="shared" si="291"/>
        <v>9.2959999999999994</v>
      </c>
      <c r="C2327" s="151" t="e">
        <f ca="1">+_xll.BInterpol(Boost!$R$6:$R$66,Boost!$AZ$6:$AZ$66,params!B2327,"cubic")</f>
        <v>#NAME?</v>
      </c>
      <c r="D2327" s="151" t="e">
        <f ca="1">+_xll.BInterpol(Boost!$R$6:$R$66,Boost!$AX$6:$AX$66,params!B2327,"cubic")</f>
        <v>#NAME?</v>
      </c>
      <c r="E2327" s="198" t="e">
        <f t="shared" ca="1" si="294"/>
        <v>#NAME?</v>
      </c>
      <c r="F2327" s="151" t="e">
        <f ca="1">+_xll.BInterpol(Boost!$R$6:$R$66,Boost!$AY$6:$AY$66,params!B2327,"cubic")</f>
        <v>#NAME?</v>
      </c>
      <c r="G2327" s="151" t="e">
        <f ca="1">_xll.BInterpol(cf!$A$2:$A$68,cf!$B$2:$B$68,params!B2327,"cubic")/100</f>
        <v>#NAME?</v>
      </c>
      <c r="H2327" s="199" t="e">
        <f t="shared" ca="1" si="295"/>
        <v>#NAME?</v>
      </c>
      <c r="I2327" s="152">
        <f t="shared" si="290"/>
        <v>0.14352772626803378</v>
      </c>
      <c r="J2327" s="152">
        <f t="shared" si="296"/>
        <v>5.7100054896119801E-5</v>
      </c>
      <c r="K2327" s="3" t="e">
        <f t="shared" ca="1" si="292"/>
        <v>#NAME?</v>
      </c>
      <c r="L2327" s="153" t="e">
        <f t="shared" ca="1" si="297"/>
        <v>#NAME?</v>
      </c>
      <c r="M2327" s="195" t="e">
        <f ca="1">_xll.BInterpol(cf!$A$2:$A$68,cf!$C$2:$C$68,params!B2327,"cubic")</f>
        <v>#NAME?</v>
      </c>
      <c r="N2327" s="195" t="e">
        <f ca="1">+_xll.BInterpol(#REF!,#REF!,params!B2327,"cubic")</f>
        <v>#NAME?</v>
      </c>
      <c r="O2327" s="153" t="e">
        <f t="shared" ca="1" si="293"/>
        <v>#NAME?</v>
      </c>
    </row>
    <row r="2328" spans="1:15">
      <c r="A2328">
        <v>2325</v>
      </c>
      <c r="B2328">
        <f t="shared" si="291"/>
        <v>9.3000000000000007</v>
      </c>
      <c r="C2328" s="151" t="e">
        <f ca="1">+_xll.BInterpol(Boost!$R$6:$R$66,Boost!$AZ$6:$AZ$66,params!B2328,"cubic")</f>
        <v>#NAME?</v>
      </c>
      <c r="D2328" s="151" t="e">
        <f ca="1">+_xll.BInterpol(Boost!$R$6:$R$66,Boost!$AX$6:$AX$66,params!B2328,"cubic")</f>
        <v>#NAME?</v>
      </c>
      <c r="E2328" s="198" t="e">
        <f t="shared" ca="1" si="294"/>
        <v>#NAME?</v>
      </c>
      <c r="F2328" s="151" t="e">
        <f ca="1">+_xll.BInterpol(Boost!$R$6:$R$66,Boost!$AY$6:$AY$66,params!B2328,"cubic")</f>
        <v>#NAME?</v>
      </c>
      <c r="G2328" s="151" t="e">
        <f ca="1">_xll.BInterpol(cf!$A$2:$A$68,cf!$B$2:$B$68,params!B2328,"cubic")/100</f>
        <v>#NAME?</v>
      </c>
      <c r="H2328" s="199" t="e">
        <f t="shared" ca="1" si="295"/>
        <v>#NAME?</v>
      </c>
      <c r="I2328" s="152">
        <f t="shared" si="290"/>
        <v>0.14358482251638649</v>
      </c>
      <c r="J2328" s="152">
        <f t="shared" si="296"/>
        <v>5.7096248352705992E-5</v>
      </c>
      <c r="K2328" s="3" t="e">
        <f t="shared" ca="1" si="292"/>
        <v>#NAME?</v>
      </c>
      <c r="L2328" s="153" t="e">
        <f t="shared" ca="1" si="297"/>
        <v>#NAME?</v>
      </c>
      <c r="M2328" s="195" t="e">
        <f ca="1">_xll.BInterpol(cf!$A$2:$A$68,cf!$C$2:$C$68,params!B2328,"cubic")</f>
        <v>#NAME?</v>
      </c>
      <c r="N2328" s="195" t="e">
        <f ca="1">+_xll.BInterpol(#REF!,#REF!,params!B2328,"cubic")</f>
        <v>#NAME?</v>
      </c>
      <c r="O2328" s="153" t="e">
        <f t="shared" ca="1" si="293"/>
        <v>#NAME?</v>
      </c>
    </row>
    <row r="2329" spans="1:15">
      <c r="A2329">
        <v>2326</v>
      </c>
      <c r="B2329">
        <f t="shared" si="291"/>
        <v>9.3040000000000003</v>
      </c>
      <c r="C2329" s="151" t="e">
        <f ca="1">+_xll.BInterpol(Boost!$R$6:$R$66,Boost!$AZ$6:$AZ$66,params!B2329,"cubic")</f>
        <v>#NAME?</v>
      </c>
      <c r="D2329" s="151" t="e">
        <f ca="1">+_xll.BInterpol(Boost!$R$6:$R$66,Boost!$AX$6:$AX$66,params!B2329,"cubic")</f>
        <v>#NAME?</v>
      </c>
      <c r="E2329" s="198" t="e">
        <f t="shared" ca="1" si="294"/>
        <v>#NAME?</v>
      </c>
      <c r="F2329" s="151" t="e">
        <f ca="1">+_xll.BInterpol(Boost!$R$6:$R$66,Boost!$AY$6:$AY$66,params!B2329,"cubic")</f>
        <v>#NAME?</v>
      </c>
      <c r="G2329" s="151" t="e">
        <f ca="1">_xll.BInterpol(cf!$A$2:$A$68,cf!$B$2:$B$68,params!B2329,"cubic")/100</f>
        <v>#NAME?</v>
      </c>
      <c r="H2329" s="199" t="e">
        <f t="shared" ca="1" si="295"/>
        <v>#NAME?</v>
      </c>
      <c r="I2329" s="152">
        <f t="shared" si="290"/>
        <v>0.14364191495844947</v>
      </c>
      <c r="J2329" s="152">
        <f t="shared" si="296"/>
        <v>5.7092442062978144E-5</v>
      </c>
      <c r="K2329" s="3" t="e">
        <f t="shared" ca="1" si="292"/>
        <v>#NAME?</v>
      </c>
      <c r="L2329" s="153" t="e">
        <f t="shared" ca="1" si="297"/>
        <v>#NAME?</v>
      </c>
      <c r="M2329" s="195" t="e">
        <f ca="1">_xll.BInterpol(cf!$A$2:$A$68,cf!$C$2:$C$68,params!B2329,"cubic")</f>
        <v>#NAME?</v>
      </c>
      <c r="N2329" s="195" t="e">
        <f ca="1">+_xll.BInterpol(#REF!,#REF!,params!B2329,"cubic")</f>
        <v>#NAME?</v>
      </c>
      <c r="O2329" s="153" t="e">
        <f t="shared" ca="1" si="293"/>
        <v>#NAME?</v>
      </c>
    </row>
    <row r="2330" spans="1:15">
      <c r="A2330">
        <v>2327</v>
      </c>
      <c r="B2330">
        <f t="shared" si="291"/>
        <v>9.3079999999999998</v>
      </c>
      <c r="C2330" s="151" t="e">
        <f ca="1">+_xll.BInterpol(Boost!$R$6:$R$66,Boost!$AZ$6:$AZ$66,params!B2330,"cubic")</f>
        <v>#NAME?</v>
      </c>
      <c r="D2330" s="151" t="e">
        <f ca="1">+_xll.BInterpol(Boost!$R$6:$R$66,Boost!$AX$6:$AX$66,params!B2330,"cubic")</f>
        <v>#NAME?</v>
      </c>
      <c r="E2330" s="198" t="e">
        <f t="shared" ca="1" si="294"/>
        <v>#NAME?</v>
      </c>
      <c r="F2330" s="151" t="e">
        <f ca="1">+_xll.BInterpol(Boost!$R$6:$R$66,Boost!$AY$6:$AY$66,params!B2330,"cubic")</f>
        <v>#NAME?</v>
      </c>
      <c r="G2330" s="151" t="e">
        <f ca="1">_xll.BInterpol(cf!$A$2:$A$68,cf!$B$2:$B$68,params!B2330,"cubic")/100</f>
        <v>#NAME?</v>
      </c>
      <c r="H2330" s="199" t="e">
        <f t="shared" ca="1" si="295"/>
        <v>#NAME?</v>
      </c>
      <c r="I2330" s="152">
        <f t="shared" si="290"/>
        <v>0.14369900359447663</v>
      </c>
      <c r="J2330" s="152">
        <f t="shared" si="296"/>
        <v>5.7088636027158302E-5</v>
      </c>
      <c r="K2330" s="3" t="e">
        <f t="shared" ca="1" si="292"/>
        <v>#NAME?</v>
      </c>
      <c r="L2330" s="153" t="e">
        <f t="shared" ca="1" si="297"/>
        <v>#NAME?</v>
      </c>
      <c r="M2330" s="195" t="e">
        <f ca="1">_xll.BInterpol(cf!$A$2:$A$68,cf!$C$2:$C$68,params!B2330,"cubic")</f>
        <v>#NAME?</v>
      </c>
      <c r="N2330" s="195" t="e">
        <f ca="1">+_xll.BInterpol(#REF!,#REF!,params!B2330,"cubic")</f>
        <v>#NAME?</v>
      </c>
      <c r="O2330" s="153" t="e">
        <f t="shared" ca="1" si="293"/>
        <v>#NAME?</v>
      </c>
    </row>
    <row r="2331" spans="1:15">
      <c r="A2331">
        <v>2328</v>
      </c>
      <c r="B2331">
        <f t="shared" si="291"/>
        <v>9.3119999999999994</v>
      </c>
      <c r="C2331" s="151" t="e">
        <f ca="1">+_xll.BInterpol(Boost!$R$6:$R$66,Boost!$AZ$6:$AZ$66,params!B2331,"cubic")</f>
        <v>#NAME?</v>
      </c>
      <c r="D2331" s="151" t="e">
        <f ca="1">+_xll.BInterpol(Boost!$R$6:$R$66,Boost!$AX$6:$AX$66,params!B2331,"cubic")</f>
        <v>#NAME?</v>
      </c>
      <c r="E2331" s="198" t="e">
        <f t="shared" ca="1" si="294"/>
        <v>#NAME?</v>
      </c>
      <c r="F2331" s="151" t="e">
        <f ca="1">+_xll.BInterpol(Boost!$R$6:$R$66,Boost!$AY$6:$AY$66,params!B2331,"cubic")</f>
        <v>#NAME?</v>
      </c>
      <c r="G2331" s="151" t="e">
        <f ca="1">_xll.BInterpol(cf!$A$2:$A$68,cf!$B$2:$B$68,params!B2331,"cubic")/100</f>
        <v>#NAME?</v>
      </c>
      <c r="H2331" s="199" t="e">
        <f t="shared" ca="1" si="295"/>
        <v>#NAME?</v>
      </c>
      <c r="I2331" s="152">
        <f t="shared" si="290"/>
        <v>0.14375608842472143</v>
      </c>
      <c r="J2331" s="152">
        <f t="shared" si="296"/>
        <v>5.7084830244802376E-5</v>
      </c>
      <c r="K2331" s="3" t="e">
        <f t="shared" ca="1" si="292"/>
        <v>#NAME?</v>
      </c>
      <c r="L2331" s="153" t="e">
        <f t="shared" ca="1" si="297"/>
        <v>#NAME?</v>
      </c>
      <c r="M2331" s="195" t="e">
        <f ca="1">_xll.BInterpol(cf!$A$2:$A$68,cf!$C$2:$C$68,params!B2331,"cubic")</f>
        <v>#NAME?</v>
      </c>
      <c r="N2331" s="195" t="e">
        <f ca="1">+_xll.BInterpol(#REF!,#REF!,params!B2331,"cubic")</f>
        <v>#NAME?</v>
      </c>
      <c r="O2331" s="153" t="e">
        <f t="shared" ca="1" si="293"/>
        <v>#NAME?</v>
      </c>
    </row>
    <row r="2332" spans="1:15">
      <c r="A2332">
        <v>2329</v>
      </c>
      <c r="B2332">
        <f t="shared" si="291"/>
        <v>9.3160000000000007</v>
      </c>
      <c r="C2332" s="151" t="e">
        <f ca="1">+_xll.BInterpol(Boost!$R$6:$R$66,Boost!$AZ$6:$AZ$66,params!B2332,"cubic")</f>
        <v>#NAME?</v>
      </c>
      <c r="D2332" s="151" t="e">
        <f ca="1">+_xll.BInterpol(Boost!$R$6:$R$66,Boost!$AX$6:$AX$66,params!B2332,"cubic")</f>
        <v>#NAME?</v>
      </c>
      <c r="E2332" s="198" t="e">
        <f t="shared" ca="1" si="294"/>
        <v>#NAME?</v>
      </c>
      <c r="F2332" s="151" t="e">
        <f ca="1">+_xll.BInterpol(Boost!$R$6:$R$66,Boost!$AY$6:$AY$66,params!B2332,"cubic")</f>
        <v>#NAME?</v>
      </c>
      <c r="G2332" s="151" t="e">
        <f ca="1">_xll.BInterpol(cf!$A$2:$A$68,cf!$B$2:$B$68,params!B2332,"cubic")/100</f>
        <v>#NAME?</v>
      </c>
      <c r="H2332" s="199" t="e">
        <f t="shared" ca="1" si="295"/>
        <v>#NAME?</v>
      </c>
      <c r="I2332" s="152">
        <f t="shared" si="290"/>
        <v>0.14381316944943789</v>
      </c>
      <c r="J2332" s="152">
        <f t="shared" si="296"/>
        <v>5.7081024716465478E-5</v>
      </c>
      <c r="K2332" s="3" t="e">
        <f t="shared" ca="1" si="292"/>
        <v>#NAME?</v>
      </c>
      <c r="L2332" s="153" t="e">
        <f t="shared" ca="1" si="297"/>
        <v>#NAME?</v>
      </c>
      <c r="M2332" s="195" t="e">
        <f ca="1">_xll.BInterpol(cf!$A$2:$A$68,cf!$C$2:$C$68,params!B2332,"cubic")</f>
        <v>#NAME?</v>
      </c>
      <c r="N2332" s="195" t="e">
        <f ca="1">+_xll.BInterpol(#REF!,#REF!,params!B2332,"cubic")</f>
        <v>#NAME?</v>
      </c>
      <c r="O2332" s="153" t="e">
        <f t="shared" ca="1" si="293"/>
        <v>#NAME?</v>
      </c>
    </row>
    <row r="2333" spans="1:15">
      <c r="A2333">
        <v>2330</v>
      </c>
      <c r="B2333">
        <f t="shared" si="291"/>
        <v>9.32</v>
      </c>
      <c r="C2333" s="151" t="e">
        <f ca="1">+_xll.BInterpol(Boost!$R$6:$R$66,Boost!$AZ$6:$AZ$66,params!B2333,"cubic")</f>
        <v>#NAME?</v>
      </c>
      <c r="D2333" s="151" t="e">
        <f ca="1">+_xll.BInterpol(Boost!$R$6:$R$66,Boost!$AX$6:$AX$66,params!B2333,"cubic")</f>
        <v>#NAME?</v>
      </c>
      <c r="E2333" s="198" t="e">
        <f t="shared" ca="1" si="294"/>
        <v>#NAME?</v>
      </c>
      <c r="F2333" s="151" t="e">
        <f ca="1">+_xll.BInterpol(Boost!$R$6:$R$66,Boost!$AY$6:$AY$66,params!B2333,"cubic")</f>
        <v>#NAME?</v>
      </c>
      <c r="G2333" s="151" t="e">
        <f ca="1">_xll.BInterpol(cf!$A$2:$A$68,cf!$B$2:$B$68,params!B2333,"cubic")/100</f>
        <v>#NAME?</v>
      </c>
      <c r="H2333" s="199" t="e">
        <f t="shared" ca="1" si="295"/>
        <v>#NAME?</v>
      </c>
      <c r="I2333" s="152">
        <f t="shared" si="290"/>
        <v>0.14387024666887949</v>
      </c>
      <c r="J2333" s="152">
        <f t="shared" si="296"/>
        <v>5.7077219441592497E-5</v>
      </c>
      <c r="K2333" s="3" t="e">
        <f t="shared" ca="1" si="292"/>
        <v>#NAME?</v>
      </c>
      <c r="L2333" s="153" t="e">
        <f t="shared" ca="1" si="297"/>
        <v>#NAME?</v>
      </c>
      <c r="M2333" s="195" t="e">
        <f ca="1">_xll.BInterpol(cf!$A$2:$A$68,cf!$C$2:$C$68,params!B2333,"cubic")</f>
        <v>#NAME?</v>
      </c>
      <c r="N2333" s="195" t="e">
        <f ca="1">+_xll.BInterpol(#REF!,#REF!,params!B2333,"cubic")</f>
        <v>#NAME?</v>
      </c>
      <c r="O2333" s="153" t="e">
        <f t="shared" ca="1" si="293"/>
        <v>#NAME?</v>
      </c>
    </row>
    <row r="2334" spans="1:15">
      <c r="A2334">
        <v>2331</v>
      </c>
      <c r="B2334">
        <f t="shared" si="291"/>
        <v>9.3239999999999998</v>
      </c>
      <c r="C2334" s="151" t="e">
        <f ca="1">+_xll.BInterpol(Boost!$R$6:$R$66,Boost!$AZ$6:$AZ$66,params!B2334,"cubic")</f>
        <v>#NAME?</v>
      </c>
      <c r="D2334" s="151" t="e">
        <f ca="1">+_xll.BInterpol(Boost!$R$6:$R$66,Boost!$AX$6:$AX$66,params!B2334,"cubic")</f>
        <v>#NAME?</v>
      </c>
      <c r="E2334" s="198" t="e">
        <f t="shared" ca="1" si="294"/>
        <v>#NAME?</v>
      </c>
      <c r="F2334" s="151" t="e">
        <f ca="1">+_xll.BInterpol(Boost!$R$6:$R$66,Boost!$AY$6:$AY$66,params!B2334,"cubic")</f>
        <v>#NAME?</v>
      </c>
      <c r="G2334" s="151" t="e">
        <f ca="1">_xll.BInterpol(cf!$A$2:$A$68,cf!$B$2:$B$68,params!B2334,"cubic")/100</f>
        <v>#NAME?</v>
      </c>
      <c r="H2334" s="199" t="e">
        <f t="shared" ca="1" si="295"/>
        <v>#NAME?</v>
      </c>
      <c r="I2334" s="152">
        <f t="shared" si="290"/>
        <v>0.14392732008329989</v>
      </c>
      <c r="J2334" s="152">
        <f t="shared" si="296"/>
        <v>5.7073414420405477E-5</v>
      </c>
      <c r="K2334" s="3" t="e">
        <f t="shared" ca="1" si="292"/>
        <v>#NAME?</v>
      </c>
      <c r="L2334" s="153" t="e">
        <f t="shared" ca="1" si="297"/>
        <v>#NAME?</v>
      </c>
      <c r="M2334" s="195" t="e">
        <f ca="1">_xll.BInterpol(cf!$A$2:$A$68,cf!$C$2:$C$68,params!B2334,"cubic")</f>
        <v>#NAME?</v>
      </c>
      <c r="N2334" s="195" t="e">
        <f ca="1">+_xll.BInterpol(#REF!,#REF!,params!B2334,"cubic")</f>
        <v>#NAME?</v>
      </c>
      <c r="O2334" s="153" t="e">
        <f t="shared" ca="1" si="293"/>
        <v>#NAME?</v>
      </c>
    </row>
    <row r="2335" spans="1:15">
      <c r="A2335">
        <v>2332</v>
      </c>
      <c r="B2335">
        <f t="shared" si="291"/>
        <v>9.3279999999999994</v>
      </c>
      <c r="C2335" s="151" t="e">
        <f ca="1">+_xll.BInterpol(Boost!$R$6:$R$66,Boost!$AZ$6:$AZ$66,params!B2335,"cubic")</f>
        <v>#NAME?</v>
      </c>
      <c r="D2335" s="151" t="e">
        <f ca="1">+_xll.BInterpol(Boost!$R$6:$R$66,Boost!$AX$6:$AX$66,params!B2335,"cubic")</f>
        <v>#NAME?</v>
      </c>
      <c r="E2335" s="198" t="e">
        <f t="shared" ca="1" si="294"/>
        <v>#NAME?</v>
      </c>
      <c r="F2335" s="151" t="e">
        <f ca="1">+_xll.BInterpol(Boost!$R$6:$R$66,Boost!$AY$6:$AY$66,params!B2335,"cubic")</f>
        <v>#NAME?</v>
      </c>
      <c r="G2335" s="151" t="e">
        <f ca="1">_xll.BInterpol(cf!$A$2:$A$68,cf!$B$2:$B$68,params!B2335,"cubic")/100</f>
        <v>#NAME?</v>
      </c>
      <c r="H2335" s="199" t="e">
        <f t="shared" ca="1" si="295"/>
        <v>#NAME?</v>
      </c>
      <c r="I2335" s="152">
        <f t="shared" ref="I2335:I2398" si="298">1-EXP($R$5*-1*B2335/(1-$R$6))</f>
        <v>0.14398438969295291</v>
      </c>
      <c r="J2335" s="152">
        <f t="shared" si="296"/>
        <v>5.7069609653015441E-5</v>
      </c>
      <c r="K2335" s="3" t="e">
        <f t="shared" ca="1" si="292"/>
        <v>#NAME?</v>
      </c>
      <c r="L2335" s="153" t="e">
        <f t="shared" ca="1" si="297"/>
        <v>#NAME?</v>
      </c>
      <c r="M2335" s="195" t="e">
        <f ca="1">_xll.BInterpol(cf!$A$2:$A$68,cf!$C$2:$C$68,params!B2335,"cubic")</f>
        <v>#NAME?</v>
      </c>
      <c r="N2335" s="195" t="e">
        <f ca="1">+_xll.BInterpol(#REF!,#REF!,params!B2335,"cubic")</f>
        <v>#NAME?</v>
      </c>
      <c r="O2335" s="153" t="e">
        <f t="shared" ca="1" si="293"/>
        <v>#NAME?</v>
      </c>
    </row>
    <row r="2336" spans="1:15">
      <c r="A2336">
        <v>2333</v>
      </c>
      <c r="B2336">
        <f t="shared" si="291"/>
        <v>9.3320000000000007</v>
      </c>
      <c r="C2336" s="151" t="e">
        <f ca="1">+_xll.BInterpol(Boost!$R$6:$R$66,Boost!$AZ$6:$AZ$66,params!B2336,"cubic")</f>
        <v>#NAME?</v>
      </c>
      <c r="D2336" s="151" t="e">
        <f ca="1">+_xll.BInterpol(Boost!$R$6:$R$66,Boost!$AX$6:$AX$66,params!B2336,"cubic")</f>
        <v>#NAME?</v>
      </c>
      <c r="E2336" s="198" t="e">
        <f t="shared" ca="1" si="294"/>
        <v>#NAME?</v>
      </c>
      <c r="F2336" s="151" t="e">
        <f ca="1">+_xll.BInterpol(Boost!$R$6:$R$66,Boost!$AY$6:$AY$66,params!B2336,"cubic")</f>
        <v>#NAME?</v>
      </c>
      <c r="G2336" s="151" t="e">
        <f ca="1">_xll.BInterpol(cf!$A$2:$A$68,cf!$B$2:$B$68,params!B2336,"cubic")/100</f>
        <v>#NAME?</v>
      </c>
      <c r="H2336" s="199" t="e">
        <f t="shared" ca="1" si="295"/>
        <v>#NAME?</v>
      </c>
      <c r="I2336" s="152">
        <f t="shared" si="298"/>
        <v>0.14404145549809211</v>
      </c>
      <c r="J2336" s="152">
        <f t="shared" si="296"/>
        <v>5.7065805139200343E-5</v>
      </c>
      <c r="K2336" s="3" t="e">
        <f t="shared" ca="1" si="292"/>
        <v>#NAME?</v>
      </c>
      <c r="L2336" s="153" t="e">
        <f t="shared" ca="1" si="297"/>
        <v>#NAME?</v>
      </c>
      <c r="M2336" s="195" t="e">
        <f ca="1">_xll.BInterpol(cf!$A$2:$A$68,cf!$C$2:$C$68,params!B2336,"cubic")</f>
        <v>#NAME?</v>
      </c>
      <c r="N2336" s="195" t="e">
        <f ca="1">+_xll.BInterpol(#REF!,#REF!,params!B2336,"cubic")</f>
        <v>#NAME?</v>
      </c>
      <c r="O2336" s="153" t="e">
        <f t="shared" ca="1" si="293"/>
        <v>#NAME?</v>
      </c>
    </row>
    <row r="2337" spans="1:15">
      <c r="A2337">
        <v>2334</v>
      </c>
      <c r="B2337">
        <f t="shared" si="291"/>
        <v>9.3360000000000003</v>
      </c>
      <c r="C2337" s="151" t="e">
        <f ca="1">+_xll.BInterpol(Boost!$R$6:$R$66,Boost!$AZ$6:$AZ$66,params!B2337,"cubic")</f>
        <v>#NAME?</v>
      </c>
      <c r="D2337" s="151" t="e">
        <f ca="1">+_xll.BInterpol(Boost!$R$6:$R$66,Boost!$AX$6:$AX$66,params!B2337,"cubic")</f>
        <v>#NAME?</v>
      </c>
      <c r="E2337" s="198" t="e">
        <f t="shared" ca="1" si="294"/>
        <v>#NAME?</v>
      </c>
      <c r="F2337" s="151" t="e">
        <f ca="1">+_xll.BInterpol(Boost!$R$6:$R$66,Boost!$AY$6:$AY$66,params!B2337,"cubic")</f>
        <v>#NAME?</v>
      </c>
      <c r="G2337" s="151" t="e">
        <f ca="1">_xll.BInterpol(cf!$A$2:$A$68,cf!$B$2:$B$68,params!B2337,"cubic")/100</f>
        <v>#NAME?</v>
      </c>
      <c r="H2337" s="199" t="e">
        <f t="shared" ca="1" si="295"/>
        <v>#NAME?</v>
      </c>
      <c r="I2337" s="152">
        <f t="shared" si="298"/>
        <v>0.14409851749897107</v>
      </c>
      <c r="J2337" s="152">
        <f t="shared" si="296"/>
        <v>5.7062000878960184E-5</v>
      </c>
      <c r="K2337" s="3" t="e">
        <f t="shared" ca="1" si="292"/>
        <v>#NAME?</v>
      </c>
      <c r="L2337" s="153" t="e">
        <f t="shared" ca="1" si="297"/>
        <v>#NAME?</v>
      </c>
      <c r="M2337" s="195" t="e">
        <f ca="1">_xll.BInterpol(cf!$A$2:$A$68,cf!$C$2:$C$68,params!B2337,"cubic")</f>
        <v>#NAME?</v>
      </c>
      <c r="N2337" s="195" t="e">
        <f ca="1">+_xll.BInterpol(#REF!,#REF!,params!B2337,"cubic")</f>
        <v>#NAME?</v>
      </c>
      <c r="O2337" s="153" t="e">
        <f t="shared" ca="1" si="293"/>
        <v>#NAME?</v>
      </c>
    </row>
    <row r="2338" spans="1:15">
      <c r="A2338">
        <v>2335</v>
      </c>
      <c r="B2338">
        <f t="shared" si="291"/>
        <v>9.34</v>
      </c>
      <c r="C2338" s="151" t="e">
        <f ca="1">+_xll.BInterpol(Boost!$R$6:$R$66,Boost!$AZ$6:$AZ$66,params!B2338,"cubic")</f>
        <v>#NAME?</v>
      </c>
      <c r="D2338" s="151" t="e">
        <f ca="1">+_xll.BInterpol(Boost!$R$6:$R$66,Boost!$AX$6:$AX$66,params!B2338,"cubic")</f>
        <v>#NAME?</v>
      </c>
      <c r="E2338" s="198" t="e">
        <f t="shared" ca="1" si="294"/>
        <v>#NAME?</v>
      </c>
      <c r="F2338" s="151" t="e">
        <f ca="1">+_xll.BInterpol(Boost!$R$6:$R$66,Boost!$AY$6:$AY$66,params!B2338,"cubic")</f>
        <v>#NAME?</v>
      </c>
      <c r="G2338" s="151" t="e">
        <f ca="1">_xll.BInterpol(cf!$A$2:$A$68,cf!$B$2:$B$68,params!B2338,"cubic")/100</f>
        <v>#NAME?</v>
      </c>
      <c r="H2338" s="199" t="e">
        <f t="shared" ca="1" si="295"/>
        <v>#NAME?</v>
      </c>
      <c r="I2338" s="152">
        <f t="shared" si="298"/>
        <v>0.14415557569584336</v>
      </c>
      <c r="J2338" s="152">
        <f t="shared" si="296"/>
        <v>5.7058196872294964E-5</v>
      </c>
      <c r="K2338" s="3" t="e">
        <f t="shared" ca="1" si="292"/>
        <v>#NAME?</v>
      </c>
      <c r="L2338" s="153" t="e">
        <f t="shared" ca="1" si="297"/>
        <v>#NAME?</v>
      </c>
      <c r="M2338" s="195" t="e">
        <f ca="1">_xll.BInterpol(cf!$A$2:$A$68,cf!$C$2:$C$68,params!B2338,"cubic")</f>
        <v>#NAME?</v>
      </c>
      <c r="N2338" s="195" t="e">
        <f ca="1">+_xll.BInterpol(#REF!,#REF!,params!B2338,"cubic")</f>
        <v>#NAME?</v>
      </c>
      <c r="O2338" s="153" t="e">
        <f t="shared" ca="1" si="293"/>
        <v>#NAME?</v>
      </c>
    </row>
    <row r="2339" spans="1:15">
      <c r="A2339">
        <v>2336</v>
      </c>
      <c r="B2339">
        <f t="shared" si="291"/>
        <v>9.3439999999999994</v>
      </c>
      <c r="C2339" s="151" t="e">
        <f ca="1">+_xll.BInterpol(Boost!$R$6:$R$66,Boost!$AZ$6:$AZ$66,params!B2339,"cubic")</f>
        <v>#NAME?</v>
      </c>
      <c r="D2339" s="151" t="e">
        <f ca="1">+_xll.BInterpol(Boost!$R$6:$R$66,Boost!$AX$6:$AX$66,params!B2339,"cubic")</f>
        <v>#NAME?</v>
      </c>
      <c r="E2339" s="198" t="e">
        <f t="shared" ca="1" si="294"/>
        <v>#NAME?</v>
      </c>
      <c r="F2339" s="151" t="e">
        <f ca="1">+_xll.BInterpol(Boost!$R$6:$R$66,Boost!$AY$6:$AY$66,params!B2339,"cubic")</f>
        <v>#NAME?</v>
      </c>
      <c r="G2339" s="151" t="e">
        <f ca="1">_xll.BInterpol(cf!$A$2:$A$68,cf!$B$2:$B$68,params!B2339,"cubic")/100</f>
        <v>#NAME?</v>
      </c>
      <c r="H2339" s="199" t="e">
        <f t="shared" ca="1" si="295"/>
        <v>#NAME?</v>
      </c>
      <c r="I2339" s="152">
        <f t="shared" si="298"/>
        <v>0.14421263008896279</v>
      </c>
      <c r="J2339" s="152">
        <f t="shared" si="296"/>
        <v>5.7054393119426727E-5</v>
      </c>
      <c r="K2339" s="3" t="e">
        <f t="shared" ca="1" si="292"/>
        <v>#NAME?</v>
      </c>
      <c r="L2339" s="153" t="e">
        <f t="shared" ca="1" si="297"/>
        <v>#NAME?</v>
      </c>
      <c r="M2339" s="195" t="e">
        <f ca="1">_xll.BInterpol(cf!$A$2:$A$68,cf!$C$2:$C$68,params!B2339,"cubic")</f>
        <v>#NAME?</v>
      </c>
      <c r="N2339" s="195" t="e">
        <f ca="1">+_xll.BInterpol(#REF!,#REF!,params!B2339,"cubic")</f>
        <v>#NAME?</v>
      </c>
      <c r="O2339" s="153" t="e">
        <f t="shared" ca="1" si="293"/>
        <v>#NAME?</v>
      </c>
    </row>
    <row r="2340" spans="1:15">
      <c r="A2340">
        <v>2337</v>
      </c>
      <c r="B2340">
        <f t="shared" si="291"/>
        <v>9.3480000000000008</v>
      </c>
      <c r="C2340" s="151" t="e">
        <f ca="1">+_xll.BInterpol(Boost!$R$6:$R$66,Boost!$AZ$6:$AZ$66,params!B2340,"cubic")</f>
        <v>#NAME?</v>
      </c>
      <c r="D2340" s="151" t="e">
        <f ca="1">+_xll.BInterpol(Boost!$R$6:$R$66,Boost!$AX$6:$AX$66,params!B2340,"cubic")</f>
        <v>#NAME?</v>
      </c>
      <c r="E2340" s="198" t="e">
        <f t="shared" ca="1" si="294"/>
        <v>#NAME?</v>
      </c>
      <c r="F2340" s="151" t="e">
        <f ca="1">+_xll.BInterpol(Boost!$R$6:$R$66,Boost!$AY$6:$AY$66,params!B2340,"cubic")</f>
        <v>#NAME?</v>
      </c>
      <c r="G2340" s="151" t="e">
        <f ca="1">_xll.BInterpol(cf!$A$2:$A$68,cf!$B$2:$B$68,params!B2340,"cubic")/100</f>
        <v>#NAME?</v>
      </c>
      <c r="H2340" s="199" t="e">
        <f t="shared" ca="1" si="295"/>
        <v>#NAME?</v>
      </c>
      <c r="I2340" s="152">
        <f t="shared" si="298"/>
        <v>0.1442696806785827</v>
      </c>
      <c r="J2340" s="152">
        <f t="shared" si="296"/>
        <v>5.7050589619911385E-5</v>
      </c>
      <c r="K2340" s="3" t="e">
        <f t="shared" ca="1" si="292"/>
        <v>#NAME?</v>
      </c>
      <c r="L2340" s="153" t="e">
        <f t="shared" ca="1" si="297"/>
        <v>#NAME?</v>
      </c>
      <c r="M2340" s="195" t="e">
        <f ca="1">_xll.BInterpol(cf!$A$2:$A$68,cf!$C$2:$C$68,params!B2340,"cubic")</f>
        <v>#NAME?</v>
      </c>
      <c r="N2340" s="195" t="e">
        <f ca="1">+_xll.BInterpol(#REF!,#REF!,params!B2340,"cubic")</f>
        <v>#NAME?</v>
      </c>
      <c r="O2340" s="153" t="e">
        <f t="shared" ca="1" si="293"/>
        <v>#NAME?</v>
      </c>
    </row>
    <row r="2341" spans="1:15">
      <c r="A2341">
        <v>2338</v>
      </c>
      <c r="B2341">
        <f t="shared" si="291"/>
        <v>9.3520000000000003</v>
      </c>
      <c r="C2341" s="151" t="e">
        <f ca="1">+_xll.BInterpol(Boost!$R$6:$R$66,Boost!$AZ$6:$AZ$66,params!B2341,"cubic")</f>
        <v>#NAME?</v>
      </c>
      <c r="D2341" s="151" t="e">
        <f ca="1">+_xll.BInterpol(Boost!$R$6:$R$66,Boost!$AX$6:$AX$66,params!B2341,"cubic")</f>
        <v>#NAME?</v>
      </c>
      <c r="E2341" s="198" t="e">
        <f t="shared" ca="1" si="294"/>
        <v>#NAME?</v>
      </c>
      <c r="F2341" s="151" t="e">
        <f ca="1">+_xll.BInterpol(Boost!$R$6:$R$66,Boost!$AY$6:$AY$66,params!B2341,"cubic")</f>
        <v>#NAME?</v>
      </c>
      <c r="G2341" s="151" t="e">
        <f ca="1">_xll.BInterpol(cf!$A$2:$A$68,cf!$B$2:$B$68,params!B2341,"cubic")/100</f>
        <v>#NAME?</v>
      </c>
      <c r="H2341" s="199" t="e">
        <f t="shared" ca="1" si="295"/>
        <v>#NAME?</v>
      </c>
      <c r="I2341" s="152">
        <f t="shared" si="298"/>
        <v>0.14432672746495678</v>
      </c>
      <c r="J2341" s="152">
        <f t="shared" si="296"/>
        <v>5.7046786374082004E-5</v>
      </c>
      <c r="K2341" s="3" t="e">
        <f t="shared" ca="1" si="292"/>
        <v>#NAME?</v>
      </c>
      <c r="L2341" s="153" t="e">
        <f t="shared" ca="1" si="297"/>
        <v>#NAME?</v>
      </c>
      <c r="M2341" s="195" t="e">
        <f ca="1">_xll.BInterpol(cf!$A$2:$A$68,cf!$C$2:$C$68,params!B2341,"cubic")</f>
        <v>#NAME?</v>
      </c>
      <c r="N2341" s="195" t="e">
        <f ca="1">+_xll.BInterpol(#REF!,#REF!,params!B2341,"cubic")</f>
        <v>#NAME?</v>
      </c>
      <c r="O2341" s="153" t="e">
        <f t="shared" ca="1" si="293"/>
        <v>#NAME?</v>
      </c>
    </row>
    <row r="2342" spans="1:15">
      <c r="A2342">
        <v>2339</v>
      </c>
      <c r="B2342">
        <f t="shared" si="291"/>
        <v>9.3559999999999999</v>
      </c>
      <c r="C2342" s="151" t="e">
        <f ca="1">+_xll.BInterpol(Boost!$R$6:$R$66,Boost!$AZ$6:$AZ$66,params!B2342,"cubic")</f>
        <v>#NAME?</v>
      </c>
      <c r="D2342" s="151" t="e">
        <f ca="1">+_xll.BInterpol(Boost!$R$6:$R$66,Boost!$AX$6:$AX$66,params!B2342,"cubic")</f>
        <v>#NAME?</v>
      </c>
      <c r="E2342" s="198" t="e">
        <f t="shared" ca="1" si="294"/>
        <v>#NAME?</v>
      </c>
      <c r="F2342" s="151" t="e">
        <f ca="1">+_xll.BInterpol(Boost!$R$6:$R$66,Boost!$AY$6:$AY$66,params!B2342,"cubic")</f>
        <v>#NAME?</v>
      </c>
      <c r="G2342" s="151" t="e">
        <f ca="1">_xll.BInterpol(cf!$A$2:$A$68,cf!$B$2:$B$68,params!B2342,"cubic")/100</f>
        <v>#NAME?</v>
      </c>
      <c r="H2342" s="199" t="e">
        <f t="shared" ca="1" si="295"/>
        <v>#NAME?</v>
      </c>
      <c r="I2342" s="152">
        <f t="shared" si="298"/>
        <v>0.14438377044833861</v>
      </c>
      <c r="J2342" s="152">
        <f t="shared" si="296"/>
        <v>5.7042983381827561E-5</v>
      </c>
      <c r="K2342" s="3" t="e">
        <f t="shared" ca="1" si="292"/>
        <v>#NAME?</v>
      </c>
      <c r="L2342" s="153" t="e">
        <f t="shared" ca="1" si="297"/>
        <v>#NAME?</v>
      </c>
      <c r="M2342" s="195" t="e">
        <f ca="1">_xll.BInterpol(cf!$A$2:$A$68,cf!$C$2:$C$68,params!B2342,"cubic")</f>
        <v>#NAME?</v>
      </c>
      <c r="N2342" s="195" t="e">
        <f ca="1">+_xll.BInterpol(#REF!,#REF!,params!B2342,"cubic")</f>
        <v>#NAME?</v>
      </c>
      <c r="O2342" s="153" t="e">
        <f t="shared" ca="1" si="293"/>
        <v>#NAME?</v>
      </c>
    </row>
    <row r="2343" spans="1:15">
      <c r="A2343">
        <v>2340</v>
      </c>
      <c r="B2343">
        <f t="shared" si="291"/>
        <v>9.36</v>
      </c>
      <c r="C2343" s="151" t="e">
        <f ca="1">+_xll.BInterpol(Boost!$R$6:$R$66,Boost!$AZ$6:$AZ$66,params!B2343,"cubic")</f>
        <v>#NAME?</v>
      </c>
      <c r="D2343" s="151" t="e">
        <f ca="1">+_xll.BInterpol(Boost!$R$6:$R$66,Boost!$AX$6:$AX$66,params!B2343,"cubic")</f>
        <v>#NAME?</v>
      </c>
      <c r="E2343" s="198" t="e">
        <f t="shared" ca="1" si="294"/>
        <v>#NAME?</v>
      </c>
      <c r="F2343" s="151" t="e">
        <f ca="1">+_xll.BInterpol(Boost!$R$6:$R$66,Boost!$AY$6:$AY$66,params!B2343,"cubic")</f>
        <v>#NAME?</v>
      </c>
      <c r="G2343" s="151" t="e">
        <f ca="1">_xll.BInterpol(cf!$A$2:$A$68,cf!$B$2:$B$68,params!B2343,"cubic")/100</f>
        <v>#NAME?</v>
      </c>
      <c r="H2343" s="199" t="e">
        <f t="shared" ca="1" si="295"/>
        <v>#NAME?</v>
      </c>
      <c r="I2343" s="152">
        <f t="shared" si="298"/>
        <v>0.14444080962898154</v>
      </c>
      <c r="J2343" s="152">
        <f t="shared" si="296"/>
        <v>5.7039180642926013E-5</v>
      </c>
      <c r="K2343" s="3" t="e">
        <f t="shared" ca="1" si="292"/>
        <v>#NAME?</v>
      </c>
      <c r="L2343" s="153" t="e">
        <f t="shared" ca="1" si="297"/>
        <v>#NAME?</v>
      </c>
      <c r="M2343" s="195" t="e">
        <f ca="1">_xll.BInterpol(cf!$A$2:$A$68,cf!$C$2:$C$68,params!B2343,"cubic")</f>
        <v>#NAME?</v>
      </c>
      <c r="N2343" s="195" t="e">
        <f ca="1">+_xll.BInterpol(#REF!,#REF!,params!B2343,"cubic")</f>
        <v>#NAME?</v>
      </c>
      <c r="O2343" s="153" t="e">
        <f t="shared" ca="1" si="293"/>
        <v>#NAME?</v>
      </c>
    </row>
    <row r="2344" spans="1:15">
      <c r="A2344">
        <v>2341</v>
      </c>
      <c r="B2344">
        <f t="shared" si="291"/>
        <v>9.3640000000000008</v>
      </c>
      <c r="C2344" s="151" t="e">
        <f ca="1">+_xll.BInterpol(Boost!$R$6:$R$66,Boost!$AZ$6:$AZ$66,params!B2344,"cubic")</f>
        <v>#NAME?</v>
      </c>
      <c r="D2344" s="151" t="e">
        <f ca="1">+_xll.BInterpol(Boost!$R$6:$R$66,Boost!$AX$6:$AX$66,params!B2344,"cubic")</f>
        <v>#NAME?</v>
      </c>
      <c r="E2344" s="198" t="e">
        <f t="shared" ca="1" si="294"/>
        <v>#NAME?</v>
      </c>
      <c r="F2344" s="151" t="e">
        <f ca="1">+_xll.BInterpol(Boost!$R$6:$R$66,Boost!$AY$6:$AY$66,params!B2344,"cubic")</f>
        <v>#NAME?</v>
      </c>
      <c r="G2344" s="151" t="e">
        <f ca="1">_xll.BInterpol(cf!$A$2:$A$68,cf!$B$2:$B$68,params!B2344,"cubic")/100</f>
        <v>#NAME?</v>
      </c>
      <c r="H2344" s="199" t="e">
        <f t="shared" ca="1" si="295"/>
        <v>#NAME?</v>
      </c>
      <c r="I2344" s="152">
        <f t="shared" si="298"/>
        <v>0.14449784500713925</v>
      </c>
      <c r="J2344" s="152">
        <f t="shared" si="296"/>
        <v>5.7035378157710426E-5</v>
      </c>
      <c r="K2344" s="3" t="e">
        <f t="shared" ca="1" si="292"/>
        <v>#NAME?</v>
      </c>
      <c r="L2344" s="153" t="e">
        <f t="shared" ca="1" si="297"/>
        <v>#NAME?</v>
      </c>
      <c r="M2344" s="195" t="e">
        <f ca="1">_xll.BInterpol(cf!$A$2:$A$68,cf!$C$2:$C$68,params!B2344,"cubic")</f>
        <v>#NAME?</v>
      </c>
      <c r="N2344" s="195" t="e">
        <f ca="1">+_xll.BInterpol(#REF!,#REF!,params!B2344,"cubic")</f>
        <v>#NAME?</v>
      </c>
      <c r="O2344" s="153" t="e">
        <f t="shared" ca="1" si="293"/>
        <v>#NAME?</v>
      </c>
    </row>
    <row r="2345" spans="1:15">
      <c r="A2345">
        <v>2342</v>
      </c>
      <c r="B2345">
        <f t="shared" si="291"/>
        <v>9.3680000000000003</v>
      </c>
      <c r="C2345" s="151" t="e">
        <f ca="1">+_xll.BInterpol(Boost!$R$6:$R$66,Boost!$AZ$6:$AZ$66,params!B2345,"cubic")</f>
        <v>#NAME?</v>
      </c>
      <c r="D2345" s="151" t="e">
        <f ca="1">+_xll.BInterpol(Boost!$R$6:$R$66,Boost!$AX$6:$AX$66,params!B2345,"cubic")</f>
        <v>#NAME?</v>
      </c>
      <c r="E2345" s="198" t="e">
        <f t="shared" ca="1" si="294"/>
        <v>#NAME?</v>
      </c>
      <c r="F2345" s="151" t="e">
        <f ca="1">+_xll.BInterpol(Boost!$R$6:$R$66,Boost!$AY$6:$AY$66,params!B2345,"cubic")</f>
        <v>#NAME?</v>
      </c>
      <c r="G2345" s="151" t="e">
        <f ca="1">_xll.BInterpol(cf!$A$2:$A$68,cf!$B$2:$B$68,params!B2345,"cubic")/100</f>
        <v>#NAME?</v>
      </c>
      <c r="H2345" s="199" t="e">
        <f t="shared" ca="1" si="295"/>
        <v>#NAME?</v>
      </c>
      <c r="I2345" s="152">
        <f t="shared" si="298"/>
        <v>0.1445548765830651</v>
      </c>
      <c r="J2345" s="152">
        <f t="shared" si="296"/>
        <v>5.7031575925847733E-5</v>
      </c>
      <c r="K2345" s="3" t="e">
        <f t="shared" ca="1" si="292"/>
        <v>#NAME?</v>
      </c>
      <c r="L2345" s="153" t="e">
        <f t="shared" ca="1" si="297"/>
        <v>#NAME?</v>
      </c>
      <c r="M2345" s="195" t="e">
        <f ca="1">_xll.BInterpol(cf!$A$2:$A$68,cf!$C$2:$C$68,params!B2345,"cubic")</f>
        <v>#NAME?</v>
      </c>
      <c r="N2345" s="195" t="e">
        <f ca="1">+_xll.BInterpol(#REF!,#REF!,params!B2345,"cubic")</f>
        <v>#NAME?</v>
      </c>
      <c r="O2345" s="153" t="e">
        <f t="shared" ca="1" si="293"/>
        <v>#NAME?</v>
      </c>
    </row>
    <row r="2346" spans="1:15">
      <c r="A2346">
        <v>2343</v>
      </c>
      <c r="B2346">
        <f t="shared" si="291"/>
        <v>9.3719999999999999</v>
      </c>
      <c r="C2346" s="151" t="e">
        <f ca="1">+_xll.BInterpol(Boost!$R$6:$R$66,Boost!$AZ$6:$AZ$66,params!B2346,"cubic")</f>
        <v>#NAME?</v>
      </c>
      <c r="D2346" s="151" t="e">
        <f ca="1">+_xll.BInterpol(Boost!$R$6:$R$66,Boost!$AX$6:$AX$66,params!B2346,"cubic")</f>
        <v>#NAME?</v>
      </c>
      <c r="E2346" s="198" t="e">
        <f t="shared" ca="1" si="294"/>
        <v>#NAME?</v>
      </c>
      <c r="F2346" s="151" t="e">
        <f ca="1">+_xll.BInterpol(Boost!$R$6:$R$66,Boost!$AY$6:$AY$66,params!B2346,"cubic")</f>
        <v>#NAME?</v>
      </c>
      <c r="G2346" s="151" t="e">
        <f ca="1">_xll.BInterpol(cf!$A$2:$A$68,cf!$B$2:$B$68,params!B2346,"cubic")/100</f>
        <v>#NAME?</v>
      </c>
      <c r="H2346" s="199" t="e">
        <f t="shared" ca="1" si="295"/>
        <v>#NAME?</v>
      </c>
      <c r="I2346" s="152">
        <f t="shared" si="298"/>
        <v>0.14461190435701265</v>
      </c>
      <c r="J2346" s="152">
        <f t="shared" si="296"/>
        <v>5.7027773947559979E-5</v>
      </c>
      <c r="K2346" s="3" t="e">
        <f t="shared" ca="1" si="292"/>
        <v>#NAME?</v>
      </c>
      <c r="L2346" s="153" t="e">
        <f t="shared" ca="1" si="297"/>
        <v>#NAME?</v>
      </c>
      <c r="M2346" s="195" t="e">
        <f ca="1">_xll.BInterpol(cf!$A$2:$A$68,cf!$C$2:$C$68,params!B2346,"cubic")</f>
        <v>#NAME?</v>
      </c>
      <c r="N2346" s="195" t="e">
        <f ca="1">+_xll.BInterpol(#REF!,#REF!,params!B2346,"cubic")</f>
        <v>#NAME?</v>
      </c>
      <c r="O2346" s="153" t="e">
        <f t="shared" ca="1" si="293"/>
        <v>#NAME?</v>
      </c>
    </row>
    <row r="2347" spans="1:15">
      <c r="A2347">
        <v>2344</v>
      </c>
      <c r="B2347">
        <f t="shared" si="291"/>
        <v>9.3759999999999994</v>
      </c>
      <c r="C2347" s="151" t="e">
        <f ca="1">+_xll.BInterpol(Boost!$R$6:$R$66,Boost!$AZ$6:$AZ$66,params!B2347,"cubic")</f>
        <v>#NAME?</v>
      </c>
      <c r="D2347" s="151" t="e">
        <f ca="1">+_xll.BInterpol(Boost!$R$6:$R$66,Boost!$AX$6:$AX$66,params!B2347,"cubic")</f>
        <v>#NAME?</v>
      </c>
      <c r="E2347" s="198" t="e">
        <f t="shared" ca="1" si="294"/>
        <v>#NAME?</v>
      </c>
      <c r="F2347" s="151" t="e">
        <f ca="1">+_xll.BInterpol(Boost!$R$6:$R$66,Boost!$AY$6:$AY$66,params!B2347,"cubic")</f>
        <v>#NAME?</v>
      </c>
      <c r="G2347" s="151" t="e">
        <f ca="1">_xll.BInterpol(cf!$A$2:$A$68,cf!$B$2:$B$68,params!B2347,"cubic")/100</f>
        <v>#NAME?</v>
      </c>
      <c r="H2347" s="199" t="e">
        <f t="shared" ca="1" si="295"/>
        <v>#NAME?</v>
      </c>
      <c r="I2347" s="152">
        <f t="shared" si="298"/>
        <v>0.14466892832923528</v>
      </c>
      <c r="J2347" s="152">
        <f t="shared" si="296"/>
        <v>5.7023972222625119E-5</v>
      </c>
      <c r="K2347" s="3" t="e">
        <f t="shared" ca="1" si="292"/>
        <v>#NAME?</v>
      </c>
      <c r="L2347" s="153" t="e">
        <f t="shared" ca="1" si="297"/>
        <v>#NAME?</v>
      </c>
      <c r="M2347" s="195" t="e">
        <f ca="1">_xll.BInterpol(cf!$A$2:$A$68,cf!$C$2:$C$68,params!B2347,"cubic")</f>
        <v>#NAME?</v>
      </c>
      <c r="N2347" s="195" t="e">
        <f ca="1">+_xll.BInterpol(#REF!,#REF!,params!B2347,"cubic")</f>
        <v>#NAME?</v>
      </c>
      <c r="O2347" s="153" t="e">
        <f t="shared" ca="1" si="293"/>
        <v>#NAME?</v>
      </c>
    </row>
    <row r="2348" spans="1:15">
      <c r="A2348">
        <v>2345</v>
      </c>
      <c r="B2348">
        <f t="shared" si="291"/>
        <v>9.3800000000000008</v>
      </c>
      <c r="C2348" s="151" t="e">
        <f ca="1">+_xll.BInterpol(Boost!$R$6:$R$66,Boost!$AZ$6:$AZ$66,params!B2348,"cubic")</f>
        <v>#NAME?</v>
      </c>
      <c r="D2348" s="151" t="e">
        <f ca="1">+_xll.BInterpol(Boost!$R$6:$R$66,Boost!$AX$6:$AX$66,params!B2348,"cubic")</f>
        <v>#NAME?</v>
      </c>
      <c r="E2348" s="198" t="e">
        <f t="shared" ca="1" si="294"/>
        <v>#NAME?</v>
      </c>
      <c r="F2348" s="151" t="e">
        <f ca="1">+_xll.BInterpol(Boost!$R$6:$R$66,Boost!$AY$6:$AY$66,params!B2348,"cubic")</f>
        <v>#NAME?</v>
      </c>
      <c r="G2348" s="151" t="e">
        <f ca="1">_xll.BInterpol(cf!$A$2:$A$68,cf!$B$2:$B$68,params!B2348,"cubic")/100</f>
        <v>#NAME?</v>
      </c>
      <c r="H2348" s="199" t="e">
        <f t="shared" ca="1" si="295"/>
        <v>#NAME?</v>
      </c>
      <c r="I2348" s="152">
        <f t="shared" si="298"/>
        <v>0.14472594849998655</v>
      </c>
      <c r="J2348" s="152">
        <f t="shared" si="296"/>
        <v>5.7020170751265198E-5</v>
      </c>
      <c r="K2348" s="3" t="e">
        <f t="shared" ca="1" si="292"/>
        <v>#NAME?</v>
      </c>
      <c r="L2348" s="153" t="e">
        <f t="shared" ca="1" si="297"/>
        <v>#NAME?</v>
      </c>
      <c r="M2348" s="195" t="e">
        <f ca="1">_xll.BInterpol(cf!$A$2:$A$68,cf!$C$2:$C$68,params!B2348,"cubic")</f>
        <v>#NAME?</v>
      </c>
      <c r="N2348" s="195" t="e">
        <f ca="1">+_xll.BInterpol(#REF!,#REF!,params!B2348,"cubic")</f>
        <v>#NAME?</v>
      </c>
      <c r="O2348" s="153" t="e">
        <f t="shared" ca="1" si="293"/>
        <v>#NAME?</v>
      </c>
    </row>
    <row r="2349" spans="1:15">
      <c r="A2349">
        <v>2346</v>
      </c>
      <c r="B2349">
        <f t="shared" si="291"/>
        <v>9.3840000000000003</v>
      </c>
      <c r="C2349" s="151" t="e">
        <f ca="1">+_xll.BInterpol(Boost!$R$6:$R$66,Boost!$AZ$6:$AZ$66,params!B2349,"cubic")</f>
        <v>#NAME?</v>
      </c>
      <c r="D2349" s="151" t="e">
        <f ca="1">+_xll.BInterpol(Boost!$R$6:$R$66,Boost!$AX$6:$AX$66,params!B2349,"cubic")</f>
        <v>#NAME?</v>
      </c>
      <c r="E2349" s="198" t="e">
        <f t="shared" ca="1" si="294"/>
        <v>#NAME?</v>
      </c>
      <c r="F2349" s="151" t="e">
        <f ca="1">+_xll.BInterpol(Boost!$R$6:$R$66,Boost!$AY$6:$AY$66,params!B2349,"cubic")</f>
        <v>#NAME?</v>
      </c>
      <c r="G2349" s="151" t="e">
        <f ca="1">_xll.BInterpol(cf!$A$2:$A$68,cf!$B$2:$B$68,params!B2349,"cubic")/100</f>
        <v>#NAME?</v>
      </c>
      <c r="H2349" s="199" t="e">
        <f t="shared" ca="1" si="295"/>
        <v>#NAME?</v>
      </c>
      <c r="I2349" s="152">
        <f t="shared" si="298"/>
        <v>0.1447829648695198</v>
      </c>
      <c r="J2349" s="152">
        <f t="shared" si="296"/>
        <v>5.7016369533258171E-5</v>
      </c>
      <c r="K2349" s="3" t="e">
        <f t="shared" ca="1" si="292"/>
        <v>#NAME?</v>
      </c>
      <c r="L2349" s="153" t="e">
        <f t="shared" ca="1" si="297"/>
        <v>#NAME?</v>
      </c>
      <c r="M2349" s="195" t="e">
        <f ca="1">_xll.BInterpol(cf!$A$2:$A$68,cf!$C$2:$C$68,params!B2349,"cubic")</f>
        <v>#NAME?</v>
      </c>
      <c r="N2349" s="195" t="e">
        <f ca="1">+_xll.BInterpol(#REF!,#REF!,params!B2349,"cubic")</f>
        <v>#NAME?</v>
      </c>
      <c r="O2349" s="153" t="e">
        <f t="shared" ca="1" si="293"/>
        <v>#NAME?</v>
      </c>
    </row>
    <row r="2350" spans="1:15">
      <c r="A2350">
        <v>2347</v>
      </c>
      <c r="B2350">
        <f t="shared" si="291"/>
        <v>9.3879999999999999</v>
      </c>
      <c r="C2350" s="151" t="e">
        <f ca="1">+_xll.BInterpol(Boost!$R$6:$R$66,Boost!$AZ$6:$AZ$66,params!B2350,"cubic")</f>
        <v>#NAME?</v>
      </c>
      <c r="D2350" s="151" t="e">
        <f ca="1">+_xll.BInterpol(Boost!$R$6:$R$66,Boost!$AX$6:$AX$66,params!B2350,"cubic")</f>
        <v>#NAME?</v>
      </c>
      <c r="E2350" s="198" t="e">
        <f t="shared" ca="1" si="294"/>
        <v>#NAME?</v>
      </c>
      <c r="F2350" s="151" t="e">
        <f ca="1">+_xll.BInterpol(Boost!$R$6:$R$66,Boost!$AY$6:$AY$66,params!B2350,"cubic")</f>
        <v>#NAME?</v>
      </c>
      <c r="G2350" s="151" t="e">
        <f ca="1">_xll.BInterpol(cf!$A$2:$A$68,cf!$B$2:$B$68,params!B2350,"cubic")/100</f>
        <v>#NAME?</v>
      </c>
      <c r="H2350" s="199" t="e">
        <f t="shared" ca="1" si="295"/>
        <v>#NAME?</v>
      </c>
      <c r="I2350" s="152">
        <f t="shared" si="298"/>
        <v>0.14483997743808841</v>
      </c>
      <c r="J2350" s="152">
        <f t="shared" si="296"/>
        <v>5.7012568568604038E-5</v>
      </c>
      <c r="K2350" s="3" t="e">
        <f t="shared" ca="1" si="292"/>
        <v>#NAME?</v>
      </c>
      <c r="L2350" s="153" t="e">
        <f t="shared" ca="1" si="297"/>
        <v>#NAME?</v>
      </c>
      <c r="M2350" s="195" t="e">
        <f ca="1">_xll.BInterpol(cf!$A$2:$A$68,cf!$C$2:$C$68,params!B2350,"cubic")</f>
        <v>#NAME?</v>
      </c>
      <c r="N2350" s="195" t="e">
        <f ca="1">+_xll.BInterpol(#REF!,#REF!,params!B2350,"cubic")</f>
        <v>#NAME?</v>
      </c>
      <c r="O2350" s="153" t="e">
        <f t="shared" ca="1" si="293"/>
        <v>#NAME?</v>
      </c>
    </row>
    <row r="2351" spans="1:15">
      <c r="A2351">
        <v>2348</v>
      </c>
      <c r="B2351">
        <f t="shared" si="291"/>
        <v>9.3919999999999995</v>
      </c>
      <c r="C2351" s="151" t="e">
        <f ca="1">+_xll.BInterpol(Boost!$R$6:$R$66,Boost!$AZ$6:$AZ$66,params!B2351,"cubic")</f>
        <v>#NAME?</v>
      </c>
      <c r="D2351" s="151" t="e">
        <f ca="1">+_xll.BInterpol(Boost!$R$6:$R$66,Boost!$AX$6:$AX$66,params!B2351,"cubic")</f>
        <v>#NAME?</v>
      </c>
      <c r="E2351" s="198" t="e">
        <f t="shared" ca="1" si="294"/>
        <v>#NAME?</v>
      </c>
      <c r="F2351" s="151" t="e">
        <f ca="1">+_xll.BInterpol(Boost!$R$6:$R$66,Boost!$AY$6:$AY$66,params!B2351,"cubic")</f>
        <v>#NAME?</v>
      </c>
      <c r="G2351" s="151" t="e">
        <f ca="1">_xll.BInterpol(cf!$A$2:$A$68,cf!$B$2:$B$68,params!B2351,"cubic")/100</f>
        <v>#NAME?</v>
      </c>
      <c r="H2351" s="199" t="e">
        <f t="shared" ca="1" si="295"/>
        <v>#NAME?</v>
      </c>
      <c r="I2351" s="152">
        <f t="shared" si="298"/>
        <v>0.14489698620594582</v>
      </c>
      <c r="J2351" s="152">
        <f t="shared" si="296"/>
        <v>5.7008767857413822E-5</v>
      </c>
      <c r="K2351" s="3" t="e">
        <f t="shared" ca="1" si="292"/>
        <v>#NAME?</v>
      </c>
      <c r="L2351" s="153" t="e">
        <f t="shared" ca="1" si="297"/>
        <v>#NAME?</v>
      </c>
      <c r="M2351" s="195" t="e">
        <f ca="1">_xll.BInterpol(cf!$A$2:$A$68,cf!$C$2:$C$68,params!B2351,"cubic")</f>
        <v>#NAME?</v>
      </c>
      <c r="N2351" s="195" t="e">
        <f ca="1">+_xll.BInterpol(#REF!,#REF!,params!B2351,"cubic")</f>
        <v>#NAME?</v>
      </c>
      <c r="O2351" s="153" t="e">
        <f t="shared" ca="1" si="293"/>
        <v>#NAME?</v>
      </c>
    </row>
    <row r="2352" spans="1:15">
      <c r="A2352">
        <v>2349</v>
      </c>
      <c r="B2352">
        <f t="shared" si="291"/>
        <v>9.3960000000000008</v>
      </c>
      <c r="C2352" s="151" t="e">
        <f ca="1">+_xll.BInterpol(Boost!$R$6:$R$66,Boost!$AZ$6:$AZ$66,params!B2352,"cubic")</f>
        <v>#NAME?</v>
      </c>
      <c r="D2352" s="151" t="e">
        <f ca="1">+_xll.BInterpol(Boost!$R$6:$R$66,Boost!$AX$6:$AX$66,params!B2352,"cubic")</f>
        <v>#NAME?</v>
      </c>
      <c r="E2352" s="198" t="e">
        <f t="shared" ca="1" si="294"/>
        <v>#NAME?</v>
      </c>
      <c r="F2352" s="151" t="e">
        <f ca="1">+_xll.BInterpol(Boost!$R$6:$R$66,Boost!$AY$6:$AY$66,params!B2352,"cubic")</f>
        <v>#NAME?</v>
      </c>
      <c r="G2352" s="151" t="e">
        <f ca="1">_xll.BInterpol(cf!$A$2:$A$68,cf!$B$2:$B$68,params!B2352,"cubic")/100</f>
        <v>#NAME?</v>
      </c>
      <c r="H2352" s="199" t="e">
        <f t="shared" ca="1" si="295"/>
        <v>#NAME?</v>
      </c>
      <c r="I2352" s="152">
        <f t="shared" si="298"/>
        <v>0.1449539911733454</v>
      </c>
      <c r="J2352" s="152">
        <f t="shared" si="296"/>
        <v>5.70049673995765E-5</v>
      </c>
      <c r="K2352" s="3" t="e">
        <f t="shared" ca="1" si="292"/>
        <v>#NAME?</v>
      </c>
      <c r="L2352" s="153" t="e">
        <f t="shared" ca="1" si="297"/>
        <v>#NAME?</v>
      </c>
      <c r="M2352" s="195" t="e">
        <f ca="1">_xll.BInterpol(cf!$A$2:$A$68,cf!$C$2:$C$68,params!B2352,"cubic")</f>
        <v>#NAME?</v>
      </c>
      <c r="N2352" s="195" t="e">
        <f ca="1">+_xll.BInterpol(#REF!,#REF!,params!B2352,"cubic")</f>
        <v>#NAME?</v>
      </c>
      <c r="O2352" s="153" t="e">
        <f t="shared" ca="1" si="293"/>
        <v>#NAME?</v>
      </c>
    </row>
    <row r="2353" spans="1:15">
      <c r="A2353">
        <v>2350</v>
      </c>
      <c r="B2353">
        <f t="shared" si="291"/>
        <v>9.4</v>
      </c>
      <c r="C2353" s="151" t="e">
        <f ca="1">+_xll.BInterpol(Boost!$R$6:$R$66,Boost!$AZ$6:$AZ$66,params!B2353,"cubic")</f>
        <v>#NAME?</v>
      </c>
      <c r="D2353" s="151" t="e">
        <f ca="1">+_xll.BInterpol(Boost!$R$6:$R$66,Boost!$AX$6:$AX$66,params!B2353,"cubic")</f>
        <v>#NAME?</v>
      </c>
      <c r="E2353" s="198" t="e">
        <f t="shared" ca="1" si="294"/>
        <v>#NAME?</v>
      </c>
      <c r="F2353" s="151" t="e">
        <f ca="1">+_xll.BInterpol(Boost!$R$6:$R$66,Boost!$AY$6:$AY$66,params!B2353,"cubic")</f>
        <v>#NAME?</v>
      </c>
      <c r="G2353" s="151" t="e">
        <f ca="1">_xll.BInterpol(cf!$A$2:$A$68,cf!$B$2:$B$68,params!B2353,"cubic")/100</f>
        <v>#NAME?</v>
      </c>
      <c r="H2353" s="199" t="e">
        <f t="shared" ca="1" si="295"/>
        <v>#NAME?</v>
      </c>
      <c r="I2353" s="152">
        <f t="shared" si="298"/>
        <v>0.14501099234054049</v>
      </c>
      <c r="J2353" s="152">
        <f t="shared" si="296"/>
        <v>5.7001167195092073E-5</v>
      </c>
      <c r="K2353" s="3" t="e">
        <f t="shared" ca="1" si="292"/>
        <v>#NAME?</v>
      </c>
      <c r="L2353" s="153" t="e">
        <f t="shared" ca="1" si="297"/>
        <v>#NAME?</v>
      </c>
      <c r="M2353" s="195" t="e">
        <f ca="1">_xll.BInterpol(cf!$A$2:$A$68,cf!$C$2:$C$68,params!B2353,"cubic")</f>
        <v>#NAME?</v>
      </c>
      <c r="N2353" s="195" t="e">
        <f ca="1">+_xll.BInterpol(#REF!,#REF!,params!B2353,"cubic")</f>
        <v>#NAME?</v>
      </c>
      <c r="O2353" s="153" t="e">
        <f t="shared" ca="1" si="293"/>
        <v>#NAME?</v>
      </c>
    </row>
    <row r="2354" spans="1:15">
      <c r="A2354">
        <v>2351</v>
      </c>
      <c r="B2354">
        <f t="shared" si="291"/>
        <v>9.4039999999999999</v>
      </c>
      <c r="C2354" s="151" t="e">
        <f ca="1">+_xll.BInterpol(Boost!$R$6:$R$66,Boost!$AZ$6:$AZ$66,params!B2354,"cubic")</f>
        <v>#NAME?</v>
      </c>
      <c r="D2354" s="151" t="e">
        <f ca="1">+_xll.BInterpol(Boost!$R$6:$R$66,Boost!$AX$6:$AX$66,params!B2354,"cubic")</f>
        <v>#NAME?</v>
      </c>
      <c r="E2354" s="198" t="e">
        <f t="shared" ca="1" si="294"/>
        <v>#NAME?</v>
      </c>
      <c r="F2354" s="151" t="e">
        <f ca="1">+_xll.BInterpol(Boost!$R$6:$R$66,Boost!$AY$6:$AY$66,params!B2354,"cubic")</f>
        <v>#NAME?</v>
      </c>
      <c r="G2354" s="151" t="e">
        <f ca="1">_xll.BInterpol(cf!$A$2:$A$68,cf!$B$2:$B$68,params!B2354,"cubic")/100</f>
        <v>#NAME?</v>
      </c>
      <c r="H2354" s="199" t="e">
        <f t="shared" ca="1" si="295"/>
        <v>#NAME?</v>
      </c>
      <c r="I2354" s="152">
        <f t="shared" si="298"/>
        <v>0.14506798970778445</v>
      </c>
      <c r="J2354" s="152">
        <f t="shared" si="296"/>
        <v>5.6997367243960539E-5</v>
      </c>
      <c r="K2354" s="3" t="e">
        <f t="shared" ca="1" si="292"/>
        <v>#NAME?</v>
      </c>
      <c r="L2354" s="153" t="e">
        <f t="shared" ca="1" si="297"/>
        <v>#NAME?</v>
      </c>
      <c r="M2354" s="195" t="e">
        <f ca="1">_xll.BInterpol(cf!$A$2:$A$68,cf!$C$2:$C$68,params!B2354,"cubic")</f>
        <v>#NAME?</v>
      </c>
      <c r="N2354" s="195" t="e">
        <f ca="1">+_xll.BInterpol(#REF!,#REF!,params!B2354,"cubic")</f>
        <v>#NAME?</v>
      </c>
      <c r="O2354" s="153" t="e">
        <f t="shared" ca="1" si="293"/>
        <v>#NAME?</v>
      </c>
    </row>
    <row r="2355" spans="1:15">
      <c r="A2355">
        <v>2352</v>
      </c>
      <c r="B2355">
        <f t="shared" si="291"/>
        <v>9.4079999999999995</v>
      </c>
      <c r="C2355" s="151" t="e">
        <f ca="1">+_xll.BInterpol(Boost!$R$6:$R$66,Boost!$AZ$6:$AZ$66,params!B2355,"cubic")</f>
        <v>#NAME?</v>
      </c>
      <c r="D2355" s="151" t="e">
        <f ca="1">+_xll.BInterpol(Boost!$R$6:$R$66,Boost!$AX$6:$AX$66,params!B2355,"cubic")</f>
        <v>#NAME?</v>
      </c>
      <c r="E2355" s="198" t="e">
        <f t="shared" ca="1" si="294"/>
        <v>#NAME?</v>
      </c>
      <c r="F2355" s="151" t="e">
        <f ca="1">+_xll.BInterpol(Boost!$R$6:$R$66,Boost!$AY$6:$AY$66,params!B2355,"cubic")</f>
        <v>#NAME?</v>
      </c>
      <c r="G2355" s="151" t="e">
        <f ca="1">_xll.BInterpol(cf!$A$2:$A$68,cf!$B$2:$B$68,params!B2355,"cubic")/100</f>
        <v>#NAME?</v>
      </c>
      <c r="H2355" s="199" t="e">
        <f t="shared" ca="1" si="295"/>
        <v>#NAME?</v>
      </c>
      <c r="I2355" s="152">
        <f t="shared" si="298"/>
        <v>0.14512498327533052</v>
      </c>
      <c r="J2355" s="152">
        <f t="shared" si="296"/>
        <v>5.6993567546070878E-5</v>
      </c>
      <c r="K2355" s="3" t="e">
        <f t="shared" ca="1" si="292"/>
        <v>#NAME?</v>
      </c>
      <c r="L2355" s="153" t="e">
        <f t="shared" ca="1" si="297"/>
        <v>#NAME?</v>
      </c>
      <c r="M2355" s="195" t="e">
        <f ca="1">_xll.BInterpol(cf!$A$2:$A$68,cf!$C$2:$C$68,params!B2355,"cubic")</f>
        <v>#NAME?</v>
      </c>
      <c r="N2355" s="195" t="e">
        <f ca="1">+_xll.BInterpol(#REF!,#REF!,params!B2355,"cubic")</f>
        <v>#NAME?</v>
      </c>
      <c r="O2355" s="153" t="e">
        <f t="shared" ca="1" si="293"/>
        <v>#NAME?</v>
      </c>
    </row>
    <row r="2356" spans="1:15">
      <c r="A2356">
        <v>2353</v>
      </c>
      <c r="B2356">
        <f t="shared" si="291"/>
        <v>9.4120000000000008</v>
      </c>
      <c r="C2356" s="151" t="e">
        <f ca="1">+_xll.BInterpol(Boost!$R$6:$R$66,Boost!$AZ$6:$AZ$66,params!B2356,"cubic")</f>
        <v>#NAME?</v>
      </c>
      <c r="D2356" s="151" t="e">
        <f ca="1">+_xll.BInterpol(Boost!$R$6:$R$66,Boost!$AX$6:$AX$66,params!B2356,"cubic")</f>
        <v>#NAME?</v>
      </c>
      <c r="E2356" s="198" t="e">
        <f t="shared" ca="1" si="294"/>
        <v>#NAME?</v>
      </c>
      <c r="F2356" s="151" t="e">
        <f ca="1">+_xll.BInterpol(Boost!$R$6:$R$66,Boost!$AY$6:$AY$66,params!B2356,"cubic")</f>
        <v>#NAME?</v>
      </c>
      <c r="G2356" s="151" t="e">
        <f ca="1">_xll.BInterpol(cf!$A$2:$A$68,cf!$B$2:$B$68,params!B2356,"cubic")/100</f>
        <v>#NAME?</v>
      </c>
      <c r="H2356" s="199" t="e">
        <f t="shared" ca="1" si="295"/>
        <v>#NAME?</v>
      </c>
      <c r="I2356" s="152">
        <f t="shared" si="298"/>
        <v>0.14518197304343217</v>
      </c>
      <c r="J2356" s="152">
        <f t="shared" si="296"/>
        <v>5.6989768101645133E-5</v>
      </c>
      <c r="K2356" s="3" t="e">
        <f t="shared" ca="1" si="292"/>
        <v>#NAME?</v>
      </c>
      <c r="L2356" s="153" t="e">
        <f t="shared" ca="1" si="297"/>
        <v>#NAME?</v>
      </c>
      <c r="M2356" s="195" t="e">
        <f ca="1">_xll.BInterpol(cf!$A$2:$A$68,cf!$C$2:$C$68,params!B2356,"cubic")</f>
        <v>#NAME?</v>
      </c>
      <c r="N2356" s="195" t="e">
        <f ca="1">+_xll.BInterpol(#REF!,#REF!,params!B2356,"cubic")</f>
        <v>#NAME?</v>
      </c>
      <c r="O2356" s="153" t="e">
        <f t="shared" ca="1" si="293"/>
        <v>#NAME?</v>
      </c>
    </row>
    <row r="2357" spans="1:15">
      <c r="A2357">
        <v>2354</v>
      </c>
      <c r="B2357">
        <f t="shared" si="291"/>
        <v>9.4160000000000004</v>
      </c>
      <c r="C2357" s="151" t="e">
        <f ca="1">+_xll.BInterpol(Boost!$R$6:$R$66,Boost!$AZ$6:$AZ$66,params!B2357,"cubic")</f>
        <v>#NAME?</v>
      </c>
      <c r="D2357" s="151" t="e">
        <f ca="1">+_xll.BInterpol(Boost!$R$6:$R$66,Boost!$AX$6:$AX$66,params!B2357,"cubic")</f>
        <v>#NAME?</v>
      </c>
      <c r="E2357" s="198" t="e">
        <f t="shared" ca="1" si="294"/>
        <v>#NAME?</v>
      </c>
      <c r="F2357" s="151" t="e">
        <f ca="1">+_xll.BInterpol(Boost!$R$6:$R$66,Boost!$AY$6:$AY$66,params!B2357,"cubic")</f>
        <v>#NAME?</v>
      </c>
      <c r="G2357" s="151" t="e">
        <f ca="1">_xll.BInterpol(cf!$A$2:$A$68,cf!$B$2:$B$68,params!B2357,"cubic")/100</f>
        <v>#NAME?</v>
      </c>
      <c r="H2357" s="199" t="e">
        <f t="shared" ca="1" si="295"/>
        <v>#NAME?</v>
      </c>
      <c r="I2357" s="152">
        <f t="shared" si="298"/>
        <v>0.14523895901234252</v>
      </c>
      <c r="J2357" s="152">
        <f t="shared" si="296"/>
        <v>5.6985968910350238E-5</v>
      </c>
      <c r="K2357" s="3" t="e">
        <f t="shared" ca="1" si="292"/>
        <v>#NAME?</v>
      </c>
      <c r="L2357" s="153" t="e">
        <f t="shared" ca="1" si="297"/>
        <v>#NAME?</v>
      </c>
      <c r="M2357" s="195" t="e">
        <f ca="1">_xll.BInterpol(cf!$A$2:$A$68,cf!$C$2:$C$68,params!B2357,"cubic")</f>
        <v>#NAME?</v>
      </c>
      <c r="N2357" s="195" t="e">
        <f ca="1">+_xll.BInterpol(#REF!,#REF!,params!B2357,"cubic")</f>
        <v>#NAME?</v>
      </c>
      <c r="O2357" s="153" t="e">
        <f t="shared" ca="1" si="293"/>
        <v>#NAME?</v>
      </c>
    </row>
    <row r="2358" spans="1:15">
      <c r="A2358">
        <v>2355</v>
      </c>
      <c r="B2358">
        <f t="shared" si="291"/>
        <v>9.42</v>
      </c>
      <c r="C2358" s="151" t="e">
        <f ca="1">+_xll.BInterpol(Boost!$R$6:$R$66,Boost!$AZ$6:$AZ$66,params!B2358,"cubic")</f>
        <v>#NAME?</v>
      </c>
      <c r="D2358" s="151" t="e">
        <f ca="1">+_xll.BInterpol(Boost!$R$6:$R$66,Boost!$AX$6:$AX$66,params!B2358,"cubic")</f>
        <v>#NAME?</v>
      </c>
      <c r="E2358" s="198" t="e">
        <f t="shared" ca="1" si="294"/>
        <v>#NAME?</v>
      </c>
      <c r="F2358" s="151" t="e">
        <f ca="1">+_xll.BInterpol(Boost!$R$6:$R$66,Boost!$AY$6:$AY$66,params!B2358,"cubic")</f>
        <v>#NAME?</v>
      </c>
      <c r="G2358" s="151" t="e">
        <f ca="1">_xll.BInterpol(cf!$A$2:$A$68,cf!$B$2:$B$68,params!B2358,"cubic")/100</f>
        <v>#NAME?</v>
      </c>
      <c r="H2358" s="199" t="e">
        <f t="shared" ca="1" si="295"/>
        <v>#NAME?</v>
      </c>
      <c r="I2358" s="152">
        <f t="shared" si="298"/>
        <v>0.14529594118231492</v>
      </c>
      <c r="J2358" s="152">
        <f t="shared" si="296"/>
        <v>5.6982169972408236E-5</v>
      </c>
      <c r="K2358" s="3" t="e">
        <f t="shared" ca="1" si="292"/>
        <v>#NAME?</v>
      </c>
      <c r="L2358" s="153" t="e">
        <f t="shared" ca="1" si="297"/>
        <v>#NAME?</v>
      </c>
      <c r="M2358" s="195" t="e">
        <f ca="1">_xll.BInterpol(cf!$A$2:$A$68,cf!$C$2:$C$68,params!B2358,"cubic")</f>
        <v>#NAME?</v>
      </c>
      <c r="N2358" s="195" t="e">
        <f ca="1">+_xll.BInterpol(#REF!,#REF!,params!B2358,"cubic")</f>
        <v>#NAME?</v>
      </c>
      <c r="O2358" s="153" t="e">
        <f t="shared" ca="1" si="293"/>
        <v>#NAME?</v>
      </c>
    </row>
    <row r="2359" spans="1:15">
      <c r="A2359">
        <v>2356</v>
      </c>
      <c r="B2359">
        <f t="shared" si="291"/>
        <v>9.4239999999999995</v>
      </c>
      <c r="C2359" s="151" t="e">
        <f ca="1">+_xll.BInterpol(Boost!$R$6:$R$66,Boost!$AZ$6:$AZ$66,params!B2359,"cubic")</f>
        <v>#NAME?</v>
      </c>
      <c r="D2359" s="151" t="e">
        <f ca="1">+_xll.BInterpol(Boost!$R$6:$R$66,Boost!$AX$6:$AX$66,params!B2359,"cubic")</f>
        <v>#NAME?</v>
      </c>
      <c r="E2359" s="198" t="e">
        <f t="shared" ca="1" si="294"/>
        <v>#NAME?</v>
      </c>
      <c r="F2359" s="151" t="e">
        <f ca="1">+_xll.BInterpol(Boost!$R$6:$R$66,Boost!$AY$6:$AY$66,params!B2359,"cubic")</f>
        <v>#NAME?</v>
      </c>
      <c r="G2359" s="151" t="e">
        <f ca="1">_xll.BInterpol(cf!$A$2:$A$68,cf!$B$2:$B$68,params!B2359,"cubic")/100</f>
        <v>#NAME?</v>
      </c>
      <c r="H2359" s="199" t="e">
        <f t="shared" ca="1" si="295"/>
        <v>#NAME?</v>
      </c>
      <c r="I2359" s="152">
        <f t="shared" si="298"/>
        <v>0.14535291955360263</v>
      </c>
      <c r="J2359" s="152">
        <f t="shared" si="296"/>
        <v>5.6978371287708107E-5</v>
      </c>
      <c r="K2359" s="3" t="e">
        <f t="shared" ca="1" si="292"/>
        <v>#NAME?</v>
      </c>
      <c r="L2359" s="153" t="e">
        <f t="shared" ca="1" si="297"/>
        <v>#NAME?</v>
      </c>
      <c r="M2359" s="195" t="e">
        <f ca="1">_xll.BInterpol(cf!$A$2:$A$68,cf!$C$2:$C$68,params!B2359,"cubic")</f>
        <v>#NAME?</v>
      </c>
      <c r="N2359" s="195" t="e">
        <f ca="1">+_xll.BInterpol(#REF!,#REF!,params!B2359,"cubic")</f>
        <v>#NAME?</v>
      </c>
      <c r="O2359" s="153" t="e">
        <f t="shared" ca="1" si="293"/>
        <v>#NAME?</v>
      </c>
    </row>
    <row r="2360" spans="1:15">
      <c r="A2360">
        <v>2357</v>
      </c>
      <c r="B2360">
        <f t="shared" si="291"/>
        <v>9.4280000000000008</v>
      </c>
      <c r="C2360" s="151" t="e">
        <f ca="1">+_xll.BInterpol(Boost!$R$6:$R$66,Boost!$AZ$6:$AZ$66,params!B2360,"cubic")</f>
        <v>#NAME?</v>
      </c>
      <c r="D2360" s="151" t="e">
        <f ca="1">+_xll.BInterpol(Boost!$R$6:$R$66,Boost!$AX$6:$AX$66,params!B2360,"cubic")</f>
        <v>#NAME?</v>
      </c>
      <c r="E2360" s="198" t="e">
        <f t="shared" ca="1" si="294"/>
        <v>#NAME?</v>
      </c>
      <c r="F2360" s="151" t="e">
        <f ca="1">+_xll.BInterpol(Boost!$R$6:$R$66,Boost!$AY$6:$AY$66,params!B2360,"cubic")</f>
        <v>#NAME?</v>
      </c>
      <c r="G2360" s="151" t="e">
        <f ca="1">_xll.BInterpol(cf!$A$2:$A$68,cf!$B$2:$B$68,params!B2360,"cubic")/100</f>
        <v>#NAME?</v>
      </c>
      <c r="H2360" s="199" t="e">
        <f t="shared" ca="1" si="295"/>
        <v>#NAME?</v>
      </c>
      <c r="I2360" s="152">
        <f t="shared" si="298"/>
        <v>0.14540989412645888</v>
      </c>
      <c r="J2360" s="152">
        <f t="shared" si="296"/>
        <v>5.697457285624985E-5</v>
      </c>
      <c r="K2360" s="3" t="e">
        <f t="shared" ca="1" si="292"/>
        <v>#NAME?</v>
      </c>
      <c r="L2360" s="153" t="e">
        <f t="shared" ca="1" si="297"/>
        <v>#NAME?</v>
      </c>
      <c r="M2360" s="195" t="e">
        <f ca="1">_xll.BInterpol(cf!$A$2:$A$68,cf!$C$2:$C$68,params!B2360,"cubic")</f>
        <v>#NAME?</v>
      </c>
      <c r="N2360" s="195" t="e">
        <f ca="1">+_xll.BInterpol(#REF!,#REF!,params!B2360,"cubic")</f>
        <v>#NAME?</v>
      </c>
      <c r="O2360" s="153" t="e">
        <f t="shared" ca="1" si="293"/>
        <v>#NAME?</v>
      </c>
    </row>
    <row r="2361" spans="1:15">
      <c r="A2361">
        <v>2358</v>
      </c>
      <c r="B2361">
        <f t="shared" si="291"/>
        <v>9.4320000000000004</v>
      </c>
      <c r="C2361" s="151" t="e">
        <f ca="1">+_xll.BInterpol(Boost!$R$6:$R$66,Boost!$AZ$6:$AZ$66,params!B2361,"cubic")</f>
        <v>#NAME?</v>
      </c>
      <c r="D2361" s="151" t="e">
        <f ca="1">+_xll.BInterpol(Boost!$R$6:$R$66,Boost!$AX$6:$AX$66,params!B2361,"cubic")</f>
        <v>#NAME?</v>
      </c>
      <c r="E2361" s="198" t="e">
        <f t="shared" ca="1" si="294"/>
        <v>#NAME?</v>
      </c>
      <c r="F2361" s="151" t="e">
        <f ca="1">+_xll.BInterpol(Boost!$R$6:$R$66,Boost!$AY$6:$AY$66,params!B2361,"cubic")</f>
        <v>#NAME?</v>
      </c>
      <c r="G2361" s="151" t="e">
        <f ca="1">_xll.BInterpol(cf!$A$2:$A$68,cf!$B$2:$B$68,params!B2361,"cubic")/100</f>
        <v>#NAME?</v>
      </c>
      <c r="H2361" s="199" t="e">
        <f t="shared" ca="1" si="295"/>
        <v>#NAME?</v>
      </c>
      <c r="I2361" s="152">
        <f t="shared" si="298"/>
        <v>0.14546686490113681</v>
      </c>
      <c r="J2361" s="152">
        <f t="shared" si="296"/>
        <v>5.6970774677922442E-5</v>
      </c>
      <c r="K2361" s="3" t="e">
        <f t="shared" ca="1" si="292"/>
        <v>#NAME?</v>
      </c>
      <c r="L2361" s="153" t="e">
        <f t="shared" ca="1" si="297"/>
        <v>#NAME?</v>
      </c>
      <c r="M2361" s="195" t="e">
        <f ca="1">_xll.BInterpol(cf!$A$2:$A$68,cf!$C$2:$C$68,params!B2361,"cubic")</f>
        <v>#NAME?</v>
      </c>
      <c r="N2361" s="195" t="e">
        <f ca="1">+_xll.BInterpol(#REF!,#REF!,params!B2361,"cubic")</f>
        <v>#NAME?</v>
      </c>
      <c r="O2361" s="153" t="e">
        <f t="shared" ca="1" si="293"/>
        <v>#NAME?</v>
      </c>
    </row>
    <row r="2362" spans="1:15">
      <c r="A2362">
        <v>2359</v>
      </c>
      <c r="B2362">
        <f t="shared" si="291"/>
        <v>9.4359999999999999</v>
      </c>
      <c r="C2362" s="151" t="e">
        <f ca="1">+_xll.BInterpol(Boost!$R$6:$R$66,Boost!$AZ$6:$AZ$66,params!B2362,"cubic")</f>
        <v>#NAME?</v>
      </c>
      <c r="D2362" s="151" t="e">
        <f ca="1">+_xll.BInterpol(Boost!$R$6:$R$66,Boost!$AX$6:$AX$66,params!B2362,"cubic")</f>
        <v>#NAME?</v>
      </c>
      <c r="E2362" s="198" t="e">
        <f t="shared" ca="1" si="294"/>
        <v>#NAME?</v>
      </c>
      <c r="F2362" s="151" t="e">
        <f ca="1">+_xll.BInterpol(Boost!$R$6:$R$66,Boost!$AY$6:$AY$66,params!B2362,"cubic")</f>
        <v>#NAME?</v>
      </c>
      <c r="G2362" s="151" t="e">
        <f ca="1">_xll.BInterpol(cf!$A$2:$A$68,cf!$B$2:$B$68,params!B2362,"cubic")/100</f>
        <v>#NAME?</v>
      </c>
      <c r="H2362" s="199" t="e">
        <f t="shared" ca="1" si="295"/>
        <v>#NAME?</v>
      </c>
      <c r="I2362" s="152">
        <f t="shared" si="298"/>
        <v>0.14552383187788975</v>
      </c>
      <c r="J2362" s="152">
        <f t="shared" si="296"/>
        <v>5.6966976752947929E-5</v>
      </c>
      <c r="K2362" s="3" t="e">
        <f t="shared" ca="1" si="292"/>
        <v>#NAME?</v>
      </c>
      <c r="L2362" s="153" t="e">
        <f t="shared" ca="1" si="297"/>
        <v>#NAME?</v>
      </c>
      <c r="M2362" s="195" t="e">
        <f ca="1">_xll.BInterpol(cf!$A$2:$A$68,cf!$C$2:$C$68,params!B2362,"cubic")</f>
        <v>#NAME?</v>
      </c>
      <c r="N2362" s="195" t="e">
        <f ca="1">+_xll.BInterpol(#REF!,#REF!,params!B2362,"cubic")</f>
        <v>#NAME?</v>
      </c>
      <c r="O2362" s="153" t="e">
        <f t="shared" ca="1" si="293"/>
        <v>#NAME?</v>
      </c>
    </row>
    <row r="2363" spans="1:15">
      <c r="A2363">
        <v>2360</v>
      </c>
      <c r="B2363">
        <f t="shared" si="291"/>
        <v>9.44</v>
      </c>
      <c r="C2363" s="151" t="e">
        <f ca="1">+_xll.BInterpol(Boost!$R$6:$R$66,Boost!$AZ$6:$AZ$66,params!B2363,"cubic")</f>
        <v>#NAME?</v>
      </c>
      <c r="D2363" s="151" t="e">
        <f ca="1">+_xll.BInterpol(Boost!$R$6:$R$66,Boost!$AX$6:$AX$66,params!B2363,"cubic")</f>
        <v>#NAME?</v>
      </c>
      <c r="E2363" s="198" t="e">
        <f t="shared" ca="1" si="294"/>
        <v>#NAME?</v>
      </c>
      <c r="F2363" s="151" t="e">
        <f ca="1">+_xll.BInterpol(Boost!$R$6:$R$66,Boost!$AY$6:$AY$66,params!B2363,"cubic")</f>
        <v>#NAME?</v>
      </c>
      <c r="G2363" s="151" t="e">
        <f ca="1">_xll.BInterpol(cf!$A$2:$A$68,cf!$B$2:$B$68,params!B2363,"cubic")/100</f>
        <v>#NAME?</v>
      </c>
      <c r="H2363" s="199" t="e">
        <f t="shared" ca="1" si="295"/>
        <v>#NAME?</v>
      </c>
      <c r="I2363" s="152">
        <f t="shared" si="298"/>
        <v>0.14558079505697086</v>
      </c>
      <c r="J2363" s="152">
        <f t="shared" si="296"/>
        <v>5.6963179081104265E-5</v>
      </c>
      <c r="K2363" s="3" t="e">
        <f t="shared" ca="1" si="292"/>
        <v>#NAME?</v>
      </c>
      <c r="L2363" s="153" t="e">
        <f t="shared" ca="1" si="297"/>
        <v>#NAME?</v>
      </c>
      <c r="M2363" s="195" t="e">
        <f ca="1">_xll.BInterpol(cf!$A$2:$A$68,cf!$C$2:$C$68,params!B2363,"cubic")</f>
        <v>#NAME?</v>
      </c>
      <c r="N2363" s="195" t="e">
        <f ca="1">+_xll.BInterpol(#REF!,#REF!,params!B2363,"cubic")</f>
        <v>#NAME?</v>
      </c>
      <c r="O2363" s="153" t="e">
        <f t="shared" ca="1" si="293"/>
        <v>#NAME?</v>
      </c>
    </row>
    <row r="2364" spans="1:15">
      <c r="A2364">
        <v>2361</v>
      </c>
      <c r="B2364">
        <f t="shared" si="291"/>
        <v>9.4440000000000008</v>
      </c>
      <c r="C2364" s="151" t="e">
        <f ca="1">+_xll.BInterpol(Boost!$R$6:$R$66,Boost!$AZ$6:$AZ$66,params!B2364,"cubic")</f>
        <v>#NAME?</v>
      </c>
      <c r="D2364" s="151" t="e">
        <f ca="1">+_xll.BInterpol(Boost!$R$6:$R$66,Boost!$AX$6:$AX$66,params!B2364,"cubic")</f>
        <v>#NAME?</v>
      </c>
      <c r="E2364" s="198" t="e">
        <f t="shared" ca="1" si="294"/>
        <v>#NAME?</v>
      </c>
      <c r="F2364" s="151" t="e">
        <f ca="1">+_xll.BInterpol(Boost!$R$6:$R$66,Boost!$AY$6:$AY$66,params!B2364,"cubic")</f>
        <v>#NAME?</v>
      </c>
      <c r="G2364" s="151" t="e">
        <f ca="1">_xll.BInterpol(cf!$A$2:$A$68,cf!$B$2:$B$68,params!B2364,"cubic")/100</f>
        <v>#NAME?</v>
      </c>
      <c r="H2364" s="199" t="e">
        <f t="shared" ca="1" si="295"/>
        <v>#NAME?</v>
      </c>
      <c r="I2364" s="152">
        <f t="shared" si="298"/>
        <v>0.14563775443863325</v>
      </c>
      <c r="J2364" s="152">
        <f t="shared" si="296"/>
        <v>5.6959381662391451E-5</v>
      </c>
      <c r="K2364" s="3" t="e">
        <f t="shared" ca="1" si="292"/>
        <v>#NAME?</v>
      </c>
      <c r="L2364" s="153" t="e">
        <f t="shared" ca="1" si="297"/>
        <v>#NAME?</v>
      </c>
      <c r="M2364" s="195" t="e">
        <f ca="1">_xll.BInterpol(cf!$A$2:$A$68,cf!$C$2:$C$68,params!B2364,"cubic")</f>
        <v>#NAME?</v>
      </c>
      <c r="N2364" s="195" t="e">
        <f ca="1">+_xll.BInterpol(#REF!,#REF!,params!B2364,"cubic")</f>
        <v>#NAME?</v>
      </c>
      <c r="O2364" s="153" t="e">
        <f t="shared" ca="1" si="293"/>
        <v>#NAME?</v>
      </c>
    </row>
    <row r="2365" spans="1:15">
      <c r="A2365">
        <v>2362</v>
      </c>
      <c r="B2365">
        <f t="shared" si="291"/>
        <v>9.4480000000000004</v>
      </c>
      <c r="C2365" s="151" t="e">
        <f ca="1">+_xll.BInterpol(Boost!$R$6:$R$66,Boost!$AZ$6:$AZ$66,params!B2365,"cubic")</f>
        <v>#NAME?</v>
      </c>
      <c r="D2365" s="151" t="e">
        <f ca="1">+_xll.BInterpol(Boost!$R$6:$R$66,Boost!$AX$6:$AX$66,params!B2365,"cubic")</f>
        <v>#NAME?</v>
      </c>
      <c r="E2365" s="198" t="e">
        <f t="shared" ca="1" si="294"/>
        <v>#NAME?</v>
      </c>
      <c r="F2365" s="151" t="e">
        <f ca="1">+_xll.BInterpol(Boost!$R$6:$R$66,Boost!$AY$6:$AY$66,params!B2365,"cubic")</f>
        <v>#NAME?</v>
      </c>
      <c r="G2365" s="151" t="e">
        <f ca="1">_xll.BInterpol(cf!$A$2:$A$68,cf!$B$2:$B$68,params!B2365,"cubic")/100</f>
        <v>#NAME?</v>
      </c>
      <c r="H2365" s="199" t="e">
        <f t="shared" ca="1" si="295"/>
        <v>#NAME?</v>
      </c>
      <c r="I2365" s="152">
        <f t="shared" si="298"/>
        <v>0.14569471002313006</v>
      </c>
      <c r="J2365" s="152">
        <f t="shared" si="296"/>
        <v>5.6955584496809486E-5</v>
      </c>
      <c r="K2365" s="3" t="e">
        <f t="shared" ca="1" si="292"/>
        <v>#NAME?</v>
      </c>
      <c r="L2365" s="153" t="e">
        <f t="shared" ca="1" si="297"/>
        <v>#NAME?</v>
      </c>
      <c r="M2365" s="195" t="e">
        <f ca="1">_xll.BInterpol(cf!$A$2:$A$68,cf!$C$2:$C$68,params!B2365,"cubic")</f>
        <v>#NAME?</v>
      </c>
      <c r="N2365" s="195" t="e">
        <f ca="1">+_xll.BInterpol(#REF!,#REF!,params!B2365,"cubic")</f>
        <v>#NAME?</v>
      </c>
      <c r="O2365" s="153" t="e">
        <f t="shared" ca="1" si="293"/>
        <v>#NAME?</v>
      </c>
    </row>
    <row r="2366" spans="1:15">
      <c r="A2366">
        <v>2363</v>
      </c>
      <c r="B2366">
        <f t="shared" si="291"/>
        <v>9.452</v>
      </c>
      <c r="C2366" s="151" t="e">
        <f ca="1">+_xll.BInterpol(Boost!$R$6:$R$66,Boost!$AZ$6:$AZ$66,params!B2366,"cubic")</f>
        <v>#NAME?</v>
      </c>
      <c r="D2366" s="151" t="e">
        <f ca="1">+_xll.BInterpol(Boost!$R$6:$R$66,Boost!$AX$6:$AX$66,params!B2366,"cubic")</f>
        <v>#NAME?</v>
      </c>
      <c r="E2366" s="198" t="e">
        <f t="shared" ca="1" si="294"/>
        <v>#NAME?</v>
      </c>
      <c r="F2366" s="151" t="e">
        <f ca="1">+_xll.BInterpol(Boost!$R$6:$R$66,Boost!$AY$6:$AY$66,params!B2366,"cubic")</f>
        <v>#NAME?</v>
      </c>
      <c r="G2366" s="151" t="e">
        <f ca="1">_xll.BInterpol(cf!$A$2:$A$68,cf!$B$2:$B$68,params!B2366,"cubic")/100</f>
        <v>#NAME?</v>
      </c>
      <c r="H2366" s="199" t="e">
        <f t="shared" ca="1" si="295"/>
        <v>#NAME?</v>
      </c>
      <c r="I2366" s="152">
        <f t="shared" si="298"/>
        <v>0.14575166181071453</v>
      </c>
      <c r="J2366" s="152">
        <f t="shared" si="296"/>
        <v>5.6951787584469393E-5</v>
      </c>
      <c r="K2366" s="3" t="e">
        <f t="shared" ca="1" si="292"/>
        <v>#NAME?</v>
      </c>
      <c r="L2366" s="153" t="e">
        <f t="shared" ca="1" si="297"/>
        <v>#NAME?</v>
      </c>
      <c r="M2366" s="195" t="e">
        <f ca="1">_xll.BInterpol(cf!$A$2:$A$68,cf!$C$2:$C$68,params!B2366,"cubic")</f>
        <v>#NAME?</v>
      </c>
      <c r="N2366" s="195" t="e">
        <f ca="1">+_xll.BInterpol(#REF!,#REF!,params!B2366,"cubic")</f>
        <v>#NAME?</v>
      </c>
      <c r="O2366" s="153" t="e">
        <f t="shared" ca="1" si="293"/>
        <v>#NAME?</v>
      </c>
    </row>
    <row r="2367" spans="1:15">
      <c r="A2367">
        <v>2364</v>
      </c>
      <c r="B2367">
        <f t="shared" si="291"/>
        <v>9.4559999999999995</v>
      </c>
      <c r="C2367" s="151" t="e">
        <f ca="1">+_xll.BInterpol(Boost!$R$6:$R$66,Boost!$AZ$6:$AZ$66,params!B2367,"cubic")</f>
        <v>#NAME?</v>
      </c>
      <c r="D2367" s="151" t="e">
        <f ca="1">+_xll.BInterpol(Boost!$R$6:$R$66,Boost!$AX$6:$AX$66,params!B2367,"cubic")</f>
        <v>#NAME?</v>
      </c>
      <c r="E2367" s="198" t="e">
        <f t="shared" ca="1" si="294"/>
        <v>#NAME?</v>
      </c>
      <c r="F2367" s="151" t="e">
        <f ca="1">+_xll.BInterpol(Boost!$R$6:$R$66,Boost!$AY$6:$AY$66,params!B2367,"cubic")</f>
        <v>#NAME?</v>
      </c>
      <c r="G2367" s="151" t="e">
        <f ca="1">_xll.BInterpol(cf!$A$2:$A$68,cf!$B$2:$B$68,params!B2367,"cubic")/100</f>
        <v>#NAME?</v>
      </c>
      <c r="H2367" s="199" t="e">
        <f t="shared" ca="1" si="295"/>
        <v>#NAME?</v>
      </c>
      <c r="I2367" s="152">
        <f t="shared" si="298"/>
        <v>0.14580860980163968</v>
      </c>
      <c r="J2367" s="152">
        <f t="shared" si="296"/>
        <v>5.6947990925149128E-5</v>
      </c>
      <c r="K2367" s="3" t="e">
        <f t="shared" ca="1" si="292"/>
        <v>#NAME?</v>
      </c>
      <c r="L2367" s="153" t="e">
        <f t="shared" ca="1" si="297"/>
        <v>#NAME?</v>
      </c>
      <c r="M2367" s="195" t="e">
        <f ca="1">_xll.BInterpol(cf!$A$2:$A$68,cf!$C$2:$C$68,params!B2367,"cubic")</f>
        <v>#NAME?</v>
      </c>
      <c r="N2367" s="195" t="e">
        <f ca="1">+_xll.BInterpol(#REF!,#REF!,params!B2367,"cubic")</f>
        <v>#NAME?</v>
      </c>
      <c r="O2367" s="153" t="e">
        <f t="shared" ca="1" si="293"/>
        <v>#NAME?</v>
      </c>
    </row>
    <row r="2368" spans="1:15">
      <c r="A2368">
        <v>2365</v>
      </c>
      <c r="B2368">
        <f t="shared" si="291"/>
        <v>9.4600000000000009</v>
      </c>
      <c r="C2368" s="151" t="e">
        <f ca="1">+_xll.BInterpol(Boost!$R$6:$R$66,Boost!$AZ$6:$AZ$66,params!B2368,"cubic")</f>
        <v>#NAME?</v>
      </c>
      <c r="D2368" s="151" t="e">
        <f ca="1">+_xll.BInterpol(Boost!$R$6:$R$66,Boost!$AX$6:$AX$66,params!B2368,"cubic")</f>
        <v>#NAME?</v>
      </c>
      <c r="E2368" s="198" t="e">
        <f t="shared" ca="1" si="294"/>
        <v>#NAME?</v>
      </c>
      <c r="F2368" s="151" t="e">
        <f ca="1">+_xll.BInterpol(Boost!$R$6:$R$66,Boost!$AY$6:$AY$66,params!B2368,"cubic")</f>
        <v>#NAME?</v>
      </c>
      <c r="G2368" s="151" t="e">
        <f ca="1">_xll.BInterpol(cf!$A$2:$A$68,cf!$B$2:$B$68,params!B2368,"cubic")/100</f>
        <v>#NAME?</v>
      </c>
      <c r="H2368" s="199" t="e">
        <f t="shared" ca="1" si="295"/>
        <v>#NAME?</v>
      </c>
      <c r="I2368" s="152">
        <f t="shared" si="298"/>
        <v>0.14586555399615864</v>
      </c>
      <c r="J2368" s="152">
        <f t="shared" si="296"/>
        <v>5.6944194518959712E-5</v>
      </c>
      <c r="K2368" s="3" t="e">
        <f t="shared" ca="1" si="292"/>
        <v>#NAME?</v>
      </c>
      <c r="L2368" s="153" t="e">
        <f t="shared" ca="1" si="297"/>
        <v>#NAME?</v>
      </c>
      <c r="M2368" s="195" t="e">
        <f ca="1">_xll.BInterpol(cf!$A$2:$A$68,cf!$C$2:$C$68,params!B2368,"cubic")</f>
        <v>#NAME?</v>
      </c>
      <c r="N2368" s="195" t="e">
        <f ca="1">+_xll.BInterpol(#REF!,#REF!,params!B2368,"cubic")</f>
        <v>#NAME?</v>
      </c>
      <c r="O2368" s="153" t="e">
        <f t="shared" ca="1" si="293"/>
        <v>#NAME?</v>
      </c>
    </row>
    <row r="2369" spans="1:15">
      <c r="A2369">
        <v>2366</v>
      </c>
      <c r="B2369">
        <f t="shared" si="291"/>
        <v>9.4640000000000004</v>
      </c>
      <c r="C2369" s="151" t="e">
        <f ca="1">+_xll.BInterpol(Boost!$R$6:$R$66,Boost!$AZ$6:$AZ$66,params!B2369,"cubic")</f>
        <v>#NAME?</v>
      </c>
      <c r="D2369" s="151" t="e">
        <f ca="1">+_xll.BInterpol(Boost!$R$6:$R$66,Boost!$AX$6:$AX$66,params!B2369,"cubic")</f>
        <v>#NAME?</v>
      </c>
      <c r="E2369" s="198" t="e">
        <f t="shared" ca="1" si="294"/>
        <v>#NAME?</v>
      </c>
      <c r="F2369" s="151" t="e">
        <f ca="1">+_xll.BInterpol(Boost!$R$6:$R$66,Boost!$AY$6:$AY$66,params!B2369,"cubic")</f>
        <v>#NAME?</v>
      </c>
      <c r="G2369" s="151" t="e">
        <f ca="1">_xll.BInterpol(cf!$A$2:$A$68,cf!$B$2:$B$68,params!B2369,"cubic")/100</f>
        <v>#NAME?</v>
      </c>
      <c r="H2369" s="199" t="e">
        <f t="shared" ca="1" si="295"/>
        <v>#NAME?</v>
      </c>
      <c r="I2369" s="152">
        <f t="shared" si="298"/>
        <v>0.14592249439452454</v>
      </c>
      <c r="J2369" s="152">
        <f t="shared" si="296"/>
        <v>5.6940398365901146E-5</v>
      </c>
      <c r="K2369" s="3" t="e">
        <f t="shared" ca="1" si="292"/>
        <v>#NAME?</v>
      </c>
      <c r="L2369" s="153" t="e">
        <f t="shared" ca="1" si="297"/>
        <v>#NAME?</v>
      </c>
      <c r="M2369" s="195" t="e">
        <f ca="1">_xll.BInterpol(cf!$A$2:$A$68,cf!$C$2:$C$68,params!B2369,"cubic")</f>
        <v>#NAME?</v>
      </c>
      <c r="N2369" s="195" t="e">
        <f ca="1">+_xll.BInterpol(#REF!,#REF!,params!B2369,"cubic")</f>
        <v>#NAME?</v>
      </c>
      <c r="O2369" s="153" t="e">
        <f t="shared" ca="1" si="293"/>
        <v>#NAME?</v>
      </c>
    </row>
    <row r="2370" spans="1:15">
      <c r="A2370">
        <v>2367</v>
      </c>
      <c r="B2370">
        <f t="shared" si="291"/>
        <v>9.468</v>
      </c>
      <c r="C2370" s="151" t="e">
        <f ca="1">+_xll.BInterpol(Boost!$R$6:$R$66,Boost!$AZ$6:$AZ$66,params!B2370,"cubic")</f>
        <v>#NAME?</v>
      </c>
      <c r="D2370" s="151" t="e">
        <f ca="1">+_xll.BInterpol(Boost!$R$6:$R$66,Boost!$AX$6:$AX$66,params!B2370,"cubic")</f>
        <v>#NAME?</v>
      </c>
      <c r="E2370" s="198" t="e">
        <f t="shared" ca="1" si="294"/>
        <v>#NAME?</v>
      </c>
      <c r="F2370" s="151" t="e">
        <f ca="1">+_xll.BInterpol(Boost!$R$6:$R$66,Boost!$AY$6:$AY$66,params!B2370,"cubic")</f>
        <v>#NAME?</v>
      </c>
      <c r="G2370" s="151" t="e">
        <f ca="1">_xll.BInterpol(cf!$A$2:$A$68,cf!$B$2:$B$68,params!B2370,"cubic")/100</f>
        <v>#NAME?</v>
      </c>
      <c r="H2370" s="199" t="e">
        <f t="shared" ca="1" si="295"/>
        <v>#NAME?</v>
      </c>
      <c r="I2370" s="152">
        <f t="shared" si="298"/>
        <v>0.1459794309969904</v>
      </c>
      <c r="J2370" s="152">
        <f t="shared" si="296"/>
        <v>5.6936602465862407E-5</v>
      </c>
      <c r="K2370" s="3" t="e">
        <f t="shared" ca="1" si="292"/>
        <v>#NAME?</v>
      </c>
      <c r="L2370" s="153" t="e">
        <f t="shared" ca="1" si="297"/>
        <v>#NAME?</v>
      </c>
      <c r="M2370" s="195" t="e">
        <f ca="1">_xll.BInterpol(cf!$A$2:$A$68,cf!$C$2:$C$68,params!B2370,"cubic")</f>
        <v>#NAME?</v>
      </c>
      <c r="N2370" s="195" t="e">
        <f ca="1">+_xll.BInterpol(#REF!,#REF!,params!B2370,"cubic")</f>
        <v>#NAME?</v>
      </c>
      <c r="O2370" s="153" t="e">
        <f t="shared" ca="1" si="293"/>
        <v>#NAME?</v>
      </c>
    </row>
    <row r="2371" spans="1:15">
      <c r="A2371">
        <v>2368</v>
      </c>
      <c r="B2371">
        <f t="shared" si="291"/>
        <v>9.4719999999999995</v>
      </c>
      <c r="C2371" s="151" t="e">
        <f ca="1">+_xll.BInterpol(Boost!$R$6:$R$66,Boost!$AZ$6:$AZ$66,params!B2371,"cubic")</f>
        <v>#NAME?</v>
      </c>
      <c r="D2371" s="151" t="e">
        <f ca="1">+_xll.BInterpol(Boost!$R$6:$R$66,Boost!$AX$6:$AX$66,params!B2371,"cubic")</f>
        <v>#NAME?</v>
      </c>
      <c r="E2371" s="198" t="e">
        <f t="shared" ca="1" si="294"/>
        <v>#NAME?</v>
      </c>
      <c r="F2371" s="151" t="e">
        <f ca="1">+_xll.BInterpol(Boost!$R$6:$R$66,Boost!$AY$6:$AY$66,params!B2371,"cubic")</f>
        <v>#NAME?</v>
      </c>
      <c r="G2371" s="151" t="e">
        <f ca="1">_xll.BInterpol(cf!$A$2:$A$68,cf!$B$2:$B$68,params!B2371,"cubic")/100</f>
        <v>#NAME?</v>
      </c>
      <c r="H2371" s="199" t="e">
        <f t="shared" ca="1" si="295"/>
        <v>#NAME?</v>
      </c>
      <c r="I2371" s="152">
        <f t="shared" si="298"/>
        <v>0.14603636380380935</v>
      </c>
      <c r="J2371" s="152">
        <f t="shared" si="296"/>
        <v>5.6932806818954518E-5</v>
      </c>
      <c r="K2371" s="3" t="e">
        <f t="shared" ca="1" si="292"/>
        <v>#NAME?</v>
      </c>
      <c r="L2371" s="153" t="e">
        <f t="shared" ca="1" si="297"/>
        <v>#NAME?</v>
      </c>
      <c r="M2371" s="195" t="e">
        <f ca="1">_xll.BInterpol(cf!$A$2:$A$68,cf!$C$2:$C$68,params!B2371,"cubic")</f>
        <v>#NAME?</v>
      </c>
      <c r="N2371" s="195" t="e">
        <f ca="1">+_xll.BInterpol(#REF!,#REF!,params!B2371,"cubic")</f>
        <v>#NAME?</v>
      </c>
      <c r="O2371" s="153" t="e">
        <f t="shared" ca="1" si="293"/>
        <v>#NAME?</v>
      </c>
    </row>
    <row r="2372" spans="1:15">
      <c r="A2372">
        <v>2369</v>
      </c>
      <c r="B2372">
        <f t="shared" ref="B2372:B2435" si="299">+A2372/250</f>
        <v>9.4760000000000009</v>
      </c>
      <c r="C2372" s="151" t="e">
        <f ca="1">+_xll.BInterpol(Boost!$R$6:$R$66,Boost!$AZ$6:$AZ$66,params!B2372,"cubic")</f>
        <v>#NAME?</v>
      </c>
      <c r="D2372" s="151" t="e">
        <f ca="1">+_xll.BInterpol(Boost!$R$6:$R$66,Boost!$AX$6:$AX$66,params!B2372,"cubic")</f>
        <v>#NAME?</v>
      </c>
      <c r="E2372" s="198" t="e">
        <f t="shared" ca="1" si="294"/>
        <v>#NAME?</v>
      </c>
      <c r="F2372" s="151" t="e">
        <f ca="1">+_xll.BInterpol(Boost!$R$6:$R$66,Boost!$AY$6:$AY$66,params!B2372,"cubic")</f>
        <v>#NAME?</v>
      </c>
      <c r="G2372" s="151" t="e">
        <f ca="1">_xll.BInterpol(cf!$A$2:$A$68,cf!$B$2:$B$68,params!B2372,"cubic")/100</f>
        <v>#NAME?</v>
      </c>
      <c r="H2372" s="199" t="e">
        <f t="shared" ca="1" si="295"/>
        <v>#NAME?</v>
      </c>
      <c r="I2372" s="152">
        <f t="shared" si="298"/>
        <v>0.14609329281523431</v>
      </c>
      <c r="J2372" s="152">
        <f t="shared" si="296"/>
        <v>5.6929011424955434E-5</v>
      </c>
      <c r="K2372" s="3" t="e">
        <f t="shared" ref="K2372:K2435" ca="1" si="300">+EXP(H2372*-B2372)</f>
        <v>#NAME?</v>
      </c>
      <c r="L2372" s="153" t="e">
        <f t="shared" ca="1" si="297"/>
        <v>#NAME?</v>
      </c>
      <c r="M2372" s="195" t="e">
        <f ca="1">_xll.BInterpol(cf!$A$2:$A$68,cf!$C$2:$C$68,params!B2372,"cubic")</f>
        <v>#NAME?</v>
      </c>
      <c r="N2372" s="195" t="e">
        <f ca="1">+_xll.BInterpol(#REF!,#REF!,params!B2372,"cubic")</f>
        <v>#NAME?</v>
      </c>
      <c r="O2372" s="153" t="e">
        <f t="shared" ref="O2372:O2435" ca="1" si="301">+EXP(-B2373*E2373)-EXP(-B2372*E2372)</f>
        <v>#NAME?</v>
      </c>
    </row>
    <row r="2373" spans="1:15">
      <c r="A2373">
        <v>2370</v>
      </c>
      <c r="B2373">
        <f t="shared" si="299"/>
        <v>9.48</v>
      </c>
      <c r="C2373" s="151" t="e">
        <f ca="1">+_xll.BInterpol(Boost!$R$6:$R$66,Boost!$AZ$6:$AZ$66,params!B2373,"cubic")</f>
        <v>#NAME?</v>
      </c>
      <c r="D2373" s="151" t="e">
        <f ca="1">+_xll.BInterpol(Boost!$R$6:$R$66,Boost!$AX$6:$AX$66,params!B2373,"cubic")</f>
        <v>#NAME?</v>
      </c>
      <c r="E2373" s="198" t="e">
        <f t="shared" ref="E2373:E2436" ca="1" si="302">-((1+C2373*B2373)/(1+C2372*B2372)-1)/(B2373-B2372)+((1+F2373*B2373)/(1+F2372*B2372)-1)/(B2373-B2372)</f>
        <v>#NAME?</v>
      </c>
      <c r="F2373" s="151" t="e">
        <f ca="1">+_xll.BInterpol(Boost!$R$6:$R$66,Boost!$AY$6:$AY$66,params!B2373,"cubic")</f>
        <v>#NAME?</v>
      </c>
      <c r="G2373" s="151" t="e">
        <f ca="1">_xll.BInterpol(cf!$A$2:$A$68,cf!$B$2:$B$68,params!B2373,"cubic")/100</f>
        <v>#NAME?</v>
      </c>
      <c r="H2373" s="199" t="e">
        <f t="shared" ref="H2373:H2436" ca="1" si="303">-((1+F2373*B2373)/(1+F2372*B2372)-1)/(B2373-B2372)+((1+G2373*B2373)/(1+G2372*B2372)-1)/(B2373-B2372)</f>
        <v>#NAME?</v>
      </c>
      <c r="I2373" s="152">
        <f t="shared" si="298"/>
        <v>0.14615021803151829</v>
      </c>
      <c r="J2373" s="152">
        <f t="shared" ref="J2373:J2436" si="304">+I2373-I2372</f>
        <v>5.6925216283976177E-5</v>
      </c>
      <c r="K2373" s="3" t="e">
        <f t="shared" ca="1" si="300"/>
        <v>#NAME?</v>
      </c>
      <c r="L2373" s="153" t="e">
        <f t="shared" ref="L2373:L2436" ca="1" si="305">+K2374-K2373</f>
        <v>#NAME?</v>
      </c>
      <c r="M2373" s="195" t="e">
        <f ca="1">_xll.BInterpol(cf!$A$2:$A$68,cf!$C$2:$C$68,params!B2373,"cubic")</f>
        <v>#NAME?</v>
      </c>
      <c r="N2373" s="195" t="e">
        <f ca="1">+_xll.BInterpol(#REF!,#REF!,params!B2373,"cubic")</f>
        <v>#NAME?</v>
      </c>
      <c r="O2373" s="153" t="e">
        <f t="shared" ca="1" si="301"/>
        <v>#NAME?</v>
      </c>
    </row>
    <row r="2374" spans="1:15">
      <c r="A2374">
        <v>2371</v>
      </c>
      <c r="B2374">
        <f t="shared" si="299"/>
        <v>9.484</v>
      </c>
      <c r="C2374" s="151" t="e">
        <f ca="1">+_xll.BInterpol(Boost!$R$6:$R$66,Boost!$AZ$6:$AZ$66,params!B2374,"cubic")</f>
        <v>#NAME?</v>
      </c>
      <c r="D2374" s="151" t="e">
        <f ca="1">+_xll.BInterpol(Boost!$R$6:$R$66,Boost!$AX$6:$AX$66,params!B2374,"cubic")</f>
        <v>#NAME?</v>
      </c>
      <c r="E2374" s="198" t="e">
        <f t="shared" ca="1" si="302"/>
        <v>#NAME?</v>
      </c>
      <c r="F2374" s="151" t="e">
        <f ca="1">+_xll.BInterpol(Boost!$R$6:$R$66,Boost!$AY$6:$AY$66,params!B2374,"cubic")</f>
        <v>#NAME?</v>
      </c>
      <c r="G2374" s="151" t="e">
        <f ca="1">_xll.BInterpol(cf!$A$2:$A$68,cf!$B$2:$B$68,params!B2374,"cubic")/100</f>
        <v>#NAME?</v>
      </c>
      <c r="H2374" s="199" t="e">
        <f t="shared" ca="1" si="303"/>
        <v>#NAME?</v>
      </c>
      <c r="I2374" s="152">
        <f t="shared" si="298"/>
        <v>0.14620713945291441</v>
      </c>
      <c r="J2374" s="152">
        <f t="shared" si="304"/>
        <v>5.6921421396127769E-5</v>
      </c>
      <c r="K2374" s="3" t="e">
        <f t="shared" ca="1" si="300"/>
        <v>#NAME?</v>
      </c>
      <c r="L2374" s="153" t="e">
        <f t="shared" ca="1" si="305"/>
        <v>#NAME?</v>
      </c>
      <c r="M2374" s="195" t="e">
        <f ca="1">_xll.BInterpol(cf!$A$2:$A$68,cf!$C$2:$C$68,params!B2374,"cubic")</f>
        <v>#NAME?</v>
      </c>
      <c r="N2374" s="195" t="e">
        <f ca="1">+_xll.BInterpol(#REF!,#REF!,params!B2374,"cubic")</f>
        <v>#NAME?</v>
      </c>
      <c r="O2374" s="153" t="e">
        <f t="shared" ca="1" si="301"/>
        <v>#NAME?</v>
      </c>
    </row>
    <row r="2375" spans="1:15">
      <c r="A2375">
        <v>2372</v>
      </c>
      <c r="B2375">
        <f t="shared" si="299"/>
        <v>9.4879999999999995</v>
      </c>
      <c r="C2375" s="151" t="e">
        <f ca="1">+_xll.BInterpol(Boost!$R$6:$R$66,Boost!$AZ$6:$AZ$66,params!B2375,"cubic")</f>
        <v>#NAME?</v>
      </c>
      <c r="D2375" s="151" t="e">
        <f ca="1">+_xll.BInterpol(Boost!$R$6:$R$66,Boost!$AX$6:$AX$66,params!B2375,"cubic")</f>
        <v>#NAME?</v>
      </c>
      <c r="E2375" s="198" t="e">
        <f t="shared" ca="1" si="302"/>
        <v>#NAME?</v>
      </c>
      <c r="F2375" s="151" t="e">
        <f ca="1">+_xll.BInterpol(Boost!$R$6:$R$66,Boost!$AY$6:$AY$66,params!B2375,"cubic")</f>
        <v>#NAME?</v>
      </c>
      <c r="G2375" s="151" t="e">
        <f ca="1">_xll.BInterpol(cf!$A$2:$A$68,cf!$B$2:$B$68,params!B2375,"cubic")/100</f>
        <v>#NAME?</v>
      </c>
      <c r="H2375" s="199" t="e">
        <f t="shared" ca="1" si="303"/>
        <v>#NAME?</v>
      </c>
      <c r="I2375" s="152">
        <f t="shared" si="298"/>
        <v>0.14626405707967549</v>
      </c>
      <c r="J2375" s="152">
        <f t="shared" si="304"/>
        <v>5.6917626761077145E-5</v>
      </c>
      <c r="K2375" s="3" t="e">
        <f t="shared" ca="1" si="300"/>
        <v>#NAME?</v>
      </c>
      <c r="L2375" s="153" t="e">
        <f t="shared" ca="1" si="305"/>
        <v>#NAME?</v>
      </c>
      <c r="M2375" s="195" t="e">
        <f ca="1">_xll.BInterpol(cf!$A$2:$A$68,cf!$C$2:$C$68,params!B2375,"cubic")</f>
        <v>#NAME?</v>
      </c>
      <c r="N2375" s="195" t="e">
        <f ca="1">+_xll.BInterpol(#REF!,#REF!,params!B2375,"cubic")</f>
        <v>#NAME?</v>
      </c>
      <c r="O2375" s="153" t="e">
        <f t="shared" ca="1" si="301"/>
        <v>#NAME?</v>
      </c>
    </row>
    <row r="2376" spans="1:15">
      <c r="A2376">
        <v>2373</v>
      </c>
      <c r="B2376">
        <f t="shared" si="299"/>
        <v>9.4920000000000009</v>
      </c>
      <c r="C2376" s="151" t="e">
        <f ca="1">+_xll.BInterpol(Boost!$R$6:$R$66,Boost!$AZ$6:$AZ$66,params!B2376,"cubic")</f>
        <v>#NAME?</v>
      </c>
      <c r="D2376" s="151" t="e">
        <f ca="1">+_xll.BInterpol(Boost!$R$6:$R$66,Boost!$AX$6:$AX$66,params!B2376,"cubic")</f>
        <v>#NAME?</v>
      </c>
      <c r="E2376" s="198" t="e">
        <f t="shared" ca="1" si="302"/>
        <v>#NAME?</v>
      </c>
      <c r="F2376" s="151" t="e">
        <f ca="1">+_xll.BInterpol(Boost!$R$6:$R$66,Boost!$AY$6:$AY$66,params!B2376,"cubic")</f>
        <v>#NAME?</v>
      </c>
      <c r="G2376" s="151" t="e">
        <f ca="1">_xll.BInterpol(cf!$A$2:$A$68,cf!$B$2:$B$68,params!B2376,"cubic")/100</f>
        <v>#NAME?</v>
      </c>
      <c r="H2376" s="199" t="e">
        <f t="shared" ca="1" si="303"/>
        <v>#NAME?</v>
      </c>
      <c r="I2376" s="152">
        <f t="shared" si="298"/>
        <v>0.14632097091205476</v>
      </c>
      <c r="J2376" s="152">
        <f t="shared" si="304"/>
        <v>5.6913832379268392E-5</v>
      </c>
      <c r="K2376" s="3" t="e">
        <f t="shared" ca="1" si="300"/>
        <v>#NAME?</v>
      </c>
      <c r="L2376" s="153" t="e">
        <f t="shared" ca="1" si="305"/>
        <v>#NAME?</v>
      </c>
      <c r="M2376" s="195" t="e">
        <f ca="1">_xll.BInterpol(cf!$A$2:$A$68,cf!$C$2:$C$68,params!B2376,"cubic")</f>
        <v>#NAME?</v>
      </c>
      <c r="N2376" s="195" t="e">
        <f ca="1">+_xll.BInterpol(#REF!,#REF!,params!B2376,"cubic")</f>
        <v>#NAME?</v>
      </c>
      <c r="O2376" s="153" t="e">
        <f t="shared" ca="1" si="301"/>
        <v>#NAME?</v>
      </c>
    </row>
    <row r="2377" spans="1:15">
      <c r="A2377">
        <v>2374</v>
      </c>
      <c r="B2377">
        <f t="shared" si="299"/>
        <v>9.4960000000000004</v>
      </c>
      <c r="C2377" s="151" t="e">
        <f ca="1">+_xll.BInterpol(Boost!$R$6:$R$66,Boost!$AZ$6:$AZ$66,params!B2377,"cubic")</f>
        <v>#NAME?</v>
      </c>
      <c r="D2377" s="151" t="e">
        <f ca="1">+_xll.BInterpol(Boost!$R$6:$R$66,Boost!$AX$6:$AX$66,params!B2377,"cubic")</f>
        <v>#NAME?</v>
      </c>
      <c r="E2377" s="198" t="e">
        <f t="shared" ca="1" si="302"/>
        <v>#NAME?</v>
      </c>
      <c r="F2377" s="151" t="e">
        <f ca="1">+_xll.BInterpol(Boost!$R$6:$R$66,Boost!$AY$6:$AY$66,params!B2377,"cubic")</f>
        <v>#NAME?</v>
      </c>
      <c r="G2377" s="151" t="e">
        <f ca="1">_xll.BInterpol(cf!$A$2:$A$68,cf!$B$2:$B$68,params!B2377,"cubic")/100</f>
        <v>#NAME?</v>
      </c>
      <c r="H2377" s="199" t="e">
        <f t="shared" ca="1" si="303"/>
        <v>#NAME?</v>
      </c>
      <c r="I2377" s="152">
        <f t="shared" si="298"/>
        <v>0.14637788095030491</v>
      </c>
      <c r="J2377" s="152">
        <f t="shared" si="304"/>
        <v>5.69100382501464E-5</v>
      </c>
      <c r="K2377" s="3" t="e">
        <f t="shared" ca="1" si="300"/>
        <v>#NAME?</v>
      </c>
      <c r="L2377" s="153" t="e">
        <f t="shared" ca="1" si="305"/>
        <v>#NAME?</v>
      </c>
      <c r="M2377" s="195" t="e">
        <f ca="1">_xll.BInterpol(cf!$A$2:$A$68,cf!$C$2:$C$68,params!B2377,"cubic")</f>
        <v>#NAME?</v>
      </c>
      <c r="N2377" s="195" t="e">
        <f ca="1">+_xll.BInterpol(#REF!,#REF!,params!B2377,"cubic")</f>
        <v>#NAME?</v>
      </c>
      <c r="O2377" s="153" t="e">
        <f t="shared" ca="1" si="301"/>
        <v>#NAME?</v>
      </c>
    </row>
    <row r="2378" spans="1:15">
      <c r="A2378">
        <v>2375</v>
      </c>
      <c r="B2378">
        <f t="shared" si="299"/>
        <v>9.5</v>
      </c>
      <c r="C2378" s="151" t="e">
        <f ca="1">+_xll.BInterpol(Boost!$R$6:$R$66,Boost!$AZ$6:$AZ$66,params!B2378,"cubic")</f>
        <v>#NAME?</v>
      </c>
      <c r="D2378" s="151" t="e">
        <f ca="1">+_xll.BInterpol(Boost!$R$6:$R$66,Boost!$AX$6:$AX$66,params!B2378,"cubic")</f>
        <v>#NAME?</v>
      </c>
      <c r="E2378" s="198" t="e">
        <f t="shared" ca="1" si="302"/>
        <v>#NAME?</v>
      </c>
      <c r="F2378" s="151" t="e">
        <f ca="1">+_xll.BInterpol(Boost!$R$6:$R$66,Boost!$AY$6:$AY$66,params!B2378,"cubic")</f>
        <v>#NAME?</v>
      </c>
      <c r="G2378" s="151" t="e">
        <f ca="1">_xll.BInterpol(cf!$A$2:$A$68,cf!$B$2:$B$68,params!B2378,"cubic")/100</f>
        <v>#NAME?</v>
      </c>
      <c r="H2378" s="199" t="e">
        <f t="shared" ca="1" si="303"/>
        <v>#NAME?</v>
      </c>
      <c r="I2378" s="152">
        <f t="shared" si="298"/>
        <v>0.14643478719467906</v>
      </c>
      <c r="J2378" s="152">
        <f t="shared" si="304"/>
        <v>5.6906244374155257E-5</v>
      </c>
      <c r="K2378" s="3" t="e">
        <f t="shared" ca="1" si="300"/>
        <v>#NAME?</v>
      </c>
      <c r="L2378" s="153" t="e">
        <f t="shared" ca="1" si="305"/>
        <v>#NAME?</v>
      </c>
      <c r="M2378" s="195" t="e">
        <f ca="1">_xll.BInterpol(cf!$A$2:$A$68,cf!$C$2:$C$68,params!B2378,"cubic")</f>
        <v>#NAME?</v>
      </c>
      <c r="N2378" s="195" t="e">
        <f ca="1">+_xll.BInterpol(#REF!,#REF!,params!B2378,"cubic")</f>
        <v>#NAME?</v>
      </c>
      <c r="O2378" s="153" t="e">
        <f t="shared" ca="1" si="301"/>
        <v>#NAME?</v>
      </c>
    </row>
    <row r="2379" spans="1:15">
      <c r="A2379">
        <v>2376</v>
      </c>
      <c r="B2379">
        <f t="shared" si="299"/>
        <v>9.5039999999999996</v>
      </c>
      <c r="C2379" s="151" t="e">
        <f ca="1">+_xll.BInterpol(Boost!$R$6:$R$66,Boost!$AZ$6:$AZ$66,params!B2379,"cubic")</f>
        <v>#NAME?</v>
      </c>
      <c r="D2379" s="151" t="e">
        <f ca="1">+_xll.BInterpol(Boost!$R$6:$R$66,Boost!$AX$6:$AX$66,params!B2379,"cubic")</f>
        <v>#NAME?</v>
      </c>
      <c r="E2379" s="198" t="e">
        <f t="shared" ca="1" si="302"/>
        <v>#NAME?</v>
      </c>
      <c r="F2379" s="151" t="e">
        <f ca="1">+_xll.BInterpol(Boost!$R$6:$R$66,Boost!$AY$6:$AY$66,params!B2379,"cubic")</f>
        <v>#NAME?</v>
      </c>
      <c r="G2379" s="151" t="e">
        <f ca="1">_xll.BInterpol(cf!$A$2:$A$68,cf!$B$2:$B$68,params!B2379,"cubic")/100</f>
        <v>#NAME?</v>
      </c>
      <c r="H2379" s="199" t="e">
        <f t="shared" ca="1" si="303"/>
        <v>#NAME?</v>
      </c>
      <c r="I2379" s="152">
        <f t="shared" si="298"/>
        <v>0.14649168964542991</v>
      </c>
      <c r="J2379" s="152">
        <f t="shared" si="304"/>
        <v>5.6902450750850875E-5</v>
      </c>
      <c r="K2379" s="3" t="e">
        <f t="shared" ca="1" si="300"/>
        <v>#NAME?</v>
      </c>
      <c r="L2379" s="153" t="e">
        <f t="shared" ca="1" si="305"/>
        <v>#NAME?</v>
      </c>
      <c r="M2379" s="195" t="e">
        <f ca="1">_xll.BInterpol(cf!$A$2:$A$68,cf!$C$2:$C$68,params!B2379,"cubic")</f>
        <v>#NAME?</v>
      </c>
      <c r="N2379" s="195" t="e">
        <f ca="1">+_xll.BInterpol(#REF!,#REF!,params!B2379,"cubic")</f>
        <v>#NAME?</v>
      </c>
      <c r="O2379" s="153" t="e">
        <f t="shared" ca="1" si="301"/>
        <v>#NAME?</v>
      </c>
    </row>
    <row r="2380" spans="1:15">
      <c r="A2380">
        <v>2377</v>
      </c>
      <c r="B2380">
        <f t="shared" si="299"/>
        <v>9.5079999999999991</v>
      </c>
      <c r="C2380" s="151" t="e">
        <f ca="1">+_xll.BInterpol(Boost!$R$6:$R$66,Boost!$AZ$6:$AZ$66,params!B2380,"cubic")</f>
        <v>#NAME?</v>
      </c>
      <c r="D2380" s="151" t="e">
        <f ca="1">+_xll.BInterpol(Boost!$R$6:$R$66,Boost!$AX$6:$AX$66,params!B2380,"cubic")</f>
        <v>#NAME?</v>
      </c>
      <c r="E2380" s="198" t="e">
        <f t="shared" ca="1" si="302"/>
        <v>#NAME?</v>
      </c>
      <c r="F2380" s="151" t="e">
        <f ca="1">+_xll.BInterpol(Boost!$R$6:$R$66,Boost!$AY$6:$AY$66,params!B2380,"cubic")</f>
        <v>#NAME?</v>
      </c>
      <c r="G2380" s="151" t="e">
        <f ca="1">_xll.BInterpol(cf!$A$2:$A$68,cf!$B$2:$B$68,params!B2380,"cubic")/100</f>
        <v>#NAME?</v>
      </c>
      <c r="H2380" s="199" t="e">
        <f t="shared" ca="1" si="303"/>
        <v>#NAME?</v>
      </c>
      <c r="I2380" s="152">
        <f t="shared" si="298"/>
        <v>0.14654858830281059</v>
      </c>
      <c r="J2380" s="152">
        <f t="shared" si="304"/>
        <v>5.6898657380677342E-5</v>
      </c>
      <c r="K2380" s="3" t="e">
        <f t="shared" ca="1" si="300"/>
        <v>#NAME?</v>
      </c>
      <c r="L2380" s="153" t="e">
        <f t="shared" ca="1" si="305"/>
        <v>#NAME?</v>
      </c>
      <c r="M2380" s="195" t="e">
        <f ca="1">_xll.BInterpol(cf!$A$2:$A$68,cf!$C$2:$C$68,params!B2380,"cubic")</f>
        <v>#NAME?</v>
      </c>
      <c r="N2380" s="195" t="e">
        <f ca="1">+_xll.BInterpol(#REF!,#REF!,params!B2380,"cubic")</f>
        <v>#NAME?</v>
      </c>
      <c r="O2380" s="153" t="e">
        <f t="shared" ca="1" si="301"/>
        <v>#NAME?</v>
      </c>
    </row>
    <row r="2381" spans="1:15">
      <c r="A2381">
        <v>2378</v>
      </c>
      <c r="B2381">
        <f t="shared" si="299"/>
        <v>9.5120000000000005</v>
      </c>
      <c r="C2381" s="151" t="e">
        <f ca="1">+_xll.BInterpol(Boost!$R$6:$R$66,Boost!$AZ$6:$AZ$66,params!B2381,"cubic")</f>
        <v>#NAME?</v>
      </c>
      <c r="D2381" s="151" t="e">
        <f ca="1">+_xll.BInterpol(Boost!$R$6:$R$66,Boost!$AX$6:$AX$66,params!B2381,"cubic")</f>
        <v>#NAME?</v>
      </c>
      <c r="E2381" s="198" t="e">
        <f t="shared" ca="1" si="302"/>
        <v>#NAME?</v>
      </c>
      <c r="F2381" s="151" t="e">
        <f ca="1">+_xll.BInterpol(Boost!$R$6:$R$66,Boost!$AY$6:$AY$66,params!B2381,"cubic")</f>
        <v>#NAME?</v>
      </c>
      <c r="G2381" s="151" t="e">
        <f ca="1">_xll.BInterpol(cf!$A$2:$A$68,cf!$B$2:$B$68,params!B2381,"cubic")/100</f>
        <v>#NAME?</v>
      </c>
      <c r="H2381" s="199" t="e">
        <f t="shared" ca="1" si="303"/>
        <v>#NAME?</v>
      </c>
      <c r="I2381" s="152">
        <f t="shared" si="298"/>
        <v>0.14660548316707389</v>
      </c>
      <c r="J2381" s="152">
        <f t="shared" si="304"/>
        <v>5.6894864263301592E-5</v>
      </c>
      <c r="K2381" s="3" t="e">
        <f t="shared" ca="1" si="300"/>
        <v>#NAME?</v>
      </c>
      <c r="L2381" s="153" t="e">
        <f t="shared" ca="1" si="305"/>
        <v>#NAME?</v>
      </c>
      <c r="M2381" s="195" t="e">
        <f ca="1">_xll.BInterpol(cf!$A$2:$A$68,cf!$C$2:$C$68,params!B2381,"cubic")</f>
        <v>#NAME?</v>
      </c>
      <c r="N2381" s="195" t="e">
        <f ca="1">+_xll.BInterpol(#REF!,#REF!,params!B2381,"cubic")</f>
        <v>#NAME?</v>
      </c>
      <c r="O2381" s="153" t="e">
        <f t="shared" ca="1" si="301"/>
        <v>#NAME?</v>
      </c>
    </row>
    <row r="2382" spans="1:15">
      <c r="A2382">
        <v>2379</v>
      </c>
      <c r="B2382">
        <f t="shared" si="299"/>
        <v>9.516</v>
      </c>
      <c r="C2382" s="151" t="e">
        <f ca="1">+_xll.BInterpol(Boost!$R$6:$R$66,Boost!$AZ$6:$AZ$66,params!B2382,"cubic")</f>
        <v>#NAME?</v>
      </c>
      <c r="D2382" s="151" t="e">
        <f ca="1">+_xll.BInterpol(Boost!$R$6:$R$66,Boost!$AX$6:$AX$66,params!B2382,"cubic")</f>
        <v>#NAME?</v>
      </c>
      <c r="E2382" s="198" t="e">
        <f t="shared" ca="1" si="302"/>
        <v>#NAME?</v>
      </c>
      <c r="F2382" s="151" t="e">
        <f ca="1">+_xll.BInterpol(Boost!$R$6:$R$66,Boost!$AY$6:$AY$66,params!B2382,"cubic")</f>
        <v>#NAME?</v>
      </c>
      <c r="G2382" s="151" t="e">
        <f ca="1">_xll.BInterpol(cf!$A$2:$A$68,cf!$B$2:$B$68,params!B2382,"cubic")/100</f>
        <v>#NAME?</v>
      </c>
      <c r="H2382" s="199" t="e">
        <f t="shared" ca="1" si="303"/>
        <v>#NAME?</v>
      </c>
      <c r="I2382" s="152">
        <f t="shared" si="298"/>
        <v>0.14666237423847261</v>
      </c>
      <c r="J2382" s="152">
        <f t="shared" si="304"/>
        <v>5.6891071398723625E-5</v>
      </c>
      <c r="K2382" s="3" t="e">
        <f t="shared" ca="1" si="300"/>
        <v>#NAME?</v>
      </c>
      <c r="L2382" s="153" t="e">
        <f t="shared" ca="1" si="305"/>
        <v>#NAME?</v>
      </c>
      <c r="M2382" s="195" t="e">
        <f ca="1">_xll.BInterpol(cf!$A$2:$A$68,cf!$C$2:$C$68,params!B2382,"cubic")</f>
        <v>#NAME?</v>
      </c>
      <c r="N2382" s="195" t="e">
        <f ca="1">+_xll.BInterpol(#REF!,#REF!,params!B2382,"cubic")</f>
        <v>#NAME?</v>
      </c>
      <c r="O2382" s="153" t="e">
        <f t="shared" ca="1" si="301"/>
        <v>#NAME?</v>
      </c>
    </row>
    <row r="2383" spans="1:15">
      <c r="A2383">
        <v>2380</v>
      </c>
      <c r="B2383">
        <f t="shared" si="299"/>
        <v>9.52</v>
      </c>
      <c r="C2383" s="151" t="e">
        <f ca="1">+_xll.BInterpol(Boost!$R$6:$R$66,Boost!$AZ$6:$AZ$66,params!B2383,"cubic")</f>
        <v>#NAME?</v>
      </c>
      <c r="D2383" s="151" t="e">
        <f ca="1">+_xll.BInterpol(Boost!$R$6:$R$66,Boost!$AX$6:$AX$66,params!B2383,"cubic")</f>
        <v>#NAME?</v>
      </c>
      <c r="E2383" s="198" t="e">
        <f t="shared" ca="1" si="302"/>
        <v>#NAME?</v>
      </c>
      <c r="F2383" s="151" t="e">
        <f ca="1">+_xll.BInterpol(Boost!$R$6:$R$66,Boost!$AY$6:$AY$66,params!B2383,"cubic")</f>
        <v>#NAME?</v>
      </c>
      <c r="G2383" s="151" t="e">
        <f ca="1">_xll.BInterpol(cf!$A$2:$A$68,cf!$B$2:$B$68,params!B2383,"cubic")/100</f>
        <v>#NAME?</v>
      </c>
      <c r="H2383" s="199" t="e">
        <f t="shared" ca="1" si="303"/>
        <v>#NAME?</v>
      </c>
      <c r="I2383" s="152">
        <f t="shared" si="298"/>
        <v>0.14671926151725967</v>
      </c>
      <c r="J2383" s="152">
        <f t="shared" si="304"/>
        <v>5.6887278787054463E-5</v>
      </c>
      <c r="K2383" s="3" t="e">
        <f t="shared" ca="1" si="300"/>
        <v>#NAME?</v>
      </c>
      <c r="L2383" s="153" t="e">
        <f t="shared" ca="1" si="305"/>
        <v>#NAME?</v>
      </c>
      <c r="M2383" s="195" t="e">
        <f ca="1">_xll.BInterpol(cf!$A$2:$A$68,cf!$C$2:$C$68,params!B2383,"cubic")</f>
        <v>#NAME?</v>
      </c>
      <c r="N2383" s="195" t="e">
        <f ca="1">+_xll.BInterpol(#REF!,#REF!,params!B2383,"cubic")</f>
        <v>#NAME?</v>
      </c>
      <c r="O2383" s="153" t="e">
        <f t="shared" ca="1" si="301"/>
        <v>#NAME?</v>
      </c>
    </row>
    <row r="2384" spans="1:15">
      <c r="A2384">
        <v>2381</v>
      </c>
      <c r="B2384">
        <f t="shared" si="299"/>
        <v>9.5239999999999991</v>
      </c>
      <c r="C2384" s="151" t="e">
        <f ca="1">+_xll.BInterpol(Boost!$R$6:$R$66,Boost!$AZ$6:$AZ$66,params!B2384,"cubic")</f>
        <v>#NAME?</v>
      </c>
      <c r="D2384" s="151" t="e">
        <f ca="1">+_xll.BInterpol(Boost!$R$6:$R$66,Boost!$AX$6:$AX$66,params!B2384,"cubic")</f>
        <v>#NAME?</v>
      </c>
      <c r="E2384" s="198" t="e">
        <f t="shared" ca="1" si="302"/>
        <v>#NAME?</v>
      </c>
      <c r="F2384" s="151" t="e">
        <f ca="1">+_xll.BInterpol(Boost!$R$6:$R$66,Boost!$AY$6:$AY$66,params!B2384,"cubic")</f>
        <v>#NAME?</v>
      </c>
      <c r="G2384" s="151" t="e">
        <f ca="1">_xll.BInterpol(cf!$A$2:$A$68,cf!$B$2:$B$68,params!B2384,"cubic")/100</f>
        <v>#NAME?</v>
      </c>
      <c r="H2384" s="199" t="e">
        <f t="shared" ca="1" si="303"/>
        <v>#NAME?</v>
      </c>
      <c r="I2384" s="152">
        <f t="shared" si="298"/>
        <v>0.14677614500368785</v>
      </c>
      <c r="J2384" s="152">
        <f t="shared" si="304"/>
        <v>5.6883486428183083E-5</v>
      </c>
      <c r="K2384" s="3" t="e">
        <f t="shared" ca="1" si="300"/>
        <v>#NAME?</v>
      </c>
      <c r="L2384" s="153" t="e">
        <f t="shared" ca="1" si="305"/>
        <v>#NAME?</v>
      </c>
      <c r="M2384" s="195" t="e">
        <f ca="1">_xll.BInterpol(cf!$A$2:$A$68,cf!$C$2:$C$68,params!B2384,"cubic")</f>
        <v>#NAME?</v>
      </c>
      <c r="N2384" s="195" t="e">
        <f ca="1">+_xll.BInterpol(#REF!,#REF!,params!B2384,"cubic")</f>
        <v>#NAME?</v>
      </c>
      <c r="O2384" s="153" t="e">
        <f t="shared" ca="1" si="301"/>
        <v>#NAME?</v>
      </c>
    </row>
    <row r="2385" spans="1:15">
      <c r="A2385">
        <v>2382</v>
      </c>
      <c r="B2385">
        <f t="shared" si="299"/>
        <v>9.5280000000000005</v>
      </c>
      <c r="C2385" s="151" t="e">
        <f ca="1">+_xll.BInterpol(Boost!$R$6:$R$66,Boost!$AZ$6:$AZ$66,params!B2385,"cubic")</f>
        <v>#NAME?</v>
      </c>
      <c r="D2385" s="151" t="e">
        <f ca="1">+_xll.BInterpol(Boost!$R$6:$R$66,Boost!$AX$6:$AX$66,params!B2385,"cubic")</f>
        <v>#NAME?</v>
      </c>
      <c r="E2385" s="198" t="e">
        <f t="shared" ca="1" si="302"/>
        <v>#NAME?</v>
      </c>
      <c r="F2385" s="151" t="e">
        <f ca="1">+_xll.BInterpol(Boost!$R$6:$R$66,Boost!$AY$6:$AY$66,params!B2385,"cubic")</f>
        <v>#NAME?</v>
      </c>
      <c r="G2385" s="151" t="e">
        <f ca="1">_xll.BInterpol(cf!$A$2:$A$68,cf!$B$2:$B$68,params!B2385,"cubic")/100</f>
        <v>#NAME?</v>
      </c>
      <c r="H2385" s="199" t="e">
        <f t="shared" ca="1" si="303"/>
        <v>#NAME?</v>
      </c>
      <c r="I2385" s="152">
        <f t="shared" si="298"/>
        <v>0.14683302469801007</v>
      </c>
      <c r="J2385" s="152">
        <f t="shared" si="304"/>
        <v>5.6879694322220509E-5</v>
      </c>
      <c r="K2385" s="3" t="e">
        <f t="shared" ca="1" si="300"/>
        <v>#NAME?</v>
      </c>
      <c r="L2385" s="153" t="e">
        <f t="shared" ca="1" si="305"/>
        <v>#NAME?</v>
      </c>
      <c r="M2385" s="195" t="e">
        <f ca="1">_xll.BInterpol(cf!$A$2:$A$68,cf!$C$2:$C$68,params!B2385,"cubic")</f>
        <v>#NAME?</v>
      </c>
      <c r="N2385" s="195" t="e">
        <f ca="1">+_xll.BInterpol(#REF!,#REF!,params!B2385,"cubic")</f>
        <v>#NAME?</v>
      </c>
      <c r="O2385" s="153" t="e">
        <f t="shared" ca="1" si="301"/>
        <v>#NAME?</v>
      </c>
    </row>
    <row r="2386" spans="1:15">
      <c r="A2386">
        <v>2383</v>
      </c>
      <c r="B2386">
        <f t="shared" si="299"/>
        <v>9.532</v>
      </c>
      <c r="C2386" s="151" t="e">
        <f ca="1">+_xll.BInterpol(Boost!$R$6:$R$66,Boost!$AZ$6:$AZ$66,params!B2386,"cubic")</f>
        <v>#NAME?</v>
      </c>
      <c r="D2386" s="151" t="e">
        <f ca="1">+_xll.BInterpol(Boost!$R$6:$R$66,Boost!$AX$6:$AX$66,params!B2386,"cubic")</f>
        <v>#NAME?</v>
      </c>
      <c r="E2386" s="198" t="e">
        <f t="shared" ca="1" si="302"/>
        <v>#NAME?</v>
      </c>
      <c r="F2386" s="151" t="e">
        <f ca="1">+_xll.BInterpol(Boost!$R$6:$R$66,Boost!$AY$6:$AY$66,params!B2386,"cubic")</f>
        <v>#NAME?</v>
      </c>
      <c r="G2386" s="151" t="e">
        <f ca="1">_xll.BInterpol(cf!$A$2:$A$68,cf!$B$2:$B$68,params!B2386,"cubic")/100</f>
        <v>#NAME?</v>
      </c>
      <c r="H2386" s="199" t="e">
        <f t="shared" ca="1" si="303"/>
        <v>#NAME?</v>
      </c>
      <c r="I2386" s="152">
        <f t="shared" si="298"/>
        <v>0.14688990060047913</v>
      </c>
      <c r="J2386" s="152">
        <f t="shared" si="304"/>
        <v>5.6875902469055717E-5</v>
      </c>
      <c r="K2386" s="3" t="e">
        <f t="shared" ca="1" si="300"/>
        <v>#NAME?</v>
      </c>
      <c r="L2386" s="153" t="e">
        <f t="shared" ca="1" si="305"/>
        <v>#NAME?</v>
      </c>
      <c r="M2386" s="195" t="e">
        <f ca="1">_xll.BInterpol(cf!$A$2:$A$68,cf!$C$2:$C$68,params!B2386,"cubic")</f>
        <v>#NAME?</v>
      </c>
      <c r="N2386" s="195" t="e">
        <f ca="1">+_xll.BInterpol(#REF!,#REF!,params!B2386,"cubic")</f>
        <v>#NAME?</v>
      </c>
      <c r="O2386" s="153" t="e">
        <f t="shared" ca="1" si="301"/>
        <v>#NAME?</v>
      </c>
    </row>
    <row r="2387" spans="1:15">
      <c r="A2387">
        <v>2384</v>
      </c>
      <c r="B2387">
        <f t="shared" si="299"/>
        <v>9.5359999999999996</v>
      </c>
      <c r="C2387" s="151" t="e">
        <f ca="1">+_xll.BInterpol(Boost!$R$6:$R$66,Boost!$AZ$6:$AZ$66,params!B2387,"cubic")</f>
        <v>#NAME?</v>
      </c>
      <c r="D2387" s="151" t="e">
        <f ca="1">+_xll.BInterpol(Boost!$R$6:$R$66,Boost!$AX$6:$AX$66,params!B2387,"cubic")</f>
        <v>#NAME?</v>
      </c>
      <c r="E2387" s="198" t="e">
        <f t="shared" ca="1" si="302"/>
        <v>#NAME?</v>
      </c>
      <c r="F2387" s="151" t="e">
        <f ca="1">+_xll.BInterpol(Boost!$R$6:$R$66,Boost!$AY$6:$AY$66,params!B2387,"cubic")</f>
        <v>#NAME?</v>
      </c>
      <c r="G2387" s="151" t="e">
        <f ca="1">_xll.BInterpol(cf!$A$2:$A$68,cf!$B$2:$B$68,params!B2387,"cubic")/100</f>
        <v>#NAME?</v>
      </c>
      <c r="H2387" s="199" t="e">
        <f t="shared" ca="1" si="303"/>
        <v>#NAME?</v>
      </c>
      <c r="I2387" s="152">
        <f t="shared" si="298"/>
        <v>0.1469467727113476</v>
      </c>
      <c r="J2387" s="152">
        <f t="shared" si="304"/>
        <v>5.6872110868466663E-5</v>
      </c>
      <c r="K2387" s="3" t="e">
        <f t="shared" ca="1" si="300"/>
        <v>#NAME?</v>
      </c>
      <c r="L2387" s="153" t="e">
        <f t="shared" ca="1" si="305"/>
        <v>#NAME?</v>
      </c>
      <c r="M2387" s="195" t="e">
        <f ca="1">_xll.BInterpol(cf!$A$2:$A$68,cf!$C$2:$C$68,params!B2387,"cubic")</f>
        <v>#NAME?</v>
      </c>
      <c r="N2387" s="195" t="e">
        <f ca="1">+_xll.BInterpol(#REF!,#REF!,params!B2387,"cubic")</f>
        <v>#NAME?</v>
      </c>
      <c r="O2387" s="153" t="e">
        <f t="shared" ca="1" si="301"/>
        <v>#NAME?</v>
      </c>
    </row>
    <row r="2388" spans="1:15">
      <c r="A2388">
        <v>2385</v>
      </c>
      <c r="B2388">
        <f t="shared" si="299"/>
        <v>9.5399999999999991</v>
      </c>
      <c r="C2388" s="151" t="e">
        <f ca="1">+_xll.BInterpol(Boost!$R$6:$R$66,Boost!$AZ$6:$AZ$66,params!B2388,"cubic")</f>
        <v>#NAME?</v>
      </c>
      <c r="D2388" s="151" t="e">
        <f ca="1">+_xll.BInterpol(Boost!$R$6:$R$66,Boost!$AX$6:$AX$66,params!B2388,"cubic")</f>
        <v>#NAME?</v>
      </c>
      <c r="E2388" s="198" t="e">
        <f t="shared" ca="1" si="302"/>
        <v>#NAME?</v>
      </c>
      <c r="F2388" s="151" t="e">
        <f ca="1">+_xll.BInterpol(Boost!$R$6:$R$66,Boost!$AY$6:$AY$66,params!B2388,"cubic")</f>
        <v>#NAME?</v>
      </c>
      <c r="G2388" s="151" t="e">
        <f ca="1">_xll.BInterpol(cf!$A$2:$A$68,cf!$B$2:$B$68,params!B2388,"cubic")/100</f>
        <v>#NAME?</v>
      </c>
      <c r="H2388" s="199" t="e">
        <f t="shared" ca="1" si="303"/>
        <v>#NAME?</v>
      </c>
      <c r="I2388" s="152">
        <f t="shared" si="298"/>
        <v>0.14700364103086849</v>
      </c>
      <c r="J2388" s="152">
        <f t="shared" si="304"/>
        <v>5.6868319520897437E-5</v>
      </c>
      <c r="K2388" s="3" t="e">
        <f t="shared" ca="1" si="300"/>
        <v>#NAME?</v>
      </c>
      <c r="L2388" s="153" t="e">
        <f t="shared" ca="1" si="305"/>
        <v>#NAME?</v>
      </c>
      <c r="M2388" s="195" t="e">
        <f ca="1">_xll.BInterpol(cf!$A$2:$A$68,cf!$C$2:$C$68,params!B2388,"cubic")</f>
        <v>#NAME?</v>
      </c>
      <c r="N2388" s="195" t="e">
        <f ca="1">+_xll.BInterpol(#REF!,#REF!,params!B2388,"cubic")</f>
        <v>#NAME?</v>
      </c>
      <c r="O2388" s="153" t="e">
        <f t="shared" ca="1" si="301"/>
        <v>#NAME?</v>
      </c>
    </row>
    <row r="2389" spans="1:15">
      <c r="A2389">
        <v>2386</v>
      </c>
      <c r="B2389">
        <f t="shared" si="299"/>
        <v>9.5440000000000005</v>
      </c>
      <c r="C2389" s="151" t="e">
        <f ca="1">+_xll.BInterpol(Boost!$R$6:$R$66,Boost!$AZ$6:$AZ$66,params!B2389,"cubic")</f>
        <v>#NAME?</v>
      </c>
      <c r="D2389" s="151" t="e">
        <f ca="1">+_xll.BInterpol(Boost!$R$6:$R$66,Boost!$AX$6:$AX$66,params!B2389,"cubic")</f>
        <v>#NAME?</v>
      </c>
      <c r="E2389" s="198" t="e">
        <f t="shared" ca="1" si="302"/>
        <v>#NAME?</v>
      </c>
      <c r="F2389" s="151" t="e">
        <f ca="1">+_xll.BInterpol(Boost!$R$6:$R$66,Boost!$AY$6:$AY$66,params!B2389,"cubic")</f>
        <v>#NAME?</v>
      </c>
      <c r="G2389" s="151" t="e">
        <f ca="1">_xll.BInterpol(cf!$A$2:$A$68,cf!$B$2:$B$68,params!B2389,"cubic")/100</f>
        <v>#NAME?</v>
      </c>
      <c r="H2389" s="199" t="e">
        <f t="shared" ca="1" si="303"/>
        <v>#NAME?</v>
      </c>
      <c r="I2389" s="152">
        <f t="shared" si="298"/>
        <v>0.1470605055592944</v>
      </c>
      <c r="J2389" s="152">
        <f t="shared" si="304"/>
        <v>5.6864528425903949E-5</v>
      </c>
      <c r="K2389" s="3" t="e">
        <f t="shared" ca="1" si="300"/>
        <v>#NAME?</v>
      </c>
      <c r="L2389" s="153" t="e">
        <f t="shared" ca="1" si="305"/>
        <v>#NAME?</v>
      </c>
      <c r="M2389" s="195" t="e">
        <f ca="1">_xll.BInterpol(cf!$A$2:$A$68,cf!$C$2:$C$68,params!B2389,"cubic")</f>
        <v>#NAME?</v>
      </c>
      <c r="N2389" s="195" t="e">
        <f ca="1">+_xll.BInterpol(#REF!,#REF!,params!B2389,"cubic")</f>
        <v>#NAME?</v>
      </c>
      <c r="O2389" s="153" t="e">
        <f t="shared" ca="1" si="301"/>
        <v>#NAME?</v>
      </c>
    </row>
    <row r="2390" spans="1:15">
      <c r="A2390">
        <v>2387</v>
      </c>
      <c r="B2390">
        <f t="shared" si="299"/>
        <v>9.548</v>
      </c>
      <c r="C2390" s="151" t="e">
        <f ca="1">+_xll.BInterpol(Boost!$R$6:$R$66,Boost!$AZ$6:$AZ$66,params!B2390,"cubic")</f>
        <v>#NAME?</v>
      </c>
      <c r="D2390" s="151" t="e">
        <f ca="1">+_xll.BInterpol(Boost!$R$6:$R$66,Boost!$AX$6:$AX$66,params!B2390,"cubic")</f>
        <v>#NAME?</v>
      </c>
      <c r="E2390" s="198" t="e">
        <f t="shared" ca="1" si="302"/>
        <v>#NAME?</v>
      </c>
      <c r="F2390" s="151" t="e">
        <f ca="1">+_xll.BInterpol(Boost!$R$6:$R$66,Boost!$AY$6:$AY$66,params!B2390,"cubic")</f>
        <v>#NAME?</v>
      </c>
      <c r="G2390" s="151" t="e">
        <f ca="1">_xll.BInterpol(cf!$A$2:$A$68,cf!$B$2:$B$68,params!B2390,"cubic")/100</f>
        <v>#NAME?</v>
      </c>
      <c r="H2390" s="199" t="e">
        <f t="shared" ca="1" si="303"/>
        <v>#NAME?</v>
      </c>
      <c r="I2390" s="152">
        <f t="shared" si="298"/>
        <v>0.14711736629687822</v>
      </c>
      <c r="J2390" s="152">
        <f t="shared" si="304"/>
        <v>5.6860737583819265E-5</v>
      </c>
      <c r="K2390" s="3" t="e">
        <f t="shared" ca="1" si="300"/>
        <v>#NAME?</v>
      </c>
      <c r="L2390" s="153" t="e">
        <f t="shared" ca="1" si="305"/>
        <v>#NAME?</v>
      </c>
      <c r="M2390" s="195" t="e">
        <f ca="1">_xll.BInterpol(cf!$A$2:$A$68,cf!$C$2:$C$68,params!B2390,"cubic")</f>
        <v>#NAME?</v>
      </c>
      <c r="N2390" s="195" t="e">
        <f ca="1">+_xll.BInterpol(#REF!,#REF!,params!B2390,"cubic")</f>
        <v>#NAME?</v>
      </c>
      <c r="O2390" s="153" t="e">
        <f t="shared" ca="1" si="301"/>
        <v>#NAME?</v>
      </c>
    </row>
    <row r="2391" spans="1:15">
      <c r="A2391">
        <v>2388</v>
      </c>
      <c r="B2391">
        <f t="shared" si="299"/>
        <v>9.5519999999999996</v>
      </c>
      <c r="C2391" s="151" t="e">
        <f ca="1">+_xll.BInterpol(Boost!$R$6:$R$66,Boost!$AZ$6:$AZ$66,params!B2391,"cubic")</f>
        <v>#NAME?</v>
      </c>
      <c r="D2391" s="151" t="e">
        <f ca="1">+_xll.BInterpol(Boost!$R$6:$R$66,Boost!$AX$6:$AX$66,params!B2391,"cubic")</f>
        <v>#NAME?</v>
      </c>
      <c r="E2391" s="198" t="e">
        <f t="shared" ca="1" si="302"/>
        <v>#NAME?</v>
      </c>
      <c r="F2391" s="151" t="e">
        <f ca="1">+_xll.BInterpol(Boost!$R$6:$R$66,Boost!$AY$6:$AY$66,params!B2391,"cubic")</f>
        <v>#NAME?</v>
      </c>
      <c r="G2391" s="151" t="e">
        <f ca="1">_xll.BInterpol(cf!$A$2:$A$68,cf!$B$2:$B$68,params!B2391,"cubic")/100</f>
        <v>#NAME?</v>
      </c>
      <c r="H2391" s="199" t="e">
        <f t="shared" ca="1" si="303"/>
        <v>#NAME?</v>
      </c>
      <c r="I2391" s="152">
        <f t="shared" si="298"/>
        <v>0.14717422324387242</v>
      </c>
      <c r="J2391" s="152">
        <f t="shared" si="304"/>
        <v>5.6856946994199298E-5</v>
      </c>
      <c r="K2391" s="3" t="e">
        <f t="shared" ca="1" si="300"/>
        <v>#NAME?</v>
      </c>
      <c r="L2391" s="153" t="e">
        <f t="shared" ca="1" si="305"/>
        <v>#NAME?</v>
      </c>
      <c r="M2391" s="195" t="e">
        <f ca="1">_xll.BInterpol(cf!$A$2:$A$68,cf!$C$2:$C$68,params!B2391,"cubic")</f>
        <v>#NAME?</v>
      </c>
      <c r="N2391" s="195" t="e">
        <f ca="1">+_xll.BInterpol(#REF!,#REF!,params!B2391,"cubic")</f>
        <v>#NAME?</v>
      </c>
      <c r="O2391" s="153" t="e">
        <f t="shared" ca="1" si="301"/>
        <v>#NAME?</v>
      </c>
    </row>
    <row r="2392" spans="1:15">
      <c r="A2392">
        <v>2389</v>
      </c>
      <c r="B2392">
        <f t="shared" si="299"/>
        <v>9.5559999999999992</v>
      </c>
      <c r="C2392" s="151" t="e">
        <f ca="1">+_xll.BInterpol(Boost!$R$6:$R$66,Boost!$AZ$6:$AZ$66,params!B2392,"cubic")</f>
        <v>#NAME?</v>
      </c>
      <c r="D2392" s="151" t="e">
        <f ca="1">+_xll.BInterpol(Boost!$R$6:$R$66,Boost!$AX$6:$AX$66,params!B2392,"cubic")</f>
        <v>#NAME?</v>
      </c>
      <c r="E2392" s="198" t="e">
        <f t="shared" ca="1" si="302"/>
        <v>#NAME?</v>
      </c>
      <c r="F2392" s="151" t="e">
        <f ca="1">+_xll.BInterpol(Boost!$R$6:$R$66,Boost!$AY$6:$AY$66,params!B2392,"cubic")</f>
        <v>#NAME?</v>
      </c>
      <c r="G2392" s="151" t="e">
        <f ca="1">_xll.BInterpol(cf!$A$2:$A$68,cf!$B$2:$B$68,params!B2392,"cubic")/100</f>
        <v>#NAME?</v>
      </c>
      <c r="H2392" s="199" t="e">
        <f t="shared" ca="1" si="303"/>
        <v>#NAME?</v>
      </c>
      <c r="I2392" s="152">
        <f t="shared" si="298"/>
        <v>0.1472310764005299</v>
      </c>
      <c r="J2392" s="152">
        <f t="shared" si="304"/>
        <v>5.6853156657488135E-5</v>
      </c>
      <c r="K2392" s="3" t="e">
        <f t="shared" ca="1" si="300"/>
        <v>#NAME?</v>
      </c>
      <c r="L2392" s="153" t="e">
        <f t="shared" ca="1" si="305"/>
        <v>#NAME?</v>
      </c>
      <c r="M2392" s="195" t="e">
        <f ca="1">_xll.BInterpol(cf!$A$2:$A$68,cf!$C$2:$C$68,params!B2392,"cubic")</f>
        <v>#NAME?</v>
      </c>
      <c r="N2392" s="195" t="e">
        <f ca="1">+_xll.BInterpol(#REF!,#REF!,params!B2392,"cubic")</f>
        <v>#NAME?</v>
      </c>
      <c r="O2392" s="153" t="e">
        <f t="shared" ca="1" si="301"/>
        <v>#NAME?</v>
      </c>
    </row>
    <row r="2393" spans="1:15">
      <c r="A2393">
        <v>2390</v>
      </c>
      <c r="B2393">
        <f t="shared" si="299"/>
        <v>9.56</v>
      </c>
      <c r="C2393" s="151" t="e">
        <f ca="1">+_xll.BInterpol(Boost!$R$6:$R$66,Boost!$AZ$6:$AZ$66,params!B2393,"cubic")</f>
        <v>#NAME?</v>
      </c>
      <c r="D2393" s="151" t="e">
        <f ca="1">+_xll.BInterpol(Boost!$R$6:$R$66,Boost!$AX$6:$AX$66,params!B2393,"cubic")</f>
        <v>#NAME?</v>
      </c>
      <c r="E2393" s="198" t="e">
        <f t="shared" ca="1" si="302"/>
        <v>#NAME?</v>
      </c>
      <c r="F2393" s="151" t="e">
        <f ca="1">+_xll.BInterpol(Boost!$R$6:$R$66,Boost!$AY$6:$AY$66,params!B2393,"cubic")</f>
        <v>#NAME?</v>
      </c>
      <c r="G2393" s="151" t="e">
        <f ca="1">_xll.BInterpol(cf!$A$2:$A$68,cf!$B$2:$B$68,params!B2393,"cubic")/100</f>
        <v>#NAME?</v>
      </c>
      <c r="H2393" s="199" t="e">
        <f t="shared" ca="1" si="303"/>
        <v>#NAME?</v>
      </c>
      <c r="I2393" s="152">
        <f t="shared" si="298"/>
        <v>0.14728792576710326</v>
      </c>
      <c r="J2393" s="152">
        <f t="shared" si="304"/>
        <v>5.6849366573352711E-5</v>
      </c>
      <c r="K2393" s="3" t="e">
        <f t="shared" ca="1" si="300"/>
        <v>#NAME?</v>
      </c>
      <c r="L2393" s="153" t="e">
        <f t="shared" ca="1" si="305"/>
        <v>#NAME?</v>
      </c>
      <c r="M2393" s="195" t="e">
        <f ca="1">_xll.BInterpol(cf!$A$2:$A$68,cf!$C$2:$C$68,params!B2393,"cubic")</f>
        <v>#NAME?</v>
      </c>
      <c r="N2393" s="195" t="e">
        <f ca="1">+_xll.BInterpol(#REF!,#REF!,params!B2393,"cubic")</f>
        <v>#NAME?</v>
      </c>
      <c r="O2393" s="153" t="e">
        <f t="shared" ca="1" si="301"/>
        <v>#NAME?</v>
      </c>
    </row>
    <row r="2394" spans="1:15">
      <c r="A2394">
        <v>2391</v>
      </c>
      <c r="B2394">
        <f t="shared" si="299"/>
        <v>9.5640000000000001</v>
      </c>
      <c r="C2394" s="151" t="e">
        <f ca="1">+_xll.BInterpol(Boost!$R$6:$R$66,Boost!$AZ$6:$AZ$66,params!B2394,"cubic")</f>
        <v>#NAME?</v>
      </c>
      <c r="D2394" s="151" t="e">
        <f ca="1">+_xll.BInterpol(Boost!$R$6:$R$66,Boost!$AX$6:$AX$66,params!B2394,"cubic")</f>
        <v>#NAME?</v>
      </c>
      <c r="E2394" s="198" t="e">
        <f t="shared" ca="1" si="302"/>
        <v>#NAME?</v>
      </c>
      <c r="F2394" s="151" t="e">
        <f ca="1">+_xll.BInterpol(Boost!$R$6:$R$66,Boost!$AY$6:$AY$66,params!B2394,"cubic")</f>
        <v>#NAME?</v>
      </c>
      <c r="G2394" s="151" t="e">
        <f ca="1">_xll.BInterpol(cf!$A$2:$A$68,cf!$B$2:$B$68,params!B2394,"cubic")/100</f>
        <v>#NAME?</v>
      </c>
      <c r="H2394" s="199" t="e">
        <f t="shared" ca="1" si="303"/>
        <v>#NAME?</v>
      </c>
      <c r="I2394" s="152">
        <f t="shared" si="298"/>
        <v>0.14734477134384516</v>
      </c>
      <c r="J2394" s="152">
        <f t="shared" si="304"/>
        <v>5.6845576741904047E-5</v>
      </c>
      <c r="K2394" s="3" t="e">
        <f t="shared" ca="1" si="300"/>
        <v>#NAME?</v>
      </c>
      <c r="L2394" s="153" t="e">
        <f t="shared" ca="1" si="305"/>
        <v>#NAME?</v>
      </c>
      <c r="M2394" s="195" t="e">
        <f ca="1">_xll.BInterpol(cf!$A$2:$A$68,cf!$C$2:$C$68,params!B2394,"cubic")</f>
        <v>#NAME?</v>
      </c>
      <c r="N2394" s="195" t="e">
        <f ca="1">+_xll.BInterpol(#REF!,#REF!,params!B2394,"cubic")</f>
        <v>#NAME?</v>
      </c>
      <c r="O2394" s="153" t="e">
        <f t="shared" ca="1" si="301"/>
        <v>#NAME?</v>
      </c>
    </row>
    <row r="2395" spans="1:15">
      <c r="A2395">
        <v>2392</v>
      </c>
      <c r="B2395">
        <f t="shared" si="299"/>
        <v>9.5679999999999996</v>
      </c>
      <c r="C2395" s="151" t="e">
        <f ca="1">+_xll.BInterpol(Boost!$R$6:$R$66,Boost!$AZ$6:$AZ$66,params!B2395,"cubic")</f>
        <v>#NAME?</v>
      </c>
      <c r="D2395" s="151" t="e">
        <f ca="1">+_xll.BInterpol(Boost!$R$6:$R$66,Boost!$AX$6:$AX$66,params!B2395,"cubic")</f>
        <v>#NAME?</v>
      </c>
      <c r="E2395" s="198" t="e">
        <f t="shared" ca="1" si="302"/>
        <v>#NAME?</v>
      </c>
      <c r="F2395" s="151" t="e">
        <f ca="1">+_xll.BInterpol(Boost!$R$6:$R$66,Boost!$AY$6:$AY$66,params!B2395,"cubic")</f>
        <v>#NAME?</v>
      </c>
      <c r="G2395" s="151" t="e">
        <f ca="1">_xll.BInterpol(cf!$A$2:$A$68,cf!$B$2:$B$68,params!B2395,"cubic")/100</f>
        <v>#NAME?</v>
      </c>
      <c r="H2395" s="199" t="e">
        <f t="shared" ca="1" si="303"/>
        <v>#NAME?</v>
      </c>
      <c r="I2395" s="152">
        <f t="shared" si="298"/>
        <v>0.1474016131310083</v>
      </c>
      <c r="J2395" s="152">
        <f t="shared" si="304"/>
        <v>5.6841787163142143E-5</v>
      </c>
      <c r="K2395" s="3" t="e">
        <f t="shared" ca="1" si="300"/>
        <v>#NAME?</v>
      </c>
      <c r="L2395" s="153" t="e">
        <f t="shared" ca="1" si="305"/>
        <v>#NAME?</v>
      </c>
      <c r="M2395" s="195" t="e">
        <f ca="1">_xll.BInterpol(cf!$A$2:$A$68,cf!$C$2:$C$68,params!B2395,"cubic")</f>
        <v>#NAME?</v>
      </c>
      <c r="N2395" s="195" t="e">
        <f ca="1">+_xll.BInterpol(#REF!,#REF!,params!B2395,"cubic")</f>
        <v>#NAME?</v>
      </c>
      <c r="O2395" s="153" t="e">
        <f t="shared" ca="1" si="301"/>
        <v>#NAME?</v>
      </c>
    </row>
    <row r="2396" spans="1:15">
      <c r="A2396">
        <v>2393</v>
      </c>
      <c r="B2396">
        <f t="shared" si="299"/>
        <v>9.5719999999999992</v>
      </c>
      <c r="C2396" s="151" t="e">
        <f ca="1">+_xll.BInterpol(Boost!$R$6:$R$66,Boost!$AZ$6:$AZ$66,params!B2396,"cubic")</f>
        <v>#NAME?</v>
      </c>
      <c r="D2396" s="151" t="e">
        <f ca="1">+_xll.BInterpol(Boost!$R$6:$R$66,Boost!$AX$6:$AX$66,params!B2396,"cubic")</f>
        <v>#NAME?</v>
      </c>
      <c r="E2396" s="198" t="e">
        <f t="shared" ca="1" si="302"/>
        <v>#NAME?</v>
      </c>
      <c r="F2396" s="151" t="e">
        <f ca="1">+_xll.BInterpol(Boost!$R$6:$R$66,Boost!$AY$6:$AY$66,params!B2396,"cubic")</f>
        <v>#NAME?</v>
      </c>
      <c r="G2396" s="151" t="e">
        <f ca="1">_xll.BInterpol(cf!$A$2:$A$68,cf!$B$2:$B$68,params!B2396,"cubic")/100</f>
        <v>#NAME?</v>
      </c>
      <c r="H2396" s="199" t="e">
        <f t="shared" ca="1" si="303"/>
        <v>#NAME?</v>
      </c>
      <c r="I2396" s="152">
        <f t="shared" si="298"/>
        <v>0.14745845112884526</v>
      </c>
      <c r="J2396" s="152">
        <f t="shared" si="304"/>
        <v>5.6837997836955978E-5</v>
      </c>
      <c r="K2396" s="3" t="e">
        <f t="shared" ca="1" si="300"/>
        <v>#NAME?</v>
      </c>
      <c r="L2396" s="153" t="e">
        <f t="shared" ca="1" si="305"/>
        <v>#NAME?</v>
      </c>
      <c r="M2396" s="195" t="e">
        <f ca="1">_xll.BInterpol(cf!$A$2:$A$68,cf!$C$2:$C$68,params!B2396,"cubic")</f>
        <v>#NAME?</v>
      </c>
      <c r="N2396" s="195" t="e">
        <f ca="1">+_xll.BInterpol(#REF!,#REF!,params!B2396,"cubic")</f>
        <v>#NAME?</v>
      </c>
      <c r="O2396" s="153" t="e">
        <f t="shared" ca="1" si="301"/>
        <v>#NAME?</v>
      </c>
    </row>
    <row r="2397" spans="1:15">
      <c r="A2397">
        <v>2394</v>
      </c>
      <c r="B2397">
        <f t="shared" si="299"/>
        <v>9.5760000000000005</v>
      </c>
      <c r="C2397" s="151" t="e">
        <f ca="1">+_xll.BInterpol(Boost!$R$6:$R$66,Boost!$AZ$6:$AZ$66,params!B2397,"cubic")</f>
        <v>#NAME?</v>
      </c>
      <c r="D2397" s="151" t="e">
        <f ca="1">+_xll.BInterpol(Boost!$R$6:$R$66,Boost!$AX$6:$AX$66,params!B2397,"cubic")</f>
        <v>#NAME?</v>
      </c>
      <c r="E2397" s="198" t="e">
        <f t="shared" ca="1" si="302"/>
        <v>#NAME?</v>
      </c>
      <c r="F2397" s="151" t="e">
        <f ca="1">+_xll.BInterpol(Boost!$R$6:$R$66,Boost!$AY$6:$AY$66,params!B2397,"cubic")</f>
        <v>#NAME?</v>
      </c>
      <c r="G2397" s="151" t="e">
        <f ca="1">_xll.BInterpol(cf!$A$2:$A$68,cf!$B$2:$B$68,params!B2397,"cubic")/100</f>
        <v>#NAME?</v>
      </c>
      <c r="H2397" s="199" t="e">
        <f t="shared" ca="1" si="303"/>
        <v>#NAME?</v>
      </c>
      <c r="I2397" s="152">
        <f t="shared" si="298"/>
        <v>0.1475152853376086</v>
      </c>
      <c r="J2397" s="152">
        <f t="shared" si="304"/>
        <v>5.6834208763345551E-5</v>
      </c>
      <c r="K2397" s="3" t="e">
        <f t="shared" ca="1" si="300"/>
        <v>#NAME?</v>
      </c>
      <c r="L2397" s="153" t="e">
        <f t="shared" ca="1" si="305"/>
        <v>#NAME?</v>
      </c>
      <c r="M2397" s="195" t="e">
        <f ca="1">_xll.BInterpol(cf!$A$2:$A$68,cf!$C$2:$C$68,params!B2397,"cubic")</f>
        <v>#NAME?</v>
      </c>
      <c r="N2397" s="195" t="e">
        <f ca="1">+_xll.BInterpol(#REF!,#REF!,params!B2397,"cubic")</f>
        <v>#NAME?</v>
      </c>
      <c r="O2397" s="153" t="e">
        <f t="shared" ca="1" si="301"/>
        <v>#NAME?</v>
      </c>
    </row>
    <row r="2398" spans="1:15">
      <c r="A2398">
        <v>2395</v>
      </c>
      <c r="B2398">
        <f t="shared" si="299"/>
        <v>9.58</v>
      </c>
      <c r="C2398" s="151" t="e">
        <f ca="1">+_xll.BInterpol(Boost!$R$6:$R$66,Boost!$AZ$6:$AZ$66,params!B2398,"cubic")</f>
        <v>#NAME?</v>
      </c>
      <c r="D2398" s="151" t="e">
        <f ca="1">+_xll.BInterpol(Boost!$R$6:$R$66,Boost!$AX$6:$AX$66,params!B2398,"cubic")</f>
        <v>#NAME?</v>
      </c>
      <c r="E2398" s="198" t="e">
        <f t="shared" ca="1" si="302"/>
        <v>#NAME?</v>
      </c>
      <c r="F2398" s="151" t="e">
        <f ca="1">+_xll.BInterpol(Boost!$R$6:$R$66,Boost!$AY$6:$AY$66,params!B2398,"cubic")</f>
        <v>#NAME?</v>
      </c>
      <c r="G2398" s="151" t="e">
        <f ca="1">_xll.BInterpol(cf!$A$2:$A$68,cf!$B$2:$B$68,params!B2398,"cubic")/100</f>
        <v>#NAME?</v>
      </c>
      <c r="H2398" s="199" t="e">
        <f t="shared" ca="1" si="303"/>
        <v>#NAME?</v>
      </c>
      <c r="I2398" s="152">
        <f t="shared" si="298"/>
        <v>0.14757211575755103</v>
      </c>
      <c r="J2398" s="152">
        <f t="shared" si="304"/>
        <v>5.6830419942421884E-5</v>
      </c>
      <c r="K2398" s="3" t="e">
        <f t="shared" ca="1" si="300"/>
        <v>#NAME?</v>
      </c>
      <c r="L2398" s="153" t="e">
        <f t="shared" ca="1" si="305"/>
        <v>#NAME?</v>
      </c>
      <c r="M2398" s="195" t="e">
        <f ca="1">_xll.BInterpol(cf!$A$2:$A$68,cf!$C$2:$C$68,params!B2398,"cubic")</f>
        <v>#NAME?</v>
      </c>
      <c r="N2398" s="195" t="e">
        <f ca="1">+_xll.BInterpol(#REF!,#REF!,params!B2398,"cubic")</f>
        <v>#NAME?</v>
      </c>
      <c r="O2398" s="153" t="e">
        <f t="shared" ca="1" si="301"/>
        <v>#NAME?</v>
      </c>
    </row>
    <row r="2399" spans="1:15">
      <c r="A2399">
        <v>2396</v>
      </c>
      <c r="B2399">
        <f t="shared" si="299"/>
        <v>9.5839999999999996</v>
      </c>
      <c r="C2399" s="151" t="e">
        <f ca="1">+_xll.BInterpol(Boost!$R$6:$R$66,Boost!$AZ$6:$AZ$66,params!B2399,"cubic")</f>
        <v>#NAME?</v>
      </c>
      <c r="D2399" s="151" t="e">
        <f ca="1">+_xll.BInterpol(Boost!$R$6:$R$66,Boost!$AX$6:$AX$66,params!B2399,"cubic")</f>
        <v>#NAME?</v>
      </c>
      <c r="E2399" s="198" t="e">
        <f t="shared" ca="1" si="302"/>
        <v>#NAME?</v>
      </c>
      <c r="F2399" s="151" t="e">
        <f ca="1">+_xll.BInterpol(Boost!$R$6:$R$66,Boost!$AY$6:$AY$66,params!B2399,"cubic")</f>
        <v>#NAME?</v>
      </c>
      <c r="G2399" s="151" t="e">
        <f ca="1">_xll.BInterpol(cf!$A$2:$A$68,cf!$B$2:$B$68,params!B2399,"cubic")/100</f>
        <v>#NAME?</v>
      </c>
      <c r="H2399" s="199" t="e">
        <f t="shared" ca="1" si="303"/>
        <v>#NAME?</v>
      </c>
      <c r="I2399" s="152">
        <f t="shared" ref="I2399:I2462" si="306">1-EXP($R$5*-1*B2399/(1-$R$6))</f>
        <v>0.1476289423889251</v>
      </c>
      <c r="J2399" s="152">
        <f t="shared" si="304"/>
        <v>5.6826631374073955E-5</v>
      </c>
      <c r="K2399" s="3" t="e">
        <f t="shared" ca="1" si="300"/>
        <v>#NAME?</v>
      </c>
      <c r="L2399" s="153" t="e">
        <f t="shared" ca="1" si="305"/>
        <v>#NAME?</v>
      </c>
      <c r="M2399" s="195" t="e">
        <f ca="1">_xll.BInterpol(cf!$A$2:$A$68,cf!$C$2:$C$68,params!B2399,"cubic")</f>
        <v>#NAME?</v>
      </c>
      <c r="N2399" s="195" t="e">
        <f ca="1">+_xll.BInterpol(#REF!,#REF!,params!B2399,"cubic")</f>
        <v>#NAME?</v>
      </c>
      <c r="O2399" s="153" t="e">
        <f t="shared" ca="1" si="301"/>
        <v>#NAME?</v>
      </c>
    </row>
    <row r="2400" spans="1:15">
      <c r="A2400">
        <v>2397</v>
      </c>
      <c r="B2400">
        <f t="shared" si="299"/>
        <v>9.5879999999999992</v>
      </c>
      <c r="C2400" s="151" t="e">
        <f ca="1">+_xll.BInterpol(Boost!$R$6:$R$66,Boost!$AZ$6:$AZ$66,params!B2400,"cubic")</f>
        <v>#NAME?</v>
      </c>
      <c r="D2400" s="151" t="e">
        <f ca="1">+_xll.BInterpol(Boost!$R$6:$R$66,Boost!$AX$6:$AX$66,params!B2400,"cubic")</f>
        <v>#NAME?</v>
      </c>
      <c r="E2400" s="198" t="e">
        <f t="shared" ca="1" si="302"/>
        <v>#NAME?</v>
      </c>
      <c r="F2400" s="151" t="e">
        <f ca="1">+_xll.BInterpol(Boost!$R$6:$R$66,Boost!$AY$6:$AY$66,params!B2400,"cubic")</f>
        <v>#NAME?</v>
      </c>
      <c r="G2400" s="151" t="e">
        <f ca="1">_xll.BInterpol(cf!$A$2:$A$68,cf!$B$2:$B$68,params!B2400,"cubic")/100</f>
        <v>#NAME?</v>
      </c>
      <c r="H2400" s="199" t="e">
        <f t="shared" ca="1" si="303"/>
        <v>#NAME?</v>
      </c>
      <c r="I2400" s="152">
        <f t="shared" si="306"/>
        <v>0.1476857652319834</v>
      </c>
      <c r="J2400" s="152">
        <f t="shared" si="304"/>
        <v>5.6822843058301764E-5</v>
      </c>
      <c r="K2400" s="3" t="e">
        <f t="shared" ca="1" si="300"/>
        <v>#NAME?</v>
      </c>
      <c r="L2400" s="153" t="e">
        <f t="shared" ca="1" si="305"/>
        <v>#NAME?</v>
      </c>
      <c r="M2400" s="195" t="e">
        <f ca="1">_xll.BInterpol(cf!$A$2:$A$68,cf!$C$2:$C$68,params!B2400,"cubic")</f>
        <v>#NAME?</v>
      </c>
      <c r="N2400" s="195" t="e">
        <f ca="1">+_xll.BInterpol(#REF!,#REF!,params!B2400,"cubic")</f>
        <v>#NAME?</v>
      </c>
      <c r="O2400" s="153" t="e">
        <f t="shared" ca="1" si="301"/>
        <v>#NAME?</v>
      </c>
    </row>
    <row r="2401" spans="1:15">
      <c r="A2401">
        <v>2398</v>
      </c>
      <c r="B2401">
        <f t="shared" si="299"/>
        <v>9.5920000000000005</v>
      </c>
      <c r="C2401" s="151" t="e">
        <f ca="1">+_xll.BInterpol(Boost!$R$6:$R$66,Boost!$AZ$6:$AZ$66,params!B2401,"cubic")</f>
        <v>#NAME?</v>
      </c>
      <c r="D2401" s="151" t="e">
        <f ca="1">+_xll.BInterpol(Boost!$R$6:$R$66,Boost!$AX$6:$AX$66,params!B2401,"cubic")</f>
        <v>#NAME?</v>
      </c>
      <c r="E2401" s="198" t="e">
        <f t="shared" ca="1" si="302"/>
        <v>#NAME?</v>
      </c>
      <c r="F2401" s="151" t="e">
        <f ca="1">+_xll.BInterpol(Boost!$R$6:$R$66,Boost!$AY$6:$AY$66,params!B2401,"cubic")</f>
        <v>#NAME?</v>
      </c>
      <c r="G2401" s="151" t="e">
        <f ca="1">_xll.BInterpol(cf!$A$2:$A$68,cf!$B$2:$B$68,params!B2401,"cubic")/100</f>
        <v>#NAME?</v>
      </c>
      <c r="H2401" s="199" t="e">
        <f t="shared" ca="1" si="303"/>
        <v>#NAME?</v>
      </c>
      <c r="I2401" s="152">
        <f t="shared" si="306"/>
        <v>0.1477425842869784</v>
      </c>
      <c r="J2401" s="152">
        <f t="shared" si="304"/>
        <v>5.6819054994994289E-5</v>
      </c>
      <c r="K2401" s="3" t="e">
        <f t="shared" ca="1" si="300"/>
        <v>#NAME?</v>
      </c>
      <c r="L2401" s="153" t="e">
        <f t="shared" ca="1" si="305"/>
        <v>#NAME?</v>
      </c>
      <c r="M2401" s="195" t="e">
        <f ca="1">_xll.BInterpol(cf!$A$2:$A$68,cf!$C$2:$C$68,params!B2401,"cubic")</f>
        <v>#NAME?</v>
      </c>
      <c r="N2401" s="195" t="e">
        <f ca="1">+_xll.BInterpol(#REF!,#REF!,params!B2401,"cubic")</f>
        <v>#NAME?</v>
      </c>
      <c r="O2401" s="153" t="e">
        <f t="shared" ca="1" si="301"/>
        <v>#NAME?</v>
      </c>
    </row>
    <row r="2402" spans="1:15">
      <c r="A2402">
        <v>2399</v>
      </c>
      <c r="B2402">
        <f t="shared" si="299"/>
        <v>9.5960000000000001</v>
      </c>
      <c r="C2402" s="151" t="e">
        <f ca="1">+_xll.BInterpol(Boost!$R$6:$R$66,Boost!$AZ$6:$AZ$66,params!B2402,"cubic")</f>
        <v>#NAME?</v>
      </c>
      <c r="D2402" s="151" t="e">
        <f ca="1">+_xll.BInterpol(Boost!$R$6:$R$66,Boost!$AX$6:$AX$66,params!B2402,"cubic")</f>
        <v>#NAME?</v>
      </c>
      <c r="E2402" s="198" t="e">
        <f t="shared" ca="1" si="302"/>
        <v>#NAME?</v>
      </c>
      <c r="F2402" s="151" t="e">
        <f ca="1">+_xll.BInterpol(Boost!$R$6:$R$66,Boost!$AY$6:$AY$66,params!B2402,"cubic")</f>
        <v>#NAME?</v>
      </c>
      <c r="G2402" s="151" t="e">
        <f ca="1">_xll.BInterpol(cf!$A$2:$A$68,cf!$B$2:$B$68,params!B2402,"cubic")/100</f>
        <v>#NAME?</v>
      </c>
      <c r="H2402" s="199" t="e">
        <f t="shared" ca="1" si="303"/>
        <v>#NAME?</v>
      </c>
      <c r="I2402" s="152">
        <f t="shared" si="306"/>
        <v>0.14779939955416266</v>
      </c>
      <c r="J2402" s="152">
        <f t="shared" si="304"/>
        <v>5.6815267184262552E-5</v>
      </c>
      <c r="K2402" s="3" t="e">
        <f t="shared" ca="1" si="300"/>
        <v>#NAME?</v>
      </c>
      <c r="L2402" s="153" t="e">
        <f t="shared" ca="1" si="305"/>
        <v>#NAME?</v>
      </c>
      <c r="M2402" s="195" t="e">
        <f ca="1">_xll.BInterpol(cf!$A$2:$A$68,cf!$C$2:$C$68,params!B2402,"cubic")</f>
        <v>#NAME?</v>
      </c>
      <c r="N2402" s="195" t="e">
        <f ca="1">+_xll.BInterpol(#REF!,#REF!,params!B2402,"cubic")</f>
        <v>#NAME?</v>
      </c>
      <c r="O2402" s="153" t="e">
        <f t="shared" ca="1" si="301"/>
        <v>#NAME?</v>
      </c>
    </row>
    <row r="2403" spans="1:15">
      <c r="A2403">
        <v>2400</v>
      </c>
      <c r="B2403">
        <f t="shared" si="299"/>
        <v>9.6</v>
      </c>
      <c r="C2403" s="151" t="e">
        <f ca="1">+_xll.BInterpol(Boost!$R$6:$R$66,Boost!$AZ$6:$AZ$66,params!B2403,"cubic")</f>
        <v>#NAME?</v>
      </c>
      <c r="D2403" s="151" t="e">
        <f ca="1">+_xll.BInterpol(Boost!$R$6:$R$66,Boost!$AX$6:$AX$66,params!B2403,"cubic")</f>
        <v>#NAME?</v>
      </c>
      <c r="E2403" s="198" t="e">
        <f t="shared" ca="1" si="302"/>
        <v>#NAME?</v>
      </c>
      <c r="F2403" s="151" t="e">
        <f ca="1">+_xll.BInterpol(Boost!$R$6:$R$66,Boost!$AY$6:$AY$66,params!B2403,"cubic")</f>
        <v>#NAME?</v>
      </c>
      <c r="G2403" s="151" t="e">
        <f ca="1">_xll.BInterpol(cf!$A$2:$A$68,cf!$B$2:$B$68,params!B2403,"cubic")/100</f>
        <v>#NAME?</v>
      </c>
      <c r="H2403" s="199" t="e">
        <f t="shared" ca="1" si="303"/>
        <v>#NAME?</v>
      </c>
      <c r="I2403" s="152">
        <f t="shared" si="306"/>
        <v>0.14785621103378865</v>
      </c>
      <c r="J2403" s="152">
        <f t="shared" si="304"/>
        <v>5.6811479625995531E-5</v>
      </c>
      <c r="K2403" s="3" t="e">
        <f t="shared" ca="1" si="300"/>
        <v>#NAME?</v>
      </c>
      <c r="L2403" s="153" t="e">
        <f t="shared" ca="1" si="305"/>
        <v>#NAME?</v>
      </c>
      <c r="M2403" s="195" t="e">
        <f ca="1">_xll.BInterpol(cf!$A$2:$A$68,cf!$C$2:$C$68,params!B2403,"cubic")</f>
        <v>#NAME?</v>
      </c>
      <c r="N2403" s="195" t="e">
        <f ca="1">+_xll.BInterpol(#REF!,#REF!,params!B2403,"cubic")</f>
        <v>#NAME?</v>
      </c>
      <c r="O2403" s="153" t="e">
        <f t="shared" ca="1" si="301"/>
        <v>#NAME?</v>
      </c>
    </row>
    <row r="2404" spans="1:15">
      <c r="A2404">
        <v>2401</v>
      </c>
      <c r="B2404">
        <f t="shared" si="299"/>
        <v>9.6039999999999992</v>
      </c>
      <c r="C2404" s="151" t="e">
        <f ca="1">+_xll.BInterpol(Boost!$R$6:$R$66,Boost!$AZ$6:$AZ$66,params!B2404,"cubic")</f>
        <v>#NAME?</v>
      </c>
      <c r="D2404" s="151" t="e">
        <f ca="1">+_xll.BInterpol(Boost!$R$6:$R$66,Boost!$AX$6:$AX$66,params!B2404,"cubic")</f>
        <v>#NAME?</v>
      </c>
      <c r="E2404" s="198" t="e">
        <f t="shared" ca="1" si="302"/>
        <v>#NAME?</v>
      </c>
      <c r="F2404" s="151" t="e">
        <f ca="1">+_xll.BInterpol(Boost!$R$6:$R$66,Boost!$AY$6:$AY$66,params!B2404,"cubic")</f>
        <v>#NAME?</v>
      </c>
      <c r="G2404" s="151" t="e">
        <f ca="1">_xll.BInterpol(cf!$A$2:$A$68,cf!$B$2:$B$68,params!B2404,"cubic")/100</f>
        <v>#NAME?</v>
      </c>
      <c r="H2404" s="199" t="e">
        <f t="shared" ca="1" si="303"/>
        <v>#NAME?</v>
      </c>
      <c r="I2404" s="152">
        <f t="shared" si="306"/>
        <v>0.14791301872610896</v>
      </c>
      <c r="J2404" s="152">
        <f t="shared" si="304"/>
        <v>5.6807692320304248E-5</v>
      </c>
      <c r="K2404" s="3" t="e">
        <f t="shared" ca="1" si="300"/>
        <v>#NAME?</v>
      </c>
      <c r="L2404" s="153" t="e">
        <f t="shared" ca="1" si="305"/>
        <v>#NAME?</v>
      </c>
      <c r="M2404" s="195" t="e">
        <f ca="1">_xll.BInterpol(cf!$A$2:$A$68,cf!$C$2:$C$68,params!B2404,"cubic")</f>
        <v>#NAME?</v>
      </c>
      <c r="N2404" s="195" t="e">
        <f ca="1">+_xll.BInterpol(#REF!,#REF!,params!B2404,"cubic")</f>
        <v>#NAME?</v>
      </c>
      <c r="O2404" s="153" t="e">
        <f t="shared" ca="1" si="301"/>
        <v>#NAME?</v>
      </c>
    </row>
    <row r="2405" spans="1:15">
      <c r="A2405">
        <v>2402</v>
      </c>
      <c r="B2405">
        <f t="shared" si="299"/>
        <v>9.6080000000000005</v>
      </c>
      <c r="C2405" s="151" t="e">
        <f ca="1">+_xll.BInterpol(Boost!$R$6:$R$66,Boost!$AZ$6:$AZ$66,params!B2405,"cubic")</f>
        <v>#NAME?</v>
      </c>
      <c r="D2405" s="151" t="e">
        <f ca="1">+_xll.BInterpol(Boost!$R$6:$R$66,Boost!$AX$6:$AX$66,params!B2405,"cubic")</f>
        <v>#NAME?</v>
      </c>
      <c r="E2405" s="198" t="e">
        <f t="shared" ca="1" si="302"/>
        <v>#NAME?</v>
      </c>
      <c r="F2405" s="151" t="e">
        <f ca="1">+_xll.BInterpol(Boost!$R$6:$R$66,Boost!$AY$6:$AY$66,params!B2405,"cubic")</f>
        <v>#NAME?</v>
      </c>
      <c r="G2405" s="151" t="e">
        <f ca="1">_xll.BInterpol(cf!$A$2:$A$68,cf!$B$2:$B$68,params!B2405,"cubic")/100</f>
        <v>#NAME?</v>
      </c>
      <c r="H2405" s="199" t="e">
        <f t="shared" ca="1" si="303"/>
        <v>#NAME?</v>
      </c>
      <c r="I2405" s="152">
        <f t="shared" si="306"/>
        <v>0.14796982263137604</v>
      </c>
      <c r="J2405" s="152">
        <f t="shared" si="304"/>
        <v>5.6803905267077681E-5</v>
      </c>
      <c r="K2405" s="3" t="e">
        <f t="shared" ca="1" si="300"/>
        <v>#NAME?</v>
      </c>
      <c r="L2405" s="153" t="e">
        <f t="shared" ca="1" si="305"/>
        <v>#NAME?</v>
      </c>
      <c r="M2405" s="195" t="e">
        <f ca="1">_xll.BInterpol(cf!$A$2:$A$68,cf!$C$2:$C$68,params!B2405,"cubic")</f>
        <v>#NAME?</v>
      </c>
      <c r="N2405" s="195" t="e">
        <f ca="1">+_xll.BInterpol(#REF!,#REF!,params!B2405,"cubic")</f>
        <v>#NAME?</v>
      </c>
      <c r="O2405" s="153" t="e">
        <f t="shared" ca="1" si="301"/>
        <v>#NAME?</v>
      </c>
    </row>
    <row r="2406" spans="1:15">
      <c r="A2406">
        <v>2403</v>
      </c>
      <c r="B2406">
        <f t="shared" si="299"/>
        <v>9.6120000000000001</v>
      </c>
      <c r="C2406" s="151" t="e">
        <f ca="1">+_xll.BInterpol(Boost!$R$6:$R$66,Boost!$AZ$6:$AZ$66,params!B2406,"cubic")</f>
        <v>#NAME?</v>
      </c>
      <c r="D2406" s="151" t="e">
        <f ca="1">+_xll.BInterpol(Boost!$R$6:$R$66,Boost!$AX$6:$AX$66,params!B2406,"cubic")</f>
        <v>#NAME?</v>
      </c>
      <c r="E2406" s="198" t="e">
        <f t="shared" ca="1" si="302"/>
        <v>#NAME?</v>
      </c>
      <c r="F2406" s="151" t="e">
        <f ca="1">+_xll.BInterpol(Boost!$R$6:$R$66,Boost!$AY$6:$AY$66,params!B2406,"cubic")</f>
        <v>#NAME?</v>
      </c>
      <c r="G2406" s="151" t="e">
        <f ca="1">_xll.BInterpol(cf!$A$2:$A$68,cf!$B$2:$B$68,params!B2406,"cubic")/100</f>
        <v>#NAME?</v>
      </c>
      <c r="H2406" s="199" t="e">
        <f t="shared" ca="1" si="303"/>
        <v>#NAME?</v>
      </c>
      <c r="I2406" s="152">
        <f t="shared" si="306"/>
        <v>0.14802662274984224</v>
      </c>
      <c r="J2406" s="152">
        <f t="shared" si="304"/>
        <v>5.6800118466204808E-5</v>
      </c>
      <c r="K2406" s="3" t="e">
        <f t="shared" ca="1" si="300"/>
        <v>#NAME?</v>
      </c>
      <c r="L2406" s="153" t="e">
        <f t="shared" ca="1" si="305"/>
        <v>#NAME?</v>
      </c>
      <c r="M2406" s="195" t="e">
        <f ca="1">_xll.BInterpol(cf!$A$2:$A$68,cf!$C$2:$C$68,params!B2406,"cubic")</f>
        <v>#NAME?</v>
      </c>
      <c r="N2406" s="195" t="e">
        <f ca="1">+_xll.BInterpol(#REF!,#REF!,params!B2406,"cubic")</f>
        <v>#NAME?</v>
      </c>
      <c r="O2406" s="153" t="e">
        <f t="shared" ca="1" si="301"/>
        <v>#NAME?</v>
      </c>
    </row>
    <row r="2407" spans="1:15">
      <c r="A2407">
        <v>2404</v>
      </c>
      <c r="B2407">
        <f t="shared" si="299"/>
        <v>9.6159999999999997</v>
      </c>
      <c r="C2407" s="151" t="e">
        <f ca="1">+_xll.BInterpol(Boost!$R$6:$R$66,Boost!$AZ$6:$AZ$66,params!B2407,"cubic")</f>
        <v>#NAME?</v>
      </c>
      <c r="D2407" s="151" t="e">
        <f ca="1">+_xll.BInterpol(Boost!$R$6:$R$66,Boost!$AX$6:$AX$66,params!B2407,"cubic")</f>
        <v>#NAME?</v>
      </c>
      <c r="E2407" s="198" t="e">
        <f t="shared" ca="1" si="302"/>
        <v>#NAME?</v>
      </c>
      <c r="F2407" s="151" t="e">
        <f ca="1">+_xll.BInterpol(Boost!$R$6:$R$66,Boost!$AY$6:$AY$66,params!B2407,"cubic")</f>
        <v>#NAME?</v>
      </c>
      <c r="G2407" s="151" t="e">
        <f ca="1">_xll.BInterpol(cf!$A$2:$A$68,cf!$B$2:$B$68,params!B2407,"cubic")/100</f>
        <v>#NAME?</v>
      </c>
      <c r="H2407" s="199" t="e">
        <f t="shared" ca="1" si="303"/>
        <v>#NAME?</v>
      </c>
      <c r="I2407" s="152">
        <f t="shared" si="306"/>
        <v>0.14808341908176015</v>
      </c>
      <c r="J2407" s="152">
        <f t="shared" si="304"/>
        <v>5.6796331917907672E-5</v>
      </c>
      <c r="K2407" s="3" t="e">
        <f t="shared" ca="1" si="300"/>
        <v>#NAME?</v>
      </c>
      <c r="L2407" s="153" t="e">
        <f t="shared" ca="1" si="305"/>
        <v>#NAME?</v>
      </c>
      <c r="M2407" s="195" t="e">
        <f ca="1">_xll.BInterpol(cf!$A$2:$A$68,cf!$C$2:$C$68,params!B2407,"cubic")</f>
        <v>#NAME?</v>
      </c>
      <c r="N2407" s="195" t="e">
        <f ca="1">+_xll.BInterpol(#REF!,#REF!,params!B2407,"cubic")</f>
        <v>#NAME?</v>
      </c>
      <c r="O2407" s="153" t="e">
        <f t="shared" ca="1" si="301"/>
        <v>#NAME?</v>
      </c>
    </row>
    <row r="2408" spans="1:15">
      <c r="A2408">
        <v>2405</v>
      </c>
      <c r="B2408">
        <f t="shared" si="299"/>
        <v>9.6199999999999992</v>
      </c>
      <c r="C2408" s="151" t="e">
        <f ca="1">+_xll.BInterpol(Boost!$R$6:$R$66,Boost!$AZ$6:$AZ$66,params!B2408,"cubic")</f>
        <v>#NAME?</v>
      </c>
      <c r="D2408" s="151" t="e">
        <f ca="1">+_xll.BInterpol(Boost!$R$6:$R$66,Boost!$AX$6:$AX$66,params!B2408,"cubic")</f>
        <v>#NAME?</v>
      </c>
      <c r="E2408" s="198" t="e">
        <f t="shared" ca="1" si="302"/>
        <v>#NAME?</v>
      </c>
      <c r="F2408" s="151" t="e">
        <f ca="1">+_xll.BInterpol(Boost!$R$6:$R$66,Boost!$AY$6:$AY$66,params!B2408,"cubic")</f>
        <v>#NAME?</v>
      </c>
      <c r="G2408" s="151" t="e">
        <f ca="1">_xll.BInterpol(cf!$A$2:$A$68,cf!$B$2:$B$68,params!B2408,"cubic")/100</f>
        <v>#NAME?</v>
      </c>
      <c r="H2408" s="199" t="e">
        <f t="shared" ca="1" si="303"/>
        <v>#NAME?</v>
      </c>
      <c r="I2408" s="152">
        <f t="shared" si="306"/>
        <v>0.14814021162738211</v>
      </c>
      <c r="J2408" s="152">
        <f t="shared" si="304"/>
        <v>5.679254562196423E-5</v>
      </c>
      <c r="K2408" s="3" t="e">
        <f t="shared" ca="1" si="300"/>
        <v>#NAME?</v>
      </c>
      <c r="L2408" s="153" t="e">
        <f t="shared" ca="1" si="305"/>
        <v>#NAME?</v>
      </c>
      <c r="M2408" s="195" t="e">
        <f ca="1">_xll.BInterpol(cf!$A$2:$A$68,cf!$C$2:$C$68,params!B2408,"cubic")</f>
        <v>#NAME?</v>
      </c>
      <c r="N2408" s="195" t="e">
        <f ca="1">+_xll.BInterpol(#REF!,#REF!,params!B2408,"cubic")</f>
        <v>#NAME?</v>
      </c>
      <c r="O2408" s="153" t="e">
        <f t="shared" ca="1" si="301"/>
        <v>#NAME?</v>
      </c>
    </row>
    <row r="2409" spans="1:15">
      <c r="A2409">
        <v>2406</v>
      </c>
      <c r="B2409">
        <f t="shared" si="299"/>
        <v>9.6240000000000006</v>
      </c>
      <c r="C2409" s="151" t="e">
        <f ca="1">+_xll.BInterpol(Boost!$R$6:$R$66,Boost!$AZ$6:$AZ$66,params!B2409,"cubic")</f>
        <v>#NAME?</v>
      </c>
      <c r="D2409" s="151" t="e">
        <f ca="1">+_xll.BInterpol(Boost!$R$6:$R$66,Boost!$AX$6:$AX$66,params!B2409,"cubic")</f>
        <v>#NAME?</v>
      </c>
      <c r="E2409" s="198" t="e">
        <f t="shared" ca="1" si="302"/>
        <v>#NAME?</v>
      </c>
      <c r="F2409" s="151" t="e">
        <f ca="1">+_xll.BInterpol(Boost!$R$6:$R$66,Boost!$AY$6:$AY$66,params!B2409,"cubic")</f>
        <v>#NAME?</v>
      </c>
      <c r="G2409" s="151" t="e">
        <f ca="1">_xll.BInterpol(cf!$A$2:$A$68,cf!$B$2:$B$68,params!B2409,"cubic")/100</f>
        <v>#NAME?</v>
      </c>
      <c r="H2409" s="199" t="e">
        <f t="shared" ca="1" si="303"/>
        <v>#NAME?</v>
      </c>
      <c r="I2409" s="152">
        <f t="shared" si="306"/>
        <v>0.14819700038696071</v>
      </c>
      <c r="J2409" s="152">
        <f t="shared" si="304"/>
        <v>5.6788759578596526E-5</v>
      </c>
      <c r="K2409" s="3" t="e">
        <f t="shared" ca="1" si="300"/>
        <v>#NAME?</v>
      </c>
      <c r="L2409" s="153" t="e">
        <f t="shared" ca="1" si="305"/>
        <v>#NAME?</v>
      </c>
      <c r="M2409" s="195" t="e">
        <f ca="1">_xll.BInterpol(cf!$A$2:$A$68,cf!$C$2:$C$68,params!B2409,"cubic")</f>
        <v>#NAME?</v>
      </c>
      <c r="N2409" s="195" t="e">
        <f ca="1">+_xll.BInterpol(#REF!,#REF!,params!B2409,"cubic")</f>
        <v>#NAME?</v>
      </c>
      <c r="O2409" s="153" t="e">
        <f t="shared" ca="1" si="301"/>
        <v>#NAME?</v>
      </c>
    </row>
    <row r="2410" spans="1:15">
      <c r="A2410">
        <v>2407</v>
      </c>
      <c r="B2410">
        <f t="shared" si="299"/>
        <v>9.6280000000000001</v>
      </c>
      <c r="C2410" s="151" t="e">
        <f ca="1">+_xll.BInterpol(Boost!$R$6:$R$66,Boost!$AZ$6:$AZ$66,params!B2410,"cubic")</f>
        <v>#NAME?</v>
      </c>
      <c r="D2410" s="151" t="e">
        <f ca="1">+_xll.BInterpol(Boost!$R$6:$R$66,Boost!$AX$6:$AX$66,params!B2410,"cubic")</f>
        <v>#NAME?</v>
      </c>
      <c r="E2410" s="198" t="e">
        <f t="shared" ca="1" si="302"/>
        <v>#NAME?</v>
      </c>
      <c r="F2410" s="151" t="e">
        <f ca="1">+_xll.BInterpol(Boost!$R$6:$R$66,Boost!$AY$6:$AY$66,params!B2410,"cubic")</f>
        <v>#NAME?</v>
      </c>
      <c r="G2410" s="151" t="e">
        <f ca="1">_xll.BInterpol(cf!$A$2:$A$68,cf!$B$2:$B$68,params!B2410,"cubic")/100</f>
        <v>#NAME?</v>
      </c>
      <c r="H2410" s="199" t="e">
        <f t="shared" ca="1" si="303"/>
        <v>#NAME?</v>
      </c>
      <c r="I2410" s="152">
        <f t="shared" si="306"/>
        <v>0.14825378536074807</v>
      </c>
      <c r="J2410" s="152">
        <f t="shared" si="304"/>
        <v>5.6784973787360471E-5</v>
      </c>
      <c r="K2410" s="3" t="e">
        <f t="shared" ca="1" si="300"/>
        <v>#NAME?</v>
      </c>
      <c r="L2410" s="153" t="e">
        <f t="shared" ca="1" si="305"/>
        <v>#NAME?</v>
      </c>
      <c r="M2410" s="195" t="e">
        <f ca="1">_xll.BInterpol(cf!$A$2:$A$68,cf!$C$2:$C$68,params!B2410,"cubic")</f>
        <v>#NAME?</v>
      </c>
      <c r="N2410" s="195" t="e">
        <f ca="1">+_xll.BInterpol(#REF!,#REF!,params!B2410,"cubic")</f>
        <v>#NAME?</v>
      </c>
      <c r="O2410" s="153" t="e">
        <f t="shared" ca="1" si="301"/>
        <v>#NAME?</v>
      </c>
    </row>
    <row r="2411" spans="1:15">
      <c r="A2411">
        <v>2408</v>
      </c>
      <c r="B2411">
        <f t="shared" si="299"/>
        <v>9.6319999999999997</v>
      </c>
      <c r="C2411" s="151" t="e">
        <f ca="1">+_xll.BInterpol(Boost!$R$6:$R$66,Boost!$AZ$6:$AZ$66,params!B2411,"cubic")</f>
        <v>#NAME?</v>
      </c>
      <c r="D2411" s="151" t="e">
        <f ca="1">+_xll.BInterpol(Boost!$R$6:$R$66,Boost!$AX$6:$AX$66,params!B2411,"cubic")</f>
        <v>#NAME?</v>
      </c>
      <c r="E2411" s="198" t="e">
        <f t="shared" ca="1" si="302"/>
        <v>#NAME?</v>
      </c>
      <c r="F2411" s="151" t="e">
        <f ca="1">+_xll.BInterpol(Boost!$R$6:$R$66,Boost!$AY$6:$AY$66,params!B2411,"cubic")</f>
        <v>#NAME?</v>
      </c>
      <c r="G2411" s="151" t="e">
        <f ca="1">_xll.BInterpol(cf!$A$2:$A$68,cf!$B$2:$B$68,params!B2411,"cubic")/100</f>
        <v>#NAME?</v>
      </c>
      <c r="H2411" s="199" t="e">
        <f t="shared" ca="1" si="303"/>
        <v>#NAME?</v>
      </c>
      <c r="I2411" s="152">
        <f t="shared" si="306"/>
        <v>0.14831056654899666</v>
      </c>
      <c r="J2411" s="152">
        <f t="shared" si="304"/>
        <v>5.6781188248589132E-5</v>
      </c>
      <c r="K2411" s="3" t="e">
        <f t="shared" ca="1" si="300"/>
        <v>#NAME?</v>
      </c>
      <c r="L2411" s="153" t="e">
        <f t="shared" ca="1" si="305"/>
        <v>#NAME?</v>
      </c>
      <c r="M2411" s="195" t="e">
        <f ca="1">_xll.BInterpol(cf!$A$2:$A$68,cf!$C$2:$C$68,params!B2411,"cubic")</f>
        <v>#NAME?</v>
      </c>
      <c r="N2411" s="195" t="e">
        <f ca="1">+_xll.BInterpol(#REF!,#REF!,params!B2411,"cubic")</f>
        <v>#NAME?</v>
      </c>
      <c r="O2411" s="153" t="e">
        <f t="shared" ca="1" si="301"/>
        <v>#NAME?</v>
      </c>
    </row>
    <row r="2412" spans="1:15">
      <c r="A2412">
        <v>2409</v>
      </c>
      <c r="B2412">
        <f t="shared" si="299"/>
        <v>9.6359999999999992</v>
      </c>
      <c r="C2412" s="151" t="e">
        <f ca="1">+_xll.BInterpol(Boost!$R$6:$R$66,Boost!$AZ$6:$AZ$66,params!B2412,"cubic")</f>
        <v>#NAME?</v>
      </c>
      <c r="D2412" s="151" t="e">
        <f ca="1">+_xll.BInterpol(Boost!$R$6:$R$66,Boost!$AX$6:$AX$66,params!B2412,"cubic")</f>
        <v>#NAME?</v>
      </c>
      <c r="E2412" s="198" t="e">
        <f t="shared" ca="1" si="302"/>
        <v>#NAME?</v>
      </c>
      <c r="F2412" s="151" t="e">
        <f ca="1">+_xll.BInterpol(Boost!$R$6:$R$66,Boost!$AY$6:$AY$66,params!B2412,"cubic")</f>
        <v>#NAME?</v>
      </c>
      <c r="G2412" s="151" t="e">
        <f ca="1">_xll.BInterpol(cf!$A$2:$A$68,cf!$B$2:$B$68,params!B2412,"cubic")/100</f>
        <v>#NAME?</v>
      </c>
      <c r="H2412" s="199" t="e">
        <f t="shared" ca="1" si="303"/>
        <v>#NAME?</v>
      </c>
      <c r="I2412" s="152">
        <f t="shared" si="306"/>
        <v>0.14836734395195894</v>
      </c>
      <c r="J2412" s="152">
        <f t="shared" si="304"/>
        <v>5.6777402962282508E-5</v>
      </c>
      <c r="K2412" s="3" t="e">
        <f t="shared" ca="1" si="300"/>
        <v>#NAME?</v>
      </c>
      <c r="L2412" s="153" t="e">
        <f t="shared" ca="1" si="305"/>
        <v>#NAME?</v>
      </c>
      <c r="M2412" s="195" t="e">
        <f ca="1">_xll.BInterpol(cf!$A$2:$A$68,cf!$C$2:$C$68,params!B2412,"cubic")</f>
        <v>#NAME?</v>
      </c>
      <c r="N2412" s="195" t="e">
        <f ca="1">+_xll.BInterpol(#REF!,#REF!,params!B2412,"cubic")</f>
        <v>#NAME?</v>
      </c>
      <c r="O2412" s="153" t="e">
        <f t="shared" ca="1" si="301"/>
        <v>#NAME?</v>
      </c>
    </row>
    <row r="2413" spans="1:15">
      <c r="A2413">
        <v>2410</v>
      </c>
      <c r="B2413">
        <f t="shared" si="299"/>
        <v>9.64</v>
      </c>
      <c r="C2413" s="151" t="e">
        <f ca="1">+_xll.BInterpol(Boost!$R$6:$R$66,Boost!$AZ$6:$AZ$66,params!B2413,"cubic")</f>
        <v>#NAME?</v>
      </c>
      <c r="D2413" s="151" t="e">
        <f ca="1">+_xll.BInterpol(Boost!$R$6:$R$66,Boost!$AX$6:$AX$66,params!B2413,"cubic")</f>
        <v>#NAME?</v>
      </c>
      <c r="E2413" s="198" t="e">
        <f t="shared" ca="1" si="302"/>
        <v>#NAME?</v>
      </c>
      <c r="F2413" s="151" t="e">
        <f ca="1">+_xll.BInterpol(Boost!$R$6:$R$66,Boost!$AY$6:$AY$66,params!B2413,"cubic")</f>
        <v>#NAME?</v>
      </c>
      <c r="G2413" s="151" t="e">
        <f ca="1">_xll.BInterpol(cf!$A$2:$A$68,cf!$B$2:$B$68,params!B2413,"cubic")/100</f>
        <v>#NAME?</v>
      </c>
      <c r="H2413" s="199" t="e">
        <f t="shared" ca="1" si="303"/>
        <v>#NAME?</v>
      </c>
      <c r="I2413" s="152">
        <f t="shared" si="306"/>
        <v>0.14842411756988727</v>
      </c>
      <c r="J2413" s="152">
        <f t="shared" si="304"/>
        <v>5.6773617928329578E-5</v>
      </c>
      <c r="K2413" s="3" t="e">
        <f t="shared" ca="1" si="300"/>
        <v>#NAME?</v>
      </c>
      <c r="L2413" s="153" t="e">
        <f t="shared" ca="1" si="305"/>
        <v>#NAME?</v>
      </c>
      <c r="M2413" s="195" t="e">
        <f ca="1">_xll.BInterpol(cf!$A$2:$A$68,cf!$C$2:$C$68,params!B2413,"cubic")</f>
        <v>#NAME?</v>
      </c>
      <c r="N2413" s="195" t="e">
        <f ca="1">+_xll.BInterpol(#REF!,#REF!,params!B2413,"cubic")</f>
        <v>#NAME?</v>
      </c>
      <c r="O2413" s="153" t="e">
        <f t="shared" ca="1" si="301"/>
        <v>#NAME?</v>
      </c>
    </row>
    <row r="2414" spans="1:15">
      <c r="A2414">
        <v>2411</v>
      </c>
      <c r="B2414">
        <f t="shared" si="299"/>
        <v>9.6440000000000001</v>
      </c>
      <c r="C2414" s="151" t="e">
        <f ca="1">+_xll.BInterpol(Boost!$R$6:$R$66,Boost!$AZ$6:$AZ$66,params!B2414,"cubic")</f>
        <v>#NAME?</v>
      </c>
      <c r="D2414" s="151" t="e">
        <f ca="1">+_xll.BInterpol(Boost!$R$6:$R$66,Boost!$AX$6:$AX$66,params!B2414,"cubic")</f>
        <v>#NAME?</v>
      </c>
      <c r="E2414" s="198" t="e">
        <f t="shared" ca="1" si="302"/>
        <v>#NAME?</v>
      </c>
      <c r="F2414" s="151" t="e">
        <f ca="1">+_xll.BInterpol(Boost!$R$6:$R$66,Boost!$AY$6:$AY$66,params!B2414,"cubic")</f>
        <v>#NAME?</v>
      </c>
      <c r="G2414" s="151" t="e">
        <f ca="1">_xll.BInterpol(cf!$A$2:$A$68,cf!$B$2:$B$68,params!B2414,"cubic")/100</f>
        <v>#NAME?</v>
      </c>
      <c r="H2414" s="199" t="e">
        <f t="shared" ca="1" si="303"/>
        <v>#NAME?</v>
      </c>
      <c r="I2414" s="152">
        <f t="shared" si="306"/>
        <v>0.14848088740303378</v>
      </c>
      <c r="J2414" s="152">
        <f t="shared" si="304"/>
        <v>5.6769833146508297E-5</v>
      </c>
      <c r="K2414" s="3" t="e">
        <f t="shared" ca="1" si="300"/>
        <v>#NAME?</v>
      </c>
      <c r="L2414" s="153" t="e">
        <f t="shared" ca="1" si="305"/>
        <v>#NAME?</v>
      </c>
      <c r="M2414" s="195" t="e">
        <f ca="1">_xll.BInterpol(cf!$A$2:$A$68,cf!$C$2:$C$68,params!B2414,"cubic")</f>
        <v>#NAME?</v>
      </c>
      <c r="N2414" s="195" t="e">
        <f ca="1">+_xll.BInterpol(#REF!,#REF!,params!B2414,"cubic")</f>
        <v>#NAME?</v>
      </c>
      <c r="O2414" s="153" t="e">
        <f t="shared" ca="1" si="301"/>
        <v>#NAME?</v>
      </c>
    </row>
    <row r="2415" spans="1:15">
      <c r="A2415">
        <v>2412</v>
      </c>
      <c r="B2415">
        <f t="shared" si="299"/>
        <v>9.6479999999999997</v>
      </c>
      <c r="C2415" s="151" t="e">
        <f ca="1">+_xll.BInterpol(Boost!$R$6:$R$66,Boost!$AZ$6:$AZ$66,params!B2415,"cubic")</f>
        <v>#NAME?</v>
      </c>
      <c r="D2415" s="151" t="e">
        <f ca="1">+_xll.BInterpol(Boost!$R$6:$R$66,Boost!$AX$6:$AX$66,params!B2415,"cubic")</f>
        <v>#NAME?</v>
      </c>
      <c r="E2415" s="198" t="e">
        <f t="shared" ca="1" si="302"/>
        <v>#NAME?</v>
      </c>
      <c r="F2415" s="151" t="e">
        <f ca="1">+_xll.BInterpol(Boost!$R$6:$R$66,Boost!$AY$6:$AY$66,params!B2415,"cubic")</f>
        <v>#NAME?</v>
      </c>
      <c r="G2415" s="151" t="e">
        <f ca="1">_xll.BInterpol(cf!$A$2:$A$68,cf!$B$2:$B$68,params!B2415,"cubic")/100</f>
        <v>#NAME?</v>
      </c>
      <c r="H2415" s="199" t="e">
        <f t="shared" ca="1" si="303"/>
        <v>#NAME?</v>
      </c>
      <c r="I2415" s="152">
        <f t="shared" si="306"/>
        <v>0.14853765345165093</v>
      </c>
      <c r="J2415" s="152">
        <f t="shared" si="304"/>
        <v>5.6766048617151732E-5</v>
      </c>
      <c r="K2415" s="3" t="e">
        <f t="shared" ca="1" si="300"/>
        <v>#NAME?</v>
      </c>
      <c r="L2415" s="153" t="e">
        <f t="shared" ca="1" si="305"/>
        <v>#NAME?</v>
      </c>
      <c r="M2415" s="195" t="e">
        <f ca="1">_xll.BInterpol(cf!$A$2:$A$68,cf!$C$2:$C$68,params!B2415,"cubic")</f>
        <v>#NAME?</v>
      </c>
      <c r="N2415" s="195" t="e">
        <f ca="1">+_xll.BInterpol(#REF!,#REF!,params!B2415,"cubic")</f>
        <v>#NAME?</v>
      </c>
      <c r="O2415" s="153" t="e">
        <f t="shared" ca="1" si="301"/>
        <v>#NAME?</v>
      </c>
    </row>
    <row r="2416" spans="1:15">
      <c r="A2416">
        <v>2413</v>
      </c>
      <c r="B2416">
        <f t="shared" si="299"/>
        <v>9.6519999999999992</v>
      </c>
      <c r="C2416" s="151" t="e">
        <f ca="1">+_xll.BInterpol(Boost!$R$6:$R$66,Boost!$AZ$6:$AZ$66,params!B2416,"cubic")</f>
        <v>#NAME?</v>
      </c>
      <c r="D2416" s="151" t="e">
        <f ca="1">+_xll.BInterpol(Boost!$R$6:$R$66,Boost!$AX$6:$AX$66,params!B2416,"cubic")</f>
        <v>#NAME?</v>
      </c>
      <c r="E2416" s="198" t="e">
        <f t="shared" ca="1" si="302"/>
        <v>#NAME?</v>
      </c>
      <c r="F2416" s="151" t="e">
        <f ca="1">+_xll.BInterpol(Boost!$R$6:$R$66,Boost!$AY$6:$AY$66,params!B2416,"cubic")</f>
        <v>#NAME?</v>
      </c>
      <c r="G2416" s="151" t="e">
        <f ca="1">_xll.BInterpol(cf!$A$2:$A$68,cf!$B$2:$B$68,params!B2416,"cubic")/100</f>
        <v>#NAME?</v>
      </c>
      <c r="H2416" s="199" t="e">
        <f t="shared" ca="1" si="303"/>
        <v>#NAME?</v>
      </c>
      <c r="I2416" s="152">
        <f t="shared" si="306"/>
        <v>0.14859441571599097</v>
      </c>
      <c r="J2416" s="152">
        <f t="shared" si="304"/>
        <v>5.6762264340037838E-5</v>
      </c>
      <c r="K2416" s="3" t="e">
        <f t="shared" ca="1" si="300"/>
        <v>#NAME?</v>
      </c>
      <c r="L2416" s="153" t="e">
        <f t="shared" ca="1" si="305"/>
        <v>#NAME?</v>
      </c>
      <c r="M2416" s="195" t="e">
        <f ca="1">_xll.BInterpol(cf!$A$2:$A$68,cf!$C$2:$C$68,params!B2416,"cubic")</f>
        <v>#NAME?</v>
      </c>
      <c r="N2416" s="195" t="e">
        <f ca="1">+_xll.BInterpol(#REF!,#REF!,params!B2416,"cubic")</f>
        <v>#NAME?</v>
      </c>
      <c r="O2416" s="153" t="e">
        <f t="shared" ca="1" si="301"/>
        <v>#NAME?</v>
      </c>
    </row>
    <row r="2417" spans="1:15">
      <c r="A2417">
        <v>2414</v>
      </c>
      <c r="B2417">
        <f t="shared" si="299"/>
        <v>9.6560000000000006</v>
      </c>
      <c r="C2417" s="151" t="e">
        <f ca="1">+_xll.BInterpol(Boost!$R$6:$R$66,Boost!$AZ$6:$AZ$66,params!B2417,"cubic")</f>
        <v>#NAME?</v>
      </c>
      <c r="D2417" s="151" t="e">
        <f ca="1">+_xll.BInterpol(Boost!$R$6:$R$66,Boost!$AX$6:$AX$66,params!B2417,"cubic")</f>
        <v>#NAME?</v>
      </c>
      <c r="E2417" s="198" t="e">
        <f t="shared" ca="1" si="302"/>
        <v>#NAME?</v>
      </c>
      <c r="F2417" s="151" t="e">
        <f ca="1">+_xll.BInterpol(Boost!$R$6:$R$66,Boost!$AY$6:$AY$66,params!B2417,"cubic")</f>
        <v>#NAME?</v>
      </c>
      <c r="G2417" s="151" t="e">
        <f ca="1">_xll.BInterpol(cf!$A$2:$A$68,cf!$B$2:$B$68,params!B2417,"cubic")/100</f>
        <v>#NAME?</v>
      </c>
      <c r="H2417" s="199" t="e">
        <f t="shared" ca="1" si="303"/>
        <v>#NAME?</v>
      </c>
      <c r="I2417" s="152">
        <f t="shared" si="306"/>
        <v>0.14865117419630625</v>
      </c>
      <c r="J2417" s="152">
        <f t="shared" si="304"/>
        <v>5.6758480315277637E-5</v>
      </c>
      <c r="K2417" s="3" t="e">
        <f t="shared" ca="1" si="300"/>
        <v>#NAME?</v>
      </c>
      <c r="L2417" s="153" t="e">
        <f t="shared" ca="1" si="305"/>
        <v>#NAME?</v>
      </c>
      <c r="M2417" s="195" t="e">
        <f ca="1">_xll.BInterpol(cf!$A$2:$A$68,cf!$C$2:$C$68,params!B2417,"cubic")</f>
        <v>#NAME?</v>
      </c>
      <c r="N2417" s="195" t="e">
        <f ca="1">+_xll.BInterpol(#REF!,#REF!,params!B2417,"cubic")</f>
        <v>#NAME?</v>
      </c>
      <c r="O2417" s="153" t="e">
        <f t="shared" ca="1" si="301"/>
        <v>#NAME?</v>
      </c>
    </row>
    <row r="2418" spans="1:15">
      <c r="A2418">
        <v>2415</v>
      </c>
      <c r="B2418">
        <f t="shared" si="299"/>
        <v>9.66</v>
      </c>
      <c r="C2418" s="151" t="e">
        <f ca="1">+_xll.BInterpol(Boost!$R$6:$R$66,Boost!$AZ$6:$AZ$66,params!B2418,"cubic")</f>
        <v>#NAME?</v>
      </c>
      <c r="D2418" s="151" t="e">
        <f ca="1">+_xll.BInterpol(Boost!$R$6:$R$66,Boost!$AX$6:$AX$66,params!B2418,"cubic")</f>
        <v>#NAME?</v>
      </c>
      <c r="E2418" s="198" t="e">
        <f t="shared" ca="1" si="302"/>
        <v>#NAME?</v>
      </c>
      <c r="F2418" s="151" t="e">
        <f ca="1">+_xll.BInterpol(Boost!$R$6:$R$66,Boost!$AY$6:$AY$66,params!B2418,"cubic")</f>
        <v>#NAME?</v>
      </c>
      <c r="G2418" s="151" t="e">
        <f ca="1">_xll.BInterpol(cf!$A$2:$A$68,cf!$B$2:$B$68,params!B2418,"cubic")/100</f>
        <v>#NAME?</v>
      </c>
      <c r="H2418" s="199" t="e">
        <f t="shared" ca="1" si="303"/>
        <v>#NAME?</v>
      </c>
      <c r="I2418" s="152">
        <f t="shared" si="306"/>
        <v>0.1487079288928489</v>
      </c>
      <c r="J2418" s="152">
        <f t="shared" si="304"/>
        <v>5.6754696542649086E-5</v>
      </c>
      <c r="K2418" s="3" t="e">
        <f t="shared" ca="1" si="300"/>
        <v>#NAME?</v>
      </c>
      <c r="L2418" s="153" t="e">
        <f t="shared" ca="1" si="305"/>
        <v>#NAME?</v>
      </c>
      <c r="M2418" s="195" t="e">
        <f ca="1">_xll.BInterpol(cf!$A$2:$A$68,cf!$C$2:$C$68,params!B2418,"cubic")</f>
        <v>#NAME?</v>
      </c>
      <c r="N2418" s="195" t="e">
        <f ca="1">+_xll.BInterpol(#REF!,#REF!,params!B2418,"cubic")</f>
        <v>#NAME?</v>
      </c>
      <c r="O2418" s="153" t="e">
        <f t="shared" ca="1" si="301"/>
        <v>#NAME?</v>
      </c>
    </row>
    <row r="2419" spans="1:15">
      <c r="A2419">
        <v>2416</v>
      </c>
      <c r="B2419">
        <f t="shared" si="299"/>
        <v>9.6639999999999997</v>
      </c>
      <c r="C2419" s="151" t="e">
        <f ca="1">+_xll.BInterpol(Boost!$R$6:$R$66,Boost!$AZ$6:$AZ$66,params!B2419,"cubic")</f>
        <v>#NAME?</v>
      </c>
      <c r="D2419" s="151" t="e">
        <f ca="1">+_xll.BInterpol(Boost!$R$6:$R$66,Boost!$AX$6:$AX$66,params!B2419,"cubic")</f>
        <v>#NAME?</v>
      </c>
      <c r="E2419" s="198" t="e">
        <f t="shared" ca="1" si="302"/>
        <v>#NAME?</v>
      </c>
      <c r="F2419" s="151" t="e">
        <f ca="1">+_xll.BInterpol(Boost!$R$6:$R$66,Boost!$AY$6:$AY$66,params!B2419,"cubic")</f>
        <v>#NAME?</v>
      </c>
      <c r="G2419" s="151" t="e">
        <f ca="1">_xll.BInterpol(cf!$A$2:$A$68,cf!$B$2:$B$68,params!B2419,"cubic")/100</f>
        <v>#NAME?</v>
      </c>
      <c r="H2419" s="199" t="e">
        <f t="shared" ca="1" si="303"/>
        <v>#NAME?</v>
      </c>
      <c r="I2419" s="152">
        <f t="shared" si="306"/>
        <v>0.14876467980587127</v>
      </c>
      <c r="J2419" s="152">
        <f t="shared" si="304"/>
        <v>5.6750913022374228E-5</v>
      </c>
      <c r="K2419" s="3" t="e">
        <f t="shared" ca="1" si="300"/>
        <v>#NAME?</v>
      </c>
      <c r="L2419" s="153" t="e">
        <f t="shared" ca="1" si="305"/>
        <v>#NAME?</v>
      </c>
      <c r="M2419" s="195" t="e">
        <f ca="1">_xll.BInterpol(cf!$A$2:$A$68,cf!$C$2:$C$68,params!B2419,"cubic")</f>
        <v>#NAME?</v>
      </c>
      <c r="N2419" s="195" t="e">
        <f ca="1">+_xll.BInterpol(#REF!,#REF!,params!B2419,"cubic")</f>
        <v>#NAME?</v>
      </c>
      <c r="O2419" s="153" t="e">
        <f t="shared" ca="1" si="301"/>
        <v>#NAME?</v>
      </c>
    </row>
    <row r="2420" spans="1:15">
      <c r="A2420">
        <v>2417</v>
      </c>
      <c r="B2420">
        <f t="shared" si="299"/>
        <v>9.6679999999999993</v>
      </c>
      <c r="C2420" s="151" t="e">
        <f ca="1">+_xll.BInterpol(Boost!$R$6:$R$66,Boost!$AZ$6:$AZ$66,params!B2420,"cubic")</f>
        <v>#NAME?</v>
      </c>
      <c r="D2420" s="151" t="e">
        <f ca="1">+_xll.BInterpol(Boost!$R$6:$R$66,Boost!$AX$6:$AX$66,params!B2420,"cubic")</f>
        <v>#NAME?</v>
      </c>
      <c r="E2420" s="198" t="e">
        <f t="shared" ca="1" si="302"/>
        <v>#NAME?</v>
      </c>
      <c r="F2420" s="151" t="e">
        <f ca="1">+_xll.BInterpol(Boost!$R$6:$R$66,Boost!$AY$6:$AY$66,params!B2420,"cubic")</f>
        <v>#NAME?</v>
      </c>
      <c r="G2420" s="151" t="e">
        <f ca="1">_xll.BInterpol(cf!$A$2:$A$68,cf!$B$2:$B$68,params!B2420,"cubic")/100</f>
        <v>#NAME?</v>
      </c>
      <c r="H2420" s="199" t="e">
        <f t="shared" ca="1" si="303"/>
        <v>#NAME?</v>
      </c>
      <c r="I2420" s="152">
        <f t="shared" si="306"/>
        <v>0.1488214269356255</v>
      </c>
      <c r="J2420" s="152">
        <f t="shared" si="304"/>
        <v>5.6747129754231018E-5</v>
      </c>
      <c r="K2420" s="3" t="e">
        <f t="shared" ca="1" si="300"/>
        <v>#NAME?</v>
      </c>
      <c r="L2420" s="153" t="e">
        <f t="shared" ca="1" si="305"/>
        <v>#NAME?</v>
      </c>
      <c r="M2420" s="195" t="e">
        <f ca="1">_xll.BInterpol(cf!$A$2:$A$68,cf!$C$2:$C$68,params!B2420,"cubic")</f>
        <v>#NAME?</v>
      </c>
      <c r="N2420" s="195" t="e">
        <f ca="1">+_xll.BInterpol(#REF!,#REF!,params!B2420,"cubic")</f>
        <v>#NAME?</v>
      </c>
      <c r="O2420" s="153" t="e">
        <f t="shared" ca="1" si="301"/>
        <v>#NAME?</v>
      </c>
    </row>
    <row r="2421" spans="1:15">
      <c r="A2421">
        <v>2418</v>
      </c>
      <c r="B2421">
        <f t="shared" si="299"/>
        <v>9.6720000000000006</v>
      </c>
      <c r="C2421" s="151" t="e">
        <f ca="1">+_xll.BInterpol(Boost!$R$6:$R$66,Boost!$AZ$6:$AZ$66,params!B2421,"cubic")</f>
        <v>#NAME?</v>
      </c>
      <c r="D2421" s="151" t="e">
        <f ca="1">+_xll.BInterpol(Boost!$R$6:$R$66,Boost!$AX$6:$AX$66,params!B2421,"cubic")</f>
        <v>#NAME?</v>
      </c>
      <c r="E2421" s="198" t="e">
        <f t="shared" ca="1" si="302"/>
        <v>#NAME?</v>
      </c>
      <c r="F2421" s="151" t="e">
        <f ca="1">+_xll.BInterpol(Boost!$R$6:$R$66,Boost!$AY$6:$AY$66,params!B2421,"cubic")</f>
        <v>#NAME?</v>
      </c>
      <c r="G2421" s="151" t="e">
        <f ca="1">_xll.BInterpol(cf!$A$2:$A$68,cf!$B$2:$B$68,params!B2421,"cubic")/100</f>
        <v>#NAME?</v>
      </c>
      <c r="H2421" s="199" t="e">
        <f t="shared" ca="1" si="303"/>
        <v>#NAME?</v>
      </c>
      <c r="I2421" s="152">
        <f t="shared" si="306"/>
        <v>0.14887817028236394</v>
      </c>
      <c r="J2421" s="152">
        <f t="shared" si="304"/>
        <v>5.6743346738441502E-5</v>
      </c>
      <c r="K2421" s="3" t="e">
        <f t="shared" ca="1" si="300"/>
        <v>#NAME?</v>
      </c>
      <c r="L2421" s="153" t="e">
        <f t="shared" ca="1" si="305"/>
        <v>#NAME?</v>
      </c>
      <c r="M2421" s="195" t="e">
        <f ca="1">_xll.BInterpol(cf!$A$2:$A$68,cf!$C$2:$C$68,params!B2421,"cubic")</f>
        <v>#NAME?</v>
      </c>
      <c r="N2421" s="195" t="e">
        <f ca="1">+_xll.BInterpol(#REF!,#REF!,params!B2421,"cubic")</f>
        <v>#NAME?</v>
      </c>
      <c r="O2421" s="153" t="e">
        <f t="shared" ca="1" si="301"/>
        <v>#NAME?</v>
      </c>
    </row>
    <row r="2422" spans="1:15">
      <c r="A2422">
        <v>2419</v>
      </c>
      <c r="B2422">
        <f t="shared" si="299"/>
        <v>9.6760000000000002</v>
      </c>
      <c r="C2422" s="151" t="e">
        <f ca="1">+_xll.BInterpol(Boost!$R$6:$R$66,Boost!$AZ$6:$AZ$66,params!B2422,"cubic")</f>
        <v>#NAME?</v>
      </c>
      <c r="D2422" s="151" t="e">
        <f ca="1">+_xll.BInterpol(Boost!$R$6:$R$66,Boost!$AX$6:$AX$66,params!B2422,"cubic")</f>
        <v>#NAME?</v>
      </c>
      <c r="E2422" s="198" t="e">
        <f t="shared" ca="1" si="302"/>
        <v>#NAME?</v>
      </c>
      <c r="F2422" s="151" t="e">
        <f ca="1">+_xll.BInterpol(Boost!$R$6:$R$66,Boost!$AY$6:$AY$66,params!B2422,"cubic")</f>
        <v>#NAME?</v>
      </c>
      <c r="G2422" s="151" t="e">
        <f ca="1">_xll.BInterpol(cf!$A$2:$A$68,cf!$B$2:$B$68,params!B2422,"cubic")/100</f>
        <v>#NAME?</v>
      </c>
      <c r="H2422" s="199" t="e">
        <f t="shared" ca="1" si="303"/>
        <v>#NAME?</v>
      </c>
      <c r="I2422" s="152">
        <f t="shared" si="306"/>
        <v>0.14893490984633861</v>
      </c>
      <c r="J2422" s="152">
        <f t="shared" si="304"/>
        <v>5.6739563974672613E-5</v>
      </c>
      <c r="K2422" s="3" t="e">
        <f t="shared" ca="1" si="300"/>
        <v>#NAME?</v>
      </c>
      <c r="L2422" s="153" t="e">
        <f t="shared" ca="1" si="305"/>
        <v>#NAME?</v>
      </c>
      <c r="M2422" s="195" t="e">
        <f ca="1">_xll.BInterpol(cf!$A$2:$A$68,cf!$C$2:$C$68,params!B2422,"cubic")</f>
        <v>#NAME?</v>
      </c>
      <c r="N2422" s="195" t="e">
        <f ca="1">+_xll.BInterpol(#REF!,#REF!,params!B2422,"cubic")</f>
        <v>#NAME?</v>
      </c>
      <c r="O2422" s="153" t="e">
        <f t="shared" ca="1" si="301"/>
        <v>#NAME?</v>
      </c>
    </row>
    <row r="2423" spans="1:15">
      <c r="A2423">
        <v>2420</v>
      </c>
      <c r="B2423">
        <f t="shared" si="299"/>
        <v>9.68</v>
      </c>
      <c r="C2423" s="151" t="e">
        <f ca="1">+_xll.BInterpol(Boost!$R$6:$R$66,Boost!$AZ$6:$AZ$66,params!B2423,"cubic")</f>
        <v>#NAME?</v>
      </c>
      <c r="D2423" s="151" t="e">
        <f ca="1">+_xll.BInterpol(Boost!$R$6:$R$66,Boost!$AX$6:$AX$66,params!B2423,"cubic")</f>
        <v>#NAME?</v>
      </c>
      <c r="E2423" s="198" t="e">
        <f t="shared" ca="1" si="302"/>
        <v>#NAME?</v>
      </c>
      <c r="F2423" s="151" t="e">
        <f ca="1">+_xll.BInterpol(Boost!$R$6:$R$66,Boost!$AY$6:$AY$66,params!B2423,"cubic")</f>
        <v>#NAME?</v>
      </c>
      <c r="G2423" s="151" t="e">
        <f ca="1">_xll.BInterpol(cf!$A$2:$A$68,cf!$B$2:$B$68,params!B2423,"cubic")/100</f>
        <v>#NAME?</v>
      </c>
      <c r="H2423" s="199" t="e">
        <f t="shared" ca="1" si="303"/>
        <v>#NAME?</v>
      </c>
      <c r="I2423" s="152">
        <f t="shared" si="306"/>
        <v>0.14899164562780176</v>
      </c>
      <c r="J2423" s="152">
        <f t="shared" si="304"/>
        <v>5.6735781463146395E-5</v>
      </c>
      <c r="K2423" s="3" t="e">
        <f t="shared" ca="1" si="300"/>
        <v>#NAME?</v>
      </c>
      <c r="L2423" s="153" t="e">
        <f t="shared" ca="1" si="305"/>
        <v>#NAME?</v>
      </c>
      <c r="M2423" s="195" t="e">
        <f ca="1">_xll.BInterpol(cf!$A$2:$A$68,cf!$C$2:$C$68,params!B2423,"cubic")</f>
        <v>#NAME?</v>
      </c>
      <c r="N2423" s="195" t="e">
        <f ca="1">+_xll.BInterpol(#REF!,#REF!,params!B2423,"cubic")</f>
        <v>#NAME?</v>
      </c>
      <c r="O2423" s="153" t="e">
        <f t="shared" ca="1" si="301"/>
        <v>#NAME?</v>
      </c>
    </row>
    <row r="2424" spans="1:15">
      <c r="A2424">
        <v>2421</v>
      </c>
      <c r="B2424">
        <f t="shared" si="299"/>
        <v>9.6839999999999993</v>
      </c>
      <c r="C2424" s="151" t="e">
        <f ca="1">+_xll.BInterpol(Boost!$R$6:$R$66,Boost!$AZ$6:$AZ$66,params!B2424,"cubic")</f>
        <v>#NAME?</v>
      </c>
      <c r="D2424" s="151" t="e">
        <f ca="1">+_xll.BInterpol(Boost!$R$6:$R$66,Boost!$AX$6:$AX$66,params!B2424,"cubic")</f>
        <v>#NAME?</v>
      </c>
      <c r="E2424" s="198" t="e">
        <f t="shared" ca="1" si="302"/>
        <v>#NAME?</v>
      </c>
      <c r="F2424" s="151" t="e">
        <f ca="1">+_xll.BInterpol(Boost!$R$6:$R$66,Boost!$AY$6:$AY$66,params!B2424,"cubic")</f>
        <v>#NAME?</v>
      </c>
      <c r="G2424" s="151" t="e">
        <f ca="1">_xll.BInterpol(cf!$A$2:$A$68,cf!$B$2:$B$68,params!B2424,"cubic")/100</f>
        <v>#NAME?</v>
      </c>
      <c r="H2424" s="199" t="e">
        <f t="shared" ca="1" si="303"/>
        <v>#NAME?</v>
      </c>
      <c r="I2424" s="152">
        <f t="shared" si="306"/>
        <v>0.14904837762700551</v>
      </c>
      <c r="J2424" s="152">
        <f t="shared" si="304"/>
        <v>5.6731999203751826E-5</v>
      </c>
      <c r="K2424" s="3" t="e">
        <f t="shared" ca="1" si="300"/>
        <v>#NAME?</v>
      </c>
      <c r="L2424" s="153" t="e">
        <f t="shared" ca="1" si="305"/>
        <v>#NAME?</v>
      </c>
      <c r="M2424" s="195" t="e">
        <f ca="1">_xll.BInterpol(cf!$A$2:$A$68,cf!$C$2:$C$68,params!B2424,"cubic")</f>
        <v>#NAME?</v>
      </c>
      <c r="N2424" s="195" t="e">
        <f ca="1">+_xll.BInterpol(#REF!,#REF!,params!B2424,"cubic")</f>
        <v>#NAME?</v>
      </c>
      <c r="O2424" s="153" t="e">
        <f t="shared" ca="1" si="301"/>
        <v>#NAME?</v>
      </c>
    </row>
    <row r="2425" spans="1:15">
      <c r="A2425">
        <v>2422</v>
      </c>
      <c r="B2425">
        <f t="shared" si="299"/>
        <v>9.6880000000000006</v>
      </c>
      <c r="C2425" s="151" t="e">
        <f ca="1">+_xll.BInterpol(Boost!$R$6:$R$66,Boost!$AZ$6:$AZ$66,params!B2425,"cubic")</f>
        <v>#NAME?</v>
      </c>
      <c r="D2425" s="151" t="e">
        <f ca="1">+_xll.BInterpol(Boost!$R$6:$R$66,Boost!$AX$6:$AX$66,params!B2425,"cubic")</f>
        <v>#NAME?</v>
      </c>
      <c r="E2425" s="198" t="e">
        <f t="shared" ca="1" si="302"/>
        <v>#NAME?</v>
      </c>
      <c r="F2425" s="151" t="e">
        <f ca="1">+_xll.BInterpol(Boost!$R$6:$R$66,Boost!$AY$6:$AY$66,params!B2425,"cubic")</f>
        <v>#NAME?</v>
      </c>
      <c r="G2425" s="151" t="e">
        <f ca="1">_xll.BInterpol(cf!$A$2:$A$68,cf!$B$2:$B$68,params!B2425,"cubic")/100</f>
        <v>#NAME?</v>
      </c>
      <c r="H2425" s="199" t="e">
        <f t="shared" ca="1" si="303"/>
        <v>#NAME?</v>
      </c>
      <c r="I2425" s="152">
        <f t="shared" si="306"/>
        <v>0.14910510584420222</v>
      </c>
      <c r="J2425" s="152">
        <f t="shared" si="304"/>
        <v>5.6728217196710951E-5</v>
      </c>
      <c r="K2425" s="3" t="e">
        <f t="shared" ca="1" si="300"/>
        <v>#NAME?</v>
      </c>
      <c r="L2425" s="153" t="e">
        <f t="shared" ca="1" si="305"/>
        <v>#NAME?</v>
      </c>
      <c r="M2425" s="195" t="e">
        <f ca="1">_xll.BInterpol(cf!$A$2:$A$68,cf!$C$2:$C$68,params!B2425,"cubic")</f>
        <v>#NAME?</v>
      </c>
      <c r="N2425" s="195" t="e">
        <f ca="1">+_xll.BInterpol(#REF!,#REF!,params!B2425,"cubic")</f>
        <v>#NAME?</v>
      </c>
      <c r="O2425" s="153" t="e">
        <f t="shared" ca="1" si="301"/>
        <v>#NAME?</v>
      </c>
    </row>
    <row r="2426" spans="1:15">
      <c r="A2426">
        <v>2423</v>
      </c>
      <c r="B2426">
        <f t="shared" si="299"/>
        <v>9.6920000000000002</v>
      </c>
      <c r="C2426" s="151" t="e">
        <f ca="1">+_xll.BInterpol(Boost!$R$6:$R$66,Boost!$AZ$6:$AZ$66,params!B2426,"cubic")</f>
        <v>#NAME?</v>
      </c>
      <c r="D2426" s="151" t="e">
        <f ca="1">+_xll.BInterpol(Boost!$R$6:$R$66,Boost!$AX$6:$AX$66,params!B2426,"cubic")</f>
        <v>#NAME?</v>
      </c>
      <c r="E2426" s="198" t="e">
        <f t="shared" ca="1" si="302"/>
        <v>#NAME?</v>
      </c>
      <c r="F2426" s="151" t="e">
        <f ca="1">+_xll.BInterpol(Boost!$R$6:$R$66,Boost!$AY$6:$AY$66,params!B2426,"cubic")</f>
        <v>#NAME?</v>
      </c>
      <c r="G2426" s="151" t="e">
        <f ca="1">_xll.BInterpol(cf!$A$2:$A$68,cf!$B$2:$B$68,params!B2426,"cubic")/100</f>
        <v>#NAME?</v>
      </c>
      <c r="H2426" s="199" t="e">
        <f t="shared" ca="1" si="303"/>
        <v>#NAME?</v>
      </c>
      <c r="I2426" s="152">
        <f t="shared" si="306"/>
        <v>0.14916183027964369</v>
      </c>
      <c r="J2426" s="152">
        <f t="shared" si="304"/>
        <v>5.6724435441468657E-5</v>
      </c>
      <c r="K2426" s="3" t="e">
        <f t="shared" ca="1" si="300"/>
        <v>#NAME?</v>
      </c>
      <c r="L2426" s="153" t="e">
        <f t="shared" ca="1" si="305"/>
        <v>#NAME?</v>
      </c>
      <c r="M2426" s="195" t="e">
        <f ca="1">_xll.BInterpol(cf!$A$2:$A$68,cf!$C$2:$C$68,params!B2426,"cubic")</f>
        <v>#NAME?</v>
      </c>
      <c r="N2426" s="195" t="e">
        <f ca="1">+_xll.BInterpol(#REF!,#REF!,params!B2426,"cubic")</f>
        <v>#NAME?</v>
      </c>
      <c r="O2426" s="153" t="e">
        <f t="shared" ca="1" si="301"/>
        <v>#NAME?</v>
      </c>
    </row>
    <row r="2427" spans="1:15">
      <c r="A2427">
        <v>2424</v>
      </c>
      <c r="B2427">
        <f t="shared" si="299"/>
        <v>9.6959999999999997</v>
      </c>
      <c r="C2427" s="151" t="e">
        <f ca="1">+_xll.BInterpol(Boost!$R$6:$R$66,Boost!$AZ$6:$AZ$66,params!B2427,"cubic")</f>
        <v>#NAME?</v>
      </c>
      <c r="D2427" s="151" t="e">
        <f ca="1">+_xll.BInterpol(Boost!$R$6:$R$66,Boost!$AX$6:$AX$66,params!B2427,"cubic")</f>
        <v>#NAME?</v>
      </c>
      <c r="E2427" s="198" t="e">
        <f t="shared" ca="1" si="302"/>
        <v>#NAME?</v>
      </c>
      <c r="F2427" s="151" t="e">
        <f ca="1">+_xll.BInterpol(Boost!$R$6:$R$66,Boost!$AY$6:$AY$66,params!B2427,"cubic")</f>
        <v>#NAME?</v>
      </c>
      <c r="G2427" s="151" t="e">
        <f ca="1">_xll.BInterpol(cf!$A$2:$A$68,cf!$B$2:$B$68,params!B2427,"cubic")/100</f>
        <v>#NAME?</v>
      </c>
      <c r="H2427" s="199" t="e">
        <f t="shared" ca="1" si="303"/>
        <v>#NAME?</v>
      </c>
      <c r="I2427" s="152">
        <f t="shared" si="306"/>
        <v>0.14921855093358227</v>
      </c>
      <c r="J2427" s="152">
        <f t="shared" si="304"/>
        <v>5.6720653938580057E-5</v>
      </c>
      <c r="K2427" s="3" t="e">
        <f t="shared" ca="1" si="300"/>
        <v>#NAME?</v>
      </c>
      <c r="L2427" s="153" t="e">
        <f t="shared" ca="1" si="305"/>
        <v>#NAME?</v>
      </c>
      <c r="M2427" s="195" t="e">
        <f ca="1">_xll.BInterpol(cf!$A$2:$A$68,cf!$C$2:$C$68,params!B2427,"cubic")</f>
        <v>#NAME?</v>
      </c>
      <c r="N2427" s="195" t="e">
        <f ca="1">+_xll.BInterpol(#REF!,#REF!,params!B2427,"cubic")</f>
        <v>#NAME?</v>
      </c>
      <c r="O2427" s="153" t="e">
        <f t="shared" ca="1" si="301"/>
        <v>#NAME?</v>
      </c>
    </row>
    <row r="2428" spans="1:15">
      <c r="A2428">
        <v>2425</v>
      </c>
      <c r="B2428">
        <f t="shared" si="299"/>
        <v>9.6999999999999993</v>
      </c>
      <c r="C2428" s="151" t="e">
        <f ca="1">+_xll.BInterpol(Boost!$R$6:$R$66,Boost!$AZ$6:$AZ$66,params!B2428,"cubic")</f>
        <v>#NAME?</v>
      </c>
      <c r="D2428" s="151" t="e">
        <f ca="1">+_xll.BInterpol(Boost!$R$6:$R$66,Boost!$AX$6:$AX$66,params!B2428,"cubic")</f>
        <v>#NAME?</v>
      </c>
      <c r="E2428" s="198" t="e">
        <f t="shared" ca="1" si="302"/>
        <v>#NAME?</v>
      </c>
      <c r="F2428" s="151" t="e">
        <f ca="1">+_xll.BInterpol(Boost!$R$6:$R$66,Boost!$AY$6:$AY$66,params!B2428,"cubic")</f>
        <v>#NAME?</v>
      </c>
      <c r="G2428" s="151" t="e">
        <f ca="1">_xll.BInterpol(cf!$A$2:$A$68,cf!$B$2:$B$68,params!B2428,"cubic")/100</f>
        <v>#NAME?</v>
      </c>
      <c r="H2428" s="199" t="e">
        <f t="shared" ca="1" si="303"/>
        <v>#NAME?</v>
      </c>
      <c r="I2428" s="152">
        <f t="shared" si="306"/>
        <v>0.14927526780626987</v>
      </c>
      <c r="J2428" s="152">
        <f t="shared" si="304"/>
        <v>5.6716872687601061E-5</v>
      </c>
      <c r="K2428" s="3" t="e">
        <f t="shared" ca="1" si="300"/>
        <v>#NAME?</v>
      </c>
      <c r="L2428" s="153" t="e">
        <f t="shared" ca="1" si="305"/>
        <v>#NAME?</v>
      </c>
      <c r="M2428" s="195" t="e">
        <f ca="1">_xll.BInterpol(cf!$A$2:$A$68,cf!$C$2:$C$68,params!B2428,"cubic")</f>
        <v>#NAME?</v>
      </c>
      <c r="N2428" s="195" t="e">
        <f ca="1">+_xll.BInterpol(#REF!,#REF!,params!B2428,"cubic")</f>
        <v>#NAME?</v>
      </c>
      <c r="O2428" s="153" t="e">
        <f t="shared" ca="1" si="301"/>
        <v>#NAME?</v>
      </c>
    </row>
    <row r="2429" spans="1:15">
      <c r="A2429">
        <v>2426</v>
      </c>
      <c r="B2429">
        <f t="shared" si="299"/>
        <v>9.7040000000000006</v>
      </c>
      <c r="C2429" s="151" t="e">
        <f ca="1">+_xll.BInterpol(Boost!$R$6:$R$66,Boost!$AZ$6:$AZ$66,params!B2429,"cubic")</f>
        <v>#NAME?</v>
      </c>
      <c r="D2429" s="151" t="e">
        <f ca="1">+_xll.BInterpol(Boost!$R$6:$R$66,Boost!$AX$6:$AX$66,params!B2429,"cubic")</f>
        <v>#NAME?</v>
      </c>
      <c r="E2429" s="198" t="e">
        <f t="shared" ca="1" si="302"/>
        <v>#NAME?</v>
      </c>
      <c r="F2429" s="151" t="e">
        <f ca="1">+_xll.BInterpol(Boost!$R$6:$R$66,Boost!$AY$6:$AY$66,params!B2429,"cubic")</f>
        <v>#NAME?</v>
      </c>
      <c r="G2429" s="151" t="e">
        <f ca="1">_xll.BInterpol(cf!$A$2:$A$68,cf!$B$2:$B$68,params!B2429,"cubic")/100</f>
        <v>#NAME?</v>
      </c>
      <c r="H2429" s="199" t="e">
        <f t="shared" ca="1" si="303"/>
        <v>#NAME?</v>
      </c>
      <c r="I2429" s="152">
        <f t="shared" si="306"/>
        <v>0.14933198089795885</v>
      </c>
      <c r="J2429" s="152">
        <f t="shared" si="304"/>
        <v>5.6713091688975759E-5</v>
      </c>
      <c r="K2429" s="3" t="e">
        <f t="shared" ca="1" si="300"/>
        <v>#NAME?</v>
      </c>
      <c r="L2429" s="153" t="e">
        <f t="shared" ca="1" si="305"/>
        <v>#NAME?</v>
      </c>
      <c r="M2429" s="195" t="e">
        <f ca="1">_xll.BInterpol(cf!$A$2:$A$68,cf!$C$2:$C$68,params!B2429,"cubic")</f>
        <v>#NAME?</v>
      </c>
      <c r="N2429" s="195" t="e">
        <f ca="1">+_xll.BInterpol(#REF!,#REF!,params!B2429,"cubic")</f>
        <v>#NAME?</v>
      </c>
      <c r="O2429" s="153" t="e">
        <f t="shared" ca="1" si="301"/>
        <v>#NAME?</v>
      </c>
    </row>
    <row r="2430" spans="1:15">
      <c r="A2430">
        <v>2427</v>
      </c>
      <c r="B2430">
        <f t="shared" si="299"/>
        <v>9.7080000000000002</v>
      </c>
      <c r="C2430" s="151" t="e">
        <f ca="1">+_xll.BInterpol(Boost!$R$6:$R$66,Boost!$AZ$6:$AZ$66,params!B2430,"cubic")</f>
        <v>#NAME?</v>
      </c>
      <c r="D2430" s="151" t="e">
        <f ca="1">+_xll.BInterpol(Boost!$R$6:$R$66,Boost!$AX$6:$AX$66,params!B2430,"cubic")</f>
        <v>#NAME?</v>
      </c>
      <c r="E2430" s="198" t="e">
        <f t="shared" ca="1" si="302"/>
        <v>#NAME?</v>
      </c>
      <c r="F2430" s="151" t="e">
        <f ca="1">+_xll.BInterpol(Boost!$R$6:$R$66,Boost!$AY$6:$AY$66,params!B2430,"cubic")</f>
        <v>#NAME?</v>
      </c>
      <c r="G2430" s="151" t="e">
        <f ca="1">_xll.BInterpol(cf!$A$2:$A$68,cf!$B$2:$B$68,params!B2430,"cubic")/100</f>
        <v>#NAME?</v>
      </c>
      <c r="H2430" s="199" t="e">
        <f t="shared" ca="1" si="303"/>
        <v>#NAME?</v>
      </c>
      <c r="I2430" s="152">
        <f t="shared" si="306"/>
        <v>0.14938869020890089</v>
      </c>
      <c r="J2430" s="152">
        <f t="shared" si="304"/>
        <v>5.6709310942038016E-5</v>
      </c>
      <c r="K2430" s="3" t="e">
        <f t="shared" ca="1" si="300"/>
        <v>#NAME?</v>
      </c>
      <c r="L2430" s="153" t="e">
        <f t="shared" ca="1" si="305"/>
        <v>#NAME?</v>
      </c>
      <c r="M2430" s="195" t="e">
        <f ca="1">_xll.BInterpol(cf!$A$2:$A$68,cf!$C$2:$C$68,params!B2430,"cubic")</f>
        <v>#NAME?</v>
      </c>
      <c r="N2430" s="195" t="e">
        <f ca="1">+_xll.BInterpol(#REF!,#REF!,params!B2430,"cubic")</f>
        <v>#NAME?</v>
      </c>
      <c r="O2430" s="153" t="e">
        <f t="shared" ca="1" si="301"/>
        <v>#NAME?</v>
      </c>
    </row>
    <row r="2431" spans="1:15">
      <c r="A2431">
        <v>2428</v>
      </c>
      <c r="B2431">
        <f t="shared" si="299"/>
        <v>9.7119999999999997</v>
      </c>
      <c r="C2431" s="151" t="e">
        <f ca="1">+_xll.BInterpol(Boost!$R$6:$R$66,Boost!$AZ$6:$AZ$66,params!B2431,"cubic")</f>
        <v>#NAME?</v>
      </c>
      <c r="D2431" s="151" t="e">
        <f ca="1">+_xll.BInterpol(Boost!$R$6:$R$66,Boost!$AX$6:$AX$66,params!B2431,"cubic")</f>
        <v>#NAME?</v>
      </c>
      <c r="E2431" s="198" t="e">
        <f t="shared" ca="1" si="302"/>
        <v>#NAME?</v>
      </c>
      <c r="F2431" s="151" t="e">
        <f ca="1">+_xll.BInterpol(Boost!$R$6:$R$66,Boost!$AY$6:$AY$66,params!B2431,"cubic")</f>
        <v>#NAME?</v>
      </c>
      <c r="G2431" s="151" t="e">
        <f ca="1">_xll.BInterpol(cf!$A$2:$A$68,cf!$B$2:$B$68,params!B2431,"cubic")/100</f>
        <v>#NAME?</v>
      </c>
      <c r="H2431" s="199" t="e">
        <f t="shared" ca="1" si="303"/>
        <v>#NAME?</v>
      </c>
      <c r="I2431" s="152">
        <f t="shared" si="306"/>
        <v>0.14944539573934823</v>
      </c>
      <c r="J2431" s="152">
        <f t="shared" si="304"/>
        <v>5.6705530447342944E-5</v>
      </c>
      <c r="K2431" s="3" t="e">
        <f t="shared" ca="1" si="300"/>
        <v>#NAME?</v>
      </c>
      <c r="L2431" s="153" t="e">
        <f t="shared" ca="1" si="305"/>
        <v>#NAME?</v>
      </c>
      <c r="M2431" s="195" t="e">
        <f ca="1">_xll.BInterpol(cf!$A$2:$A$68,cf!$C$2:$C$68,params!B2431,"cubic")</f>
        <v>#NAME?</v>
      </c>
      <c r="N2431" s="195" t="e">
        <f ca="1">+_xll.BInterpol(#REF!,#REF!,params!B2431,"cubic")</f>
        <v>#NAME?</v>
      </c>
      <c r="O2431" s="153" t="e">
        <f t="shared" ca="1" si="301"/>
        <v>#NAME?</v>
      </c>
    </row>
    <row r="2432" spans="1:15">
      <c r="A2432">
        <v>2429</v>
      </c>
      <c r="B2432">
        <f t="shared" si="299"/>
        <v>9.7159999999999993</v>
      </c>
      <c r="C2432" s="151" t="e">
        <f ca="1">+_xll.BInterpol(Boost!$R$6:$R$66,Boost!$AZ$6:$AZ$66,params!B2432,"cubic")</f>
        <v>#NAME?</v>
      </c>
      <c r="D2432" s="151" t="e">
        <f ca="1">+_xll.BInterpol(Boost!$R$6:$R$66,Boost!$AX$6:$AX$66,params!B2432,"cubic")</f>
        <v>#NAME?</v>
      </c>
      <c r="E2432" s="198" t="e">
        <f t="shared" ca="1" si="302"/>
        <v>#NAME?</v>
      </c>
      <c r="F2432" s="151" t="e">
        <f ca="1">+_xll.BInterpol(Boost!$R$6:$R$66,Boost!$AY$6:$AY$66,params!B2432,"cubic")</f>
        <v>#NAME?</v>
      </c>
      <c r="G2432" s="151" t="e">
        <f ca="1">_xll.BInterpol(cf!$A$2:$A$68,cf!$B$2:$B$68,params!B2432,"cubic")/100</f>
        <v>#NAME?</v>
      </c>
      <c r="H2432" s="199" t="e">
        <f t="shared" ca="1" si="303"/>
        <v>#NAME?</v>
      </c>
      <c r="I2432" s="152">
        <f t="shared" si="306"/>
        <v>0.14950209748955301</v>
      </c>
      <c r="J2432" s="152">
        <f t="shared" si="304"/>
        <v>5.6701750204779522E-5</v>
      </c>
      <c r="K2432" s="3" t="e">
        <f t="shared" ca="1" si="300"/>
        <v>#NAME?</v>
      </c>
      <c r="L2432" s="153" t="e">
        <f t="shared" ca="1" si="305"/>
        <v>#NAME?</v>
      </c>
      <c r="M2432" s="195" t="e">
        <f ca="1">_xll.BInterpol(cf!$A$2:$A$68,cf!$C$2:$C$68,params!B2432,"cubic")</f>
        <v>#NAME?</v>
      </c>
      <c r="N2432" s="195" t="e">
        <f ca="1">+_xll.BInterpol(#REF!,#REF!,params!B2432,"cubic")</f>
        <v>#NAME?</v>
      </c>
      <c r="O2432" s="153" t="e">
        <f t="shared" ca="1" si="301"/>
        <v>#NAME?</v>
      </c>
    </row>
    <row r="2433" spans="1:15">
      <c r="A2433">
        <v>2430</v>
      </c>
      <c r="B2433">
        <f t="shared" si="299"/>
        <v>9.7200000000000006</v>
      </c>
      <c r="C2433" s="151" t="e">
        <f ca="1">+_xll.BInterpol(Boost!$R$6:$R$66,Boost!$AZ$6:$AZ$66,params!B2433,"cubic")</f>
        <v>#NAME?</v>
      </c>
      <c r="D2433" s="151" t="e">
        <f ca="1">+_xll.BInterpol(Boost!$R$6:$R$66,Boost!$AX$6:$AX$66,params!B2433,"cubic")</f>
        <v>#NAME?</v>
      </c>
      <c r="E2433" s="198" t="e">
        <f t="shared" ca="1" si="302"/>
        <v>#NAME?</v>
      </c>
      <c r="F2433" s="151" t="e">
        <f ca="1">+_xll.BInterpol(Boost!$R$6:$R$66,Boost!$AY$6:$AY$66,params!B2433,"cubic")</f>
        <v>#NAME?</v>
      </c>
      <c r="G2433" s="151" t="e">
        <f ca="1">_xll.BInterpol(cf!$A$2:$A$68,cf!$B$2:$B$68,params!B2433,"cubic")/100</f>
        <v>#NAME?</v>
      </c>
      <c r="H2433" s="199" t="e">
        <f t="shared" ca="1" si="303"/>
        <v>#NAME?</v>
      </c>
      <c r="I2433" s="152">
        <f t="shared" si="306"/>
        <v>0.14955879545976702</v>
      </c>
      <c r="J2433" s="152">
        <f t="shared" si="304"/>
        <v>5.6697970214014681E-5</v>
      </c>
      <c r="K2433" s="3" t="e">
        <f t="shared" ca="1" si="300"/>
        <v>#NAME?</v>
      </c>
      <c r="L2433" s="153" t="e">
        <f t="shared" ca="1" si="305"/>
        <v>#NAME?</v>
      </c>
      <c r="M2433" s="195" t="e">
        <f ca="1">_xll.BInterpol(cf!$A$2:$A$68,cf!$C$2:$C$68,params!B2433,"cubic")</f>
        <v>#NAME?</v>
      </c>
      <c r="N2433" s="195" t="e">
        <f ca="1">+_xll.BInterpol(#REF!,#REF!,params!B2433,"cubic")</f>
        <v>#NAME?</v>
      </c>
      <c r="O2433" s="153" t="e">
        <f t="shared" ca="1" si="301"/>
        <v>#NAME?</v>
      </c>
    </row>
    <row r="2434" spans="1:15">
      <c r="A2434">
        <v>2431</v>
      </c>
      <c r="B2434">
        <f t="shared" si="299"/>
        <v>9.7240000000000002</v>
      </c>
      <c r="C2434" s="151" t="e">
        <f ca="1">+_xll.BInterpol(Boost!$R$6:$R$66,Boost!$AZ$6:$AZ$66,params!B2434,"cubic")</f>
        <v>#NAME?</v>
      </c>
      <c r="D2434" s="151" t="e">
        <f ca="1">+_xll.BInterpol(Boost!$R$6:$R$66,Boost!$AX$6:$AX$66,params!B2434,"cubic")</f>
        <v>#NAME?</v>
      </c>
      <c r="E2434" s="198" t="e">
        <f t="shared" ca="1" si="302"/>
        <v>#NAME?</v>
      </c>
      <c r="F2434" s="151" t="e">
        <f ca="1">+_xll.BInterpol(Boost!$R$6:$R$66,Boost!$AY$6:$AY$66,params!B2434,"cubic")</f>
        <v>#NAME?</v>
      </c>
      <c r="G2434" s="151" t="e">
        <f ca="1">_xll.BInterpol(cf!$A$2:$A$68,cf!$B$2:$B$68,params!B2434,"cubic")/100</f>
        <v>#NAME?</v>
      </c>
      <c r="H2434" s="199" t="e">
        <f t="shared" ca="1" si="303"/>
        <v>#NAME?</v>
      </c>
      <c r="I2434" s="152">
        <f t="shared" si="306"/>
        <v>0.14961548965024241</v>
      </c>
      <c r="J2434" s="152">
        <f t="shared" si="304"/>
        <v>5.669419047538149E-5</v>
      </c>
      <c r="K2434" s="3" t="e">
        <f t="shared" ca="1" si="300"/>
        <v>#NAME?</v>
      </c>
      <c r="L2434" s="153" t="e">
        <f t="shared" ca="1" si="305"/>
        <v>#NAME?</v>
      </c>
      <c r="M2434" s="195" t="e">
        <f ca="1">_xll.BInterpol(cf!$A$2:$A$68,cf!$C$2:$C$68,params!B2434,"cubic")</f>
        <v>#NAME?</v>
      </c>
      <c r="N2434" s="195" t="e">
        <f ca="1">+_xll.BInterpol(#REF!,#REF!,params!B2434,"cubic")</f>
        <v>#NAME?</v>
      </c>
      <c r="O2434" s="153" t="e">
        <f t="shared" ca="1" si="301"/>
        <v>#NAME?</v>
      </c>
    </row>
    <row r="2435" spans="1:15">
      <c r="A2435">
        <v>2432</v>
      </c>
      <c r="B2435">
        <f t="shared" si="299"/>
        <v>9.7279999999999998</v>
      </c>
      <c r="C2435" s="151" t="e">
        <f ca="1">+_xll.BInterpol(Boost!$R$6:$R$66,Boost!$AZ$6:$AZ$66,params!B2435,"cubic")</f>
        <v>#NAME?</v>
      </c>
      <c r="D2435" s="151" t="e">
        <f ca="1">+_xll.BInterpol(Boost!$R$6:$R$66,Boost!$AX$6:$AX$66,params!B2435,"cubic")</f>
        <v>#NAME?</v>
      </c>
      <c r="E2435" s="198" t="e">
        <f t="shared" ca="1" si="302"/>
        <v>#NAME?</v>
      </c>
      <c r="F2435" s="151" t="e">
        <f ca="1">+_xll.BInterpol(Boost!$R$6:$R$66,Boost!$AY$6:$AY$66,params!B2435,"cubic")</f>
        <v>#NAME?</v>
      </c>
      <c r="G2435" s="151" t="e">
        <f ca="1">_xll.BInterpol(cf!$A$2:$A$68,cf!$B$2:$B$68,params!B2435,"cubic")/100</f>
        <v>#NAME?</v>
      </c>
      <c r="H2435" s="199" t="e">
        <f t="shared" ca="1" si="303"/>
        <v>#NAME?</v>
      </c>
      <c r="I2435" s="152">
        <f t="shared" si="306"/>
        <v>0.14967218006123095</v>
      </c>
      <c r="J2435" s="152">
        <f t="shared" si="304"/>
        <v>5.669041098854688E-5</v>
      </c>
      <c r="K2435" s="3" t="e">
        <f t="shared" ca="1" si="300"/>
        <v>#NAME?</v>
      </c>
      <c r="L2435" s="153" t="e">
        <f t="shared" ca="1" si="305"/>
        <v>#NAME?</v>
      </c>
      <c r="M2435" s="195" t="e">
        <f ca="1">_xll.BInterpol(cf!$A$2:$A$68,cf!$C$2:$C$68,params!B2435,"cubic")</f>
        <v>#NAME?</v>
      </c>
      <c r="N2435" s="195" t="e">
        <f ca="1">+_xll.BInterpol(#REF!,#REF!,params!B2435,"cubic")</f>
        <v>#NAME?</v>
      </c>
      <c r="O2435" s="153" t="e">
        <f t="shared" ca="1" si="301"/>
        <v>#NAME?</v>
      </c>
    </row>
    <row r="2436" spans="1:15">
      <c r="A2436">
        <v>2433</v>
      </c>
      <c r="B2436">
        <f t="shared" ref="B2436:B2499" si="307">+A2436/250</f>
        <v>9.7319999999999993</v>
      </c>
      <c r="C2436" s="151" t="e">
        <f ca="1">+_xll.BInterpol(Boost!$R$6:$R$66,Boost!$AZ$6:$AZ$66,params!B2436,"cubic")</f>
        <v>#NAME?</v>
      </c>
      <c r="D2436" s="151" t="e">
        <f ca="1">+_xll.BInterpol(Boost!$R$6:$R$66,Boost!$AX$6:$AX$66,params!B2436,"cubic")</f>
        <v>#NAME?</v>
      </c>
      <c r="E2436" s="198" t="e">
        <f t="shared" ca="1" si="302"/>
        <v>#NAME?</v>
      </c>
      <c r="F2436" s="151" t="e">
        <f ca="1">+_xll.BInterpol(Boost!$R$6:$R$66,Boost!$AY$6:$AY$66,params!B2436,"cubic")</f>
        <v>#NAME?</v>
      </c>
      <c r="G2436" s="151" t="e">
        <f ca="1">_xll.BInterpol(cf!$A$2:$A$68,cf!$B$2:$B$68,params!B2436,"cubic")/100</f>
        <v>#NAME?</v>
      </c>
      <c r="H2436" s="199" t="e">
        <f t="shared" ca="1" si="303"/>
        <v>#NAME?</v>
      </c>
      <c r="I2436" s="152">
        <f t="shared" si="306"/>
        <v>0.1497288666929848</v>
      </c>
      <c r="J2436" s="152">
        <f t="shared" si="304"/>
        <v>5.6686631753843919E-5</v>
      </c>
      <c r="K2436" s="3" t="e">
        <f t="shared" ref="K2436:K2499" ca="1" si="308">+EXP(H2436*-B2436)</f>
        <v>#NAME?</v>
      </c>
      <c r="L2436" s="153" t="e">
        <f t="shared" ca="1" si="305"/>
        <v>#NAME?</v>
      </c>
      <c r="M2436" s="195" t="e">
        <f ca="1">_xll.BInterpol(cf!$A$2:$A$68,cf!$C$2:$C$68,params!B2436,"cubic")</f>
        <v>#NAME?</v>
      </c>
      <c r="N2436" s="195" t="e">
        <f ca="1">+_xll.BInterpol(#REF!,#REF!,params!B2436,"cubic")</f>
        <v>#NAME?</v>
      </c>
      <c r="O2436" s="153" t="e">
        <f t="shared" ref="O2436:O2499" ca="1" si="309">+EXP(-B2437*E2437)-EXP(-B2436*E2436)</f>
        <v>#NAME?</v>
      </c>
    </row>
    <row r="2437" spans="1:15">
      <c r="A2437">
        <v>2434</v>
      </c>
      <c r="B2437">
        <f t="shared" si="307"/>
        <v>9.7360000000000007</v>
      </c>
      <c r="C2437" s="151" t="e">
        <f ca="1">+_xll.BInterpol(Boost!$R$6:$R$66,Boost!$AZ$6:$AZ$66,params!B2437,"cubic")</f>
        <v>#NAME?</v>
      </c>
      <c r="D2437" s="151" t="e">
        <f ca="1">+_xll.BInterpol(Boost!$R$6:$R$66,Boost!$AX$6:$AX$66,params!B2437,"cubic")</f>
        <v>#NAME?</v>
      </c>
      <c r="E2437" s="198" t="e">
        <f t="shared" ref="E2437:E2500" ca="1" si="310">-((1+C2437*B2437)/(1+C2436*B2436)-1)/(B2437-B2436)+((1+F2437*B2437)/(1+F2436*B2436)-1)/(B2437-B2436)</f>
        <v>#NAME?</v>
      </c>
      <c r="F2437" s="151" t="e">
        <f ca="1">+_xll.BInterpol(Boost!$R$6:$R$66,Boost!$AY$6:$AY$66,params!B2437,"cubic")</f>
        <v>#NAME?</v>
      </c>
      <c r="G2437" s="151" t="e">
        <f ca="1">_xll.BInterpol(cf!$A$2:$A$68,cf!$B$2:$B$68,params!B2437,"cubic")/100</f>
        <v>#NAME?</v>
      </c>
      <c r="H2437" s="199" t="e">
        <f t="shared" ref="H2437:H2500" ca="1" si="311">-((1+F2437*B2437)/(1+F2436*B2436)-1)/(B2437-B2436)+((1+G2437*B2437)/(1+G2436*B2436)-1)/(B2437-B2436)</f>
        <v>#NAME?</v>
      </c>
      <c r="I2437" s="152">
        <f t="shared" si="306"/>
        <v>0.14978554954575585</v>
      </c>
      <c r="J2437" s="152">
        <f t="shared" ref="J2437:J2500" si="312">+I2437-I2436</f>
        <v>5.6682852771050563E-5</v>
      </c>
      <c r="K2437" s="3" t="e">
        <f t="shared" ca="1" si="308"/>
        <v>#NAME?</v>
      </c>
      <c r="L2437" s="153" t="e">
        <f t="shared" ref="L2437:L2500" ca="1" si="313">+K2438-K2437</f>
        <v>#NAME?</v>
      </c>
      <c r="M2437" s="195" t="e">
        <f ca="1">_xll.BInterpol(cf!$A$2:$A$68,cf!$C$2:$C$68,params!B2437,"cubic")</f>
        <v>#NAME?</v>
      </c>
      <c r="N2437" s="195" t="e">
        <f ca="1">+_xll.BInterpol(#REF!,#REF!,params!B2437,"cubic")</f>
        <v>#NAME?</v>
      </c>
      <c r="O2437" s="153" t="e">
        <f t="shared" ca="1" si="309"/>
        <v>#NAME?</v>
      </c>
    </row>
    <row r="2438" spans="1:15">
      <c r="A2438">
        <v>2435</v>
      </c>
      <c r="B2438">
        <f t="shared" si="307"/>
        <v>9.74</v>
      </c>
      <c r="C2438" s="151" t="e">
        <f ca="1">+_xll.BInterpol(Boost!$R$6:$R$66,Boost!$AZ$6:$AZ$66,params!B2438,"cubic")</f>
        <v>#NAME?</v>
      </c>
      <c r="D2438" s="151" t="e">
        <f ca="1">+_xll.BInterpol(Boost!$R$6:$R$66,Boost!$AX$6:$AX$66,params!B2438,"cubic")</f>
        <v>#NAME?</v>
      </c>
      <c r="E2438" s="198" t="e">
        <f t="shared" ca="1" si="310"/>
        <v>#NAME?</v>
      </c>
      <c r="F2438" s="151" t="e">
        <f ca="1">+_xll.BInterpol(Boost!$R$6:$R$66,Boost!$AY$6:$AY$66,params!B2438,"cubic")</f>
        <v>#NAME?</v>
      </c>
      <c r="G2438" s="151" t="e">
        <f ca="1">_xll.BInterpol(cf!$A$2:$A$68,cf!$B$2:$B$68,params!B2438,"cubic")/100</f>
        <v>#NAME?</v>
      </c>
      <c r="H2438" s="199" t="e">
        <f t="shared" ca="1" si="311"/>
        <v>#NAME?</v>
      </c>
      <c r="I2438" s="152">
        <f t="shared" si="306"/>
        <v>0.14984222861979601</v>
      </c>
      <c r="J2438" s="152">
        <f t="shared" si="312"/>
        <v>5.667907404016681E-5</v>
      </c>
      <c r="K2438" s="3" t="e">
        <f t="shared" ca="1" si="308"/>
        <v>#NAME?</v>
      </c>
      <c r="L2438" s="153" t="e">
        <f t="shared" ca="1" si="313"/>
        <v>#NAME?</v>
      </c>
      <c r="M2438" s="195" t="e">
        <f ca="1">_xll.BInterpol(cf!$A$2:$A$68,cf!$C$2:$C$68,params!B2438,"cubic")</f>
        <v>#NAME?</v>
      </c>
      <c r="N2438" s="195" t="e">
        <f ca="1">+_xll.BInterpol(#REF!,#REF!,params!B2438,"cubic")</f>
        <v>#NAME?</v>
      </c>
      <c r="O2438" s="153" t="e">
        <f t="shared" ca="1" si="309"/>
        <v>#NAME?</v>
      </c>
    </row>
    <row r="2439" spans="1:15">
      <c r="A2439">
        <v>2436</v>
      </c>
      <c r="B2439">
        <f t="shared" si="307"/>
        <v>9.7439999999999998</v>
      </c>
      <c r="C2439" s="151" t="e">
        <f ca="1">+_xll.BInterpol(Boost!$R$6:$R$66,Boost!$AZ$6:$AZ$66,params!B2439,"cubic")</f>
        <v>#NAME?</v>
      </c>
      <c r="D2439" s="151" t="e">
        <f ca="1">+_xll.BInterpol(Boost!$R$6:$R$66,Boost!$AX$6:$AX$66,params!B2439,"cubic")</f>
        <v>#NAME?</v>
      </c>
      <c r="E2439" s="198" t="e">
        <f t="shared" ca="1" si="310"/>
        <v>#NAME?</v>
      </c>
      <c r="F2439" s="151" t="e">
        <f ca="1">+_xll.BInterpol(Boost!$R$6:$R$66,Boost!$AY$6:$AY$66,params!B2439,"cubic")</f>
        <v>#NAME?</v>
      </c>
      <c r="G2439" s="151" t="e">
        <f ca="1">_xll.BInterpol(cf!$A$2:$A$68,cf!$B$2:$B$68,params!B2439,"cubic")/100</f>
        <v>#NAME?</v>
      </c>
      <c r="H2439" s="199" t="e">
        <f t="shared" ca="1" si="311"/>
        <v>#NAME?</v>
      </c>
      <c r="I2439" s="152">
        <f t="shared" si="306"/>
        <v>0.14989890391535721</v>
      </c>
      <c r="J2439" s="152">
        <f t="shared" si="312"/>
        <v>5.6675295561192662E-5</v>
      </c>
      <c r="K2439" s="3" t="e">
        <f t="shared" ca="1" si="308"/>
        <v>#NAME?</v>
      </c>
      <c r="L2439" s="153" t="e">
        <f t="shared" ca="1" si="313"/>
        <v>#NAME?</v>
      </c>
      <c r="M2439" s="195" t="e">
        <f ca="1">_xll.BInterpol(cf!$A$2:$A$68,cf!$C$2:$C$68,params!B2439,"cubic")</f>
        <v>#NAME?</v>
      </c>
      <c r="N2439" s="195" t="e">
        <f ca="1">+_xll.BInterpol(#REF!,#REF!,params!B2439,"cubic")</f>
        <v>#NAME?</v>
      </c>
      <c r="O2439" s="153" t="e">
        <f t="shared" ca="1" si="309"/>
        <v>#NAME?</v>
      </c>
    </row>
    <row r="2440" spans="1:15">
      <c r="A2440">
        <v>2437</v>
      </c>
      <c r="B2440">
        <f t="shared" si="307"/>
        <v>9.7479999999999993</v>
      </c>
      <c r="C2440" s="151" t="e">
        <f ca="1">+_xll.BInterpol(Boost!$R$6:$R$66,Boost!$AZ$6:$AZ$66,params!B2440,"cubic")</f>
        <v>#NAME?</v>
      </c>
      <c r="D2440" s="151" t="e">
        <f ca="1">+_xll.BInterpol(Boost!$R$6:$R$66,Boost!$AX$6:$AX$66,params!B2440,"cubic")</f>
        <v>#NAME?</v>
      </c>
      <c r="E2440" s="198" t="e">
        <f t="shared" ca="1" si="310"/>
        <v>#NAME?</v>
      </c>
      <c r="F2440" s="151" t="e">
        <f ca="1">+_xll.BInterpol(Boost!$R$6:$R$66,Boost!$AY$6:$AY$66,params!B2440,"cubic")</f>
        <v>#NAME?</v>
      </c>
      <c r="G2440" s="151" t="e">
        <f ca="1">_xll.BInterpol(cf!$A$2:$A$68,cf!$B$2:$B$68,params!B2440,"cubic")/100</f>
        <v>#NAME?</v>
      </c>
      <c r="H2440" s="199" t="e">
        <f t="shared" ca="1" si="311"/>
        <v>#NAME?</v>
      </c>
      <c r="I2440" s="152">
        <f t="shared" si="306"/>
        <v>0.14995557543269133</v>
      </c>
      <c r="J2440" s="152">
        <f t="shared" si="312"/>
        <v>5.6671517334128119E-5</v>
      </c>
      <c r="K2440" s="3" t="e">
        <f t="shared" ca="1" si="308"/>
        <v>#NAME?</v>
      </c>
      <c r="L2440" s="153" t="e">
        <f t="shared" ca="1" si="313"/>
        <v>#NAME?</v>
      </c>
      <c r="M2440" s="195" t="e">
        <f ca="1">_xll.BInterpol(cf!$A$2:$A$68,cf!$C$2:$C$68,params!B2440,"cubic")</f>
        <v>#NAME?</v>
      </c>
      <c r="N2440" s="195" t="e">
        <f ca="1">+_xll.BInterpol(#REF!,#REF!,params!B2440,"cubic")</f>
        <v>#NAME?</v>
      </c>
      <c r="O2440" s="153" t="e">
        <f t="shared" ca="1" si="309"/>
        <v>#NAME?</v>
      </c>
    </row>
    <row r="2441" spans="1:15">
      <c r="A2441">
        <v>2438</v>
      </c>
      <c r="B2441">
        <f t="shared" si="307"/>
        <v>9.7520000000000007</v>
      </c>
      <c r="C2441" s="151" t="e">
        <f ca="1">+_xll.BInterpol(Boost!$R$6:$R$66,Boost!$AZ$6:$AZ$66,params!B2441,"cubic")</f>
        <v>#NAME?</v>
      </c>
      <c r="D2441" s="151" t="e">
        <f ca="1">+_xll.BInterpol(Boost!$R$6:$R$66,Boost!$AX$6:$AX$66,params!B2441,"cubic")</f>
        <v>#NAME?</v>
      </c>
      <c r="E2441" s="198" t="e">
        <f t="shared" ca="1" si="310"/>
        <v>#NAME?</v>
      </c>
      <c r="F2441" s="151" t="e">
        <f ca="1">+_xll.BInterpol(Boost!$R$6:$R$66,Boost!$AY$6:$AY$66,params!B2441,"cubic")</f>
        <v>#NAME?</v>
      </c>
      <c r="G2441" s="151" t="e">
        <f ca="1">_xll.BInterpol(cf!$A$2:$A$68,cf!$B$2:$B$68,params!B2441,"cubic")/100</f>
        <v>#NAME?</v>
      </c>
      <c r="H2441" s="199" t="e">
        <f t="shared" ca="1" si="311"/>
        <v>#NAME?</v>
      </c>
      <c r="I2441" s="152">
        <f t="shared" si="306"/>
        <v>0.1500122431720502</v>
      </c>
      <c r="J2441" s="152">
        <f t="shared" si="312"/>
        <v>5.6667739358862157E-5</v>
      </c>
      <c r="K2441" s="3" t="e">
        <f t="shared" ca="1" si="308"/>
        <v>#NAME?</v>
      </c>
      <c r="L2441" s="153" t="e">
        <f t="shared" ca="1" si="313"/>
        <v>#NAME?</v>
      </c>
      <c r="M2441" s="195" t="e">
        <f ca="1">_xll.BInterpol(cf!$A$2:$A$68,cf!$C$2:$C$68,params!B2441,"cubic")</f>
        <v>#NAME?</v>
      </c>
      <c r="N2441" s="195" t="e">
        <f ca="1">+_xll.BInterpol(#REF!,#REF!,params!B2441,"cubic")</f>
        <v>#NAME?</v>
      </c>
      <c r="O2441" s="153" t="e">
        <f t="shared" ca="1" si="309"/>
        <v>#NAME?</v>
      </c>
    </row>
    <row r="2442" spans="1:15">
      <c r="A2442">
        <v>2439</v>
      </c>
      <c r="B2442">
        <f t="shared" si="307"/>
        <v>9.7560000000000002</v>
      </c>
      <c r="C2442" s="151" t="e">
        <f ca="1">+_xll.BInterpol(Boost!$R$6:$R$66,Boost!$AZ$6:$AZ$66,params!B2442,"cubic")</f>
        <v>#NAME?</v>
      </c>
      <c r="D2442" s="151" t="e">
        <f ca="1">+_xll.BInterpol(Boost!$R$6:$R$66,Boost!$AX$6:$AX$66,params!B2442,"cubic")</f>
        <v>#NAME?</v>
      </c>
      <c r="E2442" s="198" t="e">
        <f t="shared" ca="1" si="310"/>
        <v>#NAME?</v>
      </c>
      <c r="F2442" s="151" t="e">
        <f ca="1">+_xll.BInterpol(Boost!$R$6:$R$66,Boost!$AY$6:$AY$66,params!B2442,"cubic")</f>
        <v>#NAME?</v>
      </c>
      <c r="G2442" s="151" t="e">
        <f ca="1">_xll.BInterpol(cf!$A$2:$A$68,cf!$B$2:$B$68,params!B2442,"cubic")/100</f>
        <v>#NAME?</v>
      </c>
      <c r="H2442" s="199" t="e">
        <f t="shared" ca="1" si="311"/>
        <v>#NAME?</v>
      </c>
      <c r="I2442" s="152">
        <f t="shared" si="306"/>
        <v>0.15006890713368559</v>
      </c>
      <c r="J2442" s="152">
        <f t="shared" si="312"/>
        <v>5.6663961635394777E-5</v>
      </c>
      <c r="K2442" s="3" t="e">
        <f t="shared" ca="1" si="308"/>
        <v>#NAME?</v>
      </c>
      <c r="L2442" s="153" t="e">
        <f t="shared" ca="1" si="313"/>
        <v>#NAME?</v>
      </c>
      <c r="M2442" s="195" t="e">
        <f ca="1">_xll.BInterpol(cf!$A$2:$A$68,cf!$C$2:$C$68,params!B2442,"cubic")</f>
        <v>#NAME?</v>
      </c>
      <c r="N2442" s="195" t="e">
        <f ca="1">+_xll.BInterpol(#REF!,#REF!,params!B2442,"cubic")</f>
        <v>#NAME?</v>
      </c>
      <c r="O2442" s="153" t="e">
        <f t="shared" ca="1" si="309"/>
        <v>#NAME?</v>
      </c>
    </row>
    <row r="2443" spans="1:15">
      <c r="A2443">
        <v>2440</v>
      </c>
      <c r="B2443">
        <f t="shared" si="307"/>
        <v>9.76</v>
      </c>
      <c r="C2443" s="151" t="e">
        <f ca="1">+_xll.BInterpol(Boost!$R$6:$R$66,Boost!$AZ$6:$AZ$66,params!B2443,"cubic")</f>
        <v>#NAME?</v>
      </c>
      <c r="D2443" s="151" t="e">
        <f ca="1">+_xll.BInterpol(Boost!$R$6:$R$66,Boost!$AX$6:$AX$66,params!B2443,"cubic")</f>
        <v>#NAME?</v>
      </c>
      <c r="E2443" s="198" t="e">
        <f t="shared" ca="1" si="310"/>
        <v>#NAME?</v>
      </c>
      <c r="F2443" s="151" t="e">
        <f ca="1">+_xll.BInterpol(Boost!$R$6:$R$66,Boost!$AY$6:$AY$66,params!B2443,"cubic")</f>
        <v>#NAME?</v>
      </c>
      <c r="G2443" s="151" t="e">
        <f ca="1">_xll.BInterpol(cf!$A$2:$A$68,cf!$B$2:$B$68,params!B2443,"cubic")/100</f>
        <v>#NAME?</v>
      </c>
      <c r="H2443" s="199" t="e">
        <f t="shared" ca="1" si="311"/>
        <v>#NAME?</v>
      </c>
      <c r="I2443" s="152">
        <f t="shared" si="306"/>
        <v>0.15012556731784954</v>
      </c>
      <c r="J2443" s="152">
        <f t="shared" si="312"/>
        <v>5.6660184163948024E-5</v>
      </c>
      <c r="K2443" s="3" t="e">
        <f t="shared" ca="1" si="308"/>
        <v>#NAME?</v>
      </c>
      <c r="L2443" s="153" t="e">
        <f t="shared" ca="1" si="313"/>
        <v>#NAME?</v>
      </c>
      <c r="M2443" s="195" t="e">
        <f ca="1">_xll.BInterpol(cf!$A$2:$A$68,cf!$C$2:$C$68,params!B2443,"cubic")</f>
        <v>#NAME?</v>
      </c>
      <c r="N2443" s="195" t="e">
        <f ca="1">+_xll.BInterpol(#REF!,#REF!,params!B2443,"cubic")</f>
        <v>#NAME?</v>
      </c>
      <c r="O2443" s="153" t="e">
        <f t="shared" ca="1" si="309"/>
        <v>#NAME?</v>
      </c>
    </row>
    <row r="2444" spans="1:15">
      <c r="A2444">
        <v>2441</v>
      </c>
      <c r="B2444">
        <f t="shared" si="307"/>
        <v>9.7639999999999993</v>
      </c>
      <c r="C2444" s="151" t="e">
        <f ca="1">+_xll.BInterpol(Boost!$R$6:$R$66,Boost!$AZ$6:$AZ$66,params!B2444,"cubic")</f>
        <v>#NAME?</v>
      </c>
      <c r="D2444" s="151" t="e">
        <f ca="1">+_xll.BInterpol(Boost!$R$6:$R$66,Boost!$AX$6:$AX$66,params!B2444,"cubic")</f>
        <v>#NAME?</v>
      </c>
      <c r="E2444" s="198" t="e">
        <f t="shared" ca="1" si="310"/>
        <v>#NAME?</v>
      </c>
      <c r="F2444" s="151" t="e">
        <f ca="1">+_xll.BInterpol(Boost!$R$6:$R$66,Boost!$AY$6:$AY$66,params!B2444,"cubic")</f>
        <v>#NAME?</v>
      </c>
      <c r="G2444" s="151" t="e">
        <f ca="1">_xll.BInterpol(cf!$A$2:$A$68,cf!$B$2:$B$68,params!B2444,"cubic")/100</f>
        <v>#NAME?</v>
      </c>
      <c r="H2444" s="199" t="e">
        <f t="shared" ca="1" si="311"/>
        <v>#NAME?</v>
      </c>
      <c r="I2444" s="152">
        <f t="shared" si="306"/>
        <v>0.15018222372479384</v>
      </c>
      <c r="J2444" s="152">
        <f t="shared" si="312"/>
        <v>5.6656406944299853E-5</v>
      </c>
      <c r="K2444" s="3" t="e">
        <f t="shared" ca="1" si="308"/>
        <v>#NAME?</v>
      </c>
      <c r="L2444" s="153" t="e">
        <f t="shared" ca="1" si="313"/>
        <v>#NAME?</v>
      </c>
      <c r="M2444" s="195" t="e">
        <f ca="1">_xll.BInterpol(cf!$A$2:$A$68,cf!$C$2:$C$68,params!B2444,"cubic")</f>
        <v>#NAME?</v>
      </c>
      <c r="N2444" s="195" t="e">
        <f ca="1">+_xll.BInterpol(#REF!,#REF!,params!B2444,"cubic")</f>
        <v>#NAME?</v>
      </c>
      <c r="O2444" s="153" t="e">
        <f t="shared" ca="1" si="309"/>
        <v>#NAME?</v>
      </c>
    </row>
    <row r="2445" spans="1:15">
      <c r="A2445">
        <v>2442</v>
      </c>
      <c r="B2445">
        <f t="shared" si="307"/>
        <v>9.7680000000000007</v>
      </c>
      <c r="C2445" s="151" t="e">
        <f ca="1">+_xll.BInterpol(Boost!$R$6:$R$66,Boost!$AZ$6:$AZ$66,params!B2445,"cubic")</f>
        <v>#NAME?</v>
      </c>
      <c r="D2445" s="151" t="e">
        <f ca="1">+_xll.BInterpol(Boost!$R$6:$R$66,Boost!$AX$6:$AX$66,params!B2445,"cubic")</f>
        <v>#NAME?</v>
      </c>
      <c r="E2445" s="198" t="e">
        <f t="shared" ca="1" si="310"/>
        <v>#NAME?</v>
      </c>
      <c r="F2445" s="151" t="e">
        <f ca="1">+_xll.BInterpol(Boost!$R$6:$R$66,Boost!$AY$6:$AY$66,params!B2445,"cubic")</f>
        <v>#NAME?</v>
      </c>
      <c r="G2445" s="151" t="e">
        <f ca="1">_xll.BInterpol(cf!$A$2:$A$68,cf!$B$2:$B$68,params!B2445,"cubic")/100</f>
        <v>#NAME?</v>
      </c>
      <c r="H2445" s="199" t="e">
        <f t="shared" ca="1" si="311"/>
        <v>#NAME?</v>
      </c>
      <c r="I2445" s="152">
        <f t="shared" si="306"/>
        <v>0.15023887635477018</v>
      </c>
      <c r="J2445" s="152">
        <f t="shared" si="312"/>
        <v>5.6652629976339242E-5</v>
      </c>
      <c r="K2445" s="3" t="e">
        <f t="shared" ca="1" si="308"/>
        <v>#NAME?</v>
      </c>
      <c r="L2445" s="153" t="e">
        <f t="shared" ca="1" si="313"/>
        <v>#NAME?</v>
      </c>
      <c r="M2445" s="195" t="e">
        <f ca="1">_xll.BInterpol(cf!$A$2:$A$68,cf!$C$2:$C$68,params!B2445,"cubic")</f>
        <v>#NAME?</v>
      </c>
      <c r="N2445" s="195" t="e">
        <f ca="1">+_xll.BInterpol(#REF!,#REF!,params!B2445,"cubic")</f>
        <v>#NAME?</v>
      </c>
      <c r="O2445" s="153" t="e">
        <f t="shared" ca="1" si="309"/>
        <v>#NAME?</v>
      </c>
    </row>
    <row r="2446" spans="1:15">
      <c r="A2446">
        <v>2443</v>
      </c>
      <c r="B2446">
        <f t="shared" si="307"/>
        <v>9.7720000000000002</v>
      </c>
      <c r="C2446" s="151" t="e">
        <f ca="1">+_xll.BInterpol(Boost!$R$6:$R$66,Boost!$AZ$6:$AZ$66,params!B2446,"cubic")</f>
        <v>#NAME?</v>
      </c>
      <c r="D2446" s="151" t="e">
        <f ca="1">+_xll.BInterpol(Boost!$R$6:$R$66,Boost!$AX$6:$AX$66,params!B2446,"cubic")</f>
        <v>#NAME?</v>
      </c>
      <c r="E2446" s="198" t="e">
        <f t="shared" ca="1" si="310"/>
        <v>#NAME?</v>
      </c>
      <c r="F2446" s="151" t="e">
        <f ca="1">+_xll.BInterpol(Boost!$R$6:$R$66,Boost!$AY$6:$AY$66,params!B2446,"cubic")</f>
        <v>#NAME?</v>
      </c>
      <c r="G2446" s="151" t="e">
        <f ca="1">_xll.BInterpol(cf!$A$2:$A$68,cf!$B$2:$B$68,params!B2446,"cubic")/100</f>
        <v>#NAME?</v>
      </c>
      <c r="H2446" s="199" t="e">
        <f t="shared" ca="1" si="311"/>
        <v>#NAME?</v>
      </c>
      <c r="I2446" s="152">
        <f t="shared" si="306"/>
        <v>0.15029552520803047</v>
      </c>
      <c r="J2446" s="152">
        <f t="shared" si="312"/>
        <v>5.6648853260288234E-5</v>
      </c>
      <c r="K2446" s="3" t="e">
        <f t="shared" ca="1" si="308"/>
        <v>#NAME?</v>
      </c>
      <c r="L2446" s="153" t="e">
        <f t="shared" ca="1" si="313"/>
        <v>#NAME?</v>
      </c>
      <c r="M2446" s="195" t="e">
        <f ca="1">_xll.BInterpol(cf!$A$2:$A$68,cf!$C$2:$C$68,params!B2446,"cubic")</f>
        <v>#NAME?</v>
      </c>
      <c r="N2446" s="195" t="e">
        <f ca="1">+_xll.BInterpol(#REF!,#REF!,params!B2446,"cubic")</f>
        <v>#NAME?</v>
      </c>
      <c r="O2446" s="153" t="e">
        <f t="shared" ca="1" si="309"/>
        <v>#NAME?</v>
      </c>
    </row>
    <row r="2447" spans="1:15">
      <c r="A2447">
        <v>2444</v>
      </c>
      <c r="B2447">
        <f t="shared" si="307"/>
        <v>9.7759999999999998</v>
      </c>
      <c r="C2447" s="151" t="e">
        <f ca="1">+_xll.BInterpol(Boost!$R$6:$R$66,Boost!$AZ$6:$AZ$66,params!B2447,"cubic")</f>
        <v>#NAME?</v>
      </c>
      <c r="D2447" s="151" t="e">
        <f ca="1">+_xll.BInterpol(Boost!$R$6:$R$66,Boost!$AX$6:$AX$66,params!B2447,"cubic")</f>
        <v>#NAME?</v>
      </c>
      <c r="E2447" s="198" t="e">
        <f t="shared" ca="1" si="310"/>
        <v>#NAME?</v>
      </c>
      <c r="F2447" s="151" t="e">
        <f ca="1">+_xll.BInterpol(Boost!$R$6:$R$66,Boost!$AY$6:$AY$66,params!B2447,"cubic")</f>
        <v>#NAME?</v>
      </c>
      <c r="G2447" s="151" t="e">
        <f ca="1">_xll.BInterpol(cf!$A$2:$A$68,cf!$B$2:$B$68,params!B2447,"cubic")/100</f>
        <v>#NAME?</v>
      </c>
      <c r="H2447" s="199" t="e">
        <f t="shared" ca="1" si="311"/>
        <v>#NAME?</v>
      </c>
      <c r="I2447" s="152">
        <f t="shared" si="306"/>
        <v>0.15035217028482639</v>
      </c>
      <c r="J2447" s="152">
        <f t="shared" si="312"/>
        <v>5.6645076795924787E-5</v>
      </c>
      <c r="K2447" s="3" t="e">
        <f t="shared" ca="1" si="308"/>
        <v>#NAME?</v>
      </c>
      <c r="L2447" s="153" t="e">
        <f t="shared" ca="1" si="313"/>
        <v>#NAME?</v>
      </c>
      <c r="M2447" s="195" t="e">
        <f ca="1">_xll.BInterpol(cf!$A$2:$A$68,cf!$C$2:$C$68,params!B2447,"cubic")</f>
        <v>#NAME?</v>
      </c>
      <c r="N2447" s="195" t="e">
        <f ca="1">+_xll.BInterpol(#REF!,#REF!,params!B2447,"cubic")</f>
        <v>#NAME?</v>
      </c>
      <c r="O2447" s="153" t="e">
        <f t="shared" ca="1" si="309"/>
        <v>#NAME?</v>
      </c>
    </row>
    <row r="2448" spans="1:15">
      <c r="A2448">
        <v>2445</v>
      </c>
      <c r="B2448">
        <f t="shared" si="307"/>
        <v>9.7799999999999994</v>
      </c>
      <c r="C2448" s="151" t="e">
        <f ca="1">+_xll.BInterpol(Boost!$R$6:$R$66,Boost!$AZ$6:$AZ$66,params!B2448,"cubic")</f>
        <v>#NAME?</v>
      </c>
      <c r="D2448" s="151" t="e">
        <f ca="1">+_xll.BInterpol(Boost!$R$6:$R$66,Boost!$AX$6:$AX$66,params!B2448,"cubic")</f>
        <v>#NAME?</v>
      </c>
      <c r="E2448" s="198" t="e">
        <f t="shared" ca="1" si="310"/>
        <v>#NAME?</v>
      </c>
      <c r="F2448" s="151" t="e">
        <f ca="1">+_xll.BInterpol(Boost!$R$6:$R$66,Boost!$AY$6:$AY$66,params!B2448,"cubic")</f>
        <v>#NAME?</v>
      </c>
      <c r="G2448" s="151" t="e">
        <f ca="1">_xll.BInterpol(cf!$A$2:$A$68,cf!$B$2:$B$68,params!B2448,"cubic")/100</f>
        <v>#NAME?</v>
      </c>
      <c r="H2448" s="199" t="e">
        <f t="shared" ca="1" si="311"/>
        <v>#NAME?</v>
      </c>
      <c r="I2448" s="152">
        <f t="shared" si="306"/>
        <v>0.15040881158540975</v>
      </c>
      <c r="J2448" s="152">
        <f t="shared" si="312"/>
        <v>5.6641300583359921E-5</v>
      </c>
      <c r="K2448" s="3" t="e">
        <f t="shared" ca="1" si="308"/>
        <v>#NAME?</v>
      </c>
      <c r="L2448" s="153" t="e">
        <f t="shared" ca="1" si="313"/>
        <v>#NAME?</v>
      </c>
      <c r="M2448" s="195" t="e">
        <f ca="1">_xll.BInterpol(cf!$A$2:$A$68,cf!$C$2:$C$68,params!B2448,"cubic")</f>
        <v>#NAME?</v>
      </c>
      <c r="N2448" s="195" t="e">
        <f ca="1">+_xll.BInterpol(#REF!,#REF!,params!B2448,"cubic")</f>
        <v>#NAME?</v>
      </c>
      <c r="O2448" s="153" t="e">
        <f t="shared" ca="1" si="309"/>
        <v>#NAME?</v>
      </c>
    </row>
    <row r="2449" spans="1:15">
      <c r="A2449">
        <v>2446</v>
      </c>
      <c r="B2449">
        <f t="shared" si="307"/>
        <v>9.7840000000000007</v>
      </c>
      <c r="C2449" s="151" t="e">
        <f ca="1">+_xll.BInterpol(Boost!$R$6:$R$66,Boost!$AZ$6:$AZ$66,params!B2449,"cubic")</f>
        <v>#NAME?</v>
      </c>
      <c r="D2449" s="151" t="e">
        <f ca="1">+_xll.BInterpol(Boost!$R$6:$R$66,Boost!$AX$6:$AX$66,params!B2449,"cubic")</f>
        <v>#NAME?</v>
      </c>
      <c r="E2449" s="198" t="e">
        <f t="shared" ca="1" si="310"/>
        <v>#NAME?</v>
      </c>
      <c r="F2449" s="151" t="e">
        <f ca="1">+_xll.BInterpol(Boost!$R$6:$R$66,Boost!$AY$6:$AY$66,params!B2449,"cubic")</f>
        <v>#NAME?</v>
      </c>
      <c r="G2449" s="151" t="e">
        <f ca="1">_xll.BInterpol(cf!$A$2:$A$68,cf!$B$2:$B$68,params!B2449,"cubic")/100</f>
        <v>#NAME?</v>
      </c>
      <c r="H2449" s="199" t="e">
        <f t="shared" ca="1" si="311"/>
        <v>#NAME?</v>
      </c>
      <c r="I2449" s="152">
        <f t="shared" si="306"/>
        <v>0.15046544911003223</v>
      </c>
      <c r="J2449" s="152">
        <f t="shared" si="312"/>
        <v>5.6637524622482616E-5</v>
      </c>
      <c r="K2449" s="3" t="e">
        <f t="shared" ca="1" si="308"/>
        <v>#NAME?</v>
      </c>
      <c r="L2449" s="153" t="e">
        <f t="shared" ca="1" si="313"/>
        <v>#NAME?</v>
      </c>
      <c r="M2449" s="195" t="e">
        <f ca="1">_xll.BInterpol(cf!$A$2:$A$68,cf!$C$2:$C$68,params!B2449,"cubic")</f>
        <v>#NAME?</v>
      </c>
      <c r="N2449" s="195" t="e">
        <f ca="1">+_xll.BInterpol(#REF!,#REF!,params!B2449,"cubic")</f>
        <v>#NAME?</v>
      </c>
      <c r="O2449" s="153" t="e">
        <f t="shared" ca="1" si="309"/>
        <v>#NAME?</v>
      </c>
    </row>
    <row r="2450" spans="1:15">
      <c r="A2450">
        <v>2447</v>
      </c>
      <c r="B2450">
        <f t="shared" si="307"/>
        <v>9.7880000000000003</v>
      </c>
      <c r="C2450" s="151" t="e">
        <f ca="1">+_xll.BInterpol(Boost!$R$6:$R$66,Boost!$AZ$6:$AZ$66,params!B2450,"cubic")</f>
        <v>#NAME?</v>
      </c>
      <c r="D2450" s="151" t="e">
        <f ca="1">+_xll.BInterpol(Boost!$R$6:$R$66,Boost!$AX$6:$AX$66,params!B2450,"cubic")</f>
        <v>#NAME?</v>
      </c>
      <c r="E2450" s="198" t="e">
        <f t="shared" ca="1" si="310"/>
        <v>#NAME?</v>
      </c>
      <c r="F2450" s="151" t="e">
        <f ca="1">+_xll.BInterpol(Boost!$R$6:$R$66,Boost!$AY$6:$AY$66,params!B2450,"cubic")</f>
        <v>#NAME?</v>
      </c>
      <c r="G2450" s="151" t="e">
        <f ca="1">_xll.BInterpol(cf!$A$2:$A$68,cf!$B$2:$B$68,params!B2450,"cubic")/100</f>
        <v>#NAME?</v>
      </c>
      <c r="H2450" s="199" t="e">
        <f t="shared" ca="1" si="311"/>
        <v>#NAME?</v>
      </c>
      <c r="I2450" s="152">
        <f t="shared" si="306"/>
        <v>0.15052208285894564</v>
      </c>
      <c r="J2450" s="152">
        <f t="shared" si="312"/>
        <v>5.6633748913403892E-5</v>
      </c>
      <c r="K2450" s="3" t="e">
        <f t="shared" ca="1" si="308"/>
        <v>#NAME?</v>
      </c>
      <c r="L2450" s="153" t="e">
        <f t="shared" ca="1" si="313"/>
        <v>#NAME?</v>
      </c>
      <c r="M2450" s="195" t="e">
        <f ca="1">_xll.BInterpol(cf!$A$2:$A$68,cf!$C$2:$C$68,params!B2450,"cubic")</f>
        <v>#NAME?</v>
      </c>
      <c r="N2450" s="195" t="e">
        <f ca="1">+_xll.BInterpol(#REF!,#REF!,params!B2450,"cubic")</f>
        <v>#NAME?</v>
      </c>
      <c r="O2450" s="153" t="e">
        <f t="shared" ca="1" si="309"/>
        <v>#NAME?</v>
      </c>
    </row>
    <row r="2451" spans="1:15">
      <c r="A2451">
        <v>2448</v>
      </c>
      <c r="B2451">
        <f t="shared" si="307"/>
        <v>9.7919999999999998</v>
      </c>
      <c r="C2451" s="151" t="e">
        <f ca="1">+_xll.BInterpol(Boost!$R$6:$R$66,Boost!$AZ$6:$AZ$66,params!B2451,"cubic")</f>
        <v>#NAME?</v>
      </c>
      <c r="D2451" s="151" t="e">
        <f ca="1">+_xll.BInterpol(Boost!$R$6:$R$66,Boost!$AX$6:$AX$66,params!B2451,"cubic")</f>
        <v>#NAME?</v>
      </c>
      <c r="E2451" s="198" t="e">
        <f t="shared" ca="1" si="310"/>
        <v>#NAME?</v>
      </c>
      <c r="F2451" s="151" t="e">
        <f ca="1">+_xll.BInterpol(Boost!$R$6:$R$66,Boost!$AY$6:$AY$66,params!B2451,"cubic")</f>
        <v>#NAME?</v>
      </c>
      <c r="G2451" s="151" t="e">
        <f ca="1">_xll.BInterpol(cf!$A$2:$A$68,cf!$B$2:$B$68,params!B2451,"cubic")/100</f>
        <v>#NAME?</v>
      </c>
      <c r="H2451" s="199" t="e">
        <f t="shared" ca="1" si="311"/>
        <v>#NAME?</v>
      </c>
      <c r="I2451" s="152">
        <f t="shared" si="306"/>
        <v>0.15057871283240165</v>
      </c>
      <c r="J2451" s="152">
        <f t="shared" si="312"/>
        <v>5.6629973456012728E-5</v>
      </c>
      <c r="K2451" s="3" t="e">
        <f t="shared" ca="1" si="308"/>
        <v>#NAME?</v>
      </c>
      <c r="L2451" s="153" t="e">
        <f t="shared" ca="1" si="313"/>
        <v>#NAME?</v>
      </c>
      <c r="M2451" s="195" t="e">
        <f ca="1">_xll.BInterpol(cf!$A$2:$A$68,cf!$C$2:$C$68,params!B2451,"cubic")</f>
        <v>#NAME?</v>
      </c>
      <c r="N2451" s="195" t="e">
        <f ca="1">+_xll.BInterpol(#REF!,#REF!,params!B2451,"cubic")</f>
        <v>#NAME?</v>
      </c>
      <c r="O2451" s="153" t="e">
        <f t="shared" ca="1" si="309"/>
        <v>#NAME?</v>
      </c>
    </row>
    <row r="2452" spans="1:15">
      <c r="A2452">
        <v>2449</v>
      </c>
      <c r="B2452">
        <f t="shared" si="307"/>
        <v>9.7959999999999994</v>
      </c>
      <c r="C2452" s="151" t="e">
        <f ca="1">+_xll.BInterpol(Boost!$R$6:$R$66,Boost!$AZ$6:$AZ$66,params!B2452,"cubic")</f>
        <v>#NAME?</v>
      </c>
      <c r="D2452" s="151" t="e">
        <f ca="1">+_xll.BInterpol(Boost!$R$6:$R$66,Boost!$AX$6:$AX$66,params!B2452,"cubic")</f>
        <v>#NAME?</v>
      </c>
      <c r="E2452" s="198" t="e">
        <f t="shared" ca="1" si="310"/>
        <v>#NAME?</v>
      </c>
      <c r="F2452" s="151" t="e">
        <f ca="1">+_xll.BInterpol(Boost!$R$6:$R$66,Boost!$AY$6:$AY$66,params!B2452,"cubic")</f>
        <v>#NAME?</v>
      </c>
      <c r="G2452" s="151" t="e">
        <f ca="1">_xll.BInterpol(cf!$A$2:$A$68,cf!$B$2:$B$68,params!B2452,"cubic")/100</f>
        <v>#NAME?</v>
      </c>
      <c r="H2452" s="199" t="e">
        <f t="shared" ca="1" si="311"/>
        <v>#NAME?</v>
      </c>
      <c r="I2452" s="152">
        <f t="shared" si="306"/>
        <v>0.15063533903065185</v>
      </c>
      <c r="J2452" s="152">
        <f t="shared" si="312"/>
        <v>5.6626198250198101E-5</v>
      </c>
      <c r="K2452" s="3" t="e">
        <f t="shared" ca="1" si="308"/>
        <v>#NAME?</v>
      </c>
      <c r="L2452" s="153" t="e">
        <f t="shared" ca="1" si="313"/>
        <v>#NAME?</v>
      </c>
      <c r="M2452" s="195" t="e">
        <f ca="1">_xll.BInterpol(cf!$A$2:$A$68,cf!$C$2:$C$68,params!B2452,"cubic")</f>
        <v>#NAME?</v>
      </c>
      <c r="N2452" s="195" t="e">
        <f ca="1">+_xll.BInterpol(#REF!,#REF!,params!B2452,"cubic")</f>
        <v>#NAME?</v>
      </c>
      <c r="O2452" s="153" t="e">
        <f t="shared" ca="1" si="309"/>
        <v>#NAME?</v>
      </c>
    </row>
    <row r="2453" spans="1:15">
      <c r="A2453">
        <v>2450</v>
      </c>
      <c r="B2453">
        <f t="shared" si="307"/>
        <v>9.8000000000000007</v>
      </c>
      <c r="C2453" s="151" t="e">
        <f ca="1">+_xll.BInterpol(Boost!$R$6:$R$66,Boost!$AZ$6:$AZ$66,params!B2453,"cubic")</f>
        <v>#NAME?</v>
      </c>
      <c r="D2453" s="151" t="e">
        <f ca="1">+_xll.BInterpol(Boost!$R$6:$R$66,Boost!$AX$6:$AX$66,params!B2453,"cubic")</f>
        <v>#NAME?</v>
      </c>
      <c r="E2453" s="198" t="e">
        <f t="shared" ca="1" si="310"/>
        <v>#NAME?</v>
      </c>
      <c r="F2453" s="151" t="e">
        <f ca="1">+_xll.BInterpol(Boost!$R$6:$R$66,Boost!$AY$6:$AY$66,params!B2453,"cubic")</f>
        <v>#NAME?</v>
      </c>
      <c r="G2453" s="151" t="e">
        <f ca="1">_xll.BInterpol(cf!$A$2:$A$68,cf!$B$2:$B$68,params!B2453,"cubic")/100</f>
        <v>#NAME?</v>
      </c>
      <c r="H2453" s="199" t="e">
        <f t="shared" ca="1" si="311"/>
        <v>#NAME?</v>
      </c>
      <c r="I2453" s="152">
        <f t="shared" si="306"/>
        <v>0.15069196145394814</v>
      </c>
      <c r="J2453" s="152">
        <f t="shared" si="312"/>
        <v>5.6622423296293078E-5</v>
      </c>
      <c r="K2453" s="3" t="e">
        <f t="shared" ca="1" si="308"/>
        <v>#NAME?</v>
      </c>
      <c r="L2453" s="153" t="e">
        <f t="shared" ca="1" si="313"/>
        <v>#NAME?</v>
      </c>
      <c r="M2453" s="195" t="e">
        <f ca="1">_xll.BInterpol(cf!$A$2:$A$68,cf!$C$2:$C$68,params!B2453,"cubic")</f>
        <v>#NAME?</v>
      </c>
      <c r="N2453" s="195" t="e">
        <f ca="1">+_xll.BInterpol(#REF!,#REF!,params!B2453,"cubic")</f>
        <v>#NAME?</v>
      </c>
      <c r="O2453" s="153" t="e">
        <f t="shared" ca="1" si="309"/>
        <v>#NAME?</v>
      </c>
    </row>
    <row r="2454" spans="1:15">
      <c r="A2454">
        <v>2451</v>
      </c>
      <c r="B2454">
        <f t="shared" si="307"/>
        <v>9.8040000000000003</v>
      </c>
      <c r="C2454" s="151" t="e">
        <f ca="1">+_xll.BInterpol(Boost!$R$6:$R$66,Boost!$AZ$6:$AZ$66,params!B2454,"cubic")</f>
        <v>#NAME?</v>
      </c>
      <c r="D2454" s="151" t="e">
        <f ca="1">+_xll.BInterpol(Boost!$R$6:$R$66,Boost!$AX$6:$AX$66,params!B2454,"cubic")</f>
        <v>#NAME?</v>
      </c>
      <c r="E2454" s="198" t="e">
        <f t="shared" ca="1" si="310"/>
        <v>#NAME?</v>
      </c>
      <c r="F2454" s="151" t="e">
        <f ca="1">+_xll.BInterpol(Boost!$R$6:$R$66,Boost!$AY$6:$AY$66,params!B2454,"cubic")</f>
        <v>#NAME?</v>
      </c>
      <c r="G2454" s="151" t="e">
        <f ca="1">_xll.BInterpol(cf!$A$2:$A$68,cf!$B$2:$B$68,params!B2454,"cubic")/100</f>
        <v>#NAME?</v>
      </c>
      <c r="H2454" s="199" t="e">
        <f t="shared" ca="1" si="311"/>
        <v>#NAME?</v>
      </c>
      <c r="I2454" s="152">
        <f t="shared" si="306"/>
        <v>0.15074858010254188</v>
      </c>
      <c r="J2454" s="152">
        <f t="shared" si="312"/>
        <v>5.6618648593742549E-5</v>
      </c>
      <c r="K2454" s="3" t="e">
        <f t="shared" ca="1" si="308"/>
        <v>#NAME?</v>
      </c>
      <c r="L2454" s="153" t="e">
        <f t="shared" ca="1" si="313"/>
        <v>#NAME?</v>
      </c>
      <c r="M2454" s="195" t="e">
        <f ca="1">_xll.BInterpol(cf!$A$2:$A$68,cf!$C$2:$C$68,params!B2454,"cubic")</f>
        <v>#NAME?</v>
      </c>
      <c r="N2454" s="195" t="e">
        <f ca="1">+_xll.BInterpol(#REF!,#REF!,params!B2454,"cubic")</f>
        <v>#NAME?</v>
      </c>
      <c r="O2454" s="153" t="e">
        <f t="shared" ca="1" si="309"/>
        <v>#NAME?</v>
      </c>
    </row>
    <row r="2455" spans="1:15">
      <c r="A2455">
        <v>2452</v>
      </c>
      <c r="B2455">
        <f t="shared" si="307"/>
        <v>9.8079999999999998</v>
      </c>
      <c r="C2455" s="151" t="e">
        <f ca="1">+_xll.BInterpol(Boost!$R$6:$R$66,Boost!$AZ$6:$AZ$66,params!B2455,"cubic")</f>
        <v>#NAME?</v>
      </c>
      <c r="D2455" s="151" t="e">
        <f ca="1">+_xll.BInterpol(Boost!$R$6:$R$66,Boost!$AX$6:$AX$66,params!B2455,"cubic")</f>
        <v>#NAME?</v>
      </c>
      <c r="E2455" s="198" t="e">
        <f t="shared" ca="1" si="310"/>
        <v>#NAME?</v>
      </c>
      <c r="F2455" s="151" t="e">
        <f ca="1">+_xll.BInterpol(Boost!$R$6:$R$66,Boost!$AY$6:$AY$66,params!B2455,"cubic")</f>
        <v>#NAME?</v>
      </c>
      <c r="G2455" s="151" t="e">
        <f ca="1">_xll.BInterpol(cf!$A$2:$A$68,cf!$B$2:$B$68,params!B2455,"cubic")/100</f>
        <v>#NAME?</v>
      </c>
      <c r="H2455" s="199" t="e">
        <f t="shared" ca="1" si="311"/>
        <v>#NAME?</v>
      </c>
      <c r="I2455" s="152">
        <f t="shared" si="306"/>
        <v>0.15080519497668499</v>
      </c>
      <c r="J2455" s="152">
        <f t="shared" si="312"/>
        <v>5.6614874143101623E-5</v>
      </c>
      <c r="K2455" s="3" t="e">
        <f t="shared" ca="1" si="308"/>
        <v>#NAME?</v>
      </c>
      <c r="L2455" s="153" t="e">
        <f t="shared" ca="1" si="313"/>
        <v>#NAME?</v>
      </c>
      <c r="M2455" s="195" t="e">
        <f ca="1">_xll.BInterpol(cf!$A$2:$A$68,cf!$C$2:$C$68,params!B2455,"cubic")</f>
        <v>#NAME?</v>
      </c>
      <c r="N2455" s="195" t="e">
        <f ca="1">+_xll.BInterpol(#REF!,#REF!,params!B2455,"cubic")</f>
        <v>#NAME?</v>
      </c>
      <c r="O2455" s="153" t="e">
        <f t="shared" ca="1" si="309"/>
        <v>#NAME?</v>
      </c>
    </row>
    <row r="2456" spans="1:15">
      <c r="A2456">
        <v>2453</v>
      </c>
      <c r="B2456">
        <f t="shared" si="307"/>
        <v>9.8119999999999994</v>
      </c>
      <c r="C2456" s="151" t="e">
        <f ca="1">+_xll.BInterpol(Boost!$R$6:$R$66,Boost!$AZ$6:$AZ$66,params!B2456,"cubic")</f>
        <v>#NAME?</v>
      </c>
      <c r="D2456" s="151" t="e">
        <f ca="1">+_xll.BInterpol(Boost!$R$6:$R$66,Boost!$AX$6:$AX$66,params!B2456,"cubic")</f>
        <v>#NAME?</v>
      </c>
      <c r="E2456" s="198" t="e">
        <f t="shared" ca="1" si="310"/>
        <v>#NAME?</v>
      </c>
      <c r="F2456" s="151" t="e">
        <f ca="1">+_xll.BInterpol(Boost!$R$6:$R$66,Boost!$AY$6:$AY$66,params!B2456,"cubic")</f>
        <v>#NAME?</v>
      </c>
      <c r="G2456" s="151" t="e">
        <f ca="1">_xll.BInterpol(cf!$A$2:$A$68,cf!$B$2:$B$68,params!B2456,"cubic")/100</f>
        <v>#NAME?</v>
      </c>
      <c r="H2456" s="199" t="e">
        <f t="shared" ca="1" si="311"/>
        <v>#NAME?</v>
      </c>
      <c r="I2456" s="152">
        <f t="shared" si="306"/>
        <v>0.15086180607662891</v>
      </c>
      <c r="J2456" s="152">
        <f t="shared" si="312"/>
        <v>5.6611099943926213E-5</v>
      </c>
      <c r="K2456" s="3" t="e">
        <f t="shared" ca="1" si="308"/>
        <v>#NAME?</v>
      </c>
      <c r="L2456" s="153" t="e">
        <f t="shared" ca="1" si="313"/>
        <v>#NAME?</v>
      </c>
      <c r="M2456" s="195" t="e">
        <f ca="1">_xll.BInterpol(cf!$A$2:$A$68,cf!$C$2:$C$68,params!B2456,"cubic")</f>
        <v>#NAME?</v>
      </c>
      <c r="N2456" s="195" t="e">
        <f ca="1">+_xll.BInterpol(#REF!,#REF!,params!B2456,"cubic")</f>
        <v>#NAME?</v>
      </c>
      <c r="O2456" s="153" t="e">
        <f t="shared" ca="1" si="309"/>
        <v>#NAME?</v>
      </c>
    </row>
    <row r="2457" spans="1:15">
      <c r="A2457">
        <v>2454</v>
      </c>
      <c r="B2457">
        <f t="shared" si="307"/>
        <v>9.8160000000000007</v>
      </c>
      <c r="C2457" s="151" t="e">
        <f ca="1">+_xll.BInterpol(Boost!$R$6:$R$66,Boost!$AZ$6:$AZ$66,params!B2457,"cubic")</f>
        <v>#NAME?</v>
      </c>
      <c r="D2457" s="151" t="e">
        <f ca="1">+_xll.BInterpol(Boost!$R$6:$R$66,Boost!$AX$6:$AX$66,params!B2457,"cubic")</f>
        <v>#NAME?</v>
      </c>
      <c r="E2457" s="198" t="e">
        <f t="shared" ca="1" si="310"/>
        <v>#NAME?</v>
      </c>
      <c r="F2457" s="151" t="e">
        <f ca="1">+_xll.BInterpol(Boost!$R$6:$R$66,Boost!$AY$6:$AY$66,params!B2457,"cubic")</f>
        <v>#NAME?</v>
      </c>
      <c r="G2457" s="151" t="e">
        <f ca="1">_xll.BInterpol(cf!$A$2:$A$68,cf!$B$2:$B$68,params!B2457,"cubic")/100</f>
        <v>#NAME?</v>
      </c>
      <c r="H2457" s="199" t="e">
        <f t="shared" ca="1" si="311"/>
        <v>#NAME?</v>
      </c>
      <c r="I2457" s="152">
        <f t="shared" si="306"/>
        <v>0.15091841340262524</v>
      </c>
      <c r="J2457" s="152">
        <f t="shared" si="312"/>
        <v>5.660732599632734E-5</v>
      </c>
      <c r="K2457" s="3" t="e">
        <f t="shared" ca="1" si="308"/>
        <v>#NAME?</v>
      </c>
      <c r="L2457" s="153" t="e">
        <f t="shared" ca="1" si="313"/>
        <v>#NAME?</v>
      </c>
      <c r="M2457" s="195" t="e">
        <f ca="1">_xll.BInterpol(cf!$A$2:$A$68,cf!$C$2:$C$68,params!B2457,"cubic")</f>
        <v>#NAME?</v>
      </c>
      <c r="N2457" s="195" t="e">
        <f ca="1">+_xll.BInterpol(#REF!,#REF!,params!B2457,"cubic")</f>
        <v>#NAME?</v>
      </c>
      <c r="O2457" s="153" t="e">
        <f t="shared" ca="1" si="309"/>
        <v>#NAME?</v>
      </c>
    </row>
    <row r="2458" spans="1:15">
      <c r="A2458">
        <v>2455</v>
      </c>
      <c r="B2458">
        <f t="shared" si="307"/>
        <v>9.82</v>
      </c>
      <c r="C2458" s="151" t="e">
        <f ca="1">+_xll.BInterpol(Boost!$R$6:$R$66,Boost!$AZ$6:$AZ$66,params!B2458,"cubic")</f>
        <v>#NAME?</v>
      </c>
      <c r="D2458" s="151" t="e">
        <f ca="1">+_xll.BInterpol(Boost!$R$6:$R$66,Boost!$AX$6:$AX$66,params!B2458,"cubic")</f>
        <v>#NAME?</v>
      </c>
      <c r="E2458" s="198" t="e">
        <f t="shared" ca="1" si="310"/>
        <v>#NAME?</v>
      </c>
      <c r="F2458" s="151" t="e">
        <f ca="1">+_xll.BInterpol(Boost!$R$6:$R$66,Boost!$AY$6:$AY$66,params!B2458,"cubic")</f>
        <v>#NAME?</v>
      </c>
      <c r="G2458" s="151" t="e">
        <f ca="1">_xll.BInterpol(cf!$A$2:$A$68,cf!$B$2:$B$68,params!B2458,"cubic")/100</f>
        <v>#NAME?</v>
      </c>
      <c r="H2458" s="199" t="e">
        <f t="shared" ca="1" si="311"/>
        <v>#NAME?</v>
      </c>
      <c r="I2458" s="152">
        <f t="shared" si="306"/>
        <v>0.15097501695492577</v>
      </c>
      <c r="J2458" s="152">
        <f t="shared" si="312"/>
        <v>5.6603552300527049E-5</v>
      </c>
      <c r="K2458" s="3" t="e">
        <f t="shared" ca="1" si="308"/>
        <v>#NAME?</v>
      </c>
      <c r="L2458" s="153" t="e">
        <f t="shared" ca="1" si="313"/>
        <v>#NAME?</v>
      </c>
      <c r="M2458" s="195" t="e">
        <f ca="1">_xll.BInterpol(cf!$A$2:$A$68,cf!$C$2:$C$68,params!B2458,"cubic")</f>
        <v>#NAME?</v>
      </c>
      <c r="N2458" s="195" t="e">
        <f ca="1">+_xll.BInterpol(#REF!,#REF!,params!B2458,"cubic")</f>
        <v>#NAME?</v>
      </c>
      <c r="O2458" s="153" t="e">
        <f t="shared" ca="1" si="309"/>
        <v>#NAME?</v>
      </c>
    </row>
    <row r="2459" spans="1:15">
      <c r="A2459">
        <v>2456</v>
      </c>
      <c r="B2459">
        <f t="shared" si="307"/>
        <v>9.8239999999999998</v>
      </c>
      <c r="C2459" s="151" t="e">
        <f ca="1">+_xll.BInterpol(Boost!$R$6:$R$66,Boost!$AZ$6:$AZ$66,params!B2459,"cubic")</f>
        <v>#NAME?</v>
      </c>
      <c r="D2459" s="151" t="e">
        <f ca="1">+_xll.BInterpol(Boost!$R$6:$R$66,Boost!$AX$6:$AX$66,params!B2459,"cubic")</f>
        <v>#NAME?</v>
      </c>
      <c r="E2459" s="198" t="e">
        <f t="shared" ca="1" si="310"/>
        <v>#NAME?</v>
      </c>
      <c r="F2459" s="151" t="e">
        <f ca="1">+_xll.BInterpol(Boost!$R$6:$R$66,Boost!$AY$6:$AY$66,params!B2459,"cubic")</f>
        <v>#NAME?</v>
      </c>
      <c r="G2459" s="151" t="e">
        <f ca="1">_xll.BInterpol(cf!$A$2:$A$68,cf!$B$2:$B$68,params!B2459,"cubic")/100</f>
        <v>#NAME?</v>
      </c>
      <c r="H2459" s="199" t="e">
        <f t="shared" ca="1" si="311"/>
        <v>#NAME?</v>
      </c>
      <c r="I2459" s="152">
        <f t="shared" si="306"/>
        <v>0.15103161673378185</v>
      </c>
      <c r="J2459" s="152">
        <f t="shared" si="312"/>
        <v>5.6599778856081251E-5</v>
      </c>
      <c r="K2459" s="3" t="e">
        <f t="shared" ca="1" si="308"/>
        <v>#NAME?</v>
      </c>
      <c r="L2459" s="153" t="e">
        <f t="shared" ca="1" si="313"/>
        <v>#NAME?</v>
      </c>
      <c r="M2459" s="195" t="e">
        <f ca="1">_xll.BInterpol(cf!$A$2:$A$68,cf!$C$2:$C$68,params!B2459,"cubic")</f>
        <v>#NAME?</v>
      </c>
      <c r="N2459" s="195" t="e">
        <f ca="1">+_xll.BInterpol(#REF!,#REF!,params!B2459,"cubic")</f>
        <v>#NAME?</v>
      </c>
      <c r="O2459" s="153" t="e">
        <f t="shared" ca="1" si="309"/>
        <v>#NAME?</v>
      </c>
    </row>
    <row r="2460" spans="1:15">
      <c r="A2460">
        <v>2457</v>
      </c>
      <c r="B2460">
        <f t="shared" si="307"/>
        <v>9.8279999999999994</v>
      </c>
      <c r="C2460" s="151" t="e">
        <f ca="1">+_xll.BInterpol(Boost!$R$6:$R$66,Boost!$AZ$6:$AZ$66,params!B2460,"cubic")</f>
        <v>#NAME?</v>
      </c>
      <c r="D2460" s="151" t="e">
        <f ca="1">+_xll.BInterpol(Boost!$R$6:$R$66,Boost!$AX$6:$AX$66,params!B2460,"cubic")</f>
        <v>#NAME?</v>
      </c>
      <c r="E2460" s="198" t="e">
        <f t="shared" ca="1" si="310"/>
        <v>#NAME?</v>
      </c>
      <c r="F2460" s="151" t="e">
        <f ca="1">+_xll.BInterpol(Boost!$R$6:$R$66,Boost!$AY$6:$AY$66,params!B2460,"cubic")</f>
        <v>#NAME?</v>
      </c>
      <c r="G2460" s="151" t="e">
        <f ca="1">_xll.BInterpol(cf!$A$2:$A$68,cf!$B$2:$B$68,params!B2460,"cubic")/100</f>
        <v>#NAME?</v>
      </c>
      <c r="H2460" s="199" t="e">
        <f t="shared" ca="1" si="311"/>
        <v>#NAME?</v>
      </c>
      <c r="I2460" s="152">
        <f t="shared" si="306"/>
        <v>0.15108821273944506</v>
      </c>
      <c r="J2460" s="152">
        <f t="shared" si="312"/>
        <v>5.659600566321199E-5</v>
      </c>
      <c r="K2460" s="3" t="e">
        <f t="shared" ca="1" si="308"/>
        <v>#NAME?</v>
      </c>
      <c r="L2460" s="153" t="e">
        <f t="shared" ca="1" si="313"/>
        <v>#NAME?</v>
      </c>
      <c r="M2460" s="195" t="e">
        <f ca="1">_xll.BInterpol(cf!$A$2:$A$68,cf!$C$2:$C$68,params!B2460,"cubic")</f>
        <v>#NAME?</v>
      </c>
      <c r="N2460" s="195" t="e">
        <f ca="1">+_xll.BInterpol(#REF!,#REF!,params!B2460,"cubic")</f>
        <v>#NAME?</v>
      </c>
      <c r="O2460" s="153" t="e">
        <f t="shared" ca="1" si="309"/>
        <v>#NAME?</v>
      </c>
    </row>
    <row r="2461" spans="1:15">
      <c r="A2461">
        <v>2458</v>
      </c>
      <c r="B2461">
        <f t="shared" si="307"/>
        <v>9.8320000000000007</v>
      </c>
      <c r="C2461" s="151" t="e">
        <f ca="1">+_xll.BInterpol(Boost!$R$6:$R$66,Boost!$AZ$6:$AZ$66,params!B2461,"cubic")</f>
        <v>#NAME?</v>
      </c>
      <c r="D2461" s="151" t="e">
        <f ca="1">+_xll.BInterpol(Boost!$R$6:$R$66,Boost!$AX$6:$AX$66,params!B2461,"cubic")</f>
        <v>#NAME?</v>
      </c>
      <c r="E2461" s="198" t="e">
        <f t="shared" ca="1" si="310"/>
        <v>#NAME?</v>
      </c>
      <c r="F2461" s="151" t="e">
        <f ca="1">+_xll.BInterpol(Boost!$R$6:$R$66,Boost!$AY$6:$AY$66,params!B2461,"cubic")</f>
        <v>#NAME?</v>
      </c>
      <c r="G2461" s="151" t="e">
        <f ca="1">_xll.BInterpol(cf!$A$2:$A$68,cf!$B$2:$B$68,params!B2461,"cubic")/100</f>
        <v>#NAME?</v>
      </c>
      <c r="H2461" s="199" t="e">
        <f t="shared" ca="1" si="311"/>
        <v>#NAME?</v>
      </c>
      <c r="I2461" s="152">
        <f t="shared" si="306"/>
        <v>0.15114480497216709</v>
      </c>
      <c r="J2461" s="152">
        <f t="shared" si="312"/>
        <v>5.6592232722030289E-5</v>
      </c>
      <c r="K2461" s="3" t="e">
        <f t="shared" ca="1" si="308"/>
        <v>#NAME?</v>
      </c>
      <c r="L2461" s="153" t="e">
        <f t="shared" ca="1" si="313"/>
        <v>#NAME?</v>
      </c>
      <c r="M2461" s="195" t="e">
        <f ca="1">_xll.BInterpol(cf!$A$2:$A$68,cf!$C$2:$C$68,params!B2461,"cubic")</f>
        <v>#NAME?</v>
      </c>
      <c r="N2461" s="195" t="e">
        <f ca="1">+_xll.BInterpol(#REF!,#REF!,params!B2461,"cubic")</f>
        <v>#NAME?</v>
      </c>
      <c r="O2461" s="153" t="e">
        <f t="shared" ca="1" si="309"/>
        <v>#NAME?</v>
      </c>
    </row>
    <row r="2462" spans="1:15">
      <c r="A2462">
        <v>2459</v>
      </c>
      <c r="B2462">
        <f t="shared" si="307"/>
        <v>9.8360000000000003</v>
      </c>
      <c r="C2462" s="151" t="e">
        <f ca="1">+_xll.BInterpol(Boost!$R$6:$R$66,Boost!$AZ$6:$AZ$66,params!B2462,"cubic")</f>
        <v>#NAME?</v>
      </c>
      <c r="D2462" s="151" t="e">
        <f ca="1">+_xll.BInterpol(Boost!$R$6:$R$66,Boost!$AX$6:$AX$66,params!B2462,"cubic")</f>
        <v>#NAME?</v>
      </c>
      <c r="E2462" s="198" t="e">
        <f t="shared" ca="1" si="310"/>
        <v>#NAME?</v>
      </c>
      <c r="F2462" s="151" t="e">
        <f ca="1">+_xll.BInterpol(Boost!$R$6:$R$66,Boost!$AY$6:$AY$66,params!B2462,"cubic")</f>
        <v>#NAME?</v>
      </c>
      <c r="G2462" s="151" t="e">
        <f ca="1">_xll.BInterpol(cf!$A$2:$A$68,cf!$B$2:$B$68,params!B2462,"cubic")/100</f>
        <v>#NAME?</v>
      </c>
      <c r="H2462" s="199" t="e">
        <f t="shared" ca="1" si="311"/>
        <v>#NAME?</v>
      </c>
      <c r="I2462" s="152">
        <f t="shared" si="306"/>
        <v>0.15120139343219929</v>
      </c>
      <c r="J2462" s="152">
        <f t="shared" si="312"/>
        <v>5.6588460032203081E-5</v>
      </c>
      <c r="K2462" s="3" t="e">
        <f t="shared" ca="1" si="308"/>
        <v>#NAME?</v>
      </c>
      <c r="L2462" s="153" t="e">
        <f t="shared" ca="1" si="313"/>
        <v>#NAME?</v>
      </c>
      <c r="M2462" s="195" t="e">
        <f ca="1">_xll.BInterpol(cf!$A$2:$A$68,cf!$C$2:$C$68,params!B2462,"cubic")</f>
        <v>#NAME?</v>
      </c>
      <c r="N2462" s="195" t="e">
        <f ca="1">+_xll.BInterpol(#REF!,#REF!,params!B2462,"cubic")</f>
        <v>#NAME?</v>
      </c>
      <c r="O2462" s="153" t="e">
        <f t="shared" ca="1" si="309"/>
        <v>#NAME?</v>
      </c>
    </row>
    <row r="2463" spans="1:15">
      <c r="A2463">
        <v>2460</v>
      </c>
      <c r="B2463">
        <f t="shared" si="307"/>
        <v>9.84</v>
      </c>
      <c r="C2463" s="151" t="e">
        <f ca="1">+_xll.BInterpol(Boost!$R$6:$R$66,Boost!$AZ$6:$AZ$66,params!B2463,"cubic")</f>
        <v>#NAME?</v>
      </c>
      <c r="D2463" s="151" t="e">
        <f ca="1">+_xll.BInterpol(Boost!$R$6:$R$66,Boost!$AX$6:$AX$66,params!B2463,"cubic")</f>
        <v>#NAME?</v>
      </c>
      <c r="E2463" s="198" t="e">
        <f t="shared" ca="1" si="310"/>
        <v>#NAME?</v>
      </c>
      <c r="F2463" s="151" t="e">
        <f ca="1">+_xll.BInterpol(Boost!$R$6:$R$66,Boost!$AY$6:$AY$66,params!B2463,"cubic")</f>
        <v>#NAME?</v>
      </c>
      <c r="G2463" s="151" t="e">
        <f ca="1">_xll.BInterpol(cf!$A$2:$A$68,cf!$B$2:$B$68,params!B2463,"cubic")/100</f>
        <v>#NAME?</v>
      </c>
      <c r="H2463" s="199" t="e">
        <f t="shared" ca="1" si="311"/>
        <v>#NAME?</v>
      </c>
      <c r="I2463" s="152">
        <f t="shared" ref="I2463:I2526" si="314">1-EXP($R$5*-1*B2463/(1-$R$6))</f>
        <v>0.15125797811979325</v>
      </c>
      <c r="J2463" s="152">
        <f t="shared" si="312"/>
        <v>5.658468759395241E-5</v>
      </c>
      <c r="K2463" s="3" t="e">
        <f t="shared" ca="1" si="308"/>
        <v>#NAME?</v>
      </c>
      <c r="L2463" s="153" t="e">
        <f t="shared" ca="1" si="313"/>
        <v>#NAME?</v>
      </c>
      <c r="M2463" s="195" t="e">
        <f ca="1">_xll.BInterpol(cf!$A$2:$A$68,cf!$C$2:$C$68,params!B2463,"cubic")</f>
        <v>#NAME?</v>
      </c>
      <c r="N2463" s="195" t="e">
        <f ca="1">+_xll.BInterpol(#REF!,#REF!,params!B2463,"cubic")</f>
        <v>#NAME?</v>
      </c>
      <c r="O2463" s="153" t="e">
        <f t="shared" ca="1" si="309"/>
        <v>#NAME?</v>
      </c>
    </row>
    <row r="2464" spans="1:15">
      <c r="A2464">
        <v>2461</v>
      </c>
      <c r="B2464">
        <f t="shared" si="307"/>
        <v>9.8439999999999994</v>
      </c>
      <c r="C2464" s="151" t="e">
        <f ca="1">+_xll.BInterpol(Boost!$R$6:$R$66,Boost!$AZ$6:$AZ$66,params!B2464,"cubic")</f>
        <v>#NAME?</v>
      </c>
      <c r="D2464" s="151" t="e">
        <f ca="1">+_xll.BInterpol(Boost!$R$6:$R$66,Boost!$AX$6:$AX$66,params!B2464,"cubic")</f>
        <v>#NAME?</v>
      </c>
      <c r="E2464" s="198" t="e">
        <f t="shared" ca="1" si="310"/>
        <v>#NAME?</v>
      </c>
      <c r="F2464" s="151" t="e">
        <f ca="1">+_xll.BInterpol(Boost!$R$6:$R$66,Boost!$AY$6:$AY$66,params!B2464,"cubic")</f>
        <v>#NAME?</v>
      </c>
      <c r="G2464" s="151" t="e">
        <f ca="1">_xll.BInterpol(cf!$A$2:$A$68,cf!$B$2:$B$68,params!B2464,"cubic")/100</f>
        <v>#NAME?</v>
      </c>
      <c r="H2464" s="199" t="e">
        <f t="shared" ca="1" si="311"/>
        <v>#NAME?</v>
      </c>
      <c r="I2464" s="152">
        <f t="shared" si="314"/>
        <v>0.15131455903520052</v>
      </c>
      <c r="J2464" s="152">
        <f t="shared" si="312"/>
        <v>5.6580915407278276E-5</v>
      </c>
      <c r="K2464" s="3" t="e">
        <f t="shared" ca="1" si="308"/>
        <v>#NAME?</v>
      </c>
      <c r="L2464" s="153" t="e">
        <f t="shared" ca="1" si="313"/>
        <v>#NAME?</v>
      </c>
      <c r="M2464" s="195" t="e">
        <f ca="1">_xll.BInterpol(cf!$A$2:$A$68,cf!$C$2:$C$68,params!B2464,"cubic")</f>
        <v>#NAME?</v>
      </c>
      <c r="N2464" s="195" t="e">
        <f ca="1">+_xll.BInterpol(#REF!,#REF!,params!B2464,"cubic")</f>
        <v>#NAME?</v>
      </c>
      <c r="O2464" s="153" t="e">
        <f t="shared" ca="1" si="309"/>
        <v>#NAME?</v>
      </c>
    </row>
    <row r="2465" spans="1:15">
      <c r="A2465">
        <v>2462</v>
      </c>
      <c r="B2465">
        <f t="shared" si="307"/>
        <v>9.8480000000000008</v>
      </c>
      <c r="C2465" s="151" t="e">
        <f ca="1">+_xll.BInterpol(Boost!$R$6:$R$66,Boost!$AZ$6:$AZ$66,params!B2465,"cubic")</f>
        <v>#NAME?</v>
      </c>
      <c r="D2465" s="151" t="e">
        <f ca="1">+_xll.BInterpol(Boost!$R$6:$R$66,Boost!$AX$6:$AX$66,params!B2465,"cubic")</f>
        <v>#NAME?</v>
      </c>
      <c r="E2465" s="198" t="e">
        <f t="shared" ca="1" si="310"/>
        <v>#NAME?</v>
      </c>
      <c r="F2465" s="151" t="e">
        <f ca="1">+_xll.BInterpol(Boost!$R$6:$R$66,Boost!$AY$6:$AY$66,params!B2465,"cubic")</f>
        <v>#NAME?</v>
      </c>
      <c r="G2465" s="151" t="e">
        <f ca="1">_xll.BInterpol(cf!$A$2:$A$68,cf!$B$2:$B$68,params!B2465,"cubic")/100</f>
        <v>#NAME?</v>
      </c>
      <c r="H2465" s="199" t="e">
        <f t="shared" ca="1" si="311"/>
        <v>#NAME?</v>
      </c>
      <c r="I2465" s="152">
        <f t="shared" si="314"/>
        <v>0.15137113617867237</v>
      </c>
      <c r="J2465" s="152">
        <f t="shared" si="312"/>
        <v>5.6577143471847613E-5</v>
      </c>
      <c r="K2465" s="3" t="e">
        <f t="shared" ca="1" si="308"/>
        <v>#NAME?</v>
      </c>
      <c r="L2465" s="153" t="e">
        <f t="shared" ca="1" si="313"/>
        <v>#NAME?</v>
      </c>
      <c r="M2465" s="195" t="e">
        <f ca="1">_xll.BInterpol(cf!$A$2:$A$68,cf!$C$2:$C$68,params!B2465,"cubic")</f>
        <v>#NAME?</v>
      </c>
      <c r="N2465" s="195" t="e">
        <f ca="1">+_xll.BInterpol(#REF!,#REF!,params!B2465,"cubic")</f>
        <v>#NAME?</v>
      </c>
      <c r="O2465" s="153" t="e">
        <f t="shared" ca="1" si="309"/>
        <v>#NAME?</v>
      </c>
    </row>
    <row r="2466" spans="1:15">
      <c r="A2466">
        <v>2463</v>
      </c>
      <c r="B2466">
        <f t="shared" si="307"/>
        <v>9.8520000000000003</v>
      </c>
      <c r="C2466" s="151" t="e">
        <f ca="1">+_xll.BInterpol(Boost!$R$6:$R$66,Boost!$AZ$6:$AZ$66,params!B2466,"cubic")</f>
        <v>#NAME?</v>
      </c>
      <c r="D2466" s="151" t="e">
        <f ca="1">+_xll.BInterpol(Boost!$R$6:$R$66,Boost!$AX$6:$AX$66,params!B2466,"cubic")</f>
        <v>#NAME?</v>
      </c>
      <c r="E2466" s="198" t="e">
        <f t="shared" ca="1" si="310"/>
        <v>#NAME?</v>
      </c>
      <c r="F2466" s="151" t="e">
        <f ca="1">+_xll.BInterpol(Boost!$R$6:$R$66,Boost!$AY$6:$AY$66,params!B2466,"cubic")</f>
        <v>#NAME?</v>
      </c>
      <c r="G2466" s="151" t="e">
        <f ca="1">_xll.BInterpol(cf!$A$2:$A$68,cf!$B$2:$B$68,params!B2466,"cubic")/100</f>
        <v>#NAME?</v>
      </c>
      <c r="H2466" s="199" t="e">
        <f t="shared" ca="1" si="311"/>
        <v>#NAME?</v>
      </c>
      <c r="I2466" s="152">
        <f t="shared" si="314"/>
        <v>0.15142770955046048</v>
      </c>
      <c r="J2466" s="152">
        <f t="shared" si="312"/>
        <v>5.657337178810451E-5</v>
      </c>
      <c r="K2466" s="3" t="e">
        <f t="shared" ca="1" si="308"/>
        <v>#NAME?</v>
      </c>
      <c r="L2466" s="153" t="e">
        <f t="shared" ca="1" si="313"/>
        <v>#NAME?</v>
      </c>
      <c r="M2466" s="195" t="e">
        <f ca="1">_xll.BInterpol(cf!$A$2:$A$68,cf!$C$2:$C$68,params!B2466,"cubic")</f>
        <v>#NAME?</v>
      </c>
      <c r="N2466" s="195" t="e">
        <f ca="1">+_xll.BInterpol(#REF!,#REF!,params!B2466,"cubic")</f>
        <v>#NAME?</v>
      </c>
      <c r="O2466" s="153" t="e">
        <f t="shared" ca="1" si="309"/>
        <v>#NAME?</v>
      </c>
    </row>
    <row r="2467" spans="1:15">
      <c r="A2467">
        <v>2464</v>
      </c>
      <c r="B2467">
        <f t="shared" si="307"/>
        <v>9.8559999999999999</v>
      </c>
      <c r="C2467" s="151" t="e">
        <f ca="1">+_xll.BInterpol(Boost!$R$6:$R$66,Boost!$AZ$6:$AZ$66,params!B2467,"cubic")</f>
        <v>#NAME?</v>
      </c>
      <c r="D2467" s="151" t="e">
        <f ca="1">+_xll.BInterpol(Boost!$R$6:$R$66,Boost!$AX$6:$AX$66,params!B2467,"cubic")</f>
        <v>#NAME?</v>
      </c>
      <c r="E2467" s="198" t="e">
        <f t="shared" ca="1" si="310"/>
        <v>#NAME?</v>
      </c>
      <c r="F2467" s="151" t="e">
        <f ca="1">+_xll.BInterpol(Boost!$R$6:$R$66,Boost!$AY$6:$AY$66,params!B2467,"cubic")</f>
        <v>#NAME?</v>
      </c>
      <c r="G2467" s="151" t="e">
        <f ca="1">_xll.BInterpol(cf!$A$2:$A$68,cf!$B$2:$B$68,params!B2467,"cubic")/100</f>
        <v>#NAME?</v>
      </c>
      <c r="H2467" s="199" t="e">
        <f t="shared" ca="1" si="311"/>
        <v>#NAME?</v>
      </c>
      <c r="I2467" s="152">
        <f t="shared" si="314"/>
        <v>0.15148427915081619</v>
      </c>
      <c r="J2467" s="152">
        <f t="shared" si="312"/>
        <v>5.6569600355715899E-5</v>
      </c>
      <c r="K2467" s="3" t="e">
        <f t="shared" ca="1" si="308"/>
        <v>#NAME?</v>
      </c>
      <c r="L2467" s="153" t="e">
        <f t="shared" ca="1" si="313"/>
        <v>#NAME?</v>
      </c>
      <c r="M2467" s="195" t="e">
        <f ca="1">_xll.BInterpol(cf!$A$2:$A$68,cf!$C$2:$C$68,params!B2467,"cubic")</f>
        <v>#NAME?</v>
      </c>
      <c r="N2467" s="195" t="e">
        <f ca="1">+_xll.BInterpol(#REF!,#REF!,params!B2467,"cubic")</f>
        <v>#NAME?</v>
      </c>
      <c r="O2467" s="153" t="e">
        <f t="shared" ca="1" si="309"/>
        <v>#NAME?</v>
      </c>
    </row>
    <row r="2468" spans="1:15">
      <c r="A2468">
        <v>2465</v>
      </c>
      <c r="B2468">
        <f t="shared" si="307"/>
        <v>9.86</v>
      </c>
      <c r="C2468" s="151" t="e">
        <f ca="1">+_xll.BInterpol(Boost!$R$6:$R$66,Boost!$AZ$6:$AZ$66,params!B2468,"cubic")</f>
        <v>#NAME?</v>
      </c>
      <c r="D2468" s="151" t="e">
        <f ca="1">+_xll.BInterpol(Boost!$R$6:$R$66,Boost!$AX$6:$AX$66,params!B2468,"cubic")</f>
        <v>#NAME?</v>
      </c>
      <c r="E2468" s="198" t="e">
        <f t="shared" ca="1" si="310"/>
        <v>#NAME?</v>
      </c>
      <c r="F2468" s="151" t="e">
        <f ca="1">+_xll.BInterpol(Boost!$R$6:$R$66,Boost!$AY$6:$AY$66,params!B2468,"cubic")</f>
        <v>#NAME?</v>
      </c>
      <c r="G2468" s="151" t="e">
        <f ca="1">_xll.BInterpol(cf!$A$2:$A$68,cf!$B$2:$B$68,params!B2468,"cubic")/100</f>
        <v>#NAME?</v>
      </c>
      <c r="H2468" s="199" t="e">
        <f t="shared" ca="1" si="311"/>
        <v>#NAME?</v>
      </c>
      <c r="I2468" s="152">
        <f t="shared" si="314"/>
        <v>0.15154084497999087</v>
      </c>
      <c r="J2468" s="152">
        <f t="shared" si="312"/>
        <v>5.6565829174681781E-5</v>
      </c>
      <c r="K2468" s="3" t="e">
        <f t="shared" ca="1" si="308"/>
        <v>#NAME?</v>
      </c>
      <c r="L2468" s="153" t="e">
        <f t="shared" ca="1" si="313"/>
        <v>#NAME?</v>
      </c>
      <c r="M2468" s="195" t="e">
        <f ca="1">_xll.BInterpol(cf!$A$2:$A$68,cf!$C$2:$C$68,params!B2468,"cubic")</f>
        <v>#NAME?</v>
      </c>
      <c r="N2468" s="195" t="e">
        <f ca="1">+_xll.BInterpol(#REF!,#REF!,params!B2468,"cubic")</f>
        <v>#NAME?</v>
      </c>
      <c r="O2468" s="153" t="e">
        <f t="shared" ca="1" si="309"/>
        <v>#NAME?</v>
      </c>
    </row>
    <row r="2469" spans="1:15">
      <c r="A2469">
        <v>2466</v>
      </c>
      <c r="B2469">
        <f t="shared" si="307"/>
        <v>9.8640000000000008</v>
      </c>
      <c r="C2469" s="151" t="e">
        <f ca="1">+_xll.BInterpol(Boost!$R$6:$R$66,Boost!$AZ$6:$AZ$66,params!B2469,"cubic")</f>
        <v>#NAME?</v>
      </c>
      <c r="D2469" s="151" t="e">
        <f ca="1">+_xll.BInterpol(Boost!$R$6:$R$66,Boost!$AX$6:$AX$66,params!B2469,"cubic")</f>
        <v>#NAME?</v>
      </c>
      <c r="E2469" s="198" t="e">
        <f t="shared" ca="1" si="310"/>
        <v>#NAME?</v>
      </c>
      <c r="F2469" s="151" t="e">
        <f ca="1">+_xll.BInterpol(Boost!$R$6:$R$66,Boost!$AY$6:$AY$66,params!B2469,"cubic")</f>
        <v>#NAME?</v>
      </c>
      <c r="G2469" s="151" t="e">
        <f ca="1">_xll.BInterpol(cf!$A$2:$A$68,cf!$B$2:$B$68,params!B2469,"cubic")/100</f>
        <v>#NAME?</v>
      </c>
      <c r="H2469" s="199" t="e">
        <f t="shared" ca="1" si="311"/>
        <v>#NAME?</v>
      </c>
      <c r="I2469" s="152">
        <f t="shared" si="314"/>
        <v>0.15159740703823599</v>
      </c>
      <c r="J2469" s="152">
        <f t="shared" si="312"/>
        <v>5.6562058245113178E-5</v>
      </c>
      <c r="K2469" s="3" t="e">
        <f t="shared" ca="1" si="308"/>
        <v>#NAME?</v>
      </c>
      <c r="L2469" s="153" t="e">
        <f t="shared" ca="1" si="313"/>
        <v>#NAME?</v>
      </c>
      <c r="M2469" s="195" t="e">
        <f ca="1">_xll.BInterpol(cf!$A$2:$A$68,cf!$C$2:$C$68,params!B2469,"cubic")</f>
        <v>#NAME?</v>
      </c>
      <c r="N2469" s="195" t="e">
        <f ca="1">+_xll.BInterpol(#REF!,#REF!,params!B2469,"cubic")</f>
        <v>#NAME?</v>
      </c>
      <c r="O2469" s="153" t="e">
        <f t="shared" ca="1" si="309"/>
        <v>#NAME?</v>
      </c>
    </row>
    <row r="2470" spans="1:15">
      <c r="A2470">
        <v>2467</v>
      </c>
      <c r="B2470">
        <f t="shared" si="307"/>
        <v>9.8680000000000003</v>
      </c>
      <c r="C2470" s="151" t="e">
        <f ca="1">+_xll.BInterpol(Boost!$R$6:$R$66,Boost!$AZ$6:$AZ$66,params!B2470,"cubic")</f>
        <v>#NAME?</v>
      </c>
      <c r="D2470" s="151" t="e">
        <f ca="1">+_xll.BInterpol(Boost!$R$6:$R$66,Boost!$AX$6:$AX$66,params!B2470,"cubic")</f>
        <v>#NAME?</v>
      </c>
      <c r="E2470" s="198" t="e">
        <f t="shared" ca="1" si="310"/>
        <v>#NAME?</v>
      </c>
      <c r="F2470" s="151" t="e">
        <f ca="1">+_xll.BInterpol(Boost!$R$6:$R$66,Boost!$AY$6:$AY$66,params!B2470,"cubic")</f>
        <v>#NAME?</v>
      </c>
      <c r="G2470" s="151" t="e">
        <f ca="1">_xll.BInterpol(cf!$A$2:$A$68,cf!$B$2:$B$68,params!B2470,"cubic")/100</f>
        <v>#NAME?</v>
      </c>
      <c r="H2470" s="199" t="e">
        <f t="shared" ca="1" si="311"/>
        <v>#NAME?</v>
      </c>
      <c r="I2470" s="152">
        <f t="shared" si="314"/>
        <v>0.15165396532580289</v>
      </c>
      <c r="J2470" s="152">
        <f t="shared" si="312"/>
        <v>5.6558287566899068E-5</v>
      </c>
      <c r="K2470" s="3" t="e">
        <f t="shared" ca="1" si="308"/>
        <v>#NAME?</v>
      </c>
      <c r="L2470" s="153" t="e">
        <f t="shared" ca="1" si="313"/>
        <v>#NAME?</v>
      </c>
      <c r="M2470" s="195" t="e">
        <f ca="1">_xll.BInterpol(cf!$A$2:$A$68,cf!$C$2:$C$68,params!B2470,"cubic")</f>
        <v>#NAME?</v>
      </c>
      <c r="N2470" s="195" t="e">
        <f ca="1">+_xll.BInterpol(#REF!,#REF!,params!B2470,"cubic")</f>
        <v>#NAME?</v>
      </c>
      <c r="O2470" s="153" t="e">
        <f t="shared" ca="1" si="309"/>
        <v>#NAME?</v>
      </c>
    </row>
    <row r="2471" spans="1:15">
      <c r="A2471">
        <v>2468</v>
      </c>
      <c r="B2471">
        <f t="shared" si="307"/>
        <v>9.8719999999999999</v>
      </c>
      <c r="C2471" s="151" t="e">
        <f ca="1">+_xll.BInterpol(Boost!$R$6:$R$66,Boost!$AZ$6:$AZ$66,params!B2471,"cubic")</f>
        <v>#NAME?</v>
      </c>
      <c r="D2471" s="151" t="e">
        <f ca="1">+_xll.BInterpol(Boost!$R$6:$R$66,Boost!$AX$6:$AX$66,params!B2471,"cubic")</f>
        <v>#NAME?</v>
      </c>
      <c r="E2471" s="198" t="e">
        <f t="shared" ca="1" si="310"/>
        <v>#NAME?</v>
      </c>
      <c r="F2471" s="151" t="e">
        <f ca="1">+_xll.BInterpol(Boost!$R$6:$R$66,Boost!$AY$6:$AY$66,params!B2471,"cubic")</f>
        <v>#NAME?</v>
      </c>
      <c r="G2471" s="151" t="e">
        <f ca="1">_xll.BInterpol(cf!$A$2:$A$68,cf!$B$2:$B$68,params!B2471,"cubic")/100</f>
        <v>#NAME?</v>
      </c>
      <c r="H2471" s="199" t="e">
        <f t="shared" ca="1" si="311"/>
        <v>#NAME?</v>
      </c>
      <c r="I2471" s="152">
        <f t="shared" si="314"/>
        <v>0.15171051984294293</v>
      </c>
      <c r="J2471" s="152">
        <f t="shared" si="312"/>
        <v>5.6554517140039451E-5</v>
      </c>
      <c r="K2471" s="3" t="e">
        <f t="shared" ca="1" si="308"/>
        <v>#NAME?</v>
      </c>
      <c r="L2471" s="153" t="e">
        <f t="shared" ca="1" si="313"/>
        <v>#NAME?</v>
      </c>
      <c r="M2471" s="195" t="e">
        <f ca="1">_xll.BInterpol(cf!$A$2:$A$68,cf!$C$2:$C$68,params!B2471,"cubic")</f>
        <v>#NAME?</v>
      </c>
      <c r="N2471" s="195" t="e">
        <f ca="1">+_xll.BInterpol(#REF!,#REF!,params!B2471,"cubic")</f>
        <v>#NAME?</v>
      </c>
      <c r="O2471" s="153" t="e">
        <f t="shared" ca="1" si="309"/>
        <v>#NAME?</v>
      </c>
    </row>
    <row r="2472" spans="1:15">
      <c r="A2472">
        <v>2469</v>
      </c>
      <c r="B2472">
        <f t="shared" si="307"/>
        <v>9.8759999999999994</v>
      </c>
      <c r="C2472" s="151" t="e">
        <f ca="1">+_xll.BInterpol(Boost!$R$6:$R$66,Boost!$AZ$6:$AZ$66,params!B2472,"cubic")</f>
        <v>#NAME?</v>
      </c>
      <c r="D2472" s="151" t="e">
        <f ca="1">+_xll.BInterpol(Boost!$R$6:$R$66,Boost!$AX$6:$AX$66,params!B2472,"cubic")</f>
        <v>#NAME?</v>
      </c>
      <c r="E2472" s="198" t="e">
        <f t="shared" ca="1" si="310"/>
        <v>#NAME?</v>
      </c>
      <c r="F2472" s="151" t="e">
        <f ca="1">+_xll.BInterpol(Boost!$R$6:$R$66,Boost!$AY$6:$AY$66,params!B2472,"cubic")</f>
        <v>#NAME?</v>
      </c>
      <c r="G2472" s="151" t="e">
        <f ca="1">_xll.BInterpol(cf!$A$2:$A$68,cf!$B$2:$B$68,params!B2472,"cubic")/100</f>
        <v>#NAME?</v>
      </c>
      <c r="H2472" s="199" t="e">
        <f t="shared" ca="1" si="311"/>
        <v>#NAME?</v>
      </c>
      <c r="I2472" s="152">
        <f t="shared" si="314"/>
        <v>0.15176707058990757</v>
      </c>
      <c r="J2472" s="152">
        <f t="shared" si="312"/>
        <v>5.6550746964645349E-5</v>
      </c>
      <c r="K2472" s="3" t="e">
        <f t="shared" ca="1" si="308"/>
        <v>#NAME?</v>
      </c>
      <c r="L2472" s="153" t="e">
        <f t="shared" ca="1" si="313"/>
        <v>#NAME?</v>
      </c>
      <c r="M2472" s="195" t="e">
        <f ca="1">_xll.BInterpol(cf!$A$2:$A$68,cf!$C$2:$C$68,params!B2472,"cubic")</f>
        <v>#NAME?</v>
      </c>
      <c r="N2472" s="195" t="e">
        <f ca="1">+_xll.BInterpol(#REF!,#REF!,params!B2472,"cubic")</f>
        <v>#NAME?</v>
      </c>
      <c r="O2472" s="153" t="e">
        <f t="shared" ca="1" si="309"/>
        <v>#NAME?</v>
      </c>
    </row>
    <row r="2473" spans="1:15">
      <c r="A2473">
        <v>2470</v>
      </c>
      <c r="B2473">
        <f t="shared" si="307"/>
        <v>9.8800000000000008</v>
      </c>
      <c r="C2473" s="151" t="e">
        <f ca="1">+_xll.BInterpol(Boost!$R$6:$R$66,Boost!$AZ$6:$AZ$66,params!B2473,"cubic")</f>
        <v>#NAME?</v>
      </c>
      <c r="D2473" s="151" t="e">
        <f ca="1">+_xll.BInterpol(Boost!$R$6:$R$66,Boost!$AX$6:$AX$66,params!B2473,"cubic")</f>
        <v>#NAME?</v>
      </c>
      <c r="E2473" s="198" t="e">
        <f t="shared" ca="1" si="310"/>
        <v>#NAME?</v>
      </c>
      <c r="F2473" s="151" t="e">
        <f ca="1">+_xll.BInterpol(Boost!$R$6:$R$66,Boost!$AY$6:$AY$66,params!B2473,"cubic")</f>
        <v>#NAME?</v>
      </c>
      <c r="G2473" s="151" t="e">
        <f ca="1">_xll.BInterpol(cf!$A$2:$A$68,cf!$B$2:$B$68,params!B2473,"cubic")/100</f>
        <v>#NAME?</v>
      </c>
      <c r="H2473" s="199" t="e">
        <f t="shared" ca="1" si="311"/>
        <v>#NAME?</v>
      </c>
      <c r="I2473" s="152">
        <f t="shared" si="314"/>
        <v>0.15182361756694807</v>
      </c>
      <c r="J2473" s="152">
        <f t="shared" si="312"/>
        <v>5.6546977040494717E-5</v>
      </c>
      <c r="K2473" s="3" t="e">
        <f t="shared" ca="1" si="308"/>
        <v>#NAME?</v>
      </c>
      <c r="L2473" s="153" t="e">
        <f t="shared" ca="1" si="313"/>
        <v>#NAME?</v>
      </c>
      <c r="M2473" s="195" t="e">
        <f ca="1">_xll.BInterpol(cf!$A$2:$A$68,cf!$C$2:$C$68,params!B2473,"cubic")</f>
        <v>#NAME?</v>
      </c>
      <c r="N2473" s="195" t="e">
        <f ca="1">+_xll.BInterpol(#REF!,#REF!,params!B2473,"cubic")</f>
        <v>#NAME?</v>
      </c>
      <c r="O2473" s="153" t="e">
        <f t="shared" ca="1" si="309"/>
        <v>#NAME?</v>
      </c>
    </row>
    <row r="2474" spans="1:15">
      <c r="A2474">
        <v>2471</v>
      </c>
      <c r="B2474">
        <f t="shared" si="307"/>
        <v>9.8840000000000003</v>
      </c>
      <c r="C2474" s="151" t="e">
        <f ca="1">+_xll.BInterpol(Boost!$R$6:$R$66,Boost!$AZ$6:$AZ$66,params!B2474,"cubic")</f>
        <v>#NAME?</v>
      </c>
      <c r="D2474" s="151" t="e">
        <f ca="1">+_xll.BInterpol(Boost!$R$6:$R$66,Boost!$AX$6:$AX$66,params!B2474,"cubic")</f>
        <v>#NAME?</v>
      </c>
      <c r="E2474" s="198" t="e">
        <f t="shared" ca="1" si="310"/>
        <v>#NAME?</v>
      </c>
      <c r="F2474" s="151" t="e">
        <f ca="1">+_xll.BInterpol(Boost!$R$6:$R$66,Boost!$AY$6:$AY$66,params!B2474,"cubic")</f>
        <v>#NAME?</v>
      </c>
      <c r="G2474" s="151" t="e">
        <f ca="1">_xll.BInterpol(cf!$A$2:$A$68,cf!$B$2:$B$68,params!B2474,"cubic")/100</f>
        <v>#NAME?</v>
      </c>
      <c r="H2474" s="199" t="e">
        <f t="shared" ca="1" si="311"/>
        <v>#NAME?</v>
      </c>
      <c r="I2474" s="152">
        <f t="shared" si="314"/>
        <v>0.15188016077431576</v>
      </c>
      <c r="J2474" s="152">
        <f t="shared" si="312"/>
        <v>5.6543207367698578E-5</v>
      </c>
      <c r="K2474" s="3" t="e">
        <f t="shared" ca="1" si="308"/>
        <v>#NAME?</v>
      </c>
      <c r="L2474" s="153" t="e">
        <f t="shared" ca="1" si="313"/>
        <v>#NAME?</v>
      </c>
      <c r="M2474" s="195" t="e">
        <f ca="1">_xll.BInterpol(cf!$A$2:$A$68,cf!$C$2:$C$68,params!B2474,"cubic")</f>
        <v>#NAME?</v>
      </c>
      <c r="N2474" s="195" t="e">
        <f ca="1">+_xll.BInterpol(#REF!,#REF!,params!B2474,"cubic")</f>
        <v>#NAME?</v>
      </c>
      <c r="O2474" s="153" t="e">
        <f t="shared" ca="1" si="309"/>
        <v>#NAME?</v>
      </c>
    </row>
    <row r="2475" spans="1:15">
      <c r="A2475">
        <v>2472</v>
      </c>
      <c r="B2475">
        <f t="shared" si="307"/>
        <v>9.8879999999999999</v>
      </c>
      <c r="C2475" s="151" t="e">
        <f ca="1">+_xll.BInterpol(Boost!$R$6:$R$66,Boost!$AZ$6:$AZ$66,params!B2475,"cubic")</f>
        <v>#NAME?</v>
      </c>
      <c r="D2475" s="151" t="e">
        <f ca="1">+_xll.BInterpol(Boost!$R$6:$R$66,Boost!$AX$6:$AX$66,params!B2475,"cubic")</f>
        <v>#NAME?</v>
      </c>
      <c r="E2475" s="198" t="e">
        <f t="shared" ca="1" si="310"/>
        <v>#NAME?</v>
      </c>
      <c r="F2475" s="151" t="e">
        <f ca="1">+_xll.BInterpol(Boost!$R$6:$R$66,Boost!$AY$6:$AY$66,params!B2475,"cubic")</f>
        <v>#NAME?</v>
      </c>
      <c r="G2475" s="151" t="e">
        <f ca="1">_xll.BInterpol(cf!$A$2:$A$68,cf!$B$2:$B$68,params!B2475,"cubic")/100</f>
        <v>#NAME?</v>
      </c>
      <c r="H2475" s="199" t="e">
        <f t="shared" ca="1" si="311"/>
        <v>#NAME?</v>
      </c>
      <c r="I2475" s="152">
        <f t="shared" si="314"/>
        <v>0.15193670021226191</v>
      </c>
      <c r="J2475" s="152">
        <f t="shared" si="312"/>
        <v>5.653943794614591E-5</v>
      </c>
      <c r="K2475" s="3" t="e">
        <f t="shared" ca="1" si="308"/>
        <v>#NAME?</v>
      </c>
      <c r="L2475" s="153" t="e">
        <f t="shared" ca="1" si="313"/>
        <v>#NAME?</v>
      </c>
      <c r="M2475" s="195" t="e">
        <f ca="1">_xll.BInterpol(cf!$A$2:$A$68,cf!$C$2:$C$68,params!B2475,"cubic")</f>
        <v>#NAME?</v>
      </c>
      <c r="N2475" s="195" t="e">
        <f ca="1">+_xll.BInterpol(#REF!,#REF!,params!B2475,"cubic")</f>
        <v>#NAME?</v>
      </c>
      <c r="O2475" s="153" t="e">
        <f t="shared" ca="1" si="309"/>
        <v>#NAME?</v>
      </c>
    </row>
    <row r="2476" spans="1:15">
      <c r="A2476">
        <v>2473</v>
      </c>
      <c r="B2476">
        <f t="shared" si="307"/>
        <v>9.8919999999999995</v>
      </c>
      <c r="C2476" s="151" t="e">
        <f ca="1">+_xll.BInterpol(Boost!$R$6:$R$66,Boost!$AZ$6:$AZ$66,params!B2476,"cubic")</f>
        <v>#NAME?</v>
      </c>
      <c r="D2476" s="151" t="e">
        <f ca="1">+_xll.BInterpol(Boost!$R$6:$R$66,Boost!$AX$6:$AX$66,params!B2476,"cubic")</f>
        <v>#NAME?</v>
      </c>
      <c r="E2476" s="198" t="e">
        <f t="shared" ca="1" si="310"/>
        <v>#NAME?</v>
      </c>
      <c r="F2476" s="151" t="e">
        <f ca="1">+_xll.BInterpol(Boost!$R$6:$R$66,Boost!$AY$6:$AY$66,params!B2476,"cubic")</f>
        <v>#NAME?</v>
      </c>
      <c r="G2476" s="151" t="e">
        <f ca="1">_xll.BInterpol(cf!$A$2:$A$68,cf!$B$2:$B$68,params!B2476,"cubic")/100</f>
        <v>#NAME?</v>
      </c>
      <c r="H2476" s="199" t="e">
        <f t="shared" ca="1" si="311"/>
        <v>#NAME?</v>
      </c>
      <c r="I2476" s="152">
        <f t="shared" si="314"/>
        <v>0.15199323588103786</v>
      </c>
      <c r="J2476" s="152">
        <f t="shared" si="312"/>
        <v>5.6535668775947734E-5</v>
      </c>
      <c r="K2476" s="3" t="e">
        <f t="shared" ca="1" si="308"/>
        <v>#NAME?</v>
      </c>
      <c r="L2476" s="153" t="e">
        <f t="shared" ca="1" si="313"/>
        <v>#NAME?</v>
      </c>
      <c r="M2476" s="195" t="e">
        <f ca="1">_xll.BInterpol(cf!$A$2:$A$68,cf!$C$2:$C$68,params!B2476,"cubic")</f>
        <v>#NAME?</v>
      </c>
      <c r="N2476" s="195" t="e">
        <f ca="1">+_xll.BInterpol(#REF!,#REF!,params!B2476,"cubic")</f>
        <v>#NAME?</v>
      </c>
      <c r="O2476" s="153" t="e">
        <f t="shared" ca="1" si="309"/>
        <v>#NAME?</v>
      </c>
    </row>
    <row r="2477" spans="1:15">
      <c r="A2477">
        <v>2474</v>
      </c>
      <c r="B2477">
        <f t="shared" si="307"/>
        <v>9.8960000000000008</v>
      </c>
      <c r="C2477" s="151" t="e">
        <f ca="1">+_xll.BInterpol(Boost!$R$6:$R$66,Boost!$AZ$6:$AZ$66,params!B2477,"cubic")</f>
        <v>#NAME?</v>
      </c>
      <c r="D2477" s="151" t="e">
        <f ca="1">+_xll.BInterpol(Boost!$R$6:$R$66,Boost!$AX$6:$AX$66,params!B2477,"cubic")</f>
        <v>#NAME?</v>
      </c>
      <c r="E2477" s="198" t="e">
        <f t="shared" ca="1" si="310"/>
        <v>#NAME?</v>
      </c>
      <c r="F2477" s="151" t="e">
        <f ca="1">+_xll.BInterpol(Boost!$R$6:$R$66,Boost!$AY$6:$AY$66,params!B2477,"cubic")</f>
        <v>#NAME?</v>
      </c>
      <c r="G2477" s="151" t="e">
        <f ca="1">_xll.BInterpol(cf!$A$2:$A$68,cf!$B$2:$B$68,params!B2477,"cubic")/100</f>
        <v>#NAME?</v>
      </c>
      <c r="H2477" s="199" t="e">
        <f t="shared" ca="1" si="311"/>
        <v>#NAME?</v>
      </c>
      <c r="I2477" s="152">
        <f t="shared" si="314"/>
        <v>0.15204976778089485</v>
      </c>
      <c r="J2477" s="152">
        <f t="shared" si="312"/>
        <v>5.6531899856993029E-5</v>
      </c>
      <c r="K2477" s="3" t="e">
        <f t="shared" ca="1" si="308"/>
        <v>#NAME?</v>
      </c>
      <c r="L2477" s="153" t="e">
        <f t="shared" ca="1" si="313"/>
        <v>#NAME?</v>
      </c>
      <c r="M2477" s="195" t="e">
        <f ca="1">_xll.BInterpol(cf!$A$2:$A$68,cf!$C$2:$C$68,params!B2477,"cubic")</f>
        <v>#NAME?</v>
      </c>
      <c r="N2477" s="195" t="e">
        <f ca="1">+_xll.BInterpol(#REF!,#REF!,params!B2477,"cubic")</f>
        <v>#NAME?</v>
      </c>
      <c r="O2477" s="153" t="e">
        <f t="shared" ca="1" si="309"/>
        <v>#NAME?</v>
      </c>
    </row>
    <row r="2478" spans="1:15">
      <c r="A2478">
        <v>2475</v>
      </c>
      <c r="B2478">
        <f t="shared" si="307"/>
        <v>9.9</v>
      </c>
      <c r="C2478" s="151" t="e">
        <f ca="1">+_xll.BInterpol(Boost!$R$6:$R$66,Boost!$AZ$6:$AZ$66,params!B2478,"cubic")</f>
        <v>#NAME?</v>
      </c>
      <c r="D2478" s="151" t="e">
        <f ca="1">+_xll.BInterpol(Boost!$R$6:$R$66,Boost!$AX$6:$AX$66,params!B2478,"cubic")</f>
        <v>#NAME?</v>
      </c>
      <c r="E2478" s="198" t="e">
        <f t="shared" ca="1" si="310"/>
        <v>#NAME?</v>
      </c>
      <c r="F2478" s="151" t="e">
        <f ca="1">+_xll.BInterpol(Boost!$R$6:$R$66,Boost!$AY$6:$AY$66,params!B2478,"cubic")</f>
        <v>#NAME?</v>
      </c>
      <c r="G2478" s="151" t="e">
        <f ca="1">_xll.BInterpol(cf!$A$2:$A$68,cf!$B$2:$B$68,params!B2478,"cubic")/100</f>
        <v>#NAME?</v>
      </c>
      <c r="H2478" s="199" t="e">
        <f t="shared" ca="1" si="311"/>
        <v>#NAME?</v>
      </c>
      <c r="I2478" s="152">
        <f t="shared" si="314"/>
        <v>0.15210629591208413</v>
      </c>
      <c r="J2478" s="152">
        <f t="shared" si="312"/>
        <v>5.6528131189281794E-5</v>
      </c>
      <c r="K2478" s="3" t="e">
        <f t="shared" ca="1" si="308"/>
        <v>#NAME?</v>
      </c>
      <c r="L2478" s="153" t="e">
        <f t="shared" ca="1" si="313"/>
        <v>#NAME?</v>
      </c>
      <c r="M2478" s="195" t="e">
        <f ca="1">_xll.BInterpol(cf!$A$2:$A$68,cf!$C$2:$C$68,params!B2478,"cubic")</f>
        <v>#NAME?</v>
      </c>
      <c r="N2478" s="195" t="e">
        <f ca="1">+_xll.BInterpol(#REF!,#REF!,params!B2478,"cubic")</f>
        <v>#NAME?</v>
      </c>
      <c r="O2478" s="153" t="e">
        <f t="shared" ca="1" si="309"/>
        <v>#NAME?</v>
      </c>
    </row>
    <row r="2479" spans="1:15">
      <c r="A2479">
        <v>2476</v>
      </c>
      <c r="B2479">
        <f t="shared" si="307"/>
        <v>9.9039999999999999</v>
      </c>
      <c r="C2479" s="151" t="e">
        <f ca="1">+_xll.BInterpol(Boost!$R$6:$R$66,Boost!$AZ$6:$AZ$66,params!B2479,"cubic")</f>
        <v>#NAME?</v>
      </c>
      <c r="D2479" s="151" t="e">
        <f ca="1">+_xll.BInterpol(Boost!$R$6:$R$66,Boost!$AX$6:$AX$66,params!B2479,"cubic")</f>
        <v>#NAME?</v>
      </c>
      <c r="E2479" s="198" t="e">
        <f t="shared" ca="1" si="310"/>
        <v>#NAME?</v>
      </c>
      <c r="F2479" s="151" t="e">
        <f ca="1">+_xll.BInterpol(Boost!$R$6:$R$66,Boost!$AY$6:$AY$66,params!B2479,"cubic")</f>
        <v>#NAME?</v>
      </c>
      <c r="G2479" s="151" t="e">
        <f ca="1">_xll.BInterpol(cf!$A$2:$A$68,cf!$B$2:$B$68,params!B2479,"cubic")/100</f>
        <v>#NAME?</v>
      </c>
      <c r="H2479" s="199" t="e">
        <f t="shared" ca="1" si="311"/>
        <v>#NAME?</v>
      </c>
      <c r="I2479" s="152">
        <f t="shared" si="314"/>
        <v>0.15216282027485706</v>
      </c>
      <c r="J2479" s="152">
        <f t="shared" si="312"/>
        <v>5.6524362772925052E-5</v>
      </c>
      <c r="K2479" s="3" t="e">
        <f t="shared" ca="1" si="308"/>
        <v>#NAME?</v>
      </c>
      <c r="L2479" s="153" t="e">
        <f t="shared" ca="1" si="313"/>
        <v>#NAME?</v>
      </c>
      <c r="M2479" s="195" t="e">
        <f ca="1">_xll.BInterpol(cf!$A$2:$A$68,cf!$C$2:$C$68,params!B2479,"cubic")</f>
        <v>#NAME?</v>
      </c>
      <c r="N2479" s="195" t="e">
        <f ca="1">+_xll.BInterpol(#REF!,#REF!,params!B2479,"cubic")</f>
        <v>#NAME?</v>
      </c>
      <c r="O2479" s="153" t="e">
        <f t="shared" ca="1" si="309"/>
        <v>#NAME?</v>
      </c>
    </row>
    <row r="2480" spans="1:15">
      <c r="A2480">
        <v>2477</v>
      </c>
      <c r="B2480">
        <f t="shared" si="307"/>
        <v>9.9079999999999995</v>
      </c>
      <c r="C2480" s="151" t="e">
        <f ca="1">+_xll.BInterpol(Boost!$R$6:$R$66,Boost!$AZ$6:$AZ$66,params!B2480,"cubic")</f>
        <v>#NAME?</v>
      </c>
      <c r="D2480" s="151" t="e">
        <f ca="1">+_xll.BInterpol(Boost!$R$6:$R$66,Boost!$AX$6:$AX$66,params!B2480,"cubic")</f>
        <v>#NAME?</v>
      </c>
      <c r="E2480" s="198" t="e">
        <f t="shared" ca="1" si="310"/>
        <v>#NAME?</v>
      </c>
      <c r="F2480" s="151" t="e">
        <f ca="1">+_xll.BInterpol(Boost!$R$6:$R$66,Boost!$AY$6:$AY$66,params!B2480,"cubic")</f>
        <v>#NAME?</v>
      </c>
      <c r="G2480" s="151" t="e">
        <f ca="1">_xll.BInterpol(cf!$A$2:$A$68,cf!$B$2:$B$68,params!B2480,"cubic")/100</f>
        <v>#NAME?</v>
      </c>
      <c r="H2480" s="199" t="e">
        <f t="shared" ca="1" si="311"/>
        <v>#NAME?</v>
      </c>
      <c r="I2480" s="152">
        <f t="shared" si="314"/>
        <v>0.15221934086946465</v>
      </c>
      <c r="J2480" s="152">
        <f t="shared" si="312"/>
        <v>5.6520594607589736E-5</v>
      </c>
      <c r="K2480" s="3" t="e">
        <f t="shared" ca="1" si="308"/>
        <v>#NAME?</v>
      </c>
      <c r="L2480" s="153" t="e">
        <f t="shared" ca="1" si="313"/>
        <v>#NAME?</v>
      </c>
      <c r="M2480" s="195" t="e">
        <f ca="1">_xll.BInterpol(cf!$A$2:$A$68,cf!$C$2:$C$68,params!B2480,"cubic")</f>
        <v>#NAME?</v>
      </c>
      <c r="N2480" s="195" t="e">
        <f ca="1">+_xll.BInterpol(#REF!,#REF!,params!B2480,"cubic")</f>
        <v>#NAME?</v>
      </c>
      <c r="O2480" s="153" t="e">
        <f t="shared" ca="1" si="309"/>
        <v>#NAME?</v>
      </c>
    </row>
    <row r="2481" spans="1:15">
      <c r="A2481">
        <v>2478</v>
      </c>
      <c r="B2481">
        <f t="shared" si="307"/>
        <v>9.9120000000000008</v>
      </c>
      <c r="C2481" s="151" t="e">
        <f ca="1">+_xll.BInterpol(Boost!$R$6:$R$66,Boost!$AZ$6:$AZ$66,params!B2481,"cubic")</f>
        <v>#NAME?</v>
      </c>
      <c r="D2481" s="151" t="e">
        <f ca="1">+_xll.BInterpol(Boost!$R$6:$R$66,Boost!$AX$6:$AX$66,params!B2481,"cubic")</f>
        <v>#NAME?</v>
      </c>
      <c r="E2481" s="198" t="e">
        <f t="shared" ca="1" si="310"/>
        <v>#NAME?</v>
      </c>
      <c r="F2481" s="151" t="e">
        <f ca="1">+_xll.BInterpol(Boost!$R$6:$R$66,Boost!$AY$6:$AY$66,params!B2481,"cubic")</f>
        <v>#NAME?</v>
      </c>
      <c r="G2481" s="151" t="e">
        <f ca="1">_xll.BInterpol(cf!$A$2:$A$68,cf!$B$2:$B$68,params!B2481,"cubic")/100</f>
        <v>#NAME?</v>
      </c>
      <c r="H2481" s="199" t="e">
        <f t="shared" ca="1" si="311"/>
        <v>#NAME?</v>
      </c>
      <c r="I2481" s="152">
        <f t="shared" si="314"/>
        <v>0.15227585769615815</v>
      </c>
      <c r="J2481" s="152">
        <f t="shared" si="312"/>
        <v>5.651682669349789E-5</v>
      </c>
      <c r="K2481" s="3" t="e">
        <f t="shared" ca="1" si="308"/>
        <v>#NAME?</v>
      </c>
      <c r="L2481" s="153" t="e">
        <f t="shared" ca="1" si="313"/>
        <v>#NAME?</v>
      </c>
      <c r="M2481" s="195" t="e">
        <f ca="1">_xll.BInterpol(cf!$A$2:$A$68,cf!$C$2:$C$68,params!B2481,"cubic")</f>
        <v>#NAME?</v>
      </c>
      <c r="N2481" s="195" t="e">
        <f ca="1">+_xll.BInterpol(#REF!,#REF!,params!B2481,"cubic")</f>
        <v>#NAME?</v>
      </c>
      <c r="O2481" s="153" t="e">
        <f t="shared" ca="1" si="309"/>
        <v>#NAME?</v>
      </c>
    </row>
    <row r="2482" spans="1:15">
      <c r="A2482">
        <v>2479</v>
      </c>
      <c r="B2482">
        <f t="shared" si="307"/>
        <v>9.9160000000000004</v>
      </c>
      <c r="C2482" s="151" t="e">
        <f ca="1">+_xll.BInterpol(Boost!$R$6:$R$66,Boost!$AZ$6:$AZ$66,params!B2482,"cubic")</f>
        <v>#NAME?</v>
      </c>
      <c r="D2482" s="151" t="e">
        <f ca="1">+_xll.BInterpol(Boost!$R$6:$R$66,Boost!$AX$6:$AX$66,params!B2482,"cubic")</f>
        <v>#NAME?</v>
      </c>
      <c r="E2482" s="198" t="e">
        <f t="shared" ca="1" si="310"/>
        <v>#NAME?</v>
      </c>
      <c r="F2482" s="151" t="e">
        <f ca="1">+_xll.BInterpol(Boost!$R$6:$R$66,Boost!$AY$6:$AY$66,params!B2482,"cubic")</f>
        <v>#NAME?</v>
      </c>
      <c r="G2482" s="151" t="e">
        <f ca="1">_xll.BInterpol(cf!$A$2:$A$68,cf!$B$2:$B$68,params!B2482,"cubic")/100</f>
        <v>#NAME?</v>
      </c>
      <c r="H2482" s="199" t="e">
        <f t="shared" ca="1" si="311"/>
        <v>#NAME?</v>
      </c>
      <c r="I2482" s="152">
        <f t="shared" si="314"/>
        <v>0.15233237075518891</v>
      </c>
      <c r="J2482" s="152">
        <f t="shared" si="312"/>
        <v>5.6513059030760537E-5</v>
      </c>
      <c r="K2482" s="3" t="e">
        <f t="shared" ca="1" si="308"/>
        <v>#NAME?</v>
      </c>
      <c r="L2482" s="153" t="e">
        <f t="shared" ca="1" si="313"/>
        <v>#NAME?</v>
      </c>
      <c r="M2482" s="195" t="e">
        <f ca="1">_xll.BInterpol(cf!$A$2:$A$68,cf!$C$2:$C$68,params!B2482,"cubic")</f>
        <v>#NAME?</v>
      </c>
      <c r="N2482" s="195" t="e">
        <f ca="1">+_xll.BInterpol(#REF!,#REF!,params!B2482,"cubic")</f>
        <v>#NAME?</v>
      </c>
      <c r="O2482" s="153" t="e">
        <f t="shared" ca="1" si="309"/>
        <v>#NAME?</v>
      </c>
    </row>
    <row r="2483" spans="1:15">
      <c r="A2483">
        <v>2480</v>
      </c>
      <c r="B2483">
        <f t="shared" si="307"/>
        <v>9.92</v>
      </c>
      <c r="C2483" s="151" t="e">
        <f ca="1">+_xll.BInterpol(Boost!$R$6:$R$66,Boost!$AZ$6:$AZ$66,params!B2483,"cubic")</f>
        <v>#NAME?</v>
      </c>
      <c r="D2483" s="151" t="e">
        <f ca="1">+_xll.BInterpol(Boost!$R$6:$R$66,Boost!$AX$6:$AX$66,params!B2483,"cubic")</f>
        <v>#NAME?</v>
      </c>
      <c r="E2483" s="198" t="e">
        <f t="shared" ca="1" si="310"/>
        <v>#NAME?</v>
      </c>
      <c r="F2483" s="151" t="e">
        <f ca="1">+_xll.BInterpol(Boost!$R$6:$R$66,Boost!$AY$6:$AY$66,params!B2483,"cubic")</f>
        <v>#NAME?</v>
      </c>
      <c r="G2483" s="151" t="e">
        <f ca="1">_xll.BInterpol(cf!$A$2:$A$68,cf!$B$2:$B$68,params!B2483,"cubic")/100</f>
        <v>#NAME?</v>
      </c>
      <c r="H2483" s="199" t="e">
        <f t="shared" ca="1" si="311"/>
        <v>#NAME?</v>
      </c>
      <c r="I2483" s="152">
        <f t="shared" si="314"/>
        <v>0.15238888004680784</v>
      </c>
      <c r="J2483" s="152">
        <f t="shared" si="312"/>
        <v>5.6509291618933588E-5</v>
      </c>
      <c r="K2483" s="3" t="e">
        <f t="shared" ca="1" si="308"/>
        <v>#NAME?</v>
      </c>
      <c r="L2483" s="153" t="e">
        <f t="shared" ca="1" si="313"/>
        <v>#NAME?</v>
      </c>
      <c r="M2483" s="195" t="e">
        <f ca="1">_xll.BInterpol(cf!$A$2:$A$68,cf!$C$2:$C$68,params!B2483,"cubic")</f>
        <v>#NAME?</v>
      </c>
      <c r="N2483" s="195" t="e">
        <f ca="1">+_xll.BInterpol(#REF!,#REF!,params!B2483,"cubic")</f>
        <v>#NAME?</v>
      </c>
      <c r="O2483" s="153" t="e">
        <f t="shared" ca="1" si="309"/>
        <v>#NAME?</v>
      </c>
    </row>
    <row r="2484" spans="1:15">
      <c r="A2484">
        <v>2481</v>
      </c>
      <c r="B2484">
        <f t="shared" si="307"/>
        <v>9.9239999999999995</v>
      </c>
      <c r="C2484" s="151" t="e">
        <f ca="1">+_xll.BInterpol(Boost!$R$6:$R$66,Boost!$AZ$6:$AZ$66,params!B2484,"cubic")</f>
        <v>#NAME?</v>
      </c>
      <c r="D2484" s="151" t="e">
        <f ca="1">+_xll.BInterpol(Boost!$R$6:$R$66,Boost!$AX$6:$AX$66,params!B2484,"cubic")</f>
        <v>#NAME?</v>
      </c>
      <c r="E2484" s="198" t="e">
        <f t="shared" ca="1" si="310"/>
        <v>#NAME?</v>
      </c>
      <c r="F2484" s="151" t="e">
        <f ca="1">+_xll.BInterpol(Boost!$R$6:$R$66,Boost!$AY$6:$AY$66,params!B2484,"cubic")</f>
        <v>#NAME?</v>
      </c>
      <c r="G2484" s="151" t="e">
        <f ca="1">_xll.BInterpol(cf!$A$2:$A$68,cf!$B$2:$B$68,params!B2484,"cubic")/100</f>
        <v>#NAME?</v>
      </c>
      <c r="H2484" s="199" t="e">
        <f t="shared" ca="1" si="311"/>
        <v>#NAME?</v>
      </c>
      <c r="I2484" s="152">
        <f t="shared" si="314"/>
        <v>0.1524453855712663</v>
      </c>
      <c r="J2484" s="152">
        <f t="shared" si="312"/>
        <v>5.6505524458461132E-5</v>
      </c>
      <c r="K2484" s="3" t="e">
        <f t="shared" ca="1" si="308"/>
        <v>#NAME?</v>
      </c>
      <c r="L2484" s="153" t="e">
        <f t="shared" ca="1" si="313"/>
        <v>#NAME?</v>
      </c>
      <c r="M2484" s="195" t="e">
        <f ca="1">_xll.BInterpol(cf!$A$2:$A$68,cf!$C$2:$C$68,params!B2484,"cubic")</f>
        <v>#NAME?</v>
      </c>
      <c r="N2484" s="195" t="e">
        <f ca="1">+_xll.BInterpol(#REF!,#REF!,params!B2484,"cubic")</f>
        <v>#NAME?</v>
      </c>
      <c r="O2484" s="153" t="e">
        <f t="shared" ca="1" si="309"/>
        <v>#NAME?</v>
      </c>
    </row>
    <row r="2485" spans="1:15">
      <c r="A2485">
        <v>2482</v>
      </c>
      <c r="B2485">
        <f t="shared" si="307"/>
        <v>9.9280000000000008</v>
      </c>
      <c r="C2485" s="151" t="e">
        <f ca="1">+_xll.BInterpol(Boost!$R$6:$R$66,Boost!$AZ$6:$AZ$66,params!B2485,"cubic")</f>
        <v>#NAME?</v>
      </c>
      <c r="D2485" s="151" t="e">
        <f ca="1">+_xll.BInterpol(Boost!$R$6:$R$66,Boost!$AX$6:$AX$66,params!B2485,"cubic")</f>
        <v>#NAME?</v>
      </c>
      <c r="E2485" s="198" t="e">
        <f t="shared" ca="1" si="310"/>
        <v>#NAME?</v>
      </c>
      <c r="F2485" s="151" t="e">
        <f ca="1">+_xll.BInterpol(Boost!$R$6:$R$66,Boost!$AY$6:$AY$66,params!B2485,"cubic")</f>
        <v>#NAME?</v>
      </c>
      <c r="G2485" s="151" t="e">
        <f ca="1">_xll.BInterpol(cf!$A$2:$A$68,cf!$B$2:$B$68,params!B2485,"cubic")/100</f>
        <v>#NAME?</v>
      </c>
      <c r="H2485" s="199" t="e">
        <f t="shared" ca="1" si="311"/>
        <v>#NAME?</v>
      </c>
      <c r="I2485" s="152">
        <f t="shared" si="314"/>
        <v>0.15250188732881542</v>
      </c>
      <c r="J2485" s="152">
        <f t="shared" si="312"/>
        <v>5.6501757549121123E-5</v>
      </c>
      <c r="K2485" s="3" t="e">
        <f t="shared" ca="1" si="308"/>
        <v>#NAME?</v>
      </c>
      <c r="L2485" s="153" t="e">
        <f t="shared" ca="1" si="313"/>
        <v>#NAME?</v>
      </c>
      <c r="M2485" s="195" t="e">
        <f ca="1">_xll.BInterpol(cf!$A$2:$A$68,cf!$C$2:$C$68,params!B2485,"cubic")</f>
        <v>#NAME?</v>
      </c>
      <c r="N2485" s="195" t="e">
        <f ca="1">+_xll.BInterpol(#REF!,#REF!,params!B2485,"cubic")</f>
        <v>#NAME?</v>
      </c>
      <c r="O2485" s="153" t="e">
        <f t="shared" ca="1" si="309"/>
        <v>#NAME?</v>
      </c>
    </row>
    <row r="2486" spans="1:15">
      <c r="A2486">
        <v>2483</v>
      </c>
      <c r="B2486">
        <f t="shared" si="307"/>
        <v>9.9320000000000004</v>
      </c>
      <c r="C2486" s="151" t="e">
        <f ca="1">+_xll.BInterpol(Boost!$R$6:$R$66,Boost!$AZ$6:$AZ$66,params!B2486,"cubic")</f>
        <v>#NAME?</v>
      </c>
      <c r="D2486" s="151" t="e">
        <f ca="1">+_xll.BInterpol(Boost!$R$6:$R$66,Boost!$AX$6:$AX$66,params!B2486,"cubic")</f>
        <v>#NAME?</v>
      </c>
      <c r="E2486" s="198" t="e">
        <f t="shared" ca="1" si="310"/>
        <v>#NAME?</v>
      </c>
      <c r="F2486" s="151" t="e">
        <f ca="1">+_xll.BInterpol(Boost!$R$6:$R$66,Boost!$AY$6:$AY$66,params!B2486,"cubic")</f>
        <v>#NAME?</v>
      </c>
      <c r="G2486" s="151" t="e">
        <f ca="1">_xll.BInterpol(cf!$A$2:$A$68,cf!$B$2:$B$68,params!B2486,"cubic")/100</f>
        <v>#NAME?</v>
      </c>
      <c r="H2486" s="199" t="e">
        <f t="shared" ca="1" si="311"/>
        <v>#NAME?</v>
      </c>
      <c r="I2486" s="152">
        <f t="shared" si="314"/>
        <v>0.15255838531970622</v>
      </c>
      <c r="J2486" s="152">
        <f t="shared" si="312"/>
        <v>5.6497990890802541E-5</v>
      </c>
      <c r="K2486" s="3" t="e">
        <f t="shared" ca="1" si="308"/>
        <v>#NAME?</v>
      </c>
      <c r="L2486" s="153" t="e">
        <f t="shared" ca="1" si="313"/>
        <v>#NAME?</v>
      </c>
      <c r="M2486" s="195" t="e">
        <f ca="1">_xll.BInterpol(cf!$A$2:$A$68,cf!$C$2:$C$68,params!B2486,"cubic")</f>
        <v>#NAME?</v>
      </c>
      <c r="N2486" s="195" t="e">
        <f ca="1">+_xll.BInterpol(#REF!,#REF!,params!B2486,"cubic")</f>
        <v>#NAME?</v>
      </c>
      <c r="O2486" s="153" t="e">
        <f t="shared" ca="1" si="309"/>
        <v>#NAME?</v>
      </c>
    </row>
    <row r="2487" spans="1:15">
      <c r="A2487">
        <v>2484</v>
      </c>
      <c r="B2487">
        <f t="shared" si="307"/>
        <v>9.9359999999999999</v>
      </c>
      <c r="C2487" s="151" t="e">
        <f ca="1">+_xll.BInterpol(Boost!$R$6:$R$66,Boost!$AZ$6:$AZ$66,params!B2487,"cubic")</f>
        <v>#NAME?</v>
      </c>
      <c r="D2487" s="151" t="e">
        <f ca="1">+_xll.BInterpol(Boost!$R$6:$R$66,Boost!$AX$6:$AX$66,params!B2487,"cubic")</f>
        <v>#NAME?</v>
      </c>
      <c r="E2487" s="198" t="e">
        <f t="shared" ca="1" si="310"/>
        <v>#NAME?</v>
      </c>
      <c r="F2487" s="151" t="e">
        <f ca="1">+_xll.BInterpol(Boost!$R$6:$R$66,Boost!$AY$6:$AY$66,params!B2487,"cubic")</f>
        <v>#NAME?</v>
      </c>
      <c r="G2487" s="151" t="e">
        <f ca="1">_xll.BInterpol(cf!$A$2:$A$68,cf!$B$2:$B$68,params!B2487,"cubic")/100</f>
        <v>#NAME?</v>
      </c>
      <c r="H2487" s="199" t="e">
        <f t="shared" ca="1" si="311"/>
        <v>#NAME?</v>
      </c>
      <c r="I2487" s="152">
        <f t="shared" si="314"/>
        <v>0.15261487954418984</v>
      </c>
      <c r="J2487" s="152">
        <f t="shared" si="312"/>
        <v>5.6494224483616406E-5</v>
      </c>
      <c r="K2487" s="3" t="e">
        <f t="shared" ca="1" si="308"/>
        <v>#NAME?</v>
      </c>
      <c r="L2487" s="153" t="e">
        <f t="shared" ca="1" si="313"/>
        <v>#NAME?</v>
      </c>
      <c r="M2487" s="195" t="e">
        <f ca="1">_xll.BInterpol(cf!$A$2:$A$68,cf!$C$2:$C$68,params!B2487,"cubic")</f>
        <v>#NAME?</v>
      </c>
      <c r="N2487" s="195" t="e">
        <f ca="1">+_xll.BInterpol(#REF!,#REF!,params!B2487,"cubic")</f>
        <v>#NAME?</v>
      </c>
      <c r="O2487" s="153" t="e">
        <f t="shared" ca="1" si="309"/>
        <v>#NAME?</v>
      </c>
    </row>
    <row r="2488" spans="1:15">
      <c r="A2488">
        <v>2485</v>
      </c>
      <c r="B2488">
        <f t="shared" si="307"/>
        <v>9.94</v>
      </c>
      <c r="C2488" s="151" t="e">
        <f ca="1">+_xll.BInterpol(Boost!$R$6:$R$66,Boost!$AZ$6:$AZ$66,params!B2488,"cubic")</f>
        <v>#NAME?</v>
      </c>
      <c r="D2488" s="151" t="e">
        <f ca="1">+_xll.BInterpol(Boost!$R$6:$R$66,Boost!$AX$6:$AX$66,params!B2488,"cubic")</f>
        <v>#NAME?</v>
      </c>
      <c r="E2488" s="198" t="e">
        <f t="shared" ca="1" si="310"/>
        <v>#NAME?</v>
      </c>
      <c r="F2488" s="151" t="e">
        <f ca="1">+_xll.BInterpol(Boost!$R$6:$R$66,Boost!$AY$6:$AY$66,params!B2488,"cubic")</f>
        <v>#NAME?</v>
      </c>
      <c r="G2488" s="151" t="e">
        <f ca="1">_xll.BInterpol(cf!$A$2:$A$68,cf!$B$2:$B$68,params!B2488,"cubic")/100</f>
        <v>#NAME?</v>
      </c>
      <c r="H2488" s="199" t="e">
        <f t="shared" ca="1" si="311"/>
        <v>#NAME?</v>
      </c>
      <c r="I2488" s="152">
        <f t="shared" si="314"/>
        <v>0.15267137000251729</v>
      </c>
      <c r="J2488" s="152">
        <f t="shared" si="312"/>
        <v>5.6490458327451698E-5</v>
      </c>
      <c r="K2488" s="3" t="e">
        <f t="shared" ca="1" si="308"/>
        <v>#NAME?</v>
      </c>
      <c r="L2488" s="153" t="e">
        <f t="shared" ca="1" si="313"/>
        <v>#NAME?</v>
      </c>
      <c r="M2488" s="195" t="e">
        <f ca="1">_xll.BInterpol(cf!$A$2:$A$68,cf!$C$2:$C$68,params!B2488,"cubic")</f>
        <v>#NAME?</v>
      </c>
      <c r="N2488" s="195" t="e">
        <f ca="1">+_xll.BInterpol(#REF!,#REF!,params!B2488,"cubic")</f>
        <v>#NAME?</v>
      </c>
      <c r="O2488" s="153" t="e">
        <f t="shared" ca="1" si="309"/>
        <v>#NAME?</v>
      </c>
    </row>
    <row r="2489" spans="1:15">
      <c r="A2489">
        <v>2486</v>
      </c>
      <c r="B2489">
        <f t="shared" si="307"/>
        <v>9.9440000000000008</v>
      </c>
      <c r="C2489" s="151" t="e">
        <f ca="1">+_xll.BInterpol(Boost!$R$6:$R$66,Boost!$AZ$6:$AZ$66,params!B2489,"cubic")</f>
        <v>#NAME?</v>
      </c>
      <c r="D2489" s="151" t="e">
        <f ca="1">+_xll.BInterpol(Boost!$R$6:$R$66,Boost!$AX$6:$AX$66,params!B2489,"cubic")</f>
        <v>#NAME?</v>
      </c>
      <c r="E2489" s="198" t="e">
        <f t="shared" ca="1" si="310"/>
        <v>#NAME?</v>
      </c>
      <c r="F2489" s="151" t="e">
        <f ca="1">+_xll.BInterpol(Boost!$R$6:$R$66,Boost!$AY$6:$AY$66,params!B2489,"cubic")</f>
        <v>#NAME?</v>
      </c>
      <c r="G2489" s="151" t="e">
        <f ca="1">_xll.BInterpol(cf!$A$2:$A$68,cf!$B$2:$B$68,params!B2489,"cubic")/100</f>
        <v>#NAME?</v>
      </c>
      <c r="H2489" s="199" t="e">
        <f t="shared" ca="1" si="311"/>
        <v>#NAME?</v>
      </c>
      <c r="I2489" s="152">
        <f t="shared" si="314"/>
        <v>0.15272785669493982</v>
      </c>
      <c r="J2489" s="152">
        <f t="shared" si="312"/>
        <v>5.648669242253046E-5</v>
      </c>
      <c r="K2489" s="3" t="e">
        <f t="shared" ca="1" si="308"/>
        <v>#NAME?</v>
      </c>
      <c r="L2489" s="153" t="e">
        <f t="shared" ca="1" si="313"/>
        <v>#NAME?</v>
      </c>
      <c r="M2489" s="195" t="e">
        <f ca="1">_xll.BInterpol(cf!$A$2:$A$68,cf!$C$2:$C$68,params!B2489,"cubic")</f>
        <v>#NAME?</v>
      </c>
      <c r="N2489" s="195" t="e">
        <f ca="1">+_xll.BInterpol(#REF!,#REF!,params!B2489,"cubic")</f>
        <v>#NAME?</v>
      </c>
      <c r="O2489" s="153" t="e">
        <f t="shared" ca="1" si="309"/>
        <v>#NAME?</v>
      </c>
    </row>
    <row r="2490" spans="1:15">
      <c r="A2490">
        <v>2487</v>
      </c>
      <c r="B2490">
        <f t="shared" si="307"/>
        <v>9.9480000000000004</v>
      </c>
      <c r="C2490" s="151" t="e">
        <f ca="1">+_xll.BInterpol(Boost!$R$6:$R$66,Boost!$AZ$6:$AZ$66,params!B2490,"cubic")</f>
        <v>#NAME?</v>
      </c>
      <c r="D2490" s="151" t="e">
        <f ca="1">+_xll.BInterpol(Boost!$R$6:$R$66,Boost!$AX$6:$AX$66,params!B2490,"cubic")</f>
        <v>#NAME?</v>
      </c>
      <c r="E2490" s="198" t="e">
        <f t="shared" ca="1" si="310"/>
        <v>#NAME?</v>
      </c>
      <c r="F2490" s="151" t="e">
        <f ca="1">+_xll.BInterpol(Boost!$R$6:$R$66,Boost!$AY$6:$AY$66,params!B2490,"cubic")</f>
        <v>#NAME?</v>
      </c>
      <c r="G2490" s="151" t="e">
        <f ca="1">_xll.BInterpol(cf!$A$2:$A$68,cf!$B$2:$B$68,params!B2490,"cubic")/100</f>
        <v>#NAME?</v>
      </c>
      <c r="H2490" s="199" t="e">
        <f t="shared" ca="1" si="311"/>
        <v>#NAME?</v>
      </c>
      <c r="I2490" s="152">
        <f t="shared" si="314"/>
        <v>0.15278433962170834</v>
      </c>
      <c r="J2490" s="152">
        <f t="shared" si="312"/>
        <v>5.6482926768519626E-5</v>
      </c>
      <c r="K2490" s="3" t="e">
        <f t="shared" ca="1" si="308"/>
        <v>#NAME?</v>
      </c>
      <c r="L2490" s="153" t="e">
        <f t="shared" ca="1" si="313"/>
        <v>#NAME?</v>
      </c>
      <c r="M2490" s="195" t="e">
        <f ca="1">_xll.BInterpol(cf!$A$2:$A$68,cf!$C$2:$C$68,params!B2490,"cubic")</f>
        <v>#NAME?</v>
      </c>
      <c r="N2490" s="195" t="e">
        <f ca="1">+_xll.BInterpol(#REF!,#REF!,params!B2490,"cubic")</f>
        <v>#NAME?</v>
      </c>
      <c r="O2490" s="153" t="e">
        <f t="shared" ca="1" si="309"/>
        <v>#NAME?</v>
      </c>
    </row>
    <row r="2491" spans="1:15">
      <c r="A2491">
        <v>2488</v>
      </c>
      <c r="B2491">
        <f t="shared" si="307"/>
        <v>9.952</v>
      </c>
      <c r="C2491" s="151" t="e">
        <f ca="1">+_xll.BInterpol(Boost!$R$6:$R$66,Boost!$AZ$6:$AZ$66,params!B2491,"cubic")</f>
        <v>#NAME?</v>
      </c>
      <c r="D2491" s="151" t="e">
        <f ca="1">+_xll.BInterpol(Boost!$R$6:$R$66,Boost!$AX$6:$AX$66,params!B2491,"cubic")</f>
        <v>#NAME?</v>
      </c>
      <c r="E2491" s="198" t="e">
        <f t="shared" ca="1" si="310"/>
        <v>#NAME?</v>
      </c>
      <c r="F2491" s="151" t="e">
        <f ca="1">+_xll.BInterpol(Boost!$R$6:$R$66,Boost!$AY$6:$AY$66,params!B2491,"cubic")</f>
        <v>#NAME?</v>
      </c>
      <c r="G2491" s="151" t="e">
        <f ca="1">_xll.BInterpol(cf!$A$2:$A$68,cf!$B$2:$B$68,params!B2491,"cubic")/100</f>
        <v>#NAME?</v>
      </c>
      <c r="H2491" s="199" t="e">
        <f t="shared" ca="1" si="311"/>
        <v>#NAME?</v>
      </c>
      <c r="I2491" s="152">
        <f t="shared" si="314"/>
        <v>0.15284081878307387</v>
      </c>
      <c r="J2491" s="152">
        <f t="shared" si="312"/>
        <v>5.6479161365530217E-5</v>
      </c>
      <c r="K2491" s="3" t="e">
        <f t="shared" ca="1" si="308"/>
        <v>#NAME?</v>
      </c>
      <c r="L2491" s="153" t="e">
        <f t="shared" ca="1" si="313"/>
        <v>#NAME?</v>
      </c>
      <c r="M2491" s="195" t="e">
        <f ca="1">_xll.BInterpol(cf!$A$2:$A$68,cf!$C$2:$C$68,params!B2491,"cubic")</f>
        <v>#NAME?</v>
      </c>
      <c r="N2491" s="195" t="e">
        <f ca="1">+_xll.BInterpol(#REF!,#REF!,params!B2491,"cubic")</f>
        <v>#NAME?</v>
      </c>
      <c r="O2491" s="153" t="e">
        <f t="shared" ca="1" si="309"/>
        <v>#NAME?</v>
      </c>
    </row>
    <row r="2492" spans="1:15">
      <c r="A2492">
        <v>2489</v>
      </c>
      <c r="B2492">
        <f t="shared" si="307"/>
        <v>9.9559999999999995</v>
      </c>
      <c r="C2492" s="151" t="e">
        <f ca="1">+_xll.BInterpol(Boost!$R$6:$R$66,Boost!$AZ$6:$AZ$66,params!B2492,"cubic")</f>
        <v>#NAME?</v>
      </c>
      <c r="D2492" s="151" t="e">
        <f ca="1">+_xll.BInterpol(Boost!$R$6:$R$66,Boost!$AX$6:$AX$66,params!B2492,"cubic")</f>
        <v>#NAME?</v>
      </c>
      <c r="E2492" s="198" t="e">
        <f t="shared" ca="1" si="310"/>
        <v>#NAME?</v>
      </c>
      <c r="F2492" s="151" t="e">
        <f ca="1">+_xll.BInterpol(Boost!$R$6:$R$66,Boost!$AY$6:$AY$66,params!B2492,"cubic")</f>
        <v>#NAME?</v>
      </c>
      <c r="G2492" s="151" t="e">
        <f ca="1">_xll.BInterpol(cf!$A$2:$A$68,cf!$B$2:$B$68,params!B2492,"cubic")/100</f>
        <v>#NAME?</v>
      </c>
      <c r="H2492" s="199" t="e">
        <f t="shared" ca="1" si="311"/>
        <v>#NAME?</v>
      </c>
      <c r="I2492" s="152">
        <f t="shared" si="314"/>
        <v>0.15289729417928755</v>
      </c>
      <c r="J2492" s="152">
        <f t="shared" si="312"/>
        <v>5.6475396213673257E-5</v>
      </c>
      <c r="K2492" s="3" t="e">
        <f t="shared" ca="1" si="308"/>
        <v>#NAME?</v>
      </c>
      <c r="L2492" s="153" t="e">
        <f t="shared" ca="1" si="313"/>
        <v>#NAME?</v>
      </c>
      <c r="M2492" s="195" t="e">
        <f ca="1">_xll.BInterpol(cf!$A$2:$A$68,cf!$C$2:$C$68,params!B2492,"cubic")</f>
        <v>#NAME?</v>
      </c>
      <c r="N2492" s="195" t="e">
        <f ca="1">+_xll.BInterpol(#REF!,#REF!,params!B2492,"cubic")</f>
        <v>#NAME?</v>
      </c>
      <c r="O2492" s="153" t="e">
        <f t="shared" ca="1" si="309"/>
        <v>#NAME?</v>
      </c>
    </row>
    <row r="2493" spans="1:15">
      <c r="A2493">
        <v>2490</v>
      </c>
      <c r="B2493">
        <f t="shared" si="307"/>
        <v>9.9600000000000009</v>
      </c>
      <c r="C2493" s="151" t="e">
        <f ca="1">+_xll.BInterpol(Boost!$R$6:$R$66,Boost!$AZ$6:$AZ$66,params!B2493,"cubic")</f>
        <v>#NAME?</v>
      </c>
      <c r="D2493" s="151" t="e">
        <f ca="1">+_xll.BInterpol(Boost!$R$6:$R$66,Boost!$AX$6:$AX$66,params!B2493,"cubic")</f>
        <v>#NAME?</v>
      </c>
      <c r="E2493" s="198" t="e">
        <f t="shared" ca="1" si="310"/>
        <v>#NAME?</v>
      </c>
      <c r="F2493" s="151" t="e">
        <f ca="1">+_xll.BInterpol(Boost!$R$6:$R$66,Boost!$AY$6:$AY$66,params!B2493,"cubic")</f>
        <v>#NAME?</v>
      </c>
      <c r="G2493" s="151" t="e">
        <f ca="1">_xll.BInterpol(cf!$A$2:$A$68,cf!$B$2:$B$68,params!B2493,"cubic")/100</f>
        <v>#NAME?</v>
      </c>
      <c r="H2493" s="199" t="e">
        <f t="shared" ca="1" si="311"/>
        <v>#NAME?</v>
      </c>
      <c r="I2493" s="152">
        <f t="shared" si="314"/>
        <v>0.15295376581060038</v>
      </c>
      <c r="J2493" s="152">
        <f t="shared" si="312"/>
        <v>5.6471631312837722E-5</v>
      </c>
      <c r="K2493" s="3" t="e">
        <f t="shared" ca="1" si="308"/>
        <v>#NAME?</v>
      </c>
      <c r="L2493" s="153" t="e">
        <f t="shared" ca="1" si="313"/>
        <v>#NAME?</v>
      </c>
      <c r="M2493" s="195" t="e">
        <f ca="1">_xll.BInterpol(cf!$A$2:$A$68,cf!$C$2:$C$68,params!B2493,"cubic")</f>
        <v>#NAME?</v>
      </c>
      <c r="N2493" s="195" t="e">
        <f ca="1">+_xll.BInterpol(#REF!,#REF!,params!B2493,"cubic")</f>
        <v>#NAME?</v>
      </c>
      <c r="O2493" s="153" t="e">
        <f t="shared" ca="1" si="309"/>
        <v>#NAME?</v>
      </c>
    </row>
    <row r="2494" spans="1:15">
      <c r="A2494">
        <v>2491</v>
      </c>
      <c r="B2494">
        <f t="shared" si="307"/>
        <v>9.9640000000000004</v>
      </c>
      <c r="C2494" s="151" t="e">
        <f ca="1">+_xll.BInterpol(Boost!$R$6:$R$66,Boost!$AZ$6:$AZ$66,params!B2494,"cubic")</f>
        <v>#NAME?</v>
      </c>
      <c r="D2494" s="151" t="e">
        <f ca="1">+_xll.BInterpol(Boost!$R$6:$R$66,Boost!$AX$6:$AX$66,params!B2494,"cubic")</f>
        <v>#NAME?</v>
      </c>
      <c r="E2494" s="198" t="e">
        <f t="shared" ca="1" si="310"/>
        <v>#NAME?</v>
      </c>
      <c r="F2494" s="151" t="e">
        <f ca="1">+_xll.BInterpol(Boost!$R$6:$R$66,Boost!$AY$6:$AY$66,params!B2494,"cubic")</f>
        <v>#NAME?</v>
      </c>
      <c r="G2494" s="151" t="e">
        <f ca="1">_xll.BInterpol(cf!$A$2:$A$68,cf!$B$2:$B$68,params!B2494,"cubic")/100</f>
        <v>#NAME?</v>
      </c>
      <c r="H2494" s="199" t="e">
        <f t="shared" ca="1" si="311"/>
        <v>#NAME?</v>
      </c>
      <c r="I2494" s="152">
        <f t="shared" si="314"/>
        <v>0.15301023367726319</v>
      </c>
      <c r="J2494" s="152">
        <f t="shared" si="312"/>
        <v>5.6467866662801569E-5</v>
      </c>
      <c r="K2494" s="3" t="e">
        <f t="shared" ca="1" si="308"/>
        <v>#NAME?</v>
      </c>
      <c r="L2494" s="153" t="e">
        <f t="shared" ca="1" si="313"/>
        <v>#NAME?</v>
      </c>
      <c r="M2494" s="195" t="e">
        <f ca="1">_xll.BInterpol(cf!$A$2:$A$68,cf!$C$2:$C$68,params!B2494,"cubic")</f>
        <v>#NAME?</v>
      </c>
      <c r="N2494" s="195" t="e">
        <f ca="1">+_xll.BInterpol(#REF!,#REF!,params!B2494,"cubic")</f>
        <v>#NAME?</v>
      </c>
      <c r="O2494" s="153" t="e">
        <f t="shared" ca="1" si="309"/>
        <v>#NAME?</v>
      </c>
    </row>
    <row r="2495" spans="1:15">
      <c r="A2495">
        <v>2492</v>
      </c>
      <c r="B2495">
        <f t="shared" si="307"/>
        <v>9.968</v>
      </c>
      <c r="C2495" s="151" t="e">
        <f ca="1">+_xll.BInterpol(Boost!$R$6:$R$66,Boost!$AZ$6:$AZ$66,params!B2495,"cubic")</f>
        <v>#NAME?</v>
      </c>
      <c r="D2495" s="151" t="e">
        <f ca="1">+_xll.BInterpol(Boost!$R$6:$R$66,Boost!$AX$6:$AX$66,params!B2495,"cubic")</f>
        <v>#NAME?</v>
      </c>
      <c r="E2495" s="198" t="e">
        <f t="shared" ca="1" si="310"/>
        <v>#NAME?</v>
      </c>
      <c r="F2495" s="151" t="e">
        <f ca="1">+_xll.BInterpol(Boost!$R$6:$R$66,Boost!$AY$6:$AY$66,params!B2495,"cubic")</f>
        <v>#NAME?</v>
      </c>
      <c r="G2495" s="151" t="e">
        <f ca="1">_xll.BInterpol(cf!$A$2:$A$68,cf!$B$2:$B$68,params!B2495,"cubic")/100</f>
        <v>#NAME?</v>
      </c>
      <c r="H2495" s="199" t="e">
        <f t="shared" ca="1" si="311"/>
        <v>#NAME?</v>
      </c>
      <c r="I2495" s="152">
        <f t="shared" si="314"/>
        <v>0.15306669777952708</v>
      </c>
      <c r="J2495" s="152">
        <f t="shared" si="312"/>
        <v>5.6464102263897864E-5</v>
      </c>
      <c r="K2495" s="3" t="e">
        <f t="shared" ca="1" si="308"/>
        <v>#NAME?</v>
      </c>
      <c r="L2495" s="153" t="e">
        <f t="shared" ca="1" si="313"/>
        <v>#NAME?</v>
      </c>
      <c r="M2495" s="195" t="e">
        <f ca="1">_xll.BInterpol(cf!$A$2:$A$68,cf!$C$2:$C$68,params!B2495,"cubic")</f>
        <v>#NAME?</v>
      </c>
      <c r="N2495" s="195" t="e">
        <f ca="1">+_xll.BInterpol(#REF!,#REF!,params!B2495,"cubic")</f>
        <v>#NAME?</v>
      </c>
      <c r="O2495" s="153" t="e">
        <f t="shared" ca="1" si="309"/>
        <v>#NAME?</v>
      </c>
    </row>
    <row r="2496" spans="1:15">
      <c r="A2496">
        <v>2493</v>
      </c>
      <c r="B2496">
        <f t="shared" si="307"/>
        <v>9.9719999999999995</v>
      </c>
      <c r="C2496" s="151" t="e">
        <f ca="1">+_xll.BInterpol(Boost!$R$6:$R$66,Boost!$AZ$6:$AZ$66,params!B2496,"cubic")</f>
        <v>#NAME?</v>
      </c>
      <c r="D2496" s="151" t="e">
        <f ca="1">+_xll.BInterpol(Boost!$R$6:$R$66,Boost!$AX$6:$AX$66,params!B2496,"cubic")</f>
        <v>#NAME?</v>
      </c>
      <c r="E2496" s="198" t="e">
        <f t="shared" ca="1" si="310"/>
        <v>#NAME?</v>
      </c>
      <c r="F2496" s="151" t="e">
        <f ca="1">+_xll.BInterpol(Boost!$R$6:$R$66,Boost!$AY$6:$AY$66,params!B2496,"cubic")</f>
        <v>#NAME?</v>
      </c>
      <c r="G2496" s="151" t="e">
        <f ca="1">_xll.BInterpol(cf!$A$2:$A$68,cf!$B$2:$B$68,params!B2496,"cubic")/100</f>
        <v>#NAME?</v>
      </c>
      <c r="H2496" s="199" t="e">
        <f t="shared" ca="1" si="311"/>
        <v>#NAME?</v>
      </c>
      <c r="I2496" s="152">
        <f t="shared" si="314"/>
        <v>0.15312315811764288</v>
      </c>
      <c r="J2496" s="152">
        <f t="shared" si="312"/>
        <v>5.646033811579354E-5</v>
      </c>
      <c r="K2496" s="3" t="e">
        <f t="shared" ca="1" si="308"/>
        <v>#NAME?</v>
      </c>
      <c r="L2496" s="153" t="e">
        <f t="shared" ca="1" si="313"/>
        <v>#NAME?</v>
      </c>
      <c r="M2496" s="195" t="e">
        <f ca="1">_xll.BInterpol(cf!$A$2:$A$68,cf!$C$2:$C$68,params!B2496,"cubic")</f>
        <v>#NAME?</v>
      </c>
      <c r="N2496" s="195" t="e">
        <f ca="1">+_xll.BInterpol(#REF!,#REF!,params!B2496,"cubic")</f>
        <v>#NAME?</v>
      </c>
      <c r="O2496" s="153" t="e">
        <f t="shared" ca="1" si="309"/>
        <v>#NAME?</v>
      </c>
    </row>
    <row r="2497" spans="1:15">
      <c r="A2497">
        <v>2494</v>
      </c>
      <c r="B2497">
        <f t="shared" si="307"/>
        <v>9.9760000000000009</v>
      </c>
      <c r="C2497" s="151" t="e">
        <f ca="1">+_xll.BInterpol(Boost!$R$6:$R$66,Boost!$AZ$6:$AZ$66,params!B2497,"cubic")</f>
        <v>#NAME?</v>
      </c>
      <c r="D2497" s="151" t="e">
        <f ca="1">+_xll.BInterpol(Boost!$R$6:$R$66,Boost!$AX$6:$AX$66,params!B2497,"cubic")</f>
        <v>#NAME?</v>
      </c>
      <c r="E2497" s="198" t="e">
        <f t="shared" ca="1" si="310"/>
        <v>#NAME?</v>
      </c>
      <c r="F2497" s="151" t="e">
        <f ca="1">+_xll.BInterpol(Boost!$R$6:$R$66,Boost!$AY$6:$AY$66,params!B2497,"cubic")</f>
        <v>#NAME?</v>
      </c>
      <c r="G2497" s="151" t="e">
        <f ca="1">_xll.BInterpol(cf!$A$2:$A$68,cf!$B$2:$B$68,params!B2497,"cubic")/100</f>
        <v>#NAME?</v>
      </c>
      <c r="H2497" s="199" t="e">
        <f t="shared" ca="1" si="311"/>
        <v>#NAME?</v>
      </c>
      <c r="I2497" s="152">
        <f t="shared" si="314"/>
        <v>0.1531796146918617</v>
      </c>
      <c r="J2497" s="152">
        <f t="shared" si="312"/>
        <v>5.6456574218821665E-5</v>
      </c>
      <c r="K2497" s="3" t="e">
        <f t="shared" ca="1" si="308"/>
        <v>#NAME?</v>
      </c>
      <c r="L2497" s="153" t="e">
        <f t="shared" ca="1" si="313"/>
        <v>#NAME?</v>
      </c>
      <c r="M2497" s="195" t="e">
        <f ca="1">_xll.BInterpol(cf!$A$2:$A$68,cf!$C$2:$C$68,params!B2497,"cubic")</f>
        <v>#NAME?</v>
      </c>
      <c r="N2497" s="195" t="e">
        <f ca="1">+_xll.BInterpol(#REF!,#REF!,params!B2497,"cubic")</f>
        <v>#NAME?</v>
      </c>
      <c r="O2497" s="153" t="e">
        <f t="shared" ca="1" si="309"/>
        <v>#NAME?</v>
      </c>
    </row>
    <row r="2498" spans="1:15">
      <c r="A2498">
        <v>2495</v>
      </c>
      <c r="B2498">
        <f t="shared" si="307"/>
        <v>9.98</v>
      </c>
      <c r="C2498" s="151" t="e">
        <f ca="1">+_xll.BInterpol(Boost!$R$6:$R$66,Boost!$AZ$6:$AZ$66,params!B2498,"cubic")</f>
        <v>#NAME?</v>
      </c>
      <c r="D2498" s="151" t="e">
        <f ca="1">+_xll.BInterpol(Boost!$R$6:$R$66,Boost!$AX$6:$AX$66,params!B2498,"cubic")</f>
        <v>#NAME?</v>
      </c>
      <c r="E2498" s="198" t="e">
        <f t="shared" ca="1" si="310"/>
        <v>#NAME?</v>
      </c>
      <c r="F2498" s="151" t="e">
        <f ca="1">+_xll.BInterpol(Boost!$R$6:$R$66,Boost!$AY$6:$AY$66,params!B2498,"cubic")</f>
        <v>#NAME?</v>
      </c>
      <c r="G2498" s="151" t="e">
        <f ca="1">_xll.BInterpol(cf!$A$2:$A$68,cf!$B$2:$B$68,params!B2498,"cubic")/100</f>
        <v>#NAME?</v>
      </c>
      <c r="H2498" s="199" t="e">
        <f t="shared" ca="1" si="311"/>
        <v>#NAME?</v>
      </c>
      <c r="I2498" s="152">
        <f t="shared" si="314"/>
        <v>0.15323606750243424</v>
      </c>
      <c r="J2498" s="152">
        <f t="shared" si="312"/>
        <v>5.6452810572538148E-5</v>
      </c>
      <c r="K2498" s="3" t="e">
        <f t="shared" ca="1" si="308"/>
        <v>#NAME?</v>
      </c>
      <c r="L2498" s="153" t="e">
        <f t="shared" ca="1" si="313"/>
        <v>#NAME?</v>
      </c>
      <c r="M2498" s="195" t="e">
        <f ca="1">_xll.BInterpol(cf!$A$2:$A$68,cf!$C$2:$C$68,params!B2498,"cubic")</f>
        <v>#NAME?</v>
      </c>
      <c r="N2498" s="195" t="e">
        <f ca="1">+_xll.BInterpol(#REF!,#REF!,params!B2498,"cubic")</f>
        <v>#NAME?</v>
      </c>
      <c r="O2498" s="153" t="e">
        <f t="shared" ca="1" si="309"/>
        <v>#NAME?</v>
      </c>
    </row>
    <row r="2499" spans="1:15">
      <c r="A2499">
        <v>2496</v>
      </c>
      <c r="B2499">
        <f t="shared" si="307"/>
        <v>9.984</v>
      </c>
      <c r="C2499" s="151" t="e">
        <f ca="1">+_xll.BInterpol(Boost!$R$6:$R$66,Boost!$AZ$6:$AZ$66,params!B2499,"cubic")</f>
        <v>#NAME?</v>
      </c>
      <c r="D2499" s="151" t="e">
        <f ca="1">+_xll.BInterpol(Boost!$R$6:$R$66,Boost!$AX$6:$AX$66,params!B2499,"cubic")</f>
        <v>#NAME?</v>
      </c>
      <c r="E2499" s="198" t="e">
        <f t="shared" ca="1" si="310"/>
        <v>#NAME?</v>
      </c>
      <c r="F2499" s="151" t="e">
        <f ca="1">+_xll.BInterpol(Boost!$R$6:$R$66,Boost!$AY$6:$AY$66,params!B2499,"cubic")</f>
        <v>#NAME?</v>
      </c>
      <c r="G2499" s="151" t="e">
        <f ca="1">_xll.BInterpol(cf!$A$2:$A$68,cf!$B$2:$B$68,params!B2499,"cubic")/100</f>
        <v>#NAME?</v>
      </c>
      <c r="H2499" s="199" t="e">
        <f t="shared" ca="1" si="311"/>
        <v>#NAME?</v>
      </c>
      <c r="I2499" s="152">
        <f t="shared" si="314"/>
        <v>0.15329251654961162</v>
      </c>
      <c r="J2499" s="152">
        <f t="shared" si="312"/>
        <v>5.6449047177387079E-5</v>
      </c>
      <c r="K2499" s="3" t="e">
        <f t="shared" ca="1" si="308"/>
        <v>#NAME?</v>
      </c>
      <c r="L2499" s="153" t="e">
        <f t="shared" ca="1" si="313"/>
        <v>#NAME?</v>
      </c>
      <c r="M2499" s="195" t="e">
        <f ca="1">_xll.BInterpol(cf!$A$2:$A$68,cf!$C$2:$C$68,params!B2499,"cubic")</f>
        <v>#NAME?</v>
      </c>
      <c r="N2499" s="195" t="e">
        <f ca="1">+_xll.BInterpol(#REF!,#REF!,params!B2499,"cubic")</f>
        <v>#NAME?</v>
      </c>
      <c r="O2499" s="153" t="e">
        <f t="shared" ca="1" si="309"/>
        <v>#NAME?</v>
      </c>
    </row>
    <row r="2500" spans="1:15">
      <c r="A2500">
        <v>2497</v>
      </c>
      <c r="B2500">
        <f t="shared" ref="B2500:B2563" si="315">+A2500/250</f>
        <v>9.9879999999999995</v>
      </c>
      <c r="C2500" s="151" t="e">
        <f ca="1">+_xll.BInterpol(Boost!$R$6:$R$66,Boost!$AZ$6:$AZ$66,params!B2500,"cubic")</f>
        <v>#NAME?</v>
      </c>
      <c r="D2500" s="151" t="e">
        <f ca="1">+_xll.BInterpol(Boost!$R$6:$R$66,Boost!$AX$6:$AX$66,params!B2500,"cubic")</f>
        <v>#NAME?</v>
      </c>
      <c r="E2500" s="198" t="e">
        <f t="shared" ca="1" si="310"/>
        <v>#NAME?</v>
      </c>
      <c r="F2500" s="151" t="e">
        <f ca="1">+_xll.BInterpol(Boost!$R$6:$R$66,Boost!$AY$6:$AY$66,params!B2500,"cubic")</f>
        <v>#NAME?</v>
      </c>
      <c r="G2500" s="151" t="e">
        <f ca="1">_xll.BInterpol(cf!$A$2:$A$68,cf!$B$2:$B$68,params!B2500,"cubic")/100</f>
        <v>#NAME?</v>
      </c>
      <c r="H2500" s="199" t="e">
        <f t="shared" ca="1" si="311"/>
        <v>#NAME?</v>
      </c>
      <c r="I2500" s="152">
        <f t="shared" si="314"/>
        <v>0.15334896183364466</v>
      </c>
      <c r="J2500" s="152">
        <f t="shared" si="312"/>
        <v>5.6445284033035392E-5</v>
      </c>
      <c r="K2500" s="3" t="e">
        <f t="shared" ref="K2500:K2563" ca="1" si="316">+EXP(H2500*-B2500)</f>
        <v>#NAME?</v>
      </c>
      <c r="L2500" s="153" t="e">
        <f t="shared" ca="1" si="313"/>
        <v>#NAME?</v>
      </c>
      <c r="M2500" s="195" t="e">
        <f ca="1">_xll.BInterpol(cf!$A$2:$A$68,cf!$C$2:$C$68,params!B2500,"cubic")</f>
        <v>#NAME?</v>
      </c>
      <c r="N2500" s="195" t="e">
        <f ca="1">+_xll.BInterpol(#REF!,#REF!,params!B2500,"cubic")</f>
        <v>#NAME?</v>
      </c>
      <c r="O2500" s="153" t="e">
        <f t="shared" ref="O2500:O2563" ca="1" si="317">+EXP(-B2501*E2501)-EXP(-B2500*E2500)</f>
        <v>#NAME?</v>
      </c>
    </row>
    <row r="2501" spans="1:15">
      <c r="A2501">
        <v>2498</v>
      </c>
      <c r="B2501">
        <f t="shared" si="315"/>
        <v>9.9920000000000009</v>
      </c>
      <c r="C2501" s="151" t="e">
        <f ca="1">+_xll.BInterpol(Boost!$R$6:$R$66,Boost!$AZ$6:$AZ$66,params!B2501,"cubic")</f>
        <v>#NAME?</v>
      </c>
      <c r="D2501" s="151" t="e">
        <f ca="1">+_xll.BInterpol(Boost!$R$6:$R$66,Boost!$AX$6:$AX$66,params!B2501,"cubic")</f>
        <v>#NAME?</v>
      </c>
      <c r="E2501" s="198" t="e">
        <f t="shared" ref="E2501:E2564" ca="1" si="318">-((1+C2501*B2501)/(1+C2500*B2500)-1)/(B2501-B2500)+((1+F2501*B2501)/(1+F2500*B2500)-1)/(B2501-B2500)</f>
        <v>#NAME?</v>
      </c>
      <c r="F2501" s="151" t="e">
        <f ca="1">+_xll.BInterpol(Boost!$R$6:$R$66,Boost!$AY$6:$AY$66,params!B2501,"cubic")</f>
        <v>#NAME?</v>
      </c>
      <c r="G2501" s="151" t="e">
        <f ca="1">_xll.BInterpol(cf!$A$2:$A$68,cf!$B$2:$B$68,params!B2501,"cubic")/100</f>
        <v>#NAME?</v>
      </c>
      <c r="H2501" s="199" t="e">
        <f t="shared" ref="H2501:H2564" ca="1" si="319">-((1+F2501*B2501)/(1+F2500*B2500)-1)/(B2501-B2500)+((1+G2501*B2501)/(1+G2500*B2500)-1)/(B2501-B2500)</f>
        <v>#NAME?</v>
      </c>
      <c r="I2501" s="152">
        <f t="shared" si="314"/>
        <v>0.15340540335478414</v>
      </c>
      <c r="J2501" s="152">
        <f t="shared" ref="J2501:J2564" si="320">+I2501-I2500</f>
        <v>5.6441521139483086E-5</v>
      </c>
      <c r="K2501" s="3" t="e">
        <f t="shared" ca="1" si="316"/>
        <v>#NAME?</v>
      </c>
      <c r="L2501" s="153" t="e">
        <f t="shared" ref="L2501:L2564" ca="1" si="321">+K2502-K2501</f>
        <v>#NAME?</v>
      </c>
      <c r="M2501" s="195" t="e">
        <f ca="1">_xll.BInterpol(cf!$A$2:$A$68,cf!$C$2:$C$68,params!B2501,"cubic")</f>
        <v>#NAME?</v>
      </c>
      <c r="N2501" s="195" t="e">
        <f ca="1">+_xll.BInterpol(#REF!,#REF!,params!B2501,"cubic")</f>
        <v>#NAME?</v>
      </c>
      <c r="O2501" s="153" t="e">
        <f t="shared" ca="1" si="317"/>
        <v>#NAME?</v>
      </c>
    </row>
    <row r="2502" spans="1:15">
      <c r="A2502">
        <v>2499</v>
      </c>
      <c r="B2502">
        <f t="shared" si="315"/>
        <v>9.9960000000000004</v>
      </c>
      <c r="C2502" s="151" t="e">
        <f ca="1">+_xll.BInterpol(Boost!$R$6:$R$66,Boost!$AZ$6:$AZ$66,params!B2502,"cubic")</f>
        <v>#NAME?</v>
      </c>
      <c r="D2502" s="151" t="e">
        <f ca="1">+_xll.BInterpol(Boost!$R$6:$R$66,Boost!$AX$6:$AX$66,params!B2502,"cubic")</f>
        <v>#NAME?</v>
      </c>
      <c r="E2502" s="198" t="e">
        <f t="shared" ca="1" si="318"/>
        <v>#NAME?</v>
      </c>
      <c r="F2502" s="151" t="e">
        <f ca="1">+_xll.BInterpol(Boost!$R$6:$R$66,Boost!$AY$6:$AY$66,params!B2502,"cubic")</f>
        <v>#NAME?</v>
      </c>
      <c r="G2502" s="151" t="e">
        <f ca="1">_xll.BInterpol(cf!$A$2:$A$68,cf!$B$2:$B$68,params!B2502,"cubic")/100</f>
        <v>#NAME?</v>
      </c>
      <c r="H2502" s="199" t="e">
        <f t="shared" ca="1" si="319"/>
        <v>#NAME?</v>
      </c>
      <c r="I2502" s="152">
        <f t="shared" si="314"/>
        <v>0.15346184111328098</v>
      </c>
      <c r="J2502" s="152">
        <f t="shared" si="320"/>
        <v>5.6437758496841184E-5</v>
      </c>
      <c r="K2502" s="3" t="e">
        <f t="shared" ca="1" si="316"/>
        <v>#NAME?</v>
      </c>
      <c r="L2502" s="153" t="e">
        <f t="shared" ca="1" si="321"/>
        <v>#NAME?</v>
      </c>
      <c r="M2502" s="195" t="e">
        <f ca="1">_xll.BInterpol(cf!$A$2:$A$68,cf!$C$2:$C$68,params!B2502,"cubic")</f>
        <v>#NAME?</v>
      </c>
      <c r="N2502" s="195" t="e">
        <f ca="1">+_xll.BInterpol(#REF!,#REF!,params!B2502,"cubic")</f>
        <v>#NAME?</v>
      </c>
      <c r="O2502" s="153" t="e">
        <f t="shared" ca="1" si="317"/>
        <v>#NAME?</v>
      </c>
    </row>
    <row r="2503" spans="1:15">
      <c r="A2503">
        <v>2500</v>
      </c>
      <c r="B2503">
        <f t="shared" si="315"/>
        <v>10</v>
      </c>
      <c r="C2503" s="151" t="e">
        <f ca="1">+_xll.BInterpol(Boost!$R$6:$R$66,Boost!$AZ$6:$AZ$66,params!B2503,"cubic")</f>
        <v>#NAME?</v>
      </c>
      <c r="D2503" s="151" t="e">
        <f ca="1">+_xll.BInterpol(Boost!$R$6:$R$66,Boost!$AX$6:$AX$66,params!B2503,"cubic")</f>
        <v>#NAME?</v>
      </c>
      <c r="E2503" s="198" t="e">
        <f t="shared" ca="1" si="318"/>
        <v>#NAME?</v>
      </c>
      <c r="F2503" s="151" t="e">
        <f ca="1">+_xll.BInterpol(Boost!$R$6:$R$66,Boost!$AY$6:$AY$66,params!B2503,"cubic")</f>
        <v>#NAME?</v>
      </c>
      <c r="G2503" s="151" t="e">
        <f ca="1">_xll.BInterpol(cf!$A$2:$A$68,cf!$B$2:$B$68,params!B2503,"cubic")/100</f>
        <v>#NAME?</v>
      </c>
      <c r="H2503" s="199" t="e">
        <f t="shared" ca="1" si="319"/>
        <v>#NAME?</v>
      </c>
      <c r="I2503" s="152">
        <f t="shared" si="314"/>
        <v>0.15351827510938598</v>
      </c>
      <c r="J2503" s="152">
        <f t="shared" si="320"/>
        <v>5.6433996104998663E-5</v>
      </c>
      <c r="K2503" s="3" t="e">
        <f t="shared" ca="1" si="316"/>
        <v>#NAME?</v>
      </c>
      <c r="L2503" s="153" t="e">
        <f t="shared" ca="1" si="321"/>
        <v>#NAME?</v>
      </c>
      <c r="M2503" s="195" t="e">
        <f ca="1">_xll.BInterpol(cf!$A$2:$A$68,cf!$C$2:$C$68,params!B2503,"cubic")</f>
        <v>#NAME?</v>
      </c>
      <c r="N2503" s="195" t="e">
        <f ca="1">+_xll.BInterpol(#REF!,#REF!,params!B2503,"cubic")</f>
        <v>#NAME?</v>
      </c>
      <c r="O2503" s="153" t="e">
        <f t="shared" ca="1" si="317"/>
        <v>#NAME?</v>
      </c>
    </row>
    <row r="2504" spans="1:15">
      <c r="A2504">
        <v>2501</v>
      </c>
      <c r="B2504">
        <f t="shared" si="315"/>
        <v>10.004</v>
      </c>
      <c r="C2504" s="151" t="e">
        <f ca="1">+_xll.BInterpol(Boost!$R$6:$R$66,Boost!$AZ$6:$AZ$66,params!B2504,"cubic")</f>
        <v>#NAME?</v>
      </c>
      <c r="D2504" s="151" t="e">
        <f ca="1">+_xll.BInterpol(Boost!$R$6:$R$66,Boost!$AX$6:$AX$66,params!B2504,"cubic")</f>
        <v>#NAME?</v>
      </c>
      <c r="E2504" s="198" t="e">
        <f t="shared" ca="1" si="318"/>
        <v>#NAME?</v>
      </c>
      <c r="F2504" s="151" t="e">
        <f ca="1">+_xll.BInterpol(Boost!$R$6:$R$66,Boost!$AY$6:$AY$66,params!B2504,"cubic")</f>
        <v>#NAME?</v>
      </c>
      <c r="G2504" s="151" t="e">
        <f ca="1">_xll.BInterpol(cf!$A$2:$A$68,cf!$B$2:$B$68,params!B2504,"cubic")/100</f>
        <v>#NAME?</v>
      </c>
      <c r="H2504" s="199" t="e">
        <f t="shared" ca="1" si="319"/>
        <v>#NAME?</v>
      </c>
      <c r="I2504" s="152">
        <f t="shared" si="314"/>
        <v>0.15357470534334994</v>
      </c>
      <c r="J2504" s="152">
        <f t="shared" si="320"/>
        <v>5.6430233963955523E-5</v>
      </c>
      <c r="K2504" s="3" t="e">
        <f t="shared" ca="1" si="316"/>
        <v>#NAME?</v>
      </c>
      <c r="L2504" s="153" t="e">
        <f t="shared" ca="1" si="321"/>
        <v>#NAME?</v>
      </c>
      <c r="M2504" s="195" t="e">
        <f ca="1">_xll.BInterpol(cf!$A$2:$A$68,cf!$C$2:$C$68,params!B2504,"cubic")</f>
        <v>#NAME?</v>
      </c>
      <c r="N2504" s="195" t="e">
        <f ca="1">+_xll.BInterpol(#REF!,#REF!,params!B2504,"cubic")</f>
        <v>#NAME?</v>
      </c>
      <c r="O2504" s="153" t="e">
        <f t="shared" ca="1" si="317"/>
        <v>#NAME?</v>
      </c>
    </row>
    <row r="2505" spans="1:15">
      <c r="A2505">
        <v>2502</v>
      </c>
      <c r="B2505">
        <f t="shared" si="315"/>
        <v>10.007999999999999</v>
      </c>
      <c r="C2505" s="151" t="e">
        <f ca="1">+_xll.BInterpol(Boost!$R$6:$R$66,Boost!$AZ$6:$AZ$66,params!B2505,"cubic")</f>
        <v>#NAME?</v>
      </c>
      <c r="D2505" s="151" t="e">
        <f ca="1">+_xll.BInterpol(Boost!$R$6:$R$66,Boost!$AX$6:$AX$66,params!B2505,"cubic")</f>
        <v>#NAME?</v>
      </c>
      <c r="E2505" s="198" t="e">
        <f t="shared" ca="1" si="318"/>
        <v>#NAME?</v>
      </c>
      <c r="F2505" s="151" t="e">
        <f ca="1">+_xll.BInterpol(Boost!$R$6:$R$66,Boost!$AY$6:$AY$66,params!B2505,"cubic")</f>
        <v>#NAME?</v>
      </c>
      <c r="G2505" s="151" t="e">
        <f ca="1">_xll.BInterpol(cf!$A$2:$A$68,cf!$B$2:$B$68,params!B2505,"cubic")/100</f>
        <v>#NAME?</v>
      </c>
      <c r="H2505" s="199" t="e">
        <f t="shared" ca="1" si="319"/>
        <v>#NAME?</v>
      </c>
      <c r="I2505" s="152">
        <f t="shared" si="314"/>
        <v>0.15363113181542376</v>
      </c>
      <c r="J2505" s="152">
        <f t="shared" si="320"/>
        <v>5.6426472073822787E-5</v>
      </c>
      <c r="K2505" s="3" t="e">
        <f t="shared" ca="1" si="316"/>
        <v>#NAME?</v>
      </c>
      <c r="L2505" s="153" t="e">
        <f t="shared" ca="1" si="321"/>
        <v>#NAME?</v>
      </c>
      <c r="M2505" s="195" t="e">
        <f ca="1">_xll.BInterpol(cf!$A$2:$A$68,cf!$C$2:$C$68,params!B2505,"cubic")</f>
        <v>#NAME?</v>
      </c>
      <c r="N2505" s="195" t="e">
        <f ca="1">+_xll.BInterpol(#REF!,#REF!,params!B2505,"cubic")</f>
        <v>#NAME?</v>
      </c>
      <c r="O2505" s="153" t="e">
        <f t="shared" ca="1" si="317"/>
        <v>#NAME?</v>
      </c>
    </row>
    <row r="2506" spans="1:15">
      <c r="A2506">
        <v>2503</v>
      </c>
      <c r="B2506">
        <f t="shared" si="315"/>
        <v>10.012</v>
      </c>
      <c r="C2506" s="151" t="e">
        <f ca="1">+_xll.BInterpol(Boost!$R$6:$R$66,Boost!$AZ$6:$AZ$66,params!B2506,"cubic")</f>
        <v>#NAME?</v>
      </c>
      <c r="D2506" s="151" t="e">
        <f ca="1">+_xll.BInterpol(Boost!$R$6:$R$66,Boost!$AX$6:$AX$66,params!B2506,"cubic")</f>
        <v>#NAME?</v>
      </c>
      <c r="E2506" s="198" t="e">
        <f t="shared" ca="1" si="318"/>
        <v>#NAME?</v>
      </c>
      <c r="F2506" s="151" t="e">
        <f ca="1">+_xll.BInterpol(Boost!$R$6:$R$66,Boost!$AY$6:$AY$66,params!B2506,"cubic")</f>
        <v>#NAME?</v>
      </c>
      <c r="G2506" s="151" t="e">
        <f ca="1">_xll.BInterpol(cf!$A$2:$A$68,cf!$B$2:$B$68,params!B2506,"cubic")/100</f>
        <v>#NAME?</v>
      </c>
      <c r="H2506" s="199" t="e">
        <f t="shared" ca="1" si="319"/>
        <v>#NAME?</v>
      </c>
      <c r="I2506" s="152">
        <f t="shared" si="314"/>
        <v>0.15368755452585814</v>
      </c>
      <c r="J2506" s="152">
        <f t="shared" si="320"/>
        <v>5.6422710434378409E-5</v>
      </c>
      <c r="K2506" s="3" t="e">
        <f t="shared" ca="1" si="316"/>
        <v>#NAME?</v>
      </c>
      <c r="L2506" s="153" t="e">
        <f t="shared" ca="1" si="321"/>
        <v>#NAME?</v>
      </c>
      <c r="M2506" s="195" t="e">
        <f ca="1">_xll.BInterpol(cf!$A$2:$A$68,cf!$C$2:$C$68,params!B2506,"cubic")</f>
        <v>#NAME?</v>
      </c>
      <c r="N2506" s="195" t="e">
        <f ca="1">+_xll.BInterpol(#REF!,#REF!,params!B2506,"cubic")</f>
        <v>#NAME?</v>
      </c>
      <c r="O2506" s="153" t="e">
        <f t="shared" ca="1" si="317"/>
        <v>#NAME?</v>
      </c>
    </row>
    <row r="2507" spans="1:15">
      <c r="A2507">
        <v>2504</v>
      </c>
      <c r="B2507">
        <f t="shared" si="315"/>
        <v>10.016</v>
      </c>
      <c r="C2507" s="151" t="e">
        <f ca="1">+_xll.BInterpol(Boost!$R$6:$R$66,Boost!$AZ$6:$AZ$66,params!B2507,"cubic")</f>
        <v>#NAME?</v>
      </c>
      <c r="D2507" s="151" t="e">
        <f ca="1">+_xll.BInterpol(Boost!$R$6:$R$66,Boost!$AX$6:$AX$66,params!B2507,"cubic")</f>
        <v>#NAME?</v>
      </c>
      <c r="E2507" s="198" t="e">
        <f t="shared" ca="1" si="318"/>
        <v>#NAME?</v>
      </c>
      <c r="F2507" s="151" t="e">
        <f ca="1">+_xll.BInterpol(Boost!$R$6:$R$66,Boost!$AY$6:$AY$66,params!B2507,"cubic")</f>
        <v>#NAME?</v>
      </c>
      <c r="G2507" s="151" t="e">
        <f ca="1">_xll.BInterpol(cf!$A$2:$A$68,cf!$B$2:$B$68,params!B2507,"cubic")/100</f>
        <v>#NAME?</v>
      </c>
      <c r="H2507" s="199" t="e">
        <f t="shared" ca="1" si="319"/>
        <v>#NAME?</v>
      </c>
      <c r="I2507" s="152">
        <f t="shared" si="314"/>
        <v>0.15374397347490387</v>
      </c>
      <c r="J2507" s="152">
        <f t="shared" si="320"/>
        <v>5.6418949045733413E-5</v>
      </c>
      <c r="K2507" s="3" t="e">
        <f t="shared" ca="1" si="316"/>
        <v>#NAME?</v>
      </c>
      <c r="L2507" s="153" t="e">
        <f t="shared" ca="1" si="321"/>
        <v>#NAME?</v>
      </c>
      <c r="M2507" s="195" t="e">
        <f ca="1">_xll.BInterpol(cf!$A$2:$A$68,cf!$C$2:$C$68,params!B2507,"cubic")</f>
        <v>#NAME?</v>
      </c>
      <c r="N2507" s="195" t="e">
        <f ca="1">+_xll.BInterpol(#REF!,#REF!,params!B2507,"cubic")</f>
        <v>#NAME?</v>
      </c>
      <c r="O2507" s="153" t="e">
        <f t="shared" ca="1" si="317"/>
        <v>#NAME?</v>
      </c>
    </row>
    <row r="2508" spans="1:15">
      <c r="A2508">
        <v>2505</v>
      </c>
      <c r="B2508">
        <f t="shared" si="315"/>
        <v>10.02</v>
      </c>
      <c r="C2508" s="151" t="e">
        <f ca="1">+_xll.BInterpol(Boost!$R$6:$R$66,Boost!$AZ$6:$AZ$66,params!B2508,"cubic")</f>
        <v>#NAME?</v>
      </c>
      <c r="D2508" s="151" t="e">
        <f ca="1">+_xll.BInterpol(Boost!$R$6:$R$66,Boost!$AX$6:$AX$66,params!B2508,"cubic")</f>
        <v>#NAME?</v>
      </c>
      <c r="E2508" s="198" t="e">
        <f t="shared" ca="1" si="318"/>
        <v>#NAME?</v>
      </c>
      <c r="F2508" s="151" t="e">
        <f ca="1">+_xll.BInterpol(Boost!$R$6:$R$66,Boost!$AY$6:$AY$66,params!B2508,"cubic")</f>
        <v>#NAME?</v>
      </c>
      <c r="G2508" s="151" t="e">
        <f ca="1">_xll.BInterpol(cf!$A$2:$A$68,cf!$B$2:$B$68,params!B2508,"cubic")/100</f>
        <v>#NAME?</v>
      </c>
      <c r="H2508" s="199" t="e">
        <f t="shared" ca="1" si="319"/>
        <v>#NAME?</v>
      </c>
      <c r="I2508" s="152">
        <f t="shared" si="314"/>
        <v>0.15380038866281176</v>
      </c>
      <c r="J2508" s="152">
        <f t="shared" si="320"/>
        <v>5.6415187907887798E-5</v>
      </c>
      <c r="K2508" s="3" t="e">
        <f t="shared" ca="1" si="316"/>
        <v>#NAME?</v>
      </c>
      <c r="L2508" s="153" t="e">
        <f t="shared" ca="1" si="321"/>
        <v>#NAME?</v>
      </c>
      <c r="M2508" s="195" t="e">
        <f ca="1">_xll.BInterpol(cf!$A$2:$A$68,cf!$C$2:$C$68,params!B2508,"cubic")</f>
        <v>#NAME?</v>
      </c>
      <c r="N2508" s="195" t="e">
        <f ca="1">+_xll.BInterpol(#REF!,#REF!,params!B2508,"cubic")</f>
        <v>#NAME?</v>
      </c>
      <c r="O2508" s="153" t="e">
        <f t="shared" ca="1" si="317"/>
        <v>#NAME?</v>
      </c>
    </row>
    <row r="2509" spans="1:15">
      <c r="A2509">
        <v>2506</v>
      </c>
      <c r="B2509">
        <f t="shared" si="315"/>
        <v>10.023999999999999</v>
      </c>
      <c r="C2509" s="151" t="e">
        <f ca="1">+_xll.BInterpol(Boost!$R$6:$R$66,Boost!$AZ$6:$AZ$66,params!B2509,"cubic")</f>
        <v>#NAME?</v>
      </c>
      <c r="D2509" s="151" t="e">
        <f ca="1">+_xll.BInterpol(Boost!$R$6:$R$66,Boost!$AX$6:$AX$66,params!B2509,"cubic")</f>
        <v>#NAME?</v>
      </c>
      <c r="E2509" s="198" t="e">
        <f t="shared" ca="1" si="318"/>
        <v>#NAME?</v>
      </c>
      <c r="F2509" s="151" t="e">
        <f ca="1">+_xll.BInterpol(Boost!$R$6:$R$66,Boost!$AY$6:$AY$66,params!B2509,"cubic")</f>
        <v>#NAME?</v>
      </c>
      <c r="G2509" s="151" t="e">
        <f ca="1">_xll.BInterpol(cf!$A$2:$A$68,cf!$B$2:$B$68,params!B2509,"cubic")/100</f>
        <v>#NAME?</v>
      </c>
      <c r="H2509" s="199" t="e">
        <f t="shared" ca="1" si="319"/>
        <v>#NAME?</v>
      </c>
      <c r="I2509" s="152">
        <f t="shared" si="314"/>
        <v>0.15385680008983238</v>
      </c>
      <c r="J2509" s="152">
        <f t="shared" si="320"/>
        <v>5.641142702061952E-5</v>
      </c>
      <c r="K2509" s="3" t="e">
        <f t="shared" ca="1" si="316"/>
        <v>#NAME?</v>
      </c>
      <c r="L2509" s="153" t="e">
        <f t="shared" ca="1" si="321"/>
        <v>#NAME?</v>
      </c>
      <c r="M2509" s="195" t="e">
        <f ca="1">_xll.BInterpol(cf!$A$2:$A$68,cf!$C$2:$C$68,params!B2509,"cubic")</f>
        <v>#NAME?</v>
      </c>
      <c r="N2509" s="195" t="e">
        <f ca="1">+_xll.BInterpol(#REF!,#REF!,params!B2509,"cubic")</f>
        <v>#NAME?</v>
      </c>
      <c r="O2509" s="153" t="e">
        <f t="shared" ca="1" si="317"/>
        <v>#NAME?</v>
      </c>
    </row>
    <row r="2510" spans="1:15">
      <c r="A2510">
        <v>2507</v>
      </c>
      <c r="B2510">
        <f t="shared" si="315"/>
        <v>10.028</v>
      </c>
      <c r="C2510" s="151" t="e">
        <f ca="1">+_xll.BInterpol(Boost!$R$6:$R$66,Boost!$AZ$6:$AZ$66,params!B2510,"cubic")</f>
        <v>#NAME?</v>
      </c>
      <c r="D2510" s="151" t="e">
        <f ca="1">+_xll.BInterpol(Boost!$R$6:$R$66,Boost!$AX$6:$AX$66,params!B2510,"cubic")</f>
        <v>#NAME?</v>
      </c>
      <c r="E2510" s="198" t="e">
        <f t="shared" ca="1" si="318"/>
        <v>#NAME?</v>
      </c>
      <c r="F2510" s="151" t="e">
        <f ca="1">+_xll.BInterpol(Boost!$R$6:$R$66,Boost!$AY$6:$AY$66,params!B2510,"cubic")</f>
        <v>#NAME?</v>
      </c>
      <c r="G2510" s="151" t="e">
        <f ca="1">_xll.BInterpol(cf!$A$2:$A$68,cf!$B$2:$B$68,params!B2510,"cubic")/100</f>
        <v>#NAME?</v>
      </c>
      <c r="H2510" s="199" t="e">
        <f t="shared" ca="1" si="319"/>
        <v>#NAME?</v>
      </c>
      <c r="I2510" s="152">
        <f t="shared" si="314"/>
        <v>0.15391320775621664</v>
      </c>
      <c r="J2510" s="152">
        <f t="shared" si="320"/>
        <v>5.6407666384261645E-5</v>
      </c>
      <c r="K2510" s="3" t="e">
        <f t="shared" ca="1" si="316"/>
        <v>#NAME?</v>
      </c>
      <c r="L2510" s="153" t="e">
        <f t="shared" ca="1" si="321"/>
        <v>#NAME?</v>
      </c>
      <c r="M2510" s="195" t="e">
        <f ca="1">_xll.BInterpol(cf!$A$2:$A$68,cf!$C$2:$C$68,params!B2510,"cubic")</f>
        <v>#NAME?</v>
      </c>
      <c r="N2510" s="195" t="e">
        <f ca="1">+_xll.BInterpol(#REF!,#REF!,params!B2510,"cubic")</f>
        <v>#NAME?</v>
      </c>
      <c r="O2510" s="153" t="e">
        <f t="shared" ca="1" si="317"/>
        <v>#NAME?</v>
      </c>
    </row>
    <row r="2511" spans="1:15">
      <c r="A2511">
        <v>2508</v>
      </c>
      <c r="B2511">
        <f t="shared" si="315"/>
        <v>10.032</v>
      </c>
      <c r="C2511" s="151" t="e">
        <f ca="1">+_xll.BInterpol(Boost!$R$6:$R$66,Boost!$AZ$6:$AZ$66,params!B2511,"cubic")</f>
        <v>#NAME?</v>
      </c>
      <c r="D2511" s="151" t="e">
        <f ca="1">+_xll.BInterpol(Boost!$R$6:$R$66,Boost!$AX$6:$AX$66,params!B2511,"cubic")</f>
        <v>#NAME?</v>
      </c>
      <c r="E2511" s="198" t="e">
        <f t="shared" ca="1" si="318"/>
        <v>#NAME?</v>
      </c>
      <c r="F2511" s="151" t="e">
        <f ca="1">+_xll.BInterpol(Boost!$R$6:$R$66,Boost!$AY$6:$AY$66,params!B2511,"cubic")</f>
        <v>#NAME?</v>
      </c>
      <c r="G2511" s="151" t="e">
        <f ca="1">_xll.BInterpol(cf!$A$2:$A$68,cf!$B$2:$B$68,params!B2511,"cubic")/100</f>
        <v>#NAME?</v>
      </c>
      <c r="H2511" s="199" t="e">
        <f t="shared" ca="1" si="319"/>
        <v>#NAME?</v>
      </c>
      <c r="I2511" s="152">
        <f t="shared" si="314"/>
        <v>0.15396961166221512</v>
      </c>
      <c r="J2511" s="152">
        <f t="shared" si="320"/>
        <v>5.6403905998481108E-5</v>
      </c>
      <c r="K2511" s="3" t="e">
        <f t="shared" ca="1" si="316"/>
        <v>#NAME?</v>
      </c>
      <c r="L2511" s="153" t="e">
        <f t="shared" ca="1" si="321"/>
        <v>#NAME?</v>
      </c>
      <c r="M2511" s="195" t="e">
        <f ca="1">_xll.BInterpol(cf!$A$2:$A$68,cf!$C$2:$C$68,params!B2511,"cubic")</f>
        <v>#NAME?</v>
      </c>
      <c r="N2511" s="195" t="e">
        <f ca="1">+_xll.BInterpol(#REF!,#REF!,params!B2511,"cubic")</f>
        <v>#NAME?</v>
      </c>
      <c r="O2511" s="153" t="e">
        <f t="shared" ca="1" si="317"/>
        <v>#NAME?</v>
      </c>
    </row>
    <row r="2512" spans="1:15">
      <c r="A2512">
        <v>2509</v>
      </c>
      <c r="B2512">
        <f t="shared" si="315"/>
        <v>10.036</v>
      </c>
      <c r="C2512" s="151" t="e">
        <f ca="1">+_xll.BInterpol(Boost!$R$6:$R$66,Boost!$AZ$6:$AZ$66,params!B2512,"cubic")</f>
        <v>#NAME?</v>
      </c>
      <c r="D2512" s="151" t="e">
        <f ca="1">+_xll.BInterpol(Boost!$R$6:$R$66,Boost!$AX$6:$AX$66,params!B2512,"cubic")</f>
        <v>#NAME?</v>
      </c>
      <c r="E2512" s="198" t="e">
        <f t="shared" ca="1" si="318"/>
        <v>#NAME?</v>
      </c>
      <c r="F2512" s="151" t="e">
        <f ca="1">+_xll.BInterpol(Boost!$R$6:$R$66,Boost!$AY$6:$AY$66,params!B2512,"cubic")</f>
        <v>#NAME?</v>
      </c>
      <c r="G2512" s="151" t="e">
        <f ca="1">_xll.BInterpol(cf!$A$2:$A$68,cf!$B$2:$B$68,params!B2512,"cubic")/100</f>
        <v>#NAME?</v>
      </c>
      <c r="H2512" s="199" t="e">
        <f t="shared" ca="1" si="319"/>
        <v>#NAME?</v>
      </c>
      <c r="I2512" s="152">
        <f t="shared" si="314"/>
        <v>0.15402601180807862</v>
      </c>
      <c r="J2512" s="152">
        <f t="shared" si="320"/>
        <v>5.6400145863499951E-5</v>
      </c>
      <c r="K2512" s="3" t="e">
        <f t="shared" ca="1" si="316"/>
        <v>#NAME?</v>
      </c>
      <c r="L2512" s="153" t="e">
        <f t="shared" ca="1" si="321"/>
        <v>#NAME?</v>
      </c>
      <c r="M2512" s="195" t="e">
        <f ca="1">_xll.BInterpol(cf!$A$2:$A$68,cf!$C$2:$C$68,params!B2512,"cubic")</f>
        <v>#NAME?</v>
      </c>
      <c r="N2512" s="195" t="e">
        <f ca="1">+_xll.BInterpol(#REF!,#REF!,params!B2512,"cubic")</f>
        <v>#NAME?</v>
      </c>
      <c r="O2512" s="153" t="e">
        <f t="shared" ca="1" si="317"/>
        <v>#NAME?</v>
      </c>
    </row>
    <row r="2513" spans="1:15">
      <c r="A2513">
        <v>2510</v>
      </c>
      <c r="B2513">
        <f t="shared" si="315"/>
        <v>10.039999999999999</v>
      </c>
      <c r="C2513" s="151" t="e">
        <f ca="1">+_xll.BInterpol(Boost!$R$6:$R$66,Boost!$AZ$6:$AZ$66,params!B2513,"cubic")</f>
        <v>#NAME?</v>
      </c>
      <c r="D2513" s="151" t="e">
        <f ca="1">+_xll.BInterpol(Boost!$R$6:$R$66,Boost!$AX$6:$AX$66,params!B2513,"cubic")</f>
        <v>#NAME?</v>
      </c>
      <c r="E2513" s="198" t="e">
        <f t="shared" ca="1" si="318"/>
        <v>#NAME?</v>
      </c>
      <c r="F2513" s="151" t="e">
        <f ca="1">+_xll.BInterpol(Boost!$R$6:$R$66,Boost!$AY$6:$AY$66,params!B2513,"cubic")</f>
        <v>#NAME?</v>
      </c>
      <c r="G2513" s="151" t="e">
        <f ca="1">_xll.BInterpol(cf!$A$2:$A$68,cf!$B$2:$B$68,params!B2513,"cubic")/100</f>
        <v>#NAME?</v>
      </c>
      <c r="H2513" s="199" t="e">
        <f t="shared" ca="1" si="319"/>
        <v>#NAME?</v>
      </c>
      <c r="I2513" s="152">
        <f t="shared" si="314"/>
        <v>0.15408240819405761</v>
      </c>
      <c r="J2513" s="152">
        <f t="shared" si="320"/>
        <v>5.6396385978985109E-5</v>
      </c>
      <c r="K2513" s="3" t="e">
        <f t="shared" ca="1" si="316"/>
        <v>#NAME?</v>
      </c>
      <c r="L2513" s="153" t="e">
        <f t="shared" ca="1" si="321"/>
        <v>#NAME?</v>
      </c>
      <c r="M2513" s="195" t="e">
        <f ca="1">_xll.BInterpol(cf!$A$2:$A$68,cf!$C$2:$C$68,params!B2513,"cubic")</f>
        <v>#NAME?</v>
      </c>
      <c r="N2513" s="195" t="e">
        <f ca="1">+_xll.BInterpol(#REF!,#REF!,params!B2513,"cubic")</f>
        <v>#NAME?</v>
      </c>
      <c r="O2513" s="153" t="e">
        <f t="shared" ca="1" si="317"/>
        <v>#NAME?</v>
      </c>
    </row>
    <row r="2514" spans="1:15">
      <c r="A2514">
        <v>2511</v>
      </c>
      <c r="B2514">
        <f t="shared" si="315"/>
        <v>10.044</v>
      </c>
      <c r="C2514" s="151" t="e">
        <f ca="1">+_xll.BInterpol(Boost!$R$6:$R$66,Boost!$AZ$6:$AZ$66,params!B2514,"cubic")</f>
        <v>#NAME?</v>
      </c>
      <c r="D2514" s="151" t="e">
        <f ca="1">+_xll.BInterpol(Boost!$R$6:$R$66,Boost!$AX$6:$AX$66,params!B2514,"cubic")</f>
        <v>#NAME?</v>
      </c>
      <c r="E2514" s="198" t="e">
        <f t="shared" ca="1" si="318"/>
        <v>#NAME?</v>
      </c>
      <c r="F2514" s="151" t="e">
        <f ca="1">+_xll.BInterpol(Boost!$R$6:$R$66,Boost!$AY$6:$AY$66,params!B2514,"cubic")</f>
        <v>#NAME?</v>
      </c>
      <c r="G2514" s="151" t="e">
        <f ca="1">_xll.BInterpol(cf!$A$2:$A$68,cf!$B$2:$B$68,params!B2514,"cubic")/100</f>
        <v>#NAME?</v>
      </c>
      <c r="H2514" s="199" t="e">
        <f t="shared" ca="1" si="319"/>
        <v>#NAME?</v>
      </c>
      <c r="I2514" s="152">
        <f t="shared" si="314"/>
        <v>0.15413880082040299</v>
      </c>
      <c r="J2514" s="152">
        <f t="shared" si="320"/>
        <v>5.639262634538067E-5</v>
      </c>
      <c r="K2514" s="3" t="e">
        <f t="shared" ca="1" si="316"/>
        <v>#NAME?</v>
      </c>
      <c r="L2514" s="153" t="e">
        <f t="shared" ca="1" si="321"/>
        <v>#NAME?</v>
      </c>
      <c r="M2514" s="195" t="e">
        <f ca="1">_xll.BInterpol(cf!$A$2:$A$68,cf!$C$2:$C$68,params!B2514,"cubic")</f>
        <v>#NAME?</v>
      </c>
      <c r="N2514" s="195" t="e">
        <f ca="1">+_xll.BInterpol(#REF!,#REF!,params!B2514,"cubic")</f>
        <v>#NAME?</v>
      </c>
      <c r="O2514" s="153" t="e">
        <f t="shared" ca="1" si="317"/>
        <v>#NAME?</v>
      </c>
    </row>
    <row r="2515" spans="1:15">
      <c r="A2515">
        <v>2512</v>
      </c>
      <c r="B2515">
        <f t="shared" si="315"/>
        <v>10.048</v>
      </c>
      <c r="C2515" s="151" t="e">
        <f ca="1">+_xll.BInterpol(Boost!$R$6:$R$66,Boost!$AZ$6:$AZ$66,params!B2515,"cubic")</f>
        <v>#NAME?</v>
      </c>
      <c r="D2515" s="151" t="e">
        <f ca="1">+_xll.BInterpol(Boost!$R$6:$R$66,Boost!$AX$6:$AX$66,params!B2515,"cubic")</f>
        <v>#NAME?</v>
      </c>
      <c r="E2515" s="198" t="e">
        <f t="shared" ca="1" si="318"/>
        <v>#NAME?</v>
      </c>
      <c r="F2515" s="151" t="e">
        <f ca="1">+_xll.BInterpol(Boost!$R$6:$R$66,Boost!$AY$6:$AY$66,params!B2515,"cubic")</f>
        <v>#NAME?</v>
      </c>
      <c r="G2515" s="151" t="e">
        <f ca="1">_xll.BInterpol(cf!$A$2:$A$68,cf!$B$2:$B$68,params!B2515,"cubic")/100</f>
        <v>#NAME?</v>
      </c>
      <c r="H2515" s="199" t="e">
        <f t="shared" ca="1" si="319"/>
        <v>#NAME?</v>
      </c>
      <c r="I2515" s="152">
        <f t="shared" si="314"/>
        <v>0.15419518968736512</v>
      </c>
      <c r="J2515" s="152">
        <f t="shared" si="320"/>
        <v>5.6388866962131523E-5</v>
      </c>
      <c r="K2515" s="3" t="e">
        <f t="shared" ca="1" si="316"/>
        <v>#NAME?</v>
      </c>
      <c r="L2515" s="153" t="e">
        <f t="shared" ca="1" si="321"/>
        <v>#NAME?</v>
      </c>
      <c r="M2515" s="195" t="e">
        <f ca="1">_xll.BInterpol(cf!$A$2:$A$68,cf!$C$2:$C$68,params!B2515,"cubic")</f>
        <v>#NAME?</v>
      </c>
      <c r="N2515" s="195" t="e">
        <f ca="1">+_xll.BInterpol(#REF!,#REF!,params!B2515,"cubic")</f>
        <v>#NAME?</v>
      </c>
      <c r="O2515" s="153" t="e">
        <f t="shared" ca="1" si="317"/>
        <v>#NAME?</v>
      </c>
    </row>
    <row r="2516" spans="1:15">
      <c r="A2516">
        <v>2513</v>
      </c>
      <c r="B2516">
        <f t="shared" si="315"/>
        <v>10.052</v>
      </c>
      <c r="C2516" s="151" t="e">
        <f ca="1">+_xll.BInterpol(Boost!$R$6:$R$66,Boost!$AZ$6:$AZ$66,params!B2516,"cubic")</f>
        <v>#NAME?</v>
      </c>
      <c r="D2516" s="151" t="e">
        <f ca="1">+_xll.BInterpol(Boost!$R$6:$R$66,Boost!$AX$6:$AX$66,params!B2516,"cubic")</f>
        <v>#NAME?</v>
      </c>
      <c r="E2516" s="198" t="e">
        <f t="shared" ca="1" si="318"/>
        <v>#NAME?</v>
      </c>
      <c r="F2516" s="151" t="e">
        <f ca="1">+_xll.BInterpol(Boost!$R$6:$R$66,Boost!$AY$6:$AY$66,params!B2516,"cubic")</f>
        <v>#NAME?</v>
      </c>
      <c r="G2516" s="151" t="e">
        <f ca="1">_xll.BInterpol(cf!$A$2:$A$68,cf!$B$2:$B$68,params!B2516,"cubic")/100</f>
        <v>#NAME?</v>
      </c>
      <c r="H2516" s="199" t="e">
        <f t="shared" ca="1" si="319"/>
        <v>#NAME?</v>
      </c>
      <c r="I2516" s="152">
        <f t="shared" si="314"/>
        <v>0.1542515747951948</v>
      </c>
      <c r="J2516" s="152">
        <f t="shared" si="320"/>
        <v>5.6385107829681758E-5</v>
      </c>
      <c r="K2516" s="3" t="e">
        <f t="shared" ca="1" si="316"/>
        <v>#NAME?</v>
      </c>
      <c r="L2516" s="153" t="e">
        <f t="shared" ca="1" si="321"/>
        <v>#NAME?</v>
      </c>
      <c r="M2516" s="195" t="e">
        <f ca="1">_xll.BInterpol(cf!$A$2:$A$68,cf!$C$2:$C$68,params!B2516,"cubic")</f>
        <v>#NAME?</v>
      </c>
      <c r="N2516" s="195" t="e">
        <f ca="1">+_xll.BInterpol(#REF!,#REF!,params!B2516,"cubic")</f>
        <v>#NAME?</v>
      </c>
      <c r="O2516" s="153" t="e">
        <f t="shared" ca="1" si="317"/>
        <v>#NAME?</v>
      </c>
    </row>
    <row r="2517" spans="1:15">
      <c r="A2517">
        <v>2514</v>
      </c>
      <c r="B2517">
        <f t="shared" si="315"/>
        <v>10.055999999999999</v>
      </c>
      <c r="C2517" s="151" t="e">
        <f ca="1">+_xll.BInterpol(Boost!$R$6:$R$66,Boost!$AZ$6:$AZ$66,params!B2517,"cubic")</f>
        <v>#NAME?</v>
      </c>
      <c r="D2517" s="151" t="e">
        <f ca="1">+_xll.BInterpol(Boost!$R$6:$R$66,Boost!$AX$6:$AX$66,params!B2517,"cubic")</f>
        <v>#NAME?</v>
      </c>
      <c r="E2517" s="198" t="e">
        <f t="shared" ca="1" si="318"/>
        <v>#NAME?</v>
      </c>
      <c r="F2517" s="151" t="e">
        <f ca="1">+_xll.BInterpol(Boost!$R$6:$R$66,Boost!$AY$6:$AY$66,params!B2517,"cubic")</f>
        <v>#NAME?</v>
      </c>
      <c r="G2517" s="151" t="e">
        <f ca="1">_xll.BInterpol(cf!$A$2:$A$68,cf!$B$2:$B$68,params!B2517,"cubic")/100</f>
        <v>#NAME?</v>
      </c>
      <c r="H2517" s="199" t="e">
        <f t="shared" ca="1" si="319"/>
        <v>#NAME?</v>
      </c>
      <c r="I2517" s="152">
        <f t="shared" si="314"/>
        <v>0.15430795614414261</v>
      </c>
      <c r="J2517" s="152">
        <f t="shared" si="320"/>
        <v>5.6381348947809329E-5</v>
      </c>
      <c r="K2517" s="3" t="e">
        <f t="shared" ca="1" si="316"/>
        <v>#NAME?</v>
      </c>
      <c r="L2517" s="153" t="e">
        <f t="shared" ca="1" si="321"/>
        <v>#NAME?</v>
      </c>
      <c r="M2517" s="195" t="e">
        <f ca="1">_xll.BInterpol(cf!$A$2:$A$68,cf!$C$2:$C$68,params!B2517,"cubic")</f>
        <v>#NAME?</v>
      </c>
      <c r="N2517" s="195" t="e">
        <f ca="1">+_xll.BInterpol(#REF!,#REF!,params!B2517,"cubic")</f>
        <v>#NAME?</v>
      </c>
      <c r="O2517" s="153" t="e">
        <f t="shared" ca="1" si="317"/>
        <v>#NAME?</v>
      </c>
    </row>
    <row r="2518" spans="1:15">
      <c r="A2518">
        <v>2515</v>
      </c>
      <c r="B2518">
        <f t="shared" si="315"/>
        <v>10.06</v>
      </c>
      <c r="C2518" s="151" t="e">
        <f ca="1">+_xll.BInterpol(Boost!$R$6:$R$66,Boost!$AZ$6:$AZ$66,params!B2518,"cubic")</f>
        <v>#NAME?</v>
      </c>
      <c r="D2518" s="151" t="e">
        <f ca="1">+_xll.BInterpol(Boost!$R$6:$R$66,Boost!$AX$6:$AX$66,params!B2518,"cubic")</f>
        <v>#NAME?</v>
      </c>
      <c r="E2518" s="198" t="e">
        <f t="shared" ca="1" si="318"/>
        <v>#NAME?</v>
      </c>
      <c r="F2518" s="151" t="e">
        <f ca="1">+_xll.BInterpol(Boost!$R$6:$R$66,Boost!$AY$6:$AY$66,params!B2518,"cubic")</f>
        <v>#NAME?</v>
      </c>
      <c r="G2518" s="151" t="e">
        <f ca="1">_xll.BInterpol(cf!$A$2:$A$68,cf!$B$2:$B$68,params!B2518,"cubic")/100</f>
        <v>#NAME?</v>
      </c>
      <c r="H2518" s="199" t="e">
        <f t="shared" ca="1" si="319"/>
        <v>#NAME?</v>
      </c>
      <c r="I2518" s="152">
        <f t="shared" si="314"/>
        <v>0.15436433373445912</v>
      </c>
      <c r="J2518" s="152">
        <f t="shared" si="320"/>
        <v>5.6377590316514237E-5</v>
      </c>
      <c r="K2518" s="3" t="e">
        <f t="shared" ca="1" si="316"/>
        <v>#NAME?</v>
      </c>
      <c r="L2518" s="153" t="e">
        <f t="shared" ca="1" si="321"/>
        <v>#NAME?</v>
      </c>
      <c r="M2518" s="195" t="e">
        <f ca="1">_xll.BInterpol(cf!$A$2:$A$68,cf!$C$2:$C$68,params!B2518,"cubic")</f>
        <v>#NAME?</v>
      </c>
      <c r="N2518" s="195" t="e">
        <f ca="1">+_xll.BInterpol(#REF!,#REF!,params!B2518,"cubic")</f>
        <v>#NAME?</v>
      </c>
      <c r="O2518" s="153" t="e">
        <f t="shared" ca="1" si="317"/>
        <v>#NAME?</v>
      </c>
    </row>
    <row r="2519" spans="1:15">
      <c r="A2519">
        <v>2516</v>
      </c>
      <c r="B2519">
        <f t="shared" si="315"/>
        <v>10.064</v>
      </c>
      <c r="C2519" s="151" t="e">
        <f ca="1">+_xll.BInterpol(Boost!$R$6:$R$66,Boost!$AZ$6:$AZ$66,params!B2519,"cubic")</f>
        <v>#NAME?</v>
      </c>
      <c r="D2519" s="151" t="e">
        <f ca="1">+_xll.BInterpol(Boost!$R$6:$R$66,Boost!$AX$6:$AX$66,params!B2519,"cubic")</f>
        <v>#NAME?</v>
      </c>
      <c r="E2519" s="198" t="e">
        <f t="shared" ca="1" si="318"/>
        <v>#NAME?</v>
      </c>
      <c r="F2519" s="151" t="e">
        <f ca="1">+_xll.BInterpol(Boost!$R$6:$R$66,Boost!$AY$6:$AY$66,params!B2519,"cubic")</f>
        <v>#NAME?</v>
      </c>
      <c r="G2519" s="151" t="e">
        <f ca="1">_xll.BInterpol(cf!$A$2:$A$68,cf!$B$2:$B$68,params!B2519,"cubic")/100</f>
        <v>#NAME?</v>
      </c>
      <c r="H2519" s="199" t="e">
        <f t="shared" ca="1" si="319"/>
        <v>#NAME?</v>
      </c>
      <c r="I2519" s="152">
        <f t="shared" si="314"/>
        <v>0.15442070756639492</v>
      </c>
      <c r="J2519" s="152">
        <f t="shared" si="320"/>
        <v>5.6373831935796481E-5</v>
      </c>
      <c r="K2519" s="3" t="e">
        <f t="shared" ca="1" si="316"/>
        <v>#NAME?</v>
      </c>
      <c r="L2519" s="153" t="e">
        <f t="shared" ca="1" si="321"/>
        <v>#NAME?</v>
      </c>
      <c r="M2519" s="195" t="e">
        <f ca="1">_xll.BInterpol(cf!$A$2:$A$68,cf!$C$2:$C$68,params!B2519,"cubic")</f>
        <v>#NAME?</v>
      </c>
      <c r="N2519" s="195" t="e">
        <f ca="1">+_xll.BInterpol(#REF!,#REF!,params!B2519,"cubic")</f>
        <v>#NAME?</v>
      </c>
      <c r="O2519" s="153" t="e">
        <f t="shared" ca="1" si="317"/>
        <v>#NAME?</v>
      </c>
    </row>
    <row r="2520" spans="1:15">
      <c r="A2520">
        <v>2517</v>
      </c>
      <c r="B2520">
        <f t="shared" si="315"/>
        <v>10.068</v>
      </c>
      <c r="C2520" s="151" t="e">
        <f ca="1">+_xll.BInterpol(Boost!$R$6:$R$66,Boost!$AZ$6:$AZ$66,params!B2520,"cubic")</f>
        <v>#NAME?</v>
      </c>
      <c r="D2520" s="151" t="e">
        <f ca="1">+_xll.BInterpol(Boost!$R$6:$R$66,Boost!$AX$6:$AX$66,params!B2520,"cubic")</f>
        <v>#NAME?</v>
      </c>
      <c r="E2520" s="198" t="e">
        <f t="shared" ca="1" si="318"/>
        <v>#NAME?</v>
      </c>
      <c r="F2520" s="151" t="e">
        <f ca="1">+_xll.BInterpol(Boost!$R$6:$R$66,Boost!$AY$6:$AY$66,params!B2520,"cubic")</f>
        <v>#NAME?</v>
      </c>
      <c r="G2520" s="151" t="e">
        <f ca="1">_xll.BInterpol(cf!$A$2:$A$68,cf!$B$2:$B$68,params!B2520,"cubic")/100</f>
        <v>#NAME?</v>
      </c>
      <c r="H2520" s="199" t="e">
        <f t="shared" ca="1" si="319"/>
        <v>#NAME?</v>
      </c>
      <c r="I2520" s="152">
        <f t="shared" si="314"/>
        <v>0.15447707764020047</v>
      </c>
      <c r="J2520" s="152">
        <f t="shared" si="320"/>
        <v>5.637007380554504E-5</v>
      </c>
      <c r="K2520" s="3" t="e">
        <f t="shared" ca="1" si="316"/>
        <v>#NAME?</v>
      </c>
      <c r="L2520" s="153" t="e">
        <f t="shared" ca="1" si="321"/>
        <v>#NAME?</v>
      </c>
      <c r="M2520" s="195" t="e">
        <f ca="1">_xll.BInterpol(cf!$A$2:$A$68,cf!$C$2:$C$68,params!B2520,"cubic")</f>
        <v>#NAME?</v>
      </c>
      <c r="N2520" s="195" t="e">
        <f ca="1">+_xll.BInterpol(#REF!,#REF!,params!B2520,"cubic")</f>
        <v>#NAME?</v>
      </c>
      <c r="O2520" s="153" t="e">
        <f t="shared" ca="1" si="317"/>
        <v>#NAME?</v>
      </c>
    </row>
    <row r="2521" spans="1:15">
      <c r="A2521">
        <v>2518</v>
      </c>
      <c r="B2521">
        <f t="shared" si="315"/>
        <v>10.071999999999999</v>
      </c>
      <c r="C2521" s="151" t="e">
        <f ca="1">+_xll.BInterpol(Boost!$R$6:$R$66,Boost!$AZ$6:$AZ$66,params!B2521,"cubic")</f>
        <v>#NAME?</v>
      </c>
      <c r="D2521" s="151" t="e">
        <f ca="1">+_xll.BInterpol(Boost!$R$6:$R$66,Boost!$AX$6:$AX$66,params!B2521,"cubic")</f>
        <v>#NAME?</v>
      </c>
      <c r="E2521" s="198" t="e">
        <f t="shared" ca="1" si="318"/>
        <v>#NAME?</v>
      </c>
      <c r="F2521" s="151" t="e">
        <f ca="1">+_xll.BInterpol(Boost!$R$6:$R$66,Boost!$AY$6:$AY$66,params!B2521,"cubic")</f>
        <v>#NAME?</v>
      </c>
      <c r="G2521" s="151" t="e">
        <f ca="1">_xll.BInterpol(cf!$A$2:$A$68,cf!$B$2:$B$68,params!B2521,"cubic")/100</f>
        <v>#NAME?</v>
      </c>
      <c r="H2521" s="199" t="e">
        <f t="shared" ca="1" si="319"/>
        <v>#NAME?</v>
      </c>
      <c r="I2521" s="152">
        <f t="shared" si="314"/>
        <v>0.15453344395612634</v>
      </c>
      <c r="J2521" s="152">
        <f t="shared" si="320"/>
        <v>5.6366315925870936E-5</v>
      </c>
      <c r="K2521" s="3" t="e">
        <f t="shared" ca="1" si="316"/>
        <v>#NAME?</v>
      </c>
      <c r="L2521" s="153" t="e">
        <f t="shared" ca="1" si="321"/>
        <v>#NAME?</v>
      </c>
      <c r="M2521" s="195" t="e">
        <f ca="1">_xll.BInterpol(cf!$A$2:$A$68,cf!$C$2:$C$68,params!B2521,"cubic")</f>
        <v>#NAME?</v>
      </c>
      <c r="N2521" s="195" t="e">
        <f ca="1">+_xll.BInterpol(#REF!,#REF!,params!B2521,"cubic")</f>
        <v>#NAME?</v>
      </c>
      <c r="O2521" s="153" t="e">
        <f t="shared" ca="1" si="317"/>
        <v>#NAME?</v>
      </c>
    </row>
    <row r="2522" spans="1:15">
      <c r="A2522">
        <v>2519</v>
      </c>
      <c r="B2522">
        <f t="shared" si="315"/>
        <v>10.076000000000001</v>
      </c>
      <c r="C2522" s="151" t="e">
        <f ca="1">+_xll.BInterpol(Boost!$R$6:$R$66,Boost!$AZ$6:$AZ$66,params!B2522,"cubic")</f>
        <v>#NAME?</v>
      </c>
      <c r="D2522" s="151" t="e">
        <f ca="1">+_xll.BInterpol(Boost!$R$6:$R$66,Boost!$AX$6:$AX$66,params!B2522,"cubic")</f>
        <v>#NAME?</v>
      </c>
      <c r="E2522" s="198" t="e">
        <f t="shared" ca="1" si="318"/>
        <v>#NAME?</v>
      </c>
      <c r="F2522" s="151" t="e">
        <f ca="1">+_xll.BInterpol(Boost!$R$6:$R$66,Boost!$AY$6:$AY$66,params!B2522,"cubic")</f>
        <v>#NAME?</v>
      </c>
      <c r="G2522" s="151" t="e">
        <f ca="1">_xll.BInterpol(cf!$A$2:$A$68,cf!$B$2:$B$68,params!B2522,"cubic")/100</f>
        <v>#NAME?</v>
      </c>
      <c r="H2522" s="199" t="e">
        <f t="shared" ca="1" si="319"/>
        <v>#NAME?</v>
      </c>
      <c r="I2522" s="152">
        <f t="shared" si="314"/>
        <v>0.15458980651442311</v>
      </c>
      <c r="J2522" s="152">
        <f t="shared" si="320"/>
        <v>5.6362558296774168E-5</v>
      </c>
      <c r="K2522" s="3" t="e">
        <f t="shared" ca="1" si="316"/>
        <v>#NAME?</v>
      </c>
      <c r="L2522" s="153" t="e">
        <f t="shared" ca="1" si="321"/>
        <v>#NAME?</v>
      </c>
      <c r="M2522" s="195" t="e">
        <f ca="1">_xll.BInterpol(cf!$A$2:$A$68,cf!$C$2:$C$68,params!B2522,"cubic")</f>
        <v>#NAME?</v>
      </c>
      <c r="N2522" s="195" t="e">
        <f ca="1">+_xll.BInterpol(#REF!,#REF!,params!B2522,"cubic")</f>
        <v>#NAME?</v>
      </c>
      <c r="O2522" s="153" t="e">
        <f t="shared" ca="1" si="317"/>
        <v>#NAME?</v>
      </c>
    </row>
    <row r="2523" spans="1:15">
      <c r="A2523">
        <v>2520</v>
      </c>
      <c r="B2523">
        <f t="shared" si="315"/>
        <v>10.08</v>
      </c>
      <c r="C2523" s="151" t="e">
        <f ca="1">+_xll.BInterpol(Boost!$R$6:$R$66,Boost!$AZ$6:$AZ$66,params!B2523,"cubic")</f>
        <v>#NAME?</v>
      </c>
      <c r="D2523" s="151" t="e">
        <f ca="1">+_xll.BInterpol(Boost!$R$6:$R$66,Boost!$AX$6:$AX$66,params!B2523,"cubic")</f>
        <v>#NAME?</v>
      </c>
      <c r="E2523" s="198" t="e">
        <f t="shared" ca="1" si="318"/>
        <v>#NAME?</v>
      </c>
      <c r="F2523" s="151" t="e">
        <f ca="1">+_xll.BInterpol(Boost!$R$6:$R$66,Boost!$AY$6:$AY$66,params!B2523,"cubic")</f>
        <v>#NAME?</v>
      </c>
      <c r="G2523" s="151" t="e">
        <f ca="1">_xll.BInterpol(cf!$A$2:$A$68,cf!$B$2:$B$68,params!B2523,"cubic")/100</f>
        <v>#NAME?</v>
      </c>
      <c r="H2523" s="199" t="e">
        <f t="shared" ca="1" si="319"/>
        <v>#NAME?</v>
      </c>
      <c r="I2523" s="152">
        <f t="shared" si="314"/>
        <v>0.15464616531534126</v>
      </c>
      <c r="J2523" s="152">
        <f t="shared" si="320"/>
        <v>5.6358800918143714E-5</v>
      </c>
      <c r="K2523" s="3" t="e">
        <f t="shared" ca="1" si="316"/>
        <v>#NAME?</v>
      </c>
      <c r="L2523" s="153" t="e">
        <f t="shared" ca="1" si="321"/>
        <v>#NAME?</v>
      </c>
      <c r="M2523" s="195" t="e">
        <f ca="1">_xll.BInterpol(cf!$A$2:$A$68,cf!$C$2:$C$68,params!B2523,"cubic")</f>
        <v>#NAME?</v>
      </c>
      <c r="N2523" s="195" t="e">
        <f ca="1">+_xll.BInterpol(#REF!,#REF!,params!B2523,"cubic")</f>
        <v>#NAME?</v>
      </c>
      <c r="O2523" s="153" t="e">
        <f t="shared" ca="1" si="317"/>
        <v>#NAME?</v>
      </c>
    </row>
    <row r="2524" spans="1:15">
      <c r="A2524">
        <v>2521</v>
      </c>
      <c r="B2524">
        <f t="shared" si="315"/>
        <v>10.084</v>
      </c>
      <c r="C2524" s="151" t="e">
        <f ca="1">+_xll.BInterpol(Boost!$R$6:$R$66,Boost!$AZ$6:$AZ$66,params!B2524,"cubic")</f>
        <v>#NAME?</v>
      </c>
      <c r="D2524" s="151" t="e">
        <f ca="1">+_xll.BInterpol(Boost!$R$6:$R$66,Boost!$AX$6:$AX$66,params!B2524,"cubic")</f>
        <v>#NAME?</v>
      </c>
      <c r="E2524" s="198" t="e">
        <f t="shared" ca="1" si="318"/>
        <v>#NAME?</v>
      </c>
      <c r="F2524" s="151" t="e">
        <f ca="1">+_xll.BInterpol(Boost!$R$6:$R$66,Boost!$AY$6:$AY$66,params!B2524,"cubic")</f>
        <v>#NAME?</v>
      </c>
      <c r="G2524" s="151" t="e">
        <f ca="1">_xll.BInterpol(cf!$A$2:$A$68,cf!$B$2:$B$68,params!B2524,"cubic")/100</f>
        <v>#NAME?</v>
      </c>
      <c r="H2524" s="199" t="e">
        <f t="shared" ca="1" si="319"/>
        <v>#NAME?</v>
      </c>
      <c r="I2524" s="152">
        <f t="shared" si="314"/>
        <v>0.15470252035913123</v>
      </c>
      <c r="J2524" s="152">
        <f t="shared" si="320"/>
        <v>5.6355043789979575E-5</v>
      </c>
      <c r="K2524" s="3" t="e">
        <f t="shared" ca="1" si="316"/>
        <v>#NAME?</v>
      </c>
      <c r="L2524" s="153" t="e">
        <f t="shared" ca="1" si="321"/>
        <v>#NAME?</v>
      </c>
      <c r="M2524" s="195" t="e">
        <f ca="1">_xll.BInterpol(cf!$A$2:$A$68,cf!$C$2:$C$68,params!B2524,"cubic")</f>
        <v>#NAME?</v>
      </c>
      <c r="N2524" s="195" t="e">
        <f ca="1">+_xll.BInterpol(#REF!,#REF!,params!B2524,"cubic")</f>
        <v>#NAME?</v>
      </c>
      <c r="O2524" s="153" t="e">
        <f t="shared" ca="1" si="317"/>
        <v>#NAME?</v>
      </c>
    </row>
    <row r="2525" spans="1:15">
      <c r="A2525">
        <v>2522</v>
      </c>
      <c r="B2525">
        <f t="shared" si="315"/>
        <v>10.087999999999999</v>
      </c>
      <c r="C2525" s="151" t="e">
        <f ca="1">+_xll.BInterpol(Boost!$R$6:$R$66,Boost!$AZ$6:$AZ$66,params!B2525,"cubic")</f>
        <v>#NAME?</v>
      </c>
      <c r="D2525" s="151" t="e">
        <f ca="1">+_xll.BInterpol(Boost!$R$6:$R$66,Boost!$AX$6:$AX$66,params!B2525,"cubic")</f>
        <v>#NAME?</v>
      </c>
      <c r="E2525" s="198" t="e">
        <f t="shared" ca="1" si="318"/>
        <v>#NAME?</v>
      </c>
      <c r="F2525" s="151" t="e">
        <f ca="1">+_xll.BInterpol(Boost!$R$6:$R$66,Boost!$AY$6:$AY$66,params!B2525,"cubic")</f>
        <v>#NAME?</v>
      </c>
      <c r="G2525" s="151" t="e">
        <f ca="1">_xll.BInterpol(cf!$A$2:$A$68,cf!$B$2:$B$68,params!B2525,"cubic")/100</f>
        <v>#NAME?</v>
      </c>
      <c r="H2525" s="199" t="e">
        <f t="shared" ca="1" si="319"/>
        <v>#NAME?</v>
      </c>
      <c r="I2525" s="152">
        <f t="shared" si="314"/>
        <v>0.15475887164604352</v>
      </c>
      <c r="J2525" s="152">
        <f t="shared" si="320"/>
        <v>5.6351286912281751E-5</v>
      </c>
      <c r="K2525" s="3" t="e">
        <f t="shared" ca="1" si="316"/>
        <v>#NAME?</v>
      </c>
      <c r="L2525" s="153" t="e">
        <f t="shared" ca="1" si="321"/>
        <v>#NAME?</v>
      </c>
      <c r="M2525" s="195" t="e">
        <f ca="1">_xll.BInterpol(cf!$A$2:$A$68,cf!$C$2:$C$68,params!B2525,"cubic")</f>
        <v>#NAME?</v>
      </c>
      <c r="N2525" s="195" t="e">
        <f ca="1">+_xll.BInterpol(#REF!,#REF!,params!B2525,"cubic")</f>
        <v>#NAME?</v>
      </c>
      <c r="O2525" s="153" t="e">
        <f t="shared" ca="1" si="317"/>
        <v>#NAME?</v>
      </c>
    </row>
    <row r="2526" spans="1:15">
      <c r="A2526">
        <v>2523</v>
      </c>
      <c r="B2526">
        <f t="shared" si="315"/>
        <v>10.092000000000001</v>
      </c>
      <c r="C2526" s="151" t="e">
        <f ca="1">+_xll.BInterpol(Boost!$R$6:$R$66,Boost!$AZ$6:$AZ$66,params!B2526,"cubic")</f>
        <v>#NAME?</v>
      </c>
      <c r="D2526" s="151" t="e">
        <f ca="1">+_xll.BInterpol(Boost!$R$6:$R$66,Boost!$AX$6:$AX$66,params!B2526,"cubic")</f>
        <v>#NAME?</v>
      </c>
      <c r="E2526" s="198" t="e">
        <f t="shared" ca="1" si="318"/>
        <v>#NAME?</v>
      </c>
      <c r="F2526" s="151" t="e">
        <f ca="1">+_xll.BInterpol(Boost!$R$6:$R$66,Boost!$AY$6:$AY$66,params!B2526,"cubic")</f>
        <v>#NAME?</v>
      </c>
      <c r="G2526" s="151" t="e">
        <f ca="1">_xll.BInterpol(cf!$A$2:$A$68,cf!$B$2:$B$68,params!B2526,"cubic")/100</f>
        <v>#NAME?</v>
      </c>
      <c r="H2526" s="199" t="e">
        <f t="shared" ca="1" si="319"/>
        <v>#NAME?</v>
      </c>
      <c r="I2526" s="152">
        <f t="shared" si="314"/>
        <v>0.15481521917632857</v>
      </c>
      <c r="J2526" s="152">
        <f t="shared" si="320"/>
        <v>5.634753028505024E-5</v>
      </c>
      <c r="K2526" s="3" t="e">
        <f t="shared" ca="1" si="316"/>
        <v>#NAME?</v>
      </c>
      <c r="L2526" s="153" t="e">
        <f t="shared" ca="1" si="321"/>
        <v>#NAME?</v>
      </c>
      <c r="M2526" s="195" t="e">
        <f ca="1">_xll.BInterpol(cf!$A$2:$A$68,cf!$C$2:$C$68,params!B2526,"cubic")</f>
        <v>#NAME?</v>
      </c>
      <c r="N2526" s="195" t="e">
        <f ca="1">+_xll.BInterpol(#REF!,#REF!,params!B2526,"cubic")</f>
        <v>#NAME?</v>
      </c>
      <c r="O2526" s="153" t="e">
        <f t="shared" ca="1" si="317"/>
        <v>#NAME?</v>
      </c>
    </row>
    <row r="2527" spans="1:15">
      <c r="A2527">
        <v>2524</v>
      </c>
      <c r="B2527">
        <f t="shared" si="315"/>
        <v>10.096</v>
      </c>
      <c r="C2527" s="151" t="e">
        <f ca="1">+_xll.BInterpol(Boost!$R$6:$R$66,Boost!$AZ$6:$AZ$66,params!B2527,"cubic")</f>
        <v>#NAME?</v>
      </c>
      <c r="D2527" s="151" t="e">
        <f ca="1">+_xll.BInterpol(Boost!$R$6:$R$66,Boost!$AX$6:$AX$66,params!B2527,"cubic")</f>
        <v>#NAME?</v>
      </c>
      <c r="E2527" s="198" t="e">
        <f t="shared" ca="1" si="318"/>
        <v>#NAME?</v>
      </c>
      <c r="F2527" s="151" t="e">
        <f ca="1">+_xll.BInterpol(Boost!$R$6:$R$66,Boost!$AY$6:$AY$66,params!B2527,"cubic")</f>
        <v>#NAME?</v>
      </c>
      <c r="G2527" s="151" t="e">
        <f ca="1">_xll.BInterpol(cf!$A$2:$A$68,cf!$B$2:$B$68,params!B2527,"cubic")/100</f>
        <v>#NAME?</v>
      </c>
      <c r="H2527" s="199" t="e">
        <f t="shared" ca="1" si="319"/>
        <v>#NAME?</v>
      </c>
      <c r="I2527" s="152">
        <f t="shared" ref="I2527:I2590" si="322">1-EXP($R$5*-1*B2527/(1-$R$6))</f>
        <v>0.15487156295023685</v>
      </c>
      <c r="J2527" s="152">
        <f t="shared" si="320"/>
        <v>5.6343773908285044E-5</v>
      </c>
      <c r="K2527" s="3" t="e">
        <f t="shared" ca="1" si="316"/>
        <v>#NAME?</v>
      </c>
      <c r="L2527" s="153" t="e">
        <f t="shared" ca="1" si="321"/>
        <v>#NAME?</v>
      </c>
      <c r="M2527" s="195" t="e">
        <f ca="1">_xll.BInterpol(cf!$A$2:$A$68,cf!$C$2:$C$68,params!B2527,"cubic")</f>
        <v>#NAME?</v>
      </c>
      <c r="N2527" s="195" t="e">
        <f ca="1">+_xll.BInterpol(#REF!,#REF!,params!B2527,"cubic")</f>
        <v>#NAME?</v>
      </c>
      <c r="O2527" s="153" t="e">
        <f t="shared" ca="1" si="317"/>
        <v>#NAME?</v>
      </c>
    </row>
    <row r="2528" spans="1:15">
      <c r="A2528">
        <v>2525</v>
      </c>
      <c r="B2528">
        <f t="shared" si="315"/>
        <v>10.1</v>
      </c>
      <c r="C2528" s="151" t="e">
        <f ca="1">+_xll.BInterpol(Boost!$R$6:$R$66,Boost!$AZ$6:$AZ$66,params!B2528,"cubic")</f>
        <v>#NAME?</v>
      </c>
      <c r="D2528" s="151" t="e">
        <f ca="1">+_xll.BInterpol(Boost!$R$6:$R$66,Boost!$AX$6:$AX$66,params!B2528,"cubic")</f>
        <v>#NAME?</v>
      </c>
      <c r="E2528" s="198" t="e">
        <f t="shared" ca="1" si="318"/>
        <v>#NAME?</v>
      </c>
      <c r="F2528" s="151" t="e">
        <f ca="1">+_xll.BInterpol(Boost!$R$6:$R$66,Boost!$AY$6:$AY$66,params!B2528,"cubic")</f>
        <v>#NAME?</v>
      </c>
      <c r="G2528" s="151" t="e">
        <f ca="1">_xll.BInterpol(cf!$A$2:$A$68,cf!$B$2:$B$68,params!B2528,"cubic")/100</f>
        <v>#NAME?</v>
      </c>
      <c r="H2528" s="199" t="e">
        <f t="shared" ca="1" si="319"/>
        <v>#NAME?</v>
      </c>
      <c r="I2528" s="152">
        <f t="shared" si="322"/>
        <v>0.15492790296801873</v>
      </c>
      <c r="J2528" s="152">
        <f t="shared" si="320"/>
        <v>5.634001778187514E-5</v>
      </c>
      <c r="K2528" s="3" t="e">
        <f t="shared" ca="1" si="316"/>
        <v>#NAME?</v>
      </c>
      <c r="L2528" s="153" t="e">
        <f t="shared" ca="1" si="321"/>
        <v>#NAME?</v>
      </c>
      <c r="M2528" s="195" t="e">
        <f ca="1">_xll.BInterpol(cf!$A$2:$A$68,cf!$C$2:$C$68,params!B2528,"cubic")</f>
        <v>#NAME?</v>
      </c>
      <c r="N2528" s="195" t="e">
        <f ca="1">+_xll.BInterpol(#REF!,#REF!,params!B2528,"cubic")</f>
        <v>#NAME?</v>
      </c>
      <c r="O2528" s="153" t="e">
        <f t="shared" ca="1" si="317"/>
        <v>#NAME?</v>
      </c>
    </row>
    <row r="2529" spans="1:15">
      <c r="A2529">
        <v>2526</v>
      </c>
      <c r="B2529">
        <f t="shared" si="315"/>
        <v>10.103999999999999</v>
      </c>
      <c r="C2529" s="151" t="e">
        <f ca="1">+_xll.BInterpol(Boost!$R$6:$R$66,Boost!$AZ$6:$AZ$66,params!B2529,"cubic")</f>
        <v>#NAME?</v>
      </c>
      <c r="D2529" s="151" t="e">
        <f ca="1">+_xll.BInterpol(Boost!$R$6:$R$66,Boost!$AX$6:$AX$66,params!B2529,"cubic")</f>
        <v>#NAME?</v>
      </c>
      <c r="E2529" s="198" t="e">
        <f t="shared" ca="1" si="318"/>
        <v>#NAME?</v>
      </c>
      <c r="F2529" s="151" t="e">
        <f ca="1">+_xll.BInterpol(Boost!$R$6:$R$66,Boost!$AY$6:$AY$66,params!B2529,"cubic")</f>
        <v>#NAME?</v>
      </c>
      <c r="G2529" s="151" t="e">
        <f ca="1">_xll.BInterpol(cf!$A$2:$A$68,cf!$B$2:$B$68,params!B2529,"cubic")/100</f>
        <v>#NAME?</v>
      </c>
      <c r="H2529" s="199" t="e">
        <f t="shared" ca="1" si="319"/>
        <v>#NAME?</v>
      </c>
      <c r="I2529" s="152">
        <f t="shared" si="322"/>
        <v>0.15498423922992455</v>
      </c>
      <c r="J2529" s="152">
        <f t="shared" si="320"/>
        <v>5.6336261905820528E-5</v>
      </c>
      <c r="K2529" s="3" t="e">
        <f t="shared" ca="1" si="316"/>
        <v>#NAME?</v>
      </c>
      <c r="L2529" s="153" t="e">
        <f t="shared" ca="1" si="321"/>
        <v>#NAME?</v>
      </c>
      <c r="M2529" s="195" t="e">
        <f ca="1">_xll.BInterpol(cf!$A$2:$A$68,cf!$C$2:$C$68,params!B2529,"cubic")</f>
        <v>#NAME?</v>
      </c>
      <c r="N2529" s="195" t="e">
        <f ca="1">+_xll.BInterpol(#REF!,#REF!,params!B2529,"cubic")</f>
        <v>#NAME?</v>
      </c>
      <c r="O2529" s="153" t="e">
        <f t="shared" ca="1" si="317"/>
        <v>#NAME?</v>
      </c>
    </row>
    <row r="2530" spans="1:15">
      <c r="A2530">
        <v>2527</v>
      </c>
      <c r="B2530">
        <f t="shared" si="315"/>
        <v>10.108000000000001</v>
      </c>
      <c r="C2530" s="151" t="e">
        <f ca="1">+_xll.BInterpol(Boost!$R$6:$R$66,Boost!$AZ$6:$AZ$66,params!B2530,"cubic")</f>
        <v>#NAME?</v>
      </c>
      <c r="D2530" s="151" t="e">
        <f ca="1">+_xll.BInterpol(Boost!$R$6:$R$66,Boost!$AX$6:$AX$66,params!B2530,"cubic")</f>
        <v>#NAME?</v>
      </c>
      <c r="E2530" s="198" t="e">
        <f t="shared" ca="1" si="318"/>
        <v>#NAME?</v>
      </c>
      <c r="F2530" s="151" t="e">
        <f ca="1">+_xll.BInterpol(Boost!$R$6:$R$66,Boost!$AY$6:$AY$66,params!B2530,"cubic")</f>
        <v>#NAME?</v>
      </c>
      <c r="G2530" s="151" t="e">
        <f ca="1">_xll.BInterpol(cf!$A$2:$A$68,cf!$B$2:$B$68,params!B2530,"cubic")/100</f>
        <v>#NAME?</v>
      </c>
      <c r="H2530" s="199" t="e">
        <f t="shared" ca="1" si="319"/>
        <v>#NAME?</v>
      </c>
      <c r="I2530" s="152">
        <f t="shared" si="322"/>
        <v>0.15504057173620489</v>
      </c>
      <c r="J2530" s="152">
        <f t="shared" si="320"/>
        <v>5.6332506280343253E-5</v>
      </c>
      <c r="K2530" s="3" t="e">
        <f t="shared" ca="1" si="316"/>
        <v>#NAME?</v>
      </c>
      <c r="L2530" s="153" t="e">
        <f t="shared" ca="1" si="321"/>
        <v>#NAME?</v>
      </c>
      <c r="M2530" s="195" t="e">
        <f ca="1">_xll.BInterpol(cf!$A$2:$A$68,cf!$C$2:$C$68,params!B2530,"cubic")</f>
        <v>#NAME?</v>
      </c>
      <c r="N2530" s="195" t="e">
        <f ca="1">+_xll.BInterpol(#REF!,#REF!,params!B2530,"cubic")</f>
        <v>#NAME?</v>
      </c>
      <c r="O2530" s="153" t="e">
        <f t="shared" ca="1" si="317"/>
        <v>#NAME?</v>
      </c>
    </row>
    <row r="2531" spans="1:15">
      <c r="A2531">
        <v>2528</v>
      </c>
      <c r="B2531">
        <f t="shared" si="315"/>
        <v>10.112</v>
      </c>
      <c r="C2531" s="151" t="e">
        <f ca="1">+_xll.BInterpol(Boost!$R$6:$R$66,Boost!$AZ$6:$AZ$66,params!B2531,"cubic")</f>
        <v>#NAME?</v>
      </c>
      <c r="D2531" s="151" t="e">
        <f ca="1">+_xll.BInterpol(Boost!$R$6:$R$66,Boost!$AX$6:$AX$66,params!B2531,"cubic")</f>
        <v>#NAME?</v>
      </c>
      <c r="E2531" s="198" t="e">
        <f t="shared" ca="1" si="318"/>
        <v>#NAME?</v>
      </c>
      <c r="F2531" s="151" t="e">
        <f ca="1">+_xll.BInterpol(Boost!$R$6:$R$66,Boost!$AY$6:$AY$66,params!B2531,"cubic")</f>
        <v>#NAME?</v>
      </c>
      <c r="G2531" s="151" t="e">
        <f ca="1">_xll.BInterpol(cf!$A$2:$A$68,cf!$B$2:$B$68,params!B2531,"cubic")/100</f>
        <v>#NAME?</v>
      </c>
      <c r="H2531" s="199" t="e">
        <f t="shared" ca="1" si="319"/>
        <v>#NAME?</v>
      </c>
      <c r="I2531" s="152">
        <f t="shared" si="322"/>
        <v>0.15509690048710989</v>
      </c>
      <c r="J2531" s="152">
        <f t="shared" si="320"/>
        <v>5.6328750904999225E-5</v>
      </c>
      <c r="K2531" s="3" t="e">
        <f t="shared" ca="1" si="316"/>
        <v>#NAME?</v>
      </c>
      <c r="L2531" s="153" t="e">
        <f t="shared" ca="1" si="321"/>
        <v>#NAME?</v>
      </c>
      <c r="M2531" s="195" t="e">
        <f ca="1">_xll.BInterpol(cf!$A$2:$A$68,cf!$C$2:$C$68,params!B2531,"cubic")</f>
        <v>#NAME?</v>
      </c>
      <c r="N2531" s="195" t="e">
        <f ca="1">+_xll.BInterpol(#REF!,#REF!,params!B2531,"cubic")</f>
        <v>#NAME?</v>
      </c>
      <c r="O2531" s="153" t="e">
        <f t="shared" ca="1" si="317"/>
        <v>#NAME?</v>
      </c>
    </row>
    <row r="2532" spans="1:15">
      <c r="A2532">
        <v>2529</v>
      </c>
      <c r="B2532">
        <f t="shared" si="315"/>
        <v>10.116</v>
      </c>
      <c r="C2532" s="151" t="e">
        <f ca="1">+_xll.BInterpol(Boost!$R$6:$R$66,Boost!$AZ$6:$AZ$66,params!B2532,"cubic")</f>
        <v>#NAME?</v>
      </c>
      <c r="D2532" s="151" t="e">
        <f ca="1">+_xll.BInterpol(Boost!$R$6:$R$66,Boost!$AX$6:$AX$66,params!B2532,"cubic")</f>
        <v>#NAME?</v>
      </c>
      <c r="E2532" s="198" t="e">
        <f t="shared" ca="1" si="318"/>
        <v>#NAME?</v>
      </c>
      <c r="F2532" s="151" t="e">
        <f ca="1">+_xll.BInterpol(Boost!$R$6:$R$66,Boost!$AY$6:$AY$66,params!B2532,"cubic")</f>
        <v>#NAME?</v>
      </c>
      <c r="G2532" s="151" t="e">
        <f ca="1">_xll.BInterpol(cf!$A$2:$A$68,cf!$B$2:$B$68,params!B2532,"cubic")/100</f>
        <v>#NAME?</v>
      </c>
      <c r="H2532" s="199" t="e">
        <f t="shared" ca="1" si="319"/>
        <v>#NAME?</v>
      </c>
      <c r="I2532" s="152">
        <f t="shared" si="322"/>
        <v>0.15515322548289001</v>
      </c>
      <c r="J2532" s="152">
        <f t="shared" si="320"/>
        <v>5.6324995780121512E-5</v>
      </c>
      <c r="K2532" s="3" t="e">
        <f t="shared" ca="1" si="316"/>
        <v>#NAME?</v>
      </c>
      <c r="L2532" s="153" t="e">
        <f t="shared" ca="1" si="321"/>
        <v>#NAME?</v>
      </c>
      <c r="M2532" s="195" t="e">
        <f ca="1">_xll.BInterpol(cf!$A$2:$A$68,cf!$C$2:$C$68,params!B2532,"cubic")</f>
        <v>#NAME?</v>
      </c>
      <c r="N2532" s="195" t="e">
        <f ca="1">+_xll.BInterpol(#REF!,#REF!,params!B2532,"cubic")</f>
        <v>#NAME?</v>
      </c>
      <c r="O2532" s="153" t="e">
        <f t="shared" ca="1" si="317"/>
        <v>#NAME?</v>
      </c>
    </row>
    <row r="2533" spans="1:15">
      <c r="A2533">
        <v>2530</v>
      </c>
      <c r="B2533">
        <f t="shared" si="315"/>
        <v>10.119999999999999</v>
      </c>
      <c r="C2533" s="151" t="e">
        <f ca="1">+_xll.BInterpol(Boost!$R$6:$R$66,Boost!$AZ$6:$AZ$66,params!B2533,"cubic")</f>
        <v>#NAME?</v>
      </c>
      <c r="D2533" s="151" t="e">
        <f ca="1">+_xll.BInterpol(Boost!$R$6:$R$66,Boost!$AX$6:$AX$66,params!B2533,"cubic")</f>
        <v>#NAME?</v>
      </c>
      <c r="E2533" s="198" t="e">
        <f t="shared" ca="1" si="318"/>
        <v>#NAME?</v>
      </c>
      <c r="F2533" s="151" t="e">
        <f ca="1">+_xll.BInterpol(Boost!$R$6:$R$66,Boost!$AY$6:$AY$66,params!B2533,"cubic")</f>
        <v>#NAME?</v>
      </c>
      <c r="G2533" s="151" t="e">
        <f ca="1">_xll.BInterpol(cf!$A$2:$A$68,cf!$B$2:$B$68,params!B2533,"cubic")/100</f>
        <v>#NAME?</v>
      </c>
      <c r="H2533" s="199" t="e">
        <f t="shared" ca="1" si="319"/>
        <v>#NAME?</v>
      </c>
      <c r="I2533" s="152">
        <f t="shared" si="322"/>
        <v>0.15520954672379561</v>
      </c>
      <c r="J2533" s="152">
        <f t="shared" si="320"/>
        <v>5.632124090559909E-5</v>
      </c>
      <c r="K2533" s="3" t="e">
        <f t="shared" ca="1" si="316"/>
        <v>#NAME?</v>
      </c>
      <c r="L2533" s="153" t="e">
        <f t="shared" ca="1" si="321"/>
        <v>#NAME?</v>
      </c>
      <c r="M2533" s="195" t="e">
        <f ca="1">_xll.BInterpol(cf!$A$2:$A$68,cf!$C$2:$C$68,params!B2533,"cubic")</f>
        <v>#NAME?</v>
      </c>
      <c r="N2533" s="195" t="e">
        <f ca="1">+_xll.BInterpol(#REF!,#REF!,params!B2533,"cubic")</f>
        <v>#NAME?</v>
      </c>
      <c r="O2533" s="153" t="e">
        <f t="shared" ca="1" si="317"/>
        <v>#NAME?</v>
      </c>
    </row>
    <row r="2534" spans="1:15">
      <c r="A2534">
        <v>2531</v>
      </c>
      <c r="B2534">
        <f t="shared" si="315"/>
        <v>10.124000000000001</v>
      </c>
      <c r="C2534" s="151" t="e">
        <f ca="1">+_xll.BInterpol(Boost!$R$6:$R$66,Boost!$AZ$6:$AZ$66,params!B2534,"cubic")</f>
        <v>#NAME?</v>
      </c>
      <c r="D2534" s="151" t="e">
        <f ca="1">+_xll.BInterpol(Boost!$R$6:$R$66,Boost!$AX$6:$AX$66,params!B2534,"cubic")</f>
        <v>#NAME?</v>
      </c>
      <c r="E2534" s="198" t="e">
        <f t="shared" ca="1" si="318"/>
        <v>#NAME?</v>
      </c>
      <c r="F2534" s="151" t="e">
        <f ca="1">+_xll.BInterpol(Boost!$R$6:$R$66,Boost!$AY$6:$AY$66,params!B2534,"cubic")</f>
        <v>#NAME?</v>
      </c>
      <c r="G2534" s="151" t="e">
        <f ca="1">_xll.BInterpol(cf!$A$2:$A$68,cf!$B$2:$B$68,params!B2534,"cubic")/100</f>
        <v>#NAME?</v>
      </c>
      <c r="H2534" s="199" t="e">
        <f t="shared" ca="1" si="319"/>
        <v>#NAME?</v>
      </c>
      <c r="I2534" s="152">
        <f t="shared" si="322"/>
        <v>0.15526586421007693</v>
      </c>
      <c r="J2534" s="152">
        <f t="shared" si="320"/>
        <v>5.6317486281320939E-5</v>
      </c>
      <c r="K2534" s="3" t="e">
        <f t="shared" ca="1" si="316"/>
        <v>#NAME?</v>
      </c>
      <c r="L2534" s="153" t="e">
        <f t="shared" ca="1" si="321"/>
        <v>#NAME?</v>
      </c>
      <c r="M2534" s="195" t="e">
        <f ca="1">_xll.BInterpol(cf!$A$2:$A$68,cf!$C$2:$C$68,params!B2534,"cubic")</f>
        <v>#NAME?</v>
      </c>
      <c r="N2534" s="195" t="e">
        <f ca="1">+_xll.BInterpol(#REF!,#REF!,params!B2534,"cubic")</f>
        <v>#NAME?</v>
      </c>
      <c r="O2534" s="153" t="e">
        <f t="shared" ca="1" si="317"/>
        <v>#NAME?</v>
      </c>
    </row>
    <row r="2535" spans="1:15">
      <c r="A2535">
        <v>2532</v>
      </c>
      <c r="B2535">
        <f t="shared" si="315"/>
        <v>10.128</v>
      </c>
      <c r="C2535" s="151" t="e">
        <f ca="1">+_xll.BInterpol(Boost!$R$6:$R$66,Boost!$AZ$6:$AZ$66,params!B2535,"cubic")</f>
        <v>#NAME?</v>
      </c>
      <c r="D2535" s="151" t="e">
        <f ca="1">+_xll.BInterpol(Boost!$R$6:$R$66,Boost!$AX$6:$AX$66,params!B2535,"cubic")</f>
        <v>#NAME?</v>
      </c>
      <c r="E2535" s="198" t="e">
        <f t="shared" ca="1" si="318"/>
        <v>#NAME?</v>
      </c>
      <c r="F2535" s="151" t="e">
        <f ca="1">+_xll.BInterpol(Boost!$R$6:$R$66,Boost!$AY$6:$AY$66,params!B2535,"cubic")</f>
        <v>#NAME?</v>
      </c>
      <c r="G2535" s="151" t="e">
        <f ca="1">_xll.BInterpol(cf!$A$2:$A$68,cf!$B$2:$B$68,params!B2535,"cubic")/100</f>
        <v>#NAME?</v>
      </c>
      <c r="H2535" s="199" t="e">
        <f t="shared" ca="1" si="319"/>
        <v>#NAME?</v>
      </c>
      <c r="I2535" s="152">
        <f t="shared" si="322"/>
        <v>0.15532217794198433</v>
      </c>
      <c r="J2535" s="152">
        <f t="shared" si="320"/>
        <v>5.6313731907398079E-5</v>
      </c>
      <c r="K2535" s="3" t="e">
        <f t="shared" ca="1" si="316"/>
        <v>#NAME?</v>
      </c>
      <c r="L2535" s="153" t="e">
        <f t="shared" ca="1" si="321"/>
        <v>#NAME?</v>
      </c>
      <c r="M2535" s="195" t="e">
        <f ca="1">_xll.BInterpol(cf!$A$2:$A$68,cf!$C$2:$C$68,params!B2535,"cubic")</f>
        <v>#NAME?</v>
      </c>
      <c r="N2535" s="195" t="e">
        <f ca="1">+_xll.BInterpol(#REF!,#REF!,params!B2535,"cubic")</f>
        <v>#NAME?</v>
      </c>
      <c r="O2535" s="153" t="e">
        <f t="shared" ca="1" si="317"/>
        <v>#NAME?</v>
      </c>
    </row>
    <row r="2536" spans="1:15">
      <c r="A2536">
        <v>2533</v>
      </c>
      <c r="B2536">
        <f t="shared" si="315"/>
        <v>10.132</v>
      </c>
      <c r="C2536" s="151" t="e">
        <f ca="1">+_xll.BInterpol(Boost!$R$6:$R$66,Boost!$AZ$6:$AZ$66,params!B2536,"cubic")</f>
        <v>#NAME?</v>
      </c>
      <c r="D2536" s="151" t="e">
        <f ca="1">+_xll.BInterpol(Boost!$R$6:$R$66,Boost!$AX$6:$AX$66,params!B2536,"cubic")</f>
        <v>#NAME?</v>
      </c>
      <c r="E2536" s="198" t="e">
        <f t="shared" ca="1" si="318"/>
        <v>#NAME?</v>
      </c>
      <c r="F2536" s="151" t="e">
        <f ca="1">+_xll.BInterpol(Boost!$R$6:$R$66,Boost!$AY$6:$AY$66,params!B2536,"cubic")</f>
        <v>#NAME?</v>
      </c>
      <c r="G2536" s="151" t="e">
        <f ca="1">_xll.BInterpol(cf!$A$2:$A$68,cf!$B$2:$B$68,params!B2536,"cubic")/100</f>
        <v>#NAME?</v>
      </c>
      <c r="H2536" s="199" t="e">
        <f t="shared" ca="1" si="319"/>
        <v>#NAME?</v>
      </c>
      <c r="I2536" s="152">
        <f t="shared" si="322"/>
        <v>0.15537848791976805</v>
      </c>
      <c r="J2536" s="152">
        <f t="shared" si="320"/>
        <v>5.6309977783719489E-5</v>
      </c>
      <c r="K2536" s="3" t="e">
        <f t="shared" ca="1" si="316"/>
        <v>#NAME?</v>
      </c>
      <c r="L2536" s="153" t="e">
        <f t="shared" ca="1" si="321"/>
        <v>#NAME?</v>
      </c>
      <c r="M2536" s="195" t="e">
        <f ca="1">_xll.BInterpol(cf!$A$2:$A$68,cf!$C$2:$C$68,params!B2536,"cubic")</f>
        <v>#NAME?</v>
      </c>
      <c r="N2536" s="195" t="e">
        <f ca="1">+_xll.BInterpol(#REF!,#REF!,params!B2536,"cubic")</f>
        <v>#NAME?</v>
      </c>
      <c r="O2536" s="153" t="e">
        <f t="shared" ca="1" si="317"/>
        <v>#NAME?</v>
      </c>
    </row>
    <row r="2537" spans="1:15">
      <c r="A2537">
        <v>2534</v>
      </c>
      <c r="B2537">
        <f t="shared" si="315"/>
        <v>10.135999999999999</v>
      </c>
      <c r="C2537" s="151" t="e">
        <f ca="1">+_xll.BInterpol(Boost!$R$6:$R$66,Boost!$AZ$6:$AZ$66,params!B2537,"cubic")</f>
        <v>#NAME?</v>
      </c>
      <c r="D2537" s="151" t="e">
        <f ca="1">+_xll.BInterpol(Boost!$R$6:$R$66,Boost!$AX$6:$AX$66,params!B2537,"cubic")</f>
        <v>#NAME?</v>
      </c>
      <c r="E2537" s="198" t="e">
        <f t="shared" ca="1" si="318"/>
        <v>#NAME?</v>
      </c>
      <c r="F2537" s="151" t="e">
        <f ca="1">+_xll.BInterpol(Boost!$R$6:$R$66,Boost!$AY$6:$AY$66,params!B2537,"cubic")</f>
        <v>#NAME?</v>
      </c>
      <c r="G2537" s="151" t="e">
        <f ca="1">_xll.BInterpol(cf!$A$2:$A$68,cf!$B$2:$B$68,params!B2537,"cubic")/100</f>
        <v>#NAME?</v>
      </c>
      <c r="H2537" s="199" t="e">
        <f t="shared" ca="1" si="319"/>
        <v>#NAME?</v>
      </c>
      <c r="I2537" s="152">
        <f t="shared" si="322"/>
        <v>0.15543479414367845</v>
      </c>
      <c r="J2537" s="152">
        <f t="shared" si="320"/>
        <v>5.6306223910396191E-5</v>
      </c>
      <c r="K2537" s="3" t="e">
        <f t="shared" ca="1" si="316"/>
        <v>#NAME?</v>
      </c>
      <c r="L2537" s="153" t="e">
        <f t="shared" ca="1" si="321"/>
        <v>#NAME?</v>
      </c>
      <c r="M2537" s="195" t="e">
        <f ca="1">_xll.BInterpol(cf!$A$2:$A$68,cf!$C$2:$C$68,params!B2537,"cubic")</f>
        <v>#NAME?</v>
      </c>
      <c r="N2537" s="195" t="e">
        <f ca="1">+_xll.BInterpol(#REF!,#REF!,params!B2537,"cubic")</f>
        <v>#NAME?</v>
      </c>
      <c r="O2537" s="153" t="e">
        <f t="shared" ca="1" si="317"/>
        <v>#NAME?</v>
      </c>
    </row>
    <row r="2538" spans="1:15">
      <c r="A2538">
        <v>2535</v>
      </c>
      <c r="B2538">
        <f t="shared" si="315"/>
        <v>10.14</v>
      </c>
      <c r="C2538" s="151" t="e">
        <f ca="1">+_xll.BInterpol(Boost!$R$6:$R$66,Boost!$AZ$6:$AZ$66,params!B2538,"cubic")</f>
        <v>#NAME?</v>
      </c>
      <c r="D2538" s="151" t="e">
        <f ca="1">+_xll.BInterpol(Boost!$R$6:$R$66,Boost!$AX$6:$AX$66,params!B2538,"cubic")</f>
        <v>#NAME?</v>
      </c>
      <c r="E2538" s="198" t="e">
        <f t="shared" ca="1" si="318"/>
        <v>#NAME?</v>
      </c>
      <c r="F2538" s="151" t="e">
        <f ca="1">+_xll.BInterpol(Boost!$R$6:$R$66,Boost!$AY$6:$AY$66,params!B2538,"cubic")</f>
        <v>#NAME?</v>
      </c>
      <c r="G2538" s="151" t="e">
        <f ca="1">_xll.BInterpol(cf!$A$2:$A$68,cf!$B$2:$B$68,params!B2538,"cubic")/100</f>
        <v>#NAME?</v>
      </c>
      <c r="H2538" s="199" t="e">
        <f t="shared" ca="1" si="319"/>
        <v>#NAME?</v>
      </c>
      <c r="I2538" s="152">
        <f t="shared" si="322"/>
        <v>0.15549109661396565</v>
      </c>
      <c r="J2538" s="152">
        <f t="shared" si="320"/>
        <v>5.6302470287206141E-5</v>
      </c>
      <c r="K2538" s="3" t="e">
        <f t="shared" ca="1" si="316"/>
        <v>#NAME?</v>
      </c>
      <c r="L2538" s="153" t="e">
        <f t="shared" ca="1" si="321"/>
        <v>#NAME?</v>
      </c>
      <c r="M2538" s="195" t="e">
        <f ca="1">_xll.BInterpol(cf!$A$2:$A$68,cf!$C$2:$C$68,params!B2538,"cubic")</f>
        <v>#NAME?</v>
      </c>
      <c r="N2538" s="195" t="e">
        <f ca="1">+_xll.BInterpol(#REF!,#REF!,params!B2538,"cubic")</f>
        <v>#NAME?</v>
      </c>
      <c r="O2538" s="153" t="e">
        <f t="shared" ca="1" si="317"/>
        <v>#NAME?</v>
      </c>
    </row>
    <row r="2539" spans="1:15">
      <c r="A2539">
        <v>2536</v>
      </c>
      <c r="B2539">
        <f t="shared" si="315"/>
        <v>10.144</v>
      </c>
      <c r="C2539" s="151" t="e">
        <f ca="1">+_xll.BInterpol(Boost!$R$6:$R$66,Boost!$AZ$6:$AZ$66,params!B2539,"cubic")</f>
        <v>#NAME?</v>
      </c>
      <c r="D2539" s="151" t="e">
        <f ca="1">+_xll.BInterpol(Boost!$R$6:$R$66,Boost!$AX$6:$AX$66,params!B2539,"cubic")</f>
        <v>#NAME?</v>
      </c>
      <c r="E2539" s="198" t="e">
        <f t="shared" ca="1" si="318"/>
        <v>#NAME?</v>
      </c>
      <c r="F2539" s="151" t="e">
        <f ca="1">+_xll.BInterpol(Boost!$R$6:$R$66,Boost!$AY$6:$AY$66,params!B2539,"cubic")</f>
        <v>#NAME?</v>
      </c>
      <c r="G2539" s="151" t="e">
        <f ca="1">_xll.BInterpol(cf!$A$2:$A$68,cf!$B$2:$B$68,params!B2539,"cubic")/100</f>
        <v>#NAME?</v>
      </c>
      <c r="H2539" s="199" t="e">
        <f t="shared" ca="1" si="319"/>
        <v>#NAME?</v>
      </c>
      <c r="I2539" s="152">
        <f t="shared" si="322"/>
        <v>0.15554739533088002</v>
      </c>
      <c r="J2539" s="152">
        <f t="shared" si="320"/>
        <v>5.6298716914371383E-5</v>
      </c>
      <c r="K2539" s="3" t="e">
        <f t="shared" ca="1" si="316"/>
        <v>#NAME?</v>
      </c>
      <c r="L2539" s="153" t="e">
        <f t="shared" ca="1" si="321"/>
        <v>#NAME?</v>
      </c>
      <c r="M2539" s="195" t="e">
        <f ca="1">_xll.BInterpol(cf!$A$2:$A$68,cf!$C$2:$C$68,params!B2539,"cubic")</f>
        <v>#NAME?</v>
      </c>
      <c r="N2539" s="195" t="e">
        <f ca="1">+_xll.BInterpol(#REF!,#REF!,params!B2539,"cubic")</f>
        <v>#NAME?</v>
      </c>
      <c r="O2539" s="153" t="e">
        <f t="shared" ca="1" si="317"/>
        <v>#NAME?</v>
      </c>
    </row>
    <row r="2540" spans="1:15">
      <c r="A2540">
        <v>2537</v>
      </c>
      <c r="B2540">
        <f t="shared" si="315"/>
        <v>10.148</v>
      </c>
      <c r="C2540" s="151" t="e">
        <f ca="1">+_xll.BInterpol(Boost!$R$6:$R$66,Boost!$AZ$6:$AZ$66,params!B2540,"cubic")</f>
        <v>#NAME?</v>
      </c>
      <c r="D2540" s="151" t="e">
        <f ca="1">+_xll.BInterpol(Boost!$R$6:$R$66,Boost!$AX$6:$AX$66,params!B2540,"cubic")</f>
        <v>#NAME?</v>
      </c>
      <c r="E2540" s="198" t="e">
        <f t="shared" ca="1" si="318"/>
        <v>#NAME?</v>
      </c>
      <c r="F2540" s="151" t="e">
        <f ca="1">+_xll.BInterpol(Boost!$R$6:$R$66,Boost!$AY$6:$AY$66,params!B2540,"cubic")</f>
        <v>#NAME?</v>
      </c>
      <c r="G2540" s="151" t="e">
        <f ca="1">_xll.BInterpol(cf!$A$2:$A$68,cf!$B$2:$B$68,params!B2540,"cubic")/100</f>
        <v>#NAME?</v>
      </c>
      <c r="H2540" s="199" t="e">
        <f t="shared" ca="1" si="319"/>
        <v>#NAME?</v>
      </c>
      <c r="I2540" s="152">
        <f t="shared" si="322"/>
        <v>0.15560369029467158</v>
      </c>
      <c r="J2540" s="152">
        <f t="shared" si="320"/>
        <v>5.629496379155885E-5</v>
      </c>
      <c r="K2540" s="3" t="e">
        <f t="shared" ca="1" si="316"/>
        <v>#NAME?</v>
      </c>
      <c r="L2540" s="153" t="e">
        <f t="shared" ca="1" si="321"/>
        <v>#NAME?</v>
      </c>
      <c r="M2540" s="195" t="e">
        <f ca="1">_xll.BInterpol(cf!$A$2:$A$68,cf!$C$2:$C$68,params!B2540,"cubic")</f>
        <v>#NAME?</v>
      </c>
      <c r="N2540" s="195" t="e">
        <f ca="1">+_xll.BInterpol(#REF!,#REF!,params!B2540,"cubic")</f>
        <v>#NAME?</v>
      </c>
      <c r="O2540" s="153" t="e">
        <f t="shared" ca="1" si="317"/>
        <v>#NAME?</v>
      </c>
    </row>
    <row r="2541" spans="1:15">
      <c r="A2541">
        <v>2538</v>
      </c>
      <c r="B2541">
        <f t="shared" si="315"/>
        <v>10.151999999999999</v>
      </c>
      <c r="C2541" s="151" t="e">
        <f ca="1">+_xll.BInterpol(Boost!$R$6:$R$66,Boost!$AZ$6:$AZ$66,params!B2541,"cubic")</f>
        <v>#NAME?</v>
      </c>
      <c r="D2541" s="151" t="e">
        <f ca="1">+_xll.BInterpol(Boost!$R$6:$R$66,Boost!$AX$6:$AX$66,params!B2541,"cubic")</f>
        <v>#NAME?</v>
      </c>
      <c r="E2541" s="198" t="e">
        <f t="shared" ca="1" si="318"/>
        <v>#NAME?</v>
      </c>
      <c r="F2541" s="151" t="e">
        <f ca="1">+_xll.BInterpol(Boost!$R$6:$R$66,Boost!$AY$6:$AY$66,params!B2541,"cubic")</f>
        <v>#NAME?</v>
      </c>
      <c r="G2541" s="151" t="e">
        <f ca="1">_xll.BInterpol(cf!$A$2:$A$68,cf!$B$2:$B$68,params!B2541,"cubic")/100</f>
        <v>#NAME?</v>
      </c>
      <c r="H2541" s="199" t="e">
        <f t="shared" ca="1" si="319"/>
        <v>#NAME?</v>
      </c>
      <c r="I2541" s="152">
        <f t="shared" si="322"/>
        <v>0.15565998150559079</v>
      </c>
      <c r="J2541" s="152">
        <f t="shared" si="320"/>
        <v>5.6291210919212631E-5</v>
      </c>
      <c r="K2541" s="3" t="e">
        <f t="shared" ca="1" si="316"/>
        <v>#NAME?</v>
      </c>
      <c r="L2541" s="153" t="e">
        <f t="shared" ca="1" si="321"/>
        <v>#NAME?</v>
      </c>
      <c r="M2541" s="195" t="e">
        <f ca="1">_xll.BInterpol(cf!$A$2:$A$68,cf!$C$2:$C$68,params!B2541,"cubic")</f>
        <v>#NAME?</v>
      </c>
      <c r="N2541" s="195" t="e">
        <f ca="1">+_xll.BInterpol(#REF!,#REF!,params!B2541,"cubic")</f>
        <v>#NAME?</v>
      </c>
      <c r="O2541" s="153" t="e">
        <f t="shared" ca="1" si="317"/>
        <v>#NAME?</v>
      </c>
    </row>
    <row r="2542" spans="1:15">
      <c r="A2542">
        <v>2539</v>
      </c>
      <c r="B2542">
        <f t="shared" si="315"/>
        <v>10.156000000000001</v>
      </c>
      <c r="C2542" s="151" t="e">
        <f ca="1">+_xll.BInterpol(Boost!$R$6:$R$66,Boost!$AZ$6:$AZ$66,params!B2542,"cubic")</f>
        <v>#NAME?</v>
      </c>
      <c r="D2542" s="151" t="e">
        <f ca="1">+_xll.BInterpol(Boost!$R$6:$R$66,Boost!$AX$6:$AX$66,params!B2542,"cubic")</f>
        <v>#NAME?</v>
      </c>
      <c r="E2542" s="198" t="e">
        <f t="shared" ca="1" si="318"/>
        <v>#NAME?</v>
      </c>
      <c r="F2542" s="151" t="e">
        <f ca="1">+_xll.BInterpol(Boost!$R$6:$R$66,Boost!$AY$6:$AY$66,params!B2542,"cubic")</f>
        <v>#NAME?</v>
      </c>
      <c r="G2542" s="151" t="e">
        <f ca="1">_xll.BInterpol(cf!$A$2:$A$68,cf!$B$2:$B$68,params!B2542,"cubic")/100</f>
        <v>#NAME?</v>
      </c>
      <c r="H2542" s="199" t="e">
        <f t="shared" ca="1" si="319"/>
        <v>#NAME?</v>
      </c>
      <c r="I2542" s="152">
        <f t="shared" si="322"/>
        <v>0.15571626896388768</v>
      </c>
      <c r="J2542" s="152">
        <f t="shared" si="320"/>
        <v>5.6287458296888637E-5</v>
      </c>
      <c r="K2542" s="3" t="e">
        <f t="shared" ca="1" si="316"/>
        <v>#NAME?</v>
      </c>
      <c r="L2542" s="153" t="e">
        <f t="shared" ca="1" si="321"/>
        <v>#NAME?</v>
      </c>
      <c r="M2542" s="195" t="e">
        <f ca="1">_xll.BInterpol(cf!$A$2:$A$68,cf!$C$2:$C$68,params!B2542,"cubic")</f>
        <v>#NAME?</v>
      </c>
      <c r="N2542" s="195" t="e">
        <f ca="1">+_xll.BInterpol(#REF!,#REF!,params!B2542,"cubic")</f>
        <v>#NAME?</v>
      </c>
      <c r="O2542" s="153" t="e">
        <f t="shared" ca="1" si="317"/>
        <v>#NAME?</v>
      </c>
    </row>
    <row r="2543" spans="1:15">
      <c r="A2543">
        <v>2540</v>
      </c>
      <c r="B2543">
        <f t="shared" si="315"/>
        <v>10.16</v>
      </c>
      <c r="C2543" s="151" t="e">
        <f ca="1">+_xll.BInterpol(Boost!$R$6:$R$66,Boost!$AZ$6:$AZ$66,params!B2543,"cubic")</f>
        <v>#NAME?</v>
      </c>
      <c r="D2543" s="151" t="e">
        <f ca="1">+_xll.BInterpol(Boost!$R$6:$R$66,Boost!$AX$6:$AX$66,params!B2543,"cubic")</f>
        <v>#NAME?</v>
      </c>
      <c r="E2543" s="198" t="e">
        <f t="shared" ca="1" si="318"/>
        <v>#NAME?</v>
      </c>
      <c r="F2543" s="151" t="e">
        <f ca="1">+_xll.BInterpol(Boost!$R$6:$R$66,Boost!$AY$6:$AY$66,params!B2543,"cubic")</f>
        <v>#NAME?</v>
      </c>
      <c r="G2543" s="151" t="e">
        <f ca="1">_xll.BInterpol(cf!$A$2:$A$68,cf!$B$2:$B$68,params!B2543,"cubic")/100</f>
        <v>#NAME?</v>
      </c>
      <c r="H2543" s="199" t="e">
        <f t="shared" ca="1" si="319"/>
        <v>#NAME?</v>
      </c>
      <c r="I2543" s="152">
        <f t="shared" si="322"/>
        <v>0.15577255266981238</v>
      </c>
      <c r="J2543" s="152">
        <f t="shared" si="320"/>
        <v>5.6283705924697891E-5</v>
      </c>
      <c r="K2543" s="3" t="e">
        <f t="shared" ca="1" si="316"/>
        <v>#NAME?</v>
      </c>
      <c r="L2543" s="153" t="e">
        <f t="shared" ca="1" si="321"/>
        <v>#NAME?</v>
      </c>
      <c r="M2543" s="195" t="e">
        <f ca="1">_xll.BInterpol(cf!$A$2:$A$68,cf!$C$2:$C$68,params!B2543,"cubic")</f>
        <v>#NAME?</v>
      </c>
      <c r="N2543" s="195" t="e">
        <f ca="1">+_xll.BInterpol(#REF!,#REF!,params!B2543,"cubic")</f>
        <v>#NAME?</v>
      </c>
      <c r="O2543" s="153" t="e">
        <f t="shared" ca="1" si="317"/>
        <v>#NAME?</v>
      </c>
    </row>
    <row r="2544" spans="1:15">
      <c r="A2544">
        <v>2541</v>
      </c>
      <c r="B2544">
        <f t="shared" si="315"/>
        <v>10.164</v>
      </c>
      <c r="C2544" s="151" t="e">
        <f ca="1">+_xll.BInterpol(Boost!$R$6:$R$66,Boost!$AZ$6:$AZ$66,params!B2544,"cubic")</f>
        <v>#NAME?</v>
      </c>
      <c r="D2544" s="151" t="e">
        <f ca="1">+_xll.BInterpol(Boost!$R$6:$R$66,Boost!$AX$6:$AX$66,params!B2544,"cubic")</f>
        <v>#NAME?</v>
      </c>
      <c r="E2544" s="198" t="e">
        <f t="shared" ca="1" si="318"/>
        <v>#NAME?</v>
      </c>
      <c r="F2544" s="151" t="e">
        <f ca="1">+_xll.BInterpol(Boost!$R$6:$R$66,Boost!$AY$6:$AY$66,params!B2544,"cubic")</f>
        <v>#NAME?</v>
      </c>
      <c r="G2544" s="151" t="e">
        <f ca="1">_xll.BInterpol(cf!$A$2:$A$68,cf!$B$2:$B$68,params!B2544,"cubic")/100</f>
        <v>#NAME?</v>
      </c>
      <c r="H2544" s="199" t="e">
        <f t="shared" ca="1" si="319"/>
        <v>#NAME?</v>
      </c>
      <c r="I2544" s="152">
        <f t="shared" si="322"/>
        <v>0.15582883262361502</v>
      </c>
      <c r="J2544" s="152">
        <f t="shared" si="320"/>
        <v>5.6279953802640392E-5</v>
      </c>
      <c r="K2544" s="3" t="e">
        <f t="shared" ca="1" si="316"/>
        <v>#NAME?</v>
      </c>
      <c r="L2544" s="153" t="e">
        <f t="shared" ca="1" si="321"/>
        <v>#NAME?</v>
      </c>
      <c r="M2544" s="195" t="e">
        <f ca="1">_xll.BInterpol(cf!$A$2:$A$68,cf!$C$2:$C$68,params!B2544,"cubic")</f>
        <v>#NAME?</v>
      </c>
      <c r="N2544" s="195" t="e">
        <f ca="1">+_xll.BInterpol(#REF!,#REF!,params!B2544,"cubic")</f>
        <v>#NAME?</v>
      </c>
      <c r="O2544" s="153" t="e">
        <f t="shared" ca="1" si="317"/>
        <v>#NAME?</v>
      </c>
    </row>
    <row r="2545" spans="1:15">
      <c r="A2545">
        <v>2542</v>
      </c>
      <c r="B2545">
        <f t="shared" si="315"/>
        <v>10.167999999999999</v>
      </c>
      <c r="C2545" s="151" t="e">
        <f ca="1">+_xll.BInterpol(Boost!$R$6:$R$66,Boost!$AZ$6:$AZ$66,params!B2545,"cubic")</f>
        <v>#NAME?</v>
      </c>
      <c r="D2545" s="151" t="e">
        <f ca="1">+_xll.BInterpol(Boost!$R$6:$R$66,Boost!$AX$6:$AX$66,params!B2545,"cubic")</f>
        <v>#NAME?</v>
      </c>
      <c r="E2545" s="198" t="e">
        <f t="shared" ca="1" si="318"/>
        <v>#NAME?</v>
      </c>
      <c r="F2545" s="151" t="e">
        <f ca="1">+_xll.BInterpol(Boost!$R$6:$R$66,Boost!$AY$6:$AY$66,params!B2545,"cubic")</f>
        <v>#NAME?</v>
      </c>
      <c r="G2545" s="151" t="e">
        <f ca="1">_xll.BInterpol(cf!$A$2:$A$68,cf!$B$2:$B$68,params!B2545,"cubic")/100</f>
        <v>#NAME?</v>
      </c>
      <c r="H2545" s="199" t="e">
        <f t="shared" ca="1" si="319"/>
        <v>#NAME?</v>
      </c>
      <c r="I2545" s="152">
        <f t="shared" si="322"/>
        <v>0.15588510882554585</v>
      </c>
      <c r="J2545" s="152">
        <f t="shared" si="320"/>
        <v>5.6276201930827163E-5</v>
      </c>
      <c r="K2545" s="3" t="e">
        <f t="shared" ca="1" si="316"/>
        <v>#NAME?</v>
      </c>
      <c r="L2545" s="153" t="e">
        <f t="shared" ca="1" si="321"/>
        <v>#NAME?</v>
      </c>
      <c r="M2545" s="195" t="e">
        <f ca="1">_xll.BInterpol(cf!$A$2:$A$68,cf!$C$2:$C$68,params!B2545,"cubic")</f>
        <v>#NAME?</v>
      </c>
      <c r="N2545" s="195" t="e">
        <f ca="1">+_xll.BInterpol(#REF!,#REF!,params!B2545,"cubic")</f>
        <v>#NAME?</v>
      </c>
      <c r="O2545" s="153" t="e">
        <f t="shared" ca="1" si="317"/>
        <v>#NAME?</v>
      </c>
    </row>
    <row r="2546" spans="1:15">
      <c r="A2546">
        <v>2543</v>
      </c>
      <c r="B2546">
        <f t="shared" si="315"/>
        <v>10.172000000000001</v>
      </c>
      <c r="C2546" s="151" t="e">
        <f ca="1">+_xll.BInterpol(Boost!$R$6:$R$66,Boost!$AZ$6:$AZ$66,params!B2546,"cubic")</f>
        <v>#NAME?</v>
      </c>
      <c r="D2546" s="151" t="e">
        <f ca="1">+_xll.BInterpol(Boost!$R$6:$R$66,Boost!$AX$6:$AX$66,params!B2546,"cubic")</f>
        <v>#NAME?</v>
      </c>
      <c r="E2546" s="198" t="e">
        <f t="shared" ca="1" si="318"/>
        <v>#NAME?</v>
      </c>
      <c r="F2546" s="151" t="e">
        <f ca="1">+_xll.BInterpol(Boost!$R$6:$R$66,Boost!$AY$6:$AY$66,params!B2546,"cubic")</f>
        <v>#NAME?</v>
      </c>
      <c r="G2546" s="151" t="e">
        <f ca="1">_xll.BInterpol(cf!$A$2:$A$68,cf!$B$2:$B$68,params!B2546,"cubic")/100</f>
        <v>#NAME?</v>
      </c>
      <c r="H2546" s="199" t="e">
        <f t="shared" ca="1" si="319"/>
        <v>#NAME?</v>
      </c>
      <c r="I2546" s="152">
        <f t="shared" si="322"/>
        <v>0.155941381275855</v>
      </c>
      <c r="J2546" s="152">
        <f t="shared" si="320"/>
        <v>5.6272450309147182E-5</v>
      </c>
      <c r="K2546" s="3" t="e">
        <f t="shared" ca="1" si="316"/>
        <v>#NAME?</v>
      </c>
      <c r="L2546" s="153" t="e">
        <f t="shared" ca="1" si="321"/>
        <v>#NAME?</v>
      </c>
      <c r="M2546" s="195" t="e">
        <f ca="1">_xll.BInterpol(cf!$A$2:$A$68,cf!$C$2:$C$68,params!B2546,"cubic")</f>
        <v>#NAME?</v>
      </c>
      <c r="N2546" s="195" t="e">
        <f ca="1">+_xll.BInterpol(#REF!,#REF!,params!B2546,"cubic")</f>
        <v>#NAME?</v>
      </c>
      <c r="O2546" s="153" t="e">
        <f t="shared" ca="1" si="317"/>
        <v>#NAME?</v>
      </c>
    </row>
    <row r="2547" spans="1:15">
      <c r="A2547">
        <v>2544</v>
      </c>
      <c r="B2547">
        <f t="shared" si="315"/>
        <v>10.176</v>
      </c>
      <c r="C2547" s="151" t="e">
        <f ca="1">+_xll.BInterpol(Boost!$R$6:$R$66,Boost!$AZ$6:$AZ$66,params!B2547,"cubic")</f>
        <v>#NAME?</v>
      </c>
      <c r="D2547" s="151" t="e">
        <f ca="1">+_xll.BInterpol(Boost!$R$6:$R$66,Boost!$AX$6:$AX$66,params!B2547,"cubic")</f>
        <v>#NAME?</v>
      </c>
      <c r="E2547" s="198" t="e">
        <f t="shared" ca="1" si="318"/>
        <v>#NAME?</v>
      </c>
      <c r="F2547" s="151" t="e">
        <f ca="1">+_xll.BInterpol(Boost!$R$6:$R$66,Boost!$AY$6:$AY$66,params!B2547,"cubic")</f>
        <v>#NAME?</v>
      </c>
      <c r="G2547" s="151" t="e">
        <f ca="1">_xll.BInterpol(cf!$A$2:$A$68,cf!$B$2:$B$68,params!B2547,"cubic")/100</f>
        <v>#NAME?</v>
      </c>
      <c r="H2547" s="199" t="e">
        <f t="shared" ca="1" si="319"/>
        <v>#NAME?</v>
      </c>
      <c r="I2547" s="152">
        <f t="shared" si="322"/>
        <v>0.15599764997479248</v>
      </c>
      <c r="J2547" s="152">
        <f t="shared" si="320"/>
        <v>5.6268698937489425E-5</v>
      </c>
      <c r="K2547" s="3" t="e">
        <f t="shared" ca="1" si="316"/>
        <v>#NAME?</v>
      </c>
      <c r="L2547" s="153" t="e">
        <f t="shared" ca="1" si="321"/>
        <v>#NAME?</v>
      </c>
      <c r="M2547" s="195" t="e">
        <f ca="1">_xll.BInterpol(cf!$A$2:$A$68,cf!$C$2:$C$68,params!B2547,"cubic")</f>
        <v>#NAME?</v>
      </c>
      <c r="N2547" s="195" t="e">
        <f ca="1">+_xll.BInterpol(#REF!,#REF!,params!B2547,"cubic")</f>
        <v>#NAME?</v>
      </c>
      <c r="O2547" s="153" t="e">
        <f t="shared" ca="1" si="317"/>
        <v>#NAME?</v>
      </c>
    </row>
    <row r="2548" spans="1:15">
      <c r="A2548">
        <v>2545</v>
      </c>
      <c r="B2548">
        <f t="shared" si="315"/>
        <v>10.18</v>
      </c>
      <c r="C2548" s="151" t="e">
        <f ca="1">+_xll.BInterpol(Boost!$R$6:$R$66,Boost!$AZ$6:$AZ$66,params!B2548,"cubic")</f>
        <v>#NAME?</v>
      </c>
      <c r="D2548" s="151" t="e">
        <f ca="1">+_xll.BInterpol(Boost!$R$6:$R$66,Boost!$AX$6:$AX$66,params!B2548,"cubic")</f>
        <v>#NAME?</v>
      </c>
      <c r="E2548" s="198" t="e">
        <f t="shared" ca="1" si="318"/>
        <v>#NAME?</v>
      </c>
      <c r="F2548" s="151" t="e">
        <f ca="1">+_xll.BInterpol(Boost!$R$6:$R$66,Boost!$AY$6:$AY$66,params!B2548,"cubic")</f>
        <v>#NAME?</v>
      </c>
      <c r="G2548" s="151" t="e">
        <f ca="1">_xll.BInterpol(cf!$A$2:$A$68,cf!$B$2:$B$68,params!B2548,"cubic")/100</f>
        <v>#NAME?</v>
      </c>
      <c r="H2548" s="199" t="e">
        <f t="shared" ca="1" si="319"/>
        <v>#NAME?</v>
      </c>
      <c r="I2548" s="152">
        <f t="shared" si="322"/>
        <v>0.15605391492260834</v>
      </c>
      <c r="J2548" s="152">
        <f t="shared" si="320"/>
        <v>5.6264947815853894E-5</v>
      </c>
      <c r="K2548" s="3" t="e">
        <f t="shared" ca="1" si="316"/>
        <v>#NAME?</v>
      </c>
      <c r="L2548" s="153" t="e">
        <f t="shared" ca="1" si="321"/>
        <v>#NAME?</v>
      </c>
      <c r="M2548" s="195" t="e">
        <f ca="1">_xll.BInterpol(cf!$A$2:$A$68,cf!$C$2:$C$68,params!B2548,"cubic")</f>
        <v>#NAME?</v>
      </c>
      <c r="N2548" s="195" t="e">
        <f ca="1">+_xll.BInterpol(#REF!,#REF!,params!B2548,"cubic")</f>
        <v>#NAME?</v>
      </c>
      <c r="O2548" s="153" t="e">
        <f t="shared" ca="1" si="317"/>
        <v>#NAME?</v>
      </c>
    </row>
    <row r="2549" spans="1:15">
      <c r="A2549">
        <v>2546</v>
      </c>
      <c r="B2549">
        <f t="shared" si="315"/>
        <v>10.183999999999999</v>
      </c>
      <c r="C2549" s="151" t="e">
        <f ca="1">+_xll.BInterpol(Boost!$R$6:$R$66,Boost!$AZ$6:$AZ$66,params!B2549,"cubic")</f>
        <v>#NAME?</v>
      </c>
      <c r="D2549" s="151" t="e">
        <f ca="1">+_xll.BInterpol(Boost!$R$6:$R$66,Boost!$AX$6:$AX$66,params!B2549,"cubic")</f>
        <v>#NAME?</v>
      </c>
      <c r="E2549" s="198" t="e">
        <f t="shared" ca="1" si="318"/>
        <v>#NAME?</v>
      </c>
      <c r="F2549" s="151" t="e">
        <f ca="1">+_xll.BInterpol(Boost!$R$6:$R$66,Boost!$AY$6:$AY$66,params!B2549,"cubic")</f>
        <v>#NAME?</v>
      </c>
      <c r="G2549" s="151" t="e">
        <f ca="1">_xll.BInterpol(cf!$A$2:$A$68,cf!$B$2:$B$68,params!B2549,"cubic")/100</f>
        <v>#NAME?</v>
      </c>
      <c r="H2549" s="199" t="e">
        <f t="shared" ca="1" si="319"/>
        <v>#NAME?</v>
      </c>
      <c r="I2549" s="152">
        <f t="shared" si="322"/>
        <v>0.1561101761195528</v>
      </c>
      <c r="J2549" s="152">
        <f t="shared" si="320"/>
        <v>5.6261196944462633E-5</v>
      </c>
      <c r="K2549" s="3" t="e">
        <f t="shared" ca="1" si="316"/>
        <v>#NAME?</v>
      </c>
      <c r="L2549" s="153" t="e">
        <f t="shared" ca="1" si="321"/>
        <v>#NAME?</v>
      </c>
      <c r="M2549" s="195" t="e">
        <f ca="1">_xll.BInterpol(cf!$A$2:$A$68,cf!$C$2:$C$68,params!B2549,"cubic")</f>
        <v>#NAME?</v>
      </c>
      <c r="N2549" s="195" t="e">
        <f ca="1">+_xll.BInterpol(#REF!,#REF!,params!B2549,"cubic")</f>
        <v>#NAME?</v>
      </c>
      <c r="O2549" s="153" t="e">
        <f t="shared" ca="1" si="317"/>
        <v>#NAME?</v>
      </c>
    </row>
    <row r="2550" spans="1:15">
      <c r="A2550">
        <v>2547</v>
      </c>
      <c r="B2550">
        <f t="shared" si="315"/>
        <v>10.188000000000001</v>
      </c>
      <c r="C2550" s="151" t="e">
        <f ca="1">+_xll.BInterpol(Boost!$R$6:$R$66,Boost!$AZ$6:$AZ$66,params!B2550,"cubic")</f>
        <v>#NAME?</v>
      </c>
      <c r="D2550" s="151" t="e">
        <f ca="1">+_xll.BInterpol(Boost!$R$6:$R$66,Boost!$AX$6:$AX$66,params!B2550,"cubic")</f>
        <v>#NAME?</v>
      </c>
      <c r="E2550" s="198" t="e">
        <f t="shared" ca="1" si="318"/>
        <v>#NAME?</v>
      </c>
      <c r="F2550" s="151" t="e">
        <f ca="1">+_xll.BInterpol(Boost!$R$6:$R$66,Boost!$AY$6:$AY$66,params!B2550,"cubic")</f>
        <v>#NAME?</v>
      </c>
      <c r="G2550" s="151" t="e">
        <f ca="1">_xll.BInterpol(cf!$A$2:$A$68,cf!$B$2:$B$68,params!B2550,"cubic")/100</f>
        <v>#NAME?</v>
      </c>
      <c r="H2550" s="199" t="e">
        <f t="shared" ca="1" si="319"/>
        <v>#NAME?</v>
      </c>
      <c r="I2550" s="152">
        <f t="shared" si="322"/>
        <v>0.15616643356587578</v>
      </c>
      <c r="J2550" s="152">
        <f t="shared" si="320"/>
        <v>5.6257446322982574E-5</v>
      </c>
      <c r="K2550" s="3" t="e">
        <f t="shared" ca="1" si="316"/>
        <v>#NAME?</v>
      </c>
      <c r="L2550" s="153" t="e">
        <f t="shared" ca="1" si="321"/>
        <v>#NAME?</v>
      </c>
      <c r="M2550" s="195" t="e">
        <f ca="1">_xll.BInterpol(cf!$A$2:$A$68,cf!$C$2:$C$68,params!B2550,"cubic")</f>
        <v>#NAME?</v>
      </c>
      <c r="N2550" s="195" t="e">
        <f ca="1">+_xll.BInterpol(#REF!,#REF!,params!B2550,"cubic")</f>
        <v>#NAME?</v>
      </c>
      <c r="O2550" s="153" t="e">
        <f t="shared" ca="1" si="317"/>
        <v>#NAME?</v>
      </c>
    </row>
    <row r="2551" spans="1:15">
      <c r="A2551">
        <v>2548</v>
      </c>
      <c r="B2551">
        <f t="shared" si="315"/>
        <v>10.192</v>
      </c>
      <c r="C2551" s="151" t="e">
        <f ca="1">+_xll.BInterpol(Boost!$R$6:$R$66,Boost!$AZ$6:$AZ$66,params!B2551,"cubic")</f>
        <v>#NAME?</v>
      </c>
      <c r="D2551" s="151" t="e">
        <f ca="1">+_xll.BInterpol(Boost!$R$6:$R$66,Boost!$AX$6:$AX$66,params!B2551,"cubic")</f>
        <v>#NAME?</v>
      </c>
      <c r="E2551" s="198" t="e">
        <f t="shared" ca="1" si="318"/>
        <v>#NAME?</v>
      </c>
      <c r="F2551" s="151" t="e">
        <f ca="1">+_xll.BInterpol(Boost!$R$6:$R$66,Boost!$AY$6:$AY$66,params!B2551,"cubic")</f>
        <v>#NAME?</v>
      </c>
      <c r="G2551" s="151" t="e">
        <f ca="1">_xll.BInterpol(cf!$A$2:$A$68,cf!$B$2:$B$68,params!B2551,"cubic")/100</f>
        <v>#NAME?</v>
      </c>
      <c r="H2551" s="199" t="e">
        <f t="shared" ca="1" si="319"/>
        <v>#NAME?</v>
      </c>
      <c r="I2551" s="152">
        <f t="shared" si="322"/>
        <v>0.15622268726182742</v>
      </c>
      <c r="J2551" s="152">
        <f t="shared" si="320"/>
        <v>5.6253695951635763E-5</v>
      </c>
      <c r="K2551" s="3" t="e">
        <f t="shared" ca="1" si="316"/>
        <v>#NAME?</v>
      </c>
      <c r="L2551" s="153" t="e">
        <f t="shared" ca="1" si="321"/>
        <v>#NAME?</v>
      </c>
      <c r="M2551" s="195" t="e">
        <f ca="1">_xll.BInterpol(cf!$A$2:$A$68,cf!$C$2:$C$68,params!B2551,"cubic")</f>
        <v>#NAME?</v>
      </c>
      <c r="N2551" s="195" t="e">
        <f ca="1">+_xll.BInterpol(#REF!,#REF!,params!B2551,"cubic")</f>
        <v>#NAME?</v>
      </c>
      <c r="O2551" s="153" t="e">
        <f t="shared" ca="1" si="317"/>
        <v>#NAME?</v>
      </c>
    </row>
    <row r="2552" spans="1:15">
      <c r="A2552">
        <v>2549</v>
      </c>
      <c r="B2552">
        <f t="shared" si="315"/>
        <v>10.196</v>
      </c>
      <c r="C2552" s="151" t="e">
        <f ca="1">+_xll.BInterpol(Boost!$R$6:$R$66,Boost!$AZ$6:$AZ$66,params!B2552,"cubic")</f>
        <v>#NAME?</v>
      </c>
      <c r="D2552" s="151" t="e">
        <f ca="1">+_xll.BInterpol(Boost!$R$6:$R$66,Boost!$AX$6:$AX$66,params!B2552,"cubic")</f>
        <v>#NAME?</v>
      </c>
      <c r="E2552" s="198" t="e">
        <f t="shared" ca="1" si="318"/>
        <v>#NAME?</v>
      </c>
      <c r="F2552" s="151" t="e">
        <f ca="1">+_xll.BInterpol(Boost!$R$6:$R$66,Boost!$AY$6:$AY$66,params!B2552,"cubic")</f>
        <v>#NAME?</v>
      </c>
      <c r="G2552" s="151" t="e">
        <f ca="1">_xll.BInterpol(cf!$A$2:$A$68,cf!$B$2:$B$68,params!B2552,"cubic")/100</f>
        <v>#NAME?</v>
      </c>
      <c r="H2552" s="199" t="e">
        <f t="shared" ca="1" si="319"/>
        <v>#NAME?</v>
      </c>
      <c r="I2552" s="152">
        <f t="shared" si="322"/>
        <v>0.15627893720765751</v>
      </c>
      <c r="J2552" s="152">
        <f t="shared" si="320"/>
        <v>5.6249945830089132E-5</v>
      </c>
      <c r="K2552" s="3" t="e">
        <f t="shared" ca="1" si="316"/>
        <v>#NAME?</v>
      </c>
      <c r="L2552" s="153" t="e">
        <f t="shared" ca="1" si="321"/>
        <v>#NAME?</v>
      </c>
      <c r="M2552" s="195" t="e">
        <f ca="1">_xll.BInterpol(cf!$A$2:$A$68,cf!$C$2:$C$68,params!B2552,"cubic")</f>
        <v>#NAME?</v>
      </c>
      <c r="N2552" s="195" t="e">
        <f ca="1">+_xll.BInterpol(#REF!,#REF!,params!B2552,"cubic")</f>
        <v>#NAME?</v>
      </c>
      <c r="O2552" s="153" t="e">
        <f t="shared" ca="1" si="317"/>
        <v>#NAME?</v>
      </c>
    </row>
    <row r="2553" spans="1:15">
      <c r="A2553">
        <v>2550</v>
      </c>
      <c r="B2553">
        <f t="shared" si="315"/>
        <v>10.199999999999999</v>
      </c>
      <c r="C2553" s="151" t="e">
        <f ca="1">+_xll.BInterpol(Boost!$R$6:$R$66,Boost!$AZ$6:$AZ$66,params!B2553,"cubic")</f>
        <v>#NAME?</v>
      </c>
      <c r="D2553" s="151" t="e">
        <f ca="1">+_xll.BInterpol(Boost!$R$6:$R$66,Boost!$AX$6:$AX$66,params!B2553,"cubic")</f>
        <v>#NAME?</v>
      </c>
      <c r="E2553" s="198" t="e">
        <f t="shared" ca="1" si="318"/>
        <v>#NAME?</v>
      </c>
      <c r="F2553" s="151" t="e">
        <f ca="1">+_xll.BInterpol(Boost!$R$6:$R$66,Boost!$AY$6:$AY$66,params!B2553,"cubic")</f>
        <v>#NAME?</v>
      </c>
      <c r="G2553" s="151" t="e">
        <f ca="1">_xll.BInterpol(cf!$A$2:$A$68,cf!$B$2:$B$68,params!B2553,"cubic")/100</f>
        <v>#NAME?</v>
      </c>
      <c r="H2553" s="199" t="e">
        <f t="shared" ca="1" si="319"/>
        <v>#NAME?</v>
      </c>
      <c r="I2553" s="152">
        <f t="shared" si="322"/>
        <v>0.1563351834036163</v>
      </c>
      <c r="J2553" s="152">
        <f t="shared" si="320"/>
        <v>5.6246195958786771E-5</v>
      </c>
      <c r="K2553" s="3" t="e">
        <f t="shared" ca="1" si="316"/>
        <v>#NAME?</v>
      </c>
      <c r="L2553" s="153" t="e">
        <f t="shared" ca="1" si="321"/>
        <v>#NAME?</v>
      </c>
      <c r="M2553" s="195" t="e">
        <f ca="1">_xll.BInterpol(cf!$A$2:$A$68,cf!$C$2:$C$68,params!B2553,"cubic")</f>
        <v>#NAME?</v>
      </c>
      <c r="N2553" s="195" t="e">
        <f ca="1">+_xll.BInterpol(#REF!,#REF!,params!B2553,"cubic")</f>
        <v>#NAME?</v>
      </c>
      <c r="O2553" s="153" t="e">
        <f t="shared" ca="1" si="317"/>
        <v>#NAME?</v>
      </c>
    </row>
    <row r="2554" spans="1:15">
      <c r="A2554">
        <v>2551</v>
      </c>
      <c r="B2554">
        <f t="shared" si="315"/>
        <v>10.204000000000001</v>
      </c>
      <c r="C2554" s="151" t="e">
        <f ca="1">+_xll.BInterpol(Boost!$R$6:$R$66,Boost!$AZ$6:$AZ$66,params!B2554,"cubic")</f>
        <v>#NAME?</v>
      </c>
      <c r="D2554" s="151" t="e">
        <f ca="1">+_xll.BInterpol(Boost!$R$6:$R$66,Boost!$AX$6:$AX$66,params!B2554,"cubic")</f>
        <v>#NAME?</v>
      </c>
      <c r="E2554" s="198" t="e">
        <f t="shared" ca="1" si="318"/>
        <v>#NAME?</v>
      </c>
      <c r="F2554" s="151" t="e">
        <f ca="1">+_xll.BInterpol(Boost!$R$6:$R$66,Boost!$AY$6:$AY$66,params!B2554,"cubic")</f>
        <v>#NAME?</v>
      </c>
      <c r="G2554" s="151" t="e">
        <f ca="1">_xll.BInterpol(cf!$A$2:$A$68,cf!$B$2:$B$68,params!B2554,"cubic")/100</f>
        <v>#NAME?</v>
      </c>
      <c r="H2554" s="199" t="e">
        <f t="shared" ca="1" si="319"/>
        <v>#NAME?</v>
      </c>
      <c r="I2554" s="152">
        <f t="shared" si="322"/>
        <v>0.15639142584995369</v>
      </c>
      <c r="J2554" s="152">
        <f t="shared" si="320"/>
        <v>5.6242446337395613E-5</v>
      </c>
      <c r="K2554" s="3" t="e">
        <f t="shared" ca="1" si="316"/>
        <v>#NAME?</v>
      </c>
      <c r="L2554" s="153" t="e">
        <f t="shared" ca="1" si="321"/>
        <v>#NAME?</v>
      </c>
      <c r="M2554" s="195" t="e">
        <f ca="1">_xll.BInterpol(cf!$A$2:$A$68,cf!$C$2:$C$68,params!B2554,"cubic")</f>
        <v>#NAME?</v>
      </c>
      <c r="N2554" s="195" t="e">
        <f ca="1">+_xll.BInterpol(#REF!,#REF!,params!B2554,"cubic")</f>
        <v>#NAME?</v>
      </c>
      <c r="O2554" s="153" t="e">
        <f t="shared" ca="1" si="317"/>
        <v>#NAME?</v>
      </c>
    </row>
    <row r="2555" spans="1:15">
      <c r="A2555">
        <v>2552</v>
      </c>
      <c r="B2555">
        <f t="shared" si="315"/>
        <v>10.208</v>
      </c>
      <c r="C2555" s="151" t="e">
        <f ca="1">+_xll.BInterpol(Boost!$R$6:$R$66,Boost!$AZ$6:$AZ$66,params!B2555,"cubic")</f>
        <v>#NAME?</v>
      </c>
      <c r="D2555" s="151" t="e">
        <f ca="1">+_xll.BInterpol(Boost!$R$6:$R$66,Boost!$AX$6:$AX$66,params!B2555,"cubic")</f>
        <v>#NAME?</v>
      </c>
      <c r="E2555" s="198" t="e">
        <f t="shared" ca="1" si="318"/>
        <v>#NAME?</v>
      </c>
      <c r="F2555" s="151" t="e">
        <f ca="1">+_xll.BInterpol(Boost!$R$6:$R$66,Boost!$AY$6:$AY$66,params!B2555,"cubic")</f>
        <v>#NAME?</v>
      </c>
      <c r="G2555" s="151" t="e">
        <f ca="1">_xll.BInterpol(cf!$A$2:$A$68,cf!$B$2:$B$68,params!B2555,"cubic")/100</f>
        <v>#NAME?</v>
      </c>
      <c r="H2555" s="199" t="e">
        <f t="shared" ca="1" si="319"/>
        <v>#NAME?</v>
      </c>
      <c r="I2555" s="152">
        <f t="shared" si="322"/>
        <v>0.15644766454691972</v>
      </c>
      <c r="J2555" s="152">
        <f t="shared" si="320"/>
        <v>5.623869696602668E-5</v>
      </c>
      <c r="K2555" s="3" t="e">
        <f t="shared" ca="1" si="316"/>
        <v>#NAME?</v>
      </c>
      <c r="L2555" s="153" t="e">
        <f t="shared" ca="1" si="321"/>
        <v>#NAME?</v>
      </c>
      <c r="M2555" s="195" t="e">
        <f ca="1">_xll.BInterpol(cf!$A$2:$A$68,cf!$C$2:$C$68,params!B2555,"cubic")</f>
        <v>#NAME?</v>
      </c>
      <c r="N2555" s="195" t="e">
        <f ca="1">+_xll.BInterpol(#REF!,#REF!,params!B2555,"cubic")</f>
        <v>#NAME?</v>
      </c>
      <c r="O2555" s="153" t="e">
        <f t="shared" ca="1" si="317"/>
        <v>#NAME?</v>
      </c>
    </row>
    <row r="2556" spans="1:15">
      <c r="A2556">
        <v>2553</v>
      </c>
      <c r="B2556">
        <f t="shared" si="315"/>
        <v>10.212</v>
      </c>
      <c r="C2556" s="151" t="e">
        <f ca="1">+_xll.BInterpol(Boost!$R$6:$R$66,Boost!$AZ$6:$AZ$66,params!B2556,"cubic")</f>
        <v>#NAME?</v>
      </c>
      <c r="D2556" s="151" t="e">
        <f ca="1">+_xll.BInterpol(Boost!$R$6:$R$66,Boost!$AX$6:$AX$66,params!B2556,"cubic")</f>
        <v>#NAME?</v>
      </c>
      <c r="E2556" s="198" t="e">
        <f t="shared" ca="1" si="318"/>
        <v>#NAME?</v>
      </c>
      <c r="F2556" s="151" t="e">
        <f ca="1">+_xll.BInterpol(Boost!$R$6:$R$66,Boost!$AY$6:$AY$66,params!B2556,"cubic")</f>
        <v>#NAME?</v>
      </c>
      <c r="G2556" s="151" t="e">
        <f ca="1">_xll.BInterpol(cf!$A$2:$A$68,cf!$B$2:$B$68,params!B2556,"cubic")/100</f>
        <v>#NAME?</v>
      </c>
      <c r="H2556" s="199" t="e">
        <f t="shared" ca="1" si="319"/>
        <v>#NAME?</v>
      </c>
      <c r="I2556" s="152">
        <f t="shared" si="322"/>
        <v>0.15650389949476406</v>
      </c>
      <c r="J2556" s="152">
        <f t="shared" si="320"/>
        <v>5.6234947844346905E-5</v>
      </c>
      <c r="K2556" s="3" t="e">
        <f t="shared" ca="1" si="316"/>
        <v>#NAME?</v>
      </c>
      <c r="L2556" s="153" t="e">
        <f t="shared" ca="1" si="321"/>
        <v>#NAME?</v>
      </c>
      <c r="M2556" s="195" t="e">
        <f ca="1">_xll.BInterpol(cf!$A$2:$A$68,cf!$C$2:$C$68,params!B2556,"cubic")</f>
        <v>#NAME?</v>
      </c>
      <c r="N2556" s="195" t="e">
        <f ca="1">+_xll.BInterpol(#REF!,#REF!,params!B2556,"cubic")</f>
        <v>#NAME?</v>
      </c>
      <c r="O2556" s="153" t="e">
        <f t="shared" ca="1" si="317"/>
        <v>#NAME?</v>
      </c>
    </row>
    <row r="2557" spans="1:15">
      <c r="A2557">
        <v>2554</v>
      </c>
      <c r="B2557">
        <f t="shared" si="315"/>
        <v>10.215999999999999</v>
      </c>
      <c r="C2557" s="151" t="e">
        <f ca="1">+_xll.BInterpol(Boost!$R$6:$R$66,Boost!$AZ$6:$AZ$66,params!B2557,"cubic")</f>
        <v>#NAME?</v>
      </c>
      <c r="D2557" s="151" t="e">
        <f ca="1">+_xll.BInterpol(Boost!$R$6:$R$66,Boost!$AX$6:$AX$66,params!B2557,"cubic")</f>
        <v>#NAME?</v>
      </c>
      <c r="E2557" s="198" t="e">
        <f t="shared" ca="1" si="318"/>
        <v>#NAME?</v>
      </c>
      <c r="F2557" s="151" t="e">
        <f ca="1">+_xll.BInterpol(Boost!$R$6:$R$66,Boost!$AY$6:$AY$66,params!B2557,"cubic")</f>
        <v>#NAME?</v>
      </c>
      <c r="G2557" s="151" t="e">
        <f ca="1">_xll.BInterpol(cf!$A$2:$A$68,cf!$B$2:$B$68,params!B2557,"cubic")/100</f>
        <v>#NAME?</v>
      </c>
      <c r="H2557" s="199" t="e">
        <f t="shared" ca="1" si="319"/>
        <v>#NAME?</v>
      </c>
      <c r="I2557" s="152">
        <f t="shared" si="322"/>
        <v>0.15656013069373698</v>
      </c>
      <c r="J2557" s="152">
        <f t="shared" si="320"/>
        <v>5.62311989729114E-5</v>
      </c>
      <c r="K2557" s="3" t="e">
        <f t="shared" ca="1" si="316"/>
        <v>#NAME?</v>
      </c>
      <c r="L2557" s="153" t="e">
        <f t="shared" ca="1" si="321"/>
        <v>#NAME?</v>
      </c>
      <c r="M2557" s="195" t="e">
        <f ca="1">_xll.BInterpol(cf!$A$2:$A$68,cf!$C$2:$C$68,params!B2557,"cubic")</f>
        <v>#NAME?</v>
      </c>
      <c r="N2557" s="195" t="e">
        <f ca="1">+_xll.BInterpol(#REF!,#REF!,params!B2557,"cubic")</f>
        <v>#NAME?</v>
      </c>
      <c r="O2557" s="153" t="e">
        <f t="shared" ca="1" si="317"/>
        <v>#NAME?</v>
      </c>
    </row>
    <row r="2558" spans="1:15">
      <c r="A2558">
        <v>2555</v>
      </c>
      <c r="B2558">
        <f t="shared" si="315"/>
        <v>10.220000000000001</v>
      </c>
      <c r="C2558" s="151" t="e">
        <f ca="1">+_xll.BInterpol(Boost!$R$6:$R$66,Boost!$AZ$6:$AZ$66,params!B2558,"cubic")</f>
        <v>#NAME?</v>
      </c>
      <c r="D2558" s="151" t="e">
        <f ca="1">+_xll.BInterpol(Boost!$R$6:$R$66,Boost!$AX$6:$AX$66,params!B2558,"cubic")</f>
        <v>#NAME?</v>
      </c>
      <c r="E2558" s="198" t="e">
        <f t="shared" ca="1" si="318"/>
        <v>#NAME?</v>
      </c>
      <c r="F2558" s="151" t="e">
        <f ca="1">+_xll.BInterpol(Boost!$R$6:$R$66,Boost!$AY$6:$AY$66,params!B2558,"cubic")</f>
        <v>#NAME?</v>
      </c>
      <c r="G2558" s="151" t="e">
        <f ca="1">_xll.BInterpol(cf!$A$2:$A$68,cf!$B$2:$B$68,params!B2558,"cubic")/100</f>
        <v>#NAME?</v>
      </c>
      <c r="H2558" s="199" t="e">
        <f t="shared" ca="1" si="319"/>
        <v>#NAME?</v>
      </c>
      <c r="I2558" s="152">
        <f t="shared" si="322"/>
        <v>0.15661635814408825</v>
      </c>
      <c r="J2558" s="152">
        <f t="shared" si="320"/>
        <v>5.6227450351276076E-5</v>
      </c>
      <c r="K2558" s="3" t="e">
        <f t="shared" ca="1" si="316"/>
        <v>#NAME?</v>
      </c>
      <c r="L2558" s="153" t="e">
        <f t="shared" ca="1" si="321"/>
        <v>#NAME?</v>
      </c>
      <c r="M2558" s="195" t="e">
        <f ca="1">_xll.BInterpol(cf!$A$2:$A$68,cf!$C$2:$C$68,params!B2558,"cubic")</f>
        <v>#NAME?</v>
      </c>
      <c r="N2558" s="195" t="e">
        <f ca="1">+_xll.BInterpol(#REF!,#REF!,params!B2558,"cubic")</f>
        <v>#NAME?</v>
      </c>
      <c r="O2558" s="153" t="e">
        <f t="shared" ca="1" si="317"/>
        <v>#NAME?</v>
      </c>
    </row>
    <row r="2559" spans="1:15">
      <c r="A2559">
        <v>2556</v>
      </c>
      <c r="B2559">
        <f t="shared" si="315"/>
        <v>10.224</v>
      </c>
      <c r="C2559" s="151" t="e">
        <f ca="1">+_xll.BInterpol(Boost!$R$6:$R$66,Boost!$AZ$6:$AZ$66,params!B2559,"cubic")</f>
        <v>#NAME?</v>
      </c>
      <c r="D2559" s="151" t="e">
        <f ca="1">+_xll.BInterpol(Boost!$R$6:$R$66,Boost!$AX$6:$AX$66,params!B2559,"cubic")</f>
        <v>#NAME?</v>
      </c>
      <c r="E2559" s="198" t="e">
        <f t="shared" ca="1" si="318"/>
        <v>#NAME?</v>
      </c>
      <c r="F2559" s="151" t="e">
        <f ca="1">+_xll.BInterpol(Boost!$R$6:$R$66,Boost!$AY$6:$AY$66,params!B2559,"cubic")</f>
        <v>#NAME?</v>
      </c>
      <c r="G2559" s="151" t="e">
        <f ca="1">_xll.BInterpol(cf!$A$2:$A$68,cf!$B$2:$B$68,params!B2559,"cubic")/100</f>
        <v>#NAME?</v>
      </c>
      <c r="H2559" s="199" t="e">
        <f t="shared" ca="1" si="319"/>
        <v>#NAME?</v>
      </c>
      <c r="I2559" s="152">
        <f t="shared" si="322"/>
        <v>0.15667258184606769</v>
      </c>
      <c r="J2559" s="152">
        <f t="shared" si="320"/>
        <v>5.6223701979440932E-5</v>
      </c>
      <c r="K2559" s="3" t="e">
        <f t="shared" ca="1" si="316"/>
        <v>#NAME?</v>
      </c>
      <c r="L2559" s="153" t="e">
        <f t="shared" ca="1" si="321"/>
        <v>#NAME?</v>
      </c>
      <c r="M2559" s="195" t="e">
        <f ca="1">_xll.BInterpol(cf!$A$2:$A$68,cf!$C$2:$C$68,params!B2559,"cubic")</f>
        <v>#NAME?</v>
      </c>
      <c r="N2559" s="195" t="e">
        <f ca="1">+_xll.BInterpol(#REF!,#REF!,params!B2559,"cubic")</f>
        <v>#NAME?</v>
      </c>
      <c r="O2559" s="153" t="e">
        <f t="shared" ca="1" si="317"/>
        <v>#NAME?</v>
      </c>
    </row>
    <row r="2560" spans="1:15">
      <c r="A2560">
        <v>2557</v>
      </c>
      <c r="B2560">
        <f t="shared" si="315"/>
        <v>10.228</v>
      </c>
      <c r="C2560" s="151" t="e">
        <f ca="1">+_xll.BInterpol(Boost!$R$6:$R$66,Boost!$AZ$6:$AZ$66,params!B2560,"cubic")</f>
        <v>#NAME?</v>
      </c>
      <c r="D2560" s="151" t="e">
        <f ca="1">+_xll.BInterpol(Boost!$R$6:$R$66,Boost!$AX$6:$AX$66,params!B2560,"cubic")</f>
        <v>#NAME?</v>
      </c>
      <c r="E2560" s="198" t="e">
        <f t="shared" ca="1" si="318"/>
        <v>#NAME?</v>
      </c>
      <c r="F2560" s="151" t="e">
        <f ca="1">+_xll.BInterpol(Boost!$R$6:$R$66,Boost!$AY$6:$AY$66,params!B2560,"cubic")</f>
        <v>#NAME?</v>
      </c>
      <c r="G2560" s="151" t="e">
        <f ca="1">_xll.BInterpol(cf!$A$2:$A$68,cf!$B$2:$B$68,params!B2560,"cubic")/100</f>
        <v>#NAME?</v>
      </c>
      <c r="H2560" s="199" t="e">
        <f t="shared" ca="1" si="319"/>
        <v>#NAME?</v>
      </c>
      <c r="I2560" s="152">
        <f t="shared" si="322"/>
        <v>0.15672880179992532</v>
      </c>
      <c r="J2560" s="152">
        <f t="shared" si="320"/>
        <v>5.6219953857628013E-5</v>
      </c>
      <c r="K2560" s="3" t="e">
        <f t="shared" ca="1" si="316"/>
        <v>#NAME?</v>
      </c>
      <c r="L2560" s="153" t="e">
        <f t="shared" ca="1" si="321"/>
        <v>#NAME?</v>
      </c>
      <c r="M2560" s="195" t="e">
        <f ca="1">_xll.BInterpol(cf!$A$2:$A$68,cf!$C$2:$C$68,params!B2560,"cubic")</f>
        <v>#NAME?</v>
      </c>
      <c r="N2560" s="195" t="e">
        <f ca="1">+_xll.BInterpol(#REF!,#REF!,params!B2560,"cubic")</f>
        <v>#NAME?</v>
      </c>
      <c r="O2560" s="153" t="e">
        <f t="shared" ca="1" si="317"/>
        <v>#NAME?</v>
      </c>
    </row>
    <row r="2561" spans="1:15">
      <c r="A2561">
        <v>2558</v>
      </c>
      <c r="B2561">
        <f t="shared" si="315"/>
        <v>10.231999999999999</v>
      </c>
      <c r="C2561" s="151" t="e">
        <f ca="1">+_xll.BInterpol(Boost!$R$6:$R$66,Boost!$AZ$6:$AZ$66,params!B2561,"cubic")</f>
        <v>#NAME?</v>
      </c>
      <c r="D2561" s="151" t="e">
        <f ca="1">+_xll.BInterpol(Boost!$R$6:$R$66,Boost!$AX$6:$AX$66,params!B2561,"cubic")</f>
        <v>#NAME?</v>
      </c>
      <c r="E2561" s="198" t="e">
        <f t="shared" ca="1" si="318"/>
        <v>#NAME?</v>
      </c>
      <c r="F2561" s="151" t="e">
        <f ca="1">+_xll.BInterpol(Boost!$R$6:$R$66,Boost!$AY$6:$AY$66,params!B2561,"cubic")</f>
        <v>#NAME?</v>
      </c>
      <c r="G2561" s="151" t="e">
        <f ca="1">_xll.BInterpol(cf!$A$2:$A$68,cf!$B$2:$B$68,params!B2561,"cubic")/100</f>
        <v>#NAME?</v>
      </c>
      <c r="H2561" s="199" t="e">
        <f t="shared" ca="1" si="319"/>
        <v>#NAME?</v>
      </c>
      <c r="I2561" s="152">
        <f t="shared" si="322"/>
        <v>0.15678501800591105</v>
      </c>
      <c r="J2561" s="152">
        <f t="shared" si="320"/>
        <v>5.6216205985726297E-5</v>
      </c>
      <c r="K2561" s="3" t="e">
        <f t="shared" ca="1" si="316"/>
        <v>#NAME?</v>
      </c>
      <c r="L2561" s="153" t="e">
        <f t="shared" ca="1" si="321"/>
        <v>#NAME?</v>
      </c>
      <c r="M2561" s="195" t="e">
        <f ca="1">_xll.BInterpol(cf!$A$2:$A$68,cf!$C$2:$C$68,params!B2561,"cubic")</f>
        <v>#NAME?</v>
      </c>
      <c r="N2561" s="195" t="e">
        <f ca="1">+_xll.BInterpol(#REF!,#REF!,params!B2561,"cubic")</f>
        <v>#NAME?</v>
      </c>
      <c r="O2561" s="153" t="e">
        <f t="shared" ca="1" si="317"/>
        <v>#NAME?</v>
      </c>
    </row>
    <row r="2562" spans="1:15">
      <c r="A2562">
        <v>2559</v>
      </c>
      <c r="B2562">
        <f t="shared" si="315"/>
        <v>10.236000000000001</v>
      </c>
      <c r="C2562" s="151" t="e">
        <f ca="1">+_xll.BInterpol(Boost!$R$6:$R$66,Boost!$AZ$6:$AZ$66,params!B2562,"cubic")</f>
        <v>#NAME?</v>
      </c>
      <c r="D2562" s="151" t="e">
        <f ca="1">+_xll.BInterpol(Boost!$R$6:$R$66,Boost!$AX$6:$AX$66,params!B2562,"cubic")</f>
        <v>#NAME?</v>
      </c>
      <c r="E2562" s="198" t="e">
        <f t="shared" ca="1" si="318"/>
        <v>#NAME?</v>
      </c>
      <c r="F2562" s="151" t="e">
        <f ca="1">+_xll.BInterpol(Boost!$R$6:$R$66,Boost!$AY$6:$AY$66,params!B2562,"cubic")</f>
        <v>#NAME?</v>
      </c>
      <c r="G2562" s="151" t="e">
        <f ca="1">_xll.BInterpol(cf!$A$2:$A$68,cf!$B$2:$B$68,params!B2562,"cubic")/100</f>
        <v>#NAME?</v>
      </c>
      <c r="H2562" s="199" t="e">
        <f t="shared" ca="1" si="319"/>
        <v>#NAME?</v>
      </c>
      <c r="I2562" s="152">
        <f t="shared" si="322"/>
        <v>0.15684123046427456</v>
      </c>
      <c r="J2562" s="152">
        <f t="shared" si="320"/>
        <v>5.621245836351374E-5</v>
      </c>
      <c r="K2562" s="3" t="e">
        <f t="shared" ca="1" si="316"/>
        <v>#NAME?</v>
      </c>
      <c r="L2562" s="153" t="e">
        <f t="shared" ca="1" si="321"/>
        <v>#NAME?</v>
      </c>
      <c r="M2562" s="195" t="e">
        <f ca="1">_xll.BInterpol(cf!$A$2:$A$68,cf!$C$2:$C$68,params!B2562,"cubic")</f>
        <v>#NAME?</v>
      </c>
      <c r="N2562" s="195" t="e">
        <f ca="1">+_xll.BInterpol(#REF!,#REF!,params!B2562,"cubic")</f>
        <v>#NAME?</v>
      </c>
      <c r="O2562" s="153" t="e">
        <f t="shared" ca="1" si="317"/>
        <v>#NAME?</v>
      </c>
    </row>
    <row r="2563" spans="1:15">
      <c r="A2563">
        <v>2560</v>
      </c>
      <c r="B2563">
        <f t="shared" si="315"/>
        <v>10.24</v>
      </c>
      <c r="C2563" s="151" t="e">
        <f ca="1">+_xll.BInterpol(Boost!$R$6:$R$66,Boost!$AZ$6:$AZ$66,params!B2563,"cubic")</f>
        <v>#NAME?</v>
      </c>
      <c r="D2563" s="151" t="e">
        <f ca="1">+_xll.BInterpol(Boost!$R$6:$R$66,Boost!$AX$6:$AX$66,params!B2563,"cubic")</f>
        <v>#NAME?</v>
      </c>
      <c r="E2563" s="198" t="e">
        <f t="shared" ca="1" si="318"/>
        <v>#NAME?</v>
      </c>
      <c r="F2563" s="151" t="e">
        <f ca="1">+_xll.BInterpol(Boost!$R$6:$R$66,Boost!$AY$6:$AY$66,params!B2563,"cubic")</f>
        <v>#NAME?</v>
      </c>
      <c r="G2563" s="151" t="e">
        <f ca="1">_xll.BInterpol(cf!$A$2:$A$68,cf!$B$2:$B$68,params!B2563,"cubic")/100</f>
        <v>#NAME?</v>
      </c>
      <c r="H2563" s="199" t="e">
        <f t="shared" ca="1" si="319"/>
        <v>#NAME?</v>
      </c>
      <c r="I2563" s="152">
        <f t="shared" si="322"/>
        <v>0.15689743917526577</v>
      </c>
      <c r="J2563" s="152">
        <f t="shared" si="320"/>
        <v>5.6208710991212385E-5</v>
      </c>
      <c r="K2563" s="3" t="e">
        <f t="shared" ca="1" si="316"/>
        <v>#NAME?</v>
      </c>
      <c r="L2563" s="153" t="e">
        <f t="shared" ca="1" si="321"/>
        <v>#NAME?</v>
      </c>
      <c r="M2563" s="195" t="e">
        <f ca="1">_xll.BInterpol(cf!$A$2:$A$68,cf!$C$2:$C$68,params!B2563,"cubic")</f>
        <v>#NAME?</v>
      </c>
      <c r="N2563" s="195" t="e">
        <f ca="1">+_xll.BInterpol(#REF!,#REF!,params!B2563,"cubic")</f>
        <v>#NAME?</v>
      </c>
      <c r="O2563" s="153" t="e">
        <f t="shared" ca="1" si="317"/>
        <v>#NAME?</v>
      </c>
    </row>
    <row r="2564" spans="1:15">
      <c r="A2564">
        <v>2561</v>
      </c>
      <c r="B2564">
        <f t="shared" ref="B2564:B2627" si="323">+A2564/250</f>
        <v>10.244</v>
      </c>
      <c r="C2564" s="151" t="e">
        <f ca="1">+_xll.BInterpol(Boost!$R$6:$R$66,Boost!$AZ$6:$AZ$66,params!B2564,"cubic")</f>
        <v>#NAME?</v>
      </c>
      <c r="D2564" s="151" t="e">
        <f ca="1">+_xll.BInterpol(Boost!$R$6:$R$66,Boost!$AX$6:$AX$66,params!B2564,"cubic")</f>
        <v>#NAME?</v>
      </c>
      <c r="E2564" s="198" t="e">
        <f t="shared" ca="1" si="318"/>
        <v>#NAME?</v>
      </c>
      <c r="F2564" s="151" t="e">
        <f ca="1">+_xll.BInterpol(Boost!$R$6:$R$66,Boost!$AY$6:$AY$66,params!B2564,"cubic")</f>
        <v>#NAME?</v>
      </c>
      <c r="G2564" s="151" t="e">
        <f ca="1">_xll.BInterpol(cf!$A$2:$A$68,cf!$B$2:$B$68,params!B2564,"cubic")/100</f>
        <v>#NAME?</v>
      </c>
      <c r="H2564" s="199" t="e">
        <f t="shared" ca="1" si="319"/>
        <v>#NAME?</v>
      </c>
      <c r="I2564" s="152">
        <f t="shared" si="322"/>
        <v>0.15695364413913448</v>
      </c>
      <c r="J2564" s="152">
        <f t="shared" si="320"/>
        <v>5.6204963868711211E-5</v>
      </c>
      <c r="K2564" s="3" t="e">
        <f t="shared" ref="K2564:K2627" ca="1" si="324">+EXP(H2564*-B2564)</f>
        <v>#NAME?</v>
      </c>
      <c r="L2564" s="153" t="e">
        <f t="shared" ca="1" si="321"/>
        <v>#NAME?</v>
      </c>
      <c r="M2564" s="195" t="e">
        <f ca="1">_xll.BInterpol(cf!$A$2:$A$68,cf!$C$2:$C$68,params!B2564,"cubic")</f>
        <v>#NAME?</v>
      </c>
      <c r="N2564" s="195" t="e">
        <f ca="1">+_xll.BInterpol(#REF!,#REF!,params!B2564,"cubic")</f>
        <v>#NAME?</v>
      </c>
      <c r="O2564" s="153" t="e">
        <f t="shared" ref="O2564:O2627" ca="1" si="325">+EXP(-B2565*E2565)-EXP(-B2564*E2564)</f>
        <v>#NAME?</v>
      </c>
    </row>
    <row r="2565" spans="1:15">
      <c r="A2565">
        <v>2562</v>
      </c>
      <c r="B2565">
        <f t="shared" si="323"/>
        <v>10.247999999999999</v>
      </c>
      <c r="C2565" s="151" t="e">
        <f ca="1">+_xll.BInterpol(Boost!$R$6:$R$66,Boost!$AZ$6:$AZ$66,params!B2565,"cubic")</f>
        <v>#NAME?</v>
      </c>
      <c r="D2565" s="151" t="e">
        <f ca="1">+_xll.BInterpol(Boost!$R$6:$R$66,Boost!$AX$6:$AX$66,params!B2565,"cubic")</f>
        <v>#NAME?</v>
      </c>
      <c r="E2565" s="198" t="e">
        <f t="shared" ref="E2565:E2628" ca="1" si="326">-((1+C2565*B2565)/(1+C2564*B2564)-1)/(B2565-B2564)+((1+F2565*B2565)/(1+F2564*B2564)-1)/(B2565-B2564)</f>
        <v>#NAME?</v>
      </c>
      <c r="F2565" s="151" t="e">
        <f ca="1">+_xll.BInterpol(Boost!$R$6:$R$66,Boost!$AY$6:$AY$66,params!B2565,"cubic")</f>
        <v>#NAME?</v>
      </c>
      <c r="G2565" s="151" t="e">
        <f ca="1">_xll.BInterpol(cf!$A$2:$A$68,cf!$B$2:$B$68,params!B2565,"cubic")/100</f>
        <v>#NAME?</v>
      </c>
      <c r="H2565" s="199" t="e">
        <f t="shared" ref="H2565:H2628" ca="1" si="327">-((1+F2565*B2565)/(1+F2564*B2564)-1)/(B2565-B2564)+((1+G2565*B2565)/(1+G2564*B2564)-1)/(B2565-B2564)</f>
        <v>#NAME?</v>
      </c>
      <c r="I2565" s="152">
        <f t="shared" si="322"/>
        <v>0.1570098453561305</v>
      </c>
      <c r="J2565" s="152">
        <f t="shared" ref="J2565:J2628" si="328">+I2565-I2564</f>
        <v>5.6201216996010217E-5</v>
      </c>
      <c r="K2565" s="3" t="e">
        <f t="shared" ca="1" si="324"/>
        <v>#NAME?</v>
      </c>
      <c r="L2565" s="153" t="e">
        <f t="shared" ref="L2565:L2628" ca="1" si="329">+K2566-K2565</f>
        <v>#NAME?</v>
      </c>
      <c r="M2565" s="195" t="e">
        <f ca="1">_xll.BInterpol(cf!$A$2:$A$68,cf!$C$2:$C$68,params!B2565,"cubic")</f>
        <v>#NAME?</v>
      </c>
      <c r="N2565" s="195" t="e">
        <f ca="1">+_xll.BInterpol(#REF!,#REF!,params!B2565,"cubic")</f>
        <v>#NAME?</v>
      </c>
      <c r="O2565" s="153" t="e">
        <f t="shared" ca="1" si="325"/>
        <v>#NAME?</v>
      </c>
    </row>
    <row r="2566" spans="1:15">
      <c r="A2566">
        <v>2563</v>
      </c>
      <c r="B2566">
        <f t="shared" si="323"/>
        <v>10.252000000000001</v>
      </c>
      <c r="C2566" s="151" t="e">
        <f ca="1">+_xll.BInterpol(Boost!$R$6:$R$66,Boost!$AZ$6:$AZ$66,params!B2566,"cubic")</f>
        <v>#NAME?</v>
      </c>
      <c r="D2566" s="151" t="e">
        <f ca="1">+_xll.BInterpol(Boost!$R$6:$R$66,Boost!$AX$6:$AX$66,params!B2566,"cubic")</f>
        <v>#NAME?</v>
      </c>
      <c r="E2566" s="198" t="e">
        <f t="shared" ca="1" si="326"/>
        <v>#NAME?</v>
      </c>
      <c r="F2566" s="151" t="e">
        <f ca="1">+_xll.BInterpol(Boost!$R$6:$R$66,Boost!$AY$6:$AY$66,params!B2566,"cubic")</f>
        <v>#NAME?</v>
      </c>
      <c r="G2566" s="151" t="e">
        <f ca="1">_xll.BInterpol(cf!$A$2:$A$68,cf!$B$2:$B$68,params!B2566,"cubic")/100</f>
        <v>#NAME?</v>
      </c>
      <c r="H2566" s="199" t="e">
        <f t="shared" ca="1" si="327"/>
        <v>#NAME?</v>
      </c>
      <c r="I2566" s="152">
        <f t="shared" si="322"/>
        <v>0.1570660428265036</v>
      </c>
      <c r="J2566" s="152">
        <f t="shared" si="328"/>
        <v>5.6197470373109404E-5</v>
      </c>
      <c r="K2566" s="3" t="e">
        <f t="shared" ca="1" si="324"/>
        <v>#NAME?</v>
      </c>
      <c r="L2566" s="153" t="e">
        <f t="shared" ca="1" si="329"/>
        <v>#NAME?</v>
      </c>
      <c r="M2566" s="195" t="e">
        <f ca="1">_xll.BInterpol(cf!$A$2:$A$68,cf!$C$2:$C$68,params!B2566,"cubic")</f>
        <v>#NAME?</v>
      </c>
      <c r="N2566" s="195" t="e">
        <f ca="1">+_xll.BInterpol(#REF!,#REF!,params!B2566,"cubic")</f>
        <v>#NAME?</v>
      </c>
      <c r="O2566" s="153" t="e">
        <f t="shared" ca="1" si="325"/>
        <v>#NAME?</v>
      </c>
    </row>
    <row r="2567" spans="1:15">
      <c r="A2567">
        <v>2564</v>
      </c>
      <c r="B2567">
        <f t="shared" si="323"/>
        <v>10.256</v>
      </c>
      <c r="C2567" s="151" t="e">
        <f ca="1">+_xll.BInterpol(Boost!$R$6:$R$66,Boost!$AZ$6:$AZ$66,params!B2567,"cubic")</f>
        <v>#NAME?</v>
      </c>
      <c r="D2567" s="151" t="e">
        <f ca="1">+_xll.BInterpol(Boost!$R$6:$R$66,Boost!$AX$6:$AX$66,params!B2567,"cubic")</f>
        <v>#NAME?</v>
      </c>
      <c r="E2567" s="198" t="e">
        <f t="shared" ca="1" si="326"/>
        <v>#NAME?</v>
      </c>
      <c r="F2567" s="151" t="e">
        <f ca="1">+_xll.BInterpol(Boost!$R$6:$R$66,Boost!$AY$6:$AY$66,params!B2567,"cubic")</f>
        <v>#NAME?</v>
      </c>
      <c r="G2567" s="151" t="e">
        <f ca="1">_xll.BInterpol(cf!$A$2:$A$68,cf!$B$2:$B$68,params!B2567,"cubic")/100</f>
        <v>#NAME?</v>
      </c>
      <c r="H2567" s="199" t="e">
        <f t="shared" ca="1" si="327"/>
        <v>#NAME?</v>
      </c>
      <c r="I2567" s="152">
        <f t="shared" si="322"/>
        <v>0.1571222365505035</v>
      </c>
      <c r="J2567" s="152">
        <f t="shared" si="328"/>
        <v>5.6193723999897749E-5</v>
      </c>
      <c r="K2567" s="3" t="e">
        <f t="shared" ca="1" si="324"/>
        <v>#NAME?</v>
      </c>
      <c r="L2567" s="153" t="e">
        <f t="shared" ca="1" si="329"/>
        <v>#NAME?</v>
      </c>
      <c r="M2567" s="195" t="e">
        <f ca="1">_xll.BInterpol(cf!$A$2:$A$68,cf!$C$2:$C$68,params!B2567,"cubic")</f>
        <v>#NAME?</v>
      </c>
      <c r="N2567" s="195" t="e">
        <f ca="1">+_xll.BInterpol(#REF!,#REF!,params!B2567,"cubic")</f>
        <v>#NAME?</v>
      </c>
      <c r="O2567" s="153" t="e">
        <f t="shared" ca="1" si="325"/>
        <v>#NAME?</v>
      </c>
    </row>
    <row r="2568" spans="1:15">
      <c r="A2568">
        <v>2565</v>
      </c>
      <c r="B2568">
        <f t="shared" si="323"/>
        <v>10.26</v>
      </c>
      <c r="C2568" s="151" t="e">
        <f ca="1">+_xll.BInterpol(Boost!$R$6:$R$66,Boost!$AZ$6:$AZ$66,params!B2568,"cubic")</f>
        <v>#NAME?</v>
      </c>
      <c r="D2568" s="151" t="e">
        <f ca="1">+_xll.BInterpol(Boost!$R$6:$R$66,Boost!$AX$6:$AX$66,params!B2568,"cubic")</f>
        <v>#NAME?</v>
      </c>
      <c r="E2568" s="198" t="e">
        <f t="shared" ca="1" si="326"/>
        <v>#NAME?</v>
      </c>
      <c r="F2568" s="151" t="e">
        <f ca="1">+_xll.BInterpol(Boost!$R$6:$R$66,Boost!$AY$6:$AY$66,params!B2568,"cubic")</f>
        <v>#NAME?</v>
      </c>
      <c r="G2568" s="151" t="e">
        <f ca="1">_xll.BInterpol(cf!$A$2:$A$68,cf!$B$2:$B$68,params!B2568,"cubic")/100</f>
        <v>#NAME?</v>
      </c>
      <c r="H2568" s="199" t="e">
        <f t="shared" ca="1" si="327"/>
        <v>#NAME?</v>
      </c>
      <c r="I2568" s="152">
        <f t="shared" si="322"/>
        <v>0.1571784265283801</v>
      </c>
      <c r="J2568" s="152">
        <f t="shared" si="328"/>
        <v>5.6189977876597297E-5</v>
      </c>
      <c r="K2568" s="3" t="e">
        <f t="shared" ca="1" si="324"/>
        <v>#NAME?</v>
      </c>
      <c r="L2568" s="153" t="e">
        <f t="shared" ca="1" si="329"/>
        <v>#NAME?</v>
      </c>
      <c r="M2568" s="195" t="e">
        <f ca="1">_xll.BInterpol(cf!$A$2:$A$68,cf!$C$2:$C$68,params!B2568,"cubic")</f>
        <v>#NAME?</v>
      </c>
      <c r="N2568" s="195" t="e">
        <f ca="1">+_xll.BInterpol(#REF!,#REF!,params!B2568,"cubic")</f>
        <v>#NAME?</v>
      </c>
      <c r="O2568" s="153" t="e">
        <f t="shared" ca="1" si="325"/>
        <v>#NAME?</v>
      </c>
    </row>
    <row r="2569" spans="1:15">
      <c r="A2569">
        <v>2566</v>
      </c>
      <c r="B2569">
        <f t="shared" si="323"/>
        <v>10.263999999999999</v>
      </c>
      <c r="C2569" s="151" t="e">
        <f ca="1">+_xll.BInterpol(Boost!$R$6:$R$66,Boost!$AZ$6:$AZ$66,params!B2569,"cubic")</f>
        <v>#NAME?</v>
      </c>
      <c r="D2569" s="151" t="e">
        <f ca="1">+_xll.BInterpol(Boost!$R$6:$R$66,Boost!$AX$6:$AX$66,params!B2569,"cubic")</f>
        <v>#NAME?</v>
      </c>
      <c r="E2569" s="198" t="e">
        <f t="shared" ca="1" si="326"/>
        <v>#NAME?</v>
      </c>
      <c r="F2569" s="151" t="e">
        <f ca="1">+_xll.BInterpol(Boost!$R$6:$R$66,Boost!$AY$6:$AY$66,params!B2569,"cubic")</f>
        <v>#NAME?</v>
      </c>
      <c r="G2569" s="151" t="e">
        <f ca="1">_xll.BInterpol(cf!$A$2:$A$68,cf!$B$2:$B$68,params!B2569,"cubic")/100</f>
        <v>#NAME?</v>
      </c>
      <c r="H2569" s="199" t="e">
        <f t="shared" ca="1" si="327"/>
        <v>#NAME?</v>
      </c>
      <c r="I2569" s="152">
        <f t="shared" si="322"/>
        <v>0.15723461276038297</v>
      </c>
      <c r="J2569" s="152">
        <f t="shared" si="328"/>
        <v>5.6186232002874981E-5</v>
      </c>
      <c r="K2569" s="3" t="e">
        <f t="shared" ca="1" si="324"/>
        <v>#NAME?</v>
      </c>
      <c r="L2569" s="153" t="e">
        <f t="shared" ca="1" si="329"/>
        <v>#NAME?</v>
      </c>
      <c r="M2569" s="195" t="e">
        <f ca="1">_xll.BInterpol(cf!$A$2:$A$68,cf!$C$2:$C$68,params!B2569,"cubic")</f>
        <v>#NAME?</v>
      </c>
      <c r="N2569" s="195" t="e">
        <f ca="1">+_xll.BInterpol(#REF!,#REF!,params!B2569,"cubic")</f>
        <v>#NAME?</v>
      </c>
      <c r="O2569" s="153" t="e">
        <f t="shared" ca="1" si="325"/>
        <v>#NAME?</v>
      </c>
    </row>
    <row r="2570" spans="1:15">
      <c r="A2570">
        <v>2567</v>
      </c>
      <c r="B2570">
        <f t="shared" si="323"/>
        <v>10.268000000000001</v>
      </c>
      <c r="C2570" s="151" t="e">
        <f ca="1">+_xll.BInterpol(Boost!$R$6:$R$66,Boost!$AZ$6:$AZ$66,params!B2570,"cubic")</f>
        <v>#NAME?</v>
      </c>
      <c r="D2570" s="151" t="e">
        <f ca="1">+_xll.BInterpol(Boost!$R$6:$R$66,Boost!$AX$6:$AX$66,params!B2570,"cubic")</f>
        <v>#NAME?</v>
      </c>
      <c r="E2570" s="198" t="e">
        <f t="shared" ca="1" si="326"/>
        <v>#NAME?</v>
      </c>
      <c r="F2570" s="151" t="e">
        <f ca="1">+_xll.BInterpol(Boost!$R$6:$R$66,Boost!$AY$6:$AY$66,params!B2570,"cubic")</f>
        <v>#NAME?</v>
      </c>
      <c r="G2570" s="151" t="e">
        <f ca="1">_xll.BInterpol(cf!$A$2:$A$68,cf!$B$2:$B$68,params!B2570,"cubic")/100</f>
        <v>#NAME?</v>
      </c>
      <c r="H2570" s="199" t="e">
        <f t="shared" ca="1" si="327"/>
        <v>#NAME?</v>
      </c>
      <c r="I2570" s="152">
        <f t="shared" si="322"/>
        <v>0.15729079524676193</v>
      </c>
      <c r="J2570" s="152">
        <f t="shared" si="328"/>
        <v>5.6182486378952845E-5</v>
      </c>
      <c r="K2570" s="3" t="e">
        <f t="shared" ca="1" si="324"/>
        <v>#NAME?</v>
      </c>
      <c r="L2570" s="153" t="e">
        <f t="shared" ca="1" si="329"/>
        <v>#NAME?</v>
      </c>
      <c r="M2570" s="195" t="e">
        <f ca="1">_xll.BInterpol(cf!$A$2:$A$68,cf!$C$2:$C$68,params!B2570,"cubic")</f>
        <v>#NAME?</v>
      </c>
      <c r="N2570" s="195" t="e">
        <f ca="1">+_xll.BInterpol(#REF!,#REF!,params!B2570,"cubic")</f>
        <v>#NAME?</v>
      </c>
      <c r="O2570" s="153" t="e">
        <f t="shared" ca="1" si="325"/>
        <v>#NAME?</v>
      </c>
    </row>
    <row r="2571" spans="1:15">
      <c r="A2571">
        <v>2568</v>
      </c>
      <c r="B2571">
        <f t="shared" si="323"/>
        <v>10.272</v>
      </c>
      <c r="C2571" s="151" t="e">
        <f ca="1">+_xll.BInterpol(Boost!$R$6:$R$66,Boost!$AZ$6:$AZ$66,params!B2571,"cubic")</f>
        <v>#NAME?</v>
      </c>
      <c r="D2571" s="151" t="e">
        <f ca="1">+_xll.BInterpol(Boost!$R$6:$R$66,Boost!$AX$6:$AX$66,params!B2571,"cubic")</f>
        <v>#NAME?</v>
      </c>
      <c r="E2571" s="198" t="e">
        <f t="shared" ca="1" si="326"/>
        <v>#NAME?</v>
      </c>
      <c r="F2571" s="151" t="e">
        <f ca="1">+_xll.BInterpol(Boost!$R$6:$R$66,Boost!$AY$6:$AY$66,params!B2571,"cubic")</f>
        <v>#NAME?</v>
      </c>
      <c r="G2571" s="151" t="e">
        <f ca="1">_xll.BInterpol(cf!$A$2:$A$68,cf!$B$2:$B$68,params!B2571,"cubic")/100</f>
        <v>#NAME?</v>
      </c>
      <c r="H2571" s="199" t="e">
        <f t="shared" ca="1" si="327"/>
        <v>#NAME?</v>
      </c>
      <c r="I2571" s="152">
        <f t="shared" si="322"/>
        <v>0.15734697398776665</v>
      </c>
      <c r="J2571" s="152">
        <f t="shared" si="328"/>
        <v>5.6178741004719868E-5</v>
      </c>
      <c r="K2571" s="3" t="e">
        <f t="shared" ca="1" si="324"/>
        <v>#NAME?</v>
      </c>
      <c r="L2571" s="153" t="e">
        <f t="shared" ca="1" si="329"/>
        <v>#NAME?</v>
      </c>
      <c r="M2571" s="195" t="e">
        <f ca="1">_xll.BInterpol(cf!$A$2:$A$68,cf!$C$2:$C$68,params!B2571,"cubic")</f>
        <v>#NAME?</v>
      </c>
      <c r="N2571" s="195" t="e">
        <f ca="1">+_xll.BInterpol(#REF!,#REF!,params!B2571,"cubic")</f>
        <v>#NAME?</v>
      </c>
      <c r="O2571" s="153" t="e">
        <f t="shared" ca="1" si="325"/>
        <v>#NAME?</v>
      </c>
    </row>
    <row r="2572" spans="1:15">
      <c r="A2572">
        <v>2569</v>
      </c>
      <c r="B2572">
        <f t="shared" si="323"/>
        <v>10.276</v>
      </c>
      <c r="C2572" s="151" t="e">
        <f ca="1">+_xll.BInterpol(Boost!$R$6:$R$66,Boost!$AZ$6:$AZ$66,params!B2572,"cubic")</f>
        <v>#NAME?</v>
      </c>
      <c r="D2572" s="151" t="e">
        <f ca="1">+_xll.BInterpol(Boost!$R$6:$R$66,Boost!$AX$6:$AX$66,params!B2572,"cubic")</f>
        <v>#NAME?</v>
      </c>
      <c r="E2572" s="198" t="e">
        <f t="shared" ca="1" si="326"/>
        <v>#NAME?</v>
      </c>
      <c r="F2572" s="151" t="e">
        <f ca="1">+_xll.BInterpol(Boost!$R$6:$R$66,Boost!$AY$6:$AY$66,params!B2572,"cubic")</f>
        <v>#NAME?</v>
      </c>
      <c r="G2572" s="151" t="e">
        <f ca="1">_xll.BInterpol(cf!$A$2:$A$68,cf!$B$2:$B$68,params!B2572,"cubic")/100</f>
        <v>#NAME?</v>
      </c>
      <c r="H2572" s="199" t="e">
        <f t="shared" ca="1" si="327"/>
        <v>#NAME?</v>
      </c>
      <c r="I2572" s="152">
        <f t="shared" si="322"/>
        <v>0.15740314898364682</v>
      </c>
      <c r="J2572" s="152">
        <f t="shared" si="328"/>
        <v>5.6174995880176049E-5</v>
      </c>
      <c r="K2572" s="3" t="e">
        <f t="shared" ca="1" si="324"/>
        <v>#NAME?</v>
      </c>
      <c r="L2572" s="153" t="e">
        <f t="shared" ca="1" si="329"/>
        <v>#NAME?</v>
      </c>
      <c r="M2572" s="195" t="e">
        <f ca="1">_xll.BInterpol(cf!$A$2:$A$68,cf!$C$2:$C$68,params!B2572,"cubic")</f>
        <v>#NAME?</v>
      </c>
      <c r="N2572" s="195" t="e">
        <f ca="1">+_xll.BInterpol(#REF!,#REF!,params!B2572,"cubic")</f>
        <v>#NAME?</v>
      </c>
      <c r="O2572" s="153" t="e">
        <f t="shared" ca="1" si="325"/>
        <v>#NAME?</v>
      </c>
    </row>
    <row r="2573" spans="1:15">
      <c r="A2573">
        <v>2570</v>
      </c>
      <c r="B2573">
        <f t="shared" si="323"/>
        <v>10.28</v>
      </c>
      <c r="C2573" s="151" t="e">
        <f ca="1">+_xll.BInterpol(Boost!$R$6:$R$66,Boost!$AZ$6:$AZ$66,params!B2573,"cubic")</f>
        <v>#NAME?</v>
      </c>
      <c r="D2573" s="151" t="e">
        <f ca="1">+_xll.BInterpol(Boost!$R$6:$R$66,Boost!$AX$6:$AX$66,params!B2573,"cubic")</f>
        <v>#NAME?</v>
      </c>
      <c r="E2573" s="198" t="e">
        <f t="shared" ca="1" si="326"/>
        <v>#NAME?</v>
      </c>
      <c r="F2573" s="151" t="e">
        <f ca="1">+_xll.BInterpol(Boost!$R$6:$R$66,Boost!$AY$6:$AY$66,params!B2573,"cubic")</f>
        <v>#NAME?</v>
      </c>
      <c r="G2573" s="151" t="e">
        <f ca="1">_xll.BInterpol(cf!$A$2:$A$68,cf!$B$2:$B$68,params!B2573,"cubic")/100</f>
        <v>#NAME?</v>
      </c>
      <c r="H2573" s="199" t="e">
        <f t="shared" ca="1" si="327"/>
        <v>#NAME?</v>
      </c>
      <c r="I2573" s="152">
        <f t="shared" si="322"/>
        <v>0.15745932023465203</v>
      </c>
      <c r="J2573" s="152">
        <f t="shared" si="328"/>
        <v>5.6171251005210365E-5</v>
      </c>
      <c r="K2573" s="3" t="e">
        <f t="shared" ca="1" si="324"/>
        <v>#NAME?</v>
      </c>
      <c r="L2573" s="153" t="e">
        <f t="shared" ca="1" si="329"/>
        <v>#NAME?</v>
      </c>
      <c r="M2573" s="195" t="e">
        <f ca="1">_xll.BInterpol(cf!$A$2:$A$68,cf!$C$2:$C$68,params!B2573,"cubic")</f>
        <v>#NAME?</v>
      </c>
      <c r="N2573" s="195" t="e">
        <f ca="1">+_xll.BInterpol(#REF!,#REF!,params!B2573,"cubic")</f>
        <v>#NAME?</v>
      </c>
      <c r="O2573" s="153" t="e">
        <f t="shared" ca="1" si="325"/>
        <v>#NAME?</v>
      </c>
    </row>
    <row r="2574" spans="1:15">
      <c r="A2574">
        <v>2571</v>
      </c>
      <c r="B2574">
        <f t="shared" si="323"/>
        <v>10.284000000000001</v>
      </c>
      <c r="C2574" s="151" t="e">
        <f ca="1">+_xll.BInterpol(Boost!$R$6:$R$66,Boost!$AZ$6:$AZ$66,params!B2574,"cubic")</f>
        <v>#NAME?</v>
      </c>
      <c r="D2574" s="151" t="e">
        <f ca="1">+_xll.BInterpol(Boost!$R$6:$R$66,Boost!$AX$6:$AX$66,params!B2574,"cubic")</f>
        <v>#NAME?</v>
      </c>
      <c r="E2574" s="198" t="e">
        <f t="shared" ca="1" si="326"/>
        <v>#NAME?</v>
      </c>
      <c r="F2574" s="151" t="e">
        <f ca="1">+_xll.BInterpol(Boost!$R$6:$R$66,Boost!$AY$6:$AY$66,params!B2574,"cubic")</f>
        <v>#NAME?</v>
      </c>
      <c r="G2574" s="151" t="e">
        <f ca="1">_xll.BInterpol(cf!$A$2:$A$68,cf!$B$2:$B$68,params!B2574,"cubic")/100</f>
        <v>#NAME?</v>
      </c>
      <c r="H2574" s="199" t="e">
        <f t="shared" ca="1" si="327"/>
        <v>#NAME?</v>
      </c>
      <c r="I2574" s="152">
        <f t="shared" si="322"/>
        <v>0.15751548774103208</v>
      </c>
      <c r="J2574" s="152">
        <f t="shared" si="328"/>
        <v>5.6167506380044863E-5</v>
      </c>
      <c r="K2574" s="3" t="e">
        <f t="shared" ca="1" si="324"/>
        <v>#NAME?</v>
      </c>
      <c r="L2574" s="153" t="e">
        <f t="shared" ca="1" si="329"/>
        <v>#NAME?</v>
      </c>
      <c r="M2574" s="195" t="e">
        <f ca="1">_xll.BInterpol(cf!$A$2:$A$68,cf!$C$2:$C$68,params!B2574,"cubic")</f>
        <v>#NAME?</v>
      </c>
      <c r="N2574" s="195" t="e">
        <f ca="1">+_xll.BInterpol(#REF!,#REF!,params!B2574,"cubic")</f>
        <v>#NAME?</v>
      </c>
      <c r="O2574" s="153" t="e">
        <f t="shared" ca="1" si="325"/>
        <v>#NAME?</v>
      </c>
    </row>
    <row r="2575" spans="1:15">
      <c r="A2575">
        <v>2572</v>
      </c>
      <c r="B2575">
        <f t="shared" si="323"/>
        <v>10.288</v>
      </c>
      <c r="C2575" s="151" t="e">
        <f ca="1">+_xll.BInterpol(Boost!$R$6:$R$66,Boost!$AZ$6:$AZ$66,params!B2575,"cubic")</f>
        <v>#NAME?</v>
      </c>
      <c r="D2575" s="151" t="e">
        <f ca="1">+_xll.BInterpol(Boost!$R$6:$R$66,Boost!$AX$6:$AX$66,params!B2575,"cubic")</f>
        <v>#NAME?</v>
      </c>
      <c r="E2575" s="198" t="e">
        <f t="shared" ca="1" si="326"/>
        <v>#NAME?</v>
      </c>
      <c r="F2575" s="151" t="e">
        <f ca="1">+_xll.BInterpol(Boost!$R$6:$R$66,Boost!$AY$6:$AY$66,params!B2575,"cubic")</f>
        <v>#NAME?</v>
      </c>
      <c r="G2575" s="151" t="e">
        <f ca="1">_xll.BInterpol(cf!$A$2:$A$68,cf!$B$2:$B$68,params!B2575,"cubic")/100</f>
        <v>#NAME?</v>
      </c>
      <c r="H2575" s="199" t="e">
        <f t="shared" ca="1" si="327"/>
        <v>#NAME?</v>
      </c>
      <c r="I2575" s="152">
        <f t="shared" si="322"/>
        <v>0.15757165150303643</v>
      </c>
      <c r="J2575" s="152">
        <f t="shared" si="328"/>
        <v>5.6163762004346474E-5</v>
      </c>
      <c r="K2575" s="3" t="e">
        <f t="shared" ca="1" si="324"/>
        <v>#NAME?</v>
      </c>
      <c r="L2575" s="153" t="e">
        <f t="shared" ca="1" si="329"/>
        <v>#NAME?</v>
      </c>
      <c r="M2575" s="195" t="e">
        <f ca="1">_xll.BInterpol(cf!$A$2:$A$68,cf!$C$2:$C$68,params!B2575,"cubic")</f>
        <v>#NAME?</v>
      </c>
      <c r="N2575" s="195" t="e">
        <f ca="1">+_xll.BInterpol(#REF!,#REF!,params!B2575,"cubic")</f>
        <v>#NAME?</v>
      </c>
      <c r="O2575" s="153" t="e">
        <f t="shared" ca="1" si="325"/>
        <v>#NAME?</v>
      </c>
    </row>
    <row r="2576" spans="1:15">
      <c r="A2576">
        <v>2573</v>
      </c>
      <c r="B2576">
        <f t="shared" si="323"/>
        <v>10.292</v>
      </c>
      <c r="C2576" s="151" t="e">
        <f ca="1">+_xll.BInterpol(Boost!$R$6:$R$66,Boost!$AZ$6:$AZ$66,params!B2576,"cubic")</f>
        <v>#NAME?</v>
      </c>
      <c r="D2576" s="151" t="e">
        <f ca="1">+_xll.BInterpol(Boost!$R$6:$R$66,Boost!$AX$6:$AX$66,params!B2576,"cubic")</f>
        <v>#NAME?</v>
      </c>
      <c r="E2576" s="198" t="e">
        <f t="shared" ca="1" si="326"/>
        <v>#NAME?</v>
      </c>
      <c r="F2576" s="151" t="e">
        <f ca="1">+_xll.BInterpol(Boost!$R$6:$R$66,Boost!$AY$6:$AY$66,params!B2576,"cubic")</f>
        <v>#NAME?</v>
      </c>
      <c r="G2576" s="151" t="e">
        <f ca="1">_xll.BInterpol(cf!$A$2:$A$68,cf!$B$2:$B$68,params!B2576,"cubic")/100</f>
        <v>#NAME?</v>
      </c>
      <c r="H2576" s="199" t="e">
        <f t="shared" ca="1" si="327"/>
        <v>#NAME?</v>
      </c>
      <c r="I2576" s="152">
        <f t="shared" si="322"/>
        <v>0.15762781152091487</v>
      </c>
      <c r="J2576" s="152">
        <f t="shared" si="328"/>
        <v>5.6160017878448265E-5</v>
      </c>
      <c r="K2576" s="3" t="e">
        <f t="shared" ca="1" si="324"/>
        <v>#NAME?</v>
      </c>
      <c r="L2576" s="153" t="e">
        <f t="shared" ca="1" si="329"/>
        <v>#NAME?</v>
      </c>
      <c r="M2576" s="195" t="e">
        <f ca="1">_xll.BInterpol(cf!$A$2:$A$68,cf!$C$2:$C$68,params!B2576,"cubic")</f>
        <v>#NAME?</v>
      </c>
      <c r="N2576" s="195" t="e">
        <f ca="1">+_xll.BInterpol(#REF!,#REF!,params!B2576,"cubic")</f>
        <v>#NAME?</v>
      </c>
      <c r="O2576" s="153" t="e">
        <f t="shared" ca="1" si="325"/>
        <v>#NAME?</v>
      </c>
    </row>
    <row r="2577" spans="1:15">
      <c r="A2577">
        <v>2574</v>
      </c>
      <c r="B2577">
        <f t="shared" si="323"/>
        <v>10.295999999999999</v>
      </c>
      <c r="C2577" s="151" t="e">
        <f ca="1">+_xll.BInterpol(Boost!$R$6:$R$66,Boost!$AZ$6:$AZ$66,params!B2577,"cubic")</f>
        <v>#NAME?</v>
      </c>
      <c r="D2577" s="151" t="e">
        <f ca="1">+_xll.BInterpol(Boost!$R$6:$R$66,Boost!$AX$6:$AX$66,params!B2577,"cubic")</f>
        <v>#NAME?</v>
      </c>
      <c r="E2577" s="198" t="e">
        <f t="shared" ca="1" si="326"/>
        <v>#NAME?</v>
      </c>
      <c r="F2577" s="151" t="e">
        <f ca="1">+_xll.BInterpol(Boost!$R$6:$R$66,Boost!$AY$6:$AY$66,params!B2577,"cubic")</f>
        <v>#NAME?</v>
      </c>
      <c r="G2577" s="151" t="e">
        <f ca="1">_xll.BInterpol(cf!$A$2:$A$68,cf!$B$2:$B$68,params!B2577,"cubic")/100</f>
        <v>#NAME?</v>
      </c>
      <c r="H2577" s="199" t="e">
        <f t="shared" ca="1" si="327"/>
        <v>#NAME?</v>
      </c>
      <c r="I2577" s="152">
        <f t="shared" si="322"/>
        <v>0.15768396779491689</v>
      </c>
      <c r="J2577" s="152">
        <f t="shared" si="328"/>
        <v>5.615627400201717E-5</v>
      </c>
      <c r="K2577" s="3" t="e">
        <f t="shared" ca="1" si="324"/>
        <v>#NAME?</v>
      </c>
      <c r="L2577" s="153" t="e">
        <f t="shared" ca="1" si="329"/>
        <v>#NAME?</v>
      </c>
      <c r="M2577" s="195" t="e">
        <f ca="1">_xll.BInterpol(cf!$A$2:$A$68,cf!$C$2:$C$68,params!B2577,"cubic")</f>
        <v>#NAME?</v>
      </c>
      <c r="N2577" s="195" t="e">
        <f ca="1">+_xll.BInterpol(#REF!,#REF!,params!B2577,"cubic")</f>
        <v>#NAME?</v>
      </c>
      <c r="O2577" s="153" t="e">
        <f t="shared" ca="1" si="325"/>
        <v>#NAME?</v>
      </c>
    </row>
    <row r="2578" spans="1:15">
      <c r="A2578">
        <v>2575</v>
      </c>
      <c r="B2578">
        <f t="shared" si="323"/>
        <v>10.3</v>
      </c>
      <c r="C2578" s="151" t="e">
        <f ca="1">+_xll.BInterpol(Boost!$R$6:$R$66,Boost!$AZ$6:$AZ$66,params!B2578,"cubic")</f>
        <v>#NAME?</v>
      </c>
      <c r="D2578" s="151" t="e">
        <f ca="1">+_xll.BInterpol(Boost!$R$6:$R$66,Boost!$AX$6:$AX$66,params!B2578,"cubic")</f>
        <v>#NAME?</v>
      </c>
      <c r="E2578" s="198" t="e">
        <f t="shared" ca="1" si="326"/>
        <v>#NAME?</v>
      </c>
      <c r="F2578" s="151" t="e">
        <f ca="1">+_xll.BInterpol(Boost!$R$6:$R$66,Boost!$AY$6:$AY$66,params!B2578,"cubic")</f>
        <v>#NAME?</v>
      </c>
      <c r="G2578" s="151" t="e">
        <f ca="1">_xll.BInterpol(cf!$A$2:$A$68,cf!$B$2:$B$68,params!B2578,"cubic")/100</f>
        <v>#NAME?</v>
      </c>
      <c r="H2578" s="199" t="e">
        <f t="shared" ca="1" si="327"/>
        <v>#NAME?</v>
      </c>
      <c r="I2578" s="152">
        <f t="shared" si="322"/>
        <v>0.15774012032529205</v>
      </c>
      <c r="J2578" s="152">
        <f t="shared" si="328"/>
        <v>5.6152530375164211E-5</v>
      </c>
      <c r="K2578" s="3" t="e">
        <f t="shared" ca="1" si="324"/>
        <v>#NAME?</v>
      </c>
      <c r="L2578" s="153" t="e">
        <f t="shared" ca="1" si="329"/>
        <v>#NAME?</v>
      </c>
      <c r="M2578" s="195" t="e">
        <f ca="1">_xll.BInterpol(cf!$A$2:$A$68,cf!$C$2:$C$68,params!B2578,"cubic")</f>
        <v>#NAME?</v>
      </c>
      <c r="N2578" s="195" t="e">
        <f ca="1">+_xll.BInterpol(#REF!,#REF!,params!B2578,"cubic")</f>
        <v>#NAME?</v>
      </c>
      <c r="O2578" s="153" t="e">
        <f t="shared" ca="1" si="325"/>
        <v>#NAME?</v>
      </c>
    </row>
    <row r="2579" spans="1:15">
      <c r="A2579">
        <v>2576</v>
      </c>
      <c r="B2579">
        <f t="shared" si="323"/>
        <v>10.304</v>
      </c>
      <c r="C2579" s="151" t="e">
        <f ca="1">+_xll.BInterpol(Boost!$R$6:$R$66,Boost!$AZ$6:$AZ$66,params!B2579,"cubic")</f>
        <v>#NAME?</v>
      </c>
      <c r="D2579" s="151" t="e">
        <f ca="1">+_xll.BInterpol(Boost!$R$6:$R$66,Boost!$AX$6:$AX$66,params!B2579,"cubic")</f>
        <v>#NAME?</v>
      </c>
      <c r="E2579" s="198" t="e">
        <f t="shared" ca="1" si="326"/>
        <v>#NAME?</v>
      </c>
      <c r="F2579" s="151" t="e">
        <f ca="1">+_xll.BInterpol(Boost!$R$6:$R$66,Boost!$AY$6:$AY$66,params!B2579,"cubic")</f>
        <v>#NAME?</v>
      </c>
      <c r="G2579" s="151" t="e">
        <f ca="1">_xll.BInterpol(cf!$A$2:$A$68,cf!$B$2:$B$68,params!B2579,"cubic")/100</f>
        <v>#NAME?</v>
      </c>
      <c r="H2579" s="199" t="e">
        <f t="shared" ca="1" si="327"/>
        <v>#NAME?</v>
      </c>
      <c r="I2579" s="152">
        <f t="shared" si="322"/>
        <v>0.15779626911228994</v>
      </c>
      <c r="J2579" s="152">
        <f t="shared" si="328"/>
        <v>5.6148786997889388E-5</v>
      </c>
      <c r="K2579" s="3" t="e">
        <f t="shared" ca="1" si="324"/>
        <v>#NAME?</v>
      </c>
      <c r="L2579" s="153" t="e">
        <f t="shared" ca="1" si="329"/>
        <v>#NAME?</v>
      </c>
      <c r="M2579" s="195" t="e">
        <f ca="1">_xll.BInterpol(cf!$A$2:$A$68,cf!$C$2:$C$68,params!B2579,"cubic")</f>
        <v>#NAME?</v>
      </c>
      <c r="N2579" s="195" t="e">
        <f ca="1">+_xll.BInterpol(#REF!,#REF!,params!B2579,"cubic")</f>
        <v>#NAME?</v>
      </c>
      <c r="O2579" s="153" t="e">
        <f t="shared" ca="1" si="325"/>
        <v>#NAME?</v>
      </c>
    </row>
    <row r="2580" spans="1:15">
      <c r="A2580">
        <v>2577</v>
      </c>
      <c r="B2580">
        <f t="shared" si="323"/>
        <v>10.308</v>
      </c>
      <c r="C2580" s="151" t="e">
        <f ca="1">+_xll.BInterpol(Boost!$R$6:$R$66,Boost!$AZ$6:$AZ$66,params!B2580,"cubic")</f>
        <v>#NAME?</v>
      </c>
      <c r="D2580" s="151" t="e">
        <f ca="1">+_xll.BInterpol(Boost!$R$6:$R$66,Boost!$AX$6:$AX$66,params!B2580,"cubic")</f>
        <v>#NAME?</v>
      </c>
      <c r="E2580" s="198" t="e">
        <f t="shared" ca="1" si="326"/>
        <v>#NAME?</v>
      </c>
      <c r="F2580" s="151" t="e">
        <f ca="1">+_xll.BInterpol(Boost!$R$6:$R$66,Boost!$AY$6:$AY$66,params!B2580,"cubic")</f>
        <v>#NAME?</v>
      </c>
      <c r="G2580" s="151" t="e">
        <f ca="1">_xll.BInterpol(cf!$A$2:$A$68,cf!$B$2:$B$68,params!B2580,"cubic")/100</f>
        <v>#NAME?</v>
      </c>
      <c r="H2580" s="199" t="e">
        <f t="shared" ca="1" si="327"/>
        <v>#NAME?</v>
      </c>
      <c r="I2580" s="152">
        <f t="shared" si="322"/>
        <v>0.15785241415616025</v>
      </c>
      <c r="J2580" s="152">
        <f t="shared" si="328"/>
        <v>5.6145043870303724E-5</v>
      </c>
      <c r="K2580" s="3" t="e">
        <f t="shared" ca="1" si="324"/>
        <v>#NAME?</v>
      </c>
      <c r="L2580" s="153" t="e">
        <f t="shared" ca="1" si="329"/>
        <v>#NAME?</v>
      </c>
      <c r="M2580" s="195" t="e">
        <f ca="1">_xll.BInterpol(cf!$A$2:$A$68,cf!$C$2:$C$68,params!B2580,"cubic")</f>
        <v>#NAME?</v>
      </c>
      <c r="N2580" s="195" t="e">
        <f ca="1">+_xll.BInterpol(#REF!,#REF!,params!B2580,"cubic")</f>
        <v>#NAME?</v>
      </c>
      <c r="O2580" s="153" t="e">
        <f t="shared" ca="1" si="325"/>
        <v>#NAME?</v>
      </c>
    </row>
    <row r="2581" spans="1:15">
      <c r="A2581">
        <v>2578</v>
      </c>
      <c r="B2581">
        <f t="shared" si="323"/>
        <v>10.311999999999999</v>
      </c>
      <c r="C2581" s="151" t="e">
        <f ca="1">+_xll.BInterpol(Boost!$R$6:$R$66,Boost!$AZ$6:$AZ$66,params!B2581,"cubic")</f>
        <v>#NAME?</v>
      </c>
      <c r="D2581" s="151" t="e">
        <f ca="1">+_xll.BInterpol(Boost!$R$6:$R$66,Boost!$AX$6:$AX$66,params!B2581,"cubic")</f>
        <v>#NAME?</v>
      </c>
      <c r="E2581" s="198" t="e">
        <f t="shared" ca="1" si="326"/>
        <v>#NAME?</v>
      </c>
      <c r="F2581" s="151" t="e">
        <f ca="1">+_xll.BInterpol(Boost!$R$6:$R$66,Boost!$AY$6:$AY$66,params!B2581,"cubic")</f>
        <v>#NAME?</v>
      </c>
      <c r="G2581" s="151" t="e">
        <f ca="1">_xll.BInterpol(cf!$A$2:$A$68,cf!$B$2:$B$68,params!B2581,"cubic")/100</f>
        <v>#NAME?</v>
      </c>
      <c r="H2581" s="199" t="e">
        <f t="shared" ca="1" si="327"/>
        <v>#NAME?</v>
      </c>
      <c r="I2581" s="152">
        <f t="shared" si="322"/>
        <v>0.15790855545715232</v>
      </c>
      <c r="J2581" s="152">
        <f t="shared" si="328"/>
        <v>5.614130099207415E-5</v>
      </c>
      <c r="K2581" s="3" t="e">
        <f t="shared" ca="1" si="324"/>
        <v>#NAME?</v>
      </c>
      <c r="L2581" s="153" t="e">
        <f t="shared" ca="1" si="329"/>
        <v>#NAME?</v>
      </c>
      <c r="M2581" s="195" t="e">
        <f ca="1">_xll.BInterpol(cf!$A$2:$A$68,cf!$C$2:$C$68,params!B2581,"cubic")</f>
        <v>#NAME?</v>
      </c>
      <c r="N2581" s="195" t="e">
        <f ca="1">+_xll.BInterpol(#REF!,#REF!,params!B2581,"cubic")</f>
        <v>#NAME?</v>
      </c>
      <c r="O2581" s="153" t="e">
        <f t="shared" ca="1" si="325"/>
        <v>#NAME?</v>
      </c>
    </row>
    <row r="2582" spans="1:15">
      <c r="A2582">
        <v>2579</v>
      </c>
      <c r="B2582">
        <f t="shared" si="323"/>
        <v>10.316000000000001</v>
      </c>
      <c r="C2582" s="151" t="e">
        <f ca="1">+_xll.BInterpol(Boost!$R$6:$R$66,Boost!$AZ$6:$AZ$66,params!B2582,"cubic")</f>
        <v>#NAME?</v>
      </c>
      <c r="D2582" s="151" t="e">
        <f ca="1">+_xll.BInterpol(Boost!$R$6:$R$66,Boost!$AX$6:$AX$66,params!B2582,"cubic")</f>
        <v>#NAME?</v>
      </c>
      <c r="E2582" s="198" t="e">
        <f t="shared" ca="1" si="326"/>
        <v>#NAME?</v>
      </c>
      <c r="F2582" s="151" t="e">
        <f ca="1">+_xll.BInterpol(Boost!$R$6:$R$66,Boost!$AY$6:$AY$66,params!B2582,"cubic")</f>
        <v>#NAME?</v>
      </c>
      <c r="G2582" s="151" t="e">
        <f ca="1">_xll.BInterpol(cf!$A$2:$A$68,cf!$B$2:$B$68,params!B2582,"cubic")/100</f>
        <v>#NAME?</v>
      </c>
      <c r="H2582" s="199" t="e">
        <f t="shared" ca="1" si="327"/>
        <v>#NAME?</v>
      </c>
      <c r="I2582" s="152">
        <f t="shared" si="322"/>
        <v>0.15796469301551586</v>
      </c>
      <c r="J2582" s="152">
        <f t="shared" si="328"/>
        <v>5.6137558363533735E-5</v>
      </c>
      <c r="K2582" s="3" t="e">
        <f t="shared" ca="1" si="324"/>
        <v>#NAME?</v>
      </c>
      <c r="L2582" s="153" t="e">
        <f t="shared" ca="1" si="329"/>
        <v>#NAME?</v>
      </c>
      <c r="M2582" s="195" t="e">
        <f ca="1">_xll.BInterpol(cf!$A$2:$A$68,cf!$C$2:$C$68,params!B2582,"cubic")</f>
        <v>#NAME?</v>
      </c>
      <c r="N2582" s="195" t="e">
        <f ca="1">+_xll.BInterpol(#REF!,#REF!,params!B2582,"cubic")</f>
        <v>#NAME?</v>
      </c>
      <c r="O2582" s="153" t="e">
        <f t="shared" ca="1" si="325"/>
        <v>#NAME?</v>
      </c>
    </row>
    <row r="2583" spans="1:15">
      <c r="A2583">
        <v>2580</v>
      </c>
      <c r="B2583">
        <f t="shared" si="323"/>
        <v>10.32</v>
      </c>
      <c r="C2583" s="151" t="e">
        <f ca="1">+_xll.BInterpol(Boost!$R$6:$R$66,Boost!$AZ$6:$AZ$66,params!B2583,"cubic")</f>
        <v>#NAME?</v>
      </c>
      <c r="D2583" s="151" t="e">
        <f ca="1">+_xll.BInterpol(Boost!$R$6:$R$66,Boost!$AX$6:$AX$66,params!B2583,"cubic")</f>
        <v>#NAME?</v>
      </c>
      <c r="E2583" s="198" t="e">
        <f t="shared" ca="1" si="326"/>
        <v>#NAME?</v>
      </c>
      <c r="F2583" s="151" t="e">
        <f ca="1">+_xll.BInterpol(Boost!$R$6:$R$66,Boost!$AY$6:$AY$66,params!B2583,"cubic")</f>
        <v>#NAME?</v>
      </c>
      <c r="G2583" s="151" t="e">
        <f ca="1">_xll.BInterpol(cf!$A$2:$A$68,cf!$B$2:$B$68,params!B2583,"cubic")/100</f>
        <v>#NAME?</v>
      </c>
      <c r="H2583" s="199" t="e">
        <f t="shared" ca="1" si="327"/>
        <v>#NAME?</v>
      </c>
      <c r="I2583" s="152">
        <f t="shared" si="322"/>
        <v>0.15802082683150009</v>
      </c>
      <c r="J2583" s="152">
        <f t="shared" si="328"/>
        <v>5.6133815984238389E-5</v>
      </c>
      <c r="K2583" s="3" t="e">
        <f t="shared" ca="1" si="324"/>
        <v>#NAME?</v>
      </c>
      <c r="L2583" s="153" t="e">
        <f t="shared" ca="1" si="329"/>
        <v>#NAME?</v>
      </c>
      <c r="M2583" s="195" t="e">
        <f ca="1">_xll.BInterpol(cf!$A$2:$A$68,cf!$C$2:$C$68,params!B2583,"cubic")</f>
        <v>#NAME?</v>
      </c>
      <c r="N2583" s="195" t="e">
        <f ca="1">+_xll.BInterpol(#REF!,#REF!,params!B2583,"cubic")</f>
        <v>#NAME?</v>
      </c>
      <c r="O2583" s="153" t="e">
        <f t="shared" ca="1" si="325"/>
        <v>#NAME?</v>
      </c>
    </row>
    <row r="2584" spans="1:15">
      <c r="A2584">
        <v>2581</v>
      </c>
      <c r="B2584">
        <f t="shared" si="323"/>
        <v>10.324</v>
      </c>
      <c r="C2584" s="151" t="e">
        <f ca="1">+_xll.BInterpol(Boost!$R$6:$R$66,Boost!$AZ$6:$AZ$66,params!B2584,"cubic")</f>
        <v>#NAME?</v>
      </c>
      <c r="D2584" s="151" t="e">
        <f ca="1">+_xll.BInterpol(Boost!$R$6:$R$66,Boost!$AX$6:$AX$66,params!B2584,"cubic")</f>
        <v>#NAME?</v>
      </c>
      <c r="E2584" s="198" t="e">
        <f t="shared" ca="1" si="326"/>
        <v>#NAME?</v>
      </c>
      <c r="F2584" s="151" t="e">
        <f ca="1">+_xll.BInterpol(Boost!$R$6:$R$66,Boost!$AY$6:$AY$66,params!B2584,"cubic")</f>
        <v>#NAME?</v>
      </c>
      <c r="G2584" s="151" t="e">
        <f ca="1">_xll.BInterpol(cf!$A$2:$A$68,cf!$B$2:$B$68,params!B2584,"cubic")/100</f>
        <v>#NAME?</v>
      </c>
      <c r="H2584" s="199" t="e">
        <f t="shared" ca="1" si="327"/>
        <v>#NAME?</v>
      </c>
      <c r="I2584" s="152">
        <f t="shared" si="322"/>
        <v>0.15807695690535473</v>
      </c>
      <c r="J2584" s="152">
        <f t="shared" si="328"/>
        <v>5.6130073854632201E-5</v>
      </c>
      <c r="K2584" s="3" t="e">
        <f t="shared" ca="1" si="324"/>
        <v>#NAME?</v>
      </c>
      <c r="L2584" s="153" t="e">
        <f t="shared" ca="1" si="329"/>
        <v>#NAME?</v>
      </c>
      <c r="M2584" s="195" t="e">
        <f ca="1">_xll.BInterpol(cf!$A$2:$A$68,cf!$C$2:$C$68,params!B2584,"cubic")</f>
        <v>#NAME?</v>
      </c>
      <c r="N2584" s="195" t="e">
        <f ca="1">+_xll.BInterpol(#REF!,#REF!,params!B2584,"cubic")</f>
        <v>#NAME?</v>
      </c>
      <c r="O2584" s="153" t="e">
        <f t="shared" ca="1" si="325"/>
        <v>#NAME?</v>
      </c>
    </row>
    <row r="2585" spans="1:15">
      <c r="A2585">
        <v>2582</v>
      </c>
      <c r="B2585">
        <f t="shared" si="323"/>
        <v>10.327999999999999</v>
      </c>
      <c r="C2585" s="151" t="e">
        <f ca="1">+_xll.BInterpol(Boost!$R$6:$R$66,Boost!$AZ$6:$AZ$66,params!B2585,"cubic")</f>
        <v>#NAME?</v>
      </c>
      <c r="D2585" s="151" t="e">
        <f ca="1">+_xll.BInterpol(Boost!$R$6:$R$66,Boost!$AX$6:$AX$66,params!B2585,"cubic")</f>
        <v>#NAME?</v>
      </c>
      <c r="E2585" s="198" t="e">
        <f t="shared" ca="1" si="326"/>
        <v>#NAME?</v>
      </c>
      <c r="F2585" s="151" t="e">
        <f ca="1">+_xll.BInterpol(Boost!$R$6:$R$66,Boost!$AY$6:$AY$66,params!B2585,"cubic")</f>
        <v>#NAME?</v>
      </c>
      <c r="G2585" s="151" t="e">
        <f ca="1">_xll.BInterpol(cf!$A$2:$A$68,cf!$B$2:$B$68,params!B2585,"cubic")/100</f>
        <v>#NAME?</v>
      </c>
      <c r="H2585" s="199" t="e">
        <f t="shared" ca="1" si="327"/>
        <v>#NAME?</v>
      </c>
      <c r="I2585" s="152">
        <f t="shared" si="322"/>
        <v>0.15813308323732922</v>
      </c>
      <c r="J2585" s="152">
        <f t="shared" si="328"/>
        <v>5.6126331974493127E-5</v>
      </c>
      <c r="K2585" s="3" t="e">
        <f t="shared" ca="1" si="324"/>
        <v>#NAME?</v>
      </c>
      <c r="L2585" s="153" t="e">
        <f t="shared" ca="1" si="329"/>
        <v>#NAME?</v>
      </c>
      <c r="M2585" s="195" t="e">
        <f ca="1">_xll.BInterpol(cf!$A$2:$A$68,cf!$C$2:$C$68,params!B2585,"cubic")</f>
        <v>#NAME?</v>
      </c>
      <c r="N2585" s="195" t="e">
        <f ca="1">+_xll.BInterpol(#REF!,#REF!,params!B2585,"cubic")</f>
        <v>#NAME?</v>
      </c>
      <c r="O2585" s="153" t="e">
        <f t="shared" ca="1" si="325"/>
        <v>#NAME?</v>
      </c>
    </row>
    <row r="2586" spans="1:15">
      <c r="A2586">
        <v>2583</v>
      </c>
      <c r="B2586">
        <f t="shared" si="323"/>
        <v>10.332000000000001</v>
      </c>
      <c r="C2586" s="151" t="e">
        <f ca="1">+_xll.BInterpol(Boost!$R$6:$R$66,Boost!$AZ$6:$AZ$66,params!B2586,"cubic")</f>
        <v>#NAME?</v>
      </c>
      <c r="D2586" s="151" t="e">
        <f ca="1">+_xll.BInterpol(Boost!$R$6:$R$66,Boost!$AX$6:$AX$66,params!B2586,"cubic")</f>
        <v>#NAME?</v>
      </c>
      <c r="E2586" s="198" t="e">
        <f t="shared" ca="1" si="326"/>
        <v>#NAME?</v>
      </c>
      <c r="F2586" s="151" t="e">
        <f ca="1">+_xll.BInterpol(Boost!$R$6:$R$66,Boost!$AY$6:$AY$66,params!B2586,"cubic")</f>
        <v>#NAME?</v>
      </c>
      <c r="G2586" s="151" t="e">
        <f ca="1">_xll.BInterpol(cf!$A$2:$A$68,cf!$B$2:$B$68,params!B2586,"cubic")/100</f>
        <v>#NAME?</v>
      </c>
      <c r="H2586" s="199" t="e">
        <f t="shared" ca="1" si="327"/>
        <v>#NAME?</v>
      </c>
      <c r="I2586" s="152">
        <f t="shared" si="322"/>
        <v>0.15818920582767293</v>
      </c>
      <c r="J2586" s="152">
        <f t="shared" si="328"/>
        <v>5.6122590343710144E-5</v>
      </c>
      <c r="K2586" s="3" t="e">
        <f t="shared" ca="1" si="324"/>
        <v>#NAME?</v>
      </c>
      <c r="L2586" s="153" t="e">
        <f t="shared" ca="1" si="329"/>
        <v>#NAME?</v>
      </c>
      <c r="M2586" s="195" t="e">
        <f ca="1">_xll.BInterpol(cf!$A$2:$A$68,cf!$C$2:$C$68,params!B2586,"cubic")</f>
        <v>#NAME?</v>
      </c>
      <c r="N2586" s="195" t="e">
        <f ca="1">+_xll.BInterpol(#REF!,#REF!,params!B2586,"cubic")</f>
        <v>#NAME?</v>
      </c>
      <c r="O2586" s="153" t="e">
        <f t="shared" ca="1" si="325"/>
        <v>#NAME?</v>
      </c>
    </row>
    <row r="2587" spans="1:15">
      <c r="A2587">
        <v>2584</v>
      </c>
      <c r="B2587">
        <f t="shared" si="323"/>
        <v>10.336</v>
      </c>
      <c r="C2587" s="151" t="e">
        <f ca="1">+_xll.BInterpol(Boost!$R$6:$R$66,Boost!$AZ$6:$AZ$66,params!B2587,"cubic")</f>
        <v>#NAME?</v>
      </c>
      <c r="D2587" s="151" t="e">
        <f ca="1">+_xll.BInterpol(Boost!$R$6:$R$66,Boost!$AX$6:$AX$66,params!B2587,"cubic")</f>
        <v>#NAME?</v>
      </c>
      <c r="E2587" s="198" t="e">
        <f t="shared" ca="1" si="326"/>
        <v>#NAME?</v>
      </c>
      <c r="F2587" s="151" t="e">
        <f ca="1">+_xll.BInterpol(Boost!$R$6:$R$66,Boost!$AY$6:$AY$66,params!B2587,"cubic")</f>
        <v>#NAME?</v>
      </c>
      <c r="G2587" s="151" t="e">
        <f ca="1">_xll.BInterpol(cf!$A$2:$A$68,cf!$B$2:$B$68,params!B2587,"cubic")/100</f>
        <v>#NAME?</v>
      </c>
      <c r="H2587" s="199" t="e">
        <f t="shared" ca="1" si="327"/>
        <v>#NAME?</v>
      </c>
      <c r="I2587" s="152">
        <f t="shared" si="322"/>
        <v>0.15824532467663532</v>
      </c>
      <c r="J2587" s="152">
        <f t="shared" si="328"/>
        <v>5.6118848962394274E-5</v>
      </c>
      <c r="K2587" s="3" t="e">
        <f t="shared" ca="1" si="324"/>
        <v>#NAME?</v>
      </c>
      <c r="L2587" s="153" t="e">
        <f t="shared" ca="1" si="329"/>
        <v>#NAME?</v>
      </c>
      <c r="M2587" s="195" t="e">
        <f ca="1">_xll.BInterpol(cf!$A$2:$A$68,cf!$C$2:$C$68,params!B2587,"cubic")</f>
        <v>#NAME?</v>
      </c>
      <c r="N2587" s="195" t="e">
        <f ca="1">+_xll.BInterpol(#REF!,#REF!,params!B2587,"cubic")</f>
        <v>#NAME?</v>
      </c>
      <c r="O2587" s="153" t="e">
        <f t="shared" ca="1" si="325"/>
        <v>#NAME?</v>
      </c>
    </row>
    <row r="2588" spans="1:15">
      <c r="A2588">
        <v>2585</v>
      </c>
      <c r="B2588">
        <f t="shared" si="323"/>
        <v>10.34</v>
      </c>
      <c r="C2588" s="151" t="e">
        <f ca="1">+_xll.BInterpol(Boost!$R$6:$R$66,Boost!$AZ$6:$AZ$66,params!B2588,"cubic")</f>
        <v>#NAME?</v>
      </c>
      <c r="D2588" s="151" t="e">
        <f ca="1">+_xll.BInterpol(Boost!$R$6:$R$66,Boost!$AX$6:$AX$66,params!B2588,"cubic")</f>
        <v>#NAME?</v>
      </c>
      <c r="E2588" s="198" t="e">
        <f t="shared" ca="1" si="326"/>
        <v>#NAME?</v>
      </c>
      <c r="F2588" s="151" t="e">
        <f ca="1">+_xll.BInterpol(Boost!$R$6:$R$66,Boost!$AY$6:$AY$66,params!B2588,"cubic")</f>
        <v>#NAME?</v>
      </c>
      <c r="G2588" s="151" t="e">
        <f ca="1">_xll.BInterpol(cf!$A$2:$A$68,cf!$B$2:$B$68,params!B2588,"cubic")/100</f>
        <v>#NAME?</v>
      </c>
      <c r="H2588" s="199" t="e">
        <f t="shared" ca="1" si="327"/>
        <v>#NAME?</v>
      </c>
      <c r="I2588" s="152">
        <f t="shared" si="322"/>
        <v>0.15830143978446587</v>
      </c>
      <c r="J2588" s="152">
        <f t="shared" si="328"/>
        <v>5.6115107830545519E-5</v>
      </c>
      <c r="K2588" s="3" t="e">
        <f t="shared" ca="1" si="324"/>
        <v>#NAME?</v>
      </c>
      <c r="L2588" s="153" t="e">
        <f t="shared" ca="1" si="329"/>
        <v>#NAME?</v>
      </c>
      <c r="M2588" s="195" t="e">
        <f ca="1">_xll.BInterpol(cf!$A$2:$A$68,cf!$C$2:$C$68,params!B2588,"cubic")</f>
        <v>#NAME?</v>
      </c>
      <c r="N2588" s="195" t="e">
        <f ca="1">+_xll.BInterpol(#REF!,#REF!,params!B2588,"cubic")</f>
        <v>#NAME?</v>
      </c>
      <c r="O2588" s="153" t="e">
        <f t="shared" ca="1" si="325"/>
        <v>#NAME?</v>
      </c>
    </row>
    <row r="2589" spans="1:15">
      <c r="A2589">
        <v>2586</v>
      </c>
      <c r="B2589">
        <f t="shared" si="323"/>
        <v>10.343999999999999</v>
      </c>
      <c r="C2589" s="151" t="e">
        <f ca="1">+_xll.BInterpol(Boost!$R$6:$R$66,Boost!$AZ$6:$AZ$66,params!B2589,"cubic")</f>
        <v>#NAME?</v>
      </c>
      <c r="D2589" s="151" t="e">
        <f ca="1">+_xll.BInterpol(Boost!$R$6:$R$66,Boost!$AX$6:$AX$66,params!B2589,"cubic")</f>
        <v>#NAME?</v>
      </c>
      <c r="E2589" s="198" t="e">
        <f t="shared" ca="1" si="326"/>
        <v>#NAME?</v>
      </c>
      <c r="F2589" s="151" t="e">
        <f ca="1">+_xll.BInterpol(Boost!$R$6:$R$66,Boost!$AY$6:$AY$66,params!B2589,"cubic")</f>
        <v>#NAME?</v>
      </c>
      <c r="G2589" s="151" t="e">
        <f ca="1">_xll.BInterpol(cf!$A$2:$A$68,cf!$B$2:$B$68,params!B2589,"cubic")/100</f>
        <v>#NAME?</v>
      </c>
      <c r="H2589" s="199" t="e">
        <f t="shared" ca="1" si="327"/>
        <v>#NAME?</v>
      </c>
      <c r="I2589" s="152">
        <f t="shared" si="322"/>
        <v>0.15835755115141381</v>
      </c>
      <c r="J2589" s="152">
        <f t="shared" si="328"/>
        <v>5.6111366947941832E-5</v>
      </c>
      <c r="K2589" s="3" t="e">
        <f t="shared" ca="1" si="324"/>
        <v>#NAME?</v>
      </c>
      <c r="L2589" s="153" t="e">
        <f t="shared" ca="1" si="329"/>
        <v>#NAME?</v>
      </c>
      <c r="M2589" s="195" t="e">
        <f ca="1">_xll.BInterpol(cf!$A$2:$A$68,cf!$C$2:$C$68,params!B2589,"cubic")</f>
        <v>#NAME?</v>
      </c>
      <c r="N2589" s="195" t="e">
        <f ca="1">+_xll.BInterpol(#REF!,#REF!,params!B2589,"cubic")</f>
        <v>#NAME?</v>
      </c>
      <c r="O2589" s="153" t="e">
        <f t="shared" ca="1" si="325"/>
        <v>#NAME?</v>
      </c>
    </row>
    <row r="2590" spans="1:15">
      <c r="A2590">
        <v>2587</v>
      </c>
      <c r="B2590">
        <f t="shared" si="323"/>
        <v>10.348000000000001</v>
      </c>
      <c r="C2590" s="151" t="e">
        <f ca="1">+_xll.BInterpol(Boost!$R$6:$R$66,Boost!$AZ$6:$AZ$66,params!B2590,"cubic")</f>
        <v>#NAME?</v>
      </c>
      <c r="D2590" s="151" t="e">
        <f ca="1">+_xll.BInterpol(Boost!$R$6:$R$66,Boost!$AX$6:$AX$66,params!B2590,"cubic")</f>
        <v>#NAME?</v>
      </c>
      <c r="E2590" s="198" t="e">
        <f t="shared" ca="1" si="326"/>
        <v>#NAME?</v>
      </c>
      <c r="F2590" s="151" t="e">
        <f ca="1">+_xll.BInterpol(Boost!$R$6:$R$66,Boost!$AY$6:$AY$66,params!B2590,"cubic")</f>
        <v>#NAME?</v>
      </c>
      <c r="G2590" s="151" t="e">
        <f ca="1">_xll.BInterpol(cf!$A$2:$A$68,cf!$B$2:$B$68,params!B2590,"cubic")/100</f>
        <v>#NAME?</v>
      </c>
      <c r="H2590" s="199" t="e">
        <f t="shared" ca="1" si="327"/>
        <v>#NAME?</v>
      </c>
      <c r="I2590" s="152">
        <f t="shared" si="322"/>
        <v>0.15841365877772884</v>
      </c>
      <c r="J2590" s="152">
        <f t="shared" si="328"/>
        <v>5.6107626315027304E-5</v>
      </c>
      <c r="K2590" s="3" t="e">
        <f t="shared" ca="1" si="324"/>
        <v>#NAME?</v>
      </c>
      <c r="L2590" s="153" t="e">
        <f t="shared" ca="1" si="329"/>
        <v>#NAME?</v>
      </c>
      <c r="M2590" s="195" t="e">
        <f ca="1">_xll.BInterpol(cf!$A$2:$A$68,cf!$C$2:$C$68,params!B2590,"cubic")</f>
        <v>#NAME?</v>
      </c>
      <c r="N2590" s="195" t="e">
        <f ca="1">+_xll.BInterpol(#REF!,#REF!,params!B2590,"cubic")</f>
        <v>#NAME?</v>
      </c>
      <c r="O2590" s="153" t="e">
        <f t="shared" ca="1" si="325"/>
        <v>#NAME?</v>
      </c>
    </row>
    <row r="2591" spans="1:15">
      <c r="A2591">
        <v>2588</v>
      </c>
      <c r="B2591">
        <f t="shared" si="323"/>
        <v>10.352</v>
      </c>
      <c r="C2591" s="151" t="e">
        <f ca="1">+_xll.BInterpol(Boost!$R$6:$R$66,Boost!$AZ$6:$AZ$66,params!B2591,"cubic")</f>
        <v>#NAME?</v>
      </c>
      <c r="D2591" s="151" t="e">
        <f ca="1">+_xll.BInterpol(Boost!$R$6:$R$66,Boost!$AX$6:$AX$66,params!B2591,"cubic")</f>
        <v>#NAME?</v>
      </c>
      <c r="E2591" s="198" t="e">
        <f t="shared" ca="1" si="326"/>
        <v>#NAME?</v>
      </c>
      <c r="F2591" s="151" t="e">
        <f ca="1">+_xll.BInterpol(Boost!$R$6:$R$66,Boost!$AY$6:$AY$66,params!B2591,"cubic")</f>
        <v>#NAME?</v>
      </c>
      <c r="G2591" s="151" t="e">
        <f ca="1">_xll.BInterpol(cf!$A$2:$A$68,cf!$B$2:$B$68,params!B2591,"cubic")/100</f>
        <v>#NAME?</v>
      </c>
      <c r="H2591" s="199" t="e">
        <f t="shared" ca="1" si="327"/>
        <v>#NAME?</v>
      </c>
      <c r="I2591" s="152">
        <f t="shared" ref="I2591:I2654" si="330">1-EXP($R$5*-1*B2591/(1-$R$6))</f>
        <v>0.15846976266365997</v>
      </c>
      <c r="J2591" s="152">
        <f t="shared" si="328"/>
        <v>5.61038859311358E-5</v>
      </c>
      <c r="K2591" s="3" t="e">
        <f t="shared" ca="1" si="324"/>
        <v>#NAME?</v>
      </c>
      <c r="L2591" s="153" t="e">
        <f t="shared" ca="1" si="329"/>
        <v>#NAME?</v>
      </c>
      <c r="M2591" s="195" t="e">
        <f ca="1">_xll.BInterpol(cf!$A$2:$A$68,cf!$C$2:$C$68,params!B2591,"cubic")</f>
        <v>#NAME?</v>
      </c>
      <c r="N2591" s="195" t="e">
        <f ca="1">+_xll.BInterpol(#REF!,#REF!,params!B2591,"cubic")</f>
        <v>#NAME?</v>
      </c>
      <c r="O2591" s="153" t="e">
        <f t="shared" ca="1" si="325"/>
        <v>#NAME?</v>
      </c>
    </row>
    <row r="2592" spans="1:15">
      <c r="A2592">
        <v>2589</v>
      </c>
      <c r="B2592">
        <f t="shared" si="323"/>
        <v>10.356</v>
      </c>
      <c r="C2592" s="151" t="e">
        <f ca="1">+_xll.BInterpol(Boost!$R$6:$R$66,Boost!$AZ$6:$AZ$66,params!B2592,"cubic")</f>
        <v>#NAME?</v>
      </c>
      <c r="D2592" s="151" t="e">
        <f ca="1">+_xll.BInterpol(Boost!$R$6:$R$66,Boost!$AX$6:$AX$66,params!B2592,"cubic")</f>
        <v>#NAME?</v>
      </c>
      <c r="E2592" s="198" t="e">
        <f t="shared" ca="1" si="326"/>
        <v>#NAME?</v>
      </c>
      <c r="F2592" s="151" t="e">
        <f ca="1">+_xll.BInterpol(Boost!$R$6:$R$66,Boost!$AY$6:$AY$66,params!B2592,"cubic")</f>
        <v>#NAME?</v>
      </c>
      <c r="G2592" s="151" t="e">
        <f ca="1">_xll.BInterpol(cf!$A$2:$A$68,cf!$B$2:$B$68,params!B2592,"cubic")/100</f>
        <v>#NAME?</v>
      </c>
      <c r="H2592" s="199" t="e">
        <f t="shared" ca="1" si="327"/>
        <v>#NAME?</v>
      </c>
      <c r="I2592" s="152">
        <f t="shared" si="330"/>
        <v>0.15852586280945669</v>
      </c>
      <c r="J2592" s="152">
        <f t="shared" si="328"/>
        <v>5.6100145796711409E-5</v>
      </c>
      <c r="K2592" s="3" t="e">
        <f t="shared" ca="1" si="324"/>
        <v>#NAME?</v>
      </c>
      <c r="L2592" s="153" t="e">
        <f t="shared" ca="1" si="329"/>
        <v>#NAME?</v>
      </c>
      <c r="M2592" s="195" t="e">
        <f ca="1">_xll.BInterpol(cf!$A$2:$A$68,cf!$C$2:$C$68,params!B2592,"cubic")</f>
        <v>#NAME?</v>
      </c>
      <c r="N2592" s="195" t="e">
        <f ca="1">+_xll.BInterpol(#REF!,#REF!,params!B2592,"cubic")</f>
        <v>#NAME?</v>
      </c>
      <c r="O2592" s="153" t="e">
        <f t="shared" ca="1" si="325"/>
        <v>#NAME?</v>
      </c>
    </row>
    <row r="2593" spans="1:15">
      <c r="A2593">
        <v>2590</v>
      </c>
      <c r="B2593">
        <f t="shared" si="323"/>
        <v>10.36</v>
      </c>
      <c r="C2593" s="151" t="e">
        <f ca="1">+_xll.BInterpol(Boost!$R$6:$R$66,Boost!$AZ$6:$AZ$66,params!B2593,"cubic")</f>
        <v>#NAME?</v>
      </c>
      <c r="D2593" s="151" t="e">
        <f ca="1">+_xll.BInterpol(Boost!$R$6:$R$66,Boost!$AX$6:$AX$66,params!B2593,"cubic")</f>
        <v>#NAME?</v>
      </c>
      <c r="E2593" s="198" t="e">
        <f t="shared" ca="1" si="326"/>
        <v>#NAME?</v>
      </c>
      <c r="F2593" s="151" t="e">
        <f ca="1">+_xll.BInterpol(Boost!$R$6:$R$66,Boost!$AY$6:$AY$66,params!B2593,"cubic")</f>
        <v>#NAME?</v>
      </c>
      <c r="G2593" s="151" t="e">
        <f ca="1">_xll.BInterpol(cf!$A$2:$A$68,cf!$B$2:$B$68,params!B2593,"cubic")/100</f>
        <v>#NAME?</v>
      </c>
      <c r="H2593" s="199" t="e">
        <f t="shared" ca="1" si="327"/>
        <v>#NAME?</v>
      </c>
      <c r="I2593" s="152">
        <f t="shared" si="330"/>
        <v>0.15858195921536844</v>
      </c>
      <c r="J2593" s="152">
        <f t="shared" si="328"/>
        <v>5.6096405911754132E-5</v>
      </c>
      <c r="K2593" s="3" t="e">
        <f t="shared" ca="1" si="324"/>
        <v>#NAME?</v>
      </c>
      <c r="L2593" s="153" t="e">
        <f t="shared" ca="1" si="329"/>
        <v>#NAME?</v>
      </c>
      <c r="M2593" s="195" t="e">
        <f ca="1">_xll.BInterpol(cf!$A$2:$A$68,cf!$C$2:$C$68,params!B2593,"cubic")</f>
        <v>#NAME?</v>
      </c>
      <c r="N2593" s="195" t="e">
        <f ca="1">+_xll.BInterpol(#REF!,#REF!,params!B2593,"cubic")</f>
        <v>#NAME?</v>
      </c>
      <c r="O2593" s="153" t="e">
        <f t="shared" ca="1" si="325"/>
        <v>#NAME?</v>
      </c>
    </row>
    <row r="2594" spans="1:15">
      <c r="A2594">
        <v>2591</v>
      </c>
      <c r="B2594">
        <f t="shared" si="323"/>
        <v>10.364000000000001</v>
      </c>
      <c r="C2594" s="151" t="e">
        <f ca="1">+_xll.BInterpol(Boost!$R$6:$R$66,Boost!$AZ$6:$AZ$66,params!B2594,"cubic")</f>
        <v>#NAME?</v>
      </c>
      <c r="D2594" s="151" t="e">
        <f ca="1">+_xll.BInterpol(Boost!$R$6:$R$66,Boost!$AX$6:$AX$66,params!B2594,"cubic")</f>
        <v>#NAME?</v>
      </c>
      <c r="E2594" s="198" t="e">
        <f t="shared" ca="1" si="326"/>
        <v>#NAME?</v>
      </c>
      <c r="F2594" s="151" t="e">
        <f ca="1">+_xll.BInterpol(Boost!$R$6:$R$66,Boost!$AY$6:$AY$66,params!B2594,"cubic")</f>
        <v>#NAME?</v>
      </c>
      <c r="G2594" s="151" t="e">
        <f ca="1">_xll.BInterpol(cf!$A$2:$A$68,cf!$B$2:$B$68,params!B2594,"cubic")/100</f>
        <v>#NAME?</v>
      </c>
      <c r="H2594" s="199" t="e">
        <f t="shared" ca="1" si="327"/>
        <v>#NAME?</v>
      </c>
      <c r="I2594" s="152">
        <f t="shared" si="330"/>
        <v>0.15863805188164448</v>
      </c>
      <c r="J2594" s="152">
        <f t="shared" si="328"/>
        <v>5.6092666276041925E-5</v>
      </c>
      <c r="K2594" s="3" t="e">
        <f t="shared" ca="1" si="324"/>
        <v>#NAME?</v>
      </c>
      <c r="L2594" s="153" t="e">
        <f t="shared" ca="1" si="329"/>
        <v>#NAME?</v>
      </c>
      <c r="M2594" s="195" t="e">
        <f ca="1">_xll.BInterpol(cf!$A$2:$A$68,cf!$C$2:$C$68,params!B2594,"cubic")</f>
        <v>#NAME?</v>
      </c>
      <c r="N2594" s="195" t="e">
        <f ca="1">+_xll.BInterpol(#REF!,#REF!,params!B2594,"cubic")</f>
        <v>#NAME?</v>
      </c>
      <c r="O2594" s="153" t="e">
        <f t="shared" ca="1" si="325"/>
        <v>#NAME?</v>
      </c>
    </row>
    <row r="2595" spans="1:15">
      <c r="A2595">
        <v>2592</v>
      </c>
      <c r="B2595">
        <f t="shared" si="323"/>
        <v>10.368</v>
      </c>
      <c r="C2595" s="151" t="e">
        <f ca="1">+_xll.BInterpol(Boost!$R$6:$R$66,Boost!$AZ$6:$AZ$66,params!B2595,"cubic")</f>
        <v>#NAME?</v>
      </c>
      <c r="D2595" s="151" t="e">
        <f ca="1">+_xll.BInterpol(Boost!$R$6:$R$66,Boost!$AX$6:$AX$66,params!B2595,"cubic")</f>
        <v>#NAME?</v>
      </c>
      <c r="E2595" s="198" t="e">
        <f t="shared" ca="1" si="326"/>
        <v>#NAME?</v>
      </c>
      <c r="F2595" s="151" t="e">
        <f ca="1">+_xll.BInterpol(Boost!$R$6:$R$66,Boost!$AY$6:$AY$66,params!B2595,"cubic")</f>
        <v>#NAME?</v>
      </c>
      <c r="G2595" s="151" t="e">
        <f ca="1">_xll.BInterpol(cf!$A$2:$A$68,cf!$B$2:$B$68,params!B2595,"cubic")/100</f>
        <v>#NAME?</v>
      </c>
      <c r="H2595" s="199" t="e">
        <f t="shared" ca="1" si="327"/>
        <v>#NAME?</v>
      </c>
      <c r="I2595" s="152">
        <f t="shared" si="330"/>
        <v>0.15869414080853406</v>
      </c>
      <c r="J2595" s="152">
        <f t="shared" si="328"/>
        <v>5.6088926889574786E-5</v>
      </c>
      <c r="K2595" s="3" t="e">
        <f t="shared" ca="1" si="324"/>
        <v>#NAME?</v>
      </c>
      <c r="L2595" s="153" t="e">
        <f t="shared" ca="1" si="329"/>
        <v>#NAME?</v>
      </c>
      <c r="M2595" s="195" t="e">
        <f ca="1">_xll.BInterpol(cf!$A$2:$A$68,cf!$C$2:$C$68,params!B2595,"cubic")</f>
        <v>#NAME?</v>
      </c>
      <c r="N2595" s="195" t="e">
        <f ca="1">+_xll.BInterpol(#REF!,#REF!,params!B2595,"cubic")</f>
        <v>#NAME?</v>
      </c>
      <c r="O2595" s="153" t="e">
        <f t="shared" ca="1" si="325"/>
        <v>#NAME?</v>
      </c>
    </row>
    <row r="2596" spans="1:15">
      <c r="A2596">
        <v>2593</v>
      </c>
      <c r="B2596">
        <f t="shared" si="323"/>
        <v>10.372</v>
      </c>
      <c r="C2596" s="151" t="e">
        <f ca="1">+_xll.BInterpol(Boost!$R$6:$R$66,Boost!$AZ$6:$AZ$66,params!B2596,"cubic")</f>
        <v>#NAME?</v>
      </c>
      <c r="D2596" s="151" t="e">
        <f ca="1">+_xll.BInterpol(Boost!$R$6:$R$66,Boost!$AX$6:$AX$66,params!B2596,"cubic")</f>
        <v>#NAME?</v>
      </c>
      <c r="E2596" s="198" t="e">
        <f t="shared" ca="1" si="326"/>
        <v>#NAME?</v>
      </c>
      <c r="F2596" s="151" t="e">
        <f ca="1">+_xll.BInterpol(Boost!$R$6:$R$66,Boost!$AY$6:$AY$66,params!B2596,"cubic")</f>
        <v>#NAME?</v>
      </c>
      <c r="G2596" s="151" t="e">
        <f ca="1">_xll.BInterpol(cf!$A$2:$A$68,cf!$B$2:$B$68,params!B2596,"cubic")/100</f>
        <v>#NAME?</v>
      </c>
      <c r="H2596" s="199" t="e">
        <f t="shared" ca="1" si="327"/>
        <v>#NAME?</v>
      </c>
      <c r="I2596" s="152">
        <f t="shared" si="330"/>
        <v>0.15875022599628641</v>
      </c>
      <c r="J2596" s="152">
        <f t="shared" si="328"/>
        <v>5.6085187752352716E-5</v>
      </c>
      <c r="K2596" s="3" t="e">
        <f t="shared" ca="1" si="324"/>
        <v>#NAME?</v>
      </c>
      <c r="L2596" s="153" t="e">
        <f t="shared" ca="1" si="329"/>
        <v>#NAME?</v>
      </c>
      <c r="M2596" s="195" t="e">
        <f ca="1">_xll.BInterpol(cf!$A$2:$A$68,cf!$C$2:$C$68,params!B2596,"cubic")</f>
        <v>#NAME?</v>
      </c>
      <c r="N2596" s="195" t="e">
        <f ca="1">+_xll.BInterpol(#REF!,#REF!,params!B2596,"cubic")</f>
        <v>#NAME?</v>
      </c>
      <c r="O2596" s="153" t="e">
        <f t="shared" ca="1" si="325"/>
        <v>#NAME?</v>
      </c>
    </row>
    <row r="2597" spans="1:15">
      <c r="A2597">
        <v>2594</v>
      </c>
      <c r="B2597">
        <f t="shared" si="323"/>
        <v>10.375999999999999</v>
      </c>
      <c r="C2597" s="151" t="e">
        <f ca="1">+_xll.BInterpol(Boost!$R$6:$R$66,Boost!$AZ$6:$AZ$66,params!B2597,"cubic")</f>
        <v>#NAME?</v>
      </c>
      <c r="D2597" s="151" t="e">
        <f ca="1">+_xll.BInterpol(Boost!$R$6:$R$66,Boost!$AX$6:$AX$66,params!B2597,"cubic")</f>
        <v>#NAME?</v>
      </c>
      <c r="E2597" s="198" t="e">
        <f t="shared" ca="1" si="326"/>
        <v>#NAME?</v>
      </c>
      <c r="F2597" s="151" t="e">
        <f ca="1">+_xll.BInterpol(Boost!$R$6:$R$66,Boost!$AY$6:$AY$66,params!B2597,"cubic")</f>
        <v>#NAME?</v>
      </c>
      <c r="G2597" s="151" t="e">
        <f ca="1">_xll.BInterpol(cf!$A$2:$A$68,cf!$B$2:$B$68,params!B2597,"cubic")/100</f>
        <v>#NAME?</v>
      </c>
      <c r="H2597" s="199" t="e">
        <f t="shared" ca="1" si="327"/>
        <v>#NAME?</v>
      </c>
      <c r="I2597" s="152">
        <f t="shared" si="330"/>
        <v>0.1588063074451509</v>
      </c>
      <c r="J2597" s="152">
        <f t="shared" si="328"/>
        <v>5.6081448864486738E-5</v>
      </c>
      <c r="K2597" s="3" t="e">
        <f t="shared" ca="1" si="324"/>
        <v>#NAME?</v>
      </c>
      <c r="L2597" s="153" t="e">
        <f t="shared" ca="1" si="329"/>
        <v>#NAME?</v>
      </c>
      <c r="M2597" s="195" t="e">
        <f ca="1">_xll.BInterpol(cf!$A$2:$A$68,cf!$C$2:$C$68,params!B2597,"cubic")</f>
        <v>#NAME?</v>
      </c>
      <c r="N2597" s="195" t="e">
        <f ca="1">+_xll.BInterpol(#REF!,#REF!,params!B2597,"cubic")</f>
        <v>#NAME?</v>
      </c>
      <c r="O2597" s="153" t="e">
        <f t="shared" ca="1" si="325"/>
        <v>#NAME?</v>
      </c>
    </row>
    <row r="2598" spans="1:15">
      <c r="A2598">
        <v>2595</v>
      </c>
      <c r="B2598">
        <f t="shared" si="323"/>
        <v>10.38</v>
      </c>
      <c r="C2598" s="151" t="e">
        <f ca="1">+_xll.BInterpol(Boost!$R$6:$R$66,Boost!$AZ$6:$AZ$66,params!B2598,"cubic")</f>
        <v>#NAME?</v>
      </c>
      <c r="D2598" s="151" t="e">
        <f ca="1">+_xll.BInterpol(Boost!$R$6:$R$66,Boost!$AX$6:$AX$66,params!B2598,"cubic")</f>
        <v>#NAME?</v>
      </c>
      <c r="E2598" s="198" t="e">
        <f t="shared" ca="1" si="326"/>
        <v>#NAME?</v>
      </c>
      <c r="F2598" s="151" t="e">
        <f ca="1">+_xll.BInterpol(Boost!$R$6:$R$66,Boost!$AY$6:$AY$66,params!B2598,"cubic")</f>
        <v>#NAME?</v>
      </c>
      <c r="G2598" s="151" t="e">
        <f ca="1">_xll.BInterpol(cf!$A$2:$A$68,cf!$B$2:$B$68,params!B2598,"cubic")/100</f>
        <v>#NAME?</v>
      </c>
      <c r="H2598" s="199" t="e">
        <f t="shared" ca="1" si="327"/>
        <v>#NAME?</v>
      </c>
      <c r="I2598" s="152">
        <f t="shared" si="330"/>
        <v>0.15886238515537676</v>
      </c>
      <c r="J2598" s="152">
        <f t="shared" si="328"/>
        <v>5.6077710225865829E-5</v>
      </c>
      <c r="K2598" s="3" t="e">
        <f t="shared" ca="1" si="324"/>
        <v>#NAME?</v>
      </c>
      <c r="L2598" s="153" t="e">
        <f t="shared" ca="1" si="329"/>
        <v>#NAME?</v>
      </c>
      <c r="M2598" s="195" t="e">
        <f ca="1">_xll.BInterpol(cf!$A$2:$A$68,cf!$C$2:$C$68,params!B2598,"cubic")</f>
        <v>#NAME?</v>
      </c>
      <c r="N2598" s="195" t="e">
        <f ca="1">+_xll.BInterpol(#REF!,#REF!,params!B2598,"cubic")</f>
        <v>#NAME?</v>
      </c>
      <c r="O2598" s="153" t="e">
        <f t="shared" ca="1" si="325"/>
        <v>#NAME?</v>
      </c>
    </row>
    <row r="2599" spans="1:15">
      <c r="A2599">
        <v>2596</v>
      </c>
      <c r="B2599">
        <f t="shared" si="323"/>
        <v>10.384</v>
      </c>
      <c r="C2599" s="151" t="e">
        <f ca="1">+_xll.BInterpol(Boost!$R$6:$R$66,Boost!$AZ$6:$AZ$66,params!B2599,"cubic")</f>
        <v>#NAME?</v>
      </c>
      <c r="D2599" s="151" t="e">
        <f ca="1">+_xll.BInterpol(Boost!$R$6:$R$66,Boost!$AX$6:$AX$66,params!B2599,"cubic")</f>
        <v>#NAME?</v>
      </c>
      <c r="E2599" s="198" t="e">
        <f t="shared" ca="1" si="326"/>
        <v>#NAME?</v>
      </c>
      <c r="F2599" s="151" t="e">
        <f ca="1">+_xll.BInterpol(Boost!$R$6:$R$66,Boost!$AY$6:$AY$66,params!B2599,"cubic")</f>
        <v>#NAME?</v>
      </c>
      <c r="G2599" s="151" t="e">
        <f ca="1">_xll.BInterpol(cf!$A$2:$A$68,cf!$B$2:$B$68,params!B2599,"cubic")/100</f>
        <v>#NAME?</v>
      </c>
      <c r="H2599" s="199" t="e">
        <f t="shared" ca="1" si="327"/>
        <v>#NAME?</v>
      </c>
      <c r="I2599" s="152">
        <f t="shared" si="330"/>
        <v>0.15891845912721325</v>
      </c>
      <c r="J2599" s="152">
        <f t="shared" si="328"/>
        <v>5.6073971836489989E-5</v>
      </c>
      <c r="K2599" s="3" t="e">
        <f t="shared" ca="1" si="324"/>
        <v>#NAME?</v>
      </c>
      <c r="L2599" s="153" t="e">
        <f t="shared" ca="1" si="329"/>
        <v>#NAME?</v>
      </c>
      <c r="M2599" s="195" t="e">
        <f ca="1">_xll.BInterpol(cf!$A$2:$A$68,cf!$C$2:$C$68,params!B2599,"cubic")</f>
        <v>#NAME?</v>
      </c>
      <c r="N2599" s="195" t="e">
        <f ca="1">+_xll.BInterpol(#REF!,#REF!,params!B2599,"cubic")</f>
        <v>#NAME?</v>
      </c>
      <c r="O2599" s="153" t="e">
        <f t="shared" ca="1" si="325"/>
        <v>#NAME?</v>
      </c>
    </row>
    <row r="2600" spans="1:15">
      <c r="A2600">
        <v>2597</v>
      </c>
      <c r="B2600">
        <f t="shared" si="323"/>
        <v>10.388</v>
      </c>
      <c r="C2600" s="151" t="e">
        <f ca="1">+_xll.BInterpol(Boost!$R$6:$R$66,Boost!$AZ$6:$AZ$66,params!B2600,"cubic")</f>
        <v>#NAME?</v>
      </c>
      <c r="D2600" s="151" t="e">
        <f ca="1">+_xll.BInterpol(Boost!$R$6:$R$66,Boost!$AX$6:$AX$66,params!B2600,"cubic")</f>
        <v>#NAME?</v>
      </c>
      <c r="E2600" s="198" t="e">
        <f t="shared" ca="1" si="326"/>
        <v>#NAME?</v>
      </c>
      <c r="F2600" s="151" t="e">
        <f ca="1">+_xll.BInterpol(Boost!$R$6:$R$66,Boost!$AY$6:$AY$66,params!B2600,"cubic")</f>
        <v>#NAME?</v>
      </c>
      <c r="G2600" s="151" t="e">
        <f ca="1">_xll.BInterpol(cf!$A$2:$A$68,cf!$B$2:$B$68,params!B2600,"cubic")/100</f>
        <v>#NAME?</v>
      </c>
      <c r="H2600" s="199" t="e">
        <f t="shared" ca="1" si="327"/>
        <v>#NAME?</v>
      </c>
      <c r="I2600" s="152">
        <f t="shared" si="330"/>
        <v>0.15897452936090961</v>
      </c>
      <c r="J2600" s="152">
        <f t="shared" si="328"/>
        <v>5.6070233696359217E-5</v>
      </c>
      <c r="K2600" s="3" t="e">
        <f t="shared" ca="1" si="324"/>
        <v>#NAME?</v>
      </c>
      <c r="L2600" s="153" t="e">
        <f t="shared" ca="1" si="329"/>
        <v>#NAME?</v>
      </c>
      <c r="M2600" s="195" t="e">
        <f ca="1">_xll.BInterpol(cf!$A$2:$A$68,cf!$C$2:$C$68,params!B2600,"cubic")</f>
        <v>#NAME?</v>
      </c>
      <c r="N2600" s="195" t="e">
        <f ca="1">+_xll.BInterpol(#REF!,#REF!,params!B2600,"cubic")</f>
        <v>#NAME?</v>
      </c>
      <c r="O2600" s="153" t="e">
        <f t="shared" ca="1" si="325"/>
        <v>#NAME?</v>
      </c>
    </row>
    <row r="2601" spans="1:15">
      <c r="A2601">
        <v>2598</v>
      </c>
      <c r="B2601">
        <f t="shared" si="323"/>
        <v>10.391999999999999</v>
      </c>
      <c r="C2601" s="151" t="e">
        <f ca="1">+_xll.BInterpol(Boost!$R$6:$R$66,Boost!$AZ$6:$AZ$66,params!B2601,"cubic")</f>
        <v>#NAME?</v>
      </c>
      <c r="D2601" s="151" t="e">
        <f ca="1">+_xll.BInterpol(Boost!$R$6:$R$66,Boost!$AX$6:$AX$66,params!B2601,"cubic")</f>
        <v>#NAME?</v>
      </c>
      <c r="E2601" s="198" t="e">
        <f t="shared" ca="1" si="326"/>
        <v>#NAME?</v>
      </c>
      <c r="F2601" s="151" t="e">
        <f ca="1">+_xll.BInterpol(Boost!$R$6:$R$66,Boost!$AY$6:$AY$66,params!B2601,"cubic")</f>
        <v>#NAME?</v>
      </c>
      <c r="G2601" s="151" t="e">
        <f ca="1">_xll.BInterpol(cf!$A$2:$A$68,cf!$B$2:$B$68,params!B2601,"cubic")/100</f>
        <v>#NAME?</v>
      </c>
      <c r="H2601" s="199" t="e">
        <f t="shared" ca="1" si="327"/>
        <v>#NAME?</v>
      </c>
      <c r="I2601" s="152">
        <f t="shared" si="330"/>
        <v>0.15903059585671486</v>
      </c>
      <c r="J2601" s="152">
        <f t="shared" si="328"/>
        <v>5.6066495805251471E-5</v>
      </c>
      <c r="K2601" s="3" t="e">
        <f t="shared" ca="1" si="324"/>
        <v>#NAME?</v>
      </c>
      <c r="L2601" s="153" t="e">
        <f t="shared" ca="1" si="329"/>
        <v>#NAME?</v>
      </c>
      <c r="M2601" s="195" t="e">
        <f ca="1">_xll.BInterpol(cf!$A$2:$A$68,cf!$C$2:$C$68,params!B2601,"cubic")</f>
        <v>#NAME?</v>
      </c>
      <c r="N2601" s="195" t="e">
        <f ca="1">+_xll.BInterpol(#REF!,#REF!,params!B2601,"cubic")</f>
        <v>#NAME?</v>
      </c>
      <c r="O2601" s="153" t="e">
        <f t="shared" ca="1" si="325"/>
        <v>#NAME?</v>
      </c>
    </row>
    <row r="2602" spans="1:15">
      <c r="A2602">
        <v>2599</v>
      </c>
      <c r="B2602">
        <f t="shared" si="323"/>
        <v>10.396000000000001</v>
      </c>
      <c r="C2602" s="151" t="e">
        <f ca="1">+_xll.BInterpol(Boost!$R$6:$R$66,Boost!$AZ$6:$AZ$66,params!B2602,"cubic")</f>
        <v>#NAME?</v>
      </c>
      <c r="D2602" s="151" t="e">
        <f ca="1">+_xll.BInterpol(Boost!$R$6:$R$66,Boost!$AX$6:$AX$66,params!B2602,"cubic")</f>
        <v>#NAME?</v>
      </c>
      <c r="E2602" s="198" t="e">
        <f t="shared" ca="1" si="326"/>
        <v>#NAME?</v>
      </c>
      <c r="F2602" s="151" t="e">
        <f ca="1">+_xll.BInterpol(Boost!$R$6:$R$66,Boost!$AY$6:$AY$66,params!B2602,"cubic")</f>
        <v>#NAME?</v>
      </c>
      <c r="G2602" s="151" t="e">
        <f ca="1">_xll.BInterpol(cf!$A$2:$A$68,cf!$B$2:$B$68,params!B2602,"cubic")/100</f>
        <v>#NAME?</v>
      </c>
      <c r="H2602" s="199" t="e">
        <f t="shared" ca="1" si="327"/>
        <v>#NAME?</v>
      </c>
      <c r="I2602" s="152">
        <f t="shared" si="330"/>
        <v>0.15908665861487836</v>
      </c>
      <c r="J2602" s="152">
        <f t="shared" si="328"/>
        <v>5.6062758163499815E-5</v>
      </c>
      <c r="K2602" s="3" t="e">
        <f t="shared" ca="1" si="324"/>
        <v>#NAME?</v>
      </c>
      <c r="L2602" s="153" t="e">
        <f t="shared" ca="1" si="329"/>
        <v>#NAME?</v>
      </c>
      <c r="M2602" s="195" t="e">
        <f ca="1">_xll.BInterpol(cf!$A$2:$A$68,cf!$C$2:$C$68,params!B2602,"cubic")</f>
        <v>#NAME?</v>
      </c>
      <c r="N2602" s="195" t="e">
        <f ca="1">+_xll.BInterpol(#REF!,#REF!,params!B2602,"cubic")</f>
        <v>#NAME?</v>
      </c>
      <c r="O2602" s="153" t="e">
        <f t="shared" ca="1" si="325"/>
        <v>#NAME?</v>
      </c>
    </row>
    <row r="2603" spans="1:15">
      <c r="A2603">
        <v>2600</v>
      </c>
      <c r="B2603">
        <f t="shared" si="323"/>
        <v>10.4</v>
      </c>
      <c r="C2603" s="151" t="e">
        <f ca="1">+_xll.BInterpol(Boost!$R$6:$R$66,Boost!$AZ$6:$AZ$66,params!B2603,"cubic")</f>
        <v>#NAME?</v>
      </c>
      <c r="D2603" s="151" t="e">
        <f ca="1">+_xll.BInterpol(Boost!$R$6:$R$66,Boost!$AX$6:$AX$66,params!B2603,"cubic")</f>
        <v>#NAME?</v>
      </c>
      <c r="E2603" s="198" t="e">
        <f t="shared" ca="1" si="326"/>
        <v>#NAME?</v>
      </c>
      <c r="F2603" s="151" t="e">
        <f ca="1">+_xll.BInterpol(Boost!$R$6:$R$66,Boost!$AY$6:$AY$66,params!B2603,"cubic")</f>
        <v>#NAME?</v>
      </c>
      <c r="G2603" s="151" t="e">
        <f ca="1">_xll.BInterpol(cf!$A$2:$A$68,cf!$B$2:$B$68,params!B2603,"cubic")/100</f>
        <v>#NAME?</v>
      </c>
      <c r="H2603" s="199" t="e">
        <f t="shared" ca="1" si="327"/>
        <v>#NAME?</v>
      </c>
      <c r="I2603" s="152">
        <f t="shared" si="330"/>
        <v>0.15914271763564936</v>
      </c>
      <c r="J2603" s="152">
        <f t="shared" si="328"/>
        <v>5.6059020770993229E-5</v>
      </c>
      <c r="K2603" s="3" t="e">
        <f t="shared" ca="1" si="324"/>
        <v>#NAME?</v>
      </c>
      <c r="L2603" s="153" t="e">
        <f t="shared" ca="1" si="329"/>
        <v>#NAME?</v>
      </c>
      <c r="M2603" s="195" t="e">
        <f ca="1">_xll.BInterpol(cf!$A$2:$A$68,cf!$C$2:$C$68,params!B2603,"cubic")</f>
        <v>#NAME?</v>
      </c>
      <c r="N2603" s="195" t="e">
        <f ca="1">+_xll.BInterpol(#REF!,#REF!,params!B2603,"cubic")</f>
        <v>#NAME?</v>
      </c>
      <c r="O2603" s="153" t="e">
        <f t="shared" ca="1" si="325"/>
        <v>#NAME?</v>
      </c>
    </row>
    <row r="2604" spans="1:15">
      <c r="A2604">
        <v>2601</v>
      </c>
      <c r="B2604">
        <f t="shared" si="323"/>
        <v>10.404</v>
      </c>
      <c r="C2604" s="151" t="e">
        <f ca="1">+_xll.BInterpol(Boost!$R$6:$R$66,Boost!$AZ$6:$AZ$66,params!B2604,"cubic")</f>
        <v>#NAME?</v>
      </c>
      <c r="D2604" s="151" t="e">
        <f ca="1">+_xll.BInterpol(Boost!$R$6:$R$66,Boost!$AX$6:$AX$66,params!B2604,"cubic")</f>
        <v>#NAME?</v>
      </c>
      <c r="E2604" s="198" t="e">
        <f t="shared" ca="1" si="326"/>
        <v>#NAME?</v>
      </c>
      <c r="F2604" s="151" t="e">
        <f ca="1">+_xll.BInterpol(Boost!$R$6:$R$66,Boost!$AY$6:$AY$66,params!B2604,"cubic")</f>
        <v>#NAME?</v>
      </c>
      <c r="G2604" s="151" t="e">
        <f ca="1">_xll.BInterpol(cf!$A$2:$A$68,cf!$B$2:$B$68,params!B2604,"cubic")/100</f>
        <v>#NAME?</v>
      </c>
      <c r="H2604" s="199" t="e">
        <f t="shared" ca="1" si="327"/>
        <v>#NAME?</v>
      </c>
      <c r="I2604" s="152">
        <f t="shared" si="330"/>
        <v>0.15919877291927675</v>
      </c>
      <c r="J2604" s="152">
        <f t="shared" si="328"/>
        <v>5.6055283627398644E-5</v>
      </c>
      <c r="K2604" s="3" t="e">
        <f t="shared" ca="1" si="324"/>
        <v>#NAME?</v>
      </c>
      <c r="L2604" s="153" t="e">
        <f t="shared" ca="1" si="329"/>
        <v>#NAME?</v>
      </c>
      <c r="M2604" s="195" t="e">
        <f ca="1">_xll.BInterpol(cf!$A$2:$A$68,cf!$C$2:$C$68,params!B2604,"cubic")</f>
        <v>#NAME?</v>
      </c>
      <c r="N2604" s="195" t="e">
        <f ca="1">+_xll.BInterpol(#REF!,#REF!,params!B2604,"cubic")</f>
        <v>#NAME?</v>
      </c>
      <c r="O2604" s="153" t="e">
        <f t="shared" ca="1" si="325"/>
        <v>#NAME?</v>
      </c>
    </row>
    <row r="2605" spans="1:15">
      <c r="A2605">
        <v>2602</v>
      </c>
      <c r="B2605">
        <f t="shared" si="323"/>
        <v>10.407999999999999</v>
      </c>
      <c r="C2605" s="151" t="e">
        <f ca="1">+_xll.BInterpol(Boost!$R$6:$R$66,Boost!$AZ$6:$AZ$66,params!B2605,"cubic")</f>
        <v>#NAME?</v>
      </c>
      <c r="D2605" s="151" t="e">
        <f ca="1">+_xll.BInterpol(Boost!$R$6:$R$66,Boost!$AX$6:$AX$66,params!B2605,"cubic")</f>
        <v>#NAME?</v>
      </c>
      <c r="E2605" s="198" t="e">
        <f t="shared" ca="1" si="326"/>
        <v>#NAME?</v>
      </c>
      <c r="F2605" s="151" t="e">
        <f ca="1">+_xll.BInterpol(Boost!$R$6:$R$66,Boost!$AY$6:$AY$66,params!B2605,"cubic")</f>
        <v>#NAME?</v>
      </c>
      <c r="G2605" s="151" t="e">
        <f ca="1">_xll.BInterpol(cf!$A$2:$A$68,cf!$B$2:$B$68,params!B2605,"cubic")/100</f>
        <v>#NAME?</v>
      </c>
      <c r="H2605" s="199" t="e">
        <f t="shared" ca="1" si="327"/>
        <v>#NAME?</v>
      </c>
      <c r="I2605" s="152">
        <f t="shared" si="330"/>
        <v>0.1592548244660098</v>
      </c>
      <c r="J2605" s="152">
        <f t="shared" si="328"/>
        <v>5.6051546733049129E-5</v>
      </c>
      <c r="K2605" s="3" t="e">
        <f t="shared" ca="1" si="324"/>
        <v>#NAME?</v>
      </c>
      <c r="L2605" s="153" t="e">
        <f t="shared" ca="1" si="329"/>
        <v>#NAME?</v>
      </c>
      <c r="M2605" s="195" t="e">
        <f ca="1">_xll.BInterpol(cf!$A$2:$A$68,cf!$C$2:$C$68,params!B2605,"cubic")</f>
        <v>#NAME?</v>
      </c>
      <c r="N2605" s="195" t="e">
        <f ca="1">+_xll.BInterpol(#REF!,#REF!,params!B2605,"cubic")</f>
        <v>#NAME?</v>
      </c>
      <c r="O2605" s="153" t="e">
        <f t="shared" ca="1" si="325"/>
        <v>#NAME?</v>
      </c>
    </row>
    <row r="2606" spans="1:15">
      <c r="A2606">
        <v>2603</v>
      </c>
      <c r="B2606">
        <f t="shared" si="323"/>
        <v>10.412000000000001</v>
      </c>
      <c r="C2606" s="151" t="e">
        <f ca="1">+_xll.BInterpol(Boost!$R$6:$R$66,Boost!$AZ$6:$AZ$66,params!B2606,"cubic")</f>
        <v>#NAME?</v>
      </c>
      <c r="D2606" s="151" t="e">
        <f ca="1">+_xll.BInterpol(Boost!$R$6:$R$66,Boost!$AX$6:$AX$66,params!B2606,"cubic")</f>
        <v>#NAME?</v>
      </c>
      <c r="E2606" s="198" t="e">
        <f t="shared" ca="1" si="326"/>
        <v>#NAME?</v>
      </c>
      <c r="F2606" s="151" t="e">
        <f ca="1">+_xll.BInterpol(Boost!$R$6:$R$66,Boost!$AY$6:$AY$66,params!B2606,"cubic")</f>
        <v>#NAME?</v>
      </c>
      <c r="G2606" s="151" t="e">
        <f ca="1">_xll.BInterpol(cf!$A$2:$A$68,cf!$B$2:$B$68,params!B2606,"cubic")/100</f>
        <v>#NAME?</v>
      </c>
      <c r="H2606" s="199" t="e">
        <f t="shared" ca="1" si="327"/>
        <v>#NAME?</v>
      </c>
      <c r="I2606" s="152">
        <f t="shared" si="330"/>
        <v>0.15931087227609764</v>
      </c>
      <c r="J2606" s="152">
        <f t="shared" si="328"/>
        <v>5.604781008783366E-5</v>
      </c>
      <c r="K2606" s="3" t="e">
        <f t="shared" ca="1" si="324"/>
        <v>#NAME?</v>
      </c>
      <c r="L2606" s="153" t="e">
        <f t="shared" ca="1" si="329"/>
        <v>#NAME?</v>
      </c>
      <c r="M2606" s="195" t="e">
        <f ca="1">_xll.BInterpol(cf!$A$2:$A$68,cf!$C$2:$C$68,params!B2606,"cubic")</f>
        <v>#NAME?</v>
      </c>
      <c r="N2606" s="195" t="e">
        <f ca="1">+_xll.BInterpol(#REF!,#REF!,params!B2606,"cubic")</f>
        <v>#NAME?</v>
      </c>
      <c r="O2606" s="153" t="e">
        <f t="shared" ca="1" si="325"/>
        <v>#NAME?</v>
      </c>
    </row>
    <row r="2607" spans="1:15">
      <c r="A2607">
        <v>2604</v>
      </c>
      <c r="B2607">
        <f t="shared" si="323"/>
        <v>10.416</v>
      </c>
      <c r="C2607" s="151" t="e">
        <f ca="1">+_xll.BInterpol(Boost!$R$6:$R$66,Boost!$AZ$6:$AZ$66,params!B2607,"cubic")</f>
        <v>#NAME?</v>
      </c>
      <c r="D2607" s="151" t="e">
        <f ca="1">+_xll.BInterpol(Boost!$R$6:$R$66,Boost!$AX$6:$AX$66,params!B2607,"cubic")</f>
        <v>#NAME?</v>
      </c>
      <c r="E2607" s="198" t="e">
        <f t="shared" ca="1" si="326"/>
        <v>#NAME?</v>
      </c>
      <c r="F2607" s="151" t="e">
        <f ca="1">+_xll.BInterpol(Boost!$R$6:$R$66,Boost!$AY$6:$AY$66,params!B2607,"cubic")</f>
        <v>#NAME?</v>
      </c>
      <c r="G2607" s="151" t="e">
        <f ca="1">_xll.BInterpol(cf!$A$2:$A$68,cf!$B$2:$B$68,params!B2607,"cubic")/100</f>
        <v>#NAME?</v>
      </c>
      <c r="H2607" s="199" t="e">
        <f t="shared" ca="1" si="327"/>
        <v>#NAME?</v>
      </c>
      <c r="I2607" s="152">
        <f t="shared" si="330"/>
        <v>0.15936691634978928</v>
      </c>
      <c r="J2607" s="152">
        <f t="shared" si="328"/>
        <v>5.6044073691641216E-5</v>
      </c>
      <c r="K2607" s="3" t="e">
        <f t="shared" ca="1" si="324"/>
        <v>#NAME?</v>
      </c>
      <c r="L2607" s="153" t="e">
        <f t="shared" ca="1" si="329"/>
        <v>#NAME?</v>
      </c>
      <c r="M2607" s="195" t="e">
        <f ca="1">_xll.BInterpol(cf!$A$2:$A$68,cf!$C$2:$C$68,params!B2607,"cubic")</f>
        <v>#NAME?</v>
      </c>
      <c r="N2607" s="195" t="e">
        <f ca="1">+_xll.BInterpol(#REF!,#REF!,params!B2607,"cubic")</f>
        <v>#NAME?</v>
      </c>
      <c r="O2607" s="153" t="e">
        <f t="shared" ca="1" si="325"/>
        <v>#NAME?</v>
      </c>
    </row>
    <row r="2608" spans="1:15">
      <c r="A2608">
        <v>2605</v>
      </c>
      <c r="B2608">
        <f t="shared" si="323"/>
        <v>10.42</v>
      </c>
      <c r="C2608" s="151" t="e">
        <f ca="1">+_xll.BInterpol(Boost!$R$6:$R$66,Boost!$AZ$6:$AZ$66,params!B2608,"cubic")</f>
        <v>#NAME?</v>
      </c>
      <c r="D2608" s="151" t="e">
        <f ca="1">+_xll.BInterpol(Boost!$R$6:$R$66,Boost!$AX$6:$AX$66,params!B2608,"cubic")</f>
        <v>#NAME?</v>
      </c>
      <c r="E2608" s="198" t="e">
        <f t="shared" ca="1" si="326"/>
        <v>#NAME?</v>
      </c>
      <c r="F2608" s="151" t="e">
        <f ca="1">+_xll.BInterpol(Boost!$R$6:$R$66,Boost!$AY$6:$AY$66,params!B2608,"cubic")</f>
        <v>#NAME?</v>
      </c>
      <c r="G2608" s="151" t="e">
        <f ca="1">_xll.BInterpol(cf!$A$2:$A$68,cf!$B$2:$B$68,params!B2608,"cubic")/100</f>
        <v>#NAME?</v>
      </c>
      <c r="H2608" s="199" t="e">
        <f t="shared" ca="1" si="327"/>
        <v>#NAME?</v>
      </c>
      <c r="I2608" s="152">
        <f t="shared" si="330"/>
        <v>0.15942295668733397</v>
      </c>
      <c r="J2608" s="152">
        <f t="shared" si="328"/>
        <v>5.6040337544693841E-5</v>
      </c>
      <c r="K2608" s="3" t="e">
        <f t="shared" ca="1" si="324"/>
        <v>#NAME?</v>
      </c>
      <c r="L2608" s="153" t="e">
        <f t="shared" ca="1" si="329"/>
        <v>#NAME?</v>
      </c>
      <c r="M2608" s="195" t="e">
        <f ca="1">_xll.BInterpol(cf!$A$2:$A$68,cf!$C$2:$C$68,params!B2608,"cubic")</f>
        <v>#NAME?</v>
      </c>
      <c r="N2608" s="195" t="e">
        <f ca="1">+_xll.BInterpol(#REF!,#REF!,params!B2608,"cubic")</f>
        <v>#NAME?</v>
      </c>
      <c r="O2608" s="153" t="e">
        <f t="shared" ca="1" si="325"/>
        <v>#NAME?</v>
      </c>
    </row>
    <row r="2609" spans="1:15">
      <c r="A2609">
        <v>2606</v>
      </c>
      <c r="B2609">
        <f t="shared" si="323"/>
        <v>10.423999999999999</v>
      </c>
      <c r="C2609" s="151" t="e">
        <f ca="1">+_xll.BInterpol(Boost!$R$6:$R$66,Boost!$AZ$6:$AZ$66,params!B2609,"cubic")</f>
        <v>#NAME?</v>
      </c>
      <c r="D2609" s="151" t="e">
        <f ca="1">+_xll.BInterpol(Boost!$R$6:$R$66,Boost!$AX$6:$AX$66,params!B2609,"cubic")</f>
        <v>#NAME?</v>
      </c>
      <c r="E2609" s="198" t="e">
        <f t="shared" ca="1" si="326"/>
        <v>#NAME?</v>
      </c>
      <c r="F2609" s="151" t="e">
        <f ca="1">+_xll.BInterpol(Boost!$R$6:$R$66,Boost!$AY$6:$AY$66,params!B2609,"cubic")</f>
        <v>#NAME?</v>
      </c>
      <c r="G2609" s="151" t="e">
        <f ca="1">_xll.BInterpol(cf!$A$2:$A$68,cf!$B$2:$B$68,params!B2609,"cubic")/100</f>
        <v>#NAME?</v>
      </c>
      <c r="H2609" s="199" t="e">
        <f t="shared" ca="1" si="327"/>
        <v>#NAME?</v>
      </c>
      <c r="I2609" s="152">
        <f t="shared" si="330"/>
        <v>0.15947899328898074</v>
      </c>
      <c r="J2609" s="152">
        <f t="shared" si="328"/>
        <v>5.6036601646769491E-5</v>
      </c>
      <c r="K2609" s="3" t="e">
        <f t="shared" ca="1" si="324"/>
        <v>#NAME?</v>
      </c>
      <c r="L2609" s="153" t="e">
        <f t="shared" ca="1" si="329"/>
        <v>#NAME?</v>
      </c>
      <c r="M2609" s="195" t="e">
        <f ca="1">_xll.BInterpol(cf!$A$2:$A$68,cf!$C$2:$C$68,params!B2609,"cubic")</f>
        <v>#NAME?</v>
      </c>
      <c r="N2609" s="195" t="e">
        <f ca="1">+_xll.BInterpol(#REF!,#REF!,params!B2609,"cubic")</f>
        <v>#NAME?</v>
      </c>
      <c r="O2609" s="153" t="e">
        <f t="shared" ca="1" si="325"/>
        <v>#NAME?</v>
      </c>
    </row>
    <row r="2610" spans="1:15">
      <c r="A2610">
        <v>2607</v>
      </c>
      <c r="B2610">
        <f t="shared" si="323"/>
        <v>10.428000000000001</v>
      </c>
      <c r="C2610" s="151" t="e">
        <f ca="1">+_xll.BInterpol(Boost!$R$6:$R$66,Boost!$AZ$6:$AZ$66,params!B2610,"cubic")</f>
        <v>#NAME?</v>
      </c>
      <c r="D2610" s="151" t="e">
        <f ca="1">+_xll.BInterpol(Boost!$R$6:$R$66,Boost!$AX$6:$AX$66,params!B2610,"cubic")</f>
        <v>#NAME?</v>
      </c>
      <c r="E2610" s="198" t="e">
        <f t="shared" ca="1" si="326"/>
        <v>#NAME?</v>
      </c>
      <c r="F2610" s="151" t="e">
        <f ca="1">+_xll.BInterpol(Boost!$R$6:$R$66,Boost!$AY$6:$AY$66,params!B2610,"cubic")</f>
        <v>#NAME?</v>
      </c>
      <c r="G2610" s="151" t="e">
        <f ca="1">_xll.BInterpol(cf!$A$2:$A$68,cf!$B$2:$B$68,params!B2610,"cubic")/100</f>
        <v>#NAME?</v>
      </c>
      <c r="H2610" s="199" t="e">
        <f t="shared" ca="1" si="327"/>
        <v>#NAME?</v>
      </c>
      <c r="I2610" s="152">
        <f t="shared" si="330"/>
        <v>0.1595350261549785</v>
      </c>
      <c r="J2610" s="152">
        <f t="shared" si="328"/>
        <v>5.6032865997757142E-5</v>
      </c>
      <c r="K2610" s="3" t="e">
        <f t="shared" ca="1" si="324"/>
        <v>#NAME?</v>
      </c>
      <c r="L2610" s="153" t="e">
        <f t="shared" ca="1" si="329"/>
        <v>#NAME?</v>
      </c>
      <c r="M2610" s="195" t="e">
        <f ca="1">_xll.BInterpol(cf!$A$2:$A$68,cf!$C$2:$C$68,params!B2610,"cubic")</f>
        <v>#NAME?</v>
      </c>
      <c r="N2610" s="195" t="e">
        <f ca="1">+_xll.BInterpol(#REF!,#REF!,params!B2610,"cubic")</f>
        <v>#NAME?</v>
      </c>
      <c r="O2610" s="153" t="e">
        <f t="shared" ca="1" si="325"/>
        <v>#NAME?</v>
      </c>
    </row>
    <row r="2611" spans="1:15">
      <c r="A2611">
        <v>2608</v>
      </c>
      <c r="B2611">
        <f t="shared" si="323"/>
        <v>10.432</v>
      </c>
      <c r="C2611" s="151" t="e">
        <f ca="1">+_xll.BInterpol(Boost!$R$6:$R$66,Boost!$AZ$6:$AZ$66,params!B2611,"cubic")</f>
        <v>#NAME?</v>
      </c>
      <c r="D2611" s="151" t="e">
        <f ca="1">+_xll.BInterpol(Boost!$R$6:$R$66,Boost!$AX$6:$AX$66,params!B2611,"cubic")</f>
        <v>#NAME?</v>
      </c>
      <c r="E2611" s="198" t="e">
        <f t="shared" ca="1" si="326"/>
        <v>#NAME?</v>
      </c>
      <c r="F2611" s="151" t="e">
        <f ca="1">+_xll.BInterpol(Boost!$R$6:$R$66,Boost!$AY$6:$AY$66,params!B2611,"cubic")</f>
        <v>#NAME?</v>
      </c>
      <c r="G2611" s="151" t="e">
        <f ca="1">_xll.BInterpol(cf!$A$2:$A$68,cf!$B$2:$B$68,params!B2611,"cubic")/100</f>
        <v>#NAME?</v>
      </c>
      <c r="H2611" s="199" t="e">
        <f t="shared" ca="1" si="327"/>
        <v>#NAME?</v>
      </c>
      <c r="I2611" s="152">
        <f t="shared" si="330"/>
        <v>0.15959105528557638</v>
      </c>
      <c r="J2611" s="152">
        <f t="shared" si="328"/>
        <v>5.602913059787884E-5</v>
      </c>
      <c r="K2611" s="3" t="e">
        <f t="shared" ca="1" si="324"/>
        <v>#NAME?</v>
      </c>
      <c r="L2611" s="153" t="e">
        <f t="shared" ca="1" si="329"/>
        <v>#NAME?</v>
      </c>
      <c r="M2611" s="195" t="e">
        <f ca="1">_xll.BInterpol(cf!$A$2:$A$68,cf!$C$2:$C$68,params!B2611,"cubic")</f>
        <v>#NAME?</v>
      </c>
      <c r="N2611" s="195" t="e">
        <f ca="1">+_xll.BInterpol(#REF!,#REF!,params!B2611,"cubic")</f>
        <v>#NAME?</v>
      </c>
      <c r="O2611" s="153" t="e">
        <f t="shared" ca="1" si="325"/>
        <v>#NAME?</v>
      </c>
    </row>
    <row r="2612" spans="1:15">
      <c r="A2612">
        <v>2609</v>
      </c>
      <c r="B2612">
        <f t="shared" si="323"/>
        <v>10.436</v>
      </c>
      <c r="C2612" s="151" t="e">
        <f ca="1">+_xll.BInterpol(Boost!$R$6:$R$66,Boost!$AZ$6:$AZ$66,params!B2612,"cubic")</f>
        <v>#NAME?</v>
      </c>
      <c r="D2612" s="151" t="e">
        <f ca="1">+_xll.BInterpol(Boost!$R$6:$R$66,Boost!$AX$6:$AX$66,params!B2612,"cubic")</f>
        <v>#NAME?</v>
      </c>
      <c r="E2612" s="198" t="e">
        <f t="shared" ca="1" si="326"/>
        <v>#NAME?</v>
      </c>
      <c r="F2612" s="151" t="e">
        <f ca="1">+_xll.BInterpol(Boost!$R$6:$R$66,Boost!$AY$6:$AY$66,params!B2612,"cubic")</f>
        <v>#NAME?</v>
      </c>
      <c r="G2612" s="151" t="e">
        <f ca="1">_xll.BInterpol(cf!$A$2:$A$68,cf!$B$2:$B$68,params!B2612,"cubic")/100</f>
        <v>#NAME?</v>
      </c>
      <c r="H2612" s="199" t="e">
        <f t="shared" ca="1" si="327"/>
        <v>#NAME?</v>
      </c>
      <c r="I2612" s="152">
        <f t="shared" si="330"/>
        <v>0.1596470806810234</v>
      </c>
      <c r="J2612" s="152">
        <f t="shared" si="328"/>
        <v>5.6025395447023563E-5</v>
      </c>
      <c r="K2612" s="3" t="e">
        <f t="shared" ca="1" si="324"/>
        <v>#NAME?</v>
      </c>
      <c r="L2612" s="153" t="e">
        <f t="shared" ca="1" si="329"/>
        <v>#NAME?</v>
      </c>
      <c r="M2612" s="195" t="e">
        <f ca="1">_xll.BInterpol(cf!$A$2:$A$68,cf!$C$2:$C$68,params!B2612,"cubic")</f>
        <v>#NAME?</v>
      </c>
      <c r="N2612" s="195" t="e">
        <f ca="1">+_xll.BInterpol(#REF!,#REF!,params!B2612,"cubic")</f>
        <v>#NAME?</v>
      </c>
      <c r="O2612" s="153" t="e">
        <f t="shared" ca="1" si="325"/>
        <v>#NAME?</v>
      </c>
    </row>
    <row r="2613" spans="1:15">
      <c r="A2613">
        <v>2610</v>
      </c>
      <c r="B2613">
        <f t="shared" si="323"/>
        <v>10.44</v>
      </c>
      <c r="C2613" s="151" t="e">
        <f ca="1">+_xll.BInterpol(Boost!$R$6:$R$66,Boost!$AZ$6:$AZ$66,params!B2613,"cubic")</f>
        <v>#NAME?</v>
      </c>
      <c r="D2613" s="151" t="e">
        <f ca="1">+_xll.BInterpol(Boost!$R$6:$R$66,Boost!$AX$6:$AX$66,params!B2613,"cubic")</f>
        <v>#NAME?</v>
      </c>
      <c r="E2613" s="198" t="e">
        <f t="shared" ca="1" si="326"/>
        <v>#NAME?</v>
      </c>
      <c r="F2613" s="151" t="e">
        <f ca="1">+_xll.BInterpol(Boost!$R$6:$R$66,Boost!$AY$6:$AY$66,params!B2613,"cubic")</f>
        <v>#NAME?</v>
      </c>
      <c r="G2613" s="151" t="e">
        <f ca="1">_xll.BInterpol(cf!$A$2:$A$68,cf!$B$2:$B$68,params!B2613,"cubic")/100</f>
        <v>#NAME?</v>
      </c>
      <c r="H2613" s="199" t="e">
        <f t="shared" ca="1" si="327"/>
        <v>#NAME?</v>
      </c>
      <c r="I2613" s="152">
        <f t="shared" si="330"/>
        <v>0.15970310234156859</v>
      </c>
      <c r="J2613" s="152">
        <f t="shared" si="328"/>
        <v>5.602166054519131E-5</v>
      </c>
      <c r="K2613" s="3" t="e">
        <f t="shared" ca="1" si="324"/>
        <v>#NAME?</v>
      </c>
      <c r="L2613" s="153" t="e">
        <f t="shared" ca="1" si="329"/>
        <v>#NAME?</v>
      </c>
      <c r="M2613" s="195" t="e">
        <f ca="1">_xll.BInterpol(cf!$A$2:$A$68,cf!$C$2:$C$68,params!B2613,"cubic")</f>
        <v>#NAME?</v>
      </c>
      <c r="N2613" s="195" t="e">
        <f ca="1">+_xll.BInterpol(#REF!,#REF!,params!B2613,"cubic")</f>
        <v>#NAME?</v>
      </c>
      <c r="O2613" s="153" t="e">
        <f t="shared" ca="1" si="325"/>
        <v>#NAME?</v>
      </c>
    </row>
    <row r="2614" spans="1:15">
      <c r="A2614">
        <v>2611</v>
      </c>
      <c r="B2614">
        <f t="shared" si="323"/>
        <v>10.444000000000001</v>
      </c>
      <c r="C2614" s="151" t="e">
        <f ca="1">+_xll.BInterpol(Boost!$R$6:$R$66,Boost!$AZ$6:$AZ$66,params!B2614,"cubic")</f>
        <v>#NAME?</v>
      </c>
      <c r="D2614" s="151" t="e">
        <f ca="1">+_xll.BInterpol(Boost!$R$6:$R$66,Boost!$AX$6:$AX$66,params!B2614,"cubic")</f>
        <v>#NAME?</v>
      </c>
      <c r="E2614" s="198" t="e">
        <f t="shared" ca="1" si="326"/>
        <v>#NAME?</v>
      </c>
      <c r="F2614" s="151" t="e">
        <f ca="1">+_xll.BInterpol(Boost!$R$6:$R$66,Boost!$AY$6:$AY$66,params!B2614,"cubic")</f>
        <v>#NAME?</v>
      </c>
      <c r="G2614" s="151" t="e">
        <f ca="1">_xll.BInterpol(cf!$A$2:$A$68,cf!$B$2:$B$68,params!B2614,"cubic")/100</f>
        <v>#NAME?</v>
      </c>
      <c r="H2614" s="199" t="e">
        <f t="shared" ca="1" si="327"/>
        <v>#NAME?</v>
      </c>
      <c r="I2614" s="152">
        <f t="shared" si="330"/>
        <v>0.15975912026746086</v>
      </c>
      <c r="J2614" s="152">
        <f t="shared" si="328"/>
        <v>5.6017925892271059E-5</v>
      </c>
      <c r="K2614" s="3" t="e">
        <f t="shared" ca="1" si="324"/>
        <v>#NAME?</v>
      </c>
      <c r="L2614" s="153" t="e">
        <f t="shared" ca="1" si="329"/>
        <v>#NAME?</v>
      </c>
      <c r="M2614" s="195" t="e">
        <f ca="1">_xll.BInterpol(cf!$A$2:$A$68,cf!$C$2:$C$68,params!B2614,"cubic")</f>
        <v>#NAME?</v>
      </c>
      <c r="N2614" s="195" t="e">
        <f ca="1">+_xll.BInterpol(#REF!,#REF!,params!B2614,"cubic")</f>
        <v>#NAME?</v>
      </c>
      <c r="O2614" s="153" t="e">
        <f t="shared" ca="1" si="325"/>
        <v>#NAME?</v>
      </c>
    </row>
    <row r="2615" spans="1:15">
      <c r="A2615">
        <v>2612</v>
      </c>
      <c r="B2615">
        <f t="shared" si="323"/>
        <v>10.448</v>
      </c>
      <c r="C2615" s="151" t="e">
        <f ca="1">+_xll.BInterpol(Boost!$R$6:$R$66,Boost!$AZ$6:$AZ$66,params!B2615,"cubic")</f>
        <v>#NAME?</v>
      </c>
      <c r="D2615" s="151" t="e">
        <f ca="1">+_xll.BInterpol(Boost!$R$6:$R$66,Boost!$AX$6:$AX$66,params!B2615,"cubic")</f>
        <v>#NAME?</v>
      </c>
      <c r="E2615" s="198" t="e">
        <f t="shared" ca="1" si="326"/>
        <v>#NAME?</v>
      </c>
      <c r="F2615" s="151" t="e">
        <f ca="1">+_xll.BInterpol(Boost!$R$6:$R$66,Boost!$AY$6:$AY$66,params!B2615,"cubic")</f>
        <v>#NAME?</v>
      </c>
      <c r="G2615" s="151" t="e">
        <f ca="1">_xll.BInterpol(cf!$A$2:$A$68,cf!$B$2:$B$68,params!B2615,"cubic")/100</f>
        <v>#NAME?</v>
      </c>
      <c r="H2615" s="199" t="e">
        <f t="shared" ca="1" si="327"/>
        <v>#NAME?</v>
      </c>
      <c r="I2615" s="152">
        <f t="shared" si="330"/>
        <v>0.15981513445894924</v>
      </c>
      <c r="J2615" s="152">
        <f t="shared" si="328"/>
        <v>5.6014191488373832E-5</v>
      </c>
      <c r="K2615" s="3" t="e">
        <f t="shared" ca="1" si="324"/>
        <v>#NAME?</v>
      </c>
      <c r="L2615" s="153" t="e">
        <f t="shared" ca="1" si="329"/>
        <v>#NAME?</v>
      </c>
      <c r="M2615" s="195" t="e">
        <f ca="1">_xll.BInterpol(cf!$A$2:$A$68,cf!$C$2:$C$68,params!B2615,"cubic")</f>
        <v>#NAME?</v>
      </c>
      <c r="N2615" s="195" t="e">
        <f ca="1">+_xll.BInterpol(#REF!,#REF!,params!B2615,"cubic")</f>
        <v>#NAME?</v>
      </c>
      <c r="O2615" s="153" t="e">
        <f t="shared" ca="1" si="325"/>
        <v>#NAME?</v>
      </c>
    </row>
    <row r="2616" spans="1:15">
      <c r="A2616">
        <v>2613</v>
      </c>
      <c r="B2616">
        <f t="shared" si="323"/>
        <v>10.452</v>
      </c>
      <c r="C2616" s="151" t="e">
        <f ca="1">+_xll.BInterpol(Boost!$R$6:$R$66,Boost!$AZ$6:$AZ$66,params!B2616,"cubic")</f>
        <v>#NAME?</v>
      </c>
      <c r="D2616" s="151" t="e">
        <f ca="1">+_xll.BInterpol(Boost!$R$6:$R$66,Boost!$AX$6:$AX$66,params!B2616,"cubic")</f>
        <v>#NAME?</v>
      </c>
      <c r="E2616" s="198" t="e">
        <f t="shared" ca="1" si="326"/>
        <v>#NAME?</v>
      </c>
      <c r="F2616" s="151" t="e">
        <f ca="1">+_xll.BInterpol(Boost!$R$6:$R$66,Boost!$AY$6:$AY$66,params!B2616,"cubic")</f>
        <v>#NAME?</v>
      </c>
      <c r="G2616" s="151" t="e">
        <f ca="1">_xll.BInterpol(cf!$A$2:$A$68,cf!$B$2:$B$68,params!B2616,"cubic")/100</f>
        <v>#NAME?</v>
      </c>
      <c r="H2616" s="199" t="e">
        <f t="shared" ca="1" si="327"/>
        <v>#NAME?</v>
      </c>
      <c r="I2616" s="152">
        <f t="shared" si="330"/>
        <v>0.15987114491628263</v>
      </c>
      <c r="J2616" s="152">
        <f t="shared" si="328"/>
        <v>5.6010457333388608E-5</v>
      </c>
      <c r="K2616" s="3" t="e">
        <f t="shared" ca="1" si="324"/>
        <v>#NAME?</v>
      </c>
      <c r="L2616" s="153" t="e">
        <f t="shared" ca="1" si="329"/>
        <v>#NAME?</v>
      </c>
      <c r="M2616" s="195" t="e">
        <f ca="1">_xll.BInterpol(cf!$A$2:$A$68,cf!$C$2:$C$68,params!B2616,"cubic")</f>
        <v>#NAME?</v>
      </c>
      <c r="N2616" s="195" t="e">
        <f ca="1">+_xll.BInterpol(#REF!,#REF!,params!B2616,"cubic")</f>
        <v>#NAME?</v>
      </c>
      <c r="O2616" s="153" t="e">
        <f t="shared" ca="1" si="325"/>
        <v>#NAME?</v>
      </c>
    </row>
    <row r="2617" spans="1:15">
      <c r="A2617">
        <v>2614</v>
      </c>
      <c r="B2617">
        <f t="shared" si="323"/>
        <v>10.456</v>
      </c>
      <c r="C2617" s="151" t="e">
        <f ca="1">+_xll.BInterpol(Boost!$R$6:$R$66,Boost!$AZ$6:$AZ$66,params!B2617,"cubic")</f>
        <v>#NAME?</v>
      </c>
      <c r="D2617" s="151" t="e">
        <f ca="1">+_xll.BInterpol(Boost!$R$6:$R$66,Boost!$AX$6:$AX$66,params!B2617,"cubic")</f>
        <v>#NAME?</v>
      </c>
      <c r="E2617" s="198" t="e">
        <f t="shared" ca="1" si="326"/>
        <v>#NAME?</v>
      </c>
      <c r="F2617" s="151" t="e">
        <f ca="1">+_xll.BInterpol(Boost!$R$6:$R$66,Boost!$AY$6:$AY$66,params!B2617,"cubic")</f>
        <v>#NAME?</v>
      </c>
      <c r="G2617" s="151" t="e">
        <f ca="1">_xll.BInterpol(cf!$A$2:$A$68,cf!$B$2:$B$68,params!B2617,"cubic")/100</f>
        <v>#NAME?</v>
      </c>
      <c r="H2617" s="199" t="e">
        <f t="shared" ca="1" si="327"/>
        <v>#NAME?</v>
      </c>
      <c r="I2617" s="152">
        <f t="shared" si="330"/>
        <v>0.15992715163971005</v>
      </c>
      <c r="J2617" s="152">
        <f t="shared" si="328"/>
        <v>5.6006723427426408E-5</v>
      </c>
      <c r="K2617" s="3" t="e">
        <f t="shared" ca="1" si="324"/>
        <v>#NAME?</v>
      </c>
      <c r="L2617" s="153" t="e">
        <f t="shared" ca="1" si="329"/>
        <v>#NAME?</v>
      </c>
      <c r="M2617" s="195" t="e">
        <f ca="1">_xll.BInterpol(cf!$A$2:$A$68,cf!$C$2:$C$68,params!B2617,"cubic")</f>
        <v>#NAME?</v>
      </c>
      <c r="N2617" s="195" t="e">
        <f ca="1">+_xll.BInterpol(#REF!,#REF!,params!B2617,"cubic")</f>
        <v>#NAME?</v>
      </c>
      <c r="O2617" s="153" t="e">
        <f t="shared" ca="1" si="325"/>
        <v>#NAME?</v>
      </c>
    </row>
    <row r="2618" spans="1:15">
      <c r="A2618">
        <v>2615</v>
      </c>
      <c r="B2618">
        <f t="shared" si="323"/>
        <v>10.46</v>
      </c>
      <c r="C2618" s="151" t="e">
        <f ca="1">+_xll.BInterpol(Boost!$R$6:$R$66,Boost!$AZ$6:$AZ$66,params!B2618,"cubic")</f>
        <v>#NAME?</v>
      </c>
      <c r="D2618" s="151" t="e">
        <f ca="1">+_xll.BInterpol(Boost!$R$6:$R$66,Boost!$AX$6:$AX$66,params!B2618,"cubic")</f>
        <v>#NAME?</v>
      </c>
      <c r="E2618" s="198" t="e">
        <f t="shared" ca="1" si="326"/>
        <v>#NAME?</v>
      </c>
      <c r="F2618" s="151" t="e">
        <f ca="1">+_xll.BInterpol(Boost!$R$6:$R$66,Boost!$AY$6:$AY$66,params!B2618,"cubic")</f>
        <v>#NAME?</v>
      </c>
      <c r="G2618" s="151" t="e">
        <f ca="1">_xll.BInterpol(cf!$A$2:$A$68,cf!$B$2:$B$68,params!B2618,"cubic")/100</f>
        <v>#NAME?</v>
      </c>
      <c r="H2618" s="199" t="e">
        <f t="shared" ca="1" si="327"/>
        <v>#NAME?</v>
      </c>
      <c r="I2618" s="152">
        <f t="shared" si="330"/>
        <v>0.15998315462948032</v>
      </c>
      <c r="J2618" s="152">
        <f t="shared" si="328"/>
        <v>5.6002989770265188E-5</v>
      </c>
      <c r="K2618" s="3" t="e">
        <f t="shared" ca="1" si="324"/>
        <v>#NAME?</v>
      </c>
      <c r="L2618" s="153" t="e">
        <f t="shared" ca="1" si="329"/>
        <v>#NAME?</v>
      </c>
      <c r="M2618" s="195" t="e">
        <f ca="1">_xll.BInterpol(cf!$A$2:$A$68,cf!$C$2:$C$68,params!B2618,"cubic")</f>
        <v>#NAME?</v>
      </c>
      <c r="N2618" s="195" t="e">
        <f ca="1">+_xll.BInterpol(#REF!,#REF!,params!B2618,"cubic")</f>
        <v>#NAME?</v>
      </c>
      <c r="O2618" s="153" t="e">
        <f t="shared" ca="1" si="325"/>
        <v>#NAME?</v>
      </c>
    </row>
    <row r="2619" spans="1:15">
      <c r="A2619">
        <v>2616</v>
      </c>
      <c r="B2619">
        <f t="shared" si="323"/>
        <v>10.464</v>
      </c>
      <c r="C2619" s="151" t="e">
        <f ca="1">+_xll.BInterpol(Boost!$R$6:$R$66,Boost!$AZ$6:$AZ$66,params!B2619,"cubic")</f>
        <v>#NAME?</v>
      </c>
      <c r="D2619" s="151" t="e">
        <f ca="1">+_xll.BInterpol(Boost!$R$6:$R$66,Boost!$AX$6:$AX$66,params!B2619,"cubic")</f>
        <v>#NAME?</v>
      </c>
      <c r="E2619" s="198" t="e">
        <f t="shared" ca="1" si="326"/>
        <v>#NAME?</v>
      </c>
      <c r="F2619" s="151" t="e">
        <f ca="1">+_xll.BInterpol(Boost!$R$6:$R$66,Boost!$AY$6:$AY$66,params!B2619,"cubic")</f>
        <v>#NAME?</v>
      </c>
      <c r="G2619" s="151" t="e">
        <f ca="1">_xll.BInterpol(cf!$A$2:$A$68,cf!$B$2:$B$68,params!B2619,"cubic")/100</f>
        <v>#NAME?</v>
      </c>
      <c r="H2619" s="199" t="e">
        <f t="shared" ca="1" si="327"/>
        <v>#NAME?</v>
      </c>
      <c r="I2619" s="152">
        <f t="shared" si="330"/>
        <v>0.16003915388584244</v>
      </c>
      <c r="J2619" s="152">
        <f t="shared" si="328"/>
        <v>5.5999256362126992E-5</v>
      </c>
      <c r="K2619" s="3" t="e">
        <f t="shared" ca="1" si="324"/>
        <v>#NAME?</v>
      </c>
      <c r="L2619" s="153" t="e">
        <f t="shared" ca="1" si="329"/>
        <v>#NAME?</v>
      </c>
      <c r="M2619" s="195" t="e">
        <f ca="1">_xll.BInterpol(cf!$A$2:$A$68,cf!$C$2:$C$68,params!B2619,"cubic")</f>
        <v>#NAME?</v>
      </c>
      <c r="N2619" s="195" t="e">
        <f ca="1">+_xll.BInterpol(#REF!,#REF!,params!B2619,"cubic")</f>
        <v>#NAME?</v>
      </c>
      <c r="O2619" s="153" t="e">
        <f t="shared" ca="1" si="325"/>
        <v>#NAME?</v>
      </c>
    </row>
    <row r="2620" spans="1:15">
      <c r="A2620">
        <v>2617</v>
      </c>
      <c r="B2620">
        <f t="shared" si="323"/>
        <v>10.468</v>
      </c>
      <c r="C2620" s="151" t="e">
        <f ca="1">+_xll.BInterpol(Boost!$R$6:$R$66,Boost!$AZ$6:$AZ$66,params!B2620,"cubic")</f>
        <v>#NAME?</v>
      </c>
      <c r="D2620" s="151" t="e">
        <f ca="1">+_xll.BInterpol(Boost!$R$6:$R$66,Boost!$AX$6:$AX$66,params!B2620,"cubic")</f>
        <v>#NAME?</v>
      </c>
      <c r="E2620" s="198" t="e">
        <f t="shared" ca="1" si="326"/>
        <v>#NAME?</v>
      </c>
      <c r="F2620" s="151" t="e">
        <f ca="1">+_xll.BInterpol(Boost!$R$6:$R$66,Boost!$AY$6:$AY$66,params!B2620,"cubic")</f>
        <v>#NAME?</v>
      </c>
      <c r="G2620" s="151" t="e">
        <f ca="1">_xll.BInterpol(cf!$A$2:$A$68,cf!$B$2:$B$68,params!B2620,"cubic")/100</f>
        <v>#NAME?</v>
      </c>
      <c r="H2620" s="199" t="e">
        <f t="shared" ca="1" si="327"/>
        <v>#NAME?</v>
      </c>
      <c r="I2620" s="152">
        <f t="shared" si="330"/>
        <v>0.16009514940904512</v>
      </c>
      <c r="J2620" s="152">
        <f t="shared" si="328"/>
        <v>5.5995523202678754E-5</v>
      </c>
      <c r="K2620" s="3" t="e">
        <f t="shared" ca="1" si="324"/>
        <v>#NAME?</v>
      </c>
      <c r="L2620" s="153" t="e">
        <f t="shared" ca="1" si="329"/>
        <v>#NAME?</v>
      </c>
      <c r="M2620" s="195" t="e">
        <f ca="1">_xll.BInterpol(cf!$A$2:$A$68,cf!$C$2:$C$68,params!B2620,"cubic")</f>
        <v>#NAME?</v>
      </c>
      <c r="N2620" s="195" t="e">
        <f ca="1">+_xll.BInterpol(#REF!,#REF!,params!B2620,"cubic")</f>
        <v>#NAME?</v>
      </c>
      <c r="O2620" s="153" t="e">
        <f t="shared" ca="1" si="325"/>
        <v>#NAME?</v>
      </c>
    </row>
    <row r="2621" spans="1:15">
      <c r="A2621">
        <v>2618</v>
      </c>
      <c r="B2621">
        <f t="shared" si="323"/>
        <v>10.472</v>
      </c>
      <c r="C2621" s="151" t="e">
        <f ca="1">+_xll.BInterpol(Boost!$R$6:$R$66,Boost!$AZ$6:$AZ$66,params!B2621,"cubic")</f>
        <v>#NAME?</v>
      </c>
      <c r="D2621" s="151" t="e">
        <f ca="1">+_xll.BInterpol(Boost!$R$6:$R$66,Boost!$AX$6:$AX$66,params!B2621,"cubic")</f>
        <v>#NAME?</v>
      </c>
      <c r="E2621" s="198" t="e">
        <f t="shared" ca="1" si="326"/>
        <v>#NAME?</v>
      </c>
      <c r="F2621" s="151" t="e">
        <f ca="1">+_xll.BInterpol(Boost!$R$6:$R$66,Boost!$AY$6:$AY$66,params!B2621,"cubic")</f>
        <v>#NAME?</v>
      </c>
      <c r="G2621" s="151" t="e">
        <f ca="1">_xll.BInterpol(cf!$A$2:$A$68,cf!$B$2:$B$68,params!B2621,"cubic")/100</f>
        <v>#NAME?</v>
      </c>
      <c r="H2621" s="199" t="e">
        <f t="shared" ca="1" si="327"/>
        <v>#NAME?</v>
      </c>
      <c r="I2621" s="152">
        <f t="shared" si="330"/>
        <v>0.16015114119933749</v>
      </c>
      <c r="J2621" s="152">
        <f t="shared" si="328"/>
        <v>5.5991790292364563E-5</v>
      </c>
      <c r="K2621" s="3" t="e">
        <f t="shared" ca="1" si="324"/>
        <v>#NAME?</v>
      </c>
      <c r="L2621" s="153" t="e">
        <f t="shared" ca="1" si="329"/>
        <v>#NAME?</v>
      </c>
      <c r="M2621" s="195" t="e">
        <f ca="1">_xll.BInterpol(cf!$A$2:$A$68,cf!$C$2:$C$68,params!B2621,"cubic")</f>
        <v>#NAME?</v>
      </c>
      <c r="N2621" s="195" t="e">
        <f ca="1">+_xll.BInterpol(#REF!,#REF!,params!B2621,"cubic")</f>
        <v>#NAME?</v>
      </c>
      <c r="O2621" s="153" t="e">
        <f t="shared" ca="1" si="325"/>
        <v>#NAME?</v>
      </c>
    </row>
    <row r="2622" spans="1:15">
      <c r="A2622">
        <v>2619</v>
      </c>
      <c r="B2622">
        <f t="shared" si="323"/>
        <v>10.476000000000001</v>
      </c>
      <c r="C2622" s="151" t="e">
        <f ca="1">+_xll.BInterpol(Boost!$R$6:$R$66,Boost!$AZ$6:$AZ$66,params!B2622,"cubic")</f>
        <v>#NAME?</v>
      </c>
      <c r="D2622" s="151" t="e">
        <f ca="1">+_xll.BInterpol(Boost!$R$6:$R$66,Boost!$AX$6:$AX$66,params!B2622,"cubic")</f>
        <v>#NAME?</v>
      </c>
      <c r="E2622" s="198" t="e">
        <f t="shared" ca="1" si="326"/>
        <v>#NAME?</v>
      </c>
      <c r="F2622" s="151" t="e">
        <f ca="1">+_xll.BInterpol(Boost!$R$6:$R$66,Boost!$AY$6:$AY$66,params!B2622,"cubic")</f>
        <v>#NAME?</v>
      </c>
      <c r="G2622" s="151" t="e">
        <f ca="1">_xll.BInterpol(cf!$A$2:$A$68,cf!$B$2:$B$68,params!B2622,"cubic")/100</f>
        <v>#NAME?</v>
      </c>
      <c r="H2622" s="199" t="e">
        <f t="shared" ca="1" si="327"/>
        <v>#NAME?</v>
      </c>
      <c r="I2622" s="152">
        <f t="shared" si="330"/>
        <v>0.16020712925696823</v>
      </c>
      <c r="J2622" s="152">
        <f t="shared" si="328"/>
        <v>5.5988057630740329E-5</v>
      </c>
      <c r="K2622" s="3" t="e">
        <f t="shared" ca="1" si="324"/>
        <v>#NAME?</v>
      </c>
      <c r="L2622" s="153" t="e">
        <f t="shared" ca="1" si="329"/>
        <v>#NAME?</v>
      </c>
      <c r="M2622" s="195" t="e">
        <f ca="1">_xll.BInterpol(cf!$A$2:$A$68,cf!$C$2:$C$68,params!B2622,"cubic")</f>
        <v>#NAME?</v>
      </c>
      <c r="N2622" s="195" t="e">
        <f ca="1">+_xll.BInterpol(#REF!,#REF!,params!B2622,"cubic")</f>
        <v>#NAME?</v>
      </c>
      <c r="O2622" s="153" t="e">
        <f t="shared" ca="1" si="325"/>
        <v>#NAME?</v>
      </c>
    </row>
    <row r="2623" spans="1:15">
      <c r="A2623">
        <v>2620</v>
      </c>
      <c r="B2623">
        <f t="shared" si="323"/>
        <v>10.48</v>
      </c>
      <c r="C2623" s="151" t="e">
        <f ca="1">+_xll.BInterpol(Boost!$R$6:$R$66,Boost!$AZ$6:$AZ$66,params!B2623,"cubic")</f>
        <v>#NAME?</v>
      </c>
      <c r="D2623" s="151" t="e">
        <f ca="1">+_xll.BInterpol(Boost!$R$6:$R$66,Boost!$AX$6:$AX$66,params!B2623,"cubic")</f>
        <v>#NAME?</v>
      </c>
      <c r="E2623" s="198" t="e">
        <f t="shared" ca="1" si="326"/>
        <v>#NAME?</v>
      </c>
      <c r="F2623" s="151" t="e">
        <f ca="1">+_xll.BInterpol(Boost!$R$6:$R$66,Boost!$AY$6:$AY$66,params!B2623,"cubic")</f>
        <v>#NAME?</v>
      </c>
      <c r="G2623" s="151" t="e">
        <f ca="1">_xll.BInterpol(cf!$A$2:$A$68,cf!$B$2:$B$68,params!B2623,"cubic")/100</f>
        <v>#NAME?</v>
      </c>
      <c r="H2623" s="199" t="e">
        <f t="shared" ca="1" si="327"/>
        <v>#NAME?</v>
      </c>
      <c r="I2623" s="152">
        <f t="shared" si="330"/>
        <v>0.16026311358218615</v>
      </c>
      <c r="J2623" s="152">
        <f t="shared" si="328"/>
        <v>5.5984325217917075E-5</v>
      </c>
      <c r="K2623" s="3" t="e">
        <f t="shared" ca="1" si="324"/>
        <v>#NAME?</v>
      </c>
      <c r="L2623" s="153" t="e">
        <f t="shared" ca="1" si="329"/>
        <v>#NAME?</v>
      </c>
      <c r="M2623" s="195" t="e">
        <f ca="1">_xll.BInterpol(cf!$A$2:$A$68,cf!$C$2:$C$68,params!B2623,"cubic")</f>
        <v>#NAME?</v>
      </c>
      <c r="N2623" s="195" t="e">
        <f ca="1">+_xll.BInterpol(#REF!,#REF!,params!B2623,"cubic")</f>
        <v>#NAME?</v>
      </c>
      <c r="O2623" s="153" t="e">
        <f t="shared" ca="1" si="325"/>
        <v>#NAME?</v>
      </c>
    </row>
    <row r="2624" spans="1:15">
      <c r="A2624">
        <v>2621</v>
      </c>
      <c r="B2624">
        <f t="shared" si="323"/>
        <v>10.484</v>
      </c>
      <c r="C2624" s="151" t="e">
        <f ca="1">+_xll.BInterpol(Boost!$R$6:$R$66,Boost!$AZ$6:$AZ$66,params!B2624,"cubic")</f>
        <v>#NAME?</v>
      </c>
      <c r="D2624" s="151" t="e">
        <f ca="1">+_xll.BInterpol(Boost!$R$6:$R$66,Boost!$AX$6:$AX$66,params!B2624,"cubic")</f>
        <v>#NAME?</v>
      </c>
      <c r="E2624" s="198" t="e">
        <f t="shared" ca="1" si="326"/>
        <v>#NAME?</v>
      </c>
      <c r="F2624" s="151" t="e">
        <f ca="1">+_xll.BInterpol(Boost!$R$6:$R$66,Boost!$AY$6:$AY$66,params!B2624,"cubic")</f>
        <v>#NAME?</v>
      </c>
      <c r="G2624" s="151" t="e">
        <f ca="1">_xll.BInterpol(cf!$A$2:$A$68,cf!$B$2:$B$68,params!B2624,"cubic")/100</f>
        <v>#NAME?</v>
      </c>
      <c r="H2624" s="199" t="e">
        <f t="shared" ca="1" si="327"/>
        <v>#NAME?</v>
      </c>
      <c r="I2624" s="152">
        <f t="shared" si="330"/>
        <v>0.16031909417524015</v>
      </c>
      <c r="J2624" s="152">
        <f t="shared" si="328"/>
        <v>5.5980593054005823E-5</v>
      </c>
      <c r="K2624" s="3" t="e">
        <f t="shared" ca="1" si="324"/>
        <v>#NAME?</v>
      </c>
      <c r="L2624" s="153" t="e">
        <f t="shared" ca="1" si="329"/>
        <v>#NAME?</v>
      </c>
      <c r="M2624" s="195" t="e">
        <f ca="1">_xll.BInterpol(cf!$A$2:$A$68,cf!$C$2:$C$68,params!B2624,"cubic")</f>
        <v>#NAME?</v>
      </c>
      <c r="N2624" s="195" t="e">
        <f ca="1">+_xll.BInterpol(#REF!,#REF!,params!B2624,"cubic")</f>
        <v>#NAME?</v>
      </c>
      <c r="O2624" s="153" t="e">
        <f t="shared" ca="1" si="325"/>
        <v>#NAME?</v>
      </c>
    </row>
    <row r="2625" spans="1:15">
      <c r="A2625">
        <v>2622</v>
      </c>
      <c r="B2625">
        <f t="shared" si="323"/>
        <v>10.488</v>
      </c>
      <c r="C2625" s="151" t="e">
        <f ca="1">+_xll.BInterpol(Boost!$R$6:$R$66,Boost!$AZ$6:$AZ$66,params!B2625,"cubic")</f>
        <v>#NAME?</v>
      </c>
      <c r="D2625" s="151" t="e">
        <f ca="1">+_xll.BInterpol(Boost!$R$6:$R$66,Boost!$AX$6:$AX$66,params!B2625,"cubic")</f>
        <v>#NAME?</v>
      </c>
      <c r="E2625" s="198" t="e">
        <f t="shared" ca="1" si="326"/>
        <v>#NAME?</v>
      </c>
      <c r="F2625" s="151" t="e">
        <f ca="1">+_xll.BInterpol(Boost!$R$6:$R$66,Boost!$AY$6:$AY$66,params!B2625,"cubic")</f>
        <v>#NAME?</v>
      </c>
      <c r="G2625" s="151" t="e">
        <f ca="1">_xll.BInterpol(cf!$A$2:$A$68,cf!$B$2:$B$68,params!B2625,"cubic")/100</f>
        <v>#NAME?</v>
      </c>
      <c r="H2625" s="199" t="e">
        <f t="shared" ca="1" si="327"/>
        <v>#NAME?</v>
      </c>
      <c r="I2625" s="152">
        <f t="shared" si="330"/>
        <v>0.16037507103637905</v>
      </c>
      <c r="J2625" s="152">
        <f t="shared" si="328"/>
        <v>5.5976861138895551E-5</v>
      </c>
      <c r="K2625" s="3" t="e">
        <f t="shared" ca="1" si="324"/>
        <v>#NAME?</v>
      </c>
      <c r="L2625" s="153" t="e">
        <f t="shared" ca="1" si="329"/>
        <v>#NAME?</v>
      </c>
      <c r="M2625" s="195" t="e">
        <f ca="1">_xll.BInterpol(cf!$A$2:$A$68,cf!$C$2:$C$68,params!B2625,"cubic")</f>
        <v>#NAME?</v>
      </c>
      <c r="N2625" s="195" t="e">
        <f ca="1">+_xll.BInterpol(#REF!,#REF!,params!B2625,"cubic")</f>
        <v>#NAME?</v>
      </c>
      <c r="O2625" s="153" t="e">
        <f t="shared" ca="1" si="325"/>
        <v>#NAME?</v>
      </c>
    </row>
    <row r="2626" spans="1:15">
      <c r="A2626">
        <v>2623</v>
      </c>
      <c r="B2626">
        <f t="shared" si="323"/>
        <v>10.492000000000001</v>
      </c>
      <c r="C2626" s="151" t="e">
        <f ca="1">+_xll.BInterpol(Boost!$R$6:$R$66,Boost!$AZ$6:$AZ$66,params!B2626,"cubic")</f>
        <v>#NAME?</v>
      </c>
      <c r="D2626" s="151" t="e">
        <f ca="1">+_xll.BInterpol(Boost!$R$6:$R$66,Boost!$AX$6:$AX$66,params!B2626,"cubic")</f>
        <v>#NAME?</v>
      </c>
      <c r="E2626" s="198" t="e">
        <f t="shared" ca="1" si="326"/>
        <v>#NAME?</v>
      </c>
      <c r="F2626" s="151" t="e">
        <f ca="1">+_xll.BInterpol(Boost!$R$6:$R$66,Boost!$AY$6:$AY$66,params!B2626,"cubic")</f>
        <v>#NAME?</v>
      </c>
      <c r="G2626" s="151" t="e">
        <f ca="1">_xll.BInterpol(cf!$A$2:$A$68,cf!$B$2:$B$68,params!B2626,"cubic")/100</f>
        <v>#NAME?</v>
      </c>
      <c r="H2626" s="199" t="e">
        <f t="shared" ca="1" si="327"/>
        <v>#NAME?</v>
      </c>
      <c r="I2626" s="152">
        <f t="shared" si="330"/>
        <v>0.16043104416585163</v>
      </c>
      <c r="J2626" s="152">
        <f t="shared" si="328"/>
        <v>5.5973129472586258E-5</v>
      </c>
      <c r="K2626" s="3" t="e">
        <f t="shared" ca="1" si="324"/>
        <v>#NAME?</v>
      </c>
      <c r="L2626" s="153" t="e">
        <f t="shared" ca="1" si="329"/>
        <v>#NAME?</v>
      </c>
      <c r="M2626" s="195" t="e">
        <f ca="1">_xll.BInterpol(cf!$A$2:$A$68,cf!$C$2:$C$68,params!B2626,"cubic")</f>
        <v>#NAME?</v>
      </c>
      <c r="N2626" s="195" t="e">
        <f ca="1">+_xll.BInterpol(#REF!,#REF!,params!B2626,"cubic")</f>
        <v>#NAME?</v>
      </c>
      <c r="O2626" s="153" t="e">
        <f t="shared" ca="1" si="325"/>
        <v>#NAME?</v>
      </c>
    </row>
    <row r="2627" spans="1:15">
      <c r="A2627">
        <v>2624</v>
      </c>
      <c r="B2627">
        <f t="shared" si="323"/>
        <v>10.496</v>
      </c>
      <c r="C2627" s="151" t="e">
        <f ca="1">+_xll.BInterpol(Boost!$R$6:$R$66,Boost!$AZ$6:$AZ$66,params!B2627,"cubic")</f>
        <v>#NAME?</v>
      </c>
      <c r="D2627" s="151" t="e">
        <f ca="1">+_xll.BInterpol(Boost!$R$6:$R$66,Boost!$AX$6:$AX$66,params!B2627,"cubic")</f>
        <v>#NAME?</v>
      </c>
      <c r="E2627" s="198" t="e">
        <f t="shared" ca="1" si="326"/>
        <v>#NAME?</v>
      </c>
      <c r="F2627" s="151" t="e">
        <f ca="1">+_xll.BInterpol(Boost!$R$6:$R$66,Boost!$AY$6:$AY$66,params!B2627,"cubic")</f>
        <v>#NAME?</v>
      </c>
      <c r="G2627" s="151" t="e">
        <f ca="1">_xll.BInterpol(cf!$A$2:$A$68,cf!$B$2:$B$68,params!B2627,"cubic")/100</f>
        <v>#NAME?</v>
      </c>
      <c r="H2627" s="199" t="e">
        <f t="shared" ca="1" si="327"/>
        <v>#NAME?</v>
      </c>
      <c r="I2627" s="152">
        <f t="shared" si="330"/>
        <v>0.1604870135639066</v>
      </c>
      <c r="J2627" s="152">
        <f t="shared" si="328"/>
        <v>5.5969398054966923E-5</v>
      </c>
      <c r="K2627" s="3" t="e">
        <f t="shared" ca="1" si="324"/>
        <v>#NAME?</v>
      </c>
      <c r="L2627" s="153" t="e">
        <f t="shared" ca="1" si="329"/>
        <v>#NAME?</v>
      </c>
      <c r="M2627" s="195" t="e">
        <f ca="1">_xll.BInterpol(cf!$A$2:$A$68,cf!$C$2:$C$68,params!B2627,"cubic")</f>
        <v>#NAME?</v>
      </c>
      <c r="N2627" s="195" t="e">
        <f ca="1">+_xll.BInterpol(#REF!,#REF!,params!B2627,"cubic")</f>
        <v>#NAME?</v>
      </c>
      <c r="O2627" s="153" t="e">
        <f t="shared" ca="1" si="325"/>
        <v>#NAME?</v>
      </c>
    </row>
    <row r="2628" spans="1:15">
      <c r="A2628">
        <v>2625</v>
      </c>
      <c r="B2628">
        <f t="shared" ref="B2628:B2691" si="331">+A2628/250</f>
        <v>10.5</v>
      </c>
      <c r="C2628" s="151" t="e">
        <f ca="1">+_xll.BInterpol(Boost!$R$6:$R$66,Boost!$AZ$6:$AZ$66,params!B2628,"cubic")</f>
        <v>#NAME?</v>
      </c>
      <c r="D2628" s="151" t="e">
        <f ca="1">+_xll.BInterpol(Boost!$R$6:$R$66,Boost!$AX$6:$AX$66,params!B2628,"cubic")</f>
        <v>#NAME?</v>
      </c>
      <c r="E2628" s="198" t="e">
        <f t="shared" ca="1" si="326"/>
        <v>#NAME?</v>
      </c>
      <c r="F2628" s="151" t="e">
        <f ca="1">+_xll.BInterpol(Boost!$R$6:$R$66,Boost!$AY$6:$AY$66,params!B2628,"cubic")</f>
        <v>#NAME?</v>
      </c>
      <c r="G2628" s="151" t="e">
        <f ca="1">_xll.BInterpol(cf!$A$2:$A$68,cf!$B$2:$B$68,params!B2628,"cubic")/100</f>
        <v>#NAME?</v>
      </c>
      <c r="H2628" s="199" t="e">
        <f t="shared" ca="1" si="327"/>
        <v>#NAME?</v>
      </c>
      <c r="I2628" s="152">
        <f t="shared" si="330"/>
        <v>0.16054297923079264</v>
      </c>
      <c r="J2628" s="152">
        <f t="shared" si="328"/>
        <v>5.5965666886037546E-5</v>
      </c>
      <c r="K2628" s="3" t="e">
        <f t="shared" ref="K2628:K2691" ca="1" si="332">+EXP(H2628*-B2628)</f>
        <v>#NAME?</v>
      </c>
      <c r="L2628" s="153" t="e">
        <f t="shared" ca="1" si="329"/>
        <v>#NAME?</v>
      </c>
      <c r="M2628" s="195" t="e">
        <f ca="1">_xll.BInterpol(cf!$A$2:$A$68,cf!$C$2:$C$68,params!B2628,"cubic")</f>
        <v>#NAME?</v>
      </c>
      <c r="N2628" s="195" t="e">
        <f ca="1">+_xll.BInterpol(#REF!,#REF!,params!B2628,"cubic")</f>
        <v>#NAME?</v>
      </c>
      <c r="O2628" s="153" t="e">
        <f t="shared" ref="O2628:O2691" ca="1" si="333">+EXP(-B2629*E2629)-EXP(-B2628*E2628)</f>
        <v>#NAME?</v>
      </c>
    </row>
    <row r="2629" spans="1:15">
      <c r="A2629">
        <v>2626</v>
      </c>
      <c r="B2629">
        <f t="shared" si="331"/>
        <v>10.504</v>
      </c>
      <c r="C2629" s="151" t="e">
        <f ca="1">+_xll.BInterpol(Boost!$R$6:$R$66,Boost!$AZ$6:$AZ$66,params!B2629,"cubic")</f>
        <v>#NAME?</v>
      </c>
      <c r="D2629" s="151" t="e">
        <f ca="1">+_xll.BInterpol(Boost!$R$6:$R$66,Boost!$AX$6:$AX$66,params!B2629,"cubic")</f>
        <v>#NAME?</v>
      </c>
      <c r="E2629" s="198" t="e">
        <f t="shared" ref="E2629:E2692" ca="1" si="334">-((1+C2629*B2629)/(1+C2628*B2628)-1)/(B2629-B2628)+((1+F2629*B2629)/(1+F2628*B2628)-1)/(B2629-B2628)</f>
        <v>#NAME?</v>
      </c>
      <c r="F2629" s="151" t="e">
        <f ca="1">+_xll.BInterpol(Boost!$R$6:$R$66,Boost!$AY$6:$AY$66,params!B2629,"cubic")</f>
        <v>#NAME?</v>
      </c>
      <c r="G2629" s="151" t="e">
        <f ca="1">_xll.BInterpol(cf!$A$2:$A$68,cf!$B$2:$B$68,params!B2629,"cubic")/100</f>
        <v>#NAME?</v>
      </c>
      <c r="H2629" s="199" t="e">
        <f t="shared" ref="H2629:H2692" ca="1" si="335">-((1+F2629*B2629)/(1+F2628*B2628)-1)/(B2629-B2628)+((1+G2629*B2629)/(1+G2628*B2628)-1)/(B2629-B2628)</f>
        <v>#NAME?</v>
      </c>
      <c r="I2629" s="152">
        <f t="shared" si="330"/>
        <v>0.16059894116675866</v>
      </c>
      <c r="J2629" s="152">
        <f t="shared" ref="J2629:J2692" si="336">+I2629-I2628</f>
        <v>5.5961935966020171E-5</v>
      </c>
      <c r="K2629" s="3" t="e">
        <f t="shared" ca="1" si="332"/>
        <v>#NAME?</v>
      </c>
      <c r="L2629" s="153" t="e">
        <f t="shared" ref="L2629:L2692" ca="1" si="337">+K2630-K2629</f>
        <v>#NAME?</v>
      </c>
      <c r="M2629" s="195" t="e">
        <f ca="1">_xll.BInterpol(cf!$A$2:$A$68,cf!$C$2:$C$68,params!B2629,"cubic")</f>
        <v>#NAME?</v>
      </c>
      <c r="N2629" s="195" t="e">
        <f ca="1">+_xll.BInterpol(#REF!,#REF!,params!B2629,"cubic")</f>
        <v>#NAME?</v>
      </c>
      <c r="O2629" s="153" t="e">
        <f t="shared" ca="1" si="333"/>
        <v>#NAME?</v>
      </c>
    </row>
    <row r="2630" spans="1:15">
      <c r="A2630">
        <v>2627</v>
      </c>
      <c r="B2630">
        <f t="shared" si="331"/>
        <v>10.507999999999999</v>
      </c>
      <c r="C2630" s="151" t="e">
        <f ca="1">+_xll.BInterpol(Boost!$R$6:$R$66,Boost!$AZ$6:$AZ$66,params!B2630,"cubic")</f>
        <v>#NAME?</v>
      </c>
      <c r="D2630" s="151" t="e">
        <f ca="1">+_xll.BInterpol(Boost!$R$6:$R$66,Boost!$AX$6:$AX$66,params!B2630,"cubic")</f>
        <v>#NAME?</v>
      </c>
      <c r="E2630" s="198" t="e">
        <f t="shared" ca="1" si="334"/>
        <v>#NAME?</v>
      </c>
      <c r="F2630" s="151" t="e">
        <f ca="1">+_xll.BInterpol(Boost!$R$6:$R$66,Boost!$AY$6:$AY$66,params!B2630,"cubic")</f>
        <v>#NAME?</v>
      </c>
      <c r="G2630" s="151" t="e">
        <f ca="1">_xll.BInterpol(cf!$A$2:$A$68,cf!$B$2:$B$68,params!B2630,"cubic")/100</f>
        <v>#NAME?</v>
      </c>
      <c r="H2630" s="199" t="e">
        <f t="shared" ca="1" si="335"/>
        <v>#NAME?</v>
      </c>
      <c r="I2630" s="152">
        <f t="shared" si="330"/>
        <v>0.16065489937205335</v>
      </c>
      <c r="J2630" s="152">
        <f t="shared" si="336"/>
        <v>5.5958205294692753E-5</v>
      </c>
      <c r="K2630" s="3" t="e">
        <f t="shared" ca="1" si="332"/>
        <v>#NAME?</v>
      </c>
      <c r="L2630" s="153" t="e">
        <f t="shared" ca="1" si="337"/>
        <v>#NAME?</v>
      </c>
      <c r="M2630" s="195" t="e">
        <f ca="1">_xll.BInterpol(cf!$A$2:$A$68,cf!$C$2:$C$68,params!B2630,"cubic")</f>
        <v>#NAME?</v>
      </c>
      <c r="N2630" s="195" t="e">
        <f ca="1">+_xll.BInterpol(#REF!,#REF!,params!B2630,"cubic")</f>
        <v>#NAME?</v>
      </c>
      <c r="O2630" s="153" t="e">
        <f t="shared" ca="1" si="333"/>
        <v>#NAME?</v>
      </c>
    </row>
    <row r="2631" spans="1:15">
      <c r="A2631">
        <v>2628</v>
      </c>
      <c r="B2631">
        <f t="shared" si="331"/>
        <v>10.512</v>
      </c>
      <c r="C2631" s="151" t="e">
        <f ca="1">+_xll.BInterpol(Boost!$R$6:$R$66,Boost!$AZ$6:$AZ$66,params!B2631,"cubic")</f>
        <v>#NAME?</v>
      </c>
      <c r="D2631" s="151" t="e">
        <f ca="1">+_xll.BInterpol(Boost!$R$6:$R$66,Boost!$AX$6:$AX$66,params!B2631,"cubic")</f>
        <v>#NAME?</v>
      </c>
      <c r="E2631" s="198" t="e">
        <f t="shared" ca="1" si="334"/>
        <v>#NAME?</v>
      </c>
      <c r="F2631" s="151" t="e">
        <f ca="1">+_xll.BInterpol(Boost!$R$6:$R$66,Boost!$AY$6:$AY$66,params!B2631,"cubic")</f>
        <v>#NAME?</v>
      </c>
      <c r="G2631" s="151" t="e">
        <f ca="1">_xll.BInterpol(cf!$A$2:$A$68,cf!$B$2:$B$68,params!B2631,"cubic")/100</f>
        <v>#NAME?</v>
      </c>
      <c r="H2631" s="199" t="e">
        <f t="shared" ca="1" si="335"/>
        <v>#NAME?</v>
      </c>
      <c r="I2631" s="152">
        <f t="shared" si="330"/>
        <v>0.16071085384692529</v>
      </c>
      <c r="J2631" s="152">
        <f t="shared" si="336"/>
        <v>5.5954474871944271E-5</v>
      </c>
      <c r="K2631" s="3" t="e">
        <f t="shared" ca="1" si="332"/>
        <v>#NAME?</v>
      </c>
      <c r="L2631" s="153" t="e">
        <f t="shared" ca="1" si="337"/>
        <v>#NAME?</v>
      </c>
      <c r="M2631" s="195" t="e">
        <f ca="1">_xll.BInterpol(cf!$A$2:$A$68,cf!$C$2:$C$68,params!B2631,"cubic")</f>
        <v>#NAME?</v>
      </c>
      <c r="N2631" s="195" t="e">
        <f ca="1">+_xll.BInterpol(#REF!,#REF!,params!B2631,"cubic")</f>
        <v>#NAME?</v>
      </c>
      <c r="O2631" s="153" t="e">
        <f t="shared" ca="1" si="333"/>
        <v>#NAME?</v>
      </c>
    </row>
    <row r="2632" spans="1:15">
      <c r="A2632">
        <v>2629</v>
      </c>
      <c r="B2632">
        <f t="shared" si="331"/>
        <v>10.516</v>
      </c>
      <c r="C2632" s="151" t="e">
        <f ca="1">+_xll.BInterpol(Boost!$R$6:$R$66,Boost!$AZ$6:$AZ$66,params!B2632,"cubic")</f>
        <v>#NAME?</v>
      </c>
      <c r="D2632" s="151" t="e">
        <f ca="1">+_xll.BInterpol(Boost!$R$6:$R$66,Boost!$AX$6:$AX$66,params!B2632,"cubic")</f>
        <v>#NAME?</v>
      </c>
      <c r="E2632" s="198" t="e">
        <f t="shared" ca="1" si="334"/>
        <v>#NAME?</v>
      </c>
      <c r="F2632" s="151" t="e">
        <f ca="1">+_xll.BInterpol(Boost!$R$6:$R$66,Boost!$AY$6:$AY$66,params!B2632,"cubic")</f>
        <v>#NAME?</v>
      </c>
      <c r="G2632" s="151" t="e">
        <f ca="1">_xll.BInterpol(cf!$A$2:$A$68,cf!$B$2:$B$68,params!B2632,"cubic")/100</f>
        <v>#NAME?</v>
      </c>
      <c r="H2632" s="199" t="e">
        <f t="shared" ca="1" si="335"/>
        <v>#NAME?</v>
      </c>
      <c r="I2632" s="152">
        <f t="shared" si="330"/>
        <v>0.16076680459162329</v>
      </c>
      <c r="J2632" s="152">
        <f t="shared" si="336"/>
        <v>5.5950744697996768E-5</v>
      </c>
      <c r="K2632" s="3" t="e">
        <f t="shared" ca="1" si="332"/>
        <v>#NAME?</v>
      </c>
      <c r="L2632" s="153" t="e">
        <f t="shared" ca="1" si="337"/>
        <v>#NAME?</v>
      </c>
      <c r="M2632" s="195" t="e">
        <f ca="1">_xll.BInterpol(cf!$A$2:$A$68,cf!$C$2:$C$68,params!B2632,"cubic")</f>
        <v>#NAME?</v>
      </c>
      <c r="N2632" s="195" t="e">
        <f ca="1">+_xll.BInterpol(#REF!,#REF!,params!B2632,"cubic")</f>
        <v>#NAME?</v>
      </c>
      <c r="O2632" s="153" t="e">
        <f t="shared" ca="1" si="333"/>
        <v>#NAME?</v>
      </c>
    </row>
    <row r="2633" spans="1:15">
      <c r="A2633">
        <v>2630</v>
      </c>
      <c r="B2633">
        <f t="shared" si="331"/>
        <v>10.52</v>
      </c>
      <c r="C2633" s="151" t="e">
        <f ca="1">+_xll.BInterpol(Boost!$R$6:$R$66,Boost!$AZ$6:$AZ$66,params!B2633,"cubic")</f>
        <v>#NAME?</v>
      </c>
      <c r="D2633" s="151" t="e">
        <f ca="1">+_xll.BInterpol(Boost!$R$6:$R$66,Boost!$AX$6:$AX$66,params!B2633,"cubic")</f>
        <v>#NAME?</v>
      </c>
      <c r="E2633" s="198" t="e">
        <f t="shared" ca="1" si="334"/>
        <v>#NAME?</v>
      </c>
      <c r="F2633" s="151" t="e">
        <f ca="1">+_xll.BInterpol(Boost!$R$6:$R$66,Boost!$AY$6:$AY$66,params!B2633,"cubic")</f>
        <v>#NAME?</v>
      </c>
      <c r="G2633" s="151" t="e">
        <f ca="1">_xll.BInterpol(cf!$A$2:$A$68,cf!$B$2:$B$68,params!B2633,"cubic")/100</f>
        <v>#NAME?</v>
      </c>
      <c r="H2633" s="199" t="e">
        <f t="shared" ca="1" si="335"/>
        <v>#NAME?</v>
      </c>
      <c r="I2633" s="152">
        <f t="shared" si="330"/>
        <v>0.16082275160639592</v>
      </c>
      <c r="J2633" s="152">
        <f t="shared" si="336"/>
        <v>5.5947014772628201E-5</v>
      </c>
      <c r="K2633" s="3" t="e">
        <f t="shared" ca="1" si="332"/>
        <v>#NAME?</v>
      </c>
      <c r="L2633" s="153" t="e">
        <f t="shared" ca="1" si="337"/>
        <v>#NAME?</v>
      </c>
      <c r="M2633" s="195" t="e">
        <f ca="1">_xll.BInterpol(cf!$A$2:$A$68,cf!$C$2:$C$68,params!B2633,"cubic")</f>
        <v>#NAME?</v>
      </c>
      <c r="N2633" s="195" t="e">
        <f ca="1">+_xll.BInterpol(#REF!,#REF!,params!B2633,"cubic")</f>
        <v>#NAME?</v>
      </c>
      <c r="O2633" s="153" t="e">
        <f t="shared" ca="1" si="333"/>
        <v>#NAME?</v>
      </c>
    </row>
    <row r="2634" spans="1:15">
      <c r="A2634">
        <v>2631</v>
      </c>
      <c r="B2634">
        <f t="shared" si="331"/>
        <v>10.523999999999999</v>
      </c>
      <c r="C2634" s="151" t="e">
        <f ca="1">+_xll.BInterpol(Boost!$R$6:$R$66,Boost!$AZ$6:$AZ$66,params!B2634,"cubic")</f>
        <v>#NAME?</v>
      </c>
      <c r="D2634" s="151" t="e">
        <f ca="1">+_xll.BInterpol(Boost!$R$6:$R$66,Boost!$AX$6:$AX$66,params!B2634,"cubic")</f>
        <v>#NAME?</v>
      </c>
      <c r="E2634" s="198" t="e">
        <f t="shared" ca="1" si="334"/>
        <v>#NAME?</v>
      </c>
      <c r="F2634" s="151" t="e">
        <f ca="1">+_xll.BInterpol(Boost!$R$6:$R$66,Boost!$AY$6:$AY$66,params!B2634,"cubic")</f>
        <v>#NAME?</v>
      </c>
      <c r="G2634" s="151" t="e">
        <f ca="1">_xll.BInterpol(cf!$A$2:$A$68,cf!$B$2:$B$68,params!B2634,"cubic")/100</f>
        <v>#NAME?</v>
      </c>
      <c r="H2634" s="199" t="e">
        <f t="shared" ca="1" si="335"/>
        <v>#NAME?</v>
      </c>
      <c r="I2634" s="152">
        <f t="shared" si="330"/>
        <v>0.16087869489149198</v>
      </c>
      <c r="J2634" s="152">
        <f t="shared" si="336"/>
        <v>5.5943285096060613E-5</v>
      </c>
      <c r="K2634" s="3" t="e">
        <f t="shared" ca="1" si="332"/>
        <v>#NAME?</v>
      </c>
      <c r="L2634" s="153" t="e">
        <f t="shared" ca="1" si="337"/>
        <v>#NAME?</v>
      </c>
      <c r="M2634" s="195" t="e">
        <f ca="1">_xll.BInterpol(cf!$A$2:$A$68,cf!$C$2:$C$68,params!B2634,"cubic")</f>
        <v>#NAME?</v>
      </c>
      <c r="N2634" s="195" t="e">
        <f ca="1">+_xll.BInterpol(#REF!,#REF!,params!B2634,"cubic")</f>
        <v>#NAME?</v>
      </c>
      <c r="O2634" s="153" t="e">
        <f t="shared" ca="1" si="333"/>
        <v>#NAME?</v>
      </c>
    </row>
    <row r="2635" spans="1:15">
      <c r="A2635">
        <v>2632</v>
      </c>
      <c r="B2635">
        <f t="shared" si="331"/>
        <v>10.528</v>
      </c>
      <c r="C2635" s="151" t="e">
        <f ca="1">+_xll.BInterpol(Boost!$R$6:$R$66,Boost!$AZ$6:$AZ$66,params!B2635,"cubic")</f>
        <v>#NAME?</v>
      </c>
      <c r="D2635" s="151" t="e">
        <f ca="1">+_xll.BInterpol(Boost!$R$6:$R$66,Boost!$AX$6:$AX$66,params!B2635,"cubic")</f>
        <v>#NAME?</v>
      </c>
      <c r="E2635" s="198" t="e">
        <f t="shared" ca="1" si="334"/>
        <v>#NAME?</v>
      </c>
      <c r="F2635" s="151" t="e">
        <f ca="1">+_xll.BInterpol(Boost!$R$6:$R$66,Boost!$AY$6:$AY$66,params!B2635,"cubic")</f>
        <v>#NAME?</v>
      </c>
      <c r="G2635" s="151" t="e">
        <f ca="1">_xll.BInterpol(cf!$A$2:$A$68,cf!$B$2:$B$68,params!B2635,"cubic")/100</f>
        <v>#NAME?</v>
      </c>
      <c r="H2635" s="199" t="e">
        <f t="shared" ca="1" si="335"/>
        <v>#NAME?</v>
      </c>
      <c r="I2635" s="152">
        <f t="shared" si="330"/>
        <v>0.16093463444715994</v>
      </c>
      <c r="J2635" s="152">
        <f t="shared" si="336"/>
        <v>5.5939555667960938E-5</v>
      </c>
      <c r="K2635" s="3" t="e">
        <f t="shared" ca="1" si="332"/>
        <v>#NAME?</v>
      </c>
      <c r="L2635" s="153" t="e">
        <f t="shared" ca="1" si="337"/>
        <v>#NAME?</v>
      </c>
      <c r="M2635" s="195" t="e">
        <f ca="1">_xll.BInterpol(cf!$A$2:$A$68,cf!$C$2:$C$68,params!B2635,"cubic")</f>
        <v>#NAME?</v>
      </c>
      <c r="N2635" s="195" t="e">
        <f ca="1">+_xll.BInterpol(#REF!,#REF!,params!B2635,"cubic")</f>
        <v>#NAME?</v>
      </c>
      <c r="O2635" s="153" t="e">
        <f t="shared" ca="1" si="333"/>
        <v>#NAME?</v>
      </c>
    </row>
    <row r="2636" spans="1:15">
      <c r="A2636">
        <v>2633</v>
      </c>
      <c r="B2636">
        <f t="shared" si="331"/>
        <v>10.532</v>
      </c>
      <c r="C2636" s="151" t="e">
        <f ca="1">+_xll.BInterpol(Boost!$R$6:$R$66,Boost!$AZ$6:$AZ$66,params!B2636,"cubic")</f>
        <v>#NAME?</v>
      </c>
      <c r="D2636" s="151" t="e">
        <f ca="1">+_xll.BInterpol(Boost!$R$6:$R$66,Boost!$AX$6:$AX$66,params!B2636,"cubic")</f>
        <v>#NAME?</v>
      </c>
      <c r="E2636" s="198" t="e">
        <f t="shared" ca="1" si="334"/>
        <v>#NAME?</v>
      </c>
      <c r="F2636" s="151" t="e">
        <f ca="1">+_xll.BInterpol(Boost!$R$6:$R$66,Boost!$AY$6:$AY$66,params!B2636,"cubic")</f>
        <v>#NAME?</v>
      </c>
      <c r="G2636" s="151" t="e">
        <f ca="1">_xll.BInterpol(cf!$A$2:$A$68,cf!$B$2:$B$68,params!B2636,"cubic")/100</f>
        <v>#NAME?</v>
      </c>
      <c r="H2636" s="199" t="e">
        <f t="shared" ca="1" si="335"/>
        <v>#NAME?</v>
      </c>
      <c r="I2636" s="152">
        <f t="shared" si="330"/>
        <v>0.1609905702736486</v>
      </c>
      <c r="J2636" s="152">
        <f t="shared" si="336"/>
        <v>5.5935826488662244E-5</v>
      </c>
      <c r="K2636" s="3" t="e">
        <f t="shared" ca="1" si="332"/>
        <v>#NAME?</v>
      </c>
      <c r="L2636" s="153" t="e">
        <f t="shared" ca="1" si="337"/>
        <v>#NAME?</v>
      </c>
      <c r="M2636" s="195" t="e">
        <f ca="1">_xll.BInterpol(cf!$A$2:$A$68,cf!$C$2:$C$68,params!B2636,"cubic")</f>
        <v>#NAME?</v>
      </c>
      <c r="N2636" s="195" t="e">
        <f ca="1">+_xll.BInterpol(#REF!,#REF!,params!B2636,"cubic")</f>
        <v>#NAME?</v>
      </c>
      <c r="O2636" s="153" t="e">
        <f t="shared" ca="1" si="333"/>
        <v>#NAME?</v>
      </c>
    </row>
    <row r="2637" spans="1:15">
      <c r="A2637">
        <v>2634</v>
      </c>
      <c r="B2637">
        <f t="shared" si="331"/>
        <v>10.536</v>
      </c>
      <c r="C2637" s="151" t="e">
        <f ca="1">+_xll.BInterpol(Boost!$R$6:$R$66,Boost!$AZ$6:$AZ$66,params!B2637,"cubic")</f>
        <v>#NAME?</v>
      </c>
      <c r="D2637" s="151" t="e">
        <f ca="1">+_xll.BInterpol(Boost!$R$6:$R$66,Boost!$AX$6:$AX$66,params!B2637,"cubic")</f>
        <v>#NAME?</v>
      </c>
      <c r="E2637" s="198" t="e">
        <f t="shared" ca="1" si="334"/>
        <v>#NAME?</v>
      </c>
      <c r="F2637" s="151" t="e">
        <f ca="1">+_xll.BInterpol(Boost!$R$6:$R$66,Boost!$AY$6:$AY$66,params!B2637,"cubic")</f>
        <v>#NAME?</v>
      </c>
      <c r="G2637" s="151" t="e">
        <f ca="1">_xll.BInterpol(cf!$A$2:$A$68,cf!$B$2:$B$68,params!B2637,"cubic")/100</f>
        <v>#NAME?</v>
      </c>
      <c r="H2637" s="199" t="e">
        <f t="shared" ca="1" si="335"/>
        <v>#NAME?</v>
      </c>
      <c r="I2637" s="152">
        <f t="shared" si="330"/>
        <v>0.16104650237120632</v>
      </c>
      <c r="J2637" s="152">
        <f t="shared" si="336"/>
        <v>5.5932097557720439E-5</v>
      </c>
      <c r="K2637" s="3" t="e">
        <f t="shared" ca="1" si="332"/>
        <v>#NAME?</v>
      </c>
      <c r="L2637" s="153" t="e">
        <f t="shared" ca="1" si="337"/>
        <v>#NAME?</v>
      </c>
      <c r="M2637" s="195" t="e">
        <f ca="1">_xll.BInterpol(cf!$A$2:$A$68,cf!$C$2:$C$68,params!B2637,"cubic")</f>
        <v>#NAME?</v>
      </c>
      <c r="N2637" s="195" t="e">
        <f ca="1">+_xll.BInterpol(#REF!,#REF!,params!B2637,"cubic")</f>
        <v>#NAME?</v>
      </c>
      <c r="O2637" s="153" t="e">
        <f t="shared" ca="1" si="333"/>
        <v>#NAME?</v>
      </c>
    </row>
    <row r="2638" spans="1:15">
      <c r="A2638">
        <v>2635</v>
      </c>
      <c r="B2638">
        <f t="shared" si="331"/>
        <v>10.54</v>
      </c>
      <c r="C2638" s="151" t="e">
        <f ca="1">+_xll.BInterpol(Boost!$R$6:$R$66,Boost!$AZ$6:$AZ$66,params!B2638,"cubic")</f>
        <v>#NAME?</v>
      </c>
      <c r="D2638" s="151" t="e">
        <f ca="1">+_xll.BInterpol(Boost!$R$6:$R$66,Boost!$AX$6:$AX$66,params!B2638,"cubic")</f>
        <v>#NAME?</v>
      </c>
      <c r="E2638" s="198" t="e">
        <f t="shared" ca="1" si="334"/>
        <v>#NAME?</v>
      </c>
      <c r="F2638" s="151" t="e">
        <f ca="1">+_xll.BInterpol(Boost!$R$6:$R$66,Boost!$AY$6:$AY$66,params!B2638,"cubic")</f>
        <v>#NAME?</v>
      </c>
      <c r="G2638" s="151" t="e">
        <f ca="1">_xll.BInterpol(cf!$A$2:$A$68,cf!$B$2:$B$68,params!B2638,"cubic")/100</f>
        <v>#NAME?</v>
      </c>
      <c r="H2638" s="199" t="e">
        <f t="shared" ca="1" si="335"/>
        <v>#NAME?</v>
      </c>
      <c r="I2638" s="152">
        <f t="shared" si="330"/>
        <v>0.1611024307400819</v>
      </c>
      <c r="J2638" s="152">
        <f t="shared" si="336"/>
        <v>5.5928368875579615E-5</v>
      </c>
      <c r="K2638" s="3" t="e">
        <f t="shared" ca="1" si="332"/>
        <v>#NAME?</v>
      </c>
      <c r="L2638" s="153" t="e">
        <f t="shared" ca="1" si="337"/>
        <v>#NAME?</v>
      </c>
      <c r="M2638" s="195" t="e">
        <f ca="1">_xll.BInterpol(cf!$A$2:$A$68,cf!$C$2:$C$68,params!B2638,"cubic")</f>
        <v>#NAME?</v>
      </c>
      <c r="N2638" s="195" t="e">
        <f ca="1">+_xll.BInterpol(#REF!,#REF!,params!B2638,"cubic")</f>
        <v>#NAME?</v>
      </c>
      <c r="O2638" s="153" t="e">
        <f t="shared" ca="1" si="333"/>
        <v>#NAME?</v>
      </c>
    </row>
    <row r="2639" spans="1:15">
      <c r="A2639">
        <v>2636</v>
      </c>
      <c r="B2639">
        <f t="shared" si="331"/>
        <v>10.544</v>
      </c>
      <c r="C2639" s="151" t="e">
        <f ca="1">+_xll.BInterpol(Boost!$R$6:$R$66,Boost!$AZ$6:$AZ$66,params!B2639,"cubic")</f>
        <v>#NAME?</v>
      </c>
      <c r="D2639" s="151" t="e">
        <f ca="1">+_xll.BInterpol(Boost!$R$6:$R$66,Boost!$AX$6:$AX$66,params!B2639,"cubic")</f>
        <v>#NAME?</v>
      </c>
      <c r="E2639" s="198" t="e">
        <f t="shared" ca="1" si="334"/>
        <v>#NAME?</v>
      </c>
      <c r="F2639" s="151" t="e">
        <f ca="1">+_xll.BInterpol(Boost!$R$6:$R$66,Boost!$AY$6:$AY$66,params!B2639,"cubic")</f>
        <v>#NAME?</v>
      </c>
      <c r="G2639" s="151" t="e">
        <f ca="1">_xll.BInterpol(cf!$A$2:$A$68,cf!$B$2:$B$68,params!B2639,"cubic")/100</f>
        <v>#NAME?</v>
      </c>
      <c r="H2639" s="199" t="e">
        <f t="shared" ca="1" si="335"/>
        <v>#NAME?</v>
      </c>
      <c r="I2639" s="152">
        <f t="shared" si="330"/>
        <v>0.16115835538052392</v>
      </c>
      <c r="J2639" s="152">
        <f t="shared" si="336"/>
        <v>5.5924640442017726E-5</v>
      </c>
      <c r="K2639" s="3" t="e">
        <f t="shared" ca="1" si="332"/>
        <v>#NAME?</v>
      </c>
      <c r="L2639" s="153" t="e">
        <f t="shared" ca="1" si="337"/>
        <v>#NAME?</v>
      </c>
      <c r="M2639" s="195" t="e">
        <f ca="1">_xll.BInterpol(cf!$A$2:$A$68,cf!$C$2:$C$68,params!B2639,"cubic")</f>
        <v>#NAME?</v>
      </c>
      <c r="N2639" s="195" t="e">
        <f ca="1">+_xll.BInterpol(#REF!,#REF!,params!B2639,"cubic")</f>
        <v>#NAME?</v>
      </c>
      <c r="O2639" s="153" t="e">
        <f t="shared" ca="1" si="333"/>
        <v>#NAME?</v>
      </c>
    </row>
    <row r="2640" spans="1:15">
      <c r="A2640">
        <v>2637</v>
      </c>
      <c r="B2640">
        <f t="shared" si="331"/>
        <v>10.548</v>
      </c>
      <c r="C2640" s="151" t="e">
        <f ca="1">+_xll.BInterpol(Boost!$R$6:$R$66,Boost!$AZ$6:$AZ$66,params!B2640,"cubic")</f>
        <v>#NAME?</v>
      </c>
      <c r="D2640" s="151" t="e">
        <f ca="1">+_xll.BInterpol(Boost!$R$6:$R$66,Boost!$AX$6:$AX$66,params!B2640,"cubic")</f>
        <v>#NAME?</v>
      </c>
      <c r="E2640" s="198" t="e">
        <f t="shared" ca="1" si="334"/>
        <v>#NAME?</v>
      </c>
      <c r="F2640" s="151" t="e">
        <f ca="1">+_xll.BInterpol(Boost!$R$6:$R$66,Boost!$AY$6:$AY$66,params!B2640,"cubic")</f>
        <v>#NAME?</v>
      </c>
      <c r="G2640" s="151" t="e">
        <f ca="1">_xll.BInterpol(cf!$A$2:$A$68,cf!$B$2:$B$68,params!B2640,"cubic")/100</f>
        <v>#NAME?</v>
      </c>
      <c r="H2640" s="199" t="e">
        <f t="shared" ca="1" si="335"/>
        <v>#NAME?</v>
      </c>
      <c r="I2640" s="152">
        <f t="shared" si="330"/>
        <v>0.16121427629278073</v>
      </c>
      <c r="J2640" s="152">
        <f t="shared" si="336"/>
        <v>5.5920912256812727E-5</v>
      </c>
      <c r="K2640" s="3" t="e">
        <f t="shared" ca="1" si="332"/>
        <v>#NAME?</v>
      </c>
      <c r="L2640" s="153" t="e">
        <f t="shared" ca="1" si="337"/>
        <v>#NAME?</v>
      </c>
      <c r="M2640" s="195" t="e">
        <f ca="1">_xll.BInterpol(cf!$A$2:$A$68,cf!$C$2:$C$68,params!B2640,"cubic")</f>
        <v>#NAME?</v>
      </c>
      <c r="N2640" s="195" t="e">
        <f ca="1">+_xll.BInterpol(#REF!,#REF!,params!B2640,"cubic")</f>
        <v>#NAME?</v>
      </c>
      <c r="O2640" s="153" t="e">
        <f t="shared" ca="1" si="333"/>
        <v>#NAME?</v>
      </c>
    </row>
    <row r="2641" spans="1:15">
      <c r="A2641">
        <v>2638</v>
      </c>
      <c r="B2641">
        <f t="shared" si="331"/>
        <v>10.552</v>
      </c>
      <c r="C2641" s="151" t="e">
        <f ca="1">+_xll.BInterpol(Boost!$R$6:$R$66,Boost!$AZ$6:$AZ$66,params!B2641,"cubic")</f>
        <v>#NAME?</v>
      </c>
      <c r="D2641" s="151" t="e">
        <f ca="1">+_xll.BInterpol(Boost!$R$6:$R$66,Boost!$AX$6:$AX$66,params!B2641,"cubic")</f>
        <v>#NAME?</v>
      </c>
      <c r="E2641" s="198" t="e">
        <f t="shared" ca="1" si="334"/>
        <v>#NAME?</v>
      </c>
      <c r="F2641" s="151" t="e">
        <f ca="1">+_xll.BInterpol(Boost!$R$6:$R$66,Boost!$AY$6:$AY$66,params!B2641,"cubic")</f>
        <v>#NAME?</v>
      </c>
      <c r="G2641" s="151" t="e">
        <f ca="1">_xll.BInterpol(cf!$A$2:$A$68,cf!$B$2:$B$68,params!B2641,"cubic")/100</f>
        <v>#NAME?</v>
      </c>
      <c r="H2641" s="199" t="e">
        <f t="shared" ca="1" si="335"/>
        <v>#NAME?</v>
      </c>
      <c r="I2641" s="152">
        <f t="shared" si="330"/>
        <v>0.16127019347710103</v>
      </c>
      <c r="J2641" s="152">
        <f t="shared" si="336"/>
        <v>5.5917184320297686E-5</v>
      </c>
      <c r="K2641" s="3" t="e">
        <f t="shared" ca="1" si="332"/>
        <v>#NAME?</v>
      </c>
      <c r="L2641" s="153" t="e">
        <f t="shared" ca="1" si="337"/>
        <v>#NAME?</v>
      </c>
      <c r="M2641" s="195" t="e">
        <f ca="1">_xll.BInterpol(cf!$A$2:$A$68,cf!$C$2:$C$68,params!B2641,"cubic")</f>
        <v>#NAME?</v>
      </c>
      <c r="N2641" s="195" t="e">
        <f ca="1">+_xll.BInterpol(#REF!,#REF!,params!B2641,"cubic")</f>
        <v>#NAME?</v>
      </c>
      <c r="O2641" s="153" t="e">
        <f t="shared" ca="1" si="333"/>
        <v>#NAME?</v>
      </c>
    </row>
    <row r="2642" spans="1:15">
      <c r="A2642">
        <v>2639</v>
      </c>
      <c r="B2642">
        <f t="shared" si="331"/>
        <v>10.555999999999999</v>
      </c>
      <c r="C2642" s="151" t="e">
        <f ca="1">+_xll.BInterpol(Boost!$R$6:$R$66,Boost!$AZ$6:$AZ$66,params!B2642,"cubic")</f>
        <v>#NAME?</v>
      </c>
      <c r="D2642" s="151" t="e">
        <f ca="1">+_xll.BInterpol(Boost!$R$6:$R$66,Boost!$AX$6:$AX$66,params!B2642,"cubic")</f>
        <v>#NAME?</v>
      </c>
      <c r="E2642" s="198" t="e">
        <f t="shared" ca="1" si="334"/>
        <v>#NAME?</v>
      </c>
      <c r="F2642" s="151" t="e">
        <f ca="1">+_xll.BInterpol(Boost!$R$6:$R$66,Boost!$AY$6:$AY$66,params!B2642,"cubic")</f>
        <v>#NAME?</v>
      </c>
      <c r="G2642" s="151" t="e">
        <f ca="1">_xll.BInterpol(cf!$A$2:$A$68,cf!$B$2:$B$68,params!B2642,"cubic")/100</f>
        <v>#NAME?</v>
      </c>
      <c r="H2642" s="199" t="e">
        <f t="shared" ca="1" si="335"/>
        <v>#NAME?</v>
      </c>
      <c r="I2642" s="152">
        <f t="shared" si="330"/>
        <v>0.16132610693373328</v>
      </c>
      <c r="J2642" s="152">
        <f t="shared" si="336"/>
        <v>5.5913456632250558E-5</v>
      </c>
      <c r="K2642" s="3" t="e">
        <f t="shared" ca="1" si="332"/>
        <v>#NAME?</v>
      </c>
      <c r="L2642" s="153" t="e">
        <f t="shared" ca="1" si="337"/>
        <v>#NAME?</v>
      </c>
      <c r="M2642" s="195" t="e">
        <f ca="1">_xll.BInterpol(cf!$A$2:$A$68,cf!$C$2:$C$68,params!B2642,"cubic")</f>
        <v>#NAME?</v>
      </c>
      <c r="N2642" s="195" t="e">
        <f ca="1">+_xll.BInterpol(#REF!,#REF!,params!B2642,"cubic")</f>
        <v>#NAME?</v>
      </c>
      <c r="O2642" s="153" t="e">
        <f t="shared" ca="1" si="333"/>
        <v>#NAME?</v>
      </c>
    </row>
    <row r="2643" spans="1:15">
      <c r="A2643">
        <v>2640</v>
      </c>
      <c r="B2643">
        <f t="shared" si="331"/>
        <v>10.56</v>
      </c>
      <c r="C2643" s="151" t="e">
        <f ca="1">+_xll.BInterpol(Boost!$R$6:$R$66,Boost!$AZ$6:$AZ$66,params!B2643,"cubic")</f>
        <v>#NAME?</v>
      </c>
      <c r="D2643" s="151" t="e">
        <f ca="1">+_xll.BInterpol(Boost!$R$6:$R$66,Boost!$AX$6:$AX$66,params!B2643,"cubic")</f>
        <v>#NAME?</v>
      </c>
      <c r="E2643" s="198" t="e">
        <f t="shared" ca="1" si="334"/>
        <v>#NAME?</v>
      </c>
      <c r="F2643" s="151" t="e">
        <f ca="1">+_xll.BInterpol(Boost!$R$6:$R$66,Boost!$AY$6:$AY$66,params!B2643,"cubic")</f>
        <v>#NAME?</v>
      </c>
      <c r="G2643" s="151" t="e">
        <f ca="1">_xll.BInterpol(cf!$A$2:$A$68,cf!$B$2:$B$68,params!B2643,"cubic")/100</f>
        <v>#NAME?</v>
      </c>
      <c r="H2643" s="199" t="e">
        <f t="shared" ca="1" si="335"/>
        <v>#NAME?</v>
      </c>
      <c r="I2643" s="152">
        <f t="shared" si="330"/>
        <v>0.16138201666292606</v>
      </c>
      <c r="J2643" s="152">
        <f t="shared" si="336"/>
        <v>5.5909729192782365E-5</v>
      </c>
      <c r="K2643" s="3" t="e">
        <f t="shared" ca="1" si="332"/>
        <v>#NAME?</v>
      </c>
      <c r="L2643" s="153" t="e">
        <f t="shared" ca="1" si="337"/>
        <v>#NAME?</v>
      </c>
      <c r="M2643" s="195" t="e">
        <f ca="1">_xll.BInterpol(cf!$A$2:$A$68,cf!$C$2:$C$68,params!B2643,"cubic")</f>
        <v>#NAME?</v>
      </c>
      <c r="N2643" s="195" t="e">
        <f ca="1">+_xll.BInterpol(#REF!,#REF!,params!B2643,"cubic")</f>
        <v>#NAME?</v>
      </c>
      <c r="O2643" s="153" t="e">
        <f t="shared" ca="1" si="333"/>
        <v>#NAME?</v>
      </c>
    </row>
    <row r="2644" spans="1:15">
      <c r="A2644">
        <v>2641</v>
      </c>
      <c r="B2644">
        <f t="shared" si="331"/>
        <v>10.564</v>
      </c>
      <c r="C2644" s="151" t="e">
        <f ca="1">+_xll.BInterpol(Boost!$R$6:$R$66,Boost!$AZ$6:$AZ$66,params!B2644,"cubic")</f>
        <v>#NAME?</v>
      </c>
      <c r="D2644" s="151" t="e">
        <f ca="1">+_xll.BInterpol(Boost!$R$6:$R$66,Boost!$AX$6:$AX$66,params!B2644,"cubic")</f>
        <v>#NAME?</v>
      </c>
      <c r="E2644" s="198" t="e">
        <f t="shared" ca="1" si="334"/>
        <v>#NAME?</v>
      </c>
      <c r="F2644" s="151" t="e">
        <f ca="1">+_xll.BInterpol(Boost!$R$6:$R$66,Boost!$AY$6:$AY$66,params!B2644,"cubic")</f>
        <v>#NAME?</v>
      </c>
      <c r="G2644" s="151" t="e">
        <f ca="1">_xll.BInterpol(cf!$A$2:$A$68,cf!$B$2:$B$68,params!B2644,"cubic")/100</f>
        <v>#NAME?</v>
      </c>
      <c r="H2644" s="199" t="e">
        <f t="shared" ca="1" si="335"/>
        <v>#NAME?</v>
      </c>
      <c r="I2644" s="152">
        <f t="shared" si="330"/>
        <v>0.16143792266492774</v>
      </c>
      <c r="J2644" s="152">
        <f t="shared" si="336"/>
        <v>5.5906002001671062E-5</v>
      </c>
      <c r="K2644" s="3" t="e">
        <f t="shared" ca="1" si="332"/>
        <v>#NAME?</v>
      </c>
      <c r="L2644" s="153" t="e">
        <f t="shared" ca="1" si="337"/>
        <v>#NAME?</v>
      </c>
      <c r="M2644" s="195" t="e">
        <f ca="1">_xll.BInterpol(cf!$A$2:$A$68,cf!$C$2:$C$68,params!B2644,"cubic")</f>
        <v>#NAME?</v>
      </c>
      <c r="N2644" s="195" t="e">
        <f ca="1">+_xll.BInterpol(#REF!,#REF!,params!B2644,"cubic")</f>
        <v>#NAME?</v>
      </c>
      <c r="O2644" s="153" t="e">
        <f t="shared" ca="1" si="333"/>
        <v>#NAME?</v>
      </c>
    </row>
    <row r="2645" spans="1:15">
      <c r="A2645">
        <v>2642</v>
      </c>
      <c r="B2645">
        <f t="shared" si="331"/>
        <v>10.568</v>
      </c>
      <c r="C2645" s="151" t="e">
        <f ca="1">+_xll.BInterpol(Boost!$R$6:$R$66,Boost!$AZ$6:$AZ$66,params!B2645,"cubic")</f>
        <v>#NAME?</v>
      </c>
      <c r="D2645" s="151" t="e">
        <f ca="1">+_xll.BInterpol(Boost!$R$6:$R$66,Boost!$AX$6:$AX$66,params!B2645,"cubic")</f>
        <v>#NAME?</v>
      </c>
      <c r="E2645" s="198" t="e">
        <f t="shared" ca="1" si="334"/>
        <v>#NAME?</v>
      </c>
      <c r="F2645" s="151" t="e">
        <f ca="1">+_xll.BInterpol(Boost!$R$6:$R$66,Boost!$AY$6:$AY$66,params!B2645,"cubic")</f>
        <v>#NAME?</v>
      </c>
      <c r="G2645" s="151" t="e">
        <f ca="1">_xll.BInterpol(cf!$A$2:$A$68,cf!$B$2:$B$68,params!B2645,"cubic")/100</f>
        <v>#NAME?</v>
      </c>
      <c r="H2645" s="199" t="e">
        <f t="shared" ca="1" si="335"/>
        <v>#NAME?</v>
      </c>
      <c r="I2645" s="152">
        <f t="shared" si="330"/>
        <v>0.16149382493998687</v>
      </c>
      <c r="J2645" s="152">
        <f t="shared" si="336"/>
        <v>5.5902275059138695E-5</v>
      </c>
      <c r="K2645" s="3" t="e">
        <f t="shared" ca="1" si="332"/>
        <v>#NAME?</v>
      </c>
      <c r="L2645" s="153" t="e">
        <f t="shared" ca="1" si="337"/>
        <v>#NAME?</v>
      </c>
      <c r="M2645" s="195" t="e">
        <f ca="1">_xll.BInterpol(cf!$A$2:$A$68,cf!$C$2:$C$68,params!B2645,"cubic")</f>
        <v>#NAME?</v>
      </c>
      <c r="N2645" s="195" t="e">
        <f ca="1">+_xll.BInterpol(#REF!,#REF!,params!B2645,"cubic")</f>
        <v>#NAME?</v>
      </c>
      <c r="O2645" s="153" t="e">
        <f t="shared" ca="1" si="333"/>
        <v>#NAME?</v>
      </c>
    </row>
    <row r="2646" spans="1:15">
      <c r="A2646">
        <v>2643</v>
      </c>
      <c r="B2646">
        <f t="shared" si="331"/>
        <v>10.571999999999999</v>
      </c>
      <c r="C2646" s="151" t="e">
        <f ca="1">+_xll.BInterpol(Boost!$R$6:$R$66,Boost!$AZ$6:$AZ$66,params!B2646,"cubic")</f>
        <v>#NAME?</v>
      </c>
      <c r="D2646" s="151" t="e">
        <f ca="1">+_xll.BInterpol(Boost!$R$6:$R$66,Boost!$AX$6:$AX$66,params!B2646,"cubic")</f>
        <v>#NAME?</v>
      </c>
      <c r="E2646" s="198" t="e">
        <f t="shared" ca="1" si="334"/>
        <v>#NAME?</v>
      </c>
      <c r="F2646" s="151" t="e">
        <f ca="1">+_xll.BInterpol(Boost!$R$6:$R$66,Boost!$AY$6:$AY$66,params!B2646,"cubic")</f>
        <v>#NAME?</v>
      </c>
      <c r="G2646" s="151" t="e">
        <f ca="1">_xll.BInterpol(cf!$A$2:$A$68,cf!$B$2:$B$68,params!B2646,"cubic")/100</f>
        <v>#NAME?</v>
      </c>
      <c r="H2646" s="199" t="e">
        <f t="shared" ca="1" si="335"/>
        <v>#NAME?</v>
      </c>
      <c r="I2646" s="152">
        <f t="shared" si="330"/>
        <v>0.16154972348835184</v>
      </c>
      <c r="J2646" s="152">
        <f t="shared" si="336"/>
        <v>5.5898548364963219E-5</v>
      </c>
      <c r="K2646" s="3" t="e">
        <f t="shared" ca="1" si="332"/>
        <v>#NAME?</v>
      </c>
      <c r="L2646" s="153" t="e">
        <f t="shared" ca="1" si="337"/>
        <v>#NAME?</v>
      </c>
      <c r="M2646" s="195" t="e">
        <f ca="1">_xll.BInterpol(cf!$A$2:$A$68,cf!$C$2:$C$68,params!B2646,"cubic")</f>
        <v>#NAME?</v>
      </c>
      <c r="N2646" s="195" t="e">
        <f ca="1">+_xll.BInterpol(#REF!,#REF!,params!B2646,"cubic")</f>
        <v>#NAME?</v>
      </c>
      <c r="O2646" s="153" t="e">
        <f t="shared" ca="1" si="333"/>
        <v>#NAME?</v>
      </c>
    </row>
    <row r="2647" spans="1:15">
      <c r="A2647">
        <v>2644</v>
      </c>
      <c r="B2647">
        <f t="shared" si="331"/>
        <v>10.576000000000001</v>
      </c>
      <c r="C2647" s="151" t="e">
        <f ca="1">+_xll.BInterpol(Boost!$R$6:$R$66,Boost!$AZ$6:$AZ$66,params!B2647,"cubic")</f>
        <v>#NAME?</v>
      </c>
      <c r="D2647" s="151" t="e">
        <f ca="1">+_xll.BInterpol(Boost!$R$6:$R$66,Boost!$AX$6:$AX$66,params!B2647,"cubic")</f>
        <v>#NAME?</v>
      </c>
      <c r="E2647" s="198" t="e">
        <f t="shared" ca="1" si="334"/>
        <v>#NAME?</v>
      </c>
      <c r="F2647" s="151" t="e">
        <f ca="1">+_xll.BInterpol(Boost!$R$6:$R$66,Boost!$AY$6:$AY$66,params!B2647,"cubic")</f>
        <v>#NAME?</v>
      </c>
      <c r="G2647" s="151" t="e">
        <f ca="1">_xll.BInterpol(cf!$A$2:$A$68,cf!$B$2:$B$68,params!B2647,"cubic")/100</f>
        <v>#NAME?</v>
      </c>
      <c r="H2647" s="199" t="e">
        <f t="shared" ca="1" si="335"/>
        <v>#NAME?</v>
      </c>
      <c r="I2647" s="152">
        <f t="shared" si="330"/>
        <v>0.1616056183102712</v>
      </c>
      <c r="J2647" s="152">
        <f t="shared" si="336"/>
        <v>5.5894821919366677E-5</v>
      </c>
      <c r="K2647" s="3" t="e">
        <f t="shared" ca="1" si="332"/>
        <v>#NAME?</v>
      </c>
      <c r="L2647" s="153" t="e">
        <f t="shared" ca="1" si="337"/>
        <v>#NAME?</v>
      </c>
      <c r="M2647" s="195" t="e">
        <f ca="1">_xll.BInterpol(cf!$A$2:$A$68,cf!$C$2:$C$68,params!B2647,"cubic")</f>
        <v>#NAME?</v>
      </c>
      <c r="N2647" s="195" t="e">
        <f ca="1">+_xll.BInterpol(#REF!,#REF!,params!B2647,"cubic")</f>
        <v>#NAME?</v>
      </c>
      <c r="O2647" s="153" t="e">
        <f t="shared" ca="1" si="333"/>
        <v>#NAME?</v>
      </c>
    </row>
    <row r="2648" spans="1:15">
      <c r="A2648">
        <v>2645</v>
      </c>
      <c r="B2648">
        <f t="shared" si="331"/>
        <v>10.58</v>
      </c>
      <c r="C2648" s="151" t="e">
        <f ca="1">+_xll.BInterpol(Boost!$R$6:$R$66,Boost!$AZ$6:$AZ$66,params!B2648,"cubic")</f>
        <v>#NAME?</v>
      </c>
      <c r="D2648" s="151" t="e">
        <f ca="1">+_xll.BInterpol(Boost!$R$6:$R$66,Boost!$AX$6:$AX$66,params!B2648,"cubic")</f>
        <v>#NAME?</v>
      </c>
      <c r="E2648" s="198" t="e">
        <f t="shared" ca="1" si="334"/>
        <v>#NAME?</v>
      </c>
      <c r="F2648" s="151" t="e">
        <f ca="1">+_xll.BInterpol(Boost!$R$6:$R$66,Boost!$AY$6:$AY$66,params!B2648,"cubic")</f>
        <v>#NAME?</v>
      </c>
      <c r="G2648" s="151" t="e">
        <f ca="1">_xll.BInterpol(cf!$A$2:$A$68,cf!$B$2:$B$68,params!B2648,"cubic")/100</f>
        <v>#NAME?</v>
      </c>
      <c r="H2648" s="199" t="e">
        <f t="shared" ca="1" si="335"/>
        <v>#NAME?</v>
      </c>
      <c r="I2648" s="152">
        <f t="shared" si="330"/>
        <v>0.16166150940599333</v>
      </c>
      <c r="J2648" s="152">
        <f t="shared" si="336"/>
        <v>5.5891095722127027E-5</v>
      </c>
      <c r="K2648" s="3" t="e">
        <f t="shared" ca="1" si="332"/>
        <v>#NAME?</v>
      </c>
      <c r="L2648" s="153" t="e">
        <f t="shared" ca="1" si="337"/>
        <v>#NAME?</v>
      </c>
      <c r="M2648" s="195" t="e">
        <f ca="1">_xll.BInterpol(cf!$A$2:$A$68,cf!$C$2:$C$68,params!B2648,"cubic")</f>
        <v>#NAME?</v>
      </c>
      <c r="N2648" s="195" t="e">
        <f ca="1">+_xll.BInterpol(#REF!,#REF!,params!B2648,"cubic")</f>
        <v>#NAME?</v>
      </c>
      <c r="O2648" s="153" t="e">
        <f t="shared" ca="1" si="333"/>
        <v>#NAME?</v>
      </c>
    </row>
    <row r="2649" spans="1:15">
      <c r="A2649">
        <v>2646</v>
      </c>
      <c r="B2649">
        <f t="shared" si="331"/>
        <v>10.584</v>
      </c>
      <c r="C2649" s="151" t="e">
        <f ca="1">+_xll.BInterpol(Boost!$R$6:$R$66,Boost!$AZ$6:$AZ$66,params!B2649,"cubic")</f>
        <v>#NAME?</v>
      </c>
      <c r="D2649" s="151" t="e">
        <f ca="1">+_xll.BInterpol(Boost!$R$6:$R$66,Boost!$AX$6:$AX$66,params!B2649,"cubic")</f>
        <v>#NAME?</v>
      </c>
      <c r="E2649" s="198" t="e">
        <f t="shared" ca="1" si="334"/>
        <v>#NAME?</v>
      </c>
      <c r="F2649" s="151" t="e">
        <f ca="1">+_xll.BInterpol(Boost!$R$6:$R$66,Boost!$AY$6:$AY$66,params!B2649,"cubic")</f>
        <v>#NAME?</v>
      </c>
      <c r="G2649" s="151" t="e">
        <f ca="1">_xll.BInterpol(cf!$A$2:$A$68,cf!$B$2:$B$68,params!B2649,"cubic")/100</f>
        <v>#NAME?</v>
      </c>
      <c r="H2649" s="199" t="e">
        <f t="shared" ca="1" si="335"/>
        <v>#NAME?</v>
      </c>
      <c r="I2649" s="152">
        <f t="shared" si="330"/>
        <v>0.16171739677576658</v>
      </c>
      <c r="J2649" s="152">
        <f t="shared" si="336"/>
        <v>5.5887369773244266E-5</v>
      </c>
      <c r="K2649" s="3" t="e">
        <f t="shared" ca="1" si="332"/>
        <v>#NAME?</v>
      </c>
      <c r="L2649" s="153" t="e">
        <f t="shared" ca="1" si="337"/>
        <v>#NAME?</v>
      </c>
      <c r="M2649" s="195" t="e">
        <f ca="1">_xll.BInterpol(cf!$A$2:$A$68,cf!$C$2:$C$68,params!B2649,"cubic")</f>
        <v>#NAME?</v>
      </c>
      <c r="N2649" s="195" t="e">
        <f ca="1">+_xll.BInterpol(#REF!,#REF!,params!B2649,"cubic")</f>
        <v>#NAME?</v>
      </c>
      <c r="O2649" s="153" t="e">
        <f t="shared" ca="1" si="333"/>
        <v>#NAME?</v>
      </c>
    </row>
    <row r="2650" spans="1:15">
      <c r="A2650">
        <v>2647</v>
      </c>
      <c r="B2650">
        <f t="shared" si="331"/>
        <v>10.587999999999999</v>
      </c>
      <c r="C2650" s="151" t="e">
        <f ca="1">+_xll.BInterpol(Boost!$R$6:$R$66,Boost!$AZ$6:$AZ$66,params!B2650,"cubic")</f>
        <v>#NAME?</v>
      </c>
      <c r="D2650" s="151" t="e">
        <f ca="1">+_xll.BInterpol(Boost!$R$6:$R$66,Boost!$AX$6:$AX$66,params!B2650,"cubic")</f>
        <v>#NAME?</v>
      </c>
      <c r="E2650" s="198" t="e">
        <f t="shared" ca="1" si="334"/>
        <v>#NAME?</v>
      </c>
      <c r="F2650" s="151" t="e">
        <f ca="1">+_xll.BInterpol(Boost!$R$6:$R$66,Boost!$AY$6:$AY$66,params!B2650,"cubic")</f>
        <v>#NAME?</v>
      </c>
      <c r="G2650" s="151" t="e">
        <f ca="1">_xll.BInterpol(cf!$A$2:$A$68,cf!$B$2:$B$68,params!B2650,"cubic")/100</f>
        <v>#NAME?</v>
      </c>
      <c r="H2650" s="199" t="e">
        <f t="shared" ca="1" si="335"/>
        <v>#NAME?</v>
      </c>
      <c r="I2650" s="152">
        <f t="shared" si="330"/>
        <v>0.16177328041983929</v>
      </c>
      <c r="J2650" s="152">
        <f t="shared" si="336"/>
        <v>5.5883644072718397E-5</v>
      </c>
      <c r="K2650" s="3" t="e">
        <f t="shared" ca="1" si="332"/>
        <v>#NAME?</v>
      </c>
      <c r="L2650" s="153" t="e">
        <f t="shared" ca="1" si="337"/>
        <v>#NAME?</v>
      </c>
      <c r="M2650" s="195" t="e">
        <f ca="1">_xll.BInterpol(cf!$A$2:$A$68,cf!$C$2:$C$68,params!B2650,"cubic")</f>
        <v>#NAME?</v>
      </c>
      <c r="N2650" s="195" t="e">
        <f ca="1">+_xll.BInterpol(#REF!,#REF!,params!B2650,"cubic")</f>
        <v>#NAME?</v>
      </c>
      <c r="O2650" s="153" t="e">
        <f t="shared" ca="1" si="333"/>
        <v>#NAME?</v>
      </c>
    </row>
    <row r="2651" spans="1:15">
      <c r="A2651">
        <v>2648</v>
      </c>
      <c r="B2651">
        <f t="shared" si="331"/>
        <v>10.592000000000001</v>
      </c>
      <c r="C2651" s="151" t="e">
        <f ca="1">+_xll.BInterpol(Boost!$R$6:$R$66,Boost!$AZ$6:$AZ$66,params!B2651,"cubic")</f>
        <v>#NAME?</v>
      </c>
      <c r="D2651" s="151" t="e">
        <f ca="1">+_xll.BInterpol(Boost!$R$6:$R$66,Boost!$AX$6:$AX$66,params!B2651,"cubic")</f>
        <v>#NAME?</v>
      </c>
      <c r="E2651" s="198" t="e">
        <f t="shared" ca="1" si="334"/>
        <v>#NAME?</v>
      </c>
      <c r="F2651" s="151" t="e">
        <f ca="1">+_xll.BInterpol(Boost!$R$6:$R$66,Boost!$AY$6:$AY$66,params!B2651,"cubic")</f>
        <v>#NAME?</v>
      </c>
      <c r="G2651" s="151" t="e">
        <f ca="1">_xll.BInterpol(cf!$A$2:$A$68,cf!$B$2:$B$68,params!B2651,"cubic")/100</f>
        <v>#NAME?</v>
      </c>
      <c r="H2651" s="199" t="e">
        <f t="shared" ca="1" si="335"/>
        <v>#NAME?</v>
      </c>
      <c r="I2651" s="152">
        <f t="shared" si="330"/>
        <v>0.16182916033846007</v>
      </c>
      <c r="J2651" s="152">
        <f t="shared" si="336"/>
        <v>5.5879918620771463E-5</v>
      </c>
      <c r="K2651" s="3" t="e">
        <f t="shared" ca="1" si="332"/>
        <v>#NAME?</v>
      </c>
      <c r="L2651" s="153" t="e">
        <f t="shared" ca="1" si="337"/>
        <v>#NAME?</v>
      </c>
      <c r="M2651" s="195" t="e">
        <f ca="1">_xll.BInterpol(cf!$A$2:$A$68,cf!$C$2:$C$68,params!B2651,"cubic")</f>
        <v>#NAME?</v>
      </c>
      <c r="N2651" s="195" t="e">
        <f ca="1">+_xll.BInterpol(#REF!,#REF!,params!B2651,"cubic")</f>
        <v>#NAME?</v>
      </c>
      <c r="O2651" s="153" t="e">
        <f t="shared" ca="1" si="333"/>
        <v>#NAME?</v>
      </c>
    </row>
    <row r="2652" spans="1:15">
      <c r="A2652">
        <v>2649</v>
      </c>
      <c r="B2652">
        <f t="shared" si="331"/>
        <v>10.596</v>
      </c>
      <c r="C2652" s="151" t="e">
        <f ca="1">+_xll.BInterpol(Boost!$R$6:$R$66,Boost!$AZ$6:$AZ$66,params!B2652,"cubic")</f>
        <v>#NAME?</v>
      </c>
      <c r="D2652" s="151" t="e">
        <f ca="1">+_xll.BInterpol(Boost!$R$6:$R$66,Boost!$AX$6:$AX$66,params!B2652,"cubic")</f>
        <v>#NAME?</v>
      </c>
      <c r="E2652" s="198" t="e">
        <f t="shared" ca="1" si="334"/>
        <v>#NAME?</v>
      </c>
      <c r="F2652" s="151" t="e">
        <f ca="1">+_xll.BInterpol(Boost!$R$6:$R$66,Boost!$AY$6:$AY$66,params!B2652,"cubic")</f>
        <v>#NAME?</v>
      </c>
      <c r="G2652" s="151" t="e">
        <f ca="1">_xll.BInterpol(cf!$A$2:$A$68,cf!$B$2:$B$68,params!B2652,"cubic")/100</f>
        <v>#NAME?</v>
      </c>
      <c r="H2652" s="199" t="e">
        <f t="shared" ca="1" si="335"/>
        <v>#NAME?</v>
      </c>
      <c r="I2652" s="152">
        <f t="shared" si="330"/>
        <v>0.16188503653187691</v>
      </c>
      <c r="J2652" s="152">
        <f t="shared" si="336"/>
        <v>5.5876193416848352E-5</v>
      </c>
      <c r="K2652" s="3" t="e">
        <f t="shared" ca="1" si="332"/>
        <v>#NAME?</v>
      </c>
      <c r="L2652" s="153" t="e">
        <f t="shared" ca="1" si="337"/>
        <v>#NAME?</v>
      </c>
      <c r="M2652" s="195" t="e">
        <f ca="1">_xll.BInterpol(cf!$A$2:$A$68,cf!$C$2:$C$68,params!B2652,"cubic")</f>
        <v>#NAME?</v>
      </c>
      <c r="N2652" s="195" t="e">
        <f ca="1">+_xll.BInterpol(#REF!,#REF!,params!B2652,"cubic")</f>
        <v>#NAME?</v>
      </c>
      <c r="O2652" s="153" t="e">
        <f t="shared" ca="1" si="333"/>
        <v>#NAME?</v>
      </c>
    </row>
    <row r="2653" spans="1:15">
      <c r="A2653">
        <v>2650</v>
      </c>
      <c r="B2653">
        <f t="shared" si="331"/>
        <v>10.6</v>
      </c>
      <c r="C2653" s="151" t="e">
        <f ca="1">+_xll.BInterpol(Boost!$R$6:$R$66,Boost!$AZ$6:$AZ$66,params!B2653,"cubic")</f>
        <v>#NAME?</v>
      </c>
      <c r="D2653" s="151" t="e">
        <f ca="1">+_xll.BInterpol(Boost!$R$6:$R$66,Boost!$AX$6:$AX$66,params!B2653,"cubic")</f>
        <v>#NAME?</v>
      </c>
      <c r="E2653" s="198" t="e">
        <f t="shared" ca="1" si="334"/>
        <v>#NAME?</v>
      </c>
      <c r="F2653" s="151" t="e">
        <f ca="1">+_xll.BInterpol(Boost!$R$6:$R$66,Boost!$AY$6:$AY$66,params!B2653,"cubic")</f>
        <v>#NAME?</v>
      </c>
      <c r="G2653" s="151" t="e">
        <f ca="1">_xll.BInterpol(cf!$A$2:$A$68,cf!$B$2:$B$68,params!B2653,"cubic")/100</f>
        <v>#NAME?</v>
      </c>
      <c r="H2653" s="199" t="e">
        <f t="shared" ca="1" si="335"/>
        <v>#NAME?</v>
      </c>
      <c r="I2653" s="152">
        <f t="shared" si="330"/>
        <v>0.16194090900033853</v>
      </c>
      <c r="J2653" s="152">
        <f t="shared" si="336"/>
        <v>5.5872468461615199E-5</v>
      </c>
      <c r="K2653" s="3" t="e">
        <f t="shared" ca="1" si="332"/>
        <v>#NAME?</v>
      </c>
      <c r="L2653" s="153" t="e">
        <f t="shared" ca="1" si="337"/>
        <v>#NAME?</v>
      </c>
      <c r="M2653" s="195" t="e">
        <f ca="1">_xll.BInterpol(cf!$A$2:$A$68,cf!$C$2:$C$68,params!B2653,"cubic")</f>
        <v>#NAME?</v>
      </c>
      <c r="N2653" s="195" t="e">
        <f ca="1">+_xll.BInterpol(#REF!,#REF!,params!B2653,"cubic")</f>
        <v>#NAME?</v>
      </c>
      <c r="O2653" s="153" t="e">
        <f t="shared" ca="1" si="333"/>
        <v>#NAME?</v>
      </c>
    </row>
    <row r="2654" spans="1:15">
      <c r="A2654">
        <v>2651</v>
      </c>
      <c r="B2654">
        <f t="shared" si="331"/>
        <v>10.603999999999999</v>
      </c>
      <c r="C2654" s="151" t="e">
        <f ca="1">+_xll.BInterpol(Boost!$R$6:$R$66,Boost!$AZ$6:$AZ$66,params!B2654,"cubic")</f>
        <v>#NAME?</v>
      </c>
      <c r="D2654" s="151" t="e">
        <f ca="1">+_xll.BInterpol(Boost!$R$6:$R$66,Boost!$AX$6:$AX$66,params!B2654,"cubic")</f>
        <v>#NAME?</v>
      </c>
      <c r="E2654" s="198" t="e">
        <f t="shared" ca="1" si="334"/>
        <v>#NAME?</v>
      </c>
      <c r="F2654" s="151" t="e">
        <f ca="1">+_xll.BInterpol(Boost!$R$6:$R$66,Boost!$AY$6:$AY$66,params!B2654,"cubic")</f>
        <v>#NAME?</v>
      </c>
      <c r="G2654" s="151" t="e">
        <f ca="1">_xll.BInterpol(cf!$A$2:$A$68,cf!$B$2:$B$68,params!B2654,"cubic")/100</f>
        <v>#NAME?</v>
      </c>
      <c r="H2654" s="199" t="e">
        <f t="shared" ca="1" si="335"/>
        <v>#NAME?</v>
      </c>
      <c r="I2654" s="152">
        <f t="shared" si="330"/>
        <v>0.16199677774409305</v>
      </c>
      <c r="J2654" s="152">
        <f t="shared" si="336"/>
        <v>5.5868743754516892E-5</v>
      </c>
      <c r="K2654" s="3" t="e">
        <f t="shared" ca="1" si="332"/>
        <v>#NAME?</v>
      </c>
      <c r="L2654" s="153" t="e">
        <f t="shared" ca="1" si="337"/>
        <v>#NAME?</v>
      </c>
      <c r="M2654" s="195" t="e">
        <f ca="1">_xll.BInterpol(cf!$A$2:$A$68,cf!$C$2:$C$68,params!B2654,"cubic")</f>
        <v>#NAME?</v>
      </c>
      <c r="N2654" s="195" t="e">
        <f ca="1">+_xll.BInterpol(#REF!,#REF!,params!B2654,"cubic")</f>
        <v>#NAME?</v>
      </c>
      <c r="O2654" s="153" t="e">
        <f t="shared" ca="1" si="333"/>
        <v>#NAME?</v>
      </c>
    </row>
    <row r="2655" spans="1:15">
      <c r="A2655">
        <v>2652</v>
      </c>
      <c r="B2655">
        <f t="shared" si="331"/>
        <v>10.608000000000001</v>
      </c>
      <c r="C2655" s="151" t="e">
        <f ca="1">+_xll.BInterpol(Boost!$R$6:$R$66,Boost!$AZ$6:$AZ$66,params!B2655,"cubic")</f>
        <v>#NAME?</v>
      </c>
      <c r="D2655" s="151" t="e">
        <f ca="1">+_xll.BInterpol(Boost!$R$6:$R$66,Boost!$AX$6:$AX$66,params!B2655,"cubic")</f>
        <v>#NAME?</v>
      </c>
      <c r="E2655" s="198" t="e">
        <f t="shared" ca="1" si="334"/>
        <v>#NAME?</v>
      </c>
      <c r="F2655" s="151" t="e">
        <f ca="1">+_xll.BInterpol(Boost!$R$6:$R$66,Boost!$AY$6:$AY$66,params!B2655,"cubic")</f>
        <v>#NAME?</v>
      </c>
      <c r="G2655" s="151" t="e">
        <f ca="1">_xll.BInterpol(cf!$A$2:$A$68,cf!$B$2:$B$68,params!B2655,"cubic")/100</f>
        <v>#NAME?</v>
      </c>
      <c r="H2655" s="199" t="e">
        <f t="shared" ca="1" si="335"/>
        <v>#NAME?</v>
      </c>
      <c r="I2655" s="152">
        <f t="shared" ref="I2655:I2718" si="338">1-EXP($R$5*-1*B2655/(1-$R$6))</f>
        <v>0.16205264276338871</v>
      </c>
      <c r="J2655" s="152">
        <f t="shared" si="336"/>
        <v>5.5865019295664453E-5</v>
      </c>
      <c r="K2655" s="3" t="e">
        <f t="shared" ca="1" si="332"/>
        <v>#NAME?</v>
      </c>
      <c r="L2655" s="153" t="e">
        <f t="shared" ca="1" si="337"/>
        <v>#NAME?</v>
      </c>
      <c r="M2655" s="195" t="e">
        <f ca="1">_xll.BInterpol(cf!$A$2:$A$68,cf!$C$2:$C$68,params!B2655,"cubic")</f>
        <v>#NAME?</v>
      </c>
      <c r="N2655" s="195" t="e">
        <f ca="1">+_xll.BInterpol(#REF!,#REF!,params!B2655,"cubic")</f>
        <v>#NAME?</v>
      </c>
      <c r="O2655" s="153" t="e">
        <f t="shared" ca="1" si="333"/>
        <v>#NAME?</v>
      </c>
    </row>
    <row r="2656" spans="1:15">
      <c r="A2656">
        <v>2653</v>
      </c>
      <c r="B2656">
        <f t="shared" si="331"/>
        <v>10.612</v>
      </c>
      <c r="C2656" s="151" t="e">
        <f ca="1">+_xll.BInterpol(Boost!$R$6:$R$66,Boost!$AZ$6:$AZ$66,params!B2656,"cubic")</f>
        <v>#NAME?</v>
      </c>
      <c r="D2656" s="151" t="e">
        <f ca="1">+_xll.BInterpol(Boost!$R$6:$R$66,Boost!$AX$6:$AX$66,params!B2656,"cubic")</f>
        <v>#NAME?</v>
      </c>
      <c r="E2656" s="198" t="e">
        <f t="shared" ca="1" si="334"/>
        <v>#NAME?</v>
      </c>
      <c r="F2656" s="151" t="e">
        <f ca="1">+_xll.BInterpol(Boost!$R$6:$R$66,Boost!$AY$6:$AY$66,params!B2656,"cubic")</f>
        <v>#NAME?</v>
      </c>
      <c r="G2656" s="151" t="e">
        <f ca="1">_xll.BInterpol(cf!$A$2:$A$68,cf!$B$2:$B$68,params!B2656,"cubic")/100</f>
        <v>#NAME?</v>
      </c>
      <c r="H2656" s="199" t="e">
        <f t="shared" ca="1" si="335"/>
        <v>#NAME?</v>
      </c>
      <c r="I2656" s="152">
        <f t="shared" si="338"/>
        <v>0.16210850405847399</v>
      </c>
      <c r="J2656" s="152">
        <f t="shared" si="336"/>
        <v>5.5861295085279927E-5</v>
      </c>
      <c r="K2656" s="3" t="e">
        <f t="shared" ca="1" si="332"/>
        <v>#NAME?</v>
      </c>
      <c r="L2656" s="153" t="e">
        <f t="shared" ca="1" si="337"/>
        <v>#NAME?</v>
      </c>
      <c r="M2656" s="195" t="e">
        <f ca="1">_xll.BInterpol(cf!$A$2:$A$68,cf!$C$2:$C$68,params!B2656,"cubic")</f>
        <v>#NAME?</v>
      </c>
      <c r="N2656" s="195" t="e">
        <f ca="1">+_xll.BInterpol(#REF!,#REF!,params!B2656,"cubic")</f>
        <v>#NAME?</v>
      </c>
      <c r="O2656" s="153" t="e">
        <f t="shared" ca="1" si="333"/>
        <v>#NAME?</v>
      </c>
    </row>
    <row r="2657" spans="1:15">
      <c r="A2657">
        <v>2654</v>
      </c>
      <c r="B2657">
        <f t="shared" si="331"/>
        <v>10.616</v>
      </c>
      <c r="C2657" s="151" t="e">
        <f ca="1">+_xll.BInterpol(Boost!$R$6:$R$66,Boost!$AZ$6:$AZ$66,params!B2657,"cubic")</f>
        <v>#NAME?</v>
      </c>
      <c r="D2657" s="151" t="e">
        <f ca="1">+_xll.BInterpol(Boost!$R$6:$R$66,Boost!$AX$6:$AX$66,params!B2657,"cubic")</f>
        <v>#NAME?</v>
      </c>
      <c r="E2657" s="198" t="e">
        <f t="shared" ca="1" si="334"/>
        <v>#NAME?</v>
      </c>
      <c r="F2657" s="151" t="e">
        <f ca="1">+_xll.BInterpol(Boost!$R$6:$R$66,Boost!$AY$6:$AY$66,params!B2657,"cubic")</f>
        <v>#NAME?</v>
      </c>
      <c r="G2657" s="151" t="e">
        <f ca="1">_xll.BInterpol(cf!$A$2:$A$68,cf!$B$2:$B$68,params!B2657,"cubic")/100</f>
        <v>#NAME?</v>
      </c>
      <c r="H2657" s="199" t="e">
        <f t="shared" ca="1" si="335"/>
        <v>#NAME?</v>
      </c>
      <c r="I2657" s="152">
        <f t="shared" si="338"/>
        <v>0.16216436162959702</v>
      </c>
      <c r="J2657" s="152">
        <f t="shared" si="336"/>
        <v>5.5857571123030247E-5</v>
      </c>
      <c r="K2657" s="3" t="e">
        <f t="shared" ca="1" si="332"/>
        <v>#NAME?</v>
      </c>
      <c r="L2657" s="153" t="e">
        <f t="shared" ca="1" si="337"/>
        <v>#NAME?</v>
      </c>
      <c r="M2657" s="195" t="e">
        <f ca="1">_xll.BInterpol(cf!$A$2:$A$68,cf!$C$2:$C$68,params!B2657,"cubic")</f>
        <v>#NAME?</v>
      </c>
      <c r="N2657" s="195" t="e">
        <f ca="1">+_xll.BInterpol(#REF!,#REF!,params!B2657,"cubic")</f>
        <v>#NAME?</v>
      </c>
      <c r="O2657" s="153" t="e">
        <f t="shared" ca="1" si="333"/>
        <v>#NAME?</v>
      </c>
    </row>
    <row r="2658" spans="1:15">
      <c r="A2658">
        <v>2655</v>
      </c>
      <c r="B2658">
        <f t="shared" si="331"/>
        <v>10.62</v>
      </c>
      <c r="C2658" s="151" t="e">
        <f ca="1">+_xll.BInterpol(Boost!$R$6:$R$66,Boost!$AZ$6:$AZ$66,params!B2658,"cubic")</f>
        <v>#NAME?</v>
      </c>
      <c r="D2658" s="151" t="e">
        <f ca="1">+_xll.BInterpol(Boost!$R$6:$R$66,Boost!$AX$6:$AX$66,params!B2658,"cubic")</f>
        <v>#NAME?</v>
      </c>
      <c r="E2658" s="198" t="e">
        <f t="shared" ca="1" si="334"/>
        <v>#NAME?</v>
      </c>
      <c r="F2658" s="151" t="e">
        <f ca="1">+_xll.BInterpol(Boost!$R$6:$R$66,Boost!$AY$6:$AY$66,params!B2658,"cubic")</f>
        <v>#NAME?</v>
      </c>
      <c r="G2658" s="151" t="e">
        <f ca="1">_xll.BInterpol(cf!$A$2:$A$68,cf!$B$2:$B$68,params!B2658,"cubic")/100</f>
        <v>#NAME?</v>
      </c>
      <c r="H2658" s="199" t="e">
        <f t="shared" ca="1" si="335"/>
        <v>#NAME?</v>
      </c>
      <c r="I2658" s="152">
        <f t="shared" si="338"/>
        <v>0.16222021547700616</v>
      </c>
      <c r="J2658" s="152">
        <f t="shared" si="336"/>
        <v>5.5853847409137458E-5</v>
      </c>
      <c r="K2658" s="3" t="e">
        <f t="shared" ca="1" si="332"/>
        <v>#NAME?</v>
      </c>
      <c r="L2658" s="153" t="e">
        <f t="shared" ca="1" si="337"/>
        <v>#NAME?</v>
      </c>
      <c r="M2658" s="195" t="e">
        <f ca="1">_xll.BInterpol(cf!$A$2:$A$68,cf!$C$2:$C$68,params!B2658,"cubic")</f>
        <v>#NAME?</v>
      </c>
      <c r="N2658" s="195" t="e">
        <f ca="1">+_xll.BInterpol(#REF!,#REF!,params!B2658,"cubic")</f>
        <v>#NAME?</v>
      </c>
      <c r="O2658" s="153" t="e">
        <f t="shared" ca="1" si="333"/>
        <v>#NAME?</v>
      </c>
    </row>
    <row r="2659" spans="1:15">
      <c r="A2659">
        <v>2656</v>
      </c>
      <c r="B2659">
        <f t="shared" si="331"/>
        <v>10.624000000000001</v>
      </c>
      <c r="C2659" s="151" t="e">
        <f ca="1">+_xll.BInterpol(Boost!$R$6:$R$66,Boost!$AZ$6:$AZ$66,params!B2659,"cubic")</f>
        <v>#NAME?</v>
      </c>
      <c r="D2659" s="151" t="e">
        <f ca="1">+_xll.BInterpol(Boost!$R$6:$R$66,Boost!$AX$6:$AX$66,params!B2659,"cubic")</f>
        <v>#NAME?</v>
      </c>
      <c r="E2659" s="198" t="e">
        <f t="shared" ca="1" si="334"/>
        <v>#NAME?</v>
      </c>
      <c r="F2659" s="151" t="e">
        <f ca="1">+_xll.BInterpol(Boost!$R$6:$R$66,Boost!$AY$6:$AY$66,params!B2659,"cubic")</f>
        <v>#NAME?</v>
      </c>
      <c r="G2659" s="151" t="e">
        <f ca="1">_xll.BInterpol(cf!$A$2:$A$68,cf!$B$2:$B$68,params!B2659,"cubic")/100</f>
        <v>#NAME?</v>
      </c>
      <c r="H2659" s="199" t="e">
        <f t="shared" ca="1" si="335"/>
        <v>#NAME?</v>
      </c>
      <c r="I2659" s="152">
        <f t="shared" si="338"/>
        <v>0.16227606560094954</v>
      </c>
      <c r="J2659" s="152">
        <f t="shared" si="336"/>
        <v>5.5850123943379515E-5</v>
      </c>
      <c r="K2659" s="3" t="e">
        <f t="shared" ca="1" si="332"/>
        <v>#NAME?</v>
      </c>
      <c r="L2659" s="153" t="e">
        <f t="shared" ca="1" si="337"/>
        <v>#NAME?</v>
      </c>
      <c r="M2659" s="195" t="e">
        <f ca="1">_xll.BInterpol(cf!$A$2:$A$68,cf!$C$2:$C$68,params!B2659,"cubic")</f>
        <v>#NAME?</v>
      </c>
      <c r="N2659" s="195" t="e">
        <f ca="1">+_xll.BInterpol(#REF!,#REF!,params!B2659,"cubic")</f>
        <v>#NAME?</v>
      </c>
      <c r="O2659" s="153" t="e">
        <f t="shared" ca="1" si="333"/>
        <v>#NAME?</v>
      </c>
    </row>
    <row r="2660" spans="1:15">
      <c r="A2660">
        <v>2657</v>
      </c>
      <c r="B2660">
        <f t="shared" si="331"/>
        <v>10.628</v>
      </c>
      <c r="C2660" s="151" t="e">
        <f ca="1">+_xll.BInterpol(Boost!$R$6:$R$66,Boost!$AZ$6:$AZ$66,params!B2660,"cubic")</f>
        <v>#NAME?</v>
      </c>
      <c r="D2660" s="151" t="e">
        <f ca="1">+_xll.BInterpol(Boost!$R$6:$R$66,Boost!$AX$6:$AX$66,params!B2660,"cubic")</f>
        <v>#NAME?</v>
      </c>
      <c r="E2660" s="198" t="e">
        <f t="shared" ca="1" si="334"/>
        <v>#NAME?</v>
      </c>
      <c r="F2660" s="151" t="e">
        <f ca="1">+_xll.BInterpol(Boost!$R$6:$R$66,Boost!$AY$6:$AY$66,params!B2660,"cubic")</f>
        <v>#NAME?</v>
      </c>
      <c r="G2660" s="151" t="e">
        <f ca="1">_xll.BInterpol(cf!$A$2:$A$68,cf!$B$2:$B$68,params!B2660,"cubic")/100</f>
        <v>#NAME?</v>
      </c>
      <c r="H2660" s="199" t="e">
        <f t="shared" ca="1" si="335"/>
        <v>#NAME?</v>
      </c>
      <c r="I2660" s="152">
        <f t="shared" si="338"/>
        <v>0.1623319120016754</v>
      </c>
      <c r="J2660" s="152">
        <f t="shared" si="336"/>
        <v>5.584640072586744E-5</v>
      </c>
      <c r="K2660" s="3" t="e">
        <f t="shared" ca="1" si="332"/>
        <v>#NAME?</v>
      </c>
      <c r="L2660" s="153" t="e">
        <f t="shared" ca="1" si="337"/>
        <v>#NAME?</v>
      </c>
      <c r="M2660" s="195" t="e">
        <f ca="1">_xll.BInterpol(cf!$A$2:$A$68,cf!$C$2:$C$68,params!B2660,"cubic")</f>
        <v>#NAME?</v>
      </c>
      <c r="N2660" s="195" t="e">
        <f ca="1">+_xll.BInterpol(#REF!,#REF!,params!B2660,"cubic")</f>
        <v>#NAME?</v>
      </c>
      <c r="O2660" s="153" t="e">
        <f t="shared" ca="1" si="333"/>
        <v>#NAME?</v>
      </c>
    </row>
    <row r="2661" spans="1:15">
      <c r="A2661">
        <v>2658</v>
      </c>
      <c r="B2661">
        <f t="shared" si="331"/>
        <v>10.632</v>
      </c>
      <c r="C2661" s="151" t="e">
        <f ca="1">+_xll.BInterpol(Boost!$R$6:$R$66,Boost!$AZ$6:$AZ$66,params!B2661,"cubic")</f>
        <v>#NAME?</v>
      </c>
      <c r="D2661" s="151" t="e">
        <f ca="1">+_xll.BInterpol(Boost!$R$6:$R$66,Boost!$AX$6:$AX$66,params!B2661,"cubic")</f>
        <v>#NAME?</v>
      </c>
      <c r="E2661" s="198" t="e">
        <f t="shared" ca="1" si="334"/>
        <v>#NAME?</v>
      </c>
      <c r="F2661" s="151" t="e">
        <f ca="1">+_xll.BInterpol(Boost!$R$6:$R$66,Boost!$AY$6:$AY$66,params!B2661,"cubic")</f>
        <v>#NAME?</v>
      </c>
      <c r="G2661" s="151" t="e">
        <f ca="1">_xll.BInterpol(cf!$A$2:$A$68,cf!$B$2:$B$68,params!B2661,"cubic")/100</f>
        <v>#NAME?</v>
      </c>
      <c r="H2661" s="199" t="e">
        <f t="shared" ca="1" si="335"/>
        <v>#NAME?</v>
      </c>
      <c r="I2661" s="152">
        <f t="shared" si="338"/>
        <v>0.16238775467943201</v>
      </c>
      <c r="J2661" s="152">
        <f t="shared" si="336"/>
        <v>5.5842677756601233E-5</v>
      </c>
      <c r="K2661" s="3" t="e">
        <f t="shared" ca="1" si="332"/>
        <v>#NAME?</v>
      </c>
      <c r="L2661" s="153" t="e">
        <f t="shared" ca="1" si="337"/>
        <v>#NAME?</v>
      </c>
      <c r="M2661" s="195" t="e">
        <f ca="1">_xll.BInterpol(cf!$A$2:$A$68,cf!$C$2:$C$68,params!B2661,"cubic")</f>
        <v>#NAME?</v>
      </c>
      <c r="N2661" s="195" t="e">
        <f ca="1">+_xll.BInterpol(#REF!,#REF!,params!B2661,"cubic")</f>
        <v>#NAME?</v>
      </c>
      <c r="O2661" s="153" t="e">
        <f t="shared" ca="1" si="333"/>
        <v>#NAME?</v>
      </c>
    </row>
    <row r="2662" spans="1:15">
      <c r="A2662">
        <v>2659</v>
      </c>
      <c r="B2662">
        <f t="shared" si="331"/>
        <v>10.635999999999999</v>
      </c>
      <c r="C2662" s="151" t="e">
        <f ca="1">+_xll.BInterpol(Boost!$R$6:$R$66,Boost!$AZ$6:$AZ$66,params!B2662,"cubic")</f>
        <v>#NAME?</v>
      </c>
      <c r="D2662" s="151" t="e">
        <f ca="1">+_xll.BInterpol(Boost!$R$6:$R$66,Boost!$AX$6:$AX$66,params!B2662,"cubic")</f>
        <v>#NAME?</v>
      </c>
      <c r="E2662" s="198" t="e">
        <f t="shared" ca="1" si="334"/>
        <v>#NAME?</v>
      </c>
      <c r="F2662" s="151" t="e">
        <f ca="1">+_xll.BInterpol(Boost!$R$6:$R$66,Boost!$AY$6:$AY$66,params!B2662,"cubic")</f>
        <v>#NAME?</v>
      </c>
      <c r="G2662" s="151" t="e">
        <f ca="1">_xll.BInterpol(cf!$A$2:$A$68,cf!$B$2:$B$68,params!B2662,"cubic")/100</f>
        <v>#NAME?</v>
      </c>
      <c r="H2662" s="199" t="e">
        <f t="shared" ca="1" si="335"/>
        <v>#NAME?</v>
      </c>
      <c r="I2662" s="152">
        <f t="shared" si="338"/>
        <v>0.16244359363446759</v>
      </c>
      <c r="J2662" s="152">
        <f t="shared" si="336"/>
        <v>5.5838955035580895E-5</v>
      </c>
      <c r="K2662" s="3" t="e">
        <f t="shared" ca="1" si="332"/>
        <v>#NAME?</v>
      </c>
      <c r="L2662" s="153" t="e">
        <f t="shared" ca="1" si="337"/>
        <v>#NAME?</v>
      </c>
      <c r="M2662" s="195" t="e">
        <f ca="1">_xll.BInterpol(cf!$A$2:$A$68,cf!$C$2:$C$68,params!B2662,"cubic")</f>
        <v>#NAME?</v>
      </c>
      <c r="N2662" s="195" t="e">
        <f ca="1">+_xll.BInterpol(#REF!,#REF!,params!B2662,"cubic")</f>
        <v>#NAME?</v>
      </c>
      <c r="O2662" s="153" t="e">
        <f t="shared" ca="1" si="333"/>
        <v>#NAME?</v>
      </c>
    </row>
    <row r="2663" spans="1:15">
      <c r="A2663">
        <v>2660</v>
      </c>
      <c r="B2663">
        <f t="shared" si="331"/>
        <v>10.64</v>
      </c>
      <c r="C2663" s="151" t="e">
        <f ca="1">+_xll.BInterpol(Boost!$R$6:$R$66,Boost!$AZ$6:$AZ$66,params!B2663,"cubic")</f>
        <v>#NAME?</v>
      </c>
      <c r="D2663" s="151" t="e">
        <f ca="1">+_xll.BInterpol(Boost!$R$6:$R$66,Boost!$AX$6:$AX$66,params!B2663,"cubic")</f>
        <v>#NAME?</v>
      </c>
      <c r="E2663" s="198" t="e">
        <f t="shared" ca="1" si="334"/>
        <v>#NAME?</v>
      </c>
      <c r="F2663" s="151" t="e">
        <f ca="1">+_xll.BInterpol(Boost!$R$6:$R$66,Boost!$AY$6:$AY$66,params!B2663,"cubic")</f>
        <v>#NAME?</v>
      </c>
      <c r="G2663" s="151" t="e">
        <f ca="1">_xll.BInterpol(cf!$A$2:$A$68,cf!$B$2:$B$68,params!B2663,"cubic")/100</f>
        <v>#NAME?</v>
      </c>
      <c r="H2663" s="199" t="e">
        <f t="shared" ca="1" si="335"/>
        <v>#NAME?</v>
      </c>
      <c r="I2663" s="152">
        <f t="shared" si="338"/>
        <v>0.16249942886703017</v>
      </c>
      <c r="J2663" s="152">
        <f t="shared" si="336"/>
        <v>5.583523256258438E-5</v>
      </c>
      <c r="K2663" s="3" t="e">
        <f t="shared" ca="1" si="332"/>
        <v>#NAME?</v>
      </c>
      <c r="L2663" s="153" t="e">
        <f t="shared" ca="1" si="337"/>
        <v>#NAME?</v>
      </c>
      <c r="M2663" s="195" t="e">
        <f ca="1">_xll.BInterpol(cf!$A$2:$A$68,cf!$C$2:$C$68,params!B2663,"cubic")</f>
        <v>#NAME?</v>
      </c>
      <c r="N2663" s="195" t="e">
        <f ca="1">+_xll.BInterpol(#REF!,#REF!,params!B2663,"cubic")</f>
        <v>#NAME?</v>
      </c>
      <c r="O2663" s="153" t="e">
        <f t="shared" ca="1" si="333"/>
        <v>#NAME?</v>
      </c>
    </row>
    <row r="2664" spans="1:15">
      <c r="A2664">
        <v>2661</v>
      </c>
      <c r="B2664">
        <f t="shared" si="331"/>
        <v>10.644</v>
      </c>
      <c r="C2664" s="151" t="e">
        <f ca="1">+_xll.BInterpol(Boost!$R$6:$R$66,Boost!$AZ$6:$AZ$66,params!B2664,"cubic")</f>
        <v>#NAME?</v>
      </c>
      <c r="D2664" s="151" t="e">
        <f ca="1">+_xll.BInterpol(Boost!$R$6:$R$66,Boost!$AX$6:$AX$66,params!B2664,"cubic")</f>
        <v>#NAME?</v>
      </c>
      <c r="E2664" s="198" t="e">
        <f t="shared" ca="1" si="334"/>
        <v>#NAME?</v>
      </c>
      <c r="F2664" s="151" t="e">
        <f ca="1">+_xll.BInterpol(Boost!$R$6:$R$66,Boost!$AY$6:$AY$66,params!B2664,"cubic")</f>
        <v>#NAME?</v>
      </c>
      <c r="G2664" s="151" t="e">
        <f ca="1">_xll.BInterpol(cf!$A$2:$A$68,cf!$B$2:$B$68,params!B2664,"cubic")/100</f>
        <v>#NAME?</v>
      </c>
      <c r="H2664" s="199" t="e">
        <f t="shared" ca="1" si="335"/>
        <v>#NAME?</v>
      </c>
      <c r="I2664" s="152">
        <f t="shared" si="338"/>
        <v>0.162555260377368</v>
      </c>
      <c r="J2664" s="152">
        <f t="shared" si="336"/>
        <v>5.5831510337833734E-5</v>
      </c>
      <c r="K2664" s="3" t="e">
        <f t="shared" ca="1" si="332"/>
        <v>#NAME?</v>
      </c>
      <c r="L2664" s="153" t="e">
        <f t="shared" ca="1" si="337"/>
        <v>#NAME?</v>
      </c>
      <c r="M2664" s="195" t="e">
        <f ca="1">_xll.BInterpol(cf!$A$2:$A$68,cf!$C$2:$C$68,params!B2664,"cubic")</f>
        <v>#NAME?</v>
      </c>
      <c r="N2664" s="195" t="e">
        <f ca="1">+_xll.BInterpol(#REF!,#REF!,params!B2664,"cubic")</f>
        <v>#NAME?</v>
      </c>
      <c r="O2664" s="153" t="e">
        <f t="shared" ca="1" si="333"/>
        <v>#NAME?</v>
      </c>
    </row>
    <row r="2665" spans="1:15">
      <c r="A2665">
        <v>2662</v>
      </c>
      <c r="B2665">
        <f t="shared" si="331"/>
        <v>10.648</v>
      </c>
      <c r="C2665" s="151" t="e">
        <f ca="1">+_xll.BInterpol(Boost!$R$6:$R$66,Boost!$AZ$6:$AZ$66,params!B2665,"cubic")</f>
        <v>#NAME?</v>
      </c>
      <c r="D2665" s="151" t="e">
        <f ca="1">+_xll.BInterpol(Boost!$R$6:$R$66,Boost!$AX$6:$AX$66,params!B2665,"cubic")</f>
        <v>#NAME?</v>
      </c>
      <c r="E2665" s="198" t="e">
        <f t="shared" ca="1" si="334"/>
        <v>#NAME?</v>
      </c>
      <c r="F2665" s="151" t="e">
        <f ca="1">+_xll.BInterpol(Boost!$R$6:$R$66,Boost!$AY$6:$AY$66,params!B2665,"cubic")</f>
        <v>#NAME?</v>
      </c>
      <c r="G2665" s="151" t="e">
        <f ca="1">_xll.BInterpol(cf!$A$2:$A$68,cf!$B$2:$B$68,params!B2665,"cubic")/100</f>
        <v>#NAME?</v>
      </c>
      <c r="H2665" s="199" t="e">
        <f t="shared" ca="1" si="335"/>
        <v>#NAME?</v>
      </c>
      <c r="I2665" s="152">
        <f t="shared" si="338"/>
        <v>0.16261108816572922</v>
      </c>
      <c r="J2665" s="152">
        <f t="shared" si="336"/>
        <v>5.5827788361217934E-5</v>
      </c>
      <c r="K2665" s="3" t="e">
        <f t="shared" ca="1" si="332"/>
        <v>#NAME?</v>
      </c>
      <c r="L2665" s="153" t="e">
        <f t="shared" ca="1" si="337"/>
        <v>#NAME?</v>
      </c>
      <c r="M2665" s="195" t="e">
        <f ca="1">_xll.BInterpol(cf!$A$2:$A$68,cf!$C$2:$C$68,params!B2665,"cubic")</f>
        <v>#NAME?</v>
      </c>
      <c r="N2665" s="195" t="e">
        <f ca="1">+_xll.BInterpol(#REF!,#REF!,params!B2665,"cubic")</f>
        <v>#NAME?</v>
      </c>
      <c r="O2665" s="153" t="e">
        <f t="shared" ca="1" si="333"/>
        <v>#NAME?</v>
      </c>
    </row>
    <row r="2666" spans="1:15">
      <c r="A2666">
        <v>2663</v>
      </c>
      <c r="B2666">
        <f t="shared" si="331"/>
        <v>10.651999999999999</v>
      </c>
      <c r="C2666" s="151" t="e">
        <f ca="1">+_xll.BInterpol(Boost!$R$6:$R$66,Boost!$AZ$6:$AZ$66,params!B2666,"cubic")</f>
        <v>#NAME?</v>
      </c>
      <c r="D2666" s="151" t="e">
        <f ca="1">+_xll.BInterpol(Boost!$R$6:$R$66,Boost!$AX$6:$AX$66,params!B2666,"cubic")</f>
        <v>#NAME?</v>
      </c>
      <c r="E2666" s="198" t="e">
        <f t="shared" ca="1" si="334"/>
        <v>#NAME?</v>
      </c>
      <c r="F2666" s="151" t="e">
        <f ca="1">+_xll.BInterpol(Boost!$R$6:$R$66,Boost!$AY$6:$AY$66,params!B2666,"cubic")</f>
        <v>#NAME?</v>
      </c>
      <c r="G2666" s="151" t="e">
        <f ca="1">_xll.BInterpol(cf!$A$2:$A$68,cf!$B$2:$B$68,params!B2666,"cubic")/100</f>
        <v>#NAME?</v>
      </c>
      <c r="H2666" s="199" t="e">
        <f t="shared" ca="1" si="335"/>
        <v>#NAME?</v>
      </c>
      <c r="I2666" s="152">
        <f t="shared" si="338"/>
        <v>0.16266691223236196</v>
      </c>
      <c r="J2666" s="152">
        <f t="shared" si="336"/>
        <v>5.5824066632736979E-5</v>
      </c>
      <c r="K2666" s="3" t="e">
        <f t="shared" ca="1" si="332"/>
        <v>#NAME?</v>
      </c>
      <c r="L2666" s="153" t="e">
        <f t="shared" ca="1" si="337"/>
        <v>#NAME?</v>
      </c>
      <c r="M2666" s="195" t="e">
        <f ca="1">_xll.BInterpol(cf!$A$2:$A$68,cf!$C$2:$C$68,params!B2666,"cubic")</f>
        <v>#NAME?</v>
      </c>
      <c r="N2666" s="195" t="e">
        <f ca="1">+_xll.BInterpol(#REF!,#REF!,params!B2666,"cubic")</f>
        <v>#NAME?</v>
      </c>
      <c r="O2666" s="153" t="e">
        <f t="shared" ca="1" si="333"/>
        <v>#NAME?</v>
      </c>
    </row>
    <row r="2667" spans="1:15">
      <c r="A2667">
        <v>2664</v>
      </c>
      <c r="B2667">
        <f t="shared" si="331"/>
        <v>10.656000000000001</v>
      </c>
      <c r="C2667" s="151" t="e">
        <f ca="1">+_xll.BInterpol(Boost!$R$6:$R$66,Boost!$AZ$6:$AZ$66,params!B2667,"cubic")</f>
        <v>#NAME?</v>
      </c>
      <c r="D2667" s="151" t="e">
        <f ca="1">+_xll.BInterpol(Boost!$R$6:$R$66,Boost!$AX$6:$AX$66,params!B2667,"cubic")</f>
        <v>#NAME?</v>
      </c>
      <c r="E2667" s="198" t="e">
        <f t="shared" ca="1" si="334"/>
        <v>#NAME?</v>
      </c>
      <c r="F2667" s="151" t="e">
        <f ca="1">+_xll.BInterpol(Boost!$R$6:$R$66,Boost!$AY$6:$AY$66,params!B2667,"cubic")</f>
        <v>#NAME?</v>
      </c>
      <c r="G2667" s="151" t="e">
        <f ca="1">_xll.BInterpol(cf!$A$2:$A$68,cf!$B$2:$B$68,params!B2667,"cubic")/100</f>
        <v>#NAME?</v>
      </c>
      <c r="H2667" s="199" t="e">
        <f t="shared" ca="1" si="335"/>
        <v>#NAME?</v>
      </c>
      <c r="I2667" s="152">
        <f t="shared" si="338"/>
        <v>0.16272273257751424</v>
      </c>
      <c r="J2667" s="152">
        <f t="shared" si="336"/>
        <v>5.5820345152279849E-5</v>
      </c>
      <c r="K2667" s="3" t="e">
        <f t="shared" ca="1" si="332"/>
        <v>#NAME?</v>
      </c>
      <c r="L2667" s="153" t="e">
        <f t="shared" ca="1" si="337"/>
        <v>#NAME?</v>
      </c>
      <c r="M2667" s="195" t="e">
        <f ca="1">_xll.BInterpol(cf!$A$2:$A$68,cf!$C$2:$C$68,params!B2667,"cubic")</f>
        <v>#NAME?</v>
      </c>
      <c r="N2667" s="195" t="e">
        <f ca="1">+_xll.BInterpol(#REF!,#REF!,params!B2667,"cubic")</f>
        <v>#NAME?</v>
      </c>
      <c r="O2667" s="153" t="e">
        <f t="shared" ca="1" si="333"/>
        <v>#NAME?</v>
      </c>
    </row>
    <row r="2668" spans="1:15">
      <c r="A2668">
        <v>2665</v>
      </c>
      <c r="B2668">
        <f t="shared" si="331"/>
        <v>10.66</v>
      </c>
      <c r="C2668" s="151" t="e">
        <f ca="1">+_xll.BInterpol(Boost!$R$6:$R$66,Boost!$AZ$6:$AZ$66,params!B2668,"cubic")</f>
        <v>#NAME?</v>
      </c>
      <c r="D2668" s="151" t="e">
        <f ca="1">+_xll.BInterpol(Boost!$R$6:$R$66,Boost!$AX$6:$AX$66,params!B2668,"cubic")</f>
        <v>#NAME?</v>
      </c>
      <c r="E2668" s="198" t="e">
        <f t="shared" ca="1" si="334"/>
        <v>#NAME?</v>
      </c>
      <c r="F2668" s="151" t="e">
        <f ca="1">+_xll.BInterpol(Boost!$R$6:$R$66,Boost!$AY$6:$AY$66,params!B2668,"cubic")</f>
        <v>#NAME?</v>
      </c>
      <c r="G2668" s="151" t="e">
        <f ca="1">_xll.BInterpol(cf!$A$2:$A$68,cf!$B$2:$B$68,params!B2668,"cubic")/100</f>
        <v>#NAME?</v>
      </c>
      <c r="H2668" s="199" t="e">
        <f t="shared" ca="1" si="335"/>
        <v>#NAME?</v>
      </c>
      <c r="I2668" s="152">
        <f t="shared" si="338"/>
        <v>0.16277854920143431</v>
      </c>
      <c r="J2668" s="152">
        <f t="shared" si="336"/>
        <v>5.5816623920068587E-5</v>
      </c>
      <c r="K2668" s="3" t="e">
        <f t="shared" ca="1" si="332"/>
        <v>#NAME?</v>
      </c>
      <c r="L2668" s="153" t="e">
        <f t="shared" ca="1" si="337"/>
        <v>#NAME?</v>
      </c>
      <c r="M2668" s="195" t="e">
        <f ca="1">_xll.BInterpol(cf!$A$2:$A$68,cf!$C$2:$C$68,params!B2668,"cubic")</f>
        <v>#NAME?</v>
      </c>
      <c r="N2668" s="195" t="e">
        <f ca="1">+_xll.BInterpol(#REF!,#REF!,params!B2668,"cubic")</f>
        <v>#NAME?</v>
      </c>
      <c r="O2668" s="153" t="e">
        <f t="shared" ca="1" si="333"/>
        <v>#NAME?</v>
      </c>
    </row>
    <row r="2669" spans="1:15">
      <c r="A2669">
        <v>2666</v>
      </c>
      <c r="B2669">
        <f t="shared" si="331"/>
        <v>10.664</v>
      </c>
      <c r="C2669" s="151" t="e">
        <f ca="1">+_xll.BInterpol(Boost!$R$6:$R$66,Boost!$AZ$6:$AZ$66,params!B2669,"cubic")</f>
        <v>#NAME?</v>
      </c>
      <c r="D2669" s="151" t="e">
        <f ca="1">+_xll.BInterpol(Boost!$R$6:$R$66,Boost!$AX$6:$AX$66,params!B2669,"cubic")</f>
        <v>#NAME?</v>
      </c>
      <c r="E2669" s="198" t="e">
        <f t="shared" ca="1" si="334"/>
        <v>#NAME?</v>
      </c>
      <c r="F2669" s="151" t="e">
        <f ca="1">+_xll.BInterpol(Boost!$R$6:$R$66,Boost!$AY$6:$AY$66,params!B2669,"cubic")</f>
        <v>#NAME?</v>
      </c>
      <c r="G2669" s="151" t="e">
        <f ca="1">_xll.BInterpol(cf!$A$2:$A$68,cf!$B$2:$B$68,params!B2669,"cubic")/100</f>
        <v>#NAME?</v>
      </c>
      <c r="H2669" s="199" t="e">
        <f t="shared" ca="1" si="335"/>
        <v>#NAME?</v>
      </c>
      <c r="I2669" s="152">
        <f t="shared" si="338"/>
        <v>0.16283436210437008</v>
      </c>
      <c r="J2669" s="152">
        <f t="shared" si="336"/>
        <v>5.5812902935770126E-5</v>
      </c>
      <c r="K2669" s="3" t="e">
        <f t="shared" ca="1" si="332"/>
        <v>#NAME?</v>
      </c>
      <c r="L2669" s="153" t="e">
        <f t="shared" ca="1" si="337"/>
        <v>#NAME?</v>
      </c>
      <c r="M2669" s="195" t="e">
        <f ca="1">_xll.BInterpol(cf!$A$2:$A$68,cf!$C$2:$C$68,params!B2669,"cubic")</f>
        <v>#NAME?</v>
      </c>
      <c r="N2669" s="195" t="e">
        <f ca="1">+_xll.BInterpol(#REF!,#REF!,params!B2669,"cubic")</f>
        <v>#NAME?</v>
      </c>
      <c r="O2669" s="153" t="e">
        <f t="shared" ca="1" si="333"/>
        <v>#NAME?</v>
      </c>
    </row>
    <row r="2670" spans="1:15">
      <c r="A2670">
        <v>2667</v>
      </c>
      <c r="B2670">
        <f t="shared" si="331"/>
        <v>10.667999999999999</v>
      </c>
      <c r="C2670" s="151" t="e">
        <f ca="1">+_xll.BInterpol(Boost!$R$6:$R$66,Boost!$AZ$6:$AZ$66,params!B2670,"cubic")</f>
        <v>#NAME?</v>
      </c>
      <c r="D2670" s="151" t="e">
        <f ca="1">+_xll.BInterpol(Boost!$R$6:$R$66,Boost!$AX$6:$AX$66,params!B2670,"cubic")</f>
        <v>#NAME?</v>
      </c>
      <c r="E2670" s="198" t="e">
        <f t="shared" ca="1" si="334"/>
        <v>#NAME?</v>
      </c>
      <c r="F2670" s="151" t="e">
        <f ca="1">+_xll.BInterpol(Boost!$R$6:$R$66,Boost!$AY$6:$AY$66,params!B2670,"cubic")</f>
        <v>#NAME?</v>
      </c>
      <c r="G2670" s="151" t="e">
        <f ca="1">_xll.BInterpol(cf!$A$2:$A$68,cf!$B$2:$B$68,params!B2670,"cubic")/100</f>
        <v>#NAME?</v>
      </c>
      <c r="H2670" s="199" t="e">
        <f t="shared" ca="1" si="335"/>
        <v>#NAME?</v>
      </c>
      <c r="I2670" s="152">
        <f t="shared" si="338"/>
        <v>0.16289017128656968</v>
      </c>
      <c r="J2670" s="152">
        <f t="shared" si="336"/>
        <v>5.5809182199606511E-5</v>
      </c>
      <c r="K2670" s="3" t="e">
        <f t="shared" ca="1" si="332"/>
        <v>#NAME?</v>
      </c>
      <c r="L2670" s="153" t="e">
        <f t="shared" ca="1" si="337"/>
        <v>#NAME?</v>
      </c>
      <c r="M2670" s="195" t="e">
        <f ca="1">_xll.BInterpol(cf!$A$2:$A$68,cf!$C$2:$C$68,params!B2670,"cubic")</f>
        <v>#NAME?</v>
      </c>
      <c r="N2670" s="195" t="e">
        <f ca="1">+_xll.BInterpol(#REF!,#REF!,params!B2670,"cubic")</f>
        <v>#NAME?</v>
      </c>
      <c r="O2670" s="153" t="e">
        <f t="shared" ca="1" si="333"/>
        <v>#NAME?</v>
      </c>
    </row>
    <row r="2671" spans="1:15">
      <c r="A2671">
        <v>2668</v>
      </c>
      <c r="B2671">
        <f t="shared" si="331"/>
        <v>10.672000000000001</v>
      </c>
      <c r="C2671" s="151" t="e">
        <f ca="1">+_xll.BInterpol(Boost!$R$6:$R$66,Boost!$AZ$6:$AZ$66,params!B2671,"cubic")</f>
        <v>#NAME?</v>
      </c>
      <c r="D2671" s="151" t="e">
        <f ca="1">+_xll.BInterpol(Boost!$R$6:$R$66,Boost!$AX$6:$AX$66,params!B2671,"cubic")</f>
        <v>#NAME?</v>
      </c>
      <c r="E2671" s="198" t="e">
        <f t="shared" ca="1" si="334"/>
        <v>#NAME?</v>
      </c>
      <c r="F2671" s="151" t="e">
        <f ca="1">+_xll.BInterpol(Boost!$R$6:$R$66,Boost!$AY$6:$AY$66,params!B2671,"cubic")</f>
        <v>#NAME?</v>
      </c>
      <c r="G2671" s="151" t="e">
        <f ca="1">_xll.BInterpol(cf!$A$2:$A$68,cf!$B$2:$B$68,params!B2671,"cubic")/100</f>
        <v>#NAME?</v>
      </c>
      <c r="H2671" s="199" t="e">
        <f t="shared" ca="1" si="335"/>
        <v>#NAME?</v>
      </c>
      <c r="I2671" s="152">
        <f t="shared" si="338"/>
        <v>0.16294597674828126</v>
      </c>
      <c r="J2671" s="152">
        <f t="shared" si="336"/>
        <v>5.5805461711577742E-5</v>
      </c>
      <c r="K2671" s="3" t="e">
        <f t="shared" ca="1" si="332"/>
        <v>#NAME?</v>
      </c>
      <c r="L2671" s="153" t="e">
        <f t="shared" ca="1" si="337"/>
        <v>#NAME?</v>
      </c>
      <c r="M2671" s="195" t="e">
        <f ca="1">_xll.BInterpol(cf!$A$2:$A$68,cf!$C$2:$C$68,params!B2671,"cubic")</f>
        <v>#NAME?</v>
      </c>
      <c r="N2671" s="195" t="e">
        <f ca="1">+_xll.BInterpol(#REF!,#REF!,params!B2671,"cubic")</f>
        <v>#NAME?</v>
      </c>
      <c r="O2671" s="153" t="e">
        <f t="shared" ca="1" si="333"/>
        <v>#NAME?</v>
      </c>
    </row>
    <row r="2672" spans="1:15">
      <c r="A2672">
        <v>2669</v>
      </c>
      <c r="B2672">
        <f t="shared" si="331"/>
        <v>10.676</v>
      </c>
      <c r="C2672" s="151" t="e">
        <f ca="1">+_xll.BInterpol(Boost!$R$6:$R$66,Boost!$AZ$6:$AZ$66,params!B2672,"cubic")</f>
        <v>#NAME?</v>
      </c>
      <c r="D2672" s="151" t="e">
        <f ca="1">+_xll.BInterpol(Boost!$R$6:$R$66,Boost!$AX$6:$AX$66,params!B2672,"cubic")</f>
        <v>#NAME?</v>
      </c>
      <c r="E2672" s="198" t="e">
        <f t="shared" ca="1" si="334"/>
        <v>#NAME?</v>
      </c>
      <c r="F2672" s="151" t="e">
        <f ca="1">+_xll.BInterpol(Boost!$R$6:$R$66,Boost!$AY$6:$AY$66,params!B2672,"cubic")</f>
        <v>#NAME?</v>
      </c>
      <c r="G2672" s="151" t="e">
        <f ca="1">_xll.BInterpol(cf!$A$2:$A$68,cf!$B$2:$B$68,params!B2672,"cubic")/100</f>
        <v>#NAME?</v>
      </c>
      <c r="H2672" s="199" t="e">
        <f t="shared" ca="1" si="335"/>
        <v>#NAME?</v>
      </c>
      <c r="I2672" s="152">
        <f t="shared" si="338"/>
        <v>0.16300177848975261</v>
      </c>
      <c r="J2672" s="152">
        <f t="shared" si="336"/>
        <v>5.5801741471350752E-5</v>
      </c>
      <c r="K2672" s="3" t="e">
        <f t="shared" ca="1" si="332"/>
        <v>#NAME?</v>
      </c>
      <c r="L2672" s="153" t="e">
        <f t="shared" ca="1" si="337"/>
        <v>#NAME?</v>
      </c>
      <c r="M2672" s="195" t="e">
        <f ca="1">_xll.BInterpol(cf!$A$2:$A$68,cf!$C$2:$C$68,params!B2672,"cubic")</f>
        <v>#NAME?</v>
      </c>
      <c r="N2672" s="195" t="e">
        <f ca="1">+_xll.BInterpol(#REF!,#REF!,params!B2672,"cubic")</f>
        <v>#NAME?</v>
      </c>
      <c r="O2672" s="153" t="e">
        <f t="shared" ca="1" si="333"/>
        <v>#NAME?</v>
      </c>
    </row>
    <row r="2673" spans="1:15">
      <c r="A2673">
        <v>2670</v>
      </c>
      <c r="B2673">
        <f t="shared" si="331"/>
        <v>10.68</v>
      </c>
      <c r="C2673" s="151" t="e">
        <f ca="1">+_xll.BInterpol(Boost!$R$6:$R$66,Boost!$AZ$6:$AZ$66,params!B2673,"cubic")</f>
        <v>#NAME?</v>
      </c>
      <c r="D2673" s="151" t="e">
        <f ca="1">+_xll.BInterpol(Boost!$R$6:$R$66,Boost!$AX$6:$AX$66,params!B2673,"cubic")</f>
        <v>#NAME?</v>
      </c>
      <c r="E2673" s="198" t="e">
        <f t="shared" ca="1" si="334"/>
        <v>#NAME?</v>
      </c>
      <c r="F2673" s="151" t="e">
        <f ca="1">+_xll.BInterpol(Boost!$R$6:$R$66,Boost!$AY$6:$AY$66,params!B2673,"cubic")</f>
        <v>#NAME?</v>
      </c>
      <c r="G2673" s="151" t="e">
        <f ca="1">_xll.BInterpol(cf!$A$2:$A$68,cf!$B$2:$B$68,params!B2673,"cubic")/100</f>
        <v>#NAME?</v>
      </c>
      <c r="H2673" s="199" t="e">
        <f t="shared" ca="1" si="335"/>
        <v>#NAME?</v>
      </c>
      <c r="I2673" s="152">
        <f t="shared" si="338"/>
        <v>0.16305757651123198</v>
      </c>
      <c r="J2673" s="152">
        <f t="shared" si="336"/>
        <v>5.5798021479369631E-5</v>
      </c>
      <c r="K2673" s="3" t="e">
        <f t="shared" ca="1" si="332"/>
        <v>#NAME?</v>
      </c>
      <c r="L2673" s="153" t="e">
        <f t="shared" ca="1" si="337"/>
        <v>#NAME?</v>
      </c>
      <c r="M2673" s="195" t="e">
        <f ca="1">_xll.BInterpol(cf!$A$2:$A$68,cf!$C$2:$C$68,params!B2673,"cubic")</f>
        <v>#NAME?</v>
      </c>
      <c r="N2673" s="195" t="e">
        <f ca="1">+_xll.BInterpol(#REF!,#REF!,params!B2673,"cubic")</f>
        <v>#NAME?</v>
      </c>
      <c r="O2673" s="153" t="e">
        <f t="shared" ca="1" si="333"/>
        <v>#NAME?</v>
      </c>
    </row>
    <row r="2674" spans="1:15">
      <c r="A2674">
        <v>2671</v>
      </c>
      <c r="B2674">
        <f t="shared" si="331"/>
        <v>10.683999999999999</v>
      </c>
      <c r="C2674" s="151" t="e">
        <f ca="1">+_xll.BInterpol(Boost!$R$6:$R$66,Boost!$AZ$6:$AZ$66,params!B2674,"cubic")</f>
        <v>#NAME?</v>
      </c>
      <c r="D2674" s="151" t="e">
        <f ca="1">+_xll.BInterpol(Boost!$R$6:$R$66,Boost!$AX$6:$AX$66,params!B2674,"cubic")</f>
        <v>#NAME?</v>
      </c>
      <c r="E2674" s="198" t="e">
        <f t="shared" ca="1" si="334"/>
        <v>#NAME?</v>
      </c>
      <c r="F2674" s="151" t="e">
        <f ca="1">+_xll.BInterpol(Boost!$R$6:$R$66,Boost!$AY$6:$AY$66,params!B2674,"cubic")</f>
        <v>#NAME?</v>
      </c>
      <c r="G2674" s="151" t="e">
        <f ca="1">_xll.BInterpol(cf!$A$2:$A$68,cf!$B$2:$B$68,params!B2674,"cubic")/100</f>
        <v>#NAME?</v>
      </c>
      <c r="H2674" s="199" t="e">
        <f t="shared" ca="1" si="335"/>
        <v>#NAME?</v>
      </c>
      <c r="I2674" s="152">
        <f t="shared" si="338"/>
        <v>0.16311337081296706</v>
      </c>
      <c r="J2674" s="152">
        <f t="shared" si="336"/>
        <v>5.5794301735079266E-5</v>
      </c>
      <c r="K2674" s="3" t="e">
        <f t="shared" ca="1" si="332"/>
        <v>#NAME?</v>
      </c>
      <c r="L2674" s="153" t="e">
        <f t="shared" ca="1" si="337"/>
        <v>#NAME?</v>
      </c>
      <c r="M2674" s="195" t="e">
        <f ca="1">_xll.BInterpol(cf!$A$2:$A$68,cf!$C$2:$C$68,params!B2674,"cubic")</f>
        <v>#NAME?</v>
      </c>
      <c r="N2674" s="195" t="e">
        <f ca="1">+_xll.BInterpol(#REF!,#REF!,params!B2674,"cubic")</f>
        <v>#NAME?</v>
      </c>
      <c r="O2674" s="153" t="e">
        <f t="shared" ca="1" si="333"/>
        <v>#NAME?</v>
      </c>
    </row>
    <row r="2675" spans="1:15">
      <c r="A2675">
        <v>2672</v>
      </c>
      <c r="B2675">
        <f t="shared" si="331"/>
        <v>10.688000000000001</v>
      </c>
      <c r="C2675" s="151" t="e">
        <f ca="1">+_xll.BInterpol(Boost!$R$6:$R$66,Boost!$AZ$6:$AZ$66,params!B2675,"cubic")</f>
        <v>#NAME?</v>
      </c>
      <c r="D2675" s="151" t="e">
        <f ca="1">+_xll.BInterpol(Boost!$R$6:$R$66,Boost!$AX$6:$AX$66,params!B2675,"cubic")</f>
        <v>#NAME?</v>
      </c>
      <c r="E2675" s="198" t="e">
        <f t="shared" ca="1" si="334"/>
        <v>#NAME?</v>
      </c>
      <c r="F2675" s="151" t="e">
        <f ca="1">+_xll.BInterpol(Boost!$R$6:$R$66,Boost!$AY$6:$AY$66,params!B2675,"cubic")</f>
        <v>#NAME?</v>
      </c>
      <c r="G2675" s="151" t="e">
        <f ca="1">_xll.BInterpol(cf!$A$2:$A$68,cf!$B$2:$B$68,params!B2675,"cubic")/100</f>
        <v>#NAME?</v>
      </c>
      <c r="H2675" s="199" t="e">
        <f t="shared" ca="1" si="335"/>
        <v>#NAME?</v>
      </c>
      <c r="I2675" s="152">
        <f t="shared" si="338"/>
        <v>0.16316916139520621</v>
      </c>
      <c r="J2675" s="152">
        <f t="shared" si="336"/>
        <v>5.5790582239145792E-5</v>
      </c>
      <c r="K2675" s="3" t="e">
        <f t="shared" ca="1" si="332"/>
        <v>#NAME?</v>
      </c>
      <c r="L2675" s="153" t="e">
        <f t="shared" ca="1" si="337"/>
        <v>#NAME?</v>
      </c>
      <c r="M2675" s="195" t="e">
        <f ca="1">_xll.BInterpol(cf!$A$2:$A$68,cf!$C$2:$C$68,params!B2675,"cubic")</f>
        <v>#NAME?</v>
      </c>
      <c r="N2675" s="195" t="e">
        <f ca="1">+_xll.BInterpol(#REF!,#REF!,params!B2675,"cubic")</f>
        <v>#NAME?</v>
      </c>
      <c r="O2675" s="153" t="e">
        <f t="shared" ca="1" si="333"/>
        <v>#NAME?</v>
      </c>
    </row>
    <row r="2676" spans="1:15">
      <c r="A2676">
        <v>2673</v>
      </c>
      <c r="B2676">
        <f t="shared" si="331"/>
        <v>10.692</v>
      </c>
      <c r="C2676" s="151" t="e">
        <f ca="1">+_xll.BInterpol(Boost!$R$6:$R$66,Boost!$AZ$6:$AZ$66,params!B2676,"cubic")</f>
        <v>#NAME?</v>
      </c>
      <c r="D2676" s="151" t="e">
        <f ca="1">+_xll.BInterpol(Boost!$R$6:$R$66,Boost!$AX$6:$AX$66,params!B2676,"cubic")</f>
        <v>#NAME?</v>
      </c>
      <c r="E2676" s="198" t="e">
        <f t="shared" ca="1" si="334"/>
        <v>#NAME?</v>
      </c>
      <c r="F2676" s="151" t="e">
        <f ca="1">+_xll.BInterpol(Boost!$R$6:$R$66,Boost!$AY$6:$AY$66,params!B2676,"cubic")</f>
        <v>#NAME?</v>
      </c>
      <c r="G2676" s="151" t="e">
        <f ca="1">_xll.BInterpol(cf!$A$2:$A$68,cf!$B$2:$B$68,params!B2676,"cubic")/100</f>
        <v>#NAME?</v>
      </c>
      <c r="H2676" s="199" t="e">
        <f t="shared" ca="1" si="335"/>
        <v>#NAME?</v>
      </c>
      <c r="I2676" s="152">
        <f t="shared" si="338"/>
        <v>0.16322494825819711</v>
      </c>
      <c r="J2676" s="152">
        <f t="shared" si="336"/>
        <v>5.5786862990903074E-5</v>
      </c>
      <c r="K2676" s="3" t="e">
        <f t="shared" ca="1" si="332"/>
        <v>#NAME?</v>
      </c>
      <c r="L2676" s="153" t="e">
        <f t="shared" ca="1" si="337"/>
        <v>#NAME?</v>
      </c>
      <c r="M2676" s="195" t="e">
        <f ca="1">_xll.BInterpol(cf!$A$2:$A$68,cf!$C$2:$C$68,params!B2676,"cubic")</f>
        <v>#NAME?</v>
      </c>
      <c r="N2676" s="195" t="e">
        <f ca="1">+_xll.BInterpol(#REF!,#REF!,params!B2676,"cubic")</f>
        <v>#NAME?</v>
      </c>
      <c r="O2676" s="153" t="e">
        <f t="shared" ca="1" si="333"/>
        <v>#NAME?</v>
      </c>
    </row>
    <row r="2677" spans="1:15">
      <c r="A2677">
        <v>2674</v>
      </c>
      <c r="B2677">
        <f t="shared" si="331"/>
        <v>10.696</v>
      </c>
      <c r="C2677" s="151" t="e">
        <f ca="1">+_xll.BInterpol(Boost!$R$6:$R$66,Boost!$AZ$6:$AZ$66,params!B2677,"cubic")</f>
        <v>#NAME?</v>
      </c>
      <c r="D2677" s="151" t="e">
        <f ca="1">+_xll.BInterpol(Boost!$R$6:$R$66,Boost!$AX$6:$AX$66,params!B2677,"cubic")</f>
        <v>#NAME?</v>
      </c>
      <c r="E2677" s="198" t="e">
        <f t="shared" ca="1" si="334"/>
        <v>#NAME?</v>
      </c>
      <c r="F2677" s="151" t="e">
        <f ca="1">+_xll.BInterpol(Boost!$R$6:$R$66,Boost!$AY$6:$AY$66,params!B2677,"cubic")</f>
        <v>#NAME?</v>
      </c>
      <c r="G2677" s="151" t="e">
        <f ca="1">_xll.BInterpol(cf!$A$2:$A$68,cf!$B$2:$B$68,params!B2677,"cubic")/100</f>
        <v>#NAME?</v>
      </c>
      <c r="H2677" s="199" t="e">
        <f t="shared" ca="1" si="335"/>
        <v>#NAME?</v>
      </c>
      <c r="I2677" s="152">
        <f t="shared" si="338"/>
        <v>0.1632807314021878</v>
      </c>
      <c r="J2677" s="152">
        <f t="shared" si="336"/>
        <v>5.5783143990684181E-5</v>
      </c>
      <c r="K2677" s="3" t="e">
        <f t="shared" ca="1" si="332"/>
        <v>#NAME?</v>
      </c>
      <c r="L2677" s="153" t="e">
        <f t="shared" ca="1" si="337"/>
        <v>#NAME?</v>
      </c>
      <c r="M2677" s="195" t="e">
        <f ca="1">_xll.BInterpol(cf!$A$2:$A$68,cf!$C$2:$C$68,params!B2677,"cubic")</f>
        <v>#NAME?</v>
      </c>
      <c r="N2677" s="195" t="e">
        <f ca="1">+_xll.BInterpol(#REF!,#REF!,params!B2677,"cubic")</f>
        <v>#NAME?</v>
      </c>
      <c r="O2677" s="153" t="e">
        <f t="shared" ca="1" si="333"/>
        <v>#NAME?</v>
      </c>
    </row>
    <row r="2678" spans="1:15">
      <c r="A2678">
        <v>2675</v>
      </c>
      <c r="B2678">
        <f t="shared" si="331"/>
        <v>10.7</v>
      </c>
      <c r="C2678" s="151" t="e">
        <f ca="1">+_xll.BInterpol(Boost!$R$6:$R$66,Boost!$AZ$6:$AZ$66,params!B2678,"cubic")</f>
        <v>#NAME?</v>
      </c>
      <c r="D2678" s="151" t="e">
        <f ca="1">+_xll.BInterpol(Boost!$R$6:$R$66,Boost!$AX$6:$AX$66,params!B2678,"cubic")</f>
        <v>#NAME?</v>
      </c>
      <c r="E2678" s="198" t="e">
        <f t="shared" ca="1" si="334"/>
        <v>#NAME?</v>
      </c>
      <c r="F2678" s="151" t="e">
        <f ca="1">+_xll.BInterpol(Boost!$R$6:$R$66,Boost!$AY$6:$AY$66,params!B2678,"cubic")</f>
        <v>#NAME?</v>
      </c>
      <c r="G2678" s="151" t="e">
        <f ca="1">_xll.BInterpol(cf!$A$2:$A$68,cf!$B$2:$B$68,params!B2678,"cubic")/100</f>
        <v>#NAME?</v>
      </c>
      <c r="H2678" s="199" t="e">
        <f t="shared" ca="1" si="335"/>
        <v>#NAME?</v>
      </c>
      <c r="I2678" s="152">
        <f t="shared" si="338"/>
        <v>0.16333651082742606</v>
      </c>
      <c r="J2678" s="152">
        <f t="shared" si="336"/>
        <v>5.5779425238267066E-5</v>
      </c>
      <c r="K2678" s="3" t="e">
        <f t="shared" ca="1" si="332"/>
        <v>#NAME?</v>
      </c>
      <c r="L2678" s="153" t="e">
        <f t="shared" ca="1" si="337"/>
        <v>#NAME?</v>
      </c>
      <c r="M2678" s="195" t="e">
        <f ca="1">_xll.BInterpol(cf!$A$2:$A$68,cf!$C$2:$C$68,params!B2678,"cubic")</f>
        <v>#NAME?</v>
      </c>
      <c r="N2678" s="195" t="e">
        <f ca="1">+_xll.BInterpol(#REF!,#REF!,params!B2678,"cubic")</f>
        <v>#NAME?</v>
      </c>
      <c r="O2678" s="153" t="e">
        <f t="shared" ca="1" si="333"/>
        <v>#NAME?</v>
      </c>
    </row>
    <row r="2679" spans="1:15">
      <c r="A2679">
        <v>2676</v>
      </c>
      <c r="B2679">
        <f t="shared" si="331"/>
        <v>10.704000000000001</v>
      </c>
      <c r="C2679" s="151" t="e">
        <f ca="1">+_xll.BInterpol(Boost!$R$6:$R$66,Boost!$AZ$6:$AZ$66,params!B2679,"cubic")</f>
        <v>#NAME?</v>
      </c>
      <c r="D2679" s="151" t="e">
        <f ca="1">+_xll.BInterpol(Boost!$R$6:$R$66,Boost!$AX$6:$AX$66,params!B2679,"cubic")</f>
        <v>#NAME?</v>
      </c>
      <c r="E2679" s="198" t="e">
        <f t="shared" ca="1" si="334"/>
        <v>#NAME?</v>
      </c>
      <c r="F2679" s="151" t="e">
        <f ca="1">+_xll.BInterpol(Boost!$R$6:$R$66,Boost!$AY$6:$AY$66,params!B2679,"cubic")</f>
        <v>#NAME?</v>
      </c>
      <c r="G2679" s="151" t="e">
        <f ca="1">_xll.BInterpol(cf!$A$2:$A$68,cf!$B$2:$B$68,params!B2679,"cubic")/100</f>
        <v>#NAME?</v>
      </c>
      <c r="H2679" s="199" t="e">
        <f t="shared" ca="1" si="335"/>
        <v>#NAME?</v>
      </c>
      <c r="I2679" s="152">
        <f t="shared" si="338"/>
        <v>0.16339228653416005</v>
      </c>
      <c r="J2679" s="152">
        <f t="shared" si="336"/>
        <v>5.5775706733984798E-5</v>
      </c>
      <c r="K2679" s="3" t="e">
        <f t="shared" ca="1" si="332"/>
        <v>#NAME?</v>
      </c>
      <c r="L2679" s="153" t="e">
        <f t="shared" ca="1" si="337"/>
        <v>#NAME?</v>
      </c>
      <c r="M2679" s="195" t="e">
        <f ca="1">_xll.BInterpol(cf!$A$2:$A$68,cf!$C$2:$C$68,params!B2679,"cubic")</f>
        <v>#NAME?</v>
      </c>
      <c r="N2679" s="195" t="e">
        <f ca="1">+_xll.BInterpol(#REF!,#REF!,params!B2679,"cubic")</f>
        <v>#NAME?</v>
      </c>
      <c r="O2679" s="153" t="e">
        <f t="shared" ca="1" si="333"/>
        <v>#NAME?</v>
      </c>
    </row>
    <row r="2680" spans="1:15">
      <c r="A2680">
        <v>2677</v>
      </c>
      <c r="B2680">
        <f t="shared" si="331"/>
        <v>10.708</v>
      </c>
      <c r="C2680" s="151" t="e">
        <f ca="1">+_xll.BInterpol(Boost!$R$6:$R$66,Boost!$AZ$6:$AZ$66,params!B2680,"cubic")</f>
        <v>#NAME?</v>
      </c>
      <c r="D2680" s="151" t="e">
        <f ca="1">+_xll.BInterpol(Boost!$R$6:$R$66,Boost!$AX$6:$AX$66,params!B2680,"cubic")</f>
        <v>#NAME?</v>
      </c>
      <c r="E2680" s="198" t="e">
        <f t="shared" ca="1" si="334"/>
        <v>#NAME?</v>
      </c>
      <c r="F2680" s="151" t="e">
        <f ca="1">+_xll.BInterpol(Boost!$R$6:$R$66,Boost!$AY$6:$AY$66,params!B2680,"cubic")</f>
        <v>#NAME?</v>
      </c>
      <c r="G2680" s="151" t="e">
        <f ca="1">_xll.BInterpol(cf!$A$2:$A$68,cf!$B$2:$B$68,params!B2680,"cubic")/100</f>
        <v>#NAME?</v>
      </c>
      <c r="H2680" s="199" t="e">
        <f t="shared" ca="1" si="335"/>
        <v>#NAME?</v>
      </c>
      <c r="I2680" s="152">
        <f t="shared" si="338"/>
        <v>0.16344805852263755</v>
      </c>
      <c r="J2680" s="152">
        <f t="shared" si="336"/>
        <v>5.5771988477504308E-5</v>
      </c>
      <c r="K2680" s="3" t="e">
        <f t="shared" ca="1" si="332"/>
        <v>#NAME?</v>
      </c>
      <c r="L2680" s="153" t="e">
        <f t="shared" ca="1" si="337"/>
        <v>#NAME?</v>
      </c>
      <c r="M2680" s="195" t="e">
        <f ca="1">_xll.BInterpol(cf!$A$2:$A$68,cf!$C$2:$C$68,params!B2680,"cubic")</f>
        <v>#NAME?</v>
      </c>
      <c r="N2680" s="195" t="e">
        <f ca="1">+_xll.BInterpol(#REF!,#REF!,params!B2680,"cubic")</f>
        <v>#NAME?</v>
      </c>
      <c r="O2680" s="153" t="e">
        <f t="shared" ca="1" si="333"/>
        <v>#NAME?</v>
      </c>
    </row>
    <row r="2681" spans="1:15">
      <c r="A2681">
        <v>2678</v>
      </c>
      <c r="B2681">
        <f t="shared" si="331"/>
        <v>10.712</v>
      </c>
      <c r="C2681" s="151" t="e">
        <f ca="1">+_xll.BInterpol(Boost!$R$6:$R$66,Boost!$AZ$6:$AZ$66,params!B2681,"cubic")</f>
        <v>#NAME?</v>
      </c>
      <c r="D2681" s="151" t="e">
        <f ca="1">+_xll.BInterpol(Boost!$R$6:$R$66,Boost!$AX$6:$AX$66,params!B2681,"cubic")</f>
        <v>#NAME?</v>
      </c>
      <c r="E2681" s="198" t="e">
        <f t="shared" ca="1" si="334"/>
        <v>#NAME?</v>
      </c>
      <c r="F2681" s="151" t="e">
        <f ca="1">+_xll.BInterpol(Boost!$R$6:$R$66,Boost!$AY$6:$AY$66,params!B2681,"cubic")</f>
        <v>#NAME?</v>
      </c>
      <c r="G2681" s="151" t="e">
        <f ca="1">_xll.BInterpol(cf!$A$2:$A$68,cf!$B$2:$B$68,params!B2681,"cubic")/100</f>
        <v>#NAME?</v>
      </c>
      <c r="H2681" s="199" t="e">
        <f t="shared" ca="1" si="335"/>
        <v>#NAME?</v>
      </c>
      <c r="I2681" s="152">
        <f t="shared" si="338"/>
        <v>0.16350382679310627</v>
      </c>
      <c r="J2681" s="152">
        <f t="shared" si="336"/>
        <v>5.5768270468714576E-5</v>
      </c>
      <c r="K2681" s="3" t="e">
        <f t="shared" ca="1" si="332"/>
        <v>#NAME?</v>
      </c>
      <c r="L2681" s="153" t="e">
        <f t="shared" ca="1" si="337"/>
        <v>#NAME?</v>
      </c>
      <c r="M2681" s="195" t="e">
        <f ca="1">_xll.BInterpol(cf!$A$2:$A$68,cf!$C$2:$C$68,params!B2681,"cubic")</f>
        <v>#NAME?</v>
      </c>
      <c r="N2681" s="195" t="e">
        <f ca="1">+_xll.BInterpol(#REF!,#REF!,params!B2681,"cubic")</f>
        <v>#NAME?</v>
      </c>
      <c r="O2681" s="153" t="e">
        <f t="shared" ca="1" si="333"/>
        <v>#NAME?</v>
      </c>
    </row>
    <row r="2682" spans="1:15">
      <c r="A2682">
        <v>2679</v>
      </c>
      <c r="B2682">
        <f t="shared" si="331"/>
        <v>10.715999999999999</v>
      </c>
      <c r="C2682" s="151" t="e">
        <f ca="1">+_xll.BInterpol(Boost!$R$6:$R$66,Boost!$AZ$6:$AZ$66,params!B2682,"cubic")</f>
        <v>#NAME?</v>
      </c>
      <c r="D2682" s="151" t="e">
        <f ca="1">+_xll.BInterpol(Boost!$R$6:$R$66,Boost!$AX$6:$AX$66,params!B2682,"cubic")</f>
        <v>#NAME?</v>
      </c>
      <c r="E2682" s="198" t="e">
        <f t="shared" ca="1" si="334"/>
        <v>#NAME?</v>
      </c>
      <c r="F2682" s="151" t="e">
        <f ca="1">+_xll.BInterpol(Boost!$R$6:$R$66,Boost!$AY$6:$AY$66,params!B2682,"cubic")</f>
        <v>#NAME?</v>
      </c>
      <c r="G2682" s="151" t="e">
        <f ca="1">_xll.BInterpol(cf!$A$2:$A$68,cf!$B$2:$B$68,params!B2682,"cubic")/100</f>
        <v>#NAME?</v>
      </c>
      <c r="H2682" s="199" t="e">
        <f t="shared" ca="1" si="335"/>
        <v>#NAME?</v>
      </c>
      <c r="I2682" s="152">
        <f t="shared" si="338"/>
        <v>0.16355959134581433</v>
      </c>
      <c r="J2682" s="152">
        <f t="shared" si="336"/>
        <v>5.5764552708059689E-5</v>
      </c>
      <c r="K2682" s="3" t="e">
        <f t="shared" ca="1" si="332"/>
        <v>#NAME?</v>
      </c>
      <c r="L2682" s="153" t="e">
        <f t="shared" ca="1" si="337"/>
        <v>#NAME?</v>
      </c>
      <c r="M2682" s="195" t="e">
        <f ca="1">_xll.BInterpol(cf!$A$2:$A$68,cf!$C$2:$C$68,params!B2682,"cubic")</f>
        <v>#NAME?</v>
      </c>
      <c r="N2682" s="195" t="e">
        <f ca="1">+_xll.BInterpol(#REF!,#REF!,params!B2682,"cubic")</f>
        <v>#NAME?</v>
      </c>
      <c r="O2682" s="153" t="e">
        <f t="shared" ca="1" si="333"/>
        <v>#NAME?</v>
      </c>
    </row>
    <row r="2683" spans="1:15">
      <c r="A2683">
        <v>2680</v>
      </c>
      <c r="B2683">
        <f t="shared" si="331"/>
        <v>10.72</v>
      </c>
      <c r="C2683" s="151" t="e">
        <f ca="1">+_xll.BInterpol(Boost!$R$6:$R$66,Boost!$AZ$6:$AZ$66,params!B2683,"cubic")</f>
        <v>#NAME?</v>
      </c>
      <c r="D2683" s="151" t="e">
        <f ca="1">+_xll.BInterpol(Boost!$R$6:$R$66,Boost!$AX$6:$AX$66,params!B2683,"cubic")</f>
        <v>#NAME?</v>
      </c>
      <c r="E2683" s="198" t="e">
        <f t="shared" ca="1" si="334"/>
        <v>#NAME?</v>
      </c>
      <c r="F2683" s="151" t="e">
        <f ca="1">+_xll.BInterpol(Boost!$R$6:$R$66,Boost!$AY$6:$AY$66,params!B2683,"cubic")</f>
        <v>#NAME?</v>
      </c>
      <c r="G2683" s="151" t="e">
        <f ca="1">_xll.BInterpol(cf!$A$2:$A$68,cf!$B$2:$B$68,params!B2683,"cubic")/100</f>
        <v>#NAME?</v>
      </c>
      <c r="H2683" s="199" t="e">
        <f t="shared" ca="1" si="335"/>
        <v>#NAME?</v>
      </c>
      <c r="I2683" s="152">
        <f t="shared" si="338"/>
        <v>0.16361535218100953</v>
      </c>
      <c r="J2683" s="152">
        <f t="shared" si="336"/>
        <v>5.5760835195206582E-5</v>
      </c>
      <c r="K2683" s="3" t="e">
        <f t="shared" ca="1" si="332"/>
        <v>#NAME?</v>
      </c>
      <c r="L2683" s="153" t="e">
        <f t="shared" ca="1" si="337"/>
        <v>#NAME?</v>
      </c>
      <c r="M2683" s="195" t="e">
        <f ca="1">_xll.BInterpol(cf!$A$2:$A$68,cf!$C$2:$C$68,params!B2683,"cubic")</f>
        <v>#NAME?</v>
      </c>
      <c r="N2683" s="195" t="e">
        <f ca="1">+_xll.BInterpol(#REF!,#REF!,params!B2683,"cubic")</f>
        <v>#NAME?</v>
      </c>
      <c r="O2683" s="153" t="e">
        <f t="shared" ca="1" si="333"/>
        <v>#NAME?</v>
      </c>
    </row>
    <row r="2684" spans="1:15">
      <c r="A2684">
        <v>2681</v>
      </c>
      <c r="B2684">
        <f t="shared" si="331"/>
        <v>10.724</v>
      </c>
      <c r="C2684" s="151" t="e">
        <f ca="1">+_xll.BInterpol(Boost!$R$6:$R$66,Boost!$AZ$6:$AZ$66,params!B2684,"cubic")</f>
        <v>#NAME?</v>
      </c>
      <c r="D2684" s="151" t="e">
        <f ca="1">+_xll.BInterpol(Boost!$R$6:$R$66,Boost!$AX$6:$AX$66,params!B2684,"cubic")</f>
        <v>#NAME?</v>
      </c>
      <c r="E2684" s="198" t="e">
        <f t="shared" ca="1" si="334"/>
        <v>#NAME?</v>
      </c>
      <c r="F2684" s="151" t="e">
        <f ca="1">+_xll.BInterpol(Boost!$R$6:$R$66,Boost!$AY$6:$AY$66,params!B2684,"cubic")</f>
        <v>#NAME?</v>
      </c>
      <c r="G2684" s="151" t="e">
        <f ca="1">_xll.BInterpol(cf!$A$2:$A$68,cf!$B$2:$B$68,params!B2684,"cubic")/100</f>
        <v>#NAME?</v>
      </c>
      <c r="H2684" s="199" t="e">
        <f t="shared" ca="1" si="335"/>
        <v>#NAME?</v>
      </c>
      <c r="I2684" s="152">
        <f t="shared" si="338"/>
        <v>0.16367110929893958</v>
      </c>
      <c r="J2684" s="152">
        <f t="shared" si="336"/>
        <v>5.5757117930044231E-5</v>
      </c>
      <c r="K2684" s="3" t="e">
        <f t="shared" ca="1" si="332"/>
        <v>#NAME?</v>
      </c>
      <c r="L2684" s="153" t="e">
        <f t="shared" ca="1" si="337"/>
        <v>#NAME?</v>
      </c>
      <c r="M2684" s="195" t="e">
        <f ca="1">_xll.BInterpol(cf!$A$2:$A$68,cf!$C$2:$C$68,params!B2684,"cubic")</f>
        <v>#NAME?</v>
      </c>
      <c r="N2684" s="195" t="e">
        <f ca="1">+_xll.BInterpol(#REF!,#REF!,params!B2684,"cubic")</f>
        <v>#NAME?</v>
      </c>
      <c r="O2684" s="153" t="e">
        <f t="shared" ca="1" si="333"/>
        <v>#NAME?</v>
      </c>
    </row>
    <row r="2685" spans="1:15">
      <c r="A2685">
        <v>2682</v>
      </c>
      <c r="B2685">
        <f t="shared" si="331"/>
        <v>10.728</v>
      </c>
      <c r="C2685" s="151" t="e">
        <f ca="1">+_xll.BInterpol(Boost!$R$6:$R$66,Boost!$AZ$6:$AZ$66,params!B2685,"cubic")</f>
        <v>#NAME?</v>
      </c>
      <c r="D2685" s="151" t="e">
        <f ca="1">+_xll.BInterpol(Boost!$R$6:$R$66,Boost!$AX$6:$AX$66,params!B2685,"cubic")</f>
        <v>#NAME?</v>
      </c>
      <c r="E2685" s="198" t="e">
        <f t="shared" ca="1" si="334"/>
        <v>#NAME?</v>
      </c>
      <c r="F2685" s="151" t="e">
        <f ca="1">+_xll.BInterpol(Boost!$R$6:$R$66,Boost!$AY$6:$AY$66,params!B2685,"cubic")</f>
        <v>#NAME?</v>
      </c>
      <c r="G2685" s="151" t="e">
        <f ca="1">_xll.BInterpol(cf!$A$2:$A$68,cf!$B$2:$B$68,params!B2685,"cubic")/100</f>
        <v>#NAME?</v>
      </c>
      <c r="H2685" s="199" t="e">
        <f t="shared" ca="1" si="335"/>
        <v>#NAME?</v>
      </c>
      <c r="I2685" s="152">
        <f t="shared" si="338"/>
        <v>0.16372686269985226</v>
      </c>
      <c r="J2685" s="152">
        <f t="shared" si="336"/>
        <v>5.5753400912683659E-5</v>
      </c>
      <c r="K2685" s="3" t="e">
        <f t="shared" ca="1" si="332"/>
        <v>#NAME?</v>
      </c>
      <c r="L2685" s="153" t="e">
        <f t="shared" ca="1" si="337"/>
        <v>#NAME?</v>
      </c>
      <c r="M2685" s="195" t="e">
        <f ca="1">_xll.BInterpol(cf!$A$2:$A$68,cf!$C$2:$C$68,params!B2685,"cubic")</f>
        <v>#NAME?</v>
      </c>
      <c r="N2685" s="195" t="e">
        <f ca="1">+_xll.BInterpol(#REF!,#REF!,params!B2685,"cubic")</f>
        <v>#NAME?</v>
      </c>
      <c r="O2685" s="153" t="e">
        <f t="shared" ca="1" si="333"/>
        <v>#NAME?</v>
      </c>
    </row>
    <row r="2686" spans="1:15">
      <c r="A2686">
        <v>2683</v>
      </c>
      <c r="B2686">
        <f t="shared" si="331"/>
        <v>10.731999999999999</v>
      </c>
      <c r="C2686" s="151" t="e">
        <f ca="1">+_xll.BInterpol(Boost!$R$6:$R$66,Boost!$AZ$6:$AZ$66,params!B2686,"cubic")</f>
        <v>#NAME?</v>
      </c>
      <c r="D2686" s="151" t="e">
        <f ca="1">+_xll.BInterpol(Boost!$R$6:$R$66,Boost!$AX$6:$AX$66,params!B2686,"cubic")</f>
        <v>#NAME?</v>
      </c>
      <c r="E2686" s="198" t="e">
        <f t="shared" ca="1" si="334"/>
        <v>#NAME?</v>
      </c>
      <c r="F2686" s="151" t="e">
        <f ca="1">+_xll.BInterpol(Boost!$R$6:$R$66,Boost!$AY$6:$AY$66,params!B2686,"cubic")</f>
        <v>#NAME?</v>
      </c>
      <c r="G2686" s="151" t="e">
        <f ca="1">_xll.BInterpol(cf!$A$2:$A$68,cf!$B$2:$B$68,params!B2686,"cubic")/100</f>
        <v>#NAME?</v>
      </c>
      <c r="H2686" s="199" t="e">
        <f t="shared" ca="1" si="335"/>
        <v>#NAME?</v>
      </c>
      <c r="I2686" s="152">
        <f t="shared" si="338"/>
        <v>0.1637826123839955</v>
      </c>
      <c r="J2686" s="152">
        <f t="shared" si="336"/>
        <v>5.5749684143235889E-5</v>
      </c>
      <c r="K2686" s="3" t="e">
        <f t="shared" ca="1" si="332"/>
        <v>#NAME?</v>
      </c>
      <c r="L2686" s="153" t="e">
        <f t="shared" ca="1" si="337"/>
        <v>#NAME?</v>
      </c>
      <c r="M2686" s="195" t="e">
        <f ca="1">_xll.BInterpol(cf!$A$2:$A$68,cf!$C$2:$C$68,params!B2686,"cubic")</f>
        <v>#NAME?</v>
      </c>
      <c r="N2686" s="195" t="e">
        <f ca="1">+_xll.BInterpol(#REF!,#REF!,params!B2686,"cubic")</f>
        <v>#NAME?</v>
      </c>
      <c r="O2686" s="153" t="e">
        <f t="shared" ca="1" si="333"/>
        <v>#NAME?</v>
      </c>
    </row>
    <row r="2687" spans="1:15">
      <c r="A2687">
        <v>2684</v>
      </c>
      <c r="B2687">
        <f t="shared" si="331"/>
        <v>10.736000000000001</v>
      </c>
      <c r="C2687" s="151" t="e">
        <f ca="1">+_xll.BInterpol(Boost!$R$6:$R$66,Boost!$AZ$6:$AZ$66,params!B2687,"cubic")</f>
        <v>#NAME?</v>
      </c>
      <c r="D2687" s="151" t="e">
        <f ca="1">+_xll.BInterpol(Boost!$R$6:$R$66,Boost!$AX$6:$AX$66,params!B2687,"cubic")</f>
        <v>#NAME?</v>
      </c>
      <c r="E2687" s="198" t="e">
        <f t="shared" ca="1" si="334"/>
        <v>#NAME?</v>
      </c>
      <c r="F2687" s="151" t="e">
        <f ca="1">+_xll.BInterpol(Boost!$R$6:$R$66,Boost!$AY$6:$AY$66,params!B2687,"cubic")</f>
        <v>#NAME?</v>
      </c>
      <c r="G2687" s="151" t="e">
        <f ca="1">_xll.BInterpol(cf!$A$2:$A$68,cf!$B$2:$B$68,params!B2687,"cubic")/100</f>
        <v>#NAME?</v>
      </c>
      <c r="H2687" s="199" t="e">
        <f t="shared" ca="1" si="335"/>
        <v>#NAME?</v>
      </c>
      <c r="I2687" s="152">
        <f t="shared" si="338"/>
        <v>0.16383835835161698</v>
      </c>
      <c r="J2687" s="152">
        <f t="shared" si="336"/>
        <v>5.5745967621478876E-5</v>
      </c>
      <c r="K2687" s="3" t="e">
        <f t="shared" ca="1" si="332"/>
        <v>#NAME?</v>
      </c>
      <c r="L2687" s="153" t="e">
        <f t="shared" ca="1" si="337"/>
        <v>#NAME?</v>
      </c>
      <c r="M2687" s="195" t="e">
        <f ca="1">_xll.BInterpol(cf!$A$2:$A$68,cf!$C$2:$C$68,params!B2687,"cubic")</f>
        <v>#NAME?</v>
      </c>
      <c r="N2687" s="195" t="e">
        <f ca="1">+_xll.BInterpol(#REF!,#REF!,params!B2687,"cubic")</f>
        <v>#NAME?</v>
      </c>
      <c r="O2687" s="153" t="e">
        <f t="shared" ca="1" si="333"/>
        <v>#NAME?</v>
      </c>
    </row>
    <row r="2688" spans="1:15">
      <c r="A2688">
        <v>2685</v>
      </c>
      <c r="B2688">
        <f t="shared" si="331"/>
        <v>10.74</v>
      </c>
      <c r="C2688" s="151" t="e">
        <f ca="1">+_xll.BInterpol(Boost!$R$6:$R$66,Boost!$AZ$6:$AZ$66,params!B2688,"cubic")</f>
        <v>#NAME?</v>
      </c>
      <c r="D2688" s="151" t="e">
        <f ca="1">+_xll.BInterpol(Boost!$R$6:$R$66,Boost!$AX$6:$AX$66,params!B2688,"cubic")</f>
        <v>#NAME?</v>
      </c>
      <c r="E2688" s="198" t="e">
        <f t="shared" ca="1" si="334"/>
        <v>#NAME?</v>
      </c>
      <c r="F2688" s="151" t="e">
        <f ca="1">+_xll.BInterpol(Boost!$R$6:$R$66,Boost!$AY$6:$AY$66,params!B2688,"cubic")</f>
        <v>#NAME?</v>
      </c>
      <c r="G2688" s="151" t="e">
        <f ca="1">_xll.BInterpol(cf!$A$2:$A$68,cf!$B$2:$B$68,params!B2688,"cubic")/100</f>
        <v>#NAME?</v>
      </c>
      <c r="H2688" s="199" t="e">
        <f t="shared" ca="1" si="335"/>
        <v>#NAME?</v>
      </c>
      <c r="I2688" s="152">
        <f t="shared" si="338"/>
        <v>0.1638941006029645</v>
      </c>
      <c r="J2688" s="152">
        <f t="shared" si="336"/>
        <v>5.5742251347523641E-5</v>
      </c>
      <c r="K2688" s="3" t="e">
        <f t="shared" ca="1" si="332"/>
        <v>#NAME?</v>
      </c>
      <c r="L2688" s="153" t="e">
        <f t="shared" ca="1" si="337"/>
        <v>#NAME?</v>
      </c>
      <c r="M2688" s="195" t="e">
        <f ca="1">_xll.BInterpol(cf!$A$2:$A$68,cf!$C$2:$C$68,params!B2688,"cubic")</f>
        <v>#NAME?</v>
      </c>
      <c r="N2688" s="195" t="e">
        <f ca="1">+_xll.BInterpol(#REF!,#REF!,params!B2688,"cubic")</f>
        <v>#NAME?</v>
      </c>
      <c r="O2688" s="153" t="e">
        <f t="shared" ca="1" si="333"/>
        <v>#NAME?</v>
      </c>
    </row>
    <row r="2689" spans="1:15">
      <c r="A2689">
        <v>2686</v>
      </c>
      <c r="B2689">
        <f t="shared" si="331"/>
        <v>10.744</v>
      </c>
      <c r="C2689" s="151" t="e">
        <f ca="1">+_xll.BInterpol(Boost!$R$6:$R$66,Boost!$AZ$6:$AZ$66,params!B2689,"cubic")</f>
        <v>#NAME?</v>
      </c>
      <c r="D2689" s="151" t="e">
        <f ca="1">+_xll.BInterpol(Boost!$R$6:$R$66,Boost!$AX$6:$AX$66,params!B2689,"cubic")</f>
        <v>#NAME?</v>
      </c>
      <c r="E2689" s="198" t="e">
        <f t="shared" ca="1" si="334"/>
        <v>#NAME?</v>
      </c>
      <c r="F2689" s="151" t="e">
        <f ca="1">+_xll.BInterpol(Boost!$R$6:$R$66,Boost!$AY$6:$AY$66,params!B2689,"cubic")</f>
        <v>#NAME?</v>
      </c>
      <c r="G2689" s="151" t="e">
        <f ca="1">_xll.BInterpol(cf!$A$2:$A$68,cf!$B$2:$B$68,params!B2689,"cubic")/100</f>
        <v>#NAME?</v>
      </c>
      <c r="H2689" s="199" t="e">
        <f t="shared" ca="1" si="335"/>
        <v>#NAME?</v>
      </c>
      <c r="I2689" s="152">
        <f t="shared" si="338"/>
        <v>0.16394983913828576</v>
      </c>
      <c r="J2689" s="152">
        <f t="shared" si="336"/>
        <v>5.5738535321259164E-5</v>
      </c>
      <c r="K2689" s="3" t="e">
        <f t="shared" ca="1" si="332"/>
        <v>#NAME?</v>
      </c>
      <c r="L2689" s="153" t="e">
        <f t="shared" ca="1" si="337"/>
        <v>#NAME?</v>
      </c>
      <c r="M2689" s="195" t="e">
        <f ca="1">_xll.BInterpol(cf!$A$2:$A$68,cf!$C$2:$C$68,params!B2689,"cubic")</f>
        <v>#NAME?</v>
      </c>
      <c r="N2689" s="195" t="e">
        <f ca="1">+_xll.BInterpol(#REF!,#REF!,params!B2689,"cubic")</f>
        <v>#NAME?</v>
      </c>
      <c r="O2689" s="153" t="e">
        <f t="shared" ca="1" si="333"/>
        <v>#NAME?</v>
      </c>
    </row>
    <row r="2690" spans="1:15">
      <c r="A2690">
        <v>2687</v>
      </c>
      <c r="B2690">
        <f t="shared" si="331"/>
        <v>10.747999999999999</v>
      </c>
      <c r="C2690" s="151" t="e">
        <f ca="1">+_xll.BInterpol(Boost!$R$6:$R$66,Boost!$AZ$6:$AZ$66,params!B2690,"cubic")</f>
        <v>#NAME?</v>
      </c>
      <c r="D2690" s="151" t="e">
        <f ca="1">+_xll.BInterpol(Boost!$R$6:$R$66,Boost!$AX$6:$AX$66,params!B2690,"cubic")</f>
        <v>#NAME?</v>
      </c>
      <c r="E2690" s="198" t="e">
        <f t="shared" ca="1" si="334"/>
        <v>#NAME?</v>
      </c>
      <c r="F2690" s="151" t="e">
        <f ca="1">+_xll.BInterpol(Boost!$R$6:$R$66,Boost!$AY$6:$AY$66,params!B2690,"cubic")</f>
        <v>#NAME?</v>
      </c>
      <c r="G2690" s="151" t="e">
        <f ca="1">_xll.BInterpol(cf!$A$2:$A$68,cf!$B$2:$B$68,params!B2690,"cubic")/100</f>
        <v>#NAME?</v>
      </c>
      <c r="H2690" s="199" t="e">
        <f t="shared" ca="1" si="335"/>
        <v>#NAME?</v>
      </c>
      <c r="I2690" s="152">
        <f t="shared" si="338"/>
        <v>0.16400557395782867</v>
      </c>
      <c r="J2690" s="152">
        <f t="shared" si="336"/>
        <v>5.5734819542907488E-5</v>
      </c>
      <c r="K2690" s="3" t="e">
        <f t="shared" ca="1" si="332"/>
        <v>#NAME?</v>
      </c>
      <c r="L2690" s="153" t="e">
        <f t="shared" ca="1" si="337"/>
        <v>#NAME?</v>
      </c>
      <c r="M2690" s="195" t="e">
        <f ca="1">_xll.BInterpol(cf!$A$2:$A$68,cf!$C$2:$C$68,params!B2690,"cubic")</f>
        <v>#NAME?</v>
      </c>
      <c r="N2690" s="195" t="e">
        <f ca="1">+_xll.BInterpol(#REF!,#REF!,params!B2690,"cubic")</f>
        <v>#NAME?</v>
      </c>
      <c r="O2690" s="153" t="e">
        <f t="shared" ca="1" si="333"/>
        <v>#NAME?</v>
      </c>
    </row>
    <row r="2691" spans="1:15">
      <c r="A2691">
        <v>2688</v>
      </c>
      <c r="B2691">
        <f t="shared" si="331"/>
        <v>10.752000000000001</v>
      </c>
      <c r="C2691" s="151" t="e">
        <f ca="1">+_xll.BInterpol(Boost!$R$6:$R$66,Boost!$AZ$6:$AZ$66,params!B2691,"cubic")</f>
        <v>#NAME?</v>
      </c>
      <c r="D2691" s="151" t="e">
        <f ca="1">+_xll.BInterpol(Boost!$R$6:$R$66,Boost!$AX$6:$AX$66,params!B2691,"cubic")</f>
        <v>#NAME?</v>
      </c>
      <c r="E2691" s="198" t="e">
        <f t="shared" ca="1" si="334"/>
        <v>#NAME?</v>
      </c>
      <c r="F2691" s="151" t="e">
        <f ca="1">+_xll.BInterpol(Boost!$R$6:$R$66,Boost!$AY$6:$AY$66,params!B2691,"cubic")</f>
        <v>#NAME?</v>
      </c>
      <c r="G2691" s="151" t="e">
        <f ca="1">_xll.BInterpol(cf!$A$2:$A$68,cf!$B$2:$B$68,params!B2691,"cubic")/100</f>
        <v>#NAME?</v>
      </c>
      <c r="H2691" s="199" t="e">
        <f t="shared" ca="1" si="335"/>
        <v>#NAME?</v>
      </c>
      <c r="I2691" s="152">
        <f t="shared" si="338"/>
        <v>0.16406130506184069</v>
      </c>
      <c r="J2691" s="152">
        <f t="shared" si="336"/>
        <v>5.5731104012024524E-5</v>
      </c>
      <c r="K2691" s="3" t="e">
        <f t="shared" ca="1" si="332"/>
        <v>#NAME?</v>
      </c>
      <c r="L2691" s="153" t="e">
        <f t="shared" ca="1" si="337"/>
        <v>#NAME?</v>
      </c>
      <c r="M2691" s="195" t="e">
        <f ca="1">_xll.BInterpol(cf!$A$2:$A$68,cf!$C$2:$C$68,params!B2691,"cubic")</f>
        <v>#NAME?</v>
      </c>
      <c r="N2691" s="195" t="e">
        <f ca="1">+_xll.BInterpol(#REF!,#REF!,params!B2691,"cubic")</f>
        <v>#NAME?</v>
      </c>
      <c r="O2691" s="153" t="e">
        <f t="shared" ca="1" si="333"/>
        <v>#NAME?</v>
      </c>
    </row>
    <row r="2692" spans="1:15">
      <c r="A2692">
        <v>2689</v>
      </c>
      <c r="B2692">
        <f t="shared" ref="B2692:B2755" si="339">+A2692/250</f>
        <v>10.756</v>
      </c>
      <c r="C2692" s="151" t="e">
        <f ca="1">+_xll.BInterpol(Boost!$R$6:$R$66,Boost!$AZ$6:$AZ$66,params!B2692,"cubic")</f>
        <v>#NAME?</v>
      </c>
      <c r="D2692" s="151" t="e">
        <f ca="1">+_xll.BInterpol(Boost!$R$6:$R$66,Boost!$AX$6:$AX$66,params!B2692,"cubic")</f>
        <v>#NAME?</v>
      </c>
      <c r="E2692" s="198" t="e">
        <f t="shared" ca="1" si="334"/>
        <v>#NAME?</v>
      </c>
      <c r="F2692" s="151" t="e">
        <f ca="1">+_xll.BInterpol(Boost!$R$6:$R$66,Boost!$AY$6:$AY$66,params!B2692,"cubic")</f>
        <v>#NAME?</v>
      </c>
      <c r="G2692" s="151" t="e">
        <f ca="1">_xll.BInterpol(cf!$A$2:$A$68,cf!$B$2:$B$68,params!B2692,"cubic")/100</f>
        <v>#NAME?</v>
      </c>
      <c r="H2692" s="199" t="e">
        <f t="shared" ca="1" si="335"/>
        <v>#NAME?</v>
      </c>
      <c r="I2692" s="152">
        <f t="shared" si="338"/>
        <v>0.16411703245056963</v>
      </c>
      <c r="J2692" s="152">
        <f t="shared" si="336"/>
        <v>5.5727388728943339E-5</v>
      </c>
      <c r="K2692" s="3" t="e">
        <f t="shared" ref="K2692:K2755" ca="1" si="340">+EXP(H2692*-B2692)</f>
        <v>#NAME?</v>
      </c>
      <c r="L2692" s="153" t="e">
        <f t="shared" ca="1" si="337"/>
        <v>#NAME?</v>
      </c>
      <c r="M2692" s="195" t="e">
        <f ca="1">_xll.BInterpol(cf!$A$2:$A$68,cf!$C$2:$C$68,params!B2692,"cubic")</f>
        <v>#NAME?</v>
      </c>
      <c r="N2692" s="195" t="e">
        <f ca="1">+_xll.BInterpol(#REF!,#REF!,params!B2692,"cubic")</f>
        <v>#NAME?</v>
      </c>
      <c r="O2692" s="153" t="e">
        <f t="shared" ref="O2692:O2755" ca="1" si="341">+EXP(-B2693*E2693)-EXP(-B2692*E2692)</f>
        <v>#NAME?</v>
      </c>
    </row>
    <row r="2693" spans="1:15">
      <c r="A2693">
        <v>2690</v>
      </c>
      <c r="B2693">
        <f t="shared" si="339"/>
        <v>10.76</v>
      </c>
      <c r="C2693" s="151" t="e">
        <f ca="1">+_xll.BInterpol(Boost!$R$6:$R$66,Boost!$AZ$6:$AZ$66,params!B2693,"cubic")</f>
        <v>#NAME?</v>
      </c>
      <c r="D2693" s="151" t="e">
        <f ca="1">+_xll.BInterpol(Boost!$R$6:$R$66,Boost!$AX$6:$AX$66,params!B2693,"cubic")</f>
        <v>#NAME?</v>
      </c>
      <c r="E2693" s="198" t="e">
        <f t="shared" ref="E2693:E2756" ca="1" si="342">-((1+C2693*B2693)/(1+C2692*B2692)-1)/(B2693-B2692)+((1+F2693*B2693)/(1+F2692*B2692)-1)/(B2693-B2692)</f>
        <v>#NAME?</v>
      </c>
      <c r="F2693" s="151" t="e">
        <f ca="1">+_xll.BInterpol(Boost!$R$6:$R$66,Boost!$AY$6:$AY$66,params!B2693,"cubic")</f>
        <v>#NAME?</v>
      </c>
      <c r="G2693" s="151" t="e">
        <f ca="1">_xll.BInterpol(cf!$A$2:$A$68,cf!$B$2:$B$68,params!B2693,"cubic")/100</f>
        <v>#NAME?</v>
      </c>
      <c r="H2693" s="199" t="e">
        <f t="shared" ref="H2693:H2756" ca="1" si="343">-((1+F2693*B2693)/(1+F2692*B2692)-1)/(B2693-B2692)+((1+G2693*B2693)/(1+G2692*B2692)-1)/(B2693-B2692)</f>
        <v>#NAME?</v>
      </c>
      <c r="I2693" s="152">
        <f t="shared" si="338"/>
        <v>0.16417275612426319</v>
      </c>
      <c r="J2693" s="152">
        <f t="shared" ref="J2693:J2756" si="344">+I2693-I2692</f>
        <v>5.5723673693552911E-5</v>
      </c>
      <c r="K2693" s="3" t="e">
        <f t="shared" ca="1" si="340"/>
        <v>#NAME?</v>
      </c>
      <c r="L2693" s="153" t="e">
        <f t="shared" ref="L2693:L2756" ca="1" si="345">+K2694-K2693</f>
        <v>#NAME?</v>
      </c>
      <c r="M2693" s="195" t="e">
        <f ca="1">_xll.BInterpol(cf!$A$2:$A$68,cf!$C$2:$C$68,params!B2693,"cubic")</f>
        <v>#NAME?</v>
      </c>
      <c r="N2693" s="195" t="e">
        <f ca="1">+_xll.BInterpol(#REF!,#REF!,params!B2693,"cubic")</f>
        <v>#NAME?</v>
      </c>
      <c r="O2693" s="153" t="e">
        <f t="shared" ca="1" si="341"/>
        <v>#NAME?</v>
      </c>
    </row>
    <row r="2694" spans="1:15">
      <c r="A2694">
        <v>2691</v>
      </c>
      <c r="B2694">
        <f t="shared" si="339"/>
        <v>10.763999999999999</v>
      </c>
      <c r="C2694" s="151" t="e">
        <f ca="1">+_xll.BInterpol(Boost!$R$6:$R$66,Boost!$AZ$6:$AZ$66,params!B2694,"cubic")</f>
        <v>#NAME?</v>
      </c>
      <c r="D2694" s="151" t="e">
        <f ca="1">+_xll.BInterpol(Boost!$R$6:$R$66,Boost!$AX$6:$AX$66,params!B2694,"cubic")</f>
        <v>#NAME?</v>
      </c>
      <c r="E2694" s="198" t="e">
        <f t="shared" ca="1" si="342"/>
        <v>#NAME?</v>
      </c>
      <c r="F2694" s="151" t="e">
        <f ca="1">+_xll.BInterpol(Boost!$R$6:$R$66,Boost!$AY$6:$AY$66,params!B2694,"cubic")</f>
        <v>#NAME?</v>
      </c>
      <c r="G2694" s="151" t="e">
        <f ca="1">_xll.BInterpol(cf!$A$2:$A$68,cf!$B$2:$B$68,params!B2694,"cubic")/100</f>
        <v>#NAME?</v>
      </c>
      <c r="H2694" s="199" t="e">
        <f t="shared" ca="1" si="343"/>
        <v>#NAME?</v>
      </c>
      <c r="I2694" s="152">
        <f t="shared" si="338"/>
        <v>0.16422847608316893</v>
      </c>
      <c r="J2694" s="152">
        <f t="shared" si="344"/>
        <v>5.5719958905742217E-5</v>
      </c>
      <c r="K2694" s="3" t="e">
        <f t="shared" ca="1" si="340"/>
        <v>#NAME?</v>
      </c>
      <c r="L2694" s="153" t="e">
        <f t="shared" ca="1" si="345"/>
        <v>#NAME?</v>
      </c>
      <c r="M2694" s="195" t="e">
        <f ca="1">_xll.BInterpol(cf!$A$2:$A$68,cf!$C$2:$C$68,params!B2694,"cubic")</f>
        <v>#NAME?</v>
      </c>
      <c r="N2694" s="195" t="e">
        <f ca="1">+_xll.BInterpol(#REF!,#REF!,params!B2694,"cubic")</f>
        <v>#NAME?</v>
      </c>
      <c r="O2694" s="153" t="e">
        <f t="shared" ca="1" si="341"/>
        <v>#NAME?</v>
      </c>
    </row>
    <row r="2695" spans="1:15">
      <c r="A2695">
        <v>2692</v>
      </c>
      <c r="B2695">
        <f t="shared" si="339"/>
        <v>10.768000000000001</v>
      </c>
      <c r="C2695" s="151" t="e">
        <f ca="1">+_xll.BInterpol(Boost!$R$6:$R$66,Boost!$AZ$6:$AZ$66,params!B2695,"cubic")</f>
        <v>#NAME?</v>
      </c>
      <c r="D2695" s="151" t="e">
        <f ca="1">+_xll.BInterpol(Boost!$R$6:$R$66,Boost!$AX$6:$AX$66,params!B2695,"cubic")</f>
        <v>#NAME?</v>
      </c>
      <c r="E2695" s="198" t="e">
        <f t="shared" ca="1" si="342"/>
        <v>#NAME?</v>
      </c>
      <c r="F2695" s="151" t="e">
        <f ca="1">+_xll.BInterpol(Boost!$R$6:$R$66,Boost!$AY$6:$AY$66,params!B2695,"cubic")</f>
        <v>#NAME?</v>
      </c>
      <c r="G2695" s="151" t="e">
        <f ca="1">_xll.BInterpol(cf!$A$2:$A$68,cf!$B$2:$B$68,params!B2695,"cubic")/100</f>
        <v>#NAME?</v>
      </c>
      <c r="H2695" s="199" t="e">
        <f t="shared" ca="1" si="343"/>
        <v>#NAME?</v>
      </c>
      <c r="I2695" s="152">
        <f t="shared" si="338"/>
        <v>0.16428419232753466</v>
      </c>
      <c r="J2695" s="152">
        <f t="shared" si="344"/>
        <v>5.5716244365733303E-5</v>
      </c>
      <c r="K2695" s="3" t="e">
        <f t="shared" ca="1" si="340"/>
        <v>#NAME?</v>
      </c>
      <c r="L2695" s="153" t="e">
        <f t="shared" ca="1" si="345"/>
        <v>#NAME?</v>
      </c>
      <c r="M2695" s="195" t="e">
        <f ca="1">_xll.BInterpol(cf!$A$2:$A$68,cf!$C$2:$C$68,params!B2695,"cubic")</f>
        <v>#NAME?</v>
      </c>
      <c r="N2695" s="195" t="e">
        <f ca="1">+_xll.BInterpol(#REF!,#REF!,params!B2695,"cubic")</f>
        <v>#NAME?</v>
      </c>
      <c r="O2695" s="153" t="e">
        <f t="shared" ca="1" si="341"/>
        <v>#NAME?</v>
      </c>
    </row>
    <row r="2696" spans="1:15">
      <c r="A2696">
        <v>2693</v>
      </c>
      <c r="B2696">
        <f t="shared" si="339"/>
        <v>10.772</v>
      </c>
      <c r="C2696" s="151" t="e">
        <f ca="1">+_xll.BInterpol(Boost!$R$6:$R$66,Boost!$AZ$6:$AZ$66,params!B2696,"cubic")</f>
        <v>#NAME?</v>
      </c>
      <c r="D2696" s="151" t="e">
        <f ca="1">+_xll.BInterpol(Boost!$R$6:$R$66,Boost!$AX$6:$AX$66,params!B2696,"cubic")</f>
        <v>#NAME?</v>
      </c>
      <c r="E2696" s="198" t="e">
        <f t="shared" ca="1" si="342"/>
        <v>#NAME?</v>
      </c>
      <c r="F2696" s="151" t="e">
        <f ca="1">+_xll.BInterpol(Boost!$R$6:$R$66,Boost!$AY$6:$AY$66,params!B2696,"cubic")</f>
        <v>#NAME?</v>
      </c>
      <c r="G2696" s="151" t="e">
        <f ca="1">_xll.BInterpol(cf!$A$2:$A$68,cf!$B$2:$B$68,params!B2696,"cubic")/100</f>
        <v>#NAME?</v>
      </c>
      <c r="H2696" s="199" t="e">
        <f t="shared" ca="1" si="343"/>
        <v>#NAME?</v>
      </c>
      <c r="I2696" s="152">
        <f t="shared" si="338"/>
        <v>0.16433990485760785</v>
      </c>
      <c r="J2696" s="152">
        <f t="shared" si="344"/>
        <v>5.5712530073193101E-5</v>
      </c>
      <c r="K2696" s="3" t="e">
        <f t="shared" ca="1" si="340"/>
        <v>#NAME?</v>
      </c>
      <c r="L2696" s="153" t="e">
        <f t="shared" ca="1" si="345"/>
        <v>#NAME?</v>
      </c>
      <c r="M2696" s="195" t="e">
        <f ca="1">_xll.BInterpol(cf!$A$2:$A$68,cf!$C$2:$C$68,params!B2696,"cubic")</f>
        <v>#NAME?</v>
      </c>
      <c r="N2696" s="195" t="e">
        <f ca="1">+_xll.BInterpol(#REF!,#REF!,params!B2696,"cubic")</f>
        <v>#NAME?</v>
      </c>
      <c r="O2696" s="153" t="e">
        <f t="shared" ca="1" si="341"/>
        <v>#NAME?</v>
      </c>
    </row>
    <row r="2697" spans="1:15">
      <c r="A2697">
        <v>2694</v>
      </c>
      <c r="B2697">
        <f t="shared" si="339"/>
        <v>10.776</v>
      </c>
      <c r="C2697" s="151" t="e">
        <f ca="1">+_xll.BInterpol(Boost!$R$6:$R$66,Boost!$AZ$6:$AZ$66,params!B2697,"cubic")</f>
        <v>#NAME?</v>
      </c>
      <c r="D2697" s="151" t="e">
        <f ca="1">+_xll.BInterpol(Boost!$R$6:$R$66,Boost!$AX$6:$AX$66,params!B2697,"cubic")</f>
        <v>#NAME?</v>
      </c>
      <c r="E2697" s="198" t="e">
        <f t="shared" ca="1" si="342"/>
        <v>#NAME?</v>
      </c>
      <c r="F2697" s="151" t="e">
        <f ca="1">+_xll.BInterpol(Boost!$R$6:$R$66,Boost!$AY$6:$AY$66,params!B2697,"cubic")</f>
        <v>#NAME?</v>
      </c>
      <c r="G2697" s="151" t="e">
        <f ca="1">_xll.BInterpol(cf!$A$2:$A$68,cf!$B$2:$B$68,params!B2697,"cubic")/100</f>
        <v>#NAME?</v>
      </c>
      <c r="H2697" s="199" t="e">
        <f t="shared" ca="1" si="343"/>
        <v>#NAME?</v>
      </c>
      <c r="I2697" s="152">
        <f t="shared" si="338"/>
        <v>0.16439561367363609</v>
      </c>
      <c r="J2697" s="152">
        <f t="shared" si="344"/>
        <v>5.5708816028232633E-5</v>
      </c>
      <c r="K2697" s="3" t="e">
        <f t="shared" ca="1" si="340"/>
        <v>#NAME?</v>
      </c>
      <c r="L2697" s="153" t="e">
        <f t="shared" ca="1" si="345"/>
        <v>#NAME?</v>
      </c>
      <c r="M2697" s="195" t="e">
        <f ca="1">_xll.BInterpol(cf!$A$2:$A$68,cf!$C$2:$C$68,params!B2697,"cubic")</f>
        <v>#NAME?</v>
      </c>
      <c r="N2697" s="195" t="e">
        <f ca="1">+_xll.BInterpol(#REF!,#REF!,params!B2697,"cubic")</f>
        <v>#NAME?</v>
      </c>
      <c r="O2697" s="153" t="e">
        <f t="shared" ca="1" si="341"/>
        <v>#NAME?</v>
      </c>
    </row>
    <row r="2698" spans="1:15">
      <c r="A2698">
        <v>2695</v>
      </c>
      <c r="B2698">
        <f t="shared" si="339"/>
        <v>10.78</v>
      </c>
      <c r="C2698" s="151" t="e">
        <f ca="1">+_xll.BInterpol(Boost!$R$6:$R$66,Boost!$AZ$6:$AZ$66,params!B2698,"cubic")</f>
        <v>#NAME?</v>
      </c>
      <c r="D2698" s="151" t="e">
        <f ca="1">+_xll.BInterpol(Boost!$R$6:$R$66,Boost!$AX$6:$AX$66,params!B2698,"cubic")</f>
        <v>#NAME?</v>
      </c>
      <c r="E2698" s="198" t="e">
        <f t="shared" ca="1" si="342"/>
        <v>#NAME?</v>
      </c>
      <c r="F2698" s="151" t="e">
        <f ca="1">+_xll.BInterpol(Boost!$R$6:$R$66,Boost!$AY$6:$AY$66,params!B2698,"cubic")</f>
        <v>#NAME?</v>
      </c>
      <c r="G2698" s="151" t="e">
        <f ca="1">_xll.BInterpol(cf!$A$2:$A$68,cf!$B$2:$B$68,params!B2698,"cubic")/100</f>
        <v>#NAME?</v>
      </c>
      <c r="H2698" s="199" t="e">
        <f t="shared" ca="1" si="343"/>
        <v>#NAME?</v>
      </c>
      <c r="I2698" s="152">
        <f t="shared" si="338"/>
        <v>0.16445131877586716</v>
      </c>
      <c r="J2698" s="152">
        <f t="shared" si="344"/>
        <v>5.5705102231073944E-5</v>
      </c>
      <c r="K2698" s="3" t="e">
        <f t="shared" ca="1" si="340"/>
        <v>#NAME?</v>
      </c>
      <c r="L2698" s="153" t="e">
        <f t="shared" ca="1" si="345"/>
        <v>#NAME?</v>
      </c>
      <c r="M2698" s="195" t="e">
        <f ca="1">_xll.BInterpol(cf!$A$2:$A$68,cf!$C$2:$C$68,params!B2698,"cubic")</f>
        <v>#NAME?</v>
      </c>
      <c r="N2698" s="195" t="e">
        <f ca="1">+_xll.BInterpol(#REF!,#REF!,params!B2698,"cubic")</f>
        <v>#NAME?</v>
      </c>
      <c r="O2698" s="153" t="e">
        <f t="shared" ca="1" si="341"/>
        <v>#NAME?</v>
      </c>
    </row>
    <row r="2699" spans="1:15">
      <c r="A2699">
        <v>2696</v>
      </c>
      <c r="B2699">
        <f t="shared" si="339"/>
        <v>10.784000000000001</v>
      </c>
      <c r="C2699" s="151" t="e">
        <f ca="1">+_xll.BInterpol(Boost!$R$6:$R$66,Boost!$AZ$6:$AZ$66,params!B2699,"cubic")</f>
        <v>#NAME?</v>
      </c>
      <c r="D2699" s="151" t="e">
        <f ca="1">+_xll.BInterpol(Boost!$R$6:$R$66,Boost!$AX$6:$AX$66,params!B2699,"cubic")</f>
        <v>#NAME?</v>
      </c>
      <c r="E2699" s="198" t="e">
        <f t="shared" ca="1" si="342"/>
        <v>#NAME?</v>
      </c>
      <c r="F2699" s="151" t="e">
        <f ca="1">+_xll.BInterpol(Boost!$R$6:$R$66,Boost!$AY$6:$AY$66,params!B2699,"cubic")</f>
        <v>#NAME?</v>
      </c>
      <c r="G2699" s="151" t="e">
        <f ca="1">_xll.BInterpol(cf!$A$2:$A$68,cf!$B$2:$B$68,params!B2699,"cubic")/100</f>
        <v>#NAME?</v>
      </c>
      <c r="H2699" s="199" t="e">
        <f t="shared" ca="1" si="343"/>
        <v>#NAME?</v>
      </c>
      <c r="I2699" s="152">
        <f t="shared" si="338"/>
        <v>0.16450702016454855</v>
      </c>
      <c r="J2699" s="152">
        <f t="shared" si="344"/>
        <v>5.5701388681383968E-5</v>
      </c>
      <c r="K2699" s="3" t="e">
        <f t="shared" ca="1" si="340"/>
        <v>#NAME?</v>
      </c>
      <c r="L2699" s="153" t="e">
        <f t="shared" ca="1" si="345"/>
        <v>#NAME?</v>
      </c>
      <c r="M2699" s="195" t="e">
        <f ca="1">_xll.BInterpol(cf!$A$2:$A$68,cf!$C$2:$C$68,params!B2699,"cubic")</f>
        <v>#NAME?</v>
      </c>
      <c r="N2699" s="195" t="e">
        <f ca="1">+_xll.BInterpol(#REF!,#REF!,params!B2699,"cubic")</f>
        <v>#NAME?</v>
      </c>
      <c r="O2699" s="153" t="e">
        <f t="shared" ca="1" si="341"/>
        <v>#NAME?</v>
      </c>
    </row>
    <row r="2700" spans="1:15">
      <c r="A2700">
        <v>2697</v>
      </c>
      <c r="B2700">
        <f t="shared" si="339"/>
        <v>10.788</v>
      </c>
      <c r="C2700" s="151" t="e">
        <f ca="1">+_xll.BInterpol(Boost!$R$6:$R$66,Boost!$AZ$6:$AZ$66,params!B2700,"cubic")</f>
        <v>#NAME?</v>
      </c>
      <c r="D2700" s="151" t="e">
        <f ca="1">+_xll.BInterpol(Boost!$R$6:$R$66,Boost!$AX$6:$AX$66,params!B2700,"cubic")</f>
        <v>#NAME?</v>
      </c>
      <c r="E2700" s="198" t="e">
        <f t="shared" ca="1" si="342"/>
        <v>#NAME?</v>
      </c>
      <c r="F2700" s="151" t="e">
        <f ca="1">+_xll.BInterpol(Boost!$R$6:$R$66,Boost!$AY$6:$AY$66,params!B2700,"cubic")</f>
        <v>#NAME?</v>
      </c>
      <c r="G2700" s="151" t="e">
        <f ca="1">_xll.BInterpol(cf!$A$2:$A$68,cf!$B$2:$B$68,params!B2700,"cubic")/100</f>
        <v>#NAME?</v>
      </c>
      <c r="H2700" s="199" t="e">
        <f t="shared" ca="1" si="343"/>
        <v>#NAME?</v>
      </c>
      <c r="I2700" s="152">
        <f t="shared" si="338"/>
        <v>0.16456271783992771</v>
      </c>
      <c r="J2700" s="152">
        <f t="shared" si="344"/>
        <v>5.5697675379162703E-5</v>
      </c>
      <c r="K2700" s="3" t="e">
        <f t="shared" ca="1" si="340"/>
        <v>#NAME?</v>
      </c>
      <c r="L2700" s="153" t="e">
        <f t="shared" ca="1" si="345"/>
        <v>#NAME?</v>
      </c>
      <c r="M2700" s="195" t="e">
        <f ca="1">_xll.BInterpol(cf!$A$2:$A$68,cf!$C$2:$C$68,params!B2700,"cubic")</f>
        <v>#NAME?</v>
      </c>
      <c r="N2700" s="195" t="e">
        <f ca="1">+_xll.BInterpol(#REF!,#REF!,params!B2700,"cubic")</f>
        <v>#NAME?</v>
      </c>
      <c r="O2700" s="153" t="e">
        <f t="shared" ca="1" si="341"/>
        <v>#NAME?</v>
      </c>
    </row>
    <row r="2701" spans="1:15">
      <c r="A2701">
        <v>2698</v>
      </c>
      <c r="B2701">
        <f t="shared" si="339"/>
        <v>10.792</v>
      </c>
      <c r="C2701" s="151" t="e">
        <f ca="1">+_xll.BInterpol(Boost!$R$6:$R$66,Boost!$AZ$6:$AZ$66,params!B2701,"cubic")</f>
        <v>#NAME?</v>
      </c>
      <c r="D2701" s="151" t="e">
        <f ca="1">+_xll.BInterpol(Boost!$R$6:$R$66,Boost!$AX$6:$AX$66,params!B2701,"cubic")</f>
        <v>#NAME?</v>
      </c>
      <c r="E2701" s="198" t="e">
        <f t="shared" ca="1" si="342"/>
        <v>#NAME?</v>
      </c>
      <c r="F2701" s="151" t="e">
        <f ca="1">+_xll.BInterpol(Boost!$R$6:$R$66,Boost!$AY$6:$AY$66,params!B2701,"cubic")</f>
        <v>#NAME?</v>
      </c>
      <c r="G2701" s="151" t="e">
        <f ca="1">_xll.BInterpol(cf!$A$2:$A$68,cf!$B$2:$B$68,params!B2701,"cubic")/100</f>
        <v>#NAME?</v>
      </c>
      <c r="H2701" s="199" t="e">
        <f t="shared" ca="1" si="343"/>
        <v>#NAME?</v>
      </c>
      <c r="I2701" s="152">
        <f t="shared" si="338"/>
        <v>0.16461841180225234</v>
      </c>
      <c r="J2701" s="152">
        <f t="shared" si="344"/>
        <v>5.5693962324632196E-5</v>
      </c>
      <c r="K2701" s="3" t="e">
        <f t="shared" ca="1" si="340"/>
        <v>#NAME?</v>
      </c>
      <c r="L2701" s="153" t="e">
        <f t="shared" ca="1" si="345"/>
        <v>#NAME?</v>
      </c>
      <c r="M2701" s="195" t="e">
        <f ca="1">_xll.BInterpol(cf!$A$2:$A$68,cf!$C$2:$C$68,params!B2701,"cubic")</f>
        <v>#NAME?</v>
      </c>
      <c r="N2701" s="195" t="e">
        <f ca="1">+_xll.BInterpol(#REF!,#REF!,params!B2701,"cubic")</f>
        <v>#NAME?</v>
      </c>
      <c r="O2701" s="153" t="e">
        <f t="shared" ca="1" si="341"/>
        <v>#NAME?</v>
      </c>
    </row>
    <row r="2702" spans="1:15">
      <c r="A2702">
        <v>2699</v>
      </c>
      <c r="B2702">
        <f t="shared" si="339"/>
        <v>10.795999999999999</v>
      </c>
      <c r="C2702" s="151" t="e">
        <f ca="1">+_xll.BInterpol(Boost!$R$6:$R$66,Boost!$AZ$6:$AZ$66,params!B2702,"cubic")</f>
        <v>#NAME?</v>
      </c>
      <c r="D2702" s="151" t="e">
        <f ca="1">+_xll.BInterpol(Boost!$R$6:$R$66,Boost!$AX$6:$AX$66,params!B2702,"cubic")</f>
        <v>#NAME?</v>
      </c>
      <c r="E2702" s="198" t="e">
        <f t="shared" ca="1" si="342"/>
        <v>#NAME?</v>
      </c>
      <c r="F2702" s="151" t="e">
        <f ca="1">+_xll.BInterpol(Boost!$R$6:$R$66,Boost!$AY$6:$AY$66,params!B2702,"cubic")</f>
        <v>#NAME?</v>
      </c>
      <c r="G2702" s="151" t="e">
        <f ca="1">_xll.BInterpol(cf!$A$2:$A$68,cf!$B$2:$B$68,params!B2702,"cubic")/100</f>
        <v>#NAME?</v>
      </c>
      <c r="H2702" s="199" t="e">
        <f t="shared" ca="1" si="343"/>
        <v>#NAME?</v>
      </c>
      <c r="I2702" s="152">
        <f t="shared" si="338"/>
        <v>0.16467410205176991</v>
      </c>
      <c r="J2702" s="152">
        <f t="shared" si="344"/>
        <v>5.56902495175704E-5</v>
      </c>
      <c r="K2702" s="3" t="e">
        <f t="shared" ca="1" si="340"/>
        <v>#NAME?</v>
      </c>
      <c r="L2702" s="153" t="e">
        <f t="shared" ca="1" si="345"/>
        <v>#NAME?</v>
      </c>
      <c r="M2702" s="195" t="e">
        <f ca="1">_xll.BInterpol(cf!$A$2:$A$68,cf!$C$2:$C$68,params!B2702,"cubic")</f>
        <v>#NAME?</v>
      </c>
      <c r="N2702" s="195" t="e">
        <f ca="1">+_xll.BInterpol(#REF!,#REF!,params!B2702,"cubic")</f>
        <v>#NAME?</v>
      </c>
      <c r="O2702" s="153" t="e">
        <f t="shared" ca="1" si="341"/>
        <v>#NAME?</v>
      </c>
    </row>
    <row r="2703" spans="1:15">
      <c r="A2703">
        <v>2700</v>
      </c>
      <c r="B2703">
        <f t="shared" si="339"/>
        <v>10.8</v>
      </c>
      <c r="C2703" s="151" t="e">
        <f ca="1">+_xll.BInterpol(Boost!$R$6:$R$66,Boost!$AZ$6:$AZ$66,params!B2703,"cubic")</f>
        <v>#NAME?</v>
      </c>
      <c r="D2703" s="151" t="e">
        <f ca="1">+_xll.BInterpol(Boost!$R$6:$R$66,Boost!$AX$6:$AX$66,params!B2703,"cubic")</f>
        <v>#NAME?</v>
      </c>
      <c r="E2703" s="198" t="e">
        <f t="shared" ca="1" si="342"/>
        <v>#NAME?</v>
      </c>
      <c r="F2703" s="151" t="e">
        <f ca="1">+_xll.BInterpol(Boost!$R$6:$R$66,Boost!$AY$6:$AY$66,params!B2703,"cubic")</f>
        <v>#NAME?</v>
      </c>
      <c r="G2703" s="151" t="e">
        <f ca="1">_xll.BInterpol(cf!$A$2:$A$68,cf!$B$2:$B$68,params!B2703,"cubic")/100</f>
        <v>#NAME?</v>
      </c>
      <c r="H2703" s="199" t="e">
        <f t="shared" ca="1" si="343"/>
        <v>#NAME?</v>
      </c>
      <c r="I2703" s="152">
        <f t="shared" si="338"/>
        <v>0.164729788588728</v>
      </c>
      <c r="J2703" s="152">
        <f t="shared" si="344"/>
        <v>5.568653695808834E-5</v>
      </c>
      <c r="K2703" s="3" t="e">
        <f t="shared" ca="1" si="340"/>
        <v>#NAME?</v>
      </c>
      <c r="L2703" s="153" t="e">
        <f t="shared" ca="1" si="345"/>
        <v>#NAME?</v>
      </c>
      <c r="M2703" s="195" t="e">
        <f ca="1">_xll.BInterpol(cf!$A$2:$A$68,cf!$C$2:$C$68,params!B2703,"cubic")</f>
        <v>#NAME?</v>
      </c>
      <c r="N2703" s="195" t="e">
        <f ca="1">+_xll.BInterpol(#REF!,#REF!,params!B2703,"cubic")</f>
        <v>#NAME?</v>
      </c>
      <c r="O2703" s="153" t="e">
        <f t="shared" ca="1" si="341"/>
        <v>#NAME?</v>
      </c>
    </row>
    <row r="2704" spans="1:15">
      <c r="A2704">
        <v>2701</v>
      </c>
      <c r="B2704">
        <f t="shared" si="339"/>
        <v>10.804</v>
      </c>
      <c r="C2704" s="151" t="e">
        <f ca="1">+_xll.BInterpol(Boost!$R$6:$R$66,Boost!$AZ$6:$AZ$66,params!B2704,"cubic")</f>
        <v>#NAME?</v>
      </c>
      <c r="D2704" s="151" t="e">
        <f ca="1">+_xll.BInterpol(Boost!$R$6:$R$66,Boost!$AX$6:$AX$66,params!B2704,"cubic")</f>
        <v>#NAME?</v>
      </c>
      <c r="E2704" s="198" t="e">
        <f t="shared" ca="1" si="342"/>
        <v>#NAME?</v>
      </c>
      <c r="F2704" s="151" t="e">
        <f ca="1">+_xll.BInterpol(Boost!$R$6:$R$66,Boost!$AY$6:$AY$66,params!B2704,"cubic")</f>
        <v>#NAME?</v>
      </c>
      <c r="G2704" s="151" t="e">
        <f ca="1">_xll.BInterpol(cf!$A$2:$A$68,cf!$B$2:$B$68,params!B2704,"cubic")/100</f>
        <v>#NAME?</v>
      </c>
      <c r="H2704" s="199" t="e">
        <f t="shared" ca="1" si="343"/>
        <v>#NAME?</v>
      </c>
      <c r="I2704" s="152">
        <f t="shared" si="338"/>
        <v>0.16478547141337396</v>
      </c>
      <c r="J2704" s="152">
        <f t="shared" si="344"/>
        <v>5.5682824645963969E-5</v>
      </c>
      <c r="K2704" s="3" t="e">
        <f t="shared" ca="1" si="340"/>
        <v>#NAME?</v>
      </c>
      <c r="L2704" s="153" t="e">
        <f t="shared" ca="1" si="345"/>
        <v>#NAME?</v>
      </c>
      <c r="M2704" s="195" t="e">
        <f ca="1">_xll.BInterpol(cf!$A$2:$A$68,cf!$C$2:$C$68,params!B2704,"cubic")</f>
        <v>#NAME?</v>
      </c>
      <c r="N2704" s="195" t="e">
        <f ca="1">+_xll.BInterpol(#REF!,#REF!,params!B2704,"cubic")</f>
        <v>#NAME?</v>
      </c>
      <c r="O2704" s="153" t="e">
        <f t="shared" ca="1" si="341"/>
        <v>#NAME?</v>
      </c>
    </row>
    <row r="2705" spans="1:15">
      <c r="A2705">
        <v>2702</v>
      </c>
      <c r="B2705">
        <f t="shared" si="339"/>
        <v>10.808</v>
      </c>
      <c r="C2705" s="151" t="e">
        <f ca="1">+_xll.BInterpol(Boost!$R$6:$R$66,Boost!$AZ$6:$AZ$66,params!B2705,"cubic")</f>
        <v>#NAME?</v>
      </c>
      <c r="D2705" s="151" t="e">
        <f ca="1">+_xll.BInterpol(Boost!$R$6:$R$66,Boost!$AX$6:$AX$66,params!B2705,"cubic")</f>
        <v>#NAME?</v>
      </c>
      <c r="E2705" s="198" t="e">
        <f t="shared" ca="1" si="342"/>
        <v>#NAME?</v>
      </c>
      <c r="F2705" s="151" t="e">
        <f ca="1">+_xll.BInterpol(Boost!$R$6:$R$66,Boost!$AY$6:$AY$66,params!B2705,"cubic")</f>
        <v>#NAME?</v>
      </c>
      <c r="G2705" s="151" t="e">
        <f ca="1">_xll.BInterpol(cf!$A$2:$A$68,cf!$B$2:$B$68,params!B2705,"cubic")/100</f>
        <v>#NAME?</v>
      </c>
      <c r="H2705" s="199" t="e">
        <f t="shared" ca="1" si="343"/>
        <v>#NAME?</v>
      </c>
      <c r="I2705" s="152">
        <f t="shared" si="338"/>
        <v>0.16484115052595538</v>
      </c>
      <c r="J2705" s="152">
        <f t="shared" si="344"/>
        <v>5.5679112581419332E-5</v>
      </c>
      <c r="K2705" s="3" t="e">
        <f t="shared" ca="1" si="340"/>
        <v>#NAME?</v>
      </c>
      <c r="L2705" s="153" t="e">
        <f t="shared" ca="1" si="345"/>
        <v>#NAME?</v>
      </c>
      <c r="M2705" s="195" t="e">
        <f ca="1">_xll.BInterpol(cf!$A$2:$A$68,cf!$C$2:$C$68,params!B2705,"cubic")</f>
        <v>#NAME?</v>
      </c>
      <c r="N2705" s="195" t="e">
        <f ca="1">+_xll.BInterpol(#REF!,#REF!,params!B2705,"cubic")</f>
        <v>#NAME?</v>
      </c>
      <c r="O2705" s="153" t="e">
        <f t="shared" ca="1" si="341"/>
        <v>#NAME?</v>
      </c>
    </row>
    <row r="2706" spans="1:15">
      <c r="A2706">
        <v>2703</v>
      </c>
      <c r="B2706">
        <f t="shared" si="339"/>
        <v>10.811999999999999</v>
      </c>
      <c r="C2706" s="151" t="e">
        <f ca="1">+_xll.BInterpol(Boost!$R$6:$R$66,Boost!$AZ$6:$AZ$66,params!B2706,"cubic")</f>
        <v>#NAME?</v>
      </c>
      <c r="D2706" s="151" t="e">
        <f ca="1">+_xll.BInterpol(Boost!$R$6:$R$66,Boost!$AX$6:$AX$66,params!B2706,"cubic")</f>
        <v>#NAME?</v>
      </c>
      <c r="E2706" s="198" t="e">
        <f t="shared" ca="1" si="342"/>
        <v>#NAME?</v>
      </c>
      <c r="F2706" s="151" t="e">
        <f ca="1">+_xll.BInterpol(Boost!$R$6:$R$66,Boost!$AY$6:$AY$66,params!B2706,"cubic")</f>
        <v>#NAME?</v>
      </c>
      <c r="G2706" s="151" t="e">
        <f ca="1">_xll.BInterpol(cf!$A$2:$A$68,cf!$B$2:$B$68,params!B2706,"cubic")/100</f>
        <v>#NAME?</v>
      </c>
      <c r="H2706" s="199" t="e">
        <f t="shared" ca="1" si="343"/>
        <v>#NAME?</v>
      </c>
      <c r="I2706" s="152">
        <f t="shared" si="338"/>
        <v>0.16489682592671961</v>
      </c>
      <c r="J2706" s="152">
        <f t="shared" si="344"/>
        <v>5.5675400764232386E-5</v>
      </c>
      <c r="K2706" s="3" t="e">
        <f t="shared" ca="1" si="340"/>
        <v>#NAME?</v>
      </c>
      <c r="L2706" s="153" t="e">
        <f t="shared" ca="1" si="345"/>
        <v>#NAME?</v>
      </c>
      <c r="M2706" s="195" t="e">
        <f ca="1">_xll.BInterpol(cf!$A$2:$A$68,cf!$C$2:$C$68,params!B2706,"cubic")</f>
        <v>#NAME?</v>
      </c>
      <c r="N2706" s="195" t="e">
        <f ca="1">+_xll.BInterpol(#REF!,#REF!,params!B2706,"cubic")</f>
        <v>#NAME?</v>
      </c>
      <c r="O2706" s="153" t="e">
        <f t="shared" ca="1" si="341"/>
        <v>#NAME?</v>
      </c>
    </row>
    <row r="2707" spans="1:15">
      <c r="A2707">
        <v>2704</v>
      </c>
      <c r="B2707">
        <f t="shared" si="339"/>
        <v>10.816000000000001</v>
      </c>
      <c r="C2707" s="151" t="e">
        <f ca="1">+_xll.BInterpol(Boost!$R$6:$R$66,Boost!$AZ$6:$AZ$66,params!B2707,"cubic")</f>
        <v>#NAME?</v>
      </c>
      <c r="D2707" s="151" t="e">
        <f ca="1">+_xll.BInterpol(Boost!$R$6:$R$66,Boost!$AX$6:$AX$66,params!B2707,"cubic")</f>
        <v>#NAME?</v>
      </c>
      <c r="E2707" s="198" t="e">
        <f t="shared" ca="1" si="342"/>
        <v>#NAME?</v>
      </c>
      <c r="F2707" s="151" t="e">
        <f ca="1">+_xll.BInterpol(Boost!$R$6:$R$66,Boost!$AY$6:$AY$66,params!B2707,"cubic")</f>
        <v>#NAME?</v>
      </c>
      <c r="G2707" s="151" t="e">
        <f ca="1">_xll.BInterpol(cf!$A$2:$A$68,cf!$B$2:$B$68,params!B2707,"cubic")/100</f>
        <v>#NAME?</v>
      </c>
      <c r="H2707" s="199" t="e">
        <f t="shared" ca="1" si="343"/>
        <v>#NAME?</v>
      </c>
      <c r="I2707" s="152">
        <f t="shared" si="338"/>
        <v>0.16495249761591424</v>
      </c>
      <c r="J2707" s="152">
        <f t="shared" si="344"/>
        <v>5.5671689194625174E-5</v>
      </c>
      <c r="K2707" s="3" t="e">
        <f t="shared" ca="1" si="340"/>
        <v>#NAME?</v>
      </c>
      <c r="L2707" s="153" t="e">
        <f t="shared" ca="1" si="345"/>
        <v>#NAME?</v>
      </c>
      <c r="M2707" s="195" t="e">
        <f ca="1">_xll.BInterpol(cf!$A$2:$A$68,cf!$C$2:$C$68,params!B2707,"cubic")</f>
        <v>#NAME?</v>
      </c>
      <c r="N2707" s="195" t="e">
        <f ca="1">+_xll.BInterpol(#REF!,#REF!,params!B2707,"cubic")</f>
        <v>#NAME?</v>
      </c>
      <c r="O2707" s="153" t="e">
        <f t="shared" ca="1" si="341"/>
        <v>#NAME?</v>
      </c>
    </row>
    <row r="2708" spans="1:15">
      <c r="A2708">
        <v>2705</v>
      </c>
      <c r="B2708">
        <f t="shared" si="339"/>
        <v>10.82</v>
      </c>
      <c r="C2708" s="151" t="e">
        <f ca="1">+_xll.BInterpol(Boost!$R$6:$R$66,Boost!$AZ$6:$AZ$66,params!B2708,"cubic")</f>
        <v>#NAME?</v>
      </c>
      <c r="D2708" s="151" t="e">
        <f ca="1">+_xll.BInterpol(Boost!$R$6:$R$66,Boost!$AX$6:$AX$66,params!B2708,"cubic")</f>
        <v>#NAME?</v>
      </c>
      <c r="E2708" s="198" t="e">
        <f t="shared" ca="1" si="342"/>
        <v>#NAME?</v>
      </c>
      <c r="F2708" s="151" t="e">
        <f ca="1">+_xll.BInterpol(Boost!$R$6:$R$66,Boost!$AY$6:$AY$66,params!B2708,"cubic")</f>
        <v>#NAME?</v>
      </c>
      <c r="G2708" s="151" t="e">
        <f ca="1">_xll.BInterpol(cf!$A$2:$A$68,cf!$B$2:$B$68,params!B2708,"cubic")/100</f>
        <v>#NAME?</v>
      </c>
      <c r="H2708" s="199" t="e">
        <f t="shared" ca="1" si="343"/>
        <v>#NAME?</v>
      </c>
      <c r="I2708" s="152">
        <f t="shared" si="338"/>
        <v>0.16500816559378673</v>
      </c>
      <c r="J2708" s="152">
        <f t="shared" si="344"/>
        <v>5.5667977872486674E-5</v>
      </c>
      <c r="K2708" s="3" t="e">
        <f t="shared" ca="1" si="340"/>
        <v>#NAME?</v>
      </c>
      <c r="L2708" s="153" t="e">
        <f t="shared" ca="1" si="345"/>
        <v>#NAME?</v>
      </c>
      <c r="M2708" s="195" t="e">
        <f ca="1">_xll.BInterpol(cf!$A$2:$A$68,cf!$C$2:$C$68,params!B2708,"cubic")</f>
        <v>#NAME?</v>
      </c>
      <c r="N2708" s="195" t="e">
        <f ca="1">+_xll.BInterpol(#REF!,#REF!,params!B2708,"cubic")</f>
        <v>#NAME?</v>
      </c>
      <c r="O2708" s="153" t="e">
        <f t="shared" ca="1" si="341"/>
        <v>#NAME?</v>
      </c>
    </row>
    <row r="2709" spans="1:15">
      <c r="A2709">
        <v>2706</v>
      </c>
      <c r="B2709">
        <f t="shared" si="339"/>
        <v>10.824</v>
      </c>
      <c r="C2709" s="151" t="e">
        <f ca="1">+_xll.BInterpol(Boost!$R$6:$R$66,Boost!$AZ$6:$AZ$66,params!B2709,"cubic")</f>
        <v>#NAME?</v>
      </c>
      <c r="D2709" s="151" t="e">
        <f ca="1">+_xll.BInterpol(Boost!$R$6:$R$66,Boost!$AX$6:$AX$66,params!B2709,"cubic")</f>
        <v>#NAME?</v>
      </c>
      <c r="E2709" s="198" t="e">
        <f t="shared" ca="1" si="342"/>
        <v>#NAME?</v>
      </c>
      <c r="F2709" s="151" t="e">
        <f ca="1">+_xll.BInterpol(Boost!$R$6:$R$66,Boost!$AY$6:$AY$66,params!B2709,"cubic")</f>
        <v>#NAME?</v>
      </c>
      <c r="G2709" s="151" t="e">
        <f ca="1">_xll.BInterpol(cf!$A$2:$A$68,cf!$B$2:$B$68,params!B2709,"cubic")/100</f>
        <v>#NAME?</v>
      </c>
      <c r="H2709" s="199" t="e">
        <f t="shared" ca="1" si="343"/>
        <v>#NAME?</v>
      </c>
      <c r="I2709" s="152">
        <f t="shared" si="338"/>
        <v>0.16506382986058421</v>
      </c>
      <c r="J2709" s="152">
        <f t="shared" si="344"/>
        <v>5.5664266797483819E-5</v>
      </c>
      <c r="K2709" s="3" t="e">
        <f t="shared" ca="1" si="340"/>
        <v>#NAME?</v>
      </c>
      <c r="L2709" s="153" t="e">
        <f t="shared" ca="1" si="345"/>
        <v>#NAME?</v>
      </c>
      <c r="M2709" s="195" t="e">
        <f ca="1">_xll.BInterpol(cf!$A$2:$A$68,cf!$C$2:$C$68,params!B2709,"cubic")</f>
        <v>#NAME?</v>
      </c>
      <c r="N2709" s="195" t="e">
        <f ca="1">+_xll.BInterpol(#REF!,#REF!,params!B2709,"cubic")</f>
        <v>#NAME?</v>
      </c>
      <c r="O2709" s="153" t="e">
        <f t="shared" ca="1" si="341"/>
        <v>#NAME?</v>
      </c>
    </row>
    <row r="2710" spans="1:15">
      <c r="A2710">
        <v>2707</v>
      </c>
      <c r="B2710">
        <f t="shared" si="339"/>
        <v>10.827999999999999</v>
      </c>
      <c r="C2710" s="151" t="e">
        <f ca="1">+_xll.BInterpol(Boost!$R$6:$R$66,Boost!$AZ$6:$AZ$66,params!B2710,"cubic")</f>
        <v>#NAME?</v>
      </c>
      <c r="D2710" s="151" t="e">
        <f ca="1">+_xll.BInterpol(Boost!$R$6:$R$66,Boost!$AX$6:$AX$66,params!B2710,"cubic")</f>
        <v>#NAME?</v>
      </c>
      <c r="E2710" s="198" t="e">
        <f t="shared" ca="1" si="342"/>
        <v>#NAME?</v>
      </c>
      <c r="F2710" s="151" t="e">
        <f ca="1">+_xll.BInterpol(Boost!$R$6:$R$66,Boost!$AY$6:$AY$66,params!B2710,"cubic")</f>
        <v>#NAME?</v>
      </c>
      <c r="G2710" s="151" t="e">
        <f ca="1">_xll.BInterpol(cf!$A$2:$A$68,cf!$B$2:$B$68,params!B2710,"cubic")/100</f>
        <v>#NAME?</v>
      </c>
      <c r="H2710" s="199" t="e">
        <f t="shared" ca="1" si="343"/>
        <v>#NAME?</v>
      </c>
      <c r="I2710" s="152">
        <f t="shared" si="338"/>
        <v>0.16511949041655438</v>
      </c>
      <c r="J2710" s="152">
        <f t="shared" si="344"/>
        <v>5.5660555970171721E-5</v>
      </c>
      <c r="K2710" s="3" t="e">
        <f t="shared" ca="1" si="340"/>
        <v>#NAME?</v>
      </c>
      <c r="L2710" s="153" t="e">
        <f t="shared" ca="1" si="345"/>
        <v>#NAME?</v>
      </c>
      <c r="M2710" s="195" t="e">
        <f ca="1">_xll.BInterpol(cf!$A$2:$A$68,cf!$C$2:$C$68,params!B2710,"cubic")</f>
        <v>#NAME?</v>
      </c>
      <c r="N2710" s="195" t="e">
        <f ca="1">+_xll.BInterpol(#REF!,#REF!,params!B2710,"cubic")</f>
        <v>#NAME?</v>
      </c>
      <c r="O2710" s="153" t="e">
        <f t="shared" ca="1" si="341"/>
        <v>#NAME?</v>
      </c>
    </row>
    <row r="2711" spans="1:15">
      <c r="A2711">
        <v>2708</v>
      </c>
      <c r="B2711">
        <f t="shared" si="339"/>
        <v>10.832000000000001</v>
      </c>
      <c r="C2711" s="151" t="e">
        <f ca="1">+_xll.BInterpol(Boost!$R$6:$R$66,Boost!$AZ$6:$AZ$66,params!B2711,"cubic")</f>
        <v>#NAME?</v>
      </c>
      <c r="D2711" s="151" t="e">
        <f ca="1">+_xll.BInterpol(Boost!$R$6:$R$66,Boost!$AX$6:$AX$66,params!B2711,"cubic")</f>
        <v>#NAME?</v>
      </c>
      <c r="E2711" s="198" t="e">
        <f t="shared" ca="1" si="342"/>
        <v>#NAME?</v>
      </c>
      <c r="F2711" s="151" t="e">
        <f ca="1">+_xll.BInterpol(Boost!$R$6:$R$66,Boost!$AY$6:$AY$66,params!B2711,"cubic")</f>
        <v>#NAME?</v>
      </c>
      <c r="G2711" s="151" t="e">
        <f ca="1">_xll.BInterpol(cf!$A$2:$A$68,cf!$B$2:$B$68,params!B2711,"cubic")/100</f>
        <v>#NAME?</v>
      </c>
      <c r="H2711" s="199" t="e">
        <f t="shared" ca="1" si="343"/>
        <v>#NAME?</v>
      </c>
      <c r="I2711" s="152">
        <f t="shared" si="338"/>
        <v>0.16517514726194449</v>
      </c>
      <c r="J2711" s="152">
        <f t="shared" si="344"/>
        <v>5.5656845390106291E-5</v>
      </c>
      <c r="K2711" s="3" t="e">
        <f t="shared" ca="1" si="340"/>
        <v>#NAME?</v>
      </c>
      <c r="L2711" s="153" t="e">
        <f t="shared" ca="1" si="345"/>
        <v>#NAME?</v>
      </c>
      <c r="M2711" s="195" t="e">
        <f ca="1">_xll.BInterpol(cf!$A$2:$A$68,cf!$C$2:$C$68,params!B2711,"cubic")</f>
        <v>#NAME?</v>
      </c>
      <c r="N2711" s="195" t="e">
        <f ca="1">+_xll.BInterpol(#REF!,#REF!,params!B2711,"cubic")</f>
        <v>#NAME?</v>
      </c>
      <c r="O2711" s="153" t="e">
        <f t="shared" ca="1" si="341"/>
        <v>#NAME?</v>
      </c>
    </row>
    <row r="2712" spans="1:15">
      <c r="A2712">
        <v>2709</v>
      </c>
      <c r="B2712">
        <f t="shared" si="339"/>
        <v>10.836</v>
      </c>
      <c r="C2712" s="151" t="e">
        <f ca="1">+_xll.BInterpol(Boost!$R$6:$R$66,Boost!$AZ$6:$AZ$66,params!B2712,"cubic")</f>
        <v>#NAME?</v>
      </c>
      <c r="D2712" s="151" t="e">
        <f ca="1">+_xll.BInterpol(Boost!$R$6:$R$66,Boost!$AX$6:$AX$66,params!B2712,"cubic")</f>
        <v>#NAME?</v>
      </c>
      <c r="E2712" s="198" t="e">
        <f t="shared" ca="1" si="342"/>
        <v>#NAME?</v>
      </c>
      <c r="F2712" s="151" t="e">
        <f ca="1">+_xll.BInterpol(Boost!$R$6:$R$66,Boost!$AY$6:$AY$66,params!B2712,"cubic")</f>
        <v>#NAME?</v>
      </c>
      <c r="G2712" s="151" t="e">
        <f ca="1">_xll.BInterpol(cf!$A$2:$A$68,cf!$B$2:$B$68,params!B2712,"cubic")/100</f>
        <v>#NAME?</v>
      </c>
      <c r="H2712" s="199" t="e">
        <f t="shared" ca="1" si="343"/>
        <v>#NAME?</v>
      </c>
      <c r="I2712" s="152">
        <f t="shared" si="338"/>
        <v>0.16523080039700189</v>
      </c>
      <c r="J2712" s="152">
        <f t="shared" si="344"/>
        <v>5.5653135057398551E-5</v>
      </c>
      <c r="K2712" s="3" t="e">
        <f t="shared" ca="1" si="340"/>
        <v>#NAME?</v>
      </c>
      <c r="L2712" s="153" t="e">
        <f t="shared" ca="1" si="345"/>
        <v>#NAME?</v>
      </c>
      <c r="M2712" s="195" t="e">
        <f ca="1">_xll.BInterpol(cf!$A$2:$A$68,cf!$C$2:$C$68,params!B2712,"cubic")</f>
        <v>#NAME?</v>
      </c>
      <c r="N2712" s="195" t="e">
        <f ca="1">+_xll.BInterpol(#REF!,#REF!,params!B2712,"cubic")</f>
        <v>#NAME?</v>
      </c>
      <c r="O2712" s="153" t="e">
        <f t="shared" ca="1" si="341"/>
        <v>#NAME?</v>
      </c>
    </row>
    <row r="2713" spans="1:15">
      <c r="A2713">
        <v>2710</v>
      </c>
      <c r="B2713">
        <f t="shared" si="339"/>
        <v>10.84</v>
      </c>
      <c r="C2713" s="151" t="e">
        <f ca="1">+_xll.BInterpol(Boost!$R$6:$R$66,Boost!$AZ$6:$AZ$66,params!B2713,"cubic")</f>
        <v>#NAME?</v>
      </c>
      <c r="D2713" s="151" t="e">
        <f ca="1">+_xll.BInterpol(Boost!$R$6:$R$66,Boost!$AX$6:$AX$66,params!B2713,"cubic")</f>
        <v>#NAME?</v>
      </c>
      <c r="E2713" s="198" t="e">
        <f t="shared" ca="1" si="342"/>
        <v>#NAME?</v>
      </c>
      <c r="F2713" s="151" t="e">
        <f ca="1">+_xll.BInterpol(Boost!$R$6:$R$66,Boost!$AY$6:$AY$66,params!B2713,"cubic")</f>
        <v>#NAME?</v>
      </c>
      <c r="G2713" s="151" t="e">
        <f ca="1">_xll.BInterpol(cf!$A$2:$A$68,cf!$B$2:$B$68,params!B2713,"cubic")/100</f>
        <v>#NAME?</v>
      </c>
      <c r="H2713" s="199" t="e">
        <f t="shared" ca="1" si="343"/>
        <v>#NAME?</v>
      </c>
      <c r="I2713" s="152">
        <f t="shared" si="338"/>
        <v>0.16528644982197405</v>
      </c>
      <c r="J2713" s="152">
        <f t="shared" si="344"/>
        <v>5.5649424972159522E-5</v>
      </c>
      <c r="K2713" s="3" t="e">
        <f t="shared" ca="1" si="340"/>
        <v>#NAME?</v>
      </c>
      <c r="L2713" s="153" t="e">
        <f t="shared" ca="1" si="345"/>
        <v>#NAME?</v>
      </c>
      <c r="M2713" s="195" t="e">
        <f ca="1">_xll.BInterpol(cf!$A$2:$A$68,cf!$C$2:$C$68,params!B2713,"cubic")</f>
        <v>#NAME?</v>
      </c>
      <c r="N2713" s="195" t="e">
        <f ca="1">+_xll.BInterpol(#REF!,#REF!,params!B2713,"cubic")</f>
        <v>#NAME?</v>
      </c>
      <c r="O2713" s="153" t="e">
        <f t="shared" ca="1" si="341"/>
        <v>#NAME?</v>
      </c>
    </row>
    <row r="2714" spans="1:15">
      <c r="A2714">
        <v>2711</v>
      </c>
      <c r="B2714">
        <f t="shared" si="339"/>
        <v>10.843999999999999</v>
      </c>
      <c r="C2714" s="151" t="e">
        <f ca="1">+_xll.BInterpol(Boost!$R$6:$R$66,Boost!$AZ$6:$AZ$66,params!B2714,"cubic")</f>
        <v>#NAME?</v>
      </c>
      <c r="D2714" s="151" t="e">
        <f ca="1">+_xll.BInterpol(Boost!$R$6:$R$66,Boost!$AX$6:$AX$66,params!B2714,"cubic")</f>
        <v>#NAME?</v>
      </c>
      <c r="E2714" s="198" t="e">
        <f t="shared" ca="1" si="342"/>
        <v>#NAME?</v>
      </c>
      <c r="F2714" s="151" t="e">
        <f ca="1">+_xll.BInterpol(Boost!$R$6:$R$66,Boost!$AY$6:$AY$66,params!B2714,"cubic")</f>
        <v>#NAME?</v>
      </c>
      <c r="G2714" s="151" t="e">
        <f ca="1">_xll.BInterpol(cf!$A$2:$A$68,cf!$B$2:$B$68,params!B2714,"cubic")/100</f>
        <v>#NAME?</v>
      </c>
      <c r="H2714" s="199" t="e">
        <f t="shared" ca="1" si="343"/>
        <v>#NAME?</v>
      </c>
      <c r="I2714" s="152">
        <f t="shared" si="338"/>
        <v>0.1653420955371081</v>
      </c>
      <c r="J2714" s="152">
        <f t="shared" si="344"/>
        <v>5.564571513405614E-5</v>
      </c>
      <c r="K2714" s="3" t="e">
        <f t="shared" ca="1" si="340"/>
        <v>#NAME?</v>
      </c>
      <c r="L2714" s="153" t="e">
        <f t="shared" ca="1" si="345"/>
        <v>#NAME?</v>
      </c>
      <c r="M2714" s="195" t="e">
        <f ca="1">_xll.BInterpol(cf!$A$2:$A$68,cf!$C$2:$C$68,params!B2714,"cubic")</f>
        <v>#NAME?</v>
      </c>
      <c r="N2714" s="195" t="e">
        <f ca="1">+_xll.BInterpol(#REF!,#REF!,params!B2714,"cubic")</f>
        <v>#NAME?</v>
      </c>
      <c r="O2714" s="153" t="e">
        <f t="shared" ca="1" si="341"/>
        <v>#NAME?</v>
      </c>
    </row>
    <row r="2715" spans="1:15">
      <c r="A2715">
        <v>2712</v>
      </c>
      <c r="B2715">
        <f t="shared" si="339"/>
        <v>10.848000000000001</v>
      </c>
      <c r="C2715" s="151" t="e">
        <f ca="1">+_xll.BInterpol(Boost!$R$6:$R$66,Boost!$AZ$6:$AZ$66,params!B2715,"cubic")</f>
        <v>#NAME?</v>
      </c>
      <c r="D2715" s="151" t="e">
        <f ca="1">+_xll.BInterpol(Boost!$R$6:$R$66,Boost!$AX$6:$AX$66,params!B2715,"cubic")</f>
        <v>#NAME?</v>
      </c>
      <c r="E2715" s="198" t="e">
        <f t="shared" ca="1" si="342"/>
        <v>#NAME?</v>
      </c>
      <c r="F2715" s="151" t="e">
        <f ca="1">+_xll.BInterpol(Boost!$R$6:$R$66,Boost!$AY$6:$AY$66,params!B2715,"cubic")</f>
        <v>#NAME?</v>
      </c>
      <c r="G2715" s="151" t="e">
        <f ca="1">_xll.BInterpol(cf!$A$2:$A$68,cf!$B$2:$B$68,params!B2715,"cubic")/100</f>
        <v>#NAME?</v>
      </c>
      <c r="H2715" s="199" t="e">
        <f t="shared" ca="1" si="343"/>
        <v>#NAME?</v>
      </c>
      <c r="I2715" s="152">
        <f t="shared" si="338"/>
        <v>0.16539773754265152</v>
      </c>
      <c r="J2715" s="152">
        <f t="shared" si="344"/>
        <v>5.5642005543421469E-5</v>
      </c>
      <c r="K2715" s="3" t="e">
        <f t="shared" ca="1" si="340"/>
        <v>#NAME?</v>
      </c>
      <c r="L2715" s="153" t="e">
        <f t="shared" ca="1" si="345"/>
        <v>#NAME?</v>
      </c>
      <c r="M2715" s="195" t="e">
        <f ca="1">_xll.BInterpol(cf!$A$2:$A$68,cf!$C$2:$C$68,params!B2715,"cubic")</f>
        <v>#NAME?</v>
      </c>
      <c r="N2715" s="195" t="e">
        <f ca="1">+_xll.BInterpol(#REF!,#REF!,params!B2715,"cubic")</f>
        <v>#NAME?</v>
      </c>
      <c r="O2715" s="153" t="e">
        <f t="shared" ca="1" si="341"/>
        <v>#NAME?</v>
      </c>
    </row>
    <row r="2716" spans="1:15">
      <c r="A2716">
        <v>2713</v>
      </c>
      <c r="B2716">
        <f t="shared" si="339"/>
        <v>10.852</v>
      </c>
      <c r="C2716" s="151" t="e">
        <f ca="1">+_xll.BInterpol(Boost!$R$6:$R$66,Boost!$AZ$6:$AZ$66,params!B2716,"cubic")</f>
        <v>#NAME?</v>
      </c>
      <c r="D2716" s="151" t="e">
        <f ca="1">+_xll.BInterpol(Boost!$R$6:$R$66,Boost!$AX$6:$AX$66,params!B2716,"cubic")</f>
        <v>#NAME?</v>
      </c>
      <c r="E2716" s="198" t="e">
        <f t="shared" ca="1" si="342"/>
        <v>#NAME?</v>
      </c>
      <c r="F2716" s="151" t="e">
        <f ca="1">+_xll.BInterpol(Boost!$R$6:$R$66,Boost!$AY$6:$AY$66,params!B2716,"cubic")</f>
        <v>#NAME?</v>
      </c>
      <c r="G2716" s="151" t="e">
        <f ca="1">_xll.BInterpol(cf!$A$2:$A$68,cf!$B$2:$B$68,params!B2716,"cubic")/100</f>
        <v>#NAME?</v>
      </c>
      <c r="H2716" s="199" t="e">
        <f t="shared" ca="1" si="343"/>
        <v>#NAME?</v>
      </c>
      <c r="I2716" s="152">
        <f t="shared" si="338"/>
        <v>0.16545337583885145</v>
      </c>
      <c r="J2716" s="152">
        <f t="shared" si="344"/>
        <v>5.5638296199922443E-5</v>
      </c>
      <c r="K2716" s="3" t="e">
        <f t="shared" ca="1" si="340"/>
        <v>#NAME?</v>
      </c>
      <c r="L2716" s="153" t="e">
        <f t="shared" ca="1" si="345"/>
        <v>#NAME?</v>
      </c>
      <c r="M2716" s="195" t="e">
        <f ca="1">_xll.BInterpol(cf!$A$2:$A$68,cf!$C$2:$C$68,params!B2716,"cubic")</f>
        <v>#NAME?</v>
      </c>
      <c r="N2716" s="195" t="e">
        <f ca="1">+_xll.BInterpol(#REF!,#REF!,params!B2716,"cubic")</f>
        <v>#NAME?</v>
      </c>
      <c r="O2716" s="153" t="e">
        <f t="shared" ca="1" si="341"/>
        <v>#NAME?</v>
      </c>
    </row>
    <row r="2717" spans="1:15">
      <c r="A2717">
        <v>2714</v>
      </c>
      <c r="B2717">
        <f t="shared" si="339"/>
        <v>10.856</v>
      </c>
      <c r="C2717" s="151" t="e">
        <f ca="1">+_xll.BInterpol(Boost!$R$6:$R$66,Boost!$AZ$6:$AZ$66,params!B2717,"cubic")</f>
        <v>#NAME?</v>
      </c>
      <c r="D2717" s="151" t="e">
        <f ca="1">+_xll.BInterpol(Boost!$R$6:$R$66,Boost!$AX$6:$AX$66,params!B2717,"cubic")</f>
        <v>#NAME?</v>
      </c>
      <c r="E2717" s="198" t="e">
        <f t="shared" ca="1" si="342"/>
        <v>#NAME?</v>
      </c>
      <c r="F2717" s="151" t="e">
        <f ca="1">+_xll.BInterpol(Boost!$R$6:$R$66,Boost!$AY$6:$AY$66,params!B2717,"cubic")</f>
        <v>#NAME?</v>
      </c>
      <c r="G2717" s="151" t="e">
        <f ca="1">_xll.BInterpol(cf!$A$2:$A$68,cf!$B$2:$B$68,params!B2717,"cubic")/100</f>
        <v>#NAME?</v>
      </c>
      <c r="H2717" s="199" t="e">
        <f t="shared" ca="1" si="343"/>
        <v>#NAME?</v>
      </c>
      <c r="I2717" s="152">
        <f t="shared" si="338"/>
        <v>0.16550901042595545</v>
      </c>
      <c r="J2717" s="152">
        <f t="shared" si="344"/>
        <v>5.5634587104003153E-5</v>
      </c>
      <c r="K2717" s="3" t="e">
        <f t="shared" ca="1" si="340"/>
        <v>#NAME?</v>
      </c>
      <c r="L2717" s="153" t="e">
        <f t="shared" ca="1" si="345"/>
        <v>#NAME?</v>
      </c>
      <c r="M2717" s="195" t="e">
        <f ca="1">_xll.BInterpol(cf!$A$2:$A$68,cf!$C$2:$C$68,params!B2717,"cubic")</f>
        <v>#NAME?</v>
      </c>
      <c r="N2717" s="195" t="e">
        <f ca="1">+_xll.BInterpol(#REF!,#REF!,params!B2717,"cubic")</f>
        <v>#NAME?</v>
      </c>
      <c r="O2717" s="153" t="e">
        <f t="shared" ca="1" si="341"/>
        <v>#NAME?</v>
      </c>
    </row>
    <row r="2718" spans="1:15">
      <c r="A2718">
        <v>2715</v>
      </c>
      <c r="B2718">
        <f t="shared" si="339"/>
        <v>10.86</v>
      </c>
      <c r="C2718" s="151" t="e">
        <f ca="1">+_xll.BInterpol(Boost!$R$6:$R$66,Boost!$AZ$6:$AZ$66,params!B2718,"cubic")</f>
        <v>#NAME?</v>
      </c>
      <c r="D2718" s="151" t="e">
        <f ca="1">+_xll.BInterpol(Boost!$R$6:$R$66,Boost!$AX$6:$AX$66,params!B2718,"cubic")</f>
        <v>#NAME?</v>
      </c>
      <c r="E2718" s="198" t="e">
        <f t="shared" ca="1" si="342"/>
        <v>#NAME?</v>
      </c>
      <c r="F2718" s="151" t="e">
        <f ca="1">+_xll.BInterpol(Boost!$R$6:$R$66,Boost!$AY$6:$AY$66,params!B2718,"cubic")</f>
        <v>#NAME?</v>
      </c>
      <c r="G2718" s="151" t="e">
        <f ca="1">_xll.BInterpol(cf!$A$2:$A$68,cf!$B$2:$B$68,params!B2718,"cubic")/100</f>
        <v>#NAME?</v>
      </c>
      <c r="H2718" s="199" t="e">
        <f t="shared" ca="1" si="343"/>
        <v>#NAME?</v>
      </c>
      <c r="I2718" s="152">
        <f t="shared" si="338"/>
        <v>0.16556464130421045</v>
      </c>
      <c r="J2718" s="152">
        <f t="shared" si="344"/>
        <v>5.5630878254997462E-5</v>
      </c>
      <c r="K2718" s="3" t="e">
        <f t="shared" ca="1" si="340"/>
        <v>#NAME?</v>
      </c>
      <c r="L2718" s="153" t="e">
        <f t="shared" ca="1" si="345"/>
        <v>#NAME?</v>
      </c>
      <c r="M2718" s="195" t="e">
        <f ca="1">_xll.BInterpol(cf!$A$2:$A$68,cf!$C$2:$C$68,params!B2718,"cubic")</f>
        <v>#NAME?</v>
      </c>
      <c r="N2718" s="195" t="e">
        <f ca="1">+_xll.BInterpol(#REF!,#REF!,params!B2718,"cubic")</f>
        <v>#NAME?</v>
      </c>
      <c r="O2718" s="153" t="e">
        <f t="shared" ca="1" si="341"/>
        <v>#NAME?</v>
      </c>
    </row>
    <row r="2719" spans="1:15">
      <c r="A2719">
        <v>2716</v>
      </c>
      <c r="B2719">
        <f t="shared" si="339"/>
        <v>10.864000000000001</v>
      </c>
      <c r="C2719" s="151" t="e">
        <f ca="1">+_xll.BInterpol(Boost!$R$6:$R$66,Boost!$AZ$6:$AZ$66,params!B2719,"cubic")</f>
        <v>#NAME?</v>
      </c>
      <c r="D2719" s="151" t="e">
        <f ca="1">+_xll.BInterpol(Boost!$R$6:$R$66,Boost!$AX$6:$AX$66,params!B2719,"cubic")</f>
        <v>#NAME?</v>
      </c>
      <c r="E2719" s="198" t="e">
        <f t="shared" ca="1" si="342"/>
        <v>#NAME?</v>
      </c>
      <c r="F2719" s="151" t="e">
        <f ca="1">+_xll.BInterpol(Boost!$R$6:$R$66,Boost!$AY$6:$AY$66,params!B2719,"cubic")</f>
        <v>#NAME?</v>
      </c>
      <c r="G2719" s="151" t="e">
        <f ca="1">_xll.BInterpol(cf!$A$2:$A$68,cf!$B$2:$B$68,params!B2719,"cubic")/100</f>
        <v>#NAME?</v>
      </c>
      <c r="H2719" s="199" t="e">
        <f t="shared" ca="1" si="343"/>
        <v>#NAME?</v>
      </c>
      <c r="I2719" s="152">
        <f t="shared" ref="I2719:I2782" si="346">1-EXP($R$5*-1*B2719/(1-$R$6))</f>
        <v>0.16562026847386391</v>
      </c>
      <c r="J2719" s="152">
        <f t="shared" si="344"/>
        <v>5.5627169653460484E-5</v>
      </c>
      <c r="K2719" s="3" t="e">
        <f t="shared" ca="1" si="340"/>
        <v>#NAME?</v>
      </c>
      <c r="L2719" s="153" t="e">
        <f t="shared" ca="1" si="345"/>
        <v>#NAME?</v>
      </c>
      <c r="M2719" s="195" t="e">
        <f ca="1">_xll.BInterpol(cf!$A$2:$A$68,cf!$C$2:$C$68,params!B2719,"cubic")</f>
        <v>#NAME?</v>
      </c>
      <c r="N2719" s="195" t="e">
        <f ca="1">+_xll.BInterpol(#REF!,#REF!,params!B2719,"cubic")</f>
        <v>#NAME?</v>
      </c>
      <c r="O2719" s="153" t="e">
        <f t="shared" ca="1" si="341"/>
        <v>#NAME?</v>
      </c>
    </row>
    <row r="2720" spans="1:15">
      <c r="A2720">
        <v>2717</v>
      </c>
      <c r="B2720">
        <f t="shared" si="339"/>
        <v>10.868</v>
      </c>
      <c r="C2720" s="151" t="e">
        <f ca="1">+_xll.BInterpol(Boost!$R$6:$R$66,Boost!$AZ$6:$AZ$66,params!B2720,"cubic")</f>
        <v>#NAME?</v>
      </c>
      <c r="D2720" s="151" t="e">
        <f ca="1">+_xll.BInterpol(Boost!$R$6:$R$66,Boost!$AX$6:$AX$66,params!B2720,"cubic")</f>
        <v>#NAME?</v>
      </c>
      <c r="E2720" s="198" t="e">
        <f t="shared" ca="1" si="342"/>
        <v>#NAME?</v>
      </c>
      <c r="F2720" s="151" t="e">
        <f ca="1">+_xll.BInterpol(Boost!$R$6:$R$66,Boost!$AY$6:$AY$66,params!B2720,"cubic")</f>
        <v>#NAME?</v>
      </c>
      <c r="G2720" s="151" t="e">
        <f ca="1">_xll.BInterpol(cf!$A$2:$A$68,cf!$B$2:$B$68,params!B2720,"cubic")/100</f>
        <v>#NAME?</v>
      </c>
      <c r="H2720" s="199" t="e">
        <f t="shared" ca="1" si="343"/>
        <v>#NAME?</v>
      </c>
      <c r="I2720" s="152">
        <f t="shared" si="346"/>
        <v>0.16567589193516297</v>
      </c>
      <c r="J2720" s="152">
        <f t="shared" si="344"/>
        <v>5.5623461299059151E-5</v>
      </c>
      <c r="K2720" s="3" t="e">
        <f t="shared" ca="1" si="340"/>
        <v>#NAME?</v>
      </c>
      <c r="L2720" s="153" t="e">
        <f t="shared" ca="1" si="345"/>
        <v>#NAME?</v>
      </c>
      <c r="M2720" s="195" t="e">
        <f ca="1">_xll.BInterpol(cf!$A$2:$A$68,cf!$C$2:$C$68,params!B2720,"cubic")</f>
        <v>#NAME?</v>
      </c>
      <c r="N2720" s="195" t="e">
        <f ca="1">+_xll.BInterpol(#REF!,#REF!,params!B2720,"cubic")</f>
        <v>#NAME?</v>
      </c>
      <c r="O2720" s="153" t="e">
        <f t="shared" ca="1" si="341"/>
        <v>#NAME?</v>
      </c>
    </row>
    <row r="2721" spans="1:15">
      <c r="A2721">
        <v>2718</v>
      </c>
      <c r="B2721">
        <f t="shared" si="339"/>
        <v>10.872</v>
      </c>
      <c r="C2721" s="151" t="e">
        <f ca="1">+_xll.BInterpol(Boost!$R$6:$R$66,Boost!$AZ$6:$AZ$66,params!B2721,"cubic")</f>
        <v>#NAME?</v>
      </c>
      <c r="D2721" s="151" t="e">
        <f ca="1">+_xll.BInterpol(Boost!$R$6:$R$66,Boost!$AX$6:$AX$66,params!B2721,"cubic")</f>
        <v>#NAME?</v>
      </c>
      <c r="E2721" s="198" t="e">
        <f t="shared" ca="1" si="342"/>
        <v>#NAME?</v>
      </c>
      <c r="F2721" s="151" t="e">
        <f ca="1">+_xll.BInterpol(Boost!$R$6:$R$66,Boost!$AY$6:$AY$66,params!B2721,"cubic")</f>
        <v>#NAME?</v>
      </c>
      <c r="G2721" s="151" t="e">
        <f ca="1">_xll.BInterpol(cf!$A$2:$A$68,cf!$B$2:$B$68,params!B2721,"cubic")/100</f>
        <v>#NAME?</v>
      </c>
      <c r="H2721" s="199" t="e">
        <f t="shared" ca="1" si="343"/>
        <v>#NAME?</v>
      </c>
      <c r="I2721" s="152">
        <f t="shared" si="346"/>
        <v>0.16573151168835498</v>
      </c>
      <c r="J2721" s="152">
        <f t="shared" si="344"/>
        <v>5.5619753192015509E-5</v>
      </c>
      <c r="K2721" s="3" t="e">
        <f t="shared" ca="1" si="340"/>
        <v>#NAME?</v>
      </c>
      <c r="L2721" s="153" t="e">
        <f t="shared" ca="1" si="345"/>
        <v>#NAME?</v>
      </c>
      <c r="M2721" s="195" t="e">
        <f ca="1">_xll.BInterpol(cf!$A$2:$A$68,cf!$C$2:$C$68,params!B2721,"cubic")</f>
        <v>#NAME?</v>
      </c>
      <c r="N2721" s="195" t="e">
        <f ca="1">+_xll.BInterpol(#REF!,#REF!,params!B2721,"cubic")</f>
        <v>#NAME?</v>
      </c>
      <c r="O2721" s="153" t="e">
        <f t="shared" ca="1" si="341"/>
        <v>#NAME?</v>
      </c>
    </row>
    <row r="2722" spans="1:15">
      <c r="A2722">
        <v>2719</v>
      </c>
      <c r="B2722">
        <f t="shared" si="339"/>
        <v>10.875999999999999</v>
      </c>
      <c r="C2722" s="151" t="e">
        <f ca="1">+_xll.BInterpol(Boost!$R$6:$R$66,Boost!$AZ$6:$AZ$66,params!B2722,"cubic")</f>
        <v>#NAME?</v>
      </c>
      <c r="D2722" s="151" t="e">
        <f ca="1">+_xll.BInterpol(Boost!$R$6:$R$66,Boost!$AX$6:$AX$66,params!B2722,"cubic")</f>
        <v>#NAME?</v>
      </c>
      <c r="E2722" s="198" t="e">
        <f t="shared" ca="1" si="342"/>
        <v>#NAME?</v>
      </c>
      <c r="F2722" s="151" t="e">
        <f ca="1">+_xll.BInterpol(Boost!$R$6:$R$66,Boost!$AY$6:$AY$66,params!B2722,"cubic")</f>
        <v>#NAME?</v>
      </c>
      <c r="G2722" s="151" t="e">
        <f ca="1">_xll.BInterpol(cf!$A$2:$A$68,cf!$B$2:$B$68,params!B2722,"cubic")/100</f>
        <v>#NAME?</v>
      </c>
      <c r="H2722" s="199" t="e">
        <f t="shared" ca="1" si="343"/>
        <v>#NAME?</v>
      </c>
      <c r="I2722" s="152">
        <f t="shared" si="346"/>
        <v>0.16578712773368698</v>
      </c>
      <c r="J2722" s="152">
        <f t="shared" si="344"/>
        <v>5.5616045331996489E-5</v>
      </c>
      <c r="K2722" s="3" t="e">
        <f t="shared" ca="1" si="340"/>
        <v>#NAME?</v>
      </c>
      <c r="L2722" s="153" t="e">
        <f t="shared" ca="1" si="345"/>
        <v>#NAME?</v>
      </c>
      <c r="M2722" s="195" t="e">
        <f ca="1">_xll.BInterpol(cf!$A$2:$A$68,cf!$C$2:$C$68,params!B2722,"cubic")</f>
        <v>#NAME?</v>
      </c>
      <c r="N2722" s="195" t="e">
        <f ca="1">+_xll.BInterpol(#REF!,#REF!,params!B2722,"cubic")</f>
        <v>#NAME?</v>
      </c>
      <c r="O2722" s="153" t="e">
        <f t="shared" ca="1" si="341"/>
        <v>#NAME?</v>
      </c>
    </row>
    <row r="2723" spans="1:15">
      <c r="A2723">
        <v>2720</v>
      </c>
      <c r="B2723">
        <f t="shared" si="339"/>
        <v>10.88</v>
      </c>
      <c r="C2723" s="151" t="e">
        <f ca="1">+_xll.BInterpol(Boost!$R$6:$R$66,Boost!$AZ$6:$AZ$66,params!B2723,"cubic")</f>
        <v>#NAME?</v>
      </c>
      <c r="D2723" s="151" t="e">
        <f ca="1">+_xll.BInterpol(Boost!$R$6:$R$66,Boost!$AX$6:$AX$66,params!B2723,"cubic")</f>
        <v>#NAME?</v>
      </c>
      <c r="E2723" s="198" t="e">
        <f t="shared" ca="1" si="342"/>
        <v>#NAME?</v>
      </c>
      <c r="F2723" s="151" t="e">
        <f ca="1">+_xll.BInterpol(Boost!$R$6:$R$66,Boost!$AY$6:$AY$66,params!B2723,"cubic")</f>
        <v>#NAME?</v>
      </c>
      <c r="G2723" s="151" t="e">
        <f ca="1">_xll.BInterpol(cf!$A$2:$A$68,cf!$B$2:$B$68,params!B2723,"cubic")/100</f>
        <v>#NAME?</v>
      </c>
      <c r="H2723" s="199" t="e">
        <f t="shared" ca="1" si="343"/>
        <v>#NAME?</v>
      </c>
      <c r="I2723" s="152">
        <f t="shared" si="346"/>
        <v>0.1658427400714062</v>
      </c>
      <c r="J2723" s="152">
        <f t="shared" si="344"/>
        <v>5.5612337719224136E-5</v>
      </c>
      <c r="K2723" s="3" t="e">
        <f t="shared" ca="1" si="340"/>
        <v>#NAME?</v>
      </c>
      <c r="L2723" s="153" t="e">
        <f t="shared" ca="1" si="345"/>
        <v>#NAME?</v>
      </c>
      <c r="M2723" s="195" t="e">
        <f ca="1">_xll.BInterpol(cf!$A$2:$A$68,cf!$C$2:$C$68,params!B2723,"cubic")</f>
        <v>#NAME?</v>
      </c>
      <c r="N2723" s="195" t="e">
        <f ca="1">+_xll.BInterpol(#REF!,#REF!,params!B2723,"cubic")</f>
        <v>#NAME?</v>
      </c>
      <c r="O2723" s="153" t="e">
        <f t="shared" ca="1" si="341"/>
        <v>#NAME?</v>
      </c>
    </row>
    <row r="2724" spans="1:15">
      <c r="A2724">
        <v>2721</v>
      </c>
      <c r="B2724">
        <f t="shared" si="339"/>
        <v>10.884</v>
      </c>
      <c r="C2724" s="151" t="e">
        <f ca="1">+_xll.BInterpol(Boost!$R$6:$R$66,Boost!$AZ$6:$AZ$66,params!B2724,"cubic")</f>
        <v>#NAME?</v>
      </c>
      <c r="D2724" s="151" t="e">
        <f ca="1">+_xll.BInterpol(Boost!$R$6:$R$66,Boost!$AX$6:$AX$66,params!B2724,"cubic")</f>
        <v>#NAME?</v>
      </c>
      <c r="E2724" s="198" t="e">
        <f t="shared" ca="1" si="342"/>
        <v>#NAME?</v>
      </c>
      <c r="F2724" s="151" t="e">
        <f ca="1">+_xll.BInterpol(Boost!$R$6:$R$66,Boost!$AY$6:$AY$66,params!B2724,"cubic")</f>
        <v>#NAME?</v>
      </c>
      <c r="G2724" s="151" t="e">
        <f ca="1">_xll.BInterpol(cf!$A$2:$A$68,cf!$B$2:$B$68,params!B2724,"cubic")/100</f>
        <v>#NAME?</v>
      </c>
      <c r="H2724" s="199" t="e">
        <f t="shared" ca="1" si="343"/>
        <v>#NAME?</v>
      </c>
      <c r="I2724" s="152">
        <f t="shared" si="346"/>
        <v>0.16589834870175979</v>
      </c>
      <c r="J2724" s="152">
        <f t="shared" si="344"/>
        <v>5.5608630353587429E-5</v>
      </c>
      <c r="K2724" s="3" t="e">
        <f t="shared" ca="1" si="340"/>
        <v>#NAME?</v>
      </c>
      <c r="L2724" s="153" t="e">
        <f t="shared" ca="1" si="345"/>
        <v>#NAME?</v>
      </c>
      <c r="M2724" s="195" t="e">
        <f ca="1">_xll.BInterpol(cf!$A$2:$A$68,cf!$C$2:$C$68,params!B2724,"cubic")</f>
        <v>#NAME?</v>
      </c>
      <c r="N2724" s="195" t="e">
        <f ca="1">+_xll.BInterpol(#REF!,#REF!,params!B2724,"cubic")</f>
        <v>#NAME?</v>
      </c>
      <c r="O2724" s="153" t="e">
        <f t="shared" ca="1" si="341"/>
        <v>#NAME?</v>
      </c>
    </row>
    <row r="2725" spans="1:15">
      <c r="A2725">
        <v>2722</v>
      </c>
      <c r="B2725">
        <f t="shared" si="339"/>
        <v>10.888</v>
      </c>
      <c r="C2725" s="151" t="e">
        <f ca="1">+_xll.BInterpol(Boost!$R$6:$R$66,Boost!$AZ$6:$AZ$66,params!B2725,"cubic")</f>
        <v>#NAME?</v>
      </c>
      <c r="D2725" s="151" t="e">
        <f ca="1">+_xll.BInterpol(Boost!$R$6:$R$66,Boost!$AX$6:$AX$66,params!B2725,"cubic")</f>
        <v>#NAME?</v>
      </c>
      <c r="E2725" s="198" t="e">
        <f t="shared" ca="1" si="342"/>
        <v>#NAME?</v>
      </c>
      <c r="F2725" s="151" t="e">
        <f ca="1">+_xll.BInterpol(Boost!$R$6:$R$66,Boost!$AY$6:$AY$66,params!B2725,"cubic")</f>
        <v>#NAME?</v>
      </c>
      <c r="G2725" s="151" t="e">
        <f ca="1">_xll.BInterpol(cf!$A$2:$A$68,cf!$B$2:$B$68,params!B2725,"cubic")/100</f>
        <v>#NAME?</v>
      </c>
      <c r="H2725" s="199" t="e">
        <f t="shared" ca="1" si="343"/>
        <v>#NAME?</v>
      </c>
      <c r="I2725" s="152">
        <f t="shared" si="346"/>
        <v>0.16595395362499499</v>
      </c>
      <c r="J2725" s="152">
        <f t="shared" si="344"/>
        <v>5.560492323519739E-5</v>
      </c>
      <c r="K2725" s="3" t="e">
        <f t="shared" ca="1" si="340"/>
        <v>#NAME?</v>
      </c>
      <c r="L2725" s="153" t="e">
        <f t="shared" ca="1" si="345"/>
        <v>#NAME?</v>
      </c>
      <c r="M2725" s="195" t="e">
        <f ca="1">_xll.BInterpol(cf!$A$2:$A$68,cf!$C$2:$C$68,params!B2725,"cubic")</f>
        <v>#NAME?</v>
      </c>
      <c r="N2725" s="195" t="e">
        <f ca="1">+_xll.BInterpol(#REF!,#REF!,params!B2725,"cubic")</f>
        <v>#NAME?</v>
      </c>
      <c r="O2725" s="153" t="e">
        <f t="shared" ca="1" si="341"/>
        <v>#NAME?</v>
      </c>
    </row>
    <row r="2726" spans="1:15">
      <c r="A2726">
        <v>2723</v>
      </c>
      <c r="B2726">
        <f t="shared" si="339"/>
        <v>10.891999999999999</v>
      </c>
      <c r="C2726" s="151" t="e">
        <f ca="1">+_xll.BInterpol(Boost!$R$6:$R$66,Boost!$AZ$6:$AZ$66,params!B2726,"cubic")</f>
        <v>#NAME?</v>
      </c>
      <c r="D2726" s="151" t="e">
        <f ca="1">+_xll.BInterpol(Boost!$R$6:$R$66,Boost!$AX$6:$AX$66,params!B2726,"cubic")</f>
        <v>#NAME?</v>
      </c>
      <c r="E2726" s="198" t="e">
        <f t="shared" ca="1" si="342"/>
        <v>#NAME?</v>
      </c>
      <c r="F2726" s="151" t="e">
        <f ca="1">+_xll.BInterpol(Boost!$R$6:$R$66,Boost!$AY$6:$AY$66,params!B2726,"cubic")</f>
        <v>#NAME?</v>
      </c>
      <c r="G2726" s="151" t="e">
        <f ca="1">_xll.BInterpol(cf!$A$2:$A$68,cf!$B$2:$B$68,params!B2726,"cubic")/100</f>
        <v>#NAME?</v>
      </c>
      <c r="H2726" s="199" t="e">
        <f t="shared" ca="1" si="343"/>
        <v>#NAME?</v>
      </c>
      <c r="I2726" s="152">
        <f t="shared" si="346"/>
        <v>0.16600955484135893</v>
      </c>
      <c r="J2726" s="152">
        <f t="shared" si="344"/>
        <v>5.5601216363942996E-5</v>
      </c>
      <c r="K2726" s="3" t="e">
        <f t="shared" ca="1" si="340"/>
        <v>#NAME?</v>
      </c>
      <c r="L2726" s="153" t="e">
        <f t="shared" ca="1" si="345"/>
        <v>#NAME?</v>
      </c>
      <c r="M2726" s="195" t="e">
        <f ca="1">_xll.BInterpol(cf!$A$2:$A$68,cf!$C$2:$C$68,params!B2726,"cubic")</f>
        <v>#NAME?</v>
      </c>
      <c r="N2726" s="195" t="e">
        <f ca="1">+_xll.BInterpol(#REF!,#REF!,params!B2726,"cubic")</f>
        <v>#NAME?</v>
      </c>
      <c r="O2726" s="153" t="e">
        <f t="shared" ca="1" si="341"/>
        <v>#NAME?</v>
      </c>
    </row>
    <row r="2727" spans="1:15">
      <c r="A2727">
        <v>2724</v>
      </c>
      <c r="B2727">
        <f t="shared" si="339"/>
        <v>10.896000000000001</v>
      </c>
      <c r="C2727" s="151" t="e">
        <f ca="1">+_xll.BInterpol(Boost!$R$6:$R$66,Boost!$AZ$6:$AZ$66,params!B2727,"cubic")</f>
        <v>#NAME?</v>
      </c>
      <c r="D2727" s="151" t="e">
        <f ca="1">+_xll.BInterpol(Boost!$R$6:$R$66,Boost!$AX$6:$AX$66,params!B2727,"cubic")</f>
        <v>#NAME?</v>
      </c>
      <c r="E2727" s="198" t="e">
        <f t="shared" ca="1" si="342"/>
        <v>#NAME?</v>
      </c>
      <c r="F2727" s="151" t="e">
        <f ca="1">+_xll.BInterpol(Boost!$R$6:$R$66,Boost!$AY$6:$AY$66,params!B2727,"cubic")</f>
        <v>#NAME?</v>
      </c>
      <c r="G2727" s="151" t="e">
        <f ca="1">_xll.BInterpol(cf!$A$2:$A$68,cf!$B$2:$B$68,params!B2727,"cubic")/100</f>
        <v>#NAME?</v>
      </c>
      <c r="H2727" s="199" t="e">
        <f t="shared" ca="1" si="343"/>
        <v>#NAME?</v>
      </c>
      <c r="I2727" s="152">
        <f t="shared" si="346"/>
        <v>0.16606515235109853</v>
      </c>
      <c r="J2727" s="152">
        <f t="shared" si="344"/>
        <v>5.5597509739602202E-5</v>
      </c>
      <c r="K2727" s="3" t="e">
        <f t="shared" ca="1" si="340"/>
        <v>#NAME?</v>
      </c>
      <c r="L2727" s="153" t="e">
        <f t="shared" ca="1" si="345"/>
        <v>#NAME?</v>
      </c>
      <c r="M2727" s="195" t="e">
        <f ca="1">_xll.BInterpol(cf!$A$2:$A$68,cf!$C$2:$C$68,params!B2727,"cubic")</f>
        <v>#NAME?</v>
      </c>
      <c r="N2727" s="195" t="e">
        <f ca="1">+_xll.BInterpol(#REF!,#REF!,params!B2727,"cubic")</f>
        <v>#NAME?</v>
      </c>
      <c r="O2727" s="153" t="e">
        <f t="shared" ca="1" si="341"/>
        <v>#NAME?</v>
      </c>
    </row>
    <row r="2728" spans="1:15">
      <c r="A2728">
        <v>2725</v>
      </c>
      <c r="B2728">
        <f t="shared" si="339"/>
        <v>10.9</v>
      </c>
      <c r="C2728" s="151" t="e">
        <f ca="1">+_xll.BInterpol(Boost!$R$6:$R$66,Boost!$AZ$6:$AZ$66,params!B2728,"cubic")</f>
        <v>#NAME?</v>
      </c>
      <c r="D2728" s="151" t="e">
        <f ca="1">+_xll.BInterpol(Boost!$R$6:$R$66,Boost!$AX$6:$AX$66,params!B2728,"cubic")</f>
        <v>#NAME?</v>
      </c>
      <c r="E2728" s="198" t="e">
        <f t="shared" ca="1" si="342"/>
        <v>#NAME?</v>
      </c>
      <c r="F2728" s="151" t="e">
        <f ca="1">+_xll.BInterpol(Boost!$R$6:$R$66,Boost!$AY$6:$AY$66,params!B2728,"cubic")</f>
        <v>#NAME?</v>
      </c>
      <c r="G2728" s="151" t="e">
        <f ca="1">_xll.BInterpol(cf!$A$2:$A$68,cf!$B$2:$B$68,params!B2728,"cubic")/100</f>
        <v>#NAME?</v>
      </c>
      <c r="H2728" s="199" t="e">
        <f t="shared" ca="1" si="343"/>
        <v>#NAME?</v>
      </c>
      <c r="I2728" s="152">
        <f t="shared" si="346"/>
        <v>0.16612074615446104</v>
      </c>
      <c r="J2728" s="152">
        <f t="shared" si="344"/>
        <v>5.5593803362508076E-5</v>
      </c>
      <c r="K2728" s="3" t="e">
        <f t="shared" ca="1" si="340"/>
        <v>#NAME?</v>
      </c>
      <c r="L2728" s="153" t="e">
        <f t="shared" ca="1" si="345"/>
        <v>#NAME?</v>
      </c>
      <c r="M2728" s="195" t="e">
        <f ca="1">_xll.BInterpol(cf!$A$2:$A$68,cf!$C$2:$C$68,params!B2728,"cubic")</f>
        <v>#NAME?</v>
      </c>
      <c r="N2728" s="195" t="e">
        <f ca="1">+_xll.BInterpol(#REF!,#REF!,params!B2728,"cubic")</f>
        <v>#NAME?</v>
      </c>
      <c r="O2728" s="153" t="e">
        <f t="shared" ca="1" si="341"/>
        <v>#NAME?</v>
      </c>
    </row>
    <row r="2729" spans="1:15">
      <c r="A2729">
        <v>2726</v>
      </c>
      <c r="B2729">
        <f t="shared" si="339"/>
        <v>10.904</v>
      </c>
      <c r="C2729" s="151" t="e">
        <f ca="1">+_xll.BInterpol(Boost!$R$6:$R$66,Boost!$AZ$6:$AZ$66,params!B2729,"cubic")</f>
        <v>#NAME?</v>
      </c>
      <c r="D2729" s="151" t="e">
        <f ca="1">+_xll.BInterpol(Boost!$R$6:$R$66,Boost!$AX$6:$AX$66,params!B2729,"cubic")</f>
        <v>#NAME?</v>
      </c>
      <c r="E2729" s="198" t="e">
        <f t="shared" ca="1" si="342"/>
        <v>#NAME?</v>
      </c>
      <c r="F2729" s="151" t="e">
        <f ca="1">+_xll.BInterpol(Boost!$R$6:$R$66,Boost!$AY$6:$AY$66,params!B2729,"cubic")</f>
        <v>#NAME?</v>
      </c>
      <c r="G2729" s="151" t="e">
        <f ca="1">_xll.BInterpol(cf!$A$2:$A$68,cf!$B$2:$B$68,params!B2729,"cubic")/100</f>
        <v>#NAME?</v>
      </c>
      <c r="H2729" s="199" t="e">
        <f t="shared" ca="1" si="343"/>
        <v>#NAME?</v>
      </c>
      <c r="I2729" s="152">
        <f t="shared" si="346"/>
        <v>0.16617633625169359</v>
      </c>
      <c r="J2729" s="152">
        <f t="shared" si="344"/>
        <v>5.5590097232549596E-5</v>
      </c>
      <c r="K2729" s="3" t="e">
        <f t="shared" ca="1" si="340"/>
        <v>#NAME?</v>
      </c>
      <c r="L2729" s="153" t="e">
        <f t="shared" ca="1" si="345"/>
        <v>#NAME?</v>
      </c>
      <c r="M2729" s="195" t="e">
        <f ca="1">_xll.BInterpol(cf!$A$2:$A$68,cf!$C$2:$C$68,params!B2729,"cubic")</f>
        <v>#NAME?</v>
      </c>
      <c r="N2729" s="195" t="e">
        <f ca="1">+_xll.BInterpol(#REF!,#REF!,params!B2729,"cubic")</f>
        <v>#NAME?</v>
      </c>
      <c r="O2729" s="153" t="e">
        <f t="shared" ca="1" si="341"/>
        <v>#NAME?</v>
      </c>
    </row>
    <row r="2730" spans="1:15">
      <c r="A2730">
        <v>2727</v>
      </c>
      <c r="B2730">
        <f t="shared" si="339"/>
        <v>10.907999999999999</v>
      </c>
      <c r="C2730" s="151" t="e">
        <f ca="1">+_xll.BInterpol(Boost!$R$6:$R$66,Boost!$AZ$6:$AZ$66,params!B2730,"cubic")</f>
        <v>#NAME?</v>
      </c>
      <c r="D2730" s="151" t="e">
        <f ca="1">+_xll.BInterpol(Boost!$R$6:$R$66,Boost!$AX$6:$AX$66,params!B2730,"cubic")</f>
        <v>#NAME?</v>
      </c>
      <c r="E2730" s="198" t="e">
        <f t="shared" ca="1" si="342"/>
        <v>#NAME?</v>
      </c>
      <c r="F2730" s="151" t="e">
        <f ca="1">+_xll.BInterpol(Boost!$R$6:$R$66,Boost!$AY$6:$AY$66,params!B2730,"cubic")</f>
        <v>#NAME?</v>
      </c>
      <c r="G2730" s="151" t="e">
        <f ca="1">_xll.BInterpol(cf!$A$2:$A$68,cf!$B$2:$B$68,params!B2730,"cubic")/100</f>
        <v>#NAME?</v>
      </c>
      <c r="H2730" s="199" t="e">
        <f t="shared" ca="1" si="343"/>
        <v>#NAME?</v>
      </c>
      <c r="I2730" s="152">
        <f t="shared" si="346"/>
        <v>0.16623192264304321</v>
      </c>
      <c r="J2730" s="152">
        <f t="shared" si="344"/>
        <v>5.5586391349615738E-5</v>
      </c>
      <c r="K2730" s="3" t="e">
        <f t="shared" ca="1" si="340"/>
        <v>#NAME?</v>
      </c>
      <c r="L2730" s="153" t="e">
        <f t="shared" ca="1" si="345"/>
        <v>#NAME?</v>
      </c>
      <c r="M2730" s="195" t="e">
        <f ca="1">_xll.BInterpol(cf!$A$2:$A$68,cf!$C$2:$C$68,params!B2730,"cubic")</f>
        <v>#NAME?</v>
      </c>
      <c r="N2730" s="195" t="e">
        <f ca="1">+_xll.BInterpol(#REF!,#REF!,params!B2730,"cubic")</f>
        <v>#NAME?</v>
      </c>
      <c r="O2730" s="153" t="e">
        <f t="shared" ca="1" si="341"/>
        <v>#NAME?</v>
      </c>
    </row>
    <row r="2731" spans="1:15">
      <c r="A2731">
        <v>2728</v>
      </c>
      <c r="B2731">
        <f t="shared" si="339"/>
        <v>10.912000000000001</v>
      </c>
      <c r="C2731" s="151" t="e">
        <f ca="1">+_xll.BInterpol(Boost!$R$6:$R$66,Boost!$AZ$6:$AZ$66,params!B2731,"cubic")</f>
        <v>#NAME?</v>
      </c>
      <c r="D2731" s="151" t="e">
        <f ca="1">+_xll.BInterpol(Boost!$R$6:$R$66,Boost!$AX$6:$AX$66,params!B2731,"cubic")</f>
        <v>#NAME?</v>
      </c>
      <c r="E2731" s="198" t="e">
        <f t="shared" ca="1" si="342"/>
        <v>#NAME?</v>
      </c>
      <c r="F2731" s="151" t="e">
        <f ca="1">+_xll.BInterpol(Boost!$R$6:$R$66,Boost!$AY$6:$AY$66,params!B2731,"cubic")</f>
        <v>#NAME?</v>
      </c>
      <c r="G2731" s="151" t="e">
        <f ca="1">_xll.BInterpol(cf!$A$2:$A$68,cf!$B$2:$B$68,params!B2731,"cubic")/100</f>
        <v>#NAME?</v>
      </c>
      <c r="H2731" s="199" t="e">
        <f t="shared" ca="1" si="343"/>
        <v>#NAME?</v>
      </c>
      <c r="I2731" s="152">
        <f t="shared" si="346"/>
        <v>0.16628750532875691</v>
      </c>
      <c r="J2731" s="152">
        <f t="shared" si="344"/>
        <v>5.5582685713706503E-5</v>
      </c>
      <c r="K2731" s="3" t="e">
        <f t="shared" ca="1" si="340"/>
        <v>#NAME?</v>
      </c>
      <c r="L2731" s="153" t="e">
        <f t="shared" ca="1" si="345"/>
        <v>#NAME?</v>
      </c>
      <c r="M2731" s="195" t="e">
        <f ca="1">_xll.BInterpol(cf!$A$2:$A$68,cf!$C$2:$C$68,params!B2731,"cubic")</f>
        <v>#NAME?</v>
      </c>
      <c r="N2731" s="195" t="e">
        <f ca="1">+_xll.BInterpol(#REF!,#REF!,params!B2731,"cubic")</f>
        <v>#NAME?</v>
      </c>
      <c r="O2731" s="153" t="e">
        <f t="shared" ca="1" si="341"/>
        <v>#NAME?</v>
      </c>
    </row>
    <row r="2732" spans="1:15">
      <c r="A2732">
        <v>2729</v>
      </c>
      <c r="B2732">
        <f t="shared" si="339"/>
        <v>10.916</v>
      </c>
      <c r="C2732" s="151" t="e">
        <f ca="1">+_xll.BInterpol(Boost!$R$6:$R$66,Boost!$AZ$6:$AZ$66,params!B2732,"cubic")</f>
        <v>#NAME?</v>
      </c>
      <c r="D2732" s="151" t="e">
        <f ca="1">+_xll.BInterpol(Boost!$R$6:$R$66,Boost!$AX$6:$AX$66,params!B2732,"cubic")</f>
        <v>#NAME?</v>
      </c>
      <c r="E2732" s="198" t="e">
        <f t="shared" ca="1" si="342"/>
        <v>#NAME?</v>
      </c>
      <c r="F2732" s="151" t="e">
        <f ca="1">+_xll.BInterpol(Boost!$R$6:$R$66,Boost!$AY$6:$AY$66,params!B2732,"cubic")</f>
        <v>#NAME?</v>
      </c>
      <c r="G2732" s="151" t="e">
        <f ca="1">_xll.BInterpol(cf!$A$2:$A$68,cf!$B$2:$B$68,params!B2732,"cubic")/100</f>
        <v>#NAME?</v>
      </c>
      <c r="H2732" s="199" t="e">
        <f t="shared" ca="1" si="343"/>
        <v>#NAME?</v>
      </c>
      <c r="I2732" s="152">
        <f t="shared" si="346"/>
        <v>0.16634308430908173</v>
      </c>
      <c r="J2732" s="152">
        <f t="shared" si="344"/>
        <v>5.5578980324821892E-5</v>
      </c>
      <c r="K2732" s="3" t="e">
        <f t="shared" ca="1" si="340"/>
        <v>#NAME?</v>
      </c>
      <c r="L2732" s="153" t="e">
        <f t="shared" ca="1" si="345"/>
        <v>#NAME?</v>
      </c>
      <c r="M2732" s="195" t="e">
        <f ca="1">_xll.BInterpol(cf!$A$2:$A$68,cf!$C$2:$C$68,params!B2732,"cubic")</f>
        <v>#NAME?</v>
      </c>
      <c r="N2732" s="195" t="e">
        <f ca="1">+_xll.BInterpol(#REF!,#REF!,params!B2732,"cubic")</f>
        <v>#NAME?</v>
      </c>
      <c r="O2732" s="153" t="e">
        <f t="shared" ca="1" si="341"/>
        <v>#NAME?</v>
      </c>
    </row>
    <row r="2733" spans="1:15">
      <c r="A2733">
        <v>2730</v>
      </c>
      <c r="B2733">
        <f t="shared" si="339"/>
        <v>10.92</v>
      </c>
      <c r="C2733" s="151" t="e">
        <f ca="1">+_xll.BInterpol(Boost!$R$6:$R$66,Boost!$AZ$6:$AZ$66,params!B2733,"cubic")</f>
        <v>#NAME?</v>
      </c>
      <c r="D2733" s="151" t="e">
        <f ca="1">+_xll.BInterpol(Boost!$R$6:$R$66,Boost!$AX$6:$AX$66,params!B2733,"cubic")</f>
        <v>#NAME?</v>
      </c>
      <c r="E2733" s="198" t="e">
        <f t="shared" ca="1" si="342"/>
        <v>#NAME?</v>
      </c>
      <c r="F2733" s="151" t="e">
        <f ca="1">+_xll.BInterpol(Boost!$R$6:$R$66,Boost!$AY$6:$AY$66,params!B2733,"cubic")</f>
        <v>#NAME?</v>
      </c>
      <c r="G2733" s="151" t="e">
        <f ca="1">_xll.BInterpol(cf!$A$2:$A$68,cf!$B$2:$B$68,params!B2733,"cubic")/100</f>
        <v>#NAME?</v>
      </c>
      <c r="H2733" s="199" t="e">
        <f t="shared" ca="1" si="343"/>
        <v>#NAME?</v>
      </c>
      <c r="I2733" s="152">
        <f t="shared" si="346"/>
        <v>0.1663986595842647</v>
      </c>
      <c r="J2733" s="152">
        <f t="shared" si="344"/>
        <v>5.5575275182961903E-5</v>
      </c>
      <c r="K2733" s="3" t="e">
        <f t="shared" ca="1" si="340"/>
        <v>#NAME?</v>
      </c>
      <c r="L2733" s="153" t="e">
        <f t="shared" ca="1" si="345"/>
        <v>#NAME?</v>
      </c>
      <c r="M2733" s="195" t="e">
        <f ca="1">_xll.BInterpol(cf!$A$2:$A$68,cf!$C$2:$C$68,params!B2733,"cubic")</f>
        <v>#NAME?</v>
      </c>
      <c r="N2733" s="195" t="e">
        <f ca="1">+_xll.BInterpol(#REF!,#REF!,params!B2733,"cubic")</f>
        <v>#NAME?</v>
      </c>
      <c r="O2733" s="153" t="e">
        <f t="shared" ca="1" si="341"/>
        <v>#NAME?</v>
      </c>
    </row>
    <row r="2734" spans="1:15">
      <c r="A2734">
        <v>2731</v>
      </c>
      <c r="B2734">
        <f t="shared" si="339"/>
        <v>10.923999999999999</v>
      </c>
      <c r="C2734" s="151" t="e">
        <f ca="1">+_xll.BInterpol(Boost!$R$6:$R$66,Boost!$AZ$6:$AZ$66,params!B2734,"cubic")</f>
        <v>#NAME?</v>
      </c>
      <c r="D2734" s="151" t="e">
        <f ca="1">+_xll.BInterpol(Boost!$R$6:$R$66,Boost!$AX$6:$AX$66,params!B2734,"cubic")</f>
        <v>#NAME?</v>
      </c>
      <c r="E2734" s="198" t="e">
        <f t="shared" ca="1" si="342"/>
        <v>#NAME?</v>
      </c>
      <c r="F2734" s="151" t="e">
        <f ca="1">+_xll.BInterpol(Boost!$R$6:$R$66,Boost!$AY$6:$AY$66,params!B2734,"cubic")</f>
        <v>#NAME?</v>
      </c>
      <c r="G2734" s="151" t="e">
        <f ca="1">_xll.BInterpol(cf!$A$2:$A$68,cf!$B$2:$B$68,params!B2734,"cubic")/100</f>
        <v>#NAME?</v>
      </c>
      <c r="H2734" s="199" t="e">
        <f t="shared" ca="1" si="343"/>
        <v>#NAME?</v>
      </c>
      <c r="I2734" s="152">
        <f t="shared" si="346"/>
        <v>0.16645423115455282</v>
      </c>
      <c r="J2734" s="152">
        <f t="shared" si="344"/>
        <v>5.5571570288126537E-5</v>
      </c>
      <c r="K2734" s="3" t="e">
        <f t="shared" ca="1" si="340"/>
        <v>#NAME?</v>
      </c>
      <c r="L2734" s="153" t="e">
        <f t="shared" ca="1" si="345"/>
        <v>#NAME?</v>
      </c>
      <c r="M2734" s="195" t="e">
        <f ca="1">_xll.BInterpol(cf!$A$2:$A$68,cf!$C$2:$C$68,params!B2734,"cubic")</f>
        <v>#NAME?</v>
      </c>
      <c r="N2734" s="195" t="e">
        <f ca="1">+_xll.BInterpol(#REF!,#REF!,params!B2734,"cubic")</f>
        <v>#NAME?</v>
      </c>
      <c r="O2734" s="153" t="e">
        <f t="shared" ca="1" si="341"/>
        <v>#NAME?</v>
      </c>
    </row>
    <row r="2735" spans="1:15">
      <c r="A2735">
        <v>2732</v>
      </c>
      <c r="B2735">
        <f t="shared" si="339"/>
        <v>10.928000000000001</v>
      </c>
      <c r="C2735" s="151" t="e">
        <f ca="1">+_xll.BInterpol(Boost!$R$6:$R$66,Boost!$AZ$6:$AZ$66,params!B2735,"cubic")</f>
        <v>#NAME?</v>
      </c>
      <c r="D2735" s="151" t="e">
        <f ca="1">+_xll.BInterpol(Boost!$R$6:$R$66,Boost!$AX$6:$AX$66,params!B2735,"cubic")</f>
        <v>#NAME?</v>
      </c>
      <c r="E2735" s="198" t="e">
        <f t="shared" ca="1" si="342"/>
        <v>#NAME?</v>
      </c>
      <c r="F2735" s="151" t="e">
        <f ca="1">+_xll.BInterpol(Boost!$R$6:$R$66,Boost!$AY$6:$AY$66,params!B2735,"cubic")</f>
        <v>#NAME?</v>
      </c>
      <c r="G2735" s="151" t="e">
        <f ca="1">_xll.BInterpol(cf!$A$2:$A$68,cf!$B$2:$B$68,params!B2735,"cubic")/100</f>
        <v>#NAME?</v>
      </c>
      <c r="H2735" s="199" t="e">
        <f t="shared" ca="1" si="343"/>
        <v>#NAME?</v>
      </c>
      <c r="I2735" s="152">
        <f t="shared" si="346"/>
        <v>0.16650979902019314</v>
      </c>
      <c r="J2735" s="152">
        <f t="shared" si="344"/>
        <v>5.5567865640315794E-5</v>
      </c>
      <c r="K2735" s="3" t="e">
        <f t="shared" ca="1" si="340"/>
        <v>#NAME?</v>
      </c>
      <c r="L2735" s="153" t="e">
        <f t="shared" ca="1" si="345"/>
        <v>#NAME?</v>
      </c>
      <c r="M2735" s="195" t="e">
        <f ca="1">_xll.BInterpol(cf!$A$2:$A$68,cf!$C$2:$C$68,params!B2735,"cubic")</f>
        <v>#NAME?</v>
      </c>
      <c r="N2735" s="195" t="e">
        <f ca="1">+_xll.BInterpol(#REF!,#REF!,params!B2735,"cubic")</f>
        <v>#NAME?</v>
      </c>
      <c r="O2735" s="153" t="e">
        <f t="shared" ca="1" si="341"/>
        <v>#NAME?</v>
      </c>
    </row>
    <row r="2736" spans="1:15">
      <c r="A2736">
        <v>2733</v>
      </c>
      <c r="B2736">
        <f t="shared" si="339"/>
        <v>10.932</v>
      </c>
      <c r="C2736" s="151" t="e">
        <f ca="1">+_xll.BInterpol(Boost!$R$6:$R$66,Boost!$AZ$6:$AZ$66,params!B2736,"cubic")</f>
        <v>#NAME?</v>
      </c>
      <c r="D2736" s="151" t="e">
        <f ca="1">+_xll.BInterpol(Boost!$R$6:$R$66,Boost!$AX$6:$AX$66,params!B2736,"cubic")</f>
        <v>#NAME?</v>
      </c>
      <c r="E2736" s="198" t="e">
        <f t="shared" ca="1" si="342"/>
        <v>#NAME?</v>
      </c>
      <c r="F2736" s="151" t="e">
        <f ca="1">+_xll.BInterpol(Boost!$R$6:$R$66,Boost!$AY$6:$AY$66,params!B2736,"cubic")</f>
        <v>#NAME?</v>
      </c>
      <c r="G2736" s="151" t="e">
        <f ca="1">_xll.BInterpol(cf!$A$2:$A$68,cf!$B$2:$B$68,params!B2736,"cubic")/100</f>
        <v>#NAME?</v>
      </c>
      <c r="H2736" s="199" t="e">
        <f t="shared" ca="1" si="343"/>
        <v>#NAME?</v>
      </c>
      <c r="I2736" s="152">
        <f t="shared" si="346"/>
        <v>0.16656536318143245</v>
      </c>
      <c r="J2736" s="152">
        <f t="shared" si="344"/>
        <v>5.556416123930763E-5</v>
      </c>
      <c r="K2736" s="3" t="e">
        <f t="shared" ca="1" si="340"/>
        <v>#NAME?</v>
      </c>
      <c r="L2736" s="153" t="e">
        <f t="shared" ca="1" si="345"/>
        <v>#NAME?</v>
      </c>
      <c r="M2736" s="195" t="e">
        <f ca="1">_xll.BInterpol(cf!$A$2:$A$68,cf!$C$2:$C$68,params!B2736,"cubic")</f>
        <v>#NAME?</v>
      </c>
      <c r="N2736" s="195" t="e">
        <f ca="1">+_xll.BInterpol(#REF!,#REF!,params!B2736,"cubic")</f>
        <v>#NAME?</v>
      </c>
      <c r="O2736" s="153" t="e">
        <f t="shared" ca="1" si="341"/>
        <v>#NAME?</v>
      </c>
    </row>
    <row r="2737" spans="1:15">
      <c r="A2737">
        <v>2734</v>
      </c>
      <c r="B2737">
        <f t="shared" si="339"/>
        <v>10.936</v>
      </c>
      <c r="C2737" s="151" t="e">
        <f ca="1">+_xll.BInterpol(Boost!$R$6:$R$66,Boost!$AZ$6:$AZ$66,params!B2737,"cubic")</f>
        <v>#NAME?</v>
      </c>
      <c r="D2737" s="151" t="e">
        <f ca="1">+_xll.BInterpol(Boost!$R$6:$R$66,Boost!$AX$6:$AX$66,params!B2737,"cubic")</f>
        <v>#NAME?</v>
      </c>
      <c r="E2737" s="198" t="e">
        <f t="shared" ca="1" si="342"/>
        <v>#NAME?</v>
      </c>
      <c r="F2737" s="151" t="e">
        <f ca="1">+_xll.BInterpol(Boost!$R$6:$R$66,Boost!$AY$6:$AY$66,params!B2737,"cubic")</f>
        <v>#NAME?</v>
      </c>
      <c r="G2737" s="151" t="e">
        <f ca="1">_xll.BInterpol(cf!$A$2:$A$68,cf!$B$2:$B$68,params!B2737,"cubic")/100</f>
        <v>#NAME?</v>
      </c>
      <c r="H2737" s="199" t="e">
        <f t="shared" ca="1" si="343"/>
        <v>#NAME?</v>
      </c>
      <c r="I2737" s="152">
        <f t="shared" si="346"/>
        <v>0.16662092363851788</v>
      </c>
      <c r="J2737" s="152">
        <f t="shared" si="344"/>
        <v>5.5560457085435111E-5</v>
      </c>
      <c r="K2737" s="3" t="e">
        <f t="shared" ca="1" si="340"/>
        <v>#NAME?</v>
      </c>
      <c r="L2737" s="153" t="e">
        <f t="shared" ca="1" si="345"/>
        <v>#NAME?</v>
      </c>
      <c r="M2737" s="195" t="e">
        <f ca="1">_xll.BInterpol(cf!$A$2:$A$68,cf!$C$2:$C$68,params!B2737,"cubic")</f>
        <v>#NAME?</v>
      </c>
      <c r="N2737" s="195" t="e">
        <f ca="1">+_xll.BInterpol(#REF!,#REF!,params!B2737,"cubic")</f>
        <v>#NAME?</v>
      </c>
      <c r="O2737" s="153" t="e">
        <f t="shared" ca="1" si="341"/>
        <v>#NAME?</v>
      </c>
    </row>
    <row r="2738" spans="1:15">
      <c r="A2738">
        <v>2735</v>
      </c>
      <c r="B2738">
        <f t="shared" si="339"/>
        <v>10.94</v>
      </c>
      <c r="C2738" s="151" t="e">
        <f ca="1">+_xll.BInterpol(Boost!$R$6:$R$66,Boost!$AZ$6:$AZ$66,params!B2738,"cubic")</f>
        <v>#NAME?</v>
      </c>
      <c r="D2738" s="151" t="e">
        <f ca="1">+_xll.BInterpol(Boost!$R$6:$R$66,Boost!$AX$6:$AX$66,params!B2738,"cubic")</f>
        <v>#NAME?</v>
      </c>
      <c r="E2738" s="198" t="e">
        <f t="shared" ca="1" si="342"/>
        <v>#NAME?</v>
      </c>
      <c r="F2738" s="151" t="e">
        <f ca="1">+_xll.BInterpol(Boost!$R$6:$R$66,Boost!$AY$6:$AY$66,params!B2738,"cubic")</f>
        <v>#NAME?</v>
      </c>
      <c r="G2738" s="151" t="e">
        <f ca="1">_xll.BInterpol(cf!$A$2:$A$68,cf!$B$2:$B$68,params!B2738,"cubic")/100</f>
        <v>#NAME?</v>
      </c>
      <c r="H2738" s="199" t="e">
        <f t="shared" ca="1" si="343"/>
        <v>#NAME?</v>
      </c>
      <c r="I2738" s="152">
        <f t="shared" si="346"/>
        <v>0.16667648039169625</v>
      </c>
      <c r="J2738" s="152">
        <f t="shared" si="344"/>
        <v>5.555675317836517E-5</v>
      </c>
      <c r="K2738" s="3" t="e">
        <f t="shared" ca="1" si="340"/>
        <v>#NAME?</v>
      </c>
      <c r="L2738" s="153" t="e">
        <f t="shared" ca="1" si="345"/>
        <v>#NAME?</v>
      </c>
      <c r="M2738" s="195" t="e">
        <f ca="1">_xll.BInterpol(cf!$A$2:$A$68,cf!$C$2:$C$68,params!B2738,"cubic")</f>
        <v>#NAME?</v>
      </c>
      <c r="N2738" s="195" t="e">
        <f ca="1">+_xll.BInterpol(#REF!,#REF!,params!B2738,"cubic")</f>
        <v>#NAME?</v>
      </c>
      <c r="O2738" s="153" t="e">
        <f t="shared" ca="1" si="341"/>
        <v>#NAME?</v>
      </c>
    </row>
    <row r="2739" spans="1:15">
      <c r="A2739">
        <v>2736</v>
      </c>
      <c r="B2739">
        <f t="shared" si="339"/>
        <v>10.944000000000001</v>
      </c>
      <c r="C2739" s="151" t="e">
        <f ca="1">+_xll.BInterpol(Boost!$R$6:$R$66,Boost!$AZ$6:$AZ$66,params!B2739,"cubic")</f>
        <v>#NAME?</v>
      </c>
      <c r="D2739" s="151" t="e">
        <f ca="1">+_xll.BInterpol(Boost!$R$6:$R$66,Boost!$AX$6:$AX$66,params!B2739,"cubic")</f>
        <v>#NAME?</v>
      </c>
      <c r="E2739" s="198" t="e">
        <f t="shared" ca="1" si="342"/>
        <v>#NAME?</v>
      </c>
      <c r="F2739" s="151" t="e">
        <f ca="1">+_xll.BInterpol(Boost!$R$6:$R$66,Boost!$AY$6:$AY$66,params!B2739,"cubic")</f>
        <v>#NAME?</v>
      </c>
      <c r="G2739" s="151" t="e">
        <f ca="1">_xll.BInterpol(cf!$A$2:$A$68,cf!$B$2:$B$68,params!B2739,"cubic")/100</f>
        <v>#NAME?</v>
      </c>
      <c r="H2739" s="199" t="e">
        <f t="shared" ca="1" si="343"/>
        <v>#NAME?</v>
      </c>
      <c r="I2739" s="152">
        <f t="shared" si="346"/>
        <v>0.16673203344121468</v>
      </c>
      <c r="J2739" s="152">
        <f t="shared" si="344"/>
        <v>5.5553049518430875E-5</v>
      </c>
      <c r="K2739" s="3" t="e">
        <f t="shared" ca="1" si="340"/>
        <v>#NAME?</v>
      </c>
      <c r="L2739" s="153" t="e">
        <f t="shared" ca="1" si="345"/>
        <v>#NAME?</v>
      </c>
      <c r="M2739" s="195" t="e">
        <f ca="1">_xll.BInterpol(cf!$A$2:$A$68,cf!$C$2:$C$68,params!B2739,"cubic")</f>
        <v>#NAME?</v>
      </c>
      <c r="N2739" s="195" t="e">
        <f ca="1">+_xll.BInterpol(#REF!,#REF!,params!B2739,"cubic")</f>
        <v>#NAME?</v>
      </c>
      <c r="O2739" s="153" t="e">
        <f t="shared" ca="1" si="341"/>
        <v>#NAME?</v>
      </c>
    </row>
    <row r="2740" spans="1:15">
      <c r="A2740">
        <v>2737</v>
      </c>
      <c r="B2740">
        <f t="shared" si="339"/>
        <v>10.948</v>
      </c>
      <c r="C2740" s="151" t="e">
        <f ca="1">+_xll.BInterpol(Boost!$R$6:$R$66,Boost!$AZ$6:$AZ$66,params!B2740,"cubic")</f>
        <v>#NAME?</v>
      </c>
      <c r="D2740" s="151" t="e">
        <f ca="1">+_xll.BInterpol(Boost!$R$6:$R$66,Boost!$AX$6:$AX$66,params!B2740,"cubic")</f>
        <v>#NAME?</v>
      </c>
      <c r="E2740" s="198" t="e">
        <f t="shared" ca="1" si="342"/>
        <v>#NAME?</v>
      </c>
      <c r="F2740" s="151" t="e">
        <f ca="1">+_xll.BInterpol(Boost!$R$6:$R$66,Boost!$AY$6:$AY$66,params!B2740,"cubic")</f>
        <v>#NAME?</v>
      </c>
      <c r="G2740" s="151" t="e">
        <f ca="1">_xll.BInterpol(cf!$A$2:$A$68,cf!$B$2:$B$68,params!B2740,"cubic")/100</f>
        <v>#NAME?</v>
      </c>
      <c r="H2740" s="199" t="e">
        <f t="shared" ca="1" si="343"/>
        <v>#NAME?</v>
      </c>
      <c r="I2740" s="152">
        <f t="shared" si="346"/>
        <v>0.16678758278731975</v>
      </c>
      <c r="J2740" s="152">
        <f t="shared" si="344"/>
        <v>5.5549346105077113E-5</v>
      </c>
      <c r="K2740" s="3" t="e">
        <f t="shared" ca="1" si="340"/>
        <v>#NAME?</v>
      </c>
      <c r="L2740" s="153" t="e">
        <f t="shared" ca="1" si="345"/>
        <v>#NAME?</v>
      </c>
      <c r="M2740" s="195" t="e">
        <f ca="1">_xll.BInterpol(cf!$A$2:$A$68,cf!$C$2:$C$68,params!B2740,"cubic")</f>
        <v>#NAME?</v>
      </c>
      <c r="N2740" s="195" t="e">
        <f ca="1">+_xll.BInterpol(#REF!,#REF!,params!B2740,"cubic")</f>
        <v>#NAME?</v>
      </c>
      <c r="O2740" s="153" t="e">
        <f t="shared" ca="1" si="341"/>
        <v>#NAME?</v>
      </c>
    </row>
    <row r="2741" spans="1:15">
      <c r="A2741">
        <v>2738</v>
      </c>
      <c r="B2741">
        <f t="shared" si="339"/>
        <v>10.952</v>
      </c>
      <c r="C2741" s="151" t="e">
        <f ca="1">+_xll.BInterpol(Boost!$R$6:$R$66,Boost!$AZ$6:$AZ$66,params!B2741,"cubic")</f>
        <v>#NAME?</v>
      </c>
      <c r="D2741" s="151" t="e">
        <f ca="1">+_xll.BInterpol(Boost!$R$6:$R$66,Boost!$AX$6:$AX$66,params!B2741,"cubic")</f>
        <v>#NAME?</v>
      </c>
      <c r="E2741" s="198" t="e">
        <f t="shared" ca="1" si="342"/>
        <v>#NAME?</v>
      </c>
      <c r="F2741" s="151" t="e">
        <f ca="1">+_xll.BInterpol(Boost!$R$6:$R$66,Boost!$AY$6:$AY$66,params!B2741,"cubic")</f>
        <v>#NAME?</v>
      </c>
      <c r="G2741" s="151" t="e">
        <f ca="1">_xll.BInterpol(cf!$A$2:$A$68,cf!$B$2:$B$68,params!B2741,"cubic")/100</f>
        <v>#NAME?</v>
      </c>
      <c r="H2741" s="199" t="e">
        <f t="shared" ca="1" si="343"/>
        <v>#NAME?</v>
      </c>
      <c r="I2741" s="152">
        <f t="shared" si="346"/>
        <v>0.16684312843025861</v>
      </c>
      <c r="J2741" s="152">
        <f t="shared" si="344"/>
        <v>5.5545642938858997E-5</v>
      </c>
      <c r="K2741" s="3" t="e">
        <f t="shared" ca="1" si="340"/>
        <v>#NAME?</v>
      </c>
      <c r="L2741" s="153" t="e">
        <f t="shared" ca="1" si="345"/>
        <v>#NAME?</v>
      </c>
      <c r="M2741" s="195" t="e">
        <f ca="1">_xll.BInterpol(cf!$A$2:$A$68,cf!$C$2:$C$68,params!B2741,"cubic")</f>
        <v>#NAME?</v>
      </c>
      <c r="N2741" s="195" t="e">
        <f ca="1">+_xll.BInterpol(#REF!,#REF!,params!B2741,"cubic")</f>
        <v>#NAME?</v>
      </c>
      <c r="O2741" s="153" t="e">
        <f t="shared" ca="1" si="341"/>
        <v>#NAME?</v>
      </c>
    </row>
    <row r="2742" spans="1:15">
      <c r="A2742">
        <v>2739</v>
      </c>
      <c r="B2742">
        <f t="shared" si="339"/>
        <v>10.956</v>
      </c>
      <c r="C2742" s="151" t="e">
        <f ca="1">+_xll.BInterpol(Boost!$R$6:$R$66,Boost!$AZ$6:$AZ$66,params!B2742,"cubic")</f>
        <v>#NAME?</v>
      </c>
      <c r="D2742" s="151" t="e">
        <f ca="1">+_xll.BInterpol(Boost!$R$6:$R$66,Boost!$AX$6:$AX$66,params!B2742,"cubic")</f>
        <v>#NAME?</v>
      </c>
      <c r="E2742" s="198" t="e">
        <f t="shared" ca="1" si="342"/>
        <v>#NAME?</v>
      </c>
      <c r="F2742" s="151" t="e">
        <f ca="1">+_xll.BInterpol(Boost!$R$6:$R$66,Boost!$AY$6:$AY$66,params!B2742,"cubic")</f>
        <v>#NAME?</v>
      </c>
      <c r="G2742" s="151" t="e">
        <f ca="1">_xll.BInterpol(cf!$A$2:$A$68,cf!$B$2:$B$68,params!B2742,"cubic")/100</f>
        <v>#NAME?</v>
      </c>
      <c r="H2742" s="199" t="e">
        <f t="shared" ca="1" si="343"/>
        <v>#NAME?</v>
      </c>
      <c r="I2742" s="152">
        <f t="shared" si="346"/>
        <v>0.16689867037027795</v>
      </c>
      <c r="J2742" s="152">
        <f t="shared" si="344"/>
        <v>5.5541940019332436E-5</v>
      </c>
      <c r="K2742" s="3" t="e">
        <f t="shared" ca="1" si="340"/>
        <v>#NAME?</v>
      </c>
      <c r="L2742" s="153" t="e">
        <f t="shared" ca="1" si="345"/>
        <v>#NAME?</v>
      </c>
      <c r="M2742" s="195" t="e">
        <f ca="1">_xll.BInterpol(cf!$A$2:$A$68,cf!$C$2:$C$68,params!B2742,"cubic")</f>
        <v>#NAME?</v>
      </c>
      <c r="N2742" s="195" t="e">
        <f ca="1">+_xll.BInterpol(#REF!,#REF!,params!B2742,"cubic")</f>
        <v>#NAME?</v>
      </c>
      <c r="O2742" s="153" t="e">
        <f t="shared" ca="1" si="341"/>
        <v>#NAME?</v>
      </c>
    </row>
    <row r="2743" spans="1:15">
      <c r="A2743">
        <v>2740</v>
      </c>
      <c r="B2743">
        <f t="shared" si="339"/>
        <v>10.96</v>
      </c>
      <c r="C2743" s="151" t="e">
        <f ca="1">+_xll.BInterpol(Boost!$R$6:$R$66,Boost!$AZ$6:$AZ$66,params!B2743,"cubic")</f>
        <v>#NAME?</v>
      </c>
      <c r="D2743" s="151" t="e">
        <f ca="1">+_xll.BInterpol(Boost!$R$6:$R$66,Boost!$AX$6:$AX$66,params!B2743,"cubic")</f>
        <v>#NAME?</v>
      </c>
      <c r="E2743" s="198" t="e">
        <f t="shared" ca="1" si="342"/>
        <v>#NAME?</v>
      </c>
      <c r="F2743" s="151" t="e">
        <f ca="1">+_xll.BInterpol(Boost!$R$6:$R$66,Boost!$AY$6:$AY$66,params!B2743,"cubic")</f>
        <v>#NAME?</v>
      </c>
      <c r="G2743" s="151" t="e">
        <f ca="1">_xll.BInterpol(cf!$A$2:$A$68,cf!$B$2:$B$68,params!B2743,"cubic")/100</f>
        <v>#NAME?</v>
      </c>
      <c r="H2743" s="199" t="e">
        <f t="shared" ca="1" si="343"/>
        <v>#NAME?</v>
      </c>
      <c r="I2743" s="152">
        <f t="shared" si="346"/>
        <v>0.16695420860762489</v>
      </c>
      <c r="J2743" s="152">
        <f t="shared" si="344"/>
        <v>5.5538237346941521E-5</v>
      </c>
      <c r="K2743" s="3" t="e">
        <f t="shared" ca="1" si="340"/>
        <v>#NAME?</v>
      </c>
      <c r="L2743" s="153" t="e">
        <f t="shared" ca="1" si="345"/>
        <v>#NAME?</v>
      </c>
      <c r="M2743" s="195" t="e">
        <f ca="1">_xll.BInterpol(cf!$A$2:$A$68,cf!$C$2:$C$68,params!B2743,"cubic")</f>
        <v>#NAME?</v>
      </c>
      <c r="N2743" s="195" t="e">
        <f ca="1">+_xll.BInterpol(#REF!,#REF!,params!B2743,"cubic")</f>
        <v>#NAME?</v>
      </c>
      <c r="O2743" s="153" t="e">
        <f t="shared" ca="1" si="341"/>
        <v>#NAME?</v>
      </c>
    </row>
    <row r="2744" spans="1:15">
      <c r="A2744">
        <v>2741</v>
      </c>
      <c r="B2744">
        <f t="shared" si="339"/>
        <v>10.964</v>
      </c>
      <c r="C2744" s="151" t="e">
        <f ca="1">+_xll.BInterpol(Boost!$R$6:$R$66,Boost!$AZ$6:$AZ$66,params!B2744,"cubic")</f>
        <v>#NAME?</v>
      </c>
      <c r="D2744" s="151" t="e">
        <f ca="1">+_xll.BInterpol(Boost!$R$6:$R$66,Boost!$AX$6:$AX$66,params!B2744,"cubic")</f>
        <v>#NAME?</v>
      </c>
      <c r="E2744" s="198" t="e">
        <f t="shared" ca="1" si="342"/>
        <v>#NAME?</v>
      </c>
      <c r="F2744" s="151" t="e">
        <f ca="1">+_xll.BInterpol(Boost!$R$6:$R$66,Boost!$AY$6:$AY$66,params!B2744,"cubic")</f>
        <v>#NAME?</v>
      </c>
      <c r="G2744" s="151" t="e">
        <f ca="1">_xll.BInterpol(cf!$A$2:$A$68,cf!$B$2:$B$68,params!B2744,"cubic")/100</f>
        <v>#NAME?</v>
      </c>
      <c r="H2744" s="199" t="e">
        <f t="shared" ca="1" si="343"/>
        <v>#NAME?</v>
      </c>
      <c r="I2744" s="152">
        <f t="shared" si="346"/>
        <v>0.16700974314254591</v>
      </c>
      <c r="J2744" s="152">
        <f t="shared" si="344"/>
        <v>5.5534534921020118E-5</v>
      </c>
      <c r="K2744" s="3" t="e">
        <f t="shared" ca="1" si="340"/>
        <v>#NAME?</v>
      </c>
      <c r="L2744" s="153" t="e">
        <f t="shared" ca="1" si="345"/>
        <v>#NAME?</v>
      </c>
      <c r="M2744" s="195" t="e">
        <f ca="1">_xll.BInterpol(cf!$A$2:$A$68,cf!$C$2:$C$68,params!B2744,"cubic")</f>
        <v>#NAME?</v>
      </c>
      <c r="N2744" s="195" t="e">
        <f ca="1">+_xll.BInterpol(#REF!,#REF!,params!B2744,"cubic")</f>
        <v>#NAME?</v>
      </c>
      <c r="O2744" s="153" t="e">
        <f t="shared" ca="1" si="341"/>
        <v>#NAME?</v>
      </c>
    </row>
    <row r="2745" spans="1:15">
      <c r="A2745">
        <v>2742</v>
      </c>
      <c r="B2745">
        <f t="shared" si="339"/>
        <v>10.968</v>
      </c>
      <c r="C2745" s="151" t="e">
        <f ca="1">+_xll.BInterpol(Boost!$R$6:$R$66,Boost!$AZ$6:$AZ$66,params!B2745,"cubic")</f>
        <v>#NAME?</v>
      </c>
      <c r="D2745" s="151" t="e">
        <f ca="1">+_xll.BInterpol(Boost!$R$6:$R$66,Boost!$AX$6:$AX$66,params!B2745,"cubic")</f>
        <v>#NAME?</v>
      </c>
      <c r="E2745" s="198" t="e">
        <f t="shared" ca="1" si="342"/>
        <v>#NAME?</v>
      </c>
      <c r="F2745" s="151" t="e">
        <f ca="1">+_xll.BInterpol(Boost!$R$6:$R$66,Boost!$AY$6:$AY$66,params!B2745,"cubic")</f>
        <v>#NAME?</v>
      </c>
      <c r="G2745" s="151" t="e">
        <f ca="1">_xll.BInterpol(cf!$A$2:$A$68,cf!$B$2:$B$68,params!B2745,"cubic")/100</f>
        <v>#NAME?</v>
      </c>
      <c r="H2745" s="199" t="e">
        <f t="shared" ca="1" si="343"/>
        <v>#NAME?</v>
      </c>
      <c r="I2745" s="152">
        <f t="shared" si="346"/>
        <v>0.16706527397528814</v>
      </c>
      <c r="J2745" s="152">
        <f t="shared" si="344"/>
        <v>5.553083274223436E-5</v>
      </c>
      <c r="K2745" s="3" t="e">
        <f t="shared" ca="1" si="340"/>
        <v>#NAME?</v>
      </c>
      <c r="L2745" s="153" t="e">
        <f t="shared" ca="1" si="345"/>
        <v>#NAME?</v>
      </c>
      <c r="M2745" s="195" t="e">
        <f ca="1">_xll.BInterpol(cf!$A$2:$A$68,cf!$C$2:$C$68,params!B2745,"cubic")</f>
        <v>#NAME?</v>
      </c>
      <c r="N2745" s="195" t="e">
        <f ca="1">+_xll.BInterpol(#REF!,#REF!,params!B2745,"cubic")</f>
        <v>#NAME?</v>
      </c>
      <c r="O2745" s="153" t="e">
        <f t="shared" ca="1" si="341"/>
        <v>#NAME?</v>
      </c>
    </row>
    <row r="2746" spans="1:15">
      <c r="A2746">
        <v>2743</v>
      </c>
      <c r="B2746">
        <f t="shared" si="339"/>
        <v>10.972</v>
      </c>
      <c r="C2746" s="151" t="e">
        <f ca="1">+_xll.BInterpol(Boost!$R$6:$R$66,Boost!$AZ$6:$AZ$66,params!B2746,"cubic")</f>
        <v>#NAME?</v>
      </c>
      <c r="D2746" s="151" t="e">
        <f ca="1">+_xll.BInterpol(Boost!$R$6:$R$66,Boost!$AX$6:$AX$66,params!B2746,"cubic")</f>
        <v>#NAME?</v>
      </c>
      <c r="E2746" s="198" t="e">
        <f t="shared" ca="1" si="342"/>
        <v>#NAME?</v>
      </c>
      <c r="F2746" s="151" t="e">
        <f ca="1">+_xll.BInterpol(Boost!$R$6:$R$66,Boost!$AY$6:$AY$66,params!B2746,"cubic")</f>
        <v>#NAME?</v>
      </c>
      <c r="G2746" s="151" t="e">
        <f ca="1">_xll.BInterpol(cf!$A$2:$A$68,cf!$B$2:$B$68,params!B2746,"cubic")/100</f>
        <v>#NAME?</v>
      </c>
      <c r="H2746" s="199" t="e">
        <f t="shared" ca="1" si="343"/>
        <v>#NAME?</v>
      </c>
      <c r="I2746" s="152">
        <f t="shared" si="346"/>
        <v>0.16712080110609817</v>
      </c>
      <c r="J2746" s="152">
        <f t="shared" si="344"/>
        <v>5.5527130810029135E-5</v>
      </c>
      <c r="K2746" s="3" t="e">
        <f t="shared" ca="1" si="340"/>
        <v>#NAME?</v>
      </c>
      <c r="L2746" s="153" t="e">
        <f t="shared" ca="1" si="345"/>
        <v>#NAME?</v>
      </c>
      <c r="M2746" s="195" t="e">
        <f ca="1">_xll.BInterpol(cf!$A$2:$A$68,cf!$C$2:$C$68,params!B2746,"cubic")</f>
        <v>#NAME?</v>
      </c>
      <c r="N2746" s="195" t="e">
        <f ca="1">+_xll.BInterpol(#REF!,#REF!,params!B2746,"cubic")</f>
        <v>#NAME?</v>
      </c>
      <c r="O2746" s="153" t="e">
        <f t="shared" ca="1" si="341"/>
        <v>#NAME?</v>
      </c>
    </row>
    <row r="2747" spans="1:15">
      <c r="A2747">
        <v>2744</v>
      </c>
      <c r="B2747">
        <f t="shared" si="339"/>
        <v>10.976000000000001</v>
      </c>
      <c r="C2747" s="151" t="e">
        <f ca="1">+_xll.BInterpol(Boost!$R$6:$R$66,Boost!$AZ$6:$AZ$66,params!B2747,"cubic")</f>
        <v>#NAME?</v>
      </c>
      <c r="D2747" s="151" t="e">
        <f ca="1">+_xll.BInterpol(Boost!$R$6:$R$66,Boost!$AX$6:$AX$66,params!B2747,"cubic")</f>
        <v>#NAME?</v>
      </c>
      <c r="E2747" s="198" t="e">
        <f t="shared" ca="1" si="342"/>
        <v>#NAME?</v>
      </c>
      <c r="F2747" s="151" t="e">
        <f ca="1">+_xll.BInterpol(Boost!$R$6:$R$66,Boost!$AY$6:$AY$66,params!B2747,"cubic")</f>
        <v>#NAME?</v>
      </c>
      <c r="G2747" s="151" t="e">
        <f ca="1">_xll.BInterpol(cf!$A$2:$A$68,cf!$B$2:$B$68,params!B2747,"cubic")/100</f>
        <v>#NAME?</v>
      </c>
      <c r="H2747" s="199" t="e">
        <f t="shared" ca="1" si="343"/>
        <v>#NAME?</v>
      </c>
      <c r="I2747" s="152">
        <f t="shared" si="346"/>
        <v>0.16717632453522291</v>
      </c>
      <c r="J2747" s="152">
        <f t="shared" si="344"/>
        <v>5.5523429124737511E-5</v>
      </c>
      <c r="K2747" s="3" t="e">
        <f t="shared" ca="1" si="340"/>
        <v>#NAME?</v>
      </c>
      <c r="L2747" s="153" t="e">
        <f t="shared" ca="1" si="345"/>
        <v>#NAME?</v>
      </c>
      <c r="M2747" s="195" t="e">
        <f ca="1">_xll.BInterpol(cf!$A$2:$A$68,cf!$C$2:$C$68,params!B2747,"cubic")</f>
        <v>#NAME?</v>
      </c>
      <c r="N2747" s="195" t="e">
        <f ca="1">+_xll.BInterpol(#REF!,#REF!,params!B2747,"cubic")</f>
        <v>#NAME?</v>
      </c>
      <c r="O2747" s="153" t="e">
        <f t="shared" ca="1" si="341"/>
        <v>#NAME?</v>
      </c>
    </row>
    <row r="2748" spans="1:15">
      <c r="A2748">
        <v>2745</v>
      </c>
      <c r="B2748">
        <f t="shared" si="339"/>
        <v>10.98</v>
      </c>
      <c r="C2748" s="151" t="e">
        <f ca="1">+_xll.BInterpol(Boost!$R$6:$R$66,Boost!$AZ$6:$AZ$66,params!B2748,"cubic")</f>
        <v>#NAME?</v>
      </c>
      <c r="D2748" s="151" t="e">
        <f ca="1">+_xll.BInterpol(Boost!$R$6:$R$66,Boost!$AX$6:$AX$66,params!B2748,"cubic")</f>
        <v>#NAME?</v>
      </c>
      <c r="E2748" s="198" t="e">
        <f t="shared" ca="1" si="342"/>
        <v>#NAME?</v>
      </c>
      <c r="F2748" s="151" t="e">
        <f ca="1">+_xll.BInterpol(Boost!$R$6:$R$66,Boost!$AY$6:$AY$66,params!B2748,"cubic")</f>
        <v>#NAME?</v>
      </c>
      <c r="G2748" s="151" t="e">
        <f ca="1">_xll.BInterpol(cf!$A$2:$A$68,cf!$B$2:$B$68,params!B2748,"cubic")/100</f>
        <v>#NAME?</v>
      </c>
      <c r="H2748" s="199" t="e">
        <f t="shared" ca="1" si="343"/>
        <v>#NAME?</v>
      </c>
      <c r="I2748" s="152">
        <f t="shared" si="346"/>
        <v>0.16723184426290905</v>
      </c>
      <c r="J2748" s="152">
        <f t="shared" si="344"/>
        <v>5.5519727686137443E-5</v>
      </c>
      <c r="K2748" s="3" t="e">
        <f t="shared" ca="1" si="340"/>
        <v>#NAME?</v>
      </c>
      <c r="L2748" s="153" t="e">
        <f t="shared" ca="1" si="345"/>
        <v>#NAME?</v>
      </c>
      <c r="M2748" s="195" t="e">
        <f ca="1">_xll.BInterpol(cf!$A$2:$A$68,cf!$C$2:$C$68,params!B2748,"cubic")</f>
        <v>#NAME?</v>
      </c>
      <c r="N2748" s="195" t="e">
        <f ca="1">+_xll.BInterpol(#REF!,#REF!,params!B2748,"cubic")</f>
        <v>#NAME?</v>
      </c>
      <c r="O2748" s="153" t="e">
        <f t="shared" ca="1" si="341"/>
        <v>#NAME?</v>
      </c>
    </row>
    <row r="2749" spans="1:15">
      <c r="A2749">
        <v>2746</v>
      </c>
      <c r="B2749">
        <f t="shared" si="339"/>
        <v>10.984</v>
      </c>
      <c r="C2749" s="151" t="e">
        <f ca="1">+_xll.BInterpol(Boost!$R$6:$R$66,Boost!$AZ$6:$AZ$66,params!B2749,"cubic")</f>
        <v>#NAME?</v>
      </c>
      <c r="D2749" s="151" t="e">
        <f ca="1">+_xll.BInterpol(Boost!$R$6:$R$66,Boost!$AX$6:$AX$66,params!B2749,"cubic")</f>
        <v>#NAME?</v>
      </c>
      <c r="E2749" s="198" t="e">
        <f t="shared" ca="1" si="342"/>
        <v>#NAME?</v>
      </c>
      <c r="F2749" s="151" t="e">
        <f ca="1">+_xll.BInterpol(Boost!$R$6:$R$66,Boost!$AY$6:$AY$66,params!B2749,"cubic")</f>
        <v>#NAME?</v>
      </c>
      <c r="G2749" s="151" t="e">
        <f ca="1">_xll.BInterpol(cf!$A$2:$A$68,cf!$B$2:$B$68,params!B2749,"cubic")/100</f>
        <v>#NAME?</v>
      </c>
      <c r="H2749" s="199" t="e">
        <f t="shared" ca="1" si="343"/>
        <v>#NAME?</v>
      </c>
      <c r="I2749" s="152">
        <f t="shared" si="346"/>
        <v>0.16728736028940339</v>
      </c>
      <c r="J2749" s="152">
        <f t="shared" si="344"/>
        <v>5.5516026494339954E-5</v>
      </c>
      <c r="K2749" s="3" t="e">
        <f t="shared" ca="1" si="340"/>
        <v>#NAME?</v>
      </c>
      <c r="L2749" s="153" t="e">
        <f t="shared" ca="1" si="345"/>
        <v>#NAME?</v>
      </c>
      <c r="M2749" s="195" t="e">
        <f ca="1">_xll.BInterpol(cf!$A$2:$A$68,cf!$C$2:$C$68,params!B2749,"cubic")</f>
        <v>#NAME?</v>
      </c>
      <c r="N2749" s="195" t="e">
        <f ca="1">+_xll.BInterpol(#REF!,#REF!,params!B2749,"cubic")</f>
        <v>#NAME?</v>
      </c>
      <c r="O2749" s="153" t="e">
        <f t="shared" ca="1" si="341"/>
        <v>#NAME?</v>
      </c>
    </row>
    <row r="2750" spans="1:15">
      <c r="A2750">
        <v>2747</v>
      </c>
      <c r="B2750">
        <f t="shared" si="339"/>
        <v>10.988</v>
      </c>
      <c r="C2750" s="151" t="e">
        <f ca="1">+_xll.BInterpol(Boost!$R$6:$R$66,Boost!$AZ$6:$AZ$66,params!B2750,"cubic")</f>
        <v>#NAME?</v>
      </c>
      <c r="D2750" s="151" t="e">
        <f ca="1">+_xll.BInterpol(Boost!$R$6:$R$66,Boost!$AX$6:$AX$66,params!B2750,"cubic")</f>
        <v>#NAME?</v>
      </c>
      <c r="E2750" s="198" t="e">
        <f t="shared" ca="1" si="342"/>
        <v>#NAME?</v>
      </c>
      <c r="F2750" s="151" t="e">
        <f ca="1">+_xll.BInterpol(Boost!$R$6:$R$66,Boost!$AY$6:$AY$66,params!B2750,"cubic")</f>
        <v>#NAME?</v>
      </c>
      <c r="G2750" s="151" t="e">
        <f ca="1">_xll.BInterpol(cf!$A$2:$A$68,cf!$B$2:$B$68,params!B2750,"cubic")/100</f>
        <v>#NAME?</v>
      </c>
      <c r="H2750" s="199" t="e">
        <f t="shared" ca="1" si="343"/>
        <v>#NAME?</v>
      </c>
      <c r="I2750" s="152">
        <f t="shared" si="346"/>
        <v>0.16734287261495273</v>
      </c>
      <c r="J2750" s="152">
        <f t="shared" si="344"/>
        <v>5.5512325549345043E-5</v>
      </c>
      <c r="K2750" s="3" t="e">
        <f t="shared" ca="1" si="340"/>
        <v>#NAME?</v>
      </c>
      <c r="L2750" s="153" t="e">
        <f t="shared" ca="1" si="345"/>
        <v>#NAME?</v>
      </c>
      <c r="M2750" s="195" t="e">
        <f ca="1">_xll.BInterpol(cf!$A$2:$A$68,cf!$C$2:$C$68,params!B2750,"cubic")</f>
        <v>#NAME?</v>
      </c>
      <c r="N2750" s="195" t="e">
        <f ca="1">+_xll.BInterpol(#REF!,#REF!,params!B2750,"cubic")</f>
        <v>#NAME?</v>
      </c>
      <c r="O2750" s="153" t="e">
        <f t="shared" ca="1" si="341"/>
        <v>#NAME?</v>
      </c>
    </row>
    <row r="2751" spans="1:15">
      <c r="A2751">
        <v>2748</v>
      </c>
      <c r="B2751">
        <f t="shared" si="339"/>
        <v>10.992000000000001</v>
      </c>
      <c r="C2751" s="151" t="e">
        <f ca="1">+_xll.BInterpol(Boost!$R$6:$R$66,Boost!$AZ$6:$AZ$66,params!B2751,"cubic")</f>
        <v>#NAME?</v>
      </c>
      <c r="D2751" s="151" t="e">
        <f ca="1">+_xll.BInterpol(Boost!$R$6:$R$66,Boost!$AX$6:$AX$66,params!B2751,"cubic")</f>
        <v>#NAME?</v>
      </c>
      <c r="E2751" s="198" t="e">
        <f t="shared" ca="1" si="342"/>
        <v>#NAME?</v>
      </c>
      <c r="F2751" s="151" t="e">
        <f ca="1">+_xll.BInterpol(Boost!$R$6:$R$66,Boost!$AY$6:$AY$66,params!B2751,"cubic")</f>
        <v>#NAME?</v>
      </c>
      <c r="G2751" s="151" t="e">
        <f ca="1">_xll.BInterpol(cf!$A$2:$A$68,cf!$B$2:$B$68,params!B2751,"cubic")/100</f>
        <v>#NAME?</v>
      </c>
      <c r="H2751" s="199" t="e">
        <f t="shared" ca="1" si="343"/>
        <v>#NAME?</v>
      </c>
      <c r="I2751" s="152">
        <f t="shared" si="346"/>
        <v>0.16739838123980366</v>
      </c>
      <c r="J2751" s="152">
        <f t="shared" si="344"/>
        <v>5.5508624850930666E-5</v>
      </c>
      <c r="K2751" s="3" t="e">
        <f t="shared" ca="1" si="340"/>
        <v>#NAME?</v>
      </c>
      <c r="L2751" s="153" t="e">
        <f t="shared" ca="1" si="345"/>
        <v>#NAME?</v>
      </c>
      <c r="M2751" s="195" t="e">
        <f ca="1">_xll.BInterpol(cf!$A$2:$A$68,cf!$C$2:$C$68,params!B2751,"cubic")</f>
        <v>#NAME?</v>
      </c>
      <c r="N2751" s="195" t="e">
        <f ca="1">+_xll.BInterpol(#REF!,#REF!,params!B2751,"cubic")</f>
        <v>#NAME?</v>
      </c>
      <c r="O2751" s="153" t="e">
        <f t="shared" ca="1" si="341"/>
        <v>#NAME?</v>
      </c>
    </row>
    <row r="2752" spans="1:15">
      <c r="A2752">
        <v>2749</v>
      </c>
      <c r="B2752">
        <f t="shared" si="339"/>
        <v>10.996</v>
      </c>
      <c r="C2752" s="151" t="e">
        <f ca="1">+_xll.BInterpol(Boost!$R$6:$R$66,Boost!$AZ$6:$AZ$66,params!B2752,"cubic")</f>
        <v>#NAME?</v>
      </c>
      <c r="D2752" s="151" t="e">
        <f ca="1">+_xll.BInterpol(Boost!$R$6:$R$66,Boost!$AX$6:$AX$66,params!B2752,"cubic")</f>
        <v>#NAME?</v>
      </c>
      <c r="E2752" s="198" t="e">
        <f t="shared" ca="1" si="342"/>
        <v>#NAME?</v>
      </c>
      <c r="F2752" s="151" t="e">
        <f ca="1">+_xll.BInterpol(Boost!$R$6:$R$66,Boost!$AY$6:$AY$66,params!B2752,"cubic")</f>
        <v>#NAME?</v>
      </c>
      <c r="G2752" s="151" t="e">
        <f ca="1">_xll.BInterpol(cf!$A$2:$A$68,cf!$B$2:$B$68,params!B2752,"cubic")/100</f>
        <v>#NAME?</v>
      </c>
      <c r="H2752" s="199" t="e">
        <f t="shared" ca="1" si="343"/>
        <v>#NAME?</v>
      </c>
      <c r="I2752" s="152">
        <f t="shared" si="346"/>
        <v>0.16745388616420298</v>
      </c>
      <c r="J2752" s="152">
        <f t="shared" si="344"/>
        <v>5.5504924399318867E-5</v>
      </c>
      <c r="K2752" s="3" t="e">
        <f t="shared" ca="1" si="340"/>
        <v>#NAME?</v>
      </c>
      <c r="L2752" s="153" t="e">
        <f t="shared" ca="1" si="345"/>
        <v>#NAME?</v>
      </c>
      <c r="M2752" s="195" t="e">
        <f ca="1">_xll.BInterpol(cf!$A$2:$A$68,cf!$C$2:$C$68,params!B2752,"cubic")</f>
        <v>#NAME?</v>
      </c>
      <c r="N2752" s="195" t="e">
        <f ca="1">+_xll.BInterpol(#REF!,#REF!,params!B2752,"cubic")</f>
        <v>#NAME?</v>
      </c>
      <c r="O2752" s="153" t="e">
        <f t="shared" ca="1" si="341"/>
        <v>#NAME?</v>
      </c>
    </row>
    <row r="2753" spans="1:15">
      <c r="A2753">
        <v>2750</v>
      </c>
      <c r="B2753">
        <f t="shared" si="339"/>
        <v>11</v>
      </c>
      <c r="C2753" s="151" t="e">
        <f ca="1">+_xll.BInterpol(Boost!$R$6:$R$66,Boost!$AZ$6:$AZ$66,params!B2753,"cubic")</f>
        <v>#NAME?</v>
      </c>
      <c r="D2753" s="151" t="e">
        <f ca="1">+_xll.BInterpol(Boost!$R$6:$R$66,Boost!$AX$6:$AX$66,params!B2753,"cubic")</f>
        <v>#NAME?</v>
      </c>
      <c r="E2753" s="198" t="e">
        <f t="shared" ca="1" si="342"/>
        <v>#NAME?</v>
      </c>
      <c r="F2753" s="151" t="e">
        <f ca="1">+_xll.BInterpol(Boost!$R$6:$R$66,Boost!$AY$6:$AY$66,params!B2753,"cubic")</f>
        <v>#NAME?</v>
      </c>
      <c r="G2753" s="151" t="e">
        <f ca="1">_xll.BInterpol(cf!$A$2:$A$68,cf!$B$2:$B$68,params!B2753,"cubic")/100</f>
        <v>#NAME?</v>
      </c>
      <c r="H2753" s="199" t="e">
        <f t="shared" ca="1" si="343"/>
        <v>#NAME?</v>
      </c>
      <c r="I2753" s="152">
        <f t="shared" si="346"/>
        <v>0.16750938738839738</v>
      </c>
      <c r="J2753" s="152">
        <f t="shared" si="344"/>
        <v>5.5501224194398624E-5</v>
      </c>
      <c r="K2753" s="3" t="e">
        <f t="shared" ca="1" si="340"/>
        <v>#NAME?</v>
      </c>
      <c r="L2753" s="153" t="e">
        <f t="shared" ca="1" si="345"/>
        <v>#NAME?</v>
      </c>
      <c r="M2753" s="195" t="e">
        <f ca="1">_xll.BInterpol(cf!$A$2:$A$68,cf!$C$2:$C$68,params!B2753,"cubic")</f>
        <v>#NAME?</v>
      </c>
      <c r="N2753" s="195" t="e">
        <f ca="1">+_xll.BInterpol(#REF!,#REF!,params!B2753,"cubic")</f>
        <v>#NAME?</v>
      </c>
      <c r="O2753" s="153" t="e">
        <f t="shared" ca="1" si="341"/>
        <v>#NAME?</v>
      </c>
    </row>
    <row r="2754" spans="1:15">
      <c r="A2754">
        <v>2751</v>
      </c>
      <c r="B2754">
        <f t="shared" si="339"/>
        <v>11.004</v>
      </c>
      <c r="C2754" s="151" t="e">
        <f ca="1">+_xll.BInterpol(Boost!$R$6:$R$66,Boost!$AZ$6:$AZ$66,params!B2754,"cubic")</f>
        <v>#NAME?</v>
      </c>
      <c r="D2754" s="151" t="e">
        <f ca="1">+_xll.BInterpol(Boost!$R$6:$R$66,Boost!$AX$6:$AX$66,params!B2754,"cubic")</f>
        <v>#NAME?</v>
      </c>
      <c r="E2754" s="198" t="e">
        <f t="shared" ca="1" si="342"/>
        <v>#NAME?</v>
      </c>
      <c r="F2754" s="151" t="e">
        <f ca="1">+_xll.BInterpol(Boost!$R$6:$R$66,Boost!$AY$6:$AY$66,params!B2754,"cubic")</f>
        <v>#NAME?</v>
      </c>
      <c r="G2754" s="151" t="e">
        <f ca="1">_xll.BInterpol(cf!$A$2:$A$68,cf!$B$2:$B$68,params!B2754,"cubic")/100</f>
        <v>#NAME?</v>
      </c>
      <c r="H2754" s="199" t="e">
        <f t="shared" ca="1" si="343"/>
        <v>#NAME?</v>
      </c>
      <c r="I2754" s="152">
        <f t="shared" si="346"/>
        <v>0.16756488491263344</v>
      </c>
      <c r="J2754" s="152">
        <f t="shared" si="344"/>
        <v>5.5497524236058915E-5</v>
      </c>
      <c r="K2754" s="3" t="e">
        <f t="shared" ca="1" si="340"/>
        <v>#NAME?</v>
      </c>
      <c r="L2754" s="153" t="e">
        <f t="shared" ca="1" si="345"/>
        <v>#NAME?</v>
      </c>
      <c r="M2754" s="195" t="e">
        <f ca="1">_xll.BInterpol(cf!$A$2:$A$68,cf!$C$2:$C$68,params!B2754,"cubic")</f>
        <v>#NAME?</v>
      </c>
      <c r="N2754" s="195" t="e">
        <f ca="1">+_xll.BInterpol(#REF!,#REF!,params!B2754,"cubic")</f>
        <v>#NAME?</v>
      </c>
      <c r="O2754" s="153" t="e">
        <f t="shared" ca="1" si="341"/>
        <v>#NAME?</v>
      </c>
    </row>
    <row r="2755" spans="1:15">
      <c r="A2755">
        <v>2752</v>
      </c>
      <c r="B2755">
        <f t="shared" si="339"/>
        <v>11.007999999999999</v>
      </c>
      <c r="C2755" s="151" t="e">
        <f ca="1">+_xll.BInterpol(Boost!$R$6:$R$66,Boost!$AZ$6:$AZ$66,params!B2755,"cubic")</f>
        <v>#NAME?</v>
      </c>
      <c r="D2755" s="151" t="e">
        <f ca="1">+_xll.BInterpol(Boost!$R$6:$R$66,Boost!$AX$6:$AX$66,params!B2755,"cubic")</f>
        <v>#NAME?</v>
      </c>
      <c r="E2755" s="198" t="e">
        <f t="shared" ca="1" si="342"/>
        <v>#NAME?</v>
      </c>
      <c r="F2755" s="151" t="e">
        <f ca="1">+_xll.BInterpol(Boost!$R$6:$R$66,Boost!$AY$6:$AY$66,params!B2755,"cubic")</f>
        <v>#NAME?</v>
      </c>
      <c r="G2755" s="151" t="e">
        <f ca="1">_xll.BInterpol(cf!$A$2:$A$68,cf!$B$2:$B$68,params!B2755,"cubic")/100</f>
        <v>#NAME?</v>
      </c>
      <c r="H2755" s="199" t="e">
        <f t="shared" ca="1" si="343"/>
        <v>#NAME?</v>
      </c>
      <c r="I2755" s="152">
        <f t="shared" si="346"/>
        <v>0.16762037873715785</v>
      </c>
      <c r="J2755" s="152">
        <f t="shared" si="344"/>
        <v>5.5493824524410762E-5</v>
      </c>
      <c r="K2755" s="3" t="e">
        <f t="shared" ca="1" si="340"/>
        <v>#NAME?</v>
      </c>
      <c r="L2755" s="153" t="e">
        <f t="shared" ca="1" si="345"/>
        <v>#NAME?</v>
      </c>
      <c r="M2755" s="195" t="e">
        <f ca="1">_xll.BInterpol(cf!$A$2:$A$68,cf!$C$2:$C$68,params!B2755,"cubic")</f>
        <v>#NAME?</v>
      </c>
      <c r="N2755" s="195" t="e">
        <f ca="1">+_xll.BInterpol(#REF!,#REF!,params!B2755,"cubic")</f>
        <v>#NAME?</v>
      </c>
      <c r="O2755" s="153" t="e">
        <f t="shared" ca="1" si="341"/>
        <v>#NAME?</v>
      </c>
    </row>
    <row r="2756" spans="1:15">
      <c r="A2756">
        <v>2753</v>
      </c>
      <c r="B2756">
        <f t="shared" ref="B2756:B2819" si="347">+A2756/250</f>
        <v>11.012</v>
      </c>
      <c r="C2756" s="151" t="e">
        <f ca="1">+_xll.BInterpol(Boost!$R$6:$R$66,Boost!$AZ$6:$AZ$66,params!B2756,"cubic")</f>
        <v>#NAME?</v>
      </c>
      <c r="D2756" s="151" t="e">
        <f ca="1">+_xll.BInterpol(Boost!$R$6:$R$66,Boost!$AX$6:$AX$66,params!B2756,"cubic")</f>
        <v>#NAME?</v>
      </c>
      <c r="E2756" s="198" t="e">
        <f t="shared" ca="1" si="342"/>
        <v>#NAME?</v>
      </c>
      <c r="F2756" s="151" t="e">
        <f ca="1">+_xll.BInterpol(Boost!$R$6:$R$66,Boost!$AY$6:$AY$66,params!B2756,"cubic")</f>
        <v>#NAME?</v>
      </c>
      <c r="G2756" s="151" t="e">
        <f ca="1">_xll.BInterpol(cf!$A$2:$A$68,cf!$B$2:$B$68,params!B2756,"cubic")/100</f>
        <v>#NAME?</v>
      </c>
      <c r="H2756" s="199" t="e">
        <f t="shared" ca="1" si="343"/>
        <v>#NAME?</v>
      </c>
      <c r="I2756" s="152">
        <f t="shared" si="346"/>
        <v>0.1676758688622173</v>
      </c>
      <c r="J2756" s="152">
        <f t="shared" si="344"/>
        <v>5.5490125059454165E-5</v>
      </c>
      <c r="K2756" s="3" t="e">
        <f t="shared" ref="K2756:K2819" ca="1" si="348">+EXP(H2756*-B2756)</f>
        <v>#NAME?</v>
      </c>
      <c r="L2756" s="153" t="e">
        <f t="shared" ca="1" si="345"/>
        <v>#NAME?</v>
      </c>
      <c r="M2756" s="195" t="e">
        <f ca="1">_xll.BInterpol(cf!$A$2:$A$68,cf!$C$2:$C$68,params!B2756,"cubic")</f>
        <v>#NAME?</v>
      </c>
      <c r="N2756" s="195" t="e">
        <f ca="1">+_xll.BInterpol(#REF!,#REF!,params!B2756,"cubic")</f>
        <v>#NAME?</v>
      </c>
      <c r="O2756" s="153" t="e">
        <f t="shared" ref="O2756:O2819" ca="1" si="349">+EXP(-B2757*E2757)-EXP(-B2756*E2756)</f>
        <v>#NAME?</v>
      </c>
    </row>
    <row r="2757" spans="1:15">
      <c r="A2757">
        <v>2754</v>
      </c>
      <c r="B2757">
        <f t="shared" si="347"/>
        <v>11.016</v>
      </c>
      <c r="C2757" s="151" t="e">
        <f ca="1">+_xll.BInterpol(Boost!$R$6:$R$66,Boost!$AZ$6:$AZ$66,params!B2757,"cubic")</f>
        <v>#NAME?</v>
      </c>
      <c r="D2757" s="151" t="e">
        <f ca="1">+_xll.BInterpol(Boost!$R$6:$R$66,Boost!$AX$6:$AX$66,params!B2757,"cubic")</f>
        <v>#NAME?</v>
      </c>
      <c r="E2757" s="198" t="e">
        <f t="shared" ref="E2757:E2820" ca="1" si="350">-((1+C2757*B2757)/(1+C2756*B2756)-1)/(B2757-B2756)+((1+F2757*B2757)/(1+F2756*B2756)-1)/(B2757-B2756)</f>
        <v>#NAME?</v>
      </c>
      <c r="F2757" s="151" t="e">
        <f ca="1">+_xll.BInterpol(Boost!$R$6:$R$66,Boost!$AY$6:$AY$66,params!B2757,"cubic")</f>
        <v>#NAME?</v>
      </c>
      <c r="G2757" s="151" t="e">
        <f ca="1">_xll.BInterpol(cf!$A$2:$A$68,cf!$B$2:$B$68,params!B2757,"cubic")/100</f>
        <v>#NAME?</v>
      </c>
      <c r="H2757" s="199" t="e">
        <f t="shared" ref="H2757:H2820" ca="1" si="351">-((1+F2757*B2757)/(1+F2756*B2756)-1)/(B2757-B2756)+((1+G2757*B2757)/(1+G2756*B2756)-1)/(B2757-B2756)</f>
        <v>#NAME?</v>
      </c>
      <c r="I2757" s="152">
        <f t="shared" si="346"/>
        <v>0.16773135528805849</v>
      </c>
      <c r="J2757" s="152">
        <f t="shared" ref="J2757:J2820" si="352">+I2757-I2756</f>
        <v>5.5486425841189124E-5</v>
      </c>
      <c r="K2757" s="3" t="e">
        <f t="shared" ca="1" si="348"/>
        <v>#NAME?</v>
      </c>
      <c r="L2757" s="153" t="e">
        <f t="shared" ref="L2757:L2820" ca="1" si="353">+K2758-K2757</f>
        <v>#NAME?</v>
      </c>
      <c r="M2757" s="195" t="e">
        <f ca="1">_xll.BInterpol(cf!$A$2:$A$68,cf!$C$2:$C$68,params!B2757,"cubic")</f>
        <v>#NAME?</v>
      </c>
      <c r="N2757" s="195" t="e">
        <f ca="1">+_xll.BInterpol(#REF!,#REF!,params!B2757,"cubic")</f>
        <v>#NAME?</v>
      </c>
      <c r="O2757" s="153" t="e">
        <f t="shared" ca="1" si="349"/>
        <v>#NAME?</v>
      </c>
    </row>
    <row r="2758" spans="1:15">
      <c r="A2758">
        <v>2755</v>
      </c>
      <c r="B2758">
        <f t="shared" si="347"/>
        <v>11.02</v>
      </c>
      <c r="C2758" s="151" t="e">
        <f ca="1">+_xll.BInterpol(Boost!$R$6:$R$66,Boost!$AZ$6:$AZ$66,params!B2758,"cubic")</f>
        <v>#NAME?</v>
      </c>
      <c r="D2758" s="151" t="e">
        <f ca="1">+_xll.BInterpol(Boost!$R$6:$R$66,Boost!$AX$6:$AX$66,params!B2758,"cubic")</f>
        <v>#NAME?</v>
      </c>
      <c r="E2758" s="198" t="e">
        <f t="shared" ca="1" si="350"/>
        <v>#NAME?</v>
      </c>
      <c r="F2758" s="151" t="e">
        <f ca="1">+_xll.BInterpol(Boost!$R$6:$R$66,Boost!$AY$6:$AY$66,params!B2758,"cubic")</f>
        <v>#NAME?</v>
      </c>
      <c r="G2758" s="151" t="e">
        <f ca="1">_xll.BInterpol(cf!$A$2:$A$68,cf!$B$2:$B$68,params!B2758,"cubic")/100</f>
        <v>#NAME?</v>
      </c>
      <c r="H2758" s="199" t="e">
        <f t="shared" ca="1" si="351"/>
        <v>#NAME?</v>
      </c>
      <c r="I2758" s="152">
        <f t="shared" si="346"/>
        <v>0.16778683801492777</v>
      </c>
      <c r="J2758" s="152">
        <f t="shared" si="352"/>
        <v>5.5482726869282573E-5</v>
      </c>
      <c r="K2758" s="3" t="e">
        <f t="shared" ca="1" si="348"/>
        <v>#NAME?</v>
      </c>
      <c r="L2758" s="153" t="e">
        <f t="shared" ca="1" si="353"/>
        <v>#NAME?</v>
      </c>
      <c r="M2758" s="195" t="e">
        <f ca="1">_xll.BInterpol(cf!$A$2:$A$68,cf!$C$2:$C$68,params!B2758,"cubic")</f>
        <v>#NAME?</v>
      </c>
      <c r="N2758" s="195" t="e">
        <f ca="1">+_xll.BInterpol(#REF!,#REF!,params!B2758,"cubic")</f>
        <v>#NAME?</v>
      </c>
      <c r="O2758" s="153" t="e">
        <f t="shared" ca="1" si="349"/>
        <v>#NAME?</v>
      </c>
    </row>
    <row r="2759" spans="1:15">
      <c r="A2759">
        <v>2756</v>
      </c>
      <c r="B2759">
        <f t="shared" si="347"/>
        <v>11.023999999999999</v>
      </c>
      <c r="C2759" s="151" t="e">
        <f ca="1">+_xll.BInterpol(Boost!$R$6:$R$66,Boost!$AZ$6:$AZ$66,params!B2759,"cubic")</f>
        <v>#NAME?</v>
      </c>
      <c r="D2759" s="151" t="e">
        <f ca="1">+_xll.BInterpol(Boost!$R$6:$R$66,Boost!$AX$6:$AX$66,params!B2759,"cubic")</f>
        <v>#NAME?</v>
      </c>
      <c r="E2759" s="198" t="e">
        <f t="shared" ca="1" si="350"/>
        <v>#NAME?</v>
      </c>
      <c r="F2759" s="151" t="e">
        <f ca="1">+_xll.BInterpol(Boost!$R$6:$R$66,Boost!$AY$6:$AY$66,params!B2759,"cubic")</f>
        <v>#NAME?</v>
      </c>
      <c r="G2759" s="151" t="e">
        <f ca="1">_xll.BInterpol(cf!$A$2:$A$68,cf!$B$2:$B$68,params!B2759,"cubic")/100</f>
        <v>#NAME?</v>
      </c>
      <c r="H2759" s="199" t="e">
        <f t="shared" ca="1" si="351"/>
        <v>#NAME?</v>
      </c>
      <c r="I2759" s="152">
        <f t="shared" si="346"/>
        <v>0.16784231704307195</v>
      </c>
      <c r="J2759" s="152">
        <f t="shared" si="352"/>
        <v>5.5479028144178599E-5</v>
      </c>
      <c r="K2759" s="3" t="e">
        <f t="shared" ca="1" si="348"/>
        <v>#NAME?</v>
      </c>
      <c r="L2759" s="153" t="e">
        <f t="shared" ca="1" si="353"/>
        <v>#NAME?</v>
      </c>
      <c r="M2759" s="195" t="e">
        <f ca="1">_xll.BInterpol(cf!$A$2:$A$68,cf!$C$2:$C$68,params!B2759,"cubic")</f>
        <v>#NAME?</v>
      </c>
      <c r="N2759" s="195" t="e">
        <f ca="1">+_xll.BInterpol(#REF!,#REF!,params!B2759,"cubic")</f>
        <v>#NAME?</v>
      </c>
      <c r="O2759" s="153" t="e">
        <f t="shared" ca="1" si="349"/>
        <v>#NAME?</v>
      </c>
    </row>
    <row r="2760" spans="1:15">
      <c r="A2760">
        <v>2757</v>
      </c>
      <c r="B2760">
        <f t="shared" si="347"/>
        <v>11.028</v>
      </c>
      <c r="C2760" s="151" t="e">
        <f ca="1">+_xll.BInterpol(Boost!$R$6:$R$66,Boost!$AZ$6:$AZ$66,params!B2760,"cubic")</f>
        <v>#NAME?</v>
      </c>
      <c r="D2760" s="151" t="e">
        <f ca="1">+_xll.BInterpol(Boost!$R$6:$R$66,Boost!$AX$6:$AX$66,params!B2760,"cubic")</f>
        <v>#NAME?</v>
      </c>
      <c r="E2760" s="198" t="e">
        <f t="shared" ca="1" si="350"/>
        <v>#NAME?</v>
      </c>
      <c r="F2760" s="151" t="e">
        <f ca="1">+_xll.BInterpol(Boost!$R$6:$R$66,Boost!$AY$6:$AY$66,params!B2760,"cubic")</f>
        <v>#NAME?</v>
      </c>
      <c r="G2760" s="151" t="e">
        <f ca="1">_xll.BInterpol(cf!$A$2:$A$68,cf!$B$2:$B$68,params!B2760,"cubic")/100</f>
        <v>#NAME?</v>
      </c>
      <c r="H2760" s="199" t="e">
        <f t="shared" ca="1" si="351"/>
        <v>#NAME?</v>
      </c>
      <c r="I2760" s="152">
        <f t="shared" si="346"/>
        <v>0.16789779237273761</v>
      </c>
      <c r="J2760" s="152">
        <f t="shared" si="352"/>
        <v>5.547532966565516E-5</v>
      </c>
      <c r="K2760" s="3" t="e">
        <f t="shared" ca="1" si="348"/>
        <v>#NAME?</v>
      </c>
      <c r="L2760" s="153" t="e">
        <f t="shared" ca="1" si="353"/>
        <v>#NAME?</v>
      </c>
      <c r="M2760" s="195" t="e">
        <f ca="1">_xll.BInterpol(cf!$A$2:$A$68,cf!$C$2:$C$68,params!B2760,"cubic")</f>
        <v>#NAME?</v>
      </c>
      <c r="N2760" s="195" t="e">
        <f ca="1">+_xll.BInterpol(#REF!,#REF!,params!B2760,"cubic")</f>
        <v>#NAME?</v>
      </c>
      <c r="O2760" s="153" t="e">
        <f t="shared" ca="1" si="349"/>
        <v>#NAME?</v>
      </c>
    </row>
    <row r="2761" spans="1:15">
      <c r="A2761">
        <v>2758</v>
      </c>
      <c r="B2761">
        <f t="shared" si="347"/>
        <v>11.032</v>
      </c>
      <c r="C2761" s="151" t="e">
        <f ca="1">+_xll.BInterpol(Boost!$R$6:$R$66,Boost!$AZ$6:$AZ$66,params!B2761,"cubic")</f>
        <v>#NAME?</v>
      </c>
      <c r="D2761" s="151" t="e">
        <f ca="1">+_xll.BInterpol(Boost!$R$6:$R$66,Boost!$AX$6:$AX$66,params!B2761,"cubic")</f>
        <v>#NAME?</v>
      </c>
      <c r="E2761" s="198" t="e">
        <f t="shared" ca="1" si="350"/>
        <v>#NAME?</v>
      </c>
      <c r="F2761" s="151" t="e">
        <f ca="1">+_xll.BInterpol(Boost!$R$6:$R$66,Boost!$AY$6:$AY$66,params!B2761,"cubic")</f>
        <v>#NAME?</v>
      </c>
      <c r="G2761" s="151" t="e">
        <f ca="1">_xll.BInterpol(cf!$A$2:$A$68,cf!$B$2:$B$68,params!B2761,"cubic")/100</f>
        <v>#NAME?</v>
      </c>
      <c r="H2761" s="199" t="e">
        <f t="shared" ca="1" si="351"/>
        <v>#NAME?</v>
      </c>
      <c r="I2761" s="152">
        <f t="shared" si="346"/>
        <v>0.1679532640041711</v>
      </c>
      <c r="J2761" s="152">
        <f t="shared" si="352"/>
        <v>5.5471631433490209E-5</v>
      </c>
      <c r="K2761" s="3" t="e">
        <f t="shared" ca="1" si="348"/>
        <v>#NAME?</v>
      </c>
      <c r="L2761" s="153" t="e">
        <f t="shared" ca="1" si="353"/>
        <v>#NAME?</v>
      </c>
      <c r="M2761" s="195" t="e">
        <f ca="1">_xll.BInterpol(cf!$A$2:$A$68,cf!$C$2:$C$68,params!B2761,"cubic")</f>
        <v>#NAME?</v>
      </c>
      <c r="N2761" s="195" t="e">
        <f ca="1">+_xll.BInterpol(#REF!,#REF!,params!B2761,"cubic")</f>
        <v>#NAME?</v>
      </c>
      <c r="O2761" s="153" t="e">
        <f t="shared" ca="1" si="349"/>
        <v>#NAME?</v>
      </c>
    </row>
    <row r="2762" spans="1:15">
      <c r="A2762">
        <v>2759</v>
      </c>
      <c r="B2762">
        <f t="shared" si="347"/>
        <v>11.036</v>
      </c>
      <c r="C2762" s="151" t="e">
        <f ca="1">+_xll.BInterpol(Boost!$R$6:$R$66,Boost!$AZ$6:$AZ$66,params!B2762,"cubic")</f>
        <v>#NAME?</v>
      </c>
      <c r="D2762" s="151" t="e">
        <f ca="1">+_xll.BInterpol(Boost!$R$6:$R$66,Boost!$AX$6:$AX$66,params!B2762,"cubic")</f>
        <v>#NAME?</v>
      </c>
      <c r="E2762" s="198" t="e">
        <f t="shared" ca="1" si="350"/>
        <v>#NAME?</v>
      </c>
      <c r="F2762" s="151" t="e">
        <f ca="1">+_xll.BInterpol(Boost!$R$6:$R$66,Boost!$AY$6:$AY$66,params!B2762,"cubic")</f>
        <v>#NAME?</v>
      </c>
      <c r="G2762" s="151" t="e">
        <f ca="1">_xll.BInterpol(cf!$A$2:$A$68,cf!$B$2:$B$68,params!B2762,"cubic")/100</f>
        <v>#NAME?</v>
      </c>
      <c r="H2762" s="199" t="e">
        <f t="shared" ca="1" si="351"/>
        <v>#NAME?</v>
      </c>
      <c r="I2762" s="152">
        <f t="shared" si="346"/>
        <v>0.16800873193761923</v>
      </c>
      <c r="J2762" s="152">
        <f t="shared" si="352"/>
        <v>5.5467933448127837E-5</v>
      </c>
      <c r="K2762" s="3" t="e">
        <f t="shared" ca="1" si="348"/>
        <v>#NAME?</v>
      </c>
      <c r="L2762" s="153" t="e">
        <f t="shared" ca="1" si="353"/>
        <v>#NAME?</v>
      </c>
      <c r="M2762" s="195" t="e">
        <f ca="1">_xll.BInterpol(cf!$A$2:$A$68,cf!$C$2:$C$68,params!B2762,"cubic")</f>
        <v>#NAME?</v>
      </c>
      <c r="N2762" s="195" t="e">
        <f ca="1">+_xll.BInterpol(#REF!,#REF!,params!B2762,"cubic")</f>
        <v>#NAME?</v>
      </c>
      <c r="O2762" s="153" t="e">
        <f t="shared" ca="1" si="349"/>
        <v>#NAME?</v>
      </c>
    </row>
    <row r="2763" spans="1:15">
      <c r="A2763">
        <v>2760</v>
      </c>
      <c r="B2763">
        <f t="shared" si="347"/>
        <v>11.04</v>
      </c>
      <c r="C2763" s="151" t="e">
        <f ca="1">+_xll.BInterpol(Boost!$R$6:$R$66,Boost!$AZ$6:$AZ$66,params!B2763,"cubic")</f>
        <v>#NAME?</v>
      </c>
      <c r="D2763" s="151" t="e">
        <f ca="1">+_xll.BInterpol(Boost!$R$6:$R$66,Boost!$AX$6:$AX$66,params!B2763,"cubic")</f>
        <v>#NAME?</v>
      </c>
      <c r="E2763" s="198" t="e">
        <f t="shared" ca="1" si="350"/>
        <v>#NAME?</v>
      </c>
      <c r="F2763" s="151" t="e">
        <f ca="1">+_xll.BInterpol(Boost!$R$6:$R$66,Boost!$AY$6:$AY$66,params!B2763,"cubic")</f>
        <v>#NAME?</v>
      </c>
      <c r="G2763" s="151" t="e">
        <f ca="1">_xll.BInterpol(cf!$A$2:$A$68,cf!$B$2:$B$68,params!B2763,"cubic")/100</f>
        <v>#NAME?</v>
      </c>
      <c r="H2763" s="199" t="e">
        <f t="shared" ca="1" si="351"/>
        <v>#NAME?</v>
      </c>
      <c r="I2763" s="152">
        <f t="shared" si="346"/>
        <v>0.16806419617332824</v>
      </c>
      <c r="J2763" s="152">
        <f t="shared" si="352"/>
        <v>5.5464235709012932E-5</v>
      </c>
      <c r="K2763" s="3" t="e">
        <f t="shared" ca="1" si="348"/>
        <v>#NAME?</v>
      </c>
      <c r="L2763" s="153" t="e">
        <f t="shared" ca="1" si="353"/>
        <v>#NAME?</v>
      </c>
      <c r="M2763" s="195" t="e">
        <f ca="1">_xll.BInterpol(cf!$A$2:$A$68,cf!$C$2:$C$68,params!B2763,"cubic")</f>
        <v>#NAME?</v>
      </c>
      <c r="N2763" s="195" t="e">
        <f ca="1">+_xll.BInterpol(#REF!,#REF!,params!B2763,"cubic")</f>
        <v>#NAME?</v>
      </c>
      <c r="O2763" s="153" t="e">
        <f t="shared" ca="1" si="349"/>
        <v>#NAME?</v>
      </c>
    </row>
    <row r="2764" spans="1:15">
      <c r="A2764">
        <v>2761</v>
      </c>
      <c r="B2764">
        <f t="shared" si="347"/>
        <v>11.044</v>
      </c>
      <c r="C2764" s="151" t="e">
        <f ca="1">+_xll.BInterpol(Boost!$R$6:$R$66,Boost!$AZ$6:$AZ$66,params!B2764,"cubic")</f>
        <v>#NAME?</v>
      </c>
      <c r="D2764" s="151" t="e">
        <f ca="1">+_xll.BInterpol(Boost!$R$6:$R$66,Boost!$AX$6:$AX$66,params!B2764,"cubic")</f>
        <v>#NAME?</v>
      </c>
      <c r="E2764" s="198" t="e">
        <f t="shared" ca="1" si="350"/>
        <v>#NAME?</v>
      </c>
      <c r="F2764" s="151" t="e">
        <f ca="1">+_xll.BInterpol(Boost!$R$6:$R$66,Boost!$AY$6:$AY$66,params!B2764,"cubic")</f>
        <v>#NAME?</v>
      </c>
      <c r="G2764" s="151" t="e">
        <f ca="1">_xll.BInterpol(cf!$A$2:$A$68,cf!$B$2:$B$68,params!B2764,"cubic")/100</f>
        <v>#NAME?</v>
      </c>
      <c r="H2764" s="199" t="e">
        <f t="shared" ca="1" si="351"/>
        <v>#NAME?</v>
      </c>
      <c r="I2764" s="152">
        <f t="shared" si="346"/>
        <v>0.16811965671154494</v>
      </c>
      <c r="J2764" s="152">
        <f t="shared" si="352"/>
        <v>5.5460538216700606E-5</v>
      </c>
      <c r="K2764" s="3" t="e">
        <f t="shared" ca="1" si="348"/>
        <v>#NAME?</v>
      </c>
      <c r="L2764" s="153" t="e">
        <f t="shared" ca="1" si="353"/>
        <v>#NAME?</v>
      </c>
      <c r="M2764" s="195" t="e">
        <f ca="1">_xll.BInterpol(cf!$A$2:$A$68,cf!$C$2:$C$68,params!B2764,"cubic")</f>
        <v>#NAME?</v>
      </c>
      <c r="N2764" s="195" t="e">
        <f ca="1">+_xll.BInterpol(#REF!,#REF!,params!B2764,"cubic")</f>
        <v>#NAME?</v>
      </c>
      <c r="O2764" s="153" t="e">
        <f t="shared" ca="1" si="349"/>
        <v>#NAME?</v>
      </c>
    </row>
    <row r="2765" spans="1:15">
      <c r="A2765">
        <v>2762</v>
      </c>
      <c r="B2765">
        <f t="shared" si="347"/>
        <v>11.048</v>
      </c>
      <c r="C2765" s="151" t="e">
        <f ca="1">+_xll.BInterpol(Boost!$R$6:$R$66,Boost!$AZ$6:$AZ$66,params!B2765,"cubic")</f>
        <v>#NAME?</v>
      </c>
      <c r="D2765" s="151" t="e">
        <f ca="1">+_xll.BInterpol(Boost!$R$6:$R$66,Boost!$AX$6:$AX$66,params!B2765,"cubic")</f>
        <v>#NAME?</v>
      </c>
      <c r="E2765" s="198" t="e">
        <f t="shared" ca="1" si="350"/>
        <v>#NAME?</v>
      </c>
      <c r="F2765" s="151" t="e">
        <f ca="1">+_xll.BInterpol(Boost!$R$6:$R$66,Boost!$AY$6:$AY$66,params!B2765,"cubic")</f>
        <v>#NAME?</v>
      </c>
      <c r="G2765" s="151" t="e">
        <f ca="1">_xll.BInterpol(cf!$A$2:$A$68,cf!$B$2:$B$68,params!B2765,"cubic")/100</f>
        <v>#NAME?</v>
      </c>
      <c r="H2765" s="199" t="e">
        <f t="shared" ca="1" si="351"/>
        <v>#NAME?</v>
      </c>
      <c r="I2765" s="152">
        <f t="shared" si="346"/>
        <v>0.16817511355251558</v>
      </c>
      <c r="J2765" s="152">
        <f t="shared" si="352"/>
        <v>5.5456840970635746E-5</v>
      </c>
      <c r="K2765" s="3" t="e">
        <f t="shared" ca="1" si="348"/>
        <v>#NAME?</v>
      </c>
      <c r="L2765" s="153" t="e">
        <f t="shared" ca="1" si="353"/>
        <v>#NAME?</v>
      </c>
      <c r="M2765" s="195" t="e">
        <f ca="1">_xll.BInterpol(cf!$A$2:$A$68,cf!$C$2:$C$68,params!B2765,"cubic")</f>
        <v>#NAME?</v>
      </c>
      <c r="N2765" s="195" t="e">
        <f ca="1">+_xll.BInterpol(#REF!,#REF!,params!B2765,"cubic")</f>
        <v>#NAME?</v>
      </c>
      <c r="O2765" s="153" t="e">
        <f t="shared" ca="1" si="349"/>
        <v>#NAME?</v>
      </c>
    </row>
    <row r="2766" spans="1:15">
      <c r="A2766">
        <v>2763</v>
      </c>
      <c r="B2766">
        <f t="shared" si="347"/>
        <v>11.052</v>
      </c>
      <c r="C2766" s="151" t="e">
        <f ca="1">+_xll.BInterpol(Boost!$R$6:$R$66,Boost!$AZ$6:$AZ$66,params!B2766,"cubic")</f>
        <v>#NAME?</v>
      </c>
      <c r="D2766" s="151" t="e">
        <f ca="1">+_xll.BInterpol(Boost!$R$6:$R$66,Boost!$AX$6:$AX$66,params!B2766,"cubic")</f>
        <v>#NAME?</v>
      </c>
      <c r="E2766" s="198" t="e">
        <f t="shared" ca="1" si="350"/>
        <v>#NAME?</v>
      </c>
      <c r="F2766" s="151" t="e">
        <f ca="1">+_xll.BInterpol(Boost!$R$6:$R$66,Boost!$AY$6:$AY$66,params!B2766,"cubic")</f>
        <v>#NAME?</v>
      </c>
      <c r="G2766" s="151" t="e">
        <f ca="1">_xll.BInterpol(cf!$A$2:$A$68,cf!$B$2:$B$68,params!B2766,"cubic")/100</f>
        <v>#NAME?</v>
      </c>
      <c r="H2766" s="199" t="e">
        <f t="shared" ca="1" si="351"/>
        <v>#NAME?</v>
      </c>
      <c r="I2766" s="152">
        <f t="shared" si="346"/>
        <v>0.16823056669648673</v>
      </c>
      <c r="J2766" s="152">
        <f t="shared" si="352"/>
        <v>5.545314397115142E-5</v>
      </c>
      <c r="K2766" s="3" t="e">
        <f t="shared" ca="1" si="348"/>
        <v>#NAME?</v>
      </c>
      <c r="L2766" s="153" t="e">
        <f t="shared" ca="1" si="353"/>
        <v>#NAME?</v>
      </c>
      <c r="M2766" s="195" t="e">
        <f ca="1">_xll.BInterpol(cf!$A$2:$A$68,cf!$C$2:$C$68,params!B2766,"cubic")</f>
        <v>#NAME?</v>
      </c>
      <c r="N2766" s="195" t="e">
        <f ca="1">+_xll.BInterpol(#REF!,#REF!,params!B2766,"cubic")</f>
        <v>#NAME?</v>
      </c>
      <c r="O2766" s="153" t="e">
        <f t="shared" ca="1" si="349"/>
        <v>#NAME?</v>
      </c>
    </row>
    <row r="2767" spans="1:15">
      <c r="A2767">
        <v>2764</v>
      </c>
      <c r="B2767">
        <f t="shared" si="347"/>
        <v>11.055999999999999</v>
      </c>
      <c r="C2767" s="151" t="e">
        <f ca="1">+_xll.BInterpol(Boost!$R$6:$R$66,Boost!$AZ$6:$AZ$66,params!B2767,"cubic")</f>
        <v>#NAME?</v>
      </c>
      <c r="D2767" s="151" t="e">
        <f ca="1">+_xll.BInterpol(Boost!$R$6:$R$66,Boost!$AX$6:$AX$66,params!B2767,"cubic")</f>
        <v>#NAME?</v>
      </c>
      <c r="E2767" s="198" t="e">
        <f t="shared" ca="1" si="350"/>
        <v>#NAME?</v>
      </c>
      <c r="F2767" s="151" t="e">
        <f ca="1">+_xll.BInterpol(Boost!$R$6:$R$66,Boost!$AY$6:$AY$66,params!B2767,"cubic")</f>
        <v>#NAME?</v>
      </c>
      <c r="G2767" s="151" t="e">
        <f ca="1">_xll.BInterpol(cf!$A$2:$A$68,cf!$B$2:$B$68,params!B2767,"cubic")/100</f>
        <v>#NAME?</v>
      </c>
      <c r="H2767" s="199" t="e">
        <f t="shared" ca="1" si="351"/>
        <v>#NAME?</v>
      </c>
      <c r="I2767" s="152">
        <f t="shared" si="346"/>
        <v>0.16828601614370486</v>
      </c>
      <c r="J2767" s="152">
        <f t="shared" si="352"/>
        <v>5.5449447218136605E-5</v>
      </c>
      <c r="K2767" s="3" t="e">
        <f t="shared" ca="1" si="348"/>
        <v>#NAME?</v>
      </c>
      <c r="L2767" s="153" t="e">
        <f t="shared" ca="1" si="353"/>
        <v>#NAME?</v>
      </c>
      <c r="M2767" s="195" t="e">
        <f ca="1">_xll.BInterpol(cf!$A$2:$A$68,cf!$C$2:$C$68,params!B2767,"cubic")</f>
        <v>#NAME?</v>
      </c>
      <c r="N2767" s="195" t="e">
        <f ca="1">+_xll.BInterpol(#REF!,#REF!,params!B2767,"cubic")</f>
        <v>#NAME?</v>
      </c>
      <c r="O2767" s="153" t="e">
        <f t="shared" ca="1" si="349"/>
        <v>#NAME?</v>
      </c>
    </row>
    <row r="2768" spans="1:15">
      <c r="A2768">
        <v>2765</v>
      </c>
      <c r="B2768">
        <f t="shared" si="347"/>
        <v>11.06</v>
      </c>
      <c r="C2768" s="151" t="e">
        <f ca="1">+_xll.BInterpol(Boost!$R$6:$R$66,Boost!$AZ$6:$AZ$66,params!B2768,"cubic")</f>
        <v>#NAME?</v>
      </c>
      <c r="D2768" s="151" t="e">
        <f ca="1">+_xll.BInterpol(Boost!$R$6:$R$66,Boost!$AX$6:$AX$66,params!B2768,"cubic")</f>
        <v>#NAME?</v>
      </c>
      <c r="E2768" s="198" t="e">
        <f t="shared" ca="1" si="350"/>
        <v>#NAME?</v>
      </c>
      <c r="F2768" s="151" t="e">
        <f ca="1">+_xll.BInterpol(Boost!$R$6:$R$66,Boost!$AY$6:$AY$66,params!B2768,"cubic")</f>
        <v>#NAME?</v>
      </c>
      <c r="G2768" s="151" t="e">
        <f ca="1">_xll.BInterpol(cf!$A$2:$A$68,cf!$B$2:$B$68,params!B2768,"cubic")/100</f>
        <v>#NAME?</v>
      </c>
      <c r="H2768" s="199" t="e">
        <f t="shared" ca="1" si="351"/>
        <v>#NAME?</v>
      </c>
      <c r="I2768" s="152">
        <f t="shared" si="346"/>
        <v>0.16834146189441634</v>
      </c>
      <c r="J2768" s="152">
        <f t="shared" si="352"/>
        <v>5.5445750711480279E-5</v>
      </c>
      <c r="K2768" s="3" t="e">
        <f t="shared" ca="1" si="348"/>
        <v>#NAME?</v>
      </c>
      <c r="L2768" s="153" t="e">
        <f t="shared" ca="1" si="353"/>
        <v>#NAME?</v>
      </c>
      <c r="M2768" s="195" t="e">
        <f ca="1">_xll.BInterpol(cf!$A$2:$A$68,cf!$C$2:$C$68,params!B2768,"cubic")</f>
        <v>#NAME?</v>
      </c>
      <c r="N2768" s="195" t="e">
        <f ca="1">+_xll.BInterpol(#REF!,#REF!,params!B2768,"cubic")</f>
        <v>#NAME?</v>
      </c>
      <c r="O2768" s="153" t="e">
        <f t="shared" ca="1" si="349"/>
        <v>#NAME?</v>
      </c>
    </row>
    <row r="2769" spans="1:15">
      <c r="A2769">
        <v>2766</v>
      </c>
      <c r="B2769">
        <f t="shared" si="347"/>
        <v>11.064</v>
      </c>
      <c r="C2769" s="151" t="e">
        <f ca="1">+_xll.BInterpol(Boost!$R$6:$R$66,Boost!$AZ$6:$AZ$66,params!B2769,"cubic")</f>
        <v>#NAME?</v>
      </c>
      <c r="D2769" s="151" t="e">
        <f ca="1">+_xll.BInterpol(Boost!$R$6:$R$66,Boost!$AX$6:$AX$66,params!B2769,"cubic")</f>
        <v>#NAME?</v>
      </c>
      <c r="E2769" s="198" t="e">
        <f t="shared" ca="1" si="350"/>
        <v>#NAME?</v>
      </c>
      <c r="F2769" s="151" t="e">
        <f ca="1">+_xll.BInterpol(Boost!$R$6:$R$66,Boost!$AY$6:$AY$66,params!B2769,"cubic")</f>
        <v>#NAME?</v>
      </c>
      <c r="G2769" s="151" t="e">
        <f ca="1">_xll.BInterpol(cf!$A$2:$A$68,cf!$B$2:$B$68,params!B2769,"cubic")/100</f>
        <v>#NAME?</v>
      </c>
      <c r="H2769" s="199" t="e">
        <f t="shared" ca="1" si="351"/>
        <v>#NAME?</v>
      </c>
      <c r="I2769" s="152">
        <f t="shared" si="346"/>
        <v>0.16839690394886775</v>
      </c>
      <c r="J2769" s="152">
        <f t="shared" si="352"/>
        <v>5.5442054451404488E-5</v>
      </c>
      <c r="K2769" s="3" t="e">
        <f t="shared" ca="1" si="348"/>
        <v>#NAME?</v>
      </c>
      <c r="L2769" s="153" t="e">
        <f t="shared" ca="1" si="353"/>
        <v>#NAME?</v>
      </c>
      <c r="M2769" s="195" t="e">
        <f ca="1">_xll.BInterpol(cf!$A$2:$A$68,cf!$C$2:$C$68,params!B2769,"cubic")</f>
        <v>#NAME?</v>
      </c>
      <c r="N2769" s="195" t="e">
        <f ca="1">+_xll.BInterpol(#REF!,#REF!,params!B2769,"cubic")</f>
        <v>#NAME?</v>
      </c>
      <c r="O2769" s="153" t="e">
        <f t="shared" ca="1" si="349"/>
        <v>#NAME?</v>
      </c>
    </row>
    <row r="2770" spans="1:15">
      <c r="A2770">
        <v>2767</v>
      </c>
      <c r="B2770">
        <f t="shared" si="347"/>
        <v>11.068</v>
      </c>
      <c r="C2770" s="151" t="e">
        <f ca="1">+_xll.BInterpol(Boost!$R$6:$R$66,Boost!$AZ$6:$AZ$66,params!B2770,"cubic")</f>
        <v>#NAME?</v>
      </c>
      <c r="D2770" s="151" t="e">
        <f ca="1">+_xll.BInterpol(Boost!$R$6:$R$66,Boost!$AX$6:$AX$66,params!B2770,"cubic")</f>
        <v>#NAME?</v>
      </c>
      <c r="E2770" s="198" t="e">
        <f t="shared" ca="1" si="350"/>
        <v>#NAME?</v>
      </c>
      <c r="F2770" s="151" t="e">
        <f ca="1">+_xll.BInterpol(Boost!$R$6:$R$66,Boost!$AY$6:$AY$66,params!B2770,"cubic")</f>
        <v>#NAME?</v>
      </c>
      <c r="G2770" s="151" t="e">
        <f ca="1">_xll.BInterpol(cf!$A$2:$A$68,cf!$B$2:$B$68,params!B2770,"cubic")/100</f>
        <v>#NAME?</v>
      </c>
      <c r="H2770" s="199" t="e">
        <f t="shared" ca="1" si="351"/>
        <v>#NAME?</v>
      </c>
      <c r="I2770" s="152">
        <f t="shared" si="346"/>
        <v>0.16845234230730532</v>
      </c>
      <c r="J2770" s="152">
        <f t="shared" si="352"/>
        <v>5.5438358437576163E-5</v>
      </c>
      <c r="K2770" s="3" t="e">
        <f t="shared" ca="1" si="348"/>
        <v>#NAME?</v>
      </c>
      <c r="L2770" s="153" t="e">
        <f t="shared" ca="1" si="353"/>
        <v>#NAME?</v>
      </c>
      <c r="M2770" s="195" t="e">
        <f ca="1">_xll.BInterpol(cf!$A$2:$A$68,cf!$C$2:$C$68,params!B2770,"cubic")</f>
        <v>#NAME?</v>
      </c>
      <c r="N2770" s="195" t="e">
        <f ca="1">+_xll.BInterpol(#REF!,#REF!,params!B2770,"cubic")</f>
        <v>#NAME?</v>
      </c>
      <c r="O2770" s="153" t="e">
        <f t="shared" ca="1" si="349"/>
        <v>#NAME?</v>
      </c>
    </row>
    <row r="2771" spans="1:15">
      <c r="A2771">
        <v>2768</v>
      </c>
      <c r="B2771">
        <f t="shared" si="347"/>
        <v>11.071999999999999</v>
      </c>
      <c r="C2771" s="151" t="e">
        <f ca="1">+_xll.BInterpol(Boost!$R$6:$R$66,Boost!$AZ$6:$AZ$66,params!B2771,"cubic")</f>
        <v>#NAME?</v>
      </c>
      <c r="D2771" s="151" t="e">
        <f ca="1">+_xll.BInterpol(Boost!$R$6:$R$66,Boost!$AX$6:$AX$66,params!B2771,"cubic")</f>
        <v>#NAME?</v>
      </c>
      <c r="E2771" s="198" t="e">
        <f t="shared" ca="1" si="350"/>
        <v>#NAME?</v>
      </c>
      <c r="F2771" s="151" t="e">
        <f ca="1">+_xll.BInterpol(Boost!$R$6:$R$66,Boost!$AY$6:$AY$66,params!B2771,"cubic")</f>
        <v>#NAME?</v>
      </c>
      <c r="G2771" s="151" t="e">
        <f ca="1">_xll.BInterpol(cf!$A$2:$A$68,cf!$B$2:$B$68,params!B2771,"cubic")/100</f>
        <v>#NAME?</v>
      </c>
      <c r="H2771" s="199" t="e">
        <f t="shared" ca="1" si="351"/>
        <v>#NAME?</v>
      </c>
      <c r="I2771" s="152">
        <f t="shared" si="346"/>
        <v>0.16850777696997554</v>
      </c>
      <c r="J2771" s="152">
        <f t="shared" si="352"/>
        <v>5.543466267021735E-5</v>
      </c>
      <c r="K2771" s="3" t="e">
        <f t="shared" ca="1" si="348"/>
        <v>#NAME?</v>
      </c>
      <c r="L2771" s="153" t="e">
        <f t="shared" ca="1" si="353"/>
        <v>#NAME?</v>
      </c>
      <c r="M2771" s="195" t="e">
        <f ca="1">_xll.BInterpol(cf!$A$2:$A$68,cf!$C$2:$C$68,params!B2771,"cubic")</f>
        <v>#NAME?</v>
      </c>
      <c r="N2771" s="195" t="e">
        <f ca="1">+_xll.BInterpol(#REF!,#REF!,params!B2771,"cubic")</f>
        <v>#NAME?</v>
      </c>
      <c r="O2771" s="153" t="e">
        <f t="shared" ca="1" si="349"/>
        <v>#NAME?</v>
      </c>
    </row>
    <row r="2772" spans="1:15">
      <c r="A2772">
        <v>2769</v>
      </c>
      <c r="B2772">
        <f t="shared" si="347"/>
        <v>11.076000000000001</v>
      </c>
      <c r="C2772" s="151" t="e">
        <f ca="1">+_xll.BInterpol(Boost!$R$6:$R$66,Boost!$AZ$6:$AZ$66,params!B2772,"cubic")</f>
        <v>#NAME?</v>
      </c>
      <c r="D2772" s="151" t="e">
        <f ca="1">+_xll.BInterpol(Boost!$R$6:$R$66,Boost!$AX$6:$AX$66,params!B2772,"cubic")</f>
        <v>#NAME?</v>
      </c>
      <c r="E2772" s="198" t="e">
        <f t="shared" ca="1" si="350"/>
        <v>#NAME?</v>
      </c>
      <c r="F2772" s="151" t="e">
        <f ca="1">+_xll.BInterpol(Boost!$R$6:$R$66,Boost!$AY$6:$AY$66,params!B2772,"cubic")</f>
        <v>#NAME?</v>
      </c>
      <c r="G2772" s="151" t="e">
        <f ca="1">_xll.BInterpol(cf!$A$2:$A$68,cf!$B$2:$B$68,params!B2772,"cubic")/100</f>
        <v>#NAME?</v>
      </c>
      <c r="H2772" s="199" t="e">
        <f t="shared" ca="1" si="351"/>
        <v>#NAME?</v>
      </c>
      <c r="I2772" s="152">
        <f t="shared" si="346"/>
        <v>0.16856320793712476</v>
      </c>
      <c r="J2772" s="152">
        <f t="shared" si="352"/>
        <v>5.5430967149217025E-5</v>
      </c>
      <c r="K2772" s="3" t="e">
        <f t="shared" ca="1" si="348"/>
        <v>#NAME?</v>
      </c>
      <c r="L2772" s="153" t="e">
        <f t="shared" ca="1" si="353"/>
        <v>#NAME?</v>
      </c>
      <c r="M2772" s="195" t="e">
        <f ca="1">_xll.BInterpol(cf!$A$2:$A$68,cf!$C$2:$C$68,params!B2772,"cubic")</f>
        <v>#NAME?</v>
      </c>
      <c r="N2772" s="195" t="e">
        <f ca="1">+_xll.BInterpol(#REF!,#REF!,params!B2772,"cubic")</f>
        <v>#NAME?</v>
      </c>
      <c r="O2772" s="153" t="e">
        <f t="shared" ca="1" si="349"/>
        <v>#NAME?</v>
      </c>
    </row>
    <row r="2773" spans="1:15">
      <c r="A2773">
        <v>2770</v>
      </c>
      <c r="B2773">
        <f t="shared" si="347"/>
        <v>11.08</v>
      </c>
      <c r="C2773" s="151" t="e">
        <f ca="1">+_xll.BInterpol(Boost!$R$6:$R$66,Boost!$AZ$6:$AZ$66,params!B2773,"cubic")</f>
        <v>#NAME?</v>
      </c>
      <c r="D2773" s="151" t="e">
        <f ca="1">+_xll.BInterpol(Boost!$R$6:$R$66,Boost!$AX$6:$AX$66,params!B2773,"cubic")</f>
        <v>#NAME?</v>
      </c>
      <c r="E2773" s="198" t="e">
        <f t="shared" ca="1" si="350"/>
        <v>#NAME?</v>
      </c>
      <c r="F2773" s="151" t="e">
        <f ca="1">+_xll.BInterpol(Boost!$R$6:$R$66,Boost!$AY$6:$AY$66,params!B2773,"cubic")</f>
        <v>#NAME?</v>
      </c>
      <c r="G2773" s="151" t="e">
        <f ca="1">_xll.BInterpol(cf!$A$2:$A$68,cf!$B$2:$B$68,params!B2773,"cubic")/100</f>
        <v>#NAME?</v>
      </c>
      <c r="H2773" s="199" t="e">
        <f t="shared" ca="1" si="351"/>
        <v>#NAME?</v>
      </c>
      <c r="I2773" s="152">
        <f t="shared" si="346"/>
        <v>0.16861863520899945</v>
      </c>
      <c r="J2773" s="152">
        <f t="shared" si="352"/>
        <v>5.5427271874686213E-5</v>
      </c>
      <c r="K2773" s="3" t="e">
        <f t="shared" ca="1" si="348"/>
        <v>#NAME?</v>
      </c>
      <c r="L2773" s="153" t="e">
        <f t="shared" ca="1" si="353"/>
        <v>#NAME?</v>
      </c>
      <c r="M2773" s="195" t="e">
        <f ca="1">_xll.BInterpol(cf!$A$2:$A$68,cf!$C$2:$C$68,params!B2773,"cubic")</f>
        <v>#NAME?</v>
      </c>
      <c r="N2773" s="195" t="e">
        <f ca="1">+_xll.BInterpol(#REF!,#REF!,params!B2773,"cubic")</f>
        <v>#NAME?</v>
      </c>
      <c r="O2773" s="153" t="e">
        <f t="shared" ca="1" si="349"/>
        <v>#NAME?</v>
      </c>
    </row>
    <row r="2774" spans="1:15">
      <c r="A2774">
        <v>2771</v>
      </c>
      <c r="B2774">
        <f t="shared" si="347"/>
        <v>11.084</v>
      </c>
      <c r="C2774" s="151" t="e">
        <f ca="1">+_xll.BInterpol(Boost!$R$6:$R$66,Boost!$AZ$6:$AZ$66,params!B2774,"cubic")</f>
        <v>#NAME?</v>
      </c>
      <c r="D2774" s="151" t="e">
        <f ca="1">+_xll.BInterpol(Boost!$R$6:$R$66,Boost!$AX$6:$AX$66,params!B2774,"cubic")</f>
        <v>#NAME?</v>
      </c>
      <c r="E2774" s="198" t="e">
        <f t="shared" ca="1" si="350"/>
        <v>#NAME?</v>
      </c>
      <c r="F2774" s="151" t="e">
        <f ca="1">+_xll.BInterpol(Boost!$R$6:$R$66,Boost!$AY$6:$AY$66,params!B2774,"cubic")</f>
        <v>#NAME?</v>
      </c>
      <c r="G2774" s="151" t="e">
        <f ca="1">_xll.BInterpol(cf!$A$2:$A$68,cf!$B$2:$B$68,params!B2774,"cubic")/100</f>
        <v>#NAME?</v>
      </c>
      <c r="H2774" s="199" t="e">
        <f t="shared" ca="1" si="351"/>
        <v>#NAME?</v>
      </c>
      <c r="I2774" s="152">
        <f t="shared" si="346"/>
        <v>0.16867405878584574</v>
      </c>
      <c r="J2774" s="152">
        <f t="shared" si="352"/>
        <v>5.5423576846291844E-5</v>
      </c>
      <c r="K2774" s="3" t="e">
        <f t="shared" ca="1" si="348"/>
        <v>#NAME?</v>
      </c>
      <c r="L2774" s="153" t="e">
        <f t="shared" ca="1" si="353"/>
        <v>#NAME?</v>
      </c>
      <c r="M2774" s="195" t="e">
        <f ca="1">_xll.BInterpol(cf!$A$2:$A$68,cf!$C$2:$C$68,params!B2774,"cubic")</f>
        <v>#NAME?</v>
      </c>
      <c r="N2774" s="195" t="e">
        <f ca="1">+_xll.BInterpol(#REF!,#REF!,params!B2774,"cubic")</f>
        <v>#NAME?</v>
      </c>
      <c r="O2774" s="153" t="e">
        <f t="shared" ca="1" si="349"/>
        <v>#NAME?</v>
      </c>
    </row>
    <row r="2775" spans="1:15">
      <c r="A2775">
        <v>2772</v>
      </c>
      <c r="B2775">
        <f t="shared" si="347"/>
        <v>11.087999999999999</v>
      </c>
      <c r="C2775" s="151" t="e">
        <f ca="1">+_xll.BInterpol(Boost!$R$6:$R$66,Boost!$AZ$6:$AZ$66,params!B2775,"cubic")</f>
        <v>#NAME?</v>
      </c>
      <c r="D2775" s="151" t="e">
        <f ca="1">+_xll.BInterpol(Boost!$R$6:$R$66,Boost!$AX$6:$AX$66,params!B2775,"cubic")</f>
        <v>#NAME?</v>
      </c>
      <c r="E2775" s="198" t="e">
        <f t="shared" ca="1" si="350"/>
        <v>#NAME?</v>
      </c>
      <c r="F2775" s="151" t="e">
        <f ca="1">+_xll.BInterpol(Boost!$R$6:$R$66,Boost!$AY$6:$AY$66,params!B2775,"cubic")</f>
        <v>#NAME?</v>
      </c>
      <c r="G2775" s="151" t="e">
        <f ca="1">_xll.BInterpol(cf!$A$2:$A$68,cf!$B$2:$B$68,params!B2775,"cubic")/100</f>
        <v>#NAME?</v>
      </c>
      <c r="H2775" s="199" t="e">
        <f t="shared" ca="1" si="351"/>
        <v>#NAME?</v>
      </c>
      <c r="I2775" s="152">
        <f t="shared" si="346"/>
        <v>0.16872947866790999</v>
      </c>
      <c r="J2775" s="152">
        <f t="shared" si="352"/>
        <v>5.5419882064255965E-5</v>
      </c>
      <c r="K2775" s="3" t="e">
        <f t="shared" ca="1" si="348"/>
        <v>#NAME?</v>
      </c>
      <c r="L2775" s="153" t="e">
        <f t="shared" ca="1" si="353"/>
        <v>#NAME?</v>
      </c>
      <c r="M2775" s="195" t="e">
        <f ca="1">_xll.BInterpol(cf!$A$2:$A$68,cf!$C$2:$C$68,params!B2775,"cubic")</f>
        <v>#NAME?</v>
      </c>
      <c r="N2775" s="195" t="e">
        <f ca="1">+_xll.BInterpol(#REF!,#REF!,params!B2775,"cubic")</f>
        <v>#NAME?</v>
      </c>
      <c r="O2775" s="153" t="e">
        <f t="shared" ca="1" si="349"/>
        <v>#NAME?</v>
      </c>
    </row>
    <row r="2776" spans="1:15">
      <c r="A2776">
        <v>2773</v>
      </c>
      <c r="B2776">
        <f t="shared" si="347"/>
        <v>11.092000000000001</v>
      </c>
      <c r="C2776" s="151" t="e">
        <f ca="1">+_xll.BInterpol(Boost!$R$6:$R$66,Boost!$AZ$6:$AZ$66,params!B2776,"cubic")</f>
        <v>#NAME?</v>
      </c>
      <c r="D2776" s="151" t="e">
        <f ca="1">+_xll.BInterpol(Boost!$R$6:$R$66,Boost!$AX$6:$AX$66,params!B2776,"cubic")</f>
        <v>#NAME?</v>
      </c>
      <c r="E2776" s="198" t="e">
        <f t="shared" ca="1" si="350"/>
        <v>#NAME?</v>
      </c>
      <c r="F2776" s="151" t="e">
        <f ca="1">+_xll.BInterpol(Boost!$R$6:$R$66,Boost!$AY$6:$AY$66,params!B2776,"cubic")</f>
        <v>#NAME?</v>
      </c>
      <c r="G2776" s="151" t="e">
        <f ca="1">_xll.BInterpol(cf!$A$2:$A$68,cf!$B$2:$B$68,params!B2776,"cubic")/100</f>
        <v>#NAME?</v>
      </c>
      <c r="H2776" s="199" t="e">
        <f t="shared" ca="1" si="351"/>
        <v>#NAME?</v>
      </c>
      <c r="I2776" s="152">
        <f t="shared" si="346"/>
        <v>0.16878489485543879</v>
      </c>
      <c r="J2776" s="152">
        <f t="shared" si="352"/>
        <v>5.541618752880062E-5</v>
      </c>
      <c r="K2776" s="3" t="e">
        <f t="shared" ca="1" si="348"/>
        <v>#NAME?</v>
      </c>
      <c r="L2776" s="153" t="e">
        <f t="shared" ca="1" si="353"/>
        <v>#NAME?</v>
      </c>
      <c r="M2776" s="195" t="e">
        <f ca="1">_xll.BInterpol(cf!$A$2:$A$68,cf!$C$2:$C$68,params!B2776,"cubic")</f>
        <v>#NAME?</v>
      </c>
      <c r="N2776" s="195" t="e">
        <f ca="1">+_xll.BInterpol(#REF!,#REF!,params!B2776,"cubic")</f>
        <v>#NAME?</v>
      </c>
      <c r="O2776" s="153" t="e">
        <f t="shared" ca="1" si="349"/>
        <v>#NAME?</v>
      </c>
    </row>
    <row r="2777" spans="1:15">
      <c r="A2777">
        <v>2774</v>
      </c>
      <c r="B2777">
        <f t="shared" si="347"/>
        <v>11.096</v>
      </c>
      <c r="C2777" s="151" t="e">
        <f ca="1">+_xll.BInterpol(Boost!$R$6:$R$66,Boost!$AZ$6:$AZ$66,params!B2777,"cubic")</f>
        <v>#NAME?</v>
      </c>
      <c r="D2777" s="151" t="e">
        <f ca="1">+_xll.BInterpol(Boost!$R$6:$R$66,Boost!$AX$6:$AX$66,params!B2777,"cubic")</f>
        <v>#NAME?</v>
      </c>
      <c r="E2777" s="198" t="e">
        <f t="shared" ca="1" si="350"/>
        <v>#NAME?</v>
      </c>
      <c r="F2777" s="151" t="e">
        <f ca="1">+_xll.BInterpol(Boost!$R$6:$R$66,Boost!$AY$6:$AY$66,params!B2777,"cubic")</f>
        <v>#NAME?</v>
      </c>
      <c r="G2777" s="151" t="e">
        <f ca="1">_xll.BInterpol(cf!$A$2:$A$68,cf!$B$2:$B$68,params!B2777,"cubic")/100</f>
        <v>#NAME?</v>
      </c>
      <c r="H2777" s="199" t="e">
        <f t="shared" ca="1" si="351"/>
        <v>#NAME?</v>
      </c>
      <c r="I2777" s="152">
        <f t="shared" si="346"/>
        <v>0.16884030734867805</v>
      </c>
      <c r="J2777" s="152">
        <f t="shared" si="352"/>
        <v>5.5412493239259675E-5</v>
      </c>
      <c r="K2777" s="3" t="e">
        <f t="shared" ca="1" si="348"/>
        <v>#NAME?</v>
      </c>
      <c r="L2777" s="153" t="e">
        <f t="shared" ca="1" si="353"/>
        <v>#NAME?</v>
      </c>
      <c r="M2777" s="195" t="e">
        <f ca="1">_xll.BInterpol(cf!$A$2:$A$68,cf!$C$2:$C$68,params!B2777,"cubic")</f>
        <v>#NAME?</v>
      </c>
      <c r="N2777" s="195" t="e">
        <f ca="1">+_xll.BInterpol(#REF!,#REF!,params!B2777,"cubic")</f>
        <v>#NAME?</v>
      </c>
      <c r="O2777" s="153" t="e">
        <f t="shared" ca="1" si="349"/>
        <v>#NAME?</v>
      </c>
    </row>
    <row r="2778" spans="1:15">
      <c r="A2778">
        <v>2775</v>
      </c>
      <c r="B2778">
        <f t="shared" si="347"/>
        <v>11.1</v>
      </c>
      <c r="C2778" s="151" t="e">
        <f ca="1">+_xll.BInterpol(Boost!$R$6:$R$66,Boost!$AZ$6:$AZ$66,params!B2778,"cubic")</f>
        <v>#NAME?</v>
      </c>
      <c r="D2778" s="151" t="e">
        <f ca="1">+_xll.BInterpol(Boost!$R$6:$R$66,Boost!$AX$6:$AX$66,params!B2778,"cubic")</f>
        <v>#NAME?</v>
      </c>
      <c r="E2778" s="198" t="e">
        <f t="shared" ca="1" si="350"/>
        <v>#NAME?</v>
      </c>
      <c r="F2778" s="151" t="e">
        <f ca="1">+_xll.BInterpol(Boost!$R$6:$R$66,Boost!$AY$6:$AY$66,params!B2778,"cubic")</f>
        <v>#NAME?</v>
      </c>
      <c r="G2778" s="151" t="e">
        <f ca="1">_xll.BInterpol(cf!$A$2:$A$68,cf!$B$2:$B$68,params!B2778,"cubic")/100</f>
        <v>#NAME?</v>
      </c>
      <c r="H2778" s="199" t="e">
        <f t="shared" ca="1" si="351"/>
        <v>#NAME?</v>
      </c>
      <c r="I2778" s="152">
        <f t="shared" si="346"/>
        <v>0.16889571614787435</v>
      </c>
      <c r="J2778" s="152">
        <f t="shared" si="352"/>
        <v>5.5408799196299263E-5</v>
      </c>
      <c r="K2778" s="3" t="e">
        <f t="shared" ca="1" si="348"/>
        <v>#NAME?</v>
      </c>
      <c r="L2778" s="153" t="e">
        <f t="shared" ca="1" si="353"/>
        <v>#NAME?</v>
      </c>
      <c r="M2778" s="195" t="e">
        <f ca="1">_xll.BInterpol(cf!$A$2:$A$68,cf!$C$2:$C$68,params!B2778,"cubic")</f>
        <v>#NAME?</v>
      </c>
      <c r="N2778" s="195" t="e">
        <f ca="1">+_xll.BInterpol(#REF!,#REF!,params!B2778,"cubic")</f>
        <v>#NAME?</v>
      </c>
      <c r="O2778" s="153" t="e">
        <f t="shared" ca="1" si="349"/>
        <v>#NAME?</v>
      </c>
    </row>
    <row r="2779" spans="1:15">
      <c r="A2779">
        <v>2776</v>
      </c>
      <c r="B2779">
        <f t="shared" si="347"/>
        <v>11.103999999999999</v>
      </c>
      <c r="C2779" s="151" t="e">
        <f ca="1">+_xll.BInterpol(Boost!$R$6:$R$66,Boost!$AZ$6:$AZ$66,params!B2779,"cubic")</f>
        <v>#NAME?</v>
      </c>
      <c r="D2779" s="151" t="e">
        <f ca="1">+_xll.BInterpol(Boost!$R$6:$R$66,Boost!$AX$6:$AX$66,params!B2779,"cubic")</f>
        <v>#NAME?</v>
      </c>
      <c r="E2779" s="198" t="e">
        <f t="shared" ca="1" si="350"/>
        <v>#NAME?</v>
      </c>
      <c r="F2779" s="151" t="e">
        <f ca="1">+_xll.BInterpol(Boost!$R$6:$R$66,Boost!$AY$6:$AY$66,params!B2779,"cubic")</f>
        <v>#NAME?</v>
      </c>
      <c r="G2779" s="151" t="e">
        <f ca="1">_xll.BInterpol(cf!$A$2:$A$68,cf!$B$2:$B$68,params!B2779,"cubic")/100</f>
        <v>#NAME?</v>
      </c>
      <c r="H2779" s="199" t="e">
        <f t="shared" ca="1" si="351"/>
        <v>#NAME?</v>
      </c>
      <c r="I2779" s="152">
        <f t="shared" si="346"/>
        <v>0.16895112125327383</v>
      </c>
      <c r="J2779" s="152">
        <f t="shared" si="352"/>
        <v>5.5405105399475296E-5</v>
      </c>
      <c r="K2779" s="3" t="e">
        <f t="shared" ca="1" si="348"/>
        <v>#NAME?</v>
      </c>
      <c r="L2779" s="153" t="e">
        <f t="shared" ca="1" si="353"/>
        <v>#NAME?</v>
      </c>
      <c r="M2779" s="195" t="e">
        <f ca="1">_xll.BInterpol(cf!$A$2:$A$68,cf!$C$2:$C$68,params!B2779,"cubic")</f>
        <v>#NAME?</v>
      </c>
      <c r="N2779" s="195" t="e">
        <f ca="1">+_xll.BInterpol(#REF!,#REF!,params!B2779,"cubic")</f>
        <v>#NAME?</v>
      </c>
      <c r="O2779" s="153" t="e">
        <f t="shared" ca="1" si="349"/>
        <v>#NAME?</v>
      </c>
    </row>
    <row r="2780" spans="1:15">
      <c r="A2780">
        <v>2777</v>
      </c>
      <c r="B2780">
        <f t="shared" si="347"/>
        <v>11.108000000000001</v>
      </c>
      <c r="C2780" s="151" t="e">
        <f ca="1">+_xll.BInterpol(Boost!$R$6:$R$66,Boost!$AZ$6:$AZ$66,params!B2780,"cubic")</f>
        <v>#NAME?</v>
      </c>
      <c r="D2780" s="151" t="e">
        <f ca="1">+_xll.BInterpol(Boost!$R$6:$R$66,Boost!$AX$6:$AX$66,params!B2780,"cubic")</f>
        <v>#NAME?</v>
      </c>
      <c r="E2780" s="198" t="e">
        <f t="shared" ca="1" si="350"/>
        <v>#NAME?</v>
      </c>
      <c r="F2780" s="151" t="e">
        <f ca="1">+_xll.BInterpol(Boost!$R$6:$R$66,Boost!$AY$6:$AY$66,params!B2780,"cubic")</f>
        <v>#NAME?</v>
      </c>
      <c r="G2780" s="151" t="e">
        <f ca="1">_xll.BInterpol(cf!$A$2:$A$68,cf!$B$2:$B$68,params!B2780,"cubic")/100</f>
        <v>#NAME?</v>
      </c>
      <c r="H2780" s="199" t="e">
        <f t="shared" ca="1" si="351"/>
        <v>#NAME?</v>
      </c>
      <c r="I2780" s="152">
        <f t="shared" si="346"/>
        <v>0.16900652266512273</v>
      </c>
      <c r="J2780" s="152">
        <f t="shared" si="352"/>
        <v>5.5401411848898796E-5</v>
      </c>
      <c r="K2780" s="3" t="e">
        <f t="shared" ca="1" si="348"/>
        <v>#NAME?</v>
      </c>
      <c r="L2780" s="153" t="e">
        <f t="shared" ca="1" si="353"/>
        <v>#NAME?</v>
      </c>
      <c r="M2780" s="195" t="e">
        <f ca="1">_xll.BInterpol(cf!$A$2:$A$68,cf!$C$2:$C$68,params!B2780,"cubic")</f>
        <v>#NAME?</v>
      </c>
      <c r="N2780" s="195" t="e">
        <f ca="1">+_xll.BInterpol(#REF!,#REF!,params!B2780,"cubic")</f>
        <v>#NAME?</v>
      </c>
      <c r="O2780" s="153" t="e">
        <f t="shared" ca="1" si="349"/>
        <v>#NAME?</v>
      </c>
    </row>
    <row r="2781" spans="1:15">
      <c r="A2781">
        <v>2778</v>
      </c>
      <c r="B2781">
        <f t="shared" si="347"/>
        <v>11.112</v>
      </c>
      <c r="C2781" s="151" t="e">
        <f ca="1">+_xll.BInterpol(Boost!$R$6:$R$66,Boost!$AZ$6:$AZ$66,params!B2781,"cubic")</f>
        <v>#NAME?</v>
      </c>
      <c r="D2781" s="151" t="e">
        <f ca="1">+_xll.BInterpol(Boost!$R$6:$R$66,Boost!$AX$6:$AX$66,params!B2781,"cubic")</f>
        <v>#NAME?</v>
      </c>
      <c r="E2781" s="198" t="e">
        <f t="shared" ca="1" si="350"/>
        <v>#NAME?</v>
      </c>
      <c r="F2781" s="151" t="e">
        <f ca="1">+_xll.BInterpol(Boost!$R$6:$R$66,Boost!$AY$6:$AY$66,params!B2781,"cubic")</f>
        <v>#NAME?</v>
      </c>
      <c r="G2781" s="151" t="e">
        <f ca="1">_xll.BInterpol(cf!$A$2:$A$68,cf!$B$2:$B$68,params!B2781,"cubic")/100</f>
        <v>#NAME?</v>
      </c>
      <c r="H2781" s="199" t="e">
        <f t="shared" ca="1" si="351"/>
        <v>#NAME?</v>
      </c>
      <c r="I2781" s="152">
        <f t="shared" si="346"/>
        <v>0.16906192038366719</v>
      </c>
      <c r="J2781" s="152">
        <f t="shared" si="352"/>
        <v>5.5397718544458741E-5</v>
      </c>
      <c r="K2781" s="3" t="e">
        <f t="shared" ca="1" si="348"/>
        <v>#NAME?</v>
      </c>
      <c r="L2781" s="153" t="e">
        <f t="shared" ca="1" si="353"/>
        <v>#NAME?</v>
      </c>
      <c r="M2781" s="195" t="e">
        <f ca="1">_xll.BInterpol(cf!$A$2:$A$68,cf!$C$2:$C$68,params!B2781,"cubic")</f>
        <v>#NAME?</v>
      </c>
      <c r="N2781" s="195" t="e">
        <f ca="1">+_xll.BInterpol(#REF!,#REF!,params!B2781,"cubic")</f>
        <v>#NAME?</v>
      </c>
      <c r="O2781" s="153" t="e">
        <f t="shared" ca="1" si="349"/>
        <v>#NAME?</v>
      </c>
    </row>
    <row r="2782" spans="1:15">
      <c r="A2782">
        <v>2779</v>
      </c>
      <c r="B2782">
        <f t="shared" si="347"/>
        <v>11.116</v>
      </c>
      <c r="C2782" s="151" t="e">
        <f ca="1">+_xll.BInterpol(Boost!$R$6:$R$66,Boost!$AZ$6:$AZ$66,params!B2782,"cubic")</f>
        <v>#NAME?</v>
      </c>
      <c r="D2782" s="151" t="e">
        <f ca="1">+_xll.BInterpol(Boost!$R$6:$R$66,Boost!$AX$6:$AX$66,params!B2782,"cubic")</f>
        <v>#NAME?</v>
      </c>
      <c r="E2782" s="198" t="e">
        <f t="shared" ca="1" si="350"/>
        <v>#NAME?</v>
      </c>
      <c r="F2782" s="151" t="e">
        <f ca="1">+_xll.BInterpol(Boost!$R$6:$R$66,Boost!$AY$6:$AY$66,params!B2782,"cubic")</f>
        <v>#NAME?</v>
      </c>
      <c r="G2782" s="151" t="e">
        <f ca="1">_xll.BInterpol(cf!$A$2:$A$68,cf!$B$2:$B$68,params!B2782,"cubic")/100</f>
        <v>#NAME?</v>
      </c>
      <c r="H2782" s="199" t="e">
        <f t="shared" ca="1" si="351"/>
        <v>#NAME?</v>
      </c>
      <c r="I2782" s="152">
        <f t="shared" si="346"/>
        <v>0.16911731440915356</v>
      </c>
      <c r="J2782" s="152">
        <f t="shared" si="352"/>
        <v>5.5394025486377174E-5</v>
      </c>
      <c r="K2782" s="3" t="e">
        <f t="shared" ca="1" si="348"/>
        <v>#NAME?</v>
      </c>
      <c r="L2782" s="153" t="e">
        <f t="shared" ca="1" si="353"/>
        <v>#NAME?</v>
      </c>
      <c r="M2782" s="195" t="e">
        <f ca="1">_xll.BInterpol(cf!$A$2:$A$68,cf!$C$2:$C$68,params!B2782,"cubic")</f>
        <v>#NAME?</v>
      </c>
      <c r="N2782" s="195" t="e">
        <f ca="1">+_xll.BInterpol(#REF!,#REF!,params!B2782,"cubic")</f>
        <v>#NAME?</v>
      </c>
      <c r="O2782" s="153" t="e">
        <f t="shared" ca="1" si="349"/>
        <v>#NAME?</v>
      </c>
    </row>
    <row r="2783" spans="1:15">
      <c r="A2783">
        <v>2780</v>
      </c>
      <c r="B2783">
        <f t="shared" si="347"/>
        <v>11.12</v>
      </c>
      <c r="C2783" s="151" t="e">
        <f ca="1">+_xll.BInterpol(Boost!$R$6:$R$66,Boost!$AZ$6:$AZ$66,params!B2783,"cubic")</f>
        <v>#NAME?</v>
      </c>
      <c r="D2783" s="151" t="e">
        <f ca="1">+_xll.BInterpol(Boost!$R$6:$R$66,Boost!$AX$6:$AX$66,params!B2783,"cubic")</f>
        <v>#NAME?</v>
      </c>
      <c r="E2783" s="198" t="e">
        <f t="shared" ca="1" si="350"/>
        <v>#NAME?</v>
      </c>
      <c r="F2783" s="151" t="e">
        <f ca="1">+_xll.BInterpol(Boost!$R$6:$R$66,Boost!$AY$6:$AY$66,params!B2783,"cubic")</f>
        <v>#NAME?</v>
      </c>
      <c r="G2783" s="151" t="e">
        <f ca="1">_xll.BInterpol(cf!$A$2:$A$68,cf!$B$2:$B$68,params!B2783,"cubic")/100</f>
        <v>#NAME?</v>
      </c>
      <c r="H2783" s="199" t="e">
        <f t="shared" ca="1" si="351"/>
        <v>#NAME?</v>
      </c>
      <c r="I2783" s="152">
        <f t="shared" ref="I2783:I2785" si="354">1-EXP($R$5*-1*B2783/(1-$R$6))</f>
        <v>0.169172704741828</v>
      </c>
      <c r="J2783" s="152">
        <f t="shared" si="352"/>
        <v>5.5390332674432052E-5</v>
      </c>
      <c r="K2783" s="3" t="e">
        <f t="shared" ca="1" si="348"/>
        <v>#NAME?</v>
      </c>
      <c r="L2783" s="153" t="e">
        <f t="shared" ca="1" si="353"/>
        <v>#NAME?</v>
      </c>
      <c r="M2783" s="195" t="e">
        <f ca="1">_xll.BInterpol(cf!$A$2:$A$68,cf!$C$2:$C$68,params!B2783,"cubic")</f>
        <v>#NAME?</v>
      </c>
      <c r="N2783" s="195" t="e">
        <f ca="1">+_xll.BInterpol(#REF!,#REF!,params!B2783,"cubic")</f>
        <v>#NAME?</v>
      </c>
      <c r="O2783" s="153" t="e">
        <f t="shared" ca="1" si="349"/>
        <v>#NAME?</v>
      </c>
    </row>
    <row r="2784" spans="1:15">
      <c r="A2784">
        <v>2781</v>
      </c>
      <c r="B2784">
        <f t="shared" si="347"/>
        <v>11.124000000000001</v>
      </c>
      <c r="C2784" s="151" t="e">
        <f ca="1">+_xll.BInterpol(Boost!$R$6:$R$66,Boost!$AZ$6:$AZ$66,params!B2784,"cubic")</f>
        <v>#NAME?</v>
      </c>
      <c r="D2784" s="151" t="e">
        <f ca="1">+_xll.BInterpol(Boost!$R$6:$R$66,Boost!$AX$6:$AX$66,params!B2784,"cubic")</f>
        <v>#NAME?</v>
      </c>
      <c r="E2784" s="198" t="e">
        <f t="shared" ca="1" si="350"/>
        <v>#NAME?</v>
      </c>
      <c r="F2784" s="151" t="e">
        <f ca="1">+_xll.BInterpol(Boost!$R$6:$R$66,Boost!$AY$6:$AY$66,params!B2784,"cubic")</f>
        <v>#NAME?</v>
      </c>
      <c r="G2784" s="151" t="e">
        <f ca="1">_xll.BInterpol(cf!$A$2:$A$68,cf!$B$2:$B$68,params!B2784,"cubic")/100</f>
        <v>#NAME?</v>
      </c>
      <c r="H2784" s="199" t="e">
        <f t="shared" ca="1" si="351"/>
        <v>#NAME?</v>
      </c>
      <c r="I2784" s="152">
        <f t="shared" si="354"/>
        <v>0.16922809138193673</v>
      </c>
      <c r="J2784" s="152">
        <f t="shared" si="352"/>
        <v>5.5386640108734397E-5</v>
      </c>
      <c r="K2784" s="3" t="e">
        <f t="shared" ca="1" si="348"/>
        <v>#NAME?</v>
      </c>
      <c r="L2784" s="153" t="e">
        <f t="shared" ca="1" si="353"/>
        <v>#NAME?</v>
      </c>
      <c r="M2784" s="195" t="e">
        <f ca="1">_xll.BInterpol(cf!$A$2:$A$68,cf!$C$2:$C$68,params!B2784,"cubic")</f>
        <v>#NAME?</v>
      </c>
      <c r="N2784" s="195" t="e">
        <f ca="1">+_xll.BInterpol(#REF!,#REF!,params!B2784,"cubic")</f>
        <v>#NAME?</v>
      </c>
      <c r="O2784" s="153" t="e">
        <f t="shared" ca="1" si="349"/>
        <v>#NAME?</v>
      </c>
    </row>
    <row r="2785" spans="1:15">
      <c r="A2785">
        <v>2782</v>
      </c>
      <c r="B2785">
        <f t="shared" si="347"/>
        <v>11.128</v>
      </c>
      <c r="C2785" s="151" t="e">
        <f ca="1">+_xll.BInterpol(Boost!$R$6:$R$66,Boost!$AZ$6:$AZ$66,params!B2785,"cubic")</f>
        <v>#NAME?</v>
      </c>
      <c r="D2785" s="151" t="e">
        <f ca="1">+_xll.BInterpol(Boost!$R$6:$R$66,Boost!$AX$6:$AX$66,params!B2785,"cubic")</f>
        <v>#NAME?</v>
      </c>
      <c r="E2785" s="198" t="e">
        <f t="shared" ca="1" si="350"/>
        <v>#NAME?</v>
      </c>
      <c r="F2785" s="151" t="e">
        <f ca="1">+_xll.BInterpol(Boost!$R$6:$R$66,Boost!$AY$6:$AY$66,params!B2785,"cubic")</f>
        <v>#NAME?</v>
      </c>
      <c r="G2785" s="151" t="e">
        <f ca="1">_xll.BInterpol(cf!$A$2:$A$68,cf!$B$2:$B$68,params!B2785,"cubic")/100</f>
        <v>#NAME?</v>
      </c>
      <c r="H2785" s="199" t="e">
        <f t="shared" ca="1" si="351"/>
        <v>#NAME?</v>
      </c>
      <c r="I2785" s="152">
        <f t="shared" si="354"/>
        <v>0.16928347432972579</v>
      </c>
      <c r="J2785" s="152">
        <f t="shared" si="352"/>
        <v>5.5382947789062165E-5</v>
      </c>
      <c r="K2785" s="3" t="e">
        <f t="shared" ca="1" si="348"/>
        <v>#NAME?</v>
      </c>
      <c r="L2785" s="153" t="e">
        <f t="shared" ca="1" si="353"/>
        <v>#NAME?</v>
      </c>
      <c r="M2785" s="195" t="e">
        <f ca="1">_xll.BInterpol(cf!$A$2:$A$68,cf!$C$2:$C$68,params!B2785,"cubic")</f>
        <v>#NAME?</v>
      </c>
      <c r="N2785" s="195" t="e">
        <f ca="1">+_xll.BInterpol(#REF!,#REF!,params!B2785,"cubic")</f>
        <v>#NAME?</v>
      </c>
      <c r="O2785" s="153" t="e">
        <f t="shared" ca="1" si="349"/>
        <v>#NAME?</v>
      </c>
    </row>
    <row r="2786" spans="1:15">
      <c r="A2786">
        <v>2783</v>
      </c>
      <c r="B2786">
        <f t="shared" si="347"/>
        <v>11.132</v>
      </c>
      <c r="C2786" s="151" t="e">
        <f ca="1">+_xll.BInterpol(Boost!$R$6:$R$66,Boost!$AZ$6:$AZ$66,params!B2786,"cubic")</f>
        <v>#NAME?</v>
      </c>
      <c r="D2786" s="151" t="e">
        <f ca="1">+_xll.BInterpol(Boost!$R$6:$R$66,Boost!$AX$6:$AX$66,params!B2786,"cubic")</f>
        <v>#NAME?</v>
      </c>
      <c r="E2786" s="198" t="e">
        <f t="shared" ca="1" si="350"/>
        <v>#NAME?</v>
      </c>
      <c r="F2786" s="151" t="e">
        <f ca="1">+_xll.BInterpol(Boost!$R$6:$R$66,Boost!$AY$6:$AY$66,params!B2786,"cubic")</f>
        <v>#NAME?</v>
      </c>
      <c r="G2786" s="151" t="e">
        <f ca="1">_xll.BInterpol(cf!$A$2:$A$68,cf!$B$2:$B$68,params!B2786,"cubic")/100</f>
        <v>#NAME?</v>
      </c>
      <c r="H2786" s="199" t="e">
        <f t="shared" ca="1" si="351"/>
        <v>#NAME?</v>
      </c>
      <c r="I2786" s="152">
        <f t="shared" ref="I2786:I2849" si="355">1-EXP($R$5*-1*B2786/(1-$R$6))</f>
        <v>0.16933885358544143</v>
      </c>
      <c r="J2786" s="152">
        <f t="shared" si="352"/>
        <v>5.5379255715637399E-5</v>
      </c>
      <c r="K2786" s="3" t="e">
        <f t="shared" ca="1" si="348"/>
        <v>#NAME?</v>
      </c>
      <c r="L2786" s="153" t="e">
        <f t="shared" ca="1" si="353"/>
        <v>#NAME?</v>
      </c>
      <c r="M2786" s="195" t="e">
        <f ca="1">_xll.BInterpol(cf!$A$2:$A$68,cf!$C$2:$C$68,params!B2786,"cubic")</f>
        <v>#NAME?</v>
      </c>
      <c r="N2786" s="195" t="e">
        <f ca="1">+_xll.BInterpol(#REF!,#REF!,params!B2786,"cubic")</f>
        <v>#NAME?</v>
      </c>
      <c r="O2786" s="153" t="e">
        <f t="shared" ca="1" si="349"/>
        <v>#NAME?</v>
      </c>
    </row>
    <row r="2787" spans="1:15">
      <c r="A2787">
        <v>2784</v>
      </c>
      <c r="B2787">
        <f t="shared" si="347"/>
        <v>11.135999999999999</v>
      </c>
      <c r="C2787" s="151" t="e">
        <f ca="1">+_xll.BInterpol(Boost!$R$6:$R$66,Boost!$AZ$6:$AZ$66,params!B2787,"cubic")</f>
        <v>#NAME?</v>
      </c>
      <c r="D2787" s="151" t="e">
        <f ca="1">+_xll.BInterpol(Boost!$R$6:$R$66,Boost!$AX$6:$AX$66,params!B2787,"cubic")</f>
        <v>#NAME?</v>
      </c>
      <c r="E2787" s="198" t="e">
        <f t="shared" ca="1" si="350"/>
        <v>#NAME?</v>
      </c>
      <c r="F2787" s="151" t="e">
        <f ca="1">+_xll.BInterpol(Boost!$R$6:$R$66,Boost!$AY$6:$AY$66,params!B2787,"cubic")</f>
        <v>#NAME?</v>
      </c>
      <c r="G2787" s="151" t="e">
        <f ca="1">_xll.BInterpol(cf!$A$2:$A$68,cf!$B$2:$B$68,params!B2787,"cubic")/100</f>
        <v>#NAME?</v>
      </c>
      <c r="H2787" s="199" t="e">
        <f t="shared" ca="1" si="351"/>
        <v>#NAME?</v>
      </c>
      <c r="I2787" s="152">
        <f t="shared" si="355"/>
        <v>0.16939422914932978</v>
      </c>
      <c r="J2787" s="152">
        <f t="shared" si="352"/>
        <v>5.5375563888349078E-5</v>
      </c>
      <c r="K2787" s="3" t="e">
        <f t="shared" ca="1" si="348"/>
        <v>#NAME?</v>
      </c>
      <c r="L2787" s="153" t="e">
        <f t="shared" ca="1" si="353"/>
        <v>#NAME?</v>
      </c>
      <c r="M2787" s="195" t="e">
        <f ca="1">_xll.BInterpol(cf!$A$2:$A$68,cf!$C$2:$C$68,params!B2787,"cubic")</f>
        <v>#NAME?</v>
      </c>
      <c r="N2787" s="195" t="e">
        <f ca="1">+_xll.BInterpol(#REF!,#REF!,params!B2787,"cubic")</f>
        <v>#NAME?</v>
      </c>
      <c r="O2787" s="153" t="e">
        <f t="shared" ca="1" si="349"/>
        <v>#NAME?</v>
      </c>
    </row>
    <row r="2788" spans="1:15">
      <c r="A2788">
        <v>2785</v>
      </c>
      <c r="B2788">
        <f t="shared" si="347"/>
        <v>11.14</v>
      </c>
      <c r="C2788" s="151" t="e">
        <f ca="1">+_xll.BInterpol(Boost!$R$6:$R$66,Boost!$AZ$6:$AZ$66,params!B2788,"cubic")</f>
        <v>#NAME?</v>
      </c>
      <c r="D2788" s="151" t="e">
        <f ca="1">+_xll.BInterpol(Boost!$R$6:$R$66,Boost!$AX$6:$AX$66,params!B2788,"cubic")</f>
        <v>#NAME?</v>
      </c>
      <c r="E2788" s="198" t="e">
        <f t="shared" ca="1" si="350"/>
        <v>#NAME?</v>
      </c>
      <c r="F2788" s="151" t="e">
        <f ca="1">+_xll.BInterpol(Boost!$R$6:$R$66,Boost!$AY$6:$AY$66,params!B2788,"cubic")</f>
        <v>#NAME?</v>
      </c>
      <c r="G2788" s="151" t="e">
        <f ca="1">_xll.BInterpol(cf!$A$2:$A$68,cf!$B$2:$B$68,params!B2788,"cubic")/100</f>
        <v>#NAME?</v>
      </c>
      <c r="H2788" s="199" t="e">
        <f t="shared" ca="1" si="351"/>
        <v>#NAME?</v>
      </c>
      <c r="I2788" s="152">
        <f t="shared" si="355"/>
        <v>0.16944960102163698</v>
      </c>
      <c r="J2788" s="152">
        <f t="shared" si="352"/>
        <v>5.5371872307197201E-5</v>
      </c>
      <c r="K2788" s="3" t="e">
        <f t="shared" ca="1" si="348"/>
        <v>#NAME?</v>
      </c>
      <c r="L2788" s="153" t="e">
        <f t="shared" ca="1" si="353"/>
        <v>#NAME?</v>
      </c>
      <c r="M2788" s="195" t="e">
        <f ca="1">_xll.BInterpol(cf!$A$2:$A$68,cf!$C$2:$C$68,params!B2788,"cubic")</f>
        <v>#NAME?</v>
      </c>
      <c r="N2788" s="195" t="e">
        <f ca="1">+_xll.BInterpol(#REF!,#REF!,params!B2788,"cubic")</f>
        <v>#NAME?</v>
      </c>
      <c r="O2788" s="153" t="e">
        <f t="shared" ca="1" si="349"/>
        <v>#NAME?</v>
      </c>
    </row>
    <row r="2789" spans="1:15">
      <c r="A2789">
        <v>2786</v>
      </c>
      <c r="B2789">
        <f t="shared" si="347"/>
        <v>11.144</v>
      </c>
      <c r="C2789" s="151" t="e">
        <f ca="1">+_xll.BInterpol(Boost!$R$6:$R$66,Boost!$AZ$6:$AZ$66,params!B2789,"cubic")</f>
        <v>#NAME?</v>
      </c>
      <c r="D2789" s="151" t="e">
        <f ca="1">+_xll.BInterpol(Boost!$R$6:$R$66,Boost!$AX$6:$AX$66,params!B2789,"cubic")</f>
        <v>#NAME?</v>
      </c>
      <c r="E2789" s="198" t="e">
        <f t="shared" ca="1" si="350"/>
        <v>#NAME?</v>
      </c>
      <c r="F2789" s="151" t="e">
        <f ca="1">+_xll.BInterpol(Boost!$R$6:$R$66,Boost!$AY$6:$AY$66,params!B2789,"cubic")</f>
        <v>#NAME?</v>
      </c>
      <c r="G2789" s="151" t="e">
        <f ca="1">_xll.BInterpol(cf!$A$2:$A$68,cf!$B$2:$B$68,params!B2789,"cubic")/100</f>
        <v>#NAME?</v>
      </c>
      <c r="H2789" s="199" t="e">
        <f t="shared" ca="1" si="351"/>
        <v>#NAME?</v>
      </c>
      <c r="I2789" s="152">
        <f t="shared" si="355"/>
        <v>0.16950496920260893</v>
      </c>
      <c r="J2789" s="152">
        <f t="shared" si="352"/>
        <v>5.5368180971959724E-5</v>
      </c>
      <c r="K2789" s="3" t="e">
        <f t="shared" ca="1" si="348"/>
        <v>#NAME?</v>
      </c>
      <c r="L2789" s="153" t="e">
        <f t="shared" ca="1" si="353"/>
        <v>#NAME?</v>
      </c>
      <c r="M2789" s="195" t="e">
        <f ca="1">_xll.BInterpol(cf!$A$2:$A$68,cf!$C$2:$C$68,params!B2789,"cubic")</f>
        <v>#NAME?</v>
      </c>
      <c r="N2789" s="195" t="e">
        <f ca="1">+_xll.BInterpol(#REF!,#REF!,params!B2789,"cubic")</f>
        <v>#NAME?</v>
      </c>
      <c r="O2789" s="153" t="e">
        <f t="shared" ca="1" si="349"/>
        <v>#NAME?</v>
      </c>
    </row>
    <row r="2790" spans="1:15">
      <c r="A2790">
        <v>2787</v>
      </c>
      <c r="B2790">
        <f t="shared" si="347"/>
        <v>11.148</v>
      </c>
      <c r="C2790" s="151" t="e">
        <f ca="1">+_xll.BInterpol(Boost!$R$6:$R$66,Boost!$AZ$6:$AZ$66,params!B2790,"cubic")</f>
        <v>#NAME?</v>
      </c>
      <c r="D2790" s="151" t="e">
        <f ca="1">+_xll.BInterpol(Boost!$R$6:$R$66,Boost!$AX$6:$AX$66,params!B2790,"cubic")</f>
        <v>#NAME?</v>
      </c>
      <c r="E2790" s="198" t="e">
        <f t="shared" ca="1" si="350"/>
        <v>#NAME?</v>
      </c>
      <c r="F2790" s="151" t="e">
        <f ca="1">+_xll.BInterpol(Boost!$R$6:$R$66,Boost!$AY$6:$AY$66,params!B2790,"cubic")</f>
        <v>#NAME?</v>
      </c>
      <c r="G2790" s="151" t="e">
        <f ca="1">_xll.BInterpol(cf!$A$2:$A$68,cf!$B$2:$B$68,params!B2790,"cubic")/100</f>
        <v>#NAME?</v>
      </c>
      <c r="H2790" s="199" t="e">
        <f t="shared" ca="1" si="351"/>
        <v>#NAME?</v>
      </c>
      <c r="I2790" s="152">
        <f t="shared" si="355"/>
        <v>0.1695603336924919</v>
      </c>
      <c r="J2790" s="152">
        <f t="shared" si="352"/>
        <v>5.5364489882969714E-5</v>
      </c>
      <c r="K2790" s="3" t="e">
        <f t="shared" ca="1" si="348"/>
        <v>#NAME?</v>
      </c>
      <c r="L2790" s="153" t="e">
        <f t="shared" ca="1" si="353"/>
        <v>#NAME?</v>
      </c>
      <c r="M2790" s="195" t="e">
        <f ca="1">_xll.BInterpol(cf!$A$2:$A$68,cf!$C$2:$C$68,params!B2790,"cubic")</f>
        <v>#NAME?</v>
      </c>
      <c r="N2790" s="195" t="e">
        <f ca="1">+_xll.BInterpol(#REF!,#REF!,params!B2790,"cubic")</f>
        <v>#NAME?</v>
      </c>
      <c r="O2790" s="153" t="e">
        <f t="shared" ca="1" si="349"/>
        <v>#NAME?</v>
      </c>
    </row>
    <row r="2791" spans="1:15">
      <c r="A2791">
        <v>2788</v>
      </c>
      <c r="B2791">
        <f t="shared" si="347"/>
        <v>11.151999999999999</v>
      </c>
      <c r="C2791" s="151" t="e">
        <f ca="1">+_xll.BInterpol(Boost!$R$6:$R$66,Boost!$AZ$6:$AZ$66,params!B2791,"cubic")</f>
        <v>#NAME?</v>
      </c>
      <c r="D2791" s="151" t="e">
        <f ca="1">+_xll.BInterpol(Boost!$R$6:$R$66,Boost!$AX$6:$AX$66,params!B2791,"cubic")</f>
        <v>#NAME?</v>
      </c>
      <c r="E2791" s="198" t="e">
        <f t="shared" ca="1" si="350"/>
        <v>#NAME?</v>
      </c>
      <c r="F2791" s="151" t="e">
        <f ca="1">+_xll.BInterpol(Boost!$R$6:$R$66,Boost!$AY$6:$AY$66,params!B2791,"cubic")</f>
        <v>#NAME?</v>
      </c>
      <c r="G2791" s="151" t="e">
        <f ca="1">_xll.BInterpol(cf!$A$2:$A$68,cf!$B$2:$B$68,params!B2791,"cubic")/100</f>
        <v>#NAME?</v>
      </c>
      <c r="H2791" s="199" t="e">
        <f t="shared" ca="1" si="351"/>
        <v>#NAME?</v>
      </c>
      <c r="I2791" s="152">
        <f t="shared" si="355"/>
        <v>0.16961569449153191</v>
      </c>
      <c r="J2791" s="152">
        <f t="shared" si="352"/>
        <v>5.5360799040005126E-5</v>
      </c>
      <c r="K2791" s="3" t="e">
        <f t="shared" ca="1" si="348"/>
        <v>#NAME?</v>
      </c>
      <c r="L2791" s="153" t="e">
        <f t="shared" ca="1" si="353"/>
        <v>#NAME?</v>
      </c>
      <c r="M2791" s="195" t="e">
        <f ca="1">_xll.BInterpol(cf!$A$2:$A$68,cf!$C$2:$C$68,params!B2791,"cubic")</f>
        <v>#NAME?</v>
      </c>
      <c r="N2791" s="195" t="e">
        <f ca="1">+_xll.BInterpol(#REF!,#REF!,params!B2791,"cubic")</f>
        <v>#NAME?</v>
      </c>
      <c r="O2791" s="153" t="e">
        <f t="shared" ca="1" si="349"/>
        <v>#NAME?</v>
      </c>
    </row>
    <row r="2792" spans="1:15">
      <c r="A2792">
        <v>2789</v>
      </c>
      <c r="B2792">
        <f t="shared" si="347"/>
        <v>11.156000000000001</v>
      </c>
      <c r="C2792" s="151" t="e">
        <f ca="1">+_xll.BInterpol(Boost!$R$6:$R$66,Boost!$AZ$6:$AZ$66,params!B2792,"cubic")</f>
        <v>#NAME?</v>
      </c>
      <c r="D2792" s="151" t="e">
        <f ca="1">+_xll.BInterpol(Boost!$R$6:$R$66,Boost!$AX$6:$AX$66,params!B2792,"cubic")</f>
        <v>#NAME?</v>
      </c>
      <c r="E2792" s="198" t="e">
        <f t="shared" ca="1" si="350"/>
        <v>#NAME?</v>
      </c>
      <c r="F2792" s="151" t="e">
        <f ca="1">+_xll.BInterpol(Boost!$R$6:$R$66,Boost!$AY$6:$AY$66,params!B2792,"cubic")</f>
        <v>#NAME?</v>
      </c>
      <c r="G2792" s="151" t="e">
        <f ca="1">_xll.BInterpol(cf!$A$2:$A$68,cf!$B$2:$B$68,params!B2792,"cubic")/100</f>
        <v>#NAME?</v>
      </c>
      <c r="H2792" s="199" t="e">
        <f t="shared" ca="1" si="351"/>
        <v>#NAME?</v>
      </c>
      <c r="I2792" s="152">
        <f t="shared" si="355"/>
        <v>0.16967105159997509</v>
      </c>
      <c r="J2792" s="152">
        <f t="shared" si="352"/>
        <v>5.5357108443176983E-5</v>
      </c>
      <c r="K2792" s="3" t="e">
        <f t="shared" ca="1" si="348"/>
        <v>#NAME?</v>
      </c>
      <c r="L2792" s="153" t="e">
        <f t="shared" ca="1" si="353"/>
        <v>#NAME?</v>
      </c>
      <c r="M2792" s="195" t="e">
        <f ca="1">_xll.BInterpol(cf!$A$2:$A$68,cf!$C$2:$C$68,params!B2792,"cubic")</f>
        <v>#NAME?</v>
      </c>
      <c r="N2792" s="195" t="e">
        <f ca="1">+_xll.BInterpol(#REF!,#REF!,params!B2792,"cubic")</f>
        <v>#NAME?</v>
      </c>
      <c r="O2792" s="153" t="e">
        <f t="shared" ca="1" si="349"/>
        <v>#NAME?</v>
      </c>
    </row>
    <row r="2793" spans="1:15">
      <c r="A2793">
        <v>2790</v>
      </c>
      <c r="B2793">
        <f t="shared" si="347"/>
        <v>11.16</v>
      </c>
      <c r="C2793" s="151" t="e">
        <f ca="1">+_xll.BInterpol(Boost!$R$6:$R$66,Boost!$AZ$6:$AZ$66,params!B2793,"cubic")</f>
        <v>#NAME?</v>
      </c>
      <c r="D2793" s="151" t="e">
        <f ca="1">+_xll.BInterpol(Boost!$R$6:$R$66,Boost!$AX$6:$AX$66,params!B2793,"cubic")</f>
        <v>#NAME?</v>
      </c>
      <c r="E2793" s="198" t="e">
        <f t="shared" ca="1" si="350"/>
        <v>#NAME?</v>
      </c>
      <c r="F2793" s="151" t="e">
        <f ca="1">+_xll.BInterpol(Boost!$R$6:$R$66,Boost!$AY$6:$AY$66,params!B2793,"cubic")</f>
        <v>#NAME?</v>
      </c>
      <c r="G2793" s="151" t="e">
        <f ca="1">_xll.BInterpol(cf!$A$2:$A$68,cf!$B$2:$B$68,params!B2793,"cubic")/100</f>
        <v>#NAME?</v>
      </c>
      <c r="H2793" s="199" t="e">
        <f t="shared" ca="1" si="351"/>
        <v>#NAME?</v>
      </c>
      <c r="I2793" s="152">
        <f t="shared" si="355"/>
        <v>0.16972640501806735</v>
      </c>
      <c r="J2793" s="152">
        <f t="shared" si="352"/>
        <v>5.535341809226324E-5</v>
      </c>
      <c r="K2793" s="3" t="e">
        <f t="shared" ca="1" si="348"/>
        <v>#NAME?</v>
      </c>
      <c r="L2793" s="153" t="e">
        <f t="shared" ca="1" si="353"/>
        <v>#NAME?</v>
      </c>
      <c r="M2793" s="195" t="e">
        <f ca="1">_xll.BInterpol(cf!$A$2:$A$68,cf!$C$2:$C$68,params!B2793,"cubic")</f>
        <v>#NAME?</v>
      </c>
      <c r="N2793" s="195" t="e">
        <f ca="1">+_xll.BInterpol(#REF!,#REF!,params!B2793,"cubic")</f>
        <v>#NAME?</v>
      </c>
      <c r="O2793" s="153" t="e">
        <f t="shared" ca="1" si="349"/>
        <v>#NAME?</v>
      </c>
    </row>
    <row r="2794" spans="1:15">
      <c r="A2794">
        <v>2791</v>
      </c>
      <c r="B2794">
        <f t="shared" si="347"/>
        <v>11.164</v>
      </c>
      <c r="C2794" s="151" t="e">
        <f ca="1">+_xll.BInterpol(Boost!$R$6:$R$66,Boost!$AZ$6:$AZ$66,params!B2794,"cubic")</f>
        <v>#NAME?</v>
      </c>
      <c r="D2794" s="151" t="e">
        <f ca="1">+_xll.BInterpol(Boost!$R$6:$R$66,Boost!$AX$6:$AX$66,params!B2794,"cubic")</f>
        <v>#NAME?</v>
      </c>
      <c r="E2794" s="198" t="e">
        <f t="shared" ca="1" si="350"/>
        <v>#NAME?</v>
      </c>
      <c r="F2794" s="151" t="e">
        <f ca="1">+_xll.BInterpol(Boost!$R$6:$R$66,Boost!$AY$6:$AY$66,params!B2794,"cubic")</f>
        <v>#NAME?</v>
      </c>
      <c r="G2794" s="151" t="e">
        <f ca="1">_xll.BInterpol(cf!$A$2:$A$68,cf!$B$2:$B$68,params!B2794,"cubic")/100</f>
        <v>#NAME?</v>
      </c>
      <c r="H2794" s="199" t="e">
        <f t="shared" ca="1" si="351"/>
        <v>#NAME?</v>
      </c>
      <c r="I2794" s="152">
        <f t="shared" si="355"/>
        <v>0.16978175474605472</v>
      </c>
      <c r="J2794" s="152">
        <f t="shared" si="352"/>
        <v>5.5349727987374919E-5</v>
      </c>
      <c r="K2794" s="3" t="e">
        <f t="shared" ca="1" si="348"/>
        <v>#NAME?</v>
      </c>
      <c r="L2794" s="153" t="e">
        <f t="shared" ca="1" si="353"/>
        <v>#NAME?</v>
      </c>
      <c r="M2794" s="195" t="e">
        <f ca="1">_xll.BInterpol(cf!$A$2:$A$68,cf!$C$2:$C$68,params!B2794,"cubic")</f>
        <v>#NAME?</v>
      </c>
      <c r="N2794" s="195" t="e">
        <f ca="1">+_xll.BInterpol(#REF!,#REF!,params!B2794,"cubic")</f>
        <v>#NAME?</v>
      </c>
      <c r="O2794" s="153" t="e">
        <f t="shared" ca="1" si="349"/>
        <v>#NAME?</v>
      </c>
    </row>
    <row r="2795" spans="1:15">
      <c r="A2795">
        <v>2792</v>
      </c>
      <c r="B2795">
        <f t="shared" si="347"/>
        <v>11.167999999999999</v>
      </c>
      <c r="C2795" s="151" t="e">
        <f ca="1">+_xll.BInterpol(Boost!$R$6:$R$66,Boost!$AZ$6:$AZ$66,params!B2795,"cubic")</f>
        <v>#NAME?</v>
      </c>
      <c r="D2795" s="151" t="e">
        <f ca="1">+_xll.BInterpol(Boost!$R$6:$R$66,Boost!$AX$6:$AX$66,params!B2795,"cubic")</f>
        <v>#NAME?</v>
      </c>
      <c r="E2795" s="198" t="e">
        <f t="shared" ca="1" si="350"/>
        <v>#NAME?</v>
      </c>
      <c r="F2795" s="151" t="e">
        <f ca="1">+_xll.BInterpol(Boost!$R$6:$R$66,Boost!$AY$6:$AY$66,params!B2795,"cubic")</f>
        <v>#NAME?</v>
      </c>
      <c r="G2795" s="151" t="e">
        <f ca="1">_xll.BInterpol(cf!$A$2:$A$68,cf!$B$2:$B$68,params!B2795,"cubic")/100</f>
        <v>#NAME?</v>
      </c>
      <c r="H2795" s="199" t="e">
        <f t="shared" ca="1" si="351"/>
        <v>#NAME?</v>
      </c>
      <c r="I2795" s="152">
        <f t="shared" si="355"/>
        <v>0.16983710078418313</v>
      </c>
      <c r="J2795" s="152">
        <f t="shared" si="352"/>
        <v>5.5346038128400998E-5</v>
      </c>
      <c r="K2795" s="3" t="e">
        <f t="shared" ca="1" si="348"/>
        <v>#NAME?</v>
      </c>
      <c r="L2795" s="153" t="e">
        <f t="shared" ca="1" si="353"/>
        <v>#NAME?</v>
      </c>
      <c r="M2795" s="195" t="e">
        <f ca="1">_xll.BInterpol(cf!$A$2:$A$68,cf!$C$2:$C$68,params!B2795,"cubic")</f>
        <v>#NAME?</v>
      </c>
      <c r="N2795" s="195" t="e">
        <f ca="1">+_xll.BInterpol(#REF!,#REF!,params!B2795,"cubic")</f>
        <v>#NAME?</v>
      </c>
      <c r="O2795" s="153" t="e">
        <f t="shared" ca="1" si="349"/>
        <v>#NAME?</v>
      </c>
    </row>
    <row r="2796" spans="1:15">
      <c r="A2796">
        <v>2793</v>
      </c>
      <c r="B2796">
        <f t="shared" si="347"/>
        <v>11.172000000000001</v>
      </c>
      <c r="C2796" s="151" t="e">
        <f ca="1">+_xll.BInterpol(Boost!$R$6:$R$66,Boost!$AZ$6:$AZ$66,params!B2796,"cubic")</f>
        <v>#NAME?</v>
      </c>
      <c r="D2796" s="151" t="e">
        <f ca="1">+_xll.BInterpol(Boost!$R$6:$R$66,Boost!$AX$6:$AX$66,params!B2796,"cubic")</f>
        <v>#NAME?</v>
      </c>
      <c r="E2796" s="198" t="e">
        <f t="shared" ca="1" si="350"/>
        <v>#NAME?</v>
      </c>
      <c r="F2796" s="151" t="e">
        <f ca="1">+_xll.BInterpol(Boost!$R$6:$R$66,Boost!$AY$6:$AY$66,params!B2796,"cubic")</f>
        <v>#NAME?</v>
      </c>
      <c r="G2796" s="151" t="e">
        <f ca="1">_xll.BInterpol(cf!$A$2:$A$68,cf!$B$2:$B$68,params!B2796,"cubic")/100</f>
        <v>#NAME?</v>
      </c>
      <c r="H2796" s="199" t="e">
        <f t="shared" ca="1" si="351"/>
        <v>#NAME?</v>
      </c>
      <c r="I2796" s="152">
        <f t="shared" si="355"/>
        <v>0.1698924431326988</v>
      </c>
      <c r="J2796" s="152">
        <f t="shared" si="352"/>
        <v>5.5342348515674544E-5</v>
      </c>
      <c r="K2796" s="3" t="e">
        <f t="shared" ca="1" si="348"/>
        <v>#NAME?</v>
      </c>
      <c r="L2796" s="153" t="e">
        <f t="shared" ca="1" si="353"/>
        <v>#NAME?</v>
      </c>
      <c r="M2796" s="195" t="e">
        <f ca="1">_xll.BInterpol(cf!$A$2:$A$68,cf!$C$2:$C$68,params!B2796,"cubic")</f>
        <v>#NAME?</v>
      </c>
      <c r="N2796" s="195" t="e">
        <f ca="1">+_xll.BInterpol(#REF!,#REF!,params!B2796,"cubic")</f>
        <v>#NAME?</v>
      </c>
      <c r="O2796" s="153" t="e">
        <f t="shared" ca="1" si="349"/>
        <v>#NAME?</v>
      </c>
    </row>
    <row r="2797" spans="1:15">
      <c r="A2797">
        <v>2794</v>
      </c>
      <c r="B2797">
        <f t="shared" si="347"/>
        <v>11.176</v>
      </c>
      <c r="C2797" s="151" t="e">
        <f ca="1">+_xll.BInterpol(Boost!$R$6:$R$66,Boost!$AZ$6:$AZ$66,params!B2797,"cubic")</f>
        <v>#NAME?</v>
      </c>
      <c r="D2797" s="151" t="e">
        <f ca="1">+_xll.BInterpol(Boost!$R$6:$R$66,Boost!$AX$6:$AX$66,params!B2797,"cubic")</f>
        <v>#NAME?</v>
      </c>
      <c r="E2797" s="198" t="e">
        <f t="shared" ca="1" si="350"/>
        <v>#NAME?</v>
      </c>
      <c r="F2797" s="151" t="e">
        <f ca="1">+_xll.BInterpol(Boost!$R$6:$R$66,Boost!$AY$6:$AY$66,params!B2797,"cubic")</f>
        <v>#NAME?</v>
      </c>
      <c r="G2797" s="151" t="e">
        <f ca="1">_xll.BInterpol(cf!$A$2:$A$68,cf!$B$2:$B$68,params!B2797,"cubic")/100</f>
        <v>#NAME?</v>
      </c>
      <c r="H2797" s="199" t="e">
        <f t="shared" ca="1" si="351"/>
        <v>#NAME?</v>
      </c>
      <c r="I2797" s="152">
        <f t="shared" si="355"/>
        <v>0.16994778179184744</v>
      </c>
      <c r="J2797" s="152">
        <f t="shared" si="352"/>
        <v>5.5338659148640446E-5</v>
      </c>
      <c r="K2797" s="3" t="e">
        <f t="shared" ca="1" si="348"/>
        <v>#NAME?</v>
      </c>
      <c r="L2797" s="153" t="e">
        <f t="shared" ca="1" si="353"/>
        <v>#NAME?</v>
      </c>
      <c r="M2797" s="195" t="e">
        <f ca="1">_xll.BInterpol(cf!$A$2:$A$68,cf!$C$2:$C$68,params!B2797,"cubic")</f>
        <v>#NAME?</v>
      </c>
      <c r="N2797" s="195" t="e">
        <f ca="1">+_xll.BInterpol(#REF!,#REF!,params!B2797,"cubic")</f>
        <v>#NAME?</v>
      </c>
      <c r="O2797" s="153" t="e">
        <f t="shared" ca="1" si="349"/>
        <v>#NAME?</v>
      </c>
    </row>
    <row r="2798" spans="1:15">
      <c r="A2798">
        <v>2795</v>
      </c>
      <c r="B2798">
        <f t="shared" si="347"/>
        <v>11.18</v>
      </c>
      <c r="C2798" s="151" t="e">
        <f ca="1">+_xll.BInterpol(Boost!$R$6:$R$66,Boost!$AZ$6:$AZ$66,params!B2798,"cubic")</f>
        <v>#NAME?</v>
      </c>
      <c r="D2798" s="151" t="e">
        <f ca="1">+_xll.BInterpol(Boost!$R$6:$R$66,Boost!$AX$6:$AX$66,params!B2798,"cubic")</f>
        <v>#NAME?</v>
      </c>
      <c r="E2798" s="198" t="e">
        <f t="shared" ca="1" si="350"/>
        <v>#NAME?</v>
      </c>
      <c r="F2798" s="151" t="e">
        <f ca="1">+_xll.BInterpol(Boost!$R$6:$R$66,Boost!$AY$6:$AY$66,params!B2798,"cubic")</f>
        <v>#NAME?</v>
      </c>
      <c r="G2798" s="151" t="e">
        <f ca="1">_xll.BInterpol(cf!$A$2:$A$68,cf!$B$2:$B$68,params!B2798,"cubic")/100</f>
        <v>#NAME?</v>
      </c>
      <c r="H2798" s="199" t="e">
        <f t="shared" ca="1" si="351"/>
        <v>#NAME?</v>
      </c>
      <c r="I2798" s="152">
        <f t="shared" si="355"/>
        <v>0.17000311676187518</v>
      </c>
      <c r="J2798" s="152">
        <f t="shared" si="352"/>
        <v>5.5334970027742791E-5</v>
      </c>
      <c r="K2798" s="3" t="e">
        <f t="shared" ca="1" si="348"/>
        <v>#NAME?</v>
      </c>
      <c r="L2798" s="153" t="e">
        <f t="shared" ca="1" si="353"/>
        <v>#NAME?</v>
      </c>
      <c r="M2798" s="195" t="e">
        <f ca="1">_xll.BInterpol(cf!$A$2:$A$68,cf!$C$2:$C$68,params!B2798,"cubic")</f>
        <v>#NAME?</v>
      </c>
      <c r="N2798" s="195" t="e">
        <f ca="1">+_xll.BInterpol(#REF!,#REF!,params!B2798,"cubic")</f>
        <v>#NAME?</v>
      </c>
      <c r="O2798" s="153" t="e">
        <f t="shared" ca="1" si="349"/>
        <v>#NAME?</v>
      </c>
    </row>
    <row r="2799" spans="1:15">
      <c r="A2799">
        <v>2796</v>
      </c>
      <c r="B2799">
        <f t="shared" si="347"/>
        <v>11.183999999999999</v>
      </c>
      <c r="C2799" s="151" t="e">
        <f ca="1">+_xll.BInterpol(Boost!$R$6:$R$66,Boost!$AZ$6:$AZ$66,params!B2799,"cubic")</f>
        <v>#NAME?</v>
      </c>
      <c r="D2799" s="151" t="e">
        <f ca="1">+_xll.BInterpol(Boost!$R$6:$R$66,Boost!$AX$6:$AX$66,params!B2799,"cubic")</f>
        <v>#NAME?</v>
      </c>
      <c r="E2799" s="198" t="e">
        <f t="shared" ca="1" si="350"/>
        <v>#NAME?</v>
      </c>
      <c r="F2799" s="151" t="e">
        <f ca="1">+_xll.BInterpol(Boost!$R$6:$R$66,Boost!$AY$6:$AY$66,params!B2799,"cubic")</f>
        <v>#NAME?</v>
      </c>
      <c r="G2799" s="151" t="e">
        <f ca="1">_xll.BInterpol(cf!$A$2:$A$68,cf!$B$2:$B$68,params!B2799,"cubic")/100</f>
        <v>#NAME?</v>
      </c>
      <c r="H2799" s="199" t="e">
        <f t="shared" ca="1" si="351"/>
        <v>#NAME?</v>
      </c>
      <c r="I2799" s="152">
        <f t="shared" si="355"/>
        <v>0.17005844804302783</v>
      </c>
      <c r="J2799" s="152">
        <f t="shared" si="352"/>
        <v>5.5331281152648515E-5</v>
      </c>
      <c r="K2799" s="3" t="e">
        <f t="shared" ca="1" si="348"/>
        <v>#NAME?</v>
      </c>
      <c r="L2799" s="153" t="e">
        <f t="shared" ca="1" si="353"/>
        <v>#NAME?</v>
      </c>
      <c r="M2799" s="195" t="e">
        <f ca="1">_xll.BInterpol(cf!$A$2:$A$68,cf!$C$2:$C$68,params!B2799,"cubic")</f>
        <v>#NAME?</v>
      </c>
      <c r="N2799" s="195" t="e">
        <f ca="1">+_xll.BInterpol(#REF!,#REF!,params!B2799,"cubic")</f>
        <v>#NAME?</v>
      </c>
      <c r="O2799" s="153" t="e">
        <f t="shared" ca="1" si="349"/>
        <v>#NAME?</v>
      </c>
    </row>
    <row r="2800" spans="1:15">
      <c r="A2800">
        <v>2797</v>
      </c>
      <c r="B2800">
        <f t="shared" si="347"/>
        <v>11.188000000000001</v>
      </c>
      <c r="C2800" s="151" t="e">
        <f ca="1">+_xll.BInterpol(Boost!$R$6:$R$66,Boost!$AZ$6:$AZ$66,params!B2800,"cubic")</f>
        <v>#NAME?</v>
      </c>
      <c r="D2800" s="151" t="e">
        <f ca="1">+_xll.BInterpol(Boost!$R$6:$R$66,Boost!$AX$6:$AX$66,params!B2800,"cubic")</f>
        <v>#NAME?</v>
      </c>
      <c r="E2800" s="198" t="e">
        <f t="shared" ca="1" si="350"/>
        <v>#NAME?</v>
      </c>
      <c r="F2800" s="151" t="e">
        <f ca="1">+_xll.BInterpol(Boost!$R$6:$R$66,Boost!$AY$6:$AY$66,params!B2800,"cubic")</f>
        <v>#NAME?</v>
      </c>
      <c r="G2800" s="151" t="e">
        <f ca="1">_xll.BInterpol(cf!$A$2:$A$68,cf!$B$2:$B$68,params!B2800,"cubic")/100</f>
        <v>#NAME?</v>
      </c>
      <c r="H2800" s="199" t="e">
        <f t="shared" ca="1" si="351"/>
        <v>#NAME?</v>
      </c>
      <c r="I2800" s="152">
        <f t="shared" si="355"/>
        <v>0.17011377563555141</v>
      </c>
      <c r="J2800" s="152">
        <f t="shared" si="352"/>
        <v>5.5327592523579661E-5</v>
      </c>
      <c r="K2800" s="3" t="e">
        <f t="shared" ca="1" si="348"/>
        <v>#NAME?</v>
      </c>
      <c r="L2800" s="153" t="e">
        <f t="shared" ca="1" si="353"/>
        <v>#NAME?</v>
      </c>
      <c r="M2800" s="195" t="e">
        <f ca="1">_xll.BInterpol(cf!$A$2:$A$68,cf!$C$2:$C$68,params!B2800,"cubic")</f>
        <v>#NAME?</v>
      </c>
      <c r="N2800" s="195" t="e">
        <f ca="1">+_xll.BInterpol(#REF!,#REF!,params!B2800,"cubic")</f>
        <v>#NAME?</v>
      </c>
      <c r="O2800" s="153" t="e">
        <f t="shared" ca="1" si="349"/>
        <v>#NAME?</v>
      </c>
    </row>
    <row r="2801" spans="1:15">
      <c r="A2801">
        <v>2798</v>
      </c>
      <c r="B2801">
        <f t="shared" si="347"/>
        <v>11.192</v>
      </c>
      <c r="C2801" s="151" t="e">
        <f ca="1">+_xll.BInterpol(Boost!$R$6:$R$66,Boost!$AZ$6:$AZ$66,params!B2801,"cubic")</f>
        <v>#NAME?</v>
      </c>
      <c r="D2801" s="151" t="e">
        <f ca="1">+_xll.BInterpol(Boost!$R$6:$R$66,Boost!$AX$6:$AX$66,params!B2801,"cubic")</f>
        <v>#NAME?</v>
      </c>
      <c r="E2801" s="198" t="e">
        <f t="shared" ca="1" si="350"/>
        <v>#NAME?</v>
      </c>
      <c r="F2801" s="151" t="e">
        <f ca="1">+_xll.BInterpol(Boost!$R$6:$R$66,Boost!$AY$6:$AY$66,params!B2801,"cubic")</f>
        <v>#NAME?</v>
      </c>
      <c r="G2801" s="151" t="e">
        <f ca="1">_xll.BInterpol(cf!$A$2:$A$68,cf!$B$2:$B$68,params!B2801,"cubic")/100</f>
        <v>#NAME?</v>
      </c>
      <c r="H2801" s="199" t="e">
        <f t="shared" ca="1" si="351"/>
        <v>#NAME?</v>
      </c>
      <c r="I2801" s="152">
        <f t="shared" si="355"/>
        <v>0.17016909953969173</v>
      </c>
      <c r="J2801" s="152">
        <f t="shared" si="352"/>
        <v>5.5323904140314184E-5</v>
      </c>
      <c r="K2801" s="3" t="e">
        <f t="shared" ca="1" si="348"/>
        <v>#NAME?</v>
      </c>
      <c r="L2801" s="153" t="e">
        <f t="shared" ca="1" si="353"/>
        <v>#NAME?</v>
      </c>
      <c r="M2801" s="195" t="e">
        <f ca="1">_xll.BInterpol(cf!$A$2:$A$68,cf!$C$2:$C$68,params!B2801,"cubic")</f>
        <v>#NAME?</v>
      </c>
      <c r="N2801" s="195" t="e">
        <f ca="1">+_xll.BInterpol(#REF!,#REF!,params!B2801,"cubic")</f>
        <v>#NAME?</v>
      </c>
      <c r="O2801" s="153" t="e">
        <f t="shared" ca="1" si="349"/>
        <v>#NAME?</v>
      </c>
    </row>
    <row r="2802" spans="1:15">
      <c r="A2802">
        <v>2799</v>
      </c>
      <c r="B2802">
        <f t="shared" si="347"/>
        <v>11.196</v>
      </c>
      <c r="C2802" s="151" t="e">
        <f ca="1">+_xll.BInterpol(Boost!$R$6:$R$66,Boost!$AZ$6:$AZ$66,params!B2802,"cubic")</f>
        <v>#NAME?</v>
      </c>
      <c r="D2802" s="151" t="e">
        <f ca="1">+_xll.BInterpol(Boost!$R$6:$R$66,Boost!$AX$6:$AX$66,params!B2802,"cubic")</f>
        <v>#NAME?</v>
      </c>
      <c r="E2802" s="198" t="e">
        <f t="shared" ca="1" si="350"/>
        <v>#NAME?</v>
      </c>
      <c r="F2802" s="151" t="e">
        <f ca="1">+_xll.BInterpol(Boost!$R$6:$R$66,Boost!$AY$6:$AY$66,params!B2802,"cubic")</f>
        <v>#NAME?</v>
      </c>
      <c r="G2802" s="151" t="e">
        <f ca="1">_xll.BInterpol(cf!$A$2:$A$68,cf!$B$2:$B$68,params!B2802,"cubic")/100</f>
        <v>#NAME?</v>
      </c>
      <c r="H2802" s="199" t="e">
        <f t="shared" ca="1" si="351"/>
        <v>#NAME?</v>
      </c>
      <c r="I2802" s="152">
        <f t="shared" si="355"/>
        <v>0.17022441975569469</v>
      </c>
      <c r="J2802" s="152">
        <f t="shared" si="352"/>
        <v>5.5320216002963107E-5</v>
      </c>
      <c r="K2802" s="3" t="e">
        <f t="shared" ca="1" si="348"/>
        <v>#NAME?</v>
      </c>
      <c r="L2802" s="153" t="e">
        <f t="shared" ca="1" si="353"/>
        <v>#NAME?</v>
      </c>
      <c r="M2802" s="195" t="e">
        <f ca="1">_xll.BInterpol(cf!$A$2:$A$68,cf!$C$2:$C$68,params!B2802,"cubic")</f>
        <v>#NAME?</v>
      </c>
      <c r="N2802" s="195" t="e">
        <f ca="1">+_xll.BInterpol(#REF!,#REF!,params!B2802,"cubic")</f>
        <v>#NAME?</v>
      </c>
      <c r="O2802" s="153" t="e">
        <f t="shared" ca="1" si="349"/>
        <v>#NAME?</v>
      </c>
    </row>
    <row r="2803" spans="1:15">
      <c r="A2803">
        <v>2800</v>
      </c>
      <c r="B2803">
        <f t="shared" si="347"/>
        <v>11.2</v>
      </c>
      <c r="C2803" s="151" t="e">
        <f ca="1">+_xll.BInterpol(Boost!$R$6:$R$66,Boost!$AZ$6:$AZ$66,params!B2803,"cubic")</f>
        <v>#NAME?</v>
      </c>
      <c r="D2803" s="151" t="e">
        <f ca="1">+_xll.BInterpol(Boost!$R$6:$R$66,Boost!$AX$6:$AX$66,params!B2803,"cubic")</f>
        <v>#NAME?</v>
      </c>
      <c r="E2803" s="198" t="e">
        <f t="shared" ca="1" si="350"/>
        <v>#NAME?</v>
      </c>
      <c r="F2803" s="151" t="e">
        <f ca="1">+_xll.BInterpol(Boost!$R$6:$R$66,Boost!$AY$6:$AY$66,params!B2803,"cubic")</f>
        <v>#NAME?</v>
      </c>
      <c r="G2803" s="151" t="e">
        <f ca="1">_xll.BInterpol(cf!$A$2:$A$68,cf!$B$2:$B$68,params!B2803,"cubic")/100</f>
        <v>#NAME?</v>
      </c>
      <c r="H2803" s="199" t="e">
        <f t="shared" ca="1" si="351"/>
        <v>#NAME?</v>
      </c>
      <c r="I2803" s="152">
        <f t="shared" si="355"/>
        <v>0.17027973628380622</v>
      </c>
      <c r="J2803" s="152">
        <f t="shared" si="352"/>
        <v>5.5316528111526431E-5</v>
      </c>
      <c r="K2803" s="3" t="e">
        <f t="shared" ca="1" si="348"/>
        <v>#NAME?</v>
      </c>
      <c r="L2803" s="153" t="e">
        <f t="shared" ca="1" si="353"/>
        <v>#NAME?</v>
      </c>
      <c r="M2803" s="195" t="e">
        <f ca="1">_xll.BInterpol(cf!$A$2:$A$68,cf!$C$2:$C$68,params!B2803,"cubic")</f>
        <v>#NAME?</v>
      </c>
      <c r="N2803" s="195" t="e">
        <f ca="1">+_xll.BInterpol(#REF!,#REF!,params!B2803,"cubic")</f>
        <v>#NAME?</v>
      </c>
      <c r="O2803" s="153" t="e">
        <f t="shared" ca="1" si="349"/>
        <v>#NAME?</v>
      </c>
    </row>
    <row r="2804" spans="1:15">
      <c r="A2804">
        <v>2801</v>
      </c>
      <c r="B2804">
        <f t="shared" si="347"/>
        <v>11.204000000000001</v>
      </c>
      <c r="C2804" s="151" t="e">
        <f ca="1">+_xll.BInterpol(Boost!$R$6:$R$66,Boost!$AZ$6:$AZ$66,params!B2804,"cubic")</f>
        <v>#NAME?</v>
      </c>
      <c r="D2804" s="151" t="e">
        <f ca="1">+_xll.BInterpol(Boost!$R$6:$R$66,Boost!$AX$6:$AX$66,params!B2804,"cubic")</f>
        <v>#NAME?</v>
      </c>
      <c r="E2804" s="198" t="e">
        <f t="shared" ca="1" si="350"/>
        <v>#NAME?</v>
      </c>
      <c r="F2804" s="151" t="e">
        <f ca="1">+_xll.BInterpol(Boost!$R$6:$R$66,Boost!$AY$6:$AY$66,params!B2804,"cubic")</f>
        <v>#NAME?</v>
      </c>
      <c r="G2804" s="151" t="e">
        <f ca="1">_xll.BInterpol(cf!$A$2:$A$68,cf!$B$2:$B$68,params!B2804,"cubic")/100</f>
        <v>#NAME?</v>
      </c>
      <c r="H2804" s="199" t="e">
        <f t="shared" ca="1" si="351"/>
        <v>#NAME?</v>
      </c>
      <c r="I2804" s="152">
        <f t="shared" si="355"/>
        <v>0.17033504912427222</v>
      </c>
      <c r="J2804" s="152">
        <f t="shared" si="352"/>
        <v>5.5312840466004154E-5</v>
      </c>
      <c r="K2804" s="3" t="e">
        <f t="shared" ca="1" si="348"/>
        <v>#NAME?</v>
      </c>
      <c r="L2804" s="153" t="e">
        <f t="shared" ca="1" si="353"/>
        <v>#NAME?</v>
      </c>
      <c r="M2804" s="195" t="e">
        <f ca="1">_xll.BInterpol(cf!$A$2:$A$68,cf!$C$2:$C$68,params!B2804,"cubic")</f>
        <v>#NAME?</v>
      </c>
      <c r="N2804" s="195" t="e">
        <f ca="1">+_xll.BInterpol(#REF!,#REF!,params!B2804,"cubic")</f>
        <v>#NAME?</v>
      </c>
      <c r="O2804" s="153" t="e">
        <f t="shared" ca="1" si="349"/>
        <v>#NAME?</v>
      </c>
    </row>
    <row r="2805" spans="1:15">
      <c r="A2805">
        <v>2802</v>
      </c>
      <c r="B2805">
        <f t="shared" si="347"/>
        <v>11.208</v>
      </c>
      <c r="C2805" s="151" t="e">
        <f ca="1">+_xll.BInterpol(Boost!$R$6:$R$66,Boost!$AZ$6:$AZ$66,params!B2805,"cubic")</f>
        <v>#NAME?</v>
      </c>
      <c r="D2805" s="151" t="e">
        <f ca="1">+_xll.BInterpol(Boost!$R$6:$R$66,Boost!$AX$6:$AX$66,params!B2805,"cubic")</f>
        <v>#NAME?</v>
      </c>
      <c r="E2805" s="198" t="e">
        <f t="shared" ca="1" si="350"/>
        <v>#NAME?</v>
      </c>
      <c r="F2805" s="151" t="e">
        <f ca="1">+_xll.BInterpol(Boost!$R$6:$R$66,Boost!$AY$6:$AY$66,params!B2805,"cubic")</f>
        <v>#NAME?</v>
      </c>
      <c r="G2805" s="151" t="e">
        <f ca="1">_xll.BInterpol(cf!$A$2:$A$68,cf!$B$2:$B$68,params!B2805,"cubic")/100</f>
        <v>#NAME?</v>
      </c>
      <c r="H2805" s="199" t="e">
        <f t="shared" ca="1" si="351"/>
        <v>#NAME?</v>
      </c>
      <c r="I2805" s="152">
        <f t="shared" si="355"/>
        <v>0.17039035827733828</v>
      </c>
      <c r="J2805" s="152">
        <f t="shared" si="352"/>
        <v>5.530915306606321E-5</v>
      </c>
      <c r="K2805" s="3" t="e">
        <f t="shared" ca="1" si="348"/>
        <v>#NAME?</v>
      </c>
      <c r="L2805" s="153" t="e">
        <f t="shared" ca="1" si="353"/>
        <v>#NAME?</v>
      </c>
      <c r="M2805" s="195" t="e">
        <f ca="1">_xll.BInterpol(cf!$A$2:$A$68,cf!$C$2:$C$68,params!B2805,"cubic")</f>
        <v>#NAME?</v>
      </c>
      <c r="N2805" s="195" t="e">
        <f ca="1">+_xll.BInterpol(#REF!,#REF!,params!B2805,"cubic")</f>
        <v>#NAME?</v>
      </c>
      <c r="O2805" s="153" t="e">
        <f t="shared" ca="1" si="349"/>
        <v>#NAME?</v>
      </c>
    </row>
    <row r="2806" spans="1:15">
      <c r="A2806">
        <v>2803</v>
      </c>
      <c r="B2806">
        <f t="shared" si="347"/>
        <v>11.212</v>
      </c>
      <c r="C2806" s="151" t="e">
        <f ca="1">+_xll.BInterpol(Boost!$R$6:$R$66,Boost!$AZ$6:$AZ$66,params!B2806,"cubic")</f>
        <v>#NAME?</v>
      </c>
      <c r="D2806" s="151" t="e">
        <f ca="1">+_xll.BInterpol(Boost!$R$6:$R$66,Boost!$AX$6:$AX$66,params!B2806,"cubic")</f>
        <v>#NAME?</v>
      </c>
      <c r="E2806" s="198" t="e">
        <f t="shared" ca="1" si="350"/>
        <v>#NAME?</v>
      </c>
      <c r="F2806" s="151" t="e">
        <f ca="1">+_xll.BInterpol(Boost!$R$6:$R$66,Boost!$AY$6:$AY$66,params!B2806,"cubic")</f>
        <v>#NAME?</v>
      </c>
      <c r="G2806" s="151" t="e">
        <f ca="1">_xll.BInterpol(cf!$A$2:$A$68,cf!$B$2:$B$68,params!B2806,"cubic")/100</f>
        <v>#NAME?</v>
      </c>
      <c r="H2806" s="199" t="e">
        <f t="shared" ca="1" si="351"/>
        <v>#NAME?</v>
      </c>
      <c r="I2806" s="152">
        <f t="shared" si="355"/>
        <v>0.17044566374325043</v>
      </c>
      <c r="J2806" s="152">
        <f t="shared" si="352"/>
        <v>5.5305465912147689E-5</v>
      </c>
      <c r="K2806" s="3" t="e">
        <f t="shared" ca="1" si="348"/>
        <v>#NAME?</v>
      </c>
      <c r="L2806" s="153" t="e">
        <f t="shared" ca="1" si="353"/>
        <v>#NAME?</v>
      </c>
      <c r="M2806" s="195" t="e">
        <f ca="1">_xll.BInterpol(cf!$A$2:$A$68,cf!$C$2:$C$68,params!B2806,"cubic")</f>
        <v>#NAME?</v>
      </c>
      <c r="N2806" s="195" t="e">
        <f ca="1">+_xll.BInterpol(#REF!,#REF!,params!B2806,"cubic")</f>
        <v>#NAME?</v>
      </c>
      <c r="O2806" s="153" t="e">
        <f t="shared" ca="1" si="349"/>
        <v>#NAME?</v>
      </c>
    </row>
    <row r="2807" spans="1:15">
      <c r="A2807">
        <v>2804</v>
      </c>
      <c r="B2807">
        <f t="shared" si="347"/>
        <v>11.215999999999999</v>
      </c>
      <c r="C2807" s="151" t="e">
        <f ca="1">+_xll.BInterpol(Boost!$R$6:$R$66,Boost!$AZ$6:$AZ$66,params!B2807,"cubic")</f>
        <v>#NAME?</v>
      </c>
      <c r="D2807" s="151" t="e">
        <f ca="1">+_xll.BInterpol(Boost!$R$6:$R$66,Boost!$AX$6:$AX$66,params!B2807,"cubic")</f>
        <v>#NAME?</v>
      </c>
      <c r="E2807" s="198" t="e">
        <f t="shared" ca="1" si="350"/>
        <v>#NAME?</v>
      </c>
      <c r="F2807" s="151" t="e">
        <f ca="1">+_xll.BInterpol(Boost!$R$6:$R$66,Boost!$AY$6:$AY$66,params!B2807,"cubic")</f>
        <v>#NAME?</v>
      </c>
      <c r="G2807" s="151" t="e">
        <f ca="1">_xll.BInterpol(cf!$A$2:$A$68,cf!$B$2:$B$68,params!B2807,"cubic")/100</f>
        <v>#NAME?</v>
      </c>
      <c r="H2807" s="199" t="e">
        <f t="shared" ca="1" si="351"/>
        <v>#NAME?</v>
      </c>
      <c r="I2807" s="152">
        <f t="shared" si="355"/>
        <v>0.17050096552225447</v>
      </c>
      <c r="J2807" s="152">
        <f t="shared" si="352"/>
        <v>5.5301779004035545E-5</v>
      </c>
      <c r="K2807" s="3" t="e">
        <f t="shared" ca="1" si="348"/>
        <v>#NAME?</v>
      </c>
      <c r="L2807" s="153" t="e">
        <f t="shared" ca="1" si="353"/>
        <v>#NAME?</v>
      </c>
      <c r="M2807" s="195" t="e">
        <f ca="1">_xll.BInterpol(cf!$A$2:$A$68,cf!$C$2:$C$68,params!B2807,"cubic")</f>
        <v>#NAME?</v>
      </c>
      <c r="N2807" s="195" t="e">
        <f ca="1">+_xll.BInterpol(#REF!,#REF!,params!B2807,"cubic")</f>
        <v>#NAME?</v>
      </c>
      <c r="O2807" s="153" t="e">
        <f t="shared" ca="1" si="349"/>
        <v>#NAME?</v>
      </c>
    </row>
    <row r="2808" spans="1:15">
      <c r="A2808">
        <v>2805</v>
      </c>
      <c r="B2808">
        <f t="shared" si="347"/>
        <v>11.22</v>
      </c>
      <c r="C2808" s="151" t="e">
        <f ca="1">+_xll.BInterpol(Boost!$R$6:$R$66,Boost!$AZ$6:$AZ$66,params!B2808,"cubic")</f>
        <v>#NAME?</v>
      </c>
      <c r="D2808" s="151" t="e">
        <f ca="1">+_xll.BInterpol(Boost!$R$6:$R$66,Boost!$AX$6:$AX$66,params!B2808,"cubic")</f>
        <v>#NAME?</v>
      </c>
      <c r="E2808" s="198" t="e">
        <f t="shared" ca="1" si="350"/>
        <v>#NAME?</v>
      </c>
      <c r="F2808" s="151" t="e">
        <f ca="1">+_xll.BInterpol(Boost!$R$6:$R$66,Boost!$AY$6:$AY$66,params!B2808,"cubic")</f>
        <v>#NAME?</v>
      </c>
      <c r="G2808" s="151" t="e">
        <f ca="1">_xll.BInterpol(cf!$A$2:$A$68,cf!$B$2:$B$68,params!B2808,"cubic")/100</f>
        <v>#NAME?</v>
      </c>
      <c r="H2808" s="199" t="e">
        <f t="shared" ca="1" si="351"/>
        <v>#NAME?</v>
      </c>
      <c r="I2808" s="152">
        <f t="shared" si="355"/>
        <v>0.17055626361459608</v>
      </c>
      <c r="J2808" s="152">
        <f t="shared" si="352"/>
        <v>5.5298092341615757E-5</v>
      </c>
      <c r="K2808" s="3" t="e">
        <f t="shared" ca="1" si="348"/>
        <v>#NAME?</v>
      </c>
      <c r="L2808" s="153" t="e">
        <f t="shared" ca="1" si="353"/>
        <v>#NAME?</v>
      </c>
      <c r="M2808" s="195" t="e">
        <f ca="1">_xll.BInterpol(cf!$A$2:$A$68,cf!$C$2:$C$68,params!B2808,"cubic")</f>
        <v>#NAME?</v>
      </c>
      <c r="N2808" s="195" t="e">
        <f ca="1">+_xll.BInterpol(#REF!,#REF!,params!B2808,"cubic")</f>
        <v>#NAME?</v>
      </c>
      <c r="O2808" s="153" t="e">
        <f t="shared" ca="1" si="349"/>
        <v>#NAME?</v>
      </c>
    </row>
    <row r="2809" spans="1:15">
      <c r="A2809">
        <v>2806</v>
      </c>
      <c r="B2809">
        <f t="shared" si="347"/>
        <v>11.224</v>
      </c>
      <c r="C2809" s="151" t="e">
        <f ca="1">+_xll.BInterpol(Boost!$R$6:$R$66,Boost!$AZ$6:$AZ$66,params!B2809,"cubic")</f>
        <v>#NAME?</v>
      </c>
      <c r="D2809" s="151" t="e">
        <f ca="1">+_xll.BInterpol(Boost!$R$6:$R$66,Boost!$AX$6:$AX$66,params!B2809,"cubic")</f>
        <v>#NAME?</v>
      </c>
      <c r="E2809" s="198" t="e">
        <f t="shared" ca="1" si="350"/>
        <v>#NAME?</v>
      </c>
      <c r="F2809" s="151" t="e">
        <f ca="1">+_xll.BInterpol(Boost!$R$6:$R$66,Boost!$AY$6:$AY$66,params!B2809,"cubic")</f>
        <v>#NAME?</v>
      </c>
      <c r="G2809" s="151" t="e">
        <f ca="1">_xll.BInterpol(cf!$A$2:$A$68,cf!$B$2:$B$68,params!B2809,"cubic")/100</f>
        <v>#NAME?</v>
      </c>
      <c r="H2809" s="199" t="e">
        <f t="shared" ca="1" si="351"/>
        <v>#NAME?</v>
      </c>
      <c r="I2809" s="152">
        <f t="shared" si="355"/>
        <v>0.17061155802052108</v>
      </c>
      <c r="J2809" s="152">
        <f t="shared" si="352"/>
        <v>5.5294405924999346E-5</v>
      </c>
      <c r="K2809" s="3" t="e">
        <f t="shared" ca="1" si="348"/>
        <v>#NAME?</v>
      </c>
      <c r="L2809" s="153" t="e">
        <f t="shared" ca="1" si="353"/>
        <v>#NAME?</v>
      </c>
      <c r="M2809" s="195" t="e">
        <f ca="1">_xll.BInterpol(cf!$A$2:$A$68,cf!$C$2:$C$68,params!B2809,"cubic")</f>
        <v>#NAME?</v>
      </c>
      <c r="N2809" s="195" t="e">
        <f ca="1">+_xll.BInterpol(#REF!,#REF!,params!B2809,"cubic")</f>
        <v>#NAME?</v>
      </c>
      <c r="O2809" s="153" t="e">
        <f t="shared" ca="1" si="349"/>
        <v>#NAME?</v>
      </c>
    </row>
    <row r="2810" spans="1:15">
      <c r="A2810">
        <v>2807</v>
      </c>
      <c r="B2810">
        <f t="shared" si="347"/>
        <v>11.228</v>
      </c>
      <c r="C2810" s="151" t="e">
        <f ca="1">+_xll.BInterpol(Boost!$R$6:$R$66,Boost!$AZ$6:$AZ$66,params!B2810,"cubic")</f>
        <v>#NAME?</v>
      </c>
      <c r="D2810" s="151" t="e">
        <f ca="1">+_xll.BInterpol(Boost!$R$6:$R$66,Boost!$AX$6:$AX$66,params!B2810,"cubic")</f>
        <v>#NAME?</v>
      </c>
      <c r="E2810" s="198" t="e">
        <f t="shared" ca="1" si="350"/>
        <v>#NAME?</v>
      </c>
      <c r="F2810" s="151" t="e">
        <f ca="1">+_xll.BInterpol(Boost!$R$6:$R$66,Boost!$AY$6:$AY$66,params!B2810,"cubic")</f>
        <v>#NAME?</v>
      </c>
      <c r="G2810" s="151" t="e">
        <f ca="1">_xll.BInterpol(cf!$A$2:$A$68,cf!$B$2:$B$68,params!B2810,"cubic")/100</f>
        <v>#NAME?</v>
      </c>
      <c r="H2810" s="199" t="e">
        <f t="shared" ca="1" si="351"/>
        <v>#NAME?</v>
      </c>
      <c r="I2810" s="152">
        <f t="shared" si="355"/>
        <v>0.17066684874027527</v>
      </c>
      <c r="J2810" s="152">
        <f t="shared" si="352"/>
        <v>5.5290719754186313E-5</v>
      </c>
      <c r="K2810" s="3" t="e">
        <f t="shared" ca="1" si="348"/>
        <v>#NAME?</v>
      </c>
      <c r="L2810" s="153" t="e">
        <f t="shared" ca="1" si="353"/>
        <v>#NAME?</v>
      </c>
      <c r="M2810" s="195" t="e">
        <f ca="1">_xll.BInterpol(cf!$A$2:$A$68,cf!$C$2:$C$68,params!B2810,"cubic")</f>
        <v>#NAME?</v>
      </c>
      <c r="N2810" s="195" t="e">
        <f ca="1">+_xll.BInterpol(#REF!,#REF!,params!B2810,"cubic")</f>
        <v>#NAME?</v>
      </c>
      <c r="O2810" s="153" t="e">
        <f t="shared" ca="1" si="349"/>
        <v>#NAME?</v>
      </c>
    </row>
    <row r="2811" spans="1:15">
      <c r="A2811">
        <v>2808</v>
      </c>
      <c r="B2811">
        <f t="shared" si="347"/>
        <v>11.231999999999999</v>
      </c>
      <c r="C2811" s="151" t="e">
        <f ca="1">+_xll.BInterpol(Boost!$R$6:$R$66,Boost!$AZ$6:$AZ$66,params!B2811,"cubic")</f>
        <v>#NAME?</v>
      </c>
      <c r="D2811" s="151" t="e">
        <f ca="1">+_xll.BInterpol(Boost!$R$6:$R$66,Boost!$AX$6:$AX$66,params!B2811,"cubic")</f>
        <v>#NAME?</v>
      </c>
      <c r="E2811" s="198" t="e">
        <f t="shared" ca="1" si="350"/>
        <v>#NAME?</v>
      </c>
      <c r="F2811" s="151" t="e">
        <f ca="1">+_xll.BInterpol(Boost!$R$6:$R$66,Boost!$AY$6:$AY$66,params!B2811,"cubic")</f>
        <v>#NAME?</v>
      </c>
      <c r="G2811" s="151" t="e">
        <f ca="1">_xll.BInterpol(cf!$A$2:$A$68,cf!$B$2:$B$68,params!B2811,"cubic")/100</f>
        <v>#NAME?</v>
      </c>
      <c r="H2811" s="199" t="e">
        <f t="shared" ca="1" si="351"/>
        <v>#NAME?</v>
      </c>
      <c r="I2811" s="152">
        <f t="shared" si="355"/>
        <v>0.17072213577410433</v>
      </c>
      <c r="J2811" s="152">
        <f t="shared" si="352"/>
        <v>5.5287033829065635E-5</v>
      </c>
      <c r="K2811" s="3" t="e">
        <f t="shared" ca="1" si="348"/>
        <v>#NAME?</v>
      </c>
      <c r="L2811" s="153" t="e">
        <f t="shared" ca="1" si="353"/>
        <v>#NAME?</v>
      </c>
      <c r="M2811" s="195" t="e">
        <f ca="1">_xll.BInterpol(cf!$A$2:$A$68,cf!$C$2:$C$68,params!B2811,"cubic")</f>
        <v>#NAME?</v>
      </c>
      <c r="N2811" s="195" t="e">
        <f ca="1">+_xll.BInterpol(#REF!,#REF!,params!B2811,"cubic")</f>
        <v>#NAME?</v>
      </c>
      <c r="O2811" s="153" t="e">
        <f t="shared" ca="1" si="349"/>
        <v>#NAME?</v>
      </c>
    </row>
    <row r="2812" spans="1:15">
      <c r="A2812">
        <v>2809</v>
      </c>
      <c r="B2812">
        <f t="shared" si="347"/>
        <v>11.236000000000001</v>
      </c>
      <c r="C2812" s="151" t="e">
        <f ca="1">+_xll.BInterpol(Boost!$R$6:$R$66,Boost!$AZ$6:$AZ$66,params!B2812,"cubic")</f>
        <v>#NAME?</v>
      </c>
      <c r="D2812" s="151" t="e">
        <f ca="1">+_xll.BInterpol(Boost!$R$6:$R$66,Boost!$AX$6:$AX$66,params!B2812,"cubic")</f>
        <v>#NAME?</v>
      </c>
      <c r="E2812" s="198" t="e">
        <f t="shared" ca="1" si="350"/>
        <v>#NAME?</v>
      </c>
      <c r="F2812" s="151" t="e">
        <f ca="1">+_xll.BInterpol(Boost!$R$6:$R$66,Boost!$AY$6:$AY$66,params!B2812,"cubic")</f>
        <v>#NAME?</v>
      </c>
      <c r="G2812" s="151" t="e">
        <f ca="1">_xll.BInterpol(cf!$A$2:$A$68,cf!$B$2:$B$68,params!B2812,"cubic")/100</f>
        <v>#NAME?</v>
      </c>
      <c r="H2812" s="199" t="e">
        <f t="shared" ca="1" si="351"/>
        <v>#NAME?</v>
      </c>
      <c r="I2812" s="152">
        <f t="shared" si="355"/>
        <v>0.17077741912225397</v>
      </c>
      <c r="J2812" s="152">
        <f t="shared" si="352"/>
        <v>5.5283348149637312E-5</v>
      </c>
      <c r="K2812" s="3" t="e">
        <f t="shared" ca="1" si="348"/>
        <v>#NAME?</v>
      </c>
      <c r="L2812" s="153" t="e">
        <f t="shared" ca="1" si="353"/>
        <v>#NAME?</v>
      </c>
      <c r="M2812" s="195" t="e">
        <f ca="1">_xll.BInterpol(cf!$A$2:$A$68,cf!$C$2:$C$68,params!B2812,"cubic")</f>
        <v>#NAME?</v>
      </c>
      <c r="N2812" s="195" t="e">
        <f ca="1">+_xll.BInterpol(#REF!,#REF!,params!B2812,"cubic")</f>
        <v>#NAME?</v>
      </c>
      <c r="O2812" s="153" t="e">
        <f t="shared" ca="1" si="349"/>
        <v>#NAME?</v>
      </c>
    </row>
    <row r="2813" spans="1:15">
      <c r="A2813">
        <v>2810</v>
      </c>
      <c r="B2813">
        <f t="shared" si="347"/>
        <v>11.24</v>
      </c>
      <c r="C2813" s="151" t="e">
        <f ca="1">+_xll.BInterpol(Boost!$R$6:$R$66,Boost!$AZ$6:$AZ$66,params!B2813,"cubic")</f>
        <v>#NAME?</v>
      </c>
      <c r="D2813" s="151" t="e">
        <f ca="1">+_xll.BInterpol(Boost!$R$6:$R$66,Boost!$AX$6:$AX$66,params!B2813,"cubic")</f>
        <v>#NAME?</v>
      </c>
      <c r="E2813" s="198" t="e">
        <f t="shared" ca="1" si="350"/>
        <v>#NAME?</v>
      </c>
      <c r="F2813" s="151" t="e">
        <f ca="1">+_xll.BInterpol(Boost!$R$6:$R$66,Boost!$AY$6:$AY$66,params!B2813,"cubic")</f>
        <v>#NAME?</v>
      </c>
      <c r="G2813" s="151" t="e">
        <f ca="1">_xll.BInterpol(cf!$A$2:$A$68,cf!$B$2:$B$68,params!B2813,"cubic")/100</f>
        <v>#NAME?</v>
      </c>
      <c r="H2813" s="199" t="e">
        <f t="shared" ca="1" si="351"/>
        <v>#NAME?</v>
      </c>
      <c r="I2813" s="152">
        <f t="shared" si="355"/>
        <v>0.17083269878496987</v>
      </c>
      <c r="J2813" s="152">
        <f t="shared" si="352"/>
        <v>5.5279662715901345E-5</v>
      </c>
      <c r="K2813" s="3" t="e">
        <f t="shared" ca="1" si="348"/>
        <v>#NAME?</v>
      </c>
      <c r="L2813" s="153" t="e">
        <f t="shared" ca="1" si="353"/>
        <v>#NAME?</v>
      </c>
      <c r="M2813" s="195" t="e">
        <f ca="1">_xll.BInterpol(cf!$A$2:$A$68,cf!$C$2:$C$68,params!B2813,"cubic")</f>
        <v>#NAME?</v>
      </c>
      <c r="N2813" s="195" t="e">
        <f ca="1">+_xll.BInterpol(#REF!,#REF!,params!B2813,"cubic")</f>
        <v>#NAME?</v>
      </c>
      <c r="O2813" s="153" t="e">
        <f t="shared" ca="1" si="349"/>
        <v>#NAME?</v>
      </c>
    </row>
    <row r="2814" spans="1:15">
      <c r="A2814">
        <v>2811</v>
      </c>
      <c r="B2814">
        <f t="shared" si="347"/>
        <v>11.244</v>
      </c>
      <c r="C2814" s="151" t="e">
        <f ca="1">+_xll.BInterpol(Boost!$R$6:$R$66,Boost!$AZ$6:$AZ$66,params!B2814,"cubic")</f>
        <v>#NAME?</v>
      </c>
      <c r="D2814" s="151" t="e">
        <f ca="1">+_xll.BInterpol(Boost!$R$6:$R$66,Boost!$AX$6:$AX$66,params!B2814,"cubic")</f>
        <v>#NAME?</v>
      </c>
      <c r="E2814" s="198" t="e">
        <f t="shared" ca="1" si="350"/>
        <v>#NAME?</v>
      </c>
      <c r="F2814" s="151" t="e">
        <f ca="1">+_xll.BInterpol(Boost!$R$6:$R$66,Boost!$AY$6:$AY$66,params!B2814,"cubic")</f>
        <v>#NAME?</v>
      </c>
      <c r="G2814" s="151" t="e">
        <f ca="1">_xll.BInterpol(cf!$A$2:$A$68,cf!$B$2:$B$68,params!B2814,"cubic")/100</f>
        <v>#NAME?</v>
      </c>
      <c r="H2814" s="199" t="e">
        <f t="shared" ca="1" si="351"/>
        <v>#NAME?</v>
      </c>
      <c r="I2814" s="152">
        <f t="shared" si="355"/>
        <v>0.17088797476249784</v>
      </c>
      <c r="J2814" s="152">
        <f t="shared" si="352"/>
        <v>5.5275977527968756E-5</v>
      </c>
      <c r="K2814" s="3" t="e">
        <f t="shared" ca="1" si="348"/>
        <v>#NAME?</v>
      </c>
      <c r="L2814" s="153" t="e">
        <f t="shared" ca="1" si="353"/>
        <v>#NAME?</v>
      </c>
      <c r="M2814" s="195" t="e">
        <f ca="1">_xll.BInterpol(cf!$A$2:$A$68,cf!$C$2:$C$68,params!B2814,"cubic")</f>
        <v>#NAME?</v>
      </c>
      <c r="N2814" s="195" t="e">
        <f ca="1">+_xll.BInterpol(#REF!,#REF!,params!B2814,"cubic")</f>
        <v>#NAME?</v>
      </c>
      <c r="O2814" s="153" t="e">
        <f t="shared" ca="1" si="349"/>
        <v>#NAME?</v>
      </c>
    </row>
    <row r="2815" spans="1:15">
      <c r="A2815">
        <v>2812</v>
      </c>
      <c r="B2815">
        <f t="shared" si="347"/>
        <v>11.247999999999999</v>
      </c>
      <c r="C2815" s="151" t="e">
        <f ca="1">+_xll.BInterpol(Boost!$R$6:$R$66,Boost!$AZ$6:$AZ$66,params!B2815,"cubic")</f>
        <v>#NAME?</v>
      </c>
      <c r="D2815" s="151" t="e">
        <f ca="1">+_xll.BInterpol(Boost!$R$6:$R$66,Boost!$AX$6:$AX$66,params!B2815,"cubic")</f>
        <v>#NAME?</v>
      </c>
      <c r="E2815" s="198" t="e">
        <f t="shared" ca="1" si="350"/>
        <v>#NAME?</v>
      </c>
      <c r="F2815" s="151" t="e">
        <f ca="1">+_xll.BInterpol(Boost!$R$6:$R$66,Boost!$AY$6:$AY$66,params!B2815,"cubic")</f>
        <v>#NAME?</v>
      </c>
      <c r="G2815" s="151" t="e">
        <f ca="1">_xll.BInterpol(cf!$A$2:$A$68,cf!$B$2:$B$68,params!B2815,"cubic")/100</f>
        <v>#NAME?</v>
      </c>
      <c r="H2815" s="199" t="e">
        <f t="shared" ca="1" si="351"/>
        <v>#NAME?</v>
      </c>
      <c r="I2815" s="152">
        <f t="shared" si="355"/>
        <v>0.17094324705508346</v>
      </c>
      <c r="J2815" s="152">
        <f t="shared" si="352"/>
        <v>5.52722925856175E-5</v>
      </c>
      <c r="K2815" s="3" t="e">
        <f t="shared" ca="1" si="348"/>
        <v>#NAME?</v>
      </c>
      <c r="L2815" s="153" t="e">
        <f t="shared" ca="1" si="353"/>
        <v>#NAME?</v>
      </c>
      <c r="M2815" s="195" t="e">
        <f ca="1">_xll.BInterpol(cf!$A$2:$A$68,cf!$C$2:$C$68,params!B2815,"cubic")</f>
        <v>#NAME?</v>
      </c>
      <c r="N2815" s="195" t="e">
        <f ca="1">+_xll.BInterpol(#REF!,#REF!,params!B2815,"cubic")</f>
        <v>#NAME?</v>
      </c>
      <c r="O2815" s="153" t="e">
        <f t="shared" ca="1" si="349"/>
        <v>#NAME?</v>
      </c>
    </row>
    <row r="2816" spans="1:15">
      <c r="A2816">
        <v>2813</v>
      </c>
      <c r="B2816">
        <f t="shared" si="347"/>
        <v>11.252000000000001</v>
      </c>
      <c r="C2816" s="151" t="e">
        <f ca="1">+_xll.BInterpol(Boost!$R$6:$R$66,Boost!$AZ$6:$AZ$66,params!B2816,"cubic")</f>
        <v>#NAME?</v>
      </c>
      <c r="D2816" s="151" t="e">
        <f ca="1">+_xll.BInterpol(Boost!$R$6:$R$66,Boost!$AX$6:$AX$66,params!B2816,"cubic")</f>
        <v>#NAME?</v>
      </c>
      <c r="E2816" s="198" t="e">
        <f t="shared" ca="1" si="350"/>
        <v>#NAME?</v>
      </c>
      <c r="F2816" s="151" t="e">
        <f ca="1">+_xll.BInterpol(Boost!$R$6:$R$66,Boost!$AY$6:$AY$66,params!B2816,"cubic")</f>
        <v>#NAME?</v>
      </c>
      <c r="G2816" s="151" t="e">
        <f ca="1">_xll.BInterpol(cf!$A$2:$A$68,cf!$B$2:$B$68,params!B2816,"cubic")/100</f>
        <v>#NAME?</v>
      </c>
      <c r="H2816" s="199" t="e">
        <f t="shared" ca="1" si="351"/>
        <v>#NAME?</v>
      </c>
      <c r="I2816" s="152">
        <f t="shared" si="355"/>
        <v>0.17099851566297242</v>
      </c>
      <c r="J2816" s="152">
        <f t="shared" si="352"/>
        <v>5.5268607888958599E-5</v>
      </c>
      <c r="K2816" s="3" t="e">
        <f t="shared" ca="1" si="348"/>
        <v>#NAME?</v>
      </c>
      <c r="L2816" s="153" t="e">
        <f t="shared" ca="1" si="353"/>
        <v>#NAME?</v>
      </c>
      <c r="M2816" s="195" t="e">
        <f ca="1">_xll.BInterpol(cf!$A$2:$A$68,cf!$C$2:$C$68,params!B2816,"cubic")</f>
        <v>#NAME?</v>
      </c>
      <c r="N2816" s="195" t="e">
        <f ca="1">+_xll.BInterpol(#REF!,#REF!,params!B2816,"cubic")</f>
        <v>#NAME?</v>
      </c>
      <c r="O2816" s="153" t="e">
        <f t="shared" ca="1" si="349"/>
        <v>#NAME?</v>
      </c>
    </row>
    <row r="2817" spans="1:15">
      <c r="A2817">
        <v>2814</v>
      </c>
      <c r="B2817">
        <f t="shared" si="347"/>
        <v>11.256</v>
      </c>
      <c r="C2817" s="151" t="e">
        <f ca="1">+_xll.BInterpol(Boost!$R$6:$R$66,Boost!$AZ$6:$AZ$66,params!B2817,"cubic")</f>
        <v>#NAME?</v>
      </c>
      <c r="D2817" s="151" t="e">
        <f ca="1">+_xll.BInterpol(Boost!$R$6:$R$66,Boost!$AX$6:$AX$66,params!B2817,"cubic")</f>
        <v>#NAME?</v>
      </c>
      <c r="E2817" s="198" t="e">
        <f t="shared" ca="1" si="350"/>
        <v>#NAME?</v>
      </c>
      <c r="F2817" s="151" t="e">
        <f ca="1">+_xll.BInterpol(Boost!$R$6:$R$66,Boost!$AY$6:$AY$66,params!B2817,"cubic")</f>
        <v>#NAME?</v>
      </c>
      <c r="G2817" s="151" t="e">
        <f ca="1">_xll.BInterpol(cf!$A$2:$A$68,cf!$B$2:$B$68,params!B2817,"cubic")/100</f>
        <v>#NAME?</v>
      </c>
      <c r="H2817" s="199" t="e">
        <f t="shared" ca="1" si="351"/>
        <v>#NAME?</v>
      </c>
      <c r="I2817" s="152">
        <f t="shared" si="355"/>
        <v>0.1710537805864103</v>
      </c>
      <c r="J2817" s="152">
        <f t="shared" si="352"/>
        <v>5.5264923437881031E-5</v>
      </c>
      <c r="K2817" s="3" t="e">
        <f t="shared" ca="1" si="348"/>
        <v>#NAME?</v>
      </c>
      <c r="L2817" s="153" t="e">
        <f t="shared" ca="1" si="353"/>
        <v>#NAME?</v>
      </c>
      <c r="M2817" s="195" t="e">
        <f ca="1">_xll.BInterpol(cf!$A$2:$A$68,cf!$C$2:$C$68,params!B2817,"cubic")</f>
        <v>#NAME?</v>
      </c>
      <c r="N2817" s="195" t="e">
        <f ca="1">+_xll.BInterpol(#REF!,#REF!,params!B2817,"cubic")</f>
        <v>#NAME?</v>
      </c>
      <c r="O2817" s="153" t="e">
        <f t="shared" ca="1" si="349"/>
        <v>#NAME?</v>
      </c>
    </row>
    <row r="2818" spans="1:15">
      <c r="A2818">
        <v>2815</v>
      </c>
      <c r="B2818">
        <f t="shared" si="347"/>
        <v>11.26</v>
      </c>
      <c r="C2818" s="151" t="e">
        <f ca="1">+_xll.BInterpol(Boost!$R$6:$R$66,Boost!$AZ$6:$AZ$66,params!B2818,"cubic")</f>
        <v>#NAME?</v>
      </c>
      <c r="D2818" s="151" t="e">
        <f ca="1">+_xll.BInterpol(Boost!$R$6:$R$66,Boost!$AX$6:$AX$66,params!B2818,"cubic")</f>
        <v>#NAME?</v>
      </c>
      <c r="E2818" s="198" t="e">
        <f t="shared" ca="1" si="350"/>
        <v>#NAME?</v>
      </c>
      <c r="F2818" s="151" t="e">
        <f ca="1">+_xll.BInterpol(Boost!$R$6:$R$66,Boost!$AY$6:$AY$66,params!B2818,"cubic")</f>
        <v>#NAME?</v>
      </c>
      <c r="G2818" s="151" t="e">
        <f ca="1">_xll.BInterpol(cf!$A$2:$A$68,cf!$B$2:$B$68,params!B2818,"cubic")/100</f>
        <v>#NAME?</v>
      </c>
      <c r="H2818" s="199" t="e">
        <f t="shared" ca="1" si="351"/>
        <v>#NAME?</v>
      </c>
      <c r="I2818" s="152">
        <f t="shared" si="355"/>
        <v>0.17110904182564279</v>
      </c>
      <c r="J2818" s="152">
        <f t="shared" si="352"/>
        <v>5.5261239232495818E-5</v>
      </c>
      <c r="K2818" s="3" t="e">
        <f t="shared" ca="1" si="348"/>
        <v>#NAME?</v>
      </c>
      <c r="L2818" s="153" t="e">
        <f t="shared" ca="1" si="353"/>
        <v>#NAME?</v>
      </c>
      <c r="M2818" s="195" t="e">
        <f ca="1">_xll.BInterpol(cf!$A$2:$A$68,cf!$C$2:$C$68,params!B2818,"cubic")</f>
        <v>#NAME?</v>
      </c>
      <c r="N2818" s="195" t="e">
        <f ca="1">+_xll.BInterpol(#REF!,#REF!,params!B2818,"cubic")</f>
        <v>#NAME?</v>
      </c>
      <c r="O2818" s="153" t="e">
        <f t="shared" ca="1" si="349"/>
        <v>#NAME?</v>
      </c>
    </row>
    <row r="2819" spans="1:15">
      <c r="A2819">
        <v>2816</v>
      </c>
      <c r="B2819">
        <f t="shared" si="347"/>
        <v>11.263999999999999</v>
      </c>
      <c r="C2819" s="151" t="e">
        <f ca="1">+_xll.BInterpol(Boost!$R$6:$R$66,Boost!$AZ$6:$AZ$66,params!B2819,"cubic")</f>
        <v>#NAME?</v>
      </c>
      <c r="D2819" s="151" t="e">
        <f ca="1">+_xll.BInterpol(Boost!$R$6:$R$66,Boost!$AX$6:$AX$66,params!B2819,"cubic")</f>
        <v>#NAME?</v>
      </c>
      <c r="E2819" s="198" t="e">
        <f t="shared" ca="1" si="350"/>
        <v>#NAME?</v>
      </c>
      <c r="F2819" s="151" t="e">
        <f ca="1">+_xll.BInterpol(Boost!$R$6:$R$66,Boost!$AY$6:$AY$66,params!B2819,"cubic")</f>
        <v>#NAME?</v>
      </c>
      <c r="G2819" s="151" t="e">
        <f ca="1">_xll.BInterpol(cf!$A$2:$A$68,cf!$B$2:$B$68,params!B2819,"cubic")/100</f>
        <v>#NAME?</v>
      </c>
      <c r="H2819" s="199" t="e">
        <f t="shared" ca="1" si="351"/>
        <v>#NAME?</v>
      </c>
      <c r="I2819" s="152">
        <f t="shared" si="355"/>
        <v>0.17116429938091537</v>
      </c>
      <c r="J2819" s="152">
        <f t="shared" si="352"/>
        <v>5.5257555272580916E-5</v>
      </c>
      <c r="K2819" s="3" t="e">
        <f t="shared" ca="1" si="348"/>
        <v>#NAME?</v>
      </c>
      <c r="L2819" s="153" t="e">
        <f t="shared" ca="1" si="353"/>
        <v>#NAME?</v>
      </c>
      <c r="M2819" s="195" t="e">
        <f ca="1">_xll.BInterpol(cf!$A$2:$A$68,cf!$C$2:$C$68,params!B2819,"cubic")</f>
        <v>#NAME?</v>
      </c>
      <c r="N2819" s="195" t="e">
        <f ca="1">+_xll.BInterpol(#REF!,#REF!,params!B2819,"cubic")</f>
        <v>#NAME?</v>
      </c>
      <c r="O2819" s="153" t="e">
        <f t="shared" ca="1" si="349"/>
        <v>#NAME?</v>
      </c>
    </row>
    <row r="2820" spans="1:15">
      <c r="A2820">
        <v>2817</v>
      </c>
      <c r="B2820">
        <f t="shared" ref="B2820:B2883" si="356">+A2820/250</f>
        <v>11.268000000000001</v>
      </c>
      <c r="C2820" s="151" t="e">
        <f ca="1">+_xll.BInterpol(Boost!$R$6:$R$66,Boost!$AZ$6:$AZ$66,params!B2820,"cubic")</f>
        <v>#NAME?</v>
      </c>
      <c r="D2820" s="151" t="e">
        <f ca="1">+_xll.BInterpol(Boost!$R$6:$R$66,Boost!$AX$6:$AX$66,params!B2820,"cubic")</f>
        <v>#NAME?</v>
      </c>
      <c r="E2820" s="198" t="e">
        <f t="shared" ca="1" si="350"/>
        <v>#NAME?</v>
      </c>
      <c r="F2820" s="151" t="e">
        <f ca="1">+_xll.BInterpol(Boost!$R$6:$R$66,Boost!$AY$6:$AY$66,params!B2820,"cubic")</f>
        <v>#NAME?</v>
      </c>
      <c r="G2820" s="151" t="e">
        <f ca="1">_xll.BInterpol(cf!$A$2:$A$68,cf!$B$2:$B$68,params!B2820,"cubic")/100</f>
        <v>#NAME?</v>
      </c>
      <c r="H2820" s="199" t="e">
        <f t="shared" ca="1" si="351"/>
        <v>#NAME?</v>
      </c>
      <c r="I2820" s="152">
        <f t="shared" si="355"/>
        <v>0.17121955325247384</v>
      </c>
      <c r="J2820" s="152">
        <f t="shared" si="352"/>
        <v>5.5253871558469392E-5</v>
      </c>
      <c r="K2820" s="3" t="e">
        <f t="shared" ref="K2820:K2883" ca="1" si="357">+EXP(H2820*-B2820)</f>
        <v>#NAME?</v>
      </c>
      <c r="L2820" s="153" t="e">
        <f t="shared" ca="1" si="353"/>
        <v>#NAME?</v>
      </c>
      <c r="M2820" s="195" t="e">
        <f ca="1">_xll.BInterpol(cf!$A$2:$A$68,cf!$C$2:$C$68,params!B2820,"cubic")</f>
        <v>#NAME?</v>
      </c>
      <c r="N2820" s="195" t="e">
        <f ca="1">+_xll.BInterpol(#REF!,#REF!,params!B2820,"cubic")</f>
        <v>#NAME?</v>
      </c>
      <c r="O2820" s="153" t="e">
        <f t="shared" ref="O2820:O2883" ca="1" si="358">+EXP(-B2821*E2821)-EXP(-B2820*E2820)</f>
        <v>#NAME?</v>
      </c>
    </row>
    <row r="2821" spans="1:15">
      <c r="A2821">
        <v>2818</v>
      </c>
      <c r="B2821">
        <f t="shared" si="356"/>
        <v>11.272</v>
      </c>
      <c r="C2821" s="151" t="e">
        <f ca="1">+_xll.BInterpol(Boost!$R$6:$R$66,Boost!$AZ$6:$AZ$66,params!B2821,"cubic")</f>
        <v>#NAME?</v>
      </c>
      <c r="D2821" s="151" t="e">
        <f ca="1">+_xll.BInterpol(Boost!$R$6:$R$66,Boost!$AX$6:$AX$66,params!B2821,"cubic")</f>
        <v>#NAME?</v>
      </c>
      <c r="E2821" s="198" t="e">
        <f t="shared" ref="E2821:E2884" ca="1" si="359">-((1+C2821*B2821)/(1+C2820*B2820)-1)/(B2821-B2820)+((1+F2821*B2821)/(1+F2820*B2820)-1)/(B2821-B2820)</f>
        <v>#NAME?</v>
      </c>
      <c r="F2821" s="151" t="e">
        <f ca="1">+_xll.BInterpol(Boost!$R$6:$R$66,Boost!$AY$6:$AY$66,params!B2821,"cubic")</f>
        <v>#NAME?</v>
      </c>
      <c r="G2821" s="151" t="e">
        <f ca="1">_xll.BInterpol(cf!$A$2:$A$68,cf!$B$2:$B$68,params!B2821,"cubic")/100</f>
        <v>#NAME?</v>
      </c>
      <c r="H2821" s="199" t="e">
        <f t="shared" ref="H2821:H2884" ca="1" si="360">-((1+F2821*B2821)/(1+F2820*B2820)-1)/(B2821-B2820)+((1+G2821*B2821)/(1+G2820*B2820)-1)/(B2821-B2820)</f>
        <v>#NAME?</v>
      </c>
      <c r="I2821" s="152">
        <f t="shared" si="355"/>
        <v>0.17127480344056356</v>
      </c>
      <c r="J2821" s="152">
        <f t="shared" ref="J2821:J2884" si="361">+I2821-I2820</f>
        <v>5.5250188089717156E-5</v>
      </c>
      <c r="K2821" s="3" t="e">
        <f t="shared" ca="1" si="357"/>
        <v>#NAME?</v>
      </c>
      <c r="L2821" s="153" t="e">
        <f t="shared" ref="L2821:L2884" ca="1" si="362">+K2822-K2821</f>
        <v>#NAME?</v>
      </c>
      <c r="M2821" s="195" t="e">
        <f ca="1">_xll.BInterpol(cf!$A$2:$A$68,cf!$C$2:$C$68,params!B2821,"cubic")</f>
        <v>#NAME?</v>
      </c>
      <c r="N2821" s="195" t="e">
        <f ca="1">+_xll.BInterpol(#REF!,#REF!,params!B2821,"cubic")</f>
        <v>#NAME?</v>
      </c>
      <c r="O2821" s="153" t="e">
        <f t="shared" ca="1" si="358"/>
        <v>#NAME?</v>
      </c>
    </row>
    <row r="2822" spans="1:15">
      <c r="A2822">
        <v>2819</v>
      </c>
      <c r="B2822">
        <f t="shared" si="356"/>
        <v>11.276</v>
      </c>
      <c r="C2822" s="151" t="e">
        <f ca="1">+_xll.BInterpol(Boost!$R$6:$R$66,Boost!$AZ$6:$AZ$66,params!B2822,"cubic")</f>
        <v>#NAME?</v>
      </c>
      <c r="D2822" s="151" t="e">
        <f ca="1">+_xll.BInterpol(Boost!$R$6:$R$66,Boost!$AX$6:$AX$66,params!B2822,"cubic")</f>
        <v>#NAME?</v>
      </c>
      <c r="E2822" s="198" t="e">
        <f t="shared" ca="1" si="359"/>
        <v>#NAME?</v>
      </c>
      <c r="F2822" s="151" t="e">
        <f ca="1">+_xll.BInterpol(Boost!$R$6:$R$66,Boost!$AY$6:$AY$66,params!B2822,"cubic")</f>
        <v>#NAME?</v>
      </c>
      <c r="G2822" s="151" t="e">
        <f ca="1">_xll.BInterpol(cf!$A$2:$A$68,cf!$B$2:$B$68,params!B2822,"cubic")/100</f>
        <v>#NAME?</v>
      </c>
      <c r="H2822" s="199" t="e">
        <f t="shared" ca="1" si="360"/>
        <v>#NAME?</v>
      </c>
      <c r="I2822" s="152">
        <f t="shared" si="355"/>
        <v>0.17133004994543022</v>
      </c>
      <c r="J2822" s="152">
        <f t="shared" si="361"/>
        <v>5.5246504866657276E-5</v>
      </c>
      <c r="K2822" s="3" t="e">
        <f t="shared" ca="1" si="357"/>
        <v>#NAME?</v>
      </c>
      <c r="L2822" s="153" t="e">
        <f t="shared" ca="1" si="362"/>
        <v>#NAME?</v>
      </c>
      <c r="M2822" s="195" t="e">
        <f ca="1">_xll.BInterpol(cf!$A$2:$A$68,cf!$C$2:$C$68,params!B2822,"cubic")</f>
        <v>#NAME?</v>
      </c>
      <c r="N2822" s="195" t="e">
        <f ca="1">+_xll.BInterpol(#REF!,#REF!,params!B2822,"cubic")</f>
        <v>#NAME?</v>
      </c>
      <c r="O2822" s="153" t="e">
        <f t="shared" ca="1" si="358"/>
        <v>#NAME?</v>
      </c>
    </row>
    <row r="2823" spans="1:15">
      <c r="A2823">
        <v>2820</v>
      </c>
      <c r="B2823">
        <f t="shared" si="356"/>
        <v>11.28</v>
      </c>
      <c r="C2823" s="151" t="e">
        <f ca="1">+_xll.BInterpol(Boost!$R$6:$R$66,Boost!$AZ$6:$AZ$66,params!B2823,"cubic")</f>
        <v>#NAME?</v>
      </c>
      <c r="D2823" s="151" t="e">
        <f ca="1">+_xll.BInterpol(Boost!$R$6:$R$66,Boost!$AX$6:$AX$66,params!B2823,"cubic")</f>
        <v>#NAME?</v>
      </c>
      <c r="E2823" s="198" t="e">
        <f t="shared" ca="1" si="359"/>
        <v>#NAME?</v>
      </c>
      <c r="F2823" s="151" t="e">
        <f ca="1">+_xll.BInterpol(Boost!$R$6:$R$66,Boost!$AY$6:$AY$66,params!B2823,"cubic")</f>
        <v>#NAME?</v>
      </c>
      <c r="G2823" s="151" t="e">
        <f ca="1">_xll.BInterpol(cf!$A$2:$A$68,cf!$B$2:$B$68,params!B2823,"cubic")/100</f>
        <v>#NAME?</v>
      </c>
      <c r="H2823" s="199" t="e">
        <f t="shared" ca="1" si="360"/>
        <v>#NAME?</v>
      </c>
      <c r="I2823" s="152">
        <f t="shared" si="355"/>
        <v>0.1713852927673194</v>
      </c>
      <c r="J2823" s="152">
        <f t="shared" si="361"/>
        <v>5.5242821889178728E-5</v>
      </c>
      <c r="K2823" s="3" t="e">
        <f t="shared" ca="1" si="357"/>
        <v>#NAME?</v>
      </c>
      <c r="L2823" s="153" t="e">
        <f t="shared" ca="1" si="362"/>
        <v>#NAME?</v>
      </c>
      <c r="M2823" s="195" t="e">
        <f ca="1">_xll.BInterpol(cf!$A$2:$A$68,cf!$C$2:$C$68,params!B2823,"cubic")</f>
        <v>#NAME?</v>
      </c>
      <c r="N2823" s="195" t="e">
        <f ca="1">+_xll.BInterpol(#REF!,#REF!,params!B2823,"cubic")</f>
        <v>#NAME?</v>
      </c>
      <c r="O2823" s="153" t="e">
        <f t="shared" ca="1" si="358"/>
        <v>#NAME?</v>
      </c>
    </row>
    <row r="2824" spans="1:15">
      <c r="A2824">
        <v>2821</v>
      </c>
      <c r="B2824">
        <f t="shared" si="356"/>
        <v>11.284000000000001</v>
      </c>
      <c r="C2824" s="151" t="e">
        <f ca="1">+_xll.BInterpol(Boost!$R$6:$R$66,Boost!$AZ$6:$AZ$66,params!B2824,"cubic")</f>
        <v>#NAME?</v>
      </c>
      <c r="D2824" s="151" t="e">
        <f ca="1">+_xll.BInterpol(Boost!$R$6:$R$66,Boost!$AX$6:$AX$66,params!B2824,"cubic")</f>
        <v>#NAME?</v>
      </c>
      <c r="E2824" s="198" t="e">
        <f t="shared" ca="1" si="359"/>
        <v>#NAME?</v>
      </c>
      <c r="F2824" s="151" t="e">
        <f ca="1">+_xll.BInterpol(Boost!$R$6:$R$66,Boost!$AY$6:$AY$66,params!B2824,"cubic")</f>
        <v>#NAME?</v>
      </c>
      <c r="G2824" s="151" t="e">
        <f ca="1">_xll.BInterpol(cf!$A$2:$A$68,cf!$B$2:$B$68,params!B2824,"cubic")/100</f>
        <v>#NAME?</v>
      </c>
      <c r="H2824" s="199" t="e">
        <f t="shared" ca="1" si="360"/>
        <v>#NAME?</v>
      </c>
      <c r="I2824" s="152">
        <f t="shared" si="355"/>
        <v>0.17144053190647646</v>
      </c>
      <c r="J2824" s="152">
        <f t="shared" si="361"/>
        <v>5.5239139157059469E-5</v>
      </c>
      <c r="K2824" s="3" t="e">
        <f t="shared" ca="1" si="357"/>
        <v>#NAME?</v>
      </c>
      <c r="L2824" s="153" t="e">
        <f t="shared" ca="1" si="362"/>
        <v>#NAME?</v>
      </c>
      <c r="M2824" s="195" t="e">
        <f ca="1">_xll.BInterpol(cf!$A$2:$A$68,cf!$C$2:$C$68,params!B2824,"cubic")</f>
        <v>#NAME?</v>
      </c>
      <c r="N2824" s="195" t="e">
        <f ca="1">+_xll.BInterpol(#REF!,#REF!,params!B2824,"cubic")</f>
        <v>#NAME?</v>
      </c>
      <c r="O2824" s="153" t="e">
        <f t="shared" ca="1" si="358"/>
        <v>#NAME?</v>
      </c>
    </row>
    <row r="2825" spans="1:15">
      <c r="A2825">
        <v>2822</v>
      </c>
      <c r="B2825">
        <f t="shared" si="356"/>
        <v>11.288</v>
      </c>
      <c r="C2825" s="151" t="e">
        <f ca="1">+_xll.BInterpol(Boost!$R$6:$R$66,Boost!$AZ$6:$AZ$66,params!B2825,"cubic")</f>
        <v>#NAME?</v>
      </c>
      <c r="D2825" s="151" t="e">
        <f ca="1">+_xll.BInterpol(Boost!$R$6:$R$66,Boost!$AX$6:$AX$66,params!B2825,"cubic")</f>
        <v>#NAME?</v>
      </c>
      <c r="E2825" s="198" t="e">
        <f t="shared" ca="1" si="359"/>
        <v>#NAME?</v>
      </c>
      <c r="F2825" s="151" t="e">
        <f ca="1">+_xll.BInterpol(Boost!$R$6:$R$66,Boost!$AY$6:$AY$66,params!B2825,"cubic")</f>
        <v>#NAME?</v>
      </c>
      <c r="G2825" s="151" t="e">
        <f ca="1">_xll.BInterpol(cf!$A$2:$A$68,cf!$B$2:$B$68,params!B2825,"cubic")/100</f>
        <v>#NAME?</v>
      </c>
      <c r="H2825" s="199" t="e">
        <f t="shared" ca="1" si="360"/>
        <v>#NAME?</v>
      </c>
      <c r="I2825" s="152">
        <f t="shared" si="355"/>
        <v>0.17149576736314698</v>
      </c>
      <c r="J2825" s="152">
        <f t="shared" si="361"/>
        <v>5.5235456670521543E-5</v>
      </c>
      <c r="K2825" s="3" t="e">
        <f t="shared" ca="1" si="357"/>
        <v>#NAME?</v>
      </c>
      <c r="L2825" s="153" t="e">
        <f t="shared" ca="1" si="362"/>
        <v>#NAME?</v>
      </c>
      <c r="M2825" s="195" t="e">
        <f ca="1">_xll.BInterpol(cf!$A$2:$A$68,cf!$C$2:$C$68,params!B2825,"cubic")</f>
        <v>#NAME?</v>
      </c>
      <c r="N2825" s="195" t="e">
        <f ca="1">+_xll.BInterpol(#REF!,#REF!,params!B2825,"cubic")</f>
        <v>#NAME?</v>
      </c>
      <c r="O2825" s="153" t="e">
        <f t="shared" ca="1" si="358"/>
        <v>#NAME?</v>
      </c>
    </row>
    <row r="2826" spans="1:15">
      <c r="A2826">
        <v>2823</v>
      </c>
      <c r="B2826">
        <f t="shared" si="356"/>
        <v>11.292</v>
      </c>
      <c r="C2826" s="151" t="e">
        <f ca="1">+_xll.BInterpol(Boost!$R$6:$R$66,Boost!$AZ$6:$AZ$66,params!B2826,"cubic")</f>
        <v>#NAME?</v>
      </c>
      <c r="D2826" s="151" t="e">
        <f ca="1">+_xll.BInterpol(Boost!$R$6:$R$66,Boost!$AX$6:$AX$66,params!B2826,"cubic")</f>
        <v>#NAME?</v>
      </c>
      <c r="E2826" s="198" t="e">
        <f t="shared" ca="1" si="359"/>
        <v>#NAME?</v>
      </c>
      <c r="F2826" s="151" t="e">
        <f ca="1">+_xll.BInterpol(Boost!$R$6:$R$66,Boost!$AY$6:$AY$66,params!B2826,"cubic")</f>
        <v>#NAME?</v>
      </c>
      <c r="G2826" s="151" t="e">
        <f ca="1">_xll.BInterpol(cf!$A$2:$A$68,cf!$B$2:$B$68,params!B2826,"cubic")/100</f>
        <v>#NAME?</v>
      </c>
      <c r="H2826" s="199" t="e">
        <f t="shared" ca="1" si="360"/>
        <v>#NAME?</v>
      </c>
      <c r="I2826" s="152">
        <f t="shared" si="355"/>
        <v>0.17155099913757654</v>
      </c>
      <c r="J2826" s="152">
        <f t="shared" si="361"/>
        <v>5.523177442956495E-5</v>
      </c>
      <c r="K2826" s="3" t="e">
        <f t="shared" ca="1" si="357"/>
        <v>#NAME?</v>
      </c>
      <c r="L2826" s="153" t="e">
        <f t="shared" ca="1" si="362"/>
        <v>#NAME?</v>
      </c>
      <c r="M2826" s="195" t="e">
        <f ca="1">_xll.BInterpol(cf!$A$2:$A$68,cf!$C$2:$C$68,params!B2826,"cubic")</f>
        <v>#NAME?</v>
      </c>
      <c r="N2826" s="195" t="e">
        <f ca="1">+_xll.BInterpol(#REF!,#REF!,params!B2826,"cubic")</f>
        <v>#NAME?</v>
      </c>
      <c r="O2826" s="153" t="e">
        <f t="shared" ca="1" si="358"/>
        <v>#NAME?</v>
      </c>
    </row>
    <row r="2827" spans="1:15">
      <c r="A2827">
        <v>2824</v>
      </c>
      <c r="B2827">
        <f t="shared" si="356"/>
        <v>11.295999999999999</v>
      </c>
      <c r="C2827" s="151" t="e">
        <f ca="1">+_xll.BInterpol(Boost!$R$6:$R$66,Boost!$AZ$6:$AZ$66,params!B2827,"cubic")</f>
        <v>#NAME?</v>
      </c>
      <c r="D2827" s="151" t="e">
        <f ca="1">+_xll.BInterpol(Boost!$R$6:$R$66,Boost!$AX$6:$AX$66,params!B2827,"cubic")</f>
        <v>#NAME?</v>
      </c>
      <c r="E2827" s="198" t="e">
        <f t="shared" ca="1" si="359"/>
        <v>#NAME?</v>
      </c>
      <c r="F2827" s="151" t="e">
        <f ca="1">+_xll.BInterpol(Boost!$R$6:$R$66,Boost!$AY$6:$AY$66,params!B2827,"cubic")</f>
        <v>#NAME?</v>
      </c>
      <c r="G2827" s="151" t="e">
        <f ca="1">_xll.BInterpol(cf!$A$2:$A$68,cf!$B$2:$B$68,params!B2827,"cubic")/100</f>
        <v>#NAME?</v>
      </c>
      <c r="H2827" s="199" t="e">
        <f t="shared" ca="1" si="360"/>
        <v>#NAME?</v>
      </c>
      <c r="I2827" s="152">
        <f t="shared" si="355"/>
        <v>0.17160622723001051</v>
      </c>
      <c r="J2827" s="152">
        <f t="shared" si="361"/>
        <v>5.5228092433967646E-5</v>
      </c>
      <c r="K2827" s="3" t="e">
        <f t="shared" ca="1" si="357"/>
        <v>#NAME?</v>
      </c>
      <c r="L2827" s="153" t="e">
        <f t="shared" ca="1" si="362"/>
        <v>#NAME?</v>
      </c>
      <c r="M2827" s="195" t="e">
        <f ca="1">_xll.BInterpol(cf!$A$2:$A$68,cf!$C$2:$C$68,params!B2827,"cubic")</f>
        <v>#NAME?</v>
      </c>
      <c r="N2827" s="195" t="e">
        <f ca="1">+_xll.BInterpol(#REF!,#REF!,params!B2827,"cubic")</f>
        <v>#NAME?</v>
      </c>
      <c r="O2827" s="153" t="e">
        <f t="shared" ca="1" si="358"/>
        <v>#NAME?</v>
      </c>
    </row>
    <row r="2828" spans="1:15">
      <c r="A2828">
        <v>2825</v>
      </c>
      <c r="B2828">
        <f t="shared" si="356"/>
        <v>11.3</v>
      </c>
      <c r="C2828" s="151" t="e">
        <f ca="1">+_xll.BInterpol(Boost!$R$6:$R$66,Boost!$AZ$6:$AZ$66,params!B2828,"cubic")</f>
        <v>#NAME?</v>
      </c>
      <c r="D2828" s="151" t="e">
        <f ca="1">+_xll.BInterpol(Boost!$R$6:$R$66,Boost!$AX$6:$AX$66,params!B2828,"cubic")</f>
        <v>#NAME?</v>
      </c>
      <c r="E2828" s="198" t="e">
        <f t="shared" ca="1" si="359"/>
        <v>#NAME?</v>
      </c>
      <c r="F2828" s="151" t="e">
        <f ca="1">+_xll.BInterpol(Boost!$R$6:$R$66,Boost!$AY$6:$AY$66,params!B2828,"cubic")</f>
        <v>#NAME?</v>
      </c>
      <c r="G2828" s="151" t="e">
        <f ca="1">_xll.BInterpol(cf!$A$2:$A$68,cf!$B$2:$B$68,params!B2828,"cubic")/100</f>
        <v>#NAME?</v>
      </c>
      <c r="H2828" s="199" t="e">
        <f t="shared" ca="1" si="360"/>
        <v>#NAME?</v>
      </c>
      <c r="I2828" s="152">
        <f t="shared" si="355"/>
        <v>0.17166145164069435</v>
      </c>
      <c r="J2828" s="152">
        <f t="shared" si="361"/>
        <v>5.5224410683840652E-5</v>
      </c>
      <c r="K2828" s="3" t="e">
        <f t="shared" ca="1" si="357"/>
        <v>#NAME?</v>
      </c>
      <c r="L2828" s="153" t="e">
        <f t="shared" ca="1" si="362"/>
        <v>#NAME?</v>
      </c>
      <c r="M2828" s="195" t="e">
        <f ca="1">_xll.BInterpol(cf!$A$2:$A$68,cf!$C$2:$C$68,params!B2828,"cubic")</f>
        <v>#NAME?</v>
      </c>
      <c r="N2828" s="195" t="e">
        <f ca="1">+_xll.BInterpol(#REF!,#REF!,params!B2828,"cubic")</f>
        <v>#NAME?</v>
      </c>
      <c r="O2828" s="153" t="e">
        <f t="shared" ca="1" si="358"/>
        <v>#NAME?</v>
      </c>
    </row>
    <row r="2829" spans="1:15">
      <c r="A2829">
        <v>2826</v>
      </c>
      <c r="B2829">
        <f t="shared" si="356"/>
        <v>11.304</v>
      </c>
      <c r="C2829" s="151" t="e">
        <f ca="1">+_xll.BInterpol(Boost!$R$6:$R$66,Boost!$AZ$6:$AZ$66,params!B2829,"cubic")</f>
        <v>#NAME?</v>
      </c>
      <c r="D2829" s="151" t="e">
        <f ca="1">+_xll.BInterpol(Boost!$R$6:$R$66,Boost!$AX$6:$AX$66,params!B2829,"cubic")</f>
        <v>#NAME?</v>
      </c>
      <c r="E2829" s="198" t="e">
        <f t="shared" ca="1" si="359"/>
        <v>#NAME?</v>
      </c>
      <c r="F2829" s="151" t="e">
        <f ca="1">+_xll.BInterpol(Boost!$R$6:$R$66,Boost!$AY$6:$AY$66,params!B2829,"cubic")</f>
        <v>#NAME?</v>
      </c>
      <c r="G2829" s="151" t="e">
        <f ca="1">_xll.BInterpol(cf!$A$2:$A$68,cf!$B$2:$B$68,params!B2829,"cubic")/100</f>
        <v>#NAME?</v>
      </c>
      <c r="H2829" s="199" t="e">
        <f t="shared" ca="1" si="360"/>
        <v>#NAME?</v>
      </c>
      <c r="I2829" s="152">
        <f t="shared" si="355"/>
        <v>0.17171667236987354</v>
      </c>
      <c r="J2829" s="152">
        <f t="shared" si="361"/>
        <v>5.5220729179183969E-5</v>
      </c>
      <c r="K2829" s="3" t="e">
        <f t="shared" ca="1" si="357"/>
        <v>#NAME?</v>
      </c>
      <c r="L2829" s="153" t="e">
        <f t="shared" ca="1" si="362"/>
        <v>#NAME?</v>
      </c>
      <c r="M2829" s="195" t="e">
        <f ca="1">_xll.BInterpol(cf!$A$2:$A$68,cf!$C$2:$C$68,params!B2829,"cubic")</f>
        <v>#NAME?</v>
      </c>
      <c r="N2829" s="195" t="e">
        <f ca="1">+_xll.BInterpol(#REF!,#REF!,params!B2829,"cubic")</f>
        <v>#NAME?</v>
      </c>
      <c r="O2829" s="153" t="e">
        <f t="shared" ca="1" si="358"/>
        <v>#NAME?</v>
      </c>
    </row>
    <row r="2830" spans="1:15">
      <c r="A2830">
        <v>2827</v>
      </c>
      <c r="B2830">
        <f t="shared" si="356"/>
        <v>11.308</v>
      </c>
      <c r="C2830" s="151" t="e">
        <f ca="1">+_xll.BInterpol(Boost!$R$6:$R$66,Boost!$AZ$6:$AZ$66,params!B2830,"cubic")</f>
        <v>#NAME?</v>
      </c>
      <c r="D2830" s="151" t="e">
        <f ca="1">+_xll.BInterpol(Boost!$R$6:$R$66,Boost!$AX$6:$AX$66,params!B2830,"cubic")</f>
        <v>#NAME?</v>
      </c>
      <c r="E2830" s="198" t="e">
        <f t="shared" ca="1" si="359"/>
        <v>#NAME?</v>
      </c>
      <c r="F2830" s="151" t="e">
        <f ca="1">+_xll.BInterpol(Boost!$R$6:$R$66,Boost!$AY$6:$AY$66,params!B2830,"cubic")</f>
        <v>#NAME?</v>
      </c>
      <c r="G2830" s="151" t="e">
        <f ca="1">_xll.BInterpol(cf!$A$2:$A$68,cf!$B$2:$B$68,params!B2830,"cubic")/100</f>
        <v>#NAME?</v>
      </c>
      <c r="H2830" s="199" t="e">
        <f t="shared" ca="1" si="360"/>
        <v>#NAME?</v>
      </c>
      <c r="I2830" s="152">
        <f t="shared" si="355"/>
        <v>0.17177188941779353</v>
      </c>
      <c r="J2830" s="152">
        <f t="shared" si="361"/>
        <v>5.5217047919997597E-5</v>
      </c>
      <c r="K2830" s="3" t="e">
        <f t="shared" ca="1" si="357"/>
        <v>#NAME?</v>
      </c>
      <c r="L2830" s="153" t="e">
        <f t="shared" ca="1" si="362"/>
        <v>#NAME?</v>
      </c>
      <c r="M2830" s="195" t="e">
        <f ca="1">_xll.BInterpol(cf!$A$2:$A$68,cf!$C$2:$C$68,params!B2830,"cubic")</f>
        <v>#NAME?</v>
      </c>
      <c r="N2830" s="195" t="e">
        <f ca="1">+_xll.BInterpol(#REF!,#REF!,params!B2830,"cubic")</f>
        <v>#NAME?</v>
      </c>
      <c r="O2830" s="153" t="e">
        <f t="shared" ca="1" si="358"/>
        <v>#NAME?</v>
      </c>
    </row>
    <row r="2831" spans="1:15">
      <c r="A2831">
        <v>2828</v>
      </c>
      <c r="B2831">
        <f t="shared" si="356"/>
        <v>11.311999999999999</v>
      </c>
      <c r="C2831" s="151" t="e">
        <f ca="1">+_xll.BInterpol(Boost!$R$6:$R$66,Boost!$AZ$6:$AZ$66,params!B2831,"cubic")</f>
        <v>#NAME?</v>
      </c>
      <c r="D2831" s="151" t="e">
        <f ca="1">+_xll.BInterpol(Boost!$R$6:$R$66,Boost!$AX$6:$AX$66,params!B2831,"cubic")</f>
        <v>#NAME?</v>
      </c>
      <c r="E2831" s="198" t="e">
        <f t="shared" ca="1" si="359"/>
        <v>#NAME?</v>
      </c>
      <c r="F2831" s="151" t="e">
        <f ca="1">+_xll.BInterpol(Boost!$R$6:$R$66,Boost!$AY$6:$AY$66,params!B2831,"cubic")</f>
        <v>#NAME?</v>
      </c>
      <c r="G2831" s="151" t="e">
        <f ca="1">_xll.BInterpol(cf!$A$2:$A$68,cf!$B$2:$B$68,params!B2831,"cubic")/100</f>
        <v>#NAME?</v>
      </c>
      <c r="H2831" s="199" t="e">
        <f t="shared" ca="1" si="360"/>
        <v>#NAME?</v>
      </c>
      <c r="I2831" s="152">
        <f t="shared" si="355"/>
        <v>0.17182710278469959</v>
      </c>
      <c r="J2831" s="152">
        <f t="shared" si="361"/>
        <v>5.5213366906059491E-5</v>
      </c>
      <c r="K2831" s="3" t="e">
        <f t="shared" ca="1" si="357"/>
        <v>#NAME?</v>
      </c>
      <c r="L2831" s="153" t="e">
        <f t="shared" ca="1" si="362"/>
        <v>#NAME?</v>
      </c>
      <c r="M2831" s="195" t="e">
        <f ca="1">_xll.BInterpol(cf!$A$2:$A$68,cf!$C$2:$C$68,params!B2831,"cubic")</f>
        <v>#NAME?</v>
      </c>
      <c r="N2831" s="195" t="e">
        <f ca="1">+_xll.BInterpol(#REF!,#REF!,params!B2831,"cubic")</f>
        <v>#NAME?</v>
      </c>
      <c r="O2831" s="153" t="e">
        <f t="shared" ca="1" si="358"/>
        <v>#NAME?</v>
      </c>
    </row>
    <row r="2832" spans="1:15">
      <c r="A2832">
        <v>2829</v>
      </c>
      <c r="B2832">
        <f t="shared" si="356"/>
        <v>11.316000000000001</v>
      </c>
      <c r="C2832" s="151" t="e">
        <f ca="1">+_xll.BInterpol(Boost!$R$6:$R$66,Boost!$AZ$6:$AZ$66,params!B2832,"cubic")</f>
        <v>#NAME?</v>
      </c>
      <c r="D2832" s="151" t="e">
        <f ca="1">+_xll.BInterpol(Boost!$R$6:$R$66,Boost!$AX$6:$AX$66,params!B2832,"cubic")</f>
        <v>#NAME?</v>
      </c>
      <c r="E2832" s="198" t="e">
        <f t="shared" ca="1" si="359"/>
        <v>#NAME?</v>
      </c>
      <c r="F2832" s="151" t="e">
        <f ca="1">+_xll.BInterpol(Boost!$R$6:$R$66,Boost!$AY$6:$AY$66,params!B2832,"cubic")</f>
        <v>#NAME?</v>
      </c>
      <c r="G2832" s="151" t="e">
        <f ca="1">_xll.BInterpol(cf!$A$2:$A$68,cf!$B$2:$B$68,params!B2832,"cubic")/100</f>
        <v>#NAME?</v>
      </c>
      <c r="H2832" s="199" t="e">
        <f t="shared" ca="1" si="360"/>
        <v>#NAME?</v>
      </c>
      <c r="I2832" s="152">
        <f t="shared" si="355"/>
        <v>0.1718823124708373</v>
      </c>
      <c r="J2832" s="152">
        <f t="shared" si="361"/>
        <v>5.5209686137702718E-5</v>
      </c>
      <c r="K2832" s="3" t="e">
        <f t="shared" ca="1" si="357"/>
        <v>#NAME?</v>
      </c>
      <c r="L2832" s="153" t="e">
        <f t="shared" ca="1" si="362"/>
        <v>#NAME?</v>
      </c>
      <c r="M2832" s="195" t="e">
        <f ca="1">_xll.BInterpol(cf!$A$2:$A$68,cf!$C$2:$C$68,params!B2832,"cubic")</f>
        <v>#NAME?</v>
      </c>
      <c r="N2832" s="195" t="e">
        <f ca="1">+_xll.BInterpol(#REF!,#REF!,params!B2832,"cubic")</f>
        <v>#NAME?</v>
      </c>
      <c r="O2832" s="153" t="e">
        <f t="shared" ca="1" si="358"/>
        <v>#NAME?</v>
      </c>
    </row>
    <row r="2833" spans="1:15">
      <c r="A2833">
        <v>2830</v>
      </c>
      <c r="B2833">
        <f t="shared" si="356"/>
        <v>11.32</v>
      </c>
      <c r="C2833" s="151" t="e">
        <f ca="1">+_xll.BInterpol(Boost!$R$6:$R$66,Boost!$AZ$6:$AZ$66,params!B2833,"cubic")</f>
        <v>#NAME?</v>
      </c>
      <c r="D2833" s="151" t="e">
        <f ca="1">+_xll.BInterpol(Boost!$R$6:$R$66,Boost!$AX$6:$AX$66,params!B2833,"cubic")</f>
        <v>#NAME?</v>
      </c>
      <c r="E2833" s="198" t="e">
        <f t="shared" ca="1" si="359"/>
        <v>#NAME?</v>
      </c>
      <c r="F2833" s="151" t="e">
        <f ca="1">+_xll.BInterpol(Boost!$R$6:$R$66,Boost!$AY$6:$AY$66,params!B2833,"cubic")</f>
        <v>#NAME?</v>
      </c>
      <c r="G2833" s="151" t="e">
        <f ca="1">_xll.BInterpol(cf!$A$2:$A$68,cf!$B$2:$B$68,params!B2833,"cubic")/100</f>
        <v>#NAME?</v>
      </c>
      <c r="H2833" s="199" t="e">
        <f t="shared" ca="1" si="360"/>
        <v>#NAME?</v>
      </c>
      <c r="I2833" s="152">
        <f t="shared" si="355"/>
        <v>0.171937518476452</v>
      </c>
      <c r="J2833" s="152">
        <f t="shared" si="361"/>
        <v>5.5206005614705234E-5</v>
      </c>
      <c r="K2833" s="3" t="e">
        <f t="shared" ca="1" si="357"/>
        <v>#NAME?</v>
      </c>
      <c r="L2833" s="153" t="e">
        <f t="shared" ca="1" si="362"/>
        <v>#NAME?</v>
      </c>
      <c r="M2833" s="195" t="e">
        <f ca="1">_xll.BInterpol(cf!$A$2:$A$68,cf!$C$2:$C$68,params!B2833,"cubic")</f>
        <v>#NAME?</v>
      </c>
      <c r="N2833" s="195" t="e">
        <f ca="1">+_xll.BInterpol(#REF!,#REF!,params!B2833,"cubic")</f>
        <v>#NAME?</v>
      </c>
      <c r="O2833" s="153" t="e">
        <f t="shared" ca="1" si="358"/>
        <v>#NAME?</v>
      </c>
    </row>
    <row r="2834" spans="1:15">
      <c r="A2834">
        <v>2831</v>
      </c>
      <c r="B2834">
        <f t="shared" si="356"/>
        <v>11.324</v>
      </c>
      <c r="C2834" s="151" t="e">
        <f ca="1">+_xll.BInterpol(Boost!$R$6:$R$66,Boost!$AZ$6:$AZ$66,params!B2834,"cubic")</f>
        <v>#NAME?</v>
      </c>
      <c r="D2834" s="151" t="e">
        <f ca="1">+_xll.BInterpol(Boost!$R$6:$R$66,Boost!$AX$6:$AX$66,params!B2834,"cubic")</f>
        <v>#NAME?</v>
      </c>
      <c r="E2834" s="198" t="e">
        <f t="shared" ca="1" si="359"/>
        <v>#NAME?</v>
      </c>
      <c r="F2834" s="151" t="e">
        <f ca="1">+_xll.BInterpol(Boost!$R$6:$R$66,Boost!$AY$6:$AY$66,params!B2834,"cubic")</f>
        <v>#NAME?</v>
      </c>
      <c r="G2834" s="151" t="e">
        <f ca="1">_xll.BInterpol(cf!$A$2:$A$68,cf!$B$2:$B$68,params!B2834,"cubic")/100</f>
        <v>#NAME?</v>
      </c>
      <c r="H2834" s="199" t="e">
        <f t="shared" ca="1" si="360"/>
        <v>#NAME?</v>
      </c>
      <c r="I2834" s="152">
        <f t="shared" si="355"/>
        <v>0.17199272080178896</v>
      </c>
      <c r="J2834" s="152">
        <f t="shared" si="361"/>
        <v>5.5202325336956015E-5</v>
      </c>
      <c r="K2834" s="3" t="e">
        <f t="shared" ca="1" si="357"/>
        <v>#NAME?</v>
      </c>
      <c r="L2834" s="153" t="e">
        <f t="shared" ca="1" si="362"/>
        <v>#NAME?</v>
      </c>
      <c r="M2834" s="195" t="e">
        <f ca="1">_xll.BInterpol(cf!$A$2:$A$68,cf!$C$2:$C$68,params!B2834,"cubic")</f>
        <v>#NAME?</v>
      </c>
      <c r="N2834" s="195" t="e">
        <f ca="1">+_xll.BInterpol(#REF!,#REF!,params!B2834,"cubic")</f>
        <v>#NAME?</v>
      </c>
      <c r="O2834" s="153" t="e">
        <f t="shared" ca="1" si="358"/>
        <v>#NAME?</v>
      </c>
    </row>
    <row r="2835" spans="1:15">
      <c r="A2835">
        <v>2832</v>
      </c>
      <c r="B2835">
        <f t="shared" si="356"/>
        <v>11.327999999999999</v>
      </c>
      <c r="C2835" s="151" t="e">
        <f ca="1">+_xll.BInterpol(Boost!$R$6:$R$66,Boost!$AZ$6:$AZ$66,params!B2835,"cubic")</f>
        <v>#NAME?</v>
      </c>
      <c r="D2835" s="151" t="e">
        <f ca="1">+_xll.BInterpol(Boost!$R$6:$R$66,Boost!$AX$6:$AX$66,params!B2835,"cubic")</f>
        <v>#NAME?</v>
      </c>
      <c r="E2835" s="198" t="e">
        <f t="shared" ca="1" si="359"/>
        <v>#NAME?</v>
      </c>
      <c r="F2835" s="151" t="e">
        <f ca="1">+_xll.BInterpol(Boost!$R$6:$R$66,Boost!$AY$6:$AY$66,params!B2835,"cubic")</f>
        <v>#NAME?</v>
      </c>
      <c r="G2835" s="151" t="e">
        <f ca="1">_xll.BInterpol(cf!$A$2:$A$68,cf!$B$2:$B$68,params!B2835,"cubic")/100</f>
        <v>#NAME?</v>
      </c>
      <c r="H2835" s="199" t="e">
        <f t="shared" ca="1" si="360"/>
        <v>#NAME?</v>
      </c>
      <c r="I2835" s="152">
        <f t="shared" si="355"/>
        <v>0.17204791944709352</v>
      </c>
      <c r="J2835" s="152">
        <f t="shared" si="361"/>
        <v>5.5198645304566085E-5</v>
      </c>
      <c r="K2835" s="3" t="e">
        <f t="shared" ca="1" si="357"/>
        <v>#NAME?</v>
      </c>
      <c r="L2835" s="153" t="e">
        <f t="shared" ca="1" si="362"/>
        <v>#NAME?</v>
      </c>
      <c r="M2835" s="195" t="e">
        <f ca="1">_xll.BInterpol(cf!$A$2:$A$68,cf!$C$2:$C$68,params!B2835,"cubic")</f>
        <v>#NAME?</v>
      </c>
      <c r="N2835" s="195" t="e">
        <f ca="1">+_xll.BInterpol(#REF!,#REF!,params!B2835,"cubic")</f>
        <v>#NAME?</v>
      </c>
      <c r="O2835" s="153" t="e">
        <f t="shared" ca="1" si="358"/>
        <v>#NAME?</v>
      </c>
    </row>
    <row r="2836" spans="1:15">
      <c r="A2836">
        <v>2833</v>
      </c>
      <c r="B2836">
        <f t="shared" si="356"/>
        <v>11.332000000000001</v>
      </c>
      <c r="C2836" s="151" t="e">
        <f ca="1">+_xll.BInterpol(Boost!$R$6:$R$66,Boost!$AZ$6:$AZ$66,params!B2836,"cubic")</f>
        <v>#NAME?</v>
      </c>
      <c r="D2836" s="151" t="e">
        <f ca="1">+_xll.BInterpol(Boost!$R$6:$R$66,Boost!$AX$6:$AX$66,params!B2836,"cubic")</f>
        <v>#NAME?</v>
      </c>
      <c r="E2836" s="198" t="e">
        <f t="shared" ca="1" si="359"/>
        <v>#NAME?</v>
      </c>
      <c r="F2836" s="151" t="e">
        <f ca="1">+_xll.BInterpol(Boost!$R$6:$R$66,Boost!$AY$6:$AY$66,params!B2836,"cubic")</f>
        <v>#NAME?</v>
      </c>
      <c r="G2836" s="151" t="e">
        <f ca="1">_xll.BInterpol(cf!$A$2:$A$68,cf!$B$2:$B$68,params!B2836,"cubic")/100</f>
        <v>#NAME?</v>
      </c>
      <c r="H2836" s="199" t="e">
        <f t="shared" ca="1" si="360"/>
        <v>#NAME?</v>
      </c>
      <c r="I2836" s="152">
        <f t="shared" si="355"/>
        <v>0.17210311441261106</v>
      </c>
      <c r="J2836" s="152">
        <f t="shared" si="361"/>
        <v>5.5194965517535444E-5</v>
      </c>
      <c r="K2836" s="3" t="e">
        <f t="shared" ca="1" si="357"/>
        <v>#NAME?</v>
      </c>
      <c r="L2836" s="153" t="e">
        <f t="shared" ca="1" si="362"/>
        <v>#NAME?</v>
      </c>
      <c r="M2836" s="195" t="e">
        <f ca="1">_xll.BInterpol(cf!$A$2:$A$68,cf!$C$2:$C$68,params!B2836,"cubic")</f>
        <v>#NAME?</v>
      </c>
      <c r="N2836" s="195" t="e">
        <f ca="1">+_xll.BInterpol(#REF!,#REF!,params!B2836,"cubic")</f>
        <v>#NAME?</v>
      </c>
      <c r="O2836" s="153" t="e">
        <f t="shared" ca="1" si="358"/>
        <v>#NAME?</v>
      </c>
    </row>
    <row r="2837" spans="1:15">
      <c r="A2837">
        <v>2834</v>
      </c>
      <c r="B2837">
        <f t="shared" si="356"/>
        <v>11.336</v>
      </c>
      <c r="C2837" s="151" t="e">
        <f ca="1">+_xll.BInterpol(Boost!$R$6:$R$66,Boost!$AZ$6:$AZ$66,params!B2837,"cubic")</f>
        <v>#NAME?</v>
      </c>
      <c r="D2837" s="151" t="e">
        <f ca="1">+_xll.BInterpol(Boost!$R$6:$R$66,Boost!$AX$6:$AX$66,params!B2837,"cubic")</f>
        <v>#NAME?</v>
      </c>
      <c r="E2837" s="198" t="e">
        <f t="shared" ca="1" si="359"/>
        <v>#NAME?</v>
      </c>
      <c r="F2837" s="151" t="e">
        <f ca="1">+_xll.BInterpol(Boost!$R$6:$R$66,Boost!$AY$6:$AY$66,params!B2837,"cubic")</f>
        <v>#NAME?</v>
      </c>
      <c r="G2837" s="151" t="e">
        <f ca="1">_xll.BInterpol(cf!$A$2:$A$68,cf!$B$2:$B$68,params!B2837,"cubic")/100</f>
        <v>#NAME?</v>
      </c>
      <c r="H2837" s="199" t="e">
        <f t="shared" ca="1" si="360"/>
        <v>#NAME?</v>
      </c>
      <c r="I2837" s="152">
        <f t="shared" si="355"/>
        <v>0.17215830569858692</v>
      </c>
      <c r="J2837" s="152">
        <f t="shared" si="361"/>
        <v>5.5191285975864091E-5</v>
      </c>
      <c r="K2837" s="3" t="e">
        <f t="shared" ca="1" si="357"/>
        <v>#NAME?</v>
      </c>
      <c r="L2837" s="153" t="e">
        <f t="shared" ca="1" si="362"/>
        <v>#NAME?</v>
      </c>
      <c r="M2837" s="195" t="e">
        <f ca="1">_xll.BInterpol(cf!$A$2:$A$68,cf!$C$2:$C$68,params!B2837,"cubic")</f>
        <v>#NAME?</v>
      </c>
      <c r="N2837" s="195" t="e">
        <f ca="1">+_xll.BInterpol(#REF!,#REF!,params!B2837,"cubic")</f>
        <v>#NAME?</v>
      </c>
      <c r="O2837" s="153" t="e">
        <f t="shared" ca="1" si="358"/>
        <v>#NAME?</v>
      </c>
    </row>
    <row r="2838" spans="1:15">
      <c r="A2838">
        <v>2835</v>
      </c>
      <c r="B2838">
        <f t="shared" si="356"/>
        <v>11.34</v>
      </c>
      <c r="C2838" s="151" t="e">
        <f ca="1">+_xll.BInterpol(Boost!$R$6:$R$66,Boost!$AZ$6:$AZ$66,params!B2838,"cubic")</f>
        <v>#NAME?</v>
      </c>
      <c r="D2838" s="151" t="e">
        <f ca="1">+_xll.BInterpol(Boost!$R$6:$R$66,Boost!$AX$6:$AX$66,params!B2838,"cubic")</f>
        <v>#NAME?</v>
      </c>
      <c r="E2838" s="198" t="e">
        <f t="shared" ca="1" si="359"/>
        <v>#NAME?</v>
      </c>
      <c r="F2838" s="151" t="e">
        <f ca="1">+_xll.BInterpol(Boost!$R$6:$R$66,Boost!$AY$6:$AY$66,params!B2838,"cubic")</f>
        <v>#NAME?</v>
      </c>
      <c r="G2838" s="151" t="e">
        <f ca="1">_xll.BInterpol(cf!$A$2:$A$68,cf!$B$2:$B$68,params!B2838,"cubic")/100</f>
        <v>#NAME?</v>
      </c>
      <c r="H2838" s="199" t="e">
        <f t="shared" ca="1" si="360"/>
        <v>#NAME?</v>
      </c>
      <c r="I2838" s="152">
        <f t="shared" si="355"/>
        <v>0.17221349330526636</v>
      </c>
      <c r="J2838" s="152">
        <f t="shared" si="361"/>
        <v>5.5187606679441004E-5</v>
      </c>
      <c r="K2838" s="3" t="e">
        <f t="shared" ca="1" si="357"/>
        <v>#NAME?</v>
      </c>
      <c r="L2838" s="153" t="e">
        <f t="shared" ca="1" si="362"/>
        <v>#NAME?</v>
      </c>
      <c r="M2838" s="195" t="e">
        <f ca="1">_xll.BInterpol(cf!$A$2:$A$68,cf!$C$2:$C$68,params!B2838,"cubic")</f>
        <v>#NAME?</v>
      </c>
      <c r="N2838" s="195" t="e">
        <f ca="1">+_xll.BInterpol(#REF!,#REF!,params!B2838,"cubic")</f>
        <v>#NAME?</v>
      </c>
      <c r="O2838" s="153" t="e">
        <f t="shared" ca="1" si="358"/>
        <v>#NAME?</v>
      </c>
    </row>
    <row r="2839" spans="1:15">
      <c r="A2839">
        <v>2836</v>
      </c>
      <c r="B2839">
        <f t="shared" si="356"/>
        <v>11.343999999999999</v>
      </c>
      <c r="C2839" s="151" t="e">
        <f ca="1">+_xll.BInterpol(Boost!$R$6:$R$66,Boost!$AZ$6:$AZ$66,params!B2839,"cubic")</f>
        <v>#NAME?</v>
      </c>
      <c r="D2839" s="151" t="e">
        <f ca="1">+_xll.BInterpol(Boost!$R$6:$R$66,Boost!$AX$6:$AX$66,params!B2839,"cubic")</f>
        <v>#NAME?</v>
      </c>
      <c r="E2839" s="198" t="e">
        <f t="shared" ca="1" si="359"/>
        <v>#NAME?</v>
      </c>
      <c r="F2839" s="151" t="e">
        <f ca="1">+_xll.BInterpol(Boost!$R$6:$R$66,Boost!$AY$6:$AY$66,params!B2839,"cubic")</f>
        <v>#NAME?</v>
      </c>
      <c r="G2839" s="151" t="e">
        <f ca="1">_xll.BInterpol(cf!$A$2:$A$68,cf!$B$2:$B$68,params!B2839,"cubic")/100</f>
        <v>#NAME?</v>
      </c>
      <c r="H2839" s="199" t="e">
        <f t="shared" ca="1" si="360"/>
        <v>#NAME?</v>
      </c>
      <c r="I2839" s="152">
        <f t="shared" si="355"/>
        <v>0.17226867723289463</v>
      </c>
      <c r="J2839" s="152">
        <f t="shared" si="361"/>
        <v>5.5183927628266183E-5</v>
      </c>
      <c r="K2839" s="3" t="e">
        <f t="shared" ca="1" si="357"/>
        <v>#NAME?</v>
      </c>
      <c r="L2839" s="153" t="e">
        <f t="shared" ca="1" si="362"/>
        <v>#NAME?</v>
      </c>
      <c r="M2839" s="195" t="e">
        <f ca="1">_xll.BInterpol(cf!$A$2:$A$68,cf!$C$2:$C$68,params!B2839,"cubic")</f>
        <v>#NAME?</v>
      </c>
      <c r="N2839" s="195" t="e">
        <f ca="1">+_xll.BInterpol(#REF!,#REF!,params!B2839,"cubic")</f>
        <v>#NAME?</v>
      </c>
      <c r="O2839" s="153" t="e">
        <f t="shared" ca="1" si="358"/>
        <v>#NAME?</v>
      </c>
    </row>
    <row r="2840" spans="1:15">
      <c r="A2840">
        <v>2837</v>
      </c>
      <c r="B2840">
        <f t="shared" si="356"/>
        <v>11.348000000000001</v>
      </c>
      <c r="C2840" s="151" t="e">
        <f ca="1">+_xll.BInterpol(Boost!$R$6:$R$66,Boost!$AZ$6:$AZ$66,params!B2840,"cubic")</f>
        <v>#NAME?</v>
      </c>
      <c r="D2840" s="151" t="e">
        <f ca="1">+_xll.BInterpol(Boost!$R$6:$R$66,Boost!$AX$6:$AX$66,params!B2840,"cubic")</f>
        <v>#NAME?</v>
      </c>
      <c r="E2840" s="198" t="e">
        <f t="shared" ca="1" si="359"/>
        <v>#NAME?</v>
      </c>
      <c r="F2840" s="151" t="e">
        <f ca="1">+_xll.BInterpol(Boost!$R$6:$R$66,Boost!$AY$6:$AY$66,params!B2840,"cubic")</f>
        <v>#NAME?</v>
      </c>
      <c r="G2840" s="151" t="e">
        <f ca="1">_xll.BInterpol(cf!$A$2:$A$68,cf!$B$2:$B$68,params!B2840,"cubic")/100</f>
        <v>#NAME?</v>
      </c>
      <c r="H2840" s="199" t="e">
        <f t="shared" ca="1" si="360"/>
        <v>#NAME?</v>
      </c>
      <c r="I2840" s="152">
        <f t="shared" si="355"/>
        <v>0.17232385748171708</v>
      </c>
      <c r="J2840" s="152">
        <f t="shared" si="361"/>
        <v>5.518024882245065E-5</v>
      </c>
      <c r="K2840" s="3" t="e">
        <f t="shared" ca="1" si="357"/>
        <v>#NAME?</v>
      </c>
      <c r="L2840" s="153" t="e">
        <f t="shared" ca="1" si="362"/>
        <v>#NAME?</v>
      </c>
      <c r="M2840" s="195" t="e">
        <f ca="1">_xll.BInterpol(cf!$A$2:$A$68,cf!$C$2:$C$68,params!B2840,"cubic")</f>
        <v>#NAME?</v>
      </c>
      <c r="N2840" s="195" t="e">
        <f ca="1">+_xll.BInterpol(#REF!,#REF!,params!B2840,"cubic")</f>
        <v>#NAME?</v>
      </c>
      <c r="O2840" s="153" t="e">
        <f t="shared" ca="1" si="358"/>
        <v>#NAME?</v>
      </c>
    </row>
    <row r="2841" spans="1:15">
      <c r="A2841">
        <v>2838</v>
      </c>
      <c r="B2841">
        <f t="shared" si="356"/>
        <v>11.352</v>
      </c>
      <c r="C2841" s="151" t="e">
        <f ca="1">+_xll.BInterpol(Boost!$R$6:$R$66,Boost!$AZ$6:$AZ$66,params!B2841,"cubic")</f>
        <v>#NAME?</v>
      </c>
      <c r="D2841" s="151" t="e">
        <f ca="1">+_xll.BInterpol(Boost!$R$6:$R$66,Boost!$AX$6:$AX$66,params!B2841,"cubic")</f>
        <v>#NAME?</v>
      </c>
      <c r="E2841" s="198" t="e">
        <f t="shared" ca="1" si="359"/>
        <v>#NAME?</v>
      </c>
      <c r="F2841" s="151" t="e">
        <f ca="1">+_xll.BInterpol(Boost!$R$6:$R$66,Boost!$AY$6:$AY$66,params!B2841,"cubic")</f>
        <v>#NAME?</v>
      </c>
      <c r="G2841" s="151" t="e">
        <f ca="1">_xll.BInterpol(cf!$A$2:$A$68,cf!$B$2:$B$68,params!B2841,"cubic")/100</f>
        <v>#NAME?</v>
      </c>
      <c r="H2841" s="199" t="e">
        <f t="shared" ca="1" si="360"/>
        <v>#NAME?</v>
      </c>
      <c r="I2841" s="152">
        <f t="shared" si="355"/>
        <v>0.17237903405197885</v>
      </c>
      <c r="J2841" s="152">
        <f t="shared" si="361"/>
        <v>5.5176570261772362E-5</v>
      </c>
      <c r="K2841" s="3" t="e">
        <f t="shared" ca="1" si="357"/>
        <v>#NAME?</v>
      </c>
      <c r="L2841" s="153" t="e">
        <f t="shared" ca="1" si="362"/>
        <v>#NAME?</v>
      </c>
      <c r="M2841" s="195" t="e">
        <f ca="1">_xll.BInterpol(cf!$A$2:$A$68,cf!$C$2:$C$68,params!B2841,"cubic")</f>
        <v>#NAME?</v>
      </c>
      <c r="N2841" s="195" t="e">
        <f ca="1">+_xll.BInterpol(#REF!,#REF!,params!B2841,"cubic")</f>
        <v>#NAME?</v>
      </c>
      <c r="O2841" s="153" t="e">
        <f t="shared" ca="1" si="358"/>
        <v>#NAME?</v>
      </c>
    </row>
    <row r="2842" spans="1:15">
      <c r="A2842">
        <v>2839</v>
      </c>
      <c r="B2842">
        <f t="shared" si="356"/>
        <v>11.356</v>
      </c>
      <c r="C2842" s="151" t="e">
        <f ca="1">+_xll.BInterpol(Boost!$R$6:$R$66,Boost!$AZ$6:$AZ$66,params!B2842,"cubic")</f>
        <v>#NAME?</v>
      </c>
      <c r="D2842" s="151" t="e">
        <f ca="1">+_xll.BInterpol(Boost!$R$6:$R$66,Boost!$AX$6:$AX$66,params!B2842,"cubic")</f>
        <v>#NAME?</v>
      </c>
      <c r="E2842" s="198" t="e">
        <f t="shared" ca="1" si="359"/>
        <v>#NAME?</v>
      </c>
      <c r="F2842" s="151" t="e">
        <f ca="1">+_xll.BInterpol(Boost!$R$6:$R$66,Boost!$AY$6:$AY$66,params!B2842,"cubic")</f>
        <v>#NAME?</v>
      </c>
      <c r="G2842" s="151" t="e">
        <f ca="1">_xll.BInterpol(cf!$A$2:$A$68,cf!$B$2:$B$68,params!B2842,"cubic")/100</f>
        <v>#NAME?</v>
      </c>
      <c r="H2842" s="199" t="e">
        <f t="shared" ca="1" si="360"/>
        <v>#NAME?</v>
      </c>
      <c r="I2842" s="152">
        <f t="shared" si="355"/>
        <v>0.17243420694392519</v>
      </c>
      <c r="J2842" s="152">
        <f t="shared" si="361"/>
        <v>5.517289194634234E-5</v>
      </c>
      <c r="K2842" s="3" t="e">
        <f t="shared" ca="1" si="357"/>
        <v>#NAME?</v>
      </c>
      <c r="L2842" s="153" t="e">
        <f t="shared" ca="1" si="362"/>
        <v>#NAME?</v>
      </c>
      <c r="M2842" s="195" t="e">
        <f ca="1">_xll.BInterpol(cf!$A$2:$A$68,cf!$C$2:$C$68,params!B2842,"cubic")</f>
        <v>#NAME?</v>
      </c>
      <c r="N2842" s="195" t="e">
        <f ca="1">+_xll.BInterpol(#REF!,#REF!,params!B2842,"cubic")</f>
        <v>#NAME?</v>
      </c>
      <c r="O2842" s="153" t="e">
        <f t="shared" ca="1" si="358"/>
        <v>#NAME?</v>
      </c>
    </row>
    <row r="2843" spans="1:15">
      <c r="A2843">
        <v>2840</v>
      </c>
      <c r="B2843">
        <f t="shared" si="356"/>
        <v>11.36</v>
      </c>
      <c r="C2843" s="151" t="e">
        <f ca="1">+_xll.BInterpol(Boost!$R$6:$R$66,Boost!$AZ$6:$AZ$66,params!B2843,"cubic")</f>
        <v>#NAME?</v>
      </c>
      <c r="D2843" s="151" t="e">
        <f ca="1">+_xll.BInterpol(Boost!$R$6:$R$66,Boost!$AX$6:$AX$66,params!B2843,"cubic")</f>
        <v>#NAME?</v>
      </c>
      <c r="E2843" s="198" t="e">
        <f t="shared" ca="1" si="359"/>
        <v>#NAME?</v>
      </c>
      <c r="F2843" s="151" t="e">
        <f ca="1">+_xll.BInterpol(Boost!$R$6:$R$66,Boost!$AY$6:$AY$66,params!B2843,"cubic")</f>
        <v>#NAME?</v>
      </c>
      <c r="G2843" s="151" t="e">
        <f ca="1">_xll.BInterpol(cf!$A$2:$A$68,cf!$B$2:$B$68,params!B2843,"cubic")/100</f>
        <v>#NAME?</v>
      </c>
      <c r="H2843" s="199" t="e">
        <f t="shared" ca="1" si="360"/>
        <v>#NAME?</v>
      </c>
      <c r="I2843" s="152">
        <f t="shared" si="355"/>
        <v>0.17248937615780136</v>
      </c>
      <c r="J2843" s="152">
        <f t="shared" si="361"/>
        <v>5.5169213876160583E-5</v>
      </c>
      <c r="K2843" s="3" t="e">
        <f t="shared" ca="1" si="357"/>
        <v>#NAME?</v>
      </c>
      <c r="L2843" s="153" t="e">
        <f t="shared" ca="1" si="362"/>
        <v>#NAME?</v>
      </c>
      <c r="M2843" s="195" t="e">
        <f ca="1">_xll.BInterpol(cf!$A$2:$A$68,cf!$C$2:$C$68,params!B2843,"cubic")</f>
        <v>#NAME?</v>
      </c>
      <c r="N2843" s="195" t="e">
        <f ca="1">+_xll.BInterpol(#REF!,#REF!,params!B2843,"cubic")</f>
        <v>#NAME?</v>
      </c>
      <c r="O2843" s="153" t="e">
        <f t="shared" ca="1" si="358"/>
        <v>#NAME?</v>
      </c>
    </row>
    <row r="2844" spans="1:15">
      <c r="A2844">
        <v>2841</v>
      </c>
      <c r="B2844">
        <f t="shared" si="356"/>
        <v>11.364000000000001</v>
      </c>
      <c r="C2844" s="151" t="e">
        <f ca="1">+_xll.BInterpol(Boost!$R$6:$R$66,Boost!$AZ$6:$AZ$66,params!B2844,"cubic")</f>
        <v>#NAME?</v>
      </c>
      <c r="D2844" s="151" t="e">
        <f ca="1">+_xll.BInterpol(Boost!$R$6:$R$66,Boost!$AX$6:$AX$66,params!B2844,"cubic")</f>
        <v>#NAME?</v>
      </c>
      <c r="E2844" s="198" t="e">
        <f t="shared" ca="1" si="359"/>
        <v>#NAME?</v>
      </c>
      <c r="F2844" s="151" t="e">
        <f ca="1">+_xll.BInterpol(Boost!$R$6:$R$66,Boost!$AY$6:$AY$66,params!B2844,"cubic")</f>
        <v>#NAME?</v>
      </c>
      <c r="G2844" s="151" t="e">
        <f ca="1">_xll.BInterpol(cf!$A$2:$A$68,cf!$B$2:$B$68,params!B2844,"cubic")/100</f>
        <v>#NAME?</v>
      </c>
      <c r="H2844" s="199" t="e">
        <f t="shared" ca="1" si="360"/>
        <v>#NAME?</v>
      </c>
      <c r="I2844" s="152">
        <f t="shared" si="355"/>
        <v>0.17254454169385258</v>
      </c>
      <c r="J2844" s="152">
        <f t="shared" si="361"/>
        <v>5.5165536051227093E-5</v>
      </c>
      <c r="K2844" s="3" t="e">
        <f t="shared" ca="1" si="357"/>
        <v>#NAME?</v>
      </c>
      <c r="L2844" s="153" t="e">
        <f t="shared" ca="1" si="362"/>
        <v>#NAME?</v>
      </c>
      <c r="M2844" s="195" t="e">
        <f ca="1">_xll.BInterpol(cf!$A$2:$A$68,cf!$C$2:$C$68,params!B2844,"cubic")</f>
        <v>#NAME?</v>
      </c>
      <c r="N2844" s="195" t="e">
        <f ca="1">+_xll.BInterpol(#REF!,#REF!,params!B2844,"cubic")</f>
        <v>#NAME?</v>
      </c>
      <c r="O2844" s="153" t="e">
        <f t="shared" ca="1" si="358"/>
        <v>#NAME?</v>
      </c>
    </row>
    <row r="2845" spans="1:15">
      <c r="A2845">
        <v>2842</v>
      </c>
      <c r="B2845">
        <f t="shared" si="356"/>
        <v>11.368</v>
      </c>
      <c r="C2845" s="151" t="e">
        <f ca="1">+_xll.BInterpol(Boost!$R$6:$R$66,Boost!$AZ$6:$AZ$66,params!B2845,"cubic")</f>
        <v>#NAME?</v>
      </c>
      <c r="D2845" s="151" t="e">
        <f ca="1">+_xll.BInterpol(Boost!$R$6:$R$66,Boost!$AX$6:$AX$66,params!B2845,"cubic")</f>
        <v>#NAME?</v>
      </c>
      <c r="E2845" s="198" t="e">
        <f t="shared" ca="1" si="359"/>
        <v>#NAME?</v>
      </c>
      <c r="F2845" s="151" t="e">
        <f ca="1">+_xll.BInterpol(Boost!$R$6:$R$66,Boost!$AY$6:$AY$66,params!B2845,"cubic")</f>
        <v>#NAME?</v>
      </c>
      <c r="G2845" s="151" t="e">
        <f ca="1">_xll.BInterpol(cf!$A$2:$A$68,cf!$B$2:$B$68,params!B2845,"cubic")/100</f>
        <v>#NAME?</v>
      </c>
      <c r="H2845" s="199" t="e">
        <f t="shared" ca="1" si="360"/>
        <v>#NAME?</v>
      </c>
      <c r="I2845" s="152">
        <f t="shared" si="355"/>
        <v>0.1725997035523239</v>
      </c>
      <c r="J2845" s="152">
        <f t="shared" si="361"/>
        <v>5.5161858471319825E-5</v>
      </c>
      <c r="K2845" s="3" t="e">
        <f t="shared" ca="1" si="357"/>
        <v>#NAME?</v>
      </c>
      <c r="L2845" s="153" t="e">
        <f t="shared" ca="1" si="362"/>
        <v>#NAME?</v>
      </c>
      <c r="M2845" s="195" t="e">
        <f ca="1">_xll.BInterpol(cf!$A$2:$A$68,cf!$C$2:$C$68,params!B2845,"cubic")</f>
        <v>#NAME?</v>
      </c>
      <c r="N2845" s="195" t="e">
        <f ca="1">+_xll.BInterpol(#REF!,#REF!,params!B2845,"cubic")</f>
        <v>#NAME?</v>
      </c>
      <c r="O2845" s="153" t="e">
        <f t="shared" ca="1" si="358"/>
        <v>#NAME?</v>
      </c>
    </row>
    <row r="2846" spans="1:15">
      <c r="A2846">
        <v>2843</v>
      </c>
      <c r="B2846">
        <f t="shared" si="356"/>
        <v>11.372</v>
      </c>
      <c r="C2846" s="151" t="e">
        <f ca="1">+_xll.BInterpol(Boost!$R$6:$R$66,Boost!$AZ$6:$AZ$66,params!B2846,"cubic")</f>
        <v>#NAME?</v>
      </c>
      <c r="D2846" s="151" t="e">
        <f ca="1">+_xll.BInterpol(Boost!$R$6:$R$66,Boost!$AX$6:$AX$66,params!B2846,"cubic")</f>
        <v>#NAME?</v>
      </c>
      <c r="E2846" s="198" t="e">
        <f t="shared" ca="1" si="359"/>
        <v>#NAME?</v>
      </c>
      <c r="F2846" s="151" t="e">
        <f ca="1">+_xll.BInterpol(Boost!$R$6:$R$66,Boost!$AY$6:$AY$66,params!B2846,"cubic")</f>
        <v>#NAME?</v>
      </c>
      <c r="G2846" s="151" t="e">
        <f ca="1">_xll.BInterpol(cf!$A$2:$A$68,cf!$B$2:$B$68,params!B2846,"cubic")/100</f>
        <v>#NAME?</v>
      </c>
      <c r="H2846" s="199" t="e">
        <f t="shared" ca="1" si="360"/>
        <v>#NAME?</v>
      </c>
      <c r="I2846" s="152">
        <f t="shared" si="355"/>
        <v>0.17265486173346067</v>
      </c>
      <c r="J2846" s="152">
        <f t="shared" si="361"/>
        <v>5.5158181136771844E-5</v>
      </c>
      <c r="K2846" s="3" t="e">
        <f t="shared" ca="1" si="357"/>
        <v>#NAME?</v>
      </c>
      <c r="L2846" s="153" t="e">
        <f t="shared" ca="1" si="362"/>
        <v>#NAME?</v>
      </c>
      <c r="M2846" s="195" t="e">
        <f ca="1">_xll.BInterpol(cf!$A$2:$A$68,cf!$C$2:$C$68,params!B2846,"cubic")</f>
        <v>#NAME?</v>
      </c>
      <c r="N2846" s="195" t="e">
        <f ca="1">+_xll.BInterpol(#REF!,#REF!,params!B2846,"cubic")</f>
        <v>#NAME?</v>
      </c>
      <c r="O2846" s="153" t="e">
        <f t="shared" ca="1" si="358"/>
        <v>#NAME?</v>
      </c>
    </row>
    <row r="2847" spans="1:15">
      <c r="A2847">
        <v>2844</v>
      </c>
      <c r="B2847">
        <f t="shared" si="356"/>
        <v>11.375999999999999</v>
      </c>
      <c r="C2847" s="151" t="e">
        <f ca="1">+_xll.BInterpol(Boost!$R$6:$R$66,Boost!$AZ$6:$AZ$66,params!B2847,"cubic")</f>
        <v>#NAME?</v>
      </c>
      <c r="D2847" s="151" t="e">
        <f ca="1">+_xll.BInterpol(Boost!$R$6:$R$66,Boost!$AX$6:$AX$66,params!B2847,"cubic")</f>
        <v>#NAME?</v>
      </c>
      <c r="E2847" s="198" t="e">
        <f t="shared" ca="1" si="359"/>
        <v>#NAME?</v>
      </c>
      <c r="F2847" s="151" t="e">
        <f ca="1">+_xll.BInterpol(Boost!$R$6:$R$66,Boost!$AY$6:$AY$66,params!B2847,"cubic")</f>
        <v>#NAME?</v>
      </c>
      <c r="G2847" s="151" t="e">
        <f ca="1">_xll.BInterpol(cf!$A$2:$A$68,cf!$B$2:$B$68,params!B2847,"cubic")/100</f>
        <v>#NAME?</v>
      </c>
      <c r="H2847" s="199" t="e">
        <f t="shared" ca="1" si="360"/>
        <v>#NAME?</v>
      </c>
      <c r="I2847" s="152">
        <f t="shared" si="355"/>
        <v>0.17271001623750781</v>
      </c>
      <c r="J2847" s="152">
        <f t="shared" si="361"/>
        <v>5.5154504047139064E-5</v>
      </c>
      <c r="K2847" s="3" t="e">
        <f t="shared" ca="1" si="357"/>
        <v>#NAME?</v>
      </c>
      <c r="L2847" s="153" t="e">
        <f t="shared" ca="1" si="362"/>
        <v>#NAME?</v>
      </c>
      <c r="M2847" s="195" t="e">
        <f ca="1">_xll.BInterpol(cf!$A$2:$A$68,cf!$C$2:$C$68,params!B2847,"cubic")</f>
        <v>#NAME?</v>
      </c>
      <c r="N2847" s="195" t="e">
        <f ca="1">+_xll.BInterpol(#REF!,#REF!,params!B2847,"cubic")</f>
        <v>#NAME?</v>
      </c>
      <c r="O2847" s="153" t="e">
        <f t="shared" ca="1" si="358"/>
        <v>#NAME?</v>
      </c>
    </row>
    <row r="2848" spans="1:15">
      <c r="A2848">
        <v>2845</v>
      </c>
      <c r="B2848">
        <f t="shared" si="356"/>
        <v>11.38</v>
      </c>
      <c r="C2848" s="151" t="e">
        <f ca="1">+_xll.BInterpol(Boost!$R$6:$R$66,Boost!$AZ$6:$AZ$66,params!B2848,"cubic")</f>
        <v>#NAME?</v>
      </c>
      <c r="D2848" s="151" t="e">
        <f ca="1">+_xll.BInterpol(Boost!$R$6:$R$66,Boost!$AX$6:$AX$66,params!B2848,"cubic")</f>
        <v>#NAME?</v>
      </c>
      <c r="E2848" s="198" t="e">
        <f t="shared" ca="1" si="359"/>
        <v>#NAME?</v>
      </c>
      <c r="F2848" s="151" t="e">
        <f ca="1">+_xll.BInterpol(Boost!$R$6:$R$66,Boost!$AY$6:$AY$66,params!B2848,"cubic")</f>
        <v>#NAME?</v>
      </c>
      <c r="G2848" s="151" t="e">
        <f ca="1">_xll.BInterpol(cf!$A$2:$A$68,cf!$B$2:$B$68,params!B2848,"cubic")/100</f>
        <v>#NAME?</v>
      </c>
      <c r="H2848" s="199" t="e">
        <f t="shared" ca="1" si="360"/>
        <v>#NAME?</v>
      </c>
      <c r="I2848" s="152">
        <f t="shared" si="355"/>
        <v>0.17276516706471068</v>
      </c>
      <c r="J2848" s="152">
        <f t="shared" si="361"/>
        <v>5.5150827202865571E-5</v>
      </c>
      <c r="K2848" s="3" t="e">
        <f t="shared" ca="1" si="357"/>
        <v>#NAME?</v>
      </c>
      <c r="L2848" s="153" t="e">
        <f t="shared" ca="1" si="362"/>
        <v>#NAME?</v>
      </c>
      <c r="M2848" s="195" t="e">
        <f ca="1">_xll.BInterpol(cf!$A$2:$A$68,cf!$C$2:$C$68,params!B2848,"cubic")</f>
        <v>#NAME?</v>
      </c>
      <c r="N2848" s="195" t="e">
        <f ca="1">+_xll.BInterpol(#REF!,#REF!,params!B2848,"cubic")</f>
        <v>#NAME?</v>
      </c>
      <c r="O2848" s="153" t="e">
        <f t="shared" ca="1" si="358"/>
        <v>#NAME?</v>
      </c>
    </row>
    <row r="2849" spans="1:15">
      <c r="A2849">
        <v>2846</v>
      </c>
      <c r="B2849">
        <f t="shared" si="356"/>
        <v>11.384</v>
      </c>
      <c r="C2849" s="151" t="e">
        <f ca="1">+_xll.BInterpol(Boost!$R$6:$R$66,Boost!$AZ$6:$AZ$66,params!B2849,"cubic")</f>
        <v>#NAME?</v>
      </c>
      <c r="D2849" s="151" t="e">
        <f ca="1">+_xll.BInterpol(Boost!$R$6:$R$66,Boost!$AX$6:$AX$66,params!B2849,"cubic")</f>
        <v>#NAME?</v>
      </c>
      <c r="E2849" s="198" t="e">
        <f t="shared" ca="1" si="359"/>
        <v>#NAME?</v>
      </c>
      <c r="F2849" s="151" t="e">
        <f ca="1">+_xll.BInterpol(Boost!$R$6:$R$66,Boost!$AY$6:$AY$66,params!B2849,"cubic")</f>
        <v>#NAME?</v>
      </c>
      <c r="G2849" s="151" t="e">
        <f ca="1">_xll.BInterpol(cf!$A$2:$A$68,cf!$B$2:$B$68,params!B2849,"cubic")/100</f>
        <v>#NAME?</v>
      </c>
      <c r="H2849" s="199" t="e">
        <f t="shared" ca="1" si="360"/>
        <v>#NAME?</v>
      </c>
      <c r="I2849" s="152">
        <f t="shared" si="355"/>
        <v>0.1728203142153143</v>
      </c>
      <c r="J2849" s="152">
        <f t="shared" si="361"/>
        <v>5.51471506036183E-5</v>
      </c>
      <c r="K2849" s="3" t="e">
        <f t="shared" ca="1" si="357"/>
        <v>#NAME?</v>
      </c>
      <c r="L2849" s="153" t="e">
        <f t="shared" ca="1" si="362"/>
        <v>#NAME?</v>
      </c>
      <c r="M2849" s="195" t="e">
        <f ca="1">_xll.BInterpol(cf!$A$2:$A$68,cf!$C$2:$C$68,params!B2849,"cubic")</f>
        <v>#NAME?</v>
      </c>
      <c r="N2849" s="195" t="e">
        <f ca="1">+_xll.BInterpol(#REF!,#REF!,params!B2849,"cubic")</f>
        <v>#NAME?</v>
      </c>
      <c r="O2849" s="153" t="e">
        <f t="shared" ca="1" si="358"/>
        <v>#NAME?</v>
      </c>
    </row>
    <row r="2850" spans="1:15">
      <c r="A2850">
        <v>2847</v>
      </c>
      <c r="B2850">
        <f t="shared" si="356"/>
        <v>11.388</v>
      </c>
      <c r="C2850" s="151" t="e">
        <f ca="1">+_xll.BInterpol(Boost!$R$6:$R$66,Boost!$AZ$6:$AZ$66,params!B2850,"cubic")</f>
        <v>#NAME?</v>
      </c>
      <c r="D2850" s="151" t="e">
        <f ca="1">+_xll.BInterpol(Boost!$R$6:$R$66,Boost!$AX$6:$AX$66,params!B2850,"cubic")</f>
        <v>#NAME?</v>
      </c>
      <c r="E2850" s="198" t="e">
        <f t="shared" ca="1" si="359"/>
        <v>#NAME?</v>
      </c>
      <c r="F2850" s="151" t="e">
        <f ca="1">+_xll.BInterpol(Boost!$R$6:$R$66,Boost!$AY$6:$AY$66,params!B2850,"cubic")</f>
        <v>#NAME?</v>
      </c>
      <c r="G2850" s="151" t="e">
        <f ca="1">_xll.BInterpol(cf!$A$2:$A$68,cf!$B$2:$B$68,params!B2850,"cubic")/100</f>
        <v>#NAME?</v>
      </c>
      <c r="H2850" s="199" t="e">
        <f t="shared" ca="1" si="360"/>
        <v>#NAME?</v>
      </c>
      <c r="I2850" s="152">
        <f t="shared" ref="I2850:I2913" si="363">1-EXP($R$5*-1*B2850/(1-$R$6))</f>
        <v>0.17287545768956369</v>
      </c>
      <c r="J2850" s="152">
        <f t="shared" si="361"/>
        <v>5.5143474249397251E-5</v>
      </c>
      <c r="K2850" s="3" t="e">
        <f t="shared" ca="1" si="357"/>
        <v>#NAME?</v>
      </c>
      <c r="L2850" s="153" t="e">
        <f t="shared" ca="1" si="362"/>
        <v>#NAME?</v>
      </c>
      <c r="M2850" s="195" t="e">
        <f ca="1">_xll.BInterpol(cf!$A$2:$A$68,cf!$C$2:$C$68,params!B2850,"cubic")</f>
        <v>#NAME?</v>
      </c>
      <c r="N2850" s="195" t="e">
        <f ca="1">+_xll.BInterpol(#REF!,#REF!,params!B2850,"cubic")</f>
        <v>#NAME?</v>
      </c>
      <c r="O2850" s="153" t="e">
        <f t="shared" ca="1" si="358"/>
        <v>#NAME?</v>
      </c>
    </row>
    <row r="2851" spans="1:15">
      <c r="A2851">
        <v>2848</v>
      </c>
      <c r="B2851">
        <f t="shared" si="356"/>
        <v>11.391999999999999</v>
      </c>
      <c r="C2851" s="151" t="e">
        <f ca="1">+_xll.BInterpol(Boost!$R$6:$R$66,Boost!$AZ$6:$AZ$66,params!B2851,"cubic")</f>
        <v>#NAME?</v>
      </c>
      <c r="D2851" s="151" t="e">
        <f ca="1">+_xll.BInterpol(Boost!$R$6:$R$66,Boost!$AX$6:$AX$66,params!B2851,"cubic")</f>
        <v>#NAME?</v>
      </c>
      <c r="E2851" s="198" t="e">
        <f t="shared" ca="1" si="359"/>
        <v>#NAME?</v>
      </c>
      <c r="F2851" s="151" t="e">
        <f ca="1">+_xll.BInterpol(Boost!$R$6:$R$66,Boost!$AY$6:$AY$66,params!B2851,"cubic")</f>
        <v>#NAME?</v>
      </c>
      <c r="G2851" s="151" t="e">
        <f ca="1">_xll.BInterpol(cf!$A$2:$A$68,cf!$B$2:$B$68,params!B2851,"cubic")/100</f>
        <v>#NAME?</v>
      </c>
      <c r="H2851" s="199" t="e">
        <f t="shared" ca="1" si="360"/>
        <v>#NAME?</v>
      </c>
      <c r="I2851" s="152">
        <f t="shared" si="363"/>
        <v>0.17293059748770401</v>
      </c>
      <c r="J2851" s="152">
        <f t="shared" si="361"/>
        <v>5.5139798140313445E-5</v>
      </c>
      <c r="K2851" s="3" t="e">
        <f t="shared" ca="1" si="357"/>
        <v>#NAME?</v>
      </c>
      <c r="L2851" s="153" t="e">
        <f t="shared" ca="1" si="362"/>
        <v>#NAME?</v>
      </c>
      <c r="M2851" s="195" t="e">
        <f ca="1">_xll.BInterpol(cf!$A$2:$A$68,cf!$C$2:$C$68,params!B2851,"cubic")</f>
        <v>#NAME?</v>
      </c>
      <c r="N2851" s="195" t="e">
        <f ca="1">+_xll.BInterpol(#REF!,#REF!,params!B2851,"cubic")</f>
        <v>#NAME?</v>
      </c>
      <c r="O2851" s="153" t="e">
        <f t="shared" ca="1" si="358"/>
        <v>#NAME?</v>
      </c>
    </row>
    <row r="2852" spans="1:15">
      <c r="A2852">
        <v>2849</v>
      </c>
      <c r="B2852">
        <f t="shared" si="356"/>
        <v>11.396000000000001</v>
      </c>
      <c r="C2852" s="151" t="e">
        <f ca="1">+_xll.BInterpol(Boost!$R$6:$R$66,Boost!$AZ$6:$AZ$66,params!B2852,"cubic")</f>
        <v>#NAME?</v>
      </c>
      <c r="D2852" s="151" t="e">
        <f ca="1">+_xll.BInterpol(Boost!$R$6:$R$66,Boost!$AX$6:$AX$66,params!B2852,"cubic")</f>
        <v>#NAME?</v>
      </c>
      <c r="E2852" s="198" t="e">
        <f t="shared" ca="1" si="359"/>
        <v>#NAME?</v>
      </c>
      <c r="F2852" s="151" t="e">
        <f ca="1">+_xll.BInterpol(Boost!$R$6:$R$66,Boost!$AY$6:$AY$66,params!B2852,"cubic")</f>
        <v>#NAME?</v>
      </c>
      <c r="G2852" s="151" t="e">
        <f ca="1">_xll.BInterpol(cf!$A$2:$A$68,cf!$B$2:$B$68,params!B2852,"cubic")/100</f>
        <v>#NAME?</v>
      </c>
      <c r="H2852" s="199" t="e">
        <f t="shared" ca="1" si="360"/>
        <v>#NAME?</v>
      </c>
      <c r="I2852" s="152">
        <f t="shared" si="363"/>
        <v>0.17298573360998037</v>
      </c>
      <c r="J2852" s="152">
        <f t="shared" si="361"/>
        <v>5.5136122276366883E-5</v>
      </c>
      <c r="K2852" s="3" t="e">
        <f t="shared" ca="1" si="357"/>
        <v>#NAME?</v>
      </c>
      <c r="L2852" s="153" t="e">
        <f t="shared" ca="1" si="362"/>
        <v>#NAME?</v>
      </c>
      <c r="M2852" s="195" t="e">
        <f ca="1">_xll.BInterpol(cf!$A$2:$A$68,cf!$C$2:$C$68,params!B2852,"cubic")</f>
        <v>#NAME?</v>
      </c>
      <c r="N2852" s="195" t="e">
        <f ca="1">+_xll.BInterpol(#REF!,#REF!,params!B2852,"cubic")</f>
        <v>#NAME?</v>
      </c>
      <c r="O2852" s="153" t="e">
        <f t="shared" ca="1" si="358"/>
        <v>#NAME?</v>
      </c>
    </row>
    <row r="2853" spans="1:15">
      <c r="A2853">
        <v>2850</v>
      </c>
      <c r="B2853">
        <f t="shared" si="356"/>
        <v>11.4</v>
      </c>
      <c r="C2853" s="151" t="e">
        <f ca="1">+_xll.BInterpol(Boost!$R$6:$R$66,Boost!$AZ$6:$AZ$66,params!B2853,"cubic")</f>
        <v>#NAME?</v>
      </c>
      <c r="D2853" s="151" t="e">
        <f ca="1">+_xll.BInterpol(Boost!$R$6:$R$66,Boost!$AX$6:$AX$66,params!B2853,"cubic")</f>
        <v>#NAME?</v>
      </c>
      <c r="E2853" s="198" t="e">
        <f t="shared" ca="1" si="359"/>
        <v>#NAME?</v>
      </c>
      <c r="F2853" s="151" t="e">
        <f ca="1">+_xll.BInterpol(Boost!$R$6:$R$66,Boost!$AY$6:$AY$66,params!B2853,"cubic")</f>
        <v>#NAME?</v>
      </c>
      <c r="G2853" s="151" t="e">
        <f ca="1">_xll.BInterpol(cf!$A$2:$A$68,cf!$B$2:$B$68,params!B2853,"cubic")/100</f>
        <v>#NAME?</v>
      </c>
      <c r="H2853" s="199" t="e">
        <f t="shared" ca="1" si="360"/>
        <v>#NAME?</v>
      </c>
      <c r="I2853" s="152">
        <f t="shared" si="363"/>
        <v>0.17304086605663771</v>
      </c>
      <c r="J2853" s="152">
        <f t="shared" si="361"/>
        <v>5.5132446657335521E-5</v>
      </c>
      <c r="K2853" s="3" t="e">
        <f t="shared" ca="1" si="357"/>
        <v>#NAME?</v>
      </c>
      <c r="L2853" s="153" t="e">
        <f t="shared" ca="1" si="362"/>
        <v>#NAME?</v>
      </c>
      <c r="M2853" s="195" t="e">
        <f ca="1">_xll.BInterpol(cf!$A$2:$A$68,cf!$C$2:$C$68,params!B2853,"cubic")</f>
        <v>#NAME?</v>
      </c>
      <c r="N2853" s="195" t="e">
        <f ca="1">+_xll.BInterpol(#REF!,#REF!,params!B2853,"cubic")</f>
        <v>#NAME?</v>
      </c>
      <c r="O2853" s="153" t="e">
        <f t="shared" ca="1" si="358"/>
        <v>#NAME?</v>
      </c>
    </row>
    <row r="2854" spans="1:15">
      <c r="A2854">
        <v>2851</v>
      </c>
      <c r="B2854">
        <f t="shared" si="356"/>
        <v>11.404</v>
      </c>
      <c r="C2854" s="151" t="e">
        <f ca="1">+_xll.BInterpol(Boost!$R$6:$R$66,Boost!$AZ$6:$AZ$66,params!B2854,"cubic")</f>
        <v>#NAME?</v>
      </c>
      <c r="D2854" s="151" t="e">
        <f ca="1">+_xll.BInterpol(Boost!$R$6:$R$66,Boost!$AX$6:$AX$66,params!B2854,"cubic")</f>
        <v>#NAME?</v>
      </c>
      <c r="E2854" s="198" t="e">
        <f t="shared" ca="1" si="359"/>
        <v>#NAME?</v>
      </c>
      <c r="F2854" s="151" t="e">
        <f ca="1">+_xll.BInterpol(Boost!$R$6:$R$66,Boost!$AY$6:$AY$66,params!B2854,"cubic")</f>
        <v>#NAME?</v>
      </c>
      <c r="G2854" s="151" t="e">
        <f ca="1">_xll.BInterpol(cf!$A$2:$A$68,cf!$B$2:$B$68,params!B2854,"cubic")/100</f>
        <v>#NAME?</v>
      </c>
      <c r="H2854" s="199" t="e">
        <f t="shared" ca="1" si="360"/>
        <v>#NAME?</v>
      </c>
      <c r="I2854" s="152">
        <f t="shared" si="363"/>
        <v>0.17309599482792115</v>
      </c>
      <c r="J2854" s="152">
        <f t="shared" si="361"/>
        <v>5.5128771283441402E-5</v>
      </c>
      <c r="K2854" s="3" t="e">
        <f t="shared" ca="1" si="357"/>
        <v>#NAME?</v>
      </c>
      <c r="L2854" s="153" t="e">
        <f t="shared" ca="1" si="362"/>
        <v>#NAME?</v>
      </c>
      <c r="M2854" s="195" t="e">
        <f ca="1">_xll.BInterpol(cf!$A$2:$A$68,cf!$C$2:$C$68,params!B2854,"cubic")</f>
        <v>#NAME?</v>
      </c>
      <c r="N2854" s="195" t="e">
        <f ca="1">+_xll.BInterpol(#REF!,#REF!,params!B2854,"cubic")</f>
        <v>#NAME?</v>
      </c>
      <c r="O2854" s="153" t="e">
        <f t="shared" ca="1" si="358"/>
        <v>#NAME?</v>
      </c>
    </row>
    <row r="2855" spans="1:15">
      <c r="A2855">
        <v>2852</v>
      </c>
      <c r="B2855">
        <f t="shared" si="356"/>
        <v>11.407999999999999</v>
      </c>
      <c r="C2855" s="151" t="e">
        <f ca="1">+_xll.BInterpol(Boost!$R$6:$R$66,Boost!$AZ$6:$AZ$66,params!B2855,"cubic")</f>
        <v>#NAME?</v>
      </c>
      <c r="D2855" s="151" t="e">
        <f ca="1">+_xll.BInterpol(Boost!$R$6:$R$66,Boost!$AX$6:$AX$66,params!B2855,"cubic")</f>
        <v>#NAME?</v>
      </c>
      <c r="E2855" s="198" t="e">
        <f t="shared" ca="1" si="359"/>
        <v>#NAME?</v>
      </c>
      <c r="F2855" s="151" t="e">
        <f ca="1">+_xll.BInterpol(Boost!$R$6:$R$66,Boost!$AY$6:$AY$66,params!B2855,"cubic")</f>
        <v>#NAME?</v>
      </c>
      <c r="G2855" s="151" t="e">
        <f ca="1">_xll.BInterpol(cf!$A$2:$A$68,cf!$B$2:$B$68,params!B2855,"cubic")/100</f>
        <v>#NAME?</v>
      </c>
      <c r="H2855" s="199" t="e">
        <f t="shared" ca="1" si="360"/>
        <v>#NAME?</v>
      </c>
      <c r="I2855" s="152">
        <f t="shared" si="363"/>
        <v>0.17315111992407561</v>
      </c>
      <c r="J2855" s="152">
        <f t="shared" si="361"/>
        <v>5.5125096154462483E-5</v>
      </c>
      <c r="K2855" s="3" t="e">
        <f t="shared" ca="1" si="357"/>
        <v>#NAME?</v>
      </c>
      <c r="L2855" s="153" t="e">
        <f t="shared" ca="1" si="362"/>
        <v>#NAME?</v>
      </c>
      <c r="M2855" s="195" t="e">
        <f ca="1">_xll.BInterpol(cf!$A$2:$A$68,cf!$C$2:$C$68,params!B2855,"cubic")</f>
        <v>#NAME?</v>
      </c>
      <c r="N2855" s="195" t="e">
        <f ca="1">+_xll.BInterpol(#REF!,#REF!,params!B2855,"cubic")</f>
        <v>#NAME?</v>
      </c>
      <c r="O2855" s="153" t="e">
        <f t="shared" ca="1" si="358"/>
        <v>#NAME?</v>
      </c>
    </row>
    <row r="2856" spans="1:15">
      <c r="A2856">
        <v>2853</v>
      </c>
      <c r="B2856">
        <f t="shared" si="356"/>
        <v>11.412000000000001</v>
      </c>
      <c r="C2856" s="151" t="e">
        <f ca="1">+_xll.BInterpol(Boost!$R$6:$R$66,Boost!$AZ$6:$AZ$66,params!B2856,"cubic")</f>
        <v>#NAME?</v>
      </c>
      <c r="D2856" s="151" t="e">
        <f ca="1">+_xll.BInterpol(Boost!$R$6:$R$66,Boost!$AX$6:$AX$66,params!B2856,"cubic")</f>
        <v>#NAME?</v>
      </c>
      <c r="E2856" s="198" t="e">
        <f t="shared" ca="1" si="359"/>
        <v>#NAME?</v>
      </c>
      <c r="F2856" s="151" t="e">
        <f ca="1">+_xll.BInterpol(Boost!$R$6:$R$66,Boost!$AY$6:$AY$66,params!B2856,"cubic")</f>
        <v>#NAME?</v>
      </c>
      <c r="G2856" s="151" t="e">
        <f ca="1">_xll.BInterpol(cf!$A$2:$A$68,cf!$B$2:$B$68,params!B2856,"cubic")/100</f>
        <v>#NAME?</v>
      </c>
      <c r="H2856" s="199" t="e">
        <f t="shared" ca="1" si="360"/>
        <v>#NAME?</v>
      </c>
      <c r="I2856" s="152">
        <f t="shared" si="363"/>
        <v>0.17320624134534623</v>
      </c>
      <c r="J2856" s="152">
        <f t="shared" si="361"/>
        <v>5.5121421270620807E-5</v>
      </c>
      <c r="K2856" s="3" t="e">
        <f t="shared" ca="1" si="357"/>
        <v>#NAME?</v>
      </c>
      <c r="L2856" s="153" t="e">
        <f t="shared" ca="1" si="362"/>
        <v>#NAME?</v>
      </c>
      <c r="M2856" s="195" t="e">
        <f ca="1">_xll.BInterpol(cf!$A$2:$A$68,cf!$C$2:$C$68,params!B2856,"cubic")</f>
        <v>#NAME?</v>
      </c>
      <c r="N2856" s="195" t="e">
        <f ca="1">+_xll.BInterpol(#REF!,#REF!,params!B2856,"cubic")</f>
        <v>#NAME?</v>
      </c>
      <c r="O2856" s="153" t="e">
        <f t="shared" ca="1" si="358"/>
        <v>#NAME?</v>
      </c>
    </row>
    <row r="2857" spans="1:15">
      <c r="A2857">
        <v>2854</v>
      </c>
      <c r="B2857">
        <f t="shared" si="356"/>
        <v>11.416</v>
      </c>
      <c r="C2857" s="151" t="e">
        <f ca="1">+_xll.BInterpol(Boost!$R$6:$R$66,Boost!$AZ$6:$AZ$66,params!B2857,"cubic")</f>
        <v>#NAME?</v>
      </c>
      <c r="D2857" s="151" t="e">
        <f ca="1">+_xll.BInterpol(Boost!$R$6:$R$66,Boost!$AX$6:$AX$66,params!B2857,"cubic")</f>
        <v>#NAME?</v>
      </c>
      <c r="E2857" s="198" t="e">
        <f t="shared" ca="1" si="359"/>
        <v>#NAME?</v>
      </c>
      <c r="F2857" s="151" t="e">
        <f ca="1">+_xll.BInterpol(Boost!$R$6:$R$66,Boost!$AY$6:$AY$66,params!B2857,"cubic")</f>
        <v>#NAME?</v>
      </c>
      <c r="G2857" s="151" t="e">
        <f ca="1">_xll.BInterpol(cf!$A$2:$A$68,cf!$B$2:$B$68,params!B2857,"cubic")/100</f>
        <v>#NAME?</v>
      </c>
      <c r="H2857" s="199" t="e">
        <f t="shared" ca="1" si="360"/>
        <v>#NAME?</v>
      </c>
      <c r="I2857" s="152">
        <f t="shared" si="363"/>
        <v>0.17326135909197793</v>
      </c>
      <c r="J2857" s="152">
        <f t="shared" si="361"/>
        <v>5.5117746631694331E-5</v>
      </c>
      <c r="K2857" s="3" t="e">
        <f t="shared" ca="1" si="357"/>
        <v>#NAME?</v>
      </c>
      <c r="L2857" s="153" t="e">
        <f t="shared" ca="1" si="362"/>
        <v>#NAME?</v>
      </c>
      <c r="M2857" s="195" t="e">
        <f ca="1">_xll.BInterpol(cf!$A$2:$A$68,cf!$C$2:$C$68,params!B2857,"cubic")</f>
        <v>#NAME?</v>
      </c>
      <c r="N2857" s="195" t="e">
        <f ca="1">+_xll.BInterpol(#REF!,#REF!,params!B2857,"cubic")</f>
        <v>#NAME?</v>
      </c>
      <c r="O2857" s="153" t="e">
        <f t="shared" ca="1" si="358"/>
        <v>#NAME?</v>
      </c>
    </row>
    <row r="2858" spans="1:15">
      <c r="A2858">
        <v>2855</v>
      </c>
      <c r="B2858">
        <f t="shared" si="356"/>
        <v>11.42</v>
      </c>
      <c r="C2858" s="151" t="e">
        <f ca="1">+_xll.BInterpol(Boost!$R$6:$R$66,Boost!$AZ$6:$AZ$66,params!B2858,"cubic")</f>
        <v>#NAME?</v>
      </c>
      <c r="D2858" s="151" t="e">
        <f ca="1">+_xll.BInterpol(Boost!$R$6:$R$66,Boost!$AX$6:$AX$66,params!B2858,"cubic")</f>
        <v>#NAME?</v>
      </c>
      <c r="E2858" s="198" t="e">
        <f t="shared" ca="1" si="359"/>
        <v>#NAME?</v>
      </c>
      <c r="F2858" s="151" t="e">
        <f ca="1">+_xll.BInterpol(Boost!$R$6:$R$66,Boost!$AY$6:$AY$66,params!B2858,"cubic")</f>
        <v>#NAME?</v>
      </c>
      <c r="G2858" s="151" t="e">
        <f ca="1">_xll.BInterpol(cf!$A$2:$A$68,cf!$B$2:$B$68,params!B2858,"cubic")/100</f>
        <v>#NAME?</v>
      </c>
      <c r="H2858" s="199" t="e">
        <f t="shared" ca="1" si="360"/>
        <v>#NAME?</v>
      </c>
      <c r="I2858" s="152">
        <f t="shared" si="363"/>
        <v>0.17331647316421561</v>
      </c>
      <c r="J2858" s="152">
        <f t="shared" si="361"/>
        <v>5.5114072237683054E-5</v>
      </c>
      <c r="K2858" s="3" t="e">
        <f t="shared" ca="1" si="357"/>
        <v>#NAME?</v>
      </c>
      <c r="L2858" s="153" t="e">
        <f t="shared" ca="1" si="362"/>
        <v>#NAME?</v>
      </c>
      <c r="M2858" s="195" t="e">
        <f ca="1">_xll.BInterpol(cf!$A$2:$A$68,cf!$C$2:$C$68,params!B2858,"cubic")</f>
        <v>#NAME?</v>
      </c>
      <c r="N2858" s="195" t="e">
        <f ca="1">+_xll.BInterpol(#REF!,#REF!,params!B2858,"cubic")</f>
        <v>#NAME?</v>
      </c>
      <c r="O2858" s="153" t="e">
        <f t="shared" ca="1" si="358"/>
        <v>#NAME?</v>
      </c>
    </row>
    <row r="2859" spans="1:15">
      <c r="A2859">
        <v>2856</v>
      </c>
      <c r="B2859">
        <f t="shared" si="356"/>
        <v>11.423999999999999</v>
      </c>
      <c r="C2859" s="151" t="e">
        <f ca="1">+_xll.BInterpol(Boost!$R$6:$R$66,Boost!$AZ$6:$AZ$66,params!B2859,"cubic")</f>
        <v>#NAME?</v>
      </c>
      <c r="D2859" s="151" t="e">
        <f ca="1">+_xll.BInterpol(Boost!$R$6:$R$66,Boost!$AX$6:$AX$66,params!B2859,"cubic")</f>
        <v>#NAME?</v>
      </c>
      <c r="E2859" s="198" t="e">
        <f t="shared" ca="1" si="359"/>
        <v>#NAME?</v>
      </c>
      <c r="F2859" s="151" t="e">
        <f ca="1">+_xll.BInterpol(Boost!$R$6:$R$66,Boost!$AY$6:$AY$66,params!B2859,"cubic")</f>
        <v>#NAME?</v>
      </c>
      <c r="G2859" s="151" t="e">
        <f ca="1">_xll.BInterpol(cf!$A$2:$A$68,cf!$B$2:$B$68,params!B2859,"cubic")/100</f>
        <v>#NAME?</v>
      </c>
      <c r="H2859" s="199" t="e">
        <f t="shared" ca="1" si="360"/>
        <v>#NAME?</v>
      </c>
      <c r="I2859" s="152">
        <f t="shared" si="363"/>
        <v>0.17337158356230431</v>
      </c>
      <c r="J2859" s="152">
        <f t="shared" si="361"/>
        <v>5.5110398088697998E-5</v>
      </c>
      <c r="K2859" s="3" t="e">
        <f t="shared" ca="1" si="357"/>
        <v>#NAME?</v>
      </c>
      <c r="L2859" s="153" t="e">
        <f t="shared" ca="1" si="362"/>
        <v>#NAME?</v>
      </c>
      <c r="M2859" s="195" t="e">
        <f ca="1">_xll.BInterpol(cf!$A$2:$A$68,cf!$C$2:$C$68,params!B2859,"cubic")</f>
        <v>#NAME?</v>
      </c>
      <c r="N2859" s="195" t="e">
        <f ca="1">+_xll.BInterpol(#REF!,#REF!,params!B2859,"cubic")</f>
        <v>#NAME?</v>
      </c>
      <c r="O2859" s="153" t="e">
        <f t="shared" ca="1" si="358"/>
        <v>#NAME?</v>
      </c>
    </row>
    <row r="2860" spans="1:15">
      <c r="A2860">
        <v>2857</v>
      </c>
      <c r="B2860">
        <f t="shared" si="356"/>
        <v>11.428000000000001</v>
      </c>
      <c r="C2860" s="151" t="e">
        <f ca="1">+_xll.BInterpol(Boost!$R$6:$R$66,Boost!$AZ$6:$AZ$66,params!B2860,"cubic")</f>
        <v>#NAME?</v>
      </c>
      <c r="D2860" s="151" t="e">
        <f ca="1">+_xll.BInterpol(Boost!$R$6:$R$66,Boost!$AX$6:$AX$66,params!B2860,"cubic")</f>
        <v>#NAME?</v>
      </c>
      <c r="E2860" s="198" t="e">
        <f t="shared" ca="1" si="359"/>
        <v>#NAME?</v>
      </c>
      <c r="F2860" s="151" t="e">
        <f ca="1">+_xll.BInterpol(Boost!$R$6:$R$66,Boost!$AY$6:$AY$66,params!B2860,"cubic")</f>
        <v>#NAME?</v>
      </c>
      <c r="G2860" s="151" t="e">
        <f ca="1">_xll.BInterpol(cf!$A$2:$A$68,cf!$B$2:$B$68,params!B2860,"cubic")/100</f>
        <v>#NAME?</v>
      </c>
      <c r="H2860" s="199" t="e">
        <f t="shared" ca="1" si="360"/>
        <v>#NAME?</v>
      </c>
      <c r="I2860" s="152">
        <f t="shared" si="363"/>
        <v>0.17342669028648894</v>
      </c>
      <c r="J2860" s="152">
        <f t="shared" si="361"/>
        <v>5.5106724184628142E-5</v>
      </c>
      <c r="K2860" s="3" t="e">
        <f t="shared" ca="1" si="357"/>
        <v>#NAME?</v>
      </c>
      <c r="L2860" s="153" t="e">
        <f t="shared" ca="1" si="362"/>
        <v>#NAME?</v>
      </c>
      <c r="M2860" s="195" t="e">
        <f ca="1">_xll.BInterpol(cf!$A$2:$A$68,cf!$C$2:$C$68,params!B2860,"cubic")</f>
        <v>#NAME?</v>
      </c>
      <c r="N2860" s="195" t="e">
        <f ca="1">+_xll.BInterpol(#REF!,#REF!,params!B2860,"cubic")</f>
        <v>#NAME?</v>
      </c>
      <c r="O2860" s="153" t="e">
        <f t="shared" ca="1" si="358"/>
        <v>#NAME?</v>
      </c>
    </row>
    <row r="2861" spans="1:15">
      <c r="A2861">
        <v>2858</v>
      </c>
      <c r="B2861">
        <f t="shared" si="356"/>
        <v>11.432</v>
      </c>
      <c r="C2861" s="151" t="e">
        <f ca="1">+_xll.BInterpol(Boost!$R$6:$R$66,Boost!$AZ$6:$AZ$66,params!B2861,"cubic")</f>
        <v>#NAME?</v>
      </c>
      <c r="D2861" s="151" t="e">
        <f ca="1">+_xll.BInterpol(Boost!$R$6:$R$66,Boost!$AX$6:$AX$66,params!B2861,"cubic")</f>
        <v>#NAME?</v>
      </c>
      <c r="E2861" s="198" t="e">
        <f t="shared" ca="1" si="359"/>
        <v>#NAME?</v>
      </c>
      <c r="F2861" s="151" t="e">
        <f ca="1">+_xll.BInterpol(Boost!$R$6:$R$66,Boost!$AY$6:$AY$66,params!B2861,"cubic")</f>
        <v>#NAME?</v>
      </c>
      <c r="G2861" s="151" t="e">
        <f ca="1">_xll.BInterpol(cf!$A$2:$A$68,cf!$B$2:$B$68,params!B2861,"cubic")/100</f>
        <v>#NAME?</v>
      </c>
      <c r="H2861" s="199" t="e">
        <f t="shared" ca="1" si="360"/>
        <v>#NAME?</v>
      </c>
      <c r="I2861" s="152">
        <f t="shared" si="363"/>
        <v>0.17348179333701441</v>
      </c>
      <c r="J2861" s="152">
        <f t="shared" si="361"/>
        <v>5.5103050525473485E-5</v>
      </c>
      <c r="K2861" s="3" t="e">
        <f t="shared" ca="1" si="357"/>
        <v>#NAME?</v>
      </c>
      <c r="L2861" s="153" t="e">
        <f t="shared" ca="1" si="362"/>
        <v>#NAME?</v>
      </c>
      <c r="M2861" s="195" t="e">
        <f ca="1">_xll.BInterpol(cf!$A$2:$A$68,cf!$C$2:$C$68,params!B2861,"cubic")</f>
        <v>#NAME?</v>
      </c>
      <c r="N2861" s="195" t="e">
        <f ca="1">+_xll.BInterpol(#REF!,#REF!,params!B2861,"cubic")</f>
        <v>#NAME?</v>
      </c>
      <c r="O2861" s="153" t="e">
        <f t="shared" ca="1" si="358"/>
        <v>#NAME?</v>
      </c>
    </row>
    <row r="2862" spans="1:15">
      <c r="A2862">
        <v>2859</v>
      </c>
      <c r="B2862">
        <f t="shared" si="356"/>
        <v>11.436</v>
      </c>
      <c r="C2862" s="151" t="e">
        <f ca="1">+_xll.BInterpol(Boost!$R$6:$R$66,Boost!$AZ$6:$AZ$66,params!B2862,"cubic")</f>
        <v>#NAME?</v>
      </c>
      <c r="D2862" s="151" t="e">
        <f ca="1">+_xll.BInterpol(Boost!$R$6:$R$66,Boost!$AX$6:$AX$66,params!B2862,"cubic")</f>
        <v>#NAME?</v>
      </c>
      <c r="E2862" s="198" t="e">
        <f t="shared" ca="1" si="359"/>
        <v>#NAME?</v>
      </c>
      <c r="F2862" s="151" t="e">
        <f ca="1">+_xll.BInterpol(Boost!$R$6:$R$66,Boost!$AY$6:$AY$66,params!B2862,"cubic")</f>
        <v>#NAME?</v>
      </c>
      <c r="G2862" s="151" t="e">
        <f ca="1">_xll.BInterpol(cf!$A$2:$A$68,cf!$B$2:$B$68,params!B2862,"cubic")/100</f>
        <v>#NAME?</v>
      </c>
      <c r="H2862" s="199" t="e">
        <f t="shared" ca="1" si="360"/>
        <v>#NAME?</v>
      </c>
      <c r="I2862" s="152">
        <f t="shared" si="363"/>
        <v>0.17353689271412565</v>
      </c>
      <c r="J2862" s="152">
        <f t="shared" si="361"/>
        <v>5.5099377111234027E-5</v>
      </c>
      <c r="K2862" s="3" t="e">
        <f t="shared" ca="1" si="357"/>
        <v>#NAME?</v>
      </c>
      <c r="L2862" s="153" t="e">
        <f t="shared" ca="1" si="362"/>
        <v>#NAME?</v>
      </c>
      <c r="M2862" s="195" t="e">
        <f ca="1">_xll.BInterpol(cf!$A$2:$A$68,cf!$C$2:$C$68,params!B2862,"cubic")</f>
        <v>#NAME?</v>
      </c>
      <c r="N2862" s="195" t="e">
        <f ca="1">+_xll.BInterpol(#REF!,#REF!,params!B2862,"cubic")</f>
        <v>#NAME?</v>
      </c>
      <c r="O2862" s="153" t="e">
        <f t="shared" ca="1" si="358"/>
        <v>#NAME?</v>
      </c>
    </row>
    <row r="2863" spans="1:15">
      <c r="A2863">
        <v>2860</v>
      </c>
      <c r="B2863">
        <f t="shared" si="356"/>
        <v>11.44</v>
      </c>
      <c r="C2863" s="151" t="e">
        <f ca="1">+_xll.BInterpol(Boost!$R$6:$R$66,Boost!$AZ$6:$AZ$66,params!B2863,"cubic")</f>
        <v>#NAME?</v>
      </c>
      <c r="D2863" s="151" t="e">
        <f ca="1">+_xll.BInterpol(Boost!$R$6:$R$66,Boost!$AX$6:$AX$66,params!B2863,"cubic")</f>
        <v>#NAME?</v>
      </c>
      <c r="E2863" s="198" t="e">
        <f t="shared" ca="1" si="359"/>
        <v>#NAME?</v>
      </c>
      <c r="F2863" s="151" t="e">
        <f ca="1">+_xll.BInterpol(Boost!$R$6:$R$66,Boost!$AY$6:$AY$66,params!B2863,"cubic")</f>
        <v>#NAME?</v>
      </c>
      <c r="G2863" s="151" t="e">
        <f ca="1">_xll.BInterpol(cf!$A$2:$A$68,cf!$B$2:$B$68,params!B2863,"cubic")/100</f>
        <v>#NAME?</v>
      </c>
      <c r="H2863" s="199" t="e">
        <f t="shared" ca="1" si="360"/>
        <v>#NAME?</v>
      </c>
      <c r="I2863" s="152">
        <f t="shared" si="363"/>
        <v>0.17359198841806756</v>
      </c>
      <c r="J2863" s="152">
        <f t="shared" si="361"/>
        <v>5.5095703941909768E-5</v>
      </c>
      <c r="K2863" s="3" t="e">
        <f t="shared" ca="1" si="357"/>
        <v>#NAME?</v>
      </c>
      <c r="L2863" s="153" t="e">
        <f t="shared" ca="1" si="362"/>
        <v>#NAME?</v>
      </c>
      <c r="M2863" s="195" t="e">
        <f ca="1">_xll.BInterpol(cf!$A$2:$A$68,cf!$C$2:$C$68,params!B2863,"cubic")</f>
        <v>#NAME?</v>
      </c>
      <c r="N2863" s="195" t="e">
        <f ca="1">+_xll.BInterpol(#REF!,#REF!,params!B2863,"cubic")</f>
        <v>#NAME?</v>
      </c>
      <c r="O2863" s="153" t="e">
        <f t="shared" ca="1" si="358"/>
        <v>#NAME?</v>
      </c>
    </row>
    <row r="2864" spans="1:15">
      <c r="A2864">
        <v>2861</v>
      </c>
      <c r="B2864">
        <f t="shared" si="356"/>
        <v>11.444000000000001</v>
      </c>
      <c r="C2864" s="151" t="e">
        <f ca="1">+_xll.BInterpol(Boost!$R$6:$R$66,Boost!$AZ$6:$AZ$66,params!B2864,"cubic")</f>
        <v>#NAME?</v>
      </c>
      <c r="D2864" s="151" t="e">
        <f ca="1">+_xll.BInterpol(Boost!$R$6:$R$66,Boost!$AX$6:$AX$66,params!B2864,"cubic")</f>
        <v>#NAME?</v>
      </c>
      <c r="E2864" s="198" t="e">
        <f t="shared" ca="1" si="359"/>
        <v>#NAME?</v>
      </c>
      <c r="F2864" s="151" t="e">
        <f ca="1">+_xll.BInterpol(Boost!$R$6:$R$66,Boost!$AY$6:$AY$66,params!B2864,"cubic")</f>
        <v>#NAME?</v>
      </c>
      <c r="G2864" s="151" t="e">
        <f ca="1">_xll.BInterpol(cf!$A$2:$A$68,cf!$B$2:$B$68,params!B2864,"cubic")/100</f>
        <v>#NAME?</v>
      </c>
      <c r="H2864" s="199" t="e">
        <f t="shared" ca="1" si="360"/>
        <v>#NAME?</v>
      </c>
      <c r="I2864" s="152">
        <f t="shared" si="363"/>
        <v>0.17364708044908495</v>
      </c>
      <c r="J2864" s="152">
        <f t="shared" si="361"/>
        <v>5.5092031017389687E-5</v>
      </c>
      <c r="K2864" s="3" t="e">
        <f t="shared" ca="1" si="357"/>
        <v>#NAME?</v>
      </c>
      <c r="L2864" s="153" t="e">
        <f t="shared" ca="1" si="362"/>
        <v>#NAME?</v>
      </c>
      <c r="M2864" s="195" t="e">
        <f ca="1">_xll.BInterpol(cf!$A$2:$A$68,cf!$C$2:$C$68,params!B2864,"cubic")</f>
        <v>#NAME?</v>
      </c>
      <c r="N2864" s="195" t="e">
        <f ca="1">+_xll.BInterpol(#REF!,#REF!,params!B2864,"cubic")</f>
        <v>#NAME?</v>
      </c>
      <c r="O2864" s="153" t="e">
        <f t="shared" ca="1" si="358"/>
        <v>#NAME?</v>
      </c>
    </row>
    <row r="2865" spans="1:15">
      <c r="A2865">
        <v>2862</v>
      </c>
      <c r="B2865">
        <f t="shared" si="356"/>
        <v>11.448</v>
      </c>
      <c r="C2865" s="151" t="e">
        <f ca="1">+_xll.BInterpol(Boost!$R$6:$R$66,Boost!$AZ$6:$AZ$66,params!B2865,"cubic")</f>
        <v>#NAME?</v>
      </c>
      <c r="D2865" s="151" t="e">
        <f ca="1">+_xll.BInterpol(Boost!$R$6:$R$66,Boost!$AX$6:$AX$66,params!B2865,"cubic")</f>
        <v>#NAME?</v>
      </c>
      <c r="E2865" s="198" t="e">
        <f t="shared" ca="1" si="359"/>
        <v>#NAME?</v>
      </c>
      <c r="F2865" s="151" t="e">
        <f ca="1">+_xll.BInterpol(Boost!$R$6:$R$66,Boost!$AY$6:$AY$66,params!B2865,"cubic")</f>
        <v>#NAME?</v>
      </c>
      <c r="G2865" s="151" t="e">
        <f ca="1">_xll.BInterpol(cf!$A$2:$A$68,cf!$B$2:$B$68,params!B2865,"cubic")/100</f>
        <v>#NAME?</v>
      </c>
      <c r="H2865" s="199" t="e">
        <f t="shared" ca="1" si="360"/>
        <v>#NAME?</v>
      </c>
      <c r="I2865" s="152">
        <f t="shared" si="363"/>
        <v>0.17370216880742262</v>
      </c>
      <c r="J2865" s="152">
        <f t="shared" si="361"/>
        <v>5.5088358337673782E-5</v>
      </c>
      <c r="K2865" s="3" t="e">
        <f t="shared" ca="1" si="357"/>
        <v>#NAME?</v>
      </c>
      <c r="L2865" s="153" t="e">
        <f t="shared" ca="1" si="362"/>
        <v>#NAME?</v>
      </c>
      <c r="M2865" s="195" t="e">
        <f ca="1">_xll.BInterpol(cf!$A$2:$A$68,cf!$C$2:$C$68,params!B2865,"cubic")</f>
        <v>#NAME?</v>
      </c>
      <c r="N2865" s="195" t="e">
        <f ca="1">+_xll.BInterpol(#REF!,#REF!,params!B2865,"cubic")</f>
        <v>#NAME?</v>
      </c>
      <c r="O2865" s="153" t="e">
        <f t="shared" ca="1" si="358"/>
        <v>#NAME?</v>
      </c>
    </row>
    <row r="2866" spans="1:15">
      <c r="A2866">
        <v>2863</v>
      </c>
      <c r="B2866">
        <f t="shared" si="356"/>
        <v>11.452</v>
      </c>
      <c r="C2866" s="151" t="e">
        <f ca="1">+_xll.BInterpol(Boost!$R$6:$R$66,Boost!$AZ$6:$AZ$66,params!B2866,"cubic")</f>
        <v>#NAME?</v>
      </c>
      <c r="D2866" s="151" t="e">
        <f ca="1">+_xll.BInterpol(Boost!$R$6:$R$66,Boost!$AX$6:$AX$66,params!B2866,"cubic")</f>
        <v>#NAME?</v>
      </c>
      <c r="E2866" s="198" t="e">
        <f t="shared" ca="1" si="359"/>
        <v>#NAME?</v>
      </c>
      <c r="F2866" s="151" t="e">
        <f ca="1">+_xll.BInterpol(Boost!$R$6:$R$66,Boost!$AY$6:$AY$66,params!B2866,"cubic")</f>
        <v>#NAME?</v>
      </c>
      <c r="G2866" s="151" t="e">
        <f ca="1">_xll.BInterpol(cf!$A$2:$A$68,cf!$B$2:$B$68,params!B2866,"cubic")/100</f>
        <v>#NAME?</v>
      </c>
      <c r="H2866" s="199" t="e">
        <f t="shared" ca="1" si="360"/>
        <v>#NAME?</v>
      </c>
      <c r="I2866" s="152">
        <f t="shared" si="363"/>
        <v>0.17375725349332549</v>
      </c>
      <c r="J2866" s="152">
        <f t="shared" si="361"/>
        <v>5.5084685902873076E-5</v>
      </c>
      <c r="K2866" s="3" t="e">
        <f t="shared" ca="1" si="357"/>
        <v>#NAME?</v>
      </c>
      <c r="L2866" s="153" t="e">
        <f t="shared" ca="1" si="362"/>
        <v>#NAME?</v>
      </c>
      <c r="M2866" s="195" t="e">
        <f ca="1">_xll.BInterpol(cf!$A$2:$A$68,cf!$C$2:$C$68,params!B2866,"cubic")</f>
        <v>#NAME?</v>
      </c>
      <c r="N2866" s="195" t="e">
        <f ca="1">+_xll.BInterpol(#REF!,#REF!,params!B2866,"cubic")</f>
        <v>#NAME?</v>
      </c>
      <c r="O2866" s="153" t="e">
        <f t="shared" ca="1" si="358"/>
        <v>#NAME?</v>
      </c>
    </row>
    <row r="2867" spans="1:15">
      <c r="A2867">
        <v>2864</v>
      </c>
      <c r="B2867">
        <f t="shared" si="356"/>
        <v>11.456</v>
      </c>
      <c r="C2867" s="151" t="e">
        <f ca="1">+_xll.BInterpol(Boost!$R$6:$R$66,Boost!$AZ$6:$AZ$66,params!B2867,"cubic")</f>
        <v>#NAME?</v>
      </c>
      <c r="D2867" s="151" t="e">
        <f ca="1">+_xll.BInterpol(Boost!$R$6:$R$66,Boost!$AX$6:$AX$66,params!B2867,"cubic")</f>
        <v>#NAME?</v>
      </c>
      <c r="E2867" s="198" t="e">
        <f t="shared" ca="1" si="359"/>
        <v>#NAME?</v>
      </c>
      <c r="F2867" s="151" t="e">
        <f ca="1">+_xll.BInterpol(Boost!$R$6:$R$66,Boost!$AY$6:$AY$66,params!B2867,"cubic")</f>
        <v>#NAME?</v>
      </c>
      <c r="G2867" s="151" t="e">
        <f ca="1">_xll.BInterpol(cf!$A$2:$A$68,cf!$B$2:$B$68,params!B2867,"cubic")/100</f>
        <v>#NAME?</v>
      </c>
      <c r="H2867" s="199" t="e">
        <f t="shared" ca="1" si="360"/>
        <v>#NAME?</v>
      </c>
      <c r="I2867" s="152">
        <f t="shared" si="363"/>
        <v>0.17381233450703837</v>
      </c>
      <c r="J2867" s="152">
        <f t="shared" si="361"/>
        <v>5.5081013712876548E-5</v>
      </c>
      <c r="K2867" s="3" t="e">
        <f t="shared" ca="1" si="357"/>
        <v>#NAME?</v>
      </c>
      <c r="L2867" s="153" t="e">
        <f t="shared" ca="1" si="362"/>
        <v>#NAME?</v>
      </c>
      <c r="M2867" s="195" t="e">
        <f ca="1">_xll.BInterpol(cf!$A$2:$A$68,cf!$C$2:$C$68,params!B2867,"cubic")</f>
        <v>#NAME?</v>
      </c>
      <c r="N2867" s="195" t="e">
        <f ca="1">+_xll.BInterpol(#REF!,#REF!,params!B2867,"cubic")</f>
        <v>#NAME?</v>
      </c>
      <c r="O2867" s="153" t="e">
        <f t="shared" ca="1" si="358"/>
        <v>#NAME?</v>
      </c>
    </row>
    <row r="2868" spans="1:15">
      <c r="A2868">
        <v>2865</v>
      </c>
      <c r="B2868">
        <f t="shared" si="356"/>
        <v>11.46</v>
      </c>
      <c r="C2868" s="151" t="e">
        <f ca="1">+_xll.BInterpol(Boost!$R$6:$R$66,Boost!$AZ$6:$AZ$66,params!B2868,"cubic")</f>
        <v>#NAME?</v>
      </c>
      <c r="D2868" s="151" t="e">
        <f ca="1">+_xll.BInterpol(Boost!$R$6:$R$66,Boost!$AX$6:$AX$66,params!B2868,"cubic")</f>
        <v>#NAME?</v>
      </c>
      <c r="E2868" s="198" t="e">
        <f t="shared" ca="1" si="359"/>
        <v>#NAME?</v>
      </c>
      <c r="F2868" s="151" t="e">
        <f ca="1">+_xll.BInterpol(Boost!$R$6:$R$66,Boost!$AY$6:$AY$66,params!B2868,"cubic")</f>
        <v>#NAME?</v>
      </c>
      <c r="G2868" s="151" t="e">
        <f ca="1">_xll.BInterpol(cf!$A$2:$A$68,cf!$B$2:$B$68,params!B2868,"cubic")/100</f>
        <v>#NAME?</v>
      </c>
      <c r="H2868" s="199" t="e">
        <f t="shared" ca="1" si="360"/>
        <v>#NAME?</v>
      </c>
      <c r="I2868" s="152">
        <f t="shared" si="363"/>
        <v>0.17386741184880616</v>
      </c>
      <c r="J2868" s="152">
        <f t="shared" si="361"/>
        <v>5.5077341767795218E-5</v>
      </c>
      <c r="K2868" s="3" t="e">
        <f t="shared" ca="1" si="357"/>
        <v>#NAME?</v>
      </c>
      <c r="L2868" s="153" t="e">
        <f t="shared" ca="1" si="362"/>
        <v>#NAME?</v>
      </c>
      <c r="M2868" s="195" t="e">
        <f ca="1">_xll.BInterpol(cf!$A$2:$A$68,cf!$C$2:$C$68,params!B2868,"cubic")</f>
        <v>#NAME?</v>
      </c>
      <c r="N2868" s="195" t="e">
        <f ca="1">+_xll.BInterpol(#REF!,#REF!,params!B2868,"cubic")</f>
        <v>#NAME?</v>
      </c>
      <c r="O2868" s="153" t="e">
        <f t="shared" ca="1" si="358"/>
        <v>#NAME?</v>
      </c>
    </row>
    <row r="2869" spans="1:15">
      <c r="A2869">
        <v>2866</v>
      </c>
      <c r="B2869">
        <f t="shared" si="356"/>
        <v>11.464</v>
      </c>
      <c r="C2869" s="151" t="e">
        <f ca="1">+_xll.BInterpol(Boost!$R$6:$R$66,Boost!$AZ$6:$AZ$66,params!B2869,"cubic")</f>
        <v>#NAME?</v>
      </c>
      <c r="D2869" s="151" t="e">
        <f ca="1">+_xll.BInterpol(Boost!$R$6:$R$66,Boost!$AX$6:$AX$66,params!B2869,"cubic")</f>
        <v>#NAME?</v>
      </c>
      <c r="E2869" s="198" t="e">
        <f t="shared" ca="1" si="359"/>
        <v>#NAME?</v>
      </c>
      <c r="F2869" s="151" t="e">
        <f ca="1">+_xll.BInterpol(Boost!$R$6:$R$66,Boost!$AY$6:$AY$66,params!B2869,"cubic")</f>
        <v>#NAME?</v>
      </c>
      <c r="G2869" s="151" t="e">
        <f ca="1">_xll.BInterpol(cf!$A$2:$A$68,cf!$B$2:$B$68,params!B2869,"cubic")/100</f>
        <v>#NAME?</v>
      </c>
      <c r="H2869" s="199" t="e">
        <f t="shared" ca="1" si="360"/>
        <v>#NAME?</v>
      </c>
      <c r="I2869" s="152">
        <f t="shared" si="363"/>
        <v>0.17392248551887346</v>
      </c>
      <c r="J2869" s="152">
        <f t="shared" si="361"/>
        <v>5.5073670067296021E-5</v>
      </c>
      <c r="K2869" s="3" t="e">
        <f t="shared" ca="1" si="357"/>
        <v>#NAME?</v>
      </c>
      <c r="L2869" s="153" t="e">
        <f t="shared" ca="1" si="362"/>
        <v>#NAME?</v>
      </c>
      <c r="M2869" s="195" t="e">
        <f ca="1">_xll.BInterpol(cf!$A$2:$A$68,cf!$C$2:$C$68,params!B2869,"cubic")</f>
        <v>#NAME?</v>
      </c>
      <c r="N2869" s="195" t="e">
        <f ca="1">+_xll.BInterpol(#REF!,#REF!,params!B2869,"cubic")</f>
        <v>#NAME?</v>
      </c>
      <c r="O2869" s="153" t="e">
        <f t="shared" ca="1" si="358"/>
        <v>#NAME?</v>
      </c>
    </row>
    <row r="2870" spans="1:15">
      <c r="A2870">
        <v>2867</v>
      </c>
      <c r="B2870">
        <f t="shared" si="356"/>
        <v>11.468</v>
      </c>
      <c r="C2870" s="151" t="e">
        <f ca="1">+_xll.BInterpol(Boost!$R$6:$R$66,Boost!$AZ$6:$AZ$66,params!B2870,"cubic")</f>
        <v>#NAME?</v>
      </c>
      <c r="D2870" s="151" t="e">
        <f ca="1">+_xll.BInterpol(Boost!$R$6:$R$66,Boost!$AX$6:$AX$66,params!B2870,"cubic")</f>
        <v>#NAME?</v>
      </c>
      <c r="E2870" s="198" t="e">
        <f t="shared" ca="1" si="359"/>
        <v>#NAME?</v>
      </c>
      <c r="F2870" s="151" t="e">
        <f ca="1">+_xll.BInterpol(Boost!$R$6:$R$66,Boost!$AY$6:$AY$66,params!B2870,"cubic")</f>
        <v>#NAME?</v>
      </c>
      <c r="G2870" s="151" t="e">
        <f ca="1">_xll.BInterpol(cf!$A$2:$A$68,cf!$B$2:$B$68,params!B2870,"cubic")/100</f>
        <v>#NAME?</v>
      </c>
      <c r="H2870" s="199" t="e">
        <f t="shared" ca="1" si="360"/>
        <v>#NAME?</v>
      </c>
      <c r="I2870" s="152">
        <f t="shared" si="363"/>
        <v>0.17397755551748528</v>
      </c>
      <c r="J2870" s="152">
        <f t="shared" si="361"/>
        <v>5.5069998611823046E-5</v>
      </c>
      <c r="K2870" s="3" t="e">
        <f t="shared" ca="1" si="357"/>
        <v>#NAME?</v>
      </c>
      <c r="L2870" s="153" t="e">
        <f t="shared" ca="1" si="362"/>
        <v>#NAME?</v>
      </c>
      <c r="M2870" s="195" t="e">
        <f ca="1">_xll.BInterpol(cf!$A$2:$A$68,cf!$C$2:$C$68,params!B2870,"cubic")</f>
        <v>#NAME?</v>
      </c>
      <c r="N2870" s="195" t="e">
        <f ca="1">+_xll.BInterpol(#REF!,#REF!,params!B2870,"cubic")</f>
        <v>#NAME?</v>
      </c>
      <c r="O2870" s="153" t="e">
        <f t="shared" ca="1" si="358"/>
        <v>#NAME?</v>
      </c>
    </row>
    <row r="2871" spans="1:15">
      <c r="A2871">
        <v>2868</v>
      </c>
      <c r="B2871">
        <f t="shared" si="356"/>
        <v>11.472</v>
      </c>
      <c r="C2871" s="151" t="e">
        <f ca="1">+_xll.BInterpol(Boost!$R$6:$R$66,Boost!$AZ$6:$AZ$66,params!B2871,"cubic")</f>
        <v>#NAME?</v>
      </c>
      <c r="D2871" s="151" t="e">
        <f ca="1">+_xll.BInterpol(Boost!$R$6:$R$66,Boost!$AX$6:$AX$66,params!B2871,"cubic")</f>
        <v>#NAME?</v>
      </c>
      <c r="E2871" s="198" t="e">
        <f t="shared" ca="1" si="359"/>
        <v>#NAME?</v>
      </c>
      <c r="F2871" s="151" t="e">
        <f ca="1">+_xll.BInterpol(Boost!$R$6:$R$66,Boost!$AY$6:$AY$66,params!B2871,"cubic")</f>
        <v>#NAME?</v>
      </c>
      <c r="G2871" s="151" t="e">
        <f ca="1">_xll.BInterpol(cf!$A$2:$A$68,cf!$B$2:$B$68,params!B2871,"cubic")/100</f>
        <v>#NAME?</v>
      </c>
      <c r="H2871" s="199" t="e">
        <f t="shared" ca="1" si="360"/>
        <v>#NAME?</v>
      </c>
      <c r="I2871" s="152">
        <f t="shared" si="363"/>
        <v>0.1740326218448861</v>
      </c>
      <c r="J2871" s="152">
        <f t="shared" si="361"/>
        <v>5.506632740082118E-5</v>
      </c>
      <c r="K2871" s="3" t="e">
        <f t="shared" ca="1" si="357"/>
        <v>#NAME?</v>
      </c>
      <c r="L2871" s="153" t="e">
        <f t="shared" ca="1" si="362"/>
        <v>#NAME?</v>
      </c>
      <c r="M2871" s="195" t="e">
        <f ca="1">_xll.BInterpol(cf!$A$2:$A$68,cf!$C$2:$C$68,params!B2871,"cubic")</f>
        <v>#NAME?</v>
      </c>
      <c r="N2871" s="195" t="e">
        <f ca="1">+_xll.BInterpol(#REF!,#REF!,params!B2871,"cubic")</f>
        <v>#NAME?</v>
      </c>
      <c r="O2871" s="153" t="e">
        <f t="shared" ca="1" si="358"/>
        <v>#NAME?</v>
      </c>
    </row>
    <row r="2872" spans="1:15">
      <c r="A2872">
        <v>2869</v>
      </c>
      <c r="B2872">
        <f t="shared" si="356"/>
        <v>11.476000000000001</v>
      </c>
      <c r="C2872" s="151" t="e">
        <f ca="1">+_xll.BInterpol(Boost!$R$6:$R$66,Boost!$AZ$6:$AZ$66,params!B2872,"cubic")</f>
        <v>#NAME?</v>
      </c>
      <c r="D2872" s="151" t="e">
        <f ca="1">+_xll.BInterpol(Boost!$R$6:$R$66,Boost!$AX$6:$AX$66,params!B2872,"cubic")</f>
        <v>#NAME?</v>
      </c>
      <c r="E2872" s="198" t="e">
        <f t="shared" ca="1" si="359"/>
        <v>#NAME?</v>
      </c>
      <c r="F2872" s="151" t="e">
        <f ca="1">+_xll.BInterpol(Boost!$R$6:$R$66,Boost!$AY$6:$AY$66,params!B2872,"cubic")</f>
        <v>#NAME?</v>
      </c>
      <c r="G2872" s="151" t="e">
        <f ca="1">_xll.BInterpol(cf!$A$2:$A$68,cf!$B$2:$B$68,params!B2872,"cubic")/100</f>
        <v>#NAME?</v>
      </c>
      <c r="H2872" s="199" t="e">
        <f t="shared" ca="1" si="360"/>
        <v>#NAME?</v>
      </c>
      <c r="I2872" s="152">
        <f t="shared" si="363"/>
        <v>0.17408768450132084</v>
      </c>
      <c r="J2872" s="152">
        <f t="shared" si="361"/>
        <v>5.5062656434734514E-5</v>
      </c>
      <c r="K2872" s="3" t="e">
        <f t="shared" ca="1" si="357"/>
        <v>#NAME?</v>
      </c>
      <c r="L2872" s="153" t="e">
        <f t="shared" ca="1" si="362"/>
        <v>#NAME?</v>
      </c>
      <c r="M2872" s="195" t="e">
        <f ca="1">_xll.BInterpol(cf!$A$2:$A$68,cf!$C$2:$C$68,params!B2872,"cubic")</f>
        <v>#NAME?</v>
      </c>
      <c r="N2872" s="195" t="e">
        <f ca="1">+_xll.BInterpol(#REF!,#REF!,params!B2872,"cubic")</f>
        <v>#NAME?</v>
      </c>
      <c r="O2872" s="153" t="e">
        <f t="shared" ca="1" si="358"/>
        <v>#NAME?</v>
      </c>
    </row>
    <row r="2873" spans="1:15">
      <c r="A2873">
        <v>2870</v>
      </c>
      <c r="B2873">
        <f t="shared" si="356"/>
        <v>11.48</v>
      </c>
      <c r="C2873" s="151" t="e">
        <f ca="1">+_xll.BInterpol(Boost!$R$6:$R$66,Boost!$AZ$6:$AZ$66,params!B2873,"cubic")</f>
        <v>#NAME?</v>
      </c>
      <c r="D2873" s="151" t="e">
        <f ca="1">+_xll.BInterpol(Boost!$R$6:$R$66,Boost!$AX$6:$AX$66,params!B2873,"cubic")</f>
        <v>#NAME?</v>
      </c>
      <c r="E2873" s="198" t="e">
        <f t="shared" ca="1" si="359"/>
        <v>#NAME?</v>
      </c>
      <c r="F2873" s="151" t="e">
        <f ca="1">+_xll.BInterpol(Boost!$R$6:$R$66,Boost!$AY$6:$AY$66,params!B2873,"cubic")</f>
        <v>#NAME?</v>
      </c>
      <c r="G2873" s="151" t="e">
        <f ca="1">_xll.BInterpol(cf!$A$2:$A$68,cf!$B$2:$B$68,params!B2873,"cubic")/100</f>
        <v>#NAME?</v>
      </c>
      <c r="H2873" s="199" t="e">
        <f t="shared" ca="1" si="360"/>
        <v>#NAME?</v>
      </c>
      <c r="I2873" s="152">
        <f t="shared" si="363"/>
        <v>0.17414274348703418</v>
      </c>
      <c r="J2873" s="152">
        <f t="shared" si="361"/>
        <v>5.5058985713341002E-5</v>
      </c>
      <c r="K2873" s="3" t="e">
        <f t="shared" ca="1" si="357"/>
        <v>#NAME?</v>
      </c>
      <c r="L2873" s="153" t="e">
        <f t="shared" ca="1" si="362"/>
        <v>#NAME?</v>
      </c>
      <c r="M2873" s="195" t="e">
        <f ca="1">_xll.BInterpol(cf!$A$2:$A$68,cf!$C$2:$C$68,params!B2873,"cubic")</f>
        <v>#NAME?</v>
      </c>
      <c r="N2873" s="195" t="e">
        <f ca="1">+_xll.BInterpol(#REF!,#REF!,params!B2873,"cubic")</f>
        <v>#NAME?</v>
      </c>
      <c r="O2873" s="153" t="e">
        <f t="shared" ca="1" si="358"/>
        <v>#NAME?</v>
      </c>
    </row>
    <row r="2874" spans="1:15">
      <c r="A2874">
        <v>2871</v>
      </c>
      <c r="B2874">
        <f t="shared" si="356"/>
        <v>11.484</v>
      </c>
      <c r="C2874" s="151" t="e">
        <f ca="1">+_xll.BInterpol(Boost!$R$6:$R$66,Boost!$AZ$6:$AZ$66,params!B2874,"cubic")</f>
        <v>#NAME?</v>
      </c>
      <c r="D2874" s="151" t="e">
        <f ca="1">+_xll.BInterpol(Boost!$R$6:$R$66,Boost!$AX$6:$AX$66,params!B2874,"cubic")</f>
        <v>#NAME?</v>
      </c>
      <c r="E2874" s="198" t="e">
        <f t="shared" ca="1" si="359"/>
        <v>#NAME?</v>
      </c>
      <c r="F2874" s="151" t="e">
        <f ca="1">+_xll.BInterpol(Boost!$R$6:$R$66,Boost!$AY$6:$AY$66,params!B2874,"cubic")</f>
        <v>#NAME?</v>
      </c>
      <c r="G2874" s="151" t="e">
        <f ca="1">_xll.BInterpol(cf!$A$2:$A$68,cf!$B$2:$B$68,params!B2874,"cubic")/100</f>
        <v>#NAME?</v>
      </c>
      <c r="H2874" s="199" t="e">
        <f t="shared" ca="1" si="360"/>
        <v>#NAME?</v>
      </c>
      <c r="I2874" s="152">
        <f t="shared" si="363"/>
        <v>0.17419779880227082</v>
      </c>
      <c r="J2874" s="152">
        <f t="shared" si="361"/>
        <v>5.5055315236640645E-5</v>
      </c>
      <c r="K2874" s="3" t="e">
        <f t="shared" ca="1" si="357"/>
        <v>#NAME?</v>
      </c>
      <c r="L2874" s="153" t="e">
        <f t="shared" ca="1" si="362"/>
        <v>#NAME?</v>
      </c>
      <c r="M2874" s="195" t="e">
        <f ca="1">_xll.BInterpol(cf!$A$2:$A$68,cf!$C$2:$C$68,params!B2874,"cubic")</f>
        <v>#NAME?</v>
      </c>
      <c r="N2874" s="195" t="e">
        <f ca="1">+_xll.BInterpol(#REF!,#REF!,params!B2874,"cubic")</f>
        <v>#NAME?</v>
      </c>
      <c r="O2874" s="153" t="e">
        <f t="shared" ca="1" si="358"/>
        <v>#NAME?</v>
      </c>
    </row>
    <row r="2875" spans="1:15">
      <c r="A2875">
        <v>2872</v>
      </c>
      <c r="B2875">
        <f t="shared" si="356"/>
        <v>11.488</v>
      </c>
      <c r="C2875" s="151" t="e">
        <f ca="1">+_xll.BInterpol(Boost!$R$6:$R$66,Boost!$AZ$6:$AZ$66,params!B2875,"cubic")</f>
        <v>#NAME?</v>
      </c>
      <c r="D2875" s="151" t="e">
        <f ca="1">+_xll.BInterpol(Boost!$R$6:$R$66,Boost!$AX$6:$AX$66,params!B2875,"cubic")</f>
        <v>#NAME?</v>
      </c>
      <c r="E2875" s="198" t="e">
        <f t="shared" ca="1" si="359"/>
        <v>#NAME?</v>
      </c>
      <c r="F2875" s="151" t="e">
        <f ca="1">+_xll.BInterpol(Boost!$R$6:$R$66,Boost!$AY$6:$AY$66,params!B2875,"cubic")</f>
        <v>#NAME?</v>
      </c>
      <c r="G2875" s="151" t="e">
        <f ca="1">_xll.BInterpol(cf!$A$2:$A$68,cf!$B$2:$B$68,params!B2875,"cubic")/100</f>
        <v>#NAME?</v>
      </c>
      <c r="H2875" s="199" t="e">
        <f t="shared" ca="1" si="360"/>
        <v>#NAME?</v>
      </c>
      <c r="I2875" s="152">
        <f t="shared" si="363"/>
        <v>0.17425285044727545</v>
      </c>
      <c r="J2875" s="152">
        <f t="shared" si="361"/>
        <v>5.5051645004633443E-5</v>
      </c>
      <c r="K2875" s="3" t="e">
        <f t="shared" ca="1" si="357"/>
        <v>#NAME?</v>
      </c>
      <c r="L2875" s="153" t="e">
        <f t="shared" ca="1" si="362"/>
        <v>#NAME?</v>
      </c>
      <c r="M2875" s="195" t="e">
        <f ca="1">_xll.BInterpol(cf!$A$2:$A$68,cf!$C$2:$C$68,params!B2875,"cubic")</f>
        <v>#NAME?</v>
      </c>
      <c r="N2875" s="195" t="e">
        <f ca="1">+_xll.BInterpol(#REF!,#REF!,params!B2875,"cubic")</f>
        <v>#NAME?</v>
      </c>
      <c r="O2875" s="153" t="e">
        <f t="shared" ca="1" si="358"/>
        <v>#NAME?</v>
      </c>
    </row>
    <row r="2876" spans="1:15">
      <c r="A2876">
        <v>2873</v>
      </c>
      <c r="B2876">
        <f t="shared" si="356"/>
        <v>11.492000000000001</v>
      </c>
      <c r="C2876" s="151" t="e">
        <f ca="1">+_xll.BInterpol(Boost!$R$6:$R$66,Boost!$AZ$6:$AZ$66,params!B2876,"cubic")</f>
        <v>#NAME?</v>
      </c>
      <c r="D2876" s="151" t="e">
        <f ca="1">+_xll.BInterpol(Boost!$R$6:$R$66,Boost!$AX$6:$AX$66,params!B2876,"cubic")</f>
        <v>#NAME?</v>
      </c>
      <c r="E2876" s="198" t="e">
        <f t="shared" ca="1" si="359"/>
        <v>#NAME?</v>
      </c>
      <c r="F2876" s="151" t="e">
        <f ca="1">+_xll.BInterpol(Boost!$R$6:$R$66,Boost!$AY$6:$AY$66,params!B2876,"cubic")</f>
        <v>#NAME?</v>
      </c>
      <c r="G2876" s="151" t="e">
        <f ca="1">_xll.BInterpol(cf!$A$2:$A$68,cf!$B$2:$B$68,params!B2876,"cubic")/100</f>
        <v>#NAME?</v>
      </c>
      <c r="H2876" s="199" t="e">
        <f t="shared" ca="1" si="360"/>
        <v>#NAME?</v>
      </c>
      <c r="I2876" s="152">
        <f t="shared" si="363"/>
        <v>0.17430789842229266</v>
      </c>
      <c r="J2876" s="152">
        <f t="shared" si="361"/>
        <v>5.5047975017208373E-5</v>
      </c>
      <c r="K2876" s="3" t="e">
        <f t="shared" ca="1" si="357"/>
        <v>#NAME?</v>
      </c>
      <c r="L2876" s="153" t="e">
        <f t="shared" ca="1" si="362"/>
        <v>#NAME?</v>
      </c>
      <c r="M2876" s="195" t="e">
        <f ca="1">_xll.BInterpol(cf!$A$2:$A$68,cf!$C$2:$C$68,params!B2876,"cubic")</f>
        <v>#NAME?</v>
      </c>
      <c r="N2876" s="195" t="e">
        <f ca="1">+_xll.BInterpol(#REF!,#REF!,params!B2876,"cubic")</f>
        <v>#NAME?</v>
      </c>
      <c r="O2876" s="153" t="e">
        <f t="shared" ca="1" si="358"/>
        <v>#NAME?</v>
      </c>
    </row>
    <row r="2877" spans="1:15">
      <c r="A2877">
        <v>2874</v>
      </c>
      <c r="B2877">
        <f t="shared" si="356"/>
        <v>11.496</v>
      </c>
      <c r="C2877" s="151" t="e">
        <f ca="1">+_xll.BInterpol(Boost!$R$6:$R$66,Boost!$AZ$6:$AZ$66,params!B2877,"cubic")</f>
        <v>#NAME?</v>
      </c>
      <c r="D2877" s="151" t="e">
        <f ca="1">+_xll.BInterpol(Boost!$R$6:$R$66,Boost!$AX$6:$AX$66,params!B2877,"cubic")</f>
        <v>#NAME?</v>
      </c>
      <c r="E2877" s="198" t="e">
        <f t="shared" ca="1" si="359"/>
        <v>#NAME?</v>
      </c>
      <c r="F2877" s="151" t="e">
        <f ca="1">+_xll.BInterpol(Boost!$R$6:$R$66,Boost!$AY$6:$AY$66,params!B2877,"cubic")</f>
        <v>#NAME?</v>
      </c>
      <c r="G2877" s="151" t="e">
        <f ca="1">_xll.BInterpol(cf!$A$2:$A$68,cf!$B$2:$B$68,params!B2877,"cubic")/100</f>
        <v>#NAME?</v>
      </c>
      <c r="H2877" s="199" t="e">
        <f t="shared" ca="1" si="360"/>
        <v>#NAME?</v>
      </c>
      <c r="I2877" s="152">
        <f t="shared" si="363"/>
        <v>0.17436294272756736</v>
      </c>
      <c r="J2877" s="152">
        <f t="shared" si="361"/>
        <v>5.5044305274698502E-5</v>
      </c>
      <c r="K2877" s="3" t="e">
        <f t="shared" ca="1" si="357"/>
        <v>#NAME?</v>
      </c>
      <c r="L2877" s="153" t="e">
        <f t="shared" ca="1" si="362"/>
        <v>#NAME?</v>
      </c>
      <c r="M2877" s="195" t="e">
        <f ca="1">_xll.BInterpol(cf!$A$2:$A$68,cf!$C$2:$C$68,params!B2877,"cubic")</f>
        <v>#NAME?</v>
      </c>
      <c r="N2877" s="195" t="e">
        <f ca="1">+_xll.BInterpol(#REF!,#REF!,params!B2877,"cubic")</f>
        <v>#NAME?</v>
      </c>
      <c r="O2877" s="153" t="e">
        <f t="shared" ca="1" si="358"/>
        <v>#NAME?</v>
      </c>
    </row>
    <row r="2878" spans="1:15">
      <c r="A2878">
        <v>2875</v>
      </c>
      <c r="B2878">
        <f t="shared" si="356"/>
        <v>11.5</v>
      </c>
      <c r="C2878" s="151" t="e">
        <f ca="1">+_xll.BInterpol(Boost!$R$6:$R$66,Boost!$AZ$6:$AZ$66,params!B2878,"cubic")</f>
        <v>#NAME?</v>
      </c>
      <c r="D2878" s="151" t="e">
        <f ca="1">+_xll.BInterpol(Boost!$R$6:$R$66,Boost!$AX$6:$AX$66,params!B2878,"cubic")</f>
        <v>#NAME?</v>
      </c>
      <c r="E2878" s="198" t="e">
        <f t="shared" ca="1" si="359"/>
        <v>#NAME?</v>
      </c>
      <c r="F2878" s="151" t="e">
        <f ca="1">+_xll.BInterpol(Boost!$R$6:$R$66,Boost!$AY$6:$AY$66,params!B2878,"cubic")</f>
        <v>#NAME?</v>
      </c>
      <c r="G2878" s="151" t="e">
        <f ca="1">_xll.BInterpol(cf!$A$2:$A$68,cf!$B$2:$B$68,params!B2878,"cubic")/100</f>
        <v>#NAME?</v>
      </c>
      <c r="H2878" s="199" t="e">
        <f t="shared" ca="1" si="360"/>
        <v>#NAME?</v>
      </c>
      <c r="I2878" s="152">
        <f t="shared" si="363"/>
        <v>0.17441798336334391</v>
      </c>
      <c r="J2878" s="152">
        <f t="shared" si="361"/>
        <v>5.5040635776548719E-5</v>
      </c>
      <c r="K2878" s="3" t="e">
        <f t="shared" ca="1" si="357"/>
        <v>#NAME?</v>
      </c>
      <c r="L2878" s="153" t="e">
        <f t="shared" ca="1" si="362"/>
        <v>#NAME?</v>
      </c>
      <c r="M2878" s="195" t="e">
        <f ca="1">_xll.BInterpol(cf!$A$2:$A$68,cf!$C$2:$C$68,params!B2878,"cubic")</f>
        <v>#NAME?</v>
      </c>
      <c r="N2878" s="195" t="e">
        <f ca="1">+_xll.BInterpol(#REF!,#REF!,params!B2878,"cubic")</f>
        <v>#NAME?</v>
      </c>
      <c r="O2878" s="153" t="e">
        <f t="shared" ca="1" si="358"/>
        <v>#NAME?</v>
      </c>
    </row>
    <row r="2879" spans="1:15">
      <c r="A2879">
        <v>2876</v>
      </c>
      <c r="B2879">
        <f t="shared" si="356"/>
        <v>11.504</v>
      </c>
      <c r="C2879" s="151" t="e">
        <f ca="1">+_xll.BInterpol(Boost!$R$6:$R$66,Boost!$AZ$6:$AZ$66,params!B2879,"cubic")</f>
        <v>#NAME?</v>
      </c>
      <c r="D2879" s="151" t="e">
        <f ca="1">+_xll.BInterpol(Boost!$R$6:$R$66,Boost!$AX$6:$AX$66,params!B2879,"cubic")</f>
        <v>#NAME?</v>
      </c>
      <c r="E2879" s="198" t="e">
        <f t="shared" ca="1" si="359"/>
        <v>#NAME?</v>
      </c>
      <c r="F2879" s="151" t="e">
        <f ca="1">+_xll.BInterpol(Boost!$R$6:$R$66,Boost!$AY$6:$AY$66,params!B2879,"cubic")</f>
        <v>#NAME?</v>
      </c>
      <c r="G2879" s="151" t="e">
        <f ca="1">_xll.BInterpol(cf!$A$2:$A$68,cf!$B$2:$B$68,params!B2879,"cubic")/100</f>
        <v>#NAME?</v>
      </c>
      <c r="H2879" s="199" t="e">
        <f t="shared" ca="1" si="360"/>
        <v>#NAME?</v>
      </c>
      <c r="I2879" s="152">
        <f t="shared" si="363"/>
        <v>0.17447302032986711</v>
      </c>
      <c r="J2879" s="152">
        <f t="shared" si="361"/>
        <v>5.5036966523203112E-5</v>
      </c>
      <c r="K2879" s="3" t="e">
        <f t="shared" ca="1" si="357"/>
        <v>#NAME?</v>
      </c>
      <c r="L2879" s="153" t="e">
        <f t="shared" ca="1" si="362"/>
        <v>#NAME?</v>
      </c>
      <c r="M2879" s="195" t="e">
        <f ca="1">_xll.BInterpol(cf!$A$2:$A$68,cf!$C$2:$C$68,params!B2879,"cubic")</f>
        <v>#NAME?</v>
      </c>
      <c r="N2879" s="195" t="e">
        <f ca="1">+_xll.BInterpol(#REF!,#REF!,params!B2879,"cubic")</f>
        <v>#NAME?</v>
      </c>
      <c r="O2879" s="153" t="e">
        <f t="shared" ca="1" si="358"/>
        <v>#NAME?</v>
      </c>
    </row>
    <row r="2880" spans="1:15">
      <c r="A2880">
        <v>2877</v>
      </c>
      <c r="B2880">
        <f t="shared" si="356"/>
        <v>11.507999999999999</v>
      </c>
      <c r="C2880" s="151" t="e">
        <f ca="1">+_xll.BInterpol(Boost!$R$6:$R$66,Boost!$AZ$6:$AZ$66,params!B2880,"cubic")</f>
        <v>#NAME?</v>
      </c>
      <c r="D2880" s="151" t="e">
        <f ca="1">+_xll.BInterpol(Boost!$R$6:$R$66,Boost!$AX$6:$AX$66,params!B2880,"cubic")</f>
        <v>#NAME?</v>
      </c>
      <c r="E2880" s="198" t="e">
        <f t="shared" ca="1" si="359"/>
        <v>#NAME?</v>
      </c>
      <c r="F2880" s="151" t="e">
        <f ca="1">+_xll.BInterpol(Boost!$R$6:$R$66,Boost!$AY$6:$AY$66,params!B2880,"cubic")</f>
        <v>#NAME?</v>
      </c>
      <c r="G2880" s="151" t="e">
        <f ca="1">_xll.BInterpol(cf!$A$2:$A$68,cf!$B$2:$B$68,params!B2880,"cubic")/100</f>
        <v>#NAME?</v>
      </c>
      <c r="H2880" s="199" t="e">
        <f t="shared" ca="1" si="360"/>
        <v>#NAME?</v>
      </c>
      <c r="I2880" s="152">
        <f t="shared" si="363"/>
        <v>0.17452805362738144</v>
      </c>
      <c r="J2880" s="152">
        <f t="shared" si="361"/>
        <v>5.5033297514328616E-5</v>
      </c>
      <c r="K2880" s="3" t="e">
        <f t="shared" ca="1" si="357"/>
        <v>#NAME?</v>
      </c>
      <c r="L2880" s="153" t="e">
        <f t="shared" ca="1" si="362"/>
        <v>#NAME?</v>
      </c>
      <c r="M2880" s="195" t="e">
        <f ca="1">_xll.BInterpol(cf!$A$2:$A$68,cf!$C$2:$C$68,params!B2880,"cubic")</f>
        <v>#NAME?</v>
      </c>
      <c r="N2880" s="195" t="e">
        <f ca="1">+_xll.BInterpol(#REF!,#REF!,params!B2880,"cubic")</f>
        <v>#NAME?</v>
      </c>
      <c r="O2880" s="153" t="e">
        <f t="shared" ca="1" si="358"/>
        <v>#NAME?</v>
      </c>
    </row>
    <row r="2881" spans="1:15">
      <c r="A2881">
        <v>2878</v>
      </c>
      <c r="B2881">
        <f t="shared" si="356"/>
        <v>11.512</v>
      </c>
      <c r="C2881" s="151" t="e">
        <f ca="1">+_xll.BInterpol(Boost!$R$6:$R$66,Boost!$AZ$6:$AZ$66,params!B2881,"cubic")</f>
        <v>#NAME?</v>
      </c>
      <c r="D2881" s="151" t="e">
        <f ca="1">+_xll.BInterpol(Boost!$R$6:$R$66,Boost!$AX$6:$AX$66,params!B2881,"cubic")</f>
        <v>#NAME?</v>
      </c>
      <c r="E2881" s="198" t="e">
        <f t="shared" ca="1" si="359"/>
        <v>#NAME?</v>
      </c>
      <c r="F2881" s="151" t="e">
        <f ca="1">+_xll.BInterpol(Boost!$R$6:$R$66,Boost!$AY$6:$AY$66,params!B2881,"cubic")</f>
        <v>#NAME?</v>
      </c>
      <c r="G2881" s="151" t="e">
        <f ca="1">_xll.BInterpol(cf!$A$2:$A$68,cf!$B$2:$B$68,params!B2881,"cubic")/100</f>
        <v>#NAME?</v>
      </c>
      <c r="H2881" s="199" t="e">
        <f t="shared" ca="1" si="360"/>
        <v>#NAME?</v>
      </c>
      <c r="I2881" s="152">
        <f t="shared" si="363"/>
        <v>0.17458308325613159</v>
      </c>
      <c r="J2881" s="152">
        <f t="shared" si="361"/>
        <v>5.5029628750147275E-5</v>
      </c>
      <c r="K2881" s="3" t="e">
        <f t="shared" ca="1" si="357"/>
        <v>#NAME?</v>
      </c>
      <c r="L2881" s="153" t="e">
        <f t="shared" ca="1" si="362"/>
        <v>#NAME?</v>
      </c>
      <c r="M2881" s="195" t="e">
        <f ca="1">_xll.BInterpol(cf!$A$2:$A$68,cf!$C$2:$C$68,params!B2881,"cubic")</f>
        <v>#NAME?</v>
      </c>
      <c r="N2881" s="195" t="e">
        <f ca="1">+_xll.BInterpol(#REF!,#REF!,params!B2881,"cubic")</f>
        <v>#NAME?</v>
      </c>
      <c r="O2881" s="153" t="e">
        <f t="shared" ca="1" si="358"/>
        <v>#NAME?</v>
      </c>
    </row>
    <row r="2882" spans="1:15">
      <c r="A2882">
        <v>2879</v>
      </c>
      <c r="B2882">
        <f t="shared" si="356"/>
        <v>11.516</v>
      </c>
      <c r="C2882" s="151" t="e">
        <f ca="1">+_xll.BInterpol(Boost!$R$6:$R$66,Boost!$AZ$6:$AZ$66,params!B2882,"cubic")</f>
        <v>#NAME?</v>
      </c>
      <c r="D2882" s="151" t="e">
        <f ca="1">+_xll.BInterpol(Boost!$R$6:$R$66,Boost!$AX$6:$AX$66,params!B2882,"cubic")</f>
        <v>#NAME?</v>
      </c>
      <c r="E2882" s="198" t="e">
        <f t="shared" ca="1" si="359"/>
        <v>#NAME?</v>
      </c>
      <c r="F2882" s="151" t="e">
        <f ca="1">+_xll.BInterpol(Boost!$R$6:$R$66,Boost!$AY$6:$AY$66,params!B2882,"cubic")</f>
        <v>#NAME?</v>
      </c>
      <c r="G2882" s="151" t="e">
        <f ca="1">_xll.BInterpol(cf!$A$2:$A$68,cf!$B$2:$B$68,params!B2882,"cubic")/100</f>
        <v>#NAME?</v>
      </c>
      <c r="H2882" s="199" t="e">
        <f t="shared" ca="1" si="360"/>
        <v>#NAME?</v>
      </c>
      <c r="I2882" s="152">
        <f t="shared" si="363"/>
        <v>0.17463810921636214</v>
      </c>
      <c r="J2882" s="152">
        <f t="shared" si="361"/>
        <v>5.5025960230548066E-5</v>
      </c>
      <c r="K2882" s="3" t="e">
        <f t="shared" ca="1" si="357"/>
        <v>#NAME?</v>
      </c>
      <c r="L2882" s="153" t="e">
        <f t="shared" ca="1" si="362"/>
        <v>#NAME?</v>
      </c>
      <c r="M2882" s="195" t="e">
        <f ca="1">_xll.BInterpol(cf!$A$2:$A$68,cf!$C$2:$C$68,params!B2882,"cubic")</f>
        <v>#NAME?</v>
      </c>
      <c r="N2882" s="195" t="e">
        <f ca="1">+_xll.BInterpol(#REF!,#REF!,params!B2882,"cubic")</f>
        <v>#NAME?</v>
      </c>
      <c r="O2882" s="153" t="e">
        <f t="shared" ca="1" si="358"/>
        <v>#NAME?</v>
      </c>
    </row>
    <row r="2883" spans="1:15">
      <c r="A2883">
        <v>2880</v>
      </c>
      <c r="B2883">
        <f t="shared" si="356"/>
        <v>11.52</v>
      </c>
      <c r="C2883" s="151" t="e">
        <f ca="1">+_xll.BInterpol(Boost!$R$6:$R$66,Boost!$AZ$6:$AZ$66,params!B2883,"cubic")</f>
        <v>#NAME?</v>
      </c>
      <c r="D2883" s="151" t="e">
        <f ca="1">+_xll.BInterpol(Boost!$R$6:$R$66,Boost!$AX$6:$AX$66,params!B2883,"cubic")</f>
        <v>#NAME?</v>
      </c>
      <c r="E2883" s="198" t="e">
        <f t="shared" ca="1" si="359"/>
        <v>#NAME?</v>
      </c>
      <c r="F2883" s="151" t="e">
        <f ca="1">+_xll.BInterpol(Boost!$R$6:$R$66,Boost!$AY$6:$AY$66,params!B2883,"cubic")</f>
        <v>#NAME?</v>
      </c>
      <c r="G2883" s="151" t="e">
        <f ca="1">_xll.BInterpol(cf!$A$2:$A$68,cf!$B$2:$B$68,params!B2883,"cubic")/100</f>
        <v>#NAME?</v>
      </c>
      <c r="H2883" s="199" t="e">
        <f t="shared" ca="1" si="360"/>
        <v>#NAME?</v>
      </c>
      <c r="I2883" s="152">
        <f t="shared" si="363"/>
        <v>0.17469313150831767</v>
      </c>
      <c r="J2883" s="152">
        <f t="shared" si="361"/>
        <v>5.5022291955530989E-5</v>
      </c>
      <c r="K2883" s="3" t="e">
        <f t="shared" ca="1" si="357"/>
        <v>#NAME?</v>
      </c>
      <c r="L2883" s="153" t="e">
        <f t="shared" ca="1" si="362"/>
        <v>#NAME?</v>
      </c>
      <c r="M2883" s="195" t="e">
        <f ca="1">_xll.BInterpol(cf!$A$2:$A$68,cf!$C$2:$C$68,params!B2883,"cubic")</f>
        <v>#NAME?</v>
      </c>
      <c r="N2883" s="195" t="e">
        <f ca="1">+_xll.BInterpol(#REF!,#REF!,params!B2883,"cubic")</f>
        <v>#NAME?</v>
      </c>
      <c r="O2883" s="153" t="e">
        <f t="shared" ca="1" si="358"/>
        <v>#NAME?</v>
      </c>
    </row>
    <row r="2884" spans="1:15">
      <c r="A2884">
        <v>2881</v>
      </c>
      <c r="B2884">
        <f t="shared" ref="B2884:B2947" si="364">+A2884/250</f>
        <v>11.523999999999999</v>
      </c>
      <c r="C2884" s="151" t="e">
        <f ca="1">+_xll.BInterpol(Boost!$R$6:$R$66,Boost!$AZ$6:$AZ$66,params!B2884,"cubic")</f>
        <v>#NAME?</v>
      </c>
      <c r="D2884" s="151" t="e">
        <f ca="1">+_xll.BInterpol(Boost!$R$6:$R$66,Boost!$AX$6:$AX$66,params!B2884,"cubic")</f>
        <v>#NAME?</v>
      </c>
      <c r="E2884" s="198" t="e">
        <f t="shared" ca="1" si="359"/>
        <v>#NAME?</v>
      </c>
      <c r="F2884" s="151" t="e">
        <f ca="1">+_xll.BInterpol(Boost!$R$6:$R$66,Boost!$AY$6:$AY$66,params!B2884,"cubic")</f>
        <v>#NAME?</v>
      </c>
      <c r="G2884" s="151" t="e">
        <f ca="1">_xll.BInterpol(cf!$A$2:$A$68,cf!$B$2:$B$68,params!B2884,"cubic")/100</f>
        <v>#NAME?</v>
      </c>
      <c r="H2884" s="199" t="e">
        <f t="shared" ca="1" si="360"/>
        <v>#NAME?</v>
      </c>
      <c r="I2884" s="152">
        <f t="shared" si="363"/>
        <v>0.17474815013224254</v>
      </c>
      <c r="J2884" s="152">
        <f t="shared" si="361"/>
        <v>5.5018623924873999E-5</v>
      </c>
      <c r="K2884" s="3" t="e">
        <f t="shared" ref="K2884:K2947" ca="1" si="365">+EXP(H2884*-B2884)</f>
        <v>#NAME?</v>
      </c>
      <c r="L2884" s="153" t="e">
        <f t="shared" ca="1" si="362"/>
        <v>#NAME?</v>
      </c>
      <c r="M2884" s="195" t="e">
        <f ca="1">_xll.BInterpol(cf!$A$2:$A$68,cf!$C$2:$C$68,params!B2884,"cubic")</f>
        <v>#NAME?</v>
      </c>
      <c r="N2884" s="195" t="e">
        <f ca="1">+_xll.BInterpol(#REF!,#REF!,params!B2884,"cubic")</f>
        <v>#NAME?</v>
      </c>
      <c r="O2884" s="153" t="e">
        <f t="shared" ref="O2884:O2947" ca="1" si="366">+EXP(-B2885*E2885)-EXP(-B2884*E2884)</f>
        <v>#NAME?</v>
      </c>
    </row>
    <row r="2885" spans="1:15">
      <c r="A2885">
        <v>2882</v>
      </c>
      <c r="B2885">
        <f t="shared" si="364"/>
        <v>11.528</v>
      </c>
      <c r="C2885" s="151" t="e">
        <f ca="1">+_xll.BInterpol(Boost!$R$6:$R$66,Boost!$AZ$6:$AZ$66,params!B2885,"cubic")</f>
        <v>#NAME?</v>
      </c>
      <c r="D2885" s="151" t="e">
        <f ca="1">+_xll.BInterpol(Boost!$R$6:$R$66,Boost!$AX$6:$AX$66,params!B2885,"cubic")</f>
        <v>#NAME?</v>
      </c>
      <c r="E2885" s="198" t="e">
        <f t="shared" ref="E2885:E2948" ca="1" si="367">-((1+C2885*B2885)/(1+C2884*B2884)-1)/(B2885-B2884)+((1+F2885*B2885)/(1+F2884*B2884)-1)/(B2885-B2884)</f>
        <v>#NAME?</v>
      </c>
      <c r="F2885" s="151" t="e">
        <f ca="1">+_xll.BInterpol(Boost!$R$6:$R$66,Boost!$AY$6:$AY$66,params!B2885,"cubic")</f>
        <v>#NAME?</v>
      </c>
      <c r="G2885" s="151" t="e">
        <f ca="1">_xll.BInterpol(cf!$A$2:$A$68,cf!$B$2:$B$68,params!B2885,"cubic")/100</f>
        <v>#NAME?</v>
      </c>
      <c r="H2885" s="199" t="e">
        <f t="shared" ref="H2885:H2948" ca="1" si="368">-((1+F2885*B2885)/(1+F2884*B2884)-1)/(B2885-B2884)+((1+G2885*B2885)/(1+G2884*B2884)-1)/(B2885-B2884)</f>
        <v>#NAME?</v>
      </c>
      <c r="I2885" s="152">
        <f t="shared" si="363"/>
        <v>0.17480316508838145</v>
      </c>
      <c r="J2885" s="152">
        <f t="shared" ref="J2885:J2948" si="369">+I2885-I2884</f>
        <v>5.5014956138910165E-5</v>
      </c>
      <c r="K2885" s="3" t="e">
        <f t="shared" ca="1" si="365"/>
        <v>#NAME?</v>
      </c>
      <c r="L2885" s="153" t="e">
        <f t="shared" ref="L2885:L2948" ca="1" si="370">+K2886-K2885</f>
        <v>#NAME?</v>
      </c>
      <c r="M2885" s="195" t="e">
        <f ca="1">_xll.BInterpol(cf!$A$2:$A$68,cf!$C$2:$C$68,params!B2885,"cubic")</f>
        <v>#NAME?</v>
      </c>
      <c r="N2885" s="195" t="e">
        <f ca="1">+_xll.BInterpol(#REF!,#REF!,params!B2885,"cubic")</f>
        <v>#NAME?</v>
      </c>
      <c r="O2885" s="153" t="e">
        <f t="shared" ca="1" si="366"/>
        <v>#NAME?</v>
      </c>
    </row>
    <row r="2886" spans="1:15">
      <c r="A2886">
        <v>2883</v>
      </c>
      <c r="B2886">
        <f t="shared" si="364"/>
        <v>11.532</v>
      </c>
      <c r="C2886" s="151" t="e">
        <f ca="1">+_xll.BInterpol(Boost!$R$6:$R$66,Boost!$AZ$6:$AZ$66,params!B2886,"cubic")</f>
        <v>#NAME?</v>
      </c>
      <c r="D2886" s="151" t="e">
        <f ca="1">+_xll.BInterpol(Boost!$R$6:$R$66,Boost!$AX$6:$AX$66,params!B2886,"cubic")</f>
        <v>#NAME?</v>
      </c>
      <c r="E2886" s="198" t="e">
        <f t="shared" ca="1" si="367"/>
        <v>#NAME?</v>
      </c>
      <c r="F2886" s="151" t="e">
        <f ca="1">+_xll.BInterpol(Boost!$R$6:$R$66,Boost!$AY$6:$AY$66,params!B2886,"cubic")</f>
        <v>#NAME?</v>
      </c>
      <c r="G2886" s="151" t="e">
        <f ca="1">_xll.BInterpol(cf!$A$2:$A$68,cf!$B$2:$B$68,params!B2886,"cubic")/100</f>
        <v>#NAME?</v>
      </c>
      <c r="H2886" s="199" t="e">
        <f t="shared" ca="1" si="368"/>
        <v>#NAME?</v>
      </c>
      <c r="I2886" s="152">
        <f t="shared" si="363"/>
        <v>0.17485817637697898</v>
      </c>
      <c r="J2886" s="152">
        <f t="shared" si="369"/>
        <v>5.5011288597528463E-5</v>
      </c>
      <c r="K2886" s="3" t="e">
        <f t="shared" ca="1" si="365"/>
        <v>#NAME?</v>
      </c>
      <c r="L2886" s="153" t="e">
        <f t="shared" ca="1" si="370"/>
        <v>#NAME?</v>
      </c>
      <c r="M2886" s="195" t="e">
        <f ca="1">_xll.BInterpol(cf!$A$2:$A$68,cf!$C$2:$C$68,params!B2886,"cubic")</f>
        <v>#NAME?</v>
      </c>
      <c r="N2886" s="195" t="e">
        <f ca="1">+_xll.BInterpol(#REF!,#REF!,params!B2886,"cubic")</f>
        <v>#NAME?</v>
      </c>
      <c r="O2886" s="153" t="e">
        <f t="shared" ca="1" si="366"/>
        <v>#NAME?</v>
      </c>
    </row>
    <row r="2887" spans="1:15">
      <c r="A2887">
        <v>2884</v>
      </c>
      <c r="B2887">
        <f t="shared" si="364"/>
        <v>11.536</v>
      </c>
      <c r="C2887" s="151" t="e">
        <f ca="1">+_xll.BInterpol(Boost!$R$6:$R$66,Boost!$AZ$6:$AZ$66,params!B2887,"cubic")</f>
        <v>#NAME?</v>
      </c>
      <c r="D2887" s="151" t="e">
        <f ca="1">+_xll.BInterpol(Boost!$R$6:$R$66,Boost!$AX$6:$AX$66,params!B2887,"cubic")</f>
        <v>#NAME?</v>
      </c>
      <c r="E2887" s="198" t="e">
        <f t="shared" ca="1" si="367"/>
        <v>#NAME?</v>
      </c>
      <c r="F2887" s="151" t="e">
        <f ca="1">+_xll.BInterpol(Boost!$R$6:$R$66,Boost!$AY$6:$AY$66,params!B2887,"cubic")</f>
        <v>#NAME?</v>
      </c>
      <c r="G2887" s="151" t="e">
        <f ca="1">_xll.BInterpol(cf!$A$2:$A$68,cf!$B$2:$B$68,params!B2887,"cubic")/100</f>
        <v>#NAME?</v>
      </c>
      <c r="H2887" s="199" t="e">
        <f t="shared" ca="1" si="368"/>
        <v>#NAME?</v>
      </c>
      <c r="I2887" s="152">
        <f t="shared" si="363"/>
        <v>0.17491318399827938</v>
      </c>
      <c r="J2887" s="152">
        <f t="shared" si="369"/>
        <v>5.5007621300395826E-5</v>
      </c>
      <c r="K2887" s="3" t="e">
        <f t="shared" ca="1" si="365"/>
        <v>#NAME?</v>
      </c>
      <c r="L2887" s="153" t="e">
        <f t="shared" ca="1" si="370"/>
        <v>#NAME?</v>
      </c>
      <c r="M2887" s="195" t="e">
        <f ca="1">_xll.BInterpol(cf!$A$2:$A$68,cf!$C$2:$C$68,params!B2887,"cubic")</f>
        <v>#NAME?</v>
      </c>
      <c r="N2887" s="195" t="e">
        <f ca="1">+_xll.BInterpol(#REF!,#REF!,params!B2887,"cubic")</f>
        <v>#NAME?</v>
      </c>
      <c r="O2887" s="153" t="e">
        <f t="shared" ca="1" si="366"/>
        <v>#NAME?</v>
      </c>
    </row>
    <row r="2888" spans="1:15">
      <c r="A2888">
        <v>2885</v>
      </c>
      <c r="B2888">
        <f t="shared" si="364"/>
        <v>11.54</v>
      </c>
      <c r="C2888" s="151" t="e">
        <f ca="1">+_xll.BInterpol(Boost!$R$6:$R$66,Boost!$AZ$6:$AZ$66,params!B2888,"cubic")</f>
        <v>#NAME?</v>
      </c>
      <c r="D2888" s="151" t="e">
        <f ca="1">+_xll.BInterpol(Boost!$R$6:$R$66,Boost!$AX$6:$AX$66,params!B2888,"cubic")</f>
        <v>#NAME?</v>
      </c>
      <c r="E2888" s="198" t="e">
        <f t="shared" ca="1" si="367"/>
        <v>#NAME?</v>
      </c>
      <c r="F2888" s="151" t="e">
        <f ca="1">+_xll.BInterpol(Boost!$R$6:$R$66,Boost!$AY$6:$AY$66,params!B2888,"cubic")</f>
        <v>#NAME?</v>
      </c>
      <c r="G2888" s="151" t="e">
        <f ca="1">_xll.BInterpol(cf!$A$2:$A$68,cf!$B$2:$B$68,params!B2888,"cubic")/100</f>
        <v>#NAME?</v>
      </c>
      <c r="H2888" s="199" t="e">
        <f t="shared" ca="1" si="368"/>
        <v>#NAME?</v>
      </c>
      <c r="I2888" s="152">
        <f t="shared" si="363"/>
        <v>0.17496818795252733</v>
      </c>
      <c r="J2888" s="152">
        <f t="shared" si="369"/>
        <v>5.5003954247956344E-5</v>
      </c>
      <c r="K2888" s="3" t="e">
        <f t="shared" ca="1" si="365"/>
        <v>#NAME?</v>
      </c>
      <c r="L2888" s="153" t="e">
        <f t="shared" ca="1" si="370"/>
        <v>#NAME?</v>
      </c>
      <c r="M2888" s="195" t="e">
        <f ca="1">_xll.BInterpol(cf!$A$2:$A$68,cf!$C$2:$C$68,params!B2888,"cubic")</f>
        <v>#NAME?</v>
      </c>
      <c r="N2888" s="195" t="e">
        <f ca="1">+_xll.BInterpol(#REF!,#REF!,params!B2888,"cubic")</f>
        <v>#NAME?</v>
      </c>
      <c r="O2888" s="153" t="e">
        <f t="shared" ca="1" si="366"/>
        <v>#NAME?</v>
      </c>
    </row>
    <row r="2889" spans="1:15">
      <c r="A2889">
        <v>2886</v>
      </c>
      <c r="B2889">
        <f t="shared" si="364"/>
        <v>11.544</v>
      </c>
      <c r="C2889" s="151" t="e">
        <f ca="1">+_xll.BInterpol(Boost!$R$6:$R$66,Boost!$AZ$6:$AZ$66,params!B2889,"cubic")</f>
        <v>#NAME?</v>
      </c>
      <c r="D2889" s="151" t="e">
        <f ca="1">+_xll.BInterpol(Boost!$R$6:$R$66,Boost!$AX$6:$AX$66,params!B2889,"cubic")</f>
        <v>#NAME?</v>
      </c>
      <c r="E2889" s="198" t="e">
        <f t="shared" ca="1" si="367"/>
        <v>#NAME?</v>
      </c>
      <c r="F2889" s="151" t="e">
        <f ca="1">+_xll.BInterpol(Boost!$R$6:$R$66,Boost!$AY$6:$AY$66,params!B2889,"cubic")</f>
        <v>#NAME?</v>
      </c>
      <c r="G2889" s="151" t="e">
        <f ca="1">_xll.BInterpol(cf!$A$2:$A$68,cf!$B$2:$B$68,params!B2889,"cubic")/100</f>
        <v>#NAME?</v>
      </c>
      <c r="H2889" s="199" t="e">
        <f t="shared" ca="1" si="368"/>
        <v>#NAME?</v>
      </c>
      <c r="I2889" s="152">
        <f t="shared" si="363"/>
        <v>0.17502318823996721</v>
      </c>
      <c r="J2889" s="152">
        <f t="shared" si="369"/>
        <v>5.5000287439876949E-5</v>
      </c>
      <c r="K2889" s="3" t="e">
        <f t="shared" ca="1" si="365"/>
        <v>#NAME?</v>
      </c>
      <c r="L2889" s="153" t="e">
        <f t="shared" ca="1" si="370"/>
        <v>#NAME?</v>
      </c>
      <c r="M2889" s="195" t="e">
        <f ca="1">_xll.BInterpol(cf!$A$2:$A$68,cf!$C$2:$C$68,params!B2889,"cubic")</f>
        <v>#NAME?</v>
      </c>
      <c r="N2889" s="195" t="e">
        <f ca="1">+_xll.BInterpol(#REF!,#REF!,params!B2889,"cubic")</f>
        <v>#NAME?</v>
      </c>
      <c r="O2889" s="153" t="e">
        <f t="shared" ca="1" si="366"/>
        <v>#NAME?</v>
      </c>
    </row>
    <row r="2890" spans="1:15">
      <c r="A2890">
        <v>2887</v>
      </c>
      <c r="B2890">
        <f t="shared" si="364"/>
        <v>11.548</v>
      </c>
      <c r="C2890" s="151" t="e">
        <f ca="1">+_xll.BInterpol(Boost!$R$6:$R$66,Boost!$AZ$6:$AZ$66,params!B2890,"cubic")</f>
        <v>#NAME?</v>
      </c>
      <c r="D2890" s="151" t="e">
        <f ca="1">+_xll.BInterpol(Boost!$R$6:$R$66,Boost!$AX$6:$AX$66,params!B2890,"cubic")</f>
        <v>#NAME?</v>
      </c>
      <c r="E2890" s="198" t="e">
        <f t="shared" ca="1" si="367"/>
        <v>#NAME?</v>
      </c>
      <c r="F2890" s="151" t="e">
        <f ca="1">+_xll.BInterpol(Boost!$R$6:$R$66,Boost!$AY$6:$AY$66,params!B2890,"cubic")</f>
        <v>#NAME?</v>
      </c>
      <c r="G2890" s="151" t="e">
        <f ca="1">_xll.BInterpol(cf!$A$2:$A$68,cf!$B$2:$B$68,params!B2890,"cubic")/100</f>
        <v>#NAME?</v>
      </c>
      <c r="H2890" s="199" t="e">
        <f t="shared" ca="1" si="368"/>
        <v>#NAME?</v>
      </c>
      <c r="I2890" s="152">
        <f t="shared" si="363"/>
        <v>0.17507818486084348</v>
      </c>
      <c r="J2890" s="152">
        <f t="shared" si="369"/>
        <v>5.4996620876268665E-5</v>
      </c>
      <c r="K2890" s="3" t="e">
        <f t="shared" ca="1" si="365"/>
        <v>#NAME?</v>
      </c>
      <c r="L2890" s="153" t="e">
        <f t="shared" ca="1" si="370"/>
        <v>#NAME?</v>
      </c>
      <c r="M2890" s="195" t="e">
        <f ca="1">_xll.BInterpol(cf!$A$2:$A$68,cf!$C$2:$C$68,params!B2890,"cubic")</f>
        <v>#NAME?</v>
      </c>
      <c r="N2890" s="195" t="e">
        <f ca="1">+_xll.BInterpol(#REF!,#REF!,params!B2890,"cubic")</f>
        <v>#NAME?</v>
      </c>
      <c r="O2890" s="153" t="e">
        <f t="shared" ca="1" si="366"/>
        <v>#NAME?</v>
      </c>
    </row>
    <row r="2891" spans="1:15">
      <c r="A2891">
        <v>2888</v>
      </c>
      <c r="B2891">
        <f t="shared" si="364"/>
        <v>11.552</v>
      </c>
      <c r="C2891" s="151" t="e">
        <f ca="1">+_xll.BInterpol(Boost!$R$6:$R$66,Boost!$AZ$6:$AZ$66,params!B2891,"cubic")</f>
        <v>#NAME?</v>
      </c>
      <c r="D2891" s="151" t="e">
        <f ca="1">+_xll.BInterpol(Boost!$R$6:$R$66,Boost!$AX$6:$AX$66,params!B2891,"cubic")</f>
        <v>#NAME?</v>
      </c>
      <c r="E2891" s="198" t="e">
        <f t="shared" ca="1" si="367"/>
        <v>#NAME?</v>
      </c>
      <c r="F2891" s="151" t="e">
        <f ca="1">+_xll.BInterpol(Boost!$R$6:$R$66,Boost!$AY$6:$AY$66,params!B2891,"cubic")</f>
        <v>#NAME?</v>
      </c>
      <c r="G2891" s="151" t="e">
        <f ca="1">_xll.BInterpol(cf!$A$2:$A$68,cf!$B$2:$B$68,params!B2891,"cubic")/100</f>
        <v>#NAME?</v>
      </c>
      <c r="H2891" s="199" t="e">
        <f t="shared" ca="1" si="368"/>
        <v>#NAME?</v>
      </c>
      <c r="I2891" s="152">
        <f t="shared" si="363"/>
        <v>0.17513317781540061</v>
      </c>
      <c r="J2891" s="152">
        <f t="shared" si="369"/>
        <v>5.499295455713149E-5</v>
      </c>
      <c r="K2891" s="3" t="e">
        <f t="shared" ca="1" si="365"/>
        <v>#NAME?</v>
      </c>
      <c r="L2891" s="153" t="e">
        <f t="shared" ca="1" si="370"/>
        <v>#NAME?</v>
      </c>
      <c r="M2891" s="195" t="e">
        <f ca="1">_xll.BInterpol(cf!$A$2:$A$68,cf!$C$2:$C$68,params!B2891,"cubic")</f>
        <v>#NAME?</v>
      </c>
      <c r="N2891" s="195" t="e">
        <f ca="1">+_xll.BInterpol(#REF!,#REF!,params!B2891,"cubic")</f>
        <v>#NAME?</v>
      </c>
      <c r="O2891" s="153" t="e">
        <f t="shared" ca="1" si="366"/>
        <v>#NAME?</v>
      </c>
    </row>
    <row r="2892" spans="1:15">
      <c r="A2892">
        <v>2889</v>
      </c>
      <c r="B2892">
        <f t="shared" si="364"/>
        <v>11.555999999999999</v>
      </c>
      <c r="C2892" s="151" t="e">
        <f ca="1">+_xll.BInterpol(Boost!$R$6:$R$66,Boost!$AZ$6:$AZ$66,params!B2892,"cubic")</f>
        <v>#NAME?</v>
      </c>
      <c r="D2892" s="151" t="e">
        <f ca="1">+_xll.BInterpol(Boost!$R$6:$R$66,Boost!$AX$6:$AX$66,params!B2892,"cubic")</f>
        <v>#NAME?</v>
      </c>
      <c r="E2892" s="198" t="e">
        <f t="shared" ca="1" si="367"/>
        <v>#NAME?</v>
      </c>
      <c r="F2892" s="151" t="e">
        <f ca="1">+_xll.BInterpol(Boost!$R$6:$R$66,Boost!$AY$6:$AY$66,params!B2892,"cubic")</f>
        <v>#NAME?</v>
      </c>
      <c r="G2892" s="151" t="e">
        <f ca="1">_xll.BInterpol(cf!$A$2:$A$68,cf!$B$2:$B$68,params!B2892,"cubic")/100</f>
        <v>#NAME?</v>
      </c>
      <c r="H2892" s="199" t="e">
        <f t="shared" ca="1" si="368"/>
        <v>#NAME?</v>
      </c>
      <c r="I2892" s="152">
        <f t="shared" si="363"/>
        <v>0.17518816710388285</v>
      </c>
      <c r="J2892" s="152">
        <f t="shared" si="369"/>
        <v>5.4989288482243381E-5</v>
      </c>
      <c r="K2892" s="3" t="e">
        <f t="shared" ca="1" si="365"/>
        <v>#NAME?</v>
      </c>
      <c r="L2892" s="153" t="e">
        <f t="shared" ca="1" si="370"/>
        <v>#NAME?</v>
      </c>
      <c r="M2892" s="195" t="e">
        <f ca="1">_xll.BInterpol(cf!$A$2:$A$68,cf!$C$2:$C$68,params!B2892,"cubic")</f>
        <v>#NAME?</v>
      </c>
      <c r="N2892" s="195" t="e">
        <f ca="1">+_xll.BInterpol(#REF!,#REF!,params!B2892,"cubic")</f>
        <v>#NAME?</v>
      </c>
      <c r="O2892" s="153" t="e">
        <f t="shared" ca="1" si="366"/>
        <v>#NAME?</v>
      </c>
    </row>
    <row r="2893" spans="1:15">
      <c r="A2893">
        <v>2890</v>
      </c>
      <c r="B2893">
        <f t="shared" si="364"/>
        <v>11.56</v>
      </c>
      <c r="C2893" s="151" t="e">
        <f ca="1">+_xll.BInterpol(Boost!$R$6:$R$66,Boost!$AZ$6:$AZ$66,params!B2893,"cubic")</f>
        <v>#NAME?</v>
      </c>
      <c r="D2893" s="151" t="e">
        <f ca="1">+_xll.BInterpol(Boost!$R$6:$R$66,Boost!$AX$6:$AX$66,params!B2893,"cubic")</f>
        <v>#NAME?</v>
      </c>
      <c r="E2893" s="198" t="e">
        <f t="shared" ca="1" si="367"/>
        <v>#NAME?</v>
      </c>
      <c r="F2893" s="151" t="e">
        <f ca="1">+_xll.BInterpol(Boost!$R$6:$R$66,Boost!$AY$6:$AY$66,params!B2893,"cubic")</f>
        <v>#NAME?</v>
      </c>
      <c r="G2893" s="151" t="e">
        <f ca="1">_xll.BInterpol(cf!$A$2:$A$68,cf!$B$2:$B$68,params!B2893,"cubic")/100</f>
        <v>#NAME?</v>
      </c>
      <c r="H2893" s="199" t="e">
        <f t="shared" ca="1" si="368"/>
        <v>#NAME?</v>
      </c>
      <c r="I2893" s="152">
        <f t="shared" si="363"/>
        <v>0.1752431527265349</v>
      </c>
      <c r="J2893" s="152">
        <f t="shared" si="369"/>
        <v>5.4985622652048427E-5</v>
      </c>
      <c r="K2893" s="3" t="e">
        <f t="shared" ca="1" si="365"/>
        <v>#NAME?</v>
      </c>
      <c r="L2893" s="153" t="e">
        <f t="shared" ca="1" si="370"/>
        <v>#NAME?</v>
      </c>
      <c r="M2893" s="195" t="e">
        <f ca="1">_xll.BInterpol(cf!$A$2:$A$68,cf!$C$2:$C$68,params!B2893,"cubic")</f>
        <v>#NAME?</v>
      </c>
      <c r="N2893" s="195" t="e">
        <f ca="1">+_xll.BInterpol(#REF!,#REF!,params!B2893,"cubic")</f>
        <v>#NAME?</v>
      </c>
      <c r="O2893" s="153" t="e">
        <f t="shared" ca="1" si="366"/>
        <v>#NAME?</v>
      </c>
    </row>
    <row r="2894" spans="1:15">
      <c r="A2894">
        <v>2891</v>
      </c>
      <c r="B2894">
        <f t="shared" si="364"/>
        <v>11.564</v>
      </c>
      <c r="C2894" s="151" t="e">
        <f ca="1">+_xll.BInterpol(Boost!$R$6:$R$66,Boost!$AZ$6:$AZ$66,params!B2894,"cubic")</f>
        <v>#NAME?</v>
      </c>
      <c r="D2894" s="151" t="e">
        <f ca="1">+_xll.BInterpol(Boost!$R$6:$R$66,Boost!$AX$6:$AX$66,params!B2894,"cubic")</f>
        <v>#NAME?</v>
      </c>
      <c r="E2894" s="198" t="e">
        <f t="shared" ca="1" si="367"/>
        <v>#NAME?</v>
      </c>
      <c r="F2894" s="151" t="e">
        <f ca="1">+_xll.BInterpol(Boost!$R$6:$R$66,Boost!$AY$6:$AY$66,params!B2894,"cubic")</f>
        <v>#NAME?</v>
      </c>
      <c r="G2894" s="151" t="e">
        <f ca="1">_xll.BInterpol(cf!$A$2:$A$68,cf!$B$2:$B$68,params!B2894,"cubic")/100</f>
        <v>#NAME?</v>
      </c>
      <c r="H2894" s="199" t="e">
        <f t="shared" ca="1" si="368"/>
        <v>#NAME?</v>
      </c>
      <c r="I2894" s="152">
        <f t="shared" si="363"/>
        <v>0.17529813468360078</v>
      </c>
      <c r="J2894" s="152">
        <f t="shared" si="369"/>
        <v>5.4981957065880493E-5</v>
      </c>
      <c r="K2894" s="3" t="e">
        <f t="shared" ca="1" si="365"/>
        <v>#NAME?</v>
      </c>
      <c r="L2894" s="153" t="e">
        <f t="shared" ca="1" si="370"/>
        <v>#NAME?</v>
      </c>
      <c r="M2894" s="195" t="e">
        <f ca="1">_xll.BInterpol(cf!$A$2:$A$68,cf!$C$2:$C$68,params!B2894,"cubic")</f>
        <v>#NAME?</v>
      </c>
      <c r="N2894" s="195" t="e">
        <f ca="1">+_xll.BInterpol(#REF!,#REF!,params!B2894,"cubic")</f>
        <v>#NAME?</v>
      </c>
      <c r="O2894" s="153" t="e">
        <f t="shared" ca="1" si="366"/>
        <v>#NAME?</v>
      </c>
    </row>
    <row r="2895" spans="1:15">
      <c r="A2895">
        <v>2892</v>
      </c>
      <c r="B2895">
        <f t="shared" si="364"/>
        <v>11.568</v>
      </c>
      <c r="C2895" s="151" t="e">
        <f ca="1">+_xll.BInterpol(Boost!$R$6:$R$66,Boost!$AZ$6:$AZ$66,params!B2895,"cubic")</f>
        <v>#NAME?</v>
      </c>
      <c r="D2895" s="151" t="e">
        <f ca="1">+_xll.BInterpol(Boost!$R$6:$R$66,Boost!$AX$6:$AX$66,params!B2895,"cubic")</f>
        <v>#NAME?</v>
      </c>
      <c r="E2895" s="198" t="e">
        <f t="shared" ca="1" si="367"/>
        <v>#NAME?</v>
      </c>
      <c r="F2895" s="151" t="e">
        <f ca="1">+_xll.BInterpol(Boost!$R$6:$R$66,Boost!$AY$6:$AY$66,params!B2895,"cubic")</f>
        <v>#NAME?</v>
      </c>
      <c r="G2895" s="151" t="e">
        <f ca="1">_xll.BInterpol(cf!$A$2:$A$68,cf!$B$2:$B$68,params!B2895,"cubic")/100</f>
        <v>#NAME?</v>
      </c>
      <c r="H2895" s="199" t="e">
        <f t="shared" ca="1" si="368"/>
        <v>#NAME?</v>
      </c>
      <c r="I2895" s="152">
        <f t="shared" si="363"/>
        <v>0.17535311297532519</v>
      </c>
      <c r="J2895" s="152">
        <f t="shared" si="369"/>
        <v>5.4978291724405715E-5</v>
      </c>
      <c r="K2895" s="3" t="e">
        <f t="shared" ca="1" si="365"/>
        <v>#NAME?</v>
      </c>
      <c r="L2895" s="153" t="e">
        <f t="shared" ca="1" si="370"/>
        <v>#NAME?</v>
      </c>
      <c r="M2895" s="195" t="e">
        <f ca="1">_xll.BInterpol(cf!$A$2:$A$68,cf!$C$2:$C$68,params!B2895,"cubic")</f>
        <v>#NAME?</v>
      </c>
      <c r="N2895" s="195" t="e">
        <f ca="1">+_xll.BInterpol(#REF!,#REF!,params!B2895,"cubic")</f>
        <v>#NAME?</v>
      </c>
      <c r="O2895" s="153" t="e">
        <f t="shared" ca="1" si="366"/>
        <v>#NAME?</v>
      </c>
    </row>
    <row r="2896" spans="1:15">
      <c r="A2896">
        <v>2893</v>
      </c>
      <c r="B2896">
        <f t="shared" si="364"/>
        <v>11.571999999999999</v>
      </c>
      <c r="C2896" s="151" t="e">
        <f ca="1">+_xll.BInterpol(Boost!$R$6:$R$66,Boost!$AZ$6:$AZ$66,params!B2896,"cubic")</f>
        <v>#NAME?</v>
      </c>
      <c r="D2896" s="151" t="e">
        <f ca="1">+_xll.BInterpol(Boost!$R$6:$R$66,Boost!$AX$6:$AX$66,params!B2896,"cubic")</f>
        <v>#NAME?</v>
      </c>
      <c r="E2896" s="198" t="e">
        <f t="shared" ca="1" si="367"/>
        <v>#NAME?</v>
      </c>
      <c r="F2896" s="151" t="e">
        <f ca="1">+_xll.BInterpol(Boost!$R$6:$R$66,Boost!$AY$6:$AY$66,params!B2896,"cubic")</f>
        <v>#NAME?</v>
      </c>
      <c r="G2896" s="151" t="e">
        <f ca="1">_xll.BInterpol(cf!$A$2:$A$68,cf!$B$2:$B$68,params!B2896,"cubic")/100</f>
        <v>#NAME?</v>
      </c>
      <c r="H2896" s="199" t="e">
        <f t="shared" ca="1" si="368"/>
        <v>#NAME?</v>
      </c>
      <c r="I2896" s="152">
        <f t="shared" si="363"/>
        <v>0.17540808760195226</v>
      </c>
      <c r="J2896" s="152">
        <f t="shared" si="369"/>
        <v>5.4974626627068979E-5</v>
      </c>
      <c r="K2896" s="3" t="e">
        <f t="shared" ca="1" si="365"/>
        <v>#NAME?</v>
      </c>
      <c r="L2896" s="153" t="e">
        <f t="shared" ca="1" si="370"/>
        <v>#NAME?</v>
      </c>
      <c r="M2896" s="195" t="e">
        <f ca="1">_xll.BInterpol(cf!$A$2:$A$68,cf!$C$2:$C$68,params!B2896,"cubic")</f>
        <v>#NAME?</v>
      </c>
      <c r="N2896" s="195" t="e">
        <f ca="1">+_xll.BInterpol(#REF!,#REF!,params!B2896,"cubic")</f>
        <v>#NAME?</v>
      </c>
      <c r="O2896" s="153" t="e">
        <f t="shared" ca="1" si="366"/>
        <v>#NAME?</v>
      </c>
    </row>
    <row r="2897" spans="1:15">
      <c r="A2897">
        <v>2894</v>
      </c>
      <c r="B2897">
        <f t="shared" si="364"/>
        <v>11.576000000000001</v>
      </c>
      <c r="C2897" s="151" t="e">
        <f ca="1">+_xll.BInterpol(Boost!$R$6:$R$66,Boost!$AZ$6:$AZ$66,params!B2897,"cubic")</f>
        <v>#NAME?</v>
      </c>
      <c r="D2897" s="151" t="e">
        <f ca="1">+_xll.BInterpol(Boost!$R$6:$R$66,Boost!$AX$6:$AX$66,params!B2897,"cubic")</f>
        <v>#NAME?</v>
      </c>
      <c r="E2897" s="198" t="e">
        <f t="shared" ca="1" si="367"/>
        <v>#NAME?</v>
      </c>
      <c r="F2897" s="151" t="e">
        <f ca="1">+_xll.BInterpol(Boost!$R$6:$R$66,Boost!$AY$6:$AY$66,params!B2897,"cubic")</f>
        <v>#NAME?</v>
      </c>
      <c r="G2897" s="151" t="e">
        <f ca="1">_xll.BInterpol(cf!$A$2:$A$68,cf!$B$2:$B$68,params!B2897,"cubic")/100</f>
        <v>#NAME?</v>
      </c>
      <c r="H2897" s="199" t="e">
        <f t="shared" ca="1" si="368"/>
        <v>#NAME?</v>
      </c>
      <c r="I2897" s="152">
        <f t="shared" si="363"/>
        <v>0.17546305856372635</v>
      </c>
      <c r="J2897" s="152">
        <f t="shared" si="369"/>
        <v>5.4970961774092331E-5</v>
      </c>
      <c r="K2897" s="3" t="e">
        <f t="shared" ca="1" si="365"/>
        <v>#NAME?</v>
      </c>
      <c r="L2897" s="153" t="e">
        <f t="shared" ca="1" si="370"/>
        <v>#NAME?</v>
      </c>
      <c r="M2897" s="195" t="e">
        <f ca="1">_xll.BInterpol(cf!$A$2:$A$68,cf!$C$2:$C$68,params!B2897,"cubic")</f>
        <v>#NAME?</v>
      </c>
      <c r="N2897" s="195" t="e">
        <f ca="1">+_xll.BInterpol(#REF!,#REF!,params!B2897,"cubic")</f>
        <v>#NAME?</v>
      </c>
      <c r="O2897" s="153" t="e">
        <f t="shared" ca="1" si="366"/>
        <v>#NAME?</v>
      </c>
    </row>
    <row r="2898" spans="1:15">
      <c r="A2898">
        <v>2895</v>
      </c>
      <c r="B2898">
        <f t="shared" si="364"/>
        <v>11.58</v>
      </c>
      <c r="C2898" s="151" t="e">
        <f ca="1">+_xll.BInterpol(Boost!$R$6:$R$66,Boost!$AZ$6:$AZ$66,params!B2898,"cubic")</f>
        <v>#NAME?</v>
      </c>
      <c r="D2898" s="151" t="e">
        <f ca="1">+_xll.BInterpol(Boost!$R$6:$R$66,Boost!$AX$6:$AX$66,params!B2898,"cubic")</f>
        <v>#NAME?</v>
      </c>
      <c r="E2898" s="198" t="e">
        <f t="shared" ca="1" si="367"/>
        <v>#NAME?</v>
      </c>
      <c r="F2898" s="151" t="e">
        <f ca="1">+_xll.BInterpol(Boost!$R$6:$R$66,Boost!$AY$6:$AY$66,params!B2898,"cubic")</f>
        <v>#NAME?</v>
      </c>
      <c r="G2898" s="151" t="e">
        <f ca="1">_xll.BInterpol(cf!$A$2:$A$68,cf!$B$2:$B$68,params!B2898,"cubic")/100</f>
        <v>#NAME?</v>
      </c>
      <c r="H2898" s="199" t="e">
        <f t="shared" ca="1" si="368"/>
        <v>#NAME?</v>
      </c>
      <c r="I2898" s="152">
        <f t="shared" si="363"/>
        <v>0.17551802586089182</v>
      </c>
      <c r="J2898" s="152">
        <f t="shared" si="369"/>
        <v>5.496729716547577E-5</v>
      </c>
      <c r="K2898" s="3" t="e">
        <f t="shared" ca="1" si="365"/>
        <v>#NAME?</v>
      </c>
      <c r="L2898" s="153" t="e">
        <f t="shared" ca="1" si="370"/>
        <v>#NAME?</v>
      </c>
      <c r="M2898" s="195" t="e">
        <f ca="1">_xll.BInterpol(cf!$A$2:$A$68,cf!$C$2:$C$68,params!B2898,"cubic")</f>
        <v>#NAME?</v>
      </c>
      <c r="N2898" s="195" t="e">
        <f ca="1">+_xll.BInterpol(#REF!,#REF!,params!B2898,"cubic")</f>
        <v>#NAME?</v>
      </c>
      <c r="O2898" s="153" t="e">
        <f t="shared" ca="1" si="366"/>
        <v>#NAME?</v>
      </c>
    </row>
    <row r="2899" spans="1:15">
      <c r="A2899">
        <v>2896</v>
      </c>
      <c r="B2899">
        <f t="shared" si="364"/>
        <v>11.584</v>
      </c>
      <c r="C2899" s="151" t="e">
        <f ca="1">+_xll.BInterpol(Boost!$R$6:$R$66,Boost!$AZ$6:$AZ$66,params!B2899,"cubic")</f>
        <v>#NAME?</v>
      </c>
      <c r="D2899" s="151" t="e">
        <f ca="1">+_xll.BInterpol(Boost!$R$6:$R$66,Boost!$AX$6:$AX$66,params!B2899,"cubic")</f>
        <v>#NAME?</v>
      </c>
      <c r="E2899" s="198" t="e">
        <f t="shared" ca="1" si="367"/>
        <v>#NAME?</v>
      </c>
      <c r="F2899" s="151" t="e">
        <f ca="1">+_xll.BInterpol(Boost!$R$6:$R$66,Boost!$AY$6:$AY$66,params!B2899,"cubic")</f>
        <v>#NAME?</v>
      </c>
      <c r="G2899" s="151" t="e">
        <f ca="1">_xll.BInterpol(cf!$A$2:$A$68,cf!$B$2:$B$68,params!B2899,"cubic")/100</f>
        <v>#NAME?</v>
      </c>
      <c r="H2899" s="199" t="e">
        <f t="shared" ca="1" si="368"/>
        <v>#NAME?</v>
      </c>
      <c r="I2899" s="152">
        <f t="shared" si="363"/>
        <v>0.17557298949369293</v>
      </c>
      <c r="J2899" s="152">
        <f t="shared" si="369"/>
        <v>5.4963632801108275E-5</v>
      </c>
      <c r="K2899" s="3" t="e">
        <f t="shared" ca="1" si="365"/>
        <v>#NAME?</v>
      </c>
      <c r="L2899" s="153" t="e">
        <f t="shared" ca="1" si="370"/>
        <v>#NAME?</v>
      </c>
      <c r="M2899" s="195" t="e">
        <f ca="1">_xll.BInterpol(cf!$A$2:$A$68,cf!$C$2:$C$68,params!B2899,"cubic")</f>
        <v>#NAME?</v>
      </c>
      <c r="N2899" s="195" t="e">
        <f ca="1">+_xll.BInterpol(#REF!,#REF!,params!B2899,"cubic")</f>
        <v>#NAME?</v>
      </c>
      <c r="O2899" s="153" t="e">
        <f t="shared" ca="1" si="366"/>
        <v>#NAME?</v>
      </c>
    </row>
    <row r="2900" spans="1:15">
      <c r="A2900">
        <v>2897</v>
      </c>
      <c r="B2900">
        <f t="shared" si="364"/>
        <v>11.587999999999999</v>
      </c>
      <c r="C2900" s="151" t="e">
        <f ca="1">+_xll.BInterpol(Boost!$R$6:$R$66,Boost!$AZ$6:$AZ$66,params!B2900,"cubic")</f>
        <v>#NAME?</v>
      </c>
      <c r="D2900" s="151" t="e">
        <f ca="1">+_xll.BInterpol(Boost!$R$6:$R$66,Boost!$AX$6:$AX$66,params!B2900,"cubic")</f>
        <v>#NAME?</v>
      </c>
      <c r="E2900" s="198" t="e">
        <f t="shared" ca="1" si="367"/>
        <v>#NAME?</v>
      </c>
      <c r="F2900" s="151" t="e">
        <f ca="1">+_xll.BInterpol(Boost!$R$6:$R$66,Boost!$AY$6:$AY$66,params!B2900,"cubic")</f>
        <v>#NAME?</v>
      </c>
      <c r="G2900" s="151" t="e">
        <f ca="1">_xll.BInterpol(cf!$A$2:$A$68,cf!$B$2:$B$68,params!B2900,"cubic")/100</f>
        <v>#NAME?</v>
      </c>
      <c r="H2900" s="199" t="e">
        <f t="shared" ca="1" si="368"/>
        <v>#NAME?</v>
      </c>
      <c r="I2900" s="152">
        <f t="shared" si="363"/>
        <v>0.17562794946237403</v>
      </c>
      <c r="J2900" s="152">
        <f t="shared" si="369"/>
        <v>5.4959968681100868E-5</v>
      </c>
      <c r="K2900" s="3" t="e">
        <f t="shared" ca="1" si="365"/>
        <v>#NAME?</v>
      </c>
      <c r="L2900" s="153" t="e">
        <f t="shared" ca="1" si="370"/>
        <v>#NAME?</v>
      </c>
      <c r="M2900" s="195" t="e">
        <f ca="1">_xll.BInterpol(cf!$A$2:$A$68,cf!$C$2:$C$68,params!B2900,"cubic")</f>
        <v>#NAME?</v>
      </c>
      <c r="N2900" s="195" t="e">
        <f ca="1">+_xll.BInterpol(#REF!,#REF!,params!B2900,"cubic")</f>
        <v>#NAME?</v>
      </c>
      <c r="O2900" s="153" t="e">
        <f t="shared" ca="1" si="366"/>
        <v>#NAME?</v>
      </c>
    </row>
    <row r="2901" spans="1:15">
      <c r="A2901">
        <v>2898</v>
      </c>
      <c r="B2901">
        <f t="shared" si="364"/>
        <v>11.592000000000001</v>
      </c>
      <c r="C2901" s="151" t="e">
        <f ca="1">+_xll.BInterpol(Boost!$R$6:$R$66,Boost!$AZ$6:$AZ$66,params!B2901,"cubic")</f>
        <v>#NAME?</v>
      </c>
      <c r="D2901" s="151" t="e">
        <f ca="1">+_xll.BInterpol(Boost!$R$6:$R$66,Boost!$AX$6:$AX$66,params!B2901,"cubic")</f>
        <v>#NAME?</v>
      </c>
      <c r="E2901" s="198" t="e">
        <f t="shared" ca="1" si="367"/>
        <v>#NAME?</v>
      </c>
      <c r="F2901" s="151" t="e">
        <f ca="1">+_xll.BInterpol(Boost!$R$6:$R$66,Boost!$AY$6:$AY$66,params!B2901,"cubic")</f>
        <v>#NAME?</v>
      </c>
      <c r="G2901" s="151" t="e">
        <f ca="1">_xll.BInterpol(cf!$A$2:$A$68,cf!$B$2:$B$68,params!B2901,"cubic")/100</f>
        <v>#NAME?</v>
      </c>
      <c r="H2901" s="199" t="e">
        <f t="shared" ca="1" si="368"/>
        <v>#NAME?</v>
      </c>
      <c r="I2901" s="152">
        <f t="shared" si="363"/>
        <v>0.17568290576717938</v>
      </c>
      <c r="J2901" s="152">
        <f t="shared" si="369"/>
        <v>5.4956304805342526E-5</v>
      </c>
      <c r="K2901" s="3" t="e">
        <f t="shared" ca="1" si="365"/>
        <v>#NAME?</v>
      </c>
      <c r="L2901" s="153" t="e">
        <f t="shared" ca="1" si="370"/>
        <v>#NAME?</v>
      </c>
      <c r="M2901" s="195" t="e">
        <f ca="1">_xll.BInterpol(cf!$A$2:$A$68,cf!$C$2:$C$68,params!B2901,"cubic")</f>
        <v>#NAME?</v>
      </c>
      <c r="N2901" s="195" t="e">
        <f ca="1">+_xll.BInterpol(#REF!,#REF!,params!B2901,"cubic")</f>
        <v>#NAME?</v>
      </c>
      <c r="O2901" s="153" t="e">
        <f t="shared" ca="1" si="366"/>
        <v>#NAME?</v>
      </c>
    </row>
    <row r="2902" spans="1:15">
      <c r="A2902">
        <v>2899</v>
      </c>
      <c r="B2902">
        <f t="shared" si="364"/>
        <v>11.596</v>
      </c>
      <c r="C2902" s="151" t="e">
        <f ca="1">+_xll.BInterpol(Boost!$R$6:$R$66,Boost!$AZ$6:$AZ$66,params!B2902,"cubic")</f>
        <v>#NAME?</v>
      </c>
      <c r="D2902" s="151" t="e">
        <f ca="1">+_xll.BInterpol(Boost!$R$6:$R$66,Boost!$AX$6:$AX$66,params!B2902,"cubic")</f>
        <v>#NAME?</v>
      </c>
      <c r="E2902" s="198" t="e">
        <f t="shared" ca="1" si="367"/>
        <v>#NAME?</v>
      </c>
      <c r="F2902" s="151" t="e">
        <f ca="1">+_xll.BInterpol(Boost!$R$6:$R$66,Boost!$AY$6:$AY$66,params!B2902,"cubic")</f>
        <v>#NAME?</v>
      </c>
      <c r="G2902" s="151" t="e">
        <f ca="1">_xll.BInterpol(cf!$A$2:$A$68,cf!$B$2:$B$68,params!B2902,"cubic")/100</f>
        <v>#NAME?</v>
      </c>
      <c r="H2902" s="199" t="e">
        <f t="shared" ca="1" si="368"/>
        <v>#NAME?</v>
      </c>
      <c r="I2902" s="152">
        <f t="shared" si="363"/>
        <v>0.17573785840835321</v>
      </c>
      <c r="J2902" s="152">
        <f t="shared" si="369"/>
        <v>5.495264117383325E-5</v>
      </c>
      <c r="K2902" s="3" t="e">
        <f t="shared" ca="1" si="365"/>
        <v>#NAME?</v>
      </c>
      <c r="L2902" s="153" t="e">
        <f t="shared" ca="1" si="370"/>
        <v>#NAME?</v>
      </c>
      <c r="M2902" s="195" t="e">
        <f ca="1">_xll.BInterpol(cf!$A$2:$A$68,cf!$C$2:$C$68,params!B2902,"cubic")</f>
        <v>#NAME?</v>
      </c>
      <c r="N2902" s="195" t="e">
        <f ca="1">+_xll.BInterpol(#REF!,#REF!,params!B2902,"cubic")</f>
        <v>#NAME?</v>
      </c>
      <c r="O2902" s="153" t="e">
        <f t="shared" ca="1" si="366"/>
        <v>#NAME?</v>
      </c>
    </row>
    <row r="2903" spans="1:15">
      <c r="A2903">
        <v>2900</v>
      </c>
      <c r="B2903">
        <f t="shared" si="364"/>
        <v>11.6</v>
      </c>
      <c r="C2903" s="151" t="e">
        <f ca="1">+_xll.BInterpol(Boost!$R$6:$R$66,Boost!$AZ$6:$AZ$66,params!B2903,"cubic")</f>
        <v>#NAME?</v>
      </c>
      <c r="D2903" s="151" t="e">
        <f ca="1">+_xll.BInterpol(Boost!$R$6:$R$66,Boost!$AX$6:$AX$66,params!B2903,"cubic")</f>
        <v>#NAME?</v>
      </c>
      <c r="E2903" s="198" t="e">
        <f t="shared" ca="1" si="367"/>
        <v>#NAME?</v>
      </c>
      <c r="F2903" s="151" t="e">
        <f ca="1">+_xll.BInterpol(Boost!$R$6:$R$66,Boost!$AY$6:$AY$66,params!B2903,"cubic")</f>
        <v>#NAME?</v>
      </c>
      <c r="G2903" s="151" t="e">
        <f ca="1">_xll.BInterpol(cf!$A$2:$A$68,cf!$B$2:$B$68,params!B2903,"cubic")/100</f>
        <v>#NAME?</v>
      </c>
      <c r="H2903" s="199" t="e">
        <f t="shared" ca="1" si="368"/>
        <v>#NAME?</v>
      </c>
      <c r="I2903" s="152">
        <f t="shared" si="363"/>
        <v>0.17579280738613967</v>
      </c>
      <c r="J2903" s="152">
        <f t="shared" si="369"/>
        <v>5.4948977786462017E-5</v>
      </c>
      <c r="K2903" s="3" t="e">
        <f t="shared" ca="1" si="365"/>
        <v>#NAME?</v>
      </c>
      <c r="L2903" s="153" t="e">
        <f t="shared" ca="1" si="370"/>
        <v>#NAME?</v>
      </c>
      <c r="M2903" s="195" t="e">
        <f ca="1">_xll.BInterpol(cf!$A$2:$A$68,cf!$C$2:$C$68,params!B2903,"cubic")</f>
        <v>#NAME?</v>
      </c>
      <c r="N2903" s="195" t="e">
        <f ca="1">+_xll.BInterpol(#REF!,#REF!,params!B2903,"cubic")</f>
        <v>#NAME?</v>
      </c>
      <c r="O2903" s="153" t="e">
        <f t="shared" ca="1" si="366"/>
        <v>#NAME?</v>
      </c>
    </row>
    <row r="2904" spans="1:15">
      <c r="A2904">
        <v>2901</v>
      </c>
      <c r="B2904">
        <f t="shared" si="364"/>
        <v>11.603999999999999</v>
      </c>
      <c r="C2904" s="151" t="e">
        <f ca="1">+_xll.BInterpol(Boost!$R$6:$R$66,Boost!$AZ$6:$AZ$66,params!B2904,"cubic")</f>
        <v>#NAME?</v>
      </c>
      <c r="D2904" s="151" t="e">
        <f ca="1">+_xll.BInterpol(Boost!$R$6:$R$66,Boost!$AX$6:$AX$66,params!B2904,"cubic")</f>
        <v>#NAME?</v>
      </c>
      <c r="E2904" s="198" t="e">
        <f t="shared" ca="1" si="367"/>
        <v>#NAME?</v>
      </c>
      <c r="F2904" s="151" t="e">
        <f ca="1">+_xll.BInterpol(Boost!$R$6:$R$66,Boost!$AY$6:$AY$66,params!B2904,"cubic")</f>
        <v>#NAME?</v>
      </c>
      <c r="G2904" s="151" t="e">
        <f ca="1">_xll.BInterpol(cf!$A$2:$A$68,cf!$B$2:$B$68,params!B2904,"cubic")/100</f>
        <v>#NAME?</v>
      </c>
      <c r="H2904" s="199" t="e">
        <f t="shared" ca="1" si="368"/>
        <v>#NAME?</v>
      </c>
      <c r="I2904" s="152">
        <f t="shared" si="363"/>
        <v>0.17584775270078312</v>
      </c>
      <c r="J2904" s="152">
        <f t="shared" si="369"/>
        <v>5.4945314643450871E-5</v>
      </c>
      <c r="K2904" s="3" t="e">
        <f t="shared" ca="1" si="365"/>
        <v>#NAME?</v>
      </c>
      <c r="L2904" s="153" t="e">
        <f t="shared" ca="1" si="370"/>
        <v>#NAME?</v>
      </c>
      <c r="M2904" s="195" t="e">
        <f ca="1">_xll.BInterpol(cf!$A$2:$A$68,cf!$C$2:$C$68,params!B2904,"cubic")</f>
        <v>#NAME?</v>
      </c>
      <c r="N2904" s="195" t="e">
        <f ca="1">+_xll.BInterpol(#REF!,#REF!,params!B2904,"cubic")</f>
        <v>#NAME?</v>
      </c>
      <c r="O2904" s="153" t="e">
        <f t="shared" ca="1" si="366"/>
        <v>#NAME?</v>
      </c>
    </row>
    <row r="2905" spans="1:15">
      <c r="A2905">
        <v>2902</v>
      </c>
      <c r="B2905">
        <f t="shared" si="364"/>
        <v>11.608000000000001</v>
      </c>
      <c r="C2905" s="151" t="e">
        <f ca="1">+_xll.BInterpol(Boost!$R$6:$R$66,Boost!$AZ$6:$AZ$66,params!B2905,"cubic")</f>
        <v>#NAME?</v>
      </c>
      <c r="D2905" s="151" t="e">
        <f ca="1">+_xll.BInterpol(Boost!$R$6:$R$66,Boost!$AX$6:$AX$66,params!B2905,"cubic")</f>
        <v>#NAME?</v>
      </c>
      <c r="E2905" s="198" t="e">
        <f t="shared" ca="1" si="367"/>
        <v>#NAME?</v>
      </c>
      <c r="F2905" s="151" t="e">
        <f ca="1">+_xll.BInterpol(Boost!$R$6:$R$66,Boost!$AY$6:$AY$66,params!B2905,"cubic")</f>
        <v>#NAME?</v>
      </c>
      <c r="G2905" s="151" t="e">
        <f ca="1">_xll.BInterpol(cf!$A$2:$A$68,cf!$B$2:$B$68,params!B2905,"cubic")/100</f>
        <v>#NAME?</v>
      </c>
      <c r="H2905" s="199" t="e">
        <f t="shared" ca="1" si="368"/>
        <v>#NAME?</v>
      </c>
      <c r="I2905" s="152">
        <f t="shared" si="363"/>
        <v>0.1759026943525277</v>
      </c>
      <c r="J2905" s="152">
        <f t="shared" si="369"/>
        <v>5.4941651744577769E-5</v>
      </c>
      <c r="K2905" s="3" t="e">
        <f t="shared" ca="1" si="365"/>
        <v>#NAME?</v>
      </c>
      <c r="L2905" s="153" t="e">
        <f t="shared" ca="1" si="370"/>
        <v>#NAME?</v>
      </c>
      <c r="M2905" s="195" t="e">
        <f ca="1">_xll.BInterpol(cf!$A$2:$A$68,cf!$C$2:$C$68,params!B2905,"cubic")</f>
        <v>#NAME?</v>
      </c>
      <c r="N2905" s="195" t="e">
        <f ca="1">+_xll.BInterpol(#REF!,#REF!,params!B2905,"cubic")</f>
        <v>#NAME?</v>
      </c>
      <c r="O2905" s="153" t="e">
        <f t="shared" ca="1" si="366"/>
        <v>#NAME?</v>
      </c>
    </row>
    <row r="2906" spans="1:15">
      <c r="A2906">
        <v>2903</v>
      </c>
      <c r="B2906">
        <f t="shared" si="364"/>
        <v>11.612</v>
      </c>
      <c r="C2906" s="151" t="e">
        <f ca="1">+_xll.BInterpol(Boost!$R$6:$R$66,Boost!$AZ$6:$AZ$66,params!B2906,"cubic")</f>
        <v>#NAME?</v>
      </c>
      <c r="D2906" s="151" t="e">
        <f ca="1">+_xll.BInterpol(Boost!$R$6:$R$66,Boost!$AX$6:$AX$66,params!B2906,"cubic")</f>
        <v>#NAME?</v>
      </c>
      <c r="E2906" s="198" t="e">
        <f t="shared" ca="1" si="367"/>
        <v>#NAME?</v>
      </c>
      <c r="F2906" s="151" t="e">
        <f ca="1">+_xll.BInterpol(Boost!$R$6:$R$66,Boost!$AY$6:$AY$66,params!B2906,"cubic")</f>
        <v>#NAME?</v>
      </c>
      <c r="G2906" s="151" t="e">
        <f ca="1">_xll.BInterpol(cf!$A$2:$A$68,cf!$B$2:$B$68,params!B2906,"cubic")/100</f>
        <v>#NAME?</v>
      </c>
      <c r="H2906" s="199" t="e">
        <f t="shared" ca="1" si="368"/>
        <v>#NAME?</v>
      </c>
      <c r="I2906" s="152">
        <f t="shared" si="363"/>
        <v>0.17595763234161754</v>
      </c>
      <c r="J2906" s="152">
        <f t="shared" si="369"/>
        <v>5.4937989089842709E-5</v>
      </c>
      <c r="K2906" s="3" t="e">
        <f t="shared" ca="1" si="365"/>
        <v>#NAME?</v>
      </c>
      <c r="L2906" s="153" t="e">
        <f t="shared" ca="1" si="370"/>
        <v>#NAME?</v>
      </c>
      <c r="M2906" s="195" t="e">
        <f ca="1">_xll.BInterpol(cf!$A$2:$A$68,cf!$C$2:$C$68,params!B2906,"cubic")</f>
        <v>#NAME?</v>
      </c>
      <c r="N2906" s="195" t="e">
        <f ca="1">+_xll.BInterpol(#REF!,#REF!,params!B2906,"cubic")</f>
        <v>#NAME?</v>
      </c>
      <c r="O2906" s="153" t="e">
        <f t="shared" ca="1" si="366"/>
        <v>#NAME?</v>
      </c>
    </row>
    <row r="2907" spans="1:15">
      <c r="A2907">
        <v>2904</v>
      </c>
      <c r="B2907">
        <f t="shared" si="364"/>
        <v>11.616</v>
      </c>
      <c r="C2907" s="151" t="e">
        <f ca="1">+_xll.BInterpol(Boost!$R$6:$R$66,Boost!$AZ$6:$AZ$66,params!B2907,"cubic")</f>
        <v>#NAME?</v>
      </c>
      <c r="D2907" s="151" t="e">
        <f ca="1">+_xll.BInterpol(Boost!$R$6:$R$66,Boost!$AX$6:$AX$66,params!B2907,"cubic")</f>
        <v>#NAME?</v>
      </c>
      <c r="E2907" s="198" t="e">
        <f t="shared" ca="1" si="367"/>
        <v>#NAME?</v>
      </c>
      <c r="F2907" s="151" t="e">
        <f ca="1">+_xll.BInterpol(Boost!$R$6:$R$66,Boost!$AY$6:$AY$66,params!B2907,"cubic")</f>
        <v>#NAME?</v>
      </c>
      <c r="G2907" s="151" t="e">
        <f ca="1">_xll.BInterpol(cf!$A$2:$A$68,cf!$B$2:$B$68,params!B2907,"cubic")/100</f>
        <v>#NAME?</v>
      </c>
      <c r="H2907" s="199" t="e">
        <f t="shared" ca="1" si="368"/>
        <v>#NAME?</v>
      </c>
      <c r="I2907" s="152">
        <f t="shared" si="363"/>
        <v>0.17601256666829679</v>
      </c>
      <c r="J2907" s="152">
        <f t="shared" si="369"/>
        <v>5.4934326679245693E-5</v>
      </c>
      <c r="K2907" s="3" t="e">
        <f t="shared" ca="1" si="365"/>
        <v>#NAME?</v>
      </c>
      <c r="L2907" s="153" t="e">
        <f t="shared" ca="1" si="370"/>
        <v>#NAME?</v>
      </c>
      <c r="M2907" s="195" t="e">
        <f ca="1">_xll.BInterpol(cf!$A$2:$A$68,cf!$C$2:$C$68,params!B2907,"cubic")</f>
        <v>#NAME?</v>
      </c>
      <c r="N2907" s="195" t="e">
        <f ca="1">+_xll.BInterpol(#REF!,#REF!,params!B2907,"cubic")</f>
        <v>#NAME?</v>
      </c>
      <c r="O2907" s="153" t="e">
        <f t="shared" ca="1" si="366"/>
        <v>#NAME?</v>
      </c>
    </row>
    <row r="2908" spans="1:15">
      <c r="A2908">
        <v>2905</v>
      </c>
      <c r="B2908">
        <f t="shared" si="364"/>
        <v>11.62</v>
      </c>
      <c r="C2908" s="151" t="e">
        <f ca="1">+_xll.BInterpol(Boost!$R$6:$R$66,Boost!$AZ$6:$AZ$66,params!B2908,"cubic")</f>
        <v>#NAME?</v>
      </c>
      <c r="D2908" s="151" t="e">
        <f ca="1">+_xll.BInterpol(Boost!$R$6:$R$66,Boost!$AX$6:$AX$66,params!B2908,"cubic")</f>
        <v>#NAME?</v>
      </c>
      <c r="E2908" s="198" t="e">
        <f t="shared" ca="1" si="367"/>
        <v>#NAME?</v>
      </c>
      <c r="F2908" s="151" t="e">
        <f ca="1">+_xll.BInterpol(Boost!$R$6:$R$66,Boost!$AY$6:$AY$66,params!B2908,"cubic")</f>
        <v>#NAME?</v>
      </c>
      <c r="G2908" s="151" t="e">
        <f ca="1">_xll.BInterpol(cf!$A$2:$A$68,cf!$B$2:$B$68,params!B2908,"cubic")/100</f>
        <v>#NAME?</v>
      </c>
      <c r="H2908" s="199" t="e">
        <f t="shared" ca="1" si="368"/>
        <v>#NAME?</v>
      </c>
      <c r="I2908" s="152">
        <f t="shared" si="363"/>
        <v>0.1760674973328098</v>
      </c>
      <c r="J2908" s="152">
        <f t="shared" si="369"/>
        <v>5.4930664513008765E-5</v>
      </c>
      <c r="K2908" s="3" t="e">
        <f t="shared" ca="1" si="365"/>
        <v>#NAME?</v>
      </c>
      <c r="L2908" s="153" t="e">
        <f t="shared" ca="1" si="370"/>
        <v>#NAME?</v>
      </c>
      <c r="M2908" s="195" t="e">
        <f ca="1">_xll.BInterpol(cf!$A$2:$A$68,cf!$C$2:$C$68,params!B2908,"cubic")</f>
        <v>#NAME?</v>
      </c>
      <c r="N2908" s="195" t="e">
        <f ca="1">+_xll.BInterpol(#REF!,#REF!,params!B2908,"cubic")</f>
        <v>#NAME?</v>
      </c>
      <c r="O2908" s="153" t="e">
        <f t="shared" ca="1" si="366"/>
        <v>#NAME?</v>
      </c>
    </row>
    <row r="2909" spans="1:15">
      <c r="A2909">
        <v>2906</v>
      </c>
      <c r="B2909">
        <f t="shared" si="364"/>
        <v>11.624000000000001</v>
      </c>
      <c r="C2909" s="151" t="e">
        <f ca="1">+_xll.BInterpol(Boost!$R$6:$R$66,Boost!$AZ$6:$AZ$66,params!B2909,"cubic")</f>
        <v>#NAME?</v>
      </c>
      <c r="D2909" s="151" t="e">
        <f ca="1">+_xll.BInterpol(Boost!$R$6:$R$66,Boost!$AX$6:$AX$66,params!B2909,"cubic")</f>
        <v>#NAME?</v>
      </c>
      <c r="E2909" s="198" t="e">
        <f t="shared" ca="1" si="367"/>
        <v>#NAME?</v>
      </c>
      <c r="F2909" s="151" t="e">
        <f ca="1">+_xll.BInterpol(Boost!$R$6:$R$66,Boost!$AY$6:$AY$66,params!B2909,"cubic")</f>
        <v>#NAME?</v>
      </c>
      <c r="G2909" s="151" t="e">
        <f ca="1">_xll.BInterpol(cf!$A$2:$A$68,cf!$B$2:$B$68,params!B2909,"cubic")/100</f>
        <v>#NAME?</v>
      </c>
      <c r="H2909" s="199" t="e">
        <f t="shared" ca="1" si="368"/>
        <v>#NAME?</v>
      </c>
      <c r="I2909" s="152">
        <f t="shared" si="363"/>
        <v>0.17612242433540048</v>
      </c>
      <c r="J2909" s="152">
        <f t="shared" si="369"/>
        <v>5.4927002590687835E-5</v>
      </c>
      <c r="K2909" s="3" t="e">
        <f t="shared" ca="1" si="365"/>
        <v>#NAME?</v>
      </c>
      <c r="L2909" s="153" t="e">
        <f t="shared" ca="1" si="370"/>
        <v>#NAME?</v>
      </c>
      <c r="M2909" s="195" t="e">
        <f ca="1">_xll.BInterpol(cf!$A$2:$A$68,cf!$C$2:$C$68,params!B2909,"cubic")</f>
        <v>#NAME?</v>
      </c>
      <c r="N2909" s="195" t="e">
        <f ca="1">+_xll.BInterpol(#REF!,#REF!,params!B2909,"cubic")</f>
        <v>#NAME?</v>
      </c>
      <c r="O2909" s="153" t="e">
        <f t="shared" ca="1" si="366"/>
        <v>#NAME?</v>
      </c>
    </row>
    <row r="2910" spans="1:15">
      <c r="A2910">
        <v>2907</v>
      </c>
      <c r="B2910">
        <f t="shared" si="364"/>
        <v>11.628</v>
      </c>
      <c r="C2910" s="151" t="e">
        <f ca="1">+_xll.BInterpol(Boost!$R$6:$R$66,Boost!$AZ$6:$AZ$66,params!B2910,"cubic")</f>
        <v>#NAME?</v>
      </c>
      <c r="D2910" s="151" t="e">
        <f ca="1">+_xll.BInterpol(Boost!$R$6:$R$66,Boost!$AX$6:$AX$66,params!B2910,"cubic")</f>
        <v>#NAME?</v>
      </c>
      <c r="E2910" s="198" t="e">
        <f t="shared" ca="1" si="367"/>
        <v>#NAME?</v>
      </c>
      <c r="F2910" s="151" t="e">
        <f ca="1">+_xll.BInterpol(Boost!$R$6:$R$66,Boost!$AY$6:$AY$66,params!B2910,"cubic")</f>
        <v>#NAME?</v>
      </c>
      <c r="G2910" s="151" t="e">
        <f ca="1">_xll.BInterpol(cf!$A$2:$A$68,cf!$B$2:$B$68,params!B2910,"cubic")/100</f>
        <v>#NAME?</v>
      </c>
      <c r="H2910" s="199" t="e">
        <f t="shared" ca="1" si="368"/>
        <v>#NAME?</v>
      </c>
      <c r="I2910" s="152">
        <f t="shared" si="363"/>
        <v>0.1761773476763131</v>
      </c>
      <c r="J2910" s="152">
        <f t="shared" si="369"/>
        <v>5.492334091261597E-5</v>
      </c>
      <c r="K2910" s="3" t="e">
        <f t="shared" ca="1" si="365"/>
        <v>#NAME?</v>
      </c>
      <c r="L2910" s="153" t="e">
        <f t="shared" ca="1" si="370"/>
        <v>#NAME?</v>
      </c>
      <c r="M2910" s="195" t="e">
        <f ca="1">_xll.BInterpol(cf!$A$2:$A$68,cf!$C$2:$C$68,params!B2910,"cubic")</f>
        <v>#NAME?</v>
      </c>
      <c r="N2910" s="195" t="e">
        <f ca="1">+_xll.BInterpol(#REF!,#REF!,params!B2910,"cubic")</f>
        <v>#NAME?</v>
      </c>
      <c r="O2910" s="153" t="e">
        <f t="shared" ca="1" si="366"/>
        <v>#NAME?</v>
      </c>
    </row>
    <row r="2911" spans="1:15">
      <c r="A2911">
        <v>2908</v>
      </c>
      <c r="B2911">
        <f t="shared" si="364"/>
        <v>11.632</v>
      </c>
      <c r="C2911" s="151" t="e">
        <f ca="1">+_xll.BInterpol(Boost!$R$6:$R$66,Boost!$AZ$6:$AZ$66,params!B2911,"cubic")</f>
        <v>#NAME?</v>
      </c>
      <c r="D2911" s="151" t="e">
        <f ca="1">+_xll.BInterpol(Boost!$R$6:$R$66,Boost!$AX$6:$AX$66,params!B2911,"cubic")</f>
        <v>#NAME?</v>
      </c>
      <c r="E2911" s="198" t="e">
        <f t="shared" ca="1" si="367"/>
        <v>#NAME?</v>
      </c>
      <c r="F2911" s="151" t="e">
        <f ca="1">+_xll.BInterpol(Boost!$R$6:$R$66,Boost!$AY$6:$AY$66,params!B2911,"cubic")</f>
        <v>#NAME?</v>
      </c>
      <c r="G2911" s="151" t="e">
        <f ca="1">_xll.BInterpol(cf!$A$2:$A$68,cf!$B$2:$B$68,params!B2911,"cubic")/100</f>
        <v>#NAME?</v>
      </c>
      <c r="H2911" s="199" t="e">
        <f t="shared" ca="1" si="368"/>
        <v>#NAME?</v>
      </c>
      <c r="I2911" s="152">
        <f t="shared" si="363"/>
        <v>0.17623226735579167</v>
      </c>
      <c r="J2911" s="152">
        <f t="shared" si="369"/>
        <v>5.4919679478571126E-5</v>
      </c>
      <c r="K2911" s="3" t="e">
        <f t="shared" ca="1" si="365"/>
        <v>#NAME?</v>
      </c>
      <c r="L2911" s="153" t="e">
        <f t="shared" ca="1" si="370"/>
        <v>#NAME?</v>
      </c>
      <c r="M2911" s="195" t="e">
        <f ca="1">_xll.BInterpol(cf!$A$2:$A$68,cf!$C$2:$C$68,params!B2911,"cubic")</f>
        <v>#NAME?</v>
      </c>
      <c r="N2911" s="195" t="e">
        <f ca="1">+_xll.BInterpol(#REF!,#REF!,params!B2911,"cubic")</f>
        <v>#NAME?</v>
      </c>
      <c r="O2911" s="153" t="e">
        <f t="shared" ca="1" si="366"/>
        <v>#NAME?</v>
      </c>
    </row>
    <row r="2912" spans="1:15">
      <c r="A2912">
        <v>2909</v>
      </c>
      <c r="B2912">
        <f t="shared" si="364"/>
        <v>11.635999999999999</v>
      </c>
      <c r="C2912" s="151" t="e">
        <f ca="1">+_xll.BInterpol(Boost!$R$6:$R$66,Boost!$AZ$6:$AZ$66,params!B2912,"cubic")</f>
        <v>#NAME?</v>
      </c>
      <c r="D2912" s="151" t="e">
        <f ca="1">+_xll.BInterpol(Boost!$R$6:$R$66,Boost!$AX$6:$AX$66,params!B2912,"cubic")</f>
        <v>#NAME?</v>
      </c>
      <c r="E2912" s="198" t="e">
        <f t="shared" ca="1" si="367"/>
        <v>#NAME?</v>
      </c>
      <c r="F2912" s="151" t="e">
        <f ca="1">+_xll.BInterpol(Boost!$R$6:$R$66,Boost!$AY$6:$AY$66,params!B2912,"cubic")</f>
        <v>#NAME?</v>
      </c>
      <c r="G2912" s="151" t="e">
        <f ca="1">_xll.BInterpol(cf!$A$2:$A$68,cf!$B$2:$B$68,params!B2912,"cubic")/100</f>
        <v>#NAME?</v>
      </c>
      <c r="H2912" s="199" t="e">
        <f t="shared" ca="1" si="368"/>
        <v>#NAME?</v>
      </c>
      <c r="I2912" s="152">
        <f t="shared" si="363"/>
        <v>0.17628718337408034</v>
      </c>
      <c r="J2912" s="152">
        <f t="shared" si="369"/>
        <v>5.4916018288664326E-5</v>
      </c>
      <c r="K2912" s="3" t="e">
        <f t="shared" ca="1" si="365"/>
        <v>#NAME?</v>
      </c>
      <c r="L2912" s="153" t="e">
        <f t="shared" ca="1" si="370"/>
        <v>#NAME?</v>
      </c>
      <c r="M2912" s="195" t="e">
        <f ca="1">_xll.BInterpol(cf!$A$2:$A$68,cf!$C$2:$C$68,params!B2912,"cubic")</f>
        <v>#NAME?</v>
      </c>
      <c r="N2912" s="195" t="e">
        <f ca="1">+_xll.BInterpol(#REF!,#REF!,params!B2912,"cubic")</f>
        <v>#NAME?</v>
      </c>
      <c r="O2912" s="153" t="e">
        <f t="shared" ca="1" si="366"/>
        <v>#NAME?</v>
      </c>
    </row>
    <row r="2913" spans="1:15">
      <c r="A2913">
        <v>2910</v>
      </c>
      <c r="B2913">
        <f t="shared" si="364"/>
        <v>11.64</v>
      </c>
      <c r="C2913" s="151" t="e">
        <f ca="1">+_xll.BInterpol(Boost!$R$6:$R$66,Boost!$AZ$6:$AZ$66,params!B2913,"cubic")</f>
        <v>#NAME?</v>
      </c>
      <c r="D2913" s="151" t="e">
        <f ca="1">+_xll.BInterpol(Boost!$R$6:$R$66,Boost!$AX$6:$AX$66,params!B2913,"cubic")</f>
        <v>#NAME?</v>
      </c>
      <c r="E2913" s="198" t="e">
        <f t="shared" ca="1" si="367"/>
        <v>#NAME?</v>
      </c>
      <c r="F2913" s="151" t="e">
        <f ca="1">+_xll.BInterpol(Boost!$R$6:$R$66,Boost!$AY$6:$AY$66,params!B2913,"cubic")</f>
        <v>#NAME?</v>
      </c>
      <c r="G2913" s="151" t="e">
        <f ca="1">_xll.BInterpol(cf!$A$2:$A$68,cf!$B$2:$B$68,params!B2913,"cubic")/100</f>
        <v>#NAME?</v>
      </c>
      <c r="H2913" s="199" t="e">
        <f t="shared" ca="1" si="368"/>
        <v>#NAME?</v>
      </c>
      <c r="I2913" s="152">
        <f t="shared" si="363"/>
        <v>0.17634209573142312</v>
      </c>
      <c r="J2913" s="152">
        <f t="shared" si="369"/>
        <v>5.4912357342784546E-5</v>
      </c>
      <c r="K2913" s="3" t="e">
        <f t="shared" ca="1" si="365"/>
        <v>#NAME?</v>
      </c>
      <c r="L2913" s="153" t="e">
        <f t="shared" ca="1" si="370"/>
        <v>#NAME?</v>
      </c>
      <c r="M2913" s="195" t="e">
        <f ca="1">_xll.BInterpol(cf!$A$2:$A$68,cf!$C$2:$C$68,params!B2913,"cubic")</f>
        <v>#NAME?</v>
      </c>
      <c r="N2913" s="195" t="e">
        <f ca="1">+_xll.BInterpol(#REF!,#REF!,params!B2913,"cubic")</f>
        <v>#NAME?</v>
      </c>
      <c r="O2913" s="153" t="e">
        <f t="shared" ca="1" si="366"/>
        <v>#NAME?</v>
      </c>
    </row>
    <row r="2914" spans="1:15">
      <c r="A2914">
        <v>2911</v>
      </c>
      <c r="B2914">
        <f t="shared" si="364"/>
        <v>11.644</v>
      </c>
      <c r="C2914" s="151" t="e">
        <f ca="1">+_xll.BInterpol(Boost!$R$6:$R$66,Boost!$AZ$6:$AZ$66,params!B2914,"cubic")</f>
        <v>#NAME?</v>
      </c>
      <c r="D2914" s="151" t="e">
        <f ca="1">+_xll.BInterpol(Boost!$R$6:$R$66,Boost!$AX$6:$AX$66,params!B2914,"cubic")</f>
        <v>#NAME?</v>
      </c>
      <c r="E2914" s="198" t="e">
        <f t="shared" ca="1" si="367"/>
        <v>#NAME?</v>
      </c>
      <c r="F2914" s="151" t="e">
        <f ca="1">+_xll.BInterpol(Boost!$R$6:$R$66,Boost!$AY$6:$AY$66,params!B2914,"cubic")</f>
        <v>#NAME?</v>
      </c>
      <c r="G2914" s="151" t="e">
        <f ca="1">_xll.BInterpol(cf!$A$2:$A$68,cf!$B$2:$B$68,params!B2914,"cubic")/100</f>
        <v>#NAME?</v>
      </c>
      <c r="H2914" s="199" t="e">
        <f t="shared" ca="1" si="368"/>
        <v>#NAME?</v>
      </c>
      <c r="I2914" s="152">
        <f t="shared" ref="I2914:I2977" si="371">1-EXP($R$5*-1*B2914/(1-$R$6))</f>
        <v>0.17639700442806416</v>
      </c>
      <c r="J2914" s="152">
        <f t="shared" si="369"/>
        <v>5.4908696641042809E-5</v>
      </c>
      <c r="K2914" s="3" t="e">
        <f t="shared" ca="1" si="365"/>
        <v>#NAME?</v>
      </c>
      <c r="L2914" s="153" t="e">
        <f t="shared" ca="1" si="370"/>
        <v>#NAME?</v>
      </c>
      <c r="M2914" s="195" t="e">
        <f ca="1">_xll.BInterpol(cf!$A$2:$A$68,cf!$C$2:$C$68,params!B2914,"cubic")</f>
        <v>#NAME?</v>
      </c>
      <c r="N2914" s="195" t="e">
        <f ca="1">+_xll.BInterpol(#REF!,#REF!,params!B2914,"cubic")</f>
        <v>#NAME?</v>
      </c>
      <c r="O2914" s="153" t="e">
        <f t="shared" ca="1" si="366"/>
        <v>#NAME?</v>
      </c>
    </row>
    <row r="2915" spans="1:15">
      <c r="A2915">
        <v>2912</v>
      </c>
      <c r="B2915">
        <f t="shared" si="364"/>
        <v>11.648</v>
      </c>
      <c r="C2915" s="151" t="e">
        <f ca="1">+_xll.BInterpol(Boost!$R$6:$R$66,Boost!$AZ$6:$AZ$66,params!B2915,"cubic")</f>
        <v>#NAME?</v>
      </c>
      <c r="D2915" s="151" t="e">
        <f ca="1">+_xll.BInterpol(Boost!$R$6:$R$66,Boost!$AX$6:$AX$66,params!B2915,"cubic")</f>
        <v>#NAME?</v>
      </c>
      <c r="E2915" s="198" t="e">
        <f t="shared" ca="1" si="367"/>
        <v>#NAME?</v>
      </c>
      <c r="F2915" s="151" t="e">
        <f ca="1">+_xll.BInterpol(Boost!$R$6:$R$66,Boost!$AY$6:$AY$66,params!B2915,"cubic")</f>
        <v>#NAME?</v>
      </c>
      <c r="G2915" s="151" t="e">
        <f ca="1">_xll.BInterpol(cf!$A$2:$A$68,cf!$B$2:$B$68,params!B2915,"cubic")/100</f>
        <v>#NAME?</v>
      </c>
      <c r="H2915" s="199" t="e">
        <f t="shared" ca="1" si="368"/>
        <v>#NAME?</v>
      </c>
      <c r="I2915" s="152">
        <f t="shared" si="371"/>
        <v>0.17645190946424749</v>
      </c>
      <c r="J2915" s="152">
        <f t="shared" si="369"/>
        <v>5.4905036183328093E-5</v>
      </c>
      <c r="K2915" s="3" t="e">
        <f t="shared" ca="1" si="365"/>
        <v>#NAME?</v>
      </c>
      <c r="L2915" s="153" t="e">
        <f t="shared" ca="1" si="370"/>
        <v>#NAME?</v>
      </c>
      <c r="M2915" s="195" t="e">
        <f ca="1">_xll.BInterpol(cf!$A$2:$A$68,cf!$C$2:$C$68,params!B2915,"cubic")</f>
        <v>#NAME?</v>
      </c>
      <c r="N2915" s="195" t="e">
        <f ca="1">+_xll.BInterpol(#REF!,#REF!,params!B2915,"cubic")</f>
        <v>#NAME?</v>
      </c>
      <c r="O2915" s="153" t="e">
        <f t="shared" ca="1" si="366"/>
        <v>#NAME?</v>
      </c>
    </row>
    <row r="2916" spans="1:15">
      <c r="A2916">
        <v>2913</v>
      </c>
      <c r="B2916">
        <f t="shared" si="364"/>
        <v>11.651999999999999</v>
      </c>
      <c r="C2916" s="151" t="e">
        <f ca="1">+_xll.BInterpol(Boost!$R$6:$R$66,Boost!$AZ$6:$AZ$66,params!B2916,"cubic")</f>
        <v>#NAME?</v>
      </c>
      <c r="D2916" s="151" t="e">
        <f ca="1">+_xll.BInterpol(Boost!$R$6:$R$66,Boost!$AX$6:$AX$66,params!B2916,"cubic")</f>
        <v>#NAME?</v>
      </c>
      <c r="E2916" s="198" t="e">
        <f t="shared" ca="1" si="367"/>
        <v>#NAME?</v>
      </c>
      <c r="F2916" s="151" t="e">
        <f ca="1">+_xll.BInterpol(Boost!$R$6:$R$66,Boost!$AY$6:$AY$66,params!B2916,"cubic")</f>
        <v>#NAME?</v>
      </c>
      <c r="G2916" s="151" t="e">
        <f ca="1">_xll.BInterpol(cf!$A$2:$A$68,cf!$B$2:$B$68,params!B2916,"cubic")/100</f>
        <v>#NAME?</v>
      </c>
      <c r="H2916" s="199" t="e">
        <f t="shared" ca="1" si="368"/>
        <v>#NAME?</v>
      </c>
      <c r="I2916" s="152">
        <f t="shared" si="371"/>
        <v>0.17650681084021691</v>
      </c>
      <c r="J2916" s="152">
        <f t="shared" si="369"/>
        <v>5.4901375969418353E-5</v>
      </c>
      <c r="K2916" s="3" t="e">
        <f t="shared" ca="1" si="365"/>
        <v>#NAME?</v>
      </c>
      <c r="L2916" s="153" t="e">
        <f t="shared" ca="1" si="370"/>
        <v>#NAME?</v>
      </c>
      <c r="M2916" s="195" t="e">
        <f ca="1">_xll.BInterpol(cf!$A$2:$A$68,cf!$C$2:$C$68,params!B2916,"cubic")</f>
        <v>#NAME?</v>
      </c>
      <c r="N2916" s="195" t="e">
        <f ca="1">+_xll.BInterpol(#REF!,#REF!,params!B2916,"cubic")</f>
        <v>#NAME?</v>
      </c>
      <c r="O2916" s="153" t="e">
        <f t="shared" ca="1" si="366"/>
        <v>#NAME?</v>
      </c>
    </row>
    <row r="2917" spans="1:15">
      <c r="A2917">
        <v>2914</v>
      </c>
      <c r="B2917">
        <f t="shared" si="364"/>
        <v>11.656000000000001</v>
      </c>
      <c r="C2917" s="151" t="e">
        <f ca="1">+_xll.BInterpol(Boost!$R$6:$R$66,Boost!$AZ$6:$AZ$66,params!B2917,"cubic")</f>
        <v>#NAME?</v>
      </c>
      <c r="D2917" s="151" t="e">
        <f ca="1">+_xll.BInterpol(Boost!$R$6:$R$66,Boost!$AX$6:$AX$66,params!B2917,"cubic")</f>
        <v>#NAME?</v>
      </c>
      <c r="E2917" s="198" t="e">
        <f t="shared" ca="1" si="367"/>
        <v>#NAME?</v>
      </c>
      <c r="F2917" s="151" t="e">
        <f ca="1">+_xll.BInterpol(Boost!$R$6:$R$66,Boost!$AY$6:$AY$66,params!B2917,"cubic")</f>
        <v>#NAME?</v>
      </c>
      <c r="G2917" s="151" t="e">
        <f ca="1">_xll.BInterpol(cf!$A$2:$A$68,cf!$B$2:$B$68,params!B2917,"cubic")/100</f>
        <v>#NAME?</v>
      </c>
      <c r="H2917" s="199" t="e">
        <f t="shared" ca="1" si="368"/>
        <v>#NAME?</v>
      </c>
      <c r="I2917" s="152">
        <f t="shared" si="371"/>
        <v>0.17656170855621678</v>
      </c>
      <c r="J2917" s="152">
        <f t="shared" si="369"/>
        <v>5.4897715999868701E-5</v>
      </c>
      <c r="K2917" s="3" t="e">
        <f t="shared" ca="1" si="365"/>
        <v>#NAME?</v>
      </c>
      <c r="L2917" s="153" t="e">
        <f t="shared" ca="1" si="370"/>
        <v>#NAME?</v>
      </c>
      <c r="M2917" s="195" t="e">
        <f ca="1">_xll.BInterpol(cf!$A$2:$A$68,cf!$C$2:$C$68,params!B2917,"cubic")</f>
        <v>#NAME?</v>
      </c>
      <c r="N2917" s="195" t="e">
        <f ca="1">+_xll.BInterpol(#REF!,#REF!,params!B2917,"cubic")</f>
        <v>#NAME?</v>
      </c>
      <c r="O2917" s="153" t="e">
        <f t="shared" ca="1" si="366"/>
        <v>#NAME?</v>
      </c>
    </row>
    <row r="2918" spans="1:15">
      <c r="A2918">
        <v>2915</v>
      </c>
      <c r="B2918">
        <f t="shared" si="364"/>
        <v>11.66</v>
      </c>
      <c r="C2918" s="151" t="e">
        <f ca="1">+_xll.BInterpol(Boost!$R$6:$R$66,Boost!$AZ$6:$AZ$66,params!B2918,"cubic")</f>
        <v>#NAME?</v>
      </c>
      <c r="D2918" s="151" t="e">
        <f ca="1">+_xll.BInterpol(Boost!$R$6:$R$66,Boost!$AX$6:$AX$66,params!B2918,"cubic")</f>
        <v>#NAME?</v>
      </c>
      <c r="E2918" s="198" t="e">
        <f t="shared" ca="1" si="367"/>
        <v>#NAME?</v>
      </c>
      <c r="F2918" s="151" t="e">
        <f ca="1">+_xll.BInterpol(Boost!$R$6:$R$66,Boost!$AY$6:$AY$66,params!B2918,"cubic")</f>
        <v>#NAME?</v>
      </c>
      <c r="G2918" s="151" t="e">
        <f ca="1">_xll.BInterpol(cf!$A$2:$A$68,cf!$B$2:$B$68,params!B2918,"cubic")/100</f>
        <v>#NAME?</v>
      </c>
      <c r="H2918" s="199" t="e">
        <f t="shared" ca="1" si="368"/>
        <v>#NAME?</v>
      </c>
      <c r="I2918" s="152">
        <f t="shared" si="371"/>
        <v>0.17661660261249079</v>
      </c>
      <c r="J2918" s="152">
        <f t="shared" si="369"/>
        <v>5.4894056274013003E-5</v>
      </c>
      <c r="K2918" s="3" t="e">
        <f t="shared" ca="1" si="365"/>
        <v>#NAME?</v>
      </c>
      <c r="L2918" s="153" t="e">
        <f t="shared" ca="1" si="370"/>
        <v>#NAME?</v>
      </c>
      <c r="M2918" s="195" t="e">
        <f ca="1">_xll.BInterpol(cf!$A$2:$A$68,cf!$C$2:$C$68,params!B2918,"cubic")</f>
        <v>#NAME?</v>
      </c>
      <c r="N2918" s="195" t="e">
        <f ca="1">+_xll.BInterpol(#REF!,#REF!,params!B2918,"cubic")</f>
        <v>#NAME?</v>
      </c>
      <c r="O2918" s="153" t="e">
        <f t="shared" ca="1" si="366"/>
        <v>#NAME?</v>
      </c>
    </row>
    <row r="2919" spans="1:15">
      <c r="A2919">
        <v>2916</v>
      </c>
      <c r="B2919">
        <f t="shared" si="364"/>
        <v>11.664</v>
      </c>
      <c r="C2919" s="151" t="e">
        <f ca="1">+_xll.BInterpol(Boost!$R$6:$R$66,Boost!$AZ$6:$AZ$66,params!B2919,"cubic")</f>
        <v>#NAME?</v>
      </c>
      <c r="D2919" s="151" t="e">
        <f ca="1">+_xll.BInterpol(Boost!$R$6:$R$66,Boost!$AX$6:$AX$66,params!B2919,"cubic")</f>
        <v>#NAME?</v>
      </c>
      <c r="E2919" s="198" t="e">
        <f t="shared" ca="1" si="367"/>
        <v>#NAME?</v>
      </c>
      <c r="F2919" s="151" t="e">
        <f ca="1">+_xll.BInterpol(Boost!$R$6:$R$66,Boost!$AY$6:$AY$66,params!B2919,"cubic")</f>
        <v>#NAME?</v>
      </c>
      <c r="G2919" s="151" t="e">
        <f ca="1">_xll.BInterpol(cf!$A$2:$A$68,cf!$B$2:$B$68,params!B2919,"cubic")/100</f>
        <v>#NAME?</v>
      </c>
      <c r="H2919" s="199" t="e">
        <f t="shared" ca="1" si="368"/>
        <v>#NAME?</v>
      </c>
      <c r="I2919" s="152">
        <f t="shared" si="371"/>
        <v>0.17667149300928309</v>
      </c>
      <c r="J2919" s="152">
        <f t="shared" si="369"/>
        <v>5.4890396792295348E-5</v>
      </c>
      <c r="K2919" s="3" t="e">
        <f t="shared" ca="1" si="365"/>
        <v>#NAME?</v>
      </c>
      <c r="L2919" s="153" t="e">
        <f t="shared" ca="1" si="370"/>
        <v>#NAME?</v>
      </c>
      <c r="M2919" s="195" t="e">
        <f ca="1">_xll.BInterpol(cf!$A$2:$A$68,cf!$C$2:$C$68,params!B2919,"cubic")</f>
        <v>#NAME?</v>
      </c>
      <c r="N2919" s="195" t="e">
        <f ca="1">+_xll.BInterpol(#REF!,#REF!,params!B2919,"cubic")</f>
        <v>#NAME?</v>
      </c>
      <c r="O2919" s="153" t="e">
        <f t="shared" ca="1" si="366"/>
        <v>#NAME?</v>
      </c>
    </row>
    <row r="2920" spans="1:15">
      <c r="A2920">
        <v>2917</v>
      </c>
      <c r="B2920">
        <f t="shared" si="364"/>
        <v>11.667999999999999</v>
      </c>
      <c r="C2920" s="151" t="e">
        <f ca="1">+_xll.BInterpol(Boost!$R$6:$R$66,Boost!$AZ$6:$AZ$66,params!B2920,"cubic")</f>
        <v>#NAME?</v>
      </c>
      <c r="D2920" s="151" t="e">
        <f ca="1">+_xll.BInterpol(Boost!$R$6:$R$66,Boost!$AX$6:$AX$66,params!B2920,"cubic")</f>
        <v>#NAME?</v>
      </c>
      <c r="E2920" s="198" t="e">
        <f t="shared" ca="1" si="367"/>
        <v>#NAME?</v>
      </c>
      <c r="F2920" s="151" t="e">
        <f ca="1">+_xll.BInterpol(Boost!$R$6:$R$66,Boost!$AY$6:$AY$66,params!B2920,"cubic")</f>
        <v>#NAME?</v>
      </c>
      <c r="G2920" s="151" t="e">
        <f ca="1">_xll.BInterpol(cf!$A$2:$A$68,cf!$B$2:$B$68,params!B2920,"cubic")/100</f>
        <v>#NAME?</v>
      </c>
      <c r="H2920" s="199" t="e">
        <f t="shared" ca="1" si="368"/>
        <v>#NAME?</v>
      </c>
      <c r="I2920" s="152">
        <f t="shared" si="371"/>
        <v>0.17672637974683747</v>
      </c>
      <c r="J2920" s="152">
        <f t="shared" si="369"/>
        <v>5.488673755438267E-5</v>
      </c>
      <c r="K2920" s="3" t="e">
        <f t="shared" ca="1" si="365"/>
        <v>#NAME?</v>
      </c>
      <c r="L2920" s="153" t="e">
        <f t="shared" ca="1" si="370"/>
        <v>#NAME?</v>
      </c>
      <c r="M2920" s="195" t="e">
        <f ca="1">_xll.BInterpol(cf!$A$2:$A$68,cf!$C$2:$C$68,params!B2920,"cubic")</f>
        <v>#NAME?</v>
      </c>
      <c r="N2920" s="195" t="e">
        <f ca="1">+_xll.BInterpol(#REF!,#REF!,params!B2920,"cubic")</f>
        <v>#NAME?</v>
      </c>
      <c r="O2920" s="153" t="e">
        <f t="shared" ca="1" si="366"/>
        <v>#NAME?</v>
      </c>
    </row>
    <row r="2921" spans="1:15">
      <c r="A2921">
        <v>2918</v>
      </c>
      <c r="B2921">
        <f t="shared" si="364"/>
        <v>11.672000000000001</v>
      </c>
      <c r="C2921" s="151" t="e">
        <f ca="1">+_xll.BInterpol(Boost!$R$6:$R$66,Boost!$AZ$6:$AZ$66,params!B2921,"cubic")</f>
        <v>#NAME?</v>
      </c>
      <c r="D2921" s="151" t="e">
        <f ca="1">+_xll.BInterpol(Boost!$R$6:$R$66,Boost!$AX$6:$AX$66,params!B2921,"cubic")</f>
        <v>#NAME?</v>
      </c>
      <c r="E2921" s="198" t="e">
        <f t="shared" ca="1" si="367"/>
        <v>#NAME?</v>
      </c>
      <c r="F2921" s="151" t="e">
        <f ca="1">+_xll.BInterpol(Boost!$R$6:$R$66,Boost!$AY$6:$AY$66,params!B2921,"cubic")</f>
        <v>#NAME?</v>
      </c>
      <c r="G2921" s="151" t="e">
        <f ca="1">_xll.BInterpol(cf!$A$2:$A$68,cf!$B$2:$B$68,params!B2921,"cubic")/100</f>
        <v>#NAME?</v>
      </c>
      <c r="H2921" s="199" t="e">
        <f t="shared" ca="1" si="368"/>
        <v>#NAME?</v>
      </c>
      <c r="I2921" s="152">
        <f t="shared" si="371"/>
        <v>0.17678126282539808</v>
      </c>
      <c r="J2921" s="152">
        <f t="shared" si="369"/>
        <v>5.4883078560608034E-5</v>
      </c>
      <c r="K2921" s="3" t="e">
        <f t="shared" ca="1" si="365"/>
        <v>#NAME?</v>
      </c>
      <c r="L2921" s="153" t="e">
        <f t="shared" ca="1" si="370"/>
        <v>#NAME?</v>
      </c>
      <c r="M2921" s="195" t="e">
        <f ca="1">_xll.BInterpol(cf!$A$2:$A$68,cf!$C$2:$C$68,params!B2921,"cubic")</f>
        <v>#NAME?</v>
      </c>
      <c r="N2921" s="195" t="e">
        <f ca="1">+_xll.BInterpol(#REF!,#REF!,params!B2921,"cubic")</f>
        <v>#NAME?</v>
      </c>
      <c r="O2921" s="153" t="e">
        <f t="shared" ca="1" si="366"/>
        <v>#NAME?</v>
      </c>
    </row>
    <row r="2922" spans="1:15">
      <c r="A2922">
        <v>2919</v>
      </c>
      <c r="B2922">
        <f t="shared" si="364"/>
        <v>11.676</v>
      </c>
      <c r="C2922" s="151" t="e">
        <f ca="1">+_xll.BInterpol(Boost!$R$6:$R$66,Boost!$AZ$6:$AZ$66,params!B2922,"cubic")</f>
        <v>#NAME?</v>
      </c>
      <c r="D2922" s="151" t="e">
        <f ca="1">+_xll.BInterpol(Boost!$R$6:$R$66,Boost!$AX$6:$AX$66,params!B2922,"cubic")</f>
        <v>#NAME?</v>
      </c>
      <c r="E2922" s="198" t="e">
        <f t="shared" ca="1" si="367"/>
        <v>#NAME?</v>
      </c>
      <c r="F2922" s="151" t="e">
        <f ca="1">+_xll.BInterpol(Boost!$R$6:$R$66,Boost!$AY$6:$AY$66,params!B2922,"cubic")</f>
        <v>#NAME?</v>
      </c>
      <c r="G2922" s="151" t="e">
        <f ca="1">_xll.BInterpol(cf!$A$2:$A$68,cf!$B$2:$B$68,params!B2922,"cubic")/100</f>
        <v>#NAME?</v>
      </c>
      <c r="H2922" s="199" t="e">
        <f t="shared" ca="1" si="368"/>
        <v>#NAME?</v>
      </c>
      <c r="I2922" s="152">
        <f t="shared" si="371"/>
        <v>0.17683614224520883</v>
      </c>
      <c r="J2922" s="152">
        <f t="shared" si="369"/>
        <v>5.4879419810749397E-5</v>
      </c>
      <c r="K2922" s="3" t="e">
        <f t="shared" ca="1" si="365"/>
        <v>#NAME?</v>
      </c>
      <c r="L2922" s="153" t="e">
        <f t="shared" ca="1" si="370"/>
        <v>#NAME?</v>
      </c>
      <c r="M2922" s="195" t="e">
        <f ca="1">_xll.BInterpol(cf!$A$2:$A$68,cf!$C$2:$C$68,params!B2922,"cubic")</f>
        <v>#NAME?</v>
      </c>
      <c r="N2922" s="195" t="e">
        <f ca="1">+_xll.BInterpol(#REF!,#REF!,params!B2922,"cubic")</f>
        <v>#NAME?</v>
      </c>
      <c r="O2922" s="153" t="e">
        <f t="shared" ca="1" si="366"/>
        <v>#NAME?</v>
      </c>
    </row>
    <row r="2923" spans="1:15">
      <c r="A2923">
        <v>2920</v>
      </c>
      <c r="B2923">
        <f t="shared" si="364"/>
        <v>11.68</v>
      </c>
      <c r="C2923" s="151" t="e">
        <f ca="1">+_xll.BInterpol(Boost!$R$6:$R$66,Boost!$AZ$6:$AZ$66,params!B2923,"cubic")</f>
        <v>#NAME?</v>
      </c>
      <c r="D2923" s="151" t="e">
        <f ca="1">+_xll.BInterpol(Boost!$R$6:$R$66,Boost!$AX$6:$AX$66,params!B2923,"cubic")</f>
        <v>#NAME?</v>
      </c>
      <c r="E2923" s="198" t="e">
        <f t="shared" ca="1" si="367"/>
        <v>#NAME?</v>
      </c>
      <c r="F2923" s="151" t="e">
        <f ca="1">+_xll.BInterpol(Boost!$R$6:$R$66,Boost!$AY$6:$AY$66,params!B2923,"cubic")</f>
        <v>#NAME?</v>
      </c>
      <c r="G2923" s="151" t="e">
        <f ca="1">_xll.BInterpol(cf!$A$2:$A$68,cf!$B$2:$B$68,params!B2923,"cubic")/100</f>
        <v>#NAME?</v>
      </c>
      <c r="H2923" s="199" t="e">
        <f t="shared" ca="1" si="368"/>
        <v>#NAME?</v>
      </c>
      <c r="I2923" s="152">
        <f t="shared" si="371"/>
        <v>0.17689101800651341</v>
      </c>
      <c r="J2923" s="152">
        <f t="shared" si="369"/>
        <v>5.4875761304584714E-5</v>
      </c>
      <c r="K2923" s="3" t="e">
        <f t="shared" ca="1" si="365"/>
        <v>#NAME?</v>
      </c>
      <c r="L2923" s="153" t="e">
        <f t="shared" ca="1" si="370"/>
        <v>#NAME?</v>
      </c>
      <c r="M2923" s="195" t="e">
        <f ca="1">_xll.BInterpol(cf!$A$2:$A$68,cf!$C$2:$C$68,params!B2923,"cubic")</f>
        <v>#NAME?</v>
      </c>
      <c r="N2923" s="195" t="e">
        <f ca="1">+_xll.BInterpol(#REF!,#REF!,params!B2923,"cubic")</f>
        <v>#NAME?</v>
      </c>
      <c r="O2923" s="153" t="e">
        <f t="shared" ca="1" si="366"/>
        <v>#NAME?</v>
      </c>
    </row>
    <row r="2924" spans="1:15">
      <c r="A2924">
        <v>2921</v>
      </c>
      <c r="B2924">
        <f t="shared" si="364"/>
        <v>11.683999999999999</v>
      </c>
      <c r="C2924" s="151" t="e">
        <f ca="1">+_xll.BInterpol(Boost!$R$6:$R$66,Boost!$AZ$6:$AZ$66,params!B2924,"cubic")</f>
        <v>#NAME?</v>
      </c>
      <c r="D2924" s="151" t="e">
        <f ca="1">+_xll.BInterpol(Boost!$R$6:$R$66,Boost!$AX$6:$AX$66,params!B2924,"cubic")</f>
        <v>#NAME?</v>
      </c>
      <c r="E2924" s="198" t="e">
        <f t="shared" ca="1" si="367"/>
        <v>#NAME?</v>
      </c>
      <c r="F2924" s="151" t="e">
        <f ca="1">+_xll.BInterpol(Boost!$R$6:$R$66,Boost!$AY$6:$AY$66,params!B2924,"cubic")</f>
        <v>#NAME?</v>
      </c>
      <c r="G2924" s="151" t="e">
        <f ca="1">_xll.BInterpol(cf!$A$2:$A$68,cf!$B$2:$B$68,params!B2924,"cubic")/100</f>
        <v>#NAME?</v>
      </c>
      <c r="H2924" s="199" t="e">
        <f t="shared" ca="1" si="368"/>
        <v>#NAME?</v>
      </c>
      <c r="I2924" s="152">
        <f t="shared" si="371"/>
        <v>0.17694589010955586</v>
      </c>
      <c r="J2924" s="152">
        <f t="shared" si="369"/>
        <v>5.4872103042447051E-5</v>
      </c>
      <c r="K2924" s="3" t="e">
        <f t="shared" ca="1" si="365"/>
        <v>#NAME?</v>
      </c>
      <c r="L2924" s="153" t="e">
        <f t="shared" ca="1" si="370"/>
        <v>#NAME?</v>
      </c>
      <c r="M2924" s="195" t="e">
        <f ca="1">_xll.BInterpol(cf!$A$2:$A$68,cf!$C$2:$C$68,params!B2924,"cubic")</f>
        <v>#NAME?</v>
      </c>
      <c r="N2924" s="195" t="e">
        <f ca="1">+_xll.BInterpol(#REF!,#REF!,params!B2924,"cubic")</f>
        <v>#NAME?</v>
      </c>
      <c r="O2924" s="153" t="e">
        <f t="shared" ca="1" si="366"/>
        <v>#NAME?</v>
      </c>
    </row>
    <row r="2925" spans="1:15">
      <c r="A2925">
        <v>2922</v>
      </c>
      <c r="B2925">
        <f t="shared" si="364"/>
        <v>11.688000000000001</v>
      </c>
      <c r="C2925" s="151" t="e">
        <f ca="1">+_xll.BInterpol(Boost!$R$6:$R$66,Boost!$AZ$6:$AZ$66,params!B2925,"cubic")</f>
        <v>#NAME?</v>
      </c>
      <c r="D2925" s="151" t="e">
        <f ca="1">+_xll.BInterpol(Boost!$R$6:$R$66,Boost!$AX$6:$AX$66,params!B2925,"cubic")</f>
        <v>#NAME?</v>
      </c>
      <c r="E2925" s="198" t="e">
        <f t="shared" ca="1" si="367"/>
        <v>#NAME?</v>
      </c>
      <c r="F2925" s="151" t="e">
        <f ca="1">+_xll.BInterpol(Boost!$R$6:$R$66,Boost!$AY$6:$AY$66,params!B2925,"cubic")</f>
        <v>#NAME?</v>
      </c>
      <c r="G2925" s="151" t="e">
        <f ca="1">_xll.BInterpol(cf!$A$2:$A$68,cf!$B$2:$B$68,params!B2925,"cubic")/100</f>
        <v>#NAME?</v>
      </c>
      <c r="H2925" s="199" t="e">
        <f t="shared" ca="1" si="368"/>
        <v>#NAME?</v>
      </c>
      <c r="I2925" s="152">
        <f t="shared" si="371"/>
        <v>0.17700075855458008</v>
      </c>
      <c r="J2925" s="152">
        <f t="shared" si="369"/>
        <v>5.4868445024225387E-5</v>
      </c>
      <c r="K2925" s="3" t="e">
        <f t="shared" ca="1" si="365"/>
        <v>#NAME?</v>
      </c>
      <c r="L2925" s="153" t="e">
        <f t="shared" ca="1" si="370"/>
        <v>#NAME?</v>
      </c>
      <c r="M2925" s="195" t="e">
        <f ca="1">_xll.BInterpol(cf!$A$2:$A$68,cf!$C$2:$C$68,params!B2925,"cubic")</f>
        <v>#NAME?</v>
      </c>
      <c r="N2925" s="195" t="e">
        <f ca="1">+_xll.BInterpol(#REF!,#REF!,params!B2925,"cubic")</f>
        <v>#NAME?</v>
      </c>
      <c r="O2925" s="153" t="e">
        <f t="shared" ca="1" si="366"/>
        <v>#NAME?</v>
      </c>
    </row>
    <row r="2926" spans="1:15">
      <c r="A2926">
        <v>2923</v>
      </c>
      <c r="B2926">
        <f t="shared" si="364"/>
        <v>11.692</v>
      </c>
      <c r="C2926" s="151" t="e">
        <f ca="1">+_xll.BInterpol(Boost!$R$6:$R$66,Boost!$AZ$6:$AZ$66,params!B2926,"cubic")</f>
        <v>#NAME?</v>
      </c>
      <c r="D2926" s="151" t="e">
        <f ca="1">+_xll.BInterpol(Boost!$R$6:$R$66,Boost!$AX$6:$AX$66,params!B2926,"cubic")</f>
        <v>#NAME?</v>
      </c>
      <c r="E2926" s="198" t="e">
        <f t="shared" ca="1" si="367"/>
        <v>#NAME?</v>
      </c>
      <c r="F2926" s="151" t="e">
        <f ca="1">+_xll.BInterpol(Boost!$R$6:$R$66,Boost!$AY$6:$AY$66,params!B2926,"cubic")</f>
        <v>#NAME?</v>
      </c>
      <c r="G2926" s="151" t="e">
        <f ca="1">_xll.BInterpol(cf!$A$2:$A$68,cf!$B$2:$B$68,params!B2926,"cubic")/100</f>
        <v>#NAME?</v>
      </c>
      <c r="H2926" s="199" t="e">
        <f t="shared" ca="1" si="368"/>
        <v>#NAME?</v>
      </c>
      <c r="I2926" s="152">
        <f t="shared" si="371"/>
        <v>0.17705562334182989</v>
      </c>
      <c r="J2926" s="152">
        <f t="shared" si="369"/>
        <v>5.48647872498087E-5</v>
      </c>
      <c r="K2926" s="3" t="e">
        <f t="shared" ca="1" si="365"/>
        <v>#NAME?</v>
      </c>
      <c r="L2926" s="153" t="e">
        <f t="shared" ca="1" si="370"/>
        <v>#NAME?</v>
      </c>
      <c r="M2926" s="195" t="e">
        <f ca="1">_xll.BInterpol(cf!$A$2:$A$68,cf!$C$2:$C$68,params!B2926,"cubic")</f>
        <v>#NAME?</v>
      </c>
      <c r="N2926" s="195" t="e">
        <f ca="1">+_xll.BInterpol(#REF!,#REF!,params!B2926,"cubic")</f>
        <v>#NAME?</v>
      </c>
      <c r="O2926" s="153" t="e">
        <f t="shared" ca="1" si="366"/>
        <v>#NAME?</v>
      </c>
    </row>
    <row r="2927" spans="1:15">
      <c r="A2927">
        <v>2924</v>
      </c>
      <c r="B2927">
        <f t="shared" si="364"/>
        <v>11.696</v>
      </c>
      <c r="C2927" s="151" t="e">
        <f ca="1">+_xll.BInterpol(Boost!$R$6:$R$66,Boost!$AZ$6:$AZ$66,params!B2927,"cubic")</f>
        <v>#NAME?</v>
      </c>
      <c r="D2927" s="151" t="e">
        <f ca="1">+_xll.BInterpol(Boost!$R$6:$R$66,Boost!$AX$6:$AX$66,params!B2927,"cubic")</f>
        <v>#NAME?</v>
      </c>
      <c r="E2927" s="198" t="e">
        <f t="shared" ca="1" si="367"/>
        <v>#NAME?</v>
      </c>
      <c r="F2927" s="151" t="e">
        <f ca="1">+_xll.BInterpol(Boost!$R$6:$R$66,Boost!$AY$6:$AY$66,params!B2927,"cubic")</f>
        <v>#NAME?</v>
      </c>
      <c r="G2927" s="151" t="e">
        <f ca="1">_xll.BInterpol(cf!$A$2:$A$68,cf!$B$2:$B$68,params!B2927,"cubic")/100</f>
        <v>#NAME?</v>
      </c>
      <c r="H2927" s="199" t="e">
        <f t="shared" ca="1" si="368"/>
        <v>#NAME?</v>
      </c>
      <c r="I2927" s="152">
        <f t="shared" si="371"/>
        <v>0.17711048447154909</v>
      </c>
      <c r="J2927" s="152">
        <f t="shared" si="369"/>
        <v>5.4861129719196988E-5</v>
      </c>
      <c r="K2927" s="3" t="e">
        <f t="shared" ca="1" si="365"/>
        <v>#NAME?</v>
      </c>
      <c r="L2927" s="153" t="e">
        <f t="shared" ca="1" si="370"/>
        <v>#NAME?</v>
      </c>
      <c r="M2927" s="195" t="e">
        <f ca="1">_xll.BInterpol(cf!$A$2:$A$68,cf!$C$2:$C$68,params!B2927,"cubic")</f>
        <v>#NAME?</v>
      </c>
      <c r="N2927" s="195" t="e">
        <f ca="1">+_xll.BInterpol(#REF!,#REF!,params!B2927,"cubic")</f>
        <v>#NAME?</v>
      </c>
      <c r="O2927" s="153" t="e">
        <f t="shared" ca="1" si="366"/>
        <v>#NAME?</v>
      </c>
    </row>
    <row r="2928" spans="1:15">
      <c r="A2928">
        <v>2925</v>
      </c>
      <c r="B2928">
        <f t="shared" si="364"/>
        <v>11.7</v>
      </c>
      <c r="C2928" s="151" t="e">
        <f ca="1">+_xll.BInterpol(Boost!$R$6:$R$66,Boost!$AZ$6:$AZ$66,params!B2928,"cubic")</f>
        <v>#NAME?</v>
      </c>
      <c r="D2928" s="151" t="e">
        <f ca="1">+_xll.BInterpol(Boost!$R$6:$R$66,Boost!$AX$6:$AX$66,params!B2928,"cubic")</f>
        <v>#NAME?</v>
      </c>
      <c r="E2928" s="198" t="e">
        <f t="shared" ca="1" si="367"/>
        <v>#NAME?</v>
      </c>
      <c r="F2928" s="151" t="e">
        <f ca="1">+_xll.BInterpol(Boost!$R$6:$R$66,Boost!$AY$6:$AY$66,params!B2928,"cubic")</f>
        <v>#NAME?</v>
      </c>
      <c r="G2928" s="151" t="e">
        <f ca="1">_xll.BInterpol(cf!$A$2:$A$68,cf!$B$2:$B$68,params!B2928,"cubic")/100</f>
        <v>#NAME?</v>
      </c>
      <c r="H2928" s="199" t="e">
        <f t="shared" ca="1" si="368"/>
        <v>#NAME?</v>
      </c>
      <c r="I2928" s="152">
        <f t="shared" si="371"/>
        <v>0.17716534194398159</v>
      </c>
      <c r="J2928" s="152">
        <f t="shared" si="369"/>
        <v>5.4857472432501275E-5</v>
      </c>
      <c r="K2928" s="3" t="e">
        <f t="shared" ca="1" si="365"/>
        <v>#NAME?</v>
      </c>
      <c r="L2928" s="153" t="e">
        <f t="shared" ca="1" si="370"/>
        <v>#NAME?</v>
      </c>
      <c r="M2928" s="195" t="e">
        <f ca="1">_xll.BInterpol(cf!$A$2:$A$68,cf!$C$2:$C$68,params!B2928,"cubic")</f>
        <v>#NAME?</v>
      </c>
      <c r="N2928" s="195" t="e">
        <f ca="1">+_xll.BInterpol(#REF!,#REF!,params!B2928,"cubic")</f>
        <v>#NAME?</v>
      </c>
      <c r="O2928" s="153" t="e">
        <f t="shared" ca="1" si="366"/>
        <v>#NAME?</v>
      </c>
    </row>
    <row r="2929" spans="1:15">
      <c r="A2929">
        <v>2926</v>
      </c>
      <c r="B2929">
        <f t="shared" si="364"/>
        <v>11.704000000000001</v>
      </c>
      <c r="C2929" s="151" t="e">
        <f ca="1">+_xll.BInterpol(Boost!$R$6:$R$66,Boost!$AZ$6:$AZ$66,params!B2929,"cubic")</f>
        <v>#NAME?</v>
      </c>
      <c r="D2929" s="151" t="e">
        <f ca="1">+_xll.BInterpol(Boost!$R$6:$R$66,Boost!$AX$6:$AX$66,params!B2929,"cubic")</f>
        <v>#NAME?</v>
      </c>
      <c r="E2929" s="198" t="e">
        <f t="shared" ca="1" si="367"/>
        <v>#NAME?</v>
      </c>
      <c r="F2929" s="151" t="e">
        <f ca="1">+_xll.BInterpol(Boost!$R$6:$R$66,Boost!$AY$6:$AY$66,params!B2929,"cubic")</f>
        <v>#NAME?</v>
      </c>
      <c r="G2929" s="151" t="e">
        <f ca="1">_xll.BInterpol(cf!$A$2:$A$68,cf!$B$2:$B$68,params!B2929,"cubic")/100</f>
        <v>#NAME?</v>
      </c>
      <c r="H2929" s="199" t="e">
        <f t="shared" ca="1" si="368"/>
        <v>#NAME?</v>
      </c>
      <c r="I2929" s="152">
        <f t="shared" si="371"/>
        <v>0.1772201957593712</v>
      </c>
      <c r="J2929" s="152">
        <f t="shared" si="369"/>
        <v>5.4853815389610538E-5</v>
      </c>
      <c r="K2929" s="3" t="e">
        <f t="shared" ca="1" si="365"/>
        <v>#NAME?</v>
      </c>
      <c r="L2929" s="153" t="e">
        <f t="shared" ca="1" si="370"/>
        <v>#NAME?</v>
      </c>
      <c r="M2929" s="195" t="e">
        <f ca="1">_xll.BInterpol(cf!$A$2:$A$68,cf!$C$2:$C$68,params!B2929,"cubic")</f>
        <v>#NAME?</v>
      </c>
      <c r="N2929" s="195" t="e">
        <f ca="1">+_xll.BInterpol(#REF!,#REF!,params!B2929,"cubic")</f>
        <v>#NAME?</v>
      </c>
      <c r="O2929" s="153" t="e">
        <f t="shared" ca="1" si="366"/>
        <v>#NAME?</v>
      </c>
    </row>
    <row r="2930" spans="1:15">
      <c r="A2930">
        <v>2927</v>
      </c>
      <c r="B2930">
        <f t="shared" si="364"/>
        <v>11.708</v>
      </c>
      <c r="C2930" s="151" t="e">
        <f ca="1">+_xll.BInterpol(Boost!$R$6:$R$66,Boost!$AZ$6:$AZ$66,params!B2930,"cubic")</f>
        <v>#NAME?</v>
      </c>
      <c r="D2930" s="151" t="e">
        <f ca="1">+_xll.BInterpol(Boost!$R$6:$R$66,Boost!$AX$6:$AX$66,params!B2930,"cubic")</f>
        <v>#NAME?</v>
      </c>
      <c r="E2930" s="198" t="e">
        <f t="shared" ca="1" si="367"/>
        <v>#NAME?</v>
      </c>
      <c r="F2930" s="151" t="e">
        <f ca="1">+_xll.BInterpol(Boost!$R$6:$R$66,Boost!$AY$6:$AY$66,params!B2930,"cubic")</f>
        <v>#NAME?</v>
      </c>
      <c r="G2930" s="151" t="e">
        <f ca="1">_xll.BInterpol(cf!$A$2:$A$68,cf!$B$2:$B$68,params!B2930,"cubic")/100</f>
        <v>#NAME?</v>
      </c>
      <c r="H2930" s="199" t="e">
        <f t="shared" ca="1" si="368"/>
        <v>#NAME?</v>
      </c>
      <c r="I2930" s="152">
        <f t="shared" si="371"/>
        <v>0.17727504591796162</v>
      </c>
      <c r="J2930" s="152">
        <f t="shared" si="369"/>
        <v>5.4850158590413756E-5</v>
      </c>
      <c r="K2930" s="3" t="e">
        <f t="shared" ca="1" si="365"/>
        <v>#NAME?</v>
      </c>
      <c r="L2930" s="153" t="e">
        <f t="shared" ca="1" si="370"/>
        <v>#NAME?</v>
      </c>
      <c r="M2930" s="195" t="e">
        <f ca="1">_xll.BInterpol(cf!$A$2:$A$68,cf!$C$2:$C$68,params!B2930,"cubic")</f>
        <v>#NAME?</v>
      </c>
      <c r="N2930" s="195" t="e">
        <f ca="1">+_xll.BInterpol(#REF!,#REF!,params!B2930,"cubic")</f>
        <v>#NAME?</v>
      </c>
      <c r="O2930" s="153" t="e">
        <f t="shared" ca="1" si="366"/>
        <v>#NAME?</v>
      </c>
    </row>
    <row r="2931" spans="1:15">
      <c r="A2931">
        <v>2928</v>
      </c>
      <c r="B2931">
        <f t="shared" si="364"/>
        <v>11.712</v>
      </c>
      <c r="C2931" s="151" t="e">
        <f ca="1">+_xll.BInterpol(Boost!$R$6:$R$66,Boost!$AZ$6:$AZ$66,params!B2931,"cubic")</f>
        <v>#NAME?</v>
      </c>
      <c r="D2931" s="151" t="e">
        <f ca="1">+_xll.BInterpol(Boost!$R$6:$R$66,Boost!$AX$6:$AX$66,params!B2931,"cubic")</f>
        <v>#NAME?</v>
      </c>
      <c r="E2931" s="198" t="e">
        <f t="shared" ca="1" si="367"/>
        <v>#NAME?</v>
      </c>
      <c r="F2931" s="151" t="e">
        <f ca="1">+_xll.BInterpol(Boost!$R$6:$R$66,Boost!$AY$6:$AY$66,params!B2931,"cubic")</f>
        <v>#NAME?</v>
      </c>
      <c r="G2931" s="151" t="e">
        <f ca="1">_xll.BInterpol(cf!$A$2:$A$68,cf!$B$2:$B$68,params!B2931,"cubic")/100</f>
        <v>#NAME?</v>
      </c>
      <c r="H2931" s="199" t="e">
        <f t="shared" ca="1" si="368"/>
        <v>#NAME?</v>
      </c>
      <c r="I2931" s="152">
        <f t="shared" si="371"/>
        <v>0.17732989241999675</v>
      </c>
      <c r="J2931" s="152">
        <f t="shared" si="369"/>
        <v>5.4846502035132971E-5</v>
      </c>
      <c r="K2931" s="3" t="e">
        <f t="shared" ca="1" si="365"/>
        <v>#NAME?</v>
      </c>
      <c r="L2931" s="153" t="e">
        <f t="shared" ca="1" si="370"/>
        <v>#NAME?</v>
      </c>
      <c r="M2931" s="195" t="e">
        <f ca="1">_xll.BInterpol(cf!$A$2:$A$68,cf!$C$2:$C$68,params!B2931,"cubic")</f>
        <v>#NAME?</v>
      </c>
      <c r="N2931" s="195" t="e">
        <f ca="1">+_xll.BInterpol(#REF!,#REF!,params!B2931,"cubic")</f>
        <v>#NAME?</v>
      </c>
      <c r="O2931" s="153" t="e">
        <f t="shared" ca="1" si="366"/>
        <v>#NAME?</v>
      </c>
    </row>
    <row r="2932" spans="1:15">
      <c r="A2932">
        <v>2929</v>
      </c>
      <c r="B2932">
        <f t="shared" si="364"/>
        <v>11.715999999999999</v>
      </c>
      <c r="C2932" s="151" t="e">
        <f ca="1">+_xll.BInterpol(Boost!$R$6:$R$66,Boost!$AZ$6:$AZ$66,params!B2932,"cubic")</f>
        <v>#NAME?</v>
      </c>
      <c r="D2932" s="151" t="e">
        <f ca="1">+_xll.BInterpol(Boost!$R$6:$R$66,Boost!$AX$6:$AX$66,params!B2932,"cubic")</f>
        <v>#NAME?</v>
      </c>
      <c r="E2932" s="198" t="e">
        <f t="shared" ca="1" si="367"/>
        <v>#NAME?</v>
      </c>
      <c r="F2932" s="151" t="e">
        <f ca="1">+_xll.BInterpol(Boost!$R$6:$R$66,Boost!$AY$6:$AY$66,params!B2932,"cubic")</f>
        <v>#NAME?</v>
      </c>
      <c r="G2932" s="151" t="e">
        <f ca="1">_xll.BInterpol(cf!$A$2:$A$68,cf!$B$2:$B$68,params!B2932,"cubic")/100</f>
        <v>#NAME?</v>
      </c>
      <c r="H2932" s="199" t="e">
        <f t="shared" ca="1" si="368"/>
        <v>#NAME?</v>
      </c>
      <c r="I2932" s="152">
        <f t="shared" si="371"/>
        <v>0.17738473526572018</v>
      </c>
      <c r="J2932" s="152">
        <f t="shared" si="369"/>
        <v>5.4842845723435119E-5</v>
      </c>
      <c r="K2932" s="3" t="e">
        <f t="shared" ca="1" si="365"/>
        <v>#NAME?</v>
      </c>
      <c r="L2932" s="153" t="e">
        <f t="shared" ca="1" si="370"/>
        <v>#NAME?</v>
      </c>
      <c r="M2932" s="195" t="e">
        <f ca="1">_xll.BInterpol(cf!$A$2:$A$68,cf!$C$2:$C$68,params!B2932,"cubic")</f>
        <v>#NAME?</v>
      </c>
      <c r="N2932" s="195" t="e">
        <f ca="1">+_xll.BInterpol(#REF!,#REF!,params!B2932,"cubic")</f>
        <v>#NAME?</v>
      </c>
      <c r="O2932" s="153" t="e">
        <f t="shared" ca="1" si="366"/>
        <v>#NAME?</v>
      </c>
    </row>
    <row r="2933" spans="1:15">
      <c r="A2933">
        <v>2930</v>
      </c>
      <c r="B2933">
        <f t="shared" si="364"/>
        <v>11.72</v>
      </c>
      <c r="C2933" s="151" t="e">
        <f ca="1">+_xll.BInterpol(Boost!$R$6:$R$66,Boost!$AZ$6:$AZ$66,params!B2933,"cubic")</f>
        <v>#NAME?</v>
      </c>
      <c r="D2933" s="151" t="e">
        <f ca="1">+_xll.BInterpol(Boost!$R$6:$R$66,Boost!$AX$6:$AX$66,params!B2933,"cubic")</f>
        <v>#NAME?</v>
      </c>
      <c r="E2933" s="198" t="e">
        <f t="shared" ca="1" si="367"/>
        <v>#NAME?</v>
      </c>
      <c r="F2933" s="151" t="e">
        <f ca="1">+_xll.BInterpol(Boost!$R$6:$R$66,Boost!$AY$6:$AY$66,params!B2933,"cubic")</f>
        <v>#NAME?</v>
      </c>
      <c r="G2933" s="151" t="e">
        <f ca="1">_xll.BInterpol(cf!$A$2:$A$68,cf!$B$2:$B$68,params!B2933,"cubic")/100</f>
        <v>#NAME?</v>
      </c>
      <c r="H2933" s="199" t="e">
        <f t="shared" ca="1" si="368"/>
        <v>#NAME?</v>
      </c>
      <c r="I2933" s="152">
        <f t="shared" si="371"/>
        <v>0.17743957445537584</v>
      </c>
      <c r="J2933" s="152">
        <f t="shared" si="369"/>
        <v>5.4839189655653264E-5</v>
      </c>
      <c r="K2933" s="3" t="e">
        <f t="shared" ca="1" si="365"/>
        <v>#NAME?</v>
      </c>
      <c r="L2933" s="153" t="e">
        <f t="shared" ca="1" si="370"/>
        <v>#NAME?</v>
      </c>
      <c r="M2933" s="195" t="e">
        <f ca="1">_xll.BInterpol(cf!$A$2:$A$68,cf!$C$2:$C$68,params!B2933,"cubic")</f>
        <v>#NAME?</v>
      </c>
      <c r="N2933" s="195" t="e">
        <f ca="1">+_xll.BInterpol(#REF!,#REF!,params!B2933,"cubic")</f>
        <v>#NAME?</v>
      </c>
      <c r="O2933" s="153" t="e">
        <f t="shared" ca="1" si="366"/>
        <v>#NAME?</v>
      </c>
    </row>
    <row r="2934" spans="1:15">
      <c r="A2934">
        <v>2931</v>
      </c>
      <c r="B2934">
        <f t="shared" si="364"/>
        <v>11.724</v>
      </c>
      <c r="C2934" s="151" t="e">
        <f ca="1">+_xll.BInterpol(Boost!$R$6:$R$66,Boost!$AZ$6:$AZ$66,params!B2934,"cubic")</f>
        <v>#NAME?</v>
      </c>
      <c r="D2934" s="151" t="e">
        <f ca="1">+_xll.BInterpol(Boost!$R$6:$R$66,Boost!$AX$6:$AX$66,params!B2934,"cubic")</f>
        <v>#NAME?</v>
      </c>
      <c r="E2934" s="198" t="e">
        <f t="shared" ca="1" si="367"/>
        <v>#NAME?</v>
      </c>
      <c r="F2934" s="151" t="e">
        <f ca="1">+_xll.BInterpol(Boost!$R$6:$R$66,Boost!$AY$6:$AY$66,params!B2934,"cubic")</f>
        <v>#NAME?</v>
      </c>
      <c r="G2934" s="151" t="e">
        <f ca="1">_xll.BInterpol(cf!$A$2:$A$68,cf!$B$2:$B$68,params!B2934,"cubic")/100</f>
        <v>#NAME?</v>
      </c>
      <c r="H2934" s="199" t="e">
        <f t="shared" ca="1" si="368"/>
        <v>#NAME?</v>
      </c>
      <c r="I2934" s="152">
        <f t="shared" si="371"/>
        <v>0.1774944099892074</v>
      </c>
      <c r="J2934" s="152">
        <f t="shared" si="369"/>
        <v>5.4835533831565364E-5</v>
      </c>
      <c r="K2934" s="3" t="e">
        <f t="shared" ca="1" si="365"/>
        <v>#NAME?</v>
      </c>
      <c r="L2934" s="153" t="e">
        <f t="shared" ca="1" si="370"/>
        <v>#NAME?</v>
      </c>
      <c r="M2934" s="195" t="e">
        <f ca="1">_xll.BInterpol(cf!$A$2:$A$68,cf!$C$2:$C$68,params!B2934,"cubic")</f>
        <v>#NAME?</v>
      </c>
      <c r="N2934" s="195" t="e">
        <f ca="1">+_xll.BInterpol(#REF!,#REF!,params!B2934,"cubic")</f>
        <v>#NAME?</v>
      </c>
      <c r="O2934" s="153" t="e">
        <f t="shared" ca="1" si="366"/>
        <v>#NAME?</v>
      </c>
    </row>
    <row r="2935" spans="1:15">
      <c r="A2935">
        <v>2932</v>
      </c>
      <c r="B2935">
        <f t="shared" si="364"/>
        <v>11.728</v>
      </c>
      <c r="C2935" s="151" t="e">
        <f ca="1">+_xll.BInterpol(Boost!$R$6:$R$66,Boost!$AZ$6:$AZ$66,params!B2935,"cubic")</f>
        <v>#NAME?</v>
      </c>
      <c r="D2935" s="151" t="e">
        <f ca="1">+_xll.BInterpol(Boost!$R$6:$R$66,Boost!$AX$6:$AX$66,params!B2935,"cubic")</f>
        <v>#NAME?</v>
      </c>
      <c r="E2935" s="198" t="e">
        <f t="shared" ca="1" si="367"/>
        <v>#NAME?</v>
      </c>
      <c r="F2935" s="151" t="e">
        <f ca="1">+_xll.BInterpol(Boost!$R$6:$R$66,Boost!$AY$6:$AY$66,params!B2935,"cubic")</f>
        <v>#NAME?</v>
      </c>
      <c r="G2935" s="151" t="e">
        <f ca="1">_xll.BInterpol(cf!$A$2:$A$68,cf!$B$2:$B$68,params!B2935,"cubic")/100</f>
        <v>#NAME?</v>
      </c>
      <c r="H2935" s="199" t="e">
        <f t="shared" ca="1" si="368"/>
        <v>#NAME?</v>
      </c>
      <c r="I2935" s="152">
        <f t="shared" si="371"/>
        <v>0.17754924186745857</v>
      </c>
      <c r="J2935" s="152">
        <f t="shared" si="369"/>
        <v>5.4831878251171418E-5</v>
      </c>
      <c r="K2935" s="3" t="e">
        <f t="shared" ca="1" si="365"/>
        <v>#NAME?</v>
      </c>
      <c r="L2935" s="153" t="e">
        <f t="shared" ca="1" si="370"/>
        <v>#NAME?</v>
      </c>
      <c r="M2935" s="195" t="e">
        <f ca="1">_xll.BInterpol(cf!$A$2:$A$68,cf!$C$2:$C$68,params!B2935,"cubic")</f>
        <v>#NAME?</v>
      </c>
      <c r="N2935" s="195" t="e">
        <f ca="1">+_xll.BInterpol(#REF!,#REF!,params!B2935,"cubic")</f>
        <v>#NAME?</v>
      </c>
      <c r="O2935" s="153" t="e">
        <f t="shared" ca="1" si="366"/>
        <v>#NAME?</v>
      </c>
    </row>
    <row r="2936" spans="1:15">
      <c r="A2936">
        <v>2933</v>
      </c>
      <c r="B2936">
        <f t="shared" si="364"/>
        <v>11.731999999999999</v>
      </c>
      <c r="C2936" s="151" t="e">
        <f ca="1">+_xll.BInterpol(Boost!$R$6:$R$66,Boost!$AZ$6:$AZ$66,params!B2936,"cubic")</f>
        <v>#NAME?</v>
      </c>
      <c r="D2936" s="151" t="e">
        <f ca="1">+_xll.BInterpol(Boost!$R$6:$R$66,Boost!$AX$6:$AX$66,params!B2936,"cubic")</f>
        <v>#NAME?</v>
      </c>
      <c r="E2936" s="198" t="e">
        <f t="shared" ca="1" si="367"/>
        <v>#NAME?</v>
      </c>
      <c r="F2936" s="151" t="e">
        <f ca="1">+_xll.BInterpol(Boost!$R$6:$R$66,Boost!$AY$6:$AY$66,params!B2936,"cubic")</f>
        <v>#NAME?</v>
      </c>
      <c r="G2936" s="151" t="e">
        <f ca="1">_xll.BInterpol(cf!$A$2:$A$68,cf!$B$2:$B$68,params!B2936,"cubic")/100</f>
        <v>#NAME?</v>
      </c>
      <c r="H2936" s="199" t="e">
        <f t="shared" ca="1" si="368"/>
        <v>#NAME?</v>
      </c>
      <c r="I2936" s="152">
        <f t="shared" si="371"/>
        <v>0.17760407009037293</v>
      </c>
      <c r="J2936" s="152">
        <f t="shared" si="369"/>
        <v>5.4828222914360403E-5</v>
      </c>
      <c r="K2936" s="3" t="e">
        <f t="shared" ca="1" si="365"/>
        <v>#NAME?</v>
      </c>
      <c r="L2936" s="153" t="e">
        <f t="shared" ca="1" si="370"/>
        <v>#NAME?</v>
      </c>
      <c r="M2936" s="195" t="e">
        <f ca="1">_xll.BInterpol(cf!$A$2:$A$68,cf!$C$2:$C$68,params!B2936,"cubic")</f>
        <v>#NAME?</v>
      </c>
      <c r="N2936" s="195" t="e">
        <f ca="1">+_xll.BInterpol(#REF!,#REF!,params!B2936,"cubic")</f>
        <v>#NAME?</v>
      </c>
      <c r="O2936" s="153" t="e">
        <f t="shared" ca="1" si="366"/>
        <v>#NAME?</v>
      </c>
    </row>
    <row r="2937" spans="1:15">
      <c r="A2937">
        <v>2934</v>
      </c>
      <c r="B2937">
        <f t="shared" si="364"/>
        <v>11.736000000000001</v>
      </c>
      <c r="C2937" s="151" t="e">
        <f ca="1">+_xll.BInterpol(Boost!$R$6:$R$66,Boost!$AZ$6:$AZ$66,params!B2937,"cubic")</f>
        <v>#NAME?</v>
      </c>
      <c r="D2937" s="151" t="e">
        <f ca="1">+_xll.BInterpol(Boost!$R$6:$R$66,Boost!$AX$6:$AX$66,params!B2937,"cubic")</f>
        <v>#NAME?</v>
      </c>
      <c r="E2937" s="198" t="e">
        <f t="shared" ca="1" si="367"/>
        <v>#NAME?</v>
      </c>
      <c r="F2937" s="151" t="e">
        <f ca="1">+_xll.BInterpol(Boost!$R$6:$R$66,Boost!$AY$6:$AY$66,params!B2937,"cubic")</f>
        <v>#NAME?</v>
      </c>
      <c r="G2937" s="151" t="e">
        <f ca="1">_xll.BInterpol(cf!$A$2:$A$68,cf!$B$2:$B$68,params!B2937,"cubic")/100</f>
        <v>#NAME?</v>
      </c>
      <c r="H2937" s="199" t="e">
        <f t="shared" ca="1" si="368"/>
        <v>#NAME?</v>
      </c>
      <c r="I2937" s="152">
        <f t="shared" si="371"/>
        <v>0.1776588946581944</v>
      </c>
      <c r="J2937" s="152">
        <f t="shared" si="369"/>
        <v>5.4824567821465386E-5</v>
      </c>
      <c r="K2937" s="3" t="e">
        <f t="shared" ca="1" si="365"/>
        <v>#NAME?</v>
      </c>
      <c r="L2937" s="153" t="e">
        <f t="shared" ca="1" si="370"/>
        <v>#NAME?</v>
      </c>
      <c r="M2937" s="195" t="e">
        <f ca="1">_xll.BInterpol(cf!$A$2:$A$68,cf!$C$2:$C$68,params!B2937,"cubic")</f>
        <v>#NAME?</v>
      </c>
      <c r="N2937" s="195" t="e">
        <f ca="1">+_xll.BInterpol(#REF!,#REF!,params!B2937,"cubic")</f>
        <v>#NAME?</v>
      </c>
      <c r="O2937" s="153" t="e">
        <f t="shared" ca="1" si="366"/>
        <v>#NAME?</v>
      </c>
    </row>
    <row r="2938" spans="1:15">
      <c r="A2938">
        <v>2935</v>
      </c>
      <c r="B2938">
        <f t="shared" si="364"/>
        <v>11.74</v>
      </c>
      <c r="C2938" s="151" t="e">
        <f ca="1">+_xll.BInterpol(Boost!$R$6:$R$66,Boost!$AZ$6:$AZ$66,params!B2938,"cubic")</f>
        <v>#NAME?</v>
      </c>
      <c r="D2938" s="151" t="e">
        <f ca="1">+_xll.BInterpol(Boost!$R$6:$R$66,Boost!$AX$6:$AX$66,params!B2938,"cubic")</f>
        <v>#NAME?</v>
      </c>
      <c r="E2938" s="198" t="e">
        <f t="shared" ca="1" si="367"/>
        <v>#NAME?</v>
      </c>
      <c r="F2938" s="151" t="e">
        <f ca="1">+_xll.BInterpol(Boost!$R$6:$R$66,Boost!$AY$6:$AY$66,params!B2938,"cubic")</f>
        <v>#NAME?</v>
      </c>
      <c r="G2938" s="151" t="e">
        <f ca="1">_xll.BInterpol(cf!$A$2:$A$68,cf!$B$2:$B$68,params!B2938,"cubic")/100</f>
        <v>#NAME?</v>
      </c>
      <c r="H2938" s="199" t="e">
        <f t="shared" ca="1" si="368"/>
        <v>#NAME?</v>
      </c>
      <c r="I2938" s="152">
        <f t="shared" si="371"/>
        <v>0.17771371557116644</v>
      </c>
      <c r="J2938" s="152">
        <f t="shared" si="369"/>
        <v>5.4820912972042279E-5</v>
      </c>
      <c r="K2938" s="3" t="e">
        <f t="shared" ca="1" si="365"/>
        <v>#NAME?</v>
      </c>
      <c r="L2938" s="153" t="e">
        <f t="shared" ca="1" si="370"/>
        <v>#NAME?</v>
      </c>
      <c r="M2938" s="195" t="e">
        <f ca="1">_xll.BInterpol(cf!$A$2:$A$68,cf!$C$2:$C$68,params!B2938,"cubic")</f>
        <v>#NAME?</v>
      </c>
      <c r="N2938" s="195" t="e">
        <f ca="1">+_xll.BInterpol(#REF!,#REF!,params!B2938,"cubic")</f>
        <v>#NAME?</v>
      </c>
      <c r="O2938" s="153" t="e">
        <f t="shared" ca="1" si="366"/>
        <v>#NAME?</v>
      </c>
    </row>
    <row r="2939" spans="1:15">
      <c r="A2939">
        <v>2936</v>
      </c>
      <c r="B2939">
        <f t="shared" si="364"/>
        <v>11.744</v>
      </c>
      <c r="C2939" s="151" t="e">
        <f ca="1">+_xll.BInterpol(Boost!$R$6:$R$66,Boost!$AZ$6:$AZ$66,params!B2939,"cubic")</f>
        <v>#NAME?</v>
      </c>
      <c r="D2939" s="151" t="e">
        <f ca="1">+_xll.BInterpol(Boost!$R$6:$R$66,Boost!$AX$6:$AX$66,params!B2939,"cubic")</f>
        <v>#NAME?</v>
      </c>
      <c r="E2939" s="198" t="e">
        <f t="shared" ca="1" si="367"/>
        <v>#NAME?</v>
      </c>
      <c r="F2939" s="151" t="e">
        <f ca="1">+_xll.BInterpol(Boost!$R$6:$R$66,Boost!$AY$6:$AY$66,params!B2939,"cubic")</f>
        <v>#NAME?</v>
      </c>
      <c r="G2939" s="151" t="e">
        <f ca="1">_xll.BInterpol(cf!$A$2:$A$68,cf!$B$2:$B$68,params!B2939,"cubic")/100</f>
        <v>#NAME?</v>
      </c>
      <c r="H2939" s="199" t="e">
        <f t="shared" ca="1" si="368"/>
        <v>#NAME?</v>
      </c>
      <c r="I2939" s="152">
        <f t="shared" si="371"/>
        <v>0.17776853282953275</v>
      </c>
      <c r="J2939" s="152">
        <f t="shared" si="369"/>
        <v>5.4817258366313126E-5</v>
      </c>
      <c r="K2939" s="3" t="e">
        <f t="shared" ca="1" si="365"/>
        <v>#NAME?</v>
      </c>
      <c r="L2939" s="153" t="e">
        <f t="shared" ca="1" si="370"/>
        <v>#NAME?</v>
      </c>
      <c r="M2939" s="195" t="e">
        <f ca="1">_xll.BInterpol(cf!$A$2:$A$68,cf!$C$2:$C$68,params!B2939,"cubic")</f>
        <v>#NAME?</v>
      </c>
      <c r="N2939" s="195" t="e">
        <f ca="1">+_xll.BInterpol(#REF!,#REF!,params!B2939,"cubic")</f>
        <v>#NAME?</v>
      </c>
      <c r="O2939" s="153" t="e">
        <f t="shared" ca="1" si="366"/>
        <v>#NAME?</v>
      </c>
    </row>
    <row r="2940" spans="1:15">
      <c r="A2940">
        <v>2937</v>
      </c>
      <c r="B2940">
        <f t="shared" si="364"/>
        <v>11.747999999999999</v>
      </c>
      <c r="C2940" s="151" t="e">
        <f ca="1">+_xll.BInterpol(Boost!$R$6:$R$66,Boost!$AZ$6:$AZ$66,params!B2940,"cubic")</f>
        <v>#NAME?</v>
      </c>
      <c r="D2940" s="151" t="e">
        <f ca="1">+_xll.BInterpol(Boost!$R$6:$R$66,Boost!$AX$6:$AX$66,params!B2940,"cubic")</f>
        <v>#NAME?</v>
      </c>
      <c r="E2940" s="198" t="e">
        <f t="shared" ca="1" si="367"/>
        <v>#NAME?</v>
      </c>
      <c r="F2940" s="151" t="e">
        <f ca="1">+_xll.BInterpol(Boost!$R$6:$R$66,Boost!$AY$6:$AY$66,params!B2940,"cubic")</f>
        <v>#NAME?</v>
      </c>
      <c r="G2940" s="151" t="e">
        <f ca="1">_xll.BInterpol(cf!$A$2:$A$68,cf!$B$2:$B$68,params!B2940,"cubic")/100</f>
        <v>#NAME?</v>
      </c>
      <c r="H2940" s="199" t="e">
        <f t="shared" ca="1" si="368"/>
        <v>#NAME?</v>
      </c>
      <c r="I2940" s="152">
        <f t="shared" si="371"/>
        <v>0.17782334643353703</v>
      </c>
      <c r="J2940" s="152">
        <f t="shared" si="369"/>
        <v>5.4813604004277927E-5</v>
      </c>
      <c r="K2940" s="3" t="e">
        <f t="shared" ca="1" si="365"/>
        <v>#NAME?</v>
      </c>
      <c r="L2940" s="153" t="e">
        <f t="shared" ca="1" si="370"/>
        <v>#NAME?</v>
      </c>
      <c r="M2940" s="195" t="e">
        <f ca="1">_xll.BInterpol(cf!$A$2:$A$68,cf!$C$2:$C$68,params!B2940,"cubic")</f>
        <v>#NAME?</v>
      </c>
      <c r="N2940" s="195" t="e">
        <f ca="1">+_xll.BInterpol(#REF!,#REF!,params!B2940,"cubic")</f>
        <v>#NAME?</v>
      </c>
      <c r="O2940" s="153" t="e">
        <f t="shared" ca="1" si="366"/>
        <v>#NAME?</v>
      </c>
    </row>
    <row r="2941" spans="1:15">
      <c r="A2941">
        <v>2938</v>
      </c>
      <c r="B2941">
        <f t="shared" si="364"/>
        <v>11.752000000000001</v>
      </c>
      <c r="C2941" s="151" t="e">
        <f ca="1">+_xll.BInterpol(Boost!$R$6:$R$66,Boost!$AZ$6:$AZ$66,params!B2941,"cubic")</f>
        <v>#NAME?</v>
      </c>
      <c r="D2941" s="151" t="e">
        <f ca="1">+_xll.BInterpol(Boost!$R$6:$R$66,Boost!$AX$6:$AX$66,params!B2941,"cubic")</f>
        <v>#NAME?</v>
      </c>
      <c r="E2941" s="198" t="e">
        <f t="shared" ca="1" si="367"/>
        <v>#NAME?</v>
      </c>
      <c r="F2941" s="151" t="e">
        <f ca="1">+_xll.BInterpol(Boost!$R$6:$R$66,Boost!$AY$6:$AY$66,params!B2941,"cubic")</f>
        <v>#NAME?</v>
      </c>
      <c r="G2941" s="151" t="e">
        <f ca="1">_xll.BInterpol(cf!$A$2:$A$68,cf!$B$2:$B$68,params!B2941,"cubic")/100</f>
        <v>#NAME?</v>
      </c>
      <c r="H2941" s="199" t="e">
        <f t="shared" ca="1" si="368"/>
        <v>#NAME?</v>
      </c>
      <c r="I2941" s="152">
        <f t="shared" si="371"/>
        <v>0.17787815638342286</v>
      </c>
      <c r="J2941" s="152">
        <f t="shared" si="369"/>
        <v>5.480994988582566E-5</v>
      </c>
      <c r="K2941" s="3" t="e">
        <f t="shared" ca="1" si="365"/>
        <v>#NAME?</v>
      </c>
      <c r="L2941" s="153" t="e">
        <f t="shared" ca="1" si="370"/>
        <v>#NAME?</v>
      </c>
      <c r="M2941" s="195" t="e">
        <f ca="1">_xll.BInterpol(cf!$A$2:$A$68,cf!$C$2:$C$68,params!B2941,"cubic")</f>
        <v>#NAME?</v>
      </c>
      <c r="N2941" s="195" t="e">
        <f ca="1">+_xll.BInterpol(#REF!,#REF!,params!B2941,"cubic")</f>
        <v>#NAME?</v>
      </c>
      <c r="O2941" s="153" t="e">
        <f t="shared" ca="1" si="366"/>
        <v>#NAME?</v>
      </c>
    </row>
    <row r="2942" spans="1:15">
      <c r="A2942">
        <v>2939</v>
      </c>
      <c r="B2942">
        <f t="shared" si="364"/>
        <v>11.756</v>
      </c>
      <c r="C2942" s="151" t="e">
        <f ca="1">+_xll.BInterpol(Boost!$R$6:$R$66,Boost!$AZ$6:$AZ$66,params!B2942,"cubic")</f>
        <v>#NAME?</v>
      </c>
      <c r="D2942" s="151" t="e">
        <f ca="1">+_xll.BInterpol(Boost!$R$6:$R$66,Boost!$AX$6:$AX$66,params!B2942,"cubic")</f>
        <v>#NAME?</v>
      </c>
      <c r="E2942" s="198" t="e">
        <f t="shared" ca="1" si="367"/>
        <v>#NAME?</v>
      </c>
      <c r="F2942" s="151" t="e">
        <f ca="1">+_xll.BInterpol(Boost!$R$6:$R$66,Boost!$AY$6:$AY$66,params!B2942,"cubic")</f>
        <v>#NAME?</v>
      </c>
      <c r="G2942" s="151" t="e">
        <f ca="1">_xll.BInterpol(cf!$A$2:$A$68,cf!$B$2:$B$68,params!B2942,"cubic")/100</f>
        <v>#NAME?</v>
      </c>
      <c r="H2942" s="199" t="e">
        <f t="shared" ca="1" si="368"/>
        <v>#NAME?</v>
      </c>
      <c r="I2942" s="152">
        <f t="shared" si="371"/>
        <v>0.17793296267943381</v>
      </c>
      <c r="J2942" s="152">
        <f t="shared" si="369"/>
        <v>5.4806296010956324E-5</v>
      </c>
      <c r="K2942" s="3" t="e">
        <f t="shared" ca="1" si="365"/>
        <v>#NAME?</v>
      </c>
      <c r="L2942" s="153" t="e">
        <f t="shared" ca="1" si="370"/>
        <v>#NAME?</v>
      </c>
      <c r="M2942" s="195" t="e">
        <f ca="1">_xll.BInterpol(cf!$A$2:$A$68,cf!$C$2:$C$68,params!B2942,"cubic")</f>
        <v>#NAME?</v>
      </c>
      <c r="N2942" s="195" t="e">
        <f ca="1">+_xll.BInterpol(#REF!,#REF!,params!B2942,"cubic")</f>
        <v>#NAME?</v>
      </c>
      <c r="O2942" s="153" t="e">
        <f t="shared" ca="1" si="366"/>
        <v>#NAME?</v>
      </c>
    </row>
    <row r="2943" spans="1:15">
      <c r="A2943">
        <v>2940</v>
      </c>
      <c r="B2943">
        <f t="shared" si="364"/>
        <v>11.76</v>
      </c>
      <c r="C2943" s="151" t="e">
        <f ca="1">+_xll.BInterpol(Boost!$R$6:$R$66,Boost!$AZ$6:$AZ$66,params!B2943,"cubic")</f>
        <v>#NAME?</v>
      </c>
      <c r="D2943" s="151" t="e">
        <f ca="1">+_xll.BInterpol(Boost!$R$6:$R$66,Boost!$AX$6:$AX$66,params!B2943,"cubic")</f>
        <v>#NAME?</v>
      </c>
      <c r="E2943" s="198" t="e">
        <f t="shared" ca="1" si="367"/>
        <v>#NAME?</v>
      </c>
      <c r="F2943" s="151" t="e">
        <f ca="1">+_xll.BInterpol(Boost!$R$6:$R$66,Boost!$AY$6:$AY$66,params!B2943,"cubic")</f>
        <v>#NAME?</v>
      </c>
      <c r="G2943" s="151" t="e">
        <f ca="1">_xll.BInterpol(cf!$A$2:$A$68,cf!$B$2:$B$68,params!B2943,"cubic")/100</f>
        <v>#NAME?</v>
      </c>
      <c r="H2943" s="199" t="e">
        <f t="shared" ca="1" si="368"/>
        <v>#NAME?</v>
      </c>
      <c r="I2943" s="152">
        <f t="shared" si="371"/>
        <v>0.17798776532181348</v>
      </c>
      <c r="J2943" s="152">
        <f t="shared" si="369"/>
        <v>5.4802642379669919E-5</v>
      </c>
      <c r="K2943" s="3" t="e">
        <f t="shared" ca="1" si="365"/>
        <v>#NAME?</v>
      </c>
      <c r="L2943" s="153" t="e">
        <f t="shared" ca="1" si="370"/>
        <v>#NAME?</v>
      </c>
      <c r="M2943" s="195" t="e">
        <f ca="1">_xll.BInterpol(cf!$A$2:$A$68,cf!$C$2:$C$68,params!B2943,"cubic")</f>
        <v>#NAME?</v>
      </c>
      <c r="N2943" s="195" t="e">
        <f ca="1">+_xll.BInterpol(#REF!,#REF!,params!B2943,"cubic")</f>
        <v>#NAME?</v>
      </c>
      <c r="O2943" s="153" t="e">
        <f t="shared" ca="1" si="366"/>
        <v>#NAME?</v>
      </c>
    </row>
    <row r="2944" spans="1:15">
      <c r="A2944">
        <v>2941</v>
      </c>
      <c r="B2944">
        <f t="shared" si="364"/>
        <v>11.763999999999999</v>
      </c>
      <c r="C2944" s="151" t="e">
        <f ca="1">+_xll.BInterpol(Boost!$R$6:$R$66,Boost!$AZ$6:$AZ$66,params!B2944,"cubic")</f>
        <v>#NAME?</v>
      </c>
      <c r="D2944" s="151" t="e">
        <f ca="1">+_xll.BInterpol(Boost!$R$6:$R$66,Boost!$AX$6:$AX$66,params!B2944,"cubic")</f>
        <v>#NAME?</v>
      </c>
      <c r="E2944" s="198" t="e">
        <f t="shared" ca="1" si="367"/>
        <v>#NAME?</v>
      </c>
      <c r="F2944" s="151" t="e">
        <f ca="1">+_xll.BInterpol(Boost!$R$6:$R$66,Boost!$AY$6:$AY$66,params!B2944,"cubic")</f>
        <v>#NAME?</v>
      </c>
      <c r="G2944" s="151" t="e">
        <f ca="1">_xll.BInterpol(cf!$A$2:$A$68,cf!$B$2:$B$68,params!B2944,"cubic")/100</f>
        <v>#NAME?</v>
      </c>
      <c r="H2944" s="199" t="e">
        <f t="shared" ca="1" si="368"/>
        <v>#NAME?</v>
      </c>
      <c r="I2944" s="152">
        <f t="shared" si="371"/>
        <v>0.17804256431080534</v>
      </c>
      <c r="J2944" s="152">
        <f t="shared" si="369"/>
        <v>5.4798988991855424E-5</v>
      </c>
      <c r="K2944" s="3" t="e">
        <f t="shared" ca="1" si="365"/>
        <v>#NAME?</v>
      </c>
      <c r="L2944" s="153" t="e">
        <f t="shared" ca="1" si="370"/>
        <v>#NAME?</v>
      </c>
      <c r="M2944" s="195" t="e">
        <f ca="1">_xll.BInterpol(cf!$A$2:$A$68,cf!$C$2:$C$68,params!B2944,"cubic")</f>
        <v>#NAME?</v>
      </c>
      <c r="N2944" s="195" t="e">
        <f ca="1">+_xll.BInterpol(#REF!,#REF!,params!B2944,"cubic")</f>
        <v>#NAME?</v>
      </c>
      <c r="O2944" s="153" t="e">
        <f t="shared" ca="1" si="366"/>
        <v>#NAME?</v>
      </c>
    </row>
    <row r="2945" spans="1:15">
      <c r="A2945">
        <v>2942</v>
      </c>
      <c r="B2945">
        <f t="shared" si="364"/>
        <v>11.768000000000001</v>
      </c>
      <c r="C2945" s="151" t="e">
        <f ca="1">+_xll.BInterpol(Boost!$R$6:$R$66,Boost!$AZ$6:$AZ$66,params!B2945,"cubic")</f>
        <v>#NAME?</v>
      </c>
      <c r="D2945" s="151" t="e">
        <f ca="1">+_xll.BInterpol(Boost!$R$6:$R$66,Boost!$AX$6:$AX$66,params!B2945,"cubic")</f>
        <v>#NAME?</v>
      </c>
      <c r="E2945" s="198" t="e">
        <f t="shared" ca="1" si="367"/>
        <v>#NAME?</v>
      </c>
      <c r="F2945" s="151" t="e">
        <f ca="1">+_xll.BInterpol(Boost!$R$6:$R$66,Boost!$AY$6:$AY$66,params!B2945,"cubic")</f>
        <v>#NAME?</v>
      </c>
      <c r="G2945" s="151" t="e">
        <f ca="1">_xll.BInterpol(cf!$A$2:$A$68,cf!$B$2:$B$68,params!B2945,"cubic")/100</f>
        <v>#NAME?</v>
      </c>
      <c r="H2945" s="199" t="e">
        <f t="shared" ca="1" si="368"/>
        <v>#NAME?</v>
      </c>
      <c r="I2945" s="152">
        <f t="shared" si="371"/>
        <v>0.17809735964665319</v>
      </c>
      <c r="J2945" s="152">
        <f t="shared" si="369"/>
        <v>5.4795335847845905E-5</v>
      </c>
      <c r="K2945" s="3" t="e">
        <f t="shared" ca="1" si="365"/>
        <v>#NAME?</v>
      </c>
      <c r="L2945" s="153" t="e">
        <f t="shared" ca="1" si="370"/>
        <v>#NAME?</v>
      </c>
      <c r="M2945" s="195" t="e">
        <f ca="1">_xll.BInterpol(cf!$A$2:$A$68,cf!$C$2:$C$68,params!B2945,"cubic")</f>
        <v>#NAME?</v>
      </c>
      <c r="N2945" s="195" t="e">
        <f ca="1">+_xll.BInterpol(#REF!,#REF!,params!B2945,"cubic")</f>
        <v>#NAME?</v>
      </c>
      <c r="O2945" s="153" t="e">
        <f t="shared" ca="1" si="366"/>
        <v>#NAME?</v>
      </c>
    </row>
    <row r="2946" spans="1:15">
      <c r="A2946">
        <v>2943</v>
      </c>
      <c r="B2946">
        <f t="shared" si="364"/>
        <v>11.772</v>
      </c>
      <c r="C2946" s="151" t="e">
        <f ca="1">+_xll.BInterpol(Boost!$R$6:$R$66,Boost!$AZ$6:$AZ$66,params!B2946,"cubic")</f>
        <v>#NAME?</v>
      </c>
      <c r="D2946" s="151" t="e">
        <f ca="1">+_xll.BInterpol(Boost!$R$6:$R$66,Boost!$AX$6:$AX$66,params!B2946,"cubic")</f>
        <v>#NAME?</v>
      </c>
      <c r="E2946" s="198" t="e">
        <f t="shared" ca="1" si="367"/>
        <v>#NAME?</v>
      </c>
      <c r="F2946" s="151" t="e">
        <f ca="1">+_xll.BInterpol(Boost!$R$6:$R$66,Boost!$AY$6:$AY$66,params!B2946,"cubic")</f>
        <v>#NAME?</v>
      </c>
      <c r="G2946" s="151" t="e">
        <f ca="1">_xll.BInterpol(cf!$A$2:$A$68,cf!$B$2:$B$68,params!B2946,"cubic")/100</f>
        <v>#NAME?</v>
      </c>
      <c r="H2946" s="199" t="e">
        <f t="shared" ca="1" si="368"/>
        <v>#NAME?</v>
      </c>
      <c r="I2946" s="152">
        <f t="shared" si="371"/>
        <v>0.17815215132960038</v>
      </c>
      <c r="J2946" s="152">
        <f t="shared" si="369"/>
        <v>5.4791682947197273E-5</v>
      </c>
      <c r="K2946" s="3" t="e">
        <f t="shared" ca="1" si="365"/>
        <v>#NAME?</v>
      </c>
      <c r="L2946" s="153" t="e">
        <f t="shared" ca="1" si="370"/>
        <v>#NAME?</v>
      </c>
      <c r="M2946" s="195" t="e">
        <f ca="1">_xll.BInterpol(cf!$A$2:$A$68,cf!$C$2:$C$68,params!B2946,"cubic")</f>
        <v>#NAME?</v>
      </c>
      <c r="N2946" s="195" t="e">
        <f ca="1">+_xll.BInterpol(#REF!,#REF!,params!B2946,"cubic")</f>
        <v>#NAME?</v>
      </c>
      <c r="O2946" s="153" t="e">
        <f t="shared" ca="1" si="366"/>
        <v>#NAME?</v>
      </c>
    </row>
    <row r="2947" spans="1:15">
      <c r="A2947">
        <v>2944</v>
      </c>
      <c r="B2947">
        <f t="shared" si="364"/>
        <v>11.776</v>
      </c>
      <c r="C2947" s="151" t="e">
        <f ca="1">+_xll.BInterpol(Boost!$R$6:$R$66,Boost!$AZ$6:$AZ$66,params!B2947,"cubic")</f>
        <v>#NAME?</v>
      </c>
      <c r="D2947" s="151" t="e">
        <f ca="1">+_xll.BInterpol(Boost!$R$6:$R$66,Boost!$AX$6:$AX$66,params!B2947,"cubic")</f>
        <v>#NAME?</v>
      </c>
      <c r="E2947" s="198" t="e">
        <f t="shared" ca="1" si="367"/>
        <v>#NAME?</v>
      </c>
      <c r="F2947" s="151" t="e">
        <f ca="1">+_xll.BInterpol(Boost!$R$6:$R$66,Boost!$AY$6:$AY$66,params!B2947,"cubic")</f>
        <v>#NAME?</v>
      </c>
      <c r="G2947" s="151" t="e">
        <f ca="1">_xll.BInterpol(cf!$A$2:$A$68,cf!$B$2:$B$68,params!B2947,"cubic")/100</f>
        <v>#NAME?</v>
      </c>
      <c r="H2947" s="199" t="e">
        <f t="shared" ca="1" si="368"/>
        <v>#NAME?</v>
      </c>
      <c r="I2947" s="152">
        <f t="shared" si="371"/>
        <v>0.1782069393598904</v>
      </c>
      <c r="J2947" s="152">
        <f t="shared" si="369"/>
        <v>5.4788030290020551E-5</v>
      </c>
      <c r="K2947" s="3" t="e">
        <f t="shared" ca="1" si="365"/>
        <v>#NAME?</v>
      </c>
      <c r="L2947" s="153" t="e">
        <f t="shared" ca="1" si="370"/>
        <v>#NAME?</v>
      </c>
      <c r="M2947" s="195" t="e">
        <f ca="1">_xll.BInterpol(cf!$A$2:$A$68,cf!$C$2:$C$68,params!B2947,"cubic")</f>
        <v>#NAME?</v>
      </c>
      <c r="N2947" s="195" t="e">
        <f ca="1">+_xll.BInterpol(#REF!,#REF!,params!B2947,"cubic")</f>
        <v>#NAME?</v>
      </c>
      <c r="O2947" s="153" t="e">
        <f t="shared" ca="1" si="366"/>
        <v>#NAME?</v>
      </c>
    </row>
    <row r="2948" spans="1:15">
      <c r="A2948">
        <v>2945</v>
      </c>
      <c r="B2948">
        <f t="shared" ref="B2948:B3011" si="372">+A2948/250</f>
        <v>11.78</v>
      </c>
      <c r="C2948" s="151" t="e">
        <f ca="1">+_xll.BInterpol(Boost!$R$6:$R$66,Boost!$AZ$6:$AZ$66,params!B2948,"cubic")</f>
        <v>#NAME?</v>
      </c>
      <c r="D2948" s="151" t="e">
        <f ca="1">+_xll.BInterpol(Boost!$R$6:$R$66,Boost!$AX$6:$AX$66,params!B2948,"cubic")</f>
        <v>#NAME?</v>
      </c>
      <c r="E2948" s="198" t="e">
        <f t="shared" ca="1" si="367"/>
        <v>#NAME?</v>
      </c>
      <c r="F2948" s="151" t="e">
        <f ca="1">+_xll.BInterpol(Boost!$R$6:$R$66,Boost!$AY$6:$AY$66,params!B2948,"cubic")</f>
        <v>#NAME?</v>
      </c>
      <c r="G2948" s="151" t="e">
        <f ca="1">_xll.BInterpol(cf!$A$2:$A$68,cf!$B$2:$B$68,params!B2948,"cubic")/100</f>
        <v>#NAME?</v>
      </c>
      <c r="H2948" s="199" t="e">
        <f t="shared" ca="1" si="368"/>
        <v>#NAME?</v>
      </c>
      <c r="I2948" s="152">
        <f t="shared" si="371"/>
        <v>0.17826172373776683</v>
      </c>
      <c r="J2948" s="152">
        <f t="shared" si="369"/>
        <v>5.478437787642676E-5</v>
      </c>
      <c r="K2948" s="3" t="e">
        <f t="shared" ref="K2948:K3011" ca="1" si="373">+EXP(H2948*-B2948)</f>
        <v>#NAME?</v>
      </c>
      <c r="L2948" s="153" t="e">
        <f t="shared" ca="1" si="370"/>
        <v>#NAME?</v>
      </c>
      <c r="M2948" s="195" t="e">
        <f ca="1">_xll.BInterpol(cf!$A$2:$A$68,cf!$C$2:$C$68,params!B2948,"cubic")</f>
        <v>#NAME?</v>
      </c>
      <c r="N2948" s="195" t="e">
        <f ca="1">+_xll.BInterpol(#REF!,#REF!,params!B2948,"cubic")</f>
        <v>#NAME?</v>
      </c>
      <c r="O2948" s="153" t="e">
        <f t="shared" ref="O2948:O3011" ca="1" si="374">+EXP(-B2949*E2949)-EXP(-B2948*E2948)</f>
        <v>#NAME?</v>
      </c>
    </row>
    <row r="2949" spans="1:15">
      <c r="A2949">
        <v>2946</v>
      </c>
      <c r="B2949">
        <f t="shared" si="372"/>
        <v>11.784000000000001</v>
      </c>
      <c r="C2949" s="151" t="e">
        <f ca="1">+_xll.BInterpol(Boost!$R$6:$R$66,Boost!$AZ$6:$AZ$66,params!B2949,"cubic")</f>
        <v>#NAME?</v>
      </c>
      <c r="D2949" s="151" t="e">
        <f ca="1">+_xll.BInterpol(Boost!$R$6:$R$66,Boost!$AX$6:$AX$66,params!B2949,"cubic")</f>
        <v>#NAME?</v>
      </c>
      <c r="E2949" s="198" t="e">
        <f t="shared" ref="E2949:E3012" ca="1" si="375">-((1+C2949*B2949)/(1+C2948*B2948)-1)/(B2949-B2948)+((1+F2949*B2949)/(1+F2948*B2948)-1)/(B2949-B2948)</f>
        <v>#NAME?</v>
      </c>
      <c r="F2949" s="151" t="e">
        <f ca="1">+_xll.BInterpol(Boost!$R$6:$R$66,Boost!$AY$6:$AY$66,params!B2949,"cubic")</f>
        <v>#NAME?</v>
      </c>
      <c r="G2949" s="151" t="e">
        <f ca="1">_xll.BInterpol(cf!$A$2:$A$68,cf!$B$2:$B$68,params!B2949,"cubic")/100</f>
        <v>#NAME?</v>
      </c>
      <c r="H2949" s="199" t="e">
        <f t="shared" ref="H2949:H3012" ca="1" si="376">-((1+F2949*B2949)/(1+F2948*B2948)-1)/(B2949-B2948)+((1+G2949*B2949)/(1+G2948*B2948)-1)/(B2949-B2948)</f>
        <v>#NAME?</v>
      </c>
      <c r="I2949" s="152">
        <f t="shared" si="371"/>
        <v>0.17831650446347325</v>
      </c>
      <c r="J2949" s="152">
        <f t="shared" ref="J2949:J3012" si="377">+I2949-I2948</f>
        <v>5.47807257064159E-5</v>
      </c>
      <c r="K2949" s="3" t="e">
        <f t="shared" ca="1" si="373"/>
        <v>#NAME?</v>
      </c>
      <c r="L2949" s="153" t="e">
        <f t="shared" ref="L2949:L3012" ca="1" si="378">+K2950-K2949</f>
        <v>#NAME?</v>
      </c>
      <c r="M2949" s="195" t="e">
        <f ca="1">_xll.BInterpol(cf!$A$2:$A$68,cf!$C$2:$C$68,params!B2949,"cubic")</f>
        <v>#NAME?</v>
      </c>
      <c r="N2949" s="195" t="e">
        <f ca="1">+_xll.BInterpol(#REF!,#REF!,params!B2949,"cubic")</f>
        <v>#NAME?</v>
      </c>
      <c r="O2949" s="153" t="e">
        <f t="shared" ca="1" si="374"/>
        <v>#NAME?</v>
      </c>
    </row>
    <row r="2950" spans="1:15">
      <c r="A2950">
        <v>2947</v>
      </c>
      <c r="B2950">
        <f t="shared" si="372"/>
        <v>11.788</v>
      </c>
      <c r="C2950" s="151" t="e">
        <f ca="1">+_xll.BInterpol(Boost!$R$6:$R$66,Boost!$AZ$6:$AZ$66,params!B2950,"cubic")</f>
        <v>#NAME?</v>
      </c>
      <c r="D2950" s="151" t="e">
        <f ca="1">+_xll.BInterpol(Boost!$R$6:$R$66,Boost!$AX$6:$AX$66,params!B2950,"cubic")</f>
        <v>#NAME?</v>
      </c>
      <c r="E2950" s="198" t="e">
        <f t="shared" ca="1" si="375"/>
        <v>#NAME?</v>
      </c>
      <c r="F2950" s="151" t="e">
        <f ca="1">+_xll.BInterpol(Boost!$R$6:$R$66,Boost!$AY$6:$AY$66,params!B2950,"cubic")</f>
        <v>#NAME?</v>
      </c>
      <c r="G2950" s="151" t="e">
        <f ca="1">_xll.BInterpol(cf!$A$2:$A$68,cf!$B$2:$B$68,params!B2950,"cubic")/100</f>
        <v>#NAME?</v>
      </c>
      <c r="H2950" s="199" t="e">
        <f t="shared" ca="1" si="376"/>
        <v>#NAME?</v>
      </c>
      <c r="I2950" s="152">
        <f t="shared" si="371"/>
        <v>0.1783712815372529</v>
      </c>
      <c r="J2950" s="152">
        <f t="shared" si="377"/>
        <v>5.4777073779654906E-5</v>
      </c>
      <c r="K2950" s="3" t="e">
        <f t="shared" ca="1" si="373"/>
        <v>#NAME?</v>
      </c>
      <c r="L2950" s="153" t="e">
        <f t="shared" ca="1" si="378"/>
        <v>#NAME?</v>
      </c>
      <c r="M2950" s="195" t="e">
        <f ca="1">_xll.BInterpol(cf!$A$2:$A$68,cf!$C$2:$C$68,params!B2950,"cubic")</f>
        <v>#NAME?</v>
      </c>
      <c r="N2950" s="195" t="e">
        <f ca="1">+_xll.BInterpol(#REF!,#REF!,params!B2950,"cubic")</f>
        <v>#NAME?</v>
      </c>
      <c r="O2950" s="153" t="e">
        <f t="shared" ca="1" si="374"/>
        <v>#NAME?</v>
      </c>
    </row>
    <row r="2951" spans="1:15">
      <c r="A2951">
        <v>2948</v>
      </c>
      <c r="B2951">
        <f t="shared" si="372"/>
        <v>11.792</v>
      </c>
      <c r="C2951" s="151" t="e">
        <f ca="1">+_xll.BInterpol(Boost!$R$6:$R$66,Boost!$AZ$6:$AZ$66,params!B2951,"cubic")</f>
        <v>#NAME?</v>
      </c>
      <c r="D2951" s="151" t="e">
        <f ca="1">+_xll.BInterpol(Boost!$R$6:$R$66,Boost!$AX$6:$AX$66,params!B2951,"cubic")</f>
        <v>#NAME?</v>
      </c>
      <c r="E2951" s="198" t="e">
        <f t="shared" ca="1" si="375"/>
        <v>#NAME?</v>
      </c>
      <c r="F2951" s="151" t="e">
        <f ca="1">+_xll.BInterpol(Boost!$R$6:$R$66,Boost!$AY$6:$AY$66,params!B2951,"cubic")</f>
        <v>#NAME?</v>
      </c>
      <c r="G2951" s="151" t="e">
        <f ca="1">_xll.BInterpol(cf!$A$2:$A$68,cf!$B$2:$B$68,params!B2951,"cubic")/100</f>
        <v>#NAME?</v>
      </c>
      <c r="H2951" s="199" t="e">
        <f t="shared" ca="1" si="376"/>
        <v>#NAME?</v>
      </c>
      <c r="I2951" s="152">
        <f t="shared" si="371"/>
        <v>0.17842605495934938</v>
      </c>
      <c r="J2951" s="152">
        <f t="shared" si="377"/>
        <v>5.4773422096476843E-5</v>
      </c>
      <c r="K2951" s="3" t="e">
        <f t="shared" ca="1" si="373"/>
        <v>#NAME?</v>
      </c>
      <c r="L2951" s="153" t="e">
        <f t="shared" ca="1" si="378"/>
        <v>#NAME?</v>
      </c>
      <c r="M2951" s="195" t="e">
        <f ca="1">_xll.BInterpol(cf!$A$2:$A$68,cf!$C$2:$C$68,params!B2951,"cubic")</f>
        <v>#NAME?</v>
      </c>
      <c r="N2951" s="195" t="e">
        <f ca="1">+_xll.BInterpol(#REF!,#REF!,params!B2951,"cubic")</f>
        <v>#NAME?</v>
      </c>
      <c r="O2951" s="153" t="e">
        <f t="shared" ca="1" si="374"/>
        <v>#NAME?</v>
      </c>
    </row>
    <row r="2952" spans="1:15">
      <c r="A2952">
        <v>2949</v>
      </c>
      <c r="B2952">
        <f t="shared" si="372"/>
        <v>11.795999999999999</v>
      </c>
      <c r="C2952" s="151" t="e">
        <f ca="1">+_xll.BInterpol(Boost!$R$6:$R$66,Boost!$AZ$6:$AZ$66,params!B2952,"cubic")</f>
        <v>#NAME?</v>
      </c>
      <c r="D2952" s="151" t="e">
        <f ca="1">+_xll.BInterpol(Boost!$R$6:$R$66,Boost!$AX$6:$AX$66,params!B2952,"cubic")</f>
        <v>#NAME?</v>
      </c>
      <c r="E2952" s="198" t="e">
        <f t="shared" ca="1" si="375"/>
        <v>#NAME?</v>
      </c>
      <c r="F2952" s="151" t="e">
        <f ca="1">+_xll.BInterpol(Boost!$R$6:$R$66,Boost!$AY$6:$AY$66,params!B2952,"cubic")</f>
        <v>#NAME?</v>
      </c>
      <c r="G2952" s="151" t="e">
        <f ca="1">_xll.BInterpol(cf!$A$2:$A$68,cf!$B$2:$B$68,params!B2952,"cubic")/100</f>
        <v>#NAME?</v>
      </c>
      <c r="H2952" s="199" t="e">
        <f t="shared" ca="1" si="376"/>
        <v>#NAME?</v>
      </c>
      <c r="I2952" s="152">
        <f t="shared" si="371"/>
        <v>0.17848082473000615</v>
      </c>
      <c r="J2952" s="152">
        <f t="shared" si="377"/>
        <v>5.4769770656770689E-5</v>
      </c>
      <c r="K2952" s="3" t="e">
        <f t="shared" ca="1" si="373"/>
        <v>#NAME?</v>
      </c>
      <c r="L2952" s="153" t="e">
        <f t="shared" ca="1" si="378"/>
        <v>#NAME?</v>
      </c>
      <c r="M2952" s="195" t="e">
        <f ca="1">_xll.BInterpol(cf!$A$2:$A$68,cf!$C$2:$C$68,params!B2952,"cubic")</f>
        <v>#NAME?</v>
      </c>
      <c r="N2952" s="195" t="e">
        <f ca="1">+_xll.BInterpol(#REF!,#REF!,params!B2952,"cubic")</f>
        <v>#NAME?</v>
      </c>
      <c r="O2952" s="153" t="e">
        <f t="shared" ca="1" si="374"/>
        <v>#NAME?</v>
      </c>
    </row>
    <row r="2953" spans="1:15">
      <c r="A2953">
        <v>2950</v>
      </c>
      <c r="B2953">
        <f t="shared" si="372"/>
        <v>11.8</v>
      </c>
      <c r="C2953" s="151" t="e">
        <f ca="1">+_xll.BInterpol(Boost!$R$6:$R$66,Boost!$AZ$6:$AZ$66,params!B2953,"cubic")</f>
        <v>#NAME?</v>
      </c>
      <c r="D2953" s="151" t="e">
        <f ca="1">+_xll.BInterpol(Boost!$R$6:$R$66,Boost!$AX$6:$AX$66,params!B2953,"cubic")</f>
        <v>#NAME?</v>
      </c>
      <c r="E2953" s="198" t="e">
        <f t="shared" ca="1" si="375"/>
        <v>#NAME?</v>
      </c>
      <c r="F2953" s="151" t="e">
        <f ca="1">+_xll.BInterpol(Boost!$R$6:$R$66,Boost!$AY$6:$AY$66,params!B2953,"cubic")</f>
        <v>#NAME?</v>
      </c>
      <c r="G2953" s="151" t="e">
        <f ca="1">_xll.BInterpol(cf!$A$2:$A$68,cf!$B$2:$B$68,params!B2953,"cubic")/100</f>
        <v>#NAME?</v>
      </c>
      <c r="H2953" s="199" t="e">
        <f t="shared" ca="1" si="376"/>
        <v>#NAME?</v>
      </c>
      <c r="I2953" s="152">
        <f t="shared" si="371"/>
        <v>0.17853559084946657</v>
      </c>
      <c r="J2953" s="152">
        <f t="shared" si="377"/>
        <v>5.4766119460425422E-5</v>
      </c>
      <c r="K2953" s="3" t="e">
        <f t="shared" ca="1" si="373"/>
        <v>#NAME?</v>
      </c>
      <c r="L2953" s="153" t="e">
        <f t="shared" ca="1" si="378"/>
        <v>#NAME?</v>
      </c>
      <c r="M2953" s="195" t="e">
        <f ca="1">_xll.BInterpol(cf!$A$2:$A$68,cf!$C$2:$C$68,params!B2953,"cubic")</f>
        <v>#NAME?</v>
      </c>
      <c r="N2953" s="195" t="e">
        <f ca="1">+_xll.BInterpol(#REF!,#REF!,params!B2953,"cubic")</f>
        <v>#NAME?</v>
      </c>
      <c r="O2953" s="153" t="e">
        <f t="shared" ca="1" si="374"/>
        <v>#NAME?</v>
      </c>
    </row>
    <row r="2954" spans="1:15">
      <c r="A2954">
        <v>2951</v>
      </c>
      <c r="B2954">
        <f t="shared" si="372"/>
        <v>11.804</v>
      </c>
      <c r="C2954" s="151" t="e">
        <f ca="1">+_xll.BInterpol(Boost!$R$6:$R$66,Boost!$AZ$6:$AZ$66,params!B2954,"cubic")</f>
        <v>#NAME?</v>
      </c>
      <c r="D2954" s="151" t="e">
        <f ca="1">+_xll.BInterpol(Boost!$R$6:$R$66,Boost!$AX$6:$AX$66,params!B2954,"cubic")</f>
        <v>#NAME?</v>
      </c>
      <c r="E2954" s="198" t="e">
        <f t="shared" ca="1" si="375"/>
        <v>#NAME?</v>
      </c>
      <c r="F2954" s="151" t="e">
        <f ca="1">+_xll.BInterpol(Boost!$R$6:$R$66,Boost!$AY$6:$AY$66,params!B2954,"cubic")</f>
        <v>#NAME?</v>
      </c>
      <c r="G2954" s="151" t="e">
        <f ca="1">_xll.BInterpol(cf!$A$2:$A$68,cf!$B$2:$B$68,params!B2954,"cubic")/100</f>
        <v>#NAME?</v>
      </c>
      <c r="H2954" s="199" t="e">
        <f t="shared" ca="1" si="376"/>
        <v>#NAME?</v>
      </c>
      <c r="I2954" s="152">
        <f t="shared" si="371"/>
        <v>0.17859035331797402</v>
      </c>
      <c r="J2954" s="152">
        <f t="shared" si="377"/>
        <v>5.4762468507441042E-5</v>
      </c>
      <c r="K2954" s="3" t="e">
        <f t="shared" ca="1" si="373"/>
        <v>#NAME?</v>
      </c>
      <c r="L2954" s="153" t="e">
        <f t="shared" ca="1" si="378"/>
        <v>#NAME?</v>
      </c>
      <c r="M2954" s="195" t="e">
        <f ca="1">_xll.BInterpol(cf!$A$2:$A$68,cf!$C$2:$C$68,params!B2954,"cubic")</f>
        <v>#NAME?</v>
      </c>
      <c r="N2954" s="195" t="e">
        <f ca="1">+_xll.BInterpol(#REF!,#REF!,params!B2954,"cubic")</f>
        <v>#NAME?</v>
      </c>
      <c r="O2954" s="153" t="e">
        <f t="shared" ca="1" si="374"/>
        <v>#NAME?</v>
      </c>
    </row>
    <row r="2955" spans="1:15">
      <c r="A2955">
        <v>2952</v>
      </c>
      <c r="B2955">
        <f t="shared" si="372"/>
        <v>11.808</v>
      </c>
      <c r="C2955" s="151" t="e">
        <f ca="1">+_xll.BInterpol(Boost!$R$6:$R$66,Boost!$AZ$6:$AZ$66,params!B2955,"cubic")</f>
        <v>#NAME?</v>
      </c>
      <c r="D2955" s="151" t="e">
        <f ca="1">+_xll.BInterpol(Boost!$R$6:$R$66,Boost!$AX$6:$AX$66,params!B2955,"cubic")</f>
        <v>#NAME?</v>
      </c>
      <c r="E2955" s="198" t="e">
        <f t="shared" ca="1" si="375"/>
        <v>#NAME?</v>
      </c>
      <c r="F2955" s="151" t="e">
        <f ca="1">+_xll.BInterpol(Boost!$R$6:$R$66,Boost!$AY$6:$AY$66,params!B2955,"cubic")</f>
        <v>#NAME?</v>
      </c>
      <c r="G2955" s="151" t="e">
        <f ca="1">_xll.BInterpol(cf!$A$2:$A$68,cf!$B$2:$B$68,params!B2955,"cubic")/100</f>
        <v>#NAME?</v>
      </c>
      <c r="H2955" s="199" t="e">
        <f t="shared" ca="1" si="376"/>
        <v>#NAME?</v>
      </c>
      <c r="I2955" s="152">
        <f t="shared" si="371"/>
        <v>0.17864511213577194</v>
      </c>
      <c r="J2955" s="152">
        <f t="shared" si="377"/>
        <v>5.4758817797928572E-5</v>
      </c>
      <c r="K2955" s="3" t="e">
        <f t="shared" ca="1" si="373"/>
        <v>#NAME?</v>
      </c>
      <c r="L2955" s="153" t="e">
        <f t="shared" ca="1" si="378"/>
        <v>#NAME?</v>
      </c>
      <c r="M2955" s="195" t="e">
        <f ca="1">_xll.BInterpol(cf!$A$2:$A$68,cf!$C$2:$C$68,params!B2955,"cubic")</f>
        <v>#NAME?</v>
      </c>
      <c r="N2955" s="195" t="e">
        <f ca="1">+_xll.BInterpol(#REF!,#REF!,params!B2955,"cubic")</f>
        <v>#NAME?</v>
      </c>
      <c r="O2955" s="153" t="e">
        <f t="shared" ca="1" si="374"/>
        <v>#NAME?</v>
      </c>
    </row>
    <row r="2956" spans="1:15">
      <c r="A2956">
        <v>2953</v>
      </c>
      <c r="B2956">
        <f t="shared" si="372"/>
        <v>11.811999999999999</v>
      </c>
      <c r="C2956" s="151" t="e">
        <f ca="1">+_xll.BInterpol(Boost!$R$6:$R$66,Boost!$AZ$6:$AZ$66,params!B2956,"cubic")</f>
        <v>#NAME?</v>
      </c>
      <c r="D2956" s="151" t="e">
        <f ca="1">+_xll.BInterpol(Boost!$R$6:$R$66,Boost!$AX$6:$AX$66,params!B2956,"cubic")</f>
        <v>#NAME?</v>
      </c>
      <c r="E2956" s="198" t="e">
        <f t="shared" ca="1" si="375"/>
        <v>#NAME?</v>
      </c>
      <c r="F2956" s="151" t="e">
        <f ca="1">+_xll.BInterpol(Boost!$R$6:$R$66,Boost!$AY$6:$AY$66,params!B2956,"cubic")</f>
        <v>#NAME?</v>
      </c>
      <c r="G2956" s="151" t="e">
        <f ca="1">_xll.BInterpol(cf!$A$2:$A$68,cf!$B$2:$B$68,params!B2956,"cubic")/100</f>
        <v>#NAME?</v>
      </c>
      <c r="H2956" s="199" t="e">
        <f t="shared" ca="1" si="376"/>
        <v>#NAME?</v>
      </c>
      <c r="I2956" s="152">
        <f t="shared" si="371"/>
        <v>0.17869986730310372</v>
      </c>
      <c r="J2956" s="152">
        <f t="shared" si="377"/>
        <v>5.4755167331776988E-5</v>
      </c>
      <c r="K2956" s="3" t="e">
        <f t="shared" ca="1" si="373"/>
        <v>#NAME?</v>
      </c>
      <c r="L2956" s="153" t="e">
        <f t="shared" ca="1" si="378"/>
        <v>#NAME?</v>
      </c>
      <c r="M2956" s="195" t="e">
        <f ca="1">_xll.BInterpol(cf!$A$2:$A$68,cf!$C$2:$C$68,params!B2956,"cubic")</f>
        <v>#NAME?</v>
      </c>
      <c r="N2956" s="195" t="e">
        <f ca="1">+_xll.BInterpol(#REF!,#REF!,params!B2956,"cubic")</f>
        <v>#NAME?</v>
      </c>
      <c r="O2956" s="153" t="e">
        <f t="shared" ca="1" si="374"/>
        <v>#NAME?</v>
      </c>
    </row>
    <row r="2957" spans="1:15">
      <c r="A2957">
        <v>2954</v>
      </c>
      <c r="B2957">
        <f t="shared" si="372"/>
        <v>11.816000000000001</v>
      </c>
      <c r="C2957" s="151" t="e">
        <f ca="1">+_xll.BInterpol(Boost!$R$6:$R$66,Boost!$AZ$6:$AZ$66,params!B2957,"cubic")</f>
        <v>#NAME?</v>
      </c>
      <c r="D2957" s="151" t="e">
        <f ca="1">+_xll.BInterpol(Boost!$R$6:$R$66,Boost!$AX$6:$AX$66,params!B2957,"cubic")</f>
        <v>#NAME?</v>
      </c>
      <c r="E2957" s="198" t="e">
        <f t="shared" ca="1" si="375"/>
        <v>#NAME?</v>
      </c>
      <c r="F2957" s="151" t="e">
        <f ca="1">+_xll.BInterpol(Boost!$R$6:$R$66,Boost!$AY$6:$AY$66,params!B2957,"cubic")</f>
        <v>#NAME?</v>
      </c>
      <c r="G2957" s="151" t="e">
        <f ca="1">_xll.BInterpol(cf!$A$2:$A$68,cf!$B$2:$B$68,params!B2957,"cubic")/100</f>
        <v>#NAME?</v>
      </c>
      <c r="H2957" s="199" t="e">
        <f t="shared" ca="1" si="376"/>
        <v>#NAME?</v>
      </c>
      <c r="I2957" s="152">
        <f t="shared" si="371"/>
        <v>0.1787546188202126</v>
      </c>
      <c r="J2957" s="152">
        <f t="shared" si="377"/>
        <v>5.4751517108875269E-5</v>
      </c>
      <c r="K2957" s="3" t="e">
        <f t="shared" ca="1" si="373"/>
        <v>#NAME?</v>
      </c>
      <c r="L2957" s="153" t="e">
        <f t="shared" ca="1" si="378"/>
        <v>#NAME?</v>
      </c>
      <c r="M2957" s="195" t="e">
        <f ca="1">_xll.BInterpol(cf!$A$2:$A$68,cf!$C$2:$C$68,params!B2957,"cubic")</f>
        <v>#NAME?</v>
      </c>
      <c r="N2957" s="195" t="e">
        <f ca="1">+_xll.BInterpol(#REF!,#REF!,params!B2957,"cubic")</f>
        <v>#NAME?</v>
      </c>
      <c r="O2957" s="153" t="e">
        <f t="shared" ca="1" si="374"/>
        <v>#NAME?</v>
      </c>
    </row>
    <row r="2958" spans="1:15">
      <c r="A2958">
        <v>2955</v>
      </c>
      <c r="B2958">
        <f t="shared" si="372"/>
        <v>11.82</v>
      </c>
      <c r="C2958" s="151" t="e">
        <f ca="1">+_xll.BInterpol(Boost!$R$6:$R$66,Boost!$AZ$6:$AZ$66,params!B2958,"cubic")</f>
        <v>#NAME?</v>
      </c>
      <c r="D2958" s="151" t="e">
        <f ca="1">+_xll.BInterpol(Boost!$R$6:$R$66,Boost!$AX$6:$AX$66,params!B2958,"cubic")</f>
        <v>#NAME?</v>
      </c>
      <c r="E2958" s="198" t="e">
        <f t="shared" ca="1" si="375"/>
        <v>#NAME?</v>
      </c>
      <c r="F2958" s="151" t="e">
        <f ca="1">+_xll.BInterpol(Boost!$R$6:$R$66,Boost!$AY$6:$AY$66,params!B2958,"cubic")</f>
        <v>#NAME?</v>
      </c>
      <c r="G2958" s="151" t="e">
        <f ca="1">_xll.BInterpol(cf!$A$2:$A$68,cf!$B$2:$B$68,params!B2958,"cubic")/100</f>
        <v>#NAME?</v>
      </c>
      <c r="H2958" s="199" t="e">
        <f t="shared" ca="1" si="376"/>
        <v>#NAME?</v>
      </c>
      <c r="I2958" s="152">
        <f t="shared" si="371"/>
        <v>0.17880936668734204</v>
      </c>
      <c r="J2958" s="152">
        <f t="shared" si="377"/>
        <v>5.474786712944546E-5</v>
      </c>
      <c r="K2958" s="3" t="e">
        <f t="shared" ca="1" si="373"/>
        <v>#NAME?</v>
      </c>
      <c r="L2958" s="153" t="e">
        <f t="shared" ca="1" si="378"/>
        <v>#NAME?</v>
      </c>
      <c r="M2958" s="195" t="e">
        <f ca="1">_xll.BInterpol(cf!$A$2:$A$68,cf!$C$2:$C$68,params!B2958,"cubic")</f>
        <v>#NAME?</v>
      </c>
      <c r="N2958" s="195" t="e">
        <f ca="1">+_xll.BInterpol(#REF!,#REF!,params!B2958,"cubic")</f>
        <v>#NAME?</v>
      </c>
      <c r="O2958" s="153" t="e">
        <f t="shared" ca="1" si="374"/>
        <v>#NAME?</v>
      </c>
    </row>
    <row r="2959" spans="1:15">
      <c r="A2959">
        <v>2956</v>
      </c>
      <c r="B2959">
        <f t="shared" si="372"/>
        <v>11.824</v>
      </c>
      <c r="C2959" s="151" t="e">
        <f ca="1">+_xll.BInterpol(Boost!$R$6:$R$66,Boost!$AZ$6:$AZ$66,params!B2959,"cubic")</f>
        <v>#NAME?</v>
      </c>
      <c r="D2959" s="151" t="e">
        <f ca="1">+_xll.BInterpol(Boost!$R$6:$R$66,Boost!$AX$6:$AX$66,params!B2959,"cubic")</f>
        <v>#NAME?</v>
      </c>
      <c r="E2959" s="198" t="e">
        <f t="shared" ca="1" si="375"/>
        <v>#NAME?</v>
      </c>
      <c r="F2959" s="151" t="e">
        <f ca="1">+_xll.BInterpol(Boost!$R$6:$R$66,Boost!$AY$6:$AY$66,params!B2959,"cubic")</f>
        <v>#NAME?</v>
      </c>
      <c r="G2959" s="151" t="e">
        <f ca="1">_xll.BInterpol(cf!$A$2:$A$68,cf!$B$2:$B$68,params!B2959,"cubic")/100</f>
        <v>#NAME?</v>
      </c>
      <c r="H2959" s="199" t="e">
        <f t="shared" ca="1" si="376"/>
        <v>#NAME?</v>
      </c>
      <c r="I2959" s="152">
        <f t="shared" si="371"/>
        <v>0.17886411090473542</v>
      </c>
      <c r="J2959" s="152">
        <f t="shared" si="377"/>
        <v>5.4744217393376537E-5</v>
      </c>
      <c r="K2959" s="3" t="e">
        <f t="shared" ca="1" si="373"/>
        <v>#NAME?</v>
      </c>
      <c r="L2959" s="153" t="e">
        <f t="shared" ca="1" si="378"/>
        <v>#NAME?</v>
      </c>
      <c r="M2959" s="195" t="e">
        <f ca="1">_xll.BInterpol(cf!$A$2:$A$68,cf!$C$2:$C$68,params!B2959,"cubic")</f>
        <v>#NAME?</v>
      </c>
      <c r="N2959" s="195" t="e">
        <f ca="1">+_xll.BInterpol(#REF!,#REF!,params!B2959,"cubic")</f>
        <v>#NAME?</v>
      </c>
      <c r="O2959" s="153" t="e">
        <f t="shared" ca="1" si="374"/>
        <v>#NAME?</v>
      </c>
    </row>
    <row r="2960" spans="1:15">
      <c r="A2960">
        <v>2957</v>
      </c>
      <c r="B2960">
        <f t="shared" si="372"/>
        <v>11.827999999999999</v>
      </c>
      <c r="C2960" s="151" t="e">
        <f ca="1">+_xll.BInterpol(Boost!$R$6:$R$66,Boost!$AZ$6:$AZ$66,params!B2960,"cubic")</f>
        <v>#NAME?</v>
      </c>
      <c r="D2960" s="151" t="e">
        <f ca="1">+_xll.BInterpol(Boost!$R$6:$R$66,Boost!$AX$6:$AX$66,params!B2960,"cubic")</f>
        <v>#NAME?</v>
      </c>
      <c r="E2960" s="198" t="e">
        <f t="shared" ca="1" si="375"/>
        <v>#NAME?</v>
      </c>
      <c r="F2960" s="151" t="e">
        <f ca="1">+_xll.BInterpol(Boost!$R$6:$R$66,Boost!$AY$6:$AY$66,params!B2960,"cubic")</f>
        <v>#NAME?</v>
      </c>
      <c r="G2960" s="151" t="e">
        <f ca="1">_xll.BInterpol(cf!$A$2:$A$68,cf!$B$2:$B$68,params!B2960,"cubic")/100</f>
        <v>#NAME?</v>
      </c>
      <c r="H2960" s="199" t="e">
        <f t="shared" ca="1" si="376"/>
        <v>#NAME?</v>
      </c>
      <c r="I2960" s="152">
        <f t="shared" si="371"/>
        <v>0.17891885147263586</v>
      </c>
      <c r="J2960" s="152">
        <f t="shared" si="377"/>
        <v>5.4740567900446457E-5</v>
      </c>
      <c r="K2960" s="3" t="e">
        <f t="shared" ca="1" si="373"/>
        <v>#NAME?</v>
      </c>
      <c r="L2960" s="153" t="e">
        <f t="shared" ca="1" si="378"/>
        <v>#NAME?</v>
      </c>
      <c r="M2960" s="195" t="e">
        <f ca="1">_xll.BInterpol(cf!$A$2:$A$68,cf!$C$2:$C$68,params!B2960,"cubic")</f>
        <v>#NAME?</v>
      </c>
      <c r="N2960" s="195" t="e">
        <f ca="1">+_xll.BInterpol(#REF!,#REF!,params!B2960,"cubic")</f>
        <v>#NAME?</v>
      </c>
      <c r="O2960" s="153" t="e">
        <f t="shared" ca="1" si="374"/>
        <v>#NAME?</v>
      </c>
    </row>
    <row r="2961" spans="1:15">
      <c r="A2961">
        <v>2958</v>
      </c>
      <c r="B2961">
        <f t="shared" si="372"/>
        <v>11.832000000000001</v>
      </c>
      <c r="C2961" s="151" t="e">
        <f ca="1">+_xll.BInterpol(Boost!$R$6:$R$66,Boost!$AZ$6:$AZ$66,params!B2961,"cubic")</f>
        <v>#NAME?</v>
      </c>
      <c r="D2961" s="151" t="e">
        <f ca="1">+_xll.BInterpol(Boost!$R$6:$R$66,Boost!$AX$6:$AX$66,params!B2961,"cubic")</f>
        <v>#NAME?</v>
      </c>
      <c r="E2961" s="198" t="e">
        <f t="shared" ca="1" si="375"/>
        <v>#NAME?</v>
      </c>
      <c r="F2961" s="151" t="e">
        <f ca="1">+_xll.BInterpol(Boost!$R$6:$R$66,Boost!$AY$6:$AY$66,params!B2961,"cubic")</f>
        <v>#NAME?</v>
      </c>
      <c r="G2961" s="151" t="e">
        <f ca="1">_xll.BInterpol(cf!$A$2:$A$68,cf!$B$2:$B$68,params!B2961,"cubic")/100</f>
        <v>#NAME?</v>
      </c>
      <c r="H2961" s="199" t="e">
        <f t="shared" ca="1" si="376"/>
        <v>#NAME?</v>
      </c>
      <c r="I2961" s="152">
        <f t="shared" si="371"/>
        <v>0.17897358839128685</v>
      </c>
      <c r="J2961" s="152">
        <f t="shared" si="377"/>
        <v>5.4736918650988287E-5</v>
      </c>
      <c r="K2961" s="3" t="e">
        <f t="shared" ca="1" si="373"/>
        <v>#NAME?</v>
      </c>
      <c r="L2961" s="153" t="e">
        <f t="shared" ca="1" si="378"/>
        <v>#NAME?</v>
      </c>
      <c r="M2961" s="195" t="e">
        <f ca="1">_xll.BInterpol(cf!$A$2:$A$68,cf!$C$2:$C$68,params!B2961,"cubic")</f>
        <v>#NAME?</v>
      </c>
      <c r="N2961" s="195" t="e">
        <f ca="1">+_xll.BInterpol(#REF!,#REF!,params!B2961,"cubic")</f>
        <v>#NAME?</v>
      </c>
      <c r="O2961" s="153" t="e">
        <f t="shared" ca="1" si="374"/>
        <v>#NAME?</v>
      </c>
    </row>
    <row r="2962" spans="1:15">
      <c r="A2962">
        <v>2959</v>
      </c>
      <c r="B2962">
        <f t="shared" si="372"/>
        <v>11.836</v>
      </c>
      <c r="C2962" s="151" t="e">
        <f ca="1">+_xll.BInterpol(Boost!$R$6:$R$66,Boost!$AZ$6:$AZ$66,params!B2962,"cubic")</f>
        <v>#NAME?</v>
      </c>
      <c r="D2962" s="151" t="e">
        <f ca="1">+_xll.BInterpol(Boost!$R$6:$R$66,Boost!$AX$6:$AX$66,params!B2962,"cubic")</f>
        <v>#NAME?</v>
      </c>
      <c r="E2962" s="198" t="e">
        <f t="shared" ca="1" si="375"/>
        <v>#NAME?</v>
      </c>
      <c r="F2962" s="151" t="e">
        <f ca="1">+_xll.BInterpol(Boost!$R$6:$R$66,Boost!$AY$6:$AY$66,params!B2962,"cubic")</f>
        <v>#NAME?</v>
      </c>
      <c r="G2962" s="151" t="e">
        <f ca="1">_xll.BInterpol(cf!$A$2:$A$68,cf!$B$2:$B$68,params!B2962,"cubic")/100</f>
        <v>#NAME?</v>
      </c>
      <c r="H2962" s="199" t="e">
        <f t="shared" ca="1" si="376"/>
        <v>#NAME?</v>
      </c>
      <c r="I2962" s="152">
        <f t="shared" si="371"/>
        <v>0.17902832166093152</v>
      </c>
      <c r="J2962" s="152">
        <f t="shared" si="377"/>
        <v>5.4733269644668958E-5</v>
      </c>
      <c r="K2962" s="3" t="e">
        <f t="shared" ca="1" si="373"/>
        <v>#NAME?</v>
      </c>
      <c r="L2962" s="153" t="e">
        <f t="shared" ca="1" si="378"/>
        <v>#NAME?</v>
      </c>
      <c r="M2962" s="195" t="e">
        <f ca="1">_xll.BInterpol(cf!$A$2:$A$68,cf!$C$2:$C$68,params!B2962,"cubic")</f>
        <v>#NAME?</v>
      </c>
      <c r="N2962" s="195" t="e">
        <f ca="1">+_xll.BInterpol(#REF!,#REF!,params!B2962,"cubic")</f>
        <v>#NAME?</v>
      </c>
      <c r="O2962" s="153" t="e">
        <f t="shared" ca="1" si="374"/>
        <v>#NAME?</v>
      </c>
    </row>
    <row r="2963" spans="1:15">
      <c r="A2963">
        <v>2960</v>
      </c>
      <c r="B2963">
        <f t="shared" si="372"/>
        <v>11.84</v>
      </c>
      <c r="C2963" s="151" t="e">
        <f ca="1">+_xll.BInterpol(Boost!$R$6:$R$66,Boost!$AZ$6:$AZ$66,params!B2963,"cubic")</f>
        <v>#NAME?</v>
      </c>
      <c r="D2963" s="151" t="e">
        <f ca="1">+_xll.BInterpol(Boost!$R$6:$R$66,Boost!$AX$6:$AX$66,params!B2963,"cubic")</f>
        <v>#NAME?</v>
      </c>
      <c r="E2963" s="198" t="e">
        <f t="shared" ca="1" si="375"/>
        <v>#NAME?</v>
      </c>
      <c r="F2963" s="151" t="e">
        <f ca="1">+_xll.BInterpol(Boost!$R$6:$R$66,Boost!$AY$6:$AY$66,params!B2963,"cubic")</f>
        <v>#NAME?</v>
      </c>
      <c r="G2963" s="151" t="e">
        <f ca="1">_xll.BInterpol(cf!$A$2:$A$68,cf!$B$2:$B$68,params!B2963,"cubic")/100</f>
        <v>#NAME?</v>
      </c>
      <c r="H2963" s="199" t="e">
        <f t="shared" ca="1" si="376"/>
        <v>#NAME?</v>
      </c>
      <c r="I2963" s="152">
        <f t="shared" si="371"/>
        <v>0.17908305128181312</v>
      </c>
      <c r="J2963" s="152">
        <f t="shared" si="377"/>
        <v>5.4729620881599494E-5</v>
      </c>
      <c r="K2963" s="3" t="e">
        <f t="shared" ca="1" si="373"/>
        <v>#NAME?</v>
      </c>
      <c r="L2963" s="153" t="e">
        <f t="shared" ca="1" si="378"/>
        <v>#NAME?</v>
      </c>
      <c r="M2963" s="195" t="e">
        <f ca="1">_xll.BInterpol(cf!$A$2:$A$68,cf!$C$2:$C$68,params!B2963,"cubic")</f>
        <v>#NAME?</v>
      </c>
      <c r="N2963" s="195" t="e">
        <f ca="1">+_xll.BInterpol(#REF!,#REF!,params!B2963,"cubic")</f>
        <v>#NAME?</v>
      </c>
      <c r="O2963" s="153" t="e">
        <f t="shared" ca="1" si="374"/>
        <v>#NAME?</v>
      </c>
    </row>
    <row r="2964" spans="1:15">
      <c r="A2964">
        <v>2961</v>
      </c>
      <c r="B2964">
        <f t="shared" si="372"/>
        <v>11.843999999999999</v>
      </c>
      <c r="C2964" s="151" t="e">
        <f ca="1">+_xll.BInterpol(Boost!$R$6:$R$66,Boost!$AZ$6:$AZ$66,params!B2964,"cubic")</f>
        <v>#NAME?</v>
      </c>
      <c r="D2964" s="151" t="e">
        <f ca="1">+_xll.BInterpol(Boost!$R$6:$R$66,Boost!$AX$6:$AX$66,params!B2964,"cubic")</f>
        <v>#NAME?</v>
      </c>
      <c r="E2964" s="198" t="e">
        <f t="shared" ca="1" si="375"/>
        <v>#NAME?</v>
      </c>
      <c r="F2964" s="151" t="e">
        <f ca="1">+_xll.BInterpol(Boost!$R$6:$R$66,Boost!$AY$6:$AY$66,params!B2964,"cubic")</f>
        <v>#NAME?</v>
      </c>
      <c r="G2964" s="151" t="e">
        <f ca="1">_xll.BInterpol(cf!$A$2:$A$68,cf!$B$2:$B$68,params!B2964,"cubic")/100</f>
        <v>#NAME?</v>
      </c>
      <c r="H2964" s="199" t="e">
        <f t="shared" ca="1" si="376"/>
        <v>#NAME?</v>
      </c>
      <c r="I2964" s="152">
        <f t="shared" si="371"/>
        <v>0.17913777725417501</v>
      </c>
      <c r="J2964" s="152">
        <f t="shared" si="377"/>
        <v>5.4725972361890918E-5</v>
      </c>
      <c r="K2964" s="3" t="e">
        <f t="shared" ca="1" si="373"/>
        <v>#NAME?</v>
      </c>
      <c r="L2964" s="153" t="e">
        <f t="shared" ca="1" si="378"/>
        <v>#NAME?</v>
      </c>
      <c r="M2964" s="195" t="e">
        <f ca="1">_xll.BInterpol(cf!$A$2:$A$68,cf!$C$2:$C$68,params!B2964,"cubic")</f>
        <v>#NAME?</v>
      </c>
      <c r="N2964" s="195" t="e">
        <f ca="1">+_xll.BInterpol(#REF!,#REF!,params!B2964,"cubic")</f>
        <v>#NAME?</v>
      </c>
      <c r="O2964" s="153" t="e">
        <f t="shared" ca="1" si="374"/>
        <v>#NAME?</v>
      </c>
    </row>
    <row r="2965" spans="1:15">
      <c r="A2965">
        <v>2962</v>
      </c>
      <c r="B2965">
        <f t="shared" si="372"/>
        <v>11.848000000000001</v>
      </c>
      <c r="C2965" s="151" t="e">
        <f ca="1">+_xll.BInterpol(Boost!$R$6:$R$66,Boost!$AZ$6:$AZ$66,params!B2965,"cubic")</f>
        <v>#NAME?</v>
      </c>
      <c r="D2965" s="151" t="e">
        <f ca="1">+_xll.BInterpol(Boost!$R$6:$R$66,Boost!$AX$6:$AX$66,params!B2965,"cubic")</f>
        <v>#NAME?</v>
      </c>
      <c r="E2965" s="198" t="e">
        <f t="shared" ca="1" si="375"/>
        <v>#NAME?</v>
      </c>
      <c r="F2965" s="151" t="e">
        <f ca="1">+_xll.BInterpol(Boost!$R$6:$R$66,Boost!$AY$6:$AY$66,params!B2965,"cubic")</f>
        <v>#NAME?</v>
      </c>
      <c r="G2965" s="151" t="e">
        <f ca="1">_xll.BInterpol(cf!$A$2:$A$68,cf!$B$2:$B$68,params!B2965,"cubic")/100</f>
        <v>#NAME?</v>
      </c>
      <c r="H2965" s="199" t="e">
        <f t="shared" ca="1" si="376"/>
        <v>#NAME?</v>
      </c>
      <c r="I2965" s="152">
        <f t="shared" si="371"/>
        <v>0.17919249957826033</v>
      </c>
      <c r="J2965" s="152">
        <f t="shared" si="377"/>
        <v>5.4722324085321183E-5</v>
      </c>
      <c r="K2965" s="3" t="e">
        <f t="shared" ca="1" si="373"/>
        <v>#NAME?</v>
      </c>
      <c r="L2965" s="153" t="e">
        <f t="shared" ca="1" si="378"/>
        <v>#NAME?</v>
      </c>
      <c r="M2965" s="195" t="e">
        <f ca="1">_xll.BInterpol(cf!$A$2:$A$68,cf!$C$2:$C$68,params!B2965,"cubic")</f>
        <v>#NAME?</v>
      </c>
      <c r="N2965" s="195" t="e">
        <f ca="1">+_xll.BInterpol(#REF!,#REF!,params!B2965,"cubic")</f>
        <v>#NAME?</v>
      </c>
      <c r="O2965" s="153" t="e">
        <f t="shared" ca="1" si="374"/>
        <v>#NAME?</v>
      </c>
    </row>
    <row r="2966" spans="1:15">
      <c r="A2966">
        <v>2963</v>
      </c>
      <c r="B2966">
        <f t="shared" si="372"/>
        <v>11.852</v>
      </c>
      <c r="C2966" s="151" t="e">
        <f ca="1">+_xll.BInterpol(Boost!$R$6:$R$66,Boost!$AZ$6:$AZ$66,params!B2966,"cubic")</f>
        <v>#NAME?</v>
      </c>
      <c r="D2966" s="151" t="e">
        <f ca="1">+_xll.BInterpol(Boost!$R$6:$R$66,Boost!$AX$6:$AX$66,params!B2966,"cubic")</f>
        <v>#NAME?</v>
      </c>
      <c r="E2966" s="198" t="e">
        <f t="shared" ca="1" si="375"/>
        <v>#NAME?</v>
      </c>
      <c r="F2966" s="151" t="e">
        <f ca="1">+_xll.BInterpol(Boost!$R$6:$R$66,Boost!$AY$6:$AY$66,params!B2966,"cubic")</f>
        <v>#NAME?</v>
      </c>
      <c r="G2966" s="151" t="e">
        <f ca="1">_xll.BInterpol(cf!$A$2:$A$68,cf!$B$2:$B$68,params!B2966,"cubic")/100</f>
        <v>#NAME?</v>
      </c>
      <c r="H2966" s="199" t="e">
        <f t="shared" ca="1" si="376"/>
        <v>#NAME?</v>
      </c>
      <c r="I2966" s="152">
        <f t="shared" si="371"/>
        <v>0.17924721825431222</v>
      </c>
      <c r="J2966" s="152">
        <f t="shared" si="377"/>
        <v>5.4718676051890291E-5</v>
      </c>
      <c r="K2966" s="3" t="e">
        <f t="shared" ca="1" si="373"/>
        <v>#NAME?</v>
      </c>
      <c r="L2966" s="153" t="e">
        <f t="shared" ca="1" si="378"/>
        <v>#NAME?</v>
      </c>
      <c r="M2966" s="195" t="e">
        <f ca="1">_xll.BInterpol(cf!$A$2:$A$68,cf!$C$2:$C$68,params!B2966,"cubic")</f>
        <v>#NAME?</v>
      </c>
      <c r="N2966" s="195" t="e">
        <f ca="1">+_xll.BInterpol(#REF!,#REF!,params!B2966,"cubic")</f>
        <v>#NAME?</v>
      </c>
      <c r="O2966" s="153" t="e">
        <f t="shared" ca="1" si="374"/>
        <v>#NAME?</v>
      </c>
    </row>
    <row r="2967" spans="1:15">
      <c r="A2967">
        <v>2964</v>
      </c>
      <c r="B2967">
        <f t="shared" si="372"/>
        <v>11.856</v>
      </c>
      <c r="C2967" s="151" t="e">
        <f ca="1">+_xll.BInterpol(Boost!$R$6:$R$66,Boost!$AZ$6:$AZ$66,params!B2967,"cubic")</f>
        <v>#NAME?</v>
      </c>
      <c r="D2967" s="151" t="e">
        <f ca="1">+_xll.BInterpol(Boost!$R$6:$R$66,Boost!$AX$6:$AX$66,params!B2967,"cubic")</f>
        <v>#NAME?</v>
      </c>
      <c r="E2967" s="198" t="e">
        <f t="shared" ca="1" si="375"/>
        <v>#NAME?</v>
      </c>
      <c r="F2967" s="151" t="e">
        <f ca="1">+_xll.BInterpol(Boost!$R$6:$R$66,Boost!$AY$6:$AY$66,params!B2967,"cubic")</f>
        <v>#NAME?</v>
      </c>
      <c r="G2967" s="151" t="e">
        <f ca="1">_xll.BInterpol(cf!$A$2:$A$68,cf!$B$2:$B$68,params!B2967,"cubic")/100</f>
        <v>#NAME?</v>
      </c>
      <c r="H2967" s="199" t="e">
        <f t="shared" ca="1" si="376"/>
        <v>#NAME?</v>
      </c>
      <c r="I2967" s="152">
        <f t="shared" si="371"/>
        <v>0.17930193328257416</v>
      </c>
      <c r="J2967" s="152">
        <f t="shared" si="377"/>
        <v>5.4715028261931309E-5</v>
      </c>
      <c r="K2967" s="3" t="e">
        <f t="shared" ca="1" si="373"/>
        <v>#NAME?</v>
      </c>
      <c r="L2967" s="153" t="e">
        <f t="shared" ca="1" si="378"/>
        <v>#NAME?</v>
      </c>
      <c r="M2967" s="195" t="e">
        <f ca="1">_xll.BInterpol(cf!$A$2:$A$68,cf!$C$2:$C$68,params!B2967,"cubic")</f>
        <v>#NAME?</v>
      </c>
      <c r="N2967" s="195" t="e">
        <f ca="1">+_xll.BInterpol(#REF!,#REF!,params!B2967,"cubic")</f>
        <v>#NAME?</v>
      </c>
      <c r="O2967" s="153" t="e">
        <f t="shared" ca="1" si="374"/>
        <v>#NAME?</v>
      </c>
    </row>
    <row r="2968" spans="1:15">
      <c r="A2968">
        <v>2965</v>
      </c>
      <c r="B2968">
        <f t="shared" si="372"/>
        <v>11.86</v>
      </c>
      <c r="C2968" s="151" t="e">
        <f ca="1">+_xll.BInterpol(Boost!$R$6:$R$66,Boost!$AZ$6:$AZ$66,params!B2968,"cubic")</f>
        <v>#NAME?</v>
      </c>
      <c r="D2968" s="151" t="e">
        <f ca="1">+_xll.BInterpol(Boost!$R$6:$R$66,Boost!$AX$6:$AX$66,params!B2968,"cubic")</f>
        <v>#NAME?</v>
      </c>
      <c r="E2968" s="198" t="e">
        <f t="shared" ca="1" si="375"/>
        <v>#NAME?</v>
      </c>
      <c r="F2968" s="151" t="e">
        <f ca="1">+_xll.BInterpol(Boost!$R$6:$R$66,Boost!$AY$6:$AY$66,params!B2968,"cubic")</f>
        <v>#NAME?</v>
      </c>
      <c r="G2968" s="151" t="e">
        <f ca="1">_xll.BInterpol(cf!$A$2:$A$68,cf!$B$2:$B$68,params!B2968,"cubic")/100</f>
        <v>#NAME?</v>
      </c>
      <c r="H2968" s="199" t="e">
        <f t="shared" ca="1" si="376"/>
        <v>#NAME?</v>
      </c>
      <c r="I2968" s="152">
        <f t="shared" si="371"/>
        <v>0.17935664466328893</v>
      </c>
      <c r="J2968" s="152">
        <f t="shared" si="377"/>
        <v>5.4711380714778102E-5</v>
      </c>
      <c r="K2968" s="3" t="e">
        <f t="shared" ca="1" si="373"/>
        <v>#NAME?</v>
      </c>
      <c r="L2968" s="153" t="e">
        <f t="shared" ca="1" si="378"/>
        <v>#NAME?</v>
      </c>
      <c r="M2968" s="195" t="e">
        <f ca="1">_xll.BInterpol(cf!$A$2:$A$68,cf!$C$2:$C$68,params!B2968,"cubic")</f>
        <v>#NAME?</v>
      </c>
      <c r="N2968" s="195" t="e">
        <f ca="1">+_xll.BInterpol(#REF!,#REF!,params!B2968,"cubic")</f>
        <v>#NAME?</v>
      </c>
      <c r="O2968" s="153" t="e">
        <f t="shared" ca="1" si="374"/>
        <v>#NAME?</v>
      </c>
    </row>
    <row r="2969" spans="1:15">
      <c r="A2969">
        <v>2966</v>
      </c>
      <c r="B2969">
        <f t="shared" si="372"/>
        <v>11.864000000000001</v>
      </c>
      <c r="C2969" s="151" t="e">
        <f ca="1">+_xll.BInterpol(Boost!$R$6:$R$66,Boost!$AZ$6:$AZ$66,params!B2969,"cubic")</f>
        <v>#NAME?</v>
      </c>
      <c r="D2969" s="151" t="e">
        <f ca="1">+_xll.BInterpol(Boost!$R$6:$R$66,Boost!$AX$6:$AX$66,params!B2969,"cubic")</f>
        <v>#NAME?</v>
      </c>
      <c r="E2969" s="198" t="e">
        <f t="shared" ca="1" si="375"/>
        <v>#NAME?</v>
      </c>
      <c r="F2969" s="151" t="e">
        <f ca="1">+_xll.BInterpol(Boost!$R$6:$R$66,Boost!$AY$6:$AY$66,params!B2969,"cubic")</f>
        <v>#NAME?</v>
      </c>
      <c r="G2969" s="151" t="e">
        <f ca="1">_xll.BInterpol(cf!$A$2:$A$68,cf!$B$2:$B$68,params!B2969,"cubic")/100</f>
        <v>#NAME?</v>
      </c>
      <c r="H2969" s="199" t="e">
        <f t="shared" ca="1" si="376"/>
        <v>#NAME?</v>
      </c>
      <c r="I2969" s="152">
        <f t="shared" si="371"/>
        <v>0.17941135239670003</v>
      </c>
      <c r="J2969" s="152">
        <f t="shared" si="377"/>
        <v>5.4707733411096804E-5</v>
      </c>
      <c r="K2969" s="3" t="e">
        <f t="shared" ca="1" si="373"/>
        <v>#NAME?</v>
      </c>
      <c r="L2969" s="153" t="e">
        <f t="shared" ca="1" si="378"/>
        <v>#NAME?</v>
      </c>
      <c r="M2969" s="195" t="e">
        <f ca="1">_xll.BInterpol(cf!$A$2:$A$68,cf!$C$2:$C$68,params!B2969,"cubic")</f>
        <v>#NAME?</v>
      </c>
      <c r="N2969" s="195" t="e">
        <f ca="1">+_xll.BInterpol(#REF!,#REF!,params!B2969,"cubic")</f>
        <v>#NAME?</v>
      </c>
      <c r="O2969" s="153" t="e">
        <f t="shared" ca="1" si="374"/>
        <v>#NAME?</v>
      </c>
    </row>
    <row r="2970" spans="1:15">
      <c r="A2970">
        <v>2967</v>
      </c>
      <c r="B2970">
        <f t="shared" si="372"/>
        <v>11.868</v>
      </c>
      <c r="C2970" s="151" t="e">
        <f ca="1">+_xll.BInterpol(Boost!$R$6:$R$66,Boost!$AZ$6:$AZ$66,params!B2970,"cubic")</f>
        <v>#NAME?</v>
      </c>
      <c r="D2970" s="151" t="e">
        <f ca="1">+_xll.BInterpol(Boost!$R$6:$R$66,Boost!$AX$6:$AX$66,params!B2970,"cubic")</f>
        <v>#NAME?</v>
      </c>
      <c r="E2970" s="198" t="e">
        <f t="shared" ca="1" si="375"/>
        <v>#NAME?</v>
      </c>
      <c r="F2970" s="151" t="e">
        <f ca="1">+_xll.BInterpol(Boost!$R$6:$R$66,Boost!$AY$6:$AY$66,params!B2970,"cubic")</f>
        <v>#NAME?</v>
      </c>
      <c r="G2970" s="151" t="e">
        <f ca="1">_xll.BInterpol(cf!$A$2:$A$68,cf!$B$2:$B$68,params!B2970,"cubic")/100</f>
        <v>#NAME?</v>
      </c>
      <c r="H2970" s="199" t="e">
        <f t="shared" ca="1" si="376"/>
        <v>#NAME?</v>
      </c>
      <c r="I2970" s="152">
        <f t="shared" si="371"/>
        <v>0.17946605648305047</v>
      </c>
      <c r="J2970" s="152">
        <f t="shared" si="377"/>
        <v>5.4704086350443326E-5</v>
      </c>
      <c r="K2970" s="3" t="e">
        <f t="shared" ca="1" si="373"/>
        <v>#NAME?</v>
      </c>
      <c r="L2970" s="153" t="e">
        <f t="shared" ca="1" si="378"/>
        <v>#NAME?</v>
      </c>
      <c r="M2970" s="195" t="e">
        <f ca="1">_xll.BInterpol(cf!$A$2:$A$68,cf!$C$2:$C$68,params!B2970,"cubic")</f>
        <v>#NAME?</v>
      </c>
      <c r="N2970" s="195" t="e">
        <f ca="1">+_xll.BInterpol(#REF!,#REF!,params!B2970,"cubic")</f>
        <v>#NAME?</v>
      </c>
      <c r="O2970" s="153" t="e">
        <f t="shared" ca="1" si="374"/>
        <v>#NAME?</v>
      </c>
    </row>
    <row r="2971" spans="1:15">
      <c r="A2971">
        <v>2968</v>
      </c>
      <c r="B2971">
        <f t="shared" si="372"/>
        <v>11.872</v>
      </c>
      <c r="C2971" s="151" t="e">
        <f ca="1">+_xll.BInterpol(Boost!$R$6:$R$66,Boost!$AZ$6:$AZ$66,params!B2971,"cubic")</f>
        <v>#NAME?</v>
      </c>
      <c r="D2971" s="151" t="e">
        <f ca="1">+_xll.BInterpol(Boost!$R$6:$R$66,Boost!$AX$6:$AX$66,params!B2971,"cubic")</f>
        <v>#NAME?</v>
      </c>
      <c r="E2971" s="198" t="e">
        <f t="shared" ca="1" si="375"/>
        <v>#NAME?</v>
      </c>
      <c r="F2971" s="151" t="e">
        <f ca="1">+_xll.BInterpol(Boost!$R$6:$R$66,Boost!$AY$6:$AY$66,params!B2971,"cubic")</f>
        <v>#NAME?</v>
      </c>
      <c r="G2971" s="151" t="e">
        <f ca="1">_xll.BInterpol(cf!$A$2:$A$68,cf!$B$2:$B$68,params!B2971,"cubic")/100</f>
        <v>#NAME?</v>
      </c>
      <c r="H2971" s="199" t="e">
        <f t="shared" ca="1" si="376"/>
        <v>#NAME?</v>
      </c>
      <c r="I2971" s="152">
        <f t="shared" si="371"/>
        <v>0.1795207569225834</v>
      </c>
      <c r="J2971" s="152">
        <f t="shared" si="377"/>
        <v>5.4700439532928691E-5</v>
      </c>
      <c r="K2971" s="3" t="e">
        <f t="shared" ca="1" si="373"/>
        <v>#NAME?</v>
      </c>
      <c r="L2971" s="153" t="e">
        <f t="shared" ca="1" si="378"/>
        <v>#NAME?</v>
      </c>
      <c r="M2971" s="195" t="e">
        <f ca="1">_xll.BInterpol(cf!$A$2:$A$68,cf!$C$2:$C$68,params!B2971,"cubic")</f>
        <v>#NAME?</v>
      </c>
      <c r="N2971" s="195" t="e">
        <f ca="1">+_xll.BInterpol(#REF!,#REF!,params!B2971,"cubic")</f>
        <v>#NAME?</v>
      </c>
      <c r="O2971" s="153" t="e">
        <f t="shared" ca="1" si="374"/>
        <v>#NAME?</v>
      </c>
    </row>
    <row r="2972" spans="1:15">
      <c r="A2972">
        <v>2969</v>
      </c>
      <c r="B2972">
        <f t="shared" si="372"/>
        <v>11.875999999999999</v>
      </c>
      <c r="C2972" s="151" t="e">
        <f ca="1">+_xll.BInterpol(Boost!$R$6:$R$66,Boost!$AZ$6:$AZ$66,params!B2972,"cubic")</f>
        <v>#NAME?</v>
      </c>
      <c r="D2972" s="151" t="e">
        <f ca="1">+_xll.BInterpol(Boost!$R$6:$R$66,Boost!$AX$6:$AX$66,params!B2972,"cubic")</f>
        <v>#NAME?</v>
      </c>
      <c r="E2972" s="198" t="e">
        <f t="shared" ca="1" si="375"/>
        <v>#NAME?</v>
      </c>
      <c r="F2972" s="151" t="e">
        <f ca="1">+_xll.BInterpol(Boost!$R$6:$R$66,Boost!$AY$6:$AY$66,params!B2972,"cubic")</f>
        <v>#NAME?</v>
      </c>
      <c r="G2972" s="151" t="e">
        <f ca="1">_xll.BInterpol(cf!$A$2:$A$68,cf!$B$2:$B$68,params!B2972,"cubic")/100</f>
        <v>#NAME?</v>
      </c>
      <c r="H2972" s="199" t="e">
        <f t="shared" ca="1" si="376"/>
        <v>#NAME?</v>
      </c>
      <c r="I2972" s="152">
        <f t="shared" si="371"/>
        <v>0.17957545371554184</v>
      </c>
      <c r="J2972" s="152">
        <f t="shared" si="377"/>
        <v>5.4696792958441875E-5</v>
      </c>
      <c r="K2972" s="3" t="e">
        <f t="shared" ca="1" si="373"/>
        <v>#NAME?</v>
      </c>
      <c r="L2972" s="153" t="e">
        <f t="shared" ca="1" si="378"/>
        <v>#NAME?</v>
      </c>
      <c r="M2972" s="195" t="e">
        <f ca="1">_xll.BInterpol(cf!$A$2:$A$68,cf!$C$2:$C$68,params!B2972,"cubic")</f>
        <v>#NAME?</v>
      </c>
      <c r="N2972" s="195" t="e">
        <f ca="1">+_xll.BInterpol(#REF!,#REF!,params!B2972,"cubic")</f>
        <v>#NAME?</v>
      </c>
      <c r="O2972" s="153" t="e">
        <f t="shared" ca="1" si="374"/>
        <v>#NAME?</v>
      </c>
    </row>
    <row r="2973" spans="1:15">
      <c r="A2973">
        <v>2970</v>
      </c>
      <c r="B2973">
        <f t="shared" si="372"/>
        <v>11.88</v>
      </c>
      <c r="C2973" s="151" t="e">
        <f ca="1">+_xll.BInterpol(Boost!$R$6:$R$66,Boost!$AZ$6:$AZ$66,params!B2973,"cubic")</f>
        <v>#NAME?</v>
      </c>
      <c r="D2973" s="151" t="e">
        <f ca="1">+_xll.BInterpol(Boost!$R$6:$R$66,Boost!$AX$6:$AX$66,params!B2973,"cubic")</f>
        <v>#NAME?</v>
      </c>
      <c r="E2973" s="198" t="e">
        <f t="shared" ca="1" si="375"/>
        <v>#NAME?</v>
      </c>
      <c r="F2973" s="151" t="e">
        <f ca="1">+_xll.BInterpol(Boost!$R$6:$R$66,Boost!$AY$6:$AY$66,params!B2973,"cubic")</f>
        <v>#NAME?</v>
      </c>
      <c r="G2973" s="151" t="e">
        <f ca="1">_xll.BInterpol(cf!$A$2:$A$68,cf!$B$2:$B$68,params!B2973,"cubic")/100</f>
        <v>#NAME?</v>
      </c>
      <c r="H2973" s="199" t="e">
        <f t="shared" ca="1" si="376"/>
        <v>#NAME?</v>
      </c>
      <c r="I2973" s="152">
        <f t="shared" si="371"/>
        <v>0.17963014686216905</v>
      </c>
      <c r="J2973" s="152">
        <f t="shared" si="377"/>
        <v>5.4693146627204925E-5</v>
      </c>
      <c r="K2973" s="3" t="e">
        <f t="shared" ca="1" si="373"/>
        <v>#NAME?</v>
      </c>
      <c r="L2973" s="153" t="e">
        <f t="shared" ca="1" si="378"/>
        <v>#NAME?</v>
      </c>
      <c r="M2973" s="195" t="e">
        <f ca="1">_xll.BInterpol(cf!$A$2:$A$68,cf!$C$2:$C$68,params!B2973,"cubic")</f>
        <v>#NAME?</v>
      </c>
      <c r="N2973" s="195" t="e">
        <f ca="1">+_xll.BInterpol(#REF!,#REF!,params!B2973,"cubic")</f>
        <v>#NAME?</v>
      </c>
      <c r="O2973" s="153" t="e">
        <f t="shared" ca="1" si="374"/>
        <v>#NAME?</v>
      </c>
    </row>
    <row r="2974" spans="1:15">
      <c r="A2974">
        <v>2971</v>
      </c>
      <c r="B2974">
        <f t="shared" si="372"/>
        <v>11.884</v>
      </c>
      <c r="C2974" s="151" t="e">
        <f ca="1">+_xll.BInterpol(Boost!$R$6:$R$66,Boost!$AZ$6:$AZ$66,params!B2974,"cubic")</f>
        <v>#NAME?</v>
      </c>
      <c r="D2974" s="151" t="e">
        <f ca="1">+_xll.BInterpol(Boost!$R$6:$R$66,Boost!$AX$6:$AX$66,params!B2974,"cubic")</f>
        <v>#NAME?</v>
      </c>
      <c r="E2974" s="198" t="e">
        <f t="shared" ca="1" si="375"/>
        <v>#NAME?</v>
      </c>
      <c r="F2974" s="151" t="e">
        <f ca="1">+_xll.BInterpol(Boost!$R$6:$R$66,Boost!$AY$6:$AY$66,params!B2974,"cubic")</f>
        <v>#NAME?</v>
      </c>
      <c r="G2974" s="151" t="e">
        <f ca="1">_xll.BInterpol(cf!$A$2:$A$68,cf!$B$2:$B$68,params!B2974,"cubic")/100</f>
        <v>#NAME?</v>
      </c>
      <c r="H2974" s="199" t="e">
        <f t="shared" ca="1" si="376"/>
        <v>#NAME?</v>
      </c>
      <c r="I2974" s="152">
        <f t="shared" si="371"/>
        <v>0.17968483636270793</v>
      </c>
      <c r="J2974" s="152">
        <f t="shared" si="377"/>
        <v>5.4689500538884772E-5</v>
      </c>
      <c r="K2974" s="3" t="e">
        <f t="shared" ca="1" si="373"/>
        <v>#NAME?</v>
      </c>
      <c r="L2974" s="153" t="e">
        <f t="shared" ca="1" si="378"/>
        <v>#NAME?</v>
      </c>
      <c r="M2974" s="195" t="e">
        <f ca="1">_xll.BInterpol(cf!$A$2:$A$68,cf!$C$2:$C$68,params!B2974,"cubic")</f>
        <v>#NAME?</v>
      </c>
      <c r="N2974" s="195" t="e">
        <f ca="1">+_xll.BInterpol(#REF!,#REF!,params!B2974,"cubic")</f>
        <v>#NAME?</v>
      </c>
      <c r="O2974" s="153" t="e">
        <f t="shared" ca="1" si="374"/>
        <v>#NAME?</v>
      </c>
    </row>
    <row r="2975" spans="1:15">
      <c r="A2975">
        <v>2972</v>
      </c>
      <c r="B2975">
        <f t="shared" si="372"/>
        <v>11.888</v>
      </c>
      <c r="C2975" s="151" t="e">
        <f ca="1">+_xll.BInterpol(Boost!$R$6:$R$66,Boost!$AZ$6:$AZ$66,params!B2975,"cubic")</f>
        <v>#NAME?</v>
      </c>
      <c r="D2975" s="151" t="e">
        <f ca="1">+_xll.BInterpol(Boost!$R$6:$R$66,Boost!$AX$6:$AX$66,params!B2975,"cubic")</f>
        <v>#NAME?</v>
      </c>
      <c r="E2975" s="198" t="e">
        <f t="shared" ca="1" si="375"/>
        <v>#NAME?</v>
      </c>
      <c r="F2975" s="151" t="e">
        <f ca="1">+_xll.BInterpol(Boost!$R$6:$R$66,Boost!$AY$6:$AY$66,params!B2975,"cubic")</f>
        <v>#NAME?</v>
      </c>
      <c r="G2975" s="151" t="e">
        <f ca="1">_xll.BInterpol(cf!$A$2:$A$68,cf!$B$2:$B$68,params!B2975,"cubic")/100</f>
        <v>#NAME?</v>
      </c>
      <c r="H2975" s="199" t="e">
        <f t="shared" ca="1" si="376"/>
        <v>#NAME?</v>
      </c>
      <c r="I2975" s="152">
        <f t="shared" si="371"/>
        <v>0.17973952221740164</v>
      </c>
      <c r="J2975" s="152">
        <f t="shared" si="377"/>
        <v>5.4685854693703462E-5</v>
      </c>
      <c r="K2975" s="3" t="e">
        <f t="shared" ca="1" si="373"/>
        <v>#NAME?</v>
      </c>
      <c r="L2975" s="153" t="e">
        <f t="shared" ca="1" si="378"/>
        <v>#NAME?</v>
      </c>
      <c r="M2975" s="195" t="e">
        <f ca="1">_xll.BInterpol(cf!$A$2:$A$68,cf!$C$2:$C$68,params!B2975,"cubic")</f>
        <v>#NAME?</v>
      </c>
      <c r="N2975" s="195" t="e">
        <f ca="1">+_xll.BInterpol(#REF!,#REF!,params!B2975,"cubic")</f>
        <v>#NAME?</v>
      </c>
      <c r="O2975" s="153" t="e">
        <f t="shared" ca="1" si="374"/>
        <v>#NAME?</v>
      </c>
    </row>
    <row r="2976" spans="1:15">
      <c r="A2976">
        <v>2973</v>
      </c>
      <c r="B2976">
        <f t="shared" si="372"/>
        <v>11.891999999999999</v>
      </c>
      <c r="C2976" s="151" t="e">
        <f ca="1">+_xll.BInterpol(Boost!$R$6:$R$66,Boost!$AZ$6:$AZ$66,params!B2976,"cubic")</f>
        <v>#NAME?</v>
      </c>
      <c r="D2976" s="151" t="e">
        <f ca="1">+_xll.BInterpol(Boost!$R$6:$R$66,Boost!$AX$6:$AX$66,params!B2976,"cubic")</f>
        <v>#NAME?</v>
      </c>
      <c r="E2976" s="198" t="e">
        <f t="shared" ca="1" si="375"/>
        <v>#NAME?</v>
      </c>
      <c r="F2976" s="151" t="e">
        <f ca="1">+_xll.BInterpol(Boost!$R$6:$R$66,Boost!$AY$6:$AY$66,params!B2976,"cubic")</f>
        <v>#NAME?</v>
      </c>
      <c r="G2976" s="151" t="e">
        <f ca="1">_xll.BInterpol(cf!$A$2:$A$68,cf!$B$2:$B$68,params!B2976,"cubic")/100</f>
        <v>#NAME?</v>
      </c>
      <c r="H2976" s="199" t="e">
        <f t="shared" ca="1" si="376"/>
        <v>#NAME?</v>
      </c>
      <c r="I2976" s="152">
        <f t="shared" si="371"/>
        <v>0.1797942044264933</v>
      </c>
      <c r="J2976" s="152">
        <f t="shared" si="377"/>
        <v>5.4682209091660994E-5</v>
      </c>
      <c r="K2976" s="3" t="e">
        <f t="shared" ca="1" si="373"/>
        <v>#NAME?</v>
      </c>
      <c r="L2976" s="153" t="e">
        <f t="shared" ca="1" si="378"/>
        <v>#NAME?</v>
      </c>
      <c r="M2976" s="195" t="e">
        <f ca="1">_xll.BInterpol(cf!$A$2:$A$68,cf!$C$2:$C$68,params!B2976,"cubic")</f>
        <v>#NAME?</v>
      </c>
      <c r="N2976" s="195" t="e">
        <f ca="1">+_xll.BInterpol(#REF!,#REF!,params!B2976,"cubic")</f>
        <v>#NAME?</v>
      </c>
      <c r="O2976" s="153" t="e">
        <f t="shared" ca="1" si="374"/>
        <v>#NAME?</v>
      </c>
    </row>
    <row r="2977" spans="1:15">
      <c r="A2977">
        <v>2974</v>
      </c>
      <c r="B2977">
        <f t="shared" si="372"/>
        <v>11.896000000000001</v>
      </c>
      <c r="C2977" s="151" t="e">
        <f ca="1">+_xll.BInterpol(Boost!$R$6:$R$66,Boost!$AZ$6:$AZ$66,params!B2977,"cubic")</f>
        <v>#NAME?</v>
      </c>
      <c r="D2977" s="151" t="e">
        <f ca="1">+_xll.BInterpol(Boost!$R$6:$R$66,Boost!$AX$6:$AX$66,params!B2977,"cubic")</f>
        <v>#NAME?</v>
      </c>
      <c r="E2977" s="198" t="e">
        <f t="shared" ca="1" si="375"/>
        <v>#NAME?</v>
      </c>
      <c r="F2977" s="151" t="e">
        <f ca="1">+_xll.BInterpol(Boost!$R$6:$R$66,Boost!$AY$6:$AY$66,params!B2977,"cubic")</f>
        <v>#NAME?</v>
      </c>
      <c r="G2977" s="151" t="e">
        <f ca="1">_xll.BInterpol(cf!$A$2:$A$68,cf!$B$2:$B$68,params!B2977,"cubic")/100</f>
        <v>#NAME?</v>
      </c>
      <c r="H2977" s="199" t="e">
        <f t="shared" ca="1" si="376"/>
        <v>#NAME?</v>
      </c>
      <c r="I2977" s="152">
        <f t="shared" si="371"/>
        <v>0.17984888299022583</v>
      </c>
      <c r="J2977" s="152">
        <f t="shared" si="377"/>
        <v>5.4678563732535324E-5</v>
      </c>
      <c r="K2977" s="3" t="e">
        <f t="shared" ca="1" si="373"/>
        <v>#NAME?</v>
      </c>
      <c r="L2977" s="153" t="e">
        <f t="shared" ca="1" si="378"/>
        <v>#NAME?</v>
      </c>
      <c r="M2977" s="195" t="e">
        <f ca="1">_xll.BInterpol(cf!$A$2:$A$68,cf!$C$2:$C$68,params!B2977,"cubic")</f>
        <v>#NAME?</v>
      </c>
      <c r="N2977" s="195" t="e">
        <f ca="1">+_xll.BInterpol(#REF!,#REF!,params!B2977,"cubic")</f>
        <v>#NAME?</v>
      </c>
      <c r="O2977" s="153" t="e">
        <f t="shared" ca="1" si="374"/>
        <v>#NAME?</v>
      </c>
    </row>
    <row r="2978" spans="1:15">
      <c r="A2978">
        <v>2975</v>
      </c>
      <c r="B2978">
        <f t="shared" si="372"/>
        <v>11.9</v>
      </c>
      <c r="C2978" s="151" t="e">
        <f ca="1">+_xll.BInterpol(Boost!$R$6:$R$66,Boost!$AZ$6:$AZ$66,params!B2978,"cubic")</f>
        <v>#NAME?</v>
      </c>
      <c r="D2978" s="151" t="e">
        <f ca="1">+_xll.BInterpol(Boost!$R$6:$R$66,Boost!$AX$6:$AX$66,params!B2978,"cubic")</f>
        <v>#NAME?</v>
      </c>
      <c r="E2978" s="198" t="e">
        <f t="shared" ca="1" si="375"/>
        <v>#NAME?</v>
      </c>
      <c r="F2978" s="151" t="e">
        <f ca="1">+_xll.BInterpol(Boost!$R$6:$R$66,Boost!$AY$6:$AY$66,params!B2978,"cubic")</f>
        <v>#NAME?</v>
      </c>
      <c r="G2978" s="151" t="e">
        <f ca="1">_xll.BInterpol(cf!$A$2:$A$68,cf!$B$2:$B$68,params!B2978,"cubic")/100</f>
        <v>#NAME?</v>
      </c>
      <c r="H2978" s="199" t="e">
        <f t="shared" ca="1" si="376"/>
        <v>#NAME?</v>
      </c>
      <c r="I2978" s="152">
        <f t="shared" ref="I2978:I3041" si="379">1-EXP($R$5*-1*B2978/(1-$R$6))</f>
        <v>0.17990355790884227</v>
      </c>
      <c r="J2978" s="152">
        <f t="shared" si="377"/>
        <v>5.4674918616437473E-5</v>
      </c>
      <c r="K2978" s="3" t="e">
        <f t="shared" ca="1" si="373"/>
        <v>#NAME?</v>
      </c>
      <c r="L2978" s="153" t="e">
        <f t="shared" ca="1" si="378"/>
        <v>#NAME?</v>
      </c>
      <c r="M2978" s="195" t="e">
        <f ca="1">_xll.BInterpol(cf!$A$2:$A$68,cf!$C$2:$C$68,params!B2978,"cubic")</f>
        <v>#NAME?</v>
      </c>
      <c r="N2978" s="195" t="e">
        <f ca="1">+_xll.BInterpol(#REF!,#REF!,params!B2978,"cubic")</f>
        <v>#NAME?</v>
      </c>
      <c r="O2978" s="153" t="e">
        <f t="shared" ca="1" si="374"/>
        <v>#NAME?</v>
      </c>
    </row>
    <row r="2979" spans="1:15">
      <c r="A2979">
        <v>2976</v>
      </c>
      <c r="B2979">
        <f t="shared" si="372"/>
        <v>11.904</v>
      </c>
      <c r="C2979" s="151" t="e">
        <f ca="1">+_xll.BInterpol(Boost!$R$6:$R$66,Boost!$AZ$6:$AZ$66,params!B2979,"cubic")</f>
        <v>#NAME?</v>
      </c>
      <c r="D2979" s="151" t="e">
        <f ca="1">+_xll.BInterpol(Boost!$R$6:$R$66,Boost!$AX$6:$AX$66,params!B2979,"cubic")</f>
        <v>#NAME?</v>
      </c>
      <c r="E2979" s="198" t="e">
        <f t="shared" ca="1" si="375"/>
        <v>#NAME?</v>
      </c>
      <c r="F2979" s="151" t="e">
        <f ca="1">+_xll.BInterpol(Boost!$R$6:$R$66,Boost!$AY$6:$AY$66,params!B2979,"cubic")</f>
        <v>#NAME?</v>
      </c>
      <c r="G2979" s="151" t="e">
        <f ca="1">_xll.BInterpol(cf!$A$2:$A$68,cf!$B$2:$B$68,params!B2979,"cubic")/100</f>
        <v>#NAME?</v>
      </c>
      <c r="H2979" s="199" t="e">
        <f t="shared" ca="1" si="376"/>
        <v>#NAME?</v>
      </c>
      <c r="I2979" s="152">
        <f t="shared" si="379"/>
        <v>0.17995822918258564</v>
      </c>
      <c r="J2979" s="152">
        <f t="shared" si="377"/>
        <v>5.4671273743367443E-5</v>
      </c>
      <c r="K2979" s="3" t="e">
        <f t="shared" ca="1" si="373"/>
        <v>#NAME?</v>
      </c>
      <c r="L2979" s="153" t="e">
        <f t="shared" ca="1" si="378"/>
        <v>#NAME?</v>
      </c>
      <c r="M2979" s="195" t="e">
        <f ca="1">_xll.BInterpol(cf!$A$2:$A$68,cf!$C$2:$C$68,params!B2979,"cubic")</f>
        <v>#NAME?</v>
      </c>
      <c r="N2979" s="195" t="e">
        <f ca="1">+_xll.BInterpol(#REF!,#REF!,params!B2979,"cubic")</f>
        <v>#NAME?</v>
      </c>
      <c r="O2979" s="153" t="e">
        <f t="shared" ca="1" si="374"/>
        <v>#NAME?</v>
      </c>
    </row>
    <row r="2980" spans="1:15">
      <c r="A2980">
        <v>2977</v>
      </c>
      <c r="B2980">
        <f t="shared" si="372"/>
        <v>11.907999999999999</v>
      </c>
      <c r="C2980" s="151" t="e">
        <f ca="1">+_xll.BInterpol(Boost!$R$6:$R$66,Boost!$AZ$6:$AZ$66,params!B2980,"cubic")</f>
        <v>#NAME?</v>
      </c>
      <c r="D2980" s="151" t="e">
        <f ca="1">+_xll.BInterpol(Boost!$R$6:$R$66,Boost!$AX$6:$AX$66,params!B2980,"cubic")</f>
        <v>#NAME?</v>
      </c>
      <c r="E2980" s="198" t="e">
        <f t="shared" ca="1" si="375"/>
        <v>#NAME?</v>
      </c>
      <c r="F2980" s="151" t="e">
        <f ca="1">+_xll.BInterpol(Boost!$R$6:$R$66,Boost!$AY$6:$AY$66,params!B2980,"cubic")</f>
        <v>#NAME?</v>
      </c>
      <c r="G2980" s="151" t="e">
        <f ca="1">_xll.BInterpol(cf!$A$2:$A$68,cf!$B$2:$B$68,params!B2980,"cubic")/100</f>
        <v>#NAME?</v>
      </c>
      <c r="H2980" s="199" t="e">
        <f t="shared" ca="1" si="376"/>
        <v>#NAME?</v>
      </c>
      <c r="I2980" s="152">
        <f t="shared" si="379"/>
        <v>0.18001289681169885</v>
      </c>
      <c r="J2980" s="152">
        <f t="shared" si="377"/>
        <v>5.4667629113214211E-5</v>
      </c>
      <c r="K2980" s="3" t="e">
        <f t="shared" ca="1" si="373"/>
        <v>#NAME?</v>
      </c>
      <c r="L2980" s="153" t="e">
        <f t="shared" ca="1" si="378"/>
        <v>#NAME?</v>
      </c>
      <c r="M2980" s="195" t="e">
        <f ca="1">_xll.BInterpol(cf!$A$2:$A$68,cf!$C$2:$C$68,params!B2980,"cubic")</f>
        <v>#NAME?</v>
      </c>
      <c r="N2980" s="195" t="e">
        <f ca="1">+_xll.BInterpol(#REF!,#REF!,params!B2980,"cubic")</f>
        <v>#NAME?</v>
      </c>
      <c r="O2980" s="153" t="e">
        <f t="shared" ca="1" si="374"/>
        <v>#NAME?</v>
      </c>
    </row>
    <row r="2981" spans="1:15">
      <c r="A2981">
        <v>2978</v>
      </c>
      <c r="B2981">
        <f t="shared" si="372"/>
        <v>11.912000000000001</v>
      </c>
      <c r="C2981" s="151" t="e">
        <f ca="1">+_xll.BInterpol(Boost!$R$6:$R$66,Boost!$AZ$6:$AZ$66,params!B2981,"cubic")</f>
        <v>#NAME?</v>
      </c>
      <c r="D2981" s="151" t="e">
        <f ca="1">+_xll.BInterpol(Boost!$R$6:$R$66,Boost!$AX$6:$AX$66,params!B2981,"cubic")</f>
        <v>#NAME?</v>
      </c>
      <c r="E2981" s="198" t="e">
        <f t="shared" ca="1" si="375"/>
        <v>#NAME?</v>
      </c>
      <c r="F2981" s="151" t="e">
        <f ca="1">+_xll.BInterpol(Boost!$R$6:$R$66,Boost!$AY$6:$AY$66,params!B2981,"cubic")</f>
        <v>#NAME?</v>
      </c>
      <c r="G2981" s="151" t="e">
        <f ca="1">_xll.BInterpol(cf!$A$2:$A$68,cf!$B$2:$B$68,params!B2981,"cubic")/100</f>
        <v>#NAME?</v>
      </c>
      <c r="H2981" s="199" t="e">
        <f t="shared" ca="1" si="376"/>
        <v>#NAME?</v>
      </c>
      <c r="I2981" s="152">
        <f t="shared" si="379"/>
        <v>0.18006756079642505</v>
      </c>
      <c r="J2981" s="152">
        <f t="shared" si="377"/>
        <v>5.4663984726199821E-5</v>
      </c>
      <c r="K2981" s="3" t="e">
        <f t="shared" ca="1" si="373"/>
        <v>#NAME?</v>
      </c>
      <c r="L2981" s="153" t="e">
        <f t="shared" ca="1" si="378"/>
        <v>#NAME?</v>
      </c>
      <c r="M2981" s="195" t="e">
        <f ca="1">_xll.BInterpol(cf!$A$2:$A$68,cf!$C$2:$C$68,params!B2981,"cubic")</f>
        <v>#NAME?</v>
      </c>
      <c r="N2981" s="195" t="e">
        <f ca="1">+_xll.BInterpol(#REF!,#REF!,params!B2981,"cubic")</f>
        <v>#NAME?</v>
      </c>
      <c r="O2981" s="153" t="e">
        <f t="shared" ca="1" si="374"/>
        <v>#NAME?</v>
      </c>
    </row>
    <row r="2982" spans="1:15">
      <c r="A2982">
        <v>2979</v>
      </c>
      <c r="B2982">
        <f t="shared" si="372"/>
        <v>11.916</v>
      </c>
      <c r="C2982" s="151" t="e">
        <f ca="1">+_xll.BInterpol(Boost!$R$6:$R$66,Boost!$AZ$6:$AZ$66,params!B2982,"cubic")</f>
        <v>#NAME?</v>
      </c>
      <c r="D2982" s="151" t="e">
        <f ca="1">+_xll.BInterpol(Boost!$R$6:$R$66,Boost!$AX$6:$AX$66,params!B2982,"cubic")</f>
        <v>#NAME?</v>
      </c>
      <c r="E2982" s="198" t="e">
        <f t="shared" ca="1" si="375"/>
        <v>#NAME?</v>
      </c>
      <c r="F2982" s="151" t="e">
        <f ca="1">+_xll.BInterpol(Boost!$R$6:$R$66,Boost!$AY$6:$AY$66,params!B2982,"cubic")</f>
        <v>#NAME?</v>
      </c>
      <c r="G2982" s="151" t="e">
        <f ca="1">_xll.BInterpol(cf!$A$2:$A$68,cf!$B$2:$B$68,params!B2982,"cubic")/100</f>
        <v>#NAME?</v>
      </c>
      <c r="H2982" s="199" t="e">
        <f t="shared" ca="1" si="376"/>
        <v>#NAME?</v>
      </c>
      <c r="I2982" s="152">
        <f t="shared" si="379"/>
        <v>0.18012222113700704</v>
      </c>
      <c r="J2982" s="152">
        <f t="shared" si="377"/>
        <v>5.4660340581991207E-5</v>
      </c>
      <c r="K2982" s="3" t="e">
        <f t="shared" ca="1" si="373"/>
        <v>#NAME?</v>
      </c>
      <c r="L2982" s="153" t="e">
        <f t="shared" ca="1" si="378"/>
        <v>#NAME?</v>
      </c>
      <c r="M2982" s="195" t="e">
        <f ca="1">_xll.BInterpol(cf!$A$2:$A$68,cf!$C$2:$C$68,params!B2982,"cubic")</f>
        <v>#NAME?</v>
      </c>
      <c r="N2982" s="195" t="e">
        <f ca="1">+_xll.BInterpol(#REF!,#REF!,params!B2982,"cubic")</f>
        <v>#NAME?</v>
      </c>
      <c r="O2982" s="153" t="e">
        <f t="shared" ca="1" si="374"/>
        <v>#NAME?</v>
      </c>
    </row>
    <row r="2983" spans="1:15">
      <c r="A2983">
        <v>2980</v>
      </c>
      <c r="B2983">
        <f t="shared" si="372"/>
        <v>11.92</v>
      </c>
      <c r="C2983" s="151" t="e">
        <f ca="1">+_xll.BInterpol(Boost!$R$6:$R$66,Boost!$AZ$6:$AZ$66,params!B2983,"cubic")</f>
        <v>#NAME?</v>
      </c>
      <c r="D2983" s="151" t="e">
        <f ca="1">+_xll.BInterpol(Boost!$R$6:$R$66,Boost!$AX$6:$AX$66,params!B2983,"cubic")</f>
        <v>#NAME?</v>
      </c>
      <c r="E2983" s="198" t="e">
        <f t="shared" ca="1" si="375"/>
        <v>#NAME?</v>
      </c>
      <c r="F2983" s="151" t="e">
        <f ca="1">+_xll.BInterpol(Boost!$R$6:$R$66,Boost!$AY$6:$AY$66,params!B2983,"cubic")</f>
        <v>#NAME?</v>
      </c>
      <c r="G2983" s="151" t="e">
        <f ca="1">_xll.BInterpol(cf!$A$2:$A$68,cf!$B$2:$B$68,params!B2983,"cubic")/100</f>
        <v>#NAME?</v>
      </c>
      <c r="H2983" s="199" t="e">
        <f t="shared" ca="1" si="376"/>
        <v>#NAME?</v>
      </c>
      <c r="I2983" s="152">
        <f t="shared" si="379"/>
        <v>0.18017687783368774</v>
      </c>
      <c r="J2983" s="152">
        <f t="shared" si="377"/>
        <v>5.465669668069939E-5</v>
      </c>
      <c r="K2983" s="3" t="e">
        <f t="shared" ca="1" si="373"/>
        <v>#NAME?</v>
      </c>
      <c r="L2983" s="153" t="e">
        <f t="shared" ca="1" si="378"/>
        <v>#NAME?</v>
      </c>
      <c r="M2983" s="195" t="e">
        <f ca="1">_xll.BInterpol(cf!$A$2:$A$68,cf!$C$2:$C$68,params!B2983,"cubic")</f>
        <v>#NAME?</v>
      </c>
      <c r="N2983" s="195" t="e">
        <f ca="1">+_xll.BInterpol(#REF!,#REF!,params!B2983,"cubic")</f>
        <v>#NAME?</v>
      </c>
      <c r="O2983" s="153" t="e">
        <f t="shared" ca="1" si="374"/>
        <v>#NAME?</v>
      </c>
    </row>
    <row r="2984" spans="1:15">
      <c r="A2984">
        <v>2981</v>
      </c>
      <c r="B2984">
        <f t="shared" si="372"/>
        <v>11.923999999999999</v>
      </c>
      <c r="C2984" s="151" t="e">
        <f ca="1">+_xll.BInterpol(Boost!$R$6:$R$66,Boost!$AZ$6:$AZ$66,params!B2984,"cubic")</f>
        <v>#NAME?</v>
      </c>
      <c r="D2984" s="151" t="e">
        <f ca="1">+_xll.BInterpol(Boost!$R$6:$R$66,Boost!$AX$6:$AX$66,params!B2984,"cubic")</f>
        <v>#NAME?</v>
      </c>
      <c r="E2984" s="198" t="e">
        <f t="shared" ca="1" si="375"/>
        <v>#NAME?</v>
      </c>
      <c r="F2984" s="151" t="e">
        <f ca="1">+_xll.BInterpol(Boost!$R$6:$R$66,Boost!$AY$6:$AY$66,params!B2984,"cubic")</f>
        <v>#NAME?</v>
      </c>
      <c r="G2984" s="151" t="e">
        <f ca="1">_xll.BInterpol(cf!$A$2:$A$68,cf!$B$2:$B$68,params!B2984,"cubic")/100</f>
        <v>#NAME?</v>
      </c>
      <c r="H2984" s="199" t="e">
        <f t="shared" ca="1" si="376"/>
        <v>#NAME?</v>
      </c>
      <c r="I2984" s="152">
        <f t="shared" si="379"/>
        <v>0.18023153088671018</v>
      </c>
      <c r="J2984" s="152">
        <f t="shared" si="377"/>
        <v>5.4653053022435394E-5</v>
      </c>
      <c r="K2984" s="3" t="e">
        <f t="shared" ca="1" si="373"/>
        <v>#NAME?</v>
      </c>
      <c r="L2984" s="153" t="e">
        <f t="shared" ca="1" si="378"/>
        <v>#NAME?</v>
      </c>
      <c r="M2984" s="195" t="e">
        <f ca="1">_xll.BInterpol(cf!$A$2:$A$68,cf!$C$2:$C$68,params!B2984,"cubic")</f>
        <v>#NAME?</v>
      </c>
      <c r="N2984" s="195" t="e">
        <f ca="1">+_xll.BInterpol(#REF!,#REF!,params!B2984,"cubic")</f>
        <v>#NAME?</v>
      </c>
      <c r="O2984" s="153" t="e">
        <f t="shared" ca="1" si="374"/>
        <v>#NAME?</v>
      </c>
    </row>
    <row r="2985" spans="1:15">
      <c r="A2985">
        <v>2982</v>
      </c>
      <c r="B2985">
        <f t="shared" si="372"/>
        <v>11.928000000000001</v>
      </c>
      <c r="C2985" s="151" t="e">
        <f ca="1">+_xll.BInterpol(Boost!$R$6:$R$66,Boost!$AZ$6:$AZ$66,params!B2985,"cubic")</f>
        <v>#NAME?</v>
      </c>
      <c r="D2985" s="151" t="e">
        <f ca="1">+_xll.BInterpol(Boost!$R$6:$R$66,Boost!$AX$6:$AX$66,params!B2985,"cubic")</f>
        <v>#NAME?</v>
      </c>
      <c r="E2985" s="198" t="e">
        <f t="shared" ca="1" si="375"/>
        <v>#NAME?</v>
      </c>
      <c r="F2985" s="151" t="e">
        <f ca="1">+_xll.BInterpol(Boost!$R$6:$R$66,Boost!$AY$6:$AY$66,params!B2985,"cubic")</f>
        <v>#NAME?</v>
      </c>
      <c r="G2985" s="151" t="e">
        <f ca="1">_xll.BInterpol(cf!$A$2:$A$68,cf!$B$2:$B$68,params!B2985,"cubic")/100</f>
        <v>#NAME?</v>
      </c>
      <c r="H2985" s="199" t="e">
        <f t="shared" ca="1" si="376"/>
        <v>#NAME?</v>
      </c>
      <c r="I2985" s="152">
        <f t="shared" si="379"/>
        <v>0.18028618029631716</v>
      </c>
      <c r="J2985" s="152">
        <f t="shared" si="377"/>
        <v>5.4649409606977173E-5</v>
      </c>
      <c r="K2985" s="3" t="e">
        <f t="shared" ca="1" si="373"/>
        <v>#NAME?</v>
      </c>
      <c r="L2985" s="153" t="e">
        <f t="shared" ca="1" si="378"/>
        <v>#NAME?</v>
      </c>
      <c r="M2985" s="195" t="e">
        <f ca="1">_xll.BInterpol(cf!$A$2:$A$68,cf!$C$2:$C$68,params!B2985,"cubic")</f>
        <v>#NAME?</v>
      </c>
      <c r="N2985" s="195" t="e">
        <f ca="1">+_xll.BInterpol(#REF!,#REF!,params!B2985,"cubic")</f>
        <v>#NAME?</v>
      </c>
      <c r="O2985" s="153" t="e">
        <f t="shared" ca="1" si="374"/>
        <v>#NAME?</v>
      </c>
    </row>
    <row r="2986" spans="1:15">
      <c r="A2986">
        <v>2983</v>
      </c>
      <c r="B2986">
        <f t="shared" si="372"/>
        <v>11.932</v>
      </c>
      <c r="C2986" s="151" t="e">
        <f ca="1">+_xll.BInterpol(Boost!$R$6:$R$66,Boost!$AZ$6:$AZ$66,params!B2986,"cubic")</f>
        <v>#NAME?</v>
      </c>
      <c r="D2986" s="151" t="e">
        <f ca="1">+_xll.BInterpol(Boost!$R$6:$R$66,Boost!$AX$6:$AX$66,params!B2986,"cubic")</f>
        <v>#NAME?</v>
      </c>
      <c r="E2986" s="198" t="e">
        <f t="shared" ca="1" si="375"/>
        <v>#NAME?</v>
      </c>
      <c r="F2986" s="151" t="e">
        <f ca="1">+_xll.BInterpol(Boost!$R$6:$R$66,Boost!$AY$6:$AY$66,params!B2986,"cubic")</f>
        <v>#NAME?</v>
      </c>
      <c r="G2986" s="151" t="e">
        <f ca="1">_xll.BInterpol(cf!$A$2:$A$68,cf!$B$2:$B$68,params!B2986,"cubic")/100</f>
        <v>#NAME?</v>
      </c>
      <c r="H2986" s="199" t="e">
        <f t="shared" ca="1" si="376"/>
        <v>#NAME?</v>
      </c>
      <c r="I2986" s="152">
        <f t="shared" si="379"/>
        <v>0.18034082606275159</v>
      </c>
      <c r="J2986" s="152">
        <f t="shared" si="377"/>
        <v>5.464576643443575E-5</v>
      </c>
      <c r="K2986" s="3" t="e">
        <f t="shared" ca="1" si="373"/>
        <v>#NAME?</v>
      </c>
      <c r="L2986" s="153" t="e">
        <f t="shared" ca="1" si="378"/>
        <v>#NAME?</v>
      </c>
      <c r="M2986" s="195" t="e">
        <f ca="1">_xll.BInterpol(cf!$A$2:$A$68,cf!$C$2:$C$68,params!B2986,"cubic")</f>
        <v>#NAME?</v>
      </c>
      <c r="N2986" s="195" t="e">
        <f ca="1">+_xll.BInterpol(#REF!,#REF!,params!B2986,"cubic")</f>
        <v>#NAME?</v>
      </c>
      <c r="O2986" s="153" t="e">
        <f t="shared" ca="1" si="374"/>
        <v>#NAME?</v>
      </c>
    </row>
    <row r="2987" spans="1:15">
      <c r="A2987">
        <v>2984</v>
      </c>
      <c r="B2987">
        <f t="shared" si="372"/>
        <v>11.936</v>
      </c>
      <c r="C2987" s="151" t="e">
        <f ca="1">+_xll.BInterpol(Boost!$R$6:$R$66,Boost!$AZ$6:$AZ$66,params!B2987,"cubic")</f>
        <v>#NAME?</v>
      </c>
      <c r="D2987" s="151" t="e">
        <f ca="1">+_xll.BInterpol(Boost!$R$6:$R$66,Boost!$AX$6:$AX$66,params!B2987,"cubic")</f>
        <v>#NAME?</v>
      </c>
      <c r="E2987" s="198" t="e">
        <f t="shared" ca="1" si="375"/>
        <v>#NAME?</v>
      </c>
      <c r="F2987" s="151" t="e">
        <f ca="1">+_xll.BInterpol(Boost!$R$6:$R$66,Boost!$AY$6:$AY$66,params!B2987,"cubic")</f>
        <v>#NAME?</v>
      </c>
      <c r="G2987" s="151" t="e">
        <f ca="1">_xll.BInterpol(cf!$A$2:$A$68,cf!$B$2:$B$68,params!B2987,"cubic")/100</f>
        <v>#NAME?</v>
      </c>
      <c r="H2987" s="199" t="e">
        <f t="shared" ca="1" si="376"/>
        <v>#NAME?</v>
      </c>
      <c r="I2987" s="152">
        <f t="shared" si="379"/>
        <v>0.1803954681862564</v>
      </c>
      <c r="J2987" s="152">
        <f t="shared" si="377"/>
        <v>5.4642123504811124E-5</v>
      </c>
      <c r="K2987" s="3" t="e">
        <f t="shared" ca="1" si="373"/>
        <v>#NAME?</v>
      </c>
      <c r="L2987" s="153" t="e">
        <f t="shared" ca="1" si="378"/>
        <v>#NAME?</v>
      </c>
      <c r="M2987" s="195" t="e">
        <f ca="1">_xll.BInterpol(cf!$A$2:$A$68,cf!$C$2:$C$68,params!B2987,"cubic")</f>
        <v>#NAME?</v>
      </c>
      <c r="N2987" s="195" t="e">
        <f ca="1">+_xll.BInterpol(#REF!,#REF!,params!B2987,"cubic")</f>
        <v>#NAME?</v>
      </c>
      <c r="O2987" s="153" t="e">
        <f t="shared" ca="1" si="374"/>
        <v>#NAME?</v>
      </c>
    </row>
    <row r="2988" spans="1:15">
      <c r="A2988">
        <v>2985</v>
      </c>
      <c r="B2988">
        <f t="shared" si="372"/>
        <v>11.94</v>
      </c>
      <c r="C2988" s="151" t="e">
        <f ca="1">+_xll.BInterpol(Boost!$R$6:$R$66,Boost!$AZ$6:$AZ$66,params!B2988,"cubic")</f>
        <v>#NAME?</v>
      </c>
      <c r="D2988" s="151" t="e">
        <f ca="1">+_xll.BInterpol(Boost!$R$6:$R$66,Boost!$AX$6:$AX$66,params!B2988,"cubic")</f>
        <v>#NAME?</v>
      </c>
      <c r="E2988" s="198" t="e">
        <f t="shared" ca="1" si="375"/>
        <v>#NAME?</v>
      </c>
      <c r="F2988" s="151" t="e">
        <f ca="1">+_xll.BInterpol(Boost!$R$6:$R$66,Boost!$AY$6:$AY$66,params!B2988,"cubic")</f>
        <v>#NAME?</v>
      </c>
      <c r="G2988" s="151" t="e">
        <f ca="1">_xll.BInterpol(cf!$A$2:$A$68,cf!$B$2:$B$68,params!B2988,"cubic")/100</f>
        <v>#NAME?</v>
      </c>
      <c r="H2988" s="199" t="e">
        <f t="shared" ca="1" si="376"/>
        <v>#NAME?</v>
      </c>
      <c r="I2988" s="152">
        <f t="shared" si="379"/>
        <v>0.18045010666707439</v>
      </c>
      <c r="J2988" s="152">
        <f t="shared" si="377"/>
        <v>5.4638480817992274E-5</v>
      </c>
      <c r="K2988" s="3" t="e">
        <f t="shared" ca="1" si="373"/>
        <v>#NAME?</v>
      </c>
      <c r="L2988" s="153" t="e">
        <f t="shared" ca="1" si="378"/>
        <v>#NAME?</v>
      </c>
      <c r="M2988" s="195" t="e">
        <f ca="1">_xll.BInterpol(cf!$A$2:$A$68,cf!$C$2:$C$68,params!B2988,"cubic")</f>
        <v>#NAME?</v>
      </c>
      <c r="N2988" s="195" t="e">
        <f ca="1">+_xll.BInterpol(#REF!,#REF!,params!B2988,"cubic")</f>
        <v>#NAME?</v>
      </c>
      <c r="O2988" s="153" t="e">
        <f t="shared" ca="1" si="374"/>
        <v>#NAME?</v>
      </c>
    </row>
    <row r="2989" spans="1:15">
      <c r="A2989">
        <v>2986</v>
      </c>
      <c r="B2989">
        <f t="shared" si="372"/>
        <v>11.944000000000001</v>
      </c>
      <c r="C2989" s="151" t="e">
        <f ca="1">+_xll.BInterpol(Boost!$R$6:$R$66,Boost!$AZ$6:$AZ$66,params!B2989,"cubic")</f>
        <v>#NAME?</v>
      </c>
      <c r="D2989" s="151" t="e">
        <f ca="1">+_xll.BInterpol(Boost!$R$6:$R$66,Boost!$AX$6:$AX$66,params!B2989,"cubic")</f>
        <v>#NAME?</v>
      </c>
      <c r="E2989" s="198" t="e">
        <f t="shared" ca="1" si="375"/>
        <v>#NAME?</v>
      </c>
      <c r="F2989" s="151" t="e">
        <f ca="1">+_xll.BInterpol(Boost!$R$6:$R$66,Boost!$AY$6:$AY$66,params!B2989,"cubic")</f>
        <v>#NAME?</v>
      </c>
      <c r="G2989" s="151" t="e">
        <f ca="1">_xll.BInterpol(cf!$A$2:$A$68,cf!$B$2:$B$68,params!B2989,"cubic")/100</f>
        <v>#NAME?</v>
      </c>
      <c r="H2989" s="199" t="e">
        <f t="shared" ca="1" si="376"/>
        <v>#NAME?</v>
      </c>
      <c r="I2989" s="152">
        <f t="shared" si="379"/>
        <v>0.18050474150544837</v>
      </c>
      <c r="J2989" s="152">
        <f t="shared" si="377"/>
        <v>5.46348383739792E-5</v>
      </c>
      <c r="K2989" s="3" t="e">
        <f t="shared" ca="1" si="373"/>
        <v>#NAME?</v>
      </c>
      <c r="L2989" s="153" t="e">
        <f t="shared" ca="1" si="378"/>
        <v>#NAME?</v>
      </c>
      <c r="M2989" s="195" t="e">
        <f ca="1">_xll.BInterpol(cf!$A$2:$A$68,cf!$C$2:$C$68,params!B2989,"cubic")</f>
        <v>#NAME?</v>
      </c>
      <c r="N2989" s="195" t="e">
        <f ca="1">+_xll.BInterpol(#REF!,#REF!,params!B2989,"cubic")</f>
        <v>#NAME?</v>
      </c>
      <c r="O2989" s="153" t="e">
        <f t="shared" ca="1" si="374"/>
        <v>#NAME?</v>
      </c>
    </row>
    <row r="2990" spans="1:15">
      <c r="A2990">
        <v>2987</v>
      </c>
      <c r="B2990">
        <f t="shared" si="372"/>
        <v>11.948</v>
      </c>
      <c r="C2990" s="151" t="e">
        <f ca="1">+_xll.BInterpol(Boost!$R$6:$R$66,Boost!$AZ$6:$AZ$66,params!B2990,"cubic")</f>
        <v>#NAME?</v>
      </c>
      <c r="D2990" s="151" t="e">
        <f ca="1">+_xll.BInterpol(Boost!$R$6:$R$66,Boost!$AX$6:$AX$66,params!B2990,"cubic")</f>
        <v>#NAME?</v>
      </c>
      <c r="E2990" s="198" t="e">
        <f t="shared" ca="1" si="375"/>
        <v>#NAME?</v>
      </c>
      <c r="F2990" s="151" t="e">
        <f ca="1">+_xll.BInterpol(Boost!$R$6:$R$66,Boost!$AY$6:$AY$66,params!B2990,"cubic")</f>
        <v>#NAME?</v>
      </c>
      <c r="G2990" s="151" t="e">
        <f ca="1">_xll.BInterpol(cf!$A$2:$A$68,cf!$B$2:$B$68,params!B2990,"cubic")/100</f>
        <v>#NAME?</v>
      </c>
      <c r="H2990" s="199" t="e">
        <f t="shared" ca="1" si="376"/>
        <v>#NAME?</v>
      </c>
      <c r="I2990" s="152">
        <f t="shared" si="379"/>
        <v>0.18055937270162126</v>
      </c>
      <c r="J2990" s="152">
        <f t="shared" si="377"/>
        <v>5.4631196172882923E-5</v>
      </c>
      <c r="K2990" s="3" t="e">
        <f t="shared" ca="1" si="373"/>
        <v>#NAME?</v>
      </c>
      <c r="L2990" s="153" t="e">
        <f t="shared" ca="1" si="378"/>
        <v>#NAME?</v>
      </c>
      <c r="M2990" s="195" t="e">
        <f ca="1">_xll.BInterpol(cf!$A$2:$A$68,cf!$C$2:$C$68,params!B2990,"cubic")</f>
        <v>#NAME?</v>
      </c>
      <c r="N2990" s="195" t="e">
        <f ca="1">+_xll.BInterpol(#REF!,#REF!,params!B2990,"cubic")</f>
        <v>#NAME?</v>
      </c>
      <c r="O2990" s="153" t="e">
        <f t="shared" ca="1" si="374"/>
        <v>#NAME?</v>
      </c>
    </row>
    <row r="2991" spans="1:15">
      <c r="A2991">
        <v>2988</v>
      </c>
      <c r="B2991">
        <f t="shared" si="372"/>
        <v>11.952</v>
      </c>
      <c r="C2991" s="151" t="e">
        <f ca="1">+_xll.BInterpol(Boost!$R$6:$R$66,Boost!$AZ$6:$AZ$66,params!B2991,"cubic")</f>
        <v>#NAME?</v>
      </c>
      <c r="D2991" s="151" t="e">
        <f ca="1">+_xll.BInterpol(Boost!$R$6:$R$66,Boost!$AX$6:$AX$66,params!B2991,"cubic")</f>
        <v>#NAME?</v>
      </c>
      <c r="E2991" s="198" t="e">
        <f t="shared" ca="1" si="375"/>
        <v>#NAME?</v>
      </c>
      <c r="F2991" s="151" t="e">
        <f ca="1">+_xll.BInterpol(Boost!$R$6:$R$66,Boost!$AY$6:$AY$66,params!B2991,"cubic")</f>
        <v>#NAME?</v>
      </c>
      <c r="G2991" s="151" t="e">
        <f ca="1">_xll.BInterpol(cf!$A$2:$A$68,cf!$B$2:$B$68,params!B2991,"cubic")/100</f>
        <v>#NAME?</v>
      </c>
      <c r="H2991" s="199" t="e">
        <f t="shared" ca="1" si="376"/>
        <v>#NAME?</v>
      </c>
      <c r="I2991" s="152">
        <f t="shared" si="379"/>
        <v>0.18061400025583574</v>
      </c>
      <c r="J2991" s="152">
        <f t="shared" si="377"/>
        <v>5.46275542144814E-5</v>
      </c>
      <c r="K2991" s="3" t="e">
        <f t="shared" ca="1" si="373"/>
        <v>#NAME?</v>
      </c>
      <c r="L2991" s="153" t="e">
        <f t="shared" ca="1" si="378"/>
        <v>#NAME?</v>
      </c>
      <c r="M2991" s="195" t="e">
        <f ca="1">_xll.BInterpol(cf!$A$2:$A$68,cf!$C$2:$C$68,params!B2991,"cubic")</f>
        <v>#NAME?</v>
      </c>
      <c r="N2991" s="195" t="e">
        <f ca="1">+_xll.BInterpol(#REF!,#REF!,params!B2991,"cubic")</f>
        <v>#NAME?</v>
      </c>
      <c r="O2991" s="153" t="e">
        <f t="shared" ca="1" si="374"/>
        <v>#NAME?</v>
      </c>
    </row>
    <row r="2992" spans="1:15">
      <c r="A2992">
        <v>2989</v>
      </c>
      <c r="B2992">
        <f t="shared" si="372"/>
        <v>11.956</v>
      </c>
      <c r="C2992" s="151" t="e">
        <f ca="1">+_xll.BInterpol(Boost!$R$6:$R$66,Boost!$AZ$6:$AZ$66,params!B2992,"cubic")</f>
        <v>#NAME?</v>
      </c>
      <c r="D2992" s="151" t="e">
        <f ca="1">+_xll.BInterpol(Boost!$R$6:$R$66,Boost!$AX$6:$AX$66,params!B2992,"cubic")</f>
        <v>#NAME?</v>
      </c>
      <c r="E2992" s="198" t="e">
        <f t="shared" ca="1" si="375"/>
        <v>#NAME?</v>
      </c>
      <c r="F2992" s="151" t="e">
        <f ca="1">+_xll.BInterpol(Boost!$R$6:$R$66,Boost!$AY$6:$AY$66,params!B2992,"cubic")</f>
        <v>#NAME?</v>
      </c>
      <c r="G2992" s="151" t="e">
        <f ca="1">_xll.BInterpol(cf!$A$2:$A$68,cf!$B$2:$B$68,params!B2992,"cubic")/100</f>
        <v>#NAME?</v>
      </c>
      <c r="H2992" s="199" t="e">
        <f t="shared" ca="1" si="376"/>
        <v>#NAME?</v>
      </c>
      <c r="I2992" s="152">
        <f t="shared" si="379"/>
        <v>0.18066862416833473</v>
      </c>
      <c r="J2992" s="152">
        <f t="shared" si="377"/>
        <v>5.4623912498996674E-5</v>
      </c>
      <c r="K2992" s="3" t="e">
        <f t="shared" ca="1" si="373"/>
        <v>#NAME?</v>
      </c>
      <c r="L2992" s="153" t="e">
        <f t="shared" ca="1" si="378"/>
        <v>#NAME?</v>
      </c>
      <c r="M2992" s="195" t="e">
        <f ca="1">_xll.BInterpol(cf!$A$2:$A$68,cf!$C$2:$C$68,params!B2992,"cubic")</f>
        <v>#NAME?</v>
      </c>
      <c r="N2992" s="195" t="e">
        <f ca="1">+_xll.BInterpol(#REF!,#REF!,params!B2992,"cubic")</f>
        <v>#NAME?</v>
      </c>
      <c r="O2992" s="153" t="e">
        <f t="shared" ca="1" si="374"/>
        <v>#NAME?</v>
      </c>
    </row>
    <row r="2993" spans="1:15">
      <c r="A2993">
        <v>2990</v>
      </c>
      <c r="B2993">
        <f t="shared" si="372"/>
        <v>11.96</v>
      </c>
      <c r="C2993" s="151" t="e">
        <f ca="1">+_xll.BInterpol(Boost!$R$6:$R$66,Boost!$AZ$6:$AZ$66,params!B2993,"cubic")</f>
        <v>#NAME?</v>
      </c>
      <c r="D2993" s="151" t="e">
        <f ca="1">+_xll.BInterpol(Boost!$R$6:$R$66,Boost!$AX$6:$AX$66,params!B2993,"cubic")</f>
        <v>#NAME?</v>
      </c>
      <c r="E2993" s="198" t="e">
        <f t="shared" ca="1" si="375"/>
        <v>#NAME?</v>
      </c>
      <c r="F2993" s="151" t="e">
        <f ca="1">+_xll.BInterpol(Boost!$R$6:$R$66,Boost!$AY$6:$AY$66,params!B2993,"cubic")</f>
        <v>#NAME?</v>
      </c>
      <c r="G2993" s="151" t="e">
        <f ca="1">_xll.BInterpol(cf!$A$2:$A$68,cf!$B$2:$B$68,params!B2993,"cubic")/100</f>
        <v>#NAME?</v>
      </c>
      <c r="H2993" s="199" t="e">
        <f t="shared" ca="1" si="376"/>
        <v>#NAME?</v>
      </c>
      <c r="I2993" s="152">
        <f t="shared" si="379"/>
        <v>0.18072324443936094</v>
      </c>
      <c r="J2993" s="152">
        <f t="shared" si="377"/>
        <v>5.4620271026206701E-5</v>
      </c>
      <c r="K2993" s="3" t="e">
        <f t="shared" ca="1" si="373"/>
        <v>#NAME?</v>
      </c>
      <c r="L2993" s="153" t="e">
        <f t="shared" ca="1" si="378"/>
        <v>#NAME?</v>
      </c>
      <c r="M2993" s="195" t="e">
        <f ca="1">_xll.BInterpol(cf!$A$2:$A$68,cf!$C$2:$C$68,params!B2993,"cubic")</f>
        <v>#NAME?</v>
      </c>
      <c r="N2993" s="195" t="e">
        <f ca="1">+_xll.BInterpol(#REF!,#REF!,params!B2993,"cubic")</f>
        <v>#NAME?</v>
      </c>
      <c r="O2993" s="153" t="e">
        <f t="shared" ca="1" si="374"/>
        <v>#NAME?</v>
      </c>
    </row>
    <row r="2994" spans="1:15">
      <c r="A2994">
        <v>2991</v>
      </c>
      <c r="B2994">
        <f t="shared" si="372"/>
        <v>11.964</v>
      </c>
      <c r="C2994" s="151" t="e">
        <f ca="1">+_xll.BInterpol(Boost!$R$6:$R$66,Boost!$AZ$6:$AZ$66,params!B2994,"cubic")</f>
        <v>#NAME?</v>
      </c>
      <c r="D2994" s="151" t="e">
        <f ca="1">+_xll.BInterpol(Boost!$R$6:$R$66,Boost!$AX$6:$AX$66,params!B2994,"cubic")</f>
        <v>#NAME?</v>
      </c>
      <c r="E2994" s="198" t="e">
        <f t="shared" ca="1" si="375"/>
        <v>#NAME?</v>
      </c>
      <c r="F2994" s="151" t="e">
        <f ca="1">+_xll.BInterpol(Boost!$R$6:$R$66,Boost!$AY$6:$AY$66,params!B2994,"cubic")</f>
        <v>#NAME?</v>
      </c>
      <c r="G2994" s="151" t="e">
        <f ca="1">_xll.BInterpol(cf!$A$2:$A$68,cf!$B$2:$B$68,params!B2994,"cubic")/100</f>
        <v>#NAME?</v>
      </c>
      <c r="H2994" s="199" t="e">
        <f t="shared" ca="1" si="376"/>
        <v>#NAME?</v>
      </c>
      <c r="I2994" s="152">
        <f t="shared" si="379"/>
        <v>0.18077786106915705</v>
      </c>
      <c r="J2994" s="152">
        <f t="shared" si="377"/>
        <v>5.4616629796111482E-5</v>
      </c>
      <c r="K2994" s="3" t="e">
        <f t="shared" ca="1" si="373"/>
        <v>#NAME?</v>
      </c>
      <c r="L2994" s="153" t="e">
        <f t="shared" ca="1" si="378"/>
        <v>#NAME?</v>
      </c>
      <c r="M2994" s="195" t="e">
        <f ca="1">_xll.BInterpol(cf!$A$2:$A$68,cf!$C$2:$C$68,params!B2994,"cubic")</f>
        <v>#NAME?</v>
      </c>
      <c r="N2994" s="195" t="e">
        <f ca="1">+_xll.BInterpol(#REF!,#REF!,params!B2994,"cubic")</f>
        <v>#NAME?</v>
      </c>
      <c r="O2994" s="153" t="e">
        <f t="shared" ca="1" si="374"/>
        <v>#NAME?</v>
      </c>
    </row>
    <row r="2995" spans="1:15">
      <c r="A2995">
        <v>2992</v>
      </c>
      <c r="B2995">
        <f t="shared" si="372"/>
        <v>11.968</v>
      </c>
      <c r="C2995" s="151" t="e">
        <f ca="1">+_xll.BInterpol(Boost!$R$6:$R$66,Boost!$AZ$6:$AZ$66,params!B2995,"cubic")</f>
        <v>#NAME?</v>
      </c>
      <c r="D2995" s="151" t="e">
        <f ca="1">+_xll.BInterpol(Boost!$R$6:$R$66,Boost!$AX$6:$AX$66,params!B2995,"cubic")</f>
        <v>#NAME?</v>
      </c>
      <c r="E2995" s="198" t="e">
        <f t="shared" ca="1" si="375"/>
        <v>#NAME?</v>
      </c>
      <c r="F2995" s="151" t="e">
        <f ca="1">+_xll.BInterpol(Boost!$R$6:$R$66,Boost!$AY$6:$AY$66,params!B2995,"cubic")</f>
        <v>#NAME?</v>
      </c>
      <c r="G2995" s="151" t="e">
        <f ca="1">_xll.BInterpol(cf!$A$2:$A$68,cf!$B$2:$B$68,params!B2995,"cubic")/100</f>
        <v>#NAME?</v>
      </c>
      <c r="H2995" s="199" t="e">
        <f t="shared" ca="1" si="376"/>
        <v>#NAME?</v>
      </c>
      <c r="I2995" s="152">
        <f t="shared" si="379"/>
        <v>0.18083247405796599</v>
      </c>
      <c r="J2995" s="152">
        <f t="shared" si="377"/>
        <v>5.4612988808933061E-5</v>
      </c>
      <c r="K2995" s="3" t="e">
        <f t="shared" ca="1" si="373"/>
        <v>#NAME?</v>
      </c>
      <c r="L2995" s="153" t="e">
        <f t="shared" ca="1" si="378"/>
        <v>#NAME?</v>
      </c>
      <c r="M2995" s="195" t="e">
        <f ca="1">_xll.BInterpol(cf!$A$2:$A$68,cf!$C$2:$C$68,params!B2995,"cubic")</f>
        <v>#NAME?</v>
      </c>
      <c r="N2995" s="195" t="e">
        <f ca="1">+_xll.BInterpol(#REF!,#REF!,params!B2995,"cubic")</f>
        <v>#NAME?</v>
      </c>
      <c r="O2995" s="153" t="e">
        <f t="shared" ca="1" si="374"/>
        <v>#NAME?</v>
      </c>
    </row>
    <row r="2996" spans="1:15">
      <c r="A2996">
        <v>2993</v>
      </c>
      <c r="B2996">
        <f t="shared" si="372"/>
        <v>11.972</v>
      </c>
      <c r="C2996" s="151" t="e">
        <f ca="1">+_xll.BInterpol(Boost!$R$6:$R$66,Boost!$AZ$6:$AZ$66,params!B2996,"cubic")</f>
        <v>#NAME?</v>
      </c>
      <c r="D2996" s="151" t="e">
        <f ca="1">+_xll.BInterpol(Boost!$R$6:$R$66,Boost!$AX$6:$AX$66,params!B2996,"cubic")</f>
        <v>#NAME?</v>
      </c>
      <c r="E2996" s="198" t="e">
        <f t="shared" ca="1" si="375"/>
        <v>#NAME?</v>
      </c>
      <c r="F2996" s="151" t="e">
        <f ca="1">+_xll.BInterpol(Boost!$R$6:$R$66,Boost!$AY$6:$AY$66,params!B2996,"cubic")</f>
        <v>#NAME?</v>
      </c>
      <c r="G2996" s="151" t="e">
        <f ca="1">_xll.BInterpol(cf!$A$2:$A$68,cf!$B$2:$B$68,params!B2996,"cubic")/100</f>
        <v>#NAME?</v>
      </c>
      <c r="H2996" s="199" t="e">
        <f t="shared" ca="1" si="376"/>
        <v>#NAME?</v>
      </c>
      <c r="I2996" s="152">
        <f t="shared" si="379"/>
        <v>0.18088708340603021</v>
      </c>
      <c r="J2996" s="152">
        <f t="shared" si="377"/>
        <v>5.4609348064227348E-5</v>
      </c>
      <c r="K2996" s="3" t="e">
        <f t="shared" ca="1" si="373"/>
        <v>#NAME?</v>
      </c>
      <c r="L2996" s="153" t="e">
        <f t="shared" ca="1" si="378"/>
        <v>#NAME?</v>
      </c>
      <c r="M2996" s="195" t="e">
        <f ca="1">_xll.BInterpol(cf!$A$2:$A$68,cf!$C$2:$C$68,params!B2996,"cubic")</f>
        <v>#NAME?</v>
      </c>
      <c r="N2996" s="195" t="e">
        <f ca="1">+_xll.BInterpol(#REF!,#REF!,params!B2996,"cubic")</f>
        <v>#NAME?</v>
      </c>
      <c r="O2996" s="153" t="e">
        <f t="shared" ca="1" si="374"/>
        <v>#NAME?</v>
      </c>
    </row>
    <row r="2997" spans="1:15">
      <c r="A2997">
        <v>2994</v>
      </c>
      <c r="B2997">
        <f t="shared" si="372"/>
        <v>11.976000000000001</v>
      </c>
      <c r="C2997" s="151" t="e">
        <f ca="1">+_xll.BInterpol(Boost!$R$6:$R$66,Boost!$AZ$6:$AZ$66,params!B2997,"cubic")</f>
        <v>#NAME?</v>
      </c>
      <c r="D2997" s="151" t="e">
        <f ca="1">+_xll.BInterpol(Boost!$R$6:$R$66,Boost!$AX$6:$AX$66,params!B2997,"cubic")</f>
        <v>#NAME?</v>
      </c>
      <c r="E2997" s="198" t="e">
        <f t="shared" ca="1" si="375"/>
        <v>#NAME?</v>
      </c>
      <c r="F2997" s="151" t="e">
        <f ca="1">+_xll.BInterpol(Boost!$R$6:$R$66,Boost!$AY$6:$AY$66,params!B2997,"cubic")</f>
        <v>#NAME?</v>
      </c>
      <c r="G2997" s="151" t="e">
        <f ca="1">_xll.BInterpol(cf!$A$2:$A$68,cf!$B$2:$B$68,params!B2997,"cubic")/100</f>
        <v>#NAME?</v>
      </c>
      <c r="H2997" s="199" t="e">
        <f t="shared" ca="1" si="376"/>
        <v>#NAME?</v>
      </c>
      <c r="I2997" s="152">
        <f t="shared" si="379"/>
        <v>0.18094168911359276</v>
      </c>
      <c r="J2997" s="152">
        <f t="shared" si="377"/>
        <v>5.4605707562549455E-5</v>
      </c>
      <c r="K2997" s="3" t="e">
        <f t="shared" ca="1" si="373"/>
        <v>#NAME?</v>
      </c>
      <c r="L2997" s="153" t="e">
        <f t="shared" ca="1" si="378"/>
        <v>#NAME?</v>
      </c>
      <c r="M2997" s="195" t="e">
        <f ca="1">_xll.BInterpol(cf!$A$2:$A$68,cf!$C$2:$C$68,params!B2997,"cubic")</f>
        <v>#NAME?</v>
      </c>
      <c r="N2997" s="195" t="e">
        <f ca="1">+_xll.BInterpol(#REF!,#REF!,params!B2997,"cubic")</f>
        <v>#NAME?</v>
      </c>
      <c r="O2997" s="153" t="e">
        <f t="shared" ca="1" si="374"/>
        <v>#NAME?</v>
      </c>
    </row>
    <row r="2998" spans="1:15">
      <c r="A2998">
        <v>2995</v>
      </c>
      <c r="B2998">
        <f t="shared" si="372"/>
        <v>11.98</v>
      </c>
      <c r="C2998" s="151" t="e">
        <f ca="1">+_xll.BInterpol(Boost!$R$6:$R$66,Boost!$AZ$6:$AZ$66,params!B2998,"cubic")</f>
        <v>#NAME?</v>
      </c>
      <c r="D2998" s="151" t="e">
        <f ca="1">+_xll.BInterpol(Boost!$R$6:$R$66,Boost!$AX$6:$AX$66,params!B2998,"cubic")</f>
        <v>#NAME?</v>
      </c>
      <c r="E2998" s="198" t="e">
        <f t="shared" ca="1" si="375"/>
        <v>#NAME?</v>
      </c>
      <c r="F2998" s="151" t="e">
        <f ca="1">+_xll.BInterpol(Boost!$R$6:$R$66,Boost!$AY$6:$AY$66,params!B2998,"cubic")</f>
        <v>#NAME?</v>
      </c>
      <c r="G2998" s="151" t="e">
        <f ca="1">_xll.BInterpol(cf!$A$2:$A$68,cf!$B$2:$B$68,params!B2998,"cubic")/100</f>
        <v>#NAME?</v>
      </c>
      <c r="H2998" s="199" t="e">
        <f t="shared" ca="1" si="376"/>
        <v>#NAME?</v>
      </c>
      <c r="I2998" s="152">
        <f t="shared" si="379"/>
        <v>0.180996291180896</v>
      </c>
      <c r="J2998" s="152">
        <f t="shared" si="377"/>
        <v>5.4602067303233248E-5</v>
      </c>
      <c r="K2998" s="3" t="e">
        <f t="shared" ca="1" si="373"/>
        <v>#NAME?</v>
      </c>
      <c r="L2998" s="153" t="e">
        <f t="shared" ca="1" si="378"/>
        <v>#NAME?</v>
      </c>
      <c r="M2998" s="195" t="e">
        <f ca="1">_xll.BInterpol(cf!$A$2:$A$68,cf!$C$2:$C$68,params!B2998,"cubic")</f>
        <v>#NAME?</v>
      </c>
      <c r="N2998" s="195" t="e">
        <f ca="1">+_xll.BInterpol(#REF!,#REF!,params!B2998,"cubic")</f>
        <v>#NAME?</v>
      </c>
      <c r="O2998" s="153" t="e">
        <f t="shared" ca="1" si="374"/>
        <v>#NAME?</v>
      </c>
    </row>
    <row r="2999" spans="1:15">
      <c r="A2999">
        <v>2996</v>
      </c>
      <c r="B2999">
        <f t="shared" si="372"/>
        <v>11.984</v>
      </c>
      <c r="C2999" s="151" t="e">
        <f ca="1">+_xll.BInterpol(Boost!$R$6:$R$66,Boost!$AZ$6:$AZ$66,params!B2999,"cubic")</f>
        <v>#NAME?</v>
      </c>
      <c r="D2999" s="151" t="e">
        <f ca="1">+_xll.BInterpol(Boost!$R$6:$R$66,Boost!$AX$6:$AX$66,params!B2999,"cubic")</f>
        <v>#NAME?</v>
      </c>
      <c r="E2999" s="198" t="e">
        <f t="shared" ca="1" si="375"/>
        <v>#NAME?</v>
      </c>
      <c r="F2999" s="151" t="e">
        <f ca="1">+_xll.BInterpol(Boost!$R$6:$R$66,Boost!$AY$6:$AY$66,params!B2999,"cubic")</f>
        <v>#NAME?</v>
      </c>
      <c r="G2999" s="151" t="e">
        <f ca="1">_xll.BInterpol(cf!$A$2:$A$68,cf!$B$2:$B$68,params!B2999,"cubic")/100</f>
        <v>#NAME?</v>
      </c>
      <c r="H2999" s="199" t="e">
        <f t="shared" ca="1" si="376"/>
        <v>#NAME?</v>
      </c>
      <c r="I2999" s="152">
        <f t="shared" si="379"/>
        <v>0.18105088960818283</v>
      </c>
      <c r="J2999" s="152">
        <f t="shared" si="377"/>
        <v>5.4598427286833839E-5</v>
      </c>
      <c r="K2999" s="3" t="e">
        <f t="shared" ca="1" si="373"/>
        <v>#NAME?</v>
      </c>
      <c r="L2999" s="153" t="e">
        <f t="shared" ca="1" si="378"/>
        <v>#NAME?</v>
      </c>
      <c r="M2999" s="195" t="e">
        <f ca="1">_xll.BInterpol(cf!$A$2:$A$68,cf!$C$2:$C$68,params!B2999,"cubic")</f>
        <v>#NAME?</v>
      </c>
      <c r="N2999" s="195" t="e">
        <f ca="1">+_xll.BInterpol(#REF!,#REF!,params!B2999,"cubic")</f>
        <v>#NAME?</v>
      </c>
      <c r="O2999" s="153" t="e">
        <f t="shared" ca="1" si="374"/>
        <v>#NAME?</v>
      </c>
    </row>
    <row r="3000" spans="1:15">
      <c r="A3000">
        <v>2997</v>
      </c>
      <c r="B3000">
        <f t="shared" si="372"/>
        <v>11.988</v>
      </c>
      <c r="C3000" s="151" t="e">
        <f ca="1">+_xll.BInterpol(Boost!$R$6:$R$66,Boost!$AZ$6:$AZ$66,params!B3000,"cubic")</f>
        <v>#NAME?</v>
      </c>
      <c r="D3000" s="151" t="e">
        <f ca="1">+_xll.BInterpol(Boost!$R$6:$R$66,Boost!$AX$6:$AX$66,params!B3000,"cubic")</f>
        <v>#NAME?</v>
      </c>
      <c r="E3000" s="198" t="e">
        <f t="shared" ca="1" si="375"/>
        <v>#NAME?</v>
      </c>
      <c r="F3000" s="151" t="e">
        <f ca="1">+_xll.BInterpol(Boost!$R$6:$R$66,Boost!$AY$6:$AY$66,params!B3000,"cubic")</f>
        <v>#NAME?</v>
      </c>
      <c r="G3000" s="151" t="e">
        <f ca="1">_xll.BInterpol(cf!$A$2:$A$68,cf!$B$2:$B$68,params!B3000,"cubic")/100</f>
        <v>#NAME?</v>
      </c>
      <c r="H3000" s="199" t="e">
        <f t="shared" ca="1" si="376"/>
        <v>#NAME?</v>
      </c>
      <c r="I3000" s="152">
        <f t="shared" si="379"/>
        <v>0.18110548439569574</v>
      </c>
      <c r="J3000" s="152">
        <f t="shared" si="377"/>
        <v>5.4594787512907139E-5</v>
      </c>
      <c r="K3000" s="3" t="e">
        <f t="shared" ca="1" si="373"/>
        <v>#NAME?</v>
      </c>
      <c r="L3000" s="153" t="e">
        <f t="shared" ca="1" si="378"/>
        <v>#NAME?</v>
      </c>
      <c r="M3000" s="195" t="e">
        <f ca="1">_xll.BInterpol(cf!$A$2:$A$68,cf!$C$2:$C$68,params!B3000,"cubic")</f>
        <v>#NAME?</v>
      </c>
      <c r="N3000" s="195" t="e">
        <f ca="1">+_xll.BInterpol(#REF!,#REF!,params!B3000,"cubic")</f>
        <v>#NAME?</v>
      </c>
      <c r="O3000" s="153" t="e">
        <f t="shared" ca="1" si="374"/>
        <v>#NAME?</v>
      </c>
    </row>
    <row r="3001" spans="1:15">
      <c r="A3001">
        <v>2998</v>
      </c>
      <c r="B3001">
        <f t="shared" si="372"/>
        <v>11.992000000000001</v>
      </c>
      <c r="C3001" s="151" t="e">
        <f ca="1">+_xll.BInterpol(Boost!$R$6:$R$66,Boost!$AZ$6:$AZ$66,params!B3001,"cubic")</f>
        <v>#NAME?</v>
      </c>
      <c r="D3001" s="151" t="e">
        <f ca="1">+_xll.BInterpol(Boost!$R$6:$R$66,Boost!$AX$6:$AX$66,params!B3001,"cubic")</f>
        <v>#NAME?</v>
      </c>
      <c r="E3001" s="198" t="e">
        <f t="shared" ca="1" si="375"/>
        <v>#NAME?</v>
      </c>
      <c r="F3001" s="151" t="e">
        <f ca="1">+_xll.BInterpol(Boost!$R$6:$R$66,Boost!$AY$6:$AY$66,params!B3001,"cubic")</f>
        <v>#NAME?</v>
      </c>
      <c r="G3001" s="151" t="e">
        <f ca="1">_xll.BInterpol(cf!$A$2:$A$68,cf!$B$2:$B$68,params!B3001,"cubic")/100</f>
        <v>#NAME?</v>
      </c>
      <c r="H3001" s="199" t="e">
        <f t="shared" ca="1" si="376"/>
        <v>#NAME?</v>
      </c>
      <c r="I3001" s="152">
        <f t="shared" si="379"/>
        <v>0.18116007554367763</v>
      </c>
      <c r="J3001" s="152">
        <f t="shared" si="377"/>
        <v>5.4591147981897237E-5</v>
      </c>
      <c r="K3001" s="3" t="e">
        <f t="shared" ca="1" si="373"/>
        <v>#NAME?</v>
      </c>
      <c r="L3001" s="153" t="e">
        <f t="shared" ca="1" si="378"/>
        <v>#NAME?</v>
      </c>
      <c r="M3001" s="195" t="e">
        <f ca="1">_xll.BInterpol(cf!$A$2:$A$68,cf!$C$2:$C$68,params!B3001,"cubic")</f>
        <v>#NAME?</v>
      </c>
      <c r="N3001" s="195" t="e">
        <f ca="1">+_xll.BInterpol(#REF!,#REF!,params!B3001,"cubic")</f>
        <v>#NAME?</v>
      </c>
      <c r="O3001" s="153" t="e">
        <f t="shared" ca="1" si="374"/>
        <v>#NAME?</v>
      </c>
    </row>
    <row r="3002" spans="1:15">
      <c r="A3002">
        <v>2999</v>
      </c>
      <c r="B3002">
        <f t="shared" si="372"/>
        <v>11.996</v>
      </c>
      <c r="C3002" s="151" t="e">
        <f ca="1">+_xll.BInterpol(Boost!$R$6:$R$66,Boost!$AZ$6:$AZ$66,params!B3002,"cubic")</f>
        <v>#NAME?</v>
      </c>
      <c r="D3002" s="151" t="e">
        <f ca="1">+_xll.BInterpol(Boost!$R$6:$R$66,Boost!$AX$6:$AX$66,params!B3002,"cubic")</f>
        <v>#NAME?</v>
      </c>
      <c r="E3002" s="198" t="e">
        <f t="shared" ca="1" si="375"/>
        <v>#NAME?</v>
      </c>
      <c r="F3002" s="151" t="e">
        <f ca="1">+_xll.BInterpol(Boost!$R$6:$R$66,Boost!$AY$6:$AY$66,params!B3002,"cubic")</f>
        <v>#NAME?</v>
      </c>
      <c r="G3002" s="151" t="e">
        <f ca="1">_xll.BInterpol(cf!$A$2:$A$68,cf!$B$2:$B$68,params!B3002,"cubic")/100</f>
        <v>#NAME?</v>
      </c>
      <c r="H3002" s="199" t="e">
        <f t="shared" ca="1" si="376"/>
        <v>#NAME?</v>
      </c>
      <c r="I3002" s="152">
        <f t="shared" si="379"/>
        <v>0.18121466305237088</v>
      </c>
      <c r="J3002" s="152">
        <f t="shared" si="377"/>
        <v>5.4587508693249021E-5</v>
      </c>
      <c r="K3002" s="3" t="e">
        <f t="shared" ca="1" si="373"/>
        <v>#NAME?</v>
      </c>
      <c r="L3002" s="153" t="e">
        <f t="shared" ca="1" si="378"/>
        <v>#NAME?</v>
      </c>
      <c r="M3002" s="195" t="e">
        <f ca="1">_xll.BInterpol(cf!$A$2:$A$68,cf!$C$2:$C$68,params!B3002,"cubic")</f>
        <v>#NAME?</v>
      </c>
      <c r="N3002" s="195" t="e">
        <f ca="1">+_xll.BInterpol(#REF!,#REF!,params!B3002,"cubic")</f>
        <v>#NAME?</v>
      </c>
      <c r="O3002" s="153" t="e">
        <f t="shared" ca="1" si="374"/>
        <v>#NAME?</v>
      </c>
    </row>
    <row r="3003" spans="1:15">
      <c r="A3003">
        <v>3000</v>
      </c>
      <c r="B3003">
        <f t="shared" si="372"/>
        <v>12</v>
      </c>
      <c r="C3003" s="151" t="e">
        <f ca="1">+_xll.BInterpol(Boost!$R$6:$R$66,Boost!$AZ$6:$AZ$66,params!B3003,"cubic")</f>
        <v>#NAME?</v>
      </c>
      <c r="D3003" s="151" t="e">
        <f ca="1">+_xll.BInterpol(Boost!$R$6:$R$66,Boost!$AX$6:$AX$66,params!B3003,"cubic")</f>
        <v>#NAME?</v>
      </c>
      <c r="E3003" s="198" t="e">
        <f t="shared" ca="1" si="375"/>
        <v>#NAME?</v>
      </c>
      <c r="F3003" s="151" t="e">
        <f ca="1">+_xll.BInterpol(Boost!$R$6:$R$66,Boost!$AY$6:$AY$66,params!B3003,"cubic")</f>
        <v>#NAME?</v>
      </c>
      <c r="G3003" s="151" t="e">
        <f ca="1">_xll.BInterpol(cf!$A$2:$A$68,cf!$B$2:$B$68,params!B3003,"cubic")/100</f>
        <v>#NAME?</v>
      </c>
      <c r="H3003" s="199" t="e">
        <f t="shared" ca="1" si="376"/>
        <v>#NAME?</v>
      </c>
      <c r="I3003" s="152">
        <f t="shared" si="379"/>
        <v>0.18126924692201818</v>
      </c>
      <c r="J3003" s="152">
        <f t="shared" si="377"/>
        <v>5.4583869647295558E-5</v>
      </c>
      <c r="K3003" s="3" t="e">
        <f t="shared" ca="1" si="373"/>
        <v>#NAME?</v>
      </c>
      <c r="L3003" s="153" t="e">
        <f t="shared" ca="1" si="378"/>
        <v>#NAME?</v>
      </c>
      <c r="M3003" s="195" t="e">
        <f ca="1">_xll.BInterpol(cf!$A$2:$A$68,cf!$C$2:$C$68,params!B3003,"cubic")</f>
        <v>#NAME?</v>
      </c>
      <c r="N3003" s="195" t="e">
        <f ca="1">+_xll.BInterpol(#REF!,#REF!,params!B3003,"cubic")</f>
        <v>#NAME?</v>
      </c>
      <c r="O3003" s="153" t="e">
        <f t="shared" ca="1" si="374"/>
        <v>#NAME?</v>
      </c>
    </row>
    <row r="3004" spans="1:15">
      <c r="A3004">
        <v>3001</v>
      </c>
      <c r="B3004">
        <f t="shared" si="372"/>
        <v>12.004</v>
      </c>
      <c r="C3004" s="151" t="e">
        <f ca="1">+_xll.BInterpol(Boost!$R$6:$R$66,Boost!$AZ$6:$AZ$66,params!B3004,"cubic")</f>
        <v>#NAME?</v>
      </c>
      <c r="D3004" s="151" t="e">
        <f ca="1">+_xll.BInterpol(Boost!$R$6:$R$66,Boost!$AX$6:$AX$66,params!B3004,"cubic")</f>
        <v>#NAME?</v>
      </c>
      <c r="E3004" s="198" t="e">
        <f t="shared" ca="1" si="375"/>
        <v>#NAME?</v>
      </c>
      <c r="F3004" s="151" t="e">
        <f ca="1">+_xll.BInterpol(Boost!$R$6:$R$66,Boost!$AY$6:$AY$66,params!B3004,"cubic")</f>
        <v>#NAME?</v>
      </c>
      <c r="G3004" s="151" t="e">
        <f ca="1">_xll.BInterpol(cf!$A$2:$A$68,cf!$B$2:$B$68,params!B3004,"cubic")/100</f>
        <v>#NAME?</v>
      </c>
      <c r="H3004" s="199" t="e">
        <f t="shared" ca="1" si="376"/>
        <v>#NAME?</v>
      </c>
      <c r="I3004" s="152">
        <f t="shared" si="379"/>
        <v>0.1813238271528621</v>
      </c>
      <c r="J3004" s="152">
        <f t="shared" si="377"/>
        <v>5.4580230843925825E-5</v>
      </c>
      <c r="K3004" s="3" t="e">
        <f t="shared" ca="1" si="373"/>
        <v>#NAME?</v>
      </c>
      <c r="L3004" s="153" t="e">
        <f t="shared" ca="1" si="378"/>
        <v>#NAME?</v>
      </c>
      <c r="M3004" s="195" t="e">
        <f ca="1">_xll.BInterpol(cf!$A$2:$A$68,cf!$C$2:$C$68,params!B3004,"cubic")</f>
        <v>#NAME?</v>
      </c>
      <c r="N3004" s="195" t="e">
        <f ca="1">+_xll.BInterpol(#REF!,#REF!,params!B3004,"cubic")</f>
        <v>#NAME?</v>
      </c>
      <c r="O3004" s="153" t="e">
        <f t="shared" ca="1" si="374"/>
        <v>#NAME?</v>
      </c>
    </row>
    <row r="3005" spans="1:15">
      <c r="A3005">
        <v>3002</v>
      </c>
      <c r="B3005">
        <f t="shared" si="372"/>
        <v>12.007999999999999</v>
      </c>
      <c r="C3005" s="151" t="e">
        <f ca="1">+_xll.BInterpol(Boost!$R$6:$R$66,Boost!$AZ$6:$AZ$66,params!B3005,"cubic")</f>
        <v>#NAME?</v>
      </c>
      <c r="D3005" s="151" t="e">
        <f ca="1">+_xll.BInterpol(Boost!$R$6:$R$66,Boost!$AX$6:$AX$66,params!B3005,"cubic")</f>
        <v>#NAME?</v>
      </c>
      <c r="E3005" s="198" t="e">
        <f t="shared" ca="1" si="375"/>
        <v>#NAME?</v>
      </c>
      <c r="F3005" s="151" t="e">
        <f ca="1">+_xll.BInterpol(Boost!$R$6:$R$66,Boost!$AY$6:$AY$66,params!B3005,"cubic")</f>
        <v>#NAME?</v>
      </c>
      <c r="G3005" s="151" t="e">
        <f ca="1">_xll.BInterpol(cf!$A$2:$A$68,cf!$B$2:$B$68,params!B3005,"cubic")/100</f>
        <v>#NAME?</v>
      </c>
      <c r="H3005" s="199" t="e">
        <f t="shared" ca="1" si="376"/>
        <v>#NAME?</v>
      </c>
      <c r="I3005" s="152">
        <f t="shared" si="379"/>
        <v>0.18137840374514524</v>
      </c>
      <c r="J3005" s="152">
        <f t="shared" si="377"/>
        <v>5.4576592283139824E-5</v>
      </c>
      <c r="K3005" s="3" t="e">
        <f t="shared" ca="1" si="373"/>
        <v>#NAME?</v>
      </c>
      <c r="L3005" s="153" t="e">
        <f t="shared" ca="1" si="378"/>
        <v>#NAME?</v>
      </c>
      <c r="M3005" s="195" t="e">
        <f ca="1">_xll.BInterpol(cf!$A$2:$A$68,cf!$C$2:$C$68,params!B3005,"cubic")</f>
        <v>#NAME?</v>
      </c>
      <c r="N3005" s="195" t="e">
        <f ca="1">+_xll.BInterpol(#REF!,#REF!,params!B3005,"cubic")</f>
        <v>#NAME?</v>
      </c>
      <c r="O3005" s="153" t="e">
        <f t="shared" ca="1" si="374"/>
        <v>#NAME?</v>
      </c>
    </row>
    <row r="3006" spans="1:15">
      <c r="A3006">
        <v>3003</v>
      </c>
      <c r="B3006">
        <f t="shared" si="372"/>
        <v>12.012</v>
      </c>
      <c r="C3006" s="151" t="e">
        <f ca="1">+_xll.BInterpol(Boost!$R$6:$R$66,Boost!$AZ$6:$AZ$66,params!B3006,"cubic")</f>
        <v>#NAME?</v>
      </c>
      <c r="D3006" s="151" t="e">
        <f ca="1">+_xll.BInterpol(Boost!$R$6:$R$66,Boost!$AX$6:$AX$66,params!B3006,"cubic")</f>
        <v>#NAME?</v>
      </c>
      <c r="E3006" s="198" t="e">
        <f t="shared" ca="1" si="375"/>
        <v>#NAME?</v>
      </c>
      <c r="F3006" s="151" t="e">
        <f ca="1">+_xll.BInterpol(Boost!$R$6:$R$66,Boost!$AY$6:$AY$66,params!B3006,"cubic")</f>
        <v>#NAME?</v>
      </c>
      <c r="G3006" s="151" t="e">
        <f ca="1">_xll.BInterpol(cf!$A$2:$A$68,cf!$B$2:$B$68,params!B3006,"cubic")/100</f>
        <v>#NAME?</v>
      </c>
      <c r="H3006" s="199" t="e">
        <f t="shared" ca="1" si="376"/>
        <v>#NAME?</v>
      </c>
      <c r="I3006" s="152">
        <f t="shared" si="379"/>
        <v>0.18143297669911029</v>
      </c>
      <c r="J3006" s="152">
        <f t="shared" si="377"/>
        <v>5.4572953965048576E-5</v>
      </c>
      <c r="K3006" s="3" t="e">
        <f t="shared" ca="1" si="373"/>
        <v>#NAME?</v>
      </c>
      <c r="L3006" s="153" t="e">
        <f t="shared" ca="1" si="378"/>
        <v>#NAME?</v>
      </c>
      <c r="M3006" s="195" t="e">
        <f ca="1">_xll.BInterpol(cf!$A$2:$A$68,cf!$C$2:$C$68,params!B3006,"cubic")</f>
        <v>#NAME?</v>
      </c>
      <c r="N3006" s="195" t="e">
        <f ca="1">+_xll.BInterpol(#REF!,#REF!,params!B3006,"cubic")</f>
        <v>#NAME?</v>
      </c>
      <c r="O3006" s="153" t="e">
        <f t="shared" ca="1" si="374"/>
        <v>#NAME?</v>
      </c>
    </row>
    <row r="3007" spans="1:15">
      <c r="A3007">
        <v>3004</v>
      </c>
      <c r="B3007">
        <f t="shared" si="372"/>
        <v>12.016</v>
      </c>
      <c r="C3007" s="151" t="e">
        <f ca="1">+_xll.BInterpol(Boost!$R$6:$R$66,Boost!$AZ$6:$AZ$66,params!B3007,"cubic")</f>
        <v>#NAME?</v>
      </c>
      <c r="D3007" s="151" t="e">
        <f ca="1">+_xll.BInterpol(Boost!$R$6:$R$66,Boost!$AX$6:$AX$66,params!B3007,"cubic")</f>
        <v>#NAME?</v>
      </c>
      <c r="E3007" s="198" t="e">
        <f t="shared" ca="1" si="375"/>
        <v>#NAME?</v>
      </c>
      <c r="F3007" s="151" t="e">
        <f ca="1">+_xll.BInterpol(Boost!$R$6:$R$66,Boost!$AY$6:$AY$66,params!B3007,"cubic")</f>
        <v>#NAME?</v>
      </c>
      <c r="G3007" s="151" t="e">
        <f ca="1">_xll.BInterpol(cf!$A$2:$A$68,cf!$B$2:$B$68,params!B3007,"cubic")/100</f>
        <v>#NAME?</v>
      </c>
      <c r="H3007" s="199" t="e">
        <f t="shared" ca="1" si="376"/>
        <v>#NAME?</v>
      </c>
      <c r="I3007" s="152">
        <f t="shared" si="379"/>
        <v>0.18148754601499961</v>
      </c>
      <c r="J3007" s="152">
        <f t="shared" si="377"/>
        <v>5.4569315889319014E-5</v>
      </c>
      <c r="K3007" s="3" t="e">
        <f t="shared" ca="1" si="373"/>
        <v>#NAME?</v>
      </c>
      <c r="L3007" s="153" t="e">
        <f t="shared" ca="1" si="378"/>
        <v>#NAME?</v>
      </c>
      <c r="M3007" s="195" t="e">
        <f ca="1">_xll.BInterpol(cf!$A$2:$A$68,cf!$C$2:$C$68,params!B3007,"cubic")</f>
        <v>#NAME?</v>
      </c>
      <c r="N3007" s="195" t="e">
        <f ca="1">+_xll.BInterpol(#REF!,#REF!,params!B3007,"cubic")</f>
        <v>#NAME?</v>
      </c>
      <c r="O3007" s="153" t="e">
        <f t="shared" ca="1" si="374"/>
        <v>#NAME?</v>
      </c>
    </row>
    <row r="3008" spans="1:15">
      <c r="A3008">
        <v>3005</v>
      </c>
      <c r="B3008">
        <f t="shared" si="372"/>
        <v>12.02</v>
      </c>
      <c r="C3008" s="151" t="e">
        <f ca="1">+_xll.BInterpol(Boost!$R$6:$R$66,Boost!$AZ$6:$AZ$66,params!B3008,"cubic")</f>
        <v>#NAME?</v>
      </c>
      <c r="D3008" s="151" t="e">
        <f ca="1">+_xll.BInterpol(Boost!$R$6:$R$66,Boost!$AX$6:$AX$66,params!B3008,"cubic")</f>
        <v>#NAME?</v>
      </c>
      <c r="E3008" s="198" t="e">
        <f t="shared" ca="1" si="375"/>
        <v>#NAME?</v>
      </c>
      <c r="F3008" s="151" t="e">
        <f ca="1">+_xll.BInterpol(Boost!$R$6:$R$66,Boost!$AY$6:$AY$66,params!B3008,"cubic")</f>
        <v>#NAME?</v>
      </c>
      <c r="G3008" s="151" t="e">
        <f ca="1">_xll.BInterpol(cf!$A$2:$A$68,cf!$B$2:$B$68,params!B3008,"cubic")/100</f>
        <v>#NAME?</v>
      </c>
      <c r="H3008" s="199" t="e">
        <f t="shared" ca="1" si="376"/>
        <v>#NAME?</v>
      </c>
      <c r="I3008" s="152">
        <f t="shared" si="379"/>
        <v>0.18154211169305579</v>
      </c>
      <c r="J3008" s="152">
        <f t="shared" si="377"/>
        <v>5.4565678056173184E-5</v>
      </c>
      <c r="K3008" s="3" t="e">
        <f t="shared" ca="1" si="373"/>
        <v>#NAME?</v>
      </c>
      <c r="L3008" s="153" t="e">
        <f t="shared" ca="1" si="378"/>
        <v>#NAME?</v>
      </c>
      <c r="M3008" s="195" t="e">
        <f ca="1">_xll.BInterpol(cf!$A$2:$A$68,cf!$C$2:$C$68,params!B3008,"cubic")</f>
        <v>#NAME?</v>
      </c>
      <c r="N3008" s="195" t="e">
        <f ca="1">+_xll.BInterpol(#REF!,#REF!,params!B3008,"cubic")</f>
        <v>#NAME?</v>
      </c>
      <c r="O3008" s="153" t="e">
        <f t="shared" ca="1" si="374"/>
        <v>#NAME?</v>
      </c>
    </row>
    <row r="3009" spans="1:15">
      <c r="A3009">
        <v>3006</v>
      </c>
      <c r="B3009">
        <f t="shared" si="372"/>
        <v>12.023999999999999</v>
      </c>
      <c r="C3009" s="151" t="e">
        <f ca="1">+_xll.BInterpol(Boost!$R$6:$R$66,Boost!$AZ$6:$AZ$66,params!B3009,"cubic")</f>
        <v>#NAME?</v>
      </c>
      <c r="D3009" s="151" t="e">
        <f ca="1">+_xll.BInterpol(Boost!$R$6:$R$66,Boost!$AX$6:$AX$66,params!B3009,"cubic")</f>
        <v>#NAME?</v>
      </c>
      <c r="E3009" s="198" t="e">
        <f t="shared" ca="1" si="375"/>
        <v>#NAME?</v>
      </c>
      <c r="F3009" s="151" t="e">
        <f ca="1">+_xll.BInterpol(Boost!$R$6:$R$66,Boost!$AY$6:$AY$66,params!B3009,"cubic")</f>
        <v>#NAME?</v>
      </c>
      <c r="G3009" s="151" t="e">
        <f ca="1">_xll.BInterpol(cf!$A$2:$A$68,cf!$B$2:$B$68,params!B3009,"cubic")/100</f>
        <v>#NAME?</v>
      </c>
      <c r="H3009" s="199" t="e">
        <f t="shared" ca="1" si="376"/>
        <v>#NAME?</v>
      </c>
      <c r="I3009" s="152">
        <f t="shared" si="379"/>
        <v>0.18159667373352129</v>
      </c>
      <c r="J3009" s="152">
        <f t="shared" si="377"/>
        <v>5.4562040465500061E-5</v>
      </c>
      <c r="K3009" s="3" t="e">
        <f t="shared" ca="1" si="373"/>
        <v>#NAME?</v>
      </c>
      <c r="L3009" s="153" t="e">
        <f t="shared" ca="1" si="378"/>
        <v>#NAME?</v>
      </c>
      <c r="M3009" s="195" t="e">
        <f ca="1">_xll.BInterpol(cf!$A$2:$A$68,cf!$C$2:$C$68,params!B3009,"cubic")</f>
        <v>#NAME?</v>
      </c>
      <c r="N3009" s="195" t="e">
        <f ca="1">+_xll.BInterpol(#REF!,#REF!,params!B3009,"cubic")</f>
        <v>#NAME?</v>
      </c>
      <c r="O3009" s="153" t="e">
        <f t="shared" ca="1" si="374"/>
        <v>#NAME?</v>
      </c>
    </row>
    <row r="3010" spans="1:15">
      <c r="A3010">
        <v>3007</v>
      </c>
      <c r="B3010">
        <f t="shared" si="372"/>
        <v>12.028</v>
      </c>
      <c r="C3010" s="151" t="e">
        <f ca="1">+_xll.BInterpol(Boost!$R$6:$R$66,Boost!$AZ$6:$AZ$66,params!B3010,"cubic")</f>
        <v>#NAME?</v>
      </c>
      <c r="D3010" s="151" t="e">
        <f ca="1">+_xll.BInterpol(Boost!$R$6:$R$66,Boost!$AX$6:$AX$66,params!B3010,"cubic")</f>
        <v>#NAME?</v>
      </c>
      <c r="E3010" s="198" t="e">
        <f t="shared" ca="1" si="375"/>
        <v>#NAME?</v>
      </c>
      <c r="F3010" s="151" t="e">
        <f ca="1">+_xll.BInterpol(Boost!$R$6:$R$66,Boost!$AY$6:$AY$66,params!B3010,"cubic")</f>
        <v>#NAME?</v>
      </c>
      <c r="G3010" s="151" t="e">
        <f ca="1">_xll.BInterpol(cf!$A$2:$A$68,cf!$B$2:$B$68,params!B3010,"cubic")/100</f>
        <v>#NAME?</v>
      </c>
      <c r="H3010" s="199" t="e">
        <f t="shared" ca="1" si="376"/>
        <v>#NAME?</v>
      </c>
      <c r="I3010" s="152">
        <f t="shared" si="379"/>
        <v>0.18165123213663881</v>
      </c>
      <c r="J3010" s="152">
        <f t="shared" si="377"/>
        <v>5.4558403117521692E-5</v>
      </c>
      <c r="K3010" s="3" t="e">
        <f t="shared" ca="1" si="373"/>
        <v>#NAME?</v>
      </c>
      <c r="L3010" s="153" t="e">
        <f t="shared" ca="1" si="378"/>
        <v>#NAME?</v>
      </c>
      <c r="M3010" s="195" t="e">
        <f ca="1">_xll.BInterpol(cf!$A$2:$A$68,cf!$C$2:$C$68,params!B3010,"cubic")</f>
        <v>#NAME?</v>
      </c>
      <c r="N3010" s="195" t="e">
        <f ca="1">+_xll.BInterpol(#REF!,#REF!,params!B3010,"cubic")</f>
        <v>#NAME?</v>
      </c>
      <c r="O3010" s="153" t="e">
        <f t="shared" ca="1" si="374"/>
        <v>#NAME?</v>
      </c>
    </row>
    <row r="3011" spans="1:15">
      <c r="A3011">
        <v>3008</v>
      </c>
      <c r="B3011">
        <f t="shared" si="372"/>
        <v>12.032</v>
      </c>
      <c r="C3011" s="151" t="e">
        <f ca="1">+_xll.BInterpol(Boost!$R$6:$R$66,Boost!$AZ$6:$AZ$66,params!B3011,"cubic")</f>
        <v>#NAME?</v>
      </c>
      <c r="D3011" s="151" t="e">
        <f ca="1">+_xll.BInterpol(Boost!$R$6:$R$66,Boost!$AX$6:$AX$66,params!B3011,"cubic")</f>
        <v>#NAME?</v>
      </c>
      <c r="E3011" s="198" t="e">
        <f t="shared" ca="1" si="375"/>
        <v>#NAME?</v>
      </c>
      <c r="F3011" s="151" t="e">
        <f ca="1">+_xll.BInterpol(Boost!$R$6:$R$66,Boost!$AY$6:$AY$66,params!B3011,"cubic")</f>
        <v>#NAME?</v>
      </c>
      <c r="G3011" s="151" t="e">
        <f ca="1">_xll.BInterpol(cf!$A$2:$A$68,cf!$B$2:$B$68,params!B3011,"cubic")/100</f>
        <v>#NAME?</v>
      </c>
      <c r="H3011" s="199" t="e">
        <f t="shared" ca="1" si="376"/>
        <v>#NAME?</v>
      </c>
      <c r="I3011" s="152">
        <f t="shared" si="379"/>
        <v>0.1817057869026506</v>
      </c>
      <c r="J3011" s="152">
        <f t="shared" si="377"/>
        <v>5.4554766011793987E-5</v>
      </c>
      <c r="K3011" s="3" t="e">
        <f t="shared" ca="1" si="373"/>
        <v>#NAME?</v>
      </c>
      <c r="L3011" s="153" t="e">
        <f t="shared" ca="1" si="378"/>
        <v>#NAME?</v>
      </c>
      <c r="M3011" s="195" t="e">
        <f ca="1">_xll.BInterpol(cf!$A$2:$A$68,cf!$C$2:$C$68,params!B3011,"cubic")</f>
        <v>#NAME?</v>
      </c>
      <c r="N3011" s="195" t="e">
        <f ca="1">+_xll.BInterpol(#REF!,#REF!,params!B3011,"cubic")</f>
        <v>#NAME?</v>
      </c>
      <c r="O3011" s="153" t="e">
        <f t="shared" ca="1" si="374"/>
        <v>#NAME?</v>
      </c>
    </row>
    <row r="3012" spans="1:15">
      <c r="A3012">
        <v>3009</v>
      </c>
      <c r="B3012">
        <f t="shared" ref="B3012:B3075" si="380">+A3012/250</f>
        <v>12.036</v>
      </c>
      <c r="C3012" s="151" t="e">
        <f ca="1">+_xll.BInterpol(Boost!$R$6:$R$66,Boost!$AZ$6:$AZ$66,params!B3012,"cubic")</f>
        <v>#NAME?</v>
      </c>
      <c r="D3012" s="151" t="e">
        <f ca="1">+_xll.BInterpol(Boost!$R$6:$R$66,Boost!$AX$6:$AX$66,params!B3012,"cubic")</f>
        <v>#NAME?</v>
      </c>
      <c r="E3012" s="198" t="e">
        <f t="shared" ca="1" si="375"/>
        <v>#NAME?</v>
      </c>
      <c r="F3012" s="151" t="e">
        <f ca="1">+_xll.BInterpol(Boost!$R$6:$R$66,Boost!$AY$6:$AY$66,params!B3012,"cubic")</f>
        <v>#NAME?</v>
      </c>
      <c r="G3012" s="151" t="e">
        <f ca="1">_xll.BInterpol(cf!$A$2:$A$68,cf!$B$2:$B$68,params!B3012,"cubic")/100</f>
        <v>#NAME?</v>
      </c>
      <c r="H3012" s="199" t="e">
        <f t="shared" ca="1" si="376"/>
        <v>#NAME?</v>
      </c>
      <c r="I3012" s="152">
        <f t="shared" si="379"/>
        <v>0.18176033803179925</v>
      </c>
      <c r="J3012" s="152">
        <f t="shared" si="377"/>
        <v>5.4551129148650013E-5</v>
      </c>
      <c r="K3012" s="3" t="e">
        <f t="shared" ref="K3012:K3075" ca="1" si="381">+EXP(H3012*-B3012)</f>
        <v>#NAME?</v>
      </c>
      <c r="L3012" s="153" t="e">
        <f t="shared" ca="1" si="378"/>
        <v>#NAME?</v>
      </c>
      <c r="M3012" s="195" t="e">
        <f ca="1">_xll.BInterpol(cf!$A$2:$A$68,cf!$C$2:$C$68,params!B3012,"cubic")</f>
        <v>#NAME?</v>
      </c>
      <c r="N3012" s="195" t="e">
        <f ca="1">+_xll.BInterpol(#REF!,#REF!,params!B3012,"cubic")</f>
        <v>#NAME?</v>
      </c>
      <c r="O3012" s="153" t="e">
        <f t="shared" ref="O3012:O3075" ca="1" si="382">+EXP(-B3013*E3013)-EXP(-B3012*E3012)</f>
        <v>#NAME?</v>
      </c>
    </row>
    <row r="3013" spans="1:15">
      <c r="A3013">
        <v>3010</v>
      </c>
      <c r="B3013">
        <f t="shared" si="380"/>
        <v>12.04</v>
      </c>
      <c r="C3013" s="151" t="e">
        <f ca="1">+_xll.BInterpol(Boost!$R$6:$R$66,Boost!$AZ$6:$AZ$66,params!B3013,"cubic")</f>
        <v>#NAME?</v>
      </c>
      <c r="D3013" s="151" t="e">
        <f ca="1">+_xll.BInterpol(Boost!$R$6:$R$66,Boost!$AX$6:$AX$66,params!B3013,"cubic")</f>
        <v>#NAME?</v>
      </c>
      <c r="E3013" s="198" t="e">
        <f t="shared" ref="E3013:E3076" ca="1" si="383">-((1+C3013*B3013)/(1+C3012*B3012)-1)/(B3013-B3012)+((1+F3013*B3013)/(1+F3012*B3012)-1)/(B3013-B3012)</f>
        <v>#NAME?</v>
      </c>
      <c r="F3013" s="151" t="e">
        <f ca="1">+_xll.BInterpol(Boost!$R$6:$R$66,Boost!$AY$6:$AY$66,params!B3013,"cubic")</f>
        <v>#NAME?</v>
      </c>
      <c r="G3013" s="151" t="e">
        <f ca="1">_xll.BInterpol(cf!$A$2:$A$68,cf!$B$2:$B$68,params!B3013,"cubic")/100</f>
        <v>#NAME?</v>
      </c>
      <c r="H3013" s="199" t="e">
        <f t="shared" ref="H3013:H3076" ca="1" si="384">-((1+F3013*B3013)/(1+F3012*B3012)-1)/(B3013-B3012)+((1+G3013*B3013)/(1+G3012*B3012)-1)/(B3013-B3012)</f>
        <v>#NAME?</v>
      </c>
      <c r="I3013" s="152">
        <f t="shared" si="379"/>
        <v>0.18181488552432723</v>
      </c>
      <c r="J3013" s="152">
        <f t="shared" ref="J3013:J3076" si="385">+I3013-I3012</f>
        <v>5.4547492527978747E-5</v>
      </c>
      <c r="K3013" s="3" t="e">
        <f t="shared" ca="1" si="381"/>
        <v>#NAME?</v>
      </c>
      <c r="L3013" s="153" t="e">
        <f t="shared" ref="L3013:L3076" ca="1" si="386">+K3014-K3013</f>
        <v>#NAME?</v>
      </c>
      <c r="M3013" s="195" t="e">
        <f ca="1">_xll.BInterpol(cf!$A$2:$A$68,cf!$C$2:$C$68,params!B3013,"cubic")</f>
        <v>#NAME?</v>
      </c>
      <c r="N3013" s="195" t="e">
        <f ca="1">+_xll.BInterpol(#REF!,#REF!,params!B3013,"cubic")</f>
        <v>#NAME?</v>
      </c>
      <c r="O3013" s="153" t="e">
        <f t="shared" ca="1" si="382"/>
        <v>#NAME?</v>
      </c>
    </row>
    <row r="3014" spans="1:15">
      <c r="A3014">
        <v>3011</v>
      </c>
      <c r="B3014">
        <f t="shared" si="380"/>
        <v>12.044</v>
      </c>
      <c r="C3014" s="151" t="e">
        <f ca="1">+_xll.BInterpol(Boost!$R$6:$R$66,Boost!$AZ$6:$AZ$66,params!B3014,"cubic")</f>
        <v>#NAME?</v>
      </c>
      <c r="D3014" s="151" t="e">
        <f ca="1">+_xll.BInterpol(Boost!$R$6:$R$66,Boost!$AX$6:$AX$66,params!B3014,"cubic")</f>
        <v>#NAME?</v>
      </c>
      <c r="E3014" s="198" t="e">
        <f t="shared" ca="1" si="383"/>
        <v>#NAME?</v>
      </c>
      <c r="F3014" s="151" t="e">
        <f ca="1">+_xll.BInterpol(Boost!$R$6:$R$66,Boost!$AY$6:$AY$66,params!B3014,"cubic")</f>
        <v>#NAME?</v>
      </c>
      <c r="G3014" s="151" t="e">
        <f ca="1">_xll.BInterpol(cf!$A$2:$A$68,cf!$B$2:$B$68,params!B3014,"cubic")/100</f>
        <v>#NAME?</v>
      </c>
      <c r="H3014" s="199" t="e">
        <f t="shared" ca="1" si="384"/>
        <v>#NAME?</v>
      </c>
      <c r="I3014" s="152">
        <f t="shared" si="379"/>
        <v>0.18186942938047679</v>
      </c>
      <c r="J3014" s="152">
        <f t="shared" si="385"/>
        <v>5.4543856149558145E-5</v>
      </c>
      <c r="K3014" s="3" t="e">
        <f t="shared" ca="1" si="381"/>
        <v>#NAME?</v>
      </c>
      <c r="L3014" s="153" t="e">
        <f t="shared" ca="1" si="386"/>
        <v>#NAME?</v>
      </c>
      <c r="M3014" s="195" t="e">
        <f ca="1">_xll.BInterpol(cf!$A$2:$A$68,cf!$C$2:$C$68,params!B3014,"cubic")</f>
        <v>#NAME?</v>
      </c>
      <c r="N3014" s="195" t="e">
        <f ca="1">+_xll.BInterpol(#REF!,#REF!,params!B3014,"cubic")</f>
        <v>#NAME?</v>
      </c>
      <c r="O3014" s="153" t="e">
        <f t="shared" ca="1" si="382"/>
        <v>#NAME?</v>
      </c>
    </row>
    <row r="3015" spans="1:15">
      <c r="A3015">
        <v>3012</v>
      </c>
      <c r="B3015">
        <f t="shared" si="380"/>
        <v>12.048</v>
      </c>
      <c r="C3015" s="151" t="e">
        <f ca="1">+_xll.BInterpol(Boost!$R$6:$R$66,Boost!$AZ$6:$AZ$66,params!B3015,"cubic")</f>
        <v>#NAME?</v>
      </c>
      <c r="D3015" s="151" t="e">
        <f ca="1">+_xll.BInterpol(Boost!$R$6:$R$66,Boost!$AX$6:$AX$66,params!B3015,"cubic")</f>
        <v>#NAME?</v>
      </c>
      <c r="E3015" s="198" t="e">
        <f t="shared" ca="1" si="383"/>
        <v>#NAME?</v>
      </c>
      <c r="F3015" s="151" t="e">
        <f ca="1">+_xll.BInterpol(Boost!$R$6:$R$66,Boost!$AY$6:$AY$66,params!B3015,"cubic")</f>
        <v>#NAME?</v>
      </c>
      <c r="G3015" s="151" t="e">
        <f ca="1">_xll.BInterpol(cf!$A$2:$A$68,cf!$B$2:$B$68,params!B3015,"cubic")/100</f>
        <v>#NAME?</v>
      </c>
      <c r="H3015" s="199" t="e">
        <f t="shared" ca="1" si="384"/>
        <v>#NAME?</v>
      </c>
      <c r="I3015" s="152">
        <f t="shared" si="379"/>
        <v>0.18192396960049062</v>
      </c>
      <c r="J3015" s="152">
        <f t="shared" si="385"/>
        <v>5.4540220013832297E-5</v>
      </c>
      <c r="K3015" s="3" t="e">
        <f t="shared" ca="1" si="381"/>
        <v>#NAME?</v>
      </c>
      <c r="L3015" s="153" t="e">
        <f t="shared" ca="1" si="386"/>
        <v>#NAME?</v>
      </c>
      <c r="M3015" s="195" t="e">
        <f ca="1">_xll.BInterpol(cf!$A$2:$A$68,cf!$C$2:$C$68,params!B3015,"cubic")</f>
        <v>#NAME?</v>
      </c>
      <c r="N3015" s="195" t="e">
        <f ca="1">+_xll.BInterpol(#REF!,#REF!,params!B3015,"cubic")</f>
        <v>#NAME?</v>
      </c>
      <c r="O3015" s="153" t="e">
        <f t="shared" ca="1" si="382"/>
        <v>#NAME?</v>
      </c>
    </row>
    <row r="3016" spans="1:15">
      <c r="A3016">
        <v>3013</v>
      </c>
      <c r="B3016">
        <f t="shared" si="380"/>
        <v>12.052</v>
      </c>
      <c r="C3016" s="151" t="e">
        <f ca="1">+_xll.BInterpol(Boost!$R$6:$R$66,Boost!$AZ$6:$AZ$66,params!B3016,"cubic")</f>
        <v>#NAME?</v>
      </c>
      <c r="D3016" s="151" t="e">
        <f ca="1">+_xll.BInterpol(Boost!$R$6:$R$66,Boost!$AX$6:$AX$66,params!B3016,"cubic")</f>
        <v>#NAME?</v>
      </c>
      <c r="E3016" s="198" t="e">
        <f t="shared" ca="1" si="383"/>
        <v>#NAME?</v>
      </c>
      <c r="F3016" s="151" t="e">
        <f ca="1">+_xll.BInterpol(Boost!$R$6:$R$66,Boost!$AY$6:$AY$66,params!B3016,"cubic")</f>
        <v>#NAME?</v>
      </c>
      <c r="G3016" s="151" t="e">
        <f ca="1">_xll.BInterpol(cf!$A$2:$A$68,cf!$B$2:$B$68,params!B3016,"cubic")/100</f>
        <v>#NAME?</v>
      </c>
      <c r="H3016" s="199" t="e">
        <f t="shared" ca="1" si="384"/>
        <v>#NAME?</v>
      </c>
      <c r="I3016" s="152">
        <f t="shared" si="379"/>
        <v>0.18197850618461087</v>
      </c>
      <c r="J3016" s="152">
        <f t="shared" si="385"/>
        <v>5.453658412024609E-5</v>
      </c>
      <c r="K3016" s="3" t="e">
        <f t="shared" ca="1" si="381"/>
        <v>#NAME?</v>
      </c>
      <c r="L3016" s="153" t="e">
        <f t="shared" ca="1" si="386"/>
        <v>#NAME?</v>
      </c>
      <c r="M3016" s="195" t="e">
        <f ca="1">_xll.BInterpol(cf!$A$2:$A$68,cf!$C$2:$C$68,params!B3016,"cubic")</f>
        <v>#NAME?</v>
      </c>
      <c r="N3016" s="195" t="e">
        <f ca="1">+_xll.BInterpol(#REF!,#REF!,params!B3016,"cubic")</f>
        <v>#NAME?</v>
      </c>
      <c r="O3016" s="153" t="e">
        <f t="shared" ca="1" si="382"/>
        <v>#NAME?</v>
      </c>
    </row>
    <row r="3017" spans="1:15">
      <c r="A3017">
        <v>3014</v>
      </c>
      <c r="B3017">
        <f t="shared" si="380"/>
        <v>12.055999999999999</v>
      </c>
      <c r="C3017" s="151" t="e">
        <f ca="1">+_xll.BInterpol(Boost!$R$6:$R$66,Boost!$AZ$6:$AZ$66,params!B3017,"cubic")</f>
        <v>#NAME?</v>
      </c>
      <c r="D3017" s="151" t="e">
        <f ca="1">+_xll.BInterpol(Boost!$R$6:$R$66,Boost!$AX$6:$AX$66,params!B3017,"cubic")</f>
        <v>#NAME?</v>
      </c>
      <c r="E3017" s="198" t="e">
        <f t="shared" ca="1" si="383"/>
        <v>#NAME?</v>
      </c>
      <c r="F3017" s="151" t="e">
        <f ca="1">+_xll.BInterpol(Boost!$R$6:$R$66,Boost!$AY$6:$AY$66,params!B3017,"cubic")</f>
        <v>#NAME?</v>
      </c>
      <c r="G3017" s="151" t="e">
        <f ca="1">_xll.BInterpol(cf!$A$2:$A$68,cf!$B$2:$B$68,params!B3017,"cubic")/100</f>
        <v>#NAME?</v>
      </c>
      <c r="H3017" s="199" t="e">
        <f t="shared" ca="1" si="384"/>
        <v>#NAME?</v>
      </c>
      <c r="I3017" s="152">
        <f t="shared" si="379"/>
        <v>0.18203303913308011</v>
      </c>
      <c r="J3017" s="152">
        <f t="shared" si="385"/>
        <v>5.4532948469243614E-5</v>
      </c>
      <c r="K3017" s="3" t="e">
        <f t="shared" ca="1" si="381"/>
        <v>#NAME?</v>
      </c>
      <c r="L3017" s="153" t="e">
        <f t="shared" ca="1" si="386"/>
        <v>#NAME?</v>
      </c>
      <c r="M3017" s="195" t="e">
        <f ca="1">_xll.BInterpol(cf!$A$2:$A$68,cf!$C$2:$C$68,params!B3017,"cubic")</f>
        <v>#NAME?</v>
      </c>
      <c r="N3017" s="195" t="e">
        <f ca="1">+_xll.BInterpol(#REF!,#REF!,params!B3017,"cubic")</f>
        <v>#NAME?</v>
      </c>
      <c r="O3017" s="153" t="e">
        <f t="shared" ca="1" si="382"/>
        <v>#NAME?</v>
      </c>
    </row>
    <row r="3018" spans="1:15">
      <c r="A3018">
        <v>3015</v>
      </c>
      <c r="B3018">
        <f t="shared" si="380"/>
        <v>12.06</v>
      </c>
      <c r="C3018" s="151" t="e">
        <f ca="1">+_xll.BInterpol(Boost!$R$6:$R$66,Boost!$AZ$6:$AZ$66,params!B3018,"cubic")</f>
        <v>#NAME?</v>
      </c>
      <c r="D3018" s="151" t="e">
        <f ca="1">+_xll.BInterpol(Boost!$R$6:$R$66,Boost!$AX$6:$AX$66,params!B3018,"cubic")</f>
        <v>#NAME?</v>
      </c>
      <c r="E3018" s="198" t="e">
        <f t="shared" ca="1" si="383"/>
        <v>#NAME?</v>
      </c>
      <c r="F3018" s="151" t="e">
        <f ca="1">+_xll.BInterpol(Boost!$R$6:$R$66,Boost!$AY$6:$AY$66,params!B3018,"cubic")</f>
        <v>#NAME?</v>
      </c>
      <c r="G3018" s="151" t="e">
        <f ca="1">_xll.BInterpol(cf!$A$2:$A$68,cf!$B$2:$B$68,params!B3018,"cubic")/100</f>
        <v>#NAME?</v>
      </c>
      <c r="H3018" s="199" t="e">
        <f t="shared" ca="1" si="384"/>
        <v>#NAME?</v>
      </c>
      <c r="I3018" s="152">
        <f t="shared" si="379"/>
        <v>0.1820875684461406</v>
      </c>
      <c r="J3018" s="152">
        <f t="shared" si="385"/>
        <v>5.4529313060491802E-5</v>
      </c>
      <c r="K3018" s="3" t="e">
        <f t="shared" ca="1" si="381"/>
        <v>#NAME?</v>
      </c>
      <c r="L3018" s="153" t="e">
        <f t="shared" ca="1" si="386"/>
        <v>#NAME?</v>
      </c>
      <c r="M3018" s="195" t="e">
        <f ca="1">_xll.BInterpol(cf!$A$2:$A$68,cf!$C$2:$C$68,params!B3018,"cubic")</f>
        <v>#NAME?</v>
      </c>
      <c r="N3018" s="195" t="e">
        <f ca="1">+_xll.BInterpol(#REF!,#REF!,params!B3018,"cubic")</f>
        <v>#NAME?</v>
      </c>
      <c r="O3018" s="153" t="e">
        <f t="shared" ca="1" si="382"/>
        <v>#NAME?</v>
      </c>
    </row>
    <row r="3019" spans="1:15">
      <c r="A3019">
        <v>3016</v>
      </c>
      <c r="B3019">
        <f t="shared" si="380"/>
        <v>12.064</v>
      </c>
      <c r="C3019" s="151" t="e">
        <f ca="1">+_xll.BInterpol(Boost!$R$6:$R$66,Boost!$AZ$6:$AZ$66,params!B3019,"cubic")</f>
        <v>#NAME?</v>
      </c>
      <c r="D3019" s="151" t="e">
        <f ca="1">+_xll.BInterpol(Boost!$R$6:$R$66,Boost!$AX$6:$AX$66,params!B3019,"cubic")</f>
        <v>#NAME?</v>
      </c>
      <c r="E3019" s="198" t="e">
        <f t="shared" ca="1" si="383"/>
        <v>#NAME?</v>
      </c>
      <c r="F3019" s="151" t="e">
        <f ca="1">+_xll.BInterpol(Boost!$R$6:$R$66,Boost!$AY$6:$AY$66,params!B3019,"cubic")</f>
        <v>#NAME?</v>
      </c>
      <c r="G3019" s="151" t="e">
        <f ca="1">_xll.BInterpol(cf!$A$2:$A$68,cf!$B$2:$B$68,params!B3019,"cubic")/100</f>
        <v>#NAME?</v>
      </c>
      <c r="H3019" s="199" t="e">
        <f t="shared" ca="1" si="384"/>
        <v>#NAME?</v>
      </c>
      <c r="I3019" s="152">
        <f t="shared" si="379"/>
        <v>0.1821420941240347</v>
      </c>
      <c r="J3019" s="152">
        <f t="shared" si="385"/>
        <v>5.4525677894101676E-5</v>
      </c>
      <c r="K3019" s="3" t="e">
        <f t="shared" ca="1" si="381"/>
        <v>#NAME?</v>
      </c>
      <c r="L3019" s="153" t="e">
        <f t="shared" ca="1" si="386"/>
        <v>#NAME?</v>
      </c>
      <c r="M3019" s="195" t="e">
        <f ca="1">_xll.BInterpol(cf!$A$2:$A$68,cf!$C$2:$C$68,params!B3019,"cubic")</f>
        <v>#NAME?</v>
      </c>
      <c r="N3019" s="195" t="e">
        <f ca="1">+_xll.BInterpol(#REF!,#REF!,params!B3019,"cubic")</f>
        <v>#NAME?</v>
      </c>
      <c r="O3019" s="153" t="e">
        <f t="shared" ca="1" si="382"/>
        <v>#NAME?</v>
      </c>
    </row>
    <row r="3020" spans="1:15">
      <c r="A3020">
        <v>3017</v>
      </c>
      <c r="B3020">
        <f t="shared" si="380"/>
        <v>12.068</v>
      </c>
      <c r="C3020" s="151" t="e">
        <f ca="1">+_xll.BInterpol(Boost!$R$6:$R$66,Boost!$AZ$6:$AZ$66,params!B3020,"cubic")</f>
        <v>#NAME?</v>
      </c>
      <c r="D3020" s="151" t="e">
        <f ca="1">+_xll.BInterpol(Boost!$R$6:$R$66,Boost!$AX$6:$AX$66,params!B3020,"cubic")</f>
        <v>#NAME?</v>
      </c>
      <c r="E3020" s="198" t="e">
        <f t="shared" ca="1" si="383"/>
        <v>#NAME?</v>
      </c>
      <c r="F3020" s="151" t="e">
        <f ca="1">+_xll.BInterpol(Boost!$R$6:$R$66,Boost!$AY$6:$AY$66,params!B3020,"cubic")</f>
        <v>#NAME?</v>
      </c>
      <c r="G3020" s="151" t="e">
        <f ca="1">_xll.BInterpol(cf!$A$2:$A$68,cf!$B$2:$B$68,params!B3020,"cubic")/100</f>
        <v>#NAME?</v>
      </c>
      <c r="H3020" s="199" t="e">
        <f t="shared" ca="1" si="384"/>
        <v>#NAME?</v>
      </c>
      <c r="I3020" s="152">
        <f t="shared" si="379"/>
        <v>0.18219661616700489</v>
      </c>
      <c r="J3020" s="152">
        <f t="shared" si="385"/>
        <v>5.4522042970184259E-5</v>
      </c>
      <c r="K3020" s="3" t="e">
        <f t="shared" ca="1" si="381"/>
        <v>#NAME?</v>
      </c>
      <c r="L3020" s="153" t="e">
        <f t="shared" ca="1" si="386"/>
        <v>#NAME?</v>
      </c>
      <c r="M3020" s="195" t="e">
        <f ca="1">_xll.BInterpol(cf!$A$2:$A$68,cf!$C$2:$C$68,params!B3020,"cubic")</f>
        <v>#NAME?</v>
      </c>
      <c r="N3020" s="195" t="e">
        <f ca="1">+_xll.BInterpol(#REF!,#REF!,params!B3020,"cubic")</f>
        <v>#NAME?</v>
      </c>
      <c r="O3020" s="153" t="e">
        <f t="shared" ca="1" si="382"/>
        <v>#NAME?</v>
      </c>
    </row>
    <row r="3021" spans="1:15">
      <c r="A3021">
        <v>3018</v>
      </c>
      <c r="B3021">
        <f t="shared" si="380"/>
        <v>12.071999999999999</v>
      </c>
      <c r="C3021" s="151" t="e">
        <f ca="1">+_xll.BInterpol(Boost!$R$6:$R$66,Boost!$AZ$6:$AZ$66,params!B3021,"cubic")</f>
        <v>#NAME?</v>
      </c>
      <c r="D3021" s="151" t="e">
        <f ca="1">+_xll.BInterpol(Boost!$R$6:$R$66,Boost!$AX$6:$AX$66,params!B3021,"cubic")</f>
        <v>#NAME?</v>
      </c>
      <c r="E3021" s="198" t="e">
        <f t="shared" ca="1" si="383"/>
        <v>#NAME?</v>
      </c>
      <c r="F3021" s="151" t="e">
        <f ca="1">+_xll.BInterpol(Boost!$R$6:$R$66,Boost!$AY$6:$AY$66,params!B3021,"cubic")</f>
        <v>#NAME?</v>
      </c>
      <c r="G3021" s="151" t="e">
        <f ca="1">_xll.BInterpol(cf!$A$2:$A$68,cf!$B$2:$B$68,params!B3021,"cubic")/100</f>
        <v>#NAME?</v>
      </c>
      <c r="H3021" s="199" t="e">
        <f t="shared" ca="1" si="384"/>
        <v>#NAME?</v>
      </c>
      <c r="I3021" s="152">
        <f t="shared" si="379"/>
        <v>0.18225113457529318</v>
      </c>
      <c r="J3021" s="152">
        <f t="shared" si="385"/>
        <v>5.4518408288295461E-5</v>
      </c>
      <c r="K3021" s="3" t="e">
        <f t="shared" ca="1" si="381"/>
        <v>#NAME?</v>
      </c>
      <c r="L3021" s="153" t="e">
        <f t="shared" ca="1" si="386"/>
        <v>#NAME?</v>
      </c>
      <c r="M3021" s="195" t="e">
        <f ca="1">_xll.BInterpol(cf!$A$2:$A$68,cf!$C$2:$C$68,params!B3021,"cubic")</f>
        <v>#NAME?</v>
      </c>
      <c r="N3021" s="195" t="e">
        <f ca="1">+_xll.BInterpol(#REF!,#REF!,params!B3021,"cubic")</f>
        <v>#NAME?</v>
      </c>
      <c r="O3021" s="153" t="e">
        <f t="shared" ca="1" si="382"/>
        <v>#NAME?</v>
      </c>
    </row>
    <row r="3022" spans="1:15">
      <c r="A3022">
        <v>3019</v>
      </c>
      <c r="B3022">
        <f t="shared" si="380"/>
        <v>12.076000000000001</v>
      </c>
      <c r="C3022" s="151" t="e">
        <f ca="1">+_xll.BInterpol(Boost!$R$6:$R$66,Boost!$AZ$6:$AZ$66,params!B3022,"cubic")</f>
        <v>#NAME?</v>
      </c>
      <c r="D3022" s="151" t="e">
        <f ca="1">+_xll.BInterpol(Boost!$R$6:$R$66,Boost!$AX$6:$AX$66,params!B3022,"cubic")</f>
        <v>#NAME?</v>
      </c>
      <c r="E3022" s="198" t="e">
        <f t="shared" ca="1" si="383"/>
        <v>#NAME?</v>
      </c>
      <c r="F3022" s="151" t="e">
        <f ca="1">+_xll.BInterpol(Boost!$R$6:$R$66,Boost!$AY$6:$AY$66,params!B3022,"cubic")</f>
        <v>#NAME?</v>
      </c>
      <c r="G3022" s="151" t="e">
        <f ca="1">_xll.BInterpol(cf!$A$2:$A$68,cf!$B$2:$B$68,params!B3022,"cubic")/100</f>
        <v>#NAME?</v>
      </c>
      <c r="H3022" s="199" t="e">
        <f t="shared" ca="1" si="384"/>
        <v>#NAME?</v>
      </c>
      <c r="I3022" s="152">
        <f t="shared" si="379"/>
        <v>0.18230564934914228</v>
      </c>
      <c r="J3022" s="152">
        <f t="shared" si="385"/>
        <v>5.4514773849101417E-5</v>
      </c>
      <c r="K3022" s="3" t="e">
        <f t="shared" ca="1" si="381"/>
        <v>#NAME?</v>
      </c>
      <c r="L3022" s="153" t="e">
        <f t="shared" ca="1" si="386"/>
        <v>#NAME?</v>
      </c>
      <c r="M3022" s="195" t="e">
        <f ca="1">_xll.BInterpol(cf!$A$2:$A$68,cf!$C$2:$C$68,params!B3022,"cubic")</f>
        <v>#NAME?</v>
      </c>
      <c r="N3022" s="195" t="e">
        <f ca="1">+_xll.BInterpol(#REF!,#REF!,params!B3022,"cubic")</f>
        <v>#NAME?</v>
      </c>
      <c r="O3022" s="153" t="e">
        <f t="shared" ca="1" si="382"/>
        <v>#NAME?</v>
      </c>
    </row>
    <row r="3023" spans="1:15">
      <c r="A3023">
        <v>3020</v>
      </c>
      <c r="B3023">
        <f t="shared" si="380"/>
        <v>12.08</v>
      </c>
      <c r="C3023" s="151" t="e">
        <f ca="1">+_xll.BInterpol(Boost!$R$6:$R$66,Boost!$AZ$6:$AZ$66,params!B3023,"cubic")</f>
        <v>#NAME?</v>
      </c>
      <c r="D3023" s="151" t="e">
        <f ca="1">+_xll.BInterpol(Boost!$R$6:$R$66,Boost!$AX$6:$AX$66,params!B3023,"cubic")</f>
        <v>#NAME?</v>
      </c>
      <c r="E3023" s="198" t="e">
        <f t="shared" ca="1" si="383"/>
        <v>#NAME?</v>
      </c>
      <c r="F3023" s="151" t="e">
        <f ca="1">+_xll.BInterpol(Boost!$R$6:$R$66,Boost!$AY$6:$AY$66,params!B3023,"cubic")</f>
        <v>#NAME?</v>
      </c>
      <c r="G3023" s="151" t="e">
        <f ca="1">_xll.BInterpol(cf!$A$2:$A$68,cf!$B$2:$B$68,params!B3023,"cubic")/100</f>
        <v>#NAME?</v>
      </c>
      <c r="H3023" s="199" t="e">
        <f t="shared" ca="1" si="384"/>
        <v>#NAME?</v>
      </c>
      <c r="I3023" s="152">
        <f t="shared" si="379"/>
        <v>0.18236016048879411</v>
      </c>
      <c r="J3023" s="152">
        <f t="shared" si="385"/>
        <v>5.4511139651824969E-5</v>
      </c>
      <c r="K3023" s="3" t="e">
        <f t="shared" ca="1" si="381"/>
        <v>#NAME?</v>
      </c>
      <c r="L3023" s="153" t="e">
        <f t="shared" ca="1" si="386"/>
        <v>#NAME?</v>
      </c>
      <c r="M3023" s="195" t="e">
        <f ca="1">_xll.BInterpol(cf!$A$2:$A$68,cf!$C$2:$C$68,params!B3023,"cubic")</f>
        <v>#NAME?</v>
      </c>
      <c r="N3023" s="195" t="e">
        <f ca="1">+_xll.BInterpol(#REF!,#REF!,params!B3023,"cubic")</f>
        <v>#NAME?</v>
      </c>
      <c r="O3023" s="153" t="e">
        <f t="shared" ca="1" si="382"/>
        <v>#NAME?</v>
      </c>
    </row>
    <row r="3024" spans="1:15">
      <c r="A3024">
        <v>3021</v>
      </c>
      <c r="B3024">
        <f t="shared" si="380"/>
        <v>12.084</v>
      </c>
      <c r="C3024" s="151" t="e">
        <f ca="1">+_xll.BInterpol(Boost!$R$6:$R$66,Boost!$AZ$6:$AZ$66,params!B3024,"cubic")</f>
        <v>#NAME?</v>
      </c>
      <c r="D3024" s="151" t="e">
        <f ca="1">+_xll.BInterpol(Boost!$R$6:$R$66,Boost!$AX$6:$AX$66,params!B3024,"cubic")</f>
        <v>#NAME?</v>
      </c>
      <c r="E3024" s="198" t="e">
        <f t="shared" ca="1" si="383"/>
        <v>#NAME?</v>
      </c>
      <c r="F3024" s="151" t="e">
        <f ca="1">+_xll.BInterpol(Boost!$R$6:$R$66,Boost!$AY$6:$AY$66,params!B3024,"cubic")</f>
        <v>#NAME?</v>
      </c>
      <c r="G3024" s="151" t="e">
        <f ca="1">_xll.BInterpol(cf!$A$2:$A$68,cf!$B$2:$B$68,params!B3024,"cubic")/100</f>
        <v>#NAME?</v>
      </c>
      <c r="H3024" s="199" t="e">
        <f t="shared" ca="1" si="384"/>
        <v>#NAME?</v>
      </c>
      <c r="I3024" s="152">
        <f t="shared" si="379"/>
        <v>0.18241466799449113</v>
      </c>
      <c r="J3024" s="152">
        <f t="shared" si="385"/>
        <v>5.450750569702123E-5</v>
      </c>
      <c r="K3024" s="3" t="e">
        <f t="shared" ca="1" si="381"/>
        <v>#NAME?</v>
      </c>
      <c r="L3024" s="153" t="e">
        <f t="shared" ca="1" si="386"/>
        <v>#NAME?</v>
      </c>
      <c r="M3024" s="195" t="e">
        <f ca="1">_xll.BInterpol(cf!$A$2:$A$68,cf!$C$2:$C$68,params!B3024,"cubic")</f>
        <v>#NAME?</v>
      </c>
      <c r="N3024" s="195" t="e">
        <f ca="1">+_xll.BInterpol(#REF!,#REF!,params!B3024,"cubic")</f>
        <v>#NAME?</v>
      </c>
      <c r="O3024" s="153" t="e">
        <f t="shared" ca="1" si="382"/>
        <v>#NAME?</v>
      </c>
    </row>
    <row r="3025" spans="1:15">
      <c r="A3025">
        <v>3022</v>
      </c>
      <c r="B3025">
        <f t="shared" si="380"/>
        <v>12.087999999999999</v>
      </c>
      <c r="C3025" s="151" t="e">
        <f ca="1">+_xll.BInterpol(Boost!$R$6:$R$66,Boost!$AZ$6:$AZ$66,params!B3025,"cubic")</f>
        <v>#NAME?</v>
      </c>
      <c r="D3025" s="151" t="e">
        <f ca="1">+_xll.BInterpol(Boost!$R$6:$R$66,Boost!$AX$6:$AX$66,params!B3025,"cubic")</f>
        <v>#NAME?</v>
      </c>
      <c r="E3025" s="198" t="e">
        <f t="shared" ca="1" si="383"/>
        <v>#NAME?</v>
      </c>
      <c r="F3025" s="151" t="e">
        <f ca="1">+_xll.BInterpol(Boost!$R$6:$R$66,Boost!$AY$6:$AY$66,params!B3025,"cubic")</f>
        <v>#NAME?</v>
      </c>
      <c r="G3025" s="151" t="e">
        <f ca="1">_xll.BInterpol(cf!$A$2:$A$68,cf!$B$2:$B$68,params!B3025,"cubic")/100</f>
        <v>#NAME?</v>
      </c>
      <c r="H3025" s="199" t="e">
        <f t="shared" ca="1" si="384"/>
        <v>#NAME?</v>
      </c>
      <c r="I3025" s="152">
        <f t="shared" si="379"/>
        <v>0.1824691718664756</v>
      </c>
      <c r="J3025" s="152">
        <f t="shared" si="385"/>
        <v>5.4503871984468155E-5</v>
      </c>
      <c r="K3025" s="3" t="e">
        <f t="shared" ca="1" si="381"/>
        <v>#NAME?</v>
      </c>
      <c r="L3025" s="153" t="e">
        <f t="shared" ca="1" si="386"/>
        <v>#NAME?</v>
      </c>
      <c r="M3025" s="195" t="e">
        <f ca="1">_xll.BInterpol(cf!$A$2:$A$68,cf!$C$2:$C$68,params!B3025,"cubic")</f>
        <v>#NAME?</v>
      </c>
      <c r="N3025" s="195" t="e">
        <f ca="1">+_xll.BInterpol(#REF!,#REF!,params!B3025,"cubic")</f>
        <v>#NAME?</v>
      </c>
      <c r="O3025" s="153" t="e">
        <f t="shared" ca="1" si="382"/>
        <v>#NAME?</v>
      </c>
    </row>
    <row r="3026" spans="1:15">
      <c r="A3026">
        <v>3023</v>
      </c>
      <c r="B3026">
        <f t="shared" si="380"/>
        <v>12.092000000000001</v>
      </c>
      <c r="C3026" s="151" t="e">
        <f ca="1">+_xll.BInterpol(Boost!$R$6:$R$66,Boost!$AZ$6:$AZ$66,params!B3026,"cubic")</f>
        <v>#NAME?</v>
      </c>
      <c r="D3026" s="151" t="e">
        <f ca="1">+_xll.BInterpol(Boost!$R$6:$R$66,Boost!$AX$6:$AX$66,params!B3026,"cubic")</f>
        <v>#NAME?</v>
      </c>
      <c r="E3026" s="198" t="e">
        <f t="shared" ca="1" si="383"/>
        <v>#NAME?</v>
      </c>
      <c r="F3026" s="151" t="e">
        <f ca="1">+_xll.BInterpol(Boost!$R$6:$R$66,Boost!$AY$6:$AY$66,params!B3026,"cubic")</f>
        <v>#NAME?</v>
      </c>
      <c r="G3026" s="151" t="e">
        <f ca="1">_xll.BInterpol(cf!$A$2:$A$68,cf!$B$2:$B$68,params!B3026,"cubic")/100</f>
        <v>#NAME?</v>
      </c>
      <c r="H3026" s="199" t="e">
        <f t="shared" ca="1" si="384"/>
        <v>#NAME?</v>
      </c>
      <c r="I3026" s="152">
        <f t="shared" si="379"/>
        <v>0.18252367210498976</v>
      </c>
      <c r="J3026" s="152">
        <f t="shared" si="385"/>
        <v>5.4500238514165744E-5</v>
      </c>
      <c r="K3026" s="3" t="e">
        <f t="shared" ca="1" si="381"/>
        <v>#NAME?</v>
      </c>
      <c r="L3026" s="153" t="e">
        <f t="shared" ca="1" si="386"/>
        <v>#NAME?</v>
      </c>
      <c r="M3026" s="195" t="e">
        <f ca="1">_xll.BInterpol(cf!$A$2:$A$68,cf!$C$2:$C$68,params!B3026,"cubic")</f>
        <v>#NAME?</v>
      </c>
      <c r="N3026" s="195" t="e">
        <f ca="1">+_xll.BInterpol(#REF!,#REF!,params!B3026,"cubic")</f>
        <v>#NAME?</v>
      </c>
      <c r="O3026" s="153" t="e">
        <f t="shared" ca="1" si="382"/>
        <v>#NAME?</v>
      </c>
    </row>
    <row r="3027" spans="1:15">
      <c r="A3027">
        <v>3024</v>
      </c>
      <c r="B3027">
        <f t="shared" si="380"/>
        <v>12.096</v>
      </c>
      <c r="C3027" s="151" t="e">
        <f ca="1">+_xll.BInterpol(Boost!$R$6:$R$66,Boost!$AZ$6:$AZ$66,params!B3027,"cubic")</f>
        <v>#NAME?</v>
      </c>
      <c r="D3027" s="151" t="e">
        <f ca="1">+_xll.BInterpol(Boost!$R$6:$R$66,Boost!$AX$6:$AX$66,params!B3027,"cubic")</f>
        <v>#NAME?</v>
      </c>
      <c r="E3027" s="198" t="e">
        <f t="shared" ca="1" si="383"/>
        <v>#NAME?</v>
      </c>
      <c r="F3027" s="151" t="e">
        <f ca="1">+_xll.BInterpol(Boost!$R$6:$R$66,Boost!$AY$6:$AY$66,params!B3027,"cubic")</f>
        <v>#NAME?</v>
      </c>
      <c r="G3027" s="151" t="e">
        <f ca="1">_xll.BInterpol(cf!$A$2:$A$68,cf!$B$2:$B$68,params!B3027,"cubic")/100</f>
        <v>#NAME?</v>
      </c>
      <c r="H3027" s="199" t="e">
        <f t="shared" ca="1" si="384"/>
        <v>#NAME?</v>
      </c>
      <c r="I3027" s="152">
        <f t="shared" si="379"/>
        <v>0.18257816871027566</v>
      </c>
      <c r="J3027" s="152">
        <f t="shared" si="385"/>
        <v>5.4496605285891953E-5</v>
      </c>
      <c r="K3027" s="3" t="e">
        <f t="shared" ca="1" si="381"/>
        <v>#NAME?</v>
      </c>
      <c r="L3027" s="153" t="e">
        <f t="shared" ca="1" si="386"/>
        <v>#NAME?</v>
      </c>
      <c r="M3027" s="195" t="e">
        <f ca="1">_xll.BInterpol(cf!$A$2:$A$68,cf!$C$2:$C$68,params!B3027,"cubic")</f>
        <v>#NAME?</v>
      </c>
      <c r="N3027" s="195" t="e">
        <f ca="1">+_xll.BInterpol(#REF!,#REF!,params!B3027,"cubic")</f>
        <v>#NAME?</v>
      </c>
      <c r="O3027" s="153" t="e">
        <f t="shared" ca="1" si="382"/>
        <v>#NAME?</v>
      </c>
    </row>
    <row r="3028" spans="1:15">
      <c r="A3028">
        <v>3025</v>
      </c>
      <c r="B3028">
        <f t="shared" si="380"/>
        <v>12.1</v>
      </c>
      <c r="C3028" s="151" t="e">
        <f ca="1">+_xll.BInterpol(Boost!$R$6:$R$66,Boost!$AZ$6:$AZ$66,params!B3028,"cubic")</f>
        <v>#NAME?</v>
      </c>
      <c r="D3028" s="151" t="e">
        <f ca="1">+_xll.BInterpol(Boost!$R$6:$R$66,Boost!$AX$6:$AX$66,params!B3028,"cubic")</f>
        <v>#NAME?</v>
      </c>
      <c r="E3028" s="198" t="e">
        <f t="shared" ca="1" si="383"/>
        <v>#NAME?</v>
      </c>
      <c r="F3028" s="151" t="e">
        <f ca="1">+_xll.BInterpol(Boost!$R$6:$R$66,Boost!$AY$6:$AY$66,params!B3028,"cubic")</f>
        <v>#NAME?</v>
      </c>
      <c r="G3028" s="151" t="e">
        <f ca="1">_xll.BInterpol(cf!$A$2:$A$68,cf!$B$2:$B$68,params!B3028,"cubic")/100</f>
        <v>#NAME?</v>
      </c>
      <c r="H3028" s="199" t="e">
        <f t="shared" ca="1" si="384"/>
        <v>#NAME?</v>
      </c>
      <c r="I3028" s="152">
        <f t="shared" si="379"/>
        <v>0.18263266168257575</v>
      </c>
      <c r="J3028" s="152">
        <f t="shared" si="385"/>
        <v>5.4492972300090869E-5</v>
      </c>
      <c r="K3028" s="3" t="e">
        <f t="shared" ca="1" si="381"/>
        <v>#NAME?</v>
      </c>
      <c r="L3028" s="153" t="e">
        <f t="shared" ca="1" si="386"/>
        <v>#NAME?</v>
      </c>
      <c r="M3028" s="195" t="e">
        <f ca="1">_xll.BInterpol(cf!$A$2:$A$68,cf!$C$2:$C$68,params!B3028,"cubic")</f>
        <v>#NAME?</v>
      </c>
      <c r="N3028" s="195" t="e">
        <f ca="1">+_xll.BInterpol(#REF!,#REF!,params!B3028,"cubic")</f>
        <v>#NAME?</v>
      </c>
      <c r="O3028" s="153" t="e">
        <f t="shared" ca="1" si="382"/>
        <v>#NAME?</v>
      </c>
    </row>
    <row r="3029" spans="1:15">
      <c r="A3029">
        <v>3026</v>
      </c>
      <c r="B3029">
        <f t="shared" si="380"/>
        <v>12.103999999999999</v>
      </c>
      <c r="C3029" s="151" t="e">
        <f ca="1">+_xll.BInterpol(Boost!$R$6:$R$66,Boost!$AZ$6:$AZ$66,params!B3029,"cubic")</f>
        <v>#NAME?</v>
      </c>
      <c r="D3029" s="151" t="e">
        <f ca="1">+_xll.BInterpol(Boost!$R$6:$R$66,Boost!$AX$6:$AX$66,params!B3029,"cubic")</f>
        <v>#NAME?</v>
      </c>
      <c r="E3029" s="198" t="e">
        <f t="shared" ca="1" si="383"/>
        <v>#NAME?</v>
      </c>
      <c r="F3029" s="151" t="e">
        <f ca="1">+_xll.BInterpol(Boost!$R$6:$R$66,Boost!$AY$6:$AY$66,params!B3029,"cubic")</f>
        <v>#NAME?</v>
      </c>
      <c r="G3029" s="151" t="e">
        <f ca="1">_xll.BInterpol(cf!$A$2:$A$68,cf!$B$2:$B$68,params!B3029,"cubic")/100</f>
        <v>#NAME?</v>
      </c>
      <c r="H3029" s="199" t="e">
        <f t="shared" ca="1" si="384"/>
        <v>#NAME?</v>
      </c>
      <c r="I3029" s="152">
        <f t="shared" si="379"/>
        <v>0.18268715102213207</v>
      </c>
      <c r="J3029" s="152">
        <f t="shared" si="385"/>
        <v>5.4489339556318406E-5</v>
      </c>
      <c r="K3029" s="3" t="e">
        <f t="shared" ca="1" si="381"/>
        <v>#NAME?</v>
      </c>
      <c r="L3029" s="153" t="e">
        <f t="shared" ca="1" si="386"/>
        <v>#NAME?</v>
      </c>
      <c r="M3029" s="195" t="e">
        <f ca="1">_xll.BInterpol(cf!$A$2:$A$68,cf!$C$2:$C$68,params!B3029,"cubic")</f>
        <v>#NAME?</v>
      </c>
      <c r="N3029" s="195" t="e">
        <f ca="1">+_xll.BInterpol(#REF!,#REF!,params!B3029,"cubic")</f>
        <v>#NAME?</v>
      </c>
      <c r="O3029" s="153" t="e">
        <f t="shared" ca="1" si="382"/>
        <v>#NAME?</v>
      </c>
    </row>
    <row r="3030" spans="1:15">
      <c r="A3030">
        <v>3027</v>
      </c>
      <c r="B3030">
        <f t="shared" si="380"/>
        <v>12.108000000000001</v>
      </c>
      <c r="C3030" s="151" t="e">
        <f ca="1">+_xll.BInterpol(Boost!$R$6:$R$66,Boost!$AZ$6:$AZ$66,params!B3030,"cubic")</f>
        <v>#NAME?</v>
      </c>
      <c r="D3030" s="151" t="e">
        <f ca="1">+_xll.BInterpol(Boost!$R$6:$R$66,Boost!$AX$6:$AX$66,params!B3030,"cubic")</f>
        <v>#NAME?</v>
      </c>
      <c r="E3030" s="198" t="e">
        <f t="shared" ca="1" si="383"/>
        <v>#NAME?</v>
      </c>
      <c r="F3030" s="151" t="e">
        <f ca="1">+_xll.BInterpol(Boost!$R$6:$R$66,Boost!$AY$6:$AY$66,params!B3030,"cubic")</f>
        <v>#NAME?</v>
      </c>
      <c r="G3030" s="151" t="e">
        <f ca="1">_xll.BInterpol(cf!$A$2:$A$68,cf!$B$2:$B$68,params!B3030,"cubic")/100</f>
        <v>#NAME?</v>
      </c>
      <c r="H3030" s="199" t="e">
        <f t="shared" ca="1" si="384"/>
        <v>#NAME?</v>
      </c>
      <c r="I3030" s="152">
        <f t="shared" si="379"/>
        <v>0.18274163672918686</v>
      </c>
      <c r="J3030" s="152">
        <f t="shared" si="385"/>
        <v>5.4485707054796606E-5</v>
      </c>
      <c r="K3030" s="3" t="e">
        <f t="shared" ca="1" si="381"/>
        <v>#NAME?</v>
      </c>
      <c r="L3030" s="153" t="e">
        <f t="shared" ca="1" si="386"/>
        <v>#NAME?</v>
      </c>
      <c r="M3030" s="195" t="e">
        <f ca="1">_xll.BInterpol(cf!$A$2:$A$68,cf!$C$2:$C$68,params!B3030,"cubic")</f>
        <v>#NAME?</v>
      </c>
      <c r="N3030" s="195" t="e">
        <f ca="1">+_xll.BInterpol(#REF!,#REF!,params!B3030,"cubic")</f>
        <v>#NAME?</v>
      </c>
      <c r="O3030" s="153" t="e">
        <f t="shared" ca="1" si="382"/>
        <v>#NAME?</v>
      </c>
    </row>
    <row r="3031" spans="1:15">
      <c r="A3031">
        <v>3028</v>
      </c>
      <c r="B3031">
        <f t="shared" si="380"/>
        <v>12.112</v>
      </c>
      <c r="C3031" s="151" t="e">
        <f ca="1">+_xll.BInterpol(Boost!$R$6:$R$66,Boost!$AZ$6:$AZ$66,params!B3031,"cubic")</f>
        <v>#NAME?</v>
      </c>
      <c r="D3031" s="151" t="e">
        <f ca="1">+_xll.BInterpol(Boost!$R$6:$R$66,Boost!$AX$6:$AX$66,params!B3031,"cubic")</f>
        <v>#NAME?</v>
      </c>
      <c r="E3031" s="198" t="e">
        <f t="shared" ca="1" si="383"/>
        <v>#NAME?</v>
      </c>
      <c r="F3031" s="151" t="e">
        <f ca="1">+_xll.BInterpol(Boost!$R$6:$R$66,Boost!$AY$6:$AY$66,params!B3031,"cubic")</f>
        <v>#NAME?</v>
      </c>
      <c r="G3031" s="151" t="e">
        <f ca="1">_xll.BInterpol(cf!$A$2:$A$68,cf!$B$2:$B$68,params!B3031,"cubic")/100</f>
        <v>#NAME?</v>
      </c>
      <c r="H3031" s="199" t="e">
        <f t="shared" ca="1" si="384"/>
        <v>#NAME?</v>
      </c>
      <c r="I3031" s="152">
        <f t="shared" si="379"/>
        <v>0.18279611880398228</v>
      </c>
      <c r="J3031" s="152">
        <f t="shared" si="385"/>
        <v>5.4482074795414448E-5</v>
      </c>
      <c r="K3031" s="3" t="e">
        <f t="shared" ca="1" si="381"/>
        <v>#NAME?</v>
      </c>
      <c r="L3031" s="153" t="e">
        <f t="shared" ca="1" si="386"/>
        <v>#NAME?</v>
      </c>
      <c r="M3031" s="195" t="e">
        <f ca="1">_xll.BInterpol(cf!$A$2:$A$68,cf!$C$2:$C$68,params!B3031,"cubic")</f>
        <v>#NAME?</v>
      </c>
      <c r="N3031" s="195" t="e">
        <f ca="1">+_xll.BInterpol(#REF!,#REF!,params!B3031,"cubic")</f>
        <v>#NAME?</v>
      </c>
      <c r="O3031" s="153" t="e">
        <f t="shared" ca="1" si="382"/>
        <v>#NAME?</v>
      </c>
    </row>
    <row r="3032" spans="1:15">
      <c r="A3032">
        <v>3029</v>
      </c>
      <c r="B3032">
        <f t="shared" si="380"/>
        <v>12.116</v>
      </c>
      <c r="C3032" s="151" t="e">
        <f ca="1">+_xll.BInterpol(Boost!$R$6:$R$66,Boost!$AZ$6:$AZ$66,params!B3032,"cubic")</f>
        <v>#NAME?</v>
      </c>
      <c r="D3032" s="151" t="e">
        <f ca="1">+_xll.BInterpol(Boost!$R$6:$R$66,Boost!$AX$6:$AX$66,params!B3032,"cubic")</f>
        <v>#NAME?</v>
      </c>
      <c r="E3032" s="198" t="e">
        <f t="shared" ca="1" si="383"/>
        <v>#NAME?</v>
      </c>
      <c r="F3032" s="151" t="e">
        <f ca="1">+_xll.BInterpol(Boost!$R$6:$R$66,Boost!$AY$6:$AY$66,params!B3032,"cubic")</f>
        <v>#NAME?</v>
      </c>
      <c r="G3032" s="151" t="e">
        <f ca="1">_xll.BInterpol(cf!$A$2:$A$68,cf!$B$2:$B$68,params!B3032,"cubic")/100</f>
        <v>#NAME?</v>
      </c>
      <c r="H3032" s="199" t="e">
        <f t="shared" ca="1" si="384"/>
        <v>#NAME?</v>
      </c>
      <c r="I3032" s="152">
        <f t="shared" si="379"/>
        <v>0.18285059724676034</v>
      </c>
      <c r="J3032" s="152">
        <f t="shared" si="385"/>
        <v>5.4478442778060909E-5</v>
      </c>
      <c r="K3032" s="3" t="e">
        <f t="shared" ca="1" si="381"/>
        <v>#NAME?</v>
      </c>
      <c r="L3032" s="153" t="e">
        <f t="shared" ca="1" si="386"/>
        <v>#NAME?</v>
      </c>
      <c r="M3032" s="195" t="e">
        <f ca="1">_xll.BInterpol(cf!$A$2:$A$68,cf!$C$2:$C$68,params!B3032,"cubic")</f>
        <v>#NAME?</v>
      </c>
      <c r="N3032" s="195" t="e">
        <f ca="1">+_xll.BInterpol(#REF!,#REF!,params!B3032,"cubic")</f>
        <v>#NAME?</v>
      </c>
      <c r="O3032" s="153" t="e">
        <f t="shared" ca="1" si="382"/>
        <v>#NAME?</v>
      </c>
    </row>
    <row r="3033" spans="1:15">
      <c r="A3033">
        <v>3030</v>
      </c>
      <c r="B3033">
        <f t="shared" si="380"/>
        <v>12.12</v>
      </c>
      <c r="C3033" s="151" t="e">
        <f ca="1">+_xll.BInterpol(Boost!$R$6:$R$66,Boost!$AZ$6:$AZ$66,params!B3033,"cubic")</f>
        <v>#NAME?</v>
      </c>
      <c r="D3033" s="151" t="e">
        <f ca="1">+_xll.BInterpol(Boost!$R$6:$R$66,Boost!$AX$6:$AX$66,params!B3033,"cubic")</f>
        <v>#NAME?</v>
      </c>
      <c r="E3033" s="198" t="e">
        <f t="shared" ca="1" si="383"/>
        <v>#NAME?</v>
      </c>
      <c r="F3033" s="151" t="e">
        <f ca="1">+_xll.BInterpol(Boost!$R$6:$R$66,Boost!$AY$6:$AY$66,params!B3033,"cubic")</f>
        <v>#NAME?</v>
      </c>
      <c r="G3033" s="151" t="e">
        <f ca="1">_xll.BInterpol(cf!$A$2:$A$68,cf!$B$2:$B$68,params!B3033,"cubic")/100</f>
        <v>#NAME?</v>
      </c>
      <c r="H3033" s="199" t="e">
        <f t="shared" ca="1" si="384"/>
        <v>#NAME?</v>
      </c>
      <c r="I3033" s="152">
        <f t="shared" si="379"/>
        <v>0.1829050720577633</v>
      </c>
      <c r="J3033" s="152">
        <f t="shared" si="385"/>
        <v>5.4474811002958035E-5</v>
      </c>
      <c r="K3033" s="3" t="e">
        <f t="shared" ca="1" si="381"/>
        <v>#NAME?</v>
      </c>
      <c r="L3033" s="153" t="e">
        <f t="shared" ca="1" si="386"/>
        <v>#NAME?</v>
      </c>
      <c r="M3033" s="195" t="e">
        <f ca="1">_xll.BInterpol(cf!$A$2:$A$68,cf!$C$2:$C$68,params!B3033,"cubic")</f>
        <v>#NAME?</v>
      </c>
      <c r="N3033" s="195" t="e">
        <f ca="1">+_xll.BInterpol(#REF!,#REF!,params!B3033,"cubic")</f>
        <v>#NAME?</v>
      </c>
      <c r="O3033" s="153" t="e">
        <f t="shared" ca="1" si="382"/>
        <v>#NAME?</v>
      </c>
    </row>
    <row r="3034" spans="1:15">
      <c r="A3034">
        <v>3031</v>
      </c>
      <c r="B3034">
        <f t="shared" si="380"/>
        <v>12.124000000000001</v>
      </c>
      <c r="C3034" s="151" t="e">
        <f ca="1">+_xll.BInterpol(Boost!$R$6:$R$66,Boost!$AZ$6:$AZ$66,params!B3034,"cubic")</f>
        <v>#NAME?</v>
      </c>
      <c r="D3034" s="151" t="e">
        <f ca="1">+_xll.BInterpol(Boost!$R$6:$R$66,Boost!$AX$6:$AX$66,params!B3034,"cubic")</f>
        <v>#NAME?</v>
      </c>
      <c r="E3034" s="198" t="e">
        <f t="shared" ca="1" si="383"/>
        <v>#NAME?</v>
      </c>
      <c r="F3034" s="151" t="e">
        <f ca="1">+_xll.BInterpol(Boost!$R$6:$R$66,Boost!$AY$6:$AY$66,params!B3034,"cubic")</f>
        <v>#NAME?</v>
      </c>
      <c r="G3034" s="151" t="e">
        <f ca="1">_xll.BInterpol(cf!$A$2:$A$68,cf!$B$2:$B$68,params!B3034,"cubic")/100</f>
        <v>#NAME?</v>
      </c>
      <c r="H3034" s="199" t="e">
        <f t="shared" ca="1" si="384"/>
        <v>#NAME?</v>
      </c>
      <c r="I3034" s="152">
        <f t="shared" si="379"/>
        <v>0.1829595432372334</v>
      </c>
      <c r="J3034" s="152">
        <f t="shared" si="385"/>
        <v>5.4471179470105824E-5</v>
      </c>
      <c r="K3034" s="3" t="e">
        <f t="shared" ca="1" si="381"/>
        <v>#NAME?</v>
      </c>
      <c r="L3034" s="153" t="e">
        <f t="shared" ca="1" si="386"/>
        <v>#NAME?</v>
      </c>
      <c r="M3034" s="195" t="e">
        <f ca="1">_xll.BInterpol(cf!$A$2:$A$68,cf!$C$2:$C$68,params!B3034,"cubic")</f>
        <v>#NAME?</v>
      </c>
      <c r="N3034" s="195" t="e">
        <f ca="1">+_xll.BInterpol(#REF!,#REF!,params!B3034,"cubic")</f>
        <v>#NAME?</v>
      </c>
      <c r="O3034" s="153" t="e">
        <f t="shared" ca="1" si="382"/>
        <v>#NAME?</v>
      </c>
    </row>
    <row r="3035" spans="1:15">
      <c r="A3035">
        <v>3032</v>
      </c>
      <c r="B3035">
        <f t="shared" si="380"/>
        <v>12.128</v>
      </c>
      <c r="C3035" s="151" t="e">
        <f ca="1">+_xll.BInterpol(Boost!$R$6:$R$66,Boost!$AZ$6:$AZ$66,params!B3035,"cubic")</f>
        <v>#NAME?</v>
      </c>
      <c r="D3035" s="151" t="e">
        <f ca="1">+_xll.BInterpol(Boost!$R$6:$R$66,Boost!$AX$6:$AX$66,params!B3035,"cubic")</f>
        <v>#NAME?</v>
      </c>
      <c r="E3035" s="198" t="e">
        <f t="shared" ca="1" si="383"/>
        <v>#NAME?</v>
      </c>
      <c r="F3035" s="151" t="e">
        <f ca="1">+_xll.BInterpol(Boost!$R$6:$R$66,Boost!$AY$6:$AY$66,params!B3035,"cubic")</f>
        <v>#NAME?</v>
      </c>
      <c r="G3035" s="151" t="e">
        <f ca="1">_xll.BInterpol(cf!$A$2:$A$68,cf!$B$2:$B$68,params!B3035,"cubic")/100</f>
        <v>#NAME?</v>
      </c>
      <c r="H3035" s="199" t="e">
        <f t="shared" ca="1" si="384"/>
        <v>#NAME?</v>
      </c>
      <c r="I3035" s="152">
        <f t="shared" si="379"/>
        <v>0.18301401078541246</v>
      </c>
      <c r="J3035" s="152">
        <f t="shared" si="385"/>
        <v>5.4467548179060188E-5</v>
      </c>
      <c r="K3035" s="3" t="e">
        <f t="shared" ca="1" si="381"/>
        <v>#NAME?</v>
      </c>
      <c r="L3035" s="153" t="e">
        <f t="shared" ca="1" si="386"/>
        <v>#NAME?</v>
      </c>
      <c r="M3035" s="195" t="e">
        <f ca="1">_xll.BInterpol(cf!$A$2:$A$68,cf!$C$2:$C$68,params!B3035,"cubic")</f>
        <v>#NAME?</v>
      </c>
      <c r="N3035" s="195" t="e">
        <f ca="1">+_xll.BInterpol(#REF!,#REF!,params!B3035,"cubic")</f>
        <v>#NAME?</v>
      </c>
      <c r="O3035" s="153" t="e">
        <f t="shared" ca="1" si="382"/>
        <v>#NAME?</v>
      </c>
    </row>
    <row r="3036" spans="1:15">
      <c r="A3036">
        <v>3033</v>
      </c>
      <c r="B3036">
        <f t="shared" si="380"/>
        <v>12.132</v>
      </c>
      <c r="C3036" s="151" t="e">
        <f ca="1">+_xll.BInterpol(Boost!$R$6:$R$66,Boost!$AZ$6:$AZ$66,params!B3036,"cubic")</f>
        <v>#NAME?</v>
      </c>
      <c r="D3036" s="151" t="e">
        <f ca="1">+_xll.BInterpol(Boost!$R$6:$R$66,Boost!$AX$6:$AX$66,params!B3036,"cubic")</f>
        <v>#NAME?</v>
      </c>
      <c r="E3036" s="198" t="e">
        <f t="shared" ca="1" si="383"/>
        <v>#NAME?</v>
      </c>
      <c r="F3036" s="151" t="e">
        <f ca="1">+_xll.BInterpol(Boost!$R$6:$R$66,Boost!$AY$6:$AY$66,params!B3036,"cubic")</f>
        <v>#NAME?</v>
      </c>
      <c r="G3036" s="151" t="e">
        <f ca="1">_xll.BInterpol(cf!$A$2:$A$68,cf!$B$2:$B$68,params!B3036,"cubic")/100</f>
        <v>#NAME?</v>
      </c>
      <c r="H3036" s="199" t="e">
        <f t="shared" ca="1" si="384"/>
        <v>#NAME?</v>
      </c>
      <c r="I3036" s="152">
        <f t="shared" si="379"/>
        <v>0.18306847470254262</v>
      </c>
      <c r="J3036" s="152">
        <f t="shared" si="385"/>
        <v>5.4463917130154194E-5</v>
      </c>
      <c r="K3036" s="3" t="e">
        <f t="shared" ca="1" si="381"/>
        <v>#NAME?</v>
      </c>
      <c r="L3036" s="153" t="e">
        <f t="shared" ca="1" si="386"/>
        <v>#NAME?</v>
      </c>
      <c r="M3036" s="195" t="e">
        <f ca="1">_xll.BInterpol(cf!$A$2:$A$68,cf!$C$2:$C$68,params!B3036,"cubic")</f>
        <v>#NAME?</v>
      </c>
      <c r="N3036" s="195" t="e">
        <f ca="1">+_xll.BInterpol(#REF!,#REF!,params!B3036,"cubic")</f>
        <v>#NAME?</v>
      </c>
      <c r="O3036" s="153" t="e">
        <f t="shared" ca="1" si="382"/>
        <v>#NAME?</v>
      </c>
    </row>
    <row r="3037" spans="1:15">
      <c r="A3037">
        <v>3034</v>
      </c>
      <c r="B3037">
        <f t="shared" si="380"/>
        <v>12.135999999999999</v>
      </c>
      <c r="C3037" s="151" t="e">
        <f ca="1">+_xll.BInterpol(Boost!$R$6:$R$66,Boost!$AZ$6:$AZ$66,params!B3037,"cubic")</f>
        <v>#NAME?</v>
      </c>
      <c r="D3037" s="151" t="e">
        <f ca="1">+_xll.BInterpol(Boost!$R$6:$R$66,Boost!$AX$6:$AX$66,params!B3037,"cubic")</f>
        <v>#NAME?</v>
      </c>
      <c r="E3037" s="198" t="e">
        <f t="shared" ca="1" si="383"/>
        <v>#NAME?</v>
      </c>
      <c r="F3037" s="151" t="e">
        <f ca="1">+_xll.BInterpol(Boost!$R$6:$R$66,Boost!$AY$6:$AY$66,params!B3037,"cubic")</f>
        <v>#NAME?</v>
      </c>
      <c r="G3037" s="151" t="e">
        <f ca="1">_xll.BInterpol(cf!$A$2:$A$68,cf!$B$2:$B$68,params!B3037,"cubic")/100</f>
        <v>#NAME?</v>
      </c>
      <c r="H3037" s="199" t="e">
        <f t="shared" ca="1" si="384"/>
        <v>#NAME?</v>
      </c>
      <c r="I3037" s="152">
        <f t="shared" si="379"/>
        <v>0.18312293498886612</v>
      </c>
      <c r="J3037" s="152">
        <f t="shared" si="385"/>
        <v>5.4460286323498863E-5</v>
      </c>
      <c r="K3037" s="3" t="e">
        <f t="shared" ca="1" si="381"/>
        <v>#NAME?</v>
      </c>
      <c r="L3037" s="153" t="e">
        <f t="shared" ca="1" si="386"/>
        <v>#NAME?</v>
      </c>
      <c r="M3037" s="195" t="e">
        <f ca="1">_xll.BInterpol(cf!$A$2:$A$68,cf!$C$2:$C$68,params!B3037,"cubic")</f>
        <v>#NAME?</v>
      </c>
      <c r="N3037" s="195" t="e">
        <f ca="1">+_xll.BInterpol(#REF!,#REF!,params!B3037,"cubic")</f>
        <v>#NAME?</v>
      </c>
      <c r="O3037" s="153" t="e">
        <f t="shared" ca="1" si="382"/>
        <v>#NAME?</v>
      </c>
    </row>
    <row r="3038" spans="1:15">
      <c r="A3038">
        <v>3035</v>
      </c>
      <c r="B3038">
        <f t="shared" si="380"/>
        <v>12.14</v>
      </c>
      <c r="C3038" s="151" t="e">
        <f ca="1">+_xll.BInterpol(Boost!$R$6:$R$66,Boost!$AZ$6:$AZ$66,params!B3038,"cubic")</f>
        <v>#NAME?</v>
      </c>
      <c r="D3038" s="151" t="e">
        <f ca="1">+_xll.BInterpol(Boost!$R$6:$R$66,Boost!$AX$6:$AX$66,params!B3038,"cubic")</f>
        <v>#NAME?</v>
      </c>
      <c r="E3038" s="198" t="e">
        <f t="shared" ca="1" si="383"/>
        <v>#NAME?</v>
      </c>
      <c r="F3038" s="151" t="e">
        <f ca="1">+_xll.BInterpol(Boost!$R$6:$R$66,Boost!$AY$6:$AY$66,params!B3038,"cubic")</f>
        <v>#NAME?</v>
      </c>
      <c r="G3038" s="151" t="e">
        <f ca="1">_xll.BInterpol(cf!$A$2:$A$68,cf!$B$2:$B$68,params!B3038,"cubic")/100</f>
        <v>#NAME?</v>
      </c>
      <c r="H3038" s="199" t="e">
        <f t="shared" ca="1" si="384"/>
        <v>#NAME?</v>
      </c>
      <c r="I3038" s="152">
        <f t="shared" si="379"/>
        <v>0.18317739164462488</v>
      </c>
      <c r="J3038" s="152">
        <f t="shared" si="385"/>
        <v>5.445665575876113E-5</v>
      </c>
      <c r="K3038" s="3" t="e">
        <f t="shared" ca="1" si="381"/>
        <v>#NAME?</v>
      </c>
      <c r="L3038" s="153" t="e">
        <f t="shared" ca="1" si="386"/>
        <v>#NAME?</v>
      </c>
      <c r="M3038" s="195" t="e">
        <f ca="1">_xll.BInterpol(cf!$A$2:$A$68,cf!$C$2:$C$68,params!B3038,"cubic")</f>
        <v>#NAME?</v>
      </c>
      <c r="N3038" s="195" t="e">
        <f ca="1">+_xll.BInterpol(#REF!,#REF!,params!B3038,"cubic")</f>
        <v>#NAME?</v>
      </c>
      <c r="O3038" s="153" t="e">
        <f t="shared" ca="1" si="382"/>
        <v>#NAME?</v>
      </c>
    </row>
    <row r="3039" spans="1:15">
      <c r="A3039">
        <v>3036</v>
      </c>
      <c r="B3039">
        <f t="shared" si="380"/>
        <v>12.144</v>
      </c>
      <c r="C3039" s="151" t="e">
        <f ca="1">+_xll.BInterpol(Boost!$R$6:$R$66,Boost!$AZ$6:$AZ$66,params!B3039,"cubic")</f>
        <v>#NAME?</v>
      </c>
      <c r="D3039" s="151" t="e">
        <f ca="1">+_xll.BInterpol(Boost!$R$6:$R$66,Boost!$AX$6:$AX$66,params!B3039,"cubic")</f>
        <v>#NAME?</v>
      </c>
      <c r="E3039" s="198" t="e">
        <f t="shared" ca="1" si="383"/>
        <v>#NAME?</v>
      </c>
      <c r="F3039" s="151" t="e">
        <f ca="1">+_xll.BInterpol(Boost!$R$6:$R$66,Boost!$AY$6:$AY$66,params!B3039,"cubic")</f>
        <v>#NAME?</v>
      </c>
      <c r="G3039" s="151" t="e">
        <f ca="1">_xll.BInterpol(cf!$A$2:$A$68,cf!$B$2:$B$68,params!B3039,"cubic")/100</f>
        <v>#NAME?</v>
      </c>
      <c r="H3039" s="199" t="e">
        <f t="shared" ca="1" si="384"/>
        <v>#NAME?</v>
      </c>
      <c r="I3039" s="152">
        <f t="shared" si="379"/>
        <v>0.18323184467006082</v>
      </c>
      <c r="J3039" s="152">
        <f t="shared" si="385"/>
        <v>5.4453025435940994E-5</v>
      </c>
      <c r="K3039" s="3" t="e">
        <f t="shared" ca="1" si="381"/>
        <v>#NAME?</v>
      </c>
      <c r="L3039" s="153" t="e">
        <f t="shared" ca="1" si="386"/>
        <v>#NAME?</v>
      </c>
      <c r="M3039" s="195" t="e">
        <f ca="1">_xll.BInterpol(cf!$A$2:$A$68,cf!$C$2:$C$68,params!B3039,"cubic")</f>
        <v>#NAME?</v>
      </c>
      <c r="N3039" s="195" t="e">
        <f ca="1">+_xll.BInterpol(#REF!,#REF!,params!B3039,"cubic")</f>
        <v>#NAME?</v>
      </c>
      <c r="O3039" s="153" t="e">
        <f t="shared" ca="1" si="382"/>
        <v>#NAME?</v>
      </c>
    </row>
    <row r="3040" spans="1:15">
      <c r="A3040">
        <v>3037</v>
      </c>
      <c r="B3040">
        <f t="shared" si="380"/>
        <v>12.148</v>
      </c>
      <c r="C3040" s="151" t="e">
        <f ca="1">+_xll.BInterpol(Boost!$R$6:$R$66,Boost!$AZ$6:$AZ$66,params!B3040,"cubic")</f>
        <v>#NAME?</v>
      </c>
      <c r="D3040" s="151" t="e">
        <f ca="1">+_xll.BInterpol(Boost!$R$6:$R$66,Boost!$AX$6:$AX$66,params!B3040,"cubic")</f>
        <v>#NAME?</v>
      </c>
      <c r="E3040" s="198" t="e">
        <f t="shared" ca="1" si="383"/>
        <v>#NAME?</v>
      </c>
      <c r="F3040" s="151" t="e">
        <f ca="1">+_xll.BInterpol(Boost!$R$6:$R$66,Boost!$AY$6:$AY$66,params!B3040,"cubic")</f>
        <v>#NAME?</v>
      </c>
      <c r="G3040" s="151" t="e">
        <f ca="1">_xll.BInterpol(cf!$A$2:$A$68,cf!$B$2:$B$68,params!B3040,"cubic")/100</f>
        <v>#NAME?</v>
      </c>
      <c r="H3040" s="199" t="e">
        <f t="shared" ca="1" si="384"/>
        <v>#NAME?</v>
      </c>
      <c r="I3040" s="152">
        <f t="shared" si="379"/>
        <v>0.18328629406541619</v>
      </c>
      <c r="J3040" s="152">
        <f t="shared" si="385"/>
        <v>5.4449395355371522E-5</v>
      </c>
      <c r="K3040" s="3" t="e">
        <f t="shared" ca="1" si="381"/>
        <v>#NAME?</v>
      </c>
      <c r="L3040" s="153" t="e">
        <f t="shared" ca="1" si="386"/>
        <v>#NAME?</v>
      </c>
      <c r="M3040" s="195" t="e">
        <f ca="1">_xll.BInterpol(cf!$A$2:$A$68,cf!$C$2:$C$68,params!B3040,"cubic")</f>
        <v>#NAME?</v>
      </c>
      <c r="N3040" s="195" t="e">
        <f ca="1">+_xll.BInterpol(#REF!,#REF!,params!B3040,"cubic")</f>
        <v>#NAME?</v>
      </c>
      <c r="O3040" s="153" t="e">
        <f t="shared" ca="1" si="382"/>
        <v>#NAME?</v>
      </c>
    </row>
    <row r="3041" spans="1:15">
      <c r="A3041">
        <v>3038</v>
      </c>
      <c r="B3041">
        <f t="shared" si="380"/>
        <v>12.151999999999999</v>
      </c>
      <c r="C3041" s="151" t="e">
        <f ca="1">+_xll.BInterpol(Boost!$R$6:$R$66,Boost!$AZ$6:$AZ$66,params!B3041,"cubic")</f>
        <v>#NAME?</v>
      </c>
      <c r="D3041" s="151" t="e">
        <f ca="1">+_xll.BInterpol(Boost!$R$6:$R$66,Boost!$AX$6:$AX$66,params!B3041,"cubic")</f>
        <v>#NAME?</v>
      </c>
      <c r="E3041" s="198" t="e">
        <f t="shared" ca="1" si="383"/>
        <v>#NAME?</v>
      </c>
      <c r="F3041" s="151" t="e">
        <f ca="1">+_xll.BInterpol(Boost!$R$6:$R$66,Boost!$AY$6:$AY$66,params!B3041,"cubic")</f>
        <v>#NAME?</v>
      </c>
      <c r="G3041" s="151" t="e">
        <f ca="1">_xll.BInterpol(cf!$A$2:$A$68,cf!$B$2:$B$68,params!B3041,"cubic")/100</f>
        <v>#NAME?</v>
      </c>
      <c r="H3041" s="199" t="e">
        <f t="shared" ca="1" si="384"/>
        <v>#NAME?</v>
      </c>
      <c r="I3041" s="152">
        <f t="shared" si="379"/>
        <v>0.1833407398309328</v>
      </c>
      <c r="J3041" s="152">
        <f t="shared" si="385"/>
        <v>5.4445765516608624E-5</v>
      </c>
      <c r="K3041" s="3" t="e">
        <f t="shared" ca="1" si="381"/>
        <v>#NAME?</v>
      </c>
      <c r="L3041" s="153" t="e">
        <f t="shared" ca="1" si="386"/>
        <v>#NAME?</v>
      </c>
      <c r="M3041" s="195" t="e">
        <f ca="1">_xll.BInterpol(cf!$A$2:$A$68,cf!$C$2:$C$68,params!B3041,"cubic")</f>
        <v>#NAME?</v>
      </c>
      <c r="N3041" s="195" t="e">
        <f ca="1">+_xll.BInterpol(#REF!,#REF!,params!B3041,"cubic")</f>
        <v>#NAME?</v>
      </c>
      <c r="O3041" s="153" t="e">
        <f t="shared" ca="1" si="382"/>
        <v>#NAME?</v>
      </c>
    </row>
    <row r="3042" spans="1:15">
      <c r="A3042">
        <v>3039</v>
      </c>
      <c r="B3042">
        <f t="shared" si="380"/>
        <v>12.156000000000001</v>
      </c>
      <c r="C3042" s="151" t="e">
        <f ca="1">+_xll.BInterpol(Boost!$R$6:$R$66,Boost!$AZ$6:$AZ$66,params!B3042,"cubic")</f>
        <v>#NAME?</v>
      </c>
      <c r="D3042" s="151" t="e">
        <f ca="1">+_xll.BInterpol(Boost!$R$6:$R$66,Boost!$AX$6:$AX$66,params!B3042,"cubic")</f>
        <v>#NAME?</v>
      </c>
      <c r="E3042" s="198" t="e">
        <f t="shared" ca="1" si="383"/>
        <v>#NAME?</v>
      </c>
      <c r="F3042" s="151" t="e">
        <f ca="1">+_xll.BInterpol(Boost!$R$6:$R$66,Boost!$AY$6:$AY$66,params!B3042,"cubic")</f>
        <v>#NAME?</v>
      </c>
      <c r="G3042" s="151" t="e">
        <f ca="1">_xll.BInterpol(cf!$A$2:$A$68,cf!$B$2:$B$68,params!B3042,"cubic")/100</f>
        <v>#NAME?</v>
      </c>
      <c r="H3042" s="199" t="e">
        <f t="shared" ca="1" si="384"/>
        <v>#NAME?</v>
      </c>
      <c r="I3042" s="152">
        <f t="shared" ref="I3042:I3105" si="387">1-EXP($R$5*-1*B3042/(1-$R$6))</f>
        <v>0.18339518196685267</v>
      </c>
      <c r="J3042" s="152">
        <f t="shared" si="385"/>
        <v>5.4442135919874346E-5</v>
      </c>
      <c r="K3042" s="3" t="e">
        <f t="shared" ca="1" si="381"/>
        <v>#NAME?</v>
      </c>
      <c r="L3042" s="153" t="e">
        <f t="shared" ca="1" si="386"/>
        <v>#NAME?</v>
      </c>
      <c r="M3042" s="195" t="e">
        <f ca="1">_xll.BInterpol(cf!$A$2:$A$68,cf!$C$2:$C$68,params!B3042,"cubic")</f>
        <v>#NAME?</v>
      </c>
      <c r="N3042" s="195" t="e">
        <f ca="1">+_xll.BInterpol(#REF!,#REF!,params!B3042,"cubic")</f>
        <v>#NAME?</v>
      </c>
      <c r="O3042" s="153" t="e">
        <f t="shared" ca="1" si="382"/>
        <v>#NAME?</v>
      </c>
    </row>
    <row r="3043" spans="1:15">
      <c r="A3043">
        <v>3040</v>
      </c>
      <c r="B3043">
        <f t="shared" si="380"/>
        <v>12.16</v>
      </c>
      <c r="C3043" s="151" t="e">
        <f ca="1">+_xll.BInterpol(Boost!$R$6:$R$66,Boost!$AZ$6:$AZ$66,params!B3043,"cubic")</f>
        <v>#NAME?</v>
      </c>
      <c r="D3043" s="151" t="e">
        <f ca="1">+_xll.BInterpol(Boost!$R$6:$R$66,Boost!$AX$6:$AX$66,params!B3043,"cubic")</f>
        <v>#NAME?</v>
      </c>
      <c r="E3043" s="198" t="e">
        <f t="shared" ca="1" si="383"/>
        <v>#NAME?</v>
      </c>
      <c r="F3043" s="151" t="e">
        <f ca="1">+_xll.BInterpol(Boost!$R$6:$R$66,Boost!$AY$6:$AY$66,params!B3043,"cubic")</f>
        <v>#NAME?</v>
      </c>
      <c r="G3043" s="151" t="e">
        <f ca="1">_xll.BInterpol(cf!$A$2:$A$68,cf!$B$2:$B$68,params!B3043,"cubic")/100</f>
        <v>#NAME?</v>
      </c>
      <c r="H3043" s="199" t="e">
        <f t="shared" ca="1" si="384"/>
        <v>#NAME?</v>
      </c>
      <c r="I3043" s="152">
        <f t="shared" si="387"/>
        <v>0.18344962047341784</v>
      </c>
      <c r="J3043" s="152">
        <f t="shared" si="385"/>
        <v>5.4438506565168687E-5</v>
      </c>
      <c r="K3043" s="3" t="e">
        <f t="shared" ca="1" si="381"/>
        <v>#NAME?</v>
      </c>
      <c r="L3043" s="153" t="e">
        <f t="shared" ca="1" si="386"/>
        <v>#NAME?</v>
      </c>
      <c r="M3043" s="195" t="e">
        <f ca="1">_xll.BInterpol(cf!$A$2:$A$68,cf!$C$2:$C$68,params!B3043,"cubic")</f>
        <v>#NAME?</v>
      </c>
      <c r="N3043" s="195" t="e">
        <f ca="1">+_xll.BInterpol(#REF!,#REF!,params!B3043,"cubic")</f>
        <v>#NAME?</v>
      </c>
      <c r="O3043" s="153" t="e">
        <f t="shared" ca="1" si="382"/>
        <v>#NAME?</v>
      </c>
    </row>
    <row r="3044" spans="1:15">
      <c r="A3044">
        <v>3041</v>
      </c>
      <c r="B3044">
        <f t="shared" si="380"/>
        <v>12.164</v>
      </c>
      <c r="C3044" s="151" t="e">
        <f ca="1">+_xll.BInterpol(Boost!$R$6:$R$66,Boost!$AZ$6:$AZ$66,params!B3044,"cubic")</f>
        <v>#NAME?</v>
      </c>
      <c r="D3044" s="151" t="e">
        <f ca="1">+_xll.BInterpol(Boost!$R$6:$R$66,Boost!$AX$6:$AX$66,params!B3044,"cubic")</f>
        <v>#NAME?</v>
      </c>
      <c r="E3044" s="198" t="e">
        <f t="shared" ca="1" si="383"/>
        <v>#NAME?</v>
      </c>
      <c r="F3044" s="151" t="e">
        <f ca="1">+_xll.BInterpol(Boost!$R$6:$R$66,Boost!$AY$6:$AY$66,params!B3044,"cubic")</f>
        <v>#NAME?</v>
      </c>
      <c r="G3044" s="151" t="e">
        <f ca="1">_xll.BInterpol(cf!$A$2:$A$68,cf!$B$2:$B$68,params!B3044,"cubic")/100</f>
        <v>#NAME?</v>
      </c>
      <c r="H3044" s="199" t="e">
        <f t="shared" ca="1" si="384"/>
        <v>#NAME?</v>
      </c>
      <c r="I3044" s="152">
        <f t="shared" si="387"/>
        <v>0.18350405535087022</v>
      </c>
      <c r="J3044" s="152">
        <f t="shared" si="385"/>
        <v>5.4434877452380626E-5</v>
      </c>
      <c r="K3044" s="3" t="e">
        <f t="shared" ca="1" si="381"/>
        <v>#NAME?</v>
      </c>
      <c r="L3044" s="153" t="e">
        <f t="shared" ca="1" si="386"/>
        <v>#NAME?</v>
      </c>
      <c r="M3044" s="195" t="e">
        <f ca="1">_xll.BInterpol(cf!$A$2:$A$68,cf!$C$2:$C$68,params!B3044,"cubic")</f>
        <v>#NAME?</v>
      </c>
      <c r="N3044" s="195" t="e">
        <f ca="1">+_xll.BInterpol(#REF!,#REF!,params!B3044,"cubic")</f>
        <v>#NAME?</v>
      </c>
      <c r="O3044" s="153" t="e">
        <f t="shared" ca="1" si="382"/>
        <v>#NAME?</v>
      </c>
    </row>
    <row r="3045" spans="1:15">
      <c r="A3045">
        <v>3042</v>
      </c>
      <c r="B3045">
        <f t="shared" si="380"/>
        <v>12.167999999999999</v>
      </c>
      <c r="C3045" s="151" t="e">
        <f ca="1">+_xll.BInterpol(Boost!$R$6:$R$66,Boost!$AZ$6:$AZ$66,params!B3045,"cubic")</f>
        <v>#NAME?</v>
      </c>
      <c r="D3045" s="151" t="e">
        <f ca="1">+_xll.BInterpol(Boost!$R$6:$R$66,Boost!$AX$6:$AX$66,params!B3045,"cubic")</f>
        <v>#NAME?</v>
      </c>
      <c r="E3045" s="198" t="e">
        <f t="shared" ca="1" si="383"/>
        <v>#NAME?</v>
      </c>
      <c r="F3045" s="151" t="e">
        <f ca="1">+_xll.BInterpol(Boost!$R$6:$R$66,Boost!$AY$6:$AY$66,params!B3045,"cubic")</f>
        <v>#NAME?</v>
      </c>
      <c r="G3045" s="151" t="e">
        <f ca="1">_xll.BInterpol(cf!$A$2:$A$68,cf!$B$2:$B$68,params!B3045,"cubic")/100</f>
        <v>#NAME?</v>
      </c>
      <c r="H3045" s="199" t="e">
        <f t="shared" ca="1" si="384"/>
        <v>#NAME?</v>
      </c>
      <c r="I3045" s="152">
        <f t="shared" si="387"/>
        <v>0.18355848659945173</v>
      </c>
      <c r="J3045" s="152">
        <f t="shared" si="385"/>
        <v>5.4431248581510161E-5</v>
      </c>
      <c r="K3045" s="3" t="e">
        <f t="shared" ca="1" si="381"/>
        <v>#NAME?</v>
      </c>
      <c r="L3045" s="153" t="e">
        <f t="shared" ca="1" si="386"/>
        <v>#NAME?</v>
      </c>
      <c r="M3045" s="195" t="e">
        <f ca="1">_xll.BInterpol(cf!$A$2:$A$68,cf!$C$2:$C$68,params!B3045,"cubic")</f>
        <v>#NAME?</v>
      </c>
      <c r="N3045" s="195" t="e">
        <f ca="1">+_xll.BInterpol(#REF!,#REF!,params!B3045,"cubic")</f>
        <v>#NAME?</v>
      </c>
      <c r="O3045" s="153" t="e">
        <f t="shared" ca="1" si="382"/>
        <v>#NAME?</v>
      </c>
    </row>
    <row r="3046" spans="1:15">
      <c r="A3046">
        <v>3043</v>
      </c>
      <c r="B3046">
        <f t="shared" si="380"/>
        <v>12.172000000000001</v>
      </c>
      <c r="C3046" s="151" t="e">
        <f ca="1">+_xll.BInterpol(Boost!$R$6:$R$66,Boost!$AZ$6:$AZ$66,params!B3046,"cubic")</f>
        <v>#NAME?</v>
      </c>
      <c r="D3046" s="151" t="e">
        <f ca="1">+_xll.BInterpol(Boost!$R$6:$R$66,Boost!$AX$6:$AX$66,params!B3046,"cubic")</f>
        <v>#NAME?</v>
      </c>
      <c r="E3046" s="198" t="e">
        <f t="shared" ca="1" si="383"/>
        <v>#NAME?</v>
      </c>
      <c r="F3046" s="151" t="e">
        <f ca="1">+_xll.BInterpol(Boost!$R$6:$R$66,Boost!$AY$6:$AY$66,params!B3046,"cubic")</f>
        <v>#NAME?</v>
      </c>
      <c r="G3046" s="151" t="e">
        <f ca="1">_xll.BInterpol(cf!$A$2:$A$68,cf!$B$2:$B$68,params!B3046,"cubic")/100</f>
        <v>#NAME?</v>
      </c>
      <c r="H3046" s="199" t="e">
        <f t="shared" ca="1" si="384"/>
        <v>#NAME?</v>
      </c>
      <c r="I3046" s="152">
        <f t="shared" si="387"/>
        <v>0.18361291421940429</v>
      </c>
      <c r="J3046" s="152">
        <f t="shared" si="385"/>
        <v>5.4427619952557293E-5</v>
      </c>
      <c r="K3046" s="3" t="e">
        <f t="shared" ca="1" si="381"/>
        <v>#NAME?</v>
      </c>
      <c r="L3046" s="153" t="e">
        <f t="shared" ca="1" si="386"/>
        <v>#NAME?</v>
      </c>
      <c r="M3046" s="195" t="e">
        <f ca="1">_xll.BInterpol(cf!$A$2:$A$68,cf!$C$2:$C$68,params!B3046,"cubic")</f>
        <v>#NAME?</v>
      </c>
      <c r="N3046" s="195" t="e">
        <f ca="1">+_xll.BInterpol(#REF!,#REF!,params!B3046,"cubic")</f>
        <v>#NAME?</v>
      </c>
      <c r="O3046" s="153" t="e">
        <f t="shared" ca="1" si="382"/>
        <v>#NAME?</v>
      </c>
    </row>
    <row r="3047" spans="1:15">
      <c r="A3047">
        <v>3044</v>
      </c>
      <c r="B3047">
        <f t="shared" si="380"/>
        <v>12.176</v>
      </c>
      <c r="C3047" s="151" t="e">
        <f ca="1">+_xll.BInterpol(Boost!$R$6:$R$66,Boost!$AZ$6:$AZ$66,params!B3047,"cubic")</f>
        <v>#NAME?</v>
      </c>
      <c r="D3047" s="151" t="e">
        <f ca="1">+_xll.BInterpol(Boost!$R$6:$R$66,Boost!$AX$6:$AX$66,params!B3047,"cubic")</f>
        <v>#NAME?</v>
      </c>
      <c r="E3047" s="198" t="e">
        <f t="shared" ca="1" si="383"/>
        <v>#NAME?</v>
      </c>
      <c r="F3047" s="151" t="e">
        <f ca="1">+_xll.BInterpol(Boost!$R$6:$R$66,Boost!$AY$6:$AY$66,params!B3047,"cubic")</f>
        <v>#NAME?</v>
      </c>
      <c r="G3047" s="151" t="e">
        <f ca="1">_xll.BInterpol(cf!$A$2:$A$68,cf!$B$2:$B$68,params!B3047,"cubic")/100</f>
        <v>#NAME?</v>
      </c>
      <c r="H3047" s="199" t="e">
        <f t="shared" ca="1" si="384"/>
        <v>#NAME?</v>
      </c>
      <c r="I3047" s="152">
        <f t="shared" si="387"/>
        <v>0.1836673382109697</v>
      </c>
      <c r="J3047" s="152">
        <f t="shared" si="385"/>
        <v>5.4423991565411001E-5</v>
      </c>
      <c r="K3047" s="3" t="e">
        <f t="shared" ca="1" si="381"/>
        <v>#NAME?</v>
      </c>
      <c r="L3047" s="153" t="e">
        <f t="shared" ca="1" si="386"/>
        <v>#NAME?</v>
      </c>
      <c r="M3047" s="195" t="e">
        <f ca="1">_xll.BInterpol(cf!$A$2:$A$68,cf!$C$2:$C$68,params!B3047,"cubic")</f>
        <v>#NAME?</v>
      </c>
      <c r="N3047" s="195" t="e">
        <f ca="1">+_xll.BInterpol(#REF!,#REF!,params!B3047,"cubic")</f>
        <v>#NAME?</v>
      </c>
      <c r="O3047" s="153" t="e">
        <f t="shared" ca="1" si="382"/>
        <v>#NAME?</v>
      </c>
    </row>
    <row r="3048" spans="1:15">
      <c r="A3048">
        <v>3045</v>
      </c>
      <c r="B3048">
        <f t="shared" si="380"/>
        <v>12.18</v>
      </c>
      <c r="C3048" s="151" t="e">
        <f ca="1">+_xll.BInterpol(Boost!$R$6:$R$66,Boost!$AZ$6:$AZ$66,params!B3048,"cubic")</f>
        <v>#NAME?</v>
      </c>
      <c r="D3048" s="151" t="e">
        <f ca="1">+_xll.BInterpol(Boost!$R$6:$R$66,Boost!$AX$6:$AX$66,params!B3048,"cubic")</f>
        <v>#NAME?</v>
      </c>
      <c r="E3048" s="198" t="e">
        <f t="shared" ca="1" si="383"/>
        <v>#NAME?</v>
      </c>
      <c r="F3048" s="151" t="e">
        <f ca="1">+_xll.BInterpol(Boost!$R$6:$R$66,Boost!$AY$6:$AY$66,params!B3048,"cubic")</f>
        <v>#NAME?</v>
      </c>
      <c r="G3048" s="151" t="e">
        <f ca="1">_xll.BInterpol(cf!$A$2:$A$68,cf!$B$2:$B$68,params!B3048,"cubic")/100</f>
        <v>#NAME?</v>
      </c>
      <c r="H3048" s="199" t="e">
        <f t="shared" ca="1" si="384"/>
        <v>#NAME?</v>
      </c>
      <c r="I3048" s="152">
        <f t="shared" si="387"/>
        <v>0.1837217585743901</v>
      </c>
      <c r="J3048" s="152">
        <f t="shared" si="385"/>
        <v>5.442036342040435E-5</v>
      </c>
      <c r="K3048" s="3" t="e">
        <f t="shared" ca="1" si="381"/>
        <v>#NAME?</v>
      </c>
      <c r="L3048" s="153" t="e">
        <f t="shared" ca="1" si="386"/>
        <v>#NAME?</v>
      </c>
      <c r="M3048" s="195" t="e">
        <f ca="1">_xll.BInterpol(cf!$A$2:$A$68,cf!$C$2:$C$68,params!B3048,"cubic")</f>
        <v>#NAME?</v>
      </c>
      <c r="N3048" s="195" t="e">
        <f ca="1">+_xll.BInterpol(#REF!,#REF!,params!B3048,"cubic")</f>
        <v>#NAME?</v>
      </c>
      <c r="O3048" s="153" t="e">
        <f t="shared" ca="1" si="382"/>
        <v>#NAME?</v>
      </c>
    </row>
    <row r="3049" spans="1:15">
      <c r="A3049">
        <v>3046</v>
      </c>
      <c r="B3049">
        <f t="shared" si="380"/>
        <v>12.183999999999999</v>
      </c>
      <c r="C3049" s="151" t="e">
        <f ca="1">+_xll.BInterpol(Boost!$R$6:$R$66,Boost!$AZ$6:$AZ$66,params!B3049,"cubic")</f>
        <v>#NAME?</v>
      </c>
      <c r="D3049" s="151" t="e">
        <f ca="1">+_xll.BInterpol(Boost!$R$6:$R$66,Boost!$AX$6:$AX$66,params!B3049,"cubic")</f>
        <v>#NAME?</v>
      </c>
      <c r="E3049" s="198" t="e">
        <f t="shared" ca="1" si="383"/>
        <v>#NAME?</v>
      </c>
      <c r="F3049" s="151" t="e">
        <f ca="1">+_xll.BInterpol(Boost!$R$6:$R$66,Boost!$AY$6:$AY$66,params!B3049,"cubic")</f>
        <v>#NAME?</v>
      </c>
      <c r="G3049" s="151" t="e">
        <f ca="1">_xll.BInterpol(cf!$A$2:$A$68,cf!$B$2:$B$68,params!B3049,"cubic")/100</f>
        <v>#NAME?</v>
      </c>
      <c r="H3049" s="199" t="e">
        <f t="shared" ca="1" si="384"/>
        <v>#NAME?</v>
      </c>
      <c r="I3049" s="152">
        <f t="shared" si="387"/>
        <v>0.18377617530990709</v>
      </c>
      <c r="J3049" s="152">
        <f t="shared" si="385"/>
        <v>5.4416735516982229E-5</v>
      </c>
      <c r="K3049" s="3" t="e">
        <f t="shared" ca="1" si="381"/>
        <v>#NAME?</v>
      </c>
      <c r="L3049" s="153" t="e">
        <f t="shared" ca="1" si="386"/>
        <v>#NAME?</v>
      </c>
      <c r="M3049" s="195" t="e">
        <f ca="1">_xll.BInterpol(cf!$A$2:$A$68,cf!$C$2:$C$68,params!B3049,"cubic")</f>
        <v>#NAME?</v>
      </c>
      <c r="N3049" s="195" t="e">
        <f ca="1">+_xll.BInterpol(#REF!,#REF!,params!B3049,"cubic")</f>
        <v>#NAME?</v>
      </c>
      <c r="O3049" s="153" t="e">
        <f t="shared" ca="1" si="382"/>
        <v>#NAME?</v>
      </c>
    </row>
    <row r="3050" spans="1:15">
      <c r="A3050">
        <v>3047</v>
      </c>
      <c r="B3050">
        <f t="shared" si="380"/>
        <v>12.188000000000001</v>
      </c>
      <c r="C3050" s="151" t="e">
        <f ca="1">+_xll.BInterpol(Boost!$R$6:$R$66,Boost!$AZ$6:$AZ$66,params!B3050,"cubic")</f>
        <v>#NAME?</v>
      </c>
      <c r="D3050" s="151" t="e">
        <f ca="1">+_xll.BInterpol(Boost!$R$6:$R$66,Boost!$AX$6:$AX$66,params!B3050,"cubic")</f>
        <v>#NAME?</v>
      </c>
      <c r="E3050" s="198" t="e">
        <f t="shared" ca="1" si="383"/>
        <v>#NAME?</v>
      </c>
      <c r="F3050" s="151" t="e">
        <f ca="1">+_xll.BInterpol(Boost!$R$6:$R$66,Boost!$AY$6:$AY$66,params!B3050,"cubic")</f>
        <v>#NAME?</v>
      </c>
      <c r="G3050" s="151" t="e">
        <f ca="1">_xll.BInterpol(cf!$A$2:$A$68,cf!$B$2:$B$68,params!B3050,"cubic")/100</f>
        <v>#NAME?</v>
      </c>
      <c r="H3050" s="199" t="e">
        <f t="shared" ca="1" si="384"/>
        <v>#NAME?</v>
      </c>
      <c r="I3050" s="152">
        <f t="shared" si="387"/>
        <v>0.18383058841776267</v>
      </c>
      <c r="J3050" s="152">
        <f t="shared" si="385"/>
        <v>5.4413107855588727E-5</v>
      </c>
      <c r="K3050" s="3" t="e">
        <f t="shared" ca="1" si="381"/>
        <v>#NAME?</v>
      </c>
      <c r="L3050" s="153" t="e">
        <f t="shared" ca="1" si="386"/>
        <v>#NAME?</v>
      </c>
      <c r="M3050" s="195" t="e">
        <f ca="1">_xll.BInterpol(cf!$A$2:$A$68,cf!$C$2:$C$68,params!B3050,"cubic")</f>
        <v>#NAME?</v>
      </c>
      <c r="N3050" s="195" t="e">
        <f ca="1">+_xll.BInterpol(#REF!,#REF!,params!B3050,"cubic")</f>
        <v>#NAME?</v>
      </c>
      <c r="O3050" s="153" t="e">
        <f t="shared" ca="1" si="382"/>
        <v>#NAME?</v>
      </c>
    </row>
    <row r="3051" spans="1:15">
      <c r="A3051">
        <v>3048</v>
      </c>
      <c r="B3051">
        <f t="shared" si="380"/>
        <v>12.192</v>
      </c>
      <c r="C3051" s="151" t="e">
        <f ca="1">+_xll.BInterpol(Boost!$R$6:$R$66,Boost!$AZ$6:$AZ$66,params!B3051,"cubic")</f>
        <v>#NAME?</v>
      </c>
      <c r="D3051" s="151" t="e">
        <f ca="1">+_xll.BInterpol(Boost!$R$6:$R$66,Boost!$AX$6:$AX$66,params!B3051,"cubic")</f>
        <v>#NAME?</v>
      </c>
      <c r="E3051" s="198" t="e">
        <f t="shared" ca="1" si="383"/>
        <v>#NAME?</v>
      </c>
      <c r="F3051" s="151" t="e">
        <f ca="1">+_xll.BInterpol(Boost!$R$6:$R$66,Boost!$AY$6:$AY$66,params!B3051,"cubic")</f>
        <v>#NAME?</v>
      </c>
      <c r="G3051" s="151" t="e">
        <f ca="1">_xll.BInterpol(cf!$A$2:$A$68,cf!$B$2:$B$68,params!B3051,"cubic")/100</f>
        <v>#NAME?</v>
      </c>
      <c r="H3051" s="199" t="e">
        <f t="shared" ca="1" si="384"/>
        <v>#NAME?</v>
      </c>
      <c r="I3051" s="152">
        <f t="shared" si="387"/>
        <v>0.18388499789819868</v>
      </c>
      <c r="J3051" s="152">
        <f t="shared" si="385"/>
        <v>5.44094804360018E-5</v>
      </c>
      <c r="K3051" s="3" t="e">
        <f t="shared" ca="1" si="381"/>
        <v>#NAME?</v>
      </c>
      <c r="L3051" s="153" t="e">
        <f t="shared" ca="1" si="386"/>
        <v>#NAME?</v>
      </c>
      <c r="M3051" s="195" t="e">
        <f ca="1">_xll.BInterpol(cf!$A$2:$A$68,cf!$C$2:$C$68,params!B3051,"cubic")</f>
        <v>#NAME?</v>
      </c>
      <c r="N3051" s="195" t="e">
        <f ca="1">+_xll.BInterpol(#REF!,#REF!,params!B3051,"cubic")</f>
        <v>#NAME?</v>
      </c>
      <c r="O3051" s="153" t="e">
        <f t="shared" ca="1" si="382"/>
        <v>#NAME?</v>
      </c>
    </row>
    <row r="3052" spans="1:15">
      <c r="A3052">
        <v>3049</v>
      </c>
      <c r="B3052">
        <f t="shared" si="380"/>
        <v>12.196</v>
      </c>
      <c r="C3052" s="151" t="e">
        <f ca="1">+_xll.BInterpol(Boost!$R$6:$R$66,Boost!$AZ$6:$AZ$66,params!B3052,"cubic")</f>
        <v>#NAME?</v>
      </c>
      <c r="D3052" s="151" t="e">
        <f ca="1">+_xll.BInterpol(Boost!$R$6:$R$66,Boost!$AX$6:$AX$66,params!B3052,"cubic")</f>
        <v>#NAME?</v>
      </c>
      <c r="E3052" s="198" t="e">
        <f t="shared" ca="1" si="383"/>
        <v>#NAME?</v>
      </c>
      <c r="F3052" s="151" t="e">
        <f ca="1">+_xll.BInterpol(Boost!$R$6:$R$66,Boost!$AY$6:$AY$66,params!B3052,"cubic")</f>
        <v>#NAME?</v>
      </c>
      <c r="G3052" s="151" t="e">
        <f ca="1">_xll.BInterpol(cf!$A$2:$A$68,cf!$B$2:$B$68,params!B3052,"cubic")/100</f>
        <v>#NAME?</v>
      </c>
      <c r="H3052" s="199" t="e">
        <f t="shared" ca="1" si="384"/>
        <v>#NAME?</v>
      </c>
      <c r="I3052" s="152">
        <f t="shared" si="387"/>
        <v>0.1839394037514569</v>
      </c>
      <c r="J3052" s="152">
        <f t="shared" si="385"/>
        <v>5.4405853258221448E-5</v>
      </c>
      <c r="K3052" s="3" t="e">
        <f t="shared" ca="1" si="381"/>
        <v>#NAME?</v>
      </c>
      <c r="L3052" s="153" t="e">
        <f t="shared" ca="1" si="386"/>
        <v>#NAME?</v>
      </c>
      <c r="M3052" s="195" t="e">
        <f ca="1">_xll.BInterpol(cf!$A$2:$A$68,cf!$C$2:$C$68,params!B3052,"cubic")</f>
        <v>#NAME?</v>
      </c>
      <c r="N3052" s="195" t="e">
        <f ca="1">+_xll.BInterpol(#REF!,#REF!,params!B3052,"cubic")</f>
        <v>#NAME?</v>
      </c>
      <c r="O3052" s="153" t="e">
        <f t="shared" ca="1" si="382"/>
        <v>#NAME?</v>
      </c>
    </row>
    <row r="3053" spans="1:15">
      <c r="A3053">
        <v>3050</v>
      </c>
      <c r="B3053">
        <f t="shared" si="380"/>
        <v>12.2</v>
      </c>
      <c r="C3053" s="151" t="e">
        <f ca="1">+_xll.BInterpol(Boost!$R$6:$R$66,Boost!$AZ$6:$AZ$66,params!B3053,"cubic")</f>
        <v>#NAME?</v>
      </c>
      <c r="D3053" s="151" t="e">
        <f ca="1">+_xll.BInterpol(Boost!$R$6:$R$66,Boost!$AX$6:$AX$66,params!B3053,"cubic")</f>
        <v>#NAME?</v>
      </c>
      <c r="E3053" s="198" t="e">
        <f t="shared" ca="1" si="383"/>
        <v>#NAME?</v>
      </c>
      <c r="F3053" s="151" t="e">
        <f ca="1">+_xll.BInterpol(Boost!$R$6:$R$66,Boost!$AY$6:$AY$66,params!B3053,"cubic")</f>
        <v>#NAME?</v>
      </c>
      <c r="G3053" s="151" t="e">
        <f ca="1">_xll.BInterpol(cf!$A$2:$A$68,cf!$B$2:$B$68,params!B3053,"cubic")/100</f>
        <v>#NAME?</v>
      </c>
      <c r="H3053" s="199" t="e">
        <f t="shared" ca="1" si="384"/>
        <v>#NAME?</v>
      </c>
      <c r="I3053" s="152">
        <f t="shared" si="387"/>
        <v>0.18399380597777903</v>
      </c>
      <c r="J3053" s="152">
        <f t="shared" si="385"/>
        <v>5.4402226322136649E-5</v>
      </c>
      <c r="K3053" s="3" t="e">
        <f t="shared" ca="1" si="381"/>
        <v>#NAME?</v>
      </c>
      <c r="L3053" s="153" t="e">
        <f t="shared" ca="1" si="386"/>
        <v>#NAME?</v>
      </c>
      <c r="M3053" s="195" t="e">
        <f ca="1">_xll.BInterpol(cf!$A$2:$A$68,cf!$C$2:$C$68,params!B3053,"cubic")</f>
        <v>#NAME?</v>
      </c>
      <c r="N3053" s="195" t="e">
        <f ca="1">+_xll.BInterpol(#REF!,#REF!,params!B3053,"cubic")</f>
        <v>#NAME?</v>
      </c>
      <c r="O3053" s="153" t="e">
        <f t="shared" ca="1" si="382"/>
        <v>#NAME?</v>
      </c>
    </row>
    <row r="3054" spans="1:15">
      <c r="A3054">
        <v>3051</v>
      </c>
      <c r="B3054">
        <f t="shared" si="380"/>
        <v>12.204000000000001</v>
      </c>
      <c r="C3054" s="151" t="e">
        <f ca="1">+_xll.BInterpol(Boost!$R$6:$R$66,Boost!$AZ$6:$AZ$66,params!B3054,"cubic")</f>
        <v>#NAME?</v>
      </c>
      <c r="D3054" s="151" t="e">
        <f ca="1">+_xll.BInterpol(Boost!$R$6:$R$66,Boost!$AX$6:$AX$66,params!B3054,"cubic")</f>
        <v>#NAME?</v>
      </c>
      <c r="E3054" s="198" t="e">
        <f t="shared" ca="1" si="383"/>
        <v>#NAME?</v>
      </c>
      <c r="F3054" s="151" t="e">
        <f ca="1">+_xll.BInterpol(Boost!$R$6:$R$66,Boost!$AY$6:$AY$66,params!B3054,"cubic")</f>
        <v>#NAME?</v>
      </c>
      <c r="G3054" s="151" t="e">
        <f ca="1">_xll.BInterpol(cf!$A$2:$A$68,cf!$B$2:$B$68,params!B3054,"cubic")/100</f>
        <v>#NAME?</v>
      </c>
      <c r="H3054" s="199" t="e">
        <f t="shared" ca="1" si="384"/>
        <v>#NAME?</v>
      </c>
      <c r="I3054" s="152">
        <f t="shared" si="387"/>
        <v>0.18404820457740712</v>
      </c>
      <c r="J3054" s="152">
        <f t="shared" si="385"/>
        <v>5.4398599628080468E-5</v>
      </c>
      <c r="K3054" s="3" t="e">
        <f t="shared" ca="1" si="381"/>
        <v>#NAME?</v>
      </c>
      <c r="L3054" s="153" t="e">
        <f t="shared" ca="1" si="386"/>
        <v>#NAME?</v>
      </c>
      <c r="M3054" s="195" t="e">
        <f ca="1">_xll.BInterpol(cf!$A$2:$A$68,cf!$C$2:$C$68,params!B3054,"cubic")</f>
        <v>#NAME?</v>
      </c>
      <c r="N3054" s="195" t="e">
        <f ca="1">+_xll.BInterpol(#REF!,#REF!,params!B3054,"cubic")</f>
        <v>#NAME?</v>
      </c>
      <c r="O3054" s="153" t="e">
        <f t="shared" ca="1" si="382"/>
        <v>#NAME?</v>
      </c>
    </row>
    <row r="3055" spans="1:15">
      <c r="A3055">
        <v>3052</v>
      </c>
      <c r="B3055">
        <f t="shared" si="380"/>
        <v>12.208</v>
      </c>
      <c r="C3055" s="151" t="e">
        <f ca="1">+_xll.BInterpol(Boost!$R$6:$R$66,Boost!$AZ$6:$AZ$66,params!B3055,"cubic")</f>
        <v>#NAME?</v>
      </c>
      <c r="D3055" s="151" t="e">
        <f ca="1">+_xll.BInterpol(Boost!$R$6:$R$66,Boost!$AX$6:$AX$66,params!B3055,"cubic")</f>
        <v>#NAME?</v>
      </c>
      <c r="E3055" s="198" t="e">
        <f t="shared" ca="1" si="383"/>
        <v>#NAME?</v>
      </c>
      <c r="F3055" s="151" t="e">
        <f ca="1">+_xll.BInterpol(Boost!$R$6:$R$66,Boost!$AY$6:$AY$66,params!B3055,"cubic")</f>
        <v>#NAME?</v>
      </c>
      <c r="G3055" s="151" t="e">
        <f ca="1">_xll.BInterpol(cf!$A$2:$A$68,cf!$B$2:$B$68,params!B3055,"cubic")/100</f>
        <v>#NAME?</v>
      </c>
      <c r="H3055" s="199" t="e">
        <f t="shared" ca="1" si="384"/>
        <v>#NAME?</v>
      </c>
      <c r="I3055" s="152">
        <f t="shared" si="387"/>
        <v>0.18410259955058272</v>
      </c>
      <c r="J3055" s="152">
        <f t="shared" si="385"/>
        <v>5.4394973175608818E-5</v>
      </c>
      <c r="K3055" s="3" t="e">
        <f t="shared" ca="1" si="381"/>
        <v>#NAME?</v>
      </c>
      <c r="L3055" s="153" t="e">
        <f t="shared" ca="1" si="386"/>
        <v>#NAME?</v>
      </c>
      <c r="M3055" s="195" t="e">
        <f ca="1">_xll.BInterpol(cf!$A$2:$A$68,cf!$C$2:$C$68,params!B3055,"cubic")</f>
        <v>#NAME?</v>
      </c>
      <c r="N3055" s="195" t="e">
        <f ca="1">+_xll.BInterpol(#REF!,#REF!,params!B3055,"cubic")</f>
        <v>#NAME?</v>
      </c>
      <c r="O3055" s="153" t="e">
        <f t="shared" ca="1" si="382"/>
        <v>#NAME?</v>
      </c>
    </row>
    <row r="3056" spans="1:15">
      <c r="A3056">
        <v>3053</v>
      </c>
      <c r="B3056">
        <f t="shared" si="380"/>
        <v>12.212</v>
      </c>
      <c r="C3056" s="151" t="e">
        <f ca="1">+_xll.BInterpol(Boost!$R$6:$R$66,Boost!$AZ$6:$AZ$66,params!B3056,"cubic")</f>
        <v>#NAME?</v>
      </c>
      <c r="D3056" s="151" t="e">
        <f ca="1">+_xll.BInterpol(Boost!$R$6:$R$66,Boost!$AX$6:$AX$66,params!B3056,"cubic")</f>
        <v>#NAME?</v>
      </c>
      <c r="E3056" s="198" t="e">
        <f t="shared" ca="1" si="383"/>
        <v>#NAME?</v>
      </c>
      <c r="F3056" s="151" t="e">
        <f ca="1">+_xll.BInterpol(Boost!$R$6:$R$66,Boost!$AY$6:$AY$66,params!B3056,"cubic")</f>
        <v>#NAME?</v>
      </c>
      <c r="G3056" s="151" t="e">
        <f ca="1">_xll.BInterpol(cf!$A$2:$A$68,cf!$B$2:$B$68,params!B3056,"cubic")/100</f>
        <v>#NAME?</v>
      </c>
      <c r="H3056" s="199" t="e">
        <f t="shared" ca="1" si="384"/>
        <v>#NAME?</v>
      </c>
      <c r="I3056" s="152">
        <f t="shared" si="387"/>
        <v>0.18415699089754756</v>
      </c>
      <c r="J3056" s="152">
        <f t="shared" si="385"/>
        <v>5.4391346964832721E-5</v>
      </c>
      <c r="K3056" s="3" t="e">
        <f t="shared" ca="1" si="381"/>
        <v>#NAME?</v>
      </c>
      <c r="L3056" s="153" t="e">
        <f t="shared" ca="1" si="386"/>
        <v>#NAME?</v>
      </c>
      <c r="M3056" s="195" t="e">
        <f ca="1">_xll.BInterpol(cf!$A$2:$A$68,cf!$C$2:$C$68,params!B3056,"cubic")</f>
        <v>#NAME?</v>
      </c>
      <c r="N3056" s="195" t="e">
        <f ca="1">+_xll.BInterpol(#REF!,#REF!,params!B3056,"cubic")</f>
        <v>#NAME?</v>
      </c>
      <c r="O3056" s="153" t="e">
        <f t="shared" ca="1" si="382"/>
        <v>#NAME?</v>
      </c>
    </row>
    <row r="3057" spans="1:15">
      <c r="A3057">
        <v>3054</v>
      </c>
      <c r="B3057">
        <f t="shared" si="380"/>
        <v>12.215999999999999</v>
      </c>
      <c r="C3057" s="151" t="e">
        <f ca="1">+_xll.BInterpol(Boost!$R$6:$R$66,Boost!$AZ$6:$AZ$66,params!B3057,"cubic")</f>
        <v>#NAME?</v>
      </c>
      <c r="D3057" s="151" t="e">
        <f ca="1">+_xll.BInterpol(Boost!$R$6:$R$66,Boost!$AX$6:$AX$66,params!B3057,"cubic")</f>
        <v>#NAME?</v>
      </c>
      <c r="E3057" s="198" t="e">
        <f t="shared" ca="1" si="383"/>
        <v>#NAME?</v>
      </c>
      <c r="F3057" s="151" t="e">
        <f ca="1">+_xll.BInterpol(Boost!$R$6:$R$66,Boost!$AY$6:$AY$66,params!B3057,"cubic")</f>
        <v>#NAME?</v>
      </c>
      <c r="G3057" s="151" t="e">
        <f ca="1">_xll.BInterpol(cf!$A$2:$A$68,cf!$B$2:$B$68,params!B3057,"cubic")/100</f>
        <v>#NAME?</v>
      </c>
      <c r="H3057" s="199" t="e">
        <f t="shared" ca="1" si="384"/>
        <v>#NAME?</v>
      </c>
      <c r="I3057" s="152">
        <f t="shared" si="387"/>
        <v>0.18421137861854364</v>
      </c>
      <c r="J3057" s="152">
        <f t="shared" si="385"/>
        <v>5.4387720996085243E-5</v>
      </c>
      <c r="K3057" s="3" t="e">
        <f t="shared" ca="1" si="381"/>
        <v>#NAME?</v>
      </c>
      <c r="L3057" s="153" t="e">
        <f t="shared" ca="1" si="386"/>
        <v>#NAME?</v>
      </c>
      <c r="M3057" s="195" t="e">
        <f ca="1">_xll.BInterpol(cf!$A$2:$A$68,cf!$C$2:$C$68,params!B3057,"cubic")</f>
        <v>#NAME?</v>
      </c>
      <c r="N3057" s="195" t="e">
        <f ca="1">+_xll.BInterpol(#REF!,#REF!,params!B3057,"cubic")</f>
        <v>#NAME?</v>
      </c>
      <c r="O3057" s="153" t="e">
        <f t="shared" ca="1" si="382"/>
        <v>#NAME?</v>
      </c>
    </row>
    <row r="3058" spans="1:15">
      <c r="A3058">
        <v>3055</v>
      </c>
      <c r="B3058">
        <f t="shared" si="380"/>
        <v>12.22</v>
      </c>
      <c r="C3058" s="151" t="e">
        <f ca="1">+_xll.BInterpol(Boost!$R$6:$R$66,Boost!$AZ$6:$AZ$66,params!B3058,"cubic")</f>
        <v>#NAME?</v>
      </c>
      <c r="D3058" s="151" t="e">
        <f ca="1">+_xll.BInterpol(Boost!$R$6:$R$66,Boost!$AX$6:$AX$66,params!B3058,"cubic")</f>
        <v>#NAME?</v>
      </c>
      <c r="E3058" s="198" t="e">
        <f t="shared" ca="1" si="383"/>
        <v>#NAME?</v>
      </c>
      <c r="F3058" s="151" t="e">
        <f ca="1">+_xll.BInterpol(Boost!$R$6:$R$66,Boost!$AY$6:$AY$66,params!B3058,"cubic")</f>
        <v>#NAME?</v>
      </c>
      <c r="G3058" s="151" t="e">
        <f ca="1">_xll.BInterpol(cf!$A$2:$A$68,cf!$B$2:$B$68,params!B3058,"cubic")/100</f>
        <v>#NAME?</v>
      </c>
      <c r="H3058" s="199" t="e">
        <f t="shared" ca="1" si="384"/>
        <v>#NAME?</v>
      </c>
      <c r="I3058" s="152">
        <f t="shared" si="387"/>
        <v>0.18426576271381234</v>
      </c>
      <c r="J3058" s="152">
        <f t="shared" si="385"/>
        <v>5.438409526870025E-5</v>
      </c>
      <c r="K3058" s="3" t="e">
        <f t="shared" ca="1" si="381"/>
        <v>#NAME?</v>
      </c>
      <c r="L3058" s="153" t="e">
        <f t="shared" ca="1" si="386"/>
        <v>#NAME?</v>
      </c>
      <c r="M3058" s="195" t="e">
        <f ca="1">_xll.BInterpol(cf!$A$2:$A$68,cf!$C$2:$C$68,params!B3058,"cubic")</f>
        <v>#NAME?</v>
      </c>
      <c r="N3058" s="195" t="e">
        <f ca="1">+_xll.BInterpol(#REF!,#REF!,params!B3058,"cubic")</f>
        <v>#NAME?</v>
      </c>
      <c r="O3058" s="153" t="e">
        <f t="shared" ca="1" si="382"/>
        <v>#NAME?</v>
      </c>
    </row>
    <row r="3059" spans="1:15">
      <c r="A3059">
        <v>3056</v>
      </c>
      <c r="B3059">
        <f t="shared" si="380"/>
        <v>12.224</v>
      </c>
      <c r="C3059" s="151" t="e">
        <f ca="1">+_xll.BInterpol(Boost!$R$6:$R$66,Boost!$AZ$6:$AZ$66,params!B3059,"cubic")</f>
        <v>#NAME?</v>
      </c>
      <c r="D3059" s="151" t="e">
        <f ca="1">+_xll.BInterpol(Boost!$R$6:$R$66,Boost!$AX$6:$AX$66,params!B3059,"cubic")</f>
        <v>#NAME?</v>
      </c>
      <c r="E3059" s="198" t="e">
        <f t="shared" ca="1" si="383"/>
        <v>#NAME?</v>
      </c>
      <c r="F3059" s="151" t="e">
        <f ca="1">+_xll.BInterpol(Boost!$R$6:$R$66,Boost!$AY$6:$AY$66,params!B3059,"cubic")</f>
        <v>#NAME?</v>
      </c>
      <c r="G3059" s="151" t="e">
        <f ca="1">_xll.BInterpol(cf!$A$2:$A$68,cf!$B$2:$B$68,params!B3059,"cubic")/100</f>
        <v>#NAME?</v>
      </c>
      <c r="H3059" s="199" t="e">
        <f t="shared" ca="1" si="384"/>
        <v>#NAME?</v>
      </c>
      <c r="I3059" s="152">
        <f t="shared" si="387"/>
        <v>0.18432014318359569</v>
      </c>
      <c r="J3059" s="152">
        <f t="shared" si="385"/>
        <v>5.4380469783343877E-5</v>
      </c>
      <c r="K3059" s="3" t="e">
        <f t="shared" ca="1" si="381"/>
        <v>#NAME?</v>
      </c>
      <c r="L3059" s="153" t="e">
        <f t="shared" ca="1" si="386"/>
        <v>#NAME?</v>
      </c>
      <c r="M3059" s="195" t="e">
        <f ca="1">_xll.BInterpol(cf!$A$2:$A$68,cf!$C$2:$C$68,params!B3059,"cubic")</f>
        <v>#NAME?</v>
      </c>
      <c r="N3059" s="195" t="e">
        <f ca="1">+_xll.BInterpol(#REF!,#REF!,params!B3059,"cubic")</f>
        <v>#NAME?</v>
      </c>
      <c r="O3059" s="153" t="e">
        <f t="shared" ca="1" si="382"/>
        <v>#NAME?</v>
      </c>
    </row>
    <row r="3060" spans="1:15">
      <c r="A3060">
        <v>3057</v>
      </c>
      <c r="B3060">
        <f t="shared" si="380"/>
        <v>12.228</v>
      </c>
      <c r="C3060" s="151" t="e">
        <f ca="1">+_xll.BInterpol(Boost!$R$6:$R$66,Boost!$AZ$6:$AZ$66,params!B3060,"cubic")</f>
        <v>#NAME?</v>
      </c>
      <c r="D3060" s="151" t="e">
        <f ca="1">+_xll.BInterpol(Boost!$R$6:$R$66,Boost!$AX$6:$AX$66,params!B3060,"cubic")</f>
        <v>#NAME?</v>
      </c>
      <c r="E3060" s="198" t="e">
        <f t="shared" ca="1" si="383"/>
        <v>#NAME?</v>
      </c>
      <c r="F3060" s="151" t="e">
        <f ca="1">+_xll.BInterpol(Boost!$R$6:$R$66,Boost!$AY$6:$AY$66,params!B3060,"cubic")</f>
        <v>#NAME?</v>
      </c>
      <c r="G3060" s="151" t="e">
        <f ca="1">_xll.BInterpol(cf!$A$2:$A$68,cf!$B$2:$B$68,params!B3060,"cubic")/100</f>
        <v>#NAME?</v>
      </c>
      <c r="H3060" s="199" t="e">
        <f t="shared" ca="1" si="384"/>
        <v>#NAME?</v>
      </c>
      <c r="I3060" s="152">
        <f t="shared" si="387"/>
        <v>0.18437452002813515</v>
      </c>
      <c r="J3060" s="152">
        <f t="shared" si="385"/>
        <v>5.4376844539461011E-5</v>
      </c>
      <c r="K3060" s="3" t="e">
        <f t="shared" ca="1" si="381"/>
        <v>#NAME?</v>
      </c>
      <c r="L3060" s="153" t="e">
        <f t="shared" ca="1" si="386"/>
        <v>#NAME?</v>
      </c>
      <c r="M3060" s="195" t="e">
        <f ca="1">_xll.BInterpol(cf!$A$2:$A$68,cf!$C$2:$C$68,params!B3060,"cubic")</f>
        <v>#NAME?</v>
      </c>
      <c r="N3060" s="195" t="e">
        <f ca="1">+_xll.BInterpol(#REF!,#REF!,params!B3060,"cubic")</f>
        <v>#NAME?</v>
      </c>
      <c r="O3060" s="153" t="e">
        <f t="shared" ca="1" si="382"/>
        <v>#NAME?</v>
      </c>
    </row>
    <row r="3061" spans="1:15">
      <c r="A3061">
        <v>3058</v>
      </c>
      <c r="B3061">
        <f t="shared" si="380"/>
        <v>12.231999999999999</v>
      </c>
      <c r="C3061" s="151" t="e">
        <f ca="1">+_xll.BInterpol(Boost!$R$6:$R$66,Boost!$AZ$6:$AZ$66,params!B3061,"cubic")</f>
        <v>#NAME?</v>
      </c>
      <c r="D3061" s="151" t="e">
        <f ca="1">+_xll.BInterpol(Boost!$R$6:$R$66,Boost!$AX$6:$AX$66,params!B3061,"cubic")</f>
        <v>#NAME?</v>
      </c>
      <c r="E3061" s="198" t="e">
        <f t="shared" ca="1" si="383"/>
        <v>#NAME?</v>
      </c>
      <c r="F3061" s="151" t="e">
        <f ca="1">+_xll.BInterpol(Boost!$R$6:$R$66,Boost!$AY$6:$AY$66,params!B3061,"cubic")</f>
        <v>#NAME?</v>
      </c>
      <c r="G3061" s="151" t="e">
        <f ca="1">_xll.BInterpol(cf!$A$2:$A$68,cf!$B$2:$B$68,params!B3061,"cubic")/100</f>
        <v>#NAME?</v>
      </c>
      <c r="H3061" s="199" t="e">
        <f t="shared" ca="1" si="384"/>
        <v>#NAME?</v>
      </c>
      <c r="I3061" s="152">
        <f t="shared" si="387"/>
        <v>0.18442889324767242</v>
      </c>
      <c r="J3061" s="152">
        <f t="shared" si="385"/>
        <v>5.4373219537273698E-5</v>
      </c>
      <c r="K3061" s="3" t="e">
        <f t="shared" ca="1" si="381"/>
        <v>#NAME?</v>
      </c>
      <c r="L3061" s="153" t="e">
        <f t="shared" ca="1" si="386"/>
        <v>#NAME?</v>
      </c>
      <c r="M3061" s="195" t="e">
        <f ca="1">_xll.BInterpol(cf!$A$2:$A$68,cf!$C$2:$C$68,params!B3061,"cubic")</f>
        <v>#NAME?</v>
      </c>
      <c r="N3061" s="195" t="e">
        <f ca="1">+_xll.BInterpol(#REF!,#REF!,params!B3061,"cubic")</f>
        <v>#NAME?</v>
      </c>
      <c r="O3061" s="153" t="e">
        <f t="shared" ca="1" si="382"/>
        <v>#NAME?</v>
      </c>
    </row>
    <row r="3062" spans="1:15">
      <c r="A3062">
        <v>3059</v>
      </c>
      <c r="B3062">
        <f t="shared" si="380"/>
        <v>12.236000000000001</v>
      </c>
      <c r="C3062" s="151" t="e">
        <f ca="1">+_xll.BInterpol(Boost!$R$6:$R$66,Boost!$AZ$6:$AZ$66,params!B3062,"cubic")</f>
        <v>#NAME?</v>
      </c>
      <c r="D3062" s="151" t="e">
        <f ca="1">+_xll.BInterpol(Boost!$R$6:$R$66,Boost!$AX$6:$AX$66,params!B3062,"cubic")</f>
        <v>#NAME?</v>
      </c>
      <c r="E3062" s="198" t="e">
        <f t="shared" ca="1" si="383"/>
        <v>#NAME?</v>
      </c>
      <c r="F3062" s="151" t="e">
        <f ca="1">+_xll.BInterpol(Boost!$R$6:$R$66,Boost!$AY$6:$AY$66,params!B3062,"cubic")</f>
        <v>#NAME?</v>
      </c>
      <c r="G3062" s="151" t="e">
        <f ca="1">_xll.BInterpol(cf!$A$2:$A$68,cf!$B$2:$B$68,params!B3062,"cubic")/100</f>
        <v>#NAME?</v>
      </c>
      <c r="H3062" s="199" t="e">
        <f t="shared" ca="1" si="384"/>
        <v>#NAME?</v>
      </c>
      <c r="I3062" s="152">
        <f t="shared" si="387"/>
        <v>0.18448326284244931</v>
      </c>
      <c r="J3062" s="152">
        <f t="shared" si="385"/>
        <v>5.436959477689296E-5</v>
      </c>
      <c r="K3062" s="3" t="e">
        <f t="shared" ca="1" si="381"/>
        <v>#NAME?</v>
      </c>
      <c r="L3062" s="153" t="e">
        <f t="shared" ca="1" si="386"/>
        <v>#NAME?</v>
      </c>
      <c r="M3062" s="195" t="e">
        <f ca="1">_xll.BInterpol(cf!$A$2:$A$68,cf!$C$2:$C$68,params!B3062,"cubic")</f>
        <v>#NAME?</v>
      </c>
      <c r="N3062" s="195" t="e">
        <f ca="1">+_xll.BInterpol(#REF!,#REF!,params!B3062,"cubic")</f>
        <v>#NAME?</v>
      </c>
      <c r="O3062" s="153" t="e">
        <f t="shared" ca="1" si="382"/>
        <v>#NAME?</v>
      </c>
    </row>
    <row r="3063" spans="1:15">
      <c r="A3063">
        <v>3060</v>
      </c>
      <c r="B3063">
        <f t="shared" si="380"/>
        <v>12.24</v>
      </c>
      <c r="C3063" s="151" t="e">
        <f ca="1">+_xll.BInterpol(Boost!$R$6:$R$66,Boost!$AZ$6:$AZ$66,params!B3063,"cubic")</f>
        <v>#NAME?</v>
      </c>
      <c r="D3063" s="151" t="e">
        <f ca="1">+_xll.BInterpol(Boost!$R$6:$R$66,Boost!$AX$6:$AX$66,params!B3063,"cubic")</f>
        <v>#NAME?</v>
      </c>
      <c r="E3063" s="198" t="e">
        <f t="shared" ca="1" si="383"/>
        <v>#NAME?</v>
      </c>
      <c r="F3063" s="151" t="e">
        <f ca="1">+_xll.BInterpol(Boost!$R$6:$R$66,Boost!$AY$6:$AY$66,params!B3063,"cubic")</f>
        <v>#NAME?</v>
      </c>
      <c r="G3063" s="151" t="e">
        <f ca="1">_xll.BInterpol(cf!$A$2:$A$68,cf!$B$2:$B$68,params!B3063,"cubic")/100</f>
        <v>#NAME?</v>
      </c>
      <c r="H3063" s="199" t="e">
        <f t="shared" ca="1" si="384"/>
        <v>#NAME?</v>
      </c>
      <c r="I3063" s="152">
        <f t="shared" si="387"/>
        <v>0.1845376288127073</v>
      </c>
      <c r="J3063" s="152">
        <f t="shared" si="385"/>
        <v>5.436597025798573E-5</v>
      </c>
      <c r="K3063" s="3" t="e">
        <f t="shared" ca="1" si="381"/>
        <v>#NAME?</v>
      </c>
      <c r="L3063" s="153" t="e">
        <f t="shared" ca="1" si="386"/>
        <v>#NAME?</v>
      </c>
      <c r="M3063" s="195" t="e">
        <f ca="1">_xll.BInterpol(cf!$A$2:$A$68,cf!$C$2:$C$68,params!B3063,"cubic")</f>
        <v>#NAME?</v>
      </c>
      <c r="N3063" s="195" t="e">
        <f ca="1">+_xll.BInterpol(#REF!,#REF!,params!B3063,"cubic")</f>
        <v>#NAME?</v>
      </c>
      <c r="O3063" s="153" t="e">
        <f t="shared" ca="1" si="382"/>
        <v>#NAME?</v>
      </c>
    </row>
    <row r="3064" spans="1:15">
      <c r="A3064">
        <v>3061</v>
      </c>
      <c r="B3064">
        <f t="shared" si="380"/>
        <v>12.244</v>
      </c>
      <c r="C3064" s="151" t="e">
        <f ca="1">+_xll.BInterpol(Boost!$R$6:$R$66,Boost!$AZ$6:$AZ$66,params!B3064,"cubic")</f>
        <v>#NAME?</v>
      </c>
      <c r="D3064" s="151" t="e">
        <f ca="1">+_xll.BInterpol(Boost!$R$6:$R$66,Boost!$AX$6:$AX$66,params!B3064,"cubic")</f>
        <v>#NAME?</v>
      </c>
      <c r="E3064" s="198" t="e">
        <f t="shared" ca="1" si="383"/>
        <v>#NAME?</v>
      </c>
      <c r="F3064" s="151" t="e">
        <f ca="1">+_xll.BInterpol(Boost!$R$6:$R$66,Boost!$AY$6:$AY$66,params!B3064,"cubic")</f>
        <v>#NAME?</v>
      </c>
      <c r="G3064" s="151" t="e">
        <f ca="1">_xll.BInterpol(cf!$A$2:$A$68,cf!$B$2:$B$68,params!B3064,"cubic")/100</f>
        <v>#NAME?</v>
      </c>
      <c r="H3064" s="199" t="e">
        <f t="shared" ca="1" si="384"/>
        <v>#NAME?</v>
      </c>
      <c r="I3064" s="152">
        <f t="shared" si="387"/>
        <v>0.18459199115868818</v>
      </c>
      <c r="J3064" s="152">
        <f t="shared" si="385"/>
        <v>5.4362345980885074E-5</v>
      </c>
      <c r="K3064" s="3" t="e">
        <f t="shared" ca="1" si="381"/>
        <v>#NAME?</v>
      </c>
      <c r="L3064" s="153" t="e">
        <f t="shared" ca="1" si="386"/>
        <v>#NAME?</v>
      </c>
      <c r="M3064" s="195" t="e">
        <f ca="1">_xll.BInterpol(cf!$A$2:$A$68,cf!$C$2:$C$68,params!B3064,"cubic")</f>
        <v>#NAME?</v>
      </c>
      <c r="N3064" s="195" t="e">
        <f ca="1">+_xll.BInterpol(#REF!,#REF!,params!B3064,"cubic")</f>
        <v>#NAME?</v>
      </c>
      <c r="O3064" s="153" t="e">
        <f t="shared" ca="1" si="382"/>
        <v>#NAME?</v>
      </c>
    </row>
    <row r="3065" spans="1:15">
      <c r="A3065">
        <v>3062</v>
      </c>
      <c r="B3065">
        <f t="shared" si="380"/>
        <v>12.247999999999999</v>
      </c>
      <c r="C3065" s="151" t="e">
        <f ca="1">+_xll.BInterpol(Boost!$R$6:$R$66,Boost!$AZ$6:$AZ$66,params!B3065,"cubic")</f>
        <v>#NAME?</v>
      </c>
      <c r="D3065" s="151" t="e">
        <f ca="1">+_xll.BInterpol(Boost!$R$6:$R$66,Boost!$AX$6:$AX$66,params!B3065,"cubic")</f>
        <v>#NAME?</v>
      </c>
      <c r="E3065" s="198" t="e">
        <f t="shared" ca="1" si="383"/>
        <v>#NAME?</v>
      </c>
      <c r="F3065" s="151" t="e">
        <f ca="1">+_xll.BInterpol(Boost!$R$6:$R$66,Boost!$AY$6:$AY$66,params!B3065,"cubic")</f>
        <v>#NAME?</v>
      </c>
      <c r="G3065" s="151" t="e">
        <f ca="1">_xll.BInterpol(cf!$A$2:$A$68,cf!$B$2:$B$68,params!B3065,"cubic")/100</f>
        <v>#NAME?</v>
      </c>
      <c r="H3065" s="199" t="e">
        <f t="shared" ca="1" si="384"/>
        <v>#NAME?</v>
      </c>
      <c r="I3065" s="152">
        <f t="shared" si="387"/>
        <v>0.18464634988063333</v>
      </c>
      <c r="J3065" s="152">
        <f t="shared" si="385"/>
        <v>5.4358721945146904E-5</v>
      </c>
      <c r="K3065" s="3" t="e">
        <f t="shared" ca="1" si="381"/>
        <v>#NAME?</v>
      </c>
      <c r="L3065" s="153" t="e">
        <f t="shared" ca="1" si="386"/>
        <v>#NAME?</v>
      </c>
      <c r="M3065" s="195" t="e">
        <f ca="1">_xll.BInterpol(cf!$A$2:$A$68,cf!$C$2:$C$68,params!B3065,"cubic")</f>
        <v>#NAME?</v>
      </c>
      <c r="N3065" s="195" t="e">
        <f ca="1">+_xll.BInterpol(#REF!,#REF!,params!B3065,"cubic")</f>
        <v>#NAME?</v>
      </c>
      <c r="O3065" s="153" t="e">
        <f t="shared" ca="1" si="382"/>
        <v>#NAME?</v>
      </c>
    </row>
    <row r="3066" spans="1:15">
      <c r="A3066">
        <v>3063</v>
      </c>
      <c r="B3066">
        <f t="shared" si="380"/>
        <v>12.252000000000001</v>
      </c>
      <c r="C3066" s="151" t="e">
        <f ca="1">+_xll.BInterpol(Boost!$R$6:$R$66,Boost!$AZ$6:$AZ$66,params!B3066,"cubic")</f>
        <v>#NAME?</v>
      </c>
      <c r="D3066" s="151" t="e">
        <f ca="1">+_xll.BInterpol(Boost!$R$6:$R$66,Boost!$AX$6:$AX$66,params!B3066,"cubic")</f>
        <v>#NAME?</v>
      </c>
      <c r="E3066" s="198" t="e">
        <f t="shared" ca="1" si="383"/>
        <v>#NAME?</v>
      </c>
      <c r="F3066" s="151" t="e">
        <f ca="1">+_xll.BInterpol(Boost!$R$6:$R$66,Boost!$AY$6:$AY$66,params!B3066,"cubic")</f>
        <v>#NAME?</v>
      </c>
      <c r="G3066" s="151" t="e">
        <f ca="1">_xll.BInterpol(cf!$A$2:$A$68,cf!$B$2:$B$68,params!B3066,"cubic")/100</f>
        <v>#NAME?</v>
      </c>
      <c r="H3066" s="199" t="e">
        <f t="shared" ca="1" si="384"/>
        <v>#NAME?</v>
      </c>
      <c r="I3066" s="152">
        <f t="shared" si="387"/>
        <v>0.18470070497878466</v>
      </c>
      <c r="J3066" s="152">
        <f t="shared" si="385"/>
        <v>5.4355098151326331E-5</v>
      </c>
      <c r="K3066" s="3" t="e">
        <f t="shared" ca="1" si="381"/>
        <v>#NAME?</v>
      </c>
      <c r="L3066" s="153" t="e">
        <f t="shared" ca="1" si="386"/>
        <v>#NAME?</v>
      </c>
      <c r="M3066" s="195" t="e">
        <f ca="1">_xll.BInterpol(cf!$A$2:$A$68,cf!$C$2:$C$68,params!B3066,"cubic")</f>
        <v>#NAME?</v>
      </c>
      <c r="N3066" s="195" t="e">
        <f ca="1">+_xll.BInterpol(#REF!,#REF!,params!B3066,"cubic")</f>
        <v>#NAME?</v>
      </c>
      <c r="O3066" s="153" t="e">
        <f t="shared" ca="1" si="382"/>
        <v>#NAME?</v>
      </c>
    </row>
    <row r="3067" spans="1:15">
      <c r="A3067">
        <v>3064</v>
      </c>
      <c r="B3067">
        <f t="shared" si="380"/>
        <v>12.256</v>
      </c>
      <c r="C3067" s="151" t="e">
        <f ca="1">+_xll.BInterpol(Boost!$R$6:$R$66,Boost!$AZ$6:$AZ$66,params!B3067,"cubic")</f>
        <v>#NAME?</v>
      </c>
      <c r="D3067" s="151" t="e">
        <f ca="1">+_xll.BInterpol(Boost!$R$6:$R$66,Boost!$AX$6:$AX$66,params!B3067,"cubic")</f>
        <v>#NAME?</v>
      </c>
      <c r="E3067" s="198" t="e">
        <f t="shared" ca="1" si="383"/>
        <v>#NAME?</v>
      </c>
      <c r="F3067" s="151" t="e">
        <f ca="1">+_xll.BInterpol(Boost!$R$6:$R$66,Boost!$AY$6:$AY$66,params!B3067,"cubic")</f>
        <v>#NAME?</v>
      </c>
      <c r="G3067" s="151" t="e">
        <f ca="1">_xll.BInterpol(cf!$A$2:$A$68,cf!$B$2:$B$68,params!B3067,"cubic")/100</f>
        <v>#NAME?</v>
      </c>
      <c r="H3067" s="199" t="e">
        <f t="shared" ca="1" si="384"/>
        <v>#NAME?</v>
      </c>
      <c r="I3067" s="152">
        <f t="shared" si="387"/>
        <v>0.18475505645338341</v>
      </c>
      <c r="J3067" s="152">
        <f t="shared" si="385"/>
        <v>5.4351474598757221E-5</v>
      </c>
      <c r="K3067" s="3" t="e">
        <f t="shared" ca="1" si="381"/>
        <v>#NAME?</v>
      </c>
      <c r="L3067" s="153" t="e">
        <f t="shared" ca="1" si="386"/>
        <v>#NAME?</v>
      </c>
      <c r="M3067" s="195" t="e">
        <f ca="1">_xll.BInterpol(cf!$A$2:$A$68,cf!$C$2:$C$68,params!B3067,"cubic")</f>
        <v>#NAME?</v>
      </c>
      <c r="N3067" s="195" t="e">
        <f ca="1">+_xll.BInterpol(#REF!,#REF!,params!B3067,"cubic")</f>
        <v>#NAME?</v>
      </c>
      <c r="O3067" s="153" t="e">
        <f t="shared" ca="1" si="382"/>
        <v>#NAME?</v>
      </c>
    </row>
    <row r="3068" spans="1:15">
      <c r="A3068">
        <v>3065</v>
      </c>
      <c r="B3068">
        <f t="shared" si="380"/>
        <v>12.26</v>
      </c>
      <c r="C3068" s="151" t="e">
        <f ca="1">+_xll.BInterpol(Boost!$R$6:$R$66,Boost!$AZ$6:$AZ$66,params!B3068,"cubic")</f>
        <v>#NAME?</v>
      </c>
      <c r="D3068" s="151" t="e">
        <f ca="1">+_xll.BInterpol(Boost!$R$6:$R$66,Boost!$AX$6:$AX$66,params!B3068,"cubic")</f>
        <v>#NAME?</v>
      </c>
      <c r="E3068" s="198" t="e">
        <f t="shared" ca="1" si="383"/>
        <v>#NAME?</v>
      </c>
      <c r="F3068" s="151" t="e">
        <f ca="1">+_xll.BInterpol(Boost!$R$6:$R$66,Boost!$AY$6:$AY$66,params!B3068,"cubic")</f>
        <v>#NAME?</v>
      </c>
      <c r="G3068" s="151" t="e">
        <f ca="1">_xll.BInterpol(cf!$A$2:$A$68,cf!$B$2:$B$68,params!B3068,"cubic")/100</f>
        <v>#NAME?</v>
      </c>
      <c r="H3068" s="199" t="e">
        <f t="shared" ca="1" si="384"/>
        <v>#NAME?</v>
      </c>
      <c r="I3068" s="152">
        <f t="shared" si="387"/>
        <v>0.1848094043046713</v>
      </c>
      <c r="J3068" s="152">
        <f t="shared" si="385"/>
        <v>5.4347851287883664E-5</v>
      </c>
      <c r="K3068" s="3" t="e">
        <f t="shared" ca="1" si="381"/>
        <v>#NAME?</v>
      </c>
      <c r="L3068" s="153" t="e">
        <f t="shared" ca="1" si="386"/>
        <v>#NAME?</v>
      </c>
      <c r="M3068" s="195" t="e">
        <f ca="1">_xll.BInterpol(cf!$A$2:$A$68,cf!$C$2:$C$68,params!B3068,"cubic")</f>
        <v>#NAME?</v>
      </c>
      <c r="N3068" s="195" t="e">
        <f ca="1">+_xll.BInterpol(#REF!,#REF!,params!B3068,"cubic")</f>
        <v>#NAME?</v>
      </c>
      <c r="O3068" s="153" t="e">
        <f t="shared" ca="1" si="382"/>
        <v>#NAME?</v>
      </c>
    </row>
    <row r="3069" spans="1:15">
      <c r="A3069">
        <v>3066</v>
      </c>
      <c r="B3069">
        <f t="shared" si="380"/>
        <v>12.263999999999999</v>
      </c>
      <c r="C3069" s="151" t="e">
        <f ca="1">+_xll.BInterpol(Boost!$R$6:$R$66,Boost!$AZ$6:$AZ$66,params!B3069,"cubic")</f>
        <v>#NAME?</v>
      </c>
      <c r="D3069" s="151" t="e">
        <f ca="1">+_xll.BInterpol(Boost!$R$6:$R$66,Boost!$AX$6:$AX$66,params!B3069,"cubic")</f>
        <v>#NAME?</v>
      </c>
      <c r="E3069" s="198" t="e">
        <f t="shared" ca="1" si="383"/>
        <v>#NAME?</v>
      </c>
      <c r="F3069" s="151" t="e">
        <f ca="1">+_xll.BInterpol(Boost!$R$6:$R$66,Boost!$AY$6:$AY$66,params!B3069,"cubic")</f>
        <v>#NAME?</v>
      </c>
      <c r="G3069" s="151" t="e">
        <f ca="1">_xll.BInterpol(cf!$A$2:$A$68,cf!$B$2:$B$68,params!B3069,"cubic")/100</f>
        <v>#NAME?</v>
      </c>
      <c r="H3069" s="199" t="e">
        <f t="shared" ca="1" si="384"/>
        <v>#NAME?</v>
      </c>
      <c r="I3069" s="152">
        <f t="shared" si="387"/>
        <v>0.18486374853288989</v>
      </c>
      <c r="J3069" s="152">
        <f t="shared" si="385"/>
        <v>5.4344228218594637E-5</v>
      </c>
      <c r="K3069" s="3" t="e">
        <f t="shared" ca="1" si="381"/>
        <v>#NAME?</v>
      </c>
      <c r="L3069" s="153" t="e">
        <f t="shared" ca="1" si="386"/>
        <v>#NAME?</v>
      </c>
      <c r="M3069" s="195" t="e">
        <f ca="1">_xll.BInterpol(cf!$A$2:$A$68,cf!$C$2:$C$68,params!B3069,"cubic")</f>
        <v>#NAME?</v>
      </c>
      <c r="N3069" s="195" t="e">
        <f ca="1">+_xll.BInterpol(#REF!,#REF!,params!B3069,"cubic")</f>
        <v>#NAME?</v>
      </c>
      <c r="O3069" s="153" t="e">
        <f t="shared" ca="1" si="382"/>
        <v>#NAME?</v>
      </c>
    </row>
    <row r="3070" spans="1:15">
      <c r="A3070">
        <v>3067</v>
      </c>
      <c r="B3070">
        <f t="shared" si="380"/>
        <v>12.268000000000001</v>
      </c>
      <c r="C3070" s="151" t="e">
        <f ca="1">+_xll.BInterpol(Boost!$R$6:$R$66,Boost!$AZ$6:$AZ$66,params!B3070,"cubic")</f>
        <v>#NAME?</v>
      </c>
      <c r="D3070" s="151" t="e">
        <f ca="1">+_xll.BInterpol(Boost!$R$6:$R$66,Boost!$AX$6:$AX$66,params!B3070,"cubic")</f>
        <v>#NAME?</v>
      </c>
      <c r="E3070" s="198" t="e">
        <f t="shared" ca="1" si="383"/>
        <v>#NAME?</v>
      </c>
      <c r="F3070" s="151" t="e">
        <f ca="1">+_xll.BInterpol(Boost!$R$6:$R$66,Boost!$AY$6:$AY$66,params!B3070,"cubic")</f>
        <v>#NAME?</v>
      </c>
      <c r="G3070" s="151" t="e">
        <f ca="1">_xll.BInterpol(cf!$A$2:$A$68,cf!$B$2:$B$68,params!B3070,"cubic")/100</f>
        <v>#NAME?</v>
      </c>
      <c r="H3070" s="199" t="e">
        <f t="shared" ca="1" si="384"/>
        <v>#NAME?</v>
      </c>
      <c r="I3070" s="152">
        <f t="shared" si="387"/>
        <v>0.18491808913828078</v>
      </c>
      <c r="J3070" s="152">
        <f t="shared" si="385"/>
        <v>5.434060539089014E-5</v>
      </c>
      <c r="K3070" s="3" t="e">
        <f t="shared" ca="1" si="381"/>
        <v>#NAME?</v>
      </c>
      <c r="L3070" s="153" t="e">
        <f t="shared" ca="1" si="386"/>
        <v>#NAME?</v>
      </c>
      <c r="M3070" s="195" t="e">
        <f ca="1">_xll.BInterpol(cf!$A$2:$A$68,cf!$C$2:$C$68,params!B3070,"cubic")</f>
        <v>#NAME?</v>
      </c>
      <c r="N3070" s="195" t="e">
        <f ca="1">+_xll.BInterpol(#REF!,#REF!,params!B3070,"cubic")</f>
        <v>#NAME?</v>
      </c>
      <c r="O3070" s="153" t="e">
        <f t="shared" ca="1" si="382"/>
        <v>#NAME?</v>
      </c>
    </row>
    <row r="3071" spans="1:15">
      <c r="A3071">
        <v>3068</v>
      </c>
      <c r="B3071">
        <f t="shared" si="380"/>
        <v>12.272</v>
      </c>
      <c r="C3071" s="151" t="e">
        <f ca="1">+_xll.BInterpol(Boost!$R$6:$R$66,Boost!$AZ$6:$AZ$66,params!B3071,"cubic")</f>
        <v>#NAME?</v>
      </c>
      <c r="D3071" s="151" t="e">
        <f ca="1">+_xll.BInterpol(Boost!$R$6:$R$66,Boost!$AX$6:$AX$66,params!B3071,"cubic")</f>
        <v>#NAME?</v>
      </c>
      <c r="E3071" s="198" t="e">
        <f t="shared" ca="1" si="383"/>
        <v>#NAME?</v>
      </c>
      <c r="F3071" s="151" t="e">
        <f ca="1">+_xll.BInterpol(Boost!$R$6:$R$66,Boost!$AY$6:$AY$66,params!B3071,"cubic")</f>
        <v>#NAME?</v>
      </c>
      <c r="G3071" s="151" t="e">
        <f ca="1">_xll.BInterpol(cf!$A$2:$A$68,cf!$B$2:$B$68,params!B3071,"cubic")/100</f>
        <v>#NAME?</v>
      </c>
      <c r="H3071" s="199" t="e">
        <f t="shared" ca="1" si="384"/>
        <v>#NAME?</v>
      </c>
      <c r="I3071" s="152">
        <f t="shared" si="387"/>
        <v>0.18497242612108533</v>
      </c>
      <c r="J3071" s="152">
        <f t="shared" si="385"/>
        <v>5.4336982804548128E-5</v>
      </c>
      <c r="K3071" s="3" t="e">
        <f t="shared" ca="1" si="381"/>
        <v>#NAME?</v>
      </c>
      <c r="L3071" s="153" t="e">
        <f t="shared" ca="1" si="386"/>
        <v>#NAME?</v>
      </c>
      <c r="M3071" s="195" t="e">
        <f ca="1">_xll.BInterpol(cf!$A$2:$A$68,cf!$C$2:$C$68,params!B3071,"cubic")</f>
        <v>#NAME?</v>
      </c>
      <c r="N3071" s="195" t="e">
        <f ca="1">+_xll.BInterpol(#REF!,#REF!,params!B3071,"cubic")</f>
        <v>#NAME?</v>
      </c>
      <c r="O3071" s="153" t="e">
        <f t="shared" ca="1" si="382"/>
        <v>#NAME?</v>
      </c>
    </row>
    <row r="3072" spans="1:15">
      <c r="A3072">
        <v>3069</v>
      </c>
      <c r="B3072">
        <f t="shared" si="380"/>
        <v>12.276</v>
      </c>
      <c r="C3072" s="151" t="e">
        <f ca="1">+_xll.BInterpol(Boost!$R$6:$R$66,Boost!$AZ$6:$AZ$66,params!B3072,"cubic")</f>
        <v>#NAME?</v>
      </c>
      <c r="D3072" s="151" t="e">
        <f ca="1">+_xll.BInterpol(Boost!$R$6:$R$66,Boost!$AX$6:$AX$66,params!B3072,"cubic")</f>
        <v>#NAME?</v>
      </c>
      <c r="E3072" s="198" t="e">
        <f t="shared" ca="1" si="383"/>
        <v>#NAME?</v>
      </c>
      <c r="F3072" s="151" t="e">
        <f ca="1">+_xll.BInterpol(Boost!$R$6:$R$66,Boost!$AY$6:$AY$66,params!B3072,"cubic")</f>
        <v>#NAME?</v>
      </c>
      <c r="G3072" s="151" t="e">
        <f ca="1">_xll.BInterpol(cf!$A$2:$A$68,cf!$B$2:$B$68,params!B3072,"cubic")/100</f>
        <v>#NAME?</v>
      </c>
      <c r="H3072" s="199" t="e">
        <f t="shared" ca="1" si="384"/>
        <v>#NAME?</v>
      </c>
      <c r="I3072" s="152">
        <f t="shared" si="387"/>
        <v>0.18502675948154512</v>
      </c>
      <c r="J3072" s="152">
        <f t="shared" si="385"/>
        <v>5.4333360459790647E-5</v>
      </c>
      <c r="K3072" s="3" t="e">
        <f t="shared" ca="1" si="381"/>
        <v>#NAME?</v>
      </c>
      <c r="L3072" s="153" t="e">
        <f t="shared" ca="1" si="386"/>
        <v>#NAME?</v>
      </c>
      <c r="M3072" s="195" t="e">
        <f ca="1">_xll.BInterpol(cf!$A$2:$A$68,cf!$C$2:$C$68,params!B3072,"cubic")</f>
        <v>#NAME?</v>
      </c>
      <c r="N3072" s="195" t="e">
        <f ca="1">+_xll.BInterpol(#REF!,#REF!,params!B3072,"cubic")</f>
        <v>#NAME?</v>
      </c>
      <c r="O3072" s="153" t="e">
        <f t="shared" ca="1" si="382"/>
        <v>#NAME?</v>
      </c>
    </row>
    <row r="3073" spans="1:15">
      <c r="A3073">
        <v>3070</v>
      </c>
      <c r="B3073">
        <f t="shared" si="380"/>
        <v>12.28</v>
      </c>
      <c r="C3073" s="151" t="e">
        <f ca="1">+_xll.BInterpol(Boost!$R$6:$R$66,Boost!$AZ$6:$AZ$66,params!B3073,"cubic")</f>
        <v>#NAME?</v>
      </c>
      <c r="D3073" s="151" t="e">
        <f ca="1">+_xll.BInterpol(Boost!$R$6:$R$66,Boost!$AX$6:$AX$66,params!B3073,"cubic")</f>
        <v>#NAME?</v>
      </c>
      <c r="E3073" s="198" t="e">
        <f t="shared" ca="1" si="383"/>
        <v>#NAME?</v>
      </c>
      <c r="F3073" s="151" t="e">
        <f ca="1">+_xll.BInterpol(Boost!$R$6:$R$66,Boost!$AY$6:$AY$66,params!B3073,"cubic")</f>
        <v>#NAME?</v>
      </c>
      <c r="G3073" s="151" t="e">
        <f ca="1">_xll.BInterpol(cf!$A$2:$A$68,cf!$B$2:$B$68,params!B3073,"cubic")/100</f>
        <v>#NAME?</v>
      </c>
      <c r="H3073" s="199" t="e">
        <f t="shared" ca="1" si="384"/>
        <v>#NAME?</v>
      </c>
      <c r="I3073" s="152">
        <f t="shared" si="387"/>
        <v>0.18508108921990163</v>
      </c>
      <c r="J3073" s="152">
        <f t="shared" si="385"/>
        <v>5.4329738356506674E-5</v>
      </c>
      <c r="K3073" s="3" t="e">
        <f t="shared" ca="1" si="381"/>
        <v>#NAME?</v>
      </c>
      <c r="L3073" s="153" t="e">
        <f t="shared" ca="1" si="386"/>
        <v>#NAME?</v>
      </c>
      <c r="M3073" s="195" t="e">
        <f ca="1">_xll.BInterpol(cf!$A$2:$A$68,cf!$C$2:$C$68,params!B3073,"cubic")</f>
        <v>#NAME?</v>
      </c>
      <c r="N3073" s="195" t="e">
        <f ca="1">+_xll.BInterpol(#REF!,#REF!,params!B3073,"cubic")</f>
        <v>#NAME?</v>
      </c>
      <c r="O3073" s="153" t="e">
        <f t="shared" ca="1" si="382"/>
        <v>#NAME?</v>
      </c>
    </row>
    <row r="3074" spans="1:15">
      <c r="A3074">
        <v>3071</v>
      </c>
      <c r="B3074">
        <f t="shared" si="380"/>
        <v>12.284000000000001</v>
      </c>
      <c r="C3074" s="151" t="e">
        <f ca="1">+_xll.BInterpol(Boost!$R$6:$R$66,Boost!$AZ$6:$AZ$66,params!B3074,"cubic")</f>
        <v>#NAME?</v>
      </c>
      <c r="D3074" s="151" t="e">
        <f ca="1">+_xll.BInterpol(Boost!$R$6:$R$66,Boost!$AX$6:$AX$66,params!B3074,"cubic")</f>
        <v>#NAME?</v>
      </c>
      <c r="E3074" s="198" t="e">
        <f t="shared" ca="1" si="383"/>
        <v>#NAME?</v>
      </c>
      <c r="F3074" s="151" t="e">
        <f ca="1">+_xll.BInterpol(Boost!$R$6:$R$66,Boost!$AY$6:$AY$66,params!B3074,"cubic")</f>
        <v>#NAME?</v>
      </c>
      <c r="G3074" s="151" t="e">
        <f ca="1">_xll.BInterpol(cf!$A$2:$A$68,cf!$B$2:$B$68,params!B3074,"cubic")/100</f>
        <v>#NAME?</v>
      </c>
      <c r="H3074" s="199" t="e">
        <f t="shared" ca="1" si="384"/>
        <v>#NAME?</v>
      </c>
      <c r="I3074" s="152">
        <f t="shared" si="387"/>
        <v>0.18513541533639633</v>
      </c>
      <c r="J3074" s="152">
        <f t="shared" si="385"/>
        <v>5.4326116494696208E-5</v>
      </c>
      <c r="K3074" s="3" t="e">
        <f t="shared" ca="1" si="381"/>
        <v>#NAME?</v>
      </c>
      <c r="L3074" s="153" t="e">
        <f t="shared" ca="1" si="386"/>
        <v>#NAME?</v>
      </c>
      <c r="M3074" s="195" t="e">
        <f ca="1">_xll.BInterpol(cf!$A$2:$A$68,cf!$C$2:$C$68,params!B3074,"cubic")</f>
        <v>#NAME?</v>
      </c>
      <c r="N3074" s="195" t="e">
        <f ca="1">+_xll.BInterpol(#REF!,#REF!,params!B3074,"cubic")</f>
        <v>#NAME?</v>
      </c>
      <c r="O3074" s="153" t="e">
        <f t="shared" ca="1" si="382"/>
        <v>#NAME?</v>
      </c>
    </row>
    <row r="3075" spans="1:15">
      <c r="A3075">
        <v>3072</v>
      </c>
      <c r="B3075">
        <f t="shared" si="380"/>
        <v>12.288</v>
      </c>
      <c r="C3075" s="151" t="e">
        <f ca="1">+_xll.BInterpol(Boost!$R$6:$R$66,Boost!$AZ$6:$AZ$66,params!B3075,"cubic")</f>
        <v>#NAME?</v>
      </c>
      <c r="D3075" s="151" t="e">
        <f ca="1">+_xll.BInterpol(Boost!$R$6:$R$66,Boost!$AX$6:$AX$66,params!B3075,"cubic")</f>
        <v>#NAME?</v>
      </c>
      <c r="E3075" s="198" t="e">
        <f t="shared" ca="1" si="383"/>
        <v>#NAME?</v>
      </c>
      <c r="F3075" s="151" t="e">
        <f ca="1">+_xll.BInterpol(Boost!$R$6:$R$66,Boost!$AY$6:$AY$66,params!B3075,"cubic")</f>
        <v>#NAME?</v>
      </c>
      <c r="G3075" s="151" t="e">
        <f ca="1">_xll.BInterpol(cf!$A$2:$A$68,cf!$B$2:$B$68,params!B3075,"cubic")/100</f>
        <v>#NAME?</v>
      </c>
      <c r="H3075" s="199" t="e">
        <f t="shared" ca="1" si="384"/>
        <v>#NAME?</v>
      </c>
      <c r="I3075" s="152">
        <f t="shared" si="387"/>
        <v>0.18518973783127057</v>
      </c>
      <c r="J3075" s="152">
        <f t="shared" si="385"/>
        <v>5.4322494874248228E-5</v>
      </c>
      <c r="K3075" s="3" t="e">
        <f t="shared" ca="1" si="381"/>
        <v>#NAME?</v>
      </c>
      <c r="L3075" s="153" t="e">
        <f t="shared" ca="1" si="386"/>
        <v>#NAME?</v>
      </c>
      <c r="M3075" s="195" t="e">
        <f ca="1">_xll.BInterpol(cf!$A$2:$A$68,cf!$C$2:$C$68,params!B3075,"cubic")</f>
        <v>#NAME?</v>
      </c>
      <c r="N3075" s="195" t="e">
        <f ca="1">+_xll.BInterpol(#REF!,#REF!,params!B3075,"cubic")</f>
        <v>#NAME?</v>
      </c>
      <c r="O3075" s="153" t="e">
        <f t="shared" ca="1" si="382"/>
        <v>#NAME?</v>
      </c>
    </row>
    <row r="3076" spans="1:15">
      <c r="A3076">
        <v>3073</v>
      </c>
      <c r="B3076">
        <f t="shared" ref="B3076:B3139" si="388">+A3076/250</f>
        <v>12.292</v>
      </c>
      <c r="C3076" s="151" t="e">
        <f ca="1">+_xll.BInterpol(Boost!$R$6:$R$66,Boost!$AZ$6:$AZ$66,params!B3076,"cubic")</f>
        <v>#NAME?</v>
      </c>
      <c r="D3076" s="151" t="e">
        <f ca="1">+_xll.BInterpol(Boost!$R$6:$R$66,Boost!$AX$6:$AX$66,params!B3076,"cubic")</f>
        <v>#NAME?</v>
      </c>
      <c r="E3076" s="198" t="e">
        <f t="shared" ca="1" si="383"/>
        <v>#NAME?</v>
      </c>
      <c r="F3076" s="151" t="e">
        <f ca="1">+_xll.BInterpol(Boost!$R$6:$R$66,Boost!$AY$6:$AY$66,params!B3076,"cubic")</f>
        <v>#NAME?</v>
      </c>
      <c r="G3076" s="151" t="e">
        <f ca="1">_xll.BInterpol(cf!$A$2:$A$68,cf!$B$2:$B$68,params!B3076,"cubic")/100</f>
        <v>#NAME?</v>
      </c>
      <c r="H3076" s="199" t="e">
        <f t="shared" ca="1" si="384"/>
        <v>#NAME?</v>
      </c>
      <c r="I3076" s="152">
        <f t="shared" si="387"/>
        <v>0.18524405670476596</v>
      </c>
      <c r="J3076" s="152">
        <f t="shared" si="385"/>
        <v>5.4318873495384778E-5</v>
      </c>
      <c r="K3076" s="3" t="e">
        <f t="shared" ref="K3076:K3139" ca="1" si="389">+EXP(H3076*-B3076)</f>
        <v>#NAME?</v>
      </c>
      <c r="L3076" s="153" t="e">
        <f t="shared" ca="1" si="386"/>
        <v>#NAME?</v>
      </c>
      <c r="M3076" s="195" t="e">
        <f ca="1">_xll.BInterpol(cf!$A$2:$A$68,cf!$C$2:$C$68,params!B3076,"cubic")</f>
        <v>#NAME?</v>
      </c>
      <c r="N3076" s="195" t="e">
        <f ca="1">+_xll.BInterpol(#REF!,#REF!,params!B3076,"cubic")</f>
        <v>#NAME?</v>
      </c>
      <c r="O3076" s="153" t="e">
        <f t="shared" ref="O3076:O3139" ca="1" si="390">+EXP(-B3077*E3077)-EXP(-B3076*E3076)</f>
        <v>#NAME?</v>
      </c>
    </row>
    <row r="3077" spans="1:15">
      <c r="A3077">
        <v>3074</v>
      </c>
      <c r="B3077">
        <f t="shared" si="388"/>
        <v>12.295999999999999</v>
      </c>
      <c r="C3077" s="151" t="e">
        <f ca="1">+_xll.BInterpol(Boost!$R$6:$R$66,Boost!$AZ$6:$AZ$66,params!B3077,"cubic")</f>
        <v>#NAME?</v>
      </c>
      <c r="D3077" s="151" t="e">
        <f ca="1">+_xll.BInterpol(Boost!$R$6:$R$66,Boost!$AX$6:$AX$66,params!B3077,"cubic")</f>
        <v>#NAME?</v>
      </c>
      <c r="E3077" s="198" t="e">
        <f t="shared" ref="E3077:E3140" ca="1" si="391">-((1+C3077*B3077)/(1+C3076*B3076)-1)/(B3077-B3076)+((1+F3077*B3077)/(1+F3076*B3076)-1)/(B3077-B3076)</f>
        <v>#NAME?</v>
      </c>
      <c r="F3077" s="151" t="e">
        <f ca="1">+_xll.BInterpol(Boost!$R$6:$R$66,Boost!$AY$6:$AY$66,params!B3077,"cubic")</f>
        <v>#NAME?</v>
      </c>
      <c r="G3077" s="151" t="e">
        <f ca="1">_xll.BInterpol(cf!$A$2:$A$68,cf!$B$2:$B$68,params!B3077,"cubic")/100</f>
        <v>#NAME?</v>
      </c>
      <c r="H3077" s="199" t="e">
        <f t="shared" ref="H3077:H3140" ca="1" si="392">-((1+F3077*B3077)/(1+F3076*B3076)-1)/(B3077-B3076)+((1+G3077*B3077)/(1+G3076*B3076)-1)/(B3077-B3076)</f>
        <v>#NAME?</v>
      </c>
      <c r="I3077" s="152">
        <f t="shared" si="387"/>
        <v>0.18529837195712373</v>
      </c>
      <c r="J3077" s="152">
        <f t="shared" ref="J3077:J3140" si="393">+I3077-I3076</f>
        <v>5.4315252357772792E-5</v>
      </c>
      <c r="K3077" s="3" t="e">
        <f t="shared" ca="1" si="389"/>
        <v>#NAME?</v>
      </c>
      <c r="L3077" s="153" t="e">
        <f t="shared" ref="L3077:L3140" ca="1" si="394">+K3078-K3077</f>
        <v>#NAME?</v>
      </c>
      <c r="M3077" s="195" t="e">
        <f ca="1">_xll.BInterpol(cf!$A$2:$A$68,cf!$C$2:$C$68,params!B3077,"cubic")</f>
        <v>#NAME?</v>
      </c>
      <c r="N3077" s="195" t="e">
        <f ca="1">+_xll.BInterpol(#REF!,#REF!,params!B3077,"cubic")</f>
        <v>#NAME?</v>
      </c>
      <c r="O3077" s="153" t="e">
        <f t="shared" ca="1" si="390"/>
        <v>#NAME?</v>
      </c>
    </row>
    <row r="3078" spans="1:15">
      <c r="A3078">
        <v>3075</v>
      </c>
      <c r="B3078">
        <f t="shared" si="388"/>
        <v>12.3</v>
      </c>
      <c r="C3078" s="151" t="e">
        <f ca="1">+_xll.BInterpol(Boost!$R$6:$R$66,Boost!$AZ$6:$AZ$66,params!B3078,"cubic")</f>
        <v>#NAME?</v>
      </c>
      <c r="D3078" s="151" t="e">
        <f ca="1">+_xll.BInterpol(Boost!$R$6:$R$66,Boost!$AX$6:$AX$66,params!B3078,"cubic")</f>
        <v>#NAME?</v>
      </c>
      <c r="E3078" s="198" t="e">
        <f t="shared" ca="1" si="391"/>
        <v>#NAME?</v>
      </c>
      <c r="F3078" s="151" t="e">
        <f ca="1">+_xll.BInterpol(Boost!$R$6:$R$66,Boost!$AY$6:$AY$66,params!B3078,"cubic")</f>
        <v>#NAME?</v>
      </c>
      <c r="G3078" s="151" t="e">
        <f ca="1">_xll.BInterpol(cf!$A$2:$A$68,cf!$B$2:$B$68,params!B3078,"cubic")/100</f>
        <v>#NAME?</v>
      </c>
      <c r="H3078" s="199" t="e">
        <f t="shared" ca="1" si="392"/>
        <v>#NAME?</v>
      </c>
      <c r="I3078" s="152">
        <f t="shared" si="387"/>
        <v>0.18535268358858548</v>
      </c>
      <c r="J3078" s="152">
        <f t="shared" si="393"/>
        <v>5.4311631461745336E-5</v>
      </c>
      <c r="K3078" s="3" t="e">
        <f t="shared" ca="1" si="389"/>
        <v>#NAME?</v>
      </c>
      <c r="L3078" s="153" t="e">
        <f t="shared" ca="1" si="394"/>
        <v>#NAME?</v>
      </c>
      <c r="M3078" s="195" t="e">
        <f ca="1">_xll.BInterpol(cf!$A$2:$A$68,cf!$C$2:$C$68,params!B3078,"cubic")</f>
        <v>#NAME?</v>
      </c>
      <c r="N3078" s="195" t="e">
        <f ca="1">+_xll.BInterpol(#REF!,#REF!,params!B3078,"cubic")</f>
        <v>#NAME?</v>
      </c>
      <c r="O3078" s="153" t="e">
        <f t="shared" ca="1" si="390"/>
        <v>#NAME?</v>
      </c>
    </row>
    <row r="3079" spans="1:15">
      <c r="A3079">
        <v>3076</v>
      </c>
      <c r="B3079">
        <f t="shared" si="388"/>
        <v>12.304</v>
      </c>
      <c r="C3079" s="151" t="e">
        <f ca="1">+_xll.BInterpol(Boost!$R$6:$R$66,Boost!$AZ$6:$AZ$66,params!B3079,"cubic")</f>
        <v>#NAME?</v>
      </c>
      <c r="D3079" s="151" t="e">
        <f ca="1">+_xll.BInterpol(Boost!$R$6:$R$66,Boost!$AX$6:$AX$66,params!B3079,"cubic")</f>
        <v>#NAME?</v>
      </c>
      <c r="E3079" s="198" t="e">
        <f t="shared" ca="1" si="391"/>
        <v>#NAME?</v>
      </c>
      <c r="F3079" s="151" t="e">
        <f ca="1">+_xll.BInterpol(Boost!$R$6:$R$66,Boost!$AY$6:$AY$66,params!B3079,"cubic")</f>
        <v>#NAME?</v>
      </c>
      <c r="G3079" s="151" t="e">
        <f ca="1">_xll.BInterpol(cf!$A$2:$A$68,cf!$B$2:$B$68,params!B3079,"cubic")/100</f>
        <v>#NAME?</v>
      </c>
      <c r="H3079" s="199" t="e">
        <f t="shared" ca="1" si="392"/>
        <v>#NAME?</v>
      </c>
      <c r="I3079" s="152">
        <f t="shared" si="387"/>
        <v>0.18540699159939245</v>
      </c>
      <c r="J3079" s="152">
        <f t="shared" si="393"/>
        <v>5.4308010806969342E-5</v>
      </c>
      <c r="K3079" s="3" t="e">
        <f t="shared" ca="1" si="389"/>
        <v>#NAME?</v>
      </c>
      <c r="L3079" s="153" t="e">
        <f t="shared" ca="1" si="394"/>
        <v>#NAME?</v>
      </c>
      <c r="M3079" s="195" t="e">
        <f ca="1">_xll.BInterpol(cf!$A$2:$A$68,cf!$C$2:$C$68,params!B3079,"cubic")</f>
        <v>#NAME?</v>
      </c>
      <c r="N3079" s="195" t="e">
        <f ca="1">+_xll.BInterpol(#REF!,#REF!,params!B3079,"cubic")</f>
        <v>#NAME?</v>
      </c>
      <c r="O3079" s="153" t="e">
        <f t="shared" ca="1" si="390"/>
        <v>#NAME?</v>
      </c>
    </row>
    <row r="3080" spans="1:15">
      <c r="A3080">
        <v>3077</v>
      </c>
      <c r="B3080">
        <f t="shared" si="388"/>
        <v>12.308</v>
      </c>
      <c r="C3080" s="151" t="e">
        <f ca="1">+_xll.BInterpol(Boost!$R$6:$R$66,Boost!$AZ$6:$AZ$66,params!B3080,"cubic")</f>
        <v>#NAME?</v>
      </c>
      <c r="D3080" s="151" t="e">
        <f ca="1">+_xll.BInterpol(Boost!$R$6:$R$66,Boost!$AX$6:$AX$66,params!B3080,"cubic")</f>
        <v>#NAME?</v>
      </c>
      <c r="E3080" s="198" t="e">
        <f t="shared" ca="1" si="391"/>
        <v>#NAME?</v>
      </c>
      <c r="F3080" s="151" t="e">
        <f ca="1">+_xll.BInterpol(Boost!$R$6:$R$66,Boost!$AY$6:$AY$66,params!B3080,"cubic")</f>
        <v>#NAME?</v>
      </c>
      <c r="G3080" s="151" t="e">
        <f ca="1">_xll.BInterpol(cf!$A$2:$A$68,cf!$B$2:$B$68,params!B3080,"cubic")/100</f>
        <v>#NAME?</v>
      </c>
      <c r="H3080" s="199" t="e">
        <f t="shared" ca="1" si="392"/>
        <v>#NAME?</v>
      </c>
      <c r="I3080" s="152">
        <f t="shared" si="387"/>
        <v>0.185461295989786</v>
      </c>
      <c r="J3080" s="152">
        <f t="shared" si="393"/>
        <v>5.4304390393555835E-5</v>
      </c>
      <c r="K3080" s="3" t="e">
        <f t="shared" ca="1" si="389"/>
        <v>#NAME?</v>
      </c>
      <c r="L3080" s="153" t="e">
        <f t="shared" ca="1" si="394"/>
        <v>#NAME?</v>
      </c>
      <c r="M3080" s="195" t="e">
        <f ca="1">_xll.BInterpol(cf!$A$2:$A$68,cf!$C$2:$C$68,params!B3080,"cubic")</f>
        <v>#NAME?</v>
      </c>
      <c r="N3080" s="195" t="e">
        <f ca="1">+_xll.BInterpol(#REF!,#REF!,params!B3080,"cubic")</f>
        <v>#NAME?</v>
      </c>
      <c r="O3080" s="153" t="e">
        <f t="shared" ca="1" si="390"/>
        <v>#NAME?</v>
      </c>
    </row>
    <row r="3081" spans="1:15">
      <c r="A3081">
        <v>3078</v>
      </c>
      <c r="B3081">
        <f t="shared" si="388"/>
        <v>12.311999999999999</v>
      </c>
      <c r="C3081" s="151" t="e">
        <f ca="1">+_xll.BInterpol(Boost!$R$6:$R$66,Boost!$AZ$6:$AZ$66,params!B3081,"cubic")</f>
        <v>#NAME?</v>
      </c>
      <c r="D3081" s="151" t="e">
        <f ca="1">+_xll.BInterpol(Boost!$R$6:$R$66,Boost!$AX$6:$AX$66,params!B3081,"cubic")</f>
        <v>#NAME?</v>
      </c>
      <c r="E3081" s="198" t="e">
        <f t="shared" ca="1" si="391"/>
        <v>#NAME?</v>
      </c>
      <c r="F3081" s="151" t="e">
        <f ca="1">+_xll.BInterpol(Boost!$R$6:$R$66,Boost!$AY$6:$AY$66,params!B3081,"cubic")</f>
        <v>#NAME?</v>
      </c>
      <c r="G3081" s="151" t="e">
        <f ca="1">_xll.BInterpol(cf!$A$2:$A$68,cf!$B$2:$B$68,params!B3081,"cubic")/100</f>
        <v>#NAME?</v>
      </c>
      <c r="H3081" s="199" t="e">
        <f t="shared" ca="1" si="392"/>
        <v>#NAME?</v>
      </c>
      <c r="I3081" s="152">
        <f t="shared" si="387"/>
        <v>0.18551559676000751</v>
      </c>
      <c r="J3081" s="152">
        <f t="shared" si="393"/>
        <v>5.4300770221504813E-5</v>
      </c>
      <c r="K3081" s="3" t="e">
        <f t="shared" ca="1" si="389"/>
        <v>#NAME?</v>
      </c>
      <c r="L3081" s="153" t="e">
        <f t="shared" ca="1" si="394"/>
        <v>#NAME?</v>
      </c>
      <c r="M3081" s="195" t="e">
        <f ca="1">_xll.BInterpol(cf!$A$2:$A$68,cf!$C$2:$C$68,params!B3081,"cubic")</f>
        <v>#NAME?</v>
      </c>
      <c r="N3081" s="195" t="e">
        <f ca="1">+_xll.BInterpol(#REF!,#REF!,params!B3081,"cubic")</f>
        <v>#NAME?</v>
      </c>
      <c r="O3081" s="153" t="e">
        <f t="shared" ca="1" si="390"/>
        <v>#NAME?</v>
      </c>
    </row>
    <row r="3082" spans="1:15">
      <c r="A3082">
        <v>3079</v>
      </c>
      <c r="B3082">
        <f t="shared" si="388"/>
        <v>12.316000000000001</v>
      </c>
      <c r="C3082" s="151" t="e">
        <f ca="1">+_xll.BInterpol(Boost!$R$6:$R$66,Boost!$AZ$6:$AZ$66,params!B3082,"cubic")</f>
        <v>#NAME?</v>
      </c>
      <c r="D3082" s="151" t="e">
        <f ca="1">+_xll.BInterpol(Boost!$R$6:$R$66,Boost!$AX$6:$AX$66,params!B3082,"cubic")</f>
        <v>#NAME?</v>
      </c>
      <c r="E3082" s="198" t="e">
        <f t="shared" ca="1" si="391"/>
        <v>#NAME?</v>
      </c>
      <c r="F3082" s="151" t="e">
        <f ca="1">+_xll.BInterpol(Boost!$R$6:$R$66,Boost!$AY$6:$AY$66,params!B3082,"cubic")</f>
        <v>#NAME?</v>
      </c>
      <c r="G3082" s="151" t="e">
        <f ca="1">_xll.BInterpol(cf!$A$2:$A$68,cf!$B$2:$B$68,params!B3082,"cubic")/100</f>
        <v>#NAME?</v>
      </c>
      <c r="H3082" s="199" t="e">
        <f t="shared" ca="1" si="392"/>
        <v>#NAME?</v>
      </c>
      <c r="I3082" s="152">
        <f t="shared" si="387"/>
        <v>0.18556989391029843</v>
      </c>
      <c r="J3082" s="152">
        <f t="shared" si="393"/>
        <v>5.4297150290927298E-5</v>
      </c>
      <c r="K3082" s="3" t="e">
        <f t="shared" ca="1" si="389"/>
        <v>#NAME?</v>
      </c>
      <c r="L3082" s="153" t="e">
        <f t="shared" ca="1" si="394"/>
        <v>#NAME?</v>
      </c>
      <c r="M3082" s="195" t="e">
        <f ca="1">_xll.BInterpol(cf!$A$2:$A$68,cf!$C$2:$C$68,params!B3082,"cubic")</f>
        <v>#NAME?</v>
      </c>
      <c r="N3082" s="195" t="e">
        <f ca="1">+_xll.BInterpol(#REF!,#REF!,params!B3082,"cubic")</f>
        <v>#NAME?</v>
      </c>
      <c r="O3082" s="153" t="e">
        <f t="shared" ca="1" si="390"/>
        <v>#NAME?</v>
      </c>
    </row>
    <row r="3083" spans="1:15">
      <c r="A3083">
        <v>3080</v>
      </c>
      <c r="B3083">
        <f t="shared" si="388"/>
        <v>12.32</v>
      </c>
      <c r="C3083" s="151" t="e">
        <f ca="1">+_xll.BInterpol(Boost!$R$6:$R$66,Boost!$AZ$6:$AZ$66,params!B3083,"cubic")</f>
        <v>#NAME?</v>
      </c>
      <c r="D3083" s="151" t="e">
        <f ca="1">+_xll.BInterpol(Boost!$R$6:$R$66,Boost!$AX$6:$AX$66,params!B3083,"cubic")</f>
        <v>#NAME?</v>
      </c>
      <c r="E3083" s="198" t="e">
        <f t="shared" ca="1" si="391"/>
        <v>#NAME?</v>
      </c>
      <c r="F3083" s="151" t="e">
        <f ca="1">+_xll.BInterpol(Boost!$R$6:$R$66,Boost!$AY$6:$AY$66,params!B3083,"cubic")</f>
        <v>#NAME?</v>
      </c>
      <c r="G3083" s="151" t="e">
        <f ca="1">_xll.BInterpol(cf!$A$2:$A$68,cf!$B$2:$B$68,params!B3083,"cubic")/100</f>
        <v>#NAME?</v>
      </c>
      <c r="H3083" s="199" t="e">
        <f t="shared" ca="1" si="392"/>
        <v>#NAME?</v>
      </c>
      <c r="I3083" s="152">
        <f t="shared" si="387"/>
        <v>0.18562418744089992</v>
      </c>
      <c r="J3083" s="152">
        <f t="shared" si="393"/>
        <v>5.4293530601490225E-5</v>
      </c>
      <c r="K3083" s="3" t="e">
        <f t="shared" ca="1" si="389"/>
        <v>#NAME?</v>
      </c>
      <c r="L3083" s="153" t="e">
        <f t="shared" ca="1" si="394"/>
        <v>#NAME?</v>
      </c>
      <c r="M3083" s="195" t="e">
        <f ca="1">_xll.BInterpol(cf!$A$2:$A$68,cf!$C$2:$C$68,params!B3083,"cubic")</f>
        <v>#NAME?</v>
      </c>
      <c r="N3083" s="195" t="e">
        <f ca="1">+_xll.BInterpol(#REF!,#REF!,params!B3083,"cubic")</f>
        <v>#NAME?</v>
      </c>
      <c r="O3083" s="153" t="e">
        <f t="shared" ca="1" si="390"/>
        <v>#NAME?</v>
      </c>
    </row>
    <row r="3084" spans="1:15">
      <c r="A3084">
        <v>3081</v>
      </c>
      <c r="B3084">
        <f t="shared" si="388"/>
        <v>12.324</v>
      </c>
      <c r="C3084" s="151" t="e">
        <f ca="1">+_xll.BInterpol(Boost!$R$6:$R$66,Boost!$AZ$6:$AZ$66,params!B3084,"cubic")</f>
        <v>#NAME?</v>
      </c>
      <c r="D3084" s="151" t="e">
        <f ca="1">+_xll.BInterpol(Boost!$R$6:$R$66,Boost!$AX$6:$AX$66,params!B3084,"cubic")</f>
        <v>#NAME?</v>
      </c>
      <c r="E3084" s="198" t="e">
        <f t="shared" ca="1" si="391"/>
        <v>#NAME?</v>
      </c>
      <c r="F3084" s="151" t="e">
        <f ca="1">+_xll.BInterpol(Boost!$R$6:$R$66,Boost!$AY$6:$AY$66,params!B3084,"cubic")</f>
        <v>#NAME?</v>
      </c>
      <c r="G3084" s="151" t="e">
        <f ca="1">_xll.BInterpol(cf!$A$2:$A$68,cf!$B$2:$B$68,params!B3084,"cubic")/100</f>
        <v>#NAME?</v>
      </c>
      <c r="H3084" s="199" t="e">
        <f t="shared" ca="1" si="392"/>
        <v>#NAME?</v>
      </c>
      <c r="I3084" s="152">
        <f t="shared" si="387"/>
        <v>0.18567847735205345</v>
      </c>
      <c r="J3084" s="152">
        <f t="shared" si="393"/>
        <v>5.428991115352666E-5</v>
      </c>
      <c r="K3084" s="3" t="e">
        <f t="shared" ca="1" si="389"/>
        <v>#NAME?</v>
      </c>
      <c r="L3084" s="153" t="e">
        <f t="shared" ca="1" si="394"/>
        <v>#NAME?</v>
      </c>
      <c r="M3084" s="195" t="e">
        <f ca="1">_xll.BInterpol(cf!$A$2:$A$68,cf!$C$2:$C$68,params!B3084,"cubic")</f>
        <v>#NAME?</v>
      </c>
      <c r="N3084" s="195" t="e">
        <f ca="1">+_xll.BInterpol(#REF!,#REF!,params!B3084,"cubic")</f>
        <v>#NAME?</v>
      </c>
      <c r="O3084" s="153" t="e">
        <f t="shared" ca="1" si="390"/>
        <v>#NAME?</v>
      </c>
    </row>
    <row r="3085" spans="1:15">
      <c r="A3085">
        <v>3082</v>
      </c>
      <c r="B3085">
        <f t="shared" si="388"/>
        <v>12.327999999999999</v>
      </c>
      <c r="C3085" s="151" t="e">
        <f ca="1">+_xll.BInterpol(Boost!$R$6:$R$66,Boost!$AZ$6:$AZ$66,params!B3085,"cubic")</f>
        <v>#NAME?</v>
      </c>
      <c r="D3085" s="151" t="e">
        <f ca="1">+_xll.BInterpol(Boost!$R$6:$R$66,Boost!$AX$6:$AX$66,params!B3085,"cubic")</f>
        <v>#NAME?</v>
      </c>
      <c r="E3085" s="198" t="e">
        <f t="shared" ca="1" si="391"/>
        <v>#NAME?</v>
      </c>
      <c r="F3085" s="151" t="e">
        <f ca="1">+_xll.BInterpol(Boost!$R$6:$R$66,Boost!$AY$6:$AY$66,params!B3085,"cubic")</f>
        <v>#NAME?</v>
      </c>
      <c r="G3085" s="151" t="e">
        <f ca="1">_xll.BInterpol(cf!$A$2:$A$68,cf!$B$2:$B$68,params!B3085,"cubic")/100</f>
        <v>#NAME?</v>
      </c>
      <c r="H3085" s="199" t="e">
        <f t="shared" ca="1" si="392"/>
        <v>#NAME?</v>
      </c>
      <c r="I3085" s="152">
        <f t="shared" si="387"/>
        <v>0.18573276364400015</v>
      </c>
      <c r="J3085" s="152">
        <f t="shared" si="393"/>
        <v>5.4286291946703535E-5</v>
      </c>
      <c r="K3085" s="3" t="e">
        <f t="shared" ca="1" si="389"/>
        <v>#NAME?</v>
      </c>
      <c r="L3085" s="153" t="e">
        <f t="shared" ca="1" si="394"/>
        <v>#NAME?</v>
      </c>
      <c r="M3085" s="195" t="e">
        <f ca="1">_xll.BInterpol(cf!$A$2:$A$68,cf!$C$2:$C$68,params!B3085,"cubic")</f>
        <v>#NAME?</v>
      </c>
      <c r="N3085" s="195" t="e">
        <f ca="1">+_xll.BInterpol(#REF!,#REF!,params!B3085,"cubic")</f>
        <v>#NAME?</v>
      </c>
      <c r="O3085" s="153" t="e">
        <f t="shared" ca="1" si="390"/>
        <v>#NAME?</v>
      </c>
    </row>
    <row r="3086" spans="1:15">
      <c r="A3086">
        <v>3083</v>
      </c>
      <c r="B3086">
        <f t="shared" si="388"/>
        <v>12.332000000000001</v>
      </c>
      <c r="C3086" s="151" t="e">
        <f ca="1">+_xll.BInterpol(Boost!$R$6:$R$66,Boost!$AZ$6:$AZ$66,params!B3086,"cubic")</f>
        <v>#NAME?</v>
      </c>
      <c r="D3086" s="151" t="e">
        <f ca="1">+_xll.BInterpol(Boost!$R$6:$R$66,Boost!$AX$6:$AX$66,params!B3086,"cubic")</f>
        <v>#NAME?</v>
      </c>
      <c r="E3086" s="198" t="e">
        <f t="shared" ca="1" si="391"/>
        <v>#NAME?</v>
      </c>
      <c r="F3086" s="151" t="e">
        <f ca="1">+_xll.BInterpol(Boost!$R$6:$R$66,Boost!$AY$6:$AY$66,params!B3086,"cubic")</f>
        <v>#NAME?</v>
      </c>
      <c r="G3086" s="151" t="e">
        <f ca="1">_xll.BInterpol(cf!$A$2:$A$68,cf!$B$2:$B$68,params!B3086,"cubic")/100</f>
        <v>#NAME?</v>
      </c>
      <c r="H3086" s="199" t="e">
        <f t="shared" ca="1" si="392"/>
        <v>#NAME?</v>
      </c>
      <c r="I3086" s="152">
        <f t="shared" si="387"/>
        <v>0.18578704631698129</v>
      </c>
      <c r="J3086" s="152">
        <f t="shared" si="393"/>
        <v>5.4282672981131874E-5</v>
      </c>
      <c r="K3086" s="3" t="e">
        <f t="shared" ca="1" si="389"/>
        <v>#NAME?</v>
      </c>
      <c r="L3086" s="153" t="e">
        <f t="shared" ca="1" si="394"/>
        <v>#NAME?</v>
      </c>
      <c r="M3086" s="195" t="e">
        <f ca="1">_xll.BInterpol(cf!$A$2:$A$68,cf!$C$2:$C$68,params!B3086,"cubic")</f>
        <v>#NAME?</v>
      </c>
      <c r="N3086" s="195" t="e">
        <f ca="1">+_xll.BInterpol(#REF!,#REF!,params!B3086,"cubic")</f>
        <v>#NAME?</v>
      </c>
      <c r="O3086" s="153" t="e">
        <f t="shared" ca="1" si="390"/>
        <v>#NAME?</v>
      </c>
    </row>
    <row r="3087" spans="1:15">
      <c r="A3087">
        <v>3084</v>
      </c>
      <c r="B3087">
        <f t="shared" si="388"/>
        <v>12.336</v>
      </c>
      <c r="C3087" s="151" t="e">
        <f ca="1">+_xll.BInterpol(Boost!$R$6:$R$66,Boost!$AZ$6:$AZ$66,params!B3087,"cubic")</f>
        <v>#NAME?</v>
      </c>
      <c r="D3087" s="151" t="e">
        <f ca="1">+_xll.BInterpol(Boost!$R$6:$R$66,Boost!$AX$6:$AX$66,params!B3087,"cubic")</f>
        <v>#NAME?</v>
      </c>
      <c r="E3087" s="198" t="e">
        <f t="shared" ca="1" si="391"/>
        <v>#NAME?</v>
      </c>
      <c r="F3087" s="151" t="e">
        <f ca="1">+_xll.BInterpol(Boost!$R$6:$R$66,Boost!$AY$6:$AY$66,params!B3087,"cubic")</f>
        <v>#NAME?</v>
      </c>
      <c r="G3087" s="151" t="e">
        <f ca="1">_xll.BInterpol(cf!$A$2:$A$68,cf!$B$2:$B$68,params!B3087,"cubic")/100</f>
        <v>#NAME?</v>
      </c>
      <c r="H3087" s="199" t="e">
        <f t="shared" ca="1" si="392"/>
        <v>#NAME?</v>
      </c>
      <c r="I3087" s="152">
        <f t="shared" si="387"/>
        <v>0.18584132537123832</v>
      </c>
      <c r="J3087" s="152">
        <f t="shared" si="393"/>
        <v>5.4279054257033721E-5</v>
      </c>
      <c r="K3087" s="3" t="e">
        <f t="shared" ca="1" si="389"/>
        <v>#NAME?</v>
      </c>
      <c r="L3087" s="153" t="e">
        <f t="shared" ca="1" si="394"/>
        <v>#NAME?</v>
      </c>
      <c r="M3087" s="195" t="e">
        <f ca="1">_xll.BInterpol(cf!$A$2:$A$68,cf!$C$2:$C$68,params!B3087,"cubic")</f>
        <v>#NAME?</v>
      </c>
      <c r="N3087" s="195" t="e">
        <f ca="1">+_xll.BInterpol(#REF!,#REF!,params!B3087,"cubic")</f>
        <v>#NAME?</v>
      </c>
      <c r="O3087" s="153" t="e">
        <f t="shared" ca="1" si="390"/>
        <v>#NAME?</v>
      </c>
    </row>
    <row r="3088" spans="1:15">
      <c r="A3088">
        <v>3085</v>
      </c>
      <c r="B3088">
        <f t="shared" si="388"/>
        <v>12.34</v>
      </c>
      <c r="C3088" s="151" t="e">
        <f ca="1">+_xll.BInterpol(Boost!$R$6:$R$66,Boost!$AZ$6:$AZ$66,params!B3088,"cubic")</f>
        <v>#NAME?</v>
      </c>
      <c r="D3088" s="151" t="e">
        <f ca="1">+_xll.BInterpol(Boost!$R$6:$R$66,Boost!$AX$6:$AX$66,params!B3088,"cubic")</f>
        <v>#NAME?</v>
      </c>
      <c r="E3088" s="198" t="e">
        <f t="shared" ca="1" si="391"/>
        <v>#NAME?</v>
      </c>
      <c r="F3088" s="151" t="e">
        <f ca="1">+_xll.BInterpol(Boost!$R$6:$R$66,Boost!$AY$6:$AY$66,params!B3088,"cubic")</f>
        <v>#NAME?</v>
      </c>
      <c r="G3088" s="151" t="e">
        <f ca="1">_xll.BInterpol(cf!$A$2:$A$68,cf!$B$2:$B$68,params!B3088,"cubic")/100</f>
        <v>#NAME?</v>
      </c>
      <c r="H3088" s="199" t="e">
        <f t="shared" ca="1" si="392"/>
        <v>#NAME?</v>
      </c>
      <c r="I3088" s="152">
        <f t="shared" si="387"/>
        <v>0.18589560080701217</v>
      </c>
      <c r="J3088" s="152">
        <f t="shared" si="393"/>
        <v>5.4275435773853964E-5</v>
      </c>
      <c r="K3088" s="3" t="e">
        <f t="shared" ca="1" si="389"/>
        <v>#NAME?</v>
      </c>
      <c r="L3088" s="153" t="e">
        <f t="shared" ca="1" si="394"/>
        <v>#NAME?</v>
      </c>
      <c r="M3088" s="195" t="e">
        <f ca="1">_xll.BInterpol(cf!$A$2:$A$68,cf!$C$2:$C$68,params!B3088,"cubic")</f>
        <v>#NAME?</v>
      </c>
      <c r="N3088" s="195" t="e">
        <f ca="1">+_xll.BInterpol(#REF!,#REF!,params!B3088,"cubic")</f>
        <v>#NAME?</v>
      </c>
      <c r="O3088" s="153" t="e">
        <f t="shared" ca="1" si="390"/>
        <v>#NAME?</v>
      </c>
    </row>
    <row r="3089" spans="1:15">
      <c r="A3089">
        <v>3086</v>
      </c>
      <c r="B3089">
        <f t="shared" si="388"/>
        <v>12.343999999999999</v>
      </c>
      <c r="C3089" s="151" t="e">
        <f ca="1">+_xll.BInterpol(Boost!$R$6:$R$66,Boost!$AZ$6:$AZ$66,params!B3089,"cubic")</f>
        <v>#NAME?</v>
      </c>
      <c r="D3089" s="151" t="e">
        <f ca="1">+_xll.BInterpol(Boost!$R$6:$R$66,Boost!$AX$6:$AX$66,params!B3089,"cubic")</f>
        <v>#NAME?</v>
      </c>
      <c r="E3089" s="198" t="e">
        <f t="shared" ca="1" si="391"/>
        <v>#NAME?</v>
      </c>
      <c r="F3089" s="151" t="e">
        <f ca="1">+_xll.BInterpol(Boost!$R$6:$R$66,Boost!$AY$6:$AY$66,params!B3089,"cubic")</f>
        <v>#NAME?</v>
      </c>
      <c r="G3089" s="151" t="e">
        <f ca="1">_xll.BInterpol(cf!$A$2:$A$68,cf!$B$2:$B$68,params!B3089,"cubic")/100</f>
        <v>#NAME?</v>
      </c>
      <c r="H3089" s="199" t="e">
        <f t="shared" ca="1" si="392"/>
        <v>#NAME?</v>
      </c>
      <c r="I3089" s="152">
        <f t="shared" si="387"/>
        <v>0.18594987262454443</v>
      </c>
      <c r="J3089" s="152">
        <f t="shared" si="393"/>
        <v>5.4271817532258737E-5</v>
      </c>
      <c r="K3089" s="3" t="e">
        <f t="shared" ca="1" si="389"/>
        <v>#NAME?</v>
      </c>
      <c r="L3089" s="153" t="e">
        <f t="shared" ca="1" si="394"/>
        <v>#NAME?</v>
      </c>
      <c r="M3089" s="195" t="e">
        <f ca="1">_xll.BInterpol(cf!$A$2:$A$68,cf!$C$2:$C$68,params!B3089,"cubic")</f>
        <v>#NAME?</v>
      </c>
      <c r="N3089" s="195" t="e">
        <f ca="1">+_xll.BInterpol(#REF!,#REF!,params!B3089,"cubic")</f>
        <v>#NAME?</v>
      </c>
      <c r="O3089" s="153" t="e">
        <f t="shared" ca="1" si="390"/>
        <v>#NAME?</v>
      </c>
    </row>
    <row r="3090" spans="1:15">
      <c r="A3090">
        <v>3087</v>
      </c>
      <c r="B3090">
        <f t="shared" si="388"/>
        <v>12.348000000000001</v>
      </c>
      <c r="C3090" s="151" t="e">
        <f ca="1">+_xll.BInterpol(Boost!$R$6:$R$66,Boost!$AZ$6:$AZ$66,params!B3090,"cubic")</f>
        <v>#NAME?</v>
      </c>
      <c r="D3090" s="151" t="e">
        <f ca="1">+_xll.BInterpol(Boost!$R$6:$R$66,Boost!$AX$6:$AX$66,params!B3090,"cubic")</f>
        <v>#NAME?</v>
      </c>
      <c r="E3090" s="198" t="e">
        <f t="shared" ca="1" si="391"/>
        <v>#NAME?</v>
      </c>
      <c r="F3090" s="151" t="e">
        <f ca="1">+_xll.BInterpol(Boost!$R$6:$R$66,Boost!$AY$6:$AY$66,params!B3090,"cubic")</f>
        <v>#NAME?</v>
      </c>
      <c r="G3090" s="151" t="e">
        <f ca="1">_xll.BInterpol(cf!$A$2:$A$68,cf!$B$2:$B$68,params!B3090,"cubic")/100</f>
        <v>#NAME?</v>
      </c>
      <c r="H3090" s="199" t="e">
        <f t="shared" ca="1" si="392"/>
        <v>#NAME?</v>
      </c>
      <c r="I3090" s="152">
        <f t="shared" si="387"/>
        <v>0.18600414082407601</v>
      </c>
      <c r="J3090" s="152">
        <f t="shared" si="393"/>
        <v>5.4268199531581907E-5</v>
      </c>
      <c r="K3090" s="3" t="e">
        <f t="shared" ca="1" si="389"/>
        <v>#NAME?</v>
      </c>
      <c r="L3090" s="153" t="e">
        <f t="shared" ca="1" si="394"/>
        <v>#NAME?</v>
      </c>
      <c r="M3090" s="195" t="e">
        <f ca="1">_xll.BInterpol(cf!$A$2:$A$68,cf!$C$2:$C$68,params!B3090,"cubic")</f>
        <v>#NAME?</v>
      </c>
      <c r="N3090" s="195" t="e">
        <f ca="1">+_xll.BInterpol(#REF!,#REF!,params!B3090,"cubic")</f>
        <v>#NAME?</v>
      </c>
      <c r="O3090" s="153" t="e">
        <f t="shared" ca="1" si="390"/>
        <v>#NAME?</v>
      </c>
    </row>
    <row r="3091" spans="1:15">
      <c r="A3091">
        <v>3088</v>
      </c>
      <c r="B3091">
        <f t="shared" si="388"/>
        <v>12.352</v>
      </c>
      <c r="C3091" s="151" t="e">
        <f ca="1">+_xll.BInterpol(Boost!$R$6:$R$66,Boost!$AZ$6:$AZ$66,params!B3091,"cubic")</f>
        <v>#NAME?</v>
      </c>
      <c r="D3091" s="151" t="e">
        <f ca="1">+_xll.BInterpol(Boost!$R$6:$R$66,Boost!$AX$6:$AX$66,params!B3091,"cubic")</f>
        <v>#NAME?</v>
      </c>
      <c r="E3091" s="198" t="e">
        <f t="shared" ca="1" si="391"/>
        <v>#NAME?</v>
      </c>
      <c r="F3091" s="151" t="e">
        <f ca="1">+_xll.BInterpol(Boost!$R$6:$R$66,Boost!$AY$6:$AY$66,params!B3091,"cubic")</f>
        <v>#NAME?</v>
      </c>
      <c r="G3091" s="151" t="e">
        <f ca="1">_xll.BInterpol(cf!$A$2:$A$68,cf!$B$2:$B$68,params!B3091,"cubic")/100</f>
        <v>#NAME?</v>
      </c>
      <c r="H3091" s="199" t="e">
        <f t="shared" ca="1" si="392"/>
        <v>#NAME?</v>
      </c>
      <c r="I3091" s="152">
        <f t="shared" si="387"/>
        <v>0.18605840540584828</v>
      </c>
      <c r="J3091" s="152">
        <f t="shared" si="393"/>
        <v>5.4264581772267562E-5</v>
      </c>
      <c r="K3091" s="3" t="e">
        <f t="shared" ca="1" si="389"/>
        <v>#NAME?</v>
      </c>
      <c r="L3091" s="153" t="e">
        <f t="shared" ca="1" si="394"/>
        <v>#NAME?</v>
      </c>
      <c r="M3091" s="195" t="e">
        <f ca="1">_xll.BInterpol(cf!$A$2:$A$68,cf!$C$2:$C$68,params!B3091,"cubic")</f>
        <v>#NAME?</v>
      </c>
      <c r="N3091" s="195" t="e">
        <f ca="1">+_xll.BInterpol(#REF!,#REF!,params!B3091,"cubic")</f>
        <v>#NAME?</v>
      </c>
      <c r="O3091" s="153" t="e">
        <f t="shared" ca="1" si="390"/>
        <v>#NAME?</v>
      </c>
    </row>
    <row r="3092" spans="1:15">
      <c r="A3092">
        <v>3089</v>
      </c>
      <c r="B3092">
        <f t="shared" si="388"/>
        <v>12.356</v>
      </c>
      <c r="C3092" s="151" t="e">
        <f ca="1">+_xll.BInterpol(Boost!$R$6:$R$66,Boost!$AZ$6:$AZ$66,params!B3092,"cubic")</f>
        <v>#NAME?</v>
      </c>
      <c r="D3092" s="151" t="e">
        <f ca="1">+_xll.BInterpol(Boost!$R$6:$R$66,Boost!$AX$6:$AX$66,params!B3092,"cubic")</f>
        <v>#NAME?</v>
      </c>
      <c r="E3092" s="198" t="e">
        <f t="shared" ca="1" si="391"/>
        <v>#NAME?</v>
      </c>
      <c r="F3092" s="151" t="e">
        <f ca="1">+_xll.BInterpol(Boost!$R$6:$R$66,Boost!$AY$6:$AY$66,params!B3092,"cubic")</f>
        <v>#NAME?</v>
      </c>
      <c r="G3092" s="151" t="e">
        <f ca="1">_xll.BInterpol(cf!$A$2:$A$68,cf!$B$2:$B$68,params!B3092,"cubic")/100</f>
        <v>#NAME?</v>
      </c>
      <c r="H3092" s="199" t="e">
        <f t="shared" ca="1" si="392"/>
        <v>#NAME?</v>
      </c>
      <c r="I3092" s="152">
        <f t="shared" si="387"/>
        <v>0.18611266637010226</v>
      </c>
      <c r="J3092" s="152">
        <f t="shared" si="393"/>
        <v>5.4260964253982635E-5</v>
      </c>
      <c r="K3092" s="3" t="e">
        <f t="shared" ca="1" si="389"/>
        <v>#NAME?</v>
      </c>
      <c r="L3092" s="153" t="e">
        <f t="shared" ca="1" si="394"/>
        <v>#NAME?</v>
      </c>
      <c r="M3092" s="195" t="e">
        <f ca="1">_xll.BInterpol(cf!$A$2:$A$68,cf!$C$2:$C$68,params!B3092,"cubic")</f>
        <v>#NAME?</v>
      </c>
      <c r="N3092" s="195" t="e">
        <f ca="1">+_xll.BInterpol(#REF!,#REF!,params!B3092,"cubic")</f>
        <v>#NAME?</v>
      </c>
      <c r="O3092" s="153" t="e">
        <f t="shared" ca="1" si="390"/>
        <v>#NAME?</v>
      </c>
    </row>
    <row r="3093" spans="1:15">
      <c r="A3093">
        <v>3090</v>
      </c>
      <c r="B3093">
        <f t="shared" si="388"/>
        <v>12.36</v>
      </c>
      <c r="C3093" s="151" t="e">
        <f ca="1">+_xll.BInterpol(Boost!$R$6:$R$66,Boost!$AZ$6:$AZ$66,params!B3093,"cubic")</f>
        <v>#NAME?</v>
      </c>
      <c r="D3093" s="151" t="e">
        <f ca="1">+_xll.BInterpol(Boost!$R$6:$R$66,Boost!$AX$6:$AX$66,params!B3093,"cubic")</f>
        <v>#NAME?</v>
      </c>
      <c r="E3093" s="198" t="e">
        <f t="shared" ca="1" si="391"/>
        <v>#NAME?</v>
      </c>
      <c r="F3093" s="151" t="e">
        <f ca="1">+_xll.BInterpol(Boost!$R$6:$R$66,Boost!$AY$6:$AY$66,params!B3093,"cubic")</f>
        <v>#NAME?</v>
      </c>
      <c r="G3093" s="151" t="e">
        <f ca="1">_xll.BInterpol(cf!$A$2:$A$68,cf!$B$2:$B$68,params!B3093,"cubic")/100</f>
        <v>#NAME?</v>
      </c>
      <c r="H3093" s="199" t="e">
        <f t="shared" ca="1" si="392"/>
        <v>#NAME?</v>
      </c>
      <c r="I3093" s="152">
        <f t="shared" si="387"/>
        <v>0.18616692371707932</v>
      </c>
      <c r="J3093" s="152">
        <f t="shared" si="393"/>
        <v>5.4257346977060195E-5</v>
      </c>
      <c r="K3093" s="3" t="e">
        <f t="shared" ca="1" si="389"/>
        <v>#NAME?</v>
      </c>
      <c r="L3093" s="153" t="e">
        <f t="shared" ca="1" si="394"/>
        <v>#NAME?</v>
      </c>
      <c r="M3093" s="195" t="e">
        <f ca="1">_xll.BInterpol(cf!$A$2:$A$68,cf!$C$2:$C$68,params!B3093,"cubic")</f>
        <v>#NAME?</v>
      </c>
      <c r="N3093" s="195" t="e">
        <f ca="1">+_xll.BInterpol(#REF!,#REF!,params!B3093,"cubic")</f>
        <v>#NAME?</v>
      </c>
      <c r="O3093" s="153" t="e">
        <f t="shared" ca="1" si="390"/>
        <v>#NAME?</v>
      </c>
    </row>
    <row r="3094" spans="1:15">
      <c r="A3094">
        <v>3091</v>
      </c>
      <c r="B3094">
        <f t="shared" si="388"/>
        <v>12.364000000000001</v>
      </c>
      <c r="C3094" s="151" t="e">
        <f ca="1">+_xll.BInterpol(Boost!$R$6:$R$66,Boost!$AZ$6:$AZ$66,params!B3094,"cubic")</f>
        <v>#NAME?</v>
      </c>
      <c r="D3094" s="151" t="e">
        <f ca="1">+_xll.BInterpol(Boost!$R$6:$R$66,Boost!$AX$6:$AX$66,params!B3094,"cubic")</f>
        <v>#NAME?</v>
      </c>
      <c r="E3094" s="198" t="e">
        <f t="shared" ca="1" si="391"/>
        <v>#NAME?</v>
      </c>
      <c r="F3094" s="151" t="e">
        <f ca="1">+_xll.BInterpol(Boost!$R$6:$R$66,Boost!$AY$6:$AY$66,params!B3094,"cubic")</f>
        <v>#NAME?</v>
      </c>
      <c r="G3094" s="151" t="e">
        <f ca="1">_xll.BInterpol(cf!$A$2:$A$68,cf!$B$2:$B$68,params!B3094,"cubic")/100</f>
        <v>#NAME?</v>
      </c>
      <c r="H3094" s="199" t="e">
        <f t="shared" ca="1" si="392"/>
        <v>#NAME?</v>
      </c>
      <c r="I3094" s="152">
        <f t="shared" si="387"/>
        <v>0.18622117744702038</v>
      </c>
      <c r="J3094" s="152">
        <f t="shared" si="393"/>
        <v>5.425372994105615E-5</v>
      </c>
      <c r="K3094" s="3" t="e">
        <f t="shared" ca="1" si="389"/>
        <v>#NAME?</v>
      </c>
      <c r="L3094" s="153" t="e">
        <f t="shared" ca="1" si="394"/>
        <v>#NAME?</v>
      </c>
      <c r="M3094" s="195" t="e">
        <f ca="1">_xll.BInterpol(cf!$A$2:$A$68,cf!$C$2:$C$68,params!B3094,"cubic")</f>
        <v>#NAME?</v>
      </c>
      <c r="N3094" s="195" t="e">
        <f ca="1">+_xll.BInterpol(#REF!,#REF!,params!B3094,"cubic")</f>
        <v>#NAME?</v>
      </c>
      <c r="O3094" s="153" t="e">
        <f t="shared" ca="1" si="390"/>
        <v>#NAME?</v>
      </c>
    </row>
    <row r="3095" spans="1:15">
      <c r="A3095">
        <v>3092</v>
      </c>
      <c r="B3095">
        <f t="shared" si="388"/>
        <v>12.368</v>
      </c>
      <c r="C3095" s="151" t="e">
        <f ca="1">+_xll.BInterpol(Boost!$R$6:$R$66,Boost!$AZ$6:$AZ$66,params!B3095,"cubic")</f>
        <v>#NAME?</v>
      </c>
      <c r="D3095" s="151" t="e">
        <f ca="1">+_xll.BInterpol(Boost!$R$6:$R$66,Boost!$AX$6:$AX$66,params!B3095,"cubic")</f>
        <v>#NAME?</v>
      </c>
      <c r="E3095" s="198" t="e">
        <f t="shared" ca="1" si="391"/>
        <v>#NAME?</v>
      </c>
      <c r="F3095" s="151" t="e">
        <f ca="1">+_xll.BInterpol(Boost!$R$6:$R$66,Boost!$AY$6:$AY$66,params!B3095,"cubic")</f>
        <v>#NAME?</v>
      </c>
      <c r="G3095" s="151" t="e">
        <f ca="1">_xll.BInterpol(cf!$A$2:$A$68,cf!$B$2:$B$68,params!B3095,"cubic")/100</f>
        <v>#NAME?</v>
      </c>
      <c r="H3095" s="199" t="e">
        <f t="shared" ca="1" si="392"/>
        <v>#NAME?</v>
      </c>
      <c r="I3095" s="152">
        <f t="shared" si="387"/>
        <v>0.1862754275601668</v>
      </c>
      <c r="J3095" s="152">
        <f t="shared" si="393"/>
        <v>5.4250113146414591E-5</v>
      </c>
      <c r="K3095" s="3" t="e">
        <f t="shared" ca="1" si="389"/>
        <v>#NAME?</v>
      </c>
      <c r="L3095" s="153" t="e">
        <f t="shared" ca="1" si="394"/>
        <v>#NAME?</v>
      </c>
      <c r="M3095" s="195" t="e">
        <f ca="1">_xll.BInterpol(cf!$A$2:$A$68,cf!$C$2:$C$68,params!B3095,"cubic")</f>
        <v>#NAME?</v>
      </c>
      <c r="N3095" s="195" t="e">
        <f ca="1">+_xll.BInterpol(#REF!,#REF!,params!B3095,"cubic")</f>
        <v>#NAME?</v>
      </c>
      <c r="O3095" s="153" t="e">
        <f t="shared" ca="1" si="390"/>
        <v>#NAME?</v>
      </c>
    </row>
    <row r="3096" spans="1:15">
      <c r="A3096">
        <v>3093</v>
      </c>
      <c r="B3096">
        <f t="shared" si="388"/>
        <v>12.372</v>
      </c>
      <c r="C3096" s="151" t="e">
        <f ca="1">+_xll.BInterpol(Boost!$R$6:$R$66,Boost!$AZ$6:$AZ$66,params!B3096,"cubic")</f>
        <v>#NAME?</v>
      </c>
      <c r="D3096" s="151" t="e">
        <f ca="1">+_xll.BInterpol(Boost!$R$6:$R$66,Boost!$AX$6:$AX$66,params!B3096,"cubic")</f>
        <v>#NAME?</v>
      </c>
      <c r="E3096" s="198" t="e">
        <f t="shared" ca="1" si="391"/>
        <v>#NAME?</v>
      </c>
      <c r="F3096" s="151" t="e">
        <f ca="1">+_xll.BInterpol(Boost!$R$6:$R$66,Boost!$AY$6:$AY$66,params!B3096,"cubic")</f>
        <v>#NAME?</v>
      </c>
      <c r="G3096" s="151" t="e">
        <f ca="1">_xll.BInterpol(cf!$A$2:$A$68,cf!$B$2:$B$68,params!B3096,"cubic")/100</f>
        <v>#NAME?</v>
      </c>
      <c r="H3096" s="199" t="e">
        <f t="shared" ca="1" si="392"/>
        <v>#NAME?</v>
      </c>
      <c r="I3096" s="152">
        <f t="shared" si="387"/>
        <v>0.18632967405675938</v>
      </c>
      <c r="J3096" s="152">
        <f t="shared" si="393"/>
        <v>5.4246496592580407E-5</v>
      </c>
      <c r="K3096" s="3" t="e">
        <f t="shared" ca="1" si="389"/>
        <v>#NAME?</v>
      </c>
      <c r="L3096" s="153" t="e">
        <f t="shared" ca="1" si="394"/>
        <v>#NAME?</v>
      </c>
      <c r="M3096" s="195" t="e">
        <f ca="1">_xll.BInterpol(cf!$A$2:$A$68,cf!$C$2:$C$68,params!B3096,"cubic")</f>
        <v>#NAME?</v>
      </c>
      <c r="N3096" s="195" t="e">
        <f ca="1">+_xll.BInterpol(#REF!,#REF!,params!B3096,"cubic")</f>
        <v>#NAME?</v>
      </c>
      <c r="O3096" s="153" t="e">
        <f t="shared" ca="1" si="390"/>
        <v>#NAME?</v>
      </c>
    </row>
    <row r="3097" spans="1:15">
      <c r="A3097">
        <v>3094</v>
      </c>
      <c r="B3097">
        <f t="shared" si="388"/>
        <v>12.375999999999999</v>
      </c>
      <c r="C3097" s="151" t="e">
        <f ca="1">+_xll.BInterpol(Boost!$R$6:$R$66,Boost!$AZ$6:$AZ$66,params!B3097,"cubic")</f>
        <v>#NAME?</v>
      </c>
      <c r="D3097" s="151" t="e">
        <f ca="1">+_xll.BInterpol(Boost!$R$6:$R$66,Boost!$AX$6:$AX$66,params!B3097,"cubic")</f>
        <v>#NAME?</v>
      </c>
      <c r="E3097" s="198" t="e">
        <f t="shared" ca="1" si="391"/>
        <v>#NAME?</v>
      </c>
      <c r="F3097" s="151" t="e">
        <f ca="1">+_xll.BInterpol(Boost!$R$6:$R$66,Boost!$AY$6:$AY$66,params!B3097,"cubic")</f>
        <v>#NAME?</v>
      </c>
      <c r="G3097" s="151" t="e">
        <f ca="1">_xll.BInterpol(cf!$A$2:$A$68,cf!$B$2:$B$68,params!B3097,"cubic")/100</f>
        <v>#NAME?</v>
      </c>
      <c r="H3097" s="199" t="e">
        <f t="shared" ca="1" si="392"/>
        <v>#NAME?</v>
      </c>
      <c r="I3097" s="152">
        <f t="shared" si="387"/>
        <v>0.18638391693703948</v>
      </c>
      <c r="J3097" s="152">
        <f t="shared" si="393"/>
        <v>5.4242880280108707E-5</v>
      </c>
      <c r="K3097" s="3" t="e">
        <f t="shared" ca="1" si="389"/>
        <v>#NAME?</v>
      </c>
      <c r="L3097" s="153" t="e">
        <f t="shared" ca="1" si="394"/>
        <v>#NAME?</v>
      </c>
      <c r="M3097" s="195" t="e">
        <f ca="1">_xll.BInterpol(cf!$A$2:$A$68,cf!$C$2:$C$68,params!B3097,"cubic")</f>
        <v>#NAME?</v>
      </c>
      <c r="N3097" s="195" t="e">
        <f ca="1">+_xll.BInterpol(#REF!,#REF!,params!B3097,"cubic")</f>
        <v>#NAME?</v>
      </c>
      <c r="O3097" s="153" t="e">
        <f t="shared" ca="1" si="390"/>
        <v>#NAME?</v>
      </c>
    </row>
    <row r="3098" spans="1:15">
      <c r="A3098">
        <v>3095</v>
      </c>
      <c r="B3098">
        <f t="shared" si="388"/>
        <v>12.38</v>
      </c>
      <c r="C3098" s="151" t="e">
        <f ca="1">+_xll.BInterpol(Boost!$R$6:$R$66,Boost!$AZ$6:$AZ$66,params!B3098,"cubic")</f>
        <v>#NAME?</v>
      </c>
      <c r="D3098" s="151" t="e">
        <f ca="1">+_xll.BInterpol(Boost!$R$6:$R$66,Boost!$AX$6:$AX$66,params!B3098,"cubic")</f>
        <v>#NAME?</v>
      </c>
      <c r="E3098" s="198" t="e">
        <f t="shared" ca="1" si="391"/>
        <v>#NAME?</v>
      </c>
      <c r="F3098" s="151" t="e">
        <f ca="1">+_xll.BInterpol(Boost!$R$6:$R$66,Boost!$AY$6:$AY$66,params!B3098,"cubic")</f>
        <v>#NAME?</v>
      </c>
      <c r="G3098" s="151" t="e">
        <f ca="1">_xll.BInterpol(cf!$A$2:$A$68,cf!$B$2:$B$68,params!B3098,"cubic")/100</f>
        <v>#NAME?</v>
      </c>
      <c r="H3098" s="199" t="e">
        <f t="shared" ca="1" si="392"/>
        <v>#NAME?</v>
      </c>
      <c r="I3098" s="152">
        <f t="shared" si="387"/>
        <v>0.18643815620124815</v>
      </c>
      <c r="J3098" s="152">
        <f t="shared" si="393"/>
        <v>5.4239264208666427E-5</v>
      </c>
      <c r="K3098" s="3" t="e">
        <f t="shared" ca="1" si="389"/>
        <v>#NAME?</v>
      </c>
      <c r="L3098" s="153" t="e">
        <f t="shared" ca="1" si="394"/>
        <v>#NAME?</v>
      </c>
      <c r="M3098" s="195" t="e">
        <f ca="1">_xll.BInterpol(cf!$A$2:$A$68,cf!$C$2:$C$68,params!B3098,"cubic")</f>
        <v>#NAME?</v>
      </c>
      <c r="N3098" s="195" t="e">
        <f ca="1">+_xll.BInterpol(#REF!,#REF!,params!B3098,"cubic")</f>
        <v>#NAME?</v>
      </c>
      <c r="O3098" s="153" t="e">
        <f t="shared" ca="1" si="390"/>
        <v>#NAME?</v>
      </c>
    </row>
    <row r="3099" spans="1:15">
      <c r="A3099">
        <v>3096</v>
      </c>
      <c r="B3099">
        <f t="shared" si="388"/>
        <v>12.384</v>
      </c>
      <c r="C3099" s="151" t="e">
        <f ca="1">+_xll.BInterpol(Boost!$R$6:$R$66,Boost!$AZ$6:$AZ$66,params!B3099,"cubic")</f>
        <v>#NAME?</v>
      </c>
      <c r="D3099" s="151" t="e">
        <f ca="1">+_xll.BInterpol(Boost!$R$6:$R$66,Boost!$AX$6:$AX$66,params!B3099,"cubic")</f>
        <v>#NAME?</v>
      </c>
      <c r="E3099" s="198" t="e">
        <f t="shared" ca="1" si="391"/>
        <v>#NAME?</v>
      </c>
      <c r="F3099" s="151" t="e">
        <f ca="1">+_xll.BInterpol(Boost!$R$6:$R$66,Boost!$AY$6:$AY$66,params!B3099,"cubic")</f>
        <v>#NAME?</v>
      </c>
      <c r="G3099" s="151" t="e">
        <f ca="1">_xll.BInterpol(cf!$A$2:$A$68,cf!$B$2:$B$68,params!B3099,"cubic")/100</f>
        <v>#NAME?</v>
      </c>
      <c r="H3099" s="199" t="e">
        <f t="shared" ca="1" si="392"/>
        <v>#NAME?</v>
      </c>
      <c r="I3099" s="152">
        <f t="shared" si="387"/>
        <v>0.1864923918496264</v>
      </c>
      <c r="J3099" s="152">
        <f t="shared" si="393"/>
        <v>5.4235648378253565E-5</v>
      </c>
      <c r="K3099" s="3" t="e">
        <f t="shared" ca="1" si="389"/>
        <v>#NAME?</v>
      </c>
      <c r="L3099" s="153" t="e">
        <f t="shared" ca="1" si="394"/>
        <v>#NAME?</v>
      </c>
      <c r="M3099" s="195" t="e">
        <f ca="1">_xll.BInterpol(cf!$A$2:$A$68,cf!$C$2:$C$68,params!B3099,"cubic")</f>
        <v>#NAME?</v>
      </c>
      <c r="N3099" s="195" t="e">
        <f ca="1">+_xll.BInterpol(#REF!,#REF!,params!B3099,"cubic")</f>
        <v>#NAME?</v>
      </c>
      <c r="O3099" s="153" t="e">
        <f t="shared" ca="1" si="390"/>
        <v>#NAME?</v>
      </c>
    </row>
    <row r="3100" spans="1:15">
      <c r="A3100">
        <v>3097</v>
      </c>
      <c r="B3100">
        <f t="shared" si="388"/>
        <v>12.388</v>
      </c>
      <c r="C3100" s="151" t="e">
        <f ca="1">+_xll.BInterpol(Boost!$R$6:$R$66,Boost!$AZ$6:$AZ$66,params!B3100,"cubic")</f>
        <v>#NAME?</v>
      </c>
      <c r="D3100" s="151" t="e">
        <f ca="1">+_xll.BInterpol(Boost!$R$6:$R$66,Boost!$AX$6:$AX$66,params!B3100,"cubic")</f>
        <v>#NAME?</v>
      </c>
      <c r="E3100" s="198" t="e">
        <f t="shared" ca="1" si="391"/>
        <v>#NAME?</v>
      </c>
      <c r="F3100" s="151" t="e">
        <f ca="1">+_xll.BInterpol(Boost!$R$6:$R$66,Boost!$AY$6:$AY$66,params!B3100,"cubic")</f>
        <v>#NAME?</v>
      </c>
      <c r="G3100" s="151" t="e">
        <f ca="1">_xll.BInterpol(cf!$A$2:$A$68,cf!$B$2:$B$68,params!B3100,"cubic")/100</f>
        <v>#NAME?</v>
      </c>
      <c r="H3100" s="199" t="e">
        <f t="shared" ca="1" si="392"/>
        <v>#NAME?</v>
      </c>
      <c r="I3100" s="152">
        <f t="shared" si="387"/>
        <v>0.18654662388241527</v>
      </c>
      <c r="J3100" s="152">
        <f t="shared" si="393"/>
        <v>5.4232032788870121E-5</v>
      </c>
      <c r="K3100" s="3" t="e">
        <f t="shared" ca="1" si="389"/>
        <v>#NAME?</v>
      </c>
      <c r="L3100" s="153" t="e">
        <f t="shared" ca="1" si="394"/>
        <v>#NAME?</v>
      </c>
      <c r="M3100" s="195" t="e">
        <f ca="1">_xll.BInterpol(cf!$A$2:$A$68,cf!$C$2:$C$68,params!B3100,"cubic")</f>
        <v>#NAME?</v>
      </c>
      <c r="N3100" s="195" t="e">
        <f ca="1">+_xll.BInterpol(#REF!,#REF!,params!B3100,"cubic")</f>
        <v>#NAME?</v>
      </c>
      <c r="O3100" s="153" t="e">
        <f t="shared" ca="1" si="390"/>
        <v>#NAME?</v>
      </c>
    </row>
    <row r="3101" spans="1:15">
      <c r="A3101">
        <v>3098</v>
      </c>
      <c r="B3101">
        <f t="shared" si="388"/>
        <v>12.391999999999999</v>
      </c>
      <c r="C3101" s="151" t="e">
        <f ca="1">+_xll.BInterpol(Boost!$R$6:$R$66,Boost!$AZ$6:$AZ$66,params!B3101,"cubic")</f>
        <v>#NAME?</v>
      </c>
      <c r="D3101" s="151" t="e">
        <f ca="1">+_xll.BInterpol(Boost!$R$6:$R$66,Boost!$AX$6:$AX$66,params!B3101,"cubic")</f>
        <v>#NAME?</v>
      </c>
      <c r="E3101" s="198" t="e">
        <f t="shared" ca="1" si="391"/>
        <v>#NAME?</v>
      </c>
      <c r="F3101" s="151" t="e">
        <f ca="1">+_xll.BInterpol(Boost!$R$6:$R$66,Boost!$AY$6:$AY$66,params!B3101,"cubic")</f>
        <v>#NAME?</v>
      </c>
      <c r="G3101" s="151" t="e">
        <f ca="1">_xll.BInterpol(cf!$A$2:$A$68,cf!$B$2:$B$68,params!B3101,"cubic")/100</f>
        <v>#NAME?</v>
      </c>
      <c r="H3101" s="199" t="e">
        <f t="shared" ca="1" si="392"/>
        <v>#NAME?</v>
      </c>
      <c r="I3101" s="152">
        <f t="shared" si="387"/>
        <v>0.18660085229985568</v>
      </c>
      <c r="J3101" s="152">
        <f t="shared" si="393"/>
        <v>5.4228417440405075E-5</v>
      </c>
      <c r="K3101" s="3" t="e">
        <f t="shared" ca="1" si="389"/>
        <v>#NAME?</v>
      </c>
      <c r="L3101" s="153" t="e">
        <f t="shared" ca="1" si="394"/>
        <v>#NAME?</v>
      </c>
      <c r="M3101" s="195" t="e">
        <f ca="1">_xll.BInterpol(cf!$A$2:$A$68,cf!$C$2:$C$68,params!B3101,"cubic")</f>
        <v>#NAME?</v>
      </c>
      <c r="N3101" s="195" t="e">
        <f ca="1">+_xll.BInterpol(#REF!,#REF!,params!B3101,"cubic")</f>
        <v>#NAME?</v>
      </c>
      <c r="O3101" s="153" t="e">
        <f t="shared" ca="1" si="390"/>
        <v>#NAME?</v>
      </c>
    </row>
    <row r="3102" spans="1:15">
      <c r="A3102">
        <v>3099</v>
      </c>
      <c r="B3102">
        <f t="shared" si="388"/>
        <v>12.396000000000001</v>
      </c>
      <c r="C3102" s="151" t="e">
        <f ca="1">+_xll.BInterpol(Boost!$R$6:$R$66,Boost!$AZ$6:$AZ$66,params!B3102,"cubic")</f>
        <v>#NAME?</v>
      </c>
      <c r="D3102" s="151" t="e">
        <f ca="1">+_xll.BInterpol(Boost!$R$6:$R$66,Boost!$AX$6:$AX$66,params!B3102,"cubic")</f>
        <v>#NAME?</v>
      </c>
      <c r="E3102" s="198" t="e">
        <f t="shared" ca="1" si="391"/>
        <v>#NAME?</v>
      </c>
      <c r="F3102" s="151" t="e">
        <f ca="1">+_xll.BInterpol(Boost!$R$6:$R$66,Boost!$AY$6:$AY$66,params!B3102,"cubic")</f>
        <v>#NAME?</v>
      </c>
      <c r="G3102" s="151" t="e">
        <f ca="1">_xll.BInterpol(cf!$A$2:$A$68,cf!$B$2:$B$68,params!B3102,"cubic")/100</f>
        <v>#NAME?</v>
      </c>
      <c r="H3102" s="199" t="e">
        <f t="shared" ca="1" si="392"/>
        <v>#NAME?</v>
      </c>
      <c r="I3102" s="152">
        <f t="shared" si="387"/>
        <v>0.18665507710218887</v>
      </c>
      <c r="J3102" s="152">
        <f t="shared" si="393"/>
        <v>5.4224802333191491E-5</v>
      </c>
      <c r="K3102" s="3" t="e">
        <f t="shared" ca="1" si="389"/>
        <v>#NAME?</v>
      </c>
      <c r="L3102" s="153" t="e">
        <f t="shared" ca="1" si="394"/>
        <v>#NAME?</v>
      </c>
      <c r="M3102" s="195" t="e">
        <f ca="1">_xll.BInterpol(cf!$A$2:$A$68,cf!$C$2:$C$68,params!B3102,"cubic")</f>
        <v>#NAME?</v>
      </c>
      <c r="N3102" s="195" t="e">
        <f ca="1">+_xll.BInterpol(#REF!,#REF!,params!B3102,"cubic")</f>
        <v>#NAME?</v>
      </c>
      <c r="O3102" s="153" t="e">
        <f t="shared" ca="1" si="390"/>
        <v>#NAME?</v>
      </c>
    </row>
    <row r="3103" spans="1:15">
      <c r="A3103">
        <v>3100</v>
      </c>
      <c r="B3103">
        <f t="shared" si="388"/>
        <v>12.4</v>
      </c>
      <c r="C3103" s="151" t="e">
        <f ca="1">+_xll.BInterpol(Boost!$R$6:$R$66,Boost!$AZ$6:$AZ$66,params!B3103,"cubic")</f>
        <v>#NAME?</v>
      </c>
      <c r="D3103" s="151" t="e">
        <f ca="1">+_xll.BInterpol(Boost!$R$6:$R$66,Boost!$AX$6:$AX$66,params!B3103,"cubic")</f>
        <v>#NAME?</v>
      </c>
      <c r="E3103" s="198" t="e">
        <f t="shared" ca="1" si="391"/>
        <v>#NAME?</v>
      </c>
      <c r="F3103" s="151" t="e">
        <f ca="1">+_xll.BInterpol(Boost!$R$6:$R$66,Boost!$AY$6:$AY$66,params!B3103,"cubic")</f>
        <v>#NAME?</v>
      </c>
      <c r="G3103" s="151" t="e">
        <f ca="1">_xll.BInterpol(cf!$A$2:$A$68,cf!$B$2:$B$68,params!B3103,"cubic")/100</f>
        <v>#NAME?</v>
      </c>
      <c r="H3103" s="199" t="e">
        <f t="shared" ca="1" si="392"/>
        <v>#NAME?</v>
      </c>
      <c r="I3103" s="152">
        <f t="shared" si="387"/>
        <v>0.18670929828965577</v>
      </c>
      <c r="J3103" s="152">
        <f t="shared" si="393"/>
        <v>5.4221187466896303E-5</v>
      </c>
      <c r="K3103" s="3" t="e">
        <f t="shared" ca="1" si="389"/>
        <v>#NAME?</v>
      </c>
      <c r="L3103" s="153" t="e">
        <f t="shared" ca="1" si="394"/>
        <v>#NAME?</v>
      </c>
      <c r="M3103" s="195" t="e">
        <f ca="1">_xll.BInterpol(cf!$A$2:$A$68,cf!$C$2:$C$68,params!B3103,"cubic")</f>
        <v>#NAME?</v>
      </c>
      <c r="N3103" s="195" t="e">
        <f ca="1">+_xll.BInterpol(#REF!,#REF!,params!B3103,"cubic")</f>
        <v>#NAME?</v>
      </c>
      <c r="O3103" s="153" t="e">
        <f t="shared" ca="1" si="390"/>
        <v>#NAME?</v>
      </c>
    </row>
    <row r="3104" spans="1:15">
      <c r="A3104">
        <v>3101</v>
      </c>
      <c r="B3104">
        <f t="shared" si="388"/>
        <v>12.404</v>
      </c>
      <c r="C3104" s="151" t="e">
        <f ca="1">+_xll.BInterpol(Boost!$R$6:$R$66,Boost!$AZ$6:$AZ$66,params!B3104,"cubic")</f>
        <v>#NAME?</v>
      </c>
      <c r="D3104" s="151" t="e">
        <f ca="1">+_xll.BInterpol(Boost!$R$6:$R$66,Boost!$AX$6:$AX$66,params!B3104,"cubic")</f>
        <v>#NAME?</v>
      </c>
      <c r="E3104" s="198" t="e">
        <f t="shared" ca="1" si="391"/>
        <v>#NAME?</v>
      </c>
      <c r="F3104" s="151" t="e">
        <f ca="1">+_xll.BInterpol(Boost!$R$6:$R$66,Boost!$AY$6:$AY$66,params!B3104,"cubic")</f>
        <v>#NAME?</v>
      </c>
      <c r="G3104" s="151" t="e">
        <f ca="1">_xll.BInterpol(cf!$A$2:$A$68,cf!$B$2:$B$68,params!B3104,"cubic")/100</f>
        <v>#NAME?</v>
      </c>
      <c r="H3104" s="199" t="e">
        <f t="shared" ca="1" si="392"/>
        <v>#NAME?</v>
      </c>
      <c r="I3104" s="152">
        <f t="shared" si="387"/>
        <v>0.18676351586249729</v>
      </c>
      <c r="J3104" s="152">
        <f t="shared" si="393"/>
        <v>5.4217572841519512E-5</v>
      </c>
      <c r="K3104" s="3" t="e">
        <f t="shared" ca="1" si="389"/>
        <v>#NAME?</v>
      </c>
      <c r="L3104" s="153" t="e">
        <f t="shared" ca="1" si="394"/>
        <v>#NAME?</v>
      </c>
      <c r="M3104" s="195" t="e">
        <f ca="1">_xll.BInterpol(cf!$A$2:$A$68,cf!$C$2:$C$68,params!B3104,"cubic")</f>
        <v>#NAME?</v>
      </c>
      <c r="N3104" s="195" t="e">
        <f ca="1">+_xll.BInterpol(#REF!,#REF!,params!B3104,"cubic")</f>
        <v>#NAME?</v>
      </c>
      <c r="O3104" s="153" t="e">
        <f t="shared" ca="1" si="390"/>
        <v>#NAME?</v>
      </c>
    </row>
    <row r="3105" spans="1:15">
      <c r="A3105">
        <v>3102</v>
      </c>
      <c r="B3105">
        <f t="shared" si="388"/>
        <v>12.407999999999999</v>
      </c>
      <c r="C3105" s="151" t="e">
        <f ca="1">+_xll.BInterpol(Boost!$R$6:$R$66,Boost!$AZ$6:$AZ$66,params!B3105,"cubic")</f>
        <v>#NAME?</v>
      </c>
      <c r="D3105" s="151" t="e">
        <f ca="1">+_xll.BInterpol(Boost!$R$6:$R$66,Boost!$AX$6:$AX$66,params!B3105,"cubic")</f>
        <v>#NAME?</v>
      </c>
      <c r="E3105" s="198" t="e">
        <f t="shared" ca="1" si="391"/>
        <v>#NAME?</v>
      </c>
      <c r="F3105" s="151" t="e">
        <f ca="1">+_xll.BInterpol(Boost!$R$6:$R$66,Boost!$AY$6:$AY$66,params!B3105,"cubic")</f>
        <v>#NAME?</v>
      </c>
      <c r="G3105" s="151" t="e">
        <f ca="1">_xll.BInterpol(cf!$A$2:$A$68,cf!$B$2:$B$68,params!B3105,"cubic")/100</f>
        <v>#NAME?</v>
      </c>
      <c r="H3105" s="199" t="e">
        <f t="shared" ca="1" si="392"/>
        <v>#NAME?</v>
      </c>
      <c r="I3105" s="152">
        <f t="shared" si="387"/>
        <v>0.18681772982095446</v>
      </c>
      <c r="J3105" s="152">
        <f t="shared" si="393"/>
        <v>5.421395845717214E-5</v>
      </c>
      <c r="K3105" s="3" t="e">
        <f t="shared" ca="1" si="389"/>
        <v>#NAME?</v>
      </c>
      <c r="L3105" s="153" t="e">
        <f t="shared" ca="1" si="394"/>
        <v>#NAME?</v>
      </c>
      <c r="M3105" s="195" t="e">
        <f ca="1">_xll.BInterpol(cf!$A$2:$A$68,cf!$C$2:$C$68,params!B3105,"cubic")</f>
        <v>#NAME?</v>
      </c>
      <c r="N3105" s="195" t="e">
        <f ca="1">+_xll.BInterpol(#REF!,#REF!,params!B3105,"cubic")</f>
        <v>#NAME?</v>
      </c>
      <c r="O3105" s="153" t="e">
        <f t="shared" ca="1" si="390"/>
        <v>#NAME?</v>
      </c>
    </row>
    <row r="3106" spans="1:15">
      <c r="A3106">
        <v>3103</v>
      </c>
      <c r="B3106">
        <f t="shared" si="388"/>
        <v>12.412000000000001</v>
      </c>
      <c r="C3106" s="151" t="e">
        <f ca="1">+_xll.BInterpol(Boost!$R$6:$R$66,Boost!$AZ$6:$AZ$66,params!B3106,"cubic")</f>
        <v>#NAME?</v>
      </c>
      <c r="D3106" s="151" t="e">
        <f ca="1">+_xll.BInterpol(Boost!$R$6:$R$66,Boost!$AX$6:$AX$66,params!B3106,"cubic")</f>
        <v>#NAME?</v>
      </c>
      <c r="E3106" s="198" t="e">
        <f t="shared" ca="1" si="391"/>
        <v>#NAME?</v>
      </c>
      <c r="F3106" s="151" t="e">
        <f ca="1">+_xll.BInterpol(Boost!$R$6:$R$66,Boost!$AY$6:$AY$66,params!B3106,"cubic")</f>
        <v>#NAME?</v>
      </c>
      <c r="G3106" s="151" t="e">
        <f ca="1">_xll.BInterpol(cf!$A$2:$A$68,cf!$B$2:$B$68,params!B3106,"cubic")/100</f>
        <v>#NAME?</v>
      </c>
      <c r="H3106" s="199" t="e">
        <f t="shared" ca="1" si="392"/>
        <v>#NAME?</v>
      </c>
      <c r="I3106" s="152">
        <f t="shared" ref="I3106:I3169" si="395">1-EXP($R$5*-1*B3106/(1-$R$6))</f>
        <v>0.1868719401652682</v>
      </c>
      <c r="J3106" s="152">
        <f t="shared" si="393"/>
        <v>5.4210344313743164E-5</v>
      </c>
      <c r="K3106" s="3" t="e">
        <f t="shared" ca="1" si="389"/>
        <v>#NAME?</v>
      </c>
      <c r="L3106" s="153" t="e">
        <f t="shared" ca="1" si="394"/>
        <v>#NAME?</v>
      </c>
      <c r="M3106" s="195" t="e">
        <f ca="1">_xll.BInterpol(cf!$A$2:$A$68,cf!$C$2:$C$68,params!B3106,"cubic")</f>
        <v>#NAME?</v>
      </c>
      <c r="N3106" s="195" t="e">
        <f ca="1">+_xll.BInterpol(#REF!,#REF!,params!B3106,"cubic")</f>
        <v>#NAME?</v>
      </c>
      <c r="O3106" s="153" t="e">
        <f t="shared" ca="1" si="390"/>
        <v>#NAME?</v>
      </c>
    </row>
    <row r="3107" spans="1:15">
      <c r="A3107">
        <v>3104</v>
      </c>
      <c r="B3107">
        <f t="shared" si="388"/>
        <v>12.416</v>
      </c>
      <c r="C3107" s="151" t="e">
        <f ca="1">+_xll.BInterpol(Boost!$R$6:$R$66,Boost!$AZ$6:$AZ$66,params!B3107,"cubic")</f>
        <v>#NAME?</v>
      </c>
      <c r="D3107" s="151" t="e">
        <f ca="1">+_xll.BInterpol(Boost!$R$6:$R$66,Boost!$AX$6:$AX$66,params!B3107,"cubic")</f>
        <v>#NAME?</v>
      </c>
      <c r="E3107" s="198" t="e">
        <f t="shared" ca="1" si="391"/>
        <v>#NAME?</v>
      </c>
      <c r="F3107" s="151" t="e">
        <f ca="1">+_xll.BInterpol(Boost!$R$6:$R$66,Boost!$AY$6:$AY$66,params!B3107,"cubic")</f>
        <v>#NAME?</v>
      </c>
      <c r="G3107" s="151" t="e">
        <f ca="1">_xll.BInterpol(cf!$A$2:$A$68,cf!$B$2:$B$68,params!B3107,"cubic")/100</f>
        <v>#NAME?</v>
      </c>
      <c r="H3107" s="199" t="e">
        <f t="shared" ca="1" si="392"/>
        <v>#NAME?</v>
      </c>
      <c r="I3107" s="152">
        <f t="shared" si="395"/>
        <v>0.18692614689567932</v>
      </c>
      <c r="J3107" s="152">
        <f t="shared" si="393"/>
        <v>5.4206730411121562E-5</v>
      </c>
      <c r="K3107" s="3" t="e">
        <f t="shared" ca="1" si="389"/>
        <v>#NAME?</v>
      </c>
      <c r="L3107" s="153" t="e">
        <f t="shared" ca="1" si="394"/>
        <v>#NAME?</v>
      </c>
      <c r="M3107" s="195" t="e">
        <f ca="1">_xll.BInterpol(cf!$A$2:$A$68,cf!$C$2:$C$68,params!B3107,"cubic")</f>
        <v>#NAME?</v>
      </c>
      <c r="N3107" s="195" t="e">
        <f ca="1">+_xll.BInterpol(#REF!,#REF!,params!B3107,"cubic")</f>
        <v>#NAME?</v>
      </c>
      <c r="O3107" s="153" t="e">
        <f t="shared" ca="1" si="390"/>
        <v>#NAME?</v>
      </c>
    </row>
    <row r="3108" spans="1:15">
      <c r="A3108">
        <v>3105</v>
      </c>
      <c r="B3108">
        <f t="shared" si="388"/>
        <v>12.42</v>
      </c>
      <c r="C3108" s="151" t="e">
        <f ca="1">+_xll.BInterpol(Boost!$R$6:$R$66,Boost!$AZ$6:$AZ$66,params!B3108,"cubic")</f>
        <v>#NAME?</v>
      </c>
      <c r="D3108" s="151" t="e">
        <f ca="1">+_xll.BInterpol(Boost!$R$6:$R$66,Boost!$AX$6:$AX$66,params!B3108,"cubic")</f>
        <v>#NAME?</v>
      </c>
      <c r="E3108" s="198" t="e">
        <f t="shared" ca="1" si="391"/>
        <v>#NAME?</v>
      </c>
      <c r="F3108" s="151" t="e">
        <f ca="1">+_xll.BInterpol(Boost!$R$6:$R$66,Boost!$AY$6:$AY$66,params!B3108,"cubic")</f>
        <v>#NAME?</v>
      </c>
      <c r="G3108" s="151" t="e">
        <f ca="1">_xll.BInterpol(cf!$A$2:$A$68,cf!$B$2:$B$68,params!B3108,"cubic")/100</f>
        <v>#NAME?</v>
      </c>
      <c r="H3108" s="199" t="e">
        <f t="shared" ca="1" si="392"/>
        <v>#NAME?</v>
      </c>
      <c r="I3108" s="152">
        <f t="shared" si="395"/>
        <v>0.18698035001242896</v>
      </c>
      <c r="J3108" s="152">
        <f t="shared" si="393"/>
        <v>5.4203116749640401E-5</v>
      </c>
      <c r="K3108" s="3" t="e">
        <f t="shared" ca="1" si="389"/>
        <v>#NAME?</v>
      </c>
      <c r="L3108" s="153" t="e">
        <f t="shared" ca="1" si="394"/>
        <v>#NAME?</v>
      </c>
      <c r="M3108" s="195" t="e">
        <f ca="1">_xll.BInterpol(cf!$A$2:$A$68,cf!$C$2:$C$68,params!B3108,"cubic")</f>
        <v>#NAME?</v>
      </c>
      <c r="N3108" s="195" t="e">
        <f ca="1">+_xll.BInterpol(#REF!,#REF!,params!B3108,"cubic")</f>
        <v>#NAME?</v>
      </c>
      <c r="O3108" s="153" t="e">
        <f t="shared" ca="1" si="390"/>
        <v>#NAME?</v>
      </c>
    </row>
    <row r="3109" spans="1:15">
      <c r="A3109">
        <v>3106</v>
      </c>
      <c r="B3109">
        <f t="shared" si="388"/>
        <v>12.423999999999999</v>
      </c>
      <c r="C3109" s="151" t="e">
        <f ca="1">+_xll.BInterpol(Boost!$R$6:$R$66,Boost!$AZ$6:$AZ$66,params!B3109,"cubic")</f>
        <v>#NAME?</v>
      </c>
      <c r="D3109" s="151" t="e">
        <f ca="1">+_xll.BInterpol(Boost!$R$6:$R$66,Boost!$AX$6:$AX$66,params!B3109,"cubic")</f>
        <v>#NAME?</v>
      </c>
      <c r="E3109" s="198" t="e">
        <f t="shared" ca="1" si="391"/>
        <v>#NAME?</v>
      </c>
      <c r="F3109" s="151" t="e">
        <f ca="1">+_xll.BInterpol(Boost!$R$6:$R$66,Boost!$AY$6:$AY$66,params!B3109,"cubic")</f>
        <v>#NAME?</v>
      </c>
      <c r="G3109" s="151" t="e">
        <f ca="1">_xll.BInterpol(cf!$A$2:$A$68,cf!$B$2:$B$68,params!B3109,"cubic")/100</f>
        <v>#NAME?</v>
      </c>
      <c r="H3109" s="199" t="e">
        <f t="shared" ca="1" si="392"/>
        <v>#NAME?</v>
      </c>
      <c r="I3109" s="152">
        <f t="shared" si="395"/>
        <v>0.18703454951575804</v>
      </c>
      <c r="J3109" s="152">
        <f t="shared" si="393"/>
        <v>5.4199503329077636E-5</v>
      </c>
      <c r="K3109" s="3" t="e">
        <f t="shared" ca="1" si="389"/>
        <v>#NAME?</v>
      </c>
      <c r="L3109" s="153" t="e">
        <f t="shared" ca="1" si="394"/>
        <v>#NAME?</v>
      </c>
      <c r="M3109" s="195" t="e">
        <f ca="1">_xll.BInterpol(cf!$A$2:$A$68,cf!$C$2:$C$68,params!B3109,"cubic")</f>
        <v>#NAME?</v>
      </c>
      <c r="N3109" s="195" t="e">
        <f ca="1">+_xll.BInterpol(#REF!,#REF!,params!B3109,"cubic")</f>
        <v>#NAME?</v>
      </c>
      <c r="O3109" s="153" t="e">
        <f t="shared" ca="1" si="390"/>
        <v>#NAME?</v>
      </c>
    </row>
    <row r="3110" spans="1:15">
      <c r="A3110">
        <v>3107</v>
      </c>
      <c r="B3110">
        <f t="shared" si="388"/>
        <v>12.428000000000001</v>
      </c>
      <c r="C3110" s="151" t="e">
        <f ca="1">+_xll.BInterpol(Boost!$R$6:$R$66,Boost!$AZ$6:$AZ$66,params!B3110,"cubic")</f>
        <v>#NAME?</v>
      </c>
      <c r="D3110" s="151" t="e">
        <f ca="1">+_xll.BInterpol(Boost!$R$6:$R$66,Boost!$AX$6:$AX$66,params!B3110,"cubic")</f>
        <v>#NAME?</v>
      </c>
      <c r="E3110" s="198" t="e">
        <f t="shared" ca="1" si="391"/>
        <v>#NAME?</v>
      </c>
      <c r="F3110" s="151" t="e">
        <f ca="1">+_xll.BInterpol(Boost!$R$6:$R$66,Boost!$AY$6:$AY$66,params!B3110,"cubic")</f>
        <v>#NAME?</v>
      </c>
      <c r="G3110" s="151" t="e">
        <f ca="1">_xll.BInterpol(cf!$A$2:$A$68,cf!$B$2:$B$68,params!B3110,"cubic")/100</f>
        <v>#NAME?</v>
      </c>
      <c r="H3110" s="199" t="e">
        <f t="shared" ca="1" si="392"/>
        <v>#NAME?</v>
      </c>
      <c r="I3110" s="152">
        <f t="shared" si="395"/>
        <v>0.18708874540590725</v>
      </c>
      <c r="J3110" s="152">
        <f t="shared" si="393"/>
        <v>5.4195890149211223E-5</v>
      </c>
      <c r="K3110" s="3" t="e">
        <f t="shared" ca="1" si="389"/>
        <v>#NAME?</v>
      </c>
      <c r="L3110" s="153" t="e">
        <f t="shared" ca="1" si="394"/>
        <v>#NAME?</v>
      </c>
      <c r="M3110" s="195" t="e">
        <f ca="1">_xll.BInterpol(cf!$A$2:$A$68,cf!$C$2:$C$68,params!B3110,"cubic")</f>
        <v>#NAME?</v>
      </c>
      <c r="N3110" s="195" t="e">
        <f ca="1">+_xll.BInterpol(#REF!,#REF!,params!B3110,"cubic")</f>
        <v>#NAME?</v>
      </c>
      <c r="O3110" s="153" t="e">
        <f t="shared" ca="1" si="390"/>
        <v>#NAME?</v>
      </c>
    </row>
    <row r="3111" spans="1:15">
      <c r="A3111">
        <v>3108</v>
      </c>
      <c r="B3111">
        <f t="shared" si="388"/>
        <v>12.432</v>
      </c>
      <c r="C3111" s="151" t="e">
        <f ca="1">+_xll.BInterpol(Boost!$R$6:$R$66,Boost!$AZ$6:$AZ$66,params!B3111,"cubic")</f>
        <v>#NAME?</v>
      </c>
      <c r="D3111" s="151" t="e">
        <f ca="1">+_xll.BInterpol(Boost!$R$6:$R$66,Boost!$AX$6:$AX$66,params!B3111,"cubic")</f>
        <v>#NAME?</v>
      </c>
      <c r="E3111" s="198" t="e">
        <f t="shared" ca="1" si="391"/>
        <v>#NAME?</v>
      </c>
      <c r="F3111" s="151" t="e">
        <f ca="1">+_xll.BInterpol(Boost!$R$6:$R$66,Boost!$AY$6:$AY$66,params!B3111,"cubic")</f>
        <v>#NAME?</v>
      </c>
      <c r="G3111" s="151" t="e">
        <f ca="1">_xll.BInterpol(cf!$A$2:$A$68,cf!$B$2:$B$68,params!B3111,"cubic")/100</f>
        <v>#NAME?</v>
      </c>
      <c r="H3111" s="199" t="e">
        <f t="shared" ca="1" si="392"/>
        <v>#NAME?</v>
      </c>
      <c r="I3111" s="152">
        <f t="shared" si="395"/>
        <v>0.18714293768311752</v>
      </c>
      <c r="J3111" s="152">
        <f t="shared" si="393"/>
        <v>5.4192277210263207E-5</v>
      </c>
      <c r="K3111" s="3" t="e">
        <f t="shared" ca="1" si="389"/>
        <v>#NAME?</v>
      </c>
      <c r="L3111" s="153" t="e">
        <f t="shared" ca="1" si="394"/>
        <v>#NAME?</v>
      </c>
      <c r="M3111" s="195" t="e">
        <f ca="1">_xll.BInterpol(cf!$A$2:$A$68,cf!$C$2:$C$68,params!B3111,"cubic")</f>
        <v>#NAME?</v>
      </c>
      <c r="N3111" s="195" t="e">
        <f ca="1">+_xll.BInterpol(#REF!,#REF!,params!B3111,"cubic")</f>
        <v>#NAME?</v>
      </c>
      <c r="O3111" s="153" t="e">
        <f t="shared" ca="1" si="390"/>
        <v>#NAME?</v>
      </c>
    </row>
    <row r="3112" spans="1:15">
      <c r="A3112">
        <v>3109</v>
      </c>
      <c r="B3112">
        <f t="shared" si="388"/>
        <v>12.436</v>
      </c>
      <c r="C3112" s="151" t="e">
        <f ca="1">+_xll.BInterpol(Boost!$R$6:$R$66,Boost!$AZ$6:$AZ$66,params!B3112,"cubic")</f>
        <v>#NAME?</v>
      </c>
      <c r="D3112" s="151" t="e">
        <f ca="1">+_xll.BInterpol(Boost!$R$6:$R$66,Boost!$AX$6:$AX$66,params!B3112,"cubic")</f>
        <v>#NAME?</v>
      </c>
      <c r="E3112" s="198" t="e">
        <f t="shared" ca="1" si="391"/>
        <v>#NAME?</v>
      </c>
      <c r="F3112" s="151" t="e">
        <f ca="1">+_xll.BInterpol(Boost!$R$6:$R$66,Boost!$AY$6:$AY$66,params!B3112,"cubic")</f>
        <v>#NAME?</v>
      </c>
      <c r="G3112" s="151" t="e">
        <f ca="1">_xll.BInterpol(cf!$A$2:$A$68,cf!$B$2:$B$68,params!B3112,"cubic")/100</f>
        <v>#NAME?</v>
      </c>
      <c r="H3112" s="199" t="e">
        <f t="shared" ca="1" si="392"/>
        <v>#NAME?</v>
      </c>
      <c r="I3112" s="152">
        <f t="shared" si="395"/>
        <v>0.18719712634762975</v>
      </c>
      <c r="J3112" s="152">
        <f t="shared" si="393"/>
        <v>5.4188664512233586E-5</v>
      </c>
      <c r="K3112" s="3" t="e">
        <f t="shared" ca="1" si="389"/>
        <v>#NAME?</v>
      </c>
      <c r="L3112" s="153" t="e">
        <f t="shared" ca="1" si="394"/>
        <v>#NAME?</v>
      </c>
      <c r="M3112" s="195" t="e">
        <f ca="1">_xll.BInterpol(cf!$A$2:$A$68,cf!$C$2:$C$68,params!B3112,"cubic")</f>
        <v>#NAME?</v>
      </c>
      <c r="N3112" s="195" t="e">
        <f ca="1">+_xll.BInterpol(#REF!,#REF!,params!B3112,"cubic")</f>
        <v>#NAME?</v>
      </c>
      <c r="O3112" s="153" t="e">
        <f t="shared" ca="1" si="390"/>
        <v>#NAME?</v>
      </c>
    </row>
    <row r="3113" spans="1:15">
      <c r="A3113">
        <v>3110</v>
      </c>
      <c r="B3113">
        <f t="shared" si="388"/>
        <v>12.44</v>
      </c>
      <c r="C3113" s="151" t="e">
        <f ca="1">+_xll.BInterpol(Boost!$R$6:$R$66,Boost!$AZ$6:$AZ$66,params!B3113,"cubic")</f>
        <v>#NAME?</v>
      </c>
      <c r="D3113" s="151" t="e">
        <f ca="1">+_xll.BInterpol(Boost!$R$6:$R$66,Boost!$AX$6:$AX$66,params!B3113,"cubic")</f>
        <v>#NAME?</v>
      </c>
      <c r="E3113" s="198" t="e">
        <f t="shared" ca="1" si="391"/>
        <v>#NAME?</v>
      </c>
      <c r="F3113" s="151" t="e">
        <f ca="1">+_xll.BInterpol(Boost!$R$6:$R$66,Boost!$AY$6:$AY$66,params!B3113,"cubic")</f>
        <v>#NAME?</v>
      </c>
      <c r="G3113" s="151" t="e">
        <f ca="1">_xll.BInterpol(cf!$A$2:$A$68,cf!$B$2:$B$68,params!B3113,"cubic")/100</f>
        <v>#NAME?</v>
      </c>
      <c r="H3113" s="199" t="e">
        <f t="shared" ca="1" si="392"/>
        <v>#NAME?</v>
      </c>
      <c r="I3113" s="152">
        <f t="shared" si="395"/>
        <v>0.18725131139968476</v>
      </c>
      <c r="J3113" s="152">
        <f t="shared" si="393"/>
        <v>5.418505205501134E-5</v>
      </c>
      <c r="K3113" s="3" t="e">
        <f t="shared" ca="1" si="389"/>
        <v>#NAME?</v>
      </c>
      <c r="L3113" s="153" t="e">
        <f t="shared" ca="1" si="394"/>
        <v>#NAME?</v>
      </c>
      <c r="M3113" s="195" t="e">
        <f ca="1">_xll.BInterpol(cf!$A$2:$A$68,cf!$C$2:$C$68,params!B3113,"cubic")</f>
        <v>#NAME?</v>
      </c>
      <c r="N3113" s="195" t="e">
        <f ca="1">+_xll.BInterpol(#REF!,#REF!,params!B3113,"cubic")</f>
        <v>#NAME?</v>
      </c>
      <c r="O3113" s="153" t="e">
        <f t="shared" ca="1" si="390"/>
        <v>#NAME?</v>
      </c>
    </row>
    <row r="3114" spans="1:15">
      <c r="A3114">
        <v>3111</v>
      </c>
      <c r="B3114">
        <f t="shared" si="388"/>
        <v>12.444000000000001</v>
      </c>
      <c r="C3114" s="151" t="e">
        <f ca="1">+_xll.BInterpol(Boost!$R$6:$R$66,Boost!$AZ$6:$AZ$66,params!B3114,"cubic")</f>
        <v>#NAME?</v>
      </c>
      <c r="D3114" s="151" t="e">
        <f ca="1">+_xll.BInterpol(Boost!$R$6:$R$66,Boost!$AX$6:$AX$66,params!B3114,"cubic")</f>
        <v>#NAME?</v>
      </c>
      <c r="E3114" s="198" t="e">
        <f t="shared" ca="1" si="391"/>
        <v>#NAME?</v>
      </c>
      <c r="F3114" s="151" t="e">
        <f ca="1">+_xll.BInterpol(Boost!$R$6:$R$66,Boost!$AY$6:$AY$66,params!B3114,"cubic")</f>
        <v>#NAME?</v>
      </c>
      <c r="G3114" s="151" t="e">
        <f ca="1">_xll.BInterpol(cf!$A$2:$A$68,cf!$B$2:$B$68,params!B3114,"cubic")/100</f>
        <v>#NAME?</v>
      </c>
      <c r="H3114" s="199" t="e">
        <f t="shared" ca="1" si="392"/>
        <v>#NAME?</v>
      </c>
      <c r="I3114" s="152">
        <f t="shared" si="395"/>
        <v>0.18730549283952336</v>
      </c>
      <c r="J3114" s="152">
        <f t="shared" si="393"/>
        <v>5.4181439838596468E-5</v>
      </c>
      <c r="K3114" s="3" t="e">
        <f t="shared" ca="1" si="389"/>
        <v>#NAME?</v>
      </c>
      <c r="L3114" s="153" t="e">
        <f t="shared" ca="1" si="394"/>
        <v>#NAME?</v>
      </c>
      <c r="M3114" s="195" t="e">
        <f ca="1">_xll.BInterpol(cf!$A$2:$A$68,cf!$C$2:$C$68,params!B3114,"cubic")</f>
        <v>#NAME?</v>
      </c>
      <c r="N3114" s="195" t="e">
        <f ca="1">+_xll.BInterpol(#REF!,#REF!,params!B3114,"cubic")</f>
        <v>#NAME?</v>
      </c>
      <c r="O3114" s="153" t="e">
        <f t="shared" ca="1" si="390"/>
        <v>#NAME?</v>
      </c>
    </row>
    <row r="3115" spans="1:15">
      <c r="A3115">
        <v>3112</v>
      </c>
      <c r="B3115">
        <f t="shared" si="388"/>
        <v>12.448</v>
      </c>
      <c r="C3115" s="151" t="e">
        <f ca="1">+_xll.BInterpol(Boost!$R$6:$R$66,Boost!$AZ$6:$AZ$66,params!B3115,"cubic")</f>
        <v>#NAME?</v>
      </c>
      <c r="D3115" s="151" t="e">
        <f ca="1">+_xll.BInterpol(Boost!$R$6:$R$66,Boost!$AX$6:$AX$66,params!B3115,"cubic")</f>
        <v>#NAME?</v>
      </c>
      <c r="E3115" s="198" t="e">
        <f t="shared" ca="1" si="391"/>
        <v>#NAME?</v>
      </c>
      <c r="F3115" s="151" t="e">
        <f ca="1">+_xll.BInterpol(Boost!$R$6:$R$66,Boost!$AY$6:$AY$66,params!B3115,"cubic")</f>
        <v>#NAME?</v>
      </c>
      <c r="G3115" s="151" t="e">
        <f ca="1">_xll.BInterpol(cf!$A$2:$A$68,cf!$B$2:$B$68,params!B3115,"cubic")/100</f>
        <v>#NAME?</v>
      </c>
      <c r="H3115" s="199" t="e">
        <f t="shared" ca="1" si="392"/>
        <v>#NAME?</v>
      </c>
      <c r="I3115" s="152">
        <f t="shared" si="395"/>
        <v>0.18735967066738646</v>
      </c>
      <c r="J3115" s="152">
        <f t="shared" si="393"/>
        <v>5.4177827863099992E-5</v>
      </c>
      <c r="K3115" s="3" t="e">
        <f t="shared" ca="1" si="389"/>
        <v>#NAME?</v>
      </c>
      <c r="L3115" s="153" t="e">
        <f t="shared" ca="1" si="394"/>
        <v>#NAME?</v>
      </c>
      <c r="M3115" s="195" t="e">
        <f ca="1">_xll.BInterpol(cf!$A$2:$A$68,cf!$C$2:$C$68,params!B3115,"cubic")</f>
        <v>#NAME?</v>
      </c>
      <c r="N3115" s="195" t="e">
        <f ca="1">+_xll.BInterpol(#REF!,#REF!,params!B3115,"cubic")</f>
        <v>#NAME?</v>
      </c>
      <c r="O3115" s="153" t="e">
        <f t="shared" ca="1" si="390"/>
        <v>#NAME?</v>
      </c>
    </row>
    <row r="3116" spans="1:15">
      <c r="A3116">
        <v>3113</v>
      </c>
      <c r="B3116">
        <f t="shared" si="388"/>
        <v>12.452</v>
      </c>
      <c r="C3116" s="151" t="e">
        <f ca="1">+_xll.BInterpol(Boost!$R$6:$R$66,Boost!$AZ$6:$AZ$66,params!B3116,"cubic")</f>
        <v>#NAME?</v>
      </c>
      <c r="D3116" s="151" t="e">
        <f ca="1">+_xll.BInterpol(Boost!$R$6:$R$66,Boost!$AX$6:$AX$66,params!B3116,"cubic")</f>
        <v>#NAME?</v>
      </c>
      <c r="E3116" s="198" t="e">
        <f t="shared" ca="1" si="391"/>
        <v>#NAME?</v>
      </c>
      <c r="F3116" s="151" t="e">
        <f ca="1">+_xll.BInterpol(Boost!$R$6:$R$66,Boost!$AY$6:$AY$66,params!B3116,"cubic")</f>
        <v>#NAME?</v>
      </c>
      <c r="G3116" s="151" t="e">
        <f ca="1">_xll.BInterpol(cf!$A$2:$A$68,cf!$B$2:$B$68,params!B3116,"cubic")/100</f>
        <v>#NAME?</v>
      </c>
      <c r="H3116" s="199" t="e">
        <f t="shared" ca="1" si="392"/>
        <v>#NAME?</v>
      </c>
      <c r="I3116" s="152">
        <f t="shared" si="395"/>
        <v>0.18741384488351465</v>
      </c>
      <c r="J3116" s="152">
        <f t="shared" si="393"/>
        <v>5.4174216128188846E-5</v>
      </c>
      <c r="K3116" s="3" t="e">
        <f t="shared" ca="1" si="389"/>
        <v>#NAME?</v>
      </c>
      <c r="L3116" s="153" t="e">
        <f t="shared" ca="1" si="394"/>
        <v>#NAME?</v>
      </c>
      <c r="M3116" s="195" t="e">
        <f ca="1">_xll.BInterpol(cf!$A$2:$A$68,cf!$C$2:$C$68,params!B3116,"cubic")</f>
        <v>#NAME?</v>
      </c>
      <c r="N3116" s="195" t="e">
        <f ca="1">+_xll.BInterpol(#REF!,#REF!,params!B3116,"cubic")</f>
        <v>#NAME?</v>
      </c>
      <c r="O3116" s="153" t="e">
        <f t="shared" ca="1" si="390"/>
        <v>#NAME?</v>
      </c>
    </row>
    <row r="3117" spans="1:15">
      <c r="A3117">
        <v>3114</v>
      </c>
      <c r="B3117">
        <f t="shared" si="388"/>
        <v>12.456</v>
      </c>
      <c r="C3117" s="151" t="e">
        <f ca="1">+_xll.BInterpol(Boost!$R$6:$R$66,Boost!$AZ$6:$AZ$66,params!B3117,"cubic")</f>
        <v>#NAME?</v>
      </c>
      <c r="D3117" s="151" t="e">
        <f ca="1">+_xll.BInterpol(Boost!$R$6:$R$66,Boost!$AX$6:$AX$66,params!B3117,"cubic")</f>
        <v>#NAME?</v>
      </c>
      <c r="E3117" s="198" t="e">
        <f t="shared" ca="1" si="391"/>
        <v>#NAME?</v>
      </c>
      <c r="F3117" s="151" t="e">
        <f ca="1">+_xll.BInterpol(Boost!$R$6:$R$66,Boost!$AY$6:$AY$66,params!B3117,"cubic")</f>
        <v>#NAME?</v>
      </c>
      <c r="G3117" s="151" t="e">
        <f ca="1">_xll.BInterpol(cf!$A$2:$A$68,cf!$B$2:$B$68,params!B3117,"cubic")/100</f>
        <v>#NAME?</v>
      </c>
      <c r="H3117" s="199" t="e">
        <f t="shared" ca="1" si="392"/>
        <v>#NAME?</v>
      </c>
      <c r="I3117" s="152">
        <f t="shared" si="395"/>
        <v>0.18746801548814884</v>
      </c>
      <c r="J3117" s="152">
        <f t="shared" si="393"/>
        <v>5.4170604634196096E-5</v>
      </c>
      <c r="K3117" s="3" t="e">
        <f t="shared" ca="1" si="389"/>
        <v>#NAME?</v>
      </c>
      <c r="L3117" s="153" t="e">
        <f t="shared" ca="1" si="394"/>
        <v>#NAME?</v>
      </c>
      <c r="M3117" s="195" t="e">
        <f ca="1">_xll.BInterpol(cf!$A$2:$A$68,cf!$C$2:$C$68,params!B3117,"cubic")</f>
        <v>#NAME?</v>
      </c>
      <c r="N3117" s="195" t="e">
        <f ca="1">+_xll.BInterpol(#REF!,#REF!,params!B3117,"cubic")</f>
        <v>#NAME?</v>
      </c>
      <c r="O3117" s="153" t="e">
        <f t="shared" ca="1" si="390"/>
        <v>#NAME?</v>
      </c>
    </row>
    <row r="3118" spans="1:15">
      <c r="A3118">
        <v>3115</v>
      </c>
      <c r="B3118">
        <f t="shared" si="388"/>
        <v>12.46</v>
      </c>
      <c r="C3118" s="151" t="e">
        <f ca="1">+_xll.BInterpol(Boost!$R$6:$R$66,Boost!$AZ$6:$AZ$66,params!B3118,"cubic")</f>
        <v>#NAME?</v>
      </c>
      <c r="D3118" s="151" t="e">
        <f ca="1">+_xll.BInterpol(Boost!$R$6:$R$66,Boost!$AX$6:$AX$66,params!B3118,"cubic")</f>
        <v>#NAME?</v>
      </c>
      <c r="E3118" s="198" t="e">
        <f t="shared" ca="1" si="391"/>
        <v>#NAME?</v>
      </c>
      <c r="F3118" s="151" t="e">
        <f ca="1">+_xll.BInterpol(Boost!$R$6:$R$66,Boost!$AY$6:$AY$66,params!B3118,"cubic")</f>
        <v>#NAME?</v>
      </c>
      <c r="G3118" s="151" t="e">
        <f ca="1">_xll.BInterpol(cf!$A$2:$A$68,cf!$B$2:$B$68,params!B3118,"cubic")/100</f>
        <v>#NAME?</v>
      </c>
      <c r="H3118" s="199" t="e">
        <f t="shared" ca="1" si="392"/>
        <v>#NAME?</v>
      </c>
      <c r="I3118" s="152">
        <f t="shared" si="395"/>
        <v>0.18752218248152985</v>
      </c>
      <c r="J3118" s="152">
        <f t="shared" si="393"/>
        <v>5.416699338101072E-5</v>
      </c>
      <c r="K3118" s="3" t="e">
        <f t="shared" ca="1" si="389"/>
        <v>#NAME?</v>
      </c>
      <c r="L3118" s="153" t="e">
        <f t="shared" ca="1" si="394"/>
        <v>#NAME?</v>
      </c>
      <c r="M3118" s="195" t="e">
        <f ca="1">_xll.BInterpol(cf!$A$2:$A$68,cf!$C$2:$C$68,params!B3118,"cubic")</f>
        <v>#NAME?</v>
      </c>
      <c r="N3118" s="195" t="e">
        <f ca="1">+_xll.BInterpol(#REF!,#REF!,params!B3118,"cubic")</f>
        <v>#NAME?</v>
      </c>
      <c r="O3118" s="153" t="e">
        <f t="shared" ca="1" si="390"/>
        <v>#NAME?</v>
      </c>
    </row>
    <row r="3119" spans="1:15">
      <c r="A3119">
        <v>3116</v>
      </c>
      <c r="B3119">
        <f t="shared" si="388"/>
        <v>12.464</v>
      </c>
      <c r="C3119" s="151" t="e">
        <f ca="1">+_xll.BInterpol(Boost!$R$6:$R$66,Boost!$AZ$6:$AZ$66,params!B3119,"cubic")</f>
        <v>#NAME?</v>
      </c>
      <c r="D3119" s="151" t="e">
        <f ca="1">+_xll.BInterpol(Boost!$R$6:$R$66,Boost!$AX$6:$AX$66,params!B3119,"cubic")</f>
        <v>#NAME?</v>
      </c>
      <c r="E3119" s="198" t="e">
        <f t="shared" ca="1" si="391"/>
        <v>#NAME?</v>
      </c>
      <c r="F3119" s="151" t="e">
        <f ca="1">+_xll.BInterpol(Boost!$R$6:$R$66,Boost!$AY$6:$AY$66,params!B3119,"cubic")</f>
        <v>#NAME?</v>
      </c>
      <c r="G3119" s="151" t="e">
        <f ca="1">_xll.BInterpol(cf!$A$2:$A$68,cf!$B$2:$B$68,params!B3119,"cubic")/100</f>
        <v>#NAME?</v>
      </c>
      <c r="H3119" s="199" t="e">
        <f t="shared" ca="1" si="392"/>
        <v>#NAME?</v>
      </c>
      <c r="I3119" s="152">
        <f t="shared" si="395"/>
        <v>0.18757634586389826</v>
      </c>
      <c r="J3119" s="152">
        <f t="shared" si="393"/>
        <v>5.4163382368410673E-5</v>
      </c>
      <c r="K3119" s="3" t="e">
        <f t="shared" ca="1" si="389"/>
        <v>#NAME?</v>
      </c>
      <c r="L3119" s="153" t="e">
        <f t="shared" ca="1" si="394"/>
        <v>#NAME?</v>
      </c>
      <c r="M3119" s="195" t="e">
        <f ca="1">_xll.BInterpol(cf!$A$2:$A$68,cf!$C$2:$C$68,params!B3119,"cubic")</f>
        <v>#NAME?</v>
      </c>
      <c r="N3119" s="195" t="e">
        <f ca="1">+_xll.BInterpol(#REF!,#REF!,params!B3119,"cubic")</f>
        <v>#NAME?</v>
      </c>
      <c r="O3119" s="153" t="e">
        <f t="shared" ca="1" si="390"/>
        <v>#NAME?</v>
      </c>
    </row>
    <row r="3120" spans="1:15">
      <c r="A3120">
        <v>3117</v>
      </c>
      <c r="B3120">
        <f t="shared" si="388"/>
        <v>12.468</v>
      </c>
      <c r="C3120" s="151" t="e">
        <f ca="1">+_xll.BInterpol(Boost!$R$6:$R$66,Boost!$AZ$6:$AZ$66,params!B3120,"cubic")</f>
        <v>#NAME?</v>
      </c>
      <c r="D3120" s="151" t="e">
        <f ca="1">+_xll.BInterpol(Boost!$R$6:$R$66,Boost!$AX$6:$AX$66,params!B3120,"cubic")</f>
        <v>#NAME?</v>
      </c>
      <c r="E3120" s="198" t="e">
        <f t="shared" ca="1" si="391"/>
        <v>#NAME?</v>
      </c>
      <c r="F3120" s="151" t="e">
        <f ca="1">+_xll.BInterpol(Boost!$R$6:$R$66,Boost!$AY$6:$AY$66,params!B3120,"cubic")</f>
        <v>#NAME?</v>
      </c>
      <c r="G3120" s="151" t="e">
        <f ca="1">_xll.BInterpol(cf!$A$2:$A$68,cf!$B$2:$B$68,params!B3120,"cubic")/100</f>
        <v>#NAME?</v>
      </c>
      <c r="H3120" s="199" t="e">
        <f t="shared" ca="1" si="392"/>
        <v>#NAME?</v>
      </c>
      <c r="I3120" s="152">
        <f t="shared" si="395"/>
        <v>0.18763050563549488</v>
      </c>
      <c r="J3120" s="152">
        <f t="shared" si="393"/>
        <v>5.4159771596618E-5</v>
      </c>
      <c r="K3120" s="3" t="e">
        <f t="shared" ca="1" si="389"/>
        <v>#NAME?</v>
      </c>
      <c r="L3120" s="153" t="e">
        <f t="shared" ca="1" si="394"/>
        <v>#NAME?</v>
      </c>
      <c r="M3120" s="195" t="e">
        <f ca="1">_xll.BInterpol(cf!$A$2:$A$68,cf!$C$2:$C$68,params!B3120,"cubic")</f>
        <v>#NAME?</v>
      </c>
      <c r="N3120" s="195" t="e">
        <f ca="1">+_xll.BInterpol(#REF!,#REF!,params!B3120,"cubic")</f>
        <v>#NAME?</v>
      </c>
      <c r="O3120" s="153" t="e">
        <f t="shared" ca="1" si="390"/>
        <v>#NAME?</v>
      </c>
    </row>
    <row r="3121" spans="1:15">
      <c r="A3121">
        <v>3118</v>
      </c>
      <c r="B3121">
        <f t="shared" si="388"/>
        <v>12.472</v>
      </c>
      <c r="C3121" s="151" t="e">
        <f ca="1">+_xll.BInterpol(Boost!$R$6:$R$66,Boost!$AZ$6:$AZ$66,params!B3121,"cubic")</f>
        <v>#NAME?</v>
      </c>
      <c r="D3121" s="151" t="e">
        <f ca="1">+_xll.BInterpol(Boost!$R$6:$R$66,Boost!$AX$6:$AX$66,params!B3121,"cubic")</f>
        <v>#NAME?</v>
      </c>
      <c r="E3121" s="198" t="e">
        <f t="shared" ca="1" si="391"/>
        <v>#NAME?</v>
      </c>
      <c r="F3121" s="151" t="e">
        <f ca="1">+_xll.BInterpol(Boost!$R$6:$R$66,Boost!$AY$6:$AY$66,params!B3121,"cubic")</f>
        <v>#NAME?</v>
      </c>
      <c r="G3121" s="151" t="e">
        <f ca="1">_xll.BInterpol(cf!$A$2:$A$68,cf!$B$2:$B$68,params!B3121,"cubic")/100</f>
        <v>#NAME?</v>
      </c>
      <c r="H3121" s="199" t="e">
        <f t="shared" ca="1" si="392"/>
        <v>#NAME?</v>
      </c>
      <c r="I3121" s="152">
        <f t="shared" si="395"/>
        <v>0.1876846617965604</v>
      </c>
      <c r="J3121" s="152">
        <f t="shared" si="393"/>
        <v>5.415616106552168E-5</v>
      </c>
      <c r="K3121" s="3" t="e">
        <f t="shared" ca="1" si="389"/>
        <v>#NAME?</v>
      </c>
      <c r="L3121" s="153" t="e">
        <f t="shared" ca="1" si="394"/>
        <v>#NAME?</v>
      </c>
      <c r="M3121" s="195" t="e">
        <f ca="1">_xll.BInterpol(cf!$A$2:$A$68,cf!$C$2:$C$68,params!B3121,"cubic")</f>
        <v>#NAME?</v>
      </c>
      <c r="N3121" s="195" t="e">
        <f ca="1">+_xll.BInterpol(#REF!,#REF!,params!B3121,"cubic")</f>
        <v>#NAME?</v>
      </c>
      <c r="O3121" s="153" t="e">
        <f t="shared" ca="1" si="390"/>
        <v>#NAME?</v>
      </c>
    </row>
    <row r="3122" spans="1:15">
      <c r="A3122">
        <v>3119</v>
      </c>
      <c r="B3122">
        <f t="shared" si="388"/>
        <v>12.476000000000001</v>
      </c>
      <c r="C3122" s="151" t="e">
        <f ca="1">+_xll.BInterpol(Boost!$R$6:$R$66,Boost!$AZ$6:$AZ$66,params!B3122,"cubic")</f>
        <v>#NAME?</v>
      </c>
      <c r="D3122" s="151" t="e">
        <f ca="1">+_xll.BInterpol(Boost!$R$6:$R$66,Boost!$AX$6:$AX$66,params!B3122,"cubic")</f>
        <v>#NAME?</v>
      </c>
      <c r="E3122" s="198" t="e">
        <f t="shared" ca="1" si="391"/>
        <v>#NAME?</v>
      </c>
      <c r="F3122" s="151" t="e">
        <f ca="1">+_xll.BInterpol(Boost!$R$6:$R$66,Boost!$AY$6:$AY$66,params!B3122,"cubic")</f>
        <v>#NAME?</v>
      </c>
      <c r="G3122" s="151" t="e">
        <f ca="1">_xll.BInterpol(cf!$A$2:$A$68,cf!$B$2:$B$68,params!B3122,"cubic")/100</f>
        <v>#NAME?</v>
      </c>
      <c r="H3122" s="199" t="e">
        <f t="shared" ca="1" si="392"/>
        <v>#NAME?</v>
      </c>
      <c r="I3122" s="152">
        <f t="shared" si="395"/>
        <v>0.18773881434733553</v>
      </c>
      <c r="J3122" s="152">
        <f t="shared" si="393"/>
        <v>5.4152550775121711E-5</v>
      </c>
      <c r="K3122" s="3" t="e">
        <f t="shared" ca="1" si="389"/>
        <v>#NAME?</v>
      </c>
      <c r="L3122" s="153" t="e">
        <f t="shared" ca="1" si="394"/>
        <v>#NAME?</v>
      </c>
      <c r="M3122" s="195" t="e">
        <f ca="1">_xll.BInterpol(cf!$A$2:$A$68,cf!$C$2:$C$68,params!B3122,"cubic")</f>
        <v>#NAME?</v>
      </c>
      <c r="N3122" s="195" t="e">
        <f ca="1">+_xll.BInterpol(#REF!,#REF!,params!B3122,"cubic")</f>
        <v>#NAME?</v>
      </c>
      <c r="O3122" s="153" t="e">
        <f t="shared" ca="1" si="390"/>
        <v>#NAME?</v>
      </c>
    </row>
    <row r="3123" spans="1:15">
      <c r="A3123">
        <v>3120</v>
      </c>
      <c r="B3123">
        <f t="shared" si="388"/>
        <v>12.48</v>
      </c>
      <c r="C3123" s="151" t="e">
        <f ca="1">+_xll.BInterpol(Boost!$R$6:$R$66,Boost!$AZ$6:$AZ$66,params!B3123,"cubic")</f>
        <v>#NAME?</v>
      </c>
      <c r="D3123" s="151" t="e">
        <f ca="1">+_xll.BInterpol(Boost!$R$6:$R$66,Boost!$AX$6:$AX$66,params!B3123,"cubic")</f>
        <v>#NAME?</v>
      </c>
      <c r="E3123" s="198" t="e">
        <f t="shared" ca="1" si="391"/>
        <v>#NAME?</v>
      </c>
      <c r="F3123" s="151" t="e">
        <f ca="1">+_xll.BInterpol(Boost!$R$6:$R$66,Boost!$AY$6:$AY$66,params!B3123,"cubic")</f>
        <v>#NAME?</v>
      </c>
      <c r="G3123" s="151" t="e">
        <f ca="1">_xll.BInterpol(cf!$A$2:$A$68,cf!$B$2:$B$68,params!B3123,"cubic")/100</f>
        <v>#NAME?</v>
      </c>
      <c r="H3123" s="199" t="e">
        <f t="shared" ca="1" si="392"/>
        <v>#NAME?</v>
      </c>
      <c r="I3123" s="152">
        <f t="shared" si="395"/>
        <v>0.18779296328806105</v>
      </c>
      <c r="J3123" s="152">
        <f t="shared" si="393"/>
        <v>5.4148940725529116E-5</v>
      </c>
      <c r="K3123" s="3" t="e">
        <f t="shared" ca="1" si="389"/>
        <v>#NAME?</v>
      </c>
      <c r="L3123" s="153" t="e">
        <f t="shared" ca="1" si="394"/>
        <v>#NAME?</v>
      </c>
      <c r="M3123" s="195" t="e">
        <f ca="1">_xll.BInterpol(cf!$A$2:$A$68,cf!$C$2:$C$68,params!B3123,"cubic")</f>
        <v>#NAME?</v>
      </c>
      <c r="N3123" s="195" t="e">
        <f ca="1">+_xll.BInterpol(#REF!,#REF!,params!B3123,"cubic")</f>
        <v>#NAME?</v>
      </c>
      <c r="O3123" s="153" t="e">
        <f t="shared" ca="1" si="390"/>
        <v>#NAME?</v>
      </c>
    </row>
    <row r="3124" spans="1:15">
      <c r="A3124">
        <v>3121</v>
      </c>
      <c r="B3124">
        <f t="shared" si="388"/>
        <v>12.484</v>
      </c>
      <c r="C3124" s="151" t="e">
        <f ca="1">+_xll.BInterpol(Boost!$R$6:$R$66,Boost!$AZ$6:$AZ$66,params!B3124,"cubic")</f>
        <v>#NAME?</v>
      </c>
      <c r="D3124" s="151" t="e">
        <f ca="1">+_xll.BInterpol(Boost!$R$6:$R$66,Boost!$AX$6:$AX$66,params!B3124,"cubic")</f>
        <v>#NAME?</v>
      </c>
      <c r="E3124" s="198" t="e">
        <f t="shared" ca="1" si="391"/>
        <v>#NAME?</v>
      </c>
      <c r="F3124" s="151" t="e">
        <f ca="1">+_xll.BInterpol(Boost!$R$6:$R$66,Boost!$AY$6:$AY$66,params!B3124,"cubic")</f>
        <v>#NAME?</v>
      </c>
      <c r="G3124" s="151" t="e">
        <f ca="1">_xll.BInterpol(cf!$A$2:$A$68,cf!$B$2:$B$68,params!B3124,"cubic")/100</f>
        <v>#NAME?</v>
      </c>
      <c r="H3124" s="199" t="e">
        <f t="shared" ca="1" si="392"/>
        <v>#NAME?</v>
      </c>
      <c r="I3124" s="152">
        <f t="shared" si="395"/>
        <v>0.18784710861897735</v>
      </c>
      <c r="J3124" s="152">
        <f t="shared" si="393"/>
        <v>5.4145330916299805E-5</v>
      </c>
      <c r="K3124" s="3" t="e">
        <f t="shared" ca="1" si="389"/>
        <v>#NAME?</v>
      </c>
      <c r="L3124" s="153" t="e">
        <f t="shared" ca="1" si="394"/>
        <v>#NAME?</v>
      </c>
      <c r="M3124" s="195" t="e">
        <f ca="1">_xll.BInterpol(cf!$A$2:$A$68,cf!$C$2:$C$68,params!B3124,"cubic")</f>
        <v>#NAME?</v>
      </c>
      <c r="N3124" s="195" t="e">
        <f ca="1">+_xll.BInterpol(#REF!,#REF!,params!B3124,"cubic")</f>
        <v>#NAME?</v>
      </c>
      <c r="O3124" s="153" t="e">
        <f t="shared" ca="1" si="390"/>
        <v>#NAME?</v>
      </c>
    </row>
    <row r="3125" spans="1:15">
      <c r="A3125">
        <v>3122</v>
      </c>
      <c r="B3125">
        <f t="shared" si="388"/>
        <v>12.488</v>
      </c>
      <c r="C3125" s="151" t="e">
        <f ca="1">+_xll.BInterpol(Boost!$R$6:$R$66,Boost!$AZ$6:$AZ$66,params!B3125,"cubic")</f>
        <v>#NAME?</v>
      </c>
      <c r="D3125" s="151" t="e">
        <f ca="1">+_xll.BInterpol(Boost!$R$6:$R$66,Boost!$AX$6:$AX$66,params!B3125,"cubic")</f>
        <v>#NAME?</v>
      </c>
      <c r="E3125" s="198" t="e">
        <f t="shared" ca="1" si="391"/>
        <v>#NAME?</v>
      </c>
      <c r="F3125" s="151" t="e">
        <f ca="1">+_xll.BInterpol(Boost!$R$6:$R$66,Boost!$AY$6:$AY$66,params!B3125,"cubic")</f>
        <v>#NAME?</v>
      </c>
      <c r="G3125" s="151" t="e">
        <f ca="1">_xll.BInterpol(cf!$A$2:$A$68,cf!$B$2:$B$68,params!B3125,"cubic")/100</f>
        <v>#NAME?</v>
      </c>
      <c r="H3125" s="199" t="e">
        <f t="shared" ca="1" si="392"/>
        <v>#NAME?</v>
      </c>
      <c r="I3125" s="152">
        <f t="shared" si="395"/>
        <v>0.18790125034032534</v>
      </c>
      <c r="J3125" s="152">
        <f t="shared" si="393"/>
        <v>5.4141721347988891E-5</v>
      </c>
      <c r="K3125" s="3" t="e">
        <f t="shared" ca="1" si="389"/>
        <v>#NAME?</v>
      </c>
      <c r="L3125" s="153" t="e">
        <f t="shared" ca="1" si="394"/>
        <v>#NAME?</v>
      </c>
      <c r="M3125" s="195" t="e">
        <f ca="1">_xll.BInterpol(cf!$A$2:$A$68,cf!$C$2:$C$68,params!B3125,"cubic")</f>
        <v>#NAME?</v>
      </c>
      <c r="N3125" s="195" t="e">
        <f ca="1">+_xll.BInterpol(#REF!,#REF!,params!B3125,"cubic")</f>
        <v>#NAME?</v>
      </c>
      <c r="O3125" s="153" t="e">
        <f t="shared" ca="1" si="390"/>
        <v>#NAME?</v>
      </c>
    </row>
    <row r="3126" spans="1:15">
      <c r="A3126">
        <v>3123</v>
      </c>
      <c r="B3126">
        <f t="shared" si="388"/>
        <v>12.492000000000001</v>
      </c>
      <c r="C3126" s="151" t="e">
        <f ca="1">+_xll.BInterpol(Boost!$R$6:$R$66,Boost!$AZ$6:$AZ$66,params!B3126,"cubic")</f>
        <v>#NAME?</v>
      </c>
      <c r="D3126" s="151" t="e">
        <f ca="1">+_xll.BInterpol(Boost!$R$6:$R$66,Boost!$AX$6:$AX$66,params!B3126,"cubic")</f>
        <v>#NAME?</v>
      </c>
      <c r="E3126" s="198" t="e">
        <f t="shared" ca="1" si="391"/>
        <v>#NAME?</v>
      </c>
      <c r="F3126" s="151" t="e">
        <f ca="1">+_xll.BInterpol(Boost!$R$6:$R$66,Boost!$AY$6:$AY$66,params!B3126,"cubic")</f>
        <v>#NAME?</v>
      </c>
      <c r="G3126" s="151" t="e">
        <f ca="1">_xll.BInterpol(cf!$A$2:$A$68,cf!$B$2:$B$68,params!B3126,"cubic")/100</f>
        <v>#NAME?</v>
      </c>
      <c r="H3126" s="199" t="e">
        <f t="shared" ca="1" si="392"/>
        <v>#NAME?</v>
      </c>
      <c r="I3126" s="152">
        <f t="shared" si="395"/>
        <v>0.1879553884523455</v>
      </c>
      <c r="J3126" s="152">
        <f t="shared" si="393"/>
        <v>5.4138112020152285E-5</v>
      </c>
      <c r="K3126" s="3" t="e">
        <f t="shared" ca="1" si="389"/>
        <v>#NAME?</v>
      </c>
      <c r="L3126" s="153" t="e">
        <f t="shared" ca="1" si="394"/>
        <v>#NAME?</v>
      </c>
      <c r="M3126" s="195" t="e">
        <f ca="1">_xll.BInterpol(cf!$A$2:$A$68,cf!$C$2:$C$68,params!B3126,"cubic")</f>
        <v>#NAME?</v>
      </c>
      <c r="N3126" s="195" t="e">
        <f ca="1">+_xll.BInterpol(#REF!,#REF!,params!B3126,"cubic")</f>
        <v>#NAME?</v>
      </c>
      <c r="O3126" s="153" t="e">
        <f t="shared" ca="1" si="390"/>
        <v>#NAME?</v>
      </c>
    </row>
    <row r="3127" spans="1:15">
      <c r="A3127">
        <v>3124</v>
      </c>
      <c r="B3127">
        <f t="shared" si="388"/>
        <v>12.496</v>
      </c>
      <c r="C3127" s="151" t="e">
        <f ca="1">+_xll.BInterpol(Boost!$R$6:$R$66,Boost!$AZ$6:$AZ$66,params!B3127,"cubic")</f>
        <v>#NAME?</v>
      </c>
      <c r="D3127" s="151" t="e">
        <f ca="1">+_xll.BInterpol(Boost!$R$6:$R$66,Boost!$AX$6:$AX$66,params!B3127,"cubic")</f>
        <v>#NAME?</v>
      </c>
      <c r="E3127" s="198" t="e">
        <f t="shared" ca="1" si="391"/>
        <v>#NAME?</v>
      </c>
      <c r="F3127" s="151" t="e">
        <f ca="1">+_xll.BInterpol(Boost!$R$6:$R$66,Boost!$AY$6:$AY$66,params!B3127,"cubic")</f>
        <v>#NAME?</v>
      </c>
      <c r="G3127" s="151" t="e">
        <f ca="1">_xll.BInterpol(cf!$A$2:$A$68,cf!$B$2:$B$68,params!B3127,"cubic")/100</f>
        <v>#NAME?</v>
      </c>
      <c r="H3127" s="199" t="e">
        <f t="shared" ca="1" si="392"/>
        <v>#NAME?</v>
      </c>
      <c r="I3127" s="152">
        <f t="shared" si="395"/>
        <v>0.18800952295527862</v>
      </c>
      <c r="J3127" s="152">
        <f t="shared" si="393"/>
        <v>5.4134502933123052E-5</v>
      </c>
      <c r="K3127" s="3" t="e">
        <f t="shared" ca="1" si="389"/>
        <v>#NAME?</v>
      </c>
      <c r="L3127" s="153" t="e">
        <f t="shared" ca="1" si="394"/>
        <v>#NAME?</v>
      </c>
      <c r="M3127" s="195" t="e">
        <f ca="1">_xll.BInterpol(cf!$A$2:$A$68,cf!$C$2:$C$68,params!B3127,"cubic")</f>
        <v>#NAME?</v>
      </c>
      <c r="N3127" s="195" t="e">
        <f ca="1">+_xll.BInterpol(#REF!,#REF!,params!B3127,"cubic")</f>
        <v>#NAME?</v>
      </c>
      <c r="O3127" s="153" t="e">
        <f t="shared" ca="1" si="390"/>
        <v>#NAME?</v>
      </c>
    </row>
    <row r="3128" spans="1:15">
      <c r="A3128">
        <v>3125</v>
      </c>
      <c r="B3128">
        <f t="shared" si="388"/>
        <v>12.5</v>
      </c>
      <c r="C3128" s="151" t="e">
        <f ca="1">+_xll.BInterpol(Boost!$R$6:$R$66,Boost!$AZ$6:$AZ$66,params!B3128,"cubic")</f>
        <v>#NAME?</v>
      </c>
      <c r="D3128" s="151" t="e">
        <f ca="1">+_xll.BInterpol(Boost!$R$6:$R$66,Boost!$AX$6:$AX$66,params!B3128,"cubic")</f>
        <v>#NAME?</v>
      </c>
      <c r="E3128" s="198" t="e">
        <f t="shared" ca="1" si="391"/>
        <v>#NAME?</v>
      </c>
      <c r="F3128" s="151" t="e">
        <f ca="1">+_xll.BInterpol(Boost!$R$6:$R$66,Boost!$AY$6:$AY$66,params!B3128,"cubic")</f>
        <v>#NAME?</v>
      </c>
      <c r="G3128" s="151" t="e">
        <f ca="1">_xll.BInterpol(cf!$A$2:$A$68,cf!$B$2:$B$68,params!B3128,"cubic")/100</f>
        <v>#NAME?</v>
      </c>
      <c r="H3128" s="199" t="e">
        <f t="shared" ca="1" si="392"/>
        <v>#NAME?</v>
      </c>
      <c r="I3128" s="152">
        <f t="shared" si="395"/>
        <v>0.18806365384936508</v>
      </c>
      <c r="J3128" s="152">
        <f t="shared" si="393"/>
        <v>5.4130894086457104E-5</v>
      </c>
      <c r="K3128" s="3" t="e">
        <f t="shared" ca="1" si="389"/>
        <v>#NAME?</v>
      </c>
      <c r="L3128" s="153" t="e">
        <f t="shared" ca="1" si="394"/>
        <v>#NAME?</v>
      </c>
      <c r="M3128" s="195" t="e">
        <f ca="1">_xll.BInterpol(cf!$A$2:$A$68,cf!$C$2:$C$68,params!B3128,"cubic")</f>
        <v>#NAME?</v>
      </c>
      <c r="N3128" s="195" t="e">
        <f ca="1">+_xll.BInterpol(#REF!,#REF!,params!B3128,"cubic")</f>
        <v>#NAME?</v>
      </c>
      <c r="O3128" s="153" t="e">
        <f t="shared" ca="1" si="390"/>
        <v>#NAME?</v>
      </c>
    </row>
    <row r="3129" spans="1:15">
      <c r="A3129">
        <v>3126</v>
      </c>
      <c r="B3129">
        <f t="shared" si="388"/>
        <v>12.504</v>
      </c>
      <c r="C3129" s="151" t="e">
        <f ca="1">+_xll.BInterpol(Boost!$R$6:$R$66,Boost!$AZ$6:$AZ$66,params!B3129,"cubic")</f>
        <v>#NAME?</v>
      </c>
      <c r="D3129" s="151" t="e">
        <f ca="1">+_xll.BInterpol(Boost!$R$6:$R$66,Boost!$AX$6:$AX$66,params!B3129,"cubic")</f>
        <v>#NAME?</v>
      </c>
      <c r="E3129" s="198" t="e">
        <f t="shared" ca="1" si="391"/>
        <v>#NAME?</v>
      </c>
      <c r="F3129" s="151" t="e">
        <f ca="1">+_xll.BInterpol(Boost!$R$6:$R$66,Boost!$AY$6:$AY$66,params!B3129,"cubic")</f>
        <v>#NAME?</v>
      </c>
      <c r="G3129" s="151" t="e">
        <f ca="1">_xll.BInterpol(cf!$A$2:$A$68,cf!$B$2:$B$68,params!B3129,"cubic")/100</f>
        <v>#NAME?</v>
      </c>
      <c r="H3129" s="199" t="e">
        <f t="shared" ca="1" si="392"/>
        <v>#NAME?</v>
      </c>
      <c r="I3129" s="152">
        <f t="shared" si="395"/>
        <v>0.18811778113484545</v>
      </c>
      <c r="J3129" s="152">
        <f t="shared" si="393"/>
        <v>5.4127285480376486E-5</v>
      </c>
      <c r="K3129" s="3" t="e">
        <f t="shared" ca="1" si="389"/>
        <v>#NAME?</v>
      </c>
      <c r="L3129" s="153" t="e">
        <f t="shared" ca="1" si="394"/>
        <v>#NAME?</v>
      </c>
      <c r="M3129" s="195" t="e">
        <f ca="1">_xll.BInterpol(cf!$A$2:$A$68,cf!$C$2:$C$68,params!B3129,"cubic")</f>
        <v>#NAME?</v>
      </c>
      <c r="N3129" s="195" t="e">
        <f ca="1">+_xll.BInterpol(#REF!,#REF!,params!B3129,"cubic")</f>
        <v>#NAME?</v>
      </c>
      <c r="O3129" s="153" t="e">
        <f t="shared" ca="1" si="390"/>
        <v>#NAME?</v>
      </c>
    </row>
    <row r="3130" spans="1:15">
      <c r="A3130">
        <v>3127</v>
      </c>
      <c r="B3130">
        <f t="shared" si="388"/>
        <v>12.507999999999999</v>
      </c>
      <c r="C3130" s="151" t="e">
        <f ca="1">+_xll.BInterpol(Boost!$R$6:$R$66,Boost!$AZ$6:$AZ$66,params!B3130,"cubic")</f>
        <v>#NAME?</v>
      </c>
      <c r="D3130" s="151" t="e">
        <f ca="1">+_xll.BInterpol(Boost!$R$6:$R$66,Boost!$AX$6:$AX$66,params!B3130,"cubic")</f>
        <v>#NAME?</v>
      </c>
      <c r="E3130" s="198" t="e">
        <f t="shared" ca="1" si="391"/>
        <v>#NAME?</v>
      </c>
      <c r="F3130" s="151" t="e">
        <f ca="1">+_xll.BInterpol(Boost!$R$6:$R$66,Boost!$AY$6:$AY$66,params!B3130,"cubic")</f>
        <v>#NAME?</v>
      </c>
      <c r="G3130" s="151" t="e">
        <f ca="1">_xll.BInterpol(cf!$A$2:$A$68,cf!$B$2:$B$68,params!B3130,"cubic")/100</f>
        <v>#NAME?</v>
      </c>
      <c r="H3130" s="199" t="e">
        <f t="shared" ca="1" si="392"/>
        <v>#NAME?</v>
      </c>
      <c r="I3130" s="152">
        <f t="shared" si="395"/>
        <v>0.18817190481196056</v>
      </c>
      <c r="J3130" s="152">
        <f t="shared" si="393"/>
        <v>5.4123677115103241E-5</v>
      </c>
      <c r="K3130" s="3" t="e">
        <f t="shared" ca="1" si="389"/>
        <v>#NAME?</v>
      </c>
      <c r="L3130" s="153" t="e">
        <f t="shared" ca="1" si="394"/>
        <v>#NAME?</v>
      </c>
      <c r="M3130" s="195" t="e">
        <f ca="1">_xll.BInterpol(cf!$A$2:$A$68,cf!$C$2:$C$68,params!B3130,"cubic")</f>
        <v>#NAME?</v>
      </c>
      <c r="N3130" s="195" t="e">
        <f ca="1">+_xll.BInterpol(#REF!,#REF!,params!B3130,"cubic")</f>
        <v>#NAME?</v>
      </c>
      <c r="O3130" s="153" t="e">
        <f t="shared" ca="1" si="390"/>
        <v>#NAME?</v>
      </c>
    </row>
    <row r="3131" spans="1:15">
      <c r="A3131">
        <v>3128</v>
      </c>
      <c r="B3131">
        <f t="shared" si="388"/>
        <v>12.512</v>
      </c>
      <c r="C3131" s="151" t="e">
        <f ca="1">+_xll.BInterpol(Boost!$R$6:$R$66,Boost!$AZ$6:$AZ$66,params!B3131,"cubic")</f>
        <v>#NAME?</v>
      </c>
      <c r="D3131" s="151" t="e">
        <f ca="1">+_xll.BInterpol(Boost!$R$6:$R$66,Boost!$AX$6:$AX$66,params!B3131,"cubic")</f>
        <v>#NAME?</v>
      </c>
      <c r="E3131" s="198" t="e">
        <f t="shared" ca="1" si="391"/>
        <v>#NAME?</v>
      </c>
      <c r="F3131" s="151" t="e">
        <f ca="1">+_xll.BInterpol(Boost!$R$6:$R$66,Boost!$AY$6:$AY$66,params!B3131,"cubic")</f>
        <v>#NAME?</v>
      </c>
      <c r="G3131" s="151" t="e">
        <f ca="1">_xll.BInterpol(cf!$A$2:$A$68,cf!$B$2:$B$68,params!B3131,"cubic")/100</f>
        <v>#NAME?</v>
      </c>
      <c r="H3131" s="199" t="e">
        <f t="shared" ca="1" si="392"/>
        <v>#NAME?</v>
      </c>
      <c r="I3131" s="152">
        <f t="shared" si="395"/>
        <v>0.18822602488095075</v>
      </c>
      <c r="J3131" s="152">
        <f t="shared" si="393"/>
        <v>5.4120068990193282E-5</v>
      </c>
      <c r="K3131" s="3" t="e">
        <f t="shared" ca="1" si="389"/>
        <v>#NAME?</v>
      </c>
      <c r="L3131" s="153" t="e">
        <f t="shared" ca="1" si="394"/>
        <v>#NAME?</v>
      </c>
      <c r="M3131" s="195" t="e">
        <f ca="1">_xll.BInterpol(cf!$A$2:$A$68,cf!$C$2:$C$68,params!B3131,"cubic")</f>
        <v>#NAME?</v>
      </c>
      <c r="N3131" s="195" t="e">
        <f ca="1">+_xll.BInterpol(#REF!,#REF!,params!B3131,"cubic")</f>
        <v>#NAME?</v>
      </c>
      <c r="O3131" s="153" t="e">
        <f t="shared" ca="1" si="390"/>
        <v>#NAME?</v>
      </c>
    </row>
    <row r="3132" spans="1:15">
      <c r="A3132">
        <v>3129</v>
      </c>
      <c r="B3132">
        <f t="shared" si="388"/>
        <v>12.516</v>
      </c>
      <c r="C3132" s="151" t="e">
        <f ca="1">+_xll.BInterpol(Boost!$R$6:$R$66,Boost!$AZ$6:$AZ$66,params!B3132,"cubic")</f>
        <v>#NAME?</v>
      </c>
      <c r="D3132" s="151" t="e">
        <f ca="1">+_xll.BInterpol(Boost!$R$6:$R$66,Boost!$AX$6:$AX$66,params!B3132,"cubic")</f>
        <v>#NAME?</v>
      </c>
      <c r="E3132" s="198" t="e">
        <f t="shared" ca="1" si="391"/>
        <v>#NAME?</v>
      </c>
      <c r="F3132" s="151" t="e">
        <f ca="1">+_xll.BInterpol(Boost!$R$6:$R$66,Boost!$AY$6:$AY$66,params!B3132,"cubic")</f>
        <v>#NAME?</v>
      </c>
      <c r="G3132" s="151" t="e">
        <f ca="1">_xll.BInterpol(cf!$A$2:$A$68,cf!$B$2:$B$68,params!B3132,"cubic")/100</f>
        <v>#NAME?</v>
      </c>
      <c r="H3132" s="199" t="e">
        <f t="shared" ca="1" si="392"/>
        <v>#NAME?</v>
      </c>
      <c r="I3132" s="152">
        <f t="shared" si="395"/>
        <v>0.18828014134205662</v>
      </c>
      <c r="J3132" s="152">
        <f t="shared" si="393"/>
        <v>5.4116461105868652E-5</v>
      </c>
      <c r="K3132" s="3" t="e">
        <f t="shared" ca="1" si="389"/>
        <v>#NAME?</v>
      </c>
      <c r="L3132" s="153" t="e">
        <f t="shared" ca="1" si="394"/>
        <v>#NAME?</v>
      </c>
      <c r="M3132" s="195" t="e">
        <f ca="1">_xll.BInterpol(cf!$A$2:$A$68,cf!$C$2:$C$68,params!B3132,"cubic")</f>
        <v>#NAME?</v>
      </c>
      <c r="N3132" s="195" t="e">
        <f ca="1">+_xll.BInterpol(#REF!,#REF!,params!B3132,"cubic")</f>
        <v>#NAME?</v>
      </c>
      <c r="O3132" s="153" t="e">
        <f t="shared" ca="1" si="390"/>
        <v>#NAME?</v>
      </c>
    </row>
    <row r="3133" spans="1:15">
      <c r="A3133">
        <v>3130</v>
      </c>
      <c r="B3133">
        <f t="shared" si="388"/>
        <v>12.52</v>
      </c>
      <c r="C3133" s="151" t="e">
        <f ca="1">+_xll.BInterpol(Boost!$R$6:$R$66,Boost!$AZ$6:$AZ$66,params!B3133,"cubic")</f>
        <v>#NAME?</v>
      </c>
      <c r="D3133" s="151" t="e">
        <f ca="1">+_xll.BInterpol(Boost!$R$6:$R$66,Boost!$AX$6:$AX$66,params!B3133,"cubic")</f>
        <v>#NAME?</v>
      </c>
      <c r="E3133" s="198" t="e">
        <f t="shared" ca="1" si="391"/>
        <v>#NAME?</v>
      </c>
      <c r="F3133" s="151" t="e">
        <f ca="1">+_xll.BInterpol(Boost!$R$6:$R$66,Boost!$AY$6:$AY$66,params!B3133,"cubic")</f>
        <v>#NAME?</v>
      </c>
      <c r="G3133" s="151" t="e">
        <f ca="1">_xll.BInterpol(cf!$A$2:$A$68,cf!$B$2:$B$68,params!B3133,"cubic")/100</f>
        <v>#NAME?</v>
      </c>
      <c r="H3133" s="199" t="e">
        <f t="shared" ca="1" si="392"/>
        <v>#NAME?</v>
      </c>
      <c r="I3133" s="152">
        <f t="shared" si="395"/>
        <v>0.18833425419551864</v>
      </c>
      <c r="J3133" s="152">
        <f t="shared" si="393"/>
        <v>5.4112853462018329E-5</v>
      </c>
      <c r="K3133" s="3" t="e">
        <f t="shared" ca="1" si="389"/>
        <v>#NAME?</v>
      </c>
      <c r="L3133" s="153" t="e">
        <f t="shared" ca="1" si="394"/>
        <v>#NAME?</v>
      </c>
      <c r="M3133" s="195" t="e">
        <f ca="1">_xll.BInterpol(cf!$A$2:$A$68,cf!$C$2:$C$68,params!B3133,"cubic")</f>
        <v>#NAME?</v>
      </c>
      <c r="N3133" s="195" t="e">
        <f ca="1">+_xll.BInterpol(#REF!,#REF!,params!B3133,"cubic")</f>
        <v>#NAME?</v>
      </c>
      <c r="O3133" s="153" t="e">
        <f t="shared" ca="1" si="390"/>
        <v>#NAME?</v>
      </c>
    </row>
    <row r="3134" spans="1:15">
      <c r="A3134">
        <v>3131</v>
      </c>
      <c r="B3134">
        <f t="shared" si="388"/>
        <v>12.523999999999999</v>
      </c>
      <c r="C3134" s="151" t="e">
        <f ca="1">+_xll.BInterpol(Boost!$R$6:$R$66,Boost!$AZ$6:$AZ$66,params!B3134,"cubic")</f>
        <v>#NAME?</v>
      </c>
      <c r="D3134" s="151" t="e">
        <f ca="1">+_xll.BInterpol(Boost!$R$6:$R$66,Boost!$AX$6:$AX$66,params!B3134,"cubic")</f>
        <v>#NAME?</v>
      </c>
      <c r="E3134" s="198" t="e">
        <f t="shared" ca="1" si="391"/>
        <v>#NAME?</v>
      </c>
      <c r="F3134" s="151" t="e">
        <f ca="1">+_xll.BInterpol(Boost!$R$6:$R$66,Boost!$AY$6:$AY$66,params!B3134,"cubic")</f>
        <v>#NAME?</v>
      </c>
      <c r="G3134" s="151" t="e">
        <f ca="1">_xll.BInterpol(cf!$A$2:$A$68,cf!$B$2:$B$68,params!B3134,"cubic")/100</f>
        <v>#NAME?</v>
      </c>
      <c r="H3134" s="199" t="e">
        <f t="shared" ca="1" si="392"/>
        <v>#NAME?</v>
      </c>
      <c r="I3134" s="152">
        <f t="shared" si="395"/>
        <v>0.18838836344157739</v>
      </c>
      <c r="J3134" s="152">
        <f t="shared" si="393"/>
        <v>5.4109246058753335E-5</v>
      </c>
      <c r="K3134" s="3" t="e">
        <f t="shared" ca="1" si="389"/>
        <v>#NAME?</v>
      </c>
      <c r="L3134" s="153" t="e">
        <f t="shared" ca="1" si="394"/>
        <v>#NAME?</v>
      </c>
      <c r="M3134" s="195" t="e">
        <f ca="1">_xll.BInterpol(cf!$A$2:$A$68,cf!$C$2:$C$68,params!B3134,"cubic")</f>
        <v>#NAME?</v>
      </c>
      <c r="N3134" s="195" t="e">
        <f ca="1">+_xll.BInterpol(#REF!,#REF!,params!B3134,"cubic")</f>
        <v>#NAME?</v>
      </c>
      <c r="O3134" s="153" t="e">
        <f t="shared" ca="1" si="390"/>
        <v>#NAME?</v>
      </c>
    </row>
    <row r="3135" spans="1:15">
      <c r="A3135">
        <v>3132</v>
      </c>
      <c r="B3135">
        <f t="shared" si="388"/>
        <v>12.528</v>
      </c>
      <c r="C3135" s="151" t="e">
        <f ca="1">+_xll.BInterpol(Boost!$R$6:$R$66,Boost!$AZ$6:$AZ$66,params!B3135,"cubic")</f>
        <v>#NAME?</v>
      </c>
      <c r="D3135" s="151" t="e">
        <f ca="1">+_xll.BInterpol(Boost!$R$6:$R$66,Boost!$AX$6:$AX$66,params!B3135,"cubic")</f>
        <v>#NAME?</v>
      </c>
      <c r="E3135" s="198" t="e">
        <f t="shared" ca="1" si="391"/>
        <v>#NAME?</v>
      </c>
      <c r="F3135" s="151" t="e">
        <f ca="1">+_xll.BInterpol(Boost!$R$6:$R$66,Boost!$AY$6:$AY$66,params!B3135,"cubic")</f>
        <v>#NAME?</v>
      </c>
      <c r="G3135" s="151" t="e">
        <f ca="1">_xll.BInterpol(cf!$A$2:$A$68,cf!$B$2:$B$68,params!B3135,"cubic")/100</f>
        <v>#NAME?</v>
      </c>
      <c r="H3135" s="199" t="e">
        <f t="shared" ca="1" si="392"/>
        <v>#NAME?</v>
      </c>
      <c r="I3135" s="152">
        <f t="shared" si="395"/>
        <v>0.18844246908047324</v>
      </c>
      <c r="J3135" s="152">
        <f t="shared" si="393"/>
        <v>5.4105638895851627E-5</v>
      </c>
      <c r="K3135" s="3" t="e">
        <f t="shared" ca="1" si="389"/>
        <v>#NAME?</v>
      </c>
      <c r="L3135" s="153" t="e">
        <f t="shared" ca="1" si="394"/>
        <v>#NAME?</v>
      </c>
      <c r="M3135" s="195" t="e">
        <f ca="1">_xll.BInterpol(cf!$A$2:$A$68,cf!$C$2:$C$68,params!B3135,"cubic")</f>
        <v>#NAME?</v>
      </c>
      <c r="N3135" s="195" t="e">
        <f ca="1">+_xll.BInterpol(#REF!,#REF!,params!B3135,"cubic")</f>
        <v>#NAME?</v>
      </c>
      <c r="O3135" s="153" t="e">
        <f t="shared" ca="1" si="390"/>
        <v>#NAME?</v>
      </c>
    </row>
    <row r="3136" spans="1:15">
      <c r="A3136">
        <v>3133</v>
      </c>
      <c r="B3136">
        <f t="shared" si="388"/>
        <v>12.532</v>
      </c>
      <c r="C3136" s="151" t="e">
        <f ca="1">+_xll.BInterpol(Boost!$R$6:$R$66,Boost!$AZ$6:$AZ$66,params!B3136,"cubic")</f>
        <v>#NAME?</v>
      </c>
      <c r="D3136" s="151" t="e">
        <f ca="1">+_xll.BInterpol(Boost!$R$6:$R$66,Boost!$AX$6:$AX$66,params!B3136,"cubic")</f>
        <v>#NAME?</v>
      </c>
      <c r="E3136" s="198" t="e">
        <f t="shared" ca="1" si="391"/>
        <v>#NAME?</v>
      </c>
      <c r="F3136" s="151" t="e">
        <f ca="1">+_xll.BInterpol(Boost!$R$6:$R$66,Boost!$AY$6:$AY$66,params!B3136,"cubic")</f>
        <v>#NAME?</v>
      </c>
      <c r="G3136" s="151" t="e">
        <f ca="1">_xll.BInterpol(cf!$A$2:$A$68,cf!$B$2:$B$68,params!B3136,"cubic")/100</f>
        <v>#NAME?</v>
      </c>
      <c r="H3136" s="199" t="e">
        <f t="shared" ca="1" si="392"/>
        <v>#NAME?</v>
      </c>
      <c r="I3136" s="152">
        <f t="shared" si="395"/>
        <v>0.18849657111244678</v>
      </c>
      <c r="J3136" s="152">
        <f t="shared" si="393"/>
        <v>5.4102031973535247E-5</v>
      </c>
      <c r="K3136" s="3" t="e">
        <f t="shared" ca="1" si="389"/>
        <v>#NAME?</v>
      </c>
      <c r="L3136" s="153" t="e">
        <f t="shared" ca="1" si="394"/>
        <v>#NAME?</v>
      </c>
      <c r="M3136" s="195" t="e">
        <f ca="1">_xll.BInterpol(cf!$A$2:$A$68,cf!$C$2:$C$68,params!B3136,"cubic")</f>
        <v>#NAME?</v>
      </c>
      <c r="N3136" s="195" t="e">
        <f ca="1">+_xll.BInterpol(#REF!,#REF!,params!B3136,"cubic")</f>
        <v>#NAME?</v>
      </c>
      <c r="O3136" s="153" t="e">
        <f t="shared" ca="1" si="390"/>
        <v>#NAME?</v>
      </c>
    </row>
    <row r="3137" spans="1:15">
      <c r="A3137">
        <v>3134</v>
      </c>
      <c r="B3137">
        <f t="shared" si="388"/>
        <v>12.536</v>
      </c>
      <c r="C3137" s="151" t="e">
        <f ca="1">+_xll.BInterpol(Boost!$R$6:$R$66,Boost!$AZ$6:$AZ$66,params!B3137,"cubic")</f>
        <v>#NAME?</v>
      </c>
      <c r="D3137" s="151" t="e">
        <f ca="1">+_xll.BInterpol(Boost!$R$6:$R$66,Boost!$AX$6:$AX$66,params!B3137,"cubic")</f>
        <v>#NAME?</v>
      </c>
      <c r="E3137" s="198" t="e">
        <f t="shared" ca="1" si="391"/>
        <v>#NAME?</v>
      </c>
      <c r="F3137" s="151" t="e">
        <f ca="1">+_xll.BInterpol(Boost!$R$6:$R$66,Boost!$AY$6:$AY$66,params!B3137,"cubic")</f>
        <v>#NAME?</v>
      </c>
      <c r="G3137" s="151" t="e">
        <f ca="1">_xll.BInterpol(cf!$A$2:$A$68,cf!$B$2:$B$68,params!B3137,"cubic")/100</f>
        <v>#NAME?</v>
      </c>
      <c r="H3137" s="199" t="e">
        <f t="shared" ca="1" si="392"/>
        <v>#NAME?</v>
      </c>
      <c r="I3137" s="152">
        <f t="shared" si="395"/>
        <v>0.18855066953773847</v>
      </c>
      <c r="J3137" s="152">
        <f t="shared" si="393"/>
        <v>5.4098425291693175E-5</v>
      </c>
      <c r="K3137" s="3" t="e">
        <f t="shared" ca="1" si="389"/>
        <v>#NAME?</v>
      </c>
      <c r="L3137" s="153" t="e">
        <f t="shared" ca="1" si="394"/>
        <v>#NAME?</v>
      </c>
      <c r="M3137" s="195" t="e">
        <f ca="1">_xll.BInterpol(cf!$A$2:$A$68,cf!$C$2:$C$68,params!B3137,"cubic")</f>
        <v>#NAME?</v>
      </c>
      <c r="N3137" s="195" t="e">
        <f ca="1">+_xll.BInterpol(#REF!,#REF!,params!B3137,"cubic")</f>
        <v>#NAME?</v>
      </c>
      <c r="O3137" s="153" t="e">
        <f t="shared" ca="1" si="390"/>
        <v>#NAME?</v>
      </c>
    </row>
    <row r="3138" spans="1:15">
      <c r="A3138">
        <v>3135</v>
      </c>
      <c r="B3138">
        <f t="shared" si="388"/>
        <v>12.54</v>
      </c>
      <c r="C3138" s="151" t="e">
        <f ca="1">+_xll.BInterpol(Boost!$R$6:$R$66,Boost!$AZ$6:$AZ$66,params!B3138,"cubic")</f>
        <v>#NAME?</v>
      </c>
      <c r="D3138" s="151" t="e">
        <f ca="1">+_xll.BInterpol(Boost!$R$6:$R$66,Boost!$AX$6:$AX$66,params!B3138,"cubic")</f>
        <v>#NAME?</v>
      </c>
      <c r="E3138" s="198" t="e">
        <f t="shared" ca="1" si="391"/>
        <v>#NAME?</v>
      </c>
      <c r="F3138" s="151" t="e">
        <f ca="1">+_xll.BInterpol(Boost!$R$6:$R$66,Boost!$AY$6:$AY$66,params!B3138,"cubic")</f>
        <v>#NAME?</v>
      </c>
      <c r="G3138" s="151" t="e">
        <f ca="1">_xll.BInterpol(cf!$A$2:$A$68,cf!$B$2:$B$68,params!B3138,"cubic")/100</f>
        <v>#NAME?</v>
      </c>
      <c r="H3138" s="199" t="e">
        <f t="shared" ca="1" si="392"/>
        <v>#NAME?</v>
      </c>
      <c r="I3138" s="152">
        <f t="shared" si="395"/>
        <v>0.18860476435658857</v>
      </c>
      <c r="J3138" s="152">
        <f t="shared" si="393"/>
        <v>5.4094818850103366E-5</v>
      </c>
      <c r="K3138" s="3" t="e">
        <f t="shared" ca="1" si="389"/>
        <v>#NAME?</v>
      </c>
      <c r="L3138" s="153" t="e">
        <f t="shared" ca="1" si="394"/>
        <v>#NAME?</v>
      </c>
      <c r="M3138" s="195" t="e">
        <f ca="1">_xll.BInterpol(cf!$A$2:$A$68,cf!$C$2:$C$68,params!B3138,"cubic")</f>
        <v>#NAME?</v>
      </c>
      <c r="N3138" s="195" t="e">
        <f ca="1">+_xll.BInterpol(#REF!,#REF!,params!B3138,"cubic")</f>
        <v>#NAME?</v>
      </c>
      <c r="O3138" s="153" t="e">
        <f t="shared" ca="1" si="390"/>
        <v>#NAME?</v>
      </c>
    </row>
    <row r="3139" spans="1:15">
      <c r="A3139">
        <v>3136</v>
      </c>
      <c r="B3139">
        <f t="shared" si="388"/>
        <v>12.544</v>
      </c>
      <c r="C3139" s="151" t="e">
        <f ca="1">+_xll.BInterpol(Boost!$R$6:$R$66,Boost!$AZ$6:$AZ$66,params!B3139,"cubic")</f>
        <v>#NAME?</v>
      </c>
      <c r="D3139" s="151" t="e">
        <f ca="1">+_xll.BInterpol(Boost!$R$6:$R$66,Boost!$AX$6:$AX$66,params!B3139,"cubic")</f>
        <v>#NAME?</v>
      </c>
      <c r="E3139" s="198" t="e">
        <f t="shared" ca="1" si="391"/>
        <v>#NAME?</v>
      </c>
      <c r="F3139" s="151" t="e">
        <f ca="1">+_xll.BInterpol(Boost!$R$6:$R$66,Boost!$AY$6:$AY$66,params!B3139,"cubic")</f>
        <v>#NAME?</v>
      </c>
      <c r="G3139" s="151" t="e">
        <f ca="1">_xll.BInterpol(cf!$A$2:$A$68,cf!$B$2:$B$68,params!B3139,"cubic")/100</f>
        <v>#NAME?</v>
      </c>
      <c r="H3139" s="199" t="e">
        <f t="shared" ca="1" si="392"/>
        <v>#NAME?</v>
      </c>
      <c r="I3139" s="152">
        <f t="shared" si="395"/>
        <v>0.18865885556923767</v>
      </c>
      <c r="J3139" s="152">
        <f t="shared" si="393"/>
        <v>5.4091212649098885E-5</v>
      </c>
      <c r="K3139" s="3" t="e">
        <f t="shared" ca="1" si="389"/>
        <v>#NAME?</v>
      </c>
      <c r="L3139" s="153" t="e">
        <f t="shared" ca="1" si="394"/>
        <v>#NAME?</v>
      </c>
      <c r="M3139" s="195" t="e">
        <f ca="1">_xll.BInterpol(cf!$A$2:$A$68,cf!$C$2:$C$68,params!B3139,"cubic")</f>
        <v>#NAME?</v>
      </c>
      <c r="N3139" s="195" t="e">
        <f ca="1">+_xll.BInterpol(#REF!,#REF!,params!B3139,"cubic")</f>
        <v>#NAME?</v>
      </c>
      <c r="O3139" s="153" t="e">
        <f t="shared" ca="1" si="390"/>
        <v>#NAME?</v>
      </c>
    </row>
    <row r="3140" spans="1:15">
      <c r="A3140">
        <v>3137</v>
      </c>
      <c r="B3140">
        <f t="shared" ref="B3140:B3203" si="396">+A3140/250</f>
        <v>12.548</v>
      </c>
      <c r="C3140" s="151" t="e">
        <f ca="1">+_xll.BInterpol(Boost!$R$6:$R$66,Boost!$AZ$6:$AZ$66,params!B3140,"cubic")</f>
        <v>#NAME?</v>
      </c>
      <c r="D3140" s="151" t="e">
        <f ca="1">+_xll.BInterpol(Boost!$R$6:$R$66,Boost!$AX$6:$AX$66,params!B3140,"cubic")</f>
        <v>#NAME?</v>
      </c>
      <c r="E3140" s="198" t="e">
        <f t="shared" ca="1" si="391"/>
        <v>#NAME?</v>
      </c>
      <c r="F3140" s="151" t="e">
        <f ca="1">+_xll.BInterpol(Boost!$R$6:$R$66,Boost!$AY$6:$AY$66,params!B3140,"cubic")</f>
        <v>#NAME?</v>
      </c>
      <c r="G3140" s="151" t="e">
        <f ca="1">_xll.BInterpol(cf!$A$2:$A$68,cf!$B$2:$B$68,params!B3140,"cubic")/100</f>
        <v>#NAME?</v>
      </c>
      <c r="H3140" s="199" t="e">
        <f t="shared" ca="1" si="392"/>
        <v>#NAME?</v>
      </c>
      <c r="I3140" s="152">
        <f t="shared" si="395"/>
        <v>0.18871294317592613</v>
      </c>
      <c r="J3140" s="152">
        <f t="shared" si="393"/>
        <v>5.408760668845769E-5</v>
      </c>
      <c r="K3140" s="3" t="e">
        <f t="shared" ref="K3140:K3203" ca="1" si="397">+EXP(H3140*-B3140)</f>
        <v>#NAME?</v>
      </c>
      <c r="L3140" s="153" t="e">
        <f t="shared" ca="1" si="394"/>
        <v>#NAME?</v>
      </c>
      <c r="M3140" s="195" t="e">
        <f ca="1">_xll.BInterpol(cf!$A$2:$A$68,cf!$C$2:$C$68,params!B3140,"cubic")</f>
        <v>#NAME?</v>
      </c>
      <c r="N3140" s="195" t="e">
        <f ca="1">+_xll.BInterpol(#REF!,#REF!,params!B3140,"cubic")</f>
        <v>#NAME?</v>
      </c>
      <c r="O3140" s="153" t="e">
        <f t="shared" ref="O3140:O3203" ca="1" si="398">+EXP(-B3141*E3141)-EXP(-B3140*E3140)</f>
        <v>#NAME?</v>
      </c>
    </row>
    <row r="3141" spans="1:15">
      <c r="A3141">
        <v>3138</v>
      </c>
      <c r="B3141">
        <f t="shared" si="396"/>
        <v>12.552</v>
      </c>
      <c r="C3141" s="151" t="e">
        <f ca="1">+_xll.BInterpol(Boost!$R$6:$R$66,Boost!$AZ$6:$AZ$66,params!B3141,"cubic")</f>
        <v>#NAME?</v>
      </c>
      <c r="D3141" s="151" t="e">
        <f ca="1">+_xll.BInterpol(Boost!$R$6:$R$66,Boost!$AX$6:$AX$66,params!B3141,"cubic")</f>
        <v>#NAME?</v>
      </c>
      <c r="E3141" s="198" t="e">
        <f t="shared" ref="E3141:E3204" ca="1" si="399">-((1+C3141*B3141)/(1+C3140*B3140)-1)/(B3141-B3140)+((1+F3141*B3141)/(1+F3140*B3140)-1)/(B3141-B3140)</f>
        <v>#NAME?</v>
      </c>
      <c r="F3141" s="151" t="e">
        <f ca="1">+_xll.BInterpol(Boost!$R$6:$R$66,Boost!$AY$6:$AY$66,params!B3141,"cubic")</f>
        <v>#NAME?</v>
      </c>
      <c r="G3141" s="151" t="e">
        <f ca="1">_xll.BInterpol(cf!$A$2:$A$68,cf!$B$2:$B$68,params!B3141,"cubic")/100</f>
        <v>#NAME?</v>
      </c>
      <c r="H3141" s="199" t="e">
        <f t="shared" ref="H3141:H3204" ca="1" si="400">-((1+F3141*B3141)/(1+F3140*B3140)-1)/(B3141-B3140)+((1+G3141*B3141)/(1+G3140*B3140)-1)/(B3141-B3140)</f>
        <v>#NAME?</v>
      </c>
      <c r="I3141" s="152">
        <f t="shared" si="395"/>
        <v>0.18876702717689431</v>
      </c>
      <c r="J3141" s="152">
        <f t="shared" ref="J3141:J3204" si="401">+I3141-I3140</f>
        <v>5.408400096817978E-5</v>
      </c>
      <c r="K3141" s="3" t="e">
        <f t="shared" ca="1" si="397"/>
        <v>#NAME?</v>
      </c>
      <c r="L3141" s="153" t="e">
        <f t="shared" ref="L3141:L3204" ca="1" si="402">+K3142-K3141</f>
        <v>#NAME?</v>
      </c>
      <c r="M3141" s="195" t="e">
        <f ca="1">_xll.BInterpol(cf!$A$2:$A$68,cf!$C$2:$C$68,params!B3141,"cubic")</f>
        <v>#NAME?</v>
      </c>
      <c r="N3141" s="195" t="e">
        <f ca="1">+_xll.BInterpol(#REF!,#REF!,params!B3141,"cubic")</f>
        <v>#NAME?</v>
      </c>
      <c r="O3141" s="153" t="e">
        <f t="shared" ca="1" si="398"/>
        <v>#NAME?</v>
      </c>
    </row>
    <row r="3142" spans="1:15">
      <c r="A3142">
        <v>3139</v>
      </c>
      <c r="B3142">
        <f t="shared" si="396"/>
        <v>12.555999999999999</v>
      </c>
      <c r="C3142" s="151" t="e">
        <f ca="1">+_xll.BInterpol(Boost!$R$6:$R$66,Boost!$AZ$6:$AZ$66,params!B3142,"cubic")</f>
        <v>#NAME?</v>
      </c>
      <c r="D3142" s="151" t="e">
        <f ca="1">+_xll.BInterpol(Boost!$R$6:$R$66,Boost!$AX$6:$AX$66,params!B3142,"cubic")</f>
        <v>#NAME?</v>
      </c>
      <c r="E3142" s="198" t="e">
        <f t="shared" ca="1" si="399"/>
        <v>#NAME?</v>
      </c>
      <c r="F3142" s="151" t="e">
        <f ca="1">+_xll.BInterpol(Boost!$R$6:$R$66,Boost!$AY$6:$AY$66,params!B3142,"cubic")</f>
        <v>#NAME?</v>
      </c>
      <c r="G3142" s="151" t="e">
        <f ca="1">_xll.BInterpol(cf!$A$2:$A$68,cf!$B$2:$B$68,params!B3142,"cubic")/100</f>
        <v>#NAME?</v>
      </c>
      <c r="H3142" s="199" t="e">
        <f t="shared" ca="1" si="400"/>
        <v>#NAME?</v>
      </c>
      <c r="I3142" s="152">
        <f t="shared" si="395"/>
        <v>0.18882110757238268</v>
      </c>
      <c r="J3142" s="152">
        <f t="shared" si="401"/>
        <v>5.4080395488376176E-5</v>
      </c>
      <c r="K3142" s="3" t="e">
        <f t="shared" ca="1" si="397"/>
        <v>#NAME?</v>
      </c>
      <c r="L3142" s="153" t="e">
        <f t="shared" ca="1" si="402"/>
        <v>#NAME?</v>
      </c>
      <c r="M3142" s="195" t="e">
        <f ca="1">_xll.BInterpol(cf!$A$2:$A$68,cf!$C$2:$C$68,params!B3142,"cubic")</f>
        <v>#NAME?</v>
      </c>
      <c r="N3142" s="195" t="e">
        <f ca="1">+_xll.BInterpol(#REF!,#REF!,params!B3142,"cubic")</f>
        <v>#NAME?</v>
      </c>
      <c r="O3142" s="153" t="e">
        <f t="shared" ca="1" si="398"/>
        <v>#NAME?</v>
      </c>
    </row>
    <row r="3143" spans="1:15">
      <c r="A3143">
        <v>3140</v>
      </c>
      <c r="B3143">
        <f t="shared" si="396"/>
        <v>12.56</v>
      </c>
      <c r="C3143" s="151" t="e">
        <f ca="1">+_xll.BInterpol(Boost!$R$6:$R$66,Boost!$AZ$6:$AZ$66,params!B3143,"cubic")</f>
        <v>#NAME?</v>
      </c>
      <c r="D3143" s="151" t="e">
        <f ca="1">+_xll.BInterpol(Boost!$R$6:$R$66,Boost!$AX$6:$AX$66,params!B3143,"cubic")</f>
        <v>#NAME?</v>
      </c>
      <c r="E3143" s="198" t="e">
        <f t="shared" ca="1" si="399"/>
        <v>#NAME?</v>
      </c>
      <c r="F3143" s="151" t="e">
        <f ca="1">+_xll.BInterpol(Boost!$R$6:$R$66,Boost!$AY$6:$AY$66,params!B3143,"cubic")</f>
        <v>#NAME?</v>
      </c>
      <c r="G3143" s="151" t="e">
        <f ca="1">_xll.BInterpol(cf!$A$2:$A$68,cf!$B$2:$B$68,params!B3143,"cubic")/100</f>
        <v>#NAME?</v>
      </c>
      <c r="H3143" s="199" t="e">
        <f t="shared" ca="1" si="400"/>
        <v>#NAME?</v>
      </c>
      <c r="I3143" s="152">
        <f t="shared" si="395"/>
        <v>0.18887518436263151</v>
      </c>
      <c r="J3143" s="152">
        <f t="shared" si="401"/>
        <v>5.4076790248824835E-5</v>
      </c>
      <c r="K3143" s="3" t="e">
        <f t="shared" ca="1" si="397"/>
        <v>#NAME?</v>
      </c>
      <c r="L3143" s="153" t="e">
        <f t="shared" ca="1" si="402"/>
        <v>#NAME?</v>
      </c>
      <c r="M3143" s="195" t="e">
        <f ca="1">_xll.BInterpol(cf!$A$2:$A$68,cf!$C$2:$C$68,params!B3143,"cubic")</f>
        <v>#NAME?</v>
      </c>
      <c r="N3143" s="195" t="e">
        <f ca="1">+_xll.BInterpol(#REF!,#REF!,params!B3143,"cubic")</f>
        <v>#NAME?</v>
      </c>
      <c r="O3143" s="153" t="e">
        <f t="shared" ca="1" si="398"/>
        <v>#NAME?</v>
      </c>
    </row>
    <row r="3144" spans="1:15">
      <c r="A3144">
        <v>3141</v>
      </c>
      <c r="B3144">
        <f t="shared" si="396"/>
        <v>12.564</v>
      </c>
      <c r="C3144" s="151" t="e">
        <f ca="1">+_xll.BInterpol(Boost!$R$6:$R$66,Boost!$AZ$6:$AZ$66,params!B3144,"cubic")</f>
        <v>#NAME?</v>
      </c>
      <c r="D3144" s="151" t="e">
        <f ca="1">+_xll.BInterpol(Boost!$R$6:$R$66,Boost!$AX$6:$AX$66,params!B3144,"cubic")</f>
        <v>#NAME?</v>
      </c>
      <c r="E3144" s="198" t="e">
        <f t="shared" ca="1" si="399"/>
        <v>#NAME?</v>
      </c>
      <c r="F3144" s="151" t="e">
        <f ca="1">+_xll.BInterpol(Boost!$R$6:$R$66,Boost!$AY$6:$AY$66,params!B3144,"cubic")</f>
        <v>#NAME?</v>
      </c>
      <c r="G3144" s="151" t="e">
        <f ca="1">_xll.BInterpol(cf!$A$2:$A$68,cf!$B$2:$B$68,params!B3144,"cubic")/100</f>
        <v>#NAME?</v>
      </c>
      <c r="H3144" s="199" t="e">
        <f t="shared" ca="1" si="400"/>
        <v>#NAME?</v>
      </c>
      <c r="I3144" s="152">
        <f t="shared" si="395"/>
        <v>0.18892925754788115</v>
      </c>
      <c r="J3144" s="152">
        <f t="shared" si="401"/>
        <v>5.4073185249636779E-5</v>
      </c>
      <c r="K3144" s="3" t="e">
        <f t="shared" ca="1" si="397"/>
        <v>#NAME?</v>
      </c>
      <c r="L3144" s="153" t="e">
        <f t="shared" ca="1" si="402"/>
        <v>#NAME?</v>
      </c>
      <c r="M3144" s="195" t="e">
        <f ca="1">_xll.BInterpol(cf!$A$2:$A$68,cf!$C$2:$C$68,params!B3144,"cubic")</f>
        <v>#NAME?</v>
      </c>
      <c r="N3144" s="195" t="e">
        <f ca="1">+_xll.BInterpol(#REF!,#REF!,params!B3144,"cubic")</f>
        <v>#NAME?</v>
      </c>
      <c r="O3144" s="153" t="e">
        <f t="shared" ca="1" si="398"/>
        <v>#NAME?</v>
      </c>
    </row>
    <row r="3145" spans="1:15">
      <c r="A3145">
        <v>3142</v>
      </c>
      <c r="B3145">
        <f t="shared" si="396"/>
        <v>12.568</v>
      </c>
      <c r="C3145" s="151" t="e">
        <f ca="1">+_xll.BInterpol(Boost!$R$6:$R$66,Boost!$AZ$6:$AZ$66,params!B3145,"cubic")</f>
        <v>#NAME?</v>
      </c>
      <c r="D3145" s="151" t="e">
        <f ca="1">+_xll.BInterpol(Boost!$R$6:$R$66,Boost!$AX$6:$AX$66,params!B3145,"cubic")</f>
        <v>#NAME?</v>
      </c>
      <c r="E3145" s="198" t="e">
        <f t="shared" ca="1" si="399"/>
        <v>#NAME?</v>
      </c>
      <c r="F3145" s="151" t="e">
        <f ca="1">+_xll.BInterpol(Boost!$R$6:$R$66,Boost!$AY$6:$AY$66,params!B3145,"cubic")</f>
        <v>#NAME?</v>
      </c>
      <c r="G3145" s="151" t="e">
        <f ca="1">_xll.BInterpol(cf!$A$2:$A$68,cf!$B$2:$B$68,params!B3145,"cubic")/100</f>
        <v>#NAME?</v>
      </c>
      <c r="H3145" s="199" t="e">
        <f t="shared" ca="1" si="400"/>
        <v>#NAME?</v>
      </c>
      <c r="I3145" s="152">
        <f t="shared" si="395"/>
        <v>0.18898332712837185</v>
      </c>
      <c r="J3145" s="152">
        <f t="shared" si="401"/>
        <v>5.4069580490700986E-5</v>
      </c>
      <c r="K3145" s="3" t="e">
        <f t="shared" ca="1" si="397"/>
        <v>#NAME?</v>
      </c>
      <c r="L3145" s="153" t="e">
        <f t="shared" ca="1" si="402"/>
        <v>#NAME?</v>
      </c>
      <c r="M3145" s="195" t="e">
        <f ca="1">_xll.BInterpol(cf!$A$2:$A$68,cf!$C$2:$C$68,params!B3145,"cubic")</f>
        <v>#NAME?</v>
      </c>
      <c r="N3145" s="195" t="e">
        <f ca="1">+_xll.BInterpol(#REF!,#REF!,params!B3145,"cubic")</f>
        <v>#NAME?</v>
      </c>
      <c r="O3145" s="153" t="e">
        <f t="shared" ca="1" si="398"/>
        <v>#NAME?</v>
      </c>
    </row>
    <row r="3146" spans="1:15">
      <c r="A3146">
        <v>3143</v>
      </c>
      <c r="B3146">
        <f t="shared" si="396"/>
        <v>12.571999999999999</v>
      </c>
      <c r="C3146" s="151" t="e">
        <f ca="1">+_xll.BInterpol(Boost!$R$6:$R$66,Boost!$AZ$6:$AZ$66,params!B3146,"cubic")</f>
        <v>#NAME?</v>
      </c>
      <c r="D3146" s="151" t="e">
        <f ca="1">+_xll.BInterpol(Boost!$R$6:$R$66,Boost!$AX$6:$AX$66,params!B3146,"cubic")</f>
        <v>#NAME?</v>
      </c>
      <c r="E3146" s="198" t="e">
        <f t="shared" ca="1" si="399"/>
        <v>#NAME?</v>
      </c>
      <c r="F3146" s="151" t="e">
        <f ca="1">+_xll.BInterpol(Boost!$R$6:$R$66,Boost!$AY$6:$AY$66,params!B3146,"cubic")</f>
        <v>#NAME?</v>
      </c>
      <c r="G3146" s="151" t="e">
        <f ca="1">_xll.BInterpol(cf!$A$2:$A$68,cf!$B$2:$B$68,params!B3146,"cubic")/100</f>
        <v>#NAME?</v>
      </c>
      <c r="H3146" s="199" t="e">
        <f t="shared" ca="1" si="400"/>
        <v>#NAME?</v>
      </c>
      <c r="I3146" s="152">
        <f t="shared" si="395"/>
        <v>0.18903739310434409</v>
      </c>
      <c r="J3146" s="152">
        <f t="shared" si="401"/>
        <v>5.4065975972239499E-5</v>
      </c>
      <c r="K3146" s="3" t="e">
        <f t="shared" ca="1" si="397"/>
        <v>#NAME?</v>
      </c>
      <c r="L3146" s="153" t="e">
        <f t="shared" ca="1" si="402"/>
        <v>#NAME?</v>
      </c>
      <c r="M3146" s="195" t="e">
        <f ca="1">_xll.BInterpol(cf!$A$2:$A$68,cf!$C$2:$C$68,params!B3146,"cubic")</f>
        <v>#NAME?</v>
      </c>
      <c r="N3146" s="195" t="e">
        <f ca="1">+_xll.BInterpol(#REF!,#REF!,params!B3146,"cubic")</f>
        <v>#NAME?</v>
      </c>
      <c r="O3146" s="153" t="e">
        <f t="shared" ca="1" si="398"/>
        <v>#NAME?</v>
      </c>
    </row>
    <row r="3147" spans="1:15">
      <c r="A3147">
        <v>3144</v>
      </c>
      <c r="B3147">
        <f t="shared" si="396"/>
        <v>12.576000000000001</v>
      </c>
      <c r="C3147" s="151" t="e">
        <f ca="1">+_xll.BInterpol(Boost!$R$6:$R$66,Boost!$AZ$6:$AZ$66,params!B3147,"cubic")</f>
        <v>#NAME?</v>
      </c>
      <c r="D3147" s="151" t="e">
        <f ca="1">+_xll.BInterpol(Boost!$R$6:$R$66,Boost!$AX$6:$AX$66,params!B3147,"cubic")</f>
        <v>#NAME?</v>
      </c>
      <c r="E3147" s="198" t="e">
        <f t="shared" ca="1" si="399"/>
        <v>#NAME?</v>
      </c>
      <c r="F3147" s="151" t="e">
        <f ca="1">+_xll.BInterpol(Boost!$R$6:$R$66,Boost!$AY$6:$AY$66,params!B3147,"cubic")</f>
        <v>#NAME?</v>
      </c>
      <c r="G3147" s="151" t="e">
        <f ca="1">_xll.BInterpol(cf!$A$2:$A$68,cf!$B$2:$B$68,params!B3147,"cubic")/100</f>
        <v>#NAME?</v>
      </c>
      <c r="H3147" s="199" t="e">
        <f t="shared" ca="1" si="400"/>
        <v>#NAME?</v>
      </c>
      <c r="I3147" s="152">
        <f t="shared" si="395"/>
        <v>0.18909145547603812</v>
      </c>
      <c r="J3147" s="152">
        <f t="shared" si="401"/>
        <v>5.4062371694030276E-5</v>
      </c>
      <c r="K3147" s="3" t="e">
        <f t="shared" ca="1" si="397"/>
        <v>#NAME?</v>
      </c>
      <c r="L3147" s="153" t="e">
        <f t="shared" ca="1" si="402"/>
        <v>#NAME?</v>
      </c>
      <c r="M3147" s="195" t="e">
        <f ca="1">_xll.BInterpol(cf!$A$2:$A$68,cf!$C$2:$C$68,params!B3147,"cubic")</f>
        <v>#NAME?</v>
      </c>
      <c r="N3147" s="195" t="e">
        <f ca="1">+_xll.BInterpol(#REF!,#REF!,params!B3147,"cubic")</f>
        <v>#NAME?</v>
      </c>
      <c r="O3147" s="153" t="e">
        <f t="shared" ca="1" si="398"/>
        <v>#NAME?</v>
      </c>
    </row>
    <row r="3148" spans="1:15">
      <c r="A3148">
        <v>3145</v>
      </c>
      <c r="B3148">
        <f t="shared" si="396"/>
        <v>12.58</v>
      </c>
      <c r="C3148" s="151" t="e">
        <f ca="1">+_xll.BInterpol(Boost!$R$6:$R$66,Boost!$AZ$6:$AZ$66,params!B3148,"cubic")</f>
        <v>#NAME?</v>
      </c>
      <c r="D3148" s="151" t="e">
        <f ca="1">+_xll.BInterpol(Boost!$R$6:$R$66,Boost!$AX$6:$AX$66,params!B3148,"cubic")</f>
        <v>#NAME?</v>
      </c>
      <c r="E3148" s="198" t="e">
        <f t="shared" ca="1" si="399"/>
        <v>#NAME?</v>
      </c>
      <c r="F3148" s="151" t="e">
        <f ca="1">+_xll.BInterpol(Boost!$R$6:$R$66,Boost!$AY$6:$AY$66,params!B3148,"cubic")</f>
        <v>#NAME?</v>
      </c>
      <c r="G3148" s="151" t="e">
        <f ca="1">_xll.BInterpol(cf!$A$2:$A$68,cf!$B$2:$B$68,params!B3148,"cubic")/100</f>
        <v>#NAME?</v>
      </c>
      <c r="H3148" s="199" t="e">
        <f t="shared" ca="1" si="400"/>
        <v>#NAME?</v>
      </c>
      <c r="I3148" s="152">
        <f t="shared" si="395"/>
        <v>0.18914551424369408</v>
      </c>
      <c r="J3148" s="152">
        <f t="shared" si="401"/>
        <v>5.4058767655962292E-5</v>
      </c>
      <c r="K3148" s="3" t="e">
        <f t="shared" ca="1" si="397"/>
        <v>#NAME?</v>
      </c>
      <c r="L3148" s="153" t="e">
        <f t="shared" ca="1" si="402"/>
        <v>#NAME?</v>
      </c>
      <c r="M3148" s="195" t="e">
        <f ca="1">_xll.BInterpol(cf!$A$2:$A$68,cf!$C$2:$C$68,params!B3148,"cubic")</f>
        <v>#NAME?</v>
      </c>
      <c r="N3148" s="195" t="e">
        <f ca="1">+_xll.BInterpol(#REF!,#REF!,params!B3148,"cubic")</f>
        <v>#NAME?</v>
      </c>
      <c r="O3148" s="153" t="e">
        <f t="shared" ca="1" si="398"/>
        <v>#NAME?</v>
      </c>
    </row>
    <row r="3149" spans="1:15">
      <c r="A3149">
        <v>3146</v>
      </c>
      <c r="B3149">
        <f t="shared" si="396"/>
        <v>12.584</v>
      </c>
      <c r="C3149" s="151" t="e">
        <f ca="1">+_xll.BInterpol(Boost!$R$6:$R$66,Boost!$AZ$6:$AZ$66,params!B3149,"cubic")</f>
        <v>#NAME?</v>
      </c>
      <c r="D3149" s="151" t="e">
        <f ca="1">+_xll.BInterpol(Boost!$R$6:$R$66,Boost!$AX$6:$AX$66,params!B3149,"cubic")</f>
        <v>#NAME?</v>
      </c>
      <c r="E3149" s="198" t="e">
        <f t="shared" ca="1" si="399"/>
        <v>#NAME?</v>
      </c>
      <c r="F3149" s="151" t="e">
        <f ca="1">+_xll.BInterpol(Boost!$R$6:$R$66,Boost!$AY$6:$AY$66,params!B3149,"cubic")</f>
        <v>#NAME?</v>
      </c>
      <c r="G3149" s="151" t="e">
        <f ca="1">_xll.BInterpol(cf!$A$2:$A$68,cf!$B$2:$B$68,params!B3149,"cubic")/100</f>
        <v>#NAME?</v>
      </c>
      <c r="H3149" s="199" t="e">
        <f t="shared" ca="1" si="400"/>
        <v>#NAME?</v>
      </c>
      <c r="I3149" s="152">
        <f t="shared" si="395"/>
        <v>0.18919956940755234</v>
      </c>
      <c r="J3149" s="152">
        <f t="shared" si="401"/>
        <v>5.4055163858257593E-5</v>
      </c>
      <c r="K3149" s="3" t="e">
        <f t="shared" ca="1" si="397"/>
        <v>#NAME?</v>
      </c>
      <c r="L3149" s="153" t="e">
        <f t="shared" ca="1" si="402"/>
        <v>#NAME?</v>
      </c>
      <c r="M3149" s="195" t="e">
        <f ca="1">_xll.BInterpol(cf!$A$2:$A$68,cf!$C$2:$C$68,params!B3149,"cubic")</f>
        <v>#NAME?</v>
      </c>
      <c r="N3149" s="195" t="e">
        <f ca="1">+_xll.BInterpol(#REF!,#REF!,params!B3149,"cubic")</f>
        <v>#NAME?</v>
      </c>
      <c r="O3149" s="153" t="e">
        <f t="shared" ca="1" si="398"/>
        <v>#NAME?</v>
      </c>
    </row>
    <row r="3150" spans="1:15">
      <c r="A3150">
        <v>3147</v>
      </c>
      <c r="B3150">
        <f t="shared" si="396"/>
        <v>12.587999999999999</v>
      </c>
      <c r="C3150" s="151" t="e">
        <f ca="1">+_xll.BInterpol(Boost!$R$6:$R$66,Boost!$AZ$6:$AZ$66,params!B3150,"cubic")</f>
        <v>#NAME?</v>
      </c>
      <c r="D3150" s="151" t="e">
        <f ca="1">+_xll.BInterpol(Boost!$R$6:$R$66,Boost!$AX$6:$AX$66,params!B3150,"cubic")</f>
        <v>#NAME?</v>
      </c>
      <c r="E3150" s="198" t="e">
        <f t="shared" ca="1" si="399"/>
        <v>#NAME?</v>
      </c>
      <c r="F3150" s="151" t="e">
        <f ca="1">+_xll.BInterpol(Boost!$R$6:$R$66,Boost!$AY$6:$AY$66,params!B3150,"cubic")</f>
        <v>#NAME?</v>
      </c>
      <c r="G3150" s="151" t="e">
        <f ca="1">_xll.BInterpol(cf!$A$2:$A$68,cf!$B$2:$B$68,params!B3150,"cubic")/100</f>
        <v>#NAME?</v>
      </c>
      <c r="H3150" s="199" t="e">
        <f t="shared" ca="1" si="400"/>
        <v>#NAME?</v>
      </c>
      <c r="I3150" s="152">
        <f t="shared" si="395"/>
        <v>0.18925362096785314</v>
      </c>
      <c r="J3150" s="152">
        <f t="shared" si="401"/>
        <v>5.4051560300805157E-5</v>
      </c>
      <c r="K3150" s="3" t="e">
        <f t="shared" ca="1" si="397"/>
        <v>#NAME?</v>
      </c>
      <c r="L3150" s="153" t="e">
        <f t="shared" ca="1" si="402"/>
        <v>#NAME?</v>
      </c>
      <c r="M3150" s="195" t="e">
        <f ca="1">_xll.BInterpol(cf!$A$2:$A$68,cf!$C$2:$C$68,params!B3150,"cubic")</f>
        <v>#NAME?</v>
      </c>
      <c r="N3150" s="195" t="e">
        <f ca="1">+_xll.BInterpol(#REF!,#REF!,params!B3150,"cubic")</f>
        <v>#NAME?</v>
      </c>
      <c r="O3150" s="153" t="e">
        <f t="shared" ca="1" si="398"/>
        <v>#NAME?</v>
      </c>
    </row>
    <row r="3151" spans="1:15">
      <c r="A3151">
        <v>3148</v>
      </c>
      <c r="B3151">
        <f t="shared" si="396"/>
        <v>12.592000000000001</v>
      </c>
      <c r="C3151" s="151" t="e">
        <f ca="1">+_xll.BInterpol(Boost!$R$6:$R$66,Boost!$AZ$6:$AZ$66,params!B3151,"cubic")</f>
        <v>#NAME?</v>
      </c>
      <c r="D3151" s="151" t="e">
        <f ca="1">+_xll.BInterpol(Boost!$R$6:$R$66,Boost!$AX$6:$AX$66,params!B3151,"cubic")</f>
        <v>#NAME?</v>
      </c>
      <c r="E3151" s="198" t="e">
        <f t="shared" ca="1" si="399"/>
        <v>#NAME?</v>
      </c>
      <c r="F3151" s="151" t="e">
        <f ca="1">+_xll.BInterpol(Boost!$R$6:$R$66,Boost!$AY$6:$AY$66,params!B3151,"cubic")</f>
        <v>#NAME?</v>
      </c>
      <c r="G3151" s="151" t="e">
        <f ca="1">_xll.BInterpol(cf!$A$2:$A$68,cf!$B$2:$B$68,params!B3151,"cubic")/100</f>
        <v>#NAME?</v>
      </c>
      <c r="H3151" s="199" t="e">
        <f t="shared" ca="1" si="400"/>
        <v>#NAME?</v>
      </c>
      <c r="I3151" s="152">
        <f t="shared" si="395"/>
        <v>0.18930766892483664</v>
      </c>
      <c r="J3151" s="152">
        <f t="shared" si="401"/>
        <v>5.4047956983493961E-5</v>
      </c>
      <c r="K3151" s="3" t="e">
        <f t="shared" ca="1" si="397"/>
        <v>#NAME?</v>
      </c>
      <c r="L3151" s="153" t="e">
        <f t="shared" ca="1" si="402"/>
        <v>#NAME?</v>
      </c>
      <c r="M3151" s="195" t="e">
        <f ca="1">_xll.BInterpol(cf!$A$2:$A$68,cf!$C$2:$C$68,params!B3151,"cubic")</f>
        <v>#NAME?</v>
      </c>
      <c r="N3151" s="195" t="e">
        <f ca="1">+_xll.BInterpol(#REF!,#REF!,params!B3151,"cubic")</f>
        <v>#NAME?</v>
      </c>
      <c r="O3151" s="153" t="e">
        <f t="shared" ca="1" si="398"/>
        <v>#NAME?</v>
      </c>
    </row>
    <row r="3152" spans="1:15">
      <c r="A3152">
        <v>3149</v>
      </c>
      <c r="B3152">
        <f t="shared" si="396"/>
        <v>12.596</v>
      </c>
      <c r="C3152" s="151" t="e">
        <f ca="1">+_xll.BInterpol(Boost!$R$6:$R$66,Boost!$AZ$6:$AZ$66,params!B3152,"cubic")</f>
        <v>#NAME?</v>
      </c>
      <c r="D3152" s="151" t="e">
        <f ca="1">+_xll.BInterpol(Boost!$R$6:$R$66,Boost!$AX$6:$AX$66,params!B3152,"cubic")</f>
        <v>#NAME?</v>
      </c>
      <c r="E3152" s="198" t="e">
        <f t="shared" ca="1" si="399"/>
        <v>#NAME?</v>
      </c>
      <c r="F3152" s="151" t="e">
        <f ca="1">+_xll.BInterpol(Boost!$R$6:$R$66,Boost!$AY$6:$AY$66,params!B3152,"cubic")</f>
        <v>#NAME?</v>
      </c>
      <c r="G3152" s="151" t="e">
        <f ca="1">_xll.BInterpol(cf!$A$2:$A$68,cf!$B$2:$B$68,params!B3152,"cubic")/100</f>
        <v>#NAME?</v>
      </c>
      <c r="H3152" s="199" t="e">
        <f t="shared" ca="1" si="400"/>
        <v>#NAME?</v>
      </c>
      <c r="I3152" s="152">
        <f t="shared" si="395"/>
        <v>0.18936171327874318</v>
      </c>
      <c r="J3152" s="152">
        <f t="shared" si="401"/>
        <v>5.404435390654605E-5</v>
      </c>
      <c r="K3152" s="3" t="e">
        <f t="shared" ca="1" si="397"/>
        <v>#NAME?</v>
      </c>
      <c r="L3152" s="153" t="e">
        <f t="shared" ca="1" si="402"/>
        <v>#NAME?</v>
      </c>
      <c r="M3152" s="195" t="e">
        <f ca="1">_xll.BInterpol(cf!$A$2:$A$68,cf!$C$2:$C$68,params!B3152,"cubic")</f>
        <v>#NAME?</v>
      </c>
      <c r="N3152" s="195" t="e">
        <f ca="1">+_xll.BInterpol(#REF!,#REF!,params!B3152,"cubic")</f>
        <v>#NAME?</v>
      </c>
      <c r="O3152" s="153" t="e">
        <f t="shared" ca="1" si="398"/>
        <v>#NAME?</v>
      </c>
    </row>
    <row r="3153" spans="1:15">
      <c r="A3153">
        <v>3150</v>
      </c>
      <c r="B3153">
        <f t="shared" si="396"/>
        <v>12.6</v>
      </c>
      <c r="C3153" s="151" t="e">
        <f ca="1">+_xll.BInterpol(Boost!$R$6:$R$66,Boost!$AZ$6:$AZ$66,params!B3153,"cubic")</f>
        <v>#NAME?</v>
      </c>
      <c r="D3153" s="151" t="e">
        <f ca="1">+_xll.BInterpol(Boost!$R$6:$R$66,Boost!$AX$6:$AX$66,params!B3153,"cubic")</f>
        <v>#NAME?</v>
      </c>
      <c r="E3153" s="198" t="e">
        <f t="shared" ca="1" si="399"/>
        <v>#NAME?</v>
      </c>
      <c r="F3153" s="151" t="e">
        <f ca="1">+_xll.BInterpol(Boost!$R$6:$R$66,Boost!$AY$6:$AY$66,params!B3153,"cubic")</f>
        <v>#NAME?</v>
      </c>
      <c r="G3153" s="151" t="e">
        <f ca="1">_xll.BInterpol(cf!$A$2:$A$68,cf!$B$2:$B$68,params!B3153,"cubic")/100</f>
        <v>#NAME?</v>
      </c>
      <c r="H3153" s="199" t="e">
        <f t="shared" ca="1" si="400"/>
        <v>#NAME?</v>
      </c>
      <c r="I3153" s="152">
        <f t="shared" si="395"/>
        <v>0.18941575402981292</v>
      </c>
      <c r="J3153" s="152">
        <f t="shared" si="401"/>
        <v>5.4040751069739379E-5</v>
      </c>
      <c r="K3153" s="3" t="e">
        <f t="shared" ca="1" si="397"/>
        <v>#NAME?</v>
      </c>
      <c r="L3153" s="153" t="e">
        <f t="shared" ca="1" si="402"/>
        <v>#NAME?</v>
      </c>
      <c r="M3153" s="195" t="e">
        <f ca="1">_xll.BInterpol(cf!$A$2:$A$68,cf!$C$2:$C$68,params!B3153,"cubic")</f>
        <v>#NAME?</v>
      </c>
      <c r="N3153" s="195" t="e">
        <f ca="1">+_xll.BInterpol(#REF!,#REF!,params!B3153,"cubic")</f>
        <v>#NAME?</v>
      </c>
      <c r="O3153" s="153" t="e">
        <f t="shared" ca="1" si="398"/>
        <v>#NAME?</v>
      </c>
    </row>
    <row r="3154" spans="1:15">
      <c r="A3154">
        <v>3151</v>
      </c>
      <c r="B3154">
        <f t="shared" si="396"/>
        <v>12.603999999999999</v>
      </c>
      <c r="C3154" s="151" t="e">
        <f ca="1">+_xll.BInterpol(Boost!$R$6:$R$66,Boost!$AZ$6:$AZ$66,params!B3154,"cubic")</f>
        <v>#NAME?</v>
      </c>
      <c r="D3154" s="151" t="e">
        <f ca="1">+_xll.BInterpol(Boost!$R$6:$R$66,Boost!$AX$6:$AX$66,params!B3154,"cubic")</f>
        <v>#NAME?</v>
      </c>
      <c r="E3154" s="198" t="e">
        <f t="shared" ca="1" si="399"/>
        <v>#NAME?</v>
      </c>
      <c r="F3154" s="151" t="e">
        <f ca="1">+_xll.BInterpol(Boost!$R$6:$R$66,Boost!$AY$6:$AY$66,params!B3154,"cubic")</f>
        <v>#NAME?</v>
      </c>
      <c r="G3154" s="151" t="e">
        <f ca="1">_xll.BInterpol(cf!$A$2:$A$68,cf!$B$2:$B$68,params!B3154,"cubic")/100</f>
        <v>#NAME?</v>
      </c>
      <c r="H3154" s="199" t="e">
        <f t="shared" ca="1" si="400"/>
        <v>#NAME?</v>
      </c>
      <c r="I3154" s="152">
        <f t="shared" si="395"/>
        <v>0.18946979117828588</v>
      </c>
      <c r="J3154" s="152">
        <f t="shared" si="401"/>
        <v>5.4037148472962926E-5</v>
      </c>
      <c r="K3154" s="3" t="e">
        <f t="shared" ca="1" si="397"/>
        <v>#NAME?</v>
      </c>
      <c r="L3154" s="153" t="e">
        <f t="shared" ca="1" si="402"/>
        <v>#NAME?</v>
      </c>
      <c r="M3154" s="195" t="e">
        <f ca="1">_xll.BInterpol(cf!$A$2:$A$68,cf!$C$2:$C$68,params!B3154,"cubic")</f>
        <v>#NAME?</v>
      </c>
      <c r="N3154" s="195" t="e">
        <f ca="1">+_xll.BInterpol(#REF!,#REF!,params!B3154,"cubic")</f>
        <v>#NAME?</v>
      </c>
      <c r="O3154" s="153" t="e">
        <f t="shared" ca="1" si="398"/>
        <v>#NAME?</v>
      </c>
    </row>
    <row r="3155" spans="1:15">
      <c r="A3155">
        <v>3152</v>
      </c>
      <c r="B3155">
        <f t="shared" si="396"/>
        <v>12.608000000000001</v>
      </c>
      <c r="C3155" s="151" t="e">
        <f ca="1">+_xll.BInterpol(Boost!$R$6:$R$66,Boost!$AZ$6:$AZ$66,params!B3155,"cubic")</f>
        <v>#NAME?</v>
      </c>
      <c r="D3155" s="151" t="e">
        <f ca="1">+_xll.BInterpol(Boost!$R$6:$R$66,Boost!$AX$6:$AX$66,params!B3155,"cubic")</f>
        <v>#NAME?</v>
      </c>
      <c r="E3155" s="198" t="e">
        <f t="shared" ca="1" si="399"/>
        <v>#NAME?</v>
      </c>
      <c r="F3155" s="151" t="e">
        <f ca="1">+_xll.BInterpol(Boost!$R$6:$R$66,Boost!$AY$6:$AY$66,params!B3155,"cubic")</f>
        <v>#NAME?</v>
      </c>
      <c r="G3155" s="151" t="e">
        <f ca="1">_xll.BInterpol(cf!$A$2:$A$68,cf!$B$2:$B$68,params!B3155,"cubic")/100</f>
        <v>#NAME?</v>
      </c>
      <c r="H3155" s="199" t="e">
        <f t="shared" ca="1" si="400"/>
        <v>#NAME?</v>
      </c>
      <c r="I3155" s="152">
        <f t="shared" si="395"/>
        <v>0.18952382472440255</v>
      </c>
      <c r="J3155" s="152">
        <f t="shared" si="401"/>
        <v>5.403354611666078E-5</v>
      </c>
      <c r="K3155" s="3" t="e">
        <f t="shared" ca="1" si="397"/>
        <v>#NAME?</v>
      </c>
      <c r="L3155" s="153" t="e">
        <f t="shared" ca="1" si="402"/>
        <v>#NAME?</v>
      </c>
      <c r="M3155" s="195" t="e">
        <f ca="1">_xll.BInterpol(cf!$A$2:$A$68,cf!$C$2:$C$68,params!B3155,"cubic")</f>
        <v>#NAME?</v>
      </c>
      <c r="N3155" s="195" t="e">
        <f ca="1">+_xll.BInterpol(#REF!,#REF!,params!B3155,"cubic")</f>
        <v>#NAME?</v>
      </c>
      <c r="O3155" s="153" t="e">
        <f t="shared" ca="1" si="398"/>
        <v>#NAME?</v>
      </c>
    </row>
    <row r="3156" spans="1:15">
      <c r="A3156">
        <v>3153</v>
      </c>
      <c r="B3156">
        <f t="shared" si="396"/>
        <v>12.612</v>
      </c>
      <c r="C3156" s="151" t="e">
        <f ca="1">+_xll.BInterpol(Boost!$R$6:$R$66,Boost!$AZ$6:$AZ$66,params!B3156,"cubic")</f>
        <v>#NAME?</v>
      </c>
      <c r="D3156" s="151" t="e">
        <f ca="1">+_xll.BInterpol(Boost!$R$6:$R$66,Boost!$AX$6:$AX$66,params!B3156,"cubic")</f>
        <v>#NAME?</v>
      </c>
      <c r="E3156" s="198" t="e">
        <f t="shared" ca="1" si="399"/>
        <v>#NAME?</v>
      </c>
      <c r="F3156" s="151" t="e">
        <f ca="1">+_xll.BInterpol(Boost!$R$6:$R$66,Boost!$AY$6:$AY$66,params!B3156,"cubic")</f>
        <v>#NAME?</v>
      </c>
      <c r="G3156" s="151" t="e">
        <f ca="1">_xll.BInterpol(cf!$A$2:$A$68,cf!$B$2:$B$68,params!B3156,"cubic")/100</f>
        <v>#NAME?</v>
      </c>
      <c r="H3156" s="199" t="e">
        <f t="shared" ca="1" si="400"/>
        <v>#NAME?</v>
      </c>
      <c r="I3156" s="152">
        <f t="shared" si="395"/>
        <v>0.18957785466840271</v>
      </c>
      <c r="J3156" s="152">
        <f t="shared" si="401"/>
        <v>5.4029944000166807E-5</v>
      </c>
      <c r="K3156" s="3" t="e">
        <f t="shared" ca="1" si="397"/>
        <v>#NAME?</v>
      </c>
      <c r="L3156" s="153" t="e">
        <f t="shared" ca="1" si="402"/>
        <v>#NAME?</v>
      </c>
      <c r="M3156" s="195" t="e">
        <f ca="1">_xll.BInterpol(cf!$A$2:$A$68,cf!$C$2:$C$68,params!B3156,"cubic")</f>
        <v>#NAME?</v>
      </c>
      <c r="N3156" s="195" t="e">
        <f ca="1">+_xll.BInterpol(#REF!,#REF!,params!B3156,"cubic")</f>
        <v>#NAME?</v>
      </c>
      <c r="O3156" s="153" t="e">
        <f t="shared" ca="1" si="398"/>
        <v>#NAME?</v>
      </c>
    </row>
    <row r="3157" spans="1:15">
      <c r="A3157">
        <v>3154</v>
      </c>
      <c r="B3157">
        <f t="shared" si="396"/>
        <v>12.616</v>
      </c>
      <c r="C3157" s="151" t="e">
        <f ca="1">+_xll.BInterpol(Boost!$R$6:$R$66,Boost!$AZ$6:$AZ$66,params!B3157,"cubic")</f>
        <v>#NAME?</v>
      </c>
      <c r="D3157" s="151" t="e">
        <f ca="1">+_xll.BInterpol(Boost!$R$6:$R$66,Boost!$AX$6:$AX$66,params!B3157,"cubic")</f>
        <v>#NAME?</v>
      </c>
      <c r="E3157" s="198" t="e">
        <f t="shared" ca="1" si="399"/>
        <v>#NAME?</v>
      </c>
      <c r="F3157" s="151" t="e">
        <f ca="1">+_xll.BInterpol(Boost!$R$6:$R$66,Boost!$AY$6:$AY$66,params!B3157,"cubic")</f>
        <v>#NAME?</v>
      </c>
      <c r="G3157" s="151" t="e">
        <f ca="1">_xll.BInterpol(cf!$A$2:$A$68,cf!$B$2:$B$68,params!B3157,"cubic")/100</f>
        <v>#NAME?</v>
      </c>
      <c r="H3157" s="199" t="e">
        <f t="shared" ca="1" si="400"/>
        <v>#NAME?</v>
      </c>
      <c r="I3157" s="152">
        <f t="shared" si="395"/>
        <v>0.18963188101052675</v>
      </c>
      <c r="J3157" s="152">
        <f t="shared" si="401"/>
        <v>5.402634212403612E-5</v>
      </c>
      <c r="K3157" s="3" t="e">
        <f t="shared" ca="1" si="397"/>
        <v>#NAME?</v>
      </c>
      <c r="L3157" s="153" t="e">
        <f t="shared" ca="1" si="402"/>
        <v>#NAME?</v>
      </c>
      <c r="M3157" s="195" t="e">
        <f ca="1">_xll.BInterpol(cf!$A$2:$A$68,cf!$C$2:$C$68,params!B3157,"cubic")</f>
        <v>#NAME?</v>
      </c>
      <c r="N3157" s="195" t="e">
        <f ca="1">+_xll.BInterpol(#REF!,#REF!,params!B3157,"cubic")</f>
        <v>#NAME?</v>
      </c>
      <c r="O3157" s="153" t="e">
        <f t="shared" ca="1" si="398"/>
        <v>#NAME?</v>
      </c>
    </row>
    <row r="3158" spans="1:15">
      <c r="A3158">
        <v>3155</v>
      </c>
      <c r="B3158">
        <f t="shared" si="396"/>
        <v>12.62</v>
      </c>
      <c r="C3158" s="151" t="e">
        <f ca="1">+_xll.BInterpol(Boost!$R$6:$R$66,Boost!$AZ$6:$AZ$66,params!B3158,"cubic")</f>
        <v>#NAME?</v>
      </c>
      <c r="D3158" s="151" t="e">
        <f ca="1">+_xll.BInterpol(Boost!$R$6:$R$66,Boost!$AX$6:$AX$66,params!B3158,"cubic")</f>
        <v>#NAME?</v>
      </c>
      <c r="E3158" s="198" t="e">
        <f t="shared" ca="1" si="399"/>
        <v>#NAME?</v>
      </c>
      <c r="F3158" s="151" t="e">
        <f ca="1">+_xll.BInterpol(Boost!$R$6:$R$66,Boost!$AY$6:$AY$66,params!B3158,"cubic")</f>
        <v>#NAME?</v>
      </c>
      <c r="G3158" s="151" t="e">
        <f ca="1">_xll.BInterpol(cf!$A$2:$A$68,cf!$B$2:$B$68,params!B3158,"cubic")/100</f>
        <v>#NAME?</v>
      </c>
      <c r="H3158" s="199" t="e">
        <f t="shared" ca="1" si="400"/>
        <v>#NAME?</v>
      </c>
      <c r="I3158" s="152">
        <f t="shared" si="395"/>
        <v>0.18968590375101468</v>
      </c>
      <c r="J3158" s="152">
        <f t="shared" si="401"/>
        <v>5.402274048793565E-5</v>
      </c>
      <c r="K3158" s="3" t="e">
        <f t="shared" ca="1" si="397"/>
        <v>#NAME?</v>
      </c>
      <c r="L3158" s="153" t="e">
        <f t="shared" ca="1" si="402"/>
        <v>#NAME?</v>
      </c>
      <c r="M3158" s="195" t="e">
        <f ca="1">_xll.BInterpol(cf!$A$2:$A$68,cf!$C$2:$C$68,params!B3158,"cubic")</f>
        <v>#NAME?</v>
      </c>
      <c r="N3158" s="195" t="e">
        <f ca="1">+_xll.BInterpol(#REF!,#REF!,params!B3158,"cubic")</f>
        <v>#NAME?</v>
      </c>
      <c r="O3158" s="153" t="e">
        <f t="shared" ca="1" si="398"/>
        <v>#NAME?</v>
      </c>
    </row>
    <row r="3159" spans="1:15">
      <c r="A3159">
        <v>3156</v>
      </c>
      <c r="B3159">
        <f t="shared" si="396"/>
        <v>12.624000000000001</v>
      </c>
      <c r="C3159" s="151" t="e">
        <f ca="1">+_xll.BInterpol(Boost!$R$6:$R$66,Boost!$AZ$6:$AZ$66,params!B3159,"cubic")</f>
        <v>#NAME?</v>
      </c>
      <c r="D3159" s="151" t="e">
        <f ca="1">+_xll.BInterpol(Boost!$R$6:$R$66,Boost!$AX$6:$AX$66,params!B3159,"cubic")</f>
        <v>#NAME?</v>
      </c>
      <c r="E3159" s="198" t="e">
        <f t="shared" ca="1" si="399"/>
        <v>#NAME?</v>
      </c>
      <c r="F3159" s="151" t="e">
        <f ca="1">+_xll.BInterpol(Boost!$R$6:$R$66,Boost!$AY$6:$AY$66,params!B3159,"cubic")</f>
        <v>#NAME?</v>
      </c>
      <c r="G3159" s="151" t="e">
        <f ca="1">_xll.BInterpol(cf!$A$2:$A$68,cf!$B$2:$B$68,params!B3159,"cubic")/100</f>
        <v>#NAME?</v>
      </c>
      <c r="H3159" s="199" t="e">
        <f t="shared" ca="1" si="400"/>
        <v>#NAME?</v>
      </c>
      <c r="I3159" s="152">
        <f t="shared" si="395"/>
        <v>0.18973992289010666</v>
      </c>
      <c r="J3159" s="152">
        <f t="shared" si="401"/>
        <v>5.401913909197642E-5</v>
      </c>
      <c r="K3159" s="3" t="e">
        <f t="shared" ca="1" si="397"/>
        <v>#NAME?</v>
      </c>
      <c r="L3159" s="153" t="e">
        <f t="shared" ca="1" si="402"/>
        <v>#NAME?</v>
      </c>
      <c r="M3159" s="195" t="e">
        <f ca="1">_xll.BInterpol(cf!$A$2:$A$68,cf!$C$2:$C$68,params!B3159,"cubic")</f>
        <v>#NAME?</v>
      </c>
      <c r="N3159" s="195" t="e">
        <f ca="1">+_xll.BInterpol(#REF!,#REF!,params!B3159,"cubic")</f>
        <v>#NAME?</v>
      </c>
      <c r="O3159" s="153" t="e">
        <f t="shared" ca="1" si="398"/>
        <v>#NAME?</v>
      </c>
    </row>
    <row r="3160" spans="1:15">
      <c r="A3160">
        <v>3157</v>
      </c>
      <c r="B3160">
        <f t="shared" si="396"/>
        <v>12.628</v>
      </c>
      <c r="C3160" s="151" t="e">
        <f ca="1">+_xll.BInterpol(Boost!$R$6:$R$66,Boost!$AZ$6:$AZ$66,params!B3160,"cubic")</f>
        <v>#NAME?</v>
      </c>
      <c r="D3160" s="151" t="e">
        <f ca="1">+_xll.BInterpol(Boost!$R$6:$R$66,Boost!$AX$6:$AX$66,params!B3160,"cubic")</f>
        <v>#NAME?</v>
      </c>
      <c r="E3160" s="198" t="e">
        <f t="shared" ca="1" si="399"/>
        <v>#NAME?</v>
      </c>
      <c r="F3160" s="151" t="e">
        <f ca="1">+_xll.BInterpol(Boost!$R$6:$R$66,Boost!$AY$6:$AY$66,params!B3160,"cubic")</f>
        <v>#NAME?</v>
      </c>
      <c r="G3160" s="151" t="e">
        <f ca="1">_xll.BInterpol(cf!$A$2:$A$68,cf!$B$2:$B$68,params!B3160,"cubic")/100</f>
        <v>#NAME?</v>
      </c>
      <c r="H3160" s="199" t="e">
        <f t="shared" ca="1" si="400"/>
        <v>#NAME?</v>
      </c>
      <c r="I3160" s="152">
        <f t="shared" si="395"/>
        <v>0.18979393842804271</v>
      </c>
      <c r="J3160" s="152">
        <f t="shared" si="401"/>
        <v>5.4015537936047409E-5</v>
      </c>
      <c r="K3160" s="3" t="e">
        <f t="shared" ca="1" si="397"/>
        <v>#NAME?</v>
      </c>
      <c r="L3160" s="153" t="e">
        <f t="shared" ca="1" si="402"/>
        <v>#NAME?</v>
      </c>
      <c r="M3160" s="195" t="e">
        <f ca="1">_xll.BInterpol(cf!$A$2:$A$68,cf!$C$2:$C$68,params!B3160,"cubic")</f>
        <v>#NAME?</v>
      </c>
      <c r="N3160" s="195" t="e">
        <f ca="1">+_xll.BInterpol(#REF!,#REF!,params!B3160,"cubic")</f>
        <v>#NAME?</v>
      </c>
      <c r="O3160" s="153" t="e">
        <f t="shared" ca="1" si="398"/>
        <v>#NAME?</v>
      </c>
    </row>
    <row r="3161" spans="1:15">
      <c r="A3161">
        <v>3158</v>
      </c>
      <c r="B3161">
        <f t="shared" si="396"/>
        <v>12.632</v>
      </c>
      <c r="C3161" s="151" t="e">
        <f ca="1">+_xll.BInterpol(Boost!$R$6:$R$66,Boost!$AZ$6:$AZ$66,params!B3161,"cubic")</f>
        <v>#NAME?</v>
      </c>
      <c r="D3161" s="151" t="e">
        <f ca="1">+_xll.BInterpol(Boost!$R$6:$R$66,Boost!$AX$6:$AX$66,params!B3161,"cubic")</f>
        <v>#NAME?</v>
      </c>
      <c r="E3161" s="198" t="e">
        <f t="shared" ca="1" si="399"/>
        <v>#NAME?</v>
      </c>
      <c r="F3161" s="151" t="e">
        <f ca="1">+_xll.BInterpol(Boost!$R$6:$R$66,Boost!$AY$6:$AY$66,params!B3161,"cubic")</f>
        <v>#NAME?</v>
      </c>
      <c r="G3161" s="151" t="e">
        <f ca="1">_xll.BInterpol(cf!$A$2:$A$68,cf!$B$2:$B$68,params!B3161,"cubic")/100</f>
        <v>#NAME?</v>
      </c>
      <c r="H3161" s="199" t="e">
        <f t="shared" ca="1" si="400"/>
        <v>#NAME?</v>
      </c>
      <c r="I3161" s="152">
        <f t="shared" si="395"/>
        <v>0.18984795036506297</v>
      </c>
      <c r="J3161" s="152">
        <f t="shared" si="401"/>
        <v>5.4011937020259637E-5</v>
      </c>
      <c r="K3161" s="3" t="e">
        <f t="shared" ca="1" si="397"/>
        <v>#NAME?</v>
      </c>
      <c r="L3161" s="153" t="e">
        <f t="shared" ca="1" si="402"/>
        <v>#NAME?</v>
      </c>
      <c r="M3161" s="195" t="e">
        <f ca="1">_xll.BInterpol(cf!$A$2:$A$68,cf!$C$2:$C$68,params!B3161,"cubic")</f>
        <v>#NAME?</v>
      </c>
      <c r="N3161" s="195" t="e">
        <f ca="1">+_xll.BInterpol(#REF!,#REF!,params!B3161,"cubic")</f>
        <v>#NAME?</v>
      </c>
      <c r="O3161" s="153" t="e">
        <f t="shared" ca="1" si="398"/>
        <v>#NAME?</v>
      </c>
    </row>
    <row r="3162" spans="1:15">
      <c r="A3162">
        <v>3159</v>
      </c>
      <c r="B3162">
        <f t="shared" si="396"/>
        <v>12.635999999999999</v>
      </c>
      <c r="C3162" s="151" t="e">
        <f ca="1">+_xll.BInterpol(Boost!$R$6:$R$66,Boost!$AZ$6:$AZ$66,params!B3162,"cubic")</f>
        <v>#NAME?</v>
      </c>
      <c r="D3162" s="151" t="e">
        <f ca="1">+_xll.BInterpol(Boost!$R$6:$R$66,Boost!$AX$6:$AX$66,params!B3162,"cubic")</f>
        <v>#NAME?</v>
      </c>
      <c r="E3162" s="198" t="e">
        <f t="shared" ca="1" si="399"/>
        <v>#NAME?</v>
      </c>
      <c r="F3162" s="151" t="e">
        <f ca="1">+_xll.BInterpol(Boost!$R$6:$R$66,Boost!$AY$6:$AY$66,params!B3162,"cubic")</f>
        <v>#NAME?</v>
      </c>
      <c r="G3162" s="151" t="e">
        <f ca="1">_xll.BInterpol(cf!$A$2:$A$68,cf!$B$2:$B$68,params!B3162,"cubic")/100</f>
        <v>#NAME?</v>
      </c>
      <c r="H3162" s="199" t="e">
        <f t="shared" ca="1" si="400"/>
        <v>#NAME?</v>
      </c>
      <c r="I3162" s="152">
        <f t="shared" si="395"/>
        <v>0.18990195870140736</v>
      </c>
      <c r="J3162" s="152">
        <f t="shared" si="401"/>
        <v>5.4008336344391061E-5</v>
      </c>
      <c r="K3162" s="3" t="e">
        <f t="shared" ca="1" si="397"/>
        <v>#NAME?</v>
      </c>
      <c r="L3162" s="153" t="e">
        <f t="shared" ca="1" si="402"/>
        <v>#NAME?</v>
      </c>
      <c r="M3162" s="195" t="e">
        <f ca="1">_xll.BInterpol(cf!$A$2:$A$68,cf!$C$2:$C$68,params!B3162,"cubic")</f>
        <v>#NAME?</v>
      </c>
      <c r="N3162" s="195" t="e">
        <f ca="1">+_xll.BInterpol(#REF!,#REF!,params!B3162,"cubic")</f>
        <v>#NAME?</v>
      </c>
      <c r="O3162" s="153" t="e">
        <f t="shared" ca="1" si="398"/>
        <v>#NAME?</v>
      </c>
    </row>
    <row r="3163" spans="1:15">
      <c r="A3163">
        <v>3160</v>
      </c>
      <c r="B3163">
        <f t="shared" si="396"/>
        <v>12.64</v>
      </c>
      <c r="C3163" s="151" t="e">
        <f ca="1">+_xll.BInterpol(Boost!$R$6:$R$66,Boost!$AZ$6:$AZ$66,params!B3163,"cubic")</f>
        <v>#NAME?</v>
      </c>
      <c r="D3163" s="151" t="e">
        <f ca="1">+_xll.BInterpol(Boost!$R$6:$R$66,Boost!$AX$6:$AX$66,params!B3163,"cubic")</f>
        <v>#NAME?</v>
      </c>
      <c r="E3163" s="198" t="e">
        <f t="shared" ca="1" si="399"/>
        <v>#NAME?</v>
      </c>
      <c r="F3163" s="151" t="e">
        <f ca="1">+_xll.BInterpol(Boost!$R$6:$R$66,Boost!$AY$6:$AY$66,params!B3163,"cubic")</f>
        <v>#NAME?</v>
      </c>
      <c r="G3163" s="151" t="e">
        <f ca="1">_xll.BInterpol(cf!$A$2:$A$68,cf!$B$2:$B$68,params!B3163,"cubic")/100</f>
        <v>#NAME?</v>
      </c>
      <c r="H3163" s="199" t="e">
        <f t="shared" ca="1" si="400"/>
        <v>#NAME?</v>
      </c>
      <c r="I3163" s="152">
        <f t="shared" si="395"/>
        <v>0.18995596343731613</v>
      </c>
      <c r="J3163" s="152">
        <f t="shared" si="401"/>
        <v>5.4004735908774748E-5</v>
      </c>
      <c r="K3163" s="3" t="e">
        <f t="shared" ca="1" si="397"/>
        <v>#NAME?</v>
      </c>
      <c r="L3163" s="153" t="e">
        <f t="shared" ca="1" si="402"/>
        <v>#NAME?</v>
      </c>
      <c r="M3163" s="195" t="e">
        <f ca="1">_xll.BInterpol(cf!$A$2:$A$68,cf!$C$2:$C$68,params!B3163,"cubic")</f>
        <v>#NAME?</v>
      </c>
      <c r="N3163" s="195" t="e">
        <f ca="1">+_xll.BInterpol(#REF!,#REF!,params!B3163,"cubic")</f>
        <v>#NAME?</v>
      </c>
      <c r="O3163" s="153" t="e">
        <f t="shared" ca="1" si="398"/>
        <v>#NAME?</v>
      </c>
    </row>
    <row r="3164" spans="1:15">
      <c r="A3164">
        <v>3161</v>
      </c>
      <c r="B3164">
        <f t="shared" si="396"/>
        <v>12.644</v>
      </c>
      <c r="C3164" s="151" t="e">
        <f ca="1">+_xll.BInterpol(Boost!$R$6:$R$66,Boost!$AZ$6:$AZ$66,params!B3164,"cubic")</f>
        <v>#NAME?</v>
      </c>
      <c r="D3164" s="151" t="e">
        <f ca="1">+_xll.BInterpol(Boost!$R$6:$R$66,Boost!$AX$6:$AX$66,params!B3164,"cubic")</f>
        <v>#NAME?</v>
      </c>
      <c r="E3164" s="198" t="e">
        <f t="shared" ca="1" si="399"/>
        <v>#NAME?</v>
      </c>
      <c r="F3164" s="151" t="e">
        <f ca="1">+_xll.BInterpol(Boost!$R$6:$R$66,Boost!$AY$6:$AY$66,params!B3164,"cubic")</f>
        <v>#NAME?</v>
      </c>
      <c r="G3164" s="151" t="e">
        <f ca="1">_xll.BInterpol(cf!$A$2:$A$68,cf!$B$2:$B$68,params!B3164,"cubic")/100</f>
        <v>#NAME?</v>
      </c>
      <c r="H3164" s="199" t="e">
        <f t="shared" ca="1" si="400"/>
        <v>#NAME?</v>
      </c>
      <c r="I3164" s="152">
        <f t="shared" si="395"/>
        <v>0.1900099645730291</v>
      </c>
      <c r="J3164" s="152">
        <f t="shared" si="401"/>
        <v>5.4001135712966608E-5</v>
      </c>
      <c r="K3164" s="3" t="e">
        <f t="shared" ca="1" si="397"/>
        <v>#NAME?</v>
      </c>
      <c r="L3164" s="153" t="e">
        <f t="shared" ca="1" si="402"/>
        <v>#NAME?</v>
      </c>
      <c r="M3164" s="195" t="e">
        <f ca="1">_xll.BInterpol(cf!$A$2:$A$68,cf!$C$2:$C$68,params!B3164,"cubic")</f>
        <v>#NAME?</v>
      </c>
      <c r="N3164" s="195" t="e">
        <f ca="1">+_xll.BInterpol(#REF!,#REF!,params!B3164,"cubic")</f>
        <v>#NAME?</v>
      </c>
      <c r="O3164" s="153" t="e">
        <f t="shared" ca="1" si="398"/>
        <v>#NAME?</v>
      </c>
    </row>
    <row r="3165" spans="1:15">
      <c r="A3165">
        <v>3162</v>
      </c>
      <c r="B3165">
        <f t="shared" si="396"/>
        <v>12.648</v>
      </c>
      <c r="C3165" s="151" t="e">
        <f ca="1">+_xll.BInterpol(Boost!$R$6:$R$66,Boost!$AZ$6:$AZ$66,params!B3165,"cubic")</f>
        <v>#NAME?</v>
      </c>
      <c r="D3165" s="151" t="e">
        <f ca="1">+_xll.BInterpol(Boost!$R$6:$R$66,Boost!$AX$6:$AX$66,params!B3165,"cubic")</f>
        <v>#NAME?</v>
      </c>
      <c r="E3165" s="198" t="e">
        <f t="shared" ca="1" si="399"/>
        <v>#NAME?</v>
      </c>
      <c r="F3165" s="151" t="e">
        <f ca="1">+_xll.BInterpol(Boost!$R$6:$R$66,Boost!$AY$6:$AY$66,params!B3165,"cubic")</f>
        <v>#NAME?</v>
      </c>
      <c r="G3165" s="151" t="e">
        <f ca="1">_xll.BInterpol(cf!$A$2:$A$68,cf!$B$2:$B$68,params!B3165,"cubic")/100</f>
        <v>#NAME?</v>
      </c>
      <c r="H3165" s="199" t="e">
        <f t="shared" ca="1" si="400"/>
        <v>#NAME?</v>
      </c>
      <c r="I3165" s="152">
        <f t="shared" si="395"/>
        <v>0.1900639621087864</v>
      </c>
      <c r="J3165" s="152">
        <f t="shared" si="401"/>
        <v>5.3997535757299708E-5</v>
      </c>
      <c r="K3165" s="3" t="e">
        <f t="shared" ca="1" si="397"/>
        <v>#NAME?</v>
      </c>
      <c r="L3165" s="153" t="e">
        <f t="shared" ca="1" si="402"/>
        <v>#NAME?</v>
      </c>
      <c r="M3165" s="195" t="e">
        <f ca="1">_xll.BInterpol(cf!$A$2:$A$68,cf!$C$2:$C$68,params!B3165,"cubic")</f>
        <v>#NAME?</v>
      </c>
      <c r="N3165" s="195" t="e">
        <f ca="1">+_xll.BInterpol(#REF!,#REF!,params!B3165,"cubic")</f>
        <v>#NAME?</v>
      </c>
      <c r="O3165" s="153" t="e">
        <f t="shared" ca="1" si="398"/>
        <v>#NAME?</v>
      </c>
    </row>
    <row r="3166" spans="1:15">
      <c r="A3166">
        <v>3163</v>
      </c>
      <c r="B3166">
        <f t="shared" si="396"/>
        <v>12.651999999999999</v>
      </c>
      <c r="C3166" s="151" t="e">
        <f ca="1">+_xll.BInterpol(Boost!$R$6:$R$66,Boost!$AZ$6:$AZ$66,params!B3166,"cubic")</f>
        <v>#NAME?</v>
      </c>
      <c r="D3166" s="151" t="e">
        <f ca="1">+_xll.BInterpol(Boost!$R$6:$R$66,Boost!$AX$6:$AX$66,params!B3166,"cubic")</f>
        <v>#NAME?</v>
      </c>
      <c r="E3166" s="198" t="e">
        <f t="shared" ca="1" si="399"/>
        <v>#NAME?</v>
      </c>
      <c r="F3166" s="151" t="e">
        <f ca="1">+_xll.BInterpol(Boost!$R$6:$R$66,Boost!$AY$6:$AY$66,params!B3166,"cubic")</f>
        <v>#NAME?</v>
      </c>
      <c r="G3166" s="151" t="e">
        <f ca="1">_xll.BInterpol(cf!$A$2:$A$68,cf!$B$2:$B$68,params!B3166,"cubic")/100</f>
        <v>#NAME?</v>
      </c>
      <c r="H3166" s="199" t="e">
        <f t="shared" ca="1" si="400"/>
        <v>#NAME?</v>
      </c>
      <c r="I3166" s="152">
        <f t="shared" si="395"/>
        <v>0.19011795604482795</v>
      </c>
      <c r="J3166" s="152">
        <f t="shared" si="401"/>
        <v>5.3993936041552004E-5</v>
      </c>
      <c r="K3166" s="3" t="e">
        <f t="shared" ca="1" si="397"/>
        <v>#NAME?</v>
      </c>
      <c r="L3166" s="153" t="e">
        <f t="shared" ca="1" si="402"/>
        <v>#NAME?</v>
      </c>
      <c r="M3166" s="195" t="e">
        <f ca="1">_xll.BInterpol(cf!$A$2:$A$68,cf!$C$2:$C$68,params!B3166,"cubic")</f>
        <v>#NAME?</v>
      </c>
      <c r="N3166" s="195" t="e">
        <f ca="1">+_xll.BInterpol(#REF!,#REF!,params!B3166,"cubic")</f>
        <v>#NAME?</v>
      </c>
      <c r="O3166" s="153" t="e">
        <f t="shared" ca="1" si="398"/>
        <v>#NAME?</v>
      </c>
    </row>
    <row r="3167" spans="1:15">
      <c r="A3167">
        <v>3164</v>
      </c>
      <c r="B3167">
        <f t="shared" si="396"/>
        <v>12.656000000000001</v>
      </c>
      <c r="C3167" s="151" t="e">
        <f ca="1">+_xll.BInterpol(Boost!$R$6:$R$66,Boost!$AZ$6:$AZ$66,params!B3167,"cubic")</f>
        <v>#NAME?</v>
      </c>
      <c r="D3167" s="151" t="e">
        <f ca="1">+_xll.BInterpol(Boost!$R$6:$R$66,Boost!$AX$6:$AX$66,params!B3167,"cubic")</f>
        <v>#NAME?</v>
      </c>
      <c r="E3167" s="198" t="e">
        <f t="shared" ca="1" si="399"/>
        <v>#NAME?</v>
      </c>
      <c r="F3167" s="151" t="e">
        <f ca="1">+_xll.BInterpol(Boost!$R$6:$R$66,Boost!$AY$6:$AY$66,params!B3167,"cubic")</f>
        <v>#NAME?</v>
      </c>
      <c r="G3167" s="151" t="e">
        <f ca="1">_xll.BInterpol(cf!$A$2:$A$68,cf!$B$2:$B$68,params!B3167,"cubic")/100</f>
        <v>#NAME?</v>
      </c>
      <c r="H3167" s="199" t="e">
        <f t="shared" ca="1" si="400"/>
        <v>#NAME?</v>
      </c>
      <c r="I3167" s="152">
        <f t="shared" si="395"/>
        <v>0.19017194638139379</v>
      </c>
      <c r="J3167" s="152">
        <f t="shared" si="401"/>
        <v>5.3990336565834518E-5</v>
      </c>
      <c r="K3167" s="3" t="e">
        <f t="shared" ca="1" si="397"/>
        <v>#NAME?</v>
      </c>
      <c r="L3167" s="153" t="e">
        <f t="shared" ca="1" si="402"/>
        <v>#NAME?</v>
      </c>
      <c r="M3167" s="195" t="e">
        <f ca="1">_xll.BInterpol(cf!$A$2:$A$68,cf!$C$2:$C$68,params!B3167,"cubic")</f>
        <v>#NAME?</v>
      </c>
      <c r="N3167" s="195" t="e">
        <f ca="1">+_xll.BInterpol(#REF!,#REF!,params!B3167,"cubic")</f>
        <v>#NAME?</v>
      </c>
      <c r="O3167" s="153" t="e">
        <f t="shared" ca="1" si="398"/>
        <v>#NAME?</v>
      </c>
    </row>
    <row r="3168" spans="1:15">
      <c r="A3168">
        <v>3165</v>
      </c>
      <c r="B3168">
        <f t="shared" si="396"/>
        <v>12.66</v>
      </c>
      <c r="C3168" s="151" t="e">
        <f ca="1">+_xll.BInterpol(Boost!$R$6:$R$66,Boost!$AZ$6:$AZ$66,params!B3168,"cubic")</f>
        <v>#NAME?</v>
      </c>
      <c r="D3168" s="151" t="e">
        <f ca="1">+_xll.BInterpol(Boost!$R$6:$R$66,Boost!$AX$6:$AX$66,params!B3168,"cubic")</f>
        <v>#NAME?</v>
      </c>
      <c r="E3168" s="198" t="e">
        <f t="shared" ca="1" si="399"/>
        <v>#NAME?</v>
      </c>
      <c r="F3168" s="151" t="e">
        <f ca="1">+_xll.BInterpol(Boost!$R$6:$R$66,Boost!$AY$6:$AY$66,params!B3168,"cubic")</f>
        <v>#NAME?</v>
      </c>
      <c r="G3168" s="151" t="e">
        <f ca="1">_xll.BInterpol(cf!$A$2:$A$68,cf!$B$2:$B$68,params!B3168,"cubic")/100</f>
        <v>#NAME?</v>
      </c>
      <c r="H3168" s="199" t="e">
        <f t="shared" ca="1" si="400"/>
        <v>#NAME?</v>
      </c>
      <c r="I3168" s="152">
        <f t="shared" si="395"/>
        <v>0.19022593311872371</v>
      </c>
      <c r="J3168" s="152">
        <f t="shared" si="401"/>
        <v>5.3986737329925205E-5</v>
      </c>
      <c r="K3168" s="3" t="e">
        <f t="shared" ca="1" si="397"/>
        <v>#NAME?</v>
      </c>
      <c r="L3168" s="153" t="e">
        <f t="shared" ca="1" si="402"/>
        <v>#NAME?</v>
      </c>
      <c r="M3168" s="195" t="e">
        <f ca="1">_xll.BInterpol(cf!$A$2:$A$68,cf!$C$2:$C$68,params!B3168,"cubic")</f>
        <v>#NAME?</v>
      </c>
      <c r="N3168" s="195" t="e">
        <f ca="1">+_xll.BInterpol(#REF!,#REF!,params!B3168,"cubic")</f>
        <v>#NAME?</v>
      </c>
      <c r="O3168" s="153" t="e">
        <f t="shared" ca="1" si="398"/>
        <v>#NAME?</v>
      </c>
    </row>
    <row r="3169" spans="1:15">
      <c r="A3169">
        <v>3166</v>
      </c>
      <c r="B3169">
        <f t="shared" si="396"/>
        <v>12.664</v>
      </c>
      <c r="C3169" s="151" t="e">
        <f ca="1">+_xll.BInterpol(Boost!$R$6:$R$66,Boost!$AZ$6:$AZ$66,params!B3169,"cubic")</f>
        <v>#NAME?</v>
      </c>
      <c r="D3169" s="151" t="e">
        <f ca="1">+_xll.BInterpol(Boost!$R$6:$R$66,Boost!$AX$6:$AX$66,params!B3169,"cubic")</f>
        <v>#NAME?</v>
      </c>
      <c r="E3169" s="198" t="e">
        <f t="shared" ca="1" si="399"/>
        <v>#NAME?</v>
      </c>
      <c r="F3169" s="151" t="e">
        <f ca="1">+_xll.BInterpol(Boost!$R$6:$R$66,Boost!$AY$6:$AY$66,params!B3169,"cubic")</f>
        <v>#NAME?</v>
      </c>
      <c r="G3169" s="151" t="e">
        <f ca="1">_xll.BInterpol(cf!$A$2:$A$68,cf!$B$2:$B$68,params!B3169,"cubic")/100</f>
        <v>#NAME?</v>
      </c>
      <c r="H3169" s="199" t="e">
        <f t="shared" ca="1" si="400"/>
        <v>#NAME?</v>
      </c>
      <c r="I3169" s="152">
        <f t="shared" si="395"/>
        <v>0.19027991625705787</v>
      </c>
      <c r="J3169" s="152">
        <f t="shared" si="401"/>
        <v>5.3983138334157132E-5</v>
      </c>
      <c r="K3169" s="3" t="e">
        <f t="shared" ca="1" si="397"/>
        <v>#NAME?</v>
      </c>
      <c r="L3169" s="153" t="e">
        <f t="shared" ca="1" si="402"/>
        <v>#NAME?</v>
      </c>
      <c r="M3169" s="195" t="e">
        <f ca="1">_xll.BInterpol(cf!$A$2:$A$68,cf!$C$2:$C$68,params!B3169,"cubic")</f>
        <v>#NAME?</v>
      </c>
      <c r="N3169" s="195" t="e">
        <f ca="1">+_xll.BInterpol(#REF!,#REF!,params!B3169,"cubic")</f>
        <v>#NAME?</v>
      </c>
      <c r="O3169" s="153" t="e">
        <f t="shared" ca="1" si="398"/>
        <v>#NAME?</v>
      </c>
    </row>
    <row r="3170" spans="1:15">
      <c r="A3170">
        <v>3167</v>
      </c>
      <c r="B3170">
        <f t="shared" si="396"/>
        <v>12.667999999999999</v>
      </c>
      <c r="C3170" s="151" t="e">
        <f ca="1">+_xll.BInterpol(Boost!$R$6:$R$66,Boost!$AZ$6:$AZ$66,params!B3170,"cubic")</f>
        <v>#NAME?</v>
      </c>
      <c r="D3170" s="151" t="e">
        <f ca="1">+_xll.BInterpol(Boost!$R$6:$R$66,Boost!$AX$6:$AX$66,params!B3170,"cubic")</f>
        <v>#NAME?</v>
      </c>
      <c r="E3170" s="198" t="e">
        <f t="shared" ca="1" si="399"/>
        <v>#NAME?</v>
      </c>
      <c r="F3170" s="151" t="e">
        <f ca="1">+_xll.BInterpol(Boost!$R$6:$R$66,Boost!$AY$6:$AY$66,params!B3170,"cubic")</f>
        <v>#NAME?</v>
      </c>
      <c r="G3170" s="151" t="e">
        <f ca="1">_xll.BInterpol(cf!$A$2:$A$68,cf!$B$2:$B$68,params!B3170,"cubic")/100</f>
        <v>#NAME?</v>
      </c>
      <c r="H3170" s="199" t="e">
        <f t="shared" ca="1" si="400"/>
        <v>#NAME?</v>
      </c>
      <c r="I3170" s="152">
        <f t="shared" ref="I3170:I3233" si="403">1-EXP($R$5*-1*B3170/(1-$R$6))</f>
        <v>0.19033389579663607</v>
      </c>
      <c r="J3170" s="152">
        <f t="shared" si="401"/>
        <v>5.3979539578197233E-5</v>
      </c>
      <c r="K3170" s="3" t="e">
        <f t="shared" ca="1" si="397"/>
        <v>#NAME?</v>
      </c>
      <c r="L3170" s="153" t="e">
        <f t="shared" ca="1" si="402"/>
        <v>#NAME?</v>
      </c>
      <c r="M3170" s="195" t="e">
        <f ca="1">_xll.BInterpol(cf!$A$2:$A$68,cf!$C$2:$C$68,params!B3170,"cubic")</f>
        <v>#NAME?</v>
      </c>
      <c r="N3170" s="195" t="e">
        <f ca="1">+_xll.BInterpol(#REF!,#REF!,params!B3170,"cubic")</f>
        <v>#NAME?</v>
      </c>
      <c r="O3170" s="153" t="e">
        <f t="shared" ca="1" si="398"/>
        <v>#NAME?</v>
      </c>
    </row>
    <row r="3171" spans="1:15">
      <c r="A3171">
        <v>3168</v>
      </c>
      <c r="B3171">
        <f t="shared" si="396"/>
        <v>12.672000000000001</v>
      </c>
      <c r="C3171" s="151" t="e">
        <f ca="1">+_xll.BInterpol(Boost!$R$6:$R$66,Boost!$AZ$6:$AZ$66,params!B3171,"cubic")</f>
        <v>#NAME?</v>
      </c>
      <c r="D3171" s="151" t="e">
        <f ca="1">+_xll.BInterpol(Boost!$R$6:$R$66,Boost!$AX$6:$AX$66,params!B3171,"cubic")</f>
        <v>#NAME?</v>
      </c>
      <c r="E3171" s="198" t="e">
        <f t="shared" ca="1" si="399"/>
        <v>#NAME?</v>
      </c>
      <c r="F3171" s="151" t="e">
        <f ca="1">+_xll.BInterpol(Boost!$R$6:$R$66,Boost!$AY$6:$AY$66,params!B3171,"cubic")</f>
        <v>#NAME?</v>
      </c>
      <c r="G3171" s="151" t="e">
        <f ca="1">_xll.BInterpol(cf!$A$2:$A$68,cf!$B$2:$B$68,params!B3171,"cubic")/100</f>
        <v>#NAME?</v>
      </c>
      <c r="H3171" s="199" t="e">
        <f t="shared" ca="1" si="400"/>
        <v>#NAME?</v>
      </c>
      <c r="I3171" s="152">
        <f t="shared" si="403"/>
        <v>0.19038787173769822</v>
      </c>
      <c r="J3171" s="152">
        <f t="shared" si="401"/>
        <v>5.3975941062156529E-5</v>
      </c>
      <c r="K3171" s="3" t="e">
        <f t="shared" ca="1" si="397"/>
        <v>#NAME?</v>
      </c>
      <c r="L3171" s="153" t="e">
        <f t="shared" ca="1" si="402"/>
        <v>#NAME?</v>
      </c>
      <c r="M3171" s="195" t="e">
        <f ca="1">_xll.BInterpol(cf!$A$2:$A$68,cf!$C$2:$C$68,params!B3171,"cubic")</f>
        <v>#NAME?</v>
      </c>
      <c r="N3171" s="195" t="e">
        <f ca="1">+_xll.BInterpol(#REF!,#REF!,params!B3171,"cubic")</f>
        <v>#NAME?</v>
      </c>
      <c r="O3171" s="153" t="e">
        <f t="shared" ca="1" si="398"/>
        <v>#NAME?</v>
      </c>
    </row>
    <row r="3172" spans="1:15">
      <c r="A3172">
        <v>3169</v>
      </c>
      <c r="B3172">
        <f t="shared" si="396"/>
        <v>12.676</v>
      </c>
      <c r="C3172" s="151" t="e">
        <f ca="1">+_xll.BInterpol(Boost!$R$6:$R$66,Boost!$AZ$6:$AZ$66,params!B3172,"cubic")</f>
        <v>#NAME?</v>
      </c>
      <c r="D3172" s="151" t="e">
        <f ca="1">+_xll.BInterpol(Boost!$R$6:$R$66,Boost!$AX$6:$AX$66,params!B3172,"cubic")</f>
        <v>#NAME?</v>
      </c>
      <c r="E3172" s="198" t="e">
        <f t="shared" ca="1" si="399"/>
        <v>#NAME?</v>
      </c>
      <c r="F3172" s="151" t="e">
        <f ca="1">+_xll.BInterpol(Boost!$R$6:$R$66,Boost!$AY$6:$AY$66,params!B3172,"cubic")</f>
        <v>#NAME?</v>
      </c>
      <c r="G3172" s="151" t="e">
        <f ca="1">_xll.BInterpol(cf!$A$2:$A$68,cf!$B$2:$B$68,params!B3172,"cubic")/100</f>
        <v>#NAME?</v>
      </c>
      <c r="H3172" s="199" t="e">
        <f t="shared" ca="1" si="400"/>
        <v>#NAME?</v>
      </c>
      <c r="I3172" s="152">
        <f t="shared" si="403"/>
        <v>0.19044184408048437</v>
      </c>
      <c r="J3172" s="152">
        <f t="shared" si="401"/>
        <v>5.3972342786146044E-5</v>
      </c>
      <c r="K3172" s="3" t="e">
        <f t="shared" ca="1" si="397"/>
        <v>#NAME?</v>
      </c>
      <c r="L3172" s="153" t="e">
        <f t="shared" ca="1" si="402"/>
        <v>#NAME?</v>
      </c>
      <c r="M3172" s="195" t="e">
        <f ca="1">_xll.BInterpol(cf!$A$2:$A$68,cf!$C$2:$C$68,params!B3172,"cubic")</f>
        <v>#NAME?</v>
      </c>
      <c r="N3172" s="195" t="e">
        <f ca="1">+_xll.BInterpol(#REF!,#REF!,params!B3172,"cubic")</f>
        <v>#NAME?</v>
      </c>
      <c r="O3172" s="153" t="e">
        <f t="shared" ca="1" si="398"/>
        <v>#NAME?</v>
      </c>
    </row>
    <row r="3173" spans="1:15">
      <c r="A3173">
        <v>3170</v>
      </c>
      <c r="B3173">
        <f t="shared" si="396"/>
        <v>12.68</v>
      </c>
      <c r="C3173" s="151" t="e">
        <f ca="1">+_xll.BInterpol(Boost!$R$6:$R$66,Boost!$AZ$6:$AZ$66,params!B3173,"cubic")</f>
        <v>#NAME?</v>
      </c>
      <c r="D3173" s="151" t="e">
        <f ca="1">+_xll.BInterpol(Boost!$R$6:$R$66,Boost!$AX$6:$AX$66,params!B3173,"cubic")</f>
        <v>#NAME?</v>
      </c>
      <c r="E3173" s="198" t="e">
        <f t="shared" ca="1" si="399"/>
        <v>#NAME?</v>
      </c>
      <c r="F3173" s="151" t="e">
        <f ca="1">+_xll.BInterpol(Boost!$R$6:$R$66,Boost!$AY$6:$AY$66,params!B3173,"cubic")</f>
        <v>#NAME?</v>
      </c>
      <c r="G3173" s="151" t="e">
        <f ca="1">_xll.BInterpol(cf!$A$2:$A$68,cf!$B$2:$B$68,params!B3173,"cubic")/100</f>
        <v>#NAME?</v>
      </c>
      <c r="H3173" s="199" t="e">
        <f t="shared" ca="1" si="400"/>
        <v>#NAME?</v>
      </c>
      <c r="I3173" s="152">
        <f t="shared" si="403"/>
        <v>0.1904958128252342</v>
      </c>
      <c r="J3173" s="152">
        <f t="shared" si="401"/>
        <v>5.3968744749832709E-5</v>
      </c>
      <c r="K3173" s="3" t="e">
        <f t="shared" ca="1" si="397"/>
        <v>#NAME?</v>
      </c>
      <c r="L3173" s="153" t="e">
        <f t="shared" ca="1" si="402"/>
        <v>#NAME?</v>
      </c>
      <c r="M3173" s="195" t="e">
        <f ca="1">_xll.BInterpol(cf!$A$2:$A$68,cf!$C$2:$C$68,params!B3173,"cubic")</f>
        <v>#NAME?</v>
      </c>
      <c r="N3173" s="195" t="e">
        <f ca="1">+_xll.BInterpol(#REF!,#REF!,params!B3173,"cubic")</f>
        <v>#NAME?</v>
      </c>
      <c r="O3173" s="153" t="e">
        <f t="shared" ca="1" si="398"/>
        <v>#NAME?</v>
      </c>
    </row>
    <row r="3174" spans="1:15">
      <c r="A3174">
        <v>3171</v>
      </c>
      <c r="B3174">
        <f t="shared" si="396"/>
        <v>12.683999999999999</v>
      </c>
      <c r="C3174" s="151" t="e">
        <f ca="1">+_xll.BInterpol(Boost!$R$6:$R$66,Boost!$AZ$6:$AZ$66,params!B3174,"cubic")</f>
        <v>#NAME?</v>
      </c>
      <c r="D3174" s="151" t="e">
        <f ca="1">+_xll.BInterpol(Boost!$R$6:$R$66,Boost!$AX$6:$AX$66,params!B3174,"cubic")</f>
        <v>#NAME?</v>
      </c>
      <c r="E3174" s="198" t="e">
        <f t="shared" ca="1" si="399"/>
        <v>#NAME?</v>
      </c>
      <c r="F3174" s="151" t="e">
        <f ca="1">+_xll.BInterpol(Boost!$R$6:$R$66,Boost!$AY$6:$AY$66,params!B3174,"cubic")</f>
        <v>#NAME?</v>
      </c>
      <c r="G3174" s="151" t="e">
        <f ca="1">_xll.BInterpol(cf!$A$2:$A$68,cf!$B$2:$B$68,params!B3174,"cubic")/100</f>
        <v>#NAME?</v>
      </c>
      <c r="H3174" s="199" t="e">
        <f t="shared" ca="1" si="400"/>
        <v>#NAME?</v>
      </c>
      <c r="I3174" s="152">
        <f t="shared" si="403"/>
        <v>0.19054977797218764</v>
      </c>
      <c r="J3174" s="152">
        <f t="shared" si="401"/>
        <v>5.396514695343857E-5</v>
      </c>
      <c r="K3174" s="3" t="e">
        <f t="shared" ca="1" si="397"/>
        <v>#NAME?</v>
      </c>
      <c r="L3174" s="153" t="e">
        <f t="shared" ca="1" si="402"/>
        <v>#NAME?</v>
      </c>
      <c r="M3174" s="195" t="e">
        <f ca="1">_xll.BInterpol(cf!$A$2:$A$68,cf!$C$2:$C$68,params!B3174,"cubic")</f>
        <v>#NAME?</v>
      </c>
      <c r="N3174" s="195" t="e">
        <f ca="1">+_xll.BInterpol(#REF!,#REF!,params!B3174,"cubic")</f>
        <v>#NAME?</v>
      </c>
      <c r="O3174" s="153" t="e">
        <f t="shared" ca="1" si="398"/>
        <v>#NAME?</v>
      </c>
    </row>
    <row r="3175" spans="1:15">
      <c r="A3175">
        <v>3172</v>
      </c>
      <c r="B3175">
        <f t="shared" si="396"/>
        <v>12.688000000000001</v>
      </c>
      <c r="C3175" s="151" t="e">
        <f ca="1">+_xll.BInterpol(Boost!$R$6:$R$66,Boost!$AZ$6:$AZ$66,params!B3175,"cubic")</f>
        <v>#NAME?</v>
      </c>
      <c r="D3175" s="151" t="e">
        <f ca="1">+_xll.BInterpol(Boost!$R$6:$R$66,Boost!$AX$6:$AX$66,params!B3175,"cubic")</f>
        <v>#NAME?</v>
      </c>
      <c r="E3175" s="198" t="e">
        <f t="shared" ca="1" si="399"/>
        <v>#NAME?</v>
      </c>
      <c r="F3175" s="151" t="e">
        <f ca="1">+_xll.BInterpol(Boost!$R$6:$R$66,Boost!$AY$6:$AY$66,params!B3175,"cubic")</f>
        <v>#NAME?</v>
      </c>
      <c r="G3175" s="151" t="e">
        <f ca="1">_xll.BInterpol(cf!$A$2:$A$68,cf!$B$2:$B$68,params!B3175,"cubic")/100</f>
        <v>#NAME?</v>
      </c>
      <c r="H3175" s="199" t="e">
        <f t="shared" ca="1" si="400"/>
        <v>#NAME?</v>
      </c>
      <c r="I3175" s="152">
        <f t="shared" si="403"/>
        <v>0.19060373952158449</v>
      </c>
      <c r="J3175" s="152">
        <f t="shared" si="401"/>
        <v>5.3961549396852604E-5</v>
      </c>
      <c r="K3175" s="3" t="e">
        <f t="shared" ca="1" si="397"/>
        <v>#NAME?</v>
      </c>
      <c r="L3175" s="153" t="e">
        <f t="shared" ca="1" si="402"/>
        <v>#NAME?</v>
      </c>
      <c r="M3175" s="195" t="e">
        <f ca="1">_xll.BInterpol(cf!$A$2:$A$68,cf!$C$2:$C$68,params!B3175,"cubic")</f>
        <v>#NAME?</v>
      </c>
      <c r="N3175" s="195" t="e">
        <f ca="1">+_xll.BInterpol(#REF!,#REF!,params!B3175,"cubic")</f>
        <v>#NAME?</v>
      </c>
      <c r="O3175" s="153" t="e">
        <f t="shared" ca="1" si="398"/>
        <v>#NAME?</v>
      </c>
    </row>
    <row r="3176" spans="1:15">
      <c r="A3176">
        <v>3173</v>
      </c>
      <c r="B3176">
        <f t="shared" si="396"/>
        <v>12.692</v>
      </c>
      <c r="C3176" s="151" t="e">
        <f ca="1">+_xll.BInterpol(Boost!$R$6:$R$66,Boost!$AZ$6:$AZ$66,params!B3176,"cubic")</f>
        <v>#NAME?</v>
      </c>
      <c r="D3176" s="151" t="e">
        <f ca="1">+_xll.BInterpol(Boost!$R$6:$R$66,Boost!$AX$6:$AX$66,params!B3176,"cubic")</f>
        <v>#NAME?</v>
      </c>
      <c r="E3176" s="198" t="e">
        <f t="shared" ca="1" si="399"/>
        <v>#NAME?</v>
      </c>
      <c r="F3176" s="151" t="e">
        <f ca="1">+_xll.BInterpol(Boost!$R$6:$R$66,Boost!$AY$6:$AY$66,params!B3176,"cubic")</f>
        <v>#NAME?</v>
      </c>
      <c r="G3176" s="151" t="e">
        <f ca="1">_xll.BInterpol(cf!$A$2:$A$68,cf!$B$2:$B$68,params!B3176,"cubic")/100</f>
        <v>#NAME?</v>
      </c>
      <c r="H3176" s="199" t="e">
        <f t="shared" ca="1" si="400"/>
        <v>#NAME?</v>
      </c>
      <c r="I3176" s="152">
        <f t="shared" si="403"/>
        <v>0.19065769747366468</v>
      </c>
      <c r="J3176" s="152">
        <f t="shared" si="401"/>
        <v>5.3957952080185834E-5</v>
      </c>
      <c r="K3176" s="3" t="e">
        <f t="shared" ca="1" si="397"/>
        <v>#NAME?</v>
      </c>
      <c r="L3176" s="153" t="e">
        <f t="shared" ca="1" si="402"/>
        <v>#NAME?</v>
      </c>
      <c r="M3176" s="195" t="e">
        <f ca="1">_xll.BInterpol(cf!$A$2:$A$68,cf!$C$2:$C$68,params!B3176,"cubic")</f>
        <v>#NAME?</v>
      </c>
      <c r="N3176" s="195" t="e">
        <f ca="1">+_xll.BInterpol(#REF!,#REF!,params!B3176,"cubic")</f>
        <v>#NAME?</v>
      </c>
      <c r="O3176" s="153" t="e">
        <f t="shared" ca="1" si="398"/>
        <v>#NAME?</v>
      </c>
    </row>
    <row r="3177" spans="1:15">
      <c r="A3177">
        <v>3174</v>
      </c>
      <c r="B3177">
        <f t="shared" si="396"/>
        <v>12.696</v>
      </c>
      <c r="C3177" s="151" t="e">
        <f ca="1">+_xll.BInterpol(Boost!$R$6:$R$66,Boost!$AZ$6:$AZ$66,params!B3177,"cubic")</f>
        <v>#NAME?</v>
      </c>
      <c r="D3177" s="151" t="e">
        <f ca="1">+_xll.BInterpol(Boost!$R$6:$R$66,Boost!$AX$6:$AX$66,params!B3177,"cubic")</f>
        <v>#NAME?</v>
      </c>
      <c r="E3177" s="198" t="e">
        <f t="shared" ca="1" si="399"/>
        <v>#NAME?</v>
      </c>
      <c r="F3177" s="151" t="e">
        <f ca="1">+_xll.BInterpol(Boost!$R$6:$R$66,Boost!$AY$6:$AY$66,params!B3177,"cubic")</f>
        <v>#NAME?</v>
      </c>
      <c r="G3177" s="151" t="e">
        <f ca="1">_xll.BInterpol(cf!$A$2:$A$68,cf!$B$2:$B$68,params!B3177,"cubic")/100</f>
        <v>#NAME?</v>
      </c>
      <c r="H3177" s="199" t="e">
        <f t="shared" ca="1" si="400"/>
        <v>#NAME?</v>
      </c>
      <c r="I3177" s="152">
        <f t="shared" si="403"/>
        <v>0.19071165182866789</v>
      </c>
      <c r="J3177" s="152">
        <f t="shared" si="401"/>
        <v>5.3954355003216214E-5</v>
      </c>
      <c r="K3177" s="3" t="e">
        <f t="shared" ca="1" si="397"/>
        <v>#NAME?</v>
      </c>
      <c r="L3177" s="153" t="e">
        <f t="shared" ca="1" si="402"/>
        <v>#NAME?</v>
      </c>
      <c r="M3177" s="195" t="e">
        <f ca="1">_xll.BInterpol(cf!$A$2:$A$68,cf!$C$2:$C$68,params!B3177,"cubic")</f>
        <v>#NAME?</v>
      </c>
      <c r="N3177" s="195" t="e">
        <f ca="1">+_xll.BInterpol(#REF!,#REF!,params!B3177,"cubic")</f>
        <v>#NAME?</v>
      </c>
      <c r="O3177" s="153" t="e">
        <f t="shared" ca="1" si="398"/>
        <v>#NAME?</v>
      </c>
    </row>
    <row r="3178" spans="1:15">
      <c r="A3178">
        <v>3175</v>
      </c>
      <c r="B3178">
        <f t="shared" si="396"/>
        <v>12.7</v>
      </c>
      <c r="C3178" s="151" t="e">
        <f ca="1">+_xll.BInterpol(Boost!$R$6:$R$66,Boost!$AZ$6:$AZ$66,params!B3178,"cubic")</f>
        <v>#NAME?</v>
      </c>
      <c r="D3178" s="151" t="e">
        <f ca="1">+_xll.BInterpol(Boost!$R$6:$R$66,Boost!$AX$6:$AX$66,params!B3178,"cubic")</f>
        <v>#NAME?</v>
      </c>
      <c r="E3178" s="198" t="e">
        <f t="shared" ca="1" si="399"/>
        <v>#NAME?</v>
      </c>
      <c r="F3178" s="151" t="e">
        <f ca="1">+_xll.BInterpol(Boost!$R$6:$R$66,Boost!$AY$6:$AY$66,params!B3178,"cubic")</f>
        <v>#NAME?</v>
      </c>
      <c r="G3178" s="151" t="e">
        <f ca="1">_xll.BInterpol(cf!$A$2:$A$68,cf!$B$2:$B$68,params!B3178,"cubic")/100</f>
        <v>#NAME?</v>
      </c>
      <c r="H3178" s="199" t="e">
        <f t="shared" ca="1" si="400"/>
        <v>#NAME?</v>
      </c>
      <c r="I3178" s="152">
        <f t="shared" si="403"/>
        <v>0.19076560258683406</v>
      </c>
      <c r="J3178" s="152">
        <f t="shared" si="401"/>
        <v>5.3950758166165791E-5</v>
      </c>
      <c r="K3178" s="3" t="e">
        <f t="shared" ca="1" si="397"/>
        <v>#NAME?</v>
      </c>
      <c r="L3178" s="153" t="e">
        <f t="shared" ca="1" si="402"/>
        <v>#NAME?</v>
      </c>
      <c r="M3178" s="195" t="e">
        <f ca="1">_xll.BInterpol(cf!$A$2:$A$68,cf!$C$2:$C$68,params!B3178,"cubic")</f>
        <v>#NAME?</v>
      </c>
      <c r="N3178" s="195" t="e">
        <f ca="1">+_xll.BInterpol(#REF!,#REF!,params!B3178,"cubic")</f>
        <v>#NAME?</v>
      </c>
      <c r="O3178" s="153" t="e">
        <f t="shared" ca="1" si="398"/>
        <v>#NAME?</v>
      </c>
    </row>
    <row r="3179" spans="1:15">
      <c r="A3179">
        <v>3176</v>
      </c>
      <c r="B3179">
        <f t="shared" si="396"/>
        <v>12.704000000000001</v>
      </c>
      <c r="C3179" s="151" t="e">
        <f ca="1">+_xll.BInterpol(Boost!$R$6:$R$66,Boost!$AZ$6:$AZ$66,params!B3179,"cubic")</f>
        <v>#NAME?</v>
      </c>
      <c r="D3179" s="151" t="e">
        <f ca="1">+_xll.BInterpol(Boost!$R$6:$R$66,Boost!$AX$6:$AX$66,params!B3179,"cubic")</f>
        <v>#NAME?</v>
      </c>
      <c r="E3179" s="198" t="e">
        <f t="shared" ca="1" si="399"/>
        <v>#NAME?</v>
      </c>
      <c r="F3179" s="151" t="e">
        <f ca="1">+_xll.BInterpol(Boost!$R$6:$R$66,Boost!$AY$6:$AY$66,params!B3179,"cubic")</f>
        <v>#NAME?</v>
      </c>
      <c r="G3179" s="151" t="e">
        <f ca="1">_xll.BInterpol(cf!$A$2:$A$68,cf!$B$2:$B$68,params!B3179,"cubic")/100</f>
        <v>#NAME?</v>
      </c>
      <c r="H3179" s="199" t="e">
        <f t="shared" ca="1" si="400"/>
        <v>#NAME?</v>
      </c>
      <c r="I3179" s="152">
        <f t="shared" si="403"/>
        <v>0.19081954974840298</v>
      </c>
      <c r="J3179" s="152">
        <f t="shared" si="401"/>
        <v>5.3947161568923541E-5</v>
      </c>
      <c r="K3179" s="3" t="e">
        <f t="shared" ca="1" si="397"/>
        <v>#NAME?</v>
      </c>
      <c r="L3179" s="153" t="e">
        <f t="shared" ca="1" si="402"/>
        <v>#NAME?</v>
      </c>
      <c r="M3179" s="195" t="e">
        <f ca="1">_xll.BInterpol(cf!$A$2:$A$68,cf!$C$2:$C$68,params!B3179,"cubic")</f>
        <v>#NAME?</v>
      </c>
      <c r="N3179" s="195" t="e">
        <f ca="1">+_xll.BInterpol(#REF!,#REF!,params!B3179,"cubic")</f>
        <v>#NAME?</v>
      </c>
      <c r="O3179" s="153" t="e">
        <f t="shared" ca="1" si="398"/>
        <v>#NAME?</v>
      </c>
    </row>
    <row r="3180" spans="1:15">
      <c r="A3180">
        <v>3177</v>
      </c>
      <c r="B3180">
        <f t="shared" si="396"/>
        <v>12.708</v>
      </c>
      <c r="C3180" s="151" t="e">
        <f ca="1">+_xll.BInterpol(Boost!$R$6:$R$66,Boost!$AZ$6:$AZ$66,params!B3180,"cubic")</f>
        <v>#NAME?</v>
      </c>
      <c r="D3180" s="151" t="e">
        <f ca="1">+_xll.BInterpol(Boost!$R$6:$R$66,Boost!$AX$6:$AX$66,params!B3180,"cubic")</f>
        <v>#NAME?</v>
      </c>
      <c r="E3180" s="198" t="e">
        <f t="shared" ca="1" si="399"/>
        <v>#NAME?</v>
      </c>
      <c r="F3180" s="151" t="e">
        <f ca="1">+_xll.BInterpol(Boost!$R$6:$R$66,Boost!$AY$6:$AY$66,params!B3180,"cubic")</f>
        <v>#NAME?</v>
      </c>
      <c r="G3180" s="151" t="e">
        <f ca="1">_xll.BInterpol(cf!$A$2:$A$68,cf!$B$2:$B$68,params!B3180,"cubic")/100</f>
        <v>#NAME?</v>
      </c>
      <c r="H3180" s="199" t="e">
        <f t="shared" ca="1" si="400"/>
        <v>#NAME?</v>
      </c>
      <c r="I3180" s="152">
        <f t="shared" si="403"/>
        <v>0.19087349331361425</v>
      </c>
      <c r="J3180" s="152">
        <f t="shared" si="401"/>
        <v>5.3943565211267419E-5</v>
      </c>
      <c r="K3180" s="3" t="e">
        <f t="shared" ca="1" si="397"/>
        <v>#NAME?</v>
      </c>
      <c r="L3180" s="153" t="e">
        <f t="shared" ca="1" si="402"/>
        <v>#NAME?</v>
      </c>
      <c r="M3180" s="195" t="e">
        <f ca="1">_xll.BInterpol(cf!$A$2:$A$68,cf!$C$2:$C$68,params!B3180,"cubic")</f>
        <v>#NAME?</v>
      </c>
      <c r="N3180" s="195" t="e">
        <f ca="1">+_xll.BInterpol(#REF!,#REF!,params!B3180,"cubic")</f>
        <v>#NAME?</v>
      </c>
      <c r="O3180" s="153" t="e">
        <f t="shared" ca="1" si="398"/>
        <v>#NAME?</v>
      </c>
    </row>
    <row r="3181" spans="1:15">
      <c r="A3181">
        <v>3178</v>
      </c>
      <c r="B3181">
        <f t="shared" si="396"/>
        <v>12.712</v>
      </c>
      <c r="C3181" s="151" t="e">
        <f ca="1">+_xll.BInterpol(Boost!$R$6:$R$66,Boost!$AZ$6:$AZ$66,params!B3181,"cubic")</f>
        <v>#NAME?</v>
      </c>
      <c r="D3181" s="151" t="e">
        <f ca="1">+_xll.BInterpol(Boost!$R$6:$R$66,Boost!$AX$6:$AX$66,params!B3181,"cubic")</f>
        <v>#NAME?</v>
      </c>
      <c r="E3181" s="198" t="e">
        <f t="shared" ca="1" si="399"/>
        <v>#NAME?</v>
      </c>
      <c r="F3181" s="151" t="e">
        <f ca="1">+_xll.BInterpol(Boost!$R$6:$R$66,Boost!$AY$6:$AY$66,params!B3181,"cubic")</f>
        <v>#NAME?</v>
      </c>
      <c r="G3181" s="151" t="e">
        <f ca="1">_xll.BInterpol(cf!$A$2:$A$68,cf!$B$2:$B$68,params!B3181,"cubic")/100</f>
        <v>#NAME?</v>
      </c>
      <c r="H3181" s="199" t="e">
        <f t="shared" ca="1" si="400"/>
        <v>#NAME?</v>
      </c>
      <c r="I3181" s="152">
        <f t="shared" si="403"/>
        <v>0.19092743328270778</v>
      </c>
      <c r="J3181" s="152">
        <f t="shared" si="401"/>
        <v>5.3939969093530493E-5</v>
      </c>
      <c r="K3181" s="3" t="e">
        <f t="shared" ca="1" si="397"/>
        <v>#NAME?</v>
      </c>
      <c r="L3181" s="153" t="e">
        <f t="shared" ca="1" si="402"/>
        <v>#NAME?</v>
      </c>
      <c r="M3181" s="195" t="e">
        <f ca="1">_xll.BInterpol(cf!$A$2:$A$68,cf!$C$2:$C$68,params!B3181,"cubic")</f>
        <v>#NAME?</v>
      </c>
      <c r="N3181" s="195" t="e">
        <f ca="1">+_xll.BInterpol(#REF!,#REF!,params!B3181,"cubic")</f>
        <v>#NAME?</v>
      </c>
      <c r="O3181" s="153" t="e">
        <f t="shared" ca="1" si="398"/>
        <v>#NAME?</v>
      </c>
    </row>
    <row r="3182" spans="1:15">
      <c r="A3182">
        <v>3179</v>
      </c>
      <c r="B3182">
        <f t="shared" si="396"/>
        <v>12.715999999999999</v>
      </c>
      <c r="C3182" s="151" t="e">
        <f ca="1">+_xll.BInterpol(Boost!$R$6:$R$66,Boost!$AZ$6:$AZ$66,params!B3182,"cubic")</f>
        <v>#NAME?</v>
      </c>
      <c r="D3182" s="151" t="e">
        <f ca="1">+_xll.BInterpol(Boost!$R$6:$R$66,Boost!$AX$6:$AX$66,params!B3182,"cubic")</f>
        <v>#NAME?</v>
      </c>
      <c r="E3182" s="198" t="e">
        <f t="shared" ca="1" si="399"/>
        <v>#NAME?</v>
      </c>
      <c r="F3182" s="151" t="e">
        <f ca="1">+_xll.BInterpol(Boost!$R$6:$R$66,Boost!$AY$6:$AY$66,params!B3182,"cubic")</f>
        <v>#NAME?</v>
      </c>
      <c r="G3182" s="151" t="e">
        <f ca="1">_xll.BInterpol(cf!$A$2:$A$68,cf!$B$2:$B$68,params!B3182,"cubic")/100</f>
        <v>#NAME?</v>
      </c>
      <c r="H3182" s="199" t="e">
        <f t="shared" ca="1" si="400"/>
        <v>#NAME?</v>
      </c>
      <c r="I3182" s="152">
        <f t="shared" si="403"/>
        <v>0.19098136965592316</v>
      </c>
      <c r="J3182" s="152">
        <f t="shared" si="401"/>
        <v>5.3936373215379696E-5</v>
      </c>
      <c r="K3182" s="3" t="e">
        <f t="shared" ca="1" si="397"/>
        <v>#NAME?</v>
      </c>
      <c r="L3182" s="153" t="e">
        <f t="shared" ca="1" si="402"/>
        <v>#NAME?</v>
      </c>
      <c r="M3182" s="195" t="e">
        <f ca="1">_xll.BInterpol(cf!$A$2:$A$68,cf!$C$2:$C$68,params!B3182,"cubic")</f>
        <v>#NAME?</v>
      </c>
      <c r="N3182" s="195" t="e">
        <f ca="1">+_xll.BInterpol(#REF!,#REF!,params!B3182,"cubic")</f>
        <v>#NAME?</v>
      </c>
      <c r="O3182" s="153" t="e">
        <f t="shared" ca="1" si="398"/>
        <v>#NAME?</v>
      </c>
    </row>
    <row r="3183" spans="1:15">
      <c r="A3183">
        <v>3180</v>
      </c>
      <c r="B3183">
        <f t="shared" si="396"/>
        <v>12.72</v>
      </c>
      <c r="C3183" s="151" t="e">
        <f ca="1">+_xll.BInterpol(Boost!$R$6:$R$66,Boost!$AZ$6:$AZ$66,params!B3183,"cubic")</f>
        <v>#NAME?</v>
      </c>
      <c r="D3183" s="151" t="e">
        <f ca="1">+_xll.BInterpol(Boost!$R$6:$R$66,Boost!$AX$6:$AX$66,params!B3183,"cubic")</f>
        <v>#NAME?</v>
      </c>
      <c r="E3183" s="198" t="e">
        <f t="shared" ca="1" si="399"/>
        <v>#NAME?</v>
      </c>
      <c r="F3183" s="151" t="e">
        <f ca="1">+_xll.BInterpol(Boost!$R$6:$R$66,Boost!$AY$6:$AY$66,params!B3183,"cubic")</f>
        <v>#NAME?</v>
      </c>
      <c r="G3183" s="151" t="e">
        <f ca="1">_xll.BInterpol(cf!$A$2:$A$68,cf!$B$2:$B$68,params!B3183,"cubic")/100</f>
        <v>#NAME?</v>
      </c>
      <c r="H3183" s="199" t="e">
        <f t="shared" ca="1" si="400"/>
        <v>#NAME?</v>
      </c>
      <c r="I3183" s="152">
        <f t="shared" si="403"/>
        <v>0.1910353024335002</v>
      </c>
      <c r="J3183" s="152">
        <f t="shared" si="401"/>
        <v>5.3932777577037072E-5</v>
      </c>
      <c r="K3183" s="3" t="e">
        <f t="shared" ca="1" si="397"/>
        <v>#NAME?</v>
      </c>
      <c r="L3183" s="153" t="e">
        <f t="shared" ca="1" si="402"/>
        <v>#NAME?</v>
      </c>
      <c r="M3183" s="195" t="e">
        <f ca="1">_xll.BInterpol(cf!$A$2:$A$68,cf!$C$2:$C$68,params!B3183,"cubic")</f>
        <v>#NAME?</v>
      </c>
      <c r="N3183" s="195" t="e">
        <f ca="1">+_xll.BInterpol(#REF!,#REF!,params!B3183,"cubic")</f>
        <v>#NAME?</v>
      </c>
      <c r="O3183" s="153" t="e">
        <f t="shared" ca="1" si="398"/>
        <v>#NAME?</v>
      </c>
    </row>
    <row r="3184" spans="1:15">
      <c r="A3184">
        <v>3181</v>
      </c>
      <c r="B3184">
        <f t="shared" si="396"/>
        <v>12.724</v>
      </c>
      <c r="C3184" s="151" t="e">
        <f ca="1">+_xll.BInterpol(Boost!$R$6:$R$66,Boost!$AZ$6:$AZ$66,params!B3184,"cubic")</f>
        <v>#NAME?</v>
      </c>
      <c r="D3184" s="151" t="e">
        <f ca="1">+_xll.BInterpol(Boost!$R$6:$R$66,Boost!$AX$6:$AX$66,params!B3184,"cubic")</f>
        <v>#NAME?</v>
      </c>
      <c r="E3184" s="198" t="e">
        <f t="shared" ca="1" si="399"/>
        <v>#NAME?</v>
      </c>
      <c r="F3184" s="151" t="e">
        <f ca="1">+_xll.BInterpol(Boost!$R$6:$R$66,Boost!$AY$6:$AY$66,params!B3184,"cubic")</f>
        <v>#NAME?</v>
      </c>
      <c r="G3184" s="151" t="e">
        <f ca="1">_xll.BInterpol(cf!$A$2:$A$68,cf!$B$2:$B$68,params!B3184,"cubic")/100</f>
        <v>#NAME?</v>
      </c>
      <c r="H3184" s="199" t="e">
        <f t="shared" ca="1" si="400"/>
        <v>#NAME?</v>
      </c>
      <c r="I3184" s="152">
        <f t="shared" si="403"/>
        <v>0.19108923161567848</v>
      </c>
      <c r="J3184" s="152">
        <f t="shared" si="401"/>
        <v>5.3929182178280577E-5</v>
      </c>
      <c r="K3184" s="3" t="e">
        <f t="shared" ca="1" si="397"/>
        <v>#NAME?</v>
      </c>
      <c r="L3184" s="153" t="e">
        <f t="shared" ca="1" si="402"/>
        <v>#NAME?</v>
      </c>
      <c r="M3184" s="195" t="e">
        <f ca="1">_xll.BInterpol(cf!$A$2:$A$68,cf!$C$2:$C$68,params!B3184,"cubic")</f>
        <v>#NAME?</v>
      </c>
      <c r="N3184" s="195" t="e">
        <f ca="1">+_xll.BInterpol(#REF!,#REF!,params!B3184,"cubic")</f>
        <v>#NAME?</v>
      </c>
      <c r="O3184" s="153" t="e">
        <f t="shared" ca="1" si="398"/>
        <v>#NAME?</v>
      </c>
    </row>
    <row r="3185" spans="1:15">
      <c r="A3185">
        <v>3182</v>
      </c>
      <c r="B3185">
        <f t="shared" si="396"/>
        <v>12.728</v>
      </c>
      <c r="C3185" s="151" t="e">
        <f ca="1">+_xll.BInterpol(Boost!$R$6:$R$66,Boost!$AZ$6:$AZ$66,params!B3185,"cubic")</f>
        <v>#NAME?</v>
      </c>
      <c r="D3185" s="151" t="e">
        <f ca="1">+_xll.BInterpol(Boost!$R$6:$R$66,Boost!$AX$6:$AX$66,params!B3185,"cubic")</f>
        <v>#NAME?</v>
      </c>
      <c r="E3185" s="198" t="e">
        <f t="shared" ca="1" si="399"/>
        <v>#NAME?</v>
      </c>
      <c r="F3185" s="151" t="e">
        <f ca="1">+_xll.BInterpol(Boost!$R$6:$R$66,Boost!$AY$6:$AY$66,params!B3185,"cubic")</f>
        <v>#NAME?</v>
      </c>
      <c r="G3185" s="151" t="e">
        <f ca="1">_xll.BInterpol(cf!$A$2:$A$68,cf!$B$2:$B$68,params!B3185,"cubic")/100</f>
        <v>#NAME?</v>
      </c>
      <c r="H3185" s="199" t="e">
        <f t="shared" ca="1" si="400"/>
        <v>#NAME?</v>
      </c>
      <c r="I3185" s="152">
        <f t="shared" si="403"/>
        <v>0.19114315720269792</v>
      </c>
      <c r="J3185" s="152">
        <f t="shared" si="401"/>
        <v>5.3925587019443277E-5</v>
      </c>
      <c r="K3185" s="3" t="e">
        <f t="shared" ca="1" si="397"/>
        <v>#NAME?</v>
      </c>
      <c r="L3185" s="153" t="e">
        <f t="shared" ca="1" si="402"/>
        <v>#NAME?</v>
      </c>
      <c r="M3185" s="195" t="e">
        <f ca="1">_xll.BInterpol(cf!$A$2:$A$68,cf!$C$2:$C$68,params!B3185,"cubic")</f>
        <v>#NAME?</v>
      </c>
      <c r="N3185" s="195" t="e">
        <f ca="1">+_xll.BInterpol(#REF!,#REF!,params!B3185,"cubic")</f>
        <v>#NAME?</v>
      </c>
      <c r="O3185" s="153" t="e">
        <f t="shared" ca="1" si="398"/>
        <v>#NAME?</v>
      </c>
    </row>
    <row r="3186" spans="1:15">
      <c r="A3186">
        <v>3183</v>
      </c>
      <c r="B3186">
        <f t="shared" si="396"/>
        <v>12.731999999999999</v>
      </c>
      <c r="C3186" s="151" t="e">
        <f ca="1">+_xll.BInterpol(Boost!$R$6:$R$66,Boost!$AZ$6:$AZ$66,params!B3186,"cubic")</f>
        <v>#NAME?</v>
      </c>
      <c r="D3186" s="151" t="e">
        <f ca="1">+_xll.BInterpol(Boost!$R$6:$R$66,Boost!$AX$6:$AX$66,params!B3186,"cubic")</f>
        <v>#NAME?</v>
      </c>
      <c r="E3186" s="198" t="e">
        <f t="shared" ca="1" si="399"/>
        <v>#NAME?</v>
      </c>
      <c r="F3186" s="151" t="e">
        <f ca="1">+_xll.BInterpol(Boost!$R$6:$R$66,Boost!$AY$6:$AY$66,params!B3186,"cubic")</f>
        <v>#NAME?</v>
      </c>
      <c r="G3186" s="151" t="e">
        <f ca="1">_xll.BInterpol(cf!$A$2:$A$68,cf!$B$2:$B$68,params!B3186,"cubic")/100</f>
        <v>#NAME?</v>
      </c>
      <c r="H3186" s="199" t="e">
        <f t="shared" ca="1" si="400"/>
        <v>#NAME?</v>
      </c>
      <c r="I3186" s="152">
        <f t="shared" si="403"/>
        <v>0.19119707919479811</v>
      </c>
      <c r="J3186" s="152">
        <f t="shared" si="401"/>
        <v>5.3921992100192107E-5</v>
      </c>
      <c r="K3186" s="3" t="e">
        <f t="shared" ca="1" si="397"/>
        <v>#NAME?</v>
      </c>
      <c r="L3186" s="153" t="e">
        <f t="shared" ca="1" si="402"/>
        <v>#NAME?</v>
      </c>
      <c r="M3186" s="195" t="e">
        <f ca="1">_xll.BInterpol(cf!$A$2:$A$68,cf!$C$2:$C$68,params!B3186,"cubic")</f>
        <v>#NAME?</v>
      </c>
      <c r="N3186" s="195" t="e">
        <f ca="1">+_xll.BInterpol(#REF!,#REF!,params!B3186,"cubic")</f>
        <v>#NAME?</v>
      </c>
      <c r="O3186" s="153" t="e">
        <f t="shared" ca="1" si="398"/>
        <v>#NAME?</v>
      </c>
    </row>
    <row r="3187" spans="1:15">
      <c r="A3187">
        <v>3184</v>
      </c>
      <c r="B3187">
        <f t="shared" si="396"/>
        <v>12.736000000000001</v>
      </c>
      <c r="C3187" s="151" t="e">
        <f ca="1">+_xll.BInterpol(Boost!$R$6:$R$66,Boost!$AZ$6:$AZ$66,params!B3187,"cubic")</f>
        <v>#NAME?</v>
      </c>
      <c r="D3187" s="151" t="e">
        <f ca="1">+_xll.BInterpol(Boost!$R$6:$R$66,Boost!$AX$6:$AX$66,params!B3187,"cubic")</f>
        <v>#NAME?</v>
      </c>
      <c r="E3187" s="198" t="e">
        <f t="shared" ca="1" si="399"/>
        <v>#NAME?</v>
      </c>
      <c r="F3187" s="151" t="e">
        <f ca="1">+_xll.BInterpol(Boost!$R$6:$R$66,Boost!$AY$6:$AY$66,params!B3187,"cubic")</f>
        <v>#NAME?</v>
      </c>
      <c r="G3187" s="151" t="e">
        <f ca="1">_xll.BInterpol(cf!$A$2:$A$68,cf!$B$2:$B$68,params!B3187,"cubic")/100</f>
        <v>#NAME?</v>
      </c>
      <c r="H3187" s="199" t="e">
        <f t="shared" ca="1" si="400"/>
        <v>#NAME?</v>
      </c>
      <c r="I3187" s="152">
        <f t="shared" si="403"/>
        <v>0.19125099759221853</v>
      </c>
      <c r="J3187" s="152">
        <f t="shared" si="401"/>
        <v>5.3918397420416042E-5</v>
      </c>
      <c r="K3187" s="3" t="e">
        <f t="shared" ca="1" si="397"/>
        <v>#NAME?</v>
      </c>
      <c r="L3187" s="153" t="e">
        <f t="shared" ca="1" si="402"/>
        <v>#NAME?</v>
      </c>
      <c r="M3187" s="195" t="e">
        <f ca="1">_xll.BInterpol(cf!$A$2:$A$68,cf!$C$2:$C$68,params!B3187,"cubic")</f>
        <v>#NAME?</v>
      </c>
      <c r="N3187" s="195" t="e">
        <f ca="1">+_xll.BInterpol(#REF!,#REF!,params!B3187,"cubic")</f>
        <v>#NAME?</v>
      </c>
      <c r="O3187" s="153" t="e">
        <f t="shared" ca="1" si="398"/>
        <v>#NAME?</v>
      </c>
    </row>
    <row r="3188" spans="1:15">
      <c r="A3188">
        <v>3185</v>
      </c>
      <c r="B3188">
        <f t="shared" si="396"/>
        <v>12.74</v>
      </c>
      <c r="C3188" s="151" t="e">
        <f ca="1">+_xll.BInterpol(Boost!$R$6:$R$66,Boost!$AZ$6:$AZ$66,params!B3188,"cubic")</f>
        <v>#NAME?</v>
      </c>
      <c r="D3188" s="151" t="e">
        <f ca="1">+_xll.BInterpol(Boost!$R$6:$R$66,Boost!$AX$6:$AX$66,params!B3188,"cubic")</f>
        <v>#NAME?</v>
      </c>
      <c r="E3188" s="198" t="e">
        <f t="shared" ca="1" si="399"/>
        <v>#NAME?</v>
      </c>
      <c r="F3188" s="151" t="e">
        <f ca="1">+_xll.BInterpol(Boost!$R$6:$R$66,Boost!$AY$6:$AY$66,params!B3188,"cubic")</f>
        <v>#NAME?</v>
      </c>
      <c r="G3188" s="151" t="e">
        <f ca="1">_xll.BInterpol(cf!$A$2:$A$68,cf!$B$2:$B$68,params!B3188,"cubic")/100</f>
        <v>#NAME?</v>
      </c>
      <c r="H3188" s="199" t="e">
        <f t="shared" ca="1" si="400"/>
        <v>#NAME?</v>
      </c>
      <c r="I3188" s="152">
        <f t="shared" si="403"/>
        <v>0.19130491239519898</v>
      </c>
      <c r="J3188" s="152">
        <f t="shared" si="401"/>
        <v>5.3914802980448151E-5</v>
      </c>
      <c r="K3188" s="3" t="e">
        <f t="shared" ca="1" si="397"/>
        <v>#NAME?</v>
      </c>
      <c r="L3188" s="153" t="e">
        <f t="shared" ca="1" si="402"/>
        <v>#NAME?</v>
      </c>
      <c r="M3188" s="195" t="e">
        <f ca="1">_xll.BInterpol(cf!$A$2:$A$68,cf!$C$2:$C$68,params!B3188,"cubic")</f>
        <v>#NAME?</v>
      </c>
      <c r="N3188" s="195" t="e">
        <f ca="1">+_xll.BInterpol(#REF!,#REF!,params!B3188,"cubic")</f>
        <v>#NAME?</v>
      </c>
      <c r="O3188" s="153" t="e">
        <f t="shared" ca="1" si="398"/>
        <v>#NAME?</v>
      </c>
    </row>
    <row r="3189" spans="1:15">
      <c r="A3189">
        <v>3186</v>
      </c>
      <c r="B3189">
        <f t="shared" si="396"/>
        <v>12.744</v>
      </c>
      <c r="C3189" s="151" t="e">
        <f ca="1">+_xll.BInterpol(Boost!$R$6:$R$66,Boost!$AZ$6:$AZ$66,params!B3189,"cubic")</f>
        <v>#NAME?</v>
      </c>
      <c r="D3189" s="151" t="e">
        <f ca="1">+_xll.BInterpol(Boost!$R$6:$R$66,Boost!$AX$6:$AX$66,params!B3189,"cubic")</f>
        <v>#NAME?</v>
      </c>
      <c r="E3189" s="198" t="e">
        <f t="shared" ca="1" si="399"/>
        <v>#NAME?</v>
      </c>
      <c r="F3189" s="151" t="e">
        <f ca="1">+_xll.BInterpol(Boost!$R$6:$R$66,Boost!$AY$6:$AY$66,params!B3189,"cubic")</f>
        <v>#NAME?</v>
      </c>
      <c r="G3189" s="151" t="e">
        <f ca="1">_xll.BInterpol(cf!$A$2:$A$68,cf!$B$2:$B$68,params!B3189,"cubic")/100</f>
        <v>#NAME?</v>
      </c>
      <c r="H3189" s="199" t="e">
        <f t="shared" ca="1" si="400"/>
        <v>#NAME?</v>
      </c>
      <c r="I3189" s="152">
        <f t="shared" si="403"/>
        <v>0.19135882360397904</v>
      </c>
      <c r="J3189" s="152">
        <f t="shared" si="401"/>
        <v>5.3911208780066389E-5</v>
      </c>
      <c r="K3189" s="3" t="e">
        <f t="shared" ca="1" si="397"/>
        <v>#NAME?</v>
      </c>
      <c r="L3189" s="153" t="e">
        <f t="shared" ca="1" si="402"/>
        <v>#NAME?</v>
      </c>
      <c r="M3189" s="195" t="e">
        <f ca="1">_xll.BInterpol(cf!$A$2:$A$68,cf!$C$2:$C$68,params!B3189,"cubic")</f>
        <v>#NAME?</v>
      </c>
      <c r="N3189" s="195" t="e">
        <f ca="1">+_xll.BInterpol(#REF!,#REF!,params!B3189,"cubic")</f>
        <v>#NAME?</v>
      </c>
      <c r="O3189" s="153" t="e">
        <f t="shared" ca="1" si="398"/>
        <v>#NAME?</v>
      </c>
    </row>
    <row r="3190" spans="1:15">
      <c r="A3190">
        <v>3187</v>
      </c>
      <c r="B3190">
        <f t="shared" si="396"/>
        <v>12.747999999999999</v>
      </c>
      <c r="C3190" s="151" t="e">
        <f ca="1">+_xll.BInterpol(Boost!$R$6:$R$66,Boost!$AZ$6:$AZ$66,params!B3190,"cubic")</f>
        <v>#NAME?</v>
      </c>
      <c r="D3190" s="151" t="e">
        <f ca="1">+_xll.BInterpol(Boost!$R$6:$R$66,Boost!$AX$6:$AX$66,params!B3190,"cubic")</f>
        <v>#NAME?</v>
      </c>
      <c r="E3190" s="198" t="e">
        <f t="shared" ca="1" si="399"/>
        <v>#NAME?</v>
      </c>
      <c r="F3190" s="151" t="e">
        <f ca="1">+_xll.BInterpol(Boost!$R$6:$R$66,Boost!$AY$6:$AY$66,params!B3190,"cubic")</f>
        <v>#NAME?</v>
      </c>
      <c r="G3190" s="151" t="e">
        <f ca="1">_xll.BInterpol(cf!$A$2:$A$68,cf!$B$2:$B$68,params!B3190,"cubic")/100</f>
        <v>#NAME?</v>
      </c>
      <c r="H3190" s="199" t="e">
        <f t="shared" ca="1" si="400"/>
        <v>#NAME?</v>
      </c>
      <c r="I3190" s="152">
        <f t="shared" si="403"/>
        <v>0.19141273121879832</v>
      </c>
      <c r="J3190" s="152">
        <f t="shared" si="401"/>
        <v>5.3907614819270755E-5</v>
      </c>
      <c r="K3190" s="3" t="e">
        <f t="shared" ca="1" si="397"/>
        <v>#NAME?</v>
      </c>
      <c r="L3190" s="153" t="e">
        <f t="shared" ca="1" si="402"/>
        <v>#NAME?</v>
      </c>
      <c r="M3190" s="195" t="e">
        <f ca="1">_xll.BInterpol(cf!$A$2:$A$68,cf!$C$2:$C$68,params!B3190,"cubic")</f>
        <v>#NAME?</v>
      </c>
      <c r="N3190" s="195" t="e">
        <f ca="1">+_xll.BInterpol(#REF!,#REF!,params!B3190,"cubic")</f>
        <v>#NAME?</v>
      </c>
      <c r="O3190" s="153" t="e">
        <f t="shared" ca="1" si="398"/>
        <v>#NAME?</v>
      </c>
    </row>
    <row r="3191" spans="1:15">
      <c r="A3191">
        <v>3188</v>
      </c>
      <c r="B3191">
        <f t="shared" si="396"/>
        <v>12.752000000000001</v>
      </c>
      <c r="C3191" s="151" t="e">
        <f ca="1">+_xll.BInterpol(Boost!$R$6:$R$66,Boost!$AZ$6:$AZ$66,params!B3191,"cubic")</f>
        <v>#NAME?</v>
      </c>
      <c r="D3191" s="151" t="e">
        <f ca="1">+_xll.BInterpol(Boost!$R$6:$R$66,Boost!$AX$6:$AX$66,params!B3191,"cubic")</f>
        <v>#NAME?</v>
      </c>
      <c r="E3191" s="198" t="e">
        <f t="shared" ca="1" si="399"/>
        <v>#NAME?</v>
      </c>
      <c r="F3191" s="151" t="e">
        <f ca="1">+_xll.BInterpol(Boost!$R$6:$R$66,Boost!$AY$6:$AY$66,params!B3191,"cubic")</f>
        <v>#NAME?</v>
      </c>
      <c r="G3191" s="151" t="e">
        <f ca="1">_xll.BInterpol(cf!$A$2:$A$68,cf!$B$2:$B$68,params!B3191,"cubic")/100</f>
        <v>#NAME?</v>
      </c>
      <c r="H3191" s="199" t="e">
        <f t="shared" ca="1" si="400"/>
        <v>#NAME?</v>
      </c>
      <c r="I3191" s="152">
        <f t="shared" si="403"/>
        <v>0.19146663523989649</v>
      </c>
      <c r="J3191" s="152">
        <f t="shared" si="401"/>
        <v>5.3904021098172272E-5</v>
      </c>
      <c r="K3191" s="3" t="e">
        <f t="shared" ca="1" si="397"/>
        <v>#NAME?</v>
      </c>
      <c r="L3191" s="153" t="e">
        <f t="shared" ca="1" si="402"/>
        <v>#NAME?</v>
      </c>
      <c r="M3191" s="195" t="e">
        <f ca="1">_xll.BInterpol(cf!$A$2:$A$68,cf!$C$2:$C$68,params!B3191,"cubic")</f>
        <v>#NAME?</v>
      </c>
      <c r="N3191" s="195" t="e">
        <f ca="1">+_xll.BInterpol(#REF!,#REF!,params!B3191,"cubic")</f>
        <v>#NAME?</v>
      </c>
      <c r="O3191" s="153" t="e">
        <f t="shared" ca="1" si="398"/>
        <v>#NAME?</v>
      </c>
    </row>
    <row r="3192" spans="1:15">
      <c r="A3192">
        <v>3189</v>
      </c>
      <c r="B3192">
        <f t="shared" si="396"/>
        <v>12.756</v>
      </c>
      <c r="C3192" s="151" t="e">
        <f ca="1">+_xll.BInterpol(Boost!$R$6:$R$66,Boost!$AZ$6:$AZ$66,params!B3192,"cubic")</f>
        <v>#NAME?</v>
      </c>
      <c r="D3192" s="151" t="e">
        <f ca="1">+_xll.BInterpol(Boost!$R$6:$R$66,Boost!$AX$6:$AX$66,params!B3192,"cubic")</f>
        <v>#NAME?</v>
      </c>
      <c r="E3192" s="198" t="e">
        <f t="shared" ca="1" si="399"/>
        <v>#NAME?</v>
      </c>
      <c r="F3192" s="151" t="e">
        <f ca="1">+_xll.BInterpol(Boost!$R$6:$R$66,Boost!$AY$6:$AY$66,params!B3192,"cubic")</f>
        <v>#NAME?</v>
      </c>
      <c r="G3192" s="151" t="e">
        <f ca="1">_xll.BInterpol(cf!$A$2:$A$68,cf!$B$2:$B$68,params!B3192,"cubic")/100</f>
        <v>#NAME?</v>
      </c>
      <c r="H3192" s="199" t="e">
        <f t="shared" ca="1" si="400"/>
        <v>#NAME?</v>
      </c>
      <c r="I3192" s="152">
        <f t="shared" si="403"/>
        <v>0.19152053566751281</v>
      </c>
      <c r="J3192" s="152">
        <f t="shared" si="401"/>
        <v>5.3900427616326851E-5</v>
      </c>
      <c r="K3192" s="3" t="e">
        <f t="shared" ca="1" si="397"/>
        <v>#NAME?</v>
      </c>
      <c r="L3192" s="153" t="e">
        <f t="shared" ca="1" si="402"/>
        <v>#NAME?</v>
      </c>
      <c r="M3192" s="195" t="e">
        <f ca="1">_xll.BInterpol(cf!$A$2:$A$68,cf!$C$2:$C$68,params!B3192,"cubic")</f>
        <v>#NAME?</v>
      </c>
      <c r="N3192" s="195" t="e">
        <f ca="1">+_xll.BInterpol(#REF!,#REF!,params!B3192,"cubic")</f>
        <v>#NAME?</v>
      </c>
      <c r="O3192" s="153" t="e">
        <f t="shared" ca="1" si="398"/>
        <v>#NAME?</v>
      </c>
    </row>
    <row r="3193" spans="1:15">
      <c r="A3193">
        <v>3190</v>
      </c>
      <c r="B3193">
        <f t="shared" si="396"/>
        <v>12.76</v>
      </c>
      <c r="C3193" s="151" t="e">
        <f ca="1">+_xll.BInterpol(Boost!$R$6:$R$66,Boost!$AZ$6:$AZ$66,params!B3193,"cubic")</f>
        <v>#NAME?</v>
      </c>
      <c r="D3193" s="151" t="e">
        <f ca="1">+_xll.BInterpol(Boost!$R$6:$R$66,Boost!$AX$6:$AX$66,params!B3193,"cubic")</f>
        <v>#NAME?</v>
      </c>
      <c r="E3193" s="198" t="e">
        <f t="shared" ca="1" si="399"/>
        <v>#NAME?</v>
      </c>
      <c r="F3193" s="151" t="e">
        <f ca="1">+_xll.BInterpol(Boost!$R$6:$R$66,Boost!$AY$6:$AY$66,params!B3193,"cubic")</f>
        <v>#NAME?</v>
      </c>
      <c r="G3193" s="151" t="e">
        <f ca="1">_xll.BInterpol(cf!$A$2:$A$68,cf!$B$2:$B$68,params!B3193,"cubic")/100</f>
        <v>#NAME?</v>
      </c>
      <c r="H3193" s="199" t="e">
        <f t="shared" ca="1" si="400"/>
        <v>#NAME?</v>
      </c>
      <c r="I3193" s="152">
        <f t="shared" si="403"/>
        <v>0.19157443250188722</v>
      </c>
      <c r="J3193" s="152">
        <f t="shared" si="401"/>
        <v>5.3896834374400626E-5</v>
      </c>
      <c r="K3193" s="3" t="e">
        <f t="shared" ca="1" si="397"/>
        <v>#NAME?</v>
      </c>
      <c r="L3193" s="153" t="e">
        <f t="shared" ca="1" si="402"/>
        <v>#NAME?</v>
      </c>
      <c r="M3193" s="195" t="e">
        <f ca="1">_xll.BInterpol(cf!$A$2:$A$68,cf!$C$2:$C$68,params!B3193,"cubic")</f>
        <v>#NAME?</v>
      </c>
      <c r="N3193" s="195" t="e">
        <f ca="1">+_xll.BInterpol(#REF!,#REF!,params!B3193,"cubic")</f>
        <v>#NAME?</v>
      </c>
      <c r="O3193" s="153" t="e">
        <f t="shared" ca="1" si="398"/>
        <v>#NAME?</v>
      </c>
    </row>
    <row r="3194" spans="1:15">
      <c r="A3194">
        <v>3191</v>
      </c>
      <c r="B3194">
        <f t="shared" si="396"/>
        <v>12.763999999999999</v>
      </c>
      <c r="C3194" s="151" t="e">
        <f ca="1">+_xll.BInterpol(Boost!$R$6:$R$66,Boost!$AZ$6:$AZ$66,params!B3194,"cubic")</f>
        <v>#NAME?</v>
      </c>
      <c r="D3194" s="151" t="e">
        <f ca="1">+_xll.BInterpol(Boost!$R$6:$R$66,Boost!$AX$6:$AX$66,params!B3194,"cubic")</f>
        <v>#NAME?</v>
      </c>
      <c r="E3194" s="198" t="e">
        <f t="shared" ca="1" si="399"/>
        <v>#NAME?</v>
      </c>
      <c r="F3194" s="151" t="e">
        <f ca="1">+_xll.BInterpol(Boost!$R$6:$R$66,Boost!$AY$6:$AY$66,params!B3194,"cubic")</f>
        <v>#NAME?</v>
      </c>
      <c r="G3194" s="151" t="e">
        <f ca="1">_xll.BInterpol(cf!$A$2:$A$68,cf!$B$2:$B$68,params!B3194,"cubic")/100</f>
        <v>#NAME?</v>
      </c>
      <c r="H3194" s="199" t="e">
        <f t="shared" ca="1" si="400"/>
        <v>#NAME?</v>
      </c>
      <c r="I3194" s="152">
        <f t="shared" si="403"/>
        <v>0.19162832574325916</v>
      </c>
      <c r="J3194" s="152">
        <f t="shared" si="401"/>
        <v>5.3893241371949507E-5</v>
      </c>
      <c r="K3194" s="3" t="e">
        <f t="shared" ca="1" si="397"/>
        <v>#NAME?</v>
      </c>
      <c r="L3194" s="153" t="e">
        <f t="shared" ca="1" si="402"/>
        <v>#NAME?</v>
      </c>
      <c r="M3194" s="195" t="e">
        <f ca="1">_xll.BInterpol(cf!$A$2:$A$68,cf!$C$2:$C$68,params!B3194,"cubic")</f>
        <v>#NAME?</v>
      </c>
      <c r="N3194" s="195" t="e">
        <f ca="1">+_xll.BInterpol(#REF!,#REF!,params!B3194,"cubic")</f>
        <v>#NAME?</v>
      </c>
      <c r="O3194" s="153" t="e">
        <f t="shared" ca="1" si="398"/>
        <v>#NAME?</v>
      </c>
    </row>
    <row r="3195" spans="1:15">
      <c r="A3195">
        <v>3192</v>
      </c>
      <c r="B3195">
        <f t="shared" si="396"/>
        <v>12.768000000000001</v>
      </c>
      <c r="C3195" s="151" t="e">
        <f ca="1">+_xll.BInterpol(Boost!$R$6:$R$66,Boost!$AZ$6:$AZ$66,params!B3195,"cubic")</f>
        <v>#NAME?</v>
      </c>
      <c r="D3195" s="151" t="e">
        <f ca="1">+_xll.BInterpol(Boost!$R$6:$R$66,Boost!$AX$6:$AX$66,params!B3195,"cubic")</f>
        <v>#NAME?</v>
      </c>
      <c r="E3195" s="198" t="e">
        <f t="shared" ca="1" si="399"/>
        <v>#NAME?</v>
      </c>
      <c r="F3195" s="151" t="e">
        <f ca="1">+_xll.BInterpol(Boost!$R$6:$R$66,Boost!$AY$6:$AY$66,params!B3195,"cubic")</f>
        <v>#NAME?</v>
      </c>
      <c r="G3195" s="151" t="e">
        <f ca="1">_xll.BInterpol(cf!$A$2:$A$68,cf!$B$2:$B$68,params!B3195,"cubic")/100</f>
        <v>#NAME?</v>
      </c>
      <c r="H3195" s="199" t="e">
        <f t="shared" ca="1" si="400"/>
        <v>#NAME?</v>
      </c>
      <c r="I3195" s="152">
        <f t="shared" si="403"/>
        <v>0.19168221539186803</v>
      </c>
      <c r="J3195" s="152">
        <f t="shared" si="401"/>
        <v>5.3889648608862473E-5</v>
      </c>
      <c r="K3195" s="3" t="e">
        <f t="shared" ca="1" si="397"/>
        <v>#NAME?</v>
      </c>
      <c r="L3195" s="153" t="e">
        <f t="shared" ca="1" si="402"/>
        <v>#NAME?</v>
      </c>
      <c r="M3195" s="195" t="e">
        <f ca="1">_xll.BInterpol(cf!$A$2:$A$68,cf!$C$2:$C$68,params!B3195,"cubic")</f>
        <v>#NAME?</v>
      </c>
      <c r="N3195" s="195" t="e">
        <f ca="1">+_xll.BInterpol(#REF!,#REF!,params!B3195,"cubic")</f>
        <v>#NAME?</v>
      </c>
      <c r="O3195" s="153" t="e">
        <f t="shared" ca="1" si="398"/>
        <v>#NAME?</v>
      </c>
    </row>
    <row r="3196" spans="1:15">
      <c r="A3196">
        <v>3193</v>
      </c>
      <c r="B3196">
        <f t="shared" si="396"/>
        <v>12.772</v>
      </c>
      <c r="C3196" s="151" t="e">
        <f ca="1">+_xll.BInterpol(Boost!$R$6:$R$66,Boost!$AZ$6:$AZ$66,params!B3196,"cubic")</f>
        <v>#NAME?</v>
      </c>
      <c r="D3196" s="151" t="e">
        <f ca="1">+_xll.BInterpol(Boost!$R$6:$R$66,Boost!$AX$6:$AX$66,params!B3196,"cubic")</f>
        <v>#NAME?</v>
      </c>
      <c r="E3196" s="198" t="e">
        <f t="shared" ca="1" si="399"/>
        <v>#NAME?</v>
      </c>
      <c r="F3196" s="151" t="e">
        <f ca="1">+_xll.BInterpol(Boost!$R$6:$R$66,Boost!$AY$6:$AY$66,params!B3196,"cubic")</f>
        <v>#NAME?</v>
      </c>
      <c r="G3196" s="151" t="e">
        <f ca="1">_xll.BInterpol(cf!$A$2:$A$68,cf!$B$2:$B$68,params!B3196,"cubic")/100</f>
        <v>#NAME?</v>
      </c>
      <c r="H3196" s="199" t="e">
        <f t="shared" ca="1" si="400"/>
        <v>#NAME?</v>
      </c>
      <c r="I3196" s="152">
        <f t="shared" si="403"/>
        <v>0.19173610144795339</v>
      </c>
      <c r="J3196" s="152">
        <f t="shared" si="401"/>
        <v>5.3886056085361567E-5</v>
      </c>
      <c r="K3196" s="3" t="e">
        <f t="shared" ca="1" si="397"/>
        <v>#NAME?</v>
      </c>
      <c r="L3196" s="153" t="e">
        <f t="shared" ca="1" si="402"/>
        <v>#NAME?</v>
      </c>
      <c r="M3196" s="195" t="e">
        <f ca="1">_xll.BInterpol(cf!$A$2:$A$68,cf!$C$2:$C$68,params!B3196,"cubic")</f>
        <v>#NAME?</v>
      </c>
      <c r="N3196" s="195" t="e">
        <f ca="1">+_xll.BInterpol(#REF!,#REF!,params!B3196,"cubic")</f>
        <v>#NAME?</v>
      </c>
      <c r="O3196" s="153" t="e">
        <f t="shared" ca="1" si="398"/>
        <v>#NAME?</v>
      </c>
    </row>
    <row r="3197" spans="1:15">
      <c r="A3197">
        <v>3194</v>
      </c>
      <c r="B3197">
        <f t="shared" si="396"/>
        <v>12.776</v>
      </c>
      <c r="C3197" s="151" t="e">
        <f ca="1">+_xll.BInterpol(Boost!$R$6:$R$66,Boost!$AZ$6:$AZ$66,params!B3197,"cubic")</f>
        <v>#NAME?</v>
      </c>
      <c r="D3197" s="151" t="e">
        <f ca="1">+_xll.BInterpol(Boost!$R$6:$R$66,Boost!$AX$6:$AX$66,params!B3197,"cubic")</f>
        <v>#NAME?</v>
      </c>
      <c r="E3197" s="198" t="e">
        <f t="shared" ca="1" si="399"/>
        <v>#NAME?</v>
      </c>
      <c r="F3197" s="151" t="e">
        <f ca="1">+_xll.BInterpol(Boost!$R$6:$R$66,Boost!$AY$6:$AY$66,params!B3197,"cubic")</f>
        <v>#NAME?</v>
      </c>
      <c r="G3197" s="151" t="e">
        <f ca="1">_xll.BInterpol(cf!$A$2:$A$68,cf!$B$2:$B$68,params!B3197,"cubic")/100</f>
        <v>#NAME?</v>
      </c>
      <c r="H3197" s="199" t="e">
        <f t="shared" ca="1" si="400"/>
        <v>#NAME?</v>
      </c>
      <c r="I3197" s="152">
        <f t="shared" si="403"/>
        <v>0.19178998391175472</v>
      </c>
      <c r="J3197" s="152">
        <f t="shared" si="401"/>
        <v>5.3882463801335767E-5</v>
      </c>
      <c r="K3197" s="3" t="e">
        <f t="shared" ca="1" si="397"/>
        <v>#NAME?</v>
      </c>
      <c r="L3197" s="153" t="e">
        <f t="shared" ca="1" si="402"/>
        <v>#NAME?</v>
      </c>
      <c r="M3197" s="195" t="e">
        <f ca="1">_xll.BInterpol(cf!$A$2:$A$68,cf!$C$2:$C$68,params!B3197,"cubic")</f>
        <v>#NAME?</v>
      </c>
      <c r="N3197" s="195" t="e">
        <f ca="1">+_xll.BInterpol(#REF!,#REF!,params!B3197,"cubic")</f>
        <v>#NAME?</v>
      </c>
      <c r="O3197" s="153" t="e">
        <f t="shared" ca="1" si="398"/>
        <v>#NAME?</v>
      </c>
    </row>
    <row r="3198" spans="1:15">
      <c r="A3198">
        <v>3195</v>
      </c>
      <c r="B3198">
        <f t="shared" si="396"/>
        <v>12.78</v>
      </c>
      <c r="C3198" s="151" t="e">
        <f ca="1">+_xll.BInterpol(Boost!$R$6:$R$66,Boost!$AZ$6:$AZ$66,params!B3198,"cubic")</f>
        <v>#NAME?</v>
      </c>
      <c r="D3198" s="151" t="e">
        <f ca="1">+_xll.BInterpol(Boost!$R$6:$R$66,Boost!$AX$6:$AX$66,params!B3198,"cubic")</f>
        <v>#NAME?</v>
      </c>
      <c r="E3198" s="198" t="e">
        <f t="shared" ca="1" si="399"/>
        <v>#NAME?</v>
      </c>
      <c r="F3198" s="151" t="e">
        <f ca="1">+_xll.BInterpol(Boost!$R$6:$R$66,Boost!$AY$6:$AY$66,params!B3198,"cubic")</f>
        <v>#NAME?</v>
      </c>
      <c r="G3198" s="151" t="e">
        <f ca="1">_xll.BInterpol(cf!$A$2:$A$68,cf!$B$2:$B$68,params!B3198,"cubic")/100</f>
        <v>#NAME?</v>
      </c>
      <c r="H3198" s="199" t="e">
        <f t="shared" ca="1" si="400"/>
        <v>#NAME?</v>
      </c>
      <c r="I3198" s="152">
        <f t="shared" si="403"/>
        <v>0.19184386278351162</v>
      </c>
      <c r="J3198" s="152">
        <f t="shared" si="401"/>
        <v>5.3878871756896096E-5</v>
      </c>
      <c r="K3198" s="3" t="e">
        <f t="shared" ca="1" si="397"/>
        <v>#NAME?</v>
      </c>
      <c r="L3198" s="153" t="e">
        <f t="shared" ca="1" si="402"/>
        <v>#NAME?</v>
      </c>
      <c r="M3198" s="195" t="e">
        <f ca="1">_xll.BInterpol(cf!$A$2:$A$68,cf!$C$2:$C$68,params!B3198,"cubic")</f>
        <v>#NAME?</v>
      </c>
      <c r="N3198" s="195" t="e">
        <f ca="1">+_xll.BInterpol(#REF!,#REF!,params!B3198,"cubic")</f>
        <v>#NAME?</v>
      </c>
      <c r="O3198" s="153" t="e">
        <f t="shared" ca="1" si="398"/>
        <v>#NAME?</v>
      </c>
    </row>
    <row r="3199" spans="1:15">
      <c r="A3199">
        <v>3196</v>
      </c>
      <c r="B3199">
        <f t="shared" si="396"/>
        <v>12.784000000000001</v>
      </c>
      <c r="C3199" s="151" t="e">
        <f ca="1">+_xll.BInterpol(Boost!$R$6:$R$66,Boost!$AZ$6:$AZ$66,params!B3199,"cubic")</f>
        <v>#NAME?</v>
      </c>
      <c r="D3199" s="151" t="e">
        <f ca="1">+_xll.BInterpol(Boost!$R$6:$R$66,Boost!$AX$6:$AX$66,params!B3199,"cubic")</f>
        <v>#NAME?</v>
      </c>
      <c r="E3199" s="198" t="e">
        <f t="shared" ca="1" si="399"/>
        <v>#NAME?</v>
      </c>
      <c r="F3199" s="151" t="e">
        <f ca="1">+_xll.BInterpol(Boost!$R$6:$R$66,Boost!$AY$6:$AY$66,params!B3199,"cubic")</f>
        <v>#NAME?</v>
      </c>
      <c r="G3199" s="151" t="e">
        <f ca="1">_xll.BInterpol(cf!$A$2:$A$68,cf!$B$2:$B$68,params!B3199,"cubic")/100</f>
        <v>#NAME?</v>
      </c>
      <c r="H3199" s="199" t="e">
        <f t="shared" ca="1" si="400"/>
        <v>#NAME?</v>
      </c>
      <c r="I3199" s="152">
        <f t="shared" si="403"/>
        <v>0.19189773806346344</v>
      </c>
      <c r="J3199" s="152">
        <f t="shared" si="401"/>
        <v>5.3875279951820509E-5</v>
      </c>
      <c r="K3199" s="3" t="e">
        <f t="shared" ca="1" si="397"/>
        <v>#NAME?</v>
      </c>
      <c r="L3199" s="153" t="e">
        <f t="shared" ca="1" si="402"/>
        <v>#NAME?</v>
      </c>
      <c r="M3199" s="195" t="e">
        <f ca="1">_xll.BInterpol(cf!$A$2:$A$68,cf!$C$2:$C$68,params!B3199,"cubic")</f>
        <v>#NAME?</v>
      </c>
      <c r="N3199" s="195" t="e">
        <f ca="1">+_xll.BInterpol(#REF!,#REF!,params!B3199,"cubic")</f>
        <v>#NAME?</v>
      </c>
      <c r="O3199" s="153" t="e">
        <f t="shared" ca="1" si="398"/>
        <v>#NAME?</v>
      </c>
    </row>
    <row r="3200" spans="1:15">
      <c r="A3200">
        <v>3197</v>
      </c>
      <c r="B3200">
        <f t="shared" si="396"/>
        <v>12.788</v>
      </c>
      <c r="C3200" s="151" t="e">
        <f ca="1">+_xll.BInterpol(Boost!$R$6:$R$66,Boost!$AZ$6:$AZ$66,params!B3200,"cubic")</f>
        <v>#NAME?</v>
      </c>
      <c r="D3200" s="151" t="e">
        <f ca="1">+_xll.BInterpol(Boost!$R$6:$R$66,Boost!$AX$6:$AX$66,params!B3200,"cubic")</f>
        <v>#NAME?</v>
      </c>
      <c r="E3200" s="198" t="e">
        <f t="shared" ca="1" si="399"/>
        <v>#NAME?</v>
      </c>
      <c r="F3200" s="151" t="e">
        <f ca="1">+_xll.BInterpol(Boost!$R$6:$R$66,Boost!$AY$6:$AY$66,params!B3200,"cubic")</f>
        <v>#NAME?</v>
      </c>
      <c r="G3200" s="151" t="e">
        <f ca="1">_xll.BInterpol(cf!$A$2:$A$68,cf!$B$2:$B$68,params!B3200,"cubic")/100</f>
        <v>#NAME?</v>
      </c>
      <c r="H3200" s="199" t="e">
        <f t="shared" ca="1" si="400"/>
        <v>#NAME?</v>
      </c>
      <c r="I3200" s="152">
        <f t="shared" si="403"/>
        <v>0.19195160975184966</v>
      </c>
      <c r="J3200" s="152">
        <f t="shared" si="401"/>
        <v>5.3871688386220029E-5</v>
      </c>
      <c r="K3200" s="3" t="e">
        <f t="shared" ca="1" si="397"/>
        <v>#NAME?</v>
      </c>
      <c r="L3200" s="153" t="e">
        <f t="shared" ca="1" si="402"/>
        <v>#NAME?</v>
      </c>
      <c r="M3200" s="195" t="e">
        <f ca="1">_xll.BInterpol(cf!$A$2:$A$68,cf!$C$2:$C$68,params!B3200,"cubic")</f>
        <v>#NAME?</v>
      </c>
      <c r="N3200" s="195" t="e">
        <f ca="1">+_xll.BInterpol(#REF!,#REF!,params!B3200,"cubic")</f>
        <v>#NAME?</v>
      </c>
      <c r="O3200" s="153" t="e">
        <f t="shared" ca="1" si="398"/>
        <v>#NAME?</v>
      </c>
    </row>
    <row r="3201" spans="1:15">
      <c r="A3201">
        <v>3198</v>
      </c>
      <c r="B3201">
        <f t="shared" si="396"/>
        <v>12.792</v>
      </c>
      <c r="C3201" s="151" t="e">
        <f ca="1">+_xll.BInterpol(Boost!$R$6:$R$66,Boost!$AZ$6:$AZ$66,params!B3201,"cubic")</f>
        <v>#NAME?</v>
      </c>
      <c r="D3201" s="151" t="e">
        <f ca="1">+_xll.BInterpol(Boost!$R$6:$R$66,Boost!$AX$6:$AX$66,params!B3201,"cubic")</f>
        <v>#NAME?</v>
      </c>
      <c r="E3201" s="198" t="e">
        <f t="shared" ca="1" si="399"/>
        <v>#NAME?</v>
      </c>
      <c r="F3201" s="151" t="e">
        <f ca="1">+_xll.BInterpol(Boost!$R$6:$R$66,Boost!$AY$6:$AY$66,params!B3201,"cubic")</f>
        <v>#NAME?</v>
      </c>
      <c r="G3201" s="151" t="e">
        <f ca="1">_xll.BInterpol(cf!$A$2:$A$68,cf!$B$2:$B$68,params!B3201,"cubic")/100</f>
        <v>#NAME?</v>
      </c>
      <c r="H3201" s="199" t="e">
        <f t="shared" ca="1" si="400"/>
        <v>#NAME?</v>
      </c>
      <c r="I3201" s="152">
        <f t="shared" si="403"/>
        <v>0.19200547784890964</v>
      </c>
      <c r="J3201" s="152">
        <f t="shared" si="401"/>
        <v>5.3868097059983633E-5</v>
      </c>
      <c r="K3201" s="3" t="e">
        <f t="shared" ca="1" si="397"/>
        <v>#NAME?</v>
      </c>
      <c r="L3201" s="153" t="e">
        <f t="shared" ca="1" si="402"/>
        <v>#NAME?</v>
      </c>
      <c r="M3201" s="195" t="e">
        <f ca="1">_xll.BInterpol(cf!$A$2:$A$68,cf!$C$2:$C$68,params!B3201,"cubic")</f>
        <v>#NAME?</v>
      </c>
      <c r="N3201" s="195" t="e">
        <f ca="1">+_xll.BInterpol(#REF!,#REF!,params!B3201,"cubic")</f>
        <v>#NAME?</v>
      </c>
      <c r="O3201" s="153" t="e">
        <f t="shared" ca="1" si="398"/>
        <v>#NAME?</v>
      </c>
    </row>
    <row r="3202" spans="1:15">
      <c r="A3202">
        <v>3199</v>
      </c>
      <c r="B3202">
        <f t="shared" si="396"/>
        <v>12.795999999999999</v>
      </c>
      <c r="C3202" s="151" t="e">
        <f ca="1">+_xll.BInterpol(Boost!$R$6:$R$66,Boost!$AZ$6:$AZ$66,params!B3202,"cubic")</f>
        <v>#NAME?</v>
      </c>
      <c r="D3202" s="151" t="e">
        <f ca="1">+_xll.BInterpol(Boost!$R$6:$R$66,Boost!$AX$6:$AX$66,params!B3202,"cubic")</f>
        <v>#NAME?</v>
      </c>
      <c r="E3202" s="198" t="e">
        <f t="shared" ca="1" si="399"/>
        <v>#NAME?</v>
      </c>
      <c r="F3202" s="151" t="e">
        <f ca="1">+_xll.BInterpol(Boost!$R$6:$R$66,Boost!$AY$6:$AY$66,params!B3202,"cubic")</f>
        <v>#NAME?</v>
      </c>
      <c r="G3202" s="151" t="e">
        <f ca="1">_xll.BInterpol(cf!$A$2:$A$68,cf!$B$2:$B$68,params!B3202,"cubic")/100</f>
        <v>#NAME?</v>
      </c>
      <c r="H3202" s="199" t="e">
        <f t="shared" ca="1" si="400"/>
        <v>#NAME?</v>
      </c>
      <c r="I3202" s="152">
        <f t="shared" si="403"/>
        <v>0.19205934235488287</v>
      </c>
      <c r="J3202" s="152">
        <f t="shared" si="401"/>
        <v>5.3864505973222343E-5</v>
      </c>
      <c r="K3202" s="3" t="e">
        <f t="shared" ca="1" si="397"/>
        <v>#NAME?</v>
      </c>
      <c r="L3202" s="153" t="e">
        <f t="shared" ca="1" si="402"/>
        <v>#NAME?</v>
      </c>
      <c r="M3202" s="195" t="e">
        <f ca="1">_xll.BInterpol(cf!$A$2:$A$68,cf!$C$2:$C$68,params!B3202,"cubic")</f>
        <v>#NAME?</v>
      </c>
      <c r="N3202" s="195" t="e">
        <f ca="1">+_xll.BInterpol(#REF!,#REF!,params!B3202,"cubic")</f>
        <v>#NAME?</v>
      </c>
      <c r="O3202" s="153" t="e">
        <f t="shared" ca="1" si="398"/>
        <v>#NAME?</v>
      </c>
    </row>
    <row r="3203" spans="1:15">
      <c r="A3203">
        <v>3200</v>
      </c>
      <c r="B3203">
        <f t="shared" si="396"/>
        <v>12.8</v>
      </c>
      <c r="C3203" s="151" t="e">
        <f ca="1">+_xll.BInterpol(Boost!$R$6:$R$66,Boost!$AZ$6:$AZ$66,params!B3203,"cubic")</f>
        <v>#NAME?</v>
      </c>
      <c r="D3203" s="151" t="e">
        <f ca="1">+_xll.BInterpol(Boost!$R$6:$R$66,Boost!$AX$6:$AX$66,params!B3203,"cubic")</f>
        <v>#NAME?</v>
      </c>
      <c r="E3203" s="198" t="e">
        <f t="shared" ca="1" si="399"/>
        <v>#NAME?</v>
      </c>
      <c r="F3203" s="151" t="e">
        <f ca="1">+_xll.BInterpol(Boost!$R$6:$R$66,Boost!$AY$6:$AY$66,params!B3203,"cubic")</f>
        <v>#NAME?</v>
      </c>
      <c r="G3203" s="151" t="e">
        <f ca="1">_xll.BInterpol(cf!$A$2:$A$68,cf!$B$2:$B$68,params!B3203,"cubic")/100</f>
        <v>#NAME?</v>
      </c>
      <c r="H3203" s="199" t="e">
        <f t="shared" ca="1" si="400"/>
        <v>#NAME?</v>
      </c>
      <c r="I3203" s="152">
        <f t="shared" si="403"/>
        <v>0.1921132032700088</v>
      </c>
      <c r="J3203" s="152">
        <f t="shared" si="401"/>
        <v>5.386091512593616E-5</v>
      </c>
      <c r="K3203" s="3" t="e">
        <f t="shared" ca="1" si="397"/>
        <v>#NAME?</v>
      </c>
      <c r="L3203" s="153" t="e">
        <f t="shared" ca="1" si="402"/>
        <v>#NAME?</v>
      </c>
      <c r="M3203" s="195" t="e">
        <f ca="1">_xll.BInterpol(cf!$A$2:$A$68,cf!$C$2:$C$68,params!B3203,"cubic")</f>
        <v>#NAME?</v>
      </c>
      <c r="N3203" s="195" t="e">
        <f ca="1">+_xll.BInterpol(#REF!,#REF!,params!B3203,"cubic")</f>
        <v>#NAME?</v>
      </c>
      <c r="O3203" s="153" t="e">
        <f t="shared" ca="1" si="398"/>
        <v>#NAME?</v>
      </c>
    </row>
    <row r="3204" spans="1:15">
      <c r="A3204">
        <v>3201</v>
      </c>
      <c r="B3204">
        <f t="shared" ref="B3204:B3267" si="404">+A3204/250</f>
        <v>12.804</v>
      </c>
      <c r="C3204" s="151" t="e">
        <f ca="1">+_xll.BInterpol(Boost!$R$6:$R$66,Boost!$AZ$6:$AZ$66,params!B3204,"cubic")</f>
        <v>#NAME?</v>
      </c>
      <c r="D3204" s="151" t="e">
        <f ca="1">+_xll.BInterpol(Boost!$R$6:$R$66,Boost!$AX$6:$AX$66,params!B3204,"cubic")</f>
        <v>#NAME?</v>
      </c>
      <c r="E3204" s="198" t="e">
        <f t="shared" ca="1" si="399"/>
        <v>#NAME?</v>
      </c>
      <c r="F3204" s="151" t="e">
        <f ca="1">+_xll.BInterpol(Boost!$R$6:$R$66,Boost!$AY$6:$AY$66,params!B3204,"cubic")</f>
        <v>#NAME?</v>
      </c>
      <c r="G3204" s="151" t="e">
        <f ca="1">_xll.BInterpol(cf!$A$2:$A$68,cf!$B$2:$B$68,params!B3204,"cubic")/100</f>
        <v>#NAME?</v>
      </c>
      <c r="H3204" s="199" t="e">
        <f t="shared" ca="1" si="400"/>
        <v>#NAME?</v>
      </c>
      <c r="I3204" s="152">
        <f t="shared" si="403"/>
        <v>0.19216706059452671</v>
      </c>
      <c r="J3204" s="152">
        <f t="shared" si="401"/>
        <v>5.3857324517903038E-5</v>
      </c>
      <c r="K3204" s="3" t="e">
        <f t="shared" ref="K3204:K3267" ca="1" si="405">+EXP(H3204*-B3204)</f>
        <v>#NAME?</v>
      </c>
      <c r="L3204" s="153" t="e">
        <f t="shared" ca="1" si="402"/>
        <v>#NAME?</v>
      </c>
      <c r="M3204" s="195" t="e">
        <f ca="1">_xll.BInterpol(cf!$A$2:$A$68,cf!$C$2:$C$68,params!B3204,"cubic")</f>
        <v>#NAME?</v>
      </c>
      <c r="N3204" s="195" t="e">
        <f ca="1">+_xll.BInterpol(#REF!,#REF!,params!B3204,"cubic")</f>
        <v>#NAME?</v>
      </c>
      <c r="O3204" s="153" t="e">
        <f t="shared" ref="O3204:O3267" ca="1" si="406">+EXP(-B3205*E3205)-EXP(-B3204*E3204)</f>
        <v>#NAME?</v>
      </c>
    </row>
    <row r="3205" spans="1:15">
      <c r="A3205">
        <v>3202</v>
      </c>
      <c r="B3205">
        <f t="shared" si="404"/>
        <v>12.808</v>
      </c>
      <c r="C3205" s="151" t="e">
        <f ca="1">+_xll.BInterpol(Boost!$R$6:$R$66,Boost!$AZ$6:$AZ$66,params!B3205,"cubic")</f>
        <v>#NAME?</v>
      </c>
      <c r="D3205" s="151" t="e">
        <f ca="1">+_xll.BInterpol(Boost!$R$6:$R$66,Boost!$AX$6:$AX$66,params!B3205,"cubic")</f>
        <v>#NAME?</v>
      </c>
      <c r="E3205" s="198" t="e">
        <f t="shared" ref="E3205:E3268" ca="1" si="407">-((1+C3205*B3205)/(1+C3204*B3204)-1)/(B3205-B3204)+((1+F3205*B3205)/(1+F3204*B3204)-1)/(B3205-B3204)</f>
        <v>#NAME?</v>
      </c>
      <c r="F3205" s="151" t="e">
        <f ca="1">+_xll.BInterpol(Boost!$R$6:$R$66,Boost!$AY$6:$AY$66,params!B3205,"cubic")</f>
        <v>#NAME?</v>
      </c>
      <c r="G3205" s="151" t="e">
        <f ca="1">_xll.BInterpol(cf!$A$2:$A$68,cf!$B$2:$B$68,params!B3205,"cubic")/100</f>
        <v>#NAME?</v>
      </c>
      <c r="H3205" s="199" t="e">
        <f t="shared" ref="H3205:H3268" ca="1" si="408">-((1+F3205*B3205)/(1+F3204*B3204)-1)/(B3205-B3204)+((1+G3205*B3205)/(1+G3204*B3204)-1)/(B3205-B3204)</f>
        <v>#NAME?</v>
      </c>
      <c r="I3205" s="152">
        <f t="shared" si="403"/>
        <v>0.19222091432867594</v>
      </c>
      <c r="J3205" s="152">
        <f t="shared" ref="J3205:J3268" si="409">+I3205-I3204</f>
        <v>5.3853734149234E-5</v>
      </c>
      <c r="K3205" s="3" t="e">
        <f t="shared" ca="1" si="405"/>
        <v>#NAME?</v>
      </c>
      <c r="L3205" s="153" t="e">
        <f t="shared" ref="L3205:L3268" ca="1" si="410">+K3206-K3205</f>
        <v>#NAME?</v>
      </c>
      <c r="M3205" s="195" t="e">
        <f ca="1">_xll.BInterpol(cf!$A$2:$A$68,cf!$C$2:$C$68,params!B3205,"cubic")</f>
        <v>#NAME?</v>
      </c>
      <c r="N3205" s="195" t="e">
        <f ca="1">+_xll.BInterpol(#REF!,#REF!,params!B3205,"cubic")</f>
        <v>#NAME?</v>
      </c>
      <c r="O3205" s="153" t="e">
        <f t="shared" ca="1" si="406"/>
        <v>#NAME?</v>
      </c>
    </row>
    <row r="3206" spans="1:15">
      <c r="A3206">
        <v>3203</v>
      </c>
      <c r="B3206">
        <f t="shared" si="404"/>
        <v>12.811999999999999</v>
      </c>
      <c r="C3206" s="151" t="e">
        <f ca="1">+_xll.BInterpol(Boost!$R$6:$R$66,Boost!$AZ$6:$AZ$66,params!B3206,"cubic")</f>
        <v>#NAME?</v>
      </c>
      <c r="D3206" s="151" t="e">
        <f ca="1">+_xll.BInterpol(Boost!$R$6:$R$66,Boost!$AX$6:$AX$66,params!B3206,"cubic")</f>
        <v>#NAME?</v>
      </c>
      <c r="E3206" s="198" t="e">
        <f t="shared" ca="1" si="407"/>
        <v>#NAME?</v>
      </c>
      <c r="F3206" s="151" t="e">
        <f ca="1">+_xll.BInterpol(Boost!$R$6:$R$66,Boost!$AY$6:$AY$66,params!B3206,"cubic")</f>
        <v>#NAME?</v>
      </c>
      <c r="G3206" s="151" t="e">
        <f ca="1">_xll.BInterpol(cf!$A$2:$A$68,cf!$B$2:$B$68,params!B3206,"cubic")/100</f>
        <v>#NAME?</v>
      </c>
      <c r="H3206" s="199" t="e">
        <f t="shared" ca="1" si="408"/>
        <v>#NAME?</v>
      </c>
      <c r="I3206" s="152">
        <f t="shared" si="403"/>
        <v>0.19227476447269598</v>
      </c>
      <c r="J3206" s="152">
        <f t="shared" si="409"/>
        <v>5.3850144020040069E-5</v>
      </c>
      <c r="K3206" s="3" t="e">
        <f t="shared" ca="1" si="405"/>
        <v>#NAME?</v>
      </c>
      <c r="L3206" s="153" t="e">
        <f t="shared" ca="1" si="410"/>
        <v>#NAME?</v>
      </c>
      <c r="M3206" s="195" t="e">
        <f ca="1">_xll.BInterpol(cf!$A$2:$A$68,cf!$C$2:$C$68,params!B3206,"cubic")</f>
        <v>#NAME?</v>
      </c>
      <c r="N3206" s="195" t="e">
        <f ca="1">+_xll.BInterpol(#REF!,#REF!,params!B3206,"cubic")</f>
        <v>#NAME?</v>
      </c>
      <c r="O3206" s="153" t="e">
        <f t="shared" ca="1" si="406"/>
        <v>#NAME?</v>
      </c>
    </row>
    <row r="3207" spans="1:15">
      <c r="A3207">
        <v>3204</v>
      </c>
      <c r="B3207">
        <f t="shared" si="404"/>
        <v>12.816000000000001</v>
      </c>
      <c r="C3207" s="151" t="e">
        <f ca="1">+_xll.BInterpol(Boost!$R$6:$R$66,Boost!$AZ$6:$AZ$66,params!B3207,"cubic")</f>
        <v>#NAME?</v>
      </c>
      <c r="D3207" s="151" t="e">
        <f ca="1">+_xll.BInterpol(Boost!$R$6:$R$66,Boost!$AX$6:$AX$66,params!B3207,"cubic")</f>
        <v>#NAME?</v>
      </c>
      <c r="E3207" s="198" t="e">
        <f t="shared" ca="1" si="407"/>
        <v>#NAME?</v>
      </c>
      <c r="F3207" s="151" t="e">
        <f ca="1">+_xll.BInterpol(Boost!$R$6:$R$66,Boost!$AY$6:$AY$66,params!B3207,"cubic")</f>
        <v>#NAME?</v>
      </c>
      <c r="G3207" s="151" t="e">
        <f ca="1">_xll.BInterpol(cf!$A$2:$A$68,cf!$B$2:$B$68,params!B3207,"cubic")/100</f>
        <v>#NAME?</v>
      </c>
      <c r="H3207" s="199" t="e">
        <f t="shared" ca="1" si="408"/>
        <v>#NAME?</v>
      </c>
      <c r="I3207" s="152">
        <f t="shared" si="403"/>
        <v>0.19232861102682608</v>
      </c>
      <c r="J3207" s="152">
        <f t="shared" si="409"/>
        <v>5.38465541300992E-5</v>
      </c>
      <c r="K3207" s="3" t="e">
        <f t="shared" ca="1" si="405"/>
        <v>#NAME?</v>
      </c>
      <c r="L3207" s="153" t="e">
        <f t="shared" ca="1" si="410"/>
        <v>#NAME?</v>
      </c>
      <c r="M3207" s="195" t="e">
        <f ca="1">_xll.BInterpol(cf!$A$2:$A$68,cf!$C$2:$C$68,params!B3207,"cubic")</f>
        <v>#NAME?</v>
      </c>
      <c r="N3207" s="195" t="e">
        <f ca="1">+_xll.BInterpol(#REF!,#REF!,params!B3207,"cubic")</f>
        <v>#NAME?</v>
      </c>
      <c r="O3207" s="153" t="e">
        <f t="shared" ca="1" si="406"/>
        <v>#NAME?</v>
      </c>
    </row>
    <row r="3208" spans="1:15">
      <c r="A3208">
        <v>3205</v>
      </c>
      <c r="B3208">
        <f t="shared" si="404"/>
        <v>12.82</v>
      </c>
      <c r="C3208" s="151" t="e">
        <f ca="1">+_xll.BInterpol(Boost!$R$6:$R$66,Boost!$AZ$6:$AZ$66,params!B3208,"cubic")</f>
        <v>#NAME?</v>
      </c>
      <c r="D3208" s="151" t="e">
        <f ca="1">+_xll.BInterpol(Boost!$R$6:$R$66,Boost!$AX$6:$AX$66,params!B3208,"cubic")</f>
        <v>#NAME?</v>
      </c>
      <c r="E3208" s="198" t="e">
        <f t="shared" ca="1" si="407"/>
        <v>#NAME?</v>
      </c>
      <c r="F3208" s="151" t="e">
        <f ca="1">+_xll.BInterpol(Boost!$R$6:$R$66,Boost!$AY$6:$AY$66,params!B3208,"cubic")</f>
        <v>#NAME?</v>
      </c>
      <c r="G3208" s="151" t="e">
        <f ca="1">_xll.BInterpol(cf!$A$2:$A$68,cf!$B$2:$B$68,params!B3208,"cubic")/100</f>
        <v>#NAME?</v>
      </c>
      <c r="H3208" s="199" t="e">
        <f t="shared" ca="1" si="408"/>
        <v>#NAME?</v>
      </c>
      <c r="I3208" s="152">
        <f t="shared" si="403"/>
        <v>0.1923824539913056</v>
      </c>
      <c r="J3208" s="152">
        <f t="shared" si="409"/>
        <v>5.3842964479522415E-5</v>
      </c>
      <c r="K3208" s="3" t="e">
        <f t="shared" ca="1" si="405"/>
        <v>#NAME?</v>
      </c>
      <c r="L3208" s="153" t="e">
        <f t="shared" ca="1" si="410"/>
        <v>#NAME?</v>
      </c>
      <c r="M3208" s="195" t="e">
        <f ca="1">_xll.BInterpol(cf!$A$2:$A$68,cf!$C$2:$C$68,params!B3208,"cubic")</f>
        <v>#NAME?</v>
      </c>
      <c r="N3208" s="195" t="e">
        <f ca="1">+_xll.BInterpol(#REF!,#REF!,params!B3208,"cubic")</f>
        <v>#NAME?</v>
      </c>
      <c r="O3208" s="153" t="e">
        <f t="shared" ca="1" si="406"/>
        <v>#NAME?</v>
      </c>
    </row>
    <row r="3209" spans="1:15">
      <c r="A3209">
        <v>3206</v>
      </c>
      <c r="B3209">
        <f t="shared" si="404"/>
        <v>12.824</v>
      </c>
      <c r="C3209" s="151" t="e">
        <f ca="1">+_xll.BInterpol(Boost!$R$6:$R$66,Boost!$AZ$6:$AZ$66,params!B3209,"cubic")</f>
        <v>#NAME?</v>
      </c>
      <c r="D3209" s="151" t="e">
        <f ca="1">+_xll.BInterpol(Boost!$R$6:$R$66,Boost!$AX$6:$AX$66,params!B3209,"cubic")</f>
        <v>#NAME?</v>
      </c>
      <c r="E3209" s="198" t="e">
        <f t="shared" ca="1" si="407"/>
        <v>#NAME?</v>
      </c>
      <c r="F3209" s="151" t="e">
        <f ca="1">+_xll.BInterpol(Boost!$R$6:$R$66,Boost!$AY$6:$AY$66,params!B3209,"cubic")</f>
        <v>#NAME?</v>
      </c>
      <c r="G3209" s="151" t="e">
        <f ca="1">_xll.BInterpol(cf!$A$2:$A$68,cf!$B$2:$B$68,params!B3209,"cubic")/100</f>
        <v>#NAME?</v>
      </c>
      <c r="H3209" s="199" t="e">
        <f t="shared" ca="1" si="408"/>
        <v>#NAME?</v>
      </c>
      <c r="I3209" s="152">
        <f t="shared" si="403"/>
        <v>0.19243629336637369</v>
      </c>
      <c r="J3209" s="152">
        <f t="shared" si="409"/>
        <v>5.3839375068087669E-5</v>
      </c>
      <c r="K3209" s="3" t="e">
        <f t="shared" ca="1" si="405"/>
        <v>#NAME?</v>
      </c>
      <c r="L3209" s="153" t="e">
        <f t="shared" ca="1" si="410"/>
        <v>#NAME?</v>
      </c>
      <c r="M3209" s="195" t="e">
        <f ca="1">_xll.BInterpol(cf!$A$2:$A$68,cf!$C$2:$C$68,params!B3209,"cubic")</f>
        <v>#NAME?</v>
      </c>
      <c r="N3209" s="195" t="e">
        <f ca="1">+_xll.BInterpol(#REF!,#REF!,params!B3209,"cubic")</f>
        <v>#NAME?</v>
      </c>
      <c r="O3209" s="153" t="e">
        <f t="shared" ca="1" si="406"/>
        <v>#NAME?</v>
      </c>
    </row>
    <row r="3210" spans="1:15">
      <c r="A3210">
        <v>3207</v>
      </c>
      <c r="B3210">
        <f t="shared" si="404"/>
        <v>12.827999999999999</v>
      </c>
      <c r="C3210" s="151" t="e">
        <f ca="1">+_xll.BInterpol(Boost!$R$6:$R$66,Boost!$AZ$6:$AZ$66,params!B3210,"cubic")</f>
        <v>#NAME?</v>
      </c>
      <c r="D3210" s="151" t="e">
        <f ca="1">+_xll.BInterpol(Boost!$R$6:$R$66,Boost!$AX$6:$AX$66,params!B3210,"cubic")</f>
        <v>#NAME?</v>
      </c>
      <c r="E3210" s="198" t="e">
        <f t="shared" ca="1" si="407"/>
        <v>#NAME?</v>
      </c>
      <c r="F3210" s="151" t="e">
        <f ca="1">+_xll.BInterpol(Boost!$R$6:$R$66,Boost!$AY$6:$AY$66,params!B3210,"cubic")</f>
        <v>#NAME?</v>
      </c>
      <c r="G3210" s="151" t="e">
        <f ca="1">_xll.BInterpol(cf!$A$2:$A$68,cf!$B$2:$B$68,params!B3210,"cubic")/100</f>
        <v>#NAME?</v>
      </c>
      <c r="H3210" s="199" t="e">
        <f t="shared" ca="1" si="408"/>
        <v>#NAME?</v>
      </c>
      <c r="I3210" s="152">
        <f t="shared" si="403"/>
        <v>0.19249012915226982</v>
      </c>
      <c r="J3210" s="152">
        <f t="shared" si="409"/>
        <v>5.383578589612803E-5</v>
      </c>
      <c r="K3210" s="3" t="e">
        <f t="shared" ca="1" si="405"/>
        <v>#NAME?</v>
      </c>
      <c r="L3210" s="153" t="e">
        <f t="shared" ca="1" si="410"/>
        <v>#NAME?</v>
      </c>
      <c r="M3210" s="195" t="e">
        <f ca="1">_xll.BInterpol(cf!$A$2:$A$68,cf!$C$2:$C$68,params!B3210,"cubic")</f>
        <v>#NAME?</v>
      </c>
      <c r="N3210" s="195" t="e">
        <f ca="1">+_xll.BInterpol(#REF!,#REF!,params!B3210,"cubic")</f>
        <v>#NAME?</v>
      </c>
      <c r="O3210" s="153" t="e">
        <f t="shared" ca="1" si="406"/>
        <v>#NAME?</v>
      </c>
    </row>
    <row r="3211" spans="1:15">
      <c r="A3211">
        <v>3208</v>
      </c>
      <c r="B3211">
        <f t="shared" si="404"/>
        <v>12.832000000000001</v>
      </c>
      <c r="C3211" s="151" t="e">
        <f ca="1">+_xll.BInterpol(Boost!$R$6:$R$66,Boost!$AZ$6:$AZ$66,params!B3211,"cubic")</f>
        <v>#NAME?</v>
      </c>
      <c r="D3211" s="151" t="e">
        <f ca="1">+_xll.BInterpol(Boost!$R$6:$R$66,Boost!$AX$6:$AX$66,params!B3211,"cubic")</f>
        <v>#NAME?</v>
      </c>
      <c r="E3211" s="198" t="e">
        <f t="shared" ca="1" si="407"/>
        <v>#NAME?</v>
      </c>
      <c r="F3211" s="151" t="e">
        <f ca="1">+_xll.BInterpol(Boost!$R$6:$R$66,Boost!$AY$6:$AY$66,params!B3211,"cubic")</f>
        <v>#NAME?</v>
      </c>
      <c r="G3211" s="151" t="e">
        <f ca="1">_xll.BInterpol(cf!$A$2:$A$68,cf!$B$2:$B$68,params!B3211,"cubic")/100</f>
        <v>#NAME?</v>
      </c>
      <c r="H3211" s="199" t="e">
        <f t="shared" ca="1" si="408"/>
        <v>#NAME?</v>
      </c>
      <c r="I3211" s="152">
        <f t="shared" si="403"/>
        <v>0.19254396134923313</v>
      </c>
      <c r="J3211" s="152">
        <f t="shared" si="409"/>
        <v>5.383219696331043E-5</v>
      </c>
      <c r="K3211" s="3" t="e">
        <f t="shared" ca="1" si="405"/>
        <v>#NAME?</v>
      </c>
      <c r="L3211" s="153" t="e">
        <f t="shared" ca="1" si="410"/>
        <v>#NAME?</v>
      </c>
      <c r="M3211" s="195" t="e">
        <f ca="1">_xll.BInterpol(cf!$A$2:$A$68,cf!$C$2:$C$68,params!B3211,"cubic")</f>
        <v>#NAME?</v>
      </c>
      <c r="N3211" s="195" t="e">
        <f ca="1">+_xll.BInterpol(#REF!,#REF!,params!B3211,"cubic")</f>
        <v>#NAME?</v>
      </c>
      <c r="O3211" s="153" t="e">
        <f t="shared" ca="1" si="406"/>
        <v>#NAME?</v>
      </c>
    </row>
    <row r="3212" spans="1:15">
      <c r="A3212">
        <v>3209</v>
      </c>
      <c r="B3212">
        <f t="shared" si="404"/>
        <v>12.836</v>
      </c>
      <c r="C3212" s="151" t="e">
        <f ca="1">+_xll.BInterpol(Boost!$R$6:$R$66,Boost!$AZ$6:$AZ$66,params!B3212,"cubic")</f>
        <v>#NAME?</v>
      </c>
      <c r="D3212" s="151" t="e">
        <f ca="1">+_xll.BInterpol(Boost!$R$6:$R$66,Boost!$AX$6:$AX$66,params!B3212,"cubic")</f>
        <v>#NAME?</v>
      </c>
      <c r="E3212" s="198" t="e">
        <f t="shared" ca="1" si="407"/>
        <v>#NAME?</v>
      </c>
      <c r="F3212" s="151" t="e">
        <f ca="1">+_xll.BInterpol(Boost!$R$6:$R$66,Boost!$AY$6:$AY$66,params!B3212,"cubic")</f>
        <v>#NAME?</v>
      </c>
      <c r="G3212" s="151" t="e">
        <f ca="1">_xll.BInterpol(cf!$A$2:$A$68,cf!$B$2:$B$68,params!B3212,"cubic")/100</f>
        <v>#NAME?</v>
      </c>
      <c r="H3212" s="199" t="e">
        <f t="shared" ca="1" si="408"/>
        <v>#NAME?</v>
      </c>
      <c r="I3212" s="152">
        <f t="shared" si="403"/>
        <v>0.19259778995750299</v>
      </c>
      <c r="J3212" s="152">
        <f t="shared" si="409"/>
        <v>5.3828608269856915E-5</v>
      </c>
      <c r="K3212" s="3" t="e">
        <f t="shared" ca="1" si="405"/>
        <v>#NAME?</v>
      </c>
      <c r="L3212" s="153" t="e">
        <f t="shared" ca="1" si="410"/>
        <v>#NAME?</v>
      </c>
      <c r="M3212" s="195" t="e">
        <f ca="1">_xll.BInterpol(cf!$A$2:$A$68,cf!$C$2:$C$68,params!B3212,"cubic")</f>
        <v>#NAME?</v>
      </c>
      <c r="N3212" s="195" t="e">
        <f ca="1">+_xll.BInterpol(#REF!,#REF!,params!B3212,"cubic")</f>
        <v>#NAME?</v>
      </c>
      <c r="O3212" s="153" t="e">
        <f t="shared" ca="1" si="406"/>
        <v>#NAME?</v>
      </c>
    </row>
    <row r="3213" spans="1:15">
      <c r="A3213">
        <v>3210</v>
      </c>
      <c r="B3213">
        <f t="shared" si="404"/>
        <v>12.84</v>
      </c>
      <c r="C3213" s="151" t="e">
        <f ca="1">+_xll.BInterpol(Boost!$R$6:$R$66,Boost!$AZ$6:$AZ$66,params!B3213,"cubic")</f>
        <v>#NAME?</v>
      </c>
      <c r="D3213" s="151" t="e">
        <f ca="1">+_xll.BInterpol(Boost!$R$6:$R$66,Boost!$AX$6:$AX$66,params!B3213,"cubic")</f>
        <v>#NAME?</v>
      </c>
      <c r="E3213" s="198" t="e">
        <f t="shared" ca="1" si="407"/>
        <v>#NAME?</v>
      </c>
      <c r="F3213" s="151" t="e">
        <f ca="1">+_xll.BInterpol(Boost!$R$6:$R$66,Boost!$AY$6:$AY$66,params!B3213,"cubic")</f>
        <v>#NAME?</v>
      </c>
      <c r="G3213" s="151" t="e">
        <f ca="1">_xll.BInterpol(cf!$A$2:$A$68,cf!$B$2:$B$68,params!B3213,"cubic")/100</f>
        <v>#NAME?</v>
      </c>
      <c r="H3213" s="199" t="e">
        <f t="shared" ca="1" si="408"/>
        <v>#NAME?</v>
      </c>
      <c r="I3213" s="152">
        <f t="shared" si="403"/>
        <v>0.19265161497731853</v>
      </c>
      <c r="J3213" s="152">
        <f t="shared" si="409"/>
        <v>5.3825019815545438E-5</v>
      </c>
      <c r="K3213" s="3" t="e">
        <f t="shared" ca="1" si="405"/>
        <v>#NAME?</v>
      </c>
      <c r="L3213" s="153" t="e">
        <f t="shared" ca="1" si="410"/>
        <v>#NAME?</v>
      </c>
      <c r="M3213" s="195" t="e">
        <f ca="1">_xll.BInterpol(cf!$A$2:$A$68,cf!$C$2:$C$68,params!B3213,"cubic")</f>
        <v>#NAME?</v>
      </c>
      <c r="N3213" s="195" t="e">
        <f ca="1">+_xll.BInterpol(#REF!,#REF!,params!B3213,"cubic")</f>
        <v>#NAME?</v>
      </c>
      <c r="O3213" s="153" t="e">
        <f t="shared" ca="1" si="406"/>
        <v>#NAME?</v>
      </c>
    </row>
    <row r="3214" spans="1:15">
      <c r="A3214">
        <v>3211</v>
      </c>
      <c r="B3214">
        <f t="shared" si="404"/>
        <v>12.843999999999999</v>
      </c>
      <c r="C3214" s="151" t="e">
        <f ca="1">+_xll.BInterpol(Boost!$R$6:$R$66,Boost!$AZ$6:$AZ$66,params!B3214,"cubic")</f>
        <v>#NAME?</v>
      </c>
      <c r="D3214" s="151" t="e">
        <f ca="1">+_xll.BInterpol(Boost!$R$6:$R$66,Boost!$AX$6:$AX$66,params!B3214,"cubic")</f>
        <v>#NAME?</v>
      </c>
      <c r="E3214" s="198" t="e">
        <f t="shared" ca="1" si="407"/>
        <v>#NAME?</v>
      </c>
      <c r="F3214" s="151" t="e">
        <f ca="1">+_xll.BInterpol(Boost!$R$6:$R$66,Boost!$AY$6:$AY$66,params!B3214,"cubic")</f>
        <v>#NAME?</v>
      </c>
      <c r="G3214" s="151" t="e">
        <f ca="1">_xll.BInterpol(cf!$A$2:$A$68,cf!$B$2:$B$68,params!B3214,"cubic")/100</f>
        <v>#NAME?</v>
      </c>
      <c r="H3214" s="199" t="e">
        <f t="shared" ca="1" si="408"/>
        <v>#NAME?</v>
      </c>
      <c r="I3214" s="152">
        <f t="shared" si="403"/>
        <v>0.19270543640891902</v>
      </c>
      <c r="J3214" s="152">
        <f t="shared" si="409"/>
        <v>5.3821431600487024E-5</v>
      </c>
      <c r="K3214" s="3" t="e">
        <f t="shared" ca="1" si="405"/>
        <v>#NAME?</v>
      </c>
      <c r="L3214" s="153" t="e">
        <f t="shared" ca="1" si="410"/>
        <v>#NAME?</v>
      </c>
      <c r="M3214" s="195" t="e">
        <f ca="1">_xll.BInterpol(cf!$A$2:$A$68,cf!$C$2:$C$68,params!B3214,"cubic")</f>
        <v>#NAME?</v>
      </c>
      <c r="N3214" s="195" t="e">
        <f ca="1">+_xll.BInterpol(#REF!,#REF!,params!B3214,"cubic")</f>
        <v>#NAME?</v>
      </c>
      <c r="O3214" s="153" t="e">
        <f t="shared" ca="1" si="406"/>
        <v>#NAME?</v>
      </c>
    </row>
    <row r="3215" spans="1:15">
      <c r="A3215">
        <v>3212</v>
      </c>
      <c r="B3215">
        <f t="shared" si="404"/>
        <v>12.848000000000001</v>
      </c>
      <c r="C3215" s="151" t="e">
        <f ca="1">+_xll.BInterpol(Boost!$R$6:$R$66,Boost!$AZ$6:$AZ$66,params!B3215,"cubic")</f>
        <v>#NAME?</v>
      </c>
      <c r="D3215" s="151" t="e">
        <f ca="1">+_xll.BInterpol(Boost!$R$6:$R$66,Boost!$AX$6:$AX$66,params!B3215,"cubic")</f>
        <v>#NAME?</v>
      </c>
      <c r="E3215" s="198" t="e">
        <f t="shared" ca="1" si="407"/>
        <v>#NAME?</v>
      </c>
      <c r="F3215" s="151" t="e">
        <f ca="1">+_xll.BInterpol(Boost!$R$6:$R$66,Boost!$AY$6:$AY$66,params!B3215,"cubic")</f>
        <v>#NAME?</v>
      </c>
      <c r="G3215" s="151" t="e">
        <f ca="1">_xll.BInterpol(cf!$A$2:$A$68,cf!$B$2:$B$68,params!B3215,"cubic")/100</f>
        <v>#NAME?</v>
      </c>
      <c r="H3215" s="199" t="e">
        <f t="shared" ca="1" si="408"/>
        <v>#NAME?</v>
      </c>
      <c r="I3215" s="152">
        <f t="shared" si="403"/>
        <v>0.19275925425254381</v>
      </c>
      <c r="J3215" s="152">
        <f t="shared" si="409"/>
        <v>5.3817843624792694E-5</v>
      </c>
      <c r="K3215" s="3" t="e">
        <f t="shared" ca="1" si="405"/>
        <v>#NAME?</v>
      </c>
      <c r="L3215" s="153" t="e">
        <f t="shared" ca="1" si="410"/>
        <v>#NAME?</v>
      </c>
      <c r="M3215" s="195" t="e">
        <f ca="1">_xll.BInterpol(cf!$A$2:$A$68,cf!$C$2:$C$68,params!B3215,"cubic")</f>
        <v>#NAME?</v>
      </c>
      <c r="N3215" s="195" t="e">
        <f ca="1">+_xll.BInterpol(#REF!,#REF!,params!B3215,"cubic")</f>
        <v>#NAME?</v>
      </c>
      <c r="O3215" s="153" t="e">
        <f t="shared" ca="1" si="406"/>
        <v>#NAME?</v>
      </c>
    </row>
    <row r="3216" spans="1:15">
      <c r="A3216">
        <v>3213</v>
      </c>
      <c r="B3216">
        <f t="shared" si="404"/>
        <v>12.852</v>
      </c>
      <c r="C3216" s="151" t="e">
        <f ca="1">+_xll.BInterpol(Boost!$R$6:$R$66,Boost!$AZ$6:$AZ$66,params!B3216,"cubic")</f>
        <v>#NAME?</v>
      </c>
      <c r="D3216" s="151" t="e">
        <f ca="1">+_xll.BInterpol(Boost!$R$6:$R$66,Boost!$AX$6:$AX$66,params!B3216,"cubic")</f>
        <v>#NAME?</v>
      </c>
      <c r="E3216" s="198" t="e">
        <f t="shared" ca="1" si="407"/>
        <v>#NAME?</v>
      </c>
      <c r="F3216" s="151" t="e">
        <f ca="1">+_xll.BInterpol(Boost!$R$6:$R$66,Boost!$AY$6:$AY$66,params!B3216,"cubic")</f>
        <v>#NAME?</v>
      </c>
      <c r="G3216" s="151" t="e">
        <f ca="1">_xll.BInterpol(cf!$A$2:$A$68,cf!$B$2:$B$68,params!B3216,"cubic")/100</f>
        <v>#NAME?</v>
      </c>
      <c r="H3216" s="199" t="e">
        <f t="shared" ca="1" si="408"/>
        <v>#NAME?</v>
      </c>
      <c r="I3216" s="152">
        <f t="shared" si="403"/>
        <v>0.19281306850843172</v>
      </c>
      <c r="J3216" s="152">
        <f t="shared" si="409"/>
        <v>5.3814255887907336E-5</v>
      </c>
      <c r="K3216" s="3" t="e">
        <f t="shared" ca="1" si="405"/>
        <v>#NAME?</v>
      </c>
      <c r="L3216" s="153" t="e">
        <f t="shared" ca="1" si="410"/>
        <v>#NAME?</v>
      </c>
      <c r="M3216" s="195" t="e">
        <f ca="1">_xll.BInterpol(cf!$A$2:$A$68,cf!$C$2:$C$68,params!B3216,"cubic")</f>
        <v>#NAME?</v>
      </c>
      <c r="N3216" s="195" t="e">
        <f ca="1">+_xll.BInterpol(#REF!,#REF!,params!B3216,"cubic")</f>
        <v>#NAME?</v>
      </c>
      <c r="O3216" s="153" t="e">
        <f t="shared" ca="1" si="406"/>
        <v>#NAME?</v>
      </c>
    </row>
    <row r="3217" spans="1:15">
      <c r="A3217">
        <v>3214</v>
      </c>
      <c r="B3217">
        <f t="shared" si="404"/>
        <v>12.856</v>
      </c>
      <c r="C3217" s="151" t="e">
        <f ca="1">+_xll.BInterpol(Boost!$R$6:$R$66,Boost!$AZ$6:$AZ$66,params!B3217,"cubic")</f>
        <v>#NAME?</v>
      </c>
      <c r="D3217" s="151" t="e">
        <f ca="1">+_xll.BInterpol(Boost!$R$6:$R$66,Boost!$AX$6:$AX$66,params!B3217,"cubic")</f>
        <v>#NAME?</v>
      </c>
      <c r="E3217" s="198" t="e">
        <f t="shared" ca="1" si="407"/>
        <v>#NAME?</v>
      </c>
      <c r="F3217" s="151" t="e">
        <f ca="1">+_xll.BInterpol(Boost!$R$6:$R$66,Boost!$AY$6:$AY$66,params!B3217,"cubic")</f>
        <v>#NAME?</v>
      </c>
      <c r="G3217" s="151" t="e">
        <f ca="1">_xll.BInterpol(cf!$A$2:$A$68,cf!$B$2:$B$68,params!B3217,"cubic")/100</f>
        <v>#NAME?</v>
      </c>
      <c r="H3217" s="199" t="e">
        <f t="shared" ca="1" si="408"/>
        <v>#NAME?</v>
      </c>
      <c r="I3217" s="152">
        <f t="shared" si="403"/>
        <v>0.19286687917682233</v>
      </c>
      <c r="J3217" s="152">
        <f t="shared" si="409"/>
        <v>5.3810668390608107E-5</v>
      </c>
      <c r="K3217" s="3" t="e">
        <f t="shared" ca="1" si="405"/>
        <v>#NAME?</v>
      </c>
      <c r="L3217" s="153" t="e">
        <f t="shared" ca="1" si="410"/>
        <v>#NAME?</v>
      </c>
      <c r="M3217" s="195" t="e">
        <f ca="1">_xll.BInterpol(cf!$A$2:$A$68,cf!$C$2:$C$68,params!B3217,"cubic")</f>
        <v>#NAME?</v>
      </c>
      <c r="N3217" s="195" t="e">
        <f ca="1">+_xll.BInterpol(#REF!,#REF!,params!B3217,"cubic")</f>
        <v>#NAME?</v>
      </c>
      <c r="O3217" s="153" t="e">
        <f t="shared" ca="1" si="406"/>
        <v>#NAME?</v>
      </c>
    </row>
    <row r="3218" spans="1:15">
      <c r="A3218">
        <v>3215</v>
      </c>
      <c r="B3218">
        <f t="shared" si="404"/>
        <v>12.86</v>
      </c>
      <c r="C3218" s="151" t="e">
        <f ca="1">+_xll.BInterpol(Boost!$R$6:$R$66,Boost!$AZ$6:$AZ$66,params!B3218,"cubic")</f>
        <v>#NAME?</v>
      </c>
      <c r="D3218" s="151" t="e">
        <f ca="1">+_xll.BInterpol(Boost!$R$6:$R$66,Boost!$AX$6:$AX$66,params!B3218,"cubic")</f>
        <v>#NAME?</v>
      </c>
      <c r="E3218" s="198" t="e">
        <f t="shared" ca="1" si="407"/>
        <v>#NAME?</v>
      </c>
      <c r="F3218" s="151" t="e">
        <f ca="1">+_xll.BInterpol(Boost!$R$6:$R$66,Boost!$AY$6:$AY$66,params!B3218,"cubic")</f>
        <v>#NAME?</v>
      </c>
      <c r="G3218" s="151" t="e">
        <f ca="1">_xll.BInterpol(cf!$A$2:$A$68,cf!$B$2:$B$68,params!B3218,"cubic")/100</f>
        <v>#NAME?</v>
      </c>
      <c r="H3218" s="199" t="e">
        <f t="shared" ca="1" si="408"/>
        <v>#NAME?</v>
      </c>
      <c r="I3218" s="152">
        <f t="shared" si="403"/>
        <v>0.19292068625795455</v>
      </c>
      <c r="J3218" s="152">
        <f t="shared" si="409"/>
        <v>5.3807081132228873E-5</v>
      </c>
      <c r="K3218" s="3" t="e">
        <f t="shared" ca="1" si="405"/>
        <v>#NAME?</v>
      </c>
      <c r="L3218" s="153" t="e">
        <f t="shared" ca="1" si="410"/>
        <v>#NAME?</v>
      </c>
      <c r="M3218" s="195" t="e">
        <f ca="1">_xll.BInterpol(cf!$A$2:$A$68,cf!$C$2:$C$68,params!B3218,"cubic")</f>
        <v>#NAME?</v>
      </c>
      <c r="N3218" s="195" t="e">
        <f ca="1">+_xll.BInterpol(#REF!,#REF!,params!B3218,"cubic")</f>
        <v>#NAME?</v>
      </c>
      <c r="O3218" s="153" t="e">
        <f t="shared" ca="1" si="406"/>
        <v>#NAME?</v>
      </c>
    </row>
    <row r="3219" spans="1:15">
      <c r="A3219">
        <v>3216</v>
      </c>
      <c r="B3219">
        <f t="shared" si="404"/>
        <v>12.864000000000001</v>
      </c>
      <c r="C3219" s="151" t="e">
        <f ca="1">+_xll.BInterpol(Boost!$R$6:$R$66,Boost!$AZ$6:$AZ$66,params!B3219,"cubic")</f>
        <v>#NAME?</v>
      </c>
      <c r="D3219" s="151" t="e">
        <f ca="1">+_xll.BInterpol(Boost!$R$6:$R$66,Boost!$AX$6:$AX$66,params!B3219,"cubic")</f>
        <v>#NAME?</v>
      </c>
      <c r="E3219" s="198" t="e">
        <f t="shared" ca="1" si="407"/>
        <v>#NAME?</v>
      </c>
      <c r="F3219" s="151" t="e">
        <f ca="1">+_xll.BInterpol(Boost!$R$6:$R$66,Boost!$AY$6:$AY$66,params!B3219,"cubic")</f>
        <v>#NAME?</v>
      </c>
      <c r="G3219" s="151" t="e">
        <f ca="1">_xll.BInterpol(cf!$A$2:$A$68,cf!$B$2:$B$68,params!B3219,"cubic")/100</f>
        <v>#NAME?</v>
      </c>
      <c r="H3219" s="199" t="e">
        <f t="shared" ca="1" si="408"/>
        <v>#NAME?</v>
      </c>
      <c r="I3219" s="152">
        <f t="shared" si="403"/>
        <v>0.19297448975206766</v>
      </c>
      <c r="J3219" s="152">
        <f t="shared" si="409"/>
        <v>5.3803494113102701E-5</v>
      </c>
      <c r="K3219" s="3" t="e">
        <f t="shared" ca="1" si="405"/>
        <v>#NAME?</v>
      </c>
      <c r="L3219" s="153" t="e">
        <f t="shared" ca="1" si="410"/>
        <v>#NAME?</v>
      </c>
      <c r="M3219" s="195" t="e">
        <f ca="1">_xll.BInterpol(cf!$A$2:$A$68,cf!$C$2:$C$68,params!B3219,"cubic")</f>
        <v>#NAME?</v>
      </c>
      <c r="N3219" s="195" t="e">
        <f ca="1">+_xll.BInterpol(#REF!,#REF!,params!B3219,"cubic")</f>
        <v>#NAME?</v>
      </c>
      <c r="O3219" s="153" t="e">
        <f t="shared" ca="1" si="406"/>
        <v>#NAME?</v>
      </c>
    </row>
    <row r="3220" spans="1:15">
      <c r="A3220">
        <v>3217</v>
      </c>
      <c r="B3220">
        <f t="shared" si="404"/>
        <v>12.868</v>
      </c>
      <c r="C3220" s="151" t="e">
        <f ca="1">+_xll.BInterpol(Boost!$R$6:$R$66,Boost!$AZ$6:$AZ$66,params!B3220,"cubic")</f>
        <v>#NAME?</v>
      </c>
      <c r="D3220" s="151" t="e">
        <f ca="1">+_xll.BInterpol(Boost!$R$6:$R$66,Boost!$AX$6:$AX$66,params!B3220,"cubic")</f>
        <v>#NAME?</v>
      </c>
      <c r="E3220" s="198" t="e">
        <f t="shared" ca="1" si="407"/>
        <v>#NAME?</v>
      </c>
      <c r="F3220" s="151" t="e">
        <f ca="1">+_xll.BInterpol(Boost!$R$6:$R$66,Boost!$AY$6:$AY$66,params!B3220,"cubic")</f>
        <v>#NAME?</v>
      </c>
      <c r="G3220" s="151" t="e">
        <f ca="1">_xll.BInterpol(cf!$A$2:$A$68,cf!$B$2:$B$68,params!B3220,"cubic")/100</f>
        <v>#NAME?</v>
      </c>
      <c r="H3220" s="199" t="e">
        <f t="shared" ca="1" si="408"/>
        <v>#NAME?</v>
      </c>
      <c r="I3220" s="152">
        <f t="shared" si="403"/>
        <v>0.19302828965940066</v>
      </c>
      <c r="J3220" s="152">
        <f t="shared" si="409"/>
        <v>5.3799907333007546E-5</v>
      </c>
      <c r="K3220" s="3" t="e">
        <f t="shared" ca="1" si="405"/>
        <v>#NAME?</v>
      </c>
      <c r="L3220" s="153" t="e">
        <f t="shared" ca="1" si="410"/>
        <v>#NAME?</v>
      </c>
      <c r="M3220" s="195" t="e">
        <f ca="1">_xll.BInterpol(cf!$A$2:$A$68,cf!$C$2:$C$68,params!B3220,"cubic")</f>
        <v>#NAME?</v>
      </c>
      <c r="N3220" s="195" t="e">
        <f ca="1">+_xll.BInterpol(#REF!,#REF!,params!B3220,"cubic")</f>
        <v>#NAME?</v>
      </c>
      <c r="O3220" s="153" t="e">
        <f t="shared" ca="1" si="406"/>
        <v>#NAME?</v>
      </c>
    </row>
    <row r="3221" spans="1:15">
      <c r="A3221">
        <v>3218</v>
      </c>
      <c r="B3221">
        <f t="shared" si="404"/>
        <v>12.872</v>
      </c>
      <c r="C3221" s="151" t="e">
        <f ca="1">+_xll.BInterpol(Boost!$R$6:$R$66,Boost!$AZ$6:$AZ$66,params!B3221,"cubic")</f>
        <v>#NAME?</v>
      </c>
      <c r="D3221" s="151" t="e">
        <f ca="1">+_xll.BInterpol(Boost!$R$6:$R$66,Boost!$AX$6:$AX$66,params!B3221,"cubic")</f>
        <v>#NAME?</v>
      </c>
      <c r="E3221" s="198" t="e">
        <f t="shared" ca="1" si="407"/>
        <v>#NAME?</v>
      </c>
      <c r="F3221" s="151" t="e">
        <f ca="1">+_xll.BInterpol(Boost!$R$6:$R$66,Boost!$AY$6:$AY$66,params!B3221,"cubic")</f>
        <v>#NAME?</v>
      </c>
      <c r="G3221" s="151" t="e">
        <f ca="1">_xll.BInterpol(cf!$A$2:$A$68,cf!$B$2:$B$68,params!B3221,"cubic")/100</f>
        <v>#NAME?</v>
      </c>
      <c r="H3221" s="199" t="e">
        <f t="shared" ca="1" si="408"/>
        <v>#NAME?</v>
      </c>
      <c r="I3221" s="152">
        <f t="shared" si="403"/>
        <v>0.19308208598019283</v>
      </c>
      <c r="J3221" s="152">
        <f t="shared" si="409"/>
        <v>5.3796320792165453E-5</v>
      </c>
      <c r="K3221" s="3" t="e">
        <f t="shared" ca="1" si="405"/>
        <v>#NAME?</v>
      </c>
      <c r="L3221" s="153" t="e">
        <f t="shared" ca="1" si="410"/>
        <v>#NAME?</v>
      </c>
      <c r="M3221" s="195" t="e">
        <f ca="1">_xll.BInterpol(cf!$A$2:$A$68,cf!$C$2:$C$68,params!B3221,"cubic")</f>
        <v>#NAME?</v>
      </c>
      <c r="N3221" s="195" t="e">
        <f ca="1">+_xll.BInterpol(#REF!,#REF!,params!B3221,"cubic")</f>
        <v>#NAME?</v>
      </c>
      <c r="O3221" s="153" t="e">
        <f t="shared" ca="1" si="406"/>
        <v>#NAME?</v>
      </c>
    </row>
    <row r="3222" spans="1:15">
      <c r="A3222">
        <v>3219</v>
      </c>
      <c r="B3222">
        <f t="shared" si="404"/>
        <v>12.875999999999999</v>
      </c>
      <c r="C3222" s="151" t="e">
        <f ca="1">+_xll.BInterpol(Boost!$R$6:$R$66,Boost!$AZ$6:$AZ$66,params!B3222,"cubic")</f>
        <v>#NAME?</v>
      </c>
      <c r="D3222" s="151" t="e">
        <f ca="1">+_xll.BInterpol(Boost!$R$6:$R$66,Boost!$AX$6:$AX$66,params!B3222,"cubic")</f>
        <v>#NAME?</v>
      </c>
      <c r="E3222" s="198" t="e">
        <f t="shared" ca="1" si="407"/>
        <v>#NAME?</v>
      </c>
      <c r="F3222" s="151" t="e">
        <f ca="1">+_xll.BInterpol(Boost!$R$6:$R$66,Boost!$AY$6:$AY$66,params!B3222,"cubic")</f>
        <v>#NAME?</v>
      </c>
      <c r="G3222" s="151" t="e">
        <f ca="1">_xll.BInterpol(cf!$A$2:$A$68,cf!$B$2:$B$68,params!B3222,"cubic")/100</f>
        <v>#NAME?</v>
      </c>
      <c r="H3222" s="199" t="e">
        <f t="shared" ca="1" si="408"/>
        <v>#NAME?</v>
      </c>
      <c r="I3222" s="152">
        <f t="shared" si="403"/>
        <v>0.19313587871468296</v>
      </c>
      <c r="J3222" s="152">
        <f t="shared" si="409"/>
        <v>5.3792734490132332E-5</v>
      </c>
      <c r="K3222" s="3" t="e">
        <f t="shared" ca="1" si="405"/>
        <v>#NAME?</v>
      </c>
      <c r="L3222" s="153" t="e">
        <f t="shared" ca="1" si="410"/>
        <v>#NAME?</v>
      </c>
      <c r="M3222" s="195" t="e">
        <f ca="1">_xll.BInterpol(cf!$A$2:$A$68,cf!$C$2:$C$68,params!B3222,"cubic")</f>
        <v>#NAME?</v>
      </c>
      <c r="N3222" s="195" t="e">
        <f ca="1">+_xll.BInterpol(#REF!,#REF!,params!B3222,"cubic")</f>
        <v>#NAME?</v>
      </c>
      <c r="O3222" s="153" t="e">
        <f t="shared" ca="1" si="406"/>
        <v>#NAME?</v>
      </c>
    </row>
    <row r="3223" spans="1:15">
      <c r="A3223">
        <v>3220</v>
      </c>
      <c r="B3223">
        <f t="shared" si="404"/>
        <v>12.88</v>
      </c>
      <c r="C3223" s="151" t="e">
        <f ca="1">+_xll.BInterpol(Boost!$R$6:$R$66,Boost!$AZ$6:$AZ$66,params!B3223,"cubic")</f>
        <v>#NAME?</v>
      </c>
      <c r="D3223" s="151" t="e">
        <f ca="1">+_xll.BInterpol(Boost!$R$6:$R$66,Boost!$AX$6:$AX$66,params!B3223,"cubic")</f>
        <v>#NAME?</v>
      </c>
      <c r="E3223" s="198" t="e">
        <f t="shared" ca="1" si="407"/>
        <v>#NAME?</v>
      </c>
      <c r="F3223" s="151" t="e">
        <f ca="1">+_xll.BInterpol(Boost!$R$6:$R$66,Boost!$AY$6:$AY$66,params!B3223,"cubic")</f>
        <v>#NAME?</v>
      </c>
      <c r="G3223" s="151" t="e">
        <f ca="1">_xll.BInterpol(cf!$A$2:$A$68,cf!$B$2:$B$68,params!B3223,"cubic")/100</f>
        <v>#NAME?</v>
      </c>
      <c r="H3223" s="199" t="e">
        <f t="shared" ca="1" si="408"/>
        <v>#NAME?</v>
      </c>
      <c r="I3223" s="152">
        <f t="shared" si="403"/>
        <v>0.19318966786311054</v>
      </c>
      <c r="J3223" s="152">
        <f t="shared" si="409"/>
        <v>5.3789148427574318E-5</v>
      </c>
      <c r="K3223" s="3" t="e">
        <f t="shared" ca="1" si="405"/>
        <v>#NAME?</v>
      </c>
      <c r="L3223" s="153" t="e">
        <f t="shared" ca="1" si="410"/>
        <v>#NAME?</v>
      </c>
      <c r="M3223" s="195" t="e">
        <f ca="1">_xll.BInterpol(cf!$A$2:$A$68,cf!$C$2:$C$68,params!B3223,"cubic")</f>
        <v>#NAME?</v>
      </c>
      <c r="N3223" s="195" t="e">
        <f ca="1">+_xll.BInterpol(#REF!,#REF!,params!B3223,"cubic")</f>
        <v>#NAME?</v>
      </c>
      <c r="O3223" s="153" t="e">
        <f t="shared" ca="1" si="406"/>
        <v>#NAME?</v>
      </c>
    </row>
    <row r="3224" spans="1:15">
      <c r="A3224">
        <v>3221</v>
      </c>
      <c r="B3224">
        <f t="shared" si="404"/>
        <v>12.884</v>
      </c>
      <c r="C3224" s="151" t="e">
        <f ca="1">+_xll.BInterpol(Boost!$R$6:$R$66,Boost!$AZ$6:$AZ$66,params!B3224,"cubic")</f>
        <v>#NAME?</v>
      </c>
      <c r="D3224" s="151" t="e">
        <f ca="1">+_xll.BInterpol(Boost!$R$6:$R$66,Boost!$AX$6:$AX$66,params!B3224,"cubic")</f>
        <v>#NAME?</v>
      </c>
      <c r="E3224" s="198" t="e">
        <f t="shared" ca="1" si="407"/>
        <v>#NAME?</v>
      </c>
      <c r="F3224" s="151" t="e">
        <f ca="1">+_xll.BInterpol(Boost!$R$6:$R$66,Boost!$AY$6:$AY$66,params!B3224,"cubic")</f>
        <v>#NAME?</v>
      </c>
      <c r="G3224" s="151" t="e">
        <f ca="1">_xll.BInterpol(cf!$A$2:$A$68,cf!$B$2:$B$68,params!B3224,"cubic")/100</f>
        <v>#NAME?</v>
      </c>
      <c r="H3224" s="199" t="e">
        <f t="shared" ca="1" si="408"/>
        <v>#NAME?</v>
      </c>
      <c r="I3224" s="152">
        <f t="shared" si="403"/>
        <v>0.19324345342571425</v>
      </c>
      <c r="J3224" s="152">
        <f t="shared" si="409"/>
        <v>5.3785562603714254E-5</v>
      </c>
      <c r="K3224" s="3" t="e">
        <f t="shared" ca="1" si="405"/>
        <v>#NAME?</v>
      </c>
      <c r="L3224" s="153" t="e">
        <f t="shared" ca="1" si="410"/>
        <v>#NAME?</v>
      </c>
      <c r="M3224" s="195" t="e">
        <f ca="1">_xll.BInterpol(cf!$A$2:$A$68,cf!$C$2:$C$68,params!B3224,"cubic")</f>
        <v>#NAME?</v>
      </c>
      <c r="N3224" s="195" t="e">
        <f ca="1">+_xll.BInterpol(#REF!,#REF!,params!B3224,"cubic")</f>
        <v>#NAME?</v>
      </c>
      <c r="O3224" s="153" t="e">
        <f t="shared" ca="1" si="406"/>
        <v>#NAME?</v>
      </c>
    </row>
    <row r="3225" spans="1:15">
      <c r="A3225">
        <v>3222</v>
      </c>
      <c r="B3225">
        <f t="shared" si="404"/>
        <v>12.888</v>
      </c>
      <c r="C3225" s="151" t="e">
        <f ca="1">+_xll.BInterpol(Boost!$R$6:$R$66,Boost!$AZ$6:$AZ$66,params!B3225,"cubic")</f>
        <v>#NAME?</v>
      </c>
      <c r="D3225" s="151" t="e">
        <f ca="1">+_xll.BInterpol(Boost!$R$6:$R$66,Boost!$AX$6:$AX$66,params!B3225,"cubic")</f>
        <v>#NAME?</v>
      </c>
      <c r="E3225" s="198" t="e">
        <f t="shared" ca="1" si="407"/>
        <v>#NAME?</v>
      </c>
      <c r="F3225" s="151" t="e">
        <f ca="1">+_xll.BInterpol(Boost!$R$6:$R$66,Boost!$AY$6:$AY$66,params!B3225,"cubic")</f>
        <v>#NAME?</v>
      </c>
      <c r="G3225" s="151" t="e">
        <f ca="1">_xll.BInterpol(cf!$A$2:$A$68,cf!$B$2:$B$68,params!B3225,"cubic")/100</f>
        <v>#NAME?</v>
      </c>
      <c r="H3225" s="199" t="e">
        <f t="shared" ca="1" si="408"/>
        <v>#NAME?</v>
      </c>
      <c r="I3225" s="152">
        <f t="shared" si="403"/>
        <v>0.19329723540273336</v>
      </c>
      <c r="J3225" s="152">
        <f t="shared" si="409"/>
        <v>5.3781977019107252E-5</v>
      </c>
      <c r="K3225" s="3" t="e">
        <f t="shared" ca="1" si="405"/>
        <v>#NAME?</v>
      </c>
      <c r="L3225" s="153" t="e">
        <f t="shared" ca="1" si="410"/>
        <v>#NAME?</v>
      </c>
      <c r="M3225" s="195" t="e">
        <f ca="1">_xll.BInterpol(cf!$A$2:$A$68,cf!$C$2:$C$68,params!B3225,"cubic")</f>
        <v>#NAME?</v>
      </c>
      <c r="N3225" s="195" t="e">
        <f ca="1">+_xll.BInterpol(#REF!,#REF!,params!B3225,"cubic")</f>
        <v>#NAME?</v>
      </c>
      <c r="O3225" s="153" t="e">
        <f t="shared" ca="1" si="406"/>
        <v>#NAME?</v>
      </c>
    </row>
    <row r="3226" spans="1:15">
      <c r="A3226">
        <v>3223</v>
      </c>
      <c r="B3226">
        <f t="shared" si="404"/>
        <v>12.891999999999999</v>
      </c>
      <c r="C3226" s="151" t="e">
        <f ca="1">+_xll.BInterpol(Boost!$R$6:$R$66,Boost!$AZ$6:$AZ$66,params!B3226,"cubic")</f>
        <v>#NAME?</v>
      </c>
      <c r="D3226" s="151" t="e">
        <f ca="1">+_xll.BInterpol(Boost!$R$6:$R$66,Boost!$AX$6:$AX$66,params!B3226,"cubic")</f>
        <v>#NAME?</v>
      </c>
      <c r="E3226" s="198" t="e">
        <f t="shared" ca="1" si="407"/>
        <v>#NAME?</v>
      </c>
      <c r="F3226" s="151" t="e">
        <f ca="1">+_xll.BInterpol(Boost!$R$6:$R$66,Boost!$AY$6:$AY$66,params!B3226,"cubic")</f>
        <v>#NAME?</v>
      </c>
      <c r="G3226" s="151" t="e">
        <f ca="1">_xll.BInterpol(cf!$A$2:$A$68,cf!$B$2:$B$68,params!B3226,"cubic")/100</f>
        <v>#NAME?</v>
      </c>
      <c r="H3226" s="199" t="e">
        <f t="shared" ca="1" si="408"/>
        <v>#NAME?</v>
      </c>
      <c r="I3226" s="152">
        <f t="shared" si="403"/>
        <v>0.19335101379440689</v>
      </c>
      <c r="J3226" s="152">
        <f t="shared" si="409"/>
        <v>5.3778391673531267E-5</v>
      </c>
      <c r="K3226" s="3" t="e">
        <f t="shared" ca="1" si="405"/>
        <v>#NAME?</v>
      </c>
      <c r="L3226" s="153" t="e">
        <f t="shared" ca="1" si="410"/>
        <v>#NAME?</v>
      </c>
      <c r="M3226" s="195" t="e">
        <f ca="1">_xll.BInterpol(cf!$A$2:$A$68,cf!$C$2:$C$68,params!B3226,"cubic")</f>
        <v>#NAME?</v>
      </c>
      <c r="N3226" s="195" t="e">
        <f ca="1">+_xll.BInterpol(#REF!,#REF!,params!B3226,"cubic")</f>
        <v>#NAME?</v>
      </c>
      <c r="O3226" s="153" t="e">
        <f t="shared" ca="1" si="406"/>
        <v>#NAME?</v>
      </c>
    </row>
    <row r="3227" spans="1:15">
      <c r="A3227">
        <v>3224</v>
      </c>
      <c r="B3227">
        <f t="shared" si="404"/>
        <v>12.896000000000001</v>
      </c>
      <c r="C3227" s="151" t="e">
        <f ca="1">+_xll.BInterpol(Boost!$R$6:$R$66,Boost!$AZ$6:$AZ$66,params!B3227,"cubic")</f>
        <v>#NAME?</v>
      </c>
      <c r="D3227" s="151" t="e">
        <f ca="1">+_xll.BInterpol(Boost!$R$6:$R$66,Boost!$AX$6:$AX$66,params!B3227,"cubic")</f>
        <v>#NAME?</v>
      </c>
      <c r="E3227" s="198" t="e">
        <f t="shared" ca="1" si="407"/>
        <v>#NAME?</v>
      </c>
      <c r="F3227" s="151" t="e">
        <f ca="1">+_xll.BInterpol(Boost!$R$6:$R$66,Boost!$AY$6:$AY$66,params!B3227,"cubic")</f>
        <v>#NAME?</v>
      </c>
      <c r="G3227" s="151" t="e">
        <f ca="1">_xll.BInterpol(cf!$A$2:$A$68,cf!$B$2:$B$68,params!B3227,"cubic")/100</f>
        <v>#NAME?</v>
      </c>
      <c r="H3227" s="199" t="e">
        <f t="shared" ca="1" si="408"/>
        <v>#NAME?</v>
      </c>
      <c r="I3227" s="152">
        <f t="shared" si="403"/>
        <v>0.19340478860097388</v>
      </c>
      <c r="J3227" s="152">
        <f t="shared" si="409"/>
        <v>5.37748065669863E-5</v>
      </c>
      <c r="K3227" s="3" t="e">
        <f t="shared" ca="1" si="405"/>
        <v>#NAME?</v>
      </c>
      <c r="L3227" s="153" t="e">
        <f t="shared" ca="1" si="410"/>
        <v>#NAME?</v>
      </c>
      <c r="M3227" s="195" t="e">
        <f ca="1">_xll.BInterpol(cf!$A$2:$A$68,cf!$C$2:$C$68,params!B3227,"cubic")</f>
        <v>#NAME?</v>
      </c>
      <c r="N3227" s="195" t="e">
        <f ca="1">+_xll.BInterpol(#REF!,#REF!,params!B3227,"cubic")</f>
        <v>#NAME?</v>
      </c>
      <c r="O3227" s="153" t="e">
        <f t="shared" ca="1" si="406"/>
        <v>#NAME?</v>
      </c>
    </row>
    <row r="3228" spans="1:15">
      <c r="A3228">
        <v>3225</v>
      </c>
      <c r="B3228">
        <f t="shared" si="404"/>
        <v>12.9</v>
      </c>
      <c r="C3228" s="151" t="e">
        <f ca="1">+_xll.BInterpol(Boost!$R$6:$R$66,Boost!$AZ$6:$AZ$66,params!B3228,"cubic")</f>
        <v>#NAME?</v>
      </c>
      <c r="D3228" s="151" t="e">
        <f ca="1">+_xll.BInterpol(Boost!$R$6:$R$66,Boost!$AX$6:$AX$66,params!B3228,"cubic")</f>
        <v>#NAME?</v>
      </c>
      <c r="E3228" s="198" t="e">
        <f t="shared" ca="1" si="407"/>
        <v>#NAME?</v>
      </c>
      <c r="F3228" s="151" t="e">
        <f ca="1">+_xll.BInterpol(Boost!$R$6:$R$66,Boost!$AY$6:$AY$66,params!B3228,"cubic")</f>
        <v>#NAME?</v>
      </c>
      <c r="G3228" s="151" t="e">
        <f ca="1">_xll.BInterpol(cf!$A$2:$A$68,cf!$B$2:$B$68,params!B3228,"cubic")/100</f>
        <v>#NAME?</v>
      </c>
      <c r="H3228" s="199" t="e">
        <f t="shared" ca="1" si="408"/>
        <v>#NAME?</v>
      </c>
      <c r="I3228" s="152">
        <f t="shared" si="403"/>
        <v>0.19345855982267313</v>
      </c>
      <c r="J3228" s="152">
        <f t="shared" si="409"/>
        <v>5.3771221699250304E-5</v>
      </c>
      <c r="K3228" s="3" t="e">
        <f t="shared" ca="1" si="405"/>
        <v>#NAME?</v>
      </c>
      <c r="L3228" s="153" t="e">
        <f t="shared" ca="1" si="410"/>
        <v>#NAME?</v>
      </c>
      <c r="M3228" s="195" t="e">
        <f ca="1">_xll.BInterpol(cf!$A$2:$A$68,cf!$C$2:$C$68,params!B3228,"cubic")</f>
        <v>#NAME?</v>
      </c>
      <c r="N3228" s="195" t="e">
        <f ca="1">+_xll.BInterpol(#REF!,#REF!,params!B3228,"cubic")</f>
        <v>#NAME?</v>
      </c>
      <c r="O3228" s="153" t="e">
        <f t="shared" ca="1" si="406"/>
        <v>#NAME?</v>
      </c>
    </row>
    <row r="3229" spans="1:15">
      <c r="A3229">
        <v>3226</v>
      </c>
      <c r="B3229">
        <f t="shared" si="404"/>
        <v>12.904</v>
      </c>
      <c r="C3229" s="151" t="e">
        <f ca="1">+_xll.BInterpol(Boost!$R$6:$R$66,Boost!$AZ$6:$AZ$66,params!B3229,"cubic")</f>
        <v>#NAME?</v>
      </c>
      <c r="D3229" s="151" t="e">
        <f ca="1">+_xll.BInterpol(Boost!$R$6:$R$66,Boost!$AX$6:$AX$66,params!B3229,"cubic")</f>
        <v>#NAME?</v>
      </c>
      <c r="E3229" s="198" t="e">
        <f t="shared" ca="1" si="407"/>
        <v>#NAME?</v>
      </c>
      <c r="F3229" s="151" t="e">
        <f ca="1">+_xll.BInterpol(Boost!$R$6:$R$66,Boost!$AY$6:$AY$66,params!B3229,"cubic")</f>
        <v>#NAME?</v>
      </c>
      <c r="G3229" s="151" t="e">
        <f ca="1">_xll.BInterpol(cf!$A$2:$A$68,cf!$B$2:$B$68,params!B3229,"cubic")/100</f>
        <v>#NAME?</v>
      </c>
      <c r="H3229" s="199" t="e">
        <f t="shared" ca="1" si="408"/>
        <v>#NAME?</v>
      </c>
      <c r="I3229" s="152">
        <f t="shared" si="403"/>
        <v>0.19351232745974378</v>
      </c>
      <c r="J3229" s="152">
        <f t="shared" si="409"/>
        <v>5.3767637070656349E-5</v>
      </c>
      <c r="K3229" s="3" t="e">
        <f t="shared" ca="1" si="405"/>
        <v>#NAME?</v>
      </c>
      <c r="L3229" s="153" t="e">
        <f t="shared" ca="1" si="410"/>
        <v>#NAME?</v>
      </c>
      <c r="M3229" s="195" t="e">
        <f ca="1">_xll.BInterpol(cf!$A$2:$A$68,cf!$C$2:$C$68,params!B3229,"cubic")</f>
        <v>#NAME?</v>
      </c>
      <c r="N3229" s="195" t="e">
        <f ca="1">+_xll.BInterpol(#REF!,#REF!,params!B3229,"cubic")</f>
        <v>#NAME?</v>
      </c>
      <c r="O3229" s="153" t="e">
        <f t="shared" ca="1" si="406"/>
        <v>#NAME?</v>
      </c>
    </row>
    <row r="3230" spans="1:15">
      <c r="A3230">
        <v>3227</v>
      </c>
      <c r="B3230">
        <f t="shared" si="404"/>
        <v>12.907999999999999</v>
      </c>
      <c r="C3230" s="151" t="e">
        <f ca="1">+_xll.BInterpol(Boost!$R$6:$R$66,Boost!$AZ$6:$AZ$66,params!B3230,"cubic")</f>
        <v>#NAME?</v>
      </c>
      <c r="D3230" s="151" t="e">
        <f ca="1">+_xll.BInterpol(Boost!$R$6:$R$66,Boost!$AX$6:$AX$66,params!B3230,"cubic")</f>
        <v>#NAME?</v>
      </c>
      <c r="E3230" s="198" t="e">
        <f t="shared" ca="1" si="407"/>
        <v>#NAME?</v>
      </c>
      <c r="F3230" s="151" t="e">
        <f ca="1">+_xll.BInterpol(Boost!$R$6:$R$66,Boost!$AY$6:$AY$66,params!B3230,"cubic")</f>
        <v>#NAME?</v>
      </c>
      <c r="G3230" s="151" t="e">
        <f ca="1">_xll.BInterpol(cf!$A$2:$A$68,cf!$B$2:$B$68,params!B3230,"cubic")/100</f>
        <v>#NAME?</v>
      </c>
      <c r="H3230" s="199" t="e">
        <f t="shared" ca="1" si="408"/>
        <v>#NAME?</v>
      </c>
      <c r="I3230" s="152">
        <f t="shared" si="403"/>
        <v>0.19356609151242488</v>
      </c>
      <c r="J3230" s="152">
        <f t="shared" si="409"/>
        <v>5.3764052681093411E-5</v>
      </c>
      <c r="K3230" s="3" t="e">
        <f t="shared" ca="1" si="405"/>
        <v>#NAME?</v>
      </c>
      <c r="L3230" s="153" t="e">
        <f t="shared" ca="1" si="410"/>
        <v>#NAME?</v>
      </c>
      <c r="M3230" s="195" t="e">
        <f ca="1">_xll.BInterpol(cf!$A$2:$A$68,cf!$C$2:$C$68,params!B3230,"cubic")</f>
        <v>#NAME?</v>
      </c>
      <c r="N3230" s="195" t="e">
        <f ca="1">+_xll.BInterpol(#REF!,#REF!,params!B3230,"cubic")</f>
        <v>#NAME?</v>
      </c>
      <c r="O3230" s="153" t="e">
        <f t="shared" ca="1" si="406"/>
        <v>#NAME?</v>
      </c>
    </row>
    <row r="3231" spans="1:15">
      <c r="A3231">
        <v>3228</v>
      </c>
      <c r="B3231">
        <f t="shared" si="404"/>
        <v>12.912000000000001</v>
      </c>
      <c r="C3231" s="151" t="e">
        <f ca="1">+_xll.BInterpol(Boost!$R$6:$R$66,Boost!$AZ$6:$AZ$66,params!B3231,"cubic")</f>
        <v>#NAME?</v>
      </c>
      <c r="D3231" s="151" t="e">
        <f ca="1">+_xll.BInterpol(Boost!$R$6:$R$66,Boost!$AX$6:$AX$66,params!B3231,"cubic")</f>
        <v>#NAME?</v>
      </c>
      <c r="E3231" s="198" t="e">
        <f t="shared" ca="1" si="407"/>
        <v>#NAME?</v>
      </c>
      <c r="F3231" s="151" t="e">
        <f ca="1">+_xll.BInterpol(Boost!$R$6:$R$66,Boost!$AY$6:$AY$66,params!B3231,"cubic")</f>
        <v>#NAME?</v>
      </c>
      <c r="G3231" s="151" t="e">
        <f ca="1">_xll.BInterpol(cf!$A$2:$A$68,cf!$B$2:$B$68,params!B3231,"cubic")/100</f>
        <v>#NAME?</v>
      </c>
      <c r="H3231" s="199" t="e">
        <f t="shared" ca="1" si="408"/>
        <v>#NAME?</v>
      </c>
      <c r="I3231" s="152">
        <f t="shared" si="403"/>
        <v>0.1936198519809551</v>
      </c>
      <c r="J3231" s="152">
        <f t="shared" si="409"/>
        <v>5.3760468530228422E-5</v>
      </c>
      <c r="K3231" s="3" t="e">
        <f t="shared" ca="1" si="405"/>
        <v>#NAME?</v>
      </c>
      <c r="L3231" s="153" t="e">
        <f t="shared" ca="1" si="410"/>
        <v>#NAME?</v>
      </c>
      <c r="M3231" s="195" t="e">
        <f ca="1">_xll.BInterpol(cf!$A$2:$A$68,cf!$C$2:$C$68,params!B3231,"cubic")</f>
        <v>#NAME?</v>
      </c>
      <c r="N3231" s="195" t="e">
        <f ca="1">+_xll.BInterpol(#REF!,#REF!,params!B3231,"cubic")</f>
        <v>#NAME?</v>
      </c>
      <c r="O3231" s="153" t="e">
        <f t="shared" ca="1" si="406"/>
        <v>#NAME?</v>
      </c>
    </row>
    <row r="3232" spans="1:15">
      <c r="A3232">
        <v>3229</v>
      </c>
      <c r="B3232">
        <f t="shared" si="404"/>
        <v>12.916</v>
      </c>
      <c r="C3232" s="151" t="e">
        <f ca="1">+_xll.BInterpol(Boost!$R$6:$R$66,Boost!$AZ$6:$AZ$66,params!B3232,"cubic")</f>
        <v>#NAME?</v>
      </c>
      <c r="D3232" s="151" t="e">
        <f ca="1">+_xll.BInterpol(Boost!$R$6:$R$66,Boost!$AX$6:$AX$66,params!B3232,"cubic")</f>
        <v>#NAME?</v>
      </c>
      <c r="E3232" s="198" t="e">
        <f t="shared" ca="1" si="407"/>
        <v>#NAME?</v>
      </c>
      <c r="F3232" s="151" t="e">
        <f ca="1">+_xll.BInterpol(Boost!$R$6:$R$66,Boost!$AY$6:$AY$66,params!B3232,"cubic")</f>
        <v>#NAME?</v>
      </c>
      <c r="G3232" s="151" t="e">
        <f ca="1">_xll.BInterpol(cf!$A$2:$A$68,cf!$B$2:$B$68,params!B3232,"cubic")/100</f>
        <v>#NAME?</v>
      </c>
      <c r="H3232" s="199" t="e">
        <f t="shared" ca="1" si="408"/>
        <v>#NAME?</v>
      </c>
      <c r="I3232" s="152">
        <f t="shared" si="403"/>
        <v>0.19367360886557361</v>
      </c>
      <c r="J3232" s="152">
        <f t="shared" si="409"/>
        <v>5.3756884618505474E-5</v>
      </c>
      <c r="K3232" s="3" t="e">
        <f t="shared" ca="1" si="405"/>
        <v>#NAME?</v>
      </c>
      <c r="L3232" s="153" t="e">
        <f t="shared" ca="1" si="410"/>
        <v>#NAME?</v>
      </c>
      <c r="M3232" s="195" t="e">
        <f ca="1">_xll.BInterpol(cf!$A$2:$A$68,cf!$C$2:$C$68,params!B3232,"cubic")</f>
        <v>#NAME?</v>
      </c>
      <c r="N3232" s="195" t="e">
        <f ca="1">+_xll.BInterpol(#REF!,#REF!,params!B3232,"cubic")</f>
        <v>#NAME?</v>
      </c>
      <c r="O3232" s="153" t="e">
        <f t="shared" ca="1" si="406"/>
        <v>#NAME?</v>
      </c>
    </row>
    <row r="3233" spans="1:15">
      <c r="A3233">
        <v>3230</v>
      </c>
      <c r="B3233">
        <f t="shared" si="404"/>
        <v>12.92</v>
      </c>
      <c r="C3233" s="151" t="e">
        <f ca="1">+_xll.BInterpol(Boost!$R$6:$R$66,Boost!$AZ$6:$AZ$66,params!B3233,"cubic")</f>
        <v>#NAME?</v>
      </c>
      <c r="D3233" s="151" t="e">
        <f ca="1">+_xll.BInterpol(Boost!$R$6:$R$66,Boost!$AX$6:$AX$66,params!B3233,"cubic")</f>
        <v>#NAME?</v>
      </c>
      <c r="E3233" s="198" t="e">
        <f t="shared" ca="1" si="407"/>
        <v>#NAME?</v>
      </c>
      <c r="F3233" s="151" t="e">
        <f ca="1">+_xll.BInterpol(Boost!$R$6:$R$66,Boost!$AY$6:$AY$66,params!B3233,"cubic")</f>
        <v>#NAME?</v>
      </c>
      <c r="G3233" s="151" t="e">
        <f ca="1">_xll.BInterpol(cf!$A$2:$A$68,cf!$B$2:$B$68,params!B3233,"cubic")/100</f>
        <v>#NAME?</v>
      </c>
      <c r="H3233" s="199" t="e">
        <f t="shared" ca="1" si="408"/>
        <v>#NAME?</v>
      </c>
      <c r="I3233" s="152">
        <f t="shared" si="403"/>
        <v>0.19372736216651931</v>
      </c>
      <c r="J3233" s="152">
        <f t="shared" si="409"/>
        <v>5.375330094570252E-5</v>
      </c>
      <c r="K3233" s="3" t="e">
        <f t="shared" ca="1" si="405"/>
        <v>#NAME?</v>
      </c>
      <c r="L3233" s="153" t="e">
        <f t="shared" ca="1" si="410"/>
        <v>#NAME?</v>
      </c>
      <c r="M3233" s="195" t="e">
        <f ca="1">_xll.BInterpol(cf!$A$2:$A$68,cf!$C$2:$C$68,params!B3233,"cubic")</f>
        <v>#NAME?</v>
      </c>
      <c r="N3233" s="195" t="e">
        <f ca="1">+_xll.BInterpol(#REF!,#REF!,params!B3233,"cubic")</f>
        <v>#NAME?</v>
      </c>
      <c r="O3233" s="153" t="e">
        <f t="shared" ca="1" si="406"/>
        <v>#NAME?</v>
      </c>
    </row>
    <row r="3234" spans="1:15">
      <c r="A3234">
        <v>3231</v>
      </c>
      <c r="B3234">
        <f t="shared" si="404"/>
        <v>12.923999999999999</v>
      </c>
      <c r="C3234" s="151" t="e">
        <f ca="1">+_xll.BInterpol(Boost!$R$6:$R$66,Boost!$AZ$6:$AZ$66,params!B3234,"cubic")</f>
        <v>#NAME?</v>
      </c>
      <c r="D3234" s="151" t="e">
        <f ca="1">+_xll.BInterpol(Boost!$R$6:$R$66,Boost!$AX$6:$AX$66,params!B3234,"cubic")</f>
        <v>#NAME?</v>
      </c>
      <c r="E3234" s="198" t="e">
        <f t="shared" ca="1" si="407"/>
        <v>#NAME?</v>
      </c>
      <c r="F3234" s="151" t="e">
        <f ca="1">+_xll.BInterpol(Boost!$R$6:$R$66,Boost!$AY$6:$AY$66,params!B3234,"cubic")</f>
        <v>#NAME?</v>
      </c>
      <c r="G3234" s="151" t="e">
        <f ca="1">_xll.BInterpol(cf!$A$2:$A$68,cf!$B$2:$B$68,params!B3234,"cubic")/100</f>
        <v>#NAME?</v>
      </c>
      <c r="H3234" s="199" t="e">
        <f t="shared" ca="1" si="408"/>
        <v>#NAME?</v>
      </c>
      <c r="I3234" s="152">
        <f t="shared" ref="I3234:I3297" si="411">1-EXP($R$5*-1*B3234/(1-$R$6))</f>
        <v>0.19378111188403113</v>
      </c>
      <c r="J3234" s="152">
        <f t="shared" si="409"/>
        <v>5.3749717511819561E-5</v>
      </c>
      <c r="K3234" s="3" t="e">
        <f t="shared" ca="1" si="405"/>
        <v>#NAME?</v>
      </c>
      <c r="L3234" s="153" t="e">
        <f t="shared" ca="1" si="410"/>
        <v>#NAME?</v>
      </c>
      <c r="M3234" s="195" t="e">
        <f ca="1">_xll.BInterpol(cf!$A$2:$A$68,cf!$C$2:$C$68,params!B3234,"cubic")</f>
        <v>#NAME?</v>
      </c>
      <c r="N3234" s="195" t="e">
        <f ca="1">+_xll.BInterpol(#REF!,#REF!,params!B3234,"cubic")</f>
        <v>#NAME?</v>
      </c>
      <c r="O3234" s="153" t="e">
        <f t="shared" ca="1" si="406"/>
        <v>#NAME?</v>
      </c>
    </row>
    <row r="3235" spans="1:15">
      <c r="A3235">
        <v>3232</v>
      </c>
      <c r="B3235">
        <f t="shared" si="404"/>
        <v>12.928000000000001</v>
      </c>
      <c r="C3235" s="151" t="e">
        <f ca="1">+_xll.BInterpol(Boost!$R$6:$R$66,Boost!$AZ$6:$AZ$66,params!B3235,"cubic")</f>
        <v>#NAME?</v>
      </c>
      <c r="D3235" s="151" t="e">
        <f ca="1">+_xll.BInterpol(Boost!$R$6:$R$66,Boost!$AX$6:$AX$66,params!B3235,"cubic")</f>
        <v>#NAME?</v>
      </c>
      <c r="E3235" s="198" t="e">
        <f t="shared" ca="1" si="407"/>
        <v>#NAME?</v>
      </c>
      <c r="F3235" s="151" t="e">
        <f ca="1">+_xll.BInterpol(Boost!$R$6:$R$66,Boost!$AY$6:$AY$66,params!B3235,"cubic")</f>
        <v>#NAME?</v>
      </c>
      <c r="G3235" s="151" t="e">
        <f ca="1">_xll.BInterpol(cf!$A$2:$A$68,cf!$B$2:$B$68,params!B3235,"cubic")/100</f>
        <v>#NAME?</v>
      </c>
      <c r="H3235" s="199" t="e">
        <f t="shared" ca="1" si="408"/>
        <v>#NAME?</v>
      </c>
      <c r="I3235" s="152">
        <f t="shared" si="411"/>
        <v>0.19383485801834777</v>
      </c>
      <c r="J3235" s="152">
        <f t="shared" si="409"/>
        <v>5.3746134316634553E-5</v>
      </c>
      <c r="K3235" s="3" t="e">
        <f t="shared" ca="1" si="405"/>
        <v>#NAME?</v>
      </c>
      <c r="L3235" s="153" t="e">
        <f t="shared" ca="1" si="410"/>
        <v>#NAME?</v>
      </c>
      <c r="M3235" s="195" t="e">
        <f ca="1">_xll.BInterpol(cf!$A$2:$A$68,cf!$C$2:$C$68,params!B3235,"cubic")</f>
        <v>#NAME?</v>
      </c>
      <c r="N3235" s="195" t="e">
        <f ca="1">+_xll.BInterpol(#REF!,#REF!,params!B3235,"cubic")</f>
        <v>#NAME?</v>
      </c>
      <c r="O3235" s="153" t="e">
        <f t="shared" ca="1" si="406"/>
        <v>#NAME?</v>
      </c>
    </row>
    <row r="3236" spans="1:15">
      <c r="A3236">
        <v>3233</v>
      </c>
      <c r="B3236">
        <f t="shared" si="404"/>
        <v>12.932</v>
      </c>
      <c r="C3236" s="151" t="e">
        <f ca="1">+_xll.BInterpol(Boost!$R$6:$R$66,Boost!$AZ$6:$AZ$66,params!B3236,"cubic")</f>
        <v>#NAME?</v>
      </c>
      <c r="D3236" s="151" t="e">
        <f ca="1">+_xll.BInterpol(Boost!$R$6:$R$66,Boost!$AX$6:$AX$66,params!B3236,"cubic")</f>
        <v>#NAME?</v>
      </c>
      <c r="E3236" s="198" t="e">
        <f t="shared" ca="1" si="407"/>
        <v>#NAME?</v>
      </c>
      <c r="F3236" s="151" t="e">
        <f ca="1">+_xll.BInterpol(Boost!$R$6:$R$66,Boost!$AY$6:$AY$66,params!B3236,"cubic")</f>
        <v>#NAME?</v>
      </c>
      <c r="G3236" s="151" t="e">
        <f ca="1">_xll.BInterpol(cf!$A$2:$A$68,cf!$B$2:$B$68,params!B3236,"cubic")/100</f>
        <v>#NAME?</v>
      </c>
      <c r="H3236" s="199" t="e">
        <f t="shared" ca="1" si="408"/>
        <v>#NAME?</v>
      </c>
      <c r="I3236" s="152">
        <f t="shared" si="411"/>
        <v>0.19388860056970836</v>
      </c>
      <c r="J3236" s="152">
        <f t="shared" si="409"/>
        <v>5.3742551360591584E-5</v>
      </c>
      <c r="K3236" s="3" t="e">
        <f t="shared" ca="1" si="405"/>
        <v>#NAME?</v>
      </c>
      <c r="L3236" s="153" t="e">
        <f t="shared" ca="1" si="410"/>
        <v>#NAME?</v>
      </c>
      <c r="M3236" s="195" t="e">
        <f ca="1">_xll.BInterpol(cf!$A$2:$A$68,cf!$C$2:$C$68,params!B3236,"cubic")</f>
        <v>#NAME?</v>
      </c>
      <c r="N3236" s="195" t="e">
        <f ca="1">+_xll.BInterpol(#REF!,#REF!,params!B3236,"cubic")</f>
        <v>#NAME?</v>
      </c>
      <c r="O3236" s="153" t="e">
        <f t="shared" ca="1" si="406"/>
        <v>#NAME?</v>
      </c>
    </row>
    <row r="3237" spans="1:15">
      <c r="A3237">
        <v>3234</v>
      </c>
      <c r="B3237">
        <f t="shared" si="404"/>
        <v>12.936</v>
      </c>
      <c r="C3237" s="151" t="e">
        <f ca="1">+_xll.BInterpol(Boost!$R$6:$R$66,Boost!$AZ$6:$AZ$66,params!B3237,"cubic")</f>
        <v>#NAME?</v>
      </c>
      <c r="D3237" s="151" t="e">
        <f ca="1">+_xll.BInterpol(Boost!$R$6:$R$66,Boost!$AX$6:$AX$66,params!B3237,"cubic")</f>
        <v>#NAME?</v>
      </c>
      <c r="E3237" s="198" t="e">
        <f t="shared" ca="1" si="407"/>
        <v>#NAME?</v>
      </c>
      <c r="F3237" s="151" t="e">
        <f ca="1">+_xll.BInterpol(Boost!$R$6:$R$66,Boost!$AY$6:$AY$66,params!B3237,"cubic")</f>
        <v>#NAME?</v>
      </c>
      <c r="G3237" s="151" t="e">
        <f ca="1">_xll.BInterpol(cf!$A$2:$A$68,cf!$B$2:$B$68,params!B3237,"cubic")/100</f>
        <v>#NAME?</v>
      </c>
      <c r="H3237" s="199" t="e">
        <f t="shared" ca="1" si="408"/>
        <v>#NAME?</v>
      </c>
      <c r="I3237" s="152">
        <f t="shared" si="411"/>
        <v>0.19394233953835149</v>
      </c>
      <c r="J3237" s="152">
        <f t="shared" si="409"/>
        <v>5.3738968643135543E-5</v>
      </c>
      <c r="K3237" s="3" t="e">
        <f t="shared" ca="1" si="405"/>
        <v>#NAME?</v>
      </c>
      <c r="L3237" s="153" t="e">
        <f t="shared" ca="1" si="410"/>
        <v>#NAME?</v>
      </c>
      <c r="M3237" s="195" t="e">
        <f ca="1">_xll.BInterpol(cf!$A$2:$A$68,cf!$C$2:$C$68,params!B3237,"cubic")</f>
        <v>#NAME?</v>
      </c>
      <c r="N3237" s="195" t="e">
        <f ca="1">+_xll.BInterpol(#REF!,#REF!,params!B3237,"cubic")</f>
        <v>#NAME?</v>
      </c>
      <c r="O3237" s="153" t="e">
        <f t="shared" ca="1" si="406"/>
        <v>#NAME?</v>
      </c>
    </row>
    <row r="3238" spans="1:15">
      <c r="A3238">
        <v>3235</v>
      </c>
      <c r="B3238">
        <f t="shared" si="404"/>
        <v>12.94</v>
      </c>
      <c r="C3238" s="151" t="e">
        <f ca="1">+_xll.BInterpol(Boost!$R$6:$R$66,Boost!$AZ$6:$AZ$66,params!B3238,"cubic")</f>
        <v>#NAME?</v>
      </c>
      <c r="D3238" s="151" t="e">
        <f ca="1">+_xll.BInterpol(Boost!$R$6:$R$66,Boost!$AX$6:$AX$66,params!B3238,"cubic")</f>
        <v>#NAME?</v>
      </c>
      <c r="E3238" s="198" t="e">
        <f t="shared" ca="1" si="407"/>
        <v>#NAME?</v>
      </c>
      <c r="F3238" s="151" t="e">
        <f ca="1">+_xll.BInterpol(Boost!$R$6:$R$66,Boost!$AY$6:$AY$66,params!B3238,"cubic")</f>
        <v>#NAME?</v>
      </c>
      <c r="G3238" s="151" t="e">
        <f ca="1">_xll.BInterpol(cf!$A$2:$A$68,cf!$B$2:$B$68,params!B3238,"cubic")/100</f>
        <v>#NAME?</v>
      </c>
      <c r="H3238" s="199" t="e">
        <f t="shared" ca="1" si="408"/>
        <v>#NAME?</v>
      </c>
      <c r="I3238" s="152">
        <f t="shared" si="411"/>
        <v>0.19399607492451609</v>
      </c>
      <c r="J3238" s="152">
        <f t="shared" si="409"/>
        <v>5.3735386164599497E-5</v>
      </c>
      <c r="K3238" s="3" t="e">
        <f t="shared" ca="1" si="405"/>
        <v>#NAME?</v>
      </c>
      <c r="L3238" s="153" t="e">
        <f t="shared" ca="1" si="410"/>
        <v>#NAME?</v>
      </c>
      <c r="M3238" s="195" t="e">
        <f ca="1">_xll.BInterpol(cf!$A$2:$A$68,cf!$C$2:$C$68,params!B3238,"cubic")</f>
        <v>#NAME?</v>
      </c>
      <c r="N3238" s="195" t="e">
        <f ca="1">+_xll.BInterpol(#REF!,#REF!,params!B3238,"cubic")</f>
        <v>#NAME?</v>
      </c>
      <c r="O3238" s="153" t="e">
        <f t="shared" ca="1" si="406"/>
        <v>#NAME?</v>
      </c>
    </row>
    <row r="3239" spans="1:15">
      <c r="A3239">
        <v>3236</v>
      </c>
      <c r="B3239">
        <f t="shared" si="404"/>
        <v>12.944000000000001</v>
      </c>
      <c r="C3239" s="151" t="e">
        <f ca="1">+_xll.BInterpol(Boost!$R$6:$R$66,Boost!$AZ$6:$AZ$66,params!B3239,"cubic")</f>
        <v>#NAME?</v>
      </c>
      <c r="D3239" s="151" t="e">
        <f ca="1">+_xll.BInterpol(Boost!$R$6:$R$66,Boost!$AX$6:$AX$66,params!B3239,"cubic")</f>
        <v>#NAME?</v>
      </c>
      <c r="E3239" s="198" t="e">
        <f t="shared" ca="1" si="407"/>
        <v>#NAME?</v>
      </c>
      <c r="F3239" s="151" t="e">
        <f ca="1">+_xll.BInterpol(Boost!$R$6:$R$66,Boost!$AY$6:$AY$66,params!B3239,"cubic")</f>
        <v>#NAME?</v>
      </c>
      <c r="G3239" s="151" t="e">
        <f ca="1">_xll.BInterpol(cf!$A$2:$A$68,cf!$B$2:$B$68,params!B3239,"cubic")/100</f>
        <v>#NAME?</v>
      </c>
      <c r="H3239" s="199" t="e">
        <f t="shared" ca="1" si="408"/>
        <v>#NAME?</v>
      </c>
      <c r="I3239" s="152">
        <f t="shared" si="411"/>
        <v>0.19404980672844108</v>
      </c>
      <c r="J3239" s="152">
        <f t="shared" si="409"/>
        <v>5.3731803924983446E-5</v>
      </c>
      <c r="K3239" s="3" t="e">
        <f t="shared" ca="1" si="405"/>
        <v>#NAME?</v>
      </c>
      <c r="L3239" s="153" t="e">
        <f t="shared" ca="1" si="410"/>
        <v>#NAME?</v>
      </c>
      <c r="M3239" s="195" t="e">
        <f ca="1">_xll.BInterpol(cf!$A$2:$A$68,cf!$C$2:$C$68,params!B3239,"cubic")</f>
        <v>#NAME?</v>
      </c>
      <c r="N3239" s="195" t="e">
        <f ca="1">+_xll.BInterpol(#REF!,#REF!,params!B3239,"cubic")</f>
        <v>#NAME?</v>
      </c>
      <c r="O3239" s="153" t="e">
        <f t="shared" ca="1" si="406"/>
        <v>#NAME?</v>
      </c>
    </row>
    <row r="3240" spans="1:15">
      <c r="A3240">
        <v>3237</v>
      </c>
      <c r="B3240">
        <f t="shared" si="404"/>
        <v>12.948</v>
      </c>
      <c r="C3240" s="151" t="e">
        <f ca="1">+_xll.BInterpol(Boost!$R$6:$R$66,Boost!$AZ$6:$AZ$66,params!B3240,"cubic")</f>
        <v>#NAME?</v>
      </c>
      <c r="D3240" s="151" t="e">
        <f ca="1">+_xll.BInterpol(Boost!$R$6:$R$66,Boost!$AX$6:$AX$66,params!B3240,"cubic")</f>
        <v>#NAME?</v>
      </c>
      <c r="E3240" s="198" t="e">
        <f t="shared" ca="1" si="407"/>
        <v>#NAME?</v>
      </c>
      <c r="F3240" s="151" t="e">
        <f ca="1">+_xll.BInterpol(Boost!$R$6:$R$66,Boost!$AY$6:$AY$66,params!B3240,"cubic")</f>
        <v>#NAME?</v>
      </c>
      <c r="G3240" s="151" t="e">
        <f ca="1">_xll.BInterpol(cf!$A$2:$A$68,cf!$B$2:$B$68,params!B3240,"cubic")/100</f>
        <v>#NAME?</v>
      </c>
      <c r="H3240" s="199" t="e">
        <f t="shared" ca="1" si="408"/>
        <v>#NAME?</v>
      </c>
      <c r="I3240" s="152">
        <f t="shared" si="411"/>
        <v>0.19410353495036525</v>
      </c>
      <c r="J3240" s="152">
        <f t="shared" si="409"/>
        <v>5.3728221924176367E-5</v>
      </c>
      <c r="K3240" s="3" t="e">
        <f t="shared" ca="1" si="405"/>
        <v>#NAME?</v>
      </c>
      <c r="L3240" s="153" t="e">
        <f t="shared" ca="1" si="410"/>
        <v>#NAME?</v>
      </c>
      <c r="M3240" s="195" t="e">
        <f ca="1">_xll.BInterpol(cf!$A$2:$A$68,cf!$C$2:$C$68,params!B3240,"cubic")</f>
        <v>#NAME?</v>
      </c>
      <c r="N3240" s="195" t="e">
        <f ca="1">+_xll.BInterpol(#REF!,#REF!,params!B3240,"cubic")</f>
        <v>#NAME?</v>
      </c>
      <c r="O3240" s="153" t="e">
        <f t="shared" ca="1" si="406"/>
        <v>#NAME?</v>
      </c>
    </row>
    <row r="3241" spans="1:15">
      <c r="A3241">
        <v>3238</v>
      </c>
      <c r="B3241">
        <f t="shared" si="404"/>
        <v>12.952</v>
      </c>
      <c r="C3241" s="151" t="e">
        <f ca="1">+_xll.BInterpol(Boost!$R$6:$R$66,Boost!$AZ$6:$AZ$66,params!B3241,"cubic")</f>
        <v>#NAME?</v>
      </c>
      <c r="D3241" s="151" t="e">
        <f ca="1">+_xll.BInterpol(Boost!$R$6:$R$66,Boost!$AX$6:$AX$66,params!B3241,"cubic")</f>
        <v>#NAME?</v>
      </c>
      <c r="E3241" s="198" t="e">
        <f t="shared" ca="1" si="407"/>
        <v>#NAME?</v>
      </c>
      <c r="F3241" s="151" t="e">
        <f ca="1">+_xll.BInterpol(Boost!$R$6:$R$66,Boost!$AY$6:$AY$66,params!B3241,"cubic")</f>
        <v>#NAME?</v>
      </c>
      <c r="G3241" s="151" t="e">
        <f ca="1">_xll.BInterpol(cf!$A$2:$A$68,cf!$B$2:$B$68,params!B3241,"cubic")/100</f>
        <v>#NAME?</v>
      </c>
      <c r="H3241" s="199" t="e">
        <f t="shared" ca="1" si="408"/>
        <v>#NAME?</v>
      </c>
      <c r="I3241" s="152">
        <f t="shared" si="411"/>
        <v>0.19415725959052732</v>
      </c>
      <c r="J3241" s="152">
        <f t="shared" si="409"/>
        <v>5.3724640162067239E-5</v>
      </c>
      <c r="K3241" s="3" t="e">
        <f t="shared" ca="1" si="405"/>
        <v>#NAME?</v>
      </c>
      <c r="L3241" s="153" t="e">
        <f t="shared" ca="1" si="410"/>
        <v>#NAME?</v>
      </c>
      <c r="M3241" s="195" t="e">
        <f ca="1">_xll.BInterpol(cf!$A$2:$A$68,cf!$C$2:$C$68,params!B3241,"cubic")</f>
        <v>#NAME?</v>
      </c>
      <c r="N3241" s="195" t="e">
        <f ca="1">+_xll.BInterpol(#REF!,#REF!,params!B3241,"cubic")</f>
        <v>#NAME?</v>
      </c>
      <c r="O3241" s="153" t="e">
        <f t="shared" ca="1" si="406"/>
        <v>#NAME?</v>
      </c>
    </row>
    <row r="3242" spans="1:15">
      <c r="A3242">
        <v>3239</v>
      </c>
      <c r="B3242">
        <f t="shared" si="404"/>
        <v>12.956</v>
      </c>
      <c r="C3242" s="151" t="e">
        <f ca="1">+_xll.BInterpol(Boost!$R$6:$R$66,Boost!$AZ$6:$AZ$66,params!B3242,"cubic")</f>
        <v>#NAME?</v>
      </c>
      <c r="D3242" s="151" t="e">
        <f ca="1">+_xll.BInterpol(Boost!$R$6:$R$66,Boost!$AX$6:$AX$66,params!B3242,"cubic")</f>
        <v>#NAME?</v>
      </c>
      <c r="E3242" s="198" t="e">
        <f t="shared" ca="1" si="407"/>
        <v>#NAME?</v>
      </c>
      <c r="F3242" s="151" t="e">
        <f ca="1">+_xll.BInterpol(Boost!$R$6:$R$66,Boost!$AY$6:$AY$66,params!B3242,"cubic")</f>
        <v>#NAME?</v>
      </c>
      <c r="G3242" s="151" t="e">
        <f ca="1">_xll.BInterpol(cf!$A$2:$A$68,cf!$B$2:$B$68,params!B3242,"cubic")/100</f>
        <v>#NAME?</v>
      </c>
      <c r="H3242" s="199" t="e">
        <f t="shared" ca="1" si="408"/>
        <v>#NAME?</v>
      </c>
      <c r="I3242" s="152">
        <f t="shared" si="411"/>
        <v>0.19421098064916609</v>
      </c>
      <c r="J3242" s="152">
        <f t="shared" si="409"/>
        <v>5.3721058638767083E-5</v>
      </c>
      <c r="K3242" s="3" t="e">
        <f t="shared" ca="1" si="405"/>
        <v>#NAME?</v>
      </c>
      <c r="L3242" s="153" t="e">
        <f t="shared" ca="1" si="410"/>
        <v>#NAME?</v>
      </c>
      <c r="M3242" s="195" t="e">
        <f ca="1">_xll.BInterpol(cf!$A$2:$A$68,cf!$C$2:$C$68,params!B3242,"cubic")</f>
        <v>#NAME?</v>
      </c>
      <c r="N3242" s="195" t="e">
        <f ca="1">+_xll.BInterpol(#REF!,#REF!,params!B3242,"cubic")</f>
        <v>#NAME?</v>
      </c>
      <c r="O3242" s="153" t="e">
        <f t="shared" ca="1" si="406"/>
        <v>#NAME?</v>
      </c>
    </row>
    <row r="3243" spans="1:15">
      <c r="A3243">
        <v>3240</v>
      </c>
      <c r="B3243">
        <f t="shared" si="404"/>
        <v>12.96</v>
      </c>
      <c r="C3243" s="151" t="e">
        <f ca="1">+_xll.BInterpol(Boost!$R$6:$R$66,Boost!$AZ$6:$AZ$66,params!B3243,"cubic")</f>
        <v>#NAME?</v>
      </c>
      <c r="D3243" s="151" t="e">
        <f ca="1">+_xll.BInterpol(Boost!$R$6:$R$66,Boost!$AX$6:$AX$66,params!B3243,"cubic")</f>
        <v>#NAME?</v>
      </c>
      <c r="E3243" s="198" t="e">
        <f t="shared" ca="1" si="407"/>
        <v>#NAME?</v>
      </c>
      <c r="F3243" s="151" t="e">
        <f ca="1">+_xll.BInterpol(Boost!$R$6:$R$66,Boost!$AY$6:$AY$66,params!B3243,"cubic")</f>
        <v>#NAME?</v>
      </c>
      <c r="G3243" s="151" t="e">
        <f ca="1">_xll.BInterpol(cf!$A$2:$A$68,cf!$B$2:$B$68,params!B3243,"cubic")/100</f>
        <v>#NAME?</v>
      </c>
      <c r="H3243" s="199" t="e">
        <f t="shared" ca="1" si="408"/>
        <v>#NAME?</v>
      </c>
      <c r="I3243" s="152">
        <f t="shared" si="411"/>
        <v>0.19426469812652036</v>
      </c>
      <c r="J3243" s="152">
        <f t="shared" si="409"/>
        <v>5.37174773542759E-5</v>
      </c>
      <c r="K3243" s="3" t="e">
        <f t="shared" ca="1" si="405"/>
        <v>#NAME?</v>
      </c>
      <c r="L3243" s="153" t="e">
        <f t="shared" ca="1" si="410"/>
        <v>#NAME?</v>
      </c>
      <c r="M3243" s="195" t="e">
        <f ca="1">_xll.BInterpol(cf!$A$2:$A$68,cf!$C$2:$C$68,params!B3243,"cubic")</f>
        <v>#NAME?</v>
      </c>
      <c r="N3243" s="195" t="e">
        <f ca="1">+_xll.BInterpol(#REF!,#REF!,params!B3243,"cubic")</f>
        <v>#NAME?</v>
      </c>
      <c r="O3243" s="153" t="e">
        <f t="shared" ca="1" si="406"/>
        <v>#NAME?</v>
      </c>
    </row>
    <row r="3244" spans="1:15">
      <c r="A3244">
        <v>3241</v>
      </c>
      <c r="B3244">
        <f t="shared" si="404"/>
        <v>12.964</v>
      </c>
      <c r="C3244" s="151" t="e">
        <f ca="1">+_xll.BInterpol(Boost!$R$6:$R$66,Boost!$AZ$6:$AZ$66,params!B3244,"cubic")</f>
        <v>#NAME?</v>
      </c>
      <c r="D3244" s="151" t="e">
        <f ca="1">+_xll.BInterpol(Boost!$R$6:$R$66,Boost!$AX$6:$AX$66,params!B3244,"cubic")</f>
        <v>#NAME?</v>
      </c>
      <c r="E3244" s="198" t="e">
        <f t="shared" ca="1" si="407"/>
        <v>#NAME?</v>
      </c>
      <c r="F3244" s="151" t="e">
        <f ca="1">+_xll.BInterpol(Boost!$R$6:$R$66,Boost!$AY$6:$AY$66,params!B3244,"cubic")</f>
        <v>#NAME?</v>
      </c>
      <c r="G3244" s="151" t="e">
        <f ca="1">_xll.BInterpol(cf!$A$2:$A$68,cf!$B$2:$B$68,params!B3244,"cubic")/100</f>
        <v>#NAME?</v>
      </c>
      <c r="H3244" s="199" t="e">
        <f t="shared" ca="1" si="408"/>
        <v>#NAME?</v>
      </c>
      <c r="I3244" s="152">
        <f t="shared" si="411"/>
        <v>0.19431841202282885</v>
      </c>
      <c r="J3244" s="152">
        <f t="shared" si="409"/>
        <v>5.3713896308482667E-5</v>
      </c>
      <c r="K3244" s="3" t="e">
        <f t="shared" ca="1" si="405"/>
        <v>#NAME?</v>
      </c>
      <c r="L3244" s="153" t="e">
        <f t="shared" ca="1" si="410"/>
        <v>#NAME?</v>
      </c>
      <c r="M3244" s="195" t="e">
        <f ca="1">_xll.BInterpol(cf!$A$2:$A$68,cf!$C$2:$C$68,params!B3244,"cubic")</f>
        <v>#NAME?</v>
      </c>
      <c r="N3244" s="195" t="e">
        <f ca="1">+_xll.BInterpol(#REF!,#REF!,params!B3244,"cubic")</f>
        <v>#NAME?</v>
      </c>
      <c r="O3244" s="153" t="e">
        <f t="shared" ca="1" si="406"/>
        <v>#NAME?</v>
      </c>
    </row>
    <row r="3245" spans="1:15">
      <c r="A3245">
        <v>3242</v>
      </c>
      <c r="B3245">
        <f t="shared" si="404"/>
        <v>12.968</v>
      </c>
      <c r="C3245" s="151" t="e">
        <f ca="1">+_xll.BInterpol(Boost!$R$6:$R$66,Boost!$AZ$6:$AZ$66,params!B3245,"cubic")</f>
        <v>#NAME?</v>
      </c>
      <c r="D3245" s="151" t="e">
        <f ca="1">+_xll.BInterpol(Boost!$R$6:$R$66,Boost!$AX$6:$AX$66,params!B3245,"cubic")</f>
        <v>#NAME?</v>
      </c>
      <c r="E3245" s="198" t="e">
        <f t="shared" ca="1" si="407"/>
        <v>#NAME?</v>
      </c>
      <c r="F3245" s="151" t="e">
        <f ca="1">+_xll.BInterpol(Boost!$R$6:$R$66,Boost!$AY$6:$AY$66,params!B3245,"cubic")</f>
        <v>#NAME?</v>
      </c>
      <c r="G3245" s="151" t="e">
        <f ca="1">_xll.BInterpol(cf!$A$2:$A$68,cf!$B$2:$B$68,params!B3245,"cubic")/100</f>
        <v>#NAME?</v>
      </c>
      <c r="H3245" s="199" t="e">
        <f t="shared" ca="1" si="408"/>
        <v>#NAME?</v>
      </c>
      <c r="I3245" s="152">
        <f t="shared" si="411"/>
        <v>0.19437212233833023</v>
      </c>
      <c r="J3245" s="152">
        <f t="shared" si="409"/>
        <v>5.3710315501387385E-5</v>
      </c>
      <c r="K3245" s="3" t="e">
        <f t="shared" ca="1" si="405"/>
        <v>#NAME?</v>
      </c>
      <c r="L3245" s="153" t="e">
        <f t="shared" ca="1" si="410"/>
        <v>#NAME?</v>
      </c>
      <c r="M3245" s="195" t="e">
        <f ca="1">_xll.BInterpol(cf!$A$2:$A$68,cf!$C$2:$C$68,params!B3245,"cubic")</f>
        <v>#NAME?</v>
      </c>
      <c r="N3245" s="195" t="e">
        <f ca="1">+_xll.BInterpol(#REF!,#REF!,params!B3245,"cubic")</f>
        <v>#NAME?</v>
      </c>
      <c r="O3245" s="153" t="e">
        <f t="shared" ca="1" si="406"/>
        <v>#NAME?</v>
      </c>
    </row>
    <row r="3246" spans="1:15">
      <c r="A3246">
        <v>3243</v>
      </c>
      <c r="B3246">
        <f t="shared" si="404"/>
        <v>12.972</v>
      </c>
      <c r="C3246" s="151" t="e">
        <f ca="1">+_xll.BInterpol(Boost!$R$6:$R$66,Boost!$AZ$6:$AZ$66,params!B3246,"cubic")</f>
        <v>#NAME?</v>
      </c>
      <c r="D3246" s="151" t="e">
        <f ca="1">+_xll.BInterpol(Boost!$R$6:$R$66,Boost!$AX$6:$AX$66,params!B3246,"cubic")</f>
        <v>#NAME?</v>
      </c>
      <c r="E3246" s="198" t="e">
        <f t="shared" ca="1" si="407"/>
        <v>#NAME?</v>
      </c>
      <c r="F3246" s="151" t="e">
        <f ca="1">+_xll.BInterpol(Boost!$R$6:$R$66,Boost!$AY$6:$AY$66,params!B3246,"cubic")</f>
        <v>#NAME?</v>
      </c>
      <c r="G3246" s="151" t="e">
        <f ca="1">_xll.BInterpol(cf!$A$2:$A$68,cf!$B$2:$B$68,params!B3246,"cubic")/100</f>
        <v>#NAME?</v>
      </c>
      <c r="H3246" s="199" t="e">
        <f t="shared" ca="1" si="408"/>
        <v>#NAME?</v>
      </c>
      <c r="I3246" s="152">
        <f t="shared" si="411"/>
        <v>0.19442582907326322</v>
      </c>
      <c r="J3246" s="152">
        <f t="shared" si="409"/>
        <v>5.3706734932990052E-5</v>
      </c>
      <c r="K3246" s="3" t="e">
        <f t="shared" ca="1" si="405"/>
        <v>#NAME?</v>
      </c>
      <c r="L3246" s="153" t="e">
        <f t="shared" ca="1" si="410"/>
        <v>#NAME?</v>
      </c>
      <c r="M3246" s="195" t="e">
        <f ca="1">_xll.BInterpol(cf!$A$2:$A$68,cf!$C$2:$C$68,params!B3246,"cubic")</f>
        <v>#NAME?</v>
      </c>
      <c r="N3246" s="195" t="e">
        <f ca="1">+_xll.BInterpol(#REF!,#REF!,params!B3246,"cubic")</f>
        <v>#NAME?</v>
      </c>
      <c r="O3246" s="153" t="e">
        <f t="shared" ca="1" si="406"/>
        <v>#NAME?</v>
      </c>
    </row>
    <row r="3247" spans="1:15">
      <c r="A3247">
        <v>3244</v>
      </c>
      <c r="B3247">
        <f t="shared" si="404"/>
        <v>12.976000000000001</v>
      </c>
      <c r="C3247" s="151" t="e">
        <f ca="1">+_xll.BInterpol(Boost!$R$6:$R$66,Boost!$AZ$6:$AZ$66,params!B3247,"cubic")</f>
        <v>#NAME?</v>
      </c>
      <c r="D3247" s="151" t="e">
        <f ca="1">+_xll.BInterpol(Boost!$R$6:$R$66,Boost!$AX$6:$AX$66,params!B3247,"cubic")</f>
        <v>#NAME?</v>
      </c>
      <c r="E3247" s="198" t="e">
        <f t="shared" ca="1" si="407"/>
        <v>#NAME?</v>
      </c>
      <c r="F3247" s="151" t="e">
        <f ca="1">+_xll.BInterpol(Boost!$R$6:$R$66,Boost!$AY$6:$AY$66,params!B3247,"cubic")</f>
        <v>#NAME?</v>
      </c>
      <c r="G3247" s="151" t="e">
        <f ca="1">_xll.BInterpol(cf!$A$2:$A$68,cf!$B$2:$B$68,params!B3247,"cubic")/100</f>
        <v>#NAME?</v>
      </c>
      <c r="H3247" s="199" t="e">
        <f t="shared" ca="1" si="408"/>
        <v>#NAME?</v>
      </c>
      <c r="I3247" s="152">
        <f t="shared" si="411"/>
        <v>0.19447953222786674</v>
      </c>
      <c r="J3247" s="152">
        <f t="shared" si="409"/>
        <v>5.3703154603512715E-5</v>
      </c>
      <c r="K3247" s="3" t="e">
        <f t="shared" ca="1" si="405"/>
        <v>#NAME?</v>
      </c>
      <c r="L3247" s="153" t="e">
        <f t="shared" ca="1" si="410"/>
        <v>#NAME?</v>
      </c>
      <c r="M3247" s="195" t="e">
        <f ca="1">_xll.BInterpol(cf!$A$2:$A$68,cf!$C$2:$C$68,params!B3247,"cubic")</f>
        <v>#NAME?</v>
      </c>
      <c r="N3247" s="195" t="e">
        <f ca="1">+_xll.BInterpol(#REF!,#REF!,params!B3247,"cubic")</f>
        <v>#NAME?</v>
      </c>
      <c r="O3247" s="153" t="e">
        <f t="shared" ca="1" si="406"/>
        <v>#NAME?</v>
      </c>
    </row>
    <row r="3248" spans="1:15">
      <c r="A3248">
        <v>3245</v>
      </c>
      <c r="B3248">
        <f t="shared" si="404"/>
        <v>12.98</v>
      </c>
      <c r="C3248" s="151" t="e">
        <f ca="1">+_xll.BInterpol(Boost!$R$6:$R$66,Boost!$AZ$6:$AZ$66,params!B3248,"cubic")</f>
        <v>#NAME?</v>
      </c>
      <c r="D3248" s="151" t="e">
        <f ca="1">+_xll.BInterpol(Boost!$R$6:$R$66,Boost!$AX$6:$AX$66,params!B3248,"cubic")</f>
        <v>#NAME?</v>
      </c>
      <c r="E3248" s="198" t="e">
        <f t="shared" ca="1" si="407"/>
        <v>#NAME?</v>
      </c>
      <c r="F3248" s="151" t="e">
        <f ca="1">+_xll.BInterpol(Boost!$R$6:$R$66,Boost!$AY$6:$AY$66,params!B3248,"cubic")</f>
        <v>#NAME?</v>
      </c>
      <c r="G3248" s="151" t="e">
        <f ca="1">_xll.BInterpol(cf!$A$2:$A$68,cf!$B$2:$B$68,params!B3248,"cubic")/100</f>
        <v>#NAME?</v>
      </c>
      <c r="H3248" s="199" t="e">
        <f t="shared" ca="1" si="408"/>
        <v>#NAME?</v>
      </c>
      <c r="I3248" s="152">
        <f t="shared" si="411"/>
        <v>0.19453323180237914</v>
      </c>
      <c r="J3248" s="152">
        <f t="shared" si="409"/>
        <v>5.3699574512400261E-5</v>
      </c>
      <c r="K3248" s="3" t="e">
        <f t="shared" ca="1" si="405"/>
        <v>#NAME?</v>
      </c>
      <c r="L3248" s="153" t="e">
        <f t="shared" ca="1" si="410"/>
        <v>#NAME?</v>
      </c>
      <c r="M3248" s="195" t="e">
        <f ca="1">_xll.BInterpol(cf!$A$2:$A$68,cf!$C$2:$C$68,params!B3248,"cubic")</f>
        <v>#NAME?</v>
      </c>
      <c r="N3248" s="195" t="e">
        <f ca="1">+_xll.BInterpol(#REF!,#REF!,params!B3248,"cubic")</f>
        <v>#NAME?</v>
      </c>
      <c r="O3248" s="153" t="e">
        <f t="shared" ca="1" si="406"/>
        <v>#NAME?</v>
      </c>
    </row>
    <row r="3249" spans="1:15">
      <c r="A3249">
        <v>3246</v>
      </c>
      <c r="B3249">
        <f t="shared" si="404"/>
        <v>12.984</v>
      </c>
      <c r="C3249" s="151" t="e">
        <f ca="1">+_xll.BInterpol(Boost!$R$6:$R$66,Boost!$AZ$6:$AZ$66,params!B3249,"cubic")</f>
        <v>#NAME?</v>
      </c>
      <c r="D3249" s="151" t="e">
        <f ca="1">+_xll.BInterpol(Boost!$R$6:$R$66,Boost!$AX$6:$AX$66,params!B3249,"cubic")</f>
        <v>#NAME?</v>
      </c>
      <c r="E3249" s="198" t="e">
        <f t="shared" ca="1" si="407"/>
        <v>#NAME?</v>
      </c>
      <c r="F3249" s="151" t="e">
        <f ca="1">+_xll.BInterpol(Boost!$R$6:$R$66,Boost!$AY$6:$AY$66,params!B3249,"cubic")</f>
        <v>#NAME?</v>
      </c>
      <c r="G3249" s="151" t="e">
        <f ca="1">_xll.BInterpol(cf!$A$2:$A$68,cf!$B$2:$B$68,params!B3249,"cubic")/100</f>
        <v>#NAME?</v>
      </c>
      <c r="H3249" s="199" t="e">
        <f t="shared" ca="1" si="408"/>
        <v>#NAME?</v>
      </c>
      <c r="I3249" s="152">
        <f t="shared" si="411"/>
        <v>0.19458692779703923</v>
      </c>
      <c r="J3249" s="152">
        <f t="shared" si="409"/>
        <v>5.369599466009678E-5</v>
      </c>
      <c r="K3249" s="3" t="e">
        <f t="shared" ca="1" si="405"/>
        <v>#NAME?</v>
      </c>
      <c r="L3249" s="153" t="e">
        <f t="shared" ca="1" si="410"/>
        <v>#NAME?</v>
      </c>
      <c r="M3249" s="195" t="e">
        <f ca="1">_xll.BInterpol(cf!$A$2:$A$68,cf!$C$2:$C$68,params!B3249,"cubic")</f>
        <v>#NAME?</v>
      </c>
      <c r="N3249" s="195" t="e">
        <f ca="1">+_xll.BInterpol(#REF!,#REF!,params!B3249,"cubic")</f>
        <v>#NAME?</v>
      </c>
      <c r="O3249" s="153" t="e">
        <f t="shared" ca="1" si="406"/>
        <v>#NAME?</v>
      </c>
    </row>
    <row r="3250" spans="1:15">
      <c r="A3250">
        <v>3247</v>
      </c>
      <c r="B3250">
        <f t="shared" si="404"/>
        <v>12.988</v>
      </c>
      <c r="C3250" s="151" t="e">
        <f ca="1">+_xll.BInterpol(Boost!$R$6:$R$66,Boost!$AZ$6:$AZ$66,params!B3250,"cubic")</f>
        <v>#NAME?</v>
      </c>
      <c r="D3250" s="151" t="e">
        <f ca="1">+_xll.BInterpol(Boost!$R$6:$R$66,Boost!$AX$6:$AX$66,params!B3250,"cubic")</f>
        <v>#NAME?</v>
      </c>
      <c r="E3250" s="198" t="e">
        <f t="shared" ca="1" si="407"/>
        <v>#NAME?</v>
      </c>
      <c r="F3250" s="151" t="e">
        <f ca="1">+_xll.BInterpol(Boost!$R$6:$R$66,Boost!$AY$6:$AY$66,params!B3250,"cubic")</f>
        <v>#NAME?</v>
      </c>
      <c r="G3250" s="151" t="e">
        <f ca="1">_xll.BInterpol(cf!$A$2:$A$68,cf!$B$2:$B$68,params!B3250,"cubic")/100</f>
        <v>#NAME?</v>
      </c>
      <c r="H3250" s="199" t="e">
        <f t="shared" ca="1" si="408"/>
        <v>#NAME?</v>
      </c>
      <c r="I3250" s="152">
        <f t="shared" si="411"/>
        <v>0.19464062021208572</v>
      </c>
      <c r="J3250" s="152">
        <f t="shared" si="409"/>
        <v>5.3692415046491249E-5</v>
      </c>
      <c r="K3250" s="3" t="e">
        <f t="shared" ca="1" si="405"/>
        <v>#NAME?</v>
      </c>
      <c r="L3250" s="153" t="e">
        <f t="shared" ca="1" si="410"/>
        <v>#NAME?</v>
      </c>
      <c r="M3250" s="195" t="e">
        <f ca="1">_xll.BInterpol(cf!$A$2:$A$68,cf!$C$2:$C$68,params!B3250,"cubic")</f>
        <v>#NAME?</v>
      </c>
      <c r="N3250" s="195" t="e">
        <f ca="1">+_xll.BInterpol(#REF!,#REF!,params!B3250,"cubic")</f>
        <v>#NAME?</v>
      </c>
      <c r="O3250" s="153" t="e">
        <f t="shared" ca="1" si="406"/>
        <v>#NAME?</v>
      </c>
    </row>
    <row r="3251" spans="1:15">
      <c r="A3251">
        <v>3248</v>
      </c>
      <c r="B3251">
        <f t="shared" si="404"/>
        <v>12.992000000000001</v>
      </c>
      <c r="C3251" s="151" t="e">
        <f ca="1">+_xll.BInterpol(Boost!$R$6:$R$66,Boost!$AZ$6:$AZ$66,params!B3251,"cubic")</f>
        <v>#NAME?</v>
      </c>
      <c r="D3251" s="151" t="e">
        <f ca="1">+_xll.BInterpol(Boost!$R$6:$R$66,Boost!$AX$6:$AX$66,params!B3251,"cubic")</f>
        <v>#NAME?</v>
      </c>
      <c r="E3251" s="198" t="e">
        <f t="shared" ca="1" si="407"/>
        <v>#NAME?</v>
      </c>
      <c r="F3251" s="151" t="e">
        <f ca="1">+_xll.BInterpol(Boost!$R$6:$R$66,Boost!$AY$6:$AY$66,params!B3251,"cubic")</f>
        <v>#NAME?</v>
      </c>
      <c r="G3251" s="151" t="e">
        <f ca="1">_xll.BInterpol(cf!$A$2:$A$68,cf!$B$2:$B$68,params!B3251,"cubic")/100</f>
        <v>#NAME?</v>
      </c>
      <c r="H3251" s="199" t="e">
        <f t="shared" ca="1" si="408"/>
        <v>#NAME?</v>
      </c>
      <c r="I3251" s="152">
        <f t="shared" si="411"/>
        <v>0.1946943090477572</v>
      </c>
      <c r="J3251" s="152">
        <f t="shared" si="409"/>
        <v>5.3688835671472646E-5</v>
      </c>
      <c r="K3251" s="3" t="e">
        <f t="shared" ca="1" si="405"/>
        <v>#NAME?</v>
      </c>
      <c r="L3251" s="153" t="e">
        <f t="shared" ca="1" si="410"/>
        <v>#NAME?</v>
      </c>
      <c r="M3251" s="195" t="e">
        <f ca="1">_xll.BInterpol(cf!$A$2:$A$68,cf!$C$2:$C$68,params!B3251,"cubic")</f>
        <v>#NAME?</v>
      </c>
      <c r="N3251" s="195" t="e">
        <f ca="1">+_xll.BInterpol(#REF!,#REF!,params!B3251,"cubic")</f>
        <v>#NAME?</v>
      </c>
      <c r="O3251" s="153" t="e">
        <f t="shared" ca="1" si="406"/>
        <v>#NAME?</v>
      </c>
    </row>
    <row r="3252" spans="1:15">
      <c r="A3252">
        <v>3249</v>
      </c>
      <c r="B3252">
        <f t="shared" si="404"/>
        <v>12.996</v>
      </c>
      <c r="C3252" s="151" t="e">
        <f ca="1">+_xll.BInterpol(Boost!$R$6:$R$66,Boost!$AZ$6:$AZ$66,params!B3252,"cubic")</f>
        <v>#NAME?</v>
      </c>
      <c r="D3252" s="151" t="e">
        <f ca="1">+_xll.BInterpol(Boost!$R$6:$R$66,Boost!$AX$6:$AX$66,params!B3252,"cubic")</f>
        <v>#NAME?</v>
      </c>
      <c r="E3252" s="198" t="e">
        <f t="shared" ca="1" si="407"/>
        <v>#NAME?</v>
      </c>
      <c r="F3252" s="151" t="e">
        <f ca="1">+_xll.BInterpol(Boost!$R$6:$R$66,Boost!$AY$6:$AY$66,params!B3252,"cubic")</f>
        <v>#NAME?</v>
      </c>
      <c r="G3252" s="151" t="e">
        <f ca="1">_xll.BInterpol(cf!$A$2:$A$68,cf!$B$2:$B$68,params!B3252,"cubic")/100</f>
        <v>#NAME?</v>
      </c>
      <c r="H3252" s="199" t="e">
        <f t="shared" ca="1" si="408"/>
        <v>#NAME?</v>
      </c>
      <c r="I3252" s="152">
        <f t="shared" si="411"/>
        <v>0.19474799430429224</v>
      </c>
      <c r="J3252" s="152">
        <f t="shared" si="409"/>
        <v>5.3685256535040971E-5</v>
      </c>
      <c r="K3252" s="3" t="e">
        <f t="shared" ca="1" si="405"/>
        <v>#NAME?</v>
      </c>
      <c r="L3252" s="153" t="e">
        <f t="shared" ca="1" si="410"/>
        <v>#NAME?</v>
      </c>
      <c r="M3252" s="195" t="e">
        <f ca="1">_xll.BInterpol(cf!$A$2:$A$68,cf!$C$2:$C$68,params!B3252,"cubic")</f>
        <v>#NAME?</v>
      </c>
      <c r="N3252" s="195" t="e">
        <f ca="1">+_xll.BInterpol(#REF!,#REF!,params!B3252,"cubic")</f>
        <v>#NAME?</v>
      </c>
      <c r="O3252" s="153" t="e">
        <f t="shared" ca="1" si="406"/>
        <v>#NAME?</v>
      </c>
    </row>
    <row r="3253" spans="1:15">
      <c r="A3253">
        <v>3250</v>
      </c>
      <c r="B3253">
        <f t="shared" si="404"/>
        <v>13</v>
      </c>
      <c r="C3253" s="151" t="e">
        <f ca="1">+_xll.BInterpol(Boost!$R$6:$R$66,Boost!$AZ$6:$AZ$66,params!B3253,"cubic")</f>
        <v>#NAME?</v>
      </c>
      <c r="D3253" s="151" t="e">
        <f ca="1">+_xll.BInterpol(Boost!$R$6:$R$66,Boost!$AX$6:$AX$66,params!B3253,"cubic")</f>
        <v>#NAME?</v>
      </c>
      <c r="E3253" s="198" t="e">
        <f t="shared" ca="1" si="407"/>
        <v>#NAME?</v>
      </c>
      <c r="F3253" s="151" t="e">
        <f ca="1">+_xll.BInterpol(Boost!$R$6:$R$66,Boost!$AY$6:$AY$66,params!B3253,"cubic")</f>
        <v>#NAME?</v>
      </c>
      <c r="G3253" s="151" t="e">
        <f ca="1">_xll.BInterpol(cf!$A$2:$A$68,cf!$B$2:$B$68,params!B3253,"cubic")/100</f>
        <v>#NAME?</v>
      </c>
      <c r="H3253" s="199" t="e">
        <f t="shared" ca="1" si="408"/>
        <v>#NAME?</v>
      </c>
      <c r="I3253" s="152">
        <f t="shared" si="411"/>
        <v>0.19480167598192943</v>
      </c>
      <c r="J3253" s="152">
        <f t="shared" si="409"/>
        <v>5.3681677637196223E-5</v>
      </c>
      <c r="K3253" s="3" t="e">
        <f t="shared" ca="1" si="405"/>
        <v>#NAME?</v>
      </c>
      <c r="L3253" s="153" t="e">
        <f t="shared" ca="1" si="410"/>
        <v>#NAME?</v>
      </c>
      <c r="M3253" s="195" t="e">
        <f ca="1">_xll.BInterpol(cf!$A$2:$A$68,cf!$C$2:$C$68,params!B3253,"cubic")</f>
        <v>#NAME?</v>
      </c>
      <c r="N3253" s="195" t="e">
        <f ca="1">+_xll.BInterpol(#REF!,#REF!,params!B3253,"cubic")</f>
        <v>#NAME?</v>
      </c>
      <c r="O3253" s="153" t="e">
        <f t="shared" ca="1" si="406"/>
        <v>#NAME?</v>
      </c>
    </row>
    <row r="3254" spans="1:15">
      <c r="A3254">
        <v>3251</v>
      </c>
      <c r="B3254">
        <f t="shared" si="404"/>
        <v>13.004</v>
      </c>
      <c r="C3254" s="151" t="e">
        <f ca="1">+_xll.BInterpol(Boost!$R$6:$R$66,Boost!$AZ$6:$AZ$66,params!B3254,"cubic")</f>
        <v>#NAME?</v>
      </c>
      <c r="D3254" s="151" t="e">
        <f ca="1">+_xll.BInterpol(Boost!$R$6:$R$66,Boost!$AX$6:$AX$66,params!B3254,"cubic")</f>
        <v>#NAME?</v>
      </c>
      <c r="E3254" s="198" t="e">
        <f t="shared" ca="1" si="407"/>
        <v>#NAME?</v>
      </c>
      <c r="F3254" s="151" t="e">
        <f ca="1">+_xll.BInterpol(Boost!$R$6:$R$66,Boost!$AY$6:$AY$66,params!B3254,"cubic")</f>
        <v>#NAME?</v>
      </c>
      <c r="G3254" s="151" t="e">
        <f ca="1">_xll.BInterpol(cf!$A$2:$A$68,cf!$B$2:$B$68,params!B3254,"cubic")/100</f>
        <v>#NAME?</v>
      </c>
      <c r="H3254" s="199" t="e">
        <f t="shared" ca="1" si="408"/>
        <v>#NAME?</v>
      </c>
      <c r="I3254" s="152">
        <f t="shared" si="411"/>
        <v>0.19485535408090748</v>
      </c>
      <c r="J3254" s="152">
        <f t="shared" si="409"/>
        <v>5.3678098978049427E-5</v>
      </c>
      <c r="K3254" s="3" t="e">
        <f t="shared" ca="1" si="405"/>
        <v>#NAME?</v>
      </c>
      <c r="L3254" s="153" t="e">
        <f t="shared" ca="1" si="410"/>
        <v>#NAME?</v>
      </c>
      <c r="M3254" s="195" t="e">
        <f ca="1">_xll.BInterpol(cf!$A$2:$A$68,cf!$C$2:$C$68,params!B3254,"cubic")</f>
        <v>#NAME?</v>
      </c>
      <c r="N3254" s="195" t="e">
        <f ca="1">+_xll.BInterpol(#REF!,#REF!,params!B3254,"cubic")</f>
        <v>#NAME?</v>
      </c>
      <c r="O3254" s="153" t="e">
        <f t="shared" ca="1" si="406"/>
        <v>#NAME?</v>
      </c>
    </row>
    <row r="3255" spans="1:15">
      <c r="A3255">
        <v>3252</v>
      </c>
      <c r="B3255">
        <f t="shared" si="404"/>
        <v>13.007999999999999</v>
      </c>
      <c r="C3255" s="151" t="e">
        <f ca="1">+_xll.BInterpol(Boost!$R$6:$R$66,Boost!$AZ$6:$AZ$66,params!B3255,"cubic")</f>
        <v>#NAME?</v>
      </c>
      <c r="D3255" s="151" t="e">
        <f ca="1">+_xll.BInterpol(Boost!$R$6:$R$66,Boost!$AX$6:$AX$66,params!B3255,"cubic")</f>
        <v>#NAME?</v>
      </c>
      <c r="E3255" s="198" t="e">
        <f t="shared" ca="1" si="407"/>
        <v>#NAME?</v>
      </c>
      <c r="F3255" s="151" t="e">
        <f ca="1">+_xll.BInterpol(Boost!$R$6:$R$66,Boost!$AY$6:$AY$66,params!B3255,"cubic")</f>
        <v>#NAME?</v>
      </c>
      <c r="G3255" s="151" t="e">
        <f ca="1">_xll.BInterpol(cf!$A$2:$A$68,cf!$B$2:$B$68,params!B3255,"cubic")/100</f>
        <v>#NAME?</v>
      </c>
      <c r="H3255" s="199" t="e">
        <f t="shared" ca="1" si="408"/>
        <v>#NAME?</v>
      </c>
      <c r="I3255" s="152">
        <f t="shared" si="411"/>
        <v>0.19490902860146486</v>
      </c>
      <c r="J3255" s="152">
        <f t="shared" si="409"/>
        <v>5.3674520557378536E-5</v>
      </c>
      <c r="K3255" s="3" t="e">
        <f t="shared" ca="1" si="405"/>
        <v>#NAME?</v>
      </c>
      <c r="L3255" s="153" t="e">
        <f t="shared" ca="1" si="410"/>
        <v>#NAME?</v>
      </c>
      <c r="M3255" s="195" t="e">
        <f ca="1">_xll.BInterpol(cf!$A$2:$A$68,cf!$C$2:$C$68,params!B3255,"cubic")</f>
        <v>#NAME?</v>
      </c>
      <c r="N3255" s="195" t="e">
        <f ca="1">+_xll.BInterpol(#REF!,#REF!,params!B3255,"cubic")</f>
        <v>#NAME?</v>
      </c>
      <c r="O3255" s="153" t="e">
        <f t="shared" ca="1" si="406"/>
        <v>#NAME?</v>
      </c>
    </row>
    <row r="3256" spans="1:15">
      <c r="A3256">
        <v>3253</v>
      </c>
      <c r="B3256">
        <f t="shared" si="404"/>
        <v>13.012</v>
      </c>
      <c r="C3256" s="151" t="e">
        <f ca="1">+_xll.BInterpol(Boost!$R$6:$R$66,Boost!$AZ$6:$AZ$66,params!B3256,"cubic")</f>
        <v>#NAME?</v>
      </c>
      <c r="D3256" s="151" t="e">
        <f ca="1">+_xll.BInterpol(Boost!$R$6:$R$66,Boost!$AX$6:$AX$66,params!B3256,"cubic")</f>
        <v>#NAME?</v>
      </c>
      <c r="E3256" s="198" t="e">
        <f t="shared" ca="1" si="407"/>
        <v>#NAME?</v>
      </c>
      <c r="F3256" s="151" t="e">
        <f ca="1">+_xll.BInterpol(Boost!$R$6:$R$66,Boost!$AY$6:$AY$66,params!B3256,"cubic")</f>
        <v>#NAME?</v>
      </c>
      <c r="G3256" s="151" t="e">
        <f ca="1">_xll.BInterpol(cf!$A$2:$A$68,cf!$B$2:$B$68,params!B3256,"cubic")/100</f>
        <v>#NAME?</v>
      </c>
      <c r="H3256" s="199" t="e">
        <f t="shared" ca="1" si="408"/>
        <v>#NAME?</v>
      </c>
      <c r="I3256" s="152">
        <f t="shared" si="411"/>
        <v>0.19496269954384016</v>
      </c>
      <c r="J3256" s="152">
        <f t="shared" si="409"/>
        <v>5.3670942375294572E-5</v>
      </c>
      <c r="K3256" s="3" t="e">
        <f t="shared" ca="1" si="405"/>
        <v>#NAME?</v>
      </c>
      <c r="L3256" s="153" t="e">
        <f t="shared" ca="1" si="410"/>
        <v>#NAME?</v>
      </c>
      <c r="M3256" s="195" t="e">
        <f ca="1">_xll.BInterpol(cf!$A$2:$A$68,cf!$C$2:$C$68,params!B3256,"cubic")</f>
        <v>#NAME?</v>
      </c>
      <c r="N3256" s="195" t="e">
        <f ca="1">+_xll.BInterpol(#REF!,#REF!,params!B3256,"cubic")</f>
        <v>#NAME?</v>
      </c>
      <c r="O3256" s="153" t="e">
        <f t="shared" ca="1" si="406"/>
        <v>#NAME?</v>
      </c>
    </row>
    <row r="3257" spans="1:15">
      <c r="A3257">
        <v>3254</v>
      </c>
      <c r="B3257">
        <f t="shared" si="404"/>
        <v>13.016</v>
      </c>
      <c r="C3257" s="151" t="e">
        <f ca="1">+_xll.BInterpol(Boost!$R$6:$R$66,Boost!$AZ$6:$AZ$66,params!B3257,"cubic")</f>
        <v>#NAME?</v>
      </c>
      <c r="D3257" s="151" t="e">
        <f ca="1">+_xll.BInterpol(Boost!$R$6:$R$66,Boost!$AX$6:$AX$66,params!B3257,"cubic")</f>
        <v>#NAME?</v>
      </c>
      <c r="E3257" s="198" t="e">
        <f t="shared" ca="1" si="407"/>
        <v>#NAME?</v>
      </c>
      <c r="F3257" s="151" t="e">
        <f ca="1">+_xll.BInterpol(Boost!$R$6:$R$66,Boost!$AY$6:$AY$66,params!B3257,"cubic")</f>
        <v>#NAME?</v>
      </c>
      <c r="G3257" s="151" t="e">
        <f ca="1">_xll.BInterpol(cf!$A$2:$A$68,cf!$B$2:$B$68,params!B3257,"cubic")/100</f>
        <v>#NAME?</v>
      </c>
      <c r="H3257" s="199" t="e">
        <f t="shared" ca="1" si="408"/>
        <v>#NAME?</v>
      </c>
      <c r="I3257" s="152">
        <f t="shared" si="411"/>
        <v>0.19501636690827184</v>
      </c>
      <c r="J3257" s="152">
        <f t="shared" si="409"/>
        <v>5.3667364431686515E-5</v>
      </c>
      <c r="K3257" s="3" t="e">
        <f t="shared" ca="1" si="405"/>
        <v>#NAME?</v>
      </c>
      <c r="L3257" s="153" t="e">
        <f t="shared" ca="1" si="410"/>
        <v>#NAME?</v>
      </c>
      <c r="M3257" s="195" t="e">
        <f ca="1">_xll.BInterpol(cf!$A$2:$A$68,cf!$C$2:$C$68,params!B3257,"cubic")</f>
        <v>#NAME?</v>
      </c>
      <c r="N3257" s="195" t="e">
        <f ca="1">+_xll.BInterpol(#REF!,#REF!,params!B3257,"cubic")</f>
        <v>#NAME?</v>
      </c>
      <c r="O3257" s="153" t="e">
        <f t="shared" ca="1" si="406"/>
        <v>#NAME?</v>
      </c>
    </row>
    <row r="3258" spans="1:15">
      <c r="A3258">
        <v>3255</v>
      </c>
      <c r="B3258">
        <f t="shared" si="404"/>
        <v>13.02</v>
      </c>
      <c r="C3258" s="151" t="e">
        <f ca="1">+_xll.BInterpol(Boost!$R$6:$R$66,Boost!$AZ$6:$AZ$66,params!B3258,"cubic")</f>
        <v>#NAME?</v>
      </c>
      <c r="D3258" s="151" t="e">
        <f ca="1">+_xll.BInterpol(Boost!$R$6:$R$66,Boost!$AX$6:$AX$66,params!B3258,"cubic")</f>
        <v>#NAME?</v>
      </c>
      <c r="E3258" s="198" t="e">
        <f t="shared" ca="1" si="407"/>
        <v>#NAME?</v>
      </c>
      <c r="F3258" s="151" t="e">
        <f ca="1">+_xll.BInterpol(Boost!$R$6:$R$66,Boost!$AY$6:$AY$66,params!B3258,"cubic")</f>
        <v>#NAME?</v>
      </c>
      <c r="G3258" s="151" t="e">
        <f ca="1">_xll.BInterpol(cf!$A$2:$A$68,cf!$B$2:$B$68,params!B3258,"cubic")/100</f>
        <v>#NAME?</v>
      </c>
      <c r="H3258" s="199" t="e">
        <f t="shared" ca="1" si="408"/>
        <v>#NAME?</v>
      </c>
      <c r="I3258" s="152">
        <f t="shared" si="411"/>
        <v>0.19507003069499851</v>
      </c>
      <c r="J3258" s="152">
        <f t="shared" si="409"/>
        <v>5.3663786726665386E-5</v>
      </c>
      <c r="K3258" s="3" t="e">
        <f t="shared" ca="1" si="405"/>
        <v>#NAME?</v>
      </c>
      <c r="L3258" s="153" t="e">
        <f t="shared" ca="1" si="410"/>
        <v>#NAME?</v>
      </c>
      <c r="M3258" s="195" t="e">
        <f ca="1">_xll.BInterpol(cf!$A$2:$A$68,cf!$C$2:$C$68,params!B3258,"cubic")</f>
        <v>#NAME?</v>
      </c>
      <c r="N3258" s="195" t="e">
        <f ca="1">+_xll.BInterpol(#REF!,#REF!,params!B3258,"cubic")</f>
        <v>#NAME?</v>
      </c>
      <c r="O3258" s="153" t="e">
        <f t="shared" ca="1" si="406"/>
        <v>#NAME?</v>
      </c>
    </row>
    <row r="3259" spans="1:15">
      <c r="A3259">
        <v>3256</v>
      </c>
      <c r="B3259">
        <f t="shared" si="404"/>
        <v>13.023999999999999</v>
      </c>
      <c r="C3259" s="151" t="e">
        <f ca="1">+_xll.BInterpol(Boost!$R$6:$R$66,Boost!$AZ$6:$AZ$66,params!B3259,"cubic")</f>
        <v>#NAME?</v>
      </c>
      <c r="D3259" s="151" t="e">
        <f ca="1">+_xll.BInterpol(Boost!$R$6:$R$66,Boost!$AX$6:$AX$66,params!B3259,"cubic")</f>
        <v>#NAME?</v>
      </c>
      <c r="E3259" s="198" t="e">
        <f t="shared" ca="1" si="407"/>
        <v>#NAME?</v>
      </c>
      <c r="F3259" s="151" t="e">
        <f ca="1">+_xll.BInterpol(Boost!$R$6:$R$66,Boost!$AY$6:$AY$66,params!B3259,"cubic")</f>
        <v>#NAME?</v>
      </c>
      <c r="G3259" s="151" t="e">
        <f ca="1">_xll.BInterpol(cf!$A$2:$A$68,cf!$B$2:$B$68,params!B3259,"cubic")/100</f>
        <v>#NAME?</v>
      </c>
      <c r="H3259" s="199" t="e">
        <f t="shared" ca="1" si="408"/>
        <v>#NAME?</v>
      </c>
      <c r="I3259" s="152">
        <f t="shared" si="411"/>
        <v>0.19512369090425863</v>
      </c>
      <c r="J3259" s="152">
        <f t="shared" si="409"/>
        <v>5.3660209260120162E-5</v>
      </c>
      <c r="K3259" s="3" t="e">
        <f t="shared" ca="1" si="405"/>
        <v>#NAME?</v>
      </c>
      <c r="L3259" s="153" t="e">
        <f t="shared" ca="1" si="410"/>
        <v>#NAME?</v>
      </c>
      <c r="M3259" s="195" t="e">
        <f ca="1">_xll.BInterpol(cf!$A$2:$A$68,cf!$C$2:$C$68,params!B3259,"cubic")</f>
        <v>#NAME?</v>
      </c>
      <c r="N3259" s="195" t="e">
        <f ca="1">+_xll.BInterpol(#REF!,#REF!,params!B3259,"cubic")</f>
        <v>#NAME?</v>
      </c>
      <c r="O3259" s="153" t="e">
        <f t="shared" ca="1" si="406"/>
        <v>#NAME?</v>
      </c>
    </row>
    <row r="3260" spans="1:15">
      <c r="A3260">
        <v>3257</v>
      </c>
      <c r="B3260">
        <f t="shared" si="404"/>
        <v>13.028</v>
      </c>
      <c r="C3260" s="151" t="e">
        <f ca="1">+_xll.BInterpol(Boost!$R$6:$R$66,Boost!$AZ$6:$AZ$66,params!B3260,"cubic")</f>
        <v>#NAME?</v>
      </c>
      <c r="D3260" s="151" t="e">
        <f ca="1">+_xll.BInterpol(Boost!$R$6:$R$66,Boost!$AX$6:$AX$66,params!B3260,"cubic")</f>
        <v>#NAME?</v>
      </c>
      <c r="E3260" s="198" t="e">
        <f t="shared" ca="1" si="407"/>
        <v>#NAME?</v>
      </c>
      <c r="F3260" s="151" t="e">
        <f ca="1">+_xll.BInterpol(Boost!$R$6:$R$66,Boost!$AY$6:$AY$66,params!B3260,"cubic")</f>
        <v>#NAME?</v>
      </c>
      <c r="G3260" s="151" t="e">
        <f ca="1">_xll.BInterpol(cf!$A$2:$A$68,cf!$B$2:$B$68,params!B3260,"cubic")/100</f>
        <v>#NAME?</v>
      </c>
      <c r="H3260" s="199" t="e">
        <f t="shared" ca="1" si="408"/>
        <v>#NAME?</v>
      </c>
      <c r="I3260" s="152">
        <f t="shared" si="411"/>
        <v>0.19517734753629079</v>
      </c>
      <c r="J3260" s="152">
        <f t="shared" si="409"/>
        <v>5.3656632032161866E-5</v>
      </c>
      <c r="K3260" s="3" t="e">
        <f t="shared" ca="1" si="405"/>
        <v>#NAME?</v>
      </c>
      <c r="L3260" s="153" t="e">
        <f t="shared" ca="1" si="410"/>
        <v>#NAME?</v>
      </c>
      <c r="M3260" s="195" t="e">
        <f ca="1">_xll.BInterpol(cf!$A$2:$A$68,cf!$C$2:$C$68,params!B3260,"cubic")</f>
        <v>#NAME?</v>
      </c>
      <c r="N3260" s="195" t="e">
        <f ca="1">+_xll.BInterpol(#REF!,#REF!,params!B3260,"cubic")</f>
        <v>#NAME?</v>
      </c>
      <c r="O3260" s="153" t="e">
        <f t="shared" ca="1" si="406"/>
        <v>#NAME?</v>
      </c>
    </row>
    <row r="3261" spans="1:15">
      <c r="A3261">
        <v>3258</v>
      </c>
      <c r="B3261">
        <f t="shared" si="404"/>
        <v>13.032</v>
      </c>
      <c r="C3261" s="151" t="e">
        <f ca="1">+_xll.BInterpol(Boost!$R$6:$R$66,Boost!$AZ$6:$AZ$66,params!B3261,"cubic")</f>
        <v>#NAME?</v>
      </c>
      <c r="D3261" s="151" t="e">
        <f ca="1">+_xll.BInterpol(Boost!$R$6:$R$66,Boost!$AX$6:$AX$66,params!B3261,"cubic")</f>
        <v>#NAME?</v>
      </c>
      <c r="E3261" s="198" t="e">
        <f t="shared" ca="1" si="407"/>
        <v>#NAME?</v>
      </c>
      <c r="F3261" s="151" t="e">
        <f ca="1">+_xll.BInterpol(Boost!$R$6:$R$66,Boost!$AY$6:$AY$66,params!B3261,"cubic")</f>
        <v>#NAME?</v>
      </c>
      <c r="G3261" s="151" t="e">
        <f ca="1">_xll.BInterpol(cf!$A$2:$A$68,cf!$B$2:$B$68,params!B3261,"cubic")/100</f>
        <v>#NAME?</v>
      </c>
      <c r="H3261" s="199" t="e">
        <f t="shared" ca="1" si="408"/>
        <v>#NAME?</v>
      </c>
      <c r="I3261" s="152">
        <f t="shared" si="411"/>
        <v>0.19523100059133336</v>
      </c>
      <c r="J3261" s="152">
        <f t="shared" si="409"/>
        <v>5.3653055042568454E-5</v>
      </c>
      <c r="K3261" s="3" t="e">
        <f t="shared" ca="1" si="405"/>
        <v>#NAME?</v>
      </c>
      <c r="L3261" s="153" t="e">
        <f t="shared" ca="1" si="410"/>
        <v>#NAME?</v>
      </c>
      <c r="M3261" s="195" t="e">
        <f ca="1">_xll.BInterpol(cf!$A$2:$A$68,cf!$C$2:$C$68,params!B3261,"cubic")</f>
        <v>#NAME?</v>
      </c>
      <c r="N3261" s="195" t="e">
        <f ca="1">+_xll.BInterpol(#REF!,#REF!,params!B3261,"cubic")</f>
        <v>#NAME?</v>
      </c>
      <c r="O3261" s="153" t="e">
        <f t="shared" ca="1" si="406"/>
        <v>#NAME?</v>
      </c>
    </row>
    <row r="3262" spans="1:15">
      <c r="A3262">
        <v>3259</v>
      </c>
      <c r="B3262">
        <f t="shared" si="404"/>
        <v>13.036</v>
      </c>
      <c r="C3262" s="151" t="e">
        <f ca="1">+_xll.BInterpol(Boost!$R$6:$R$66,Boost!$AZ$6:$AZ$66,params!B3262,"cubic")</f>
        <v>#NAME?</v>
      </c>
      <c r="D3262" s="151" t="e">
        <f ca="1">+_xll.BInterpol(Boost!$R$6:$R$66,Boost!$AX$6:$AX$66,params!B3262,"cubic")</f>
        <v>#NAME?</v>
      </c>
      <c r="E3262" s="198" t="e">
        <f t="shared" ca="1" si="407"/>
        <v>#NAME?</v>
      </c>
      <c r="F3262" s="151" t="e">
        <f ca="1">+_xll.BInterpol(Boost!$R$6:$R$66,Boost!$AY$6:$AY$66,params!B3262,"cubic")</f>
        <v>#NAME?</v>
      </c>
      <c r="G3262" s="151" t="e">
        <f ca="1">_xll.BInterpol(cf!$A$2:$A$68,cf!$B$2:$B$68,params!B3262,"cubic")/100</f>
        <v>#NAME?</v>
      </c>
      <c r="H3262" s="199" t="e">
        <f t="shared" ca="1" si="408"/>
        <v>#NAME?</v>
      </c>
      <c r="I3262" s="152">
        <f t="shared" si="411"/>
        <v>0.19528465006962481</v>
      </c>
      <c r="J3262" s="152">
        <f t="shared" si="409"/>
        <v>5.3649478291450947E-5</v>
      </c>
      <c r="K3262" s="3" t="e">
        <f t="shared" ca="1" si="405"/>
        <v>#NAME?</v>
      </c>
      <c r="L3262" s="153" t="e">
        <f t="shared" ca="1" si="410"/>
        <v>#NAME?</v>
      </c>
      <c r="M3262" s="195" t="e">
        <f ca="1">_xll.BInterpol(cf!$A$2:$A$68,cf!$C$2:$C$68,params!B3262,"cubic")</f>
        <v>#NAME?</v>
      </c>
      <c r="N3262" s="195" t="e">
        <f ca="1">+_xll.BInterpol(#REF!,#REF!,params!B3262,"cubic")</f>
        <v>#NAME?</v>
      </c>
      <c r="O3262" s="153" t="e">
        <f t="shared" ca="1" si="406"/>
        <v>#NAME?</v>
      </c>
    </row>
    <row r="3263" spans="1:15">
      <c r="A3263">
        <v>3260</v>
      </c>
      <c r="B3263">
        <f t="shared" si="404"/>
        <v>13.04</v>
      </c>
      <c r="C3263" s="151" t="e">
        <f ca="1">+_xll.BInterpol(Boost!$R$6:$R$66,Boost!$AZ$6:$AZ$66,params!B3263,"cubic")</f>
        <v>#NAME?</v>
      </c>
      <c r="D3263" s="151" t="e">
        <f ca="1">+_xll.BInterpol(Boost!$R$6:$R$66,Boost!$AX$6:$AX$66,params!B3263,"cubic")</f>
        <v>#NAME?</v>
      </c>
      <c r="E3263" s="198" t="e">
        <f t="shared" ca="1" si="407"/>
        <v>#NAME?</v>
      </c>
      <c r="F3263" s="151" t="e">
        <f ca="1">+_xll.BInterpol(Boost!$R$6:$R$66,Boost!$AY$6:$AY$66,params!B3263,"cubic")</f>
        <v>#NAME?</v>
      </c>
      <c r="G3263" s="151" t="e">
        <f ca="1">_xll.BInterpol(cf!$A$2:$A$68,cf!$B$2:$B$68,params!B3263,"cubic")/100</f>
        <v>#NAME?</v>
      </c>
      <c r="H3263" s="199" t="e">
        <f t="shared" ca="1" si="408"/>
        <v>#NAME?</v>
      </c>
      <c r="I3263" s="152">
        <f t="shared" si="411"/>
        <v>0.19533829597140351</v>
      </c>
      <c r="J3263" s="152">
        <f t="shared" si="409"/>
        <v>5.3645901778698324E-5</v>
      </c>
      <c r="K3263" s="3" t="e">
        <f t="shared" ca="1" si="405"/>
        <v>#NAME?</v>
      </c>
      <c r="L3263" s="153" t="e">
        <f t="shared" ca="1" si="410"/>
        <v>#NAME?</v>
      </c>
      <c r="M3263" s="195" t="e">
        <f ca="1">_xll.BInterpol(cf!$A$2:$A$68,cf!$C$2:$C$68,params!B3263,"cubic")</f>
        <v>#NAME?</v>
      </c>
      <c r="N3263" s="195" t="e">
        <f ca="1">+_xll.BInterpol(#REF!,#REF!,params!B3263,"cubic")</f>
        <v>#NAME?</v>
      </c>
      <c r="O3263" s="153" t="e">
        <f t="shared" ca="1" si="406"/>
        <v>#NAME?</v>
      </c>
    </row>
    <row r="3264" spans="1:15">
      <c r="A3264">
        <v>3261</v>
      </c>
      <c r="B3264">
        <f t="shared" si="404"/>
        <v>13.044</v>
      </c>
      <c r="C3264" s="151" t="e">
        <f ca="1">+_xll.BInterpol(Boost!$R$6:$R$66,Boost!$AZ$6:$AZ$66,params!B3264,"cubic")</f>
        <v>#NAME?</v>
      </c>
      <c r="D3264" s="151" t="e">
        <f ca="1">+_xll.BInterpol(Boost!$R$6:$R$66,Boost!$AX$6:$AX$66,params!B3264,"cubic")</f>
        <v>#NAME?</v>
      </c>
      <c r="E3264" s="198" t="e">
        <f t="shared" ca="1" si="407"/>
        <v>#NAME?</v>
      </c>
      <c r="F3264" s="151" t="e">
        <f ca="1">+_xll.BInterpol(Boost!$R$6:$R$66,Boost!$AY$6:$AY$66,params!B3264,"cubic")</f>
        <v>#NAME?</v>
      </c>
      <c r="G3264" s="151" t="e">
        <f ca="1">_xll.BInterpol(cf!$A$2:$A$68,cf!$B$2:$B$68,params!B3264,"cubic")/100</f>
        <v>#NAME?</v>
      </c>
      <c r="H3264" s="199" t="e">
        <f t="shared" ca="1" si="408"/>
        <v>#NAME?</v>
      </c>
      <c r="I3264" s="152">
        <f t="shared" si="411"/>
        <v>0.19539193829690804</v>
      </c>
      <c r="J3264" s="152">
        <f t="shared" si="409"/>
        <v>5.3642325504532629E-5</v>
      </c>
      <c r="K3264" s="3" t="e">
        <f t="shared" ca="1" si="405"/>
        <v>#NAME?</v>
      </c>
      <c r="L3264" s="153" t="e">
        <f t="shared" ca="1" si="410"/>
        <v>#NAME?</v>
      </c>
      <c r="M3264" s="195" t="e">
        <f ca="1">_xll.BInterpol(cf!$A$2:$A$68,cf!$C$2:$C$68,params!B3264,"cubic")</f>
        <v>#NAME?</v>
      </c>
      <c r="N3264" s="195" t="e">
        <f ca="1">+_xll.BInterpol(#REF!,#REF!,params!B3264,"cubic")</f>
        <v>#NAME?</v>
      </c>
      <c r="O3264" s="153" t="e">
        <f t="shared" ca="1" si="406"/>
        <v>#NAME?</v>
      </c>
    </row>
    <row r="3265" spans="1:15">
      <c r="A3265">
        <v>3262</v>
      </c>
      <c r="B3265">
        <f t="shared" si="404"/>
        <v>13.048</v>
      </c>
      <c r="C3265" s="151" t="e">
        <f ca="1">+_xll.BInterpol(Boost!$R$6:$R$66,Boost!$AZ$6:$AZ$66,params!B3265,"cubic")</f>
        <v>#NAME?</v>
      </c>
      <c r="D3265" s="151" t="e">
        <f ca="1">+_xll.BInterpol(Boost!$R$6:$R$66,Boost!$AX$6:$AX$66,params!B3265,"cubic")</f>
        <v>#NAME?</v>
      </c>
      <c r="E3265" s="198" t="e">
        <f t="shared" ca="1" si="407"/>
        <v>#NAME?</v>
      </c>
      <c r="F3265" s="151" t="e">
        <f ca="1">+_xll.BInterpol(Boost!$R$6:$R$66,Boost!$AY$6:$AY$66,params!B3265,"cubic")</f>
        <v>#NAME?</v>
      </c>
      <c r="G3265" s="151" t="e">
        <f ca="1">_xll.BInterpol(cf!$A$2:$A$68,cf!$B$2:$B$68,params!B3265,"cubic")/100</f>
        <v>#NAME?</v>
      </c>
      <c r="H3265" s="199" t="e">
        <f t="shared" ca="1" si="408"/>
        <v>#NAME?</v>
      </c>
      <c r="I3265" s="152">
        <f t="shared" si="411"/>
        <v>0.19544557704637677</v>
      </c>
      <c r="J3265" s="152">
        <f t="shared" si="409"/>
        <v>5.3638749468731817E-5</v>
      </c>
      <c r="K3265" s="3" t="e">
        <f t="shared" ca="1" si="405"/>
        <v>#NAME?</v>
      </c>
      <c r="L3265" s="153" t="e">
        <f t="shared" ca="1" si="410"/>
        <v>#NAME?</v>
      </c>
      <c r="M3265" s="195" t="e">
        <f ca="1">_xll.BInterpol(cf!$A$2:$A$68,cf!$C$2:$C$68,params!B3265,"cubic")</f>
        <v>#NAME?</v>
      </c>
      <c r="N3265" s="195" t="e">
        <f ca="1">+_xll.BInterpol(#REF!,#REF!,params!B3265,"cubic")</f>
        <v>#NAME?</v>
      </c>
      <c r="O3265" s="153" t="e">
        <f t="shared" ca="1" si="406"/>
        <v>#NAME?</v>
      </c>
    </row>
    <row r="3266" spans="1:15">
      <c r="A3266">
        <v>3263</v>
      </c>
      <c r="B3266">
        <f t="shared" si="404"/>
        <v>13.052</v>
      </c>
      <c r="C3266" s="151" t="e">
        <f ca="1">+_xll.BInterpol(Boost!$R$6:$R$66,Boost!$AZ$6:$AZ$66,params!B3266,"cubic")</f>
        <v>#NAME?</v>
      </c>
      <c r="D3266" s="151" t="e">
        <f ca="1">+_xll.BInterpol(Boost!$R$6:$R$66,Boost!$AX$6:$AX$66,params!B3266,"cubic")</f>
        <v>#NAME?</v>
      </c>
      <c r="E3266" s="198" t="e">
        <f t="shared" ca="1" si="407"/>
        <v>#NAME?</v>
      </c>
      <c r="F3266" s="151" t="e">
        <f ca="1">+_xll.BInterpol(Boost!$R$6:$R$66,Boost!$AY$6:$AY$66,params!B3266,"cubic")</f>
        <v>#NAME?</v>
      </c>
      <c r="G3266" s="151" t="e">
        <f ca="1">_xll.BInterpol(cf!$A$2:$A$68,cf!$B$2:$B$68,params!B3266,"cubic")/100</f>
        <v>#NAME?</v>
      </c>
      <c r="H3266" s="199" t="e">
        <f t="shared" ca="1" si="408"/>
        <v>#NAME?</v>
      </c>
      <c r="I3266" s="152">
        <f t="shared" si="411"/>
        <v>0.19549921222004796</v>
      </c>
      <c r="J3266" s="152">
        <f t="shared" si="409"/>
        <v>5.3635173671184866E-5</v>
      </c>
      <c r="K3266" s="3" t="e">
        <f t="shared" ca="1" si="405"/>
        <v>#NAME?</v>
      </c>
      <c r="L3266" s="153" t="e">
        <f t="shared" ca="1" si="410"/>
        <v>#NAME?</v>
      </c>
      <c r="M3266" s="195" t="e">
        <f ca="1">_xll.BInterpol(cf!$A$2:$A$68,cf!$C$2:$C$68,params!B3266,"cubic")</f>
        <v>#NAME?</v>
      </c>
      <c r="N3266" s="195" t="e">
        <f ca="1">+_xll.BInterpol(#REF!,#REF!,params!B3266,"cubic")</f>
        <v>#NAME?</v>
      </c>
      <c r="O3266" s="153" t="e">
        <f t="shared" ca="1" si="406"/>
        <v>#NAME?</v>
      </c>
    </row>
    <row r="3267" spans="1:15">
      <c r="A3267">
        <v>3264</v>
      </c>
      <c r="B3267">
        <f t="shared" si="404"/>
        <v>13.055999999999999</v>
      </c>
      <c r="C3267" s="151" t="e">
        <f ca="1">+_xll.BInterpol(Boost!$R$6:$R$66,Boost!$AZ$6:$AZ$66,params!B3267,"cubic")</f>
        <v>#NAME?</v>
      </c>
      <c r="D3267" s="151" t="e">
        <f ca="1">+_xll.BInterpol(Boost!$R$6:$R$66,Boost!$AX$6:$AX$66,params!B3267,"cubic")</f>
        <v>#NAME?</v>
      </c>
      <c r="E3267" s="198" t="e">
        <f t="shared" ca="1" si="407"/>
        <v>#NAME?</v>
      </c>
      <c r="F3267" s="151" t="e">
        <f ca="1">+_xll.BInterpol(Boost!$R$6:$R$66,Boost!$AY$6:$AY$66,params!B3267,"cubic")</f>
        <v>#NAME?</v>
      </c>
      <c r="G3267" s="151" t="e">
        <f ca="1">_xll.BInterpol(cf!$A$2:$A$68,cf!$B$2:$B$68,params!B3267,"cubic")/100</f>
        <v>#NAME?</v>
      </c>
      <c r="H3267" s="199" t="e">
        <f t="shared" ca="1" si="408"/>
        <v>#NAME?</v>
      </c>
      <c r="I3267" s="152">
        <f t="shared" si="411"/>
        <v>0.19555284381816018</v>
      </c>
      <c r="J3267" s="152">
        <f t="shared" si="409"/>
        <v>5.3631598112224843E-5</v>
      </c>
      <c r="K3267" s="3" t="e">
        <f t="shared" ca="1" si="405"/>
        <v>#NAME?</v>
      </c>
      <c r="L3267" s="153" t="e">
        <f t="shared" ca="1" si="410"/>
        <v>#NAME?</v>
      </c>
      <c r="M3267" s="195" t="e">
        <f ca="1">_xll.BInterpol(cf!$A$2:$A$68,cf!$C$2:$C$68,params!B3267,"cubic")</f>
        <v>#NAME?</v>
      </c>
      <c r="N3267" s="195" t="e">
        <f ca="1">+_xll.BInterpol(#REF!,#REF!,params!B3267,"cubic")</f>
        <v>#NAME?</v>
      </c>
      <c r="O3267" s="153" t="e">
        <f t="shared" ca="1" si="406"/>
        <v>#NAME?</v>
      </c>
    </row>
    <row r="3268" spans="1:15">
      <c r="A3268">
        <v>3265</v>
      </c>
      <c r="B3268">
        <f t="shared" ref="B3268:B3331" si="412">+A3268/250</f>
        <v>13.06</v>
      </c>
      <c r="C3268" s="151" t="e">
        <f ca="1">+_xll.BInterpol(Boost!$R$6:$R$66,Boost!$AZ$6:$AZ$66,params!B3268,"cubic")</f>
        <v>#NAME?</v>
      </c>
      <c r="D3268" s="151" t="e">
        <f ca="1">+_xll.BInterpol(Boost!$R$6:$R$66,Boost!$AX$6:$AX$66,params!B3268,"cubic")</f>
        <v>#NAME?</v>
      </c>
      <c r="E3268" s="198" t="e">
        <f t="shared" ca="1" si="407"/>
        <v>#NAME?</v>
      </c>
      <c r="F3268" s="151" t="e">
        <f ca="1">+_xll.BInterpol(Boost!$R$6:$R$66,Boost!$AY$6:$AY$66,params!B3268,"cubic")</f>
        <v>#NAME?</v>
      </c>
      <c r="G3268" s="151" t="e">
        <f ca="1">_xll.BInterpol(cf!$A$2:$A$68,cf!$B$2:$B$68,params!B3268,"cubic")/100</f>
        <v>#NAME?</v>
      </c>
      <c r="H3268" s="199" t="e">
        <f t="shared" ca="1" si="408"/>
        <v>#NAME?</v>
      </c>
      <c r="I3268" s="152">
        <f t="shared" si="411"/>
        <v>0.1956064718409517</v>
      </c>
      <c r="J3268" s="152">
        <f t="shared" si="409"/>
        <v>5.3628022791518681E-5</v>
      </c>
      <c r="K3268" s="3" t="e">
        <f t="shared" ref="K3268:K3331" ca="1" si="413">+EXP(H3268*-B3268)</f>
        <v>#NAME?</v>
      </c>
      <c r="L3268" s="153" t="e">
        <f t="shared" ca="1" si="410"/>
        <v>#NAME?</v>
      </c>
      <c r="M3268" s="195" t="e">
        <f ca="1">_xll.BInterpol(cf!$A$2:$A$68,cf!$C$2:$C$68,params!B3268,"cubic")</f>
        <v>#NAME?</v>
      </c>
      <c r="N3268" s="195" t="e">
        <f ca="1">+_xll.BInterpol(#REF!,#REF!,params!B3268,"cubic")</f>
        <v>#NAME?</v>
      </c>
      <c r="O3268" s="153" t="e">
        <f t="shared" ref="O3268:O3331" ca="1" si="414">+EXP(-B3269*E3269)-EXP(-B3268*E3268)</f>
        <v>#NAME?</v>
      </c>
    </row>
    <row r="3269" spans="1:15">
      <c r="A3269">
        <v>3266</v>
      </c>
      <c r="B3269">
        <f t="shared" si="412"/>
        <v>13.064</v>
      </c>
      <c r="C3269" s="151" t="e">
        <f ca="1">+_xll.BInterpol(Boost!$R$6:$R$66,Boost!$AZ$6:$AZ$66,params!B3269,"cubic")</f>
        <v>#NAME?</v>
      </c>
      <c r="D3269" s="151" t="e">
        <f ca="1">+_xll.BInterpol(Boost!$R$6:$R$66,Boost!$AX$6:$AX$66,params!B3269,"cubic")</f>
        <v>#NAME?</v>
      </c>
      <c r="E3269" s="198" t="e">
        <f t="shared" ref="E3269:E3332" ca="1" si="415">-((1+C3269*B3269)/(1+C3268*B3268)-1)/(B3269-B3268)+((1+F3269*B3269)/(1+F3268*B3268)-1)/(B3269-B3268)</f>
        <v>#NAME?</v>
      </c>
      <c r="F3269" s="151" t="e">
        <f ca="1">+_xll.BInterpol(Boost!$R$6:$R$66,Boost!$AY$6:$AY$66,params!B3269,"cubic")</f>
        <v>#NAME?</v>
      </c>
      <c r="G3269" s="151" t="e">
        <f ca="1">_xll.BInterpol(cf!$A$2:$A$68,cf!$B$2:$B$68,params!B3269,"cubic")/100</f>
        <v>#NAME?</v>
      </c>
      <c r="H3269" s="199" t="e">
        <f t="shared" ref="H3269:H3332" ca="1" si="416">-((1+F3269*B3269)/(1+F3268*B3268)-1)/(B3269-B3268)+((1+G3269*B3269)/(1+G3268*B3268)-1)/(B3269-B3268)</f>
        <v>#NAME?</v>
      </c>
      <c r="I3269" s="152">
        <f t="shared" si="411"/>
        <v>0.19566009628866088</v>
      </c>
      <c r="J3269" s="152">
        <f t="shared" ref="J3269:J3332" si="417">+I3269-I3268</f>
        <v>5.3624447709177403E-5</v>
      </c>
      <c r="K3269" s="3" t="e">
        <f t="shared" ca="1" si="413"/>
        <v>#NAME?</v>
      </c>
      <c r="L3269" s="153" t="e">
        <f t="shared" ref="L3269:L3332" ca="1" si="418">+K3270-K3269</f>
        <v>#NAME?</v>
      </c>
      <c r="M3269" s="195" t="e">
        <f ca="1">_xll.BInterpol(cf!$A$2:$A$68,cf!$C$2:$C$68,params!B3269,"cubic")</f>
        <v>#NAME?</v>
      </c>
      <c r="N3269" s="195" t="e">
        <f ca="1">+_xll.BInterpol(#REF!,#REF!,params!B3269,"cubic")</f>
        <v>#NAME?</v>
      </c>
      <c r="O3269" s="153" t="e">
        <f t="shared" ca="1" si="414"/>
        <v>#NAME?</v>
      </c>
    </row>
    <row r="3270" spans="1:15">
      <c r="A3270">
        <v>3267</v>
      </c>
      <c r="B3270">
        <f t="shared" si="412"/>
        <v>13.068</v>
      </c>
      <c r="C3270" s="151" t="e">
        <f ca="1">+_xll.BInterpol(Boost!$R$6:$R$66,Boost!$AZ$6:$AZ$66,params!B3270,"cubic")</f>
        <v>#NAME?</v>
      </c>
      <c r="D3270" s="151" t="e">
        <f ca="1">+_xll.BInterpol(Boost!$R$6:$R$66,Boost!$AX$6:$AX$66,params!B3270,"cubic")</f>
        <v>#NAME?</v>
      </c>
      <c r="E3270" s="198" t="e">
        <f t="shared" ca="1" si="415"/>
        <v>#NAME?</v>
      </c>
      <c r="F3270" s="151" t="e">
        <f ca="1">+_xll.BInterpol(Boost!$R$6:$R$66,Boost!$AY$6:$AY$66,params!B3270,"cubic")</f>
        <v>#NAME?</v>
      </c>
      <c r="G3270" s="151" t="e">
        <f ca="1">_xll.BInterpol(cf!$A$2:$A$68,cf!$B$2:$B$68,params!B3270,"cubic")/100</f>
        <v>#NAME?</v>
      </c>
      <c r="H3270" s="199" t="e">
        <f t="shared" ca="1" si="416"/>
        <v>#NAME?</v>
      </c>
      <c r="I3270" s="152">
        <f t="shared" si="411"/>
        <v>0.19571371716152597</v>
      </c>
      <c r="J3270" s="152">
        <f t="shared" si="417"/>
        <v>5.3620872865089986E-5</v>
      </c>
      <c r="K3270" s="3" t="e">
        <f t="shared" ca="1" si="413"/>
        <v>#NAME?</v>
      </c>
      <c r="L3270" s="153" t="e">
        <f t="shared" ca="1" si="418"/>
        <v>#NAME?</v>
      </c>
      <c r="M3270" s="195" t="e">
        <f ca="1">_xll.BInterpol(cf!$A$2:$A$68,cf!$C$2:$C$68,params!B3270,"cubic")</f>
        <v>#NAME?</v>
      </c>
      <c r="N3270" s="195" t="e">
        <f ca="1">+_xll.BInterpol(#REF!,#REF!,params!B3270,"cubic")</f>
        <v>#NAME?</v>
      </c>
      <c r="O3270" s="153" t="e">
        <f t="shared" ca="1" si="414"/>
        <v>#NAME?</v>
      </c>
    </row>
    <row r="3271" spans="1:15">
      <c r="A3271">
        <v>3268</v>
      </c>
      <c r="B3271">
        <f t="shared" si="412"/>
        <v>13.071999999999999</v>
      </c>
      <c r="C3271" s="151" t="e">
        <f ca="1">+_xll.BInterpol(Boost!$R$6:$R$66,Boost!$AZ$6:$AZ$66,params!B3271,"cubic")</f>
        <v>#NAME?</v>
      </c>
      <c r="D3271" s="151" t="e">
        <f ca="1">+_xll.BInterpol(Boost!$R$6:$R$66,Boost!$AX$6:$AX$66,params!B3271,"cubic")</f>
        <v>#NAME?</v>
      </c>
      <c r="E3271" s="198" t="e">
        <f t="shared" ca="1" si="415"/>
        <v>#NAME?</v>
      </c>
      <c r="F3271" s="151" t="e">
        <f ca="1">+_xll.BInterpol(Boost!$R$6:$R$66,Boost!$AY$6:$AY$66,params!B3271,"cubic")</f>
        <v>#NAME?</v>
      </c>
      <c r="G3271" s="151" t="e">
        <f ca="1">_xll.BInterpol(cf!$A$2:$A$68,cf!$B$2:$B$68,params!B3271,"cubic")/100</f>
        <v>#NAME?</v>
      </c>
      <c r="H3271" s="199" t="e">
        <f t="shared" ca="1" si="416"/>
        <v>#NAME?</v>
      </c>
      <c r="I3271" s="152">
        <f t="shared" si="411"/>
        <v>0.19576733445978545</v>
      </c>
      <c r="J3271" s="152">
        <f t="shared" si="417"/>
        <v>5.3617298259478474E-5</v>
      </c>
      <c r="K3271" s="3" t="e">
        <f t="shared" ca="1" si="413"/>
        <v>#NAME?</v>
      </c>
      <c r="L3271" s="153" t="e">
        <f t="shared" ca="1" si="418"/>
        <v>#NAME?</v>
      </c>
      <c r="M3271" s="195" t="e">
        <f ca="1">_xll.BInterpol(cf!$A$2:$A$68,cf!$C$2:$C$68,params!B3271,"cubic")</f>
        <v>#NAME?</v>
      </c>
      <c r="N3271" s="195" t="e">
        <f ca="1">+_xll.BInterpol(#REF!,#REF!,params!B3271,"cubic")</f>
        <v>#NAME?</v>
      </c>
      <c r="O3271" s="153" t="e">
        <f t="shared" ca="1" si="414"/>
        <v>#NAME?</v>
      </c>
    </row>
    <row r="3272" spans="1:15">
      <c r="A3272">
        <v>3269</v>
      </c>
      <c r="B3272">
        <f t="shared" si="412"/>
        <v>13.076000000000001</v>
      </c>
      <c r="C3272" s="151" t="e">
        <f ca="1">+_xll.BInterpol(Boost!$R$6:$R$66,Boost!$AZ$6:$AZ$66,params!B3272,"cubic")</f>
        <v>#NAME?</v>
      </c>
      <c r="D3272" s="151" t="e">
        <f ca="1">+_xll.BInterpol(Boost!$R$6:$R$66,Boost!$AX$6:$AX$66,params!B3272,"cubic")</f>
        <v>#NAME?</v>
      </c>
      <c r="E3272" s="198" t="e">
        <f t="shared" ca="1" si="415"/>
        <v>#NAME?</v>
      </c>
      <c r="F3272" s="151" t="e">
        <f ca="1">+_xll.BInterpol(Boost!$R$6:$R$66,Boost!$AY$6:$AY$66,params!B3272,"cubic")</f>
        <v>#NAME?</v>
      </c>
      <c r="G3272" s="151" t="e">
        <f ca="1">_xll.BInterpol(cf!$A$2:$A$68,cf!$B$2:$B$68,params!B3272,"cubic")/100</f>
        <v>#NAME?</v>
      </c>
      <c r="H3272" s="199" t="e">
        <f t="shared" ca="1" si="416"/>
        <v>#NAME?</v>
      </c>
      <c r="I3272" s="152">
        <f t="shared" si="411"/>
        <v>0.19582094818367746</v>
      </c>
      <c r="J3272" s="152">
        <f t="shared" si="417"/>
        <v>5.3613723892009801E-5</v>
      </c>
      <c r="K3272" s="3" t="e">
        <f t="shared" ca="1" si="413"/>
        <v>#NAME?</v>
      </c>
      <c r="L3272" s="153" t="e">
        <f t="shared" ca="1" si="418"/>
        <v>#NAME?</v>
      </c>
      <c r="M3272" s="195" t="e">
        <f ca="1">_xll.BInterpol(cf!$A$2:$A$68,cf!$C$2:$C$68,params!B3272,"cubic")</f>
        <v>#NAME?</v>
      </c>
      <c r="N3272" s="195" t="e">
        <f ca="1">+_xll.BInterpol(#REF!,#REF!,params!B3272,"cubic")</f>
        <v>#NAME?</v>
      </c>
      <c r="O3272" s="153" t="e">
        <f t="shared" ca="1" si="414"/>
        <v>#NAME?</v>
      </c>
    </row>
    <row r="3273" spans="1:15">
      <c r="A3273">
        <v>3270</v>
      </c>
      <c r="B3273">
        <f t="shared" si="412"/>
        <v>13.08</v>
      </c>
      <c r="C3273" s="151" t="e">
        <f ca="1">+_xll.BInterpol(Boost!$R$6:$R$66,Boost!$AZ$6:$AZ$66,params!B3273,"cubic")</f>
        <v>#NAME?</v>
      </c>
      <c r="D3273" s="151" t="e">
        <f ca="1">+_xll.BInterpol(Boost!$R$6:$R$66,Boost!$AX$6:$AX$66,params!B3273,"cubic")</f>
        <v>#NAME?</v>
      </c>
      <c r="E3273" s="198" t="e">
        <f t="shared" ca="1" si="415"/>
        <v>#NAME?</v>
      </c>
      <c r="F3273" s="151" t="e">
        <f ca="1">+_xll.BInterpol(Boost!$R$6:$R$66,Boost!$AY$6:$AY$66,params!B3273,"cubic")</f>
        <v>#NAME?</v>
      </c>
      <c r="G3273" s="151" t="e">
        <f ca="1">_xll.BInterpol(cf!$A$2:$A$68,cf!$B$2:$B$68,params!B3273,"cubic")/100</f>
        <v>#NAME?</v>
      </c>
      <c r="H3273" s="199" t="e">
        <f t="shared" ca="1" si="416"/>
        <v>#NAME?</v>
      </c>
      <c r="I3273" s="152">
        <f t="shared" si="411"/>
        <v>0.19587455833344036</v>
      </c>
      <c r="J3273" s="152">
        <f t="shared" si="417"/>
        <v>5.3610149762906012E-5</v>
      </c>
      <c r="K3273" s="3" t="e">
        <f t="shared" ca="1" si="413"/>
        <v>#NAME?</v>
      </c>
      <c r="L3273" s="153" t="e">
        <f t="shared" ca="1" si="418"/>
        <v>#NAME?</v>
      </c>
      <c r="M3273" s="195" t="e">
        <f ca="1">_xll.BInterpol(cf!$A$2:$A$68,cf!$C$2:$C$68,params!B3273,"cubic")</f>
        <v>#NAME?</v>
      </c>
      <c r="N3273" s="195" t="e">
        <f ca="1">+_xll.BInterpol(#REF!,#REF!,params!B3273,"cubic")</f>
        <v>#NAME?</v>
      </c>
      <c r="O3273" s="153" t="e">
        <f t="shared" ca="1" si="414"/>
        <v>#NAME?</v>
      </c>
    </row>
    <row r="3274" spans="1:15">
      <c r="A3274">
        <v>3271</v>
      </c>
      <c r="B3274">
        <f t="shared" si="412"/>
        <v>13.084</v>
      </c>
      <c r="C3274" s="151" t="e">
        <f ca="1">+_xll.BInterpol(Boost!$R$6:$R$66,Boost!$AZ$6:$AZ$66,params!B3274,"cubic")</f>
        <v>#NAME?</v>
      </c>
      <c r="D3274" s="151" t="e">
        <f ca="1">+_xll.BInterpol(Boost!$R$6:$R$66,Boost!$AX$6:$AX$66,params!B3274,"cubic")</f>
        <v>#NAME?</v>
      </c>
      <c r="E3274" s="198" t="e">
        <f t="shared" ca="1" si="415"/>
        <v>#NAME?</v>
      </c>
      <c r="F3274" s="151" t="e">
        <f ca="1">+_xll.BInterpol(Boost!$R$6:$R$66,Boost!$AY$6:$AY$66,params!B3274,"cubic")</f>
        <v>#NAME?</v>
      </c>
      <c r="G3274" s="151" t="e">
        <f ca="1">_xll.BInterpol(cf!$A$2:$A$68,cf!$B$2:$B$68,params!B3274,"cubic")/100</f>
        <v>#NAME?</v>
      </c>
      <c r="H3274" s="199" t="e">
        <f t="shared" ca="1" si="416"/>
        <v>#NAME?</v>
      </c>
      <c r="I3274" s="152">
        <f t="shared" si="411"/>
        <v>0.19592816490931242</v>
      </c>
      <c r="J3274" s="152">
        <f t="shared" si="417"/>
        <v>5.3606575872056084E-5</v>
      </c>
      <c r="K3274" s="3" t="e">
        <f t="shared" ca="1" si="413"/>
        <v>#NAME?</v>
      </c>
      <c r="L3274" s="153" t="e">
        <f t="shared" ca="1" si="418"/>
        <v>#NAME?</v>
      </c>
      <c r="M3274" s="195" t="e">
        <f ca="1">_xll.BInterpol(cf!$A$2:$A$68,cf!$C$2:$C$68,params!B3274,"cubic")</f>
        <v>#NAME?</v>
      </c>
      <c r="N3274" s="195" t="e">
        <f ca="1">+_xll.BInterpol(#REF!,#REF!,params!B3274,"cubic")</f>
        <v>#NAME?</v>
      </c>
      <c r="O3274" s="153" t="e">
        <f t="shared" ca="1" si="414"/>
        <v>#NAME?</v>
      </c>
    </row>
    <row r="3275" spans="1:15">
      <c r="A3275">
        <v>3272</v>
      </c>
      <c r="B3275">
        <f t="shared" si="412"/>
        <v>13.087999999999999</v>
      </c>
      <c r="C3275" s="151" t="e">
        <f ca="1">+_xll.BInterpol(Boost!$R$6:$R$66,Boost!$AZ$6:$AZ$66,params!B3275,"cubic")</f>
        <v>#NAME?</v>
      </c>
      <c r="D3275" s="151" t="e">
        <f ca="1">+_xll.BInterpol(Boost!$R$6:$R$66,Boost!$AX$6:$AX$66,params!B3275,"cubic")</f>
        <v>#NAME?</v>
      </c>
      <c r="E3275" s="198" t="e">
        <f t="shared" ca="1" si="415"/>
        <v>#NAME?</v>
      </c>
      <c r="F3275" s="151" t="e">
        <f ca="1">+_xll.BInterpol(Boost!$R$6:$R$66,Boost!$AY$6:$AY$66,params!B3275,"cubic")</f>
        <v>#NAME?</v>
      </c>
      <c r="G3275" s="151" t="e">
        <f ca="1">_xll.BInterpol(cf!$A$2:$A$68,cf!$B$2:$B$68,params!B3275,"cubic")/100</f>
        <v>#NAME?</v>
      </c>
      <c r="H3275" s="199" t="e">
        <f t="shared" ca="1" si="416"/>
        <v>#NAME?</v>
      </c>
      <c r="I3275" s="152">
        <f t="shared" si="411"/>
        <v>0.19598176791153188</v>
      </c>
      <c r="J3275" s="152">
        <f t="shared" si="417"/>
        <v>5.3603002219460016E-5</v>
      </c>
      <c r="K3275" s="3" t="e">
        <f t="shared" ca="1" si="413"/>
        <v>#NAME?</v>
      </c>
      <c r="L3275" s="153" t="e">
        <f t="shared" ca="1" si="418"/>
        <v>#NAME?</v>
      </c>
      <c r="M3275" s="195" t="e">
        <f ca="1">_xll.BInterpol(cf!$A$2:$A$68,cf!$C$2:$C$68,params!B3275,"cubic")</f>
        <v>#NAME?</v>
      </c>
      <c r="N3275" s="195" t="e">
        <f ca="1">+_xll.BInterpol(#REF!,#REF!,params!B3275,"cubic")</f>
        <v>#NAME?</v>
      </c>
      <c r="O3275" s="153" t="e">
        <f t="shared" ca="1" si="414"/>
        <v>#NAME?</v>
      </c>
    </row>
    <row r="3276" spans="1:15">
      <c r="A3276">
        <v>3273</v>
      </c>
      <c r="B3276">
        <f t="shared" si="412"/>
        <v>13.092000000000001</v>
      </c>
      <c r="C3276" s="151" t="e">
        <f ca="1">+_xll.BInterpol(Boost!$R$6:$R$66,Boost!$AZ$6:$AZ$66,params!B3276,"cubic")</f>
        <v>#NAME?</v>
      </c>
      <c r="D3276" s="151" t="e">
        <f ca="1">+_xll.BInterpol(Boost!$R$6:$R$66,Boost!$AX$6:$AX$66,params!B3276,"cubic")</f>
        <v>#NAME?</v>
      </c>
      <c r="E3276" s="198" t="e">
        <f t="shared" ca="1" si="415"/>
        <v>#NAME?</v>
      </c>
      <c r="F3276" s="151" t="e">
        <f ca="1">+_xll.BInterpol(Boost!$R$6:$R$66,Boost!$AY$6:$AY$66,params!B3276,"cubic")</f>
        <v>#NAME?</v>
      </c>
      <c r="G3276" s="151" t="e">
        <f ca="1">_xll.BInterpol(cf!$A$2:$A$68,cf!$B$2:$B$68,params!B3276,"cubic")/100</f>
        <v>#NAME?</v>
      </c>
      <c r="H3276" s="199" t="e">
        <f t="shared" ca="1" si="416"/>
        <v>#NAME?</v>
      </c>
      <c r="I3276" s="152">
        <f t="shared" si="411"/>
        <v>0.196035367340337</v>
      </c>
      <c r="J3276" s="152">
        <f t="shared" si="417"/>
        <v>5.359942880511781E-5</v>
      </c>
      <c r="K3276" s="3" t="e">
        <f t="shared" ca="1" si="413"/>
        <v>#NAME?</v>
      </c>
      <c r="L3276" s="153" t="e">
        <f t="shared" ca="1" si="418"/>
        <v>#NAME?</v>
      </c>
      <c r="M3276" s="195" t="e">
        <f ca="1">_xll.BInterpol(cf!$A$2:$A$68,cf!$C$2:$C$68,params!B3276,"cubic")</f>
        <v>#NAME?</v>
      </c>
      <c r="N3276" s="195" t="e">
        <f ca="1">+_xll.BInterpol(#REF!,#REF!,params!B3276,"cubic")</f>
        <v>#NAME?</v>
      </c>
      <c r="O3276" s="153" t="e">
        <f t="shared" ca="1" si="414"/>
        <v>#NAME?</v>
      </c>
    </row>
    <row r="3277" spans="1:15">
      <c r="A3277">
        <v>3274</v>
      </c>
      <c r="B3277">
        <f t="shared" si="412"/>
        <v>13.096</v>
      </c>
      <c r="C3277" s="151" t="e">
        <f ca="1">+_xll.BInterpol(Boost!$R$6:$R$66,Boost!$AZ$6:$AZ$66,params!B3277,"cubic")</f>
        <v>#NAME?</v>
      </c>
      <c r="D3277" s="151" t="e">
        <f ca="1">+_xll.BInterpol(Boost!$R$6:$R$66,Boost!$AX$6:$AX$66,params!B3277,"cubic")</f>
        <v>#NAME?</v>
      </c>
      <c r="E3277" s="198" t="e">
        <f t="shared" ca="1" si="415"/>
        <v>#NAME?</v>
      </c>
      <c r="F3277" s="151" t="e">
        <f ca="1">+_xll.BInterpol(Boost!$R$6:$R$66,Boost!$AY$6:$AY$66,params!B3277,"cubic")</f>
        <v>#NAME?</v>
      </c>
      <c r="G3277" s="151" t="e">
        <f ca="1">_xll.BInterpol(cf!$A$2:$A$68,cf!$B$2:$B$68,params!B3277,"cubic")/100</f>
        <v>#NAME?</v>
      </c>
      <c r="H3277" s="199" t="e">
        <f t="shared" ca="1" si="416"/>
        <v>#NAME?</v>
      </c>
      <c r="I3277" s="152">
        <f t="shared" si="411"/>
        <v>0.19608896319596592</v>
      </c>
      <c r="J3277" s="152">
        <f t="shared" si="417"/>
        <v>5.3595855628918443E-5</v>
      </c>
      <c r="K3277" s="3" t="e">
        <f t="shared" ca="1" si="413"/>
        <v>#NAME?</v>
      </c>
      <c r="L3277" s="153" t="e">
        <f t="shared" ca="1" si="418"/>
        <v>#NAME?</v>
      </c>
      <c r="M3277" s="195" t="e">
        <f ca="1">_xll.BInterpol(cf!$A$2:$A$68,cf!$C$2:$C$68,params!B3277,"cubic")</f>
        <v>#NAME?</v>
      </c>
      <c r="N3277" s="195" t="e">
        <f ca="1">+_xll.BInterpol(#REF!,#REF!,params!B3277,"cubic")</f>
        <v>#NAME?</v>
      </c>
      <c r="O3277" s="153" t="e">
        <f t="shared" ca="1" si="414"/>
        <v>#NAME?</v>
      </c>
    </row>
    <row r="3278" spans="1:15">
      <c r="A3278">
        <v>3275</v>
      </c>
      <c r="B3278">
        <f t="shared" si="412"/>
        <v>13.1</v>
      </c>
      <c r="C3278" s="151" t="e">
        <f ca="1">+_xll.BInterpol(Boost!$R$6:$R$66,Boost!$AZ$6:$AZ$66,params!B3278,"cubic")</f>
        <v>#NAME?</v>
      </c>
      <c r="D3278" s="151" t="e">
        <f ca="1">+_xll.BInterpol(Boost!$R$6:$R$66,Boost!$AX$6:$AX$66,params!B3278,"cubic")</f>
        <v>#NAME?</v>
      </c>
      <c r="E3278" s="198" t="e">
        <f t="shared" ca="1" si="415"/>
        <v>#NAME?</v>
      </c>
      <c r="F3278" s="151" t="e">
        <f ca="1">+_xll.BInterpol(Boost!$R$6:$R$66,Boost!$AY$6:$AY$66,params!B3278,"cubic")</f>
        <v>#NAME?</v>
      </c>
      <c r="G3278" s="151" t="e">
        <f ca="1">_xll.BInterpol(cf!$A$2:$A$68,cf!$B$2:$B$68,params!B3278,"cubic")/100</f>
        <v>#NAME?</v>
      </c>
      <c r="H3278" s="199" t="e">
        <f t="shared" ca="1" si="416"/>
        <v>#NAME?</v>
      </c>
      <c r="I3278" s="152">
        <f t="shared" si="411"/>
        <v>0.19614255547865689</v>
      </c>
      <c r="J3278" s="152">
        <f t="shared" si="417"/>
        <v>5.3592282690972937E-5</v>
      </c>
      <c r="K3278" s="3" t="e">
        <f t="shared" ca="1" si="413"/>
        <v>#NAME?</v>
      </c>
      <c r="L3278" s="153" t="e">
        <f t="shared" ca="1" si="418"/>
        <v>#NAME?</v>
      </c>
      <c r="M3278" s="195" t="e">
        <f ca="1">_xll.BInterpol(cf!$A$2:$A$68,cf!$C$2:$C$68,params!B3278,"cubic")</f>
        <v>#NAME?</v>
      </c>
      <c r="N3278" s="195" t="e">
        <f ca="1">+_xll.BInterpol(#REF!,#REF!,params!B3278,"cubic")</f>
        <v>#NAME?</v>
      </c>
      <c r="O3278" s="153" t="e">
        <f t="shared" ca="1" si="414"/>
        <v>#NAME?</v>
      </c>
    </row>
    <row r="3279" spans="1:15">
      <c r="A3279">
        <v>3276</v>
      </c>
      <c r="B3279">
        <f t="shared" si="412"/>
        <v>13.103999999999999</v>
      </c>
      <c r="C3279" s="151" t="e">
        <f ca="1">+_xll.BInterpol(Boost!$R$6:$R$66,Boost!$AZ$6:$AZ$66,params!B3279,"cubic")</f>
        <v>#NAME?</v>
      </c>
      <c r="D3279" s="151" t="e">
        <f ca="1">+_xll.BInterpol(Boost!$R$6:$R$66,Boost!$AX$6:$AX$66,params!B3279,"cubic")</f>
        <v>#NAME?</v>
      </c>
      <c r="E3279" s="198" t="e">
        <f t="shared" ca="1" si="415"/>
        <v>#NAME?</v>
      </c>
      <c r="F3279" s="151" t="e">
        <f ca="1">+_xll.BInterpol(Boost!$R$6:$R$66,Boost!$AY$6:$AY$66,params!B3279,"cubic")</f>
        <v>#NAME?</v>
      </c>
      <c r="G3279" s="151" t="e">
        <f ca="1">_xll.BInterpol(cf!$A$2:$A$68,cf!$B$2:$B$68,params!B3279,"cubic")/100</f>
        <v>#NAME?</v>
      </c>
      <c r="H3279" s="199" t="e">
        <f t="shared" ca="1" si="416"/>
        <v>#NAME?</v>
      </c>
      <c r="I3279" s="152">
        <f t="shared" si="411"/>
        <v>0.19619614418864806</v>
      </c>
      <c r="J3279" s="152">
        <f t="shared" si="417"/>
        <v>5.3588709991170269E-5</v>
      </c>
      <c r="K3279" s="3" t="e">
        <f t="shared" ca="1" si="413"/>
        <v>#NAME?</v>
      </c>
      <c r="L3279" s="153" t="e">
        <f t="shared" ca="1" si="418"/>
        <v>#NAME?</v>
      </c>
      <c r="M3279" s="195" t="e">
        <f ca="1">_xll.BInterpol(cf!$A$2:$A$68,cf!$C$2:$C$68,params!B3279,"cubic")</f>
        <v>#NAME?</v>
      </c>
      <c r="N3279" s="195" t="e">
        <f ca="1">+_xll.BInterpol(#REF!,#REF!,params!B3279,"cubic")</f>
        <v>#NAME?</v>
      </c>
      <c r="O3279" s="153" t="e">
        <f t="shared" ca="1" si="414"/>
        <v>#NAME?</v>
      </c>
    </row>
    <row r="3280" spans="1:15">
      <c r="A3280">
        <v>3277</v>
      </c>
      <c r="B3280">
        <f t="shared" si="412"/>
        <v>13.108000000000001</v>
      </c>
      <c r="C3280" s="151" t="e">
        <f ca="1">+_xll.BInterpol(Boost!$R$6:$R$66,Boost!$AZ$6:$AZ$66,params!B3280,"cubic")</f>
        <v>#NAME?</v>
      </c>
      <c r="D3280" s="151" t="e">
        <f ca="1">+_xll.BInterpol(Boost!$R$6:$R$66,Boost!$AX$6:$AX$66,params!B3280,"cubic")</f>
        <v>#NAME?</v>
      </c>
      <c r="E3280" s="198" t="e">
        <f t="shared" ca="1" si="415"/>
        <v>#NAME?</v>
      </c>
      <c r="F3280" s="151" t="e">
        <f ca="1">+_xll.BInterpol(Boost!$R$6:$R$66,Boost!$AY$6:$AY$66,params!B3280,"cubic")</f>
        <v>#NAME?</v>
      </c>
      <c r="G3280" s="151" t="e">
        <f ca="1">_xll.BInterpol(cf!$A$2:$A$68,cf!$B$2:$B$68,params!B3280,"cubic")/100</f>
        <v>#NAME?</v>
      </c>
      <c r="H3280" s="199" t="e">
        <f t="shared" ca="1" si="416"/>
        <v>#NAME?</v>
      </c>
      <c r="I3280" s="152">
        <f t="shared" si="411"/>
        <v>0.19624972932617779</v>
      </c>
      <c r="J3280" s="152">
        <f t="shared" si="417"/>
        <v>5.3585137529732485E-5</v>
      </c>
      <c r="K3280" s="3" t="e">
        <f t="shared" ca="1" si="413"/>
        <v>#NAME?</v>
      </c>
      <c r="L3280" s="153" t="e">
        <f t="shared" ca="1" si="418"/>
        <v>#NAME?</v>
      </c>
      <c r="M3280" s="195" t="e">
        <f ca="1">_xll.BInterpol(cf!$A$2:$A$68,cf!$C$2:$C$68,params!B3280,"cubic")</f>
        <v>#NAME?</v>
      </c>
      <c r="N3280" s="195" t="e">
        <f ca="1">+_xll.BInterpol(#REF!,#REF!,params!B3280,"cubic")</f>
        <v>#NAME?</v>
      </c>
      <c r="O3280" s="153" t="e">
        <f t="shared" ca="1" si="414"/>
        <v>#NAME?</v>
      </c>
    </row>
    <row r="3281" spans="1:15">
      <c r="A3281">
        <v>3278</v>
      </c>
      <c r="B3281">
        <f t="shared" si="412"/>
        <v>13.112</v>
      </c>
      <c r="C3281" s="151" t="e">
        <f ca="1">+_xll.BInterpol(Boost!$R$6:$R$66,Boost!$AZ$6:$AZ$66,params!B3281,"cubic")</f>
        <v>#NAME?</v>
      </c>
      <c r="D3281" s="151" t="e">
        <f ca="1">+_xll.BInterpol(Boost!$R$6:$R$66,Boost!$AX$6:$AX$66,params!B3281,"cubic")</f>
        <v>#NAME?</v>
      </c>
      <c r="E3281" s="198" t="e">
        <f t="shared" ca="1" si="415"/>
        <v>#NAME?</v>
      </c>
      <c r="F3281" s="151" t="e">
        <f ca="1">+_xll.BInterpol(Boost!$R$6:$R$66,Boost!$AY$6:$AY$66,params!B3281,"cubic")</f>
        <v>#NAME?</v>
      </c>
      <c r="G3281" s="151" t="e">
        <f ca="1">_xll.BInterpol(cf!$A$2:$A$68,cf!$B$2:$B$68,params!B3281,"cubic")/100</f>
        <v>#NAME?</v>
      </c>
      <c r="H3281" s="199" t="e">
        <f t="shared" ca="1" si="416"/>
        <v>#NAME?</v>
      </c>
      <c r="I3281" s="152">
        <f t="shared" si="411"/>
        <v>0.19630331089148401</v>
      </c>
      <c r="J3281" s="152">
        <f t="shared" si="417"/>
        <v>5.3581565306215495E-5</v>
      </c>
      <c r="K3281" s="3" t="e">
        <f t="shared" ca="1" si="413"/>
        <v>#NAME?</v>
      </c>
      <c r="L3281" s="153" t="e">
        <f t="shared" ca="1" si="418"/>
        <v>#NAME?</v>
      </c>
      <c r="M3281" s="195" t="e">
        <f ca="1">_xll.BInterpol(cf!$A$2:$A$68,cf!$C$2:$C$68,params!B3281,"cubic")</f>
        <v>#NAME?</v>
      </c>
      <c r="N3281" s="195" t="e">
        <f ca="1">+_xll.BInterpol(#REF!,#REF!,params!B3281,"cubic")</f>
        <v>#NAME?</v>
      </c>
      <c r="O3281" s="153" t="e">
        <f t="shared" ca="1" si="414"/>
        <v>#NAME?</v>
      </c>
    </row>
    <row r="3282" spans="1:15">
      <c r="A3282">
        <v>3279</v>
      </c>
      <c r="B3282">
        <f t="shared" si="412"/>
        <v>13.116</v>
      </c>
      <c r="C3282" s="151" t="e">
        <f ca="1">+_xll.BInterpol(Boost!$R$6:$R$66,Boost!$AZ$6:$AZ$66,params!B3282,"cubic")</f>
        <v>#NAME?</v>
      </c>
      <c r="D3282" s="151" t="e">
        <f ca="1">+_xll.BInterpol(Boost!$R$6:$R$66,Boost!$AX$6:$AX$66,params!B3282,"cubic")</f>
        <v>#NAME?</v>
      </c>
      <c r="E3282" s="198" t="e">
        <f t="shared" ca="1" si="415"/>
        <v>#NAME?</v>
      </c>
      <c r="F3282" s="151" t="e">
        <f ca="1">+_xll.BInterpol(Boost!$R$6:$R$66,Boost!$AY$6:$AY$66,params!B3282,"cubic")</f>
        <v>#NAME?</v>
      </c>
      <c r="G3282" s="151" t="e">
        <f ca="1">_xll.BInterpol(cf!$A$2:$A$68,cf!$B$2:$B$68,params!B3282,"cubic")/100</f>
        <v>#NAME?</v>
      </c>
      <c r="H3282" s="199" t="e">
        <f t="shared" ca="1" si="416"/>
        <v>#NAME?</v>
      </c>
      <c r="I3282" s="152">
        <f t="shared" si="411"/>
        <v>0.19635688888480496</v>
      </c>
      <c r="J3282" s="152">
        <f t="shared" si="417"/>
        <v>5.3577993320952366E-5</v>
      </c>
      <c r="K3282" s="3" t="e">
        <f t="shared" ca="1" si="413"/>
        <v>#NAME?</v>
      </c>
      <c r="L3282" s="153" t="e">
        <f t="shared" ca="1" si="418"/>
        <v>#NAME?</v>
      </c>
      <c r="M3282" s="195" t="e">
        <f ca="1">_xll.BInterpol(cf!$A$2:$A$68,cf!$C$2:$C$68,params!B3282,"cubic")</f>
        <v>#NAME?</v>
      </c>
      <c r="N3282" s="195" t="e">
        <f ca="1">+_xll.BInterpol(#REF!,#REF!,params!B3282,"cubic")</f>
        <v>#NAME?</v>
      </c>
      <c r="O3282" s="153" t="e">
        <f t="shared" ca="1" si="414"/>
        <v>#NAME?</v>
      </c>
    </row>
    <row r="3283" spans="1:15">
      <c r="A3283">
        <v>3280</v>
      </c>
      <c r="B3283">
        <f t="shared" si="412"/>
        <v>13.12</v>
      </c>
      <c r="C3283" s="151" t="e">
        <f ca="1">+_xll.BInterpol(Boost!$R$6:$R$66,Boost!$AZ$6:$AZ$66,params!B3283,"cubic")</f>
        <v>#NAME?</v>
      </c>
      <c r="D3283" s="151" t="e">
        <f ca="1">+_xll.BInterpol(Boost!$R$6:$R$66,Boost!$AX$6:$AX$66,params!B3283,"cubic")</f>
        <v>#NAME?</v>
      </c>
      <c r="E3283" s="198" t="e">
        <f t="shared" ca="1" si="415"/>
        <v>#NAME?</v>
      </c>
      <c r="F3283" s="151" t="e">
        <f ca="1">+_xll.BInterpol(Boost!$R$6:$R$66,Boost!$AY$6:$AY$66,params!B3283,"cubic")</f>
        <v>#NAME?</v>
      </c>
      <c r="G3283" s="151" t="e">
        <f ca="1">_xll.BInterpol(cf!$A$2:$A$68,cf!$B$2:$B$68,params!B3283,"cubic")/100</f>
        <v>#NAME?</v>
      </c>
      <c r="H3283" s="199" t="e">
        <f t="shared" ca="1" si="416"/>
        <v>#NAME?</v>
      </c>
      <c r="I3283" s="152">
        <f t="shared" si="411"/>
        <v>0.19641046330637868</v>
      </c>
      <c r="J3283" s="152">
        <f t="shared" si="417"/>
        <v>5.3574421573721054E-5</v>
      </c>
      <c r="K3283" s="3" t="e">
        <f t="shared" ca="1" si="413"/>
        <v>#NAME?</v>
      </c>
      <c r="L3283" s="153" t="e">
        <f t="shared" ca="1" si="418"/>
        <v>#NAME?</v>
      </c>
      <c r="M3283" s="195" t="e">
        <f ca="1">_xll.BInterpol(cf!$A$2:$A$68,cf!$C$2:$C$68,params!B3283,"cubic")</f>
        <v>#NAME?</v>
      </c>
      <c r="N3283" s="195" t="e">
        <f ca="1">+_xll.BInterpol(#REF!,#REF!,params!B3283,"cubic")</f>
        <v>#NAME?</v>
      </c>
      <c r="O3283" s="153" t="e">
        <f t="shared" ca="1" si="414"/>
        <v>#NAME?</v>
      </c>
    </row>
    <row r="3284" spans="1:15">
      <c r="A3284">
        <v>3281</v>
      </c>
      <c r="B3284">
        <f t="shared" si="412"/>
        <v>13.124000000000001</v>
      </c>
      <c r="C3284" s="151" t="e">
        <f ca="1">+_xll.BInterpol(Boost!$R$6:$R$66,Boost!$AZ$6:$AZ$66,params!B3284,"cubic")</f>
        <v>#NAME?</v>
      </c>
      <c r="D3284" s="151" t="e">
        <f ca="1">+_xll.BInterpol(Boost!$R$6:$R$66,Boost!$AX$6:$AX$66,params!B3284,"cubic")</f>
        <v>#NAME?</v>
      </c>
      <c r="E3284" s="198" t="e">
        <f t="shared" ca="1" si="415"/>
        <v>#NAME?</v>
      </c>
      <c r="F3284" s="151" t="e">
        <f ca="1">+_xll.BInterpol(Boost!$R$6:$R$66,Boost!$AY$6:$AY$66,params!B3284,"cubic")</f>
        <v>#NAME?</v>
      </c>
      <c r="G3284" s="151" t="e">
        <f ca="1">_xll.BInterpol(cf!$A$2:$A$68,cf!$B$2:$B$68,params!B3284,"cubic")/100</f>
        <v>#NAME?</v>
      </c>
      <c r="H3284" s="199" t="e">
        <f t="shared" ca="1" si="416"/>
        <v>#NAME?</v>
      </c>
      <c r="I3284" s="152">
        <f t="shared" si="411"/>
        <v>0.19646403415644342</v>
      </c>
      <c r="J3284" s="152">
        <f t="shared" si="417"/>
        <v>5.3570850064743603E-5</v>
      </c>
      <c r="K3284" s="3" t="e">
        <f t="shared" ca="1" si="413"/>
        <v>#NAME?</v>
      </c>
      <c r="L3284" s="153" t="e">
        <f t="shared" ca="1" si="418"/>
        <v>#NAME?</v>
      </c>
      <c r="M3284" s="195" t="e">
        <f ca="1">_xll.BInterpol(cf!$A$2:$A$68,cf!$C$2:$C$68,params!B3284,"cubic")</f>
        <v>#NAME?</v>
      </c>
      <c r="N3284" s="195" t="e">
        <f ca="1">+_xll.BInterpol(#REF!,#REF!,params!B3284,"cubic")</f>
        <v>#NAME?</v>
      </c>
      <c r="O3284" s="153" t="e">
        <f t="shared" ca="1" si="414"/>
        <v>#NAME?</v>
      </c>
    </row>
    <row r="3285" spans="1:15">
      <c r="A3285">
        <v>3282</v>
      </c>
      <c r="B3285">
        <f t="shared" si="412"/>
        <v>13.128</v>
      </c>
      <c r="C3285" s="151" t="e">
        <f ca="1">+_xll.BInterpol(Boost!$R$6:$R$66,Boost!$AZ$6:$AZ$66,params!B3285,"cubic")</f>
        <v>#NAME?</v>
      </c>
      <c r="D3285" s="151" t="e">
        <f ca="1">+_xll.BInterpol(Boost!$R$6:$R$66,Boost!$AX$6:$AX$66,params!B3285,"cubic")</f>
        <v>#NAME?</v>
      </c>
      <c r="E3285" s="198" t="e">
        <f t="shared" ca="1" si="415"/>
        <v>#NAME?</v>
      </c>
      <c r="F3285" s="151" t="e">
        <f ca="1">+_xll.BInterpol(Boost!$R$6:$R$66,Boost!$AY$6:$AY$66,params!B3285,"cubic")</f>
        <v>#NAME?</v>
      </c>
      <c r="G3285" s="151" t="e">
        <f ca="1">_xll.BInterpol(cf!$A$2:$A$68,cf!$B$2:$B$68,params!B3285,"cubic")/100</f>
        <v>#NAME?</v>
      </c>
      <c r="H3285" s="199" t="e">
        <f t="shared" ca="1" si="416"/>
        <v>#NAME?</v>
      </c>
      <c r="I3285" s="152">
        <f t="shared" si="411"/>
        <v>0.19651760143523722</v>
      </c>
      <c r="J3285" s="152">
        <f t="shared" si="417"/>
        <v>5.3567278793797968E-5</v>
      </c>
      <c r="K3285" s="3" t="e">
        <f t="shared" ca="1" si="413"/>
        <v>#NAME?</v>
      </c>
      <c r="L3285" s="153" t="e">
        <f t="shared" ca="1" si="418"/>
        <v>#NAME?</v>
      </c>
      <c r="M3285" s="195" t="e">
        <f ca="1">_xll.BInterpol(cf!$A$2:$A$68,cf!$C$2:$C$68,params!B3285,"cubic")</f>
        <v>#NAME?</v>
      </c>
      <c r="N3285" s="195" t="e">
        <f ca="1">+_xll.BInterpol(#REF!,#REF!,params!B3285,"cubic")</f>
        <v>#NAME?</v>
      </c>
      <c r="O3285" s="153" t="e">
        <f t="shared" ca="1" si="414"/>
        <v>#NAME?</v>
      </c>
    </row>
    <row r="3286" spans="1:15">
      <c r="A3286">
        <v>3283</v>
      </c>
      <c r="B3286">
        <f t="shared" si="412"/>
        <v>13.132</v>
      </c>
      <c r="C3286" s="151" t="e">
        <f ca="1">+_xll.BInterpol(Boost!$R$6:$R$66,Boost!$AZ$6:$AZ$66,params!B3286,"cubic")</f>
        <v>#NAME?</v>
      </c>
      <c r="D3286" s="151" t="e">
        <f ca="1">+_xll.BInterpol(Boost!$R$6:$R$66,Boost!$AX$6:$AX$66,params!B3286,"cubic")</f>
        <v>#NAME?</v>
      </c>
      <c r="E3286" s="198" t="e">
        <f t="shared" ca="1" si="415"/>
        <v>#NAME?</v>
      </c>
      <c r="F3286" s="151" t="e">
        <f ca="1">+_xll.BInterpol(Boost!$R$6:$R$66,Boost!$AY$6:$AY$66,params!B3286,"cubic")</f>
        <v>#NAME?</v>
      </c>
      <c r="G3286" s="151" t="e">
        <f ca="1">_xll.BInterpol(cf!$A$2:$A$68,cf!$B$2:$B$68,params!B3286,"cubic")/100</f>
        <v>#NAME?</v>
      </c>
      <c r="H3286" s="199" t="e">
        <f t="shared" ca="1" si="416"/>
        <v>#NAME?</v>
      </c>
      <c r="I3286" s="152">
        <f t="shared" si="411"/>
        <v>0.19657116514299811</v>
      </c>
      <c r="J3286" s="152">
        <f t="shared" si="417"/>
        <v>5.3563707760884149E-5</v>
      </c>
      <c r="K3286" s="3" t="e">
        <f t="shared" ca="1" si="413"/>
        <v>#NAME?</v>
      </c>
      <c r="L3286" s="153" t="e">
        <f t="shared" ca="1" si="418"/>
        <v>#NAME?</v>
      </c>
      <c r="M3286" s="195" t="e">
        <f ca="1">_xll.BInterpol(cf!$A$2:$A$68,cf!$C$2:$C$68,params!B3286,"cubic")</f>
        <v>#NAME?</v>
      </c>
      <c r="N3286" s="195" t="e">
        <f ca="1">+_xll.BInterpol(#REF!,#REF!,params!B3286,"cubic")</f>
        <v>#NAME?</v>
      </c>
      <c r="O3286" s="153" t="e">
        <f t="shared" ca="1" si="414"/>
        <v>#NAME?</v>
      </c>
    </row>
    <row r="3287" spans="1:15">
      <c r="A3287">
        <v>3284</v>
      </c>
      <c r="B3287">
        <f t="shared" si="412"/>
        <v>13.135999999999999</v>
      </c>
      <c r="C3287" s="151" t="e">
        <f ca="1">+_xll.BInterpol(Boost!$R$6:$R$66,Boost!$AZ$6:$AZ$66,params!B3287,"cubic")</f>
        <v>#NAME?</v>
      </c>
      <c r="D3287" s="151" t="e">
        <f ca="1">+_xll.BInterpol(Boost!$R$6:$R$66,Boost!$AX$6:$AX$66,params!B3287,"cubic")</f>
        <v>#NAME?</v>
      </c>
      <c r="E3287" s="198" t="e">
        <f t="shared" ca="1" si="415"/>
        <v>#NAME?</v>
      </c>
      <c r="F3287" s="151" t="e">
        <f ca="1">+_xll.BInterpol(Boost!$R$6:$R$66,Boost!$AY$6:$AY$66,params!B3287,"cubic")</f>
        <v>#NAME?</v>
      </c>
      <c r="G3287" s="151" t="e">
        <f ca="1">_xll.BInterpol(cf!$A$2:$A$68,cf!$B$2:$B$68,params!B3287,"cubic")/100</f>
        <v>#NAME?</v>
      </c>
      <c r="H3287" s="199" t="e">
        <f t="shared" ca="1" si="416"/>
        <v>#NAME?</v>
      </c>
      <c r="I3287" s="152">
        <f t="shared" si="411"/>
        <v>0.19662472527996422</v>
      </c>
      <c r="J3287" s="152">
        <f t="shared" si="417"/>
        <v>5.356013696611317E-5</v>
      </c>
      <c r="K3287" s="3" t="e">
        <f t="shared" ca="1" si="413"/>
        <v>#NAME?</v>
      </c>
      <c r="L3287" s="153" t="e">
        <f t="shared" ca="1" si="418"/>
        <v>#NAME?</v>
      </c>
      <c r="M3287" s="195" t="e">
        <f ca="1">_xll.BInterpol(cf!$A$2:$A$68,cf!$C$2:$C$68,params!B3287,"cubic")</f>
        <v>#NAME?</v>
      </c>
      <c r="N3287" s="195" t="e">
        <f ca="1">+_xll.BInterpol(#REF!,#REF!,params!B3287,"cubic")</f>
        <v>#NAME?</v>
      </c>
      <c r="O3287" s="153" t="e">
        <f t="shared" ca="1" si="414"/>
        <v>#NAME?</v>
      </c>
    </row>
    <row r="3288" spans="1:15">
      <c r="A3288">
        <v>3285</v>
      </c>
      <c r="B3288">
        <f t="shared" si="412"/>
        <v>13.14</v>
      </c>
      <c r="C3288" s="151" t="e">
        <f ca="1">+_xll.BInterpol(Boost!$R$6:$R$66,Boost!$AZ$6:$AZ$66,params!B3288,"cubic")</f>
        <v>#NAME?</v>
      </c>
      <c r="D3288" s="151" t="e">
        <f ca="1">+_xll.BInterpol(Boost!$R$6:$R$66,Boost!$AX$6:$AX$66,params!B3288,"cubic")</f>
        <v>#NAME?</v>
      </c>
      <c r="E3288" s="198" t="e">
        <f t="shared" ca="1" si="415"/>
        <v>#NAME?</v>
      </c>
      <c r="F3288" s="151" t="e">
        <f ca="1">+_xll.BInterpol(Boost!$R$6:$R$66,Boost!$AY$6:$AY$66,params!B3288,"cubic")</f>
        <v>#NAME?</v>
      </c>
      <c r="G3288" s="151" t="e">
        <f ca="1">_xll.BInterpol(cf!$A$2:$A$68,cf!$B$2:$B$68,params!B3288,"cubic")/100</f>
        <v>#NAME?</v>
      </c>
      <c r="H3288" s="199" t="e">
        <f t="shared" ca="1" si="416"/>
        <v>#NAME?</v>
      </c>
      <c r="I3288" s="152">
        <f t="shared" si="411"/>
        <v>0.19667828184637348</v>
      </c>
      <c r="J3288" s="152">
        <f t="shared" si="417"/>
        <v>5.3556566409262985E-5</v>
      </c>
      <c r="K3288" s="3" t="e">
        <f t="shared" ca="1" si="413"/>
        <v>#NAME?</v>
      </c>
      <c r="L3288" s="153" t="e">
        <f t="shared" ca="1" si="418"/>
        <v>#NAME?</v>
      </c>
      <c r="M3288" s="195" t="e">
        <f ca="1">_xll.BInterpol(cf!$A$2:$A$68,cf!$C$2:$C$68,params!B3288,"cubic")</f>
        <v>#NAME?</v>
      </c>
      <c r="N3288" s="195" t="e">
        <f ca="1">+_xll.BInterpol(#REF!,#REF!,params!B3288,"cubic")</f>
        <v>#NAME?</v>
      </c>
      <c r="O3288" s="153" t="e">
        <f t="shared" ca="1" si="414"/>
        <v>#NAME?</v>
      </c>
    </row>
    <row r="3289" spans="1:15">
      <c r="A3289">
        <v>3286</v>
      </c>
      <c r="B3289">
        <f t="shared" si="412"/>
        <v>13.144</v>
      </c>
      <c r="C3289" s="151" t="e">
        <f ca="1">+_xll.BInterpol(Boost!$R$6:$R$66,Boost!$AZ$6:$AZ$66,params!B3289,"cubic")</f>
        <v>#NAME?</v>
      </c>
      <c r="D3289" s="151" t="e">
        <f ca="1">+_xll.BInterpol(Boost!$R$6:$R$66,Boost!$AX$6:$AX$66,params!B3289,"cubic")</f>
        <v>#NAME?</v>
      </c>
      <c r="E3289" s="198" t="e">
        <f t="shared" ca="1" si="415"/>
        <v>#NAME?</v>
      </c>
      <c r="F3289" s="151" t="e">
        <f ca="1">+_xll.BInterpol(Boost!$R$6:$R$66,Boost!$AY$6:$AY$66,params!B3289,"cubic")</f>
        <v>#NAME?</v>
      </c>
      <c r="G3289" s="151" t="e">
        <f ca="1">_xll.BInterpol(cf!$A$2:$A$68,cf!$B$2:$B$68,params!B3289,"cubic")/100</f>
        <v>#NAME?</v>
      </c>
      <c r="H3289" s="199" t="e">
        <f t="shared" ca="1" si="416"/>
        <v>#NAME?</v>
      </c>
      <c r="I3289" s="152">
        <f t="shared" si="411"/>
        <v>0.19673183484246404</v>
      </c>
      <c r="J3289" s="152">
        <f t="shared" si="417"/>
        <v>5.3552996090555638E-5</v>
      </c>
      <c r="K3289" s="3" t="e">
        <f t="shared" ca="1" si="413"/>
        <v>#NAME?</v>
      </c>
      <c r="L3289" s="153" t="e">
        <f t="shared" ca="1" si="418"/>
        <v>#NAME?</v>
      </c>
      <c r="M3289" s="195" t="e">
        <f ca="1">_xll.BInterpol(cf!$A$2:$A$68,cf!$C$2:$C$68,params!B3289,"cubic")</f>
        <v>#NAME?</v>
      </c>
      <c r="N3289" s="195" t="e">
        <f ca="1">+_xll.BInterpol(#REF!,#REF!,params!B3289,"cubic")</f>
        <v>#NAME?</v>
      </c>
      <c r="O3289" s="153" t="e">
        <f t="shared" ca="1" si="414"/>
        <v>#NAME?</v>
      </c>
    </row>
    <row r="3290" spans="1:15">
      <c r="A3290">
        <v>3287</v>
      </c>
      <c r="B3290">
        <f t="shared" si="412"/>
        <v>13.148</v>
      </c>
      <c r="C3290" s="151" t="e">
        <f ca="1">+_xll.BInterpol(Boost!$R$6:$R$66,Boost!$AZ$6:$AZ$66,params!B3290,"cubic")</f>
        <v>#NAME?</v>
      </c>
      <c r="D3290" s="151" t="e">
        <f ca="1">+_xll.BInterpol(Boost!$R$6:$R$66,Boost!$AX$6:$AX$66,params!B3290,"cubic")</f>
        <v>#NAME?</v>
      </c>
      <c r="E3290" s="198" t="e">
        <f t="shared" ca="1" si="415"/>
        <v>#NAME?</v>
      </c>
      <c r="F3290" s="151" t="e">
        <f ca="1">+_xll.BInterpol(Boost!$R$6:$R$66,Boost!$AY$6:$AY$66,params!B3290,"cubic")</f>
        <v>#NAME?</v>
      </c>
      <c r="G3290" s="151" t="e">
        <f ca="1">_xll.BInterpol(cf!$A$2:$A$68,cf!$B$2:$B$68,params!B3290,"cubic")/100</f>
        <v>#NAME?</v>
      </c>
      <c r="H3290" s="199" t="e">
        <f t="shared" ca="1" si="416"/>
        <v>#NAME?</v>
      </c>
      <c r="I3290" s="152">
        <f t="shared" si="411"/>
        <v>0.19678538426847381</v>
      </c>
      <c r="J3290" s="152">
        <f t="shared" si="417"/>
        <v>5.3549426009769086E-5</v>
      </c>
      <c r="K3290" s="3" t="e">
        <f t="shared" ca="1" si="413"/>
        <v>#NAME?</v>
      </c>
      <c r="L3290" s="153" t="e">
        <f t="shared" ca="1" si="418"/>
        <v>#NAME?</v>
      </c>
      <c r="M3290" s="195" t="e">
        <f ca="1">_xll.BInterpol(cf!$A$2:$A$68,cf!$C$2:$C$68,params!B3290,"cubic")</f>
        <v>#NAME?</v>
      </c>
      <c r="N3290" s="195" t="e">
        <f ca="1">+_xll.BInterpol(#REF!,#REF!,params!B3290,"cubic")</f>
        <v>#NAME?</v>
      </c>
      <c r="O3290" s="153" t="e">
        <f t="shared" ca="1" si="414"/>
        <v>#NAME?</v>
      </c>
    </row>
    <row r="3291" spans="1:15">
      <c r="A3291">
        <v>3288</v>
      </c>
      <c r="B3291">
        <f t="shared" si="412"/>
        <v>13.151999999999999</v>
      </c>
      <c r="C3291" s="151" t="e">
        <f ca="1">+_xll.BInterpol(Boost!$R$6:$R$66,Boost!$AZ$6:$AZ$66,params!B3291,"cubic")</f>
        <v>#NAME?</v>
      </c>
      <c r="D3291" s="151" t="e">
        <f ca="1">+_xll.BInterpol(Boost!$R$6:$R$66,Boost!$AX$6:$AX$66,params!B3291,"cubic")</f>
        <v>#NAME?</v>
      </c>
      <c r="E3291" s="198" t="e">
        <f t="shared" ca="1" si="415"/>
        <v>#NAME?</v>
      </c>
      <c r="F3291" s="151" t="e">
        <f ca="1">+_xll.BInterpol(Boost!$R$6:$R$66,Boost!$AY$6:$AY$66,params!B3291,"cubic")</f>
        <v>#NAME?</v>
      </c>
      <c r="G3291" s="151" t="e">
        <f ca="1">_xll.BInterpol(cf!$A$2:$A$68,cf!$B$2:$B$68,params!B3291,"cubic")/100</f>
        <v>#NAME?</v>
      </c>
      <c r="H3291" s="199" t="e">
        <f t="shared" ca="1" si="416"/>
        <v>#NAME?</v>
      </c>
      <c r="I3291" s="152">
        <f t="shared" si="411"/>
        <v>0.19683893012464093</v>
      </c>
      <c r="J3291" s="152">
        <f t="shared" si="417"/>
        <v>5.3545856167125372E-5</v>
      </c>
      <c r="K3291" s="3" t="e">
        <f t="shared" ca="1" si="413"/>
        <v>#NAME?</v>
      </c>
      <c r="L3291" s="153" t="e">
        <f t="shared" ca="1" si="418"/>
        <v>#NAME?</v>
      </c>
      <c r="M3291" s="195" t="e">
        <f ca="1">_xll.BInterpol(cf!$A$2:$A$68,cf!$C$2:$C$68,params!B3291,"cubic")</f>
        <v>#NAME?</v>
      </c>
      <c r="N3291" s="195" t="e">
        <f ca="1">+_xll.BInterpol(#REF!,#REF!,params!B3291,"cubic")</f>
        <v>#NAME?</v>
      </c>
      <c r="O3291" s="153" t="e">
        <f t="shared" ca="1" si="414"/>
        <v>#NAME?</v>
      </c>
    </row>
    <row r="3292" spans="1:15">
      <c r="A3292">
        <v>3289</v>
      </c>
      <c r="B3292">
        <f t="shared" si="412"/>
        <v>13.156000000000001</v>
      </c>
      <c r="C3292" s="151" t="e">
        <f ca="1">+_xll.BInterpol(Boost!$R$6:$R$66,Boost!$AZ$6:$AZ$66,params!B3292,"cubic")</f>
        <v>#NAME?</v>
      </c>
      <c r="D3292" s="151" t="e">
        <f ca="1">+_xll.BInterpol(Boost!$R$6:$R$66,Boost!$AX$6:$AX$66,params!B3292,"cubic")</f>
        <v>#NAME?</v>
      </c>
      <c r="E3292" s="198" t="e">
        <f t="shared" ca="1" si="415"/>
        <v>#NAME?</v>
      </c>
      <c r="F3292" s="151" t="e">
        <f ca="1">+_xll.BInterpol(Boost!$R$6:$R$66,Boost!$AY$6:$AY$66,params!B3292,"cubic")</f>
        <v>#NAME?</v>
      </c>
      <c r="G3292" s="151" t="e">
        <f ca="1">_xll.BInterpol(cf!$A$2:$A$68,cf!$B$2:$B$68,params!B3292,"cubic")/100</f>
        <v>#NAME?</v>
      </c>
      <c r="H3292" s="199" t="e">
        <f t="shared" ca="1" si="416"/>
        <v>#NAME?</v>
      </c>
      <c r="I3292" s="152">
        <f t="shared" si="411"/>
        <v>0.19689247241120322</v>
      </c>
      <c r="J3292" s="152">
        <f t="shared" si="417"/>
        <v>5.354228656229143E-5</v>
      </c>
      <c r="K3292" s="3" t="e">
        <f t="shared" ca="1" si="413"/>
        <v>#NAME?</v>
      </c>
      <c r="L3292" s="153" t="e">
        <f t="shared" ca="1" si="418"/>
        <v>#NAME?</v>
      </c>
      <c r="M3292" s="195" t="e">
        <f ca="1">_xll.BInterpol(cf!$A$2:$A$68,cf!$C$2:$C$68,params!B3292,"cubic")</f>
        <v>#NAME?</v>
      </c>
      <c r="N3292" s="195" t="e">
        <f ca="1">+_xll.BInterpol(#REF!,#REF!,params!B3292,"cubic")</f>
        <v>#NAME?</v>
      </c>
      <c r="O3292" s="153" t="e">
        <f t="shared" ca="1" si="414"/>
        <v>#NAME?</v>
      </c>
    </row>
    <row r="3293" spans="1:15">
      <c r="A3293">
        <v>3290</v>
      </c>
      <c r="B3293">
        <f t="shared" si="412"/>
        <v>13.16</v>
      </c>
      <c r="C3293" s="151" t="e">
        <f ca="1">+_xll.BInterpol(Boost!$R$6:$R$66,Boost!$AZ$6:$AZ$66,params!B3293,"cubic")</f>
        <v>#NAME?</v>
      </c>
      <c r="D3293" s="151" t="e">
        <f ca="1">+_xll.BInterpol(Boost!$R$6:$R$66,Boost!$AX$6:$AX$66,params!B3293,"cubic")</f>
        <v>#NAME?</v>
      </c>
      <c r="E3293" s="198" t="e">
        <f t="shared" ca="1" si="415"/>
        <v>#NAME?</v>
      </c>
      <c r="F3293" s="151" t="e">
        <f ca="1">+_xll.BInterpol(Boost!$R$6:$R$66,Boost!$AY$6:$AY$66,params!B3293,"cubic")</f>
        <v>#NAME?</v>
      </c>
      <c r="G3293" s="151" t="e">
        <f ca="1">_xll.BInterpol(cf!$A$2:$A$68,cf!$B$2:$B$68,params!B3293,"cubic")/100</f>
        <v>#NAME?</v>
      </c>
      <c r="H3293" s="199" t="e">
        <f t="shared" ca="1" si="416"/>
        <v>#NAME?</v>
      </c>
      <c r="I3293" s="152">
        <f t="shared" si="411"/>
        <v>0.19694601112839871</v>
      </c>
      <c r="J3293" s="152">
        <f t="shared" si="417"/>
        <v>5.3538717195489305E-5</v>
      </c>
      <c r="K3293" s="3" t="e">
        <f t="shared" ca="1" si="413"/>
        <v>#NAME?</v>
      </c>
      <c r="L3293" s="153" t="e">
        <f t="shared" ca="1" si="418"/>
        <v>#NAME?</v>
      </c>
      <c r="M3293" s="195" t="e">
        <f ca="1">_xll.BInterpol(cf!$A$2:$A$68,cf!$C$2:$C$68,params!B3293,"cubic")</f>
        <v>#NAME?</v>
      </c>
      <c r="N3293" s="195" t="e">
        <f ca="1">+_xll.BInterpol(#REF!,#REF!,params!B3293,"cubic")</f>
        <v>#NAME?</v>
      </c>
      <c r="O3293" s="153" t="e">
        <f t="shared" ca="1" si="414"/>
        <v>#NAME?</v>
      </c>
    </row>
    <row r="3294" spans="1:15">
      <c r="A3294">
        <v>3291</v>
      </c>
      <c r="B3294">
        <f t="shared" si="412"/>
        <v>13.164</v>
      </c>
      <c r="C3294" s="151" t="e">
        <f ca="1">+_xll.BInterpol(Boost!$R$6:$R$66,Boost!$AZ$6:$AZ$66,params!B3294,"cubic")</f>
        <v>#NAME?</v>
      </c>
      <c r="D3294" s="151" t="e">
        <f ca="1">+_xll.BInterpol(Boost!$R$6:$R$66,Boost!$AX$6:$AX$66,params!B3294,"cubic")</f>
        <v>#NAME?</v>
      </c>
      <c r="E3294" s="198" t="e">
        <f t="shared" ca="1" si="415"/>
        <v>#NAME?</v>
      </c>
      <c r="F3294" s="151" t="e">
        <f ca="1">+_xll.BInterpol(Boost!$R$6:$R$66,Boost!$AY$6:$AY$66,params!B3294,"cubic")</f>
        <v>#NAME?</v>
      </c>
      <c r="G3294" s="151" t="e">
        <f ca="1">_xll.BInterpol(cf!$A$2:$A$68,cf!$B$2:$B$68,params!B3294,"cubic")/100</f>
        <v>#NAME?</v>
      </c>
      <c r="H3294" s="199" t="e">
        <f t="shared" ca="1" si="416"/>
        <v>#NAME?</v>
      </c>
      <c r="I3294" s="152">
        <f t="shared" si="411"/>
        <v>0.19699954627646543</v>
      </c>
      <c r="J3294" s="152">
        <f t="shared" si="417"/>
        <v>5.3535148066718996E-5</v>
      </c>
      <c r="K3294" s="3" t="e">
        <f t="shared" ca="1" si="413"/>
        <v>#NAME?</v>
      </c>
      <c r="L3294" s="153" t="e">
        <f t="shared" ca="1" si="418"/>
        <v>#NAME?</v>
      </c>
      <c r="M3294" s="195" t="e">
        <f ca="1">_xll.BInterpol(cf!$A$2:$A$68,cf!$C$2:$C$68,params!B3294,"cubic")</f>
        <v>#NAME?</v>
      </c>
      <c r="N3294" s="195" t="e">
        <f ca="1">+_xll.BInterpol(#REF!,#REF!,params!B3294,"cubic")</f>
        <v>#NAME?</v>
      </c>
      <c r="O3294" s="153" t="e">
        <f t="shared" ca="1" si="414"/>
        <v>#NAME?</v>
      </c>
    </row>
    <row r="3295" spans="1:15">
      <c r="A3295">
        <v>3292</v>
      </c>
      <c r="B3295">
        <f t="shared" si="412"/>
        <v>13.167999999999999</v>
      </c>
      <c r="C3295" s="151" t="e">
        <f ca="1">+_xll.BInterpol(Boost!$R$6:$R$66,Boost!$AZ$6:$AZ$66,params!B3295,"cubic")</f>
        <v>#NAME?</v>
      </c>
      <c r="D3295" s="151" t="e">
        <f ca="1">+_xll.BInterpol(Boost!$R$6:$R$66,Boost!$AX$6:$AX$66,params!B3295,"cubic")</f>
        <v>#NAME?</v>
      </c>
      <c r="E3295" s="198" t="e">
        <f t="shared" ca="1" si="415"/>
        <v>#NAME?</v>
      </c>
      <c r="F3295" s="151" t="e">
        <f ca="1">+_xll.BInterpol(Boost!$R$6:$R$66,Boost!$AY$6:$AY$66,params!B3295,"cubic")</f>
        <v>#NAME?</v>
      </c>
      <c r="G3295" s="151" t="e">
        <f ca="1">_xll.BInterpol(cf!$A$2:$A$68,cf!$B$2:$B$68,params!B3295,"cubic")/100</f>
        <v>#NAME?</v>
      </c>
      <c r="H3295" s="199" t="e">
        <f t="shared" ca="1" si="416"/>
        <v>#NAME?</v>
      </c>
      <c r="I3295" s="152">
        <f t="shared" si="411"/>
        <v>0.19705307785564119</v>
      </c>
      <c r="J3295" s="152">
        <f t="shared" si="417"/>
        <v>5.3531579175758459E-5</v>
      </c>
      <c r="K3295" s="3" t="e">
        <f t="shared" ca="1" si="413"/>
        <v>#NAME?</v>
      </c>
      <c r="L3295" s="153" t="e">
        <f t="shared" ca="1" si="418"/>
        <v>#NAME?</v>
      </c>
      <c r="M3295" s="195" t="e">
        <f ca="1">_xll.BInterpol(cf!$A$2:$A$68,cf!$C$2:$C$68,params!B3295,"cubic")</f>
        <v>#NAME?</v>
      </c>
      <c r="N3295" s="195" t="e">
        <f ca="1">+_xll.BInterpol(#REF!,#REF!,params!B3295,"cubic")</f>
        <v>#NAME?</v>
      </c>
      <c r="O3295" s="153" t="e">
        <f t="shared" ca="1" si="414"/>
        <v>#NAME?</v>
      </c>
    </row>
    <row r="3296" spans="1:15">
      <c r="A3296">
        <v>3293</v>
      </c>
      <c r="B3296">
        <f t="shared" si="412"/>
        <v>13.172000000000001</v>
      </c>
      <c r="C3296" s="151" t="e">
        <f ca="1">+_xll.BInterpol(Boost!$R$6:$R$66,Boost!$AZ$6:$AZ$66,params!B3296,"cubic")</f>
        <v>#NAME?</v>
      </c>
      <c r="D3296" s="151" t="e">
        <f ca="1">+_xll.BInterpol(Boost!$R$6:$R$66,Boost!$AX$6:$AX$66,params!B3296,"cubic")</f>
        <v>#NAME?</v>
      </c>
      <c r="E3296" s="198" t="e">
        <f t="shared" ca="1" si="415"/>
        <v>#NAME?</v>
      </c>
      <c r="F3296" s="151" t="e">
        <f ca="1">+_xll.BInterpol(Boost!$R$6:$R$66,Boost!$AY$6:$AY$66,params!B3296,"cubic")</f>
        <v>#NAME?</v>
      </c>
      <c r="G3296" s="151" t="e">
        <f ca="1">_xll.BInterpol(cf!$A$2:$A$68,cf!$B$2:$B$68,params!B3296,"cubic")/100</f>
        <v>#NAME?</v>
      </c>
      <c r="H3296" s="199" t="e">
        <f t="shared" ca="1" si="416"/>
        <v>#NAME?</v>
      </c>
      <c r="I3296" s="152">
        <f t="shared" si="411"/>
        <v>0.19710660586616391</v>
      </c>
      <c r="J3296" s="152">
        <f t="shared" si="417"/>
        <v>5.3528010522718716E-5</v>
      </c>
      <c r="K3296" s="3" t="e">
        <f t="shared" ca="1" si="413"/>
        <v>#NAME?</v>
      </c>
      <c r="L3296" s="153" t="e">
        <f t="shared" ca="1" si="418"/>
        <v>#NAME?</v>
      </c>
      <c r="M3296" s="195" t="e">
        <f ca="1">_xll.BInterpol(cf!$A$2:$A$68,cf!$C$2:$C$68,params!B3296,"cubic")</f>
        <v>#NAME?</v>
      </c>
      <c r="N3296" s="195" t="e">
        <f ca="1">+_xll.BInterpol(#REF!,#REF!,params!B3296,"cubic")</f>
        <v>#NAME?</v>
      </c>
      <c r="O3296" s="153" t="e">
        <f t="shared" ca="1" si="414"/>
        <v>#NAME?</v>
      </c>
    </row>
    <row r="3297" spans="1:15">
      <c r="A3297">
        <v>3294</v>
      </c>
      <c r="B3297">
        <f t="shared" si="412"/>
        <v>13.176</v>
      </c>
      <c r="C3297" s="151" t="e">
        <f ca="1">+_xll.BInterpol(Boost!$R$6:$R$66,Boost!$AZ$6:$AZ$66,params!B3297,"cubic")</f>
        <v>#NAME?</v>
      </c>
      <c r="D3297" s="151" t="e">
        <f ca="1">+_xll.BInterpol(Boost!$R$6:$R$66,Boost!$AX$6:$AX$66,params!B3297,"cubic")</f>
        <v>#NAME?</v>
      </c>
      <c r="E3297" s="198" t="e">
        <f t="shared" ca="1" si="415"/>
        <v>#NAME?</v>
      </c>
      <c r="F3297" s="151" t="e">
        <f ca="1">+_xll.BInterpol(Boost!$R$6:$R$66,Boost!$AY$6:$AY$66,params!B3297,"cubic")</f>
        <v>#NAME?</v>
      </c>
      <c r="G3297" s="151" t="e">
        <f ca="1">_xll.BInterpol(cf!$A$2:$A$68,cf!$B$2:$B$68,params!B3297,"cubic")/100</f>
        <v>#NAME?</v>
      </c>
      <c r="H3297" s="199" t="e">
        <f t="shared" ca="1" si="416"/>
        <v>#NAME?</v>
      </c>
      <c r="I3297" s="152">
        <f t="shared" si="411"/>
        <v>0.19716013030827162</v>
      </c>
      <c r="J3297" s="152">
        <f t="shared" si="417"/>
        <v>5.352444210771079E-5</v>
      </c>
      <c r="K3297" s="3" t="e">
        <f t="shared" ca="1" si="413"/>
        <v>#NAME?</v>
      </c>
      <c r="L3297" s="153" t="e">
        <f t="shared" ca="1" si="418"/>
        <v>#NAME?</v>
      </c>
      <c r="M3297" s="195" t="e">
        <f ca="1">_xll.BInterpol(cf!$A$2:$A$68,cf!$C$2:$C$68,params!B3297,"cubic")</f>
        <v>#NAME?</v>
      </c>
      <c r="N3297" s="195" t="e">
        <f ca="1">+_xll.BInterpol(#REF!,#REF!,params!B3297,"cubic")</f>
        <v>#NAME?</v>
      </c>
      <c r="O3297" s="153" t="e">
        <f t="shared" ca="1" si="414"/>
        <v>#NAME?</v>
      </c>
    </row>
    <row r="3298" spans="1:15">
      <c r="A3298">
        <v>3295</v>
      </c>
      <c r="B3298">
        <f t="shared" si="412"/>
        <v>13.18</v>
      </c>
      <c r="C3298" s="151" t="e">
        <f ca="1">+_xll.BInterpol(Boost!$R$6:$R$66,Boost!$AZ$6:$AZ$66,params!B3298,"cubic")</f>
        <v>#NAME?</v>
      </c>
      <c r="D3298" s="151" t="e">
        <f ca="1">+_xll.BInterpol(Boost!$R$6:$R$66,Boost!$AX$6:$AX$66,params!B3298,"cubic")</f>
        <v>#NAME?</v>
      </c>
      <c r="E3298" s="198" t="e">
        <f t="shared" ca="1" si="415"/>
        <v>#NAME?</v>
      </c>
      <c r="F3298" s="151" t="e">
        <f ca="1">+_xll.BInterpol(Boost!$R$6:$R$66,Boost!$AY$6:$AY$66,params!B3298,"cubic")</f>
        <v>#NAME?</v>
      </c>
      <c r="G3298" s="151" t="e">
        <f ca="1">_xll.BInterpol(cf!$A$2:$A$68,cf!$B$2:$B$68,params!B3298,"cubic")/100</f>
        <v>#NAME?</v>
      </c>
      <c r="H3298" s="199" t="e">
        <f t="shared" ca="1" si="416"/>
        <v>#NAME?</v>
      </c>
      <c r="I3298" s="152">
        <f t="shared" ref="I3298:I3361" si="419">1-EXP($R$5*-1*B3298/(1-$R$6))</f>
        <v>0.19721365118220213</v>
      </c>
      <c r="J3298" s="152">
        <f t="shared" si="417"/>
        <v>5.3520873930512636E-5</v>
      </c>
      <c r="K3298" s="3" t="e">
        <f t="shared" ca="1" si="413"/>
        <v>#NAME?</v>
      </c>
      <c r="L3298" s="153" t="e">
        <f t="shared" ca="1" si="418"/>
        <v>#NAME?</v>
      </c>
      <c r="M3298" s="195" t="e">
        <f ca="1">_xll.BInterpol(cf!$A$2:$A$68,cf!$C$2:$C$68,params!B3298,"cubic")</f>
        <v>#NAME?</v>
      </c>
      <c r="N3298" s="195" t="e">
        <f ca="1">+_xll.BInterpol(#REF!,#REF!,params!B3298,"cubic")</f>
        <v>#NAME?</v>
      </c>
      <c r="O3298" s="153" t="e">
        <f t="shared" ca="1" si="414"/>
        <v>#NAME?</v>
      </c>
    </row>
    <row r="3299" spans="1:15">
      <c r="A3299">
        <v>3296</v>
      </c>
      <c r="B3299">
        <f t="shared" si="412"/>
        <v>13.183999999999999</v>
      </c>
      <c r="C3299" s="151" t="e">
        <f ca="1">+_xll.BInterpol(Boost!$R$6:$R$66,Boost!$AZ$6:$AZ$66,params!B3299,"cubic")</f>
        <v>#NAME?</v>
      </c>
      <c r="D3299" s="151" t="e">
        <f ca="1">+_xll.BInterpol(Boost!$R$6:$R$66,Boost!$AX$6:$AX$66,params!B3299,"cubic")</f>
        <v>#NAME?</v>
      </c>
      <c r="E3299" s="198" t="e">
        <f t="shared" ca="1" si="415"/>
        <v>#NAME?</v>
      </c>
      <c r="F3299" s="151" t="e">
        <f ca="1">+_xll.BInterpol(Boost!$R$6:$R$66,Boost!$AY$6:$AY$66,params!B3299,"cubic")</f>
        <v>#NAME?</v>
      </c>
      <c r="G3299" s="151" t="e">
        <f ca="1">_xll.BInterpol(cf!$A$2:$A$68,cf!$B$2:$B$68,params!B3299,"cubic")/100</f>
        <v>#NAME?</v>
      </c>
      <c r="H3299" s="199" t="e">
        <f t="shared" ca="1" si="416"/>
        <v>#NAME?</v>
      </c>
      <c r="I3299" s="152">
        <f t="shared" si="419"/>
        <v>0.19726716848819326</v>
      </c>
      <c r="J3299" s="152">
        <f t="shared" si="417"/>
        <v>5.3517305991124253E-5</v>
      </c>
      <c r="K3299" s="3" t="e">
        <f t="shared" ca="1" si="413"/>
        <v>#NAME?</v>
      </c>
      <c r="L3299" s="153" t="e">
        <f t="shared" ca="1" si="418"/>
        <v>#NAME?</v>
      </c>
      <c r="M3299" s="195" t="e">
        <f ca="1">_xll.BInterpol(cf!$A$2:$A$68,cf!$C$2:$C$68,params!B3299,"cubic")</f>
        <v>#NAME?</v>
      </c>
      <c r="N3299" s="195" t="e">
        <f ca="1">+_xll.BInterpol(#REF!,#REF!,params!B3299,"cubic")</f>
        <v>#NAME?</v>
      </c>
      <c r="O3299" s="153" t="e">
        <f t="shared" ca="1" si="414"/>
        <v>#NAME?</v>
      </c>
    </row>
    <row r="3300" spans="1:15">
      <c r="A3300">
        <v>3297</v>
      </c>
      <c r="B3300">
        <f t="shared" si="412"/>
        <v>13.188000000000001</v>
      </c>
      <c r="C3300" s="151" t="e">
        <f ca="1">+_xll.BInterpol(Boost!$R$6:$R$66,Boost!$AZ$6:$AZ$66,params!B3300,"cubic")</f>
        <v>#NAME?</v>
      </c>
      <c r="D3300" s="151" t="e">
        <f ca="1">+_xll.BInterpol(Boost!$R$6:$R$66,Boost!$AX$6:$AX$66,params!B3300,"cubic")</f>
        <v>#NAME?</v>
      </c>
      <c r="E3300" s="198" t="e">
        <f t="shared" ca="1" si="415"/>
        <v>#NAME?</v>
      </c>
      <c r="F3300" s="151" t="e">
        <f ca="1">+_xll.BInterpol(Boost!$R$6:$R$66,Boost!$AY$6:$AY$66,params!B3300,"cubic")</f>
        <v>#NAME?</v>
      </c>
      <c r="G3300" s="151" t="e">
        <f ca="1">_xll.BInterpol(cf!$A$2:$A$68,cf!$B$2:$B$68,params!B3300,"cubic")/100</f>
        <v>#NAME?</v>
      </c>
      <c r="H3300" s="199" t="e">
        <f t="shared" ca="1" si="416"/>
        <v>#NAME?</v>
      </c>
      <c r="I3300" s="152">
        <f t="shared" si="419"/>
        <v>0.19732068222648302</v>
      </c>
      <c r="J3300" s="152">
        <f t="shared" si="417"/>
        <v>5.3513738289767687E-5</v>
      </c>
      <c r="K3300" s="3" t="e">
        <f t="shared" ca="1" si="413"/>
        <v>#NAME?</v>
      </c>
      <c r="L3300" s="153" t="e">
        <f t="shared" ca="1" si="418"/>
        <v>#NAME?</v>
      </c>
      <c r="M3300" s="195" t="e">
        <f ca="1">_xll.BInterpol(cf!$A$2:$A$68,cf!$C$2:$C$68,params!B3300,"cubic")</f>
        <v>#NAME?</v>
      </c>
      <c r="N3300" s="195" t="e">
        <f ca="1">+_xll.BInterpol(#REF!,#REF!,params!B3300,"cubic")</f>
        <v>#NAME?</v>
      </c>
      <c r="O3300" s="153" t="e">
        <f t="shared" ca="1" si="414"/>
        <v>#NAME?</v>
      </c>
    </row>
    <row r="3301" spans="1:15">
      <c r="A3301">
        <v>3298</v>
      </c>
      <c r="B3301">
        <f t="shared" si="412"/>
        <v>13.192</v>
      </c>
      <c r="C3301" s="151" t="e">
        <f ca="1">+_xll.BInterpol(Boost!$R$6:$R$66,Boost!$AZ$6:$AZ$66,params!B3301,"cubic")</f>
        <v>#NAME?</v>
      </c>
      <c r="D3301" s="151" t="e">
        <f ca="1">+_xll.BInterpol(Boost!$R$6:$R$66,Boost!$AX$6:$AX$66,params!B3301,"cubic")</f>
        <v>#NAME?</v>
      </c>
      <c r="E3301" s="198" t="e">
        <f t="shared" ca="1" si="415"/>
        <v>#NAME?</v>
      </c>
      <c r="F3301" s="151" t="e">
        <f ca="1">+_xll.BInterpol(Boost!$R$6:$R$66,Boost!$AY$6:$AY$66,params!B3301,"cubic")</f>
        <v>#NAME?</v>
      </c>
      <c r="G3301" s="151" t="e">
        <f ca="1">_xll.BInterpol(cf!$A$2:$A$68,cf!$B$2:$B$68,params!B3301,"cubic")/100</f>
        <v>#NAME?</v>
      </c>
      <c r="H3301" s="199" t="e">
        <f t="shared" ca="1" si="416"/>
        <v>#NAME?</v>
      </c>
      <c r="I3301" s="152">
        <f t="shared" si="419"/>
        <v>0.19737419239730902</v>
      </c>
      <c r="J3301" s="152">
        <f t="shared" si="417"/>
        <v>5.3510170825998848E-5</v>
      </c>
      <c r="K3301" s="3" t="e">
        <f t="shared" ca="1" si="413"/>
        <v>#NAME?</v>
      </c>
      <c r="L3301" s="153" t="e">
        <f t="shared" ca="1" si="418"/>
        <v>#NAME?</v>
      </c>
      <c r="M3301" s="195" t="e">
        <f ca="1">_xll.BInterpol(cf!$A$2:$A$68,cf!$C$2:$C$68,params!B3301,"cubic")</f>
        <v>#NAME?</v>
      </c>
      <c r="N3301" s="195" t="e">
        <f ca="1">+_xll.BInterpol(#REF!,#REF!,params!B3301,"cubic")</f>
        <v>#NAME?</v>
      </c>
      <c r="O3301" s="153" t="e">
        <f t="shared" ca="1" si="414"/>
        <v>#NAME?</v>
      </c>
    </row>
    <row r="3302" spans="1:15">
      <c r="A3302">
        <v>3299</v>
      </c>
      <c r="B3302">
        <f t="shared" si="412"/>
        <v>13.196</v>
      </c>
      <c r="C3302" s="151" t="e">
        <f ca="1">+_xll.BInterpol(Boost!$R$6:$R$66,Boost!$AZ$6:$AZ$66,params!B3302,"cubic")</f>
        <v>#NAME?</v>
      </c>
      <c r="D3302" s="151" t="e">
        <f ca="1">+_xll.BInterpol(Boost!$R$6:$R$66,Boost!$AX$6:$AX$66,params!B3302,"cubic")</f>
        <v>#NAME?</v>
      </c>
      <c r="E3302" s="198" t="e">
        <f t="shared" ca="1" si="415"/>
        <v>#NAME?</v>
      </c>
      <c r="F3302" s="151" t="e">
        <f ca="1">+_xll.BInterpol(Boost!$R$6:$R$66,Boost!$AY$6:$AY$66,params!B3302,"cubic")</f>
        <v>#NAME?</v>
      </c>
      <c r="G3302" s="151" t="e">
        <f ca="1">_xll.BInterpol(cf!$A$2:$A$68,cf!$B$2:$B$68,params!B3302,"cubic")/100</f>
        <v>#NAME?</v>
      </c>
      <c r="H3302" s="199" t="e">
        <f t="shared" ca="1" si="416"/>
        <v>#NAME?</v>
      </c>
      <c r="I3302" s="152">
        <f t="shared" si="419"/>
        <v>0.19742769900090928</v>
      </c>
      <c r="J3302" s="152">
        <f t="shared" si="417"/>
        <v>5.3506603600261826E-5</v>
      </c>
      <c r="K3302" s="3" t="e">
        <f t="shared" ca="1" si="413"/>
        <v>#NAME?</v>
      </c>
      <c r="L3302" s="153" t="e">
        <f t="shared" ca="1" si="418"/>
        <v>#NAME?</v>
      </c>
      <c r="M3302" s="195" t="e">
        <f ca="1">_xll.BInterpol(cf!$A$2:$A$68,cf!$C$2:$C$68,params!B3302,"cubic")</f>
        <v>#NAME?</v>
      </c>
      <c r="N3302" s="195" t="e">
        <f ca="1">+_xll.BInterpol(#REF!,#REF!,params!B3302,"cubic")</f>
        <v>#NAME?</v>
      </c>
      <c r="O3302" s="153" t="e">
        <f t="shared" ca="1" si="414"/>
        <v>#NAME?</v>
      </c>
    </row>
    <row r="3303" spans="1:15">
      <c r="A3303">
        <v>3300</v>
      </c>
      <c r="B3303">
        <f t="shared" si="412"/>
        <v>13.2</v>
      </c>
      <c r="C3303" s="151" t="e">
        <f ca="1">+_xll.BInterpol(Boost!$R$6:$R$66,Boost!$AZ$6:$AZ$66,params!B3303,"cubic")</f>
        <v>#NAME?</v>
      </c>
      <c r="D3303" s="151" t="e">
        <f ca="1">+_xll.BInterpol(Boost!$R$6:$R$66,Boost!$AX$6:$AX$66,params!B3303,"cubic")</f>
        <v>#NAME?</v>
      </c>
      <c r="E3303" s="198" t="e">
        <f t="shared" ca="1" si="415"/>
        <v>#NAME?</v>
      </c>
      <c r="F3303" s="151" t="e">
        <f ca="1">+_xll.BInterpol(Boost!$R$6:$R$66,Boost!$AY$6:$AY$66,params!B3303,"cubic")</f>
        <v>#NAME?</v>
      </c>
      <c r="G3303" s="151" t="e">
        <f ca="1">_xll.BInterpol(cf!$A$2:$A$68,cf!$B$2:$B$68,params!B3303,"cubic")/100</f>
        <v>#NAME?</v>
      </c>
      <c r="H3303" s="199" t="e">
        <f t="shared" ca="1" si="416"/>
        <v>#NAME?</v>
      </c>
      <c r="I3303" s="152">
        <f t="shared" si="419"/>
        <v>0.19748120203752151</v>
      </c>
      <c r="J3303" s="152">
        <f t="shared" si="417"/>
        <v>5.3503036612223553E-5</v>
      </c>
      <c r="K3303" s="3" t="e">
        <f t="shared" ca="1" si="413"/>
        <v>#NAME?</v>
      </c>
      <c r="L3303" s="153" t="e">
        <f t="shared" ca="1" si="418"/>
        <v>#NAME?</v>
      </c>
      <c r="M3303" s="195" t="e">
        <f ca="1">_xll.BInterpol(cf!$A$2:$A$68,cf!$C$2:$C$68,params!B3303,"cubic")</f>
        <v>#NAME?</v>
      </c>
      <c r="N3303" s="195" t="e">
        <f ca="1">+_xll.BInterpol(#REF!,#REF!,params!B3303,"cubic")</f>
        <v>#NAME?</v>
      </c>
      <c r="O3303" s="153" t="e">
        <f t="shared" ca="1" si="414"/>
        <v>#NAME?</v>
      </c>
    </row>
    <row r="3304" spans="1:15">
      <c r="A3304">
        <v>3301</v>
      </c>
      <c r="B3304">
        <f t="shared" si="412"/>
        <v>13.204000000000001</v>
      </c>
      <c r="C3304" s="151" t="e">
        <f ca="1">+_xll.BInterpol(Boost!$R$6:$R$66,Boost!$AZ$6:$AZ$66,params!B3304,"cubic")</f>
        <v>#NAME?</v>
      </c>
      <c r="D3304" s="151" t="e">
        <f ca="1">+_xll.BInterpol(Boost!$R$6:$R$66,Boost!$AX$6:$AX$66,params!B3304,"cubic")</f>
        <v>#NAME?</v>
      </c>
      <c r="E3304" s="198" t="e">
        <f t="shared" ca="1" si="415"/>
        <v>#NAME?</v>
      </c>
      <c r="F3304" s="151" t="e">
        <f ca="1">+_xll.BInterpol(Boost!$R$6:$R$66,Boost!$AY$6:$AY$66,params!B3304,"cubic")</f>
        <v>#NAME?</v>
      </c>
      <c r="G3304" s="151" t="e">
        <f ca="1">_xll.BInterpol(cf!$A$2:$A$68,cf!$B$2:$B$68,params!B3304,"cubic")/100</f>
        <v>#NAME?</v>
      </c>
      <c r="H3304" s="199" t="e">
        <f t="shared" ca="1" si="416"/>
        <v>#NAME?</v>
      </c>
      <c r="I3304" s="152">
        <f t="shared" si="419"/>
        <v>0.19753470150738361</v>
      </c>
      <c r="J3304" s="152">
        <f t="shared" si="417"/>
        <v>5.3499469862106075E-5</v>
      </c>
      <c r="K3304" s="3" t="e">
        <f t="shared" ca="1" si="413"/>
        <v>#NAME?</v>
      </c>
      <c r="L3304" s="153" t="e">
        <f t="shared" ca="1" si="418"/>
        <v>#NAME?</v>
      </c>
      <c r="M3304" s="195" t="e">
        <f ca="1">_xll.BInterpol(cf!$A$2:$A$68,cf!$C$2:$C$68,params!B3304,"cubic")</f>
        <v>#NAME?</v>
      </c>
      <c r="N3304" s="195" t="e">
        <f ca="1">+_xll.BInterpol(#REF!,#REF!,params!B3304,"cubic")</f>
        <v>#NAME?</v>
      </c>
      <c r="O3304" s="153" t="e">
        <f t="shared" ca="1" si="414"/>
        <v>#NAME?</v>
      </c>
    </row>
    <row r="3305" spans="1:15">
      <c r="A3305">
        <v>3302</v>
      </c>
      <c r="B3305">
        <f t="shared" si="412"/>
        <v>13.208</v>
      </c>
      <c r="C3305" s="151" t="e">
        <f ca="1">+_xll.BInterpol(Boost!$R$6:$R$66,Boost!$AZ$6:$AZ$66,params!B3305,"cubic")</f>
        <v>#NAME?</v>
      </c>
      <c r="D3305" s="151" t="e">
        <f ca="1">+_xll.BInterpol(Boost!$R$6:$R$66,Boost!$AX$6:$AX$66,params!B3305,"cubic")</f>
        <v>#NAME?</v>
      </c>
      <c r="E3305" s="198" t="e">
        <f t="shared" ca="1" si="415"/>
        <v>#NAME?</v>
      </c>
      <c r="F3305" s="151" t="e">
        <f ca="1">+_xll.BInterpol(Boost!$R$6:$R$66,Boost!$AY$6:$AY$66,params!B3305,"cubic")</f>
        <v>#NAME?</v>
      </c>
      <c r="G3305" s="151" t="e">
        <f ca="1">_xll.BInterpol(cf!$A$2:$A$68,cf!$B$2:$B$68,params!B3305,"cubic")/100</f>
        <v>#NAME?</v>
      </c>
      <c r="H3305" s="199" t="e">
        <f t="shared" ca="1" si="416"/>
        <v>#NAME?</v>
      </c>
      <c r="I3305" s="152">
        <f t="shared" si="419"/>
        <v>0.19758819741073308</v>
      </c>
      <c r="J3305" s="152">
        <f t="shared" si="417"/>
        <v>5.3495903349465301E-5</v>
      </c>
      <c r="K3305" s="3" t="e">
        <f t="shared" ca="1" si="413"/>
        <v>#NAME?</v>
      </c>
      <c r="L3305" s="153" t="e">
        <f t="shared" ca="1" si="418"/>
        <v>#NAME?</v>
      </c>
      <c r="M3305" s="195" t="e">
        <f ca="1">_xll.BInterpol(cf!$A$2:$A$68,cf!$C$2:$C$68,params!B3305,"cubic")</f>
        <v>#NAME?</v>
      </c>
      <c r="N3305" s="195" t="e">
        <f ca="1">+_xll.BInterpol(#REF!,#REF!,params!B3305,"cubic")</f>
        <v>#NAME?</v>
      </c>
      <c r="O3305" s="153" t="e">
        <f t="shared" ca="1" si="414"/>
        <v>#NAME?</v>
      </c>
    </row>
    <row r="3306" spans="1:15">
      <c r="A3306">
        <v>3303</v>
      </c>
      <c r="B3306">
        <f t="shared" si="412"/>
        <v>13.212</v>
      </c>
      <c r="C3306" s="151" t="e">
        <f ca="1">+_xll.BInterpol(Boost!$R$6:$R$66,Boost!$AZ$6:$AZ$66,params!B3306,"cubic")</f>
        <v>#NAME?</v>
      </c>
      <c r="D3306" s="151" t="e">
        <f ca="1">+_xll.BInterpol(Boost!$R$6:$R$66,Boost!$AX$6:$AX$66,params!B3306,"cubic")</f>
        <v>#NAME?</v>
      </c>
      <c r="E3306" s="198" t="e">
        <f t="shared" ca="1" si="415"/>
        <v>#NAME?</v>
      </c>
      <c r="F3306" s="151" t="e">
        <f ca="1">+_xll.BInterpol(Boost!$R$6:$R$66,Boost!$AY$6:$AY$66,params!B3306,"cubic")</f>
        <v>#NAME?</v>
      </c>
      <c r="G3306" s="151" t="e">
        <f ca="1">_xll.BInterpol(cf!$A$2:$A$68,cf!$B$2:$B$68,params!B3306,"cubic")/100</f>
        <v>#NAME?</v>
      </c>
      <c r="H3306" s="199" t="e">
        <f t="shared" ca="1" si="416"/>
        <v>#NAME?</v>
      </c>
      <c r="I3306" s="152">
        <f t="shared" si="419"/>
        <v>0.19764168974780805</v>
      </c>
      <c r="J3306" s="152">
        <f t="shared" si="417"/>
        <v>5.3492337074967367E-5</v>
      </c>
      <c r="K3306" s="3" t="e">
        <f t="shared" ca="1" si="413"/>
        <v>#NAME?</v>
      </c>
      <c r="L3306" s="153" t="e">
        <f t="shared" ca="1" si="418"/>
        <v>#NAME?</v>
      </c>
      <c r="M3306" s="195" t="e">
        <f ca="1">_xll.BInterpol(cf!$A$2:$A$68,cf!$C$2:$C$68,params!B3306,"cubic")</f>
        <v>#NAME?</v>
      </c>
      <c r="N3306" s="195" t="e">
        <f ca="1">+_xll.BInterpol(#REF!,#REF!,params!B3306,"cubic")</f>
        <v>#NAME?</v>
      </c>
      <c r="O3306" s="153" t="e">
        <f t="shared" ca="1" si="414"/>
        <v>#NAME?</v>
      </c>
    </row>
    <row r="3307" spans="1:15">
      <c r="A3307">
        <v>3304</v>
      </c>
      <c r="B3307">
        <f t="shared" si="412"/>
        <v>13.215999999999999</v>
      </c>
      <c r="C3307" s="151" t="e">
        <f ca="1">+_xll.BInterpol(Boost!$R$6:$R$66,Boost!$AZ$6:$AZ$66,params!B3307,"cubic")</f>
        <v>#NAME?</v>
      </c>
      <c r="D3307" s="151" t="e">
        <f ca="1">+_xll.BInterpol(Boost!$R$6:$R$66,Boost!$AX$6:$AX$66,params!B3307,"cubic")</f>
        <v>#NAME?</v>
      </c>
      <c r="E3307" s="198" t="e">
        <f t="shared" ca="1" si="415"/>
        <v>#NAME?</v>
      </c>
      <c r="F3307" s="151" t="e">
        <f ca="1">+_xll.BInterpol(Boost!$R$6:$R$66,Boost!$AY$6:$AY$66,params!B3307,"cubic")</f>
        <v>#NAME?</v>
      </c>
      <c r="G3307" s="151" t="e">
        <f ca="1">_xll.BInterpol(cf!$A$2:$A$68,cf!$B$2:$B$68,params!B3307,"cubic")/100</f>
        <v>#NAME?</v>
      </c>
      <c r="H3307" s="199" t="e">
        <f t="shared" ca="1" si="416"/>
        <v>#NAME?</v>
      </c>
      <c r="I3307" s="152">
        <f t="shared" si="419"/>
        <v>0.19769517851884599</v>
      </c>
      <c r="J3307" s="152">
        <f t="shared" si="417"/>
        <v>5.3488771037946137E-5</v>
      </c>
      <c r="K3307" s="3" t="e">
        <f t="shared" ca="1" si="413"/>
        <v>#NAME?</v>
      </c>
      <c r="L3307" s="153" t="e">
        <f t="shared" ca="1" si="418"/>
        <v>#NAME?</v>
      </c>
      <c r="M3307" s="195" t="e">
        <f ca="1">_xll.BInterpol(cf!$A$2:$A$68,cf!$C$2:$C$68,params!B3307,"cubic")</f>
        <v>#NAME?</v>
      </c>
      <c r="N3307" s="195" t="e">
        <f ca="1">+_xll.BInterpol(#REF!,#REF!,params!B3307,"cubic")</f>
        <v>#NAME?</v>
      </c>
      <c r="O3307" s="153" t="e">
        <f t="shared" ca="1" si="414"/>
        <v>#NAME?</v>
      </c>
    </row>
    <row r="3308" spans="1:15">
      <c r="A3308">
        <v>3305</v>
      </c>
      <c r="B3308">
        <f t="shared" si="412"/>
        <v>13.22</v>
      </c>
      <c r="C3308" s="151" t="e">
        <f ca="1">+_xll.BInterpol(Boost!$R$6:$R$66,Boost!$AZ$6:$AZ$66,params!B3308,"cubic")</f>
        <v>#NAME?</v>
      </c>
      <c r="D3308" s="151" t="e">
        <f ca="1">+_xll.BInterpol(Boost!$R$6:$R$66,Boost!$AX$6:$AX$66,params!B3308,"cubic")</f>
        <v>#NAME?</v>
      </c>
      <c r="E3308" s="198" t="e">
        <f t="shared" ca="1" si="415"/>
        <v>#NAME?</v>
      </c>
      <c r="F3308" s="151" t="e">
        <f ca="1">+_xll.BInterpol(Boost!$R$6:$R$66,Boost!$AY$6:$AY$66,params!B3308,"cubic")</f>
        <v>#NAME?</v>
      </c>
      <c r="G3308" s="151" t="e">
        <f ca="1">_xll.BInterpol(cf!$A$2:$A$68,cf!$B$2:$B$68,params!B3308,"cubic")/100</f>
        <v>#NAME?</v>
      </c>
      <c r="H3308" s="199" t="e">
        <f t="shared" ca="1" si="416"/>
        <v>#NAME?</v>
      </c>
      <c r="I3308" s="152">
        <f t="shared" si="419"/>
        <v>0.19774866372408473</v>
      </c>
      <c r="J3308" s="152">
        <f t="shared" si="417"/>
        <v>5.3485205238734679E-5</v>
      </c>
      <c r="K3308" s="3" t="e">
        <f t="shared" ca="1" si="413"/>
        <v>#NAME?</v>
      </c>
      <c r="L3308" s="153" t="e">
        <f t="shared" ca="1" si="418"/>
        <v>#NAME?</v>
      </c>
      <c r="M3308" s="195" t="e">
        <f ca="1">_xll.BInterpol(cf!$A$2:$A$68,cf!$C$2:$C$68,params!B3308,"cubic")</f>
        <v>#NAME?</v>
      </c>
      <c r="N3308" s="195" t="e">
        <f ca="1">+_xll.BInterpol(#REF!,#REF!,params!B3308,"cubic")</f>
        <v>#NAME?</v>
      </c>
      <c r="O3308" s="153" t="e">
        <f t="shared" ca="1" si="414"/>
        <v>#NAME?</v>
      </c>
    </row>
    <row r="3309" spans="1:15">
      <c r="A3309">
        <v>3306</v>
      </c>
      <c r="B3309">
        <f t="shared" si="412"/>
        <v>13.224</v>
      </c>
      <c r="C3309" s="151" t="e">
        <f ca="1">+_xll.BInterpol(Boost!$R$6:$R$66,Boost!$AZ$6:$AZ$66,params!B3309,"cubic")</f>
        <v>#NAME?</v>
      </c>
      <c r="D3309" s="151" t="e">
        <f ca="1">+_xll.BInterpol(Boost!$R$6:$R$66,Boost!$AX$6:$AX$66,params!B3309,"cubic")</f>
        <v>#NAME?</v>
      </c>
      <c r="E3309" s="198" t="e">
        <f t="shared" ca="1" si="415"/>
        <v>#NAME?</v>
      </c>
      <c r="F3309" s="151" t="e">
        <f ca="1">+_xll.BInterpol(Boost!$R$6:$R$66,Boost!$AY$6:$AY$66,params!B3309,"cubic")</f>
        <v>#NAME?</v>
      </c>
      <c r="G3309" s="151" t="e">
        <f ca="1">_xll.BInterpol(cf!$A$2:$A$68,cf!$B$2:$B$68,params!B3309,"cubic")/100</f>
        <v>#NAME?</v>
      </c>
      <c r="H3309" s="199" t="e">
        <f t="shared" ca="1" si="416"/>
        <v>#NAME?</v>
      </c>
      <c r="I3309" s="152">
        <f t="shared" si="419"/>
        <v>0.19780214536376206</v>
      </c>
      <c r="J3309" s="152">
        <f t="shared" si="417"/>
        <v>5.3481639677332993E-5</v>
      </c>
      <c r="K3309" s="3" t="e">
        <f t="shared" ca="1" si="413"/>
        <v>#NAME?</v>
      </c>
      <c r="L3309" s="153" t="e">
        <f t="shared" ca="1" si="418"/>
        <v>#NAME?</v>
      </c>
      <c r="M3309" s="195" t="e">
        <f ca="1">_xll.BInterpol(cf!$A$2:$A$68,cf!$C$2:$C$68,params!B3309,"cubic")</f>
        <v>#NAME?</v>
      </c>
      <c r="N3309" s="195" t="e">
        <f ca="1">+_xll.BInterpol(#REF!,#REF!,params!B3309,"cubic")</f>
        <v>#NAME?</v>
      </c>
      <c r="O3309" s="153" t="e">
        <f t="shared" ca="1" si="414"/>
        <v>#NAME?</v>
      </c>
    </row>
    <row r="3310" spans="1:15">
      <c r="A3310">
        <v>3307</v>
      </c>
      <c r="B3310">
        <f t="shared" si="412"/>
        <v>13.228</v>
      </c>
      <c r="C3310" s="151" t="e">
        <f ca="1">+_xll.BInterpol(Boost!$R$6:$R$66,Boost!$AZ$6:$AZ$66,params!B3310,"cubic")</f>
        <v>#NAME?</v>
      </c>
      <c r="D3310" s="151" t="e">
        <f ca="1">+_xll.BInterpol(Boost!$R$6:$R$66,Boost!$AX$6:$AX$66,params!B3310,"cubic")</f>
        <v>#NAME?</v>
      </c>
      <c r="E3310" s="198" t="e">
        <f t="shared" ca="1" si="415"/>
        <v>#NAME?</v>
      </c>
      <c r="F3310" s="151" t="e">
        <f ca="1">+_xll.BInterpol(Boost!$R$6:$R$66,Boost!$AY$6:$AY$66,params!B3310,"cubic")</f>
        <v>#NAME?</v>
      </c>
      <c r="G3310" s="151" t="e">
        <f ca="1">_xll.BInterpol(cf!$A$2:$A$68,cf!$B$2:$B$68,params!B3310,"cubic")/100</f>
        <v>#NAME?</v>
      </c>
      <c r="H3310" s="199" t="e">
        <f t="shared" ca="1" si="416"/>
        <v>#NAME?</v>
      </c>
      <c r="I3310" s="152">
        <f t="shared" si="419"/>
        <v>0.19785562343811547</v>
      </c>
      <c r="J3310" s="152">
        <f t="shared" si="417"/>
        <v>5.3478074353408012E-5</v>
      </c>
      <c r="K3310" s="3" t="e">
        <f t="shared" ca="1" si="413"/>
        <v>#NAME?</v>
      </c>
      <c r="L3310" s="153" t="e">
        <f t="shared" ca="1" si="418"/>
        <v>#NAME?</v>
      </c>
      <c r="M3310" s="195" t="e">
        <f ca="1">_xll.BInterpol(cf!$A$2:$A$68,cf!$C$2:$C$68,params!B3310,"cubic")</f>
        <v>#NAME?</v>
      </c>
      <c r="N3310" s="195" t="e">
        <f ca="1">+_xll.BInterpol(#REF!,#REF!,params!B3310,"cubic")</f>
        <v>#NAME?</v>
      </c>
      <c r="O3310" s="153" t="e">
        <f t="shared" ca="1" si="414"/>
        <v>#NAME?</v>
      </c>
    </row>
    <row r="3311" spans="1:15">
      <c r="A3311">
        <v>3308</v>
      </c>
      <c r="B3311">
        <f t="shared" si="412"/>
        <v>13.231999999999999</v>
      </c>
      <c r="C3311" s="151" t="e">
        <f ca="1">+_xll.BInterpol(Boost!$R$6:$R$66,Boost!$AZ$6:$AZ$66,params!B3311,"cubic")</f>
        <v>#NAME?</v>
      </c>
      <c r="D3311" s="151" t="e">
        <f ca="1">+_xll.BInterpol(Boost!$R$6:$R$66,Boost!$AX$6:$AX$66,params!B3311,"cubic")</f>
        <v>#NAME?</v>
      </c>
      <c r="E3311" s="198" t="e">
        <f t="shared" ca="1" si="415"/>
        <v>#NAME?</v>
      </c>
      <c r="F3311" s="151" t="e">
        <f ca="1">+_xll.BInterpol(Boost!$R$6:$R$66,Boost!$AY$6:$AY$66,params!B3311,"cubic")</f>
        <v>#NAME?</v>
      </c>
      <c r="G3311" s="151" t="e">
        <f ca="1">_xll.BInterpol(cf!$A$2:$A$68,cf!$B$2:$B$68,params!B3311,"cubic")/100</f>
        <v>#NAME?</v>
      </c>
      <c r="H3311" s="199" t="e">
        <f t="shared" ca="1" si="416"/>
        <v>#NAME?</v>
      </c>
      <c r="I3311" s="152">
        <f t="shared" si="419"/>
        <v>0.19790909794738287</v>
      </c>
      <c r="J3311" s="152">
        <f t="shared" si="417"/>
        <v>5.3474509267403825E-5</v>
      </c>
      <c r="K3311" s="3" t="e">
        <f t="shared" ca="1" si="413"/>
        <v>#NAME?</v>
      </c>
      <c r="L3311" s="153" t="e">
        <f t="shared" ca="1" si="418"/>
        <v>#NAME?</v>
      </c>
      <c r="M3311" s="195" t="e">
        <f ca="1">_xll.BInterpol(cf!$A$2:$A$68,cf!$C$2:$C$68,params!B3311,"cubic")</f>
        <v>#NAME?</v>
      </c>
      <c r="N3311" s="195" t="e">
        <f ca="1">+_xll.BInterpol(#REF!,#REF!,params!B3311,"cubic")</f>
        <v>#NAME?</v>
      </c>
      <c r="O3311" s="153" t="e">
        <f t="shared" ca="1" si="414"/>
        <v>#NAME?</v>
      </c>
    </row>
    <row r="3312" spans="1:15">
      <c r="A3312">
        <v>3309</v>
      </c>
      <c r="B3312">
        <f t="shared" si="412"/>
        <v>13.236000000000001</v>
      </c>
      <c r="C3312" s="151" t="e">
        <f ca="1">+_xll.BInterpol(Boost!$R$6:$R$66,Boost!$AZ$6:$AZ$66,params!B3312,"cubic")</f>
        <v>#NAME?</v>
      </c>
      <c r="D3312" s="151" t="e">
        <f ca="1">+_xll.BInterpol(Boost!$R$6:$R$66,Boost!$AX$6:$AX$66,params!B3312,"cubic")</f>
        <v>#NAME?</v>
      </c>
      <c r="E3312" s="198" t="e">
        <f t="shared" ca="1" si="415"/>
        <v>#NAME?</v>
      </c>
      <c r="F3312" s="151" t="e">
        <f ca="1">+_xll.BInterpol(Boost!$R$6:$R$66,Boost!$AY$6:$AY$66,params!B3312,"cubic")</f>
        <v>#NAME?</v>
      </c>
      <c r="G3312" s="151" t="e">
        <f ca="1">_xll.BInterpol(cf!$A$2:$A$68,cf!$B$2:$B$68,params!B3312,"cubic")/100</f>
        <v>#NAME?</v>
      </c>
      <c r="H3312" s="199" t="e">
        <f t="shared" ca="1" si="416"/>
        <v>#NAME?</v>
      </c>
      <c r="I3312" s="152">
        <f t="shared" si="419"/>
        <v>0.19796256889180175</v>
      </c>
      <c r="J3312" s="152">
        <f t="shared" si="417"/>
        <v>5.3470944418876343E-5</v>
      </c>
      <c r="K3312" s="3" t="e">
        <f t="shared" ca="1" si="413"/>
        <v>#NAME?</v>
      </c>
      <c r="L3312" s="153" t="e">
        <f t="shared" ca="1" si="418"/>
        <v>#NAME?</v>
      </c>
      <c r="M3312" s="195" t="e">
        <f ca="1">_xll.BInterpol(cf!$A$2:$A$68,cf!$C$2:$C$68,params!B3312,"cubic")</f>
        <v>#NAME?</v>
      </c>
      <c r="N3312" s="195" t="e">
        <f ca="1">+_xll.BInterpol(#REF!,#REF!,params!B3312,"cubic")</f>
        <v>#NAME?</v>
      </c>
      <c r="O3312" s="153" t="e">
        <f t="shared" ca="1" si="414"/>
        <v>#NAME?</v>
      </c>
    </row>
    <row r="3313" spans="1:15">
      <c r="A3313">
        <v>3310</v>
      </c>
      <c r="B3313">
        <f t="shared" si="412"/>
        <v>13.24</v>
      </c>
      <c r="C3313" s="151" t="e">
        <f ca="1">+_xll.BInterpol(Boost!$R$6:$R$66,Boost!$AZ$6:$AZ$66,params!B3313,"cubic")</f>
        <v>#NAME?</v>
      </c>
      <c r="D3313" s="151" t="e">
        <f ca="1">+_xll.BInterpol(Boost!$R$6:$R$66,Boost!$AX$6:$AX$66,params!B3313,"cubic")</f>
        <v>#NAME?</v>
      </c>
      <c r="E3313" s="198" t="e">
        <f t="shared" ca="1" si="415"/>
        <v>#NAME?</v>
      </c>
      <c r="F3313" s="151" t="e">
        <f ca="1">+_xll.BInterpol(Boost!$R$6:$R$66,Boost!$AY$6:$AY$66,params!B3313,"cubic")</f>
        <v>#NAME?</v>
      </c>
      <c r="G3313" s="151" t="e">
        <f ca="1">_xll.BInterpol(cf!$A$2:$A$68,cf!$B$2:$B$68,params!B3313,"cubic")/100</f>
        <v>#NAME?</v>
      </c>
      <c r="H3313" s="199" t="e">
        <f t="shared" ca="1" si="416"/>
        <v>#NAME?</v>
      </c>
      <c r="I3313" s="152">
        <f t="shared" si="419"/>
        <v>0.1980160362716098</v>
      </c>
      <c r="J3313" s="152">
        <f t="shared" si="417"/>
        <v>5.346737980804761E-5</v>
      </c>
      <c r="K3313" s="3" t="e">
        <f t="shared" ca="1" si="413"/>
        <v>#NAME?</v>
      </c>
      <c r="L3313" s="153" t="e">
        <f t="shared" ca="1" si="418"/>
        <v>#NAME?</v>
      </c>
      <c r="M3313" s="195" t="e">
        <f ca="1">_xll.BInterpol(cf!$A$2:$A$68,cf!$C$2:$C$68,params!B3313,"cubic")</f>
        <v>#NAME?</v>
      </c>
      <c r="N3313" s="195" t="e">
        <f ca="1">+_xll.BInterpol(#REF!,#REF!,params!B3313,"cubic")</f>
        <v>#NAME?</v>
      </c>
      <c r="O3313" s="153" t="e">
        <f t="shared" ca="1" si="414"/>
        <v>#NAME?</v>
      </c>
    </row>
    <row r="3314" spans="1:15">
      <c r="A3314">
        <v>3311</v>
      </c>
      <c r="B3314">
        <f t="shared" si="412"/>
        <v>13.244</v>
      </c>
      <c r="C3314" s="151" t="e">
        <f ca="1">+_xll.BInterpol(Boost!$R$6:$R$66,Boost!$AZ$6:$AZ$66,params!B3314,"cubic")</f>
        <v>#NAME?</v>
      </c>
      <c r="D3314" s="151" t="e">
        <f ca="1">+_xll.BInterpol(Boost!$R$6:$R$66,Boost!$AX$6:$AX$66,params!B3314,"cubic")</f>
        <v>#NAME?</v>
      </c>
      <c r="E3314" s="198" t="e">
        <f t="shared" ca="1" si="415"/>
        <v>#NAME?</v>
      </c>
      <c r="F3314" s="151" t="e">
        <f ca="1">+_xll.BInterpol(Boost!$R$6:$R$66,Boost!$AY$6:$AY$66,params!B3314,"cubic")</f>
        <v>#NAME?</v>
      </c>
      <c r="G3314" s="151" t="e">
        <f ca="1">_xll.BInterpol(cf!$A$2:$A$68,cf!$B$2:$B$68,params!B3314,"cubic")/100</f>
        <v>#NAME?</v>
      </c>
      <c r="H3314" s="199" t="e">
        <f t="shared" ca="1" si="416"/>
        <v>#NAME?</v>
      </c>
      <c r="I3314" s="152">
        <f t="shared" si="419"/>
        <v>0.19806950008704471</v>
      </c>
      <c r="J3314" s="152">
        <f t="shared" si="417"/>
        <v>5.3463815434917628E-5</v>
      </c>
      <c r="K3314" s="3" t="e">
        <f t="shared" ca="1" si="413"/>
        <v>#NAME?</v>
      </c>
      <c r="L3314" s="153" t="e">
        <f t="shared" ca="1" si="418"/>
        <v>#NAME?</v>
      </c>
      <c r="M3314" s="195" t="e">
        <f ca="1">_xll.BInterpol(cf!$A$2:$A$68,cf!$C$2:$C$68,params!B3314,"cubic")</f>
        <v>#NAME?</v>
      </c>
      <c r="N3314" s="195" t="e">
        <f ca="1">+_xll.BInterpol(#REF!,#REF!,params!B3314,"cubic")</f>
        <v>#NAME?</v>
      </c>
      <c r="O3314" s="153" t="e">
        <f t="shared" ca="1" si="414"/>
        <v>#NAME?</v>
      </c>
    </row>
    <row r="3315" spans="1:15">
      <c r="A3315">
        <v>3312</v>
      </c>
      <c r="B3315">
        <f t="shared" si="412"/>
        <v>13.247999999999999</v>
      </c>
      <c r="C3315" s="151" t="e">
        <f ca="1">+_xll.BInterpol(Boost!$R$6:$R$66,Boost!$AZ$6:$AZ$66,params!B3315,"cubic")</f>
        <v>#NAME?</v>
      </c>
      <c r="D3315" s="151" t="e">
        <f ca="1">+_xll.BInterpol(Boost!$R$6:$R$66,Boost!$AX$6:$AX$66,params!B3315,"cubic")</f>
        <v>#NAME?</v>
      </c>
      <c r="E3315" s="198" t="e">
        <f t="shared" ca="1" si="415"/>
        <v>#NAME?</v>
      </c>
      <c r="F3315" s="151" t="e">
        <f ca="1">+_xll.BInterpol(Boost!$R$6:$R$66,Boost!$AY$6:$AY$66,params!B3315,"cubic")</f>
        <v>#NAME?</v>
      </c>
      <c r="G3315" s="151" t="e">
        <f ca="1">_xll.BInterpol(cf!$A$2:$A$68,cf!$B$2:$B$68,params!B3315,"cubic")/100</f>
        <v>#NAME?</v>
      </c>
      <c r="H3315" s="199" t="e">
        <f t="shared" ca="1" si="416"/>
        <v>#NAME?</v>
      </c>
      <c r="I3315" s="152">
        <f t="shared" si="419"/>
        <v>0.19812296033834409</v>
      </c>
      <c r="J3315" s="152">
        <f t="shared" si="417"/>
        <v>5.3460251299375372E-5</v>
      </c>
      <c r="K3315" s="3" t="e">
        <f t="shared" ca="1" si="413"/>
        <v>#NAME?</v>
      </c>
      <c r="L3315" s="153" t="e">
        <f t="shared" ca="1" si="418"/>
        <v>#NAME?</v>
      </c>
      <c r="M3315" s="195" t="e">
        <f ca="1">_xll.BInterpol(cf!$A$2:$A$68,cf!$C$2:$C$68,params!B3315,"cubic")</f>
        <v>#NAME?</v>
      </c>
      <c r="N3315" s="195" t="e">
        <f ca="1">+_xll.BInterpol(#REF!,#REF!,params!B3315,"cubic")</f>
        <v>#NAME?</v>
      </c>
      <c r="O3315" s="153" t="e">
        <f t="shared" ca="1" si="414"/>
        <v>#NAME?</v>
      </c>
    </row>
    <row r="3316" spans="1:15">
      <c r="A3316">
        <v>3313</v>
      </c>
      <c r="B3316">
        <f t="shared" si="412"/>
        <v>13.252000000000001</v>
      </c>
      <c r="C3316" s="151" t="e">
        <f ca="1">+_xll.BInterpol(Boost!$R$6:$R$66,Boost!$AZ$6:$AZ$66,params!B3316,"cubic")</f>
        <v>#NAME?</v>
      </c>
      <c r="D3316" s="151" t="e">
        <f ca="1">+_xll.BInterpol(Boost!$R$6:$R$66,Boost!$AX$6:$AX$66,params!B3316,"cubic")</f>
        <v>#NAME?</v>
      </c>
      <c r="E3316" s="198" t="e">
        <f t="shared" ca="1" si="415"/>
        <v>#NAME?</v>
      </c>
      <c r="F3316" s="151" t="e">
        <f ca="1">+_xll.BInterpol(Boost!$R$6:$R$66,Boost!$AY$6:$AY$66,params!B3316,"cubic")</f>
        <v>#NAME?</v>
      </c>
      <c r="G3316" s="151" t="e">
        <f ca="1">_xll.BInterpol(cf!$A$2:$A$68,cf!$B$2:$B$68,params!B3316,"cubic")/100</f>
        <v>#NAME?</v>
      </c>
      <c r="H3316" s="199" t="e">
        <f t="shared" ca="1" si="416"/>
        <v>#NAME?</v>
      </c>
      <c r="I3316" s="152">
        <f t="shared" si="419"/>
        <v>0.19817641702574551</v>
      </c>
      <c r="J3316" s="152">
        <f t="shared" si="417"/>
        <v>5.3456687401420844E-5</v>
      </c>
      <c r="K3316" s="3" t="e">
        <f t="shared" ca="1" si="413"/>
        <v>#NAME?</v>
      </c>
      <c r="L3316" s="153" t="e">
        <f t="shared" ca="1" si="418"/>
        <v>#NAME?</v>
      </c>
      <c r="M3316" s="195" t="e">
        <f ca="1">_xll.BInterpol(cf!$A$2:$A$68,cf!$C$2:$C$68,params!B3316,"cubic")</f>
        <v>#NAME?</v>
      </c>
      <c r="N3316" s="195" t="e">
        <f ca="1">+_xll.BInterpol(#REF!,#REF!,params!B3316,"cubic")</f>
        <v>#NAME?</v>
      </c>
      <c r="O3316" s="153" t="e">
        <f t="shared" ca="1" si="414"/>
        <v>#NAME?</v>
      </c>
    </row>
    <row r="3317" spans="1:15">
      <c r="A3317">
        <v>3314</v>
      </c>
      <c r="B3317">
        <f t="shared" si="412"/>
        <v>13.256</v>
      </c>
      <c r="C3317" s="151" t="e">
        <f ca="1">+_xll.BInterpol(Boost!$R$6:$R$66,Boost!$AZ$6:$AZ$66,params!B3317,"cubic")</f>
        <v>#NAME?</v>
      </c>
      <c r="D3317" s="151" t="e">
        <f ca="1">+_xll.BInterpol(Boost!$R$6:$R$66,Boost!$AX$6:$AX$66,params!B3317,"cubic")</f>
        <v>#NAME?</v>
      </c>
      <c r="E3317" s="198" t="e">
        <f t="shared" ca="1" si="415"/>
        <v>#NAME?</v>
      </c>
      <c r="F3317" s="151" t="e">
        <f ca="1">+_xll.BInterpol(Boost!$R$6:$R$66,Boost!$AY$6:$AY$66,params!B3317,"cubic")</f>
        <v>#NAME?</v>
      </c>
      <c r="G3317" s="151" t="e">
        <f ca="1">_xll.BInterpol(cf!$A$2:$A$68,cf!$B$2:$B$68,params!B3317,"cubic")/100</f>
        <v>#NAME?</v>
      </c>
      <c r="H3317" s="199" t="e">
        <f t="shared" ca="1" si="416"/>
        <v>#NAME?</v>
      </c>
      <c r="I3317" s="152">
        <f t="shared" si="419"/>
        <v>0.19822987014948656</v>
      </c>
      <c r="J3317" s="152">
        <f t="shared" si="417"/>
        <v>5.3453123741054043E-5</v>
      </c>
      <c r="K3317" s="3" t="e">
        <f t="shared" ca="1" si="413"/>
        <v>#NAME?</v>
      </c>
      <c r="L3317" s="153" t="e">
        <f t="shared" ca="1" si="418"/>
        <v>#NAME?</v>
      </c>
      <c r="M3317" s="195" t="e">
        <f ca="1">_xll.BInterpol(cf!$A$2:$A$68,cf!$C$2:$C$68,params!B3317,"cubic")</f>
        <v>#NAME?</v>
      </c>
      <c r="N3317" s="195" t="e">
        <f ca="1">+_xll.BInterpol(#REF!,#REF!,params!B3317,"cubic")</f>
        <v>#NAME?</v>
      </c>
      <c r="O3317" s="153" t="e">
        <f t="shared" ca="1" si="414"/>
        <v>#NAME?</v>
      </c>
    </row>
    <row r="3318" spans="1:15">
      <c r="A3318">
        <v>3315</v>
      </c>
      <c r="B3318">
        <f t="shared" si="412"/>
        <v>13.26</v>
      </c>
      <c r="C3318" s="151" t="e">
        <f ca="1">+_xll.BInterpol(Boost!$R$6:$R$66,Boost!$AZ$6:$AZ$66,params!B3318,"cubic")</f>
        <v>#NAME?</v>
      </c>
      <c r="D3318" s="151" t="e">
        <f ca="1">+_xll.BInterpol(Boost!$R$6:$R$66,Boost!$AX$6:$AX$66,params!B3318,"cubic")</f>
        <v>#NAME?</v>
      </c>
      <c r="E3318" s="198" t="e">
        <f t="shared" ca="1" si="415"/>
        <v>#NAME?</v>
      </c>
      <c r="F3318" s="151" t="e">
        <f ca="1">+_xll.BInterpol(Boost!$R$6:$R$66,Boost!$AY$6:$AY$66,params!B3318,"cubic")</f>
        <v>#NAME?</v>
      </c>
      <c r="G3318" s="151" t="e">
        <f ca="1">_xll.BInterpol(cf!$A$2:$A$68,cf!$B$2:$B$68,params!B3318,"cubic")/100</f>
        <v>#NAME?</v>
      </c>
      <c r="H3318" s="199" t="e">
        <f t="shared" ca="1" si="416"/>
        <v>#NAME?</v>
      </c>
      <c r="I3318" s="152">
        <f t="shared" si="419"/>
        <v>0.19828331970980473</v>
      </c>
      <c r="J3318" s="152">
        <f t="shared" si="417"/>
        <v>5.3449560318163947E-5</v>
      </c>
      <c r="K3318" s="3" t="e">
        <f t="shared" ca="1" si="413"/>
        <v>#NAME?</v>
      </c>
      <c r="L3318" s="153" t="e">
        <f t="shared" ca="1" si="418"/>
        <v>#NAME?</v>
      </c>
      <c r="M3318" s="195" t="e">
        <f ca="1">_xll.BInterpol(cf!$A$2:$A$68,cf!$C$2:$C$68,params!B3318,"cubic")</f>
        <v>#NAME?</v>
      </c>
      <c r="N3318" s="195" t="e">
        <f ca="1">+_xll.BInterpol(#REF!,#REF!,params!B3318,"cubic")</f>
        <v>#NAME?</v>
      </c>
      <c r="O3318" s="153" t="e">
        <f t="shared" ca="1" si="414"/>
        <v>#NAME?</v>
      </c>
    </row>
    <row r="3319" spans="1:15">
      <c r="A3319">
        <v>3316</v>
      </c>
      <c r="B3319">
        <f t="shared" si="412"/>
        <v>13.263999999999999</v>
      </c>
      <c r="C3319" s="151" t="e">
        <f ca="1">+_xll.BInterpol(Boost!$R$6:$R$66,Boost!$AZ$6:$AZ$66,params!B3319,"cubic")</f>
        <v>#NAME?</v>
      </c>
      <c r="D3319" s="151" t="e">
        <f ca="1">+_xll.BInterpol(Boost!$R$6:$R$66,Boost!$AX$6:$AX$66,params!B3319,"cubic")</f>
        <v>#NAME?</v>
      </c>
      <c r="E3319" s="198" t="e">
        <f t="shared" ca="1" si="415"/>
        <v>#NAME?</v>
      </c>
      <c r="F3319" s="151" t="e">
        <f ca="1">+_xll.BInterpol(Boost!$R$6:$R$66,Boost!$AY$6:$AY$66,params!B3319,"cubic")</f>
        <v>#NAME?</v>
      </c>
      <c r="G3319" s="151" t="e">
        <f ca="1">_xll.BInterpol(cf!$A$2:$A$68,cf!$B$2:$B$68,params!B3319,"cubic")/100</f>
        <v>#NAME?</v>
      </c>
      <c r="H3319" s="199" t="e">
        <f t="shared" ca="1" si="416"/>
        <v>#NAME?</v>
      </c>
      <c r="I3319" s="152">
        <f t="shared" si="419"/>
        <v>0.1983367657069377</v>
      </c>
      <c r="J3319" s="152">
        <f t="shared" si="417"/>
        <v>5.34459971329726E-5</v>
      </c>
      <c r="K3319" s="3" t="e">
        <f t="shared" ca="1" si="413"/>
        <v>#NAME?</v>
      </c>
      <c r="L3319" s="153" t="e">
        <f t="shared" ca="1" si="418"/>
        <v>#NAME?</v>
      </c>
      <c r="M3319" s="195" t="e">
        <f ca="1">_xll.BInterpol(cf!$A$2:$A$68,cf!$C$2:$C$68,params!B3319,"cubic")</f>
        <v>#NAME?</v>
      </c>
      <c r="N3319" s="195" t="e">
        <f ca="1">+_xll.BInterpol(#REF!,#REF!,params!B3319,"cubic")</f>
        <v>#NAME?</v>
      </c>
      <c r="O3319" s="153" t="e">
        <f t="shared" ca="1" si="414"/>
        <v>#NAME?</v>
      </c>
    </row>
    <row r="3320" spans="1:15">
      <c r="A3320">
        <v>3317</v>
      </c>
      <c r="B3320">
        <f t="shared" si="412"/>
        <v>13.268000000000001</v>
      </c>
      <c r="C3320" s="151" t="e">
        <f ca="1">+_xll.BInterpol(Boost!$R$6:$R$66,Boost!$AZ$6:$AZ$66,params!B3320,"cubic")</f>
        <v>#NAME?</v>
      </c>
      <c r="D3320" s="151" t="e">
        <f ca="1">+_xll.BInterpol(Boost!$R$6:$R$66,Boost!$AX$6:$AX$66,params!B3320,"cubic")</f>
        <v>#NAME?</v>
      </c>
      <c r="E3320" s="198" t="e">
        <f t="shared" ca="1" si="415"/>
        <v>#NAME?</v>
      </c>
      <c r="F3320" s="151" t="e">
        <f ca="1">+_xll.BInterpol(Boost!$R$6:$R$66,Boost!$AY$6:$AY$66,params!B3320,"cubic")</f>
        <v>#NAME?</v>
      </c>
      <c r="G3320" s="151" t="e">
        <f ca="1">_xll.BInterpol(cf!$A$2:$A$68,cf!$B$2:$B$68,params!B3320,"cubic")/100</f>
        <v>#NAME?</v>
      </c>
      <c r="H3320" s="199" t="e">
        <f t="shared" ca="1" si="416"/>
        <v>#NAME?</v>
      </c>
      <c r="I3320" s="152">
        <f t="shared" si="419"/>
        <v>0.19839020814112296</v>
      </c>
      <c r="J3320" s="152">
        <f t="shared" si="417"/>
        <v>5.3442434185257959E-5</v>
      </c>
      <c r="K3320" s="3" t="e">
        <f t="shared" ca="1" si="413"/>
        <v>#NAME?</v>
      </c>
      <c r="L3320" s="153" t="e">
        <f t="shared" ca="1" si="418"/>
        <v>#NAME?</v>
      </c>
      <c r="M3320" s="195" t="e">
        <f ca="1">_xll.BInterpol(cf!$A$2:$A$68,cf!$C$2:$C$68,params!B3320,"cubic")</f>
        <v>#NAME?</v>
      </c>
      <c r="N3320" s="195" t="e">
        <f ca="1">+_xll.BInterpol(#REF!,#REF!,params!B3320,"cubic")</f>
        <v>#NAME?</v>
      </c>
      <c r="O3320" s="153" t="e">
        <f t="shared" ca="1" si="414"/>
        <v>#NAME?</v>
      </c>
    </row>
    <row r="3321" spans="1:15">
      <c r="A3321">
        <v>3318</v>
      </c>
      <c r="B3321">
        <f t="shared" si="412"/>
        <v>13.272</v>
      </c>
      <c r="C3321" s="151" t="e">
        <f ca="1">+_xll.BInterpol(Boost!$R$6:$R$66,Boost!$AZ$6:$AZ$66,params!B3321,"cubic")</f>
        <v>#NAME?</v>
      </c>
      <c r="D3321" s="151" t="e">
        <f ca="1">+_xll.BInterpol(Boost!$R$6:$R$66,Boost!$AX$6:$AX$66,params!B3321,"cubic")</f>
        <v>#NAME?</v>
      </c>
      <c r="E3321" s="198" t="e">
        <f t="shared" ca="1" si="415"/>
        <v>#NAME?</v>
      </c>
      <c r="F3321" s="151" t="e">
        <f ca="1">+_xll.BInterpol(Boost!$R$6:$R$66,Boost!$AY$6:$AY$66,params!B3321,"cubic")</f>
        <v>#NAME?</v>
      </c>
      <c r="G3321" s="151" t="e">
        <f ca="1">_xll.BInterpol(cf!$A$2:$A$68,cf!$B$2:$B$68,params!B3321,"cubic")/100</f>
        <v>#NAME?</v>
      </c>
      <c r="H3321" s="199" t="e">
        <f t="shared" ca="1" si="416"/>
        <v>#NAME?</v>
      </c>
      <c r="I3321" s="152">
        <f t="shared" si="419"/>
        <v>0.19844364701259809</v>
      </c>
      <c r="J3321" s="152">
        <f t="shared" si="417"/>
        <v>5.3438871475131045E-5</v>
      </c>
      <c r="K3321" s="3" t="e">
        <f t="shared" ca="1" si="413"/>
        <v>#NAME?</v>
      </c>
      <c r="L3321" s="153" t="e">
        <f t="shared" ca="1" si="418"/>
        <v>#NAME?</v>
      </c>
      <c r="M3321" s="195" t="e">
        <f ca="1">_xll.BInterpol(cf!$A$2:$A$68,cf!$C$2:$C$68,params!B3321,"cubic")</f>
        <v>#NAME?</v>
      </c>
      <c r="N3321" s="195" t="e">
        <f ca="1">+_xll.BInterpol(#REF!,#REF!,params!B3321,"cubic")</f>
        <v>#NAME?</v>
      </c>
      <c r="O3321" s="153" t="e">
        <f t="shared" ca="1" si="414"/>
        <v>#NAME?</v>
      </c>
    </row>
    <row r="3322" spans="1:15">
      <c r="A3322">
        <v>3319</v>
      </c>
      <c r="B3322">
        <f t="shared" si="412"/>
        <v>13.276</v>
      </c>
      <c r="C3322" s="151" t="e">
        <f ca="1">+_xll.BInterpol(Boost!$R$6:$R$66,Boost!$AZ$6:$AZ$66,params!B3322,"cubic")</f>
        <v>#NAME?</v>
      </c>
      <c r="D3322" s="151" t="e">
        <f ca="1">+_xll.BInterpol(Boost!$R$6:$R$66,Boost!$AX$6:$AX$66,params!B3322,"cubic")</f>
        <v>#NAME?</v>
      </c>
      <c r="E3322" s="198" t="e">
        <f t="shared" ca="1" si="415"/>
        <v>#NAME?</v>
      </c>
      <c r="F3322" s="151" t="e">
        <f ca="1">+_xll.BInterpol(Boost!$R$6:$R$66,Boost!$AY$6:$AY$66,params!B3322,"cubic")</f>
        <v>#NAME?</v>
      </c>
      <c r="G3322" s="151" t="e">
        <f ca="1">_xll.BInterpol(cf!$A$2:$A$68,cf!$B$2:$B$68,params!B3322,"cubic")/100</f>
        <v>#NAME?</v>
      </c>
      <c r="H3322" s="199" t="e">
        <f t="shared" ca="1" si="416"/>
        <v>#NAME?</v>
      </c>
      <c r="I3322" s="152">
        <f t="shared" si="419"/>
        <v>0.19849708232160046</v>
      </c>
      <c r="J3322" s="152">
        <f t="shared" si="417"/>
        <v>5.3435309002369813E-5</v>
      </c>
      <c r="K3322" s="3" t="e">
        <f t="shared" ca="1" si="413"/>
        <v>#NAME?</v>
      </c>
      <c r="L3322" s="153" t="e">
        <f t="shared" ca="1" si="418"/>
        <v>#NAME?</v>
      </c>
      <c r="M3322" s="195" t="e">
        <f ca="1">_xll.BInterpol(cf!$A$2:$A$68,cf!$C$2:$C$68,params!B3322,"cubic")</f>
        <v>#NAME?</v>
      </c>
      <c r="N3322" s="195" t="e">
        <f ca="1">+_xll.BInterpol(#REF!,#REF!,params!B3322,"cubic")</f>
        <v>#NAME?</v>
      </c>
      <c r="O3322" s="153" t="e">
        <f t="shared" ca="1" si="414"/>
        <v>#NAME?</v>
      </c>
    </row>
    <row r="3323" spans="1:15">
      <c r="A3323">
        <v>3320</v>
      </c>
      <c r="B3323">
        <f t="shared" si="412"/>
        <v>13.28</v>
      </c>
      <c r="C3323" s="151" t="e">
        <f ca="1">+_xll.BInterpol(Boost!$R$6:$R$66,Boost!$AZ$6:$AZ$66,params!B3323,"cubic")</f>
        <v>#NAME?</v>
      </c>
      <c r="D3323" s="151" t="e">
        <f ca="1">+_xll.BInterpol(Boost!$R$6:$R$66,Boost!$AX$6:$AX$66,params!B3323,"cubic")</f>
        <v>#NAME?</v>
      </c>
      <c r="E3323" s="198" t="e">
        <f t="shared" ca="1" si="415"/>
        <v>#NAME?</v>
      </c>
      <c r="F3323" s="151" t="e">
        <f ca="1">+_xll.BInterpol(Boost!$R$6:$R$66,Boost!$AY$6:$AY$66,params!B3323,"cubic")</f>
        <v>#NAME?</v>
      </c>
      <c r="G3323" s="151" t="e">
        <f ca="1">_xll.BInterpol(cf!$A$2:$A$68,cf!$B$2:$B$68,params!B3323,"cubic")/100</f>
        <v>#NAME?</v>
      </c>
      <c r="H3323" s="199" t="e">
        <f t="shared" ca="1" si="416"/>
        <v>#NAME?</v>
      </c>
      <c r="I3323" s="152">
        <f t="shared" si="419"/>
        <v>0.19855051406836766</v>
      </c>
      <c r="J3323" s="152">
        <f t="shared" si="417"/>
        <v>5.3431746767196309E-5</v>
      </c>
      <c r="K3323" s="3" t="e">
        <f t="shared" ca="1" si="413"/>
        <v>#NAME?</v>
      </c>
      <c r="L3323" s="153" t="e">
        <f t="shared" ca="1" si="418"/>
        <v>#NAME?</v>
      </c>
      <c r="M3323" s="195" t="e">
        <f ca="1">_xll.BInterpol(cf!$A$2:$A$68,cf!$C$2:$C$68,params!B3323,"cubic")</f>
        <v>#NAME?</v>
      </c>
      <c r="N3323" s="195" t="e">
        <f ca="1">+_xll.BInterpol(#REF!,#REF!,params!B3323,"cubic")</f>
        <v>#NAME?</v>
      </c>
      <c r="O3323" s="153" t="e">
        <f t="shared" ca="1" si="414"/>
        <v>#NAME?</v>
      </c>
    </row>
    <row r="3324" spans="1:15">
      <c r="A3324">
        <v>3321</v>
      </c>
      <c r="B3324">
        <f t="shared" si="412"/>
        <v>13.284000000000001</v>
      </c>
      <c r="C3324" s="151" t="e">
        <f ca="1">+_xll.BInterpol(Boost!$R$6:$R$66,Boost!$AZ$6:$AZ$66,params!B3324,"cubic")</f>
        <v>#NAME?</v>
      </c>
      <c r="D3324" s="151" t="e">
        <f ca="1">+_xll.BInterpol(Boost!$R$6:$R$66,Boost!$AX$6:$AX$66,params!B3324,"cubic")</f>
        <v>#NAME?</v>
      </c>
      <c r="E3324" s="198" t="e">
        <f t="shared" ca="1" si="415"/>
        <v>#NAME?</v>
      </c>
      <c r="F3324" s="151" t="e">
        <f ca="1">+_xll.BInterpol(Boost!$R$6:$R$66,Boost!$AY$6:$AY$66,params!B3324,"cubic")</f>
        <v>#NAME?</v>
      </c>
      <c r="G3324" s="151" t="e">
        <f ca="1">_xll.BInterpol(cf!$A$2:$A$68,cf!$B$2:$B$68,params!B3324,"cubic")/100</f>
        <v>#NAME?</v>
      </c>
      <c r="H3324" s="199" t="e">
        <f t="shared" ca="1" si="416"/>
        <v>#NAME?</v>
      </c>
      <c r="I3324" s="152">
        <f t="shared" si="419"/>
        <v>0.19860394225313716</v>
      </c>
      <c r="J3324" s="152">
        <f t="shared" si="417"/>
        <v>5.3428184769499509E-5</v>
      </c>
      <c r="K3324" s="3" t="e">
        <f t="shared" ca="1" si="413"/>
        <v>#NAME?</v>
      </c>
      <c r="L3324" s="153" t="e">
        <f t="shared" ca="1" si="418"/>
        <v>#NAME?</v>
      </c>
      <c r="M3324" s="195" t="e">
        <f ca="1">_xll.BInterpol(cf!$A$2:$A$68,cf!$C$2:$C$68,params!B3324,"cubic")</f>
        <v>#NAME?</v>
      </c>
      <c r="N3324" s="195" t="e">
        <f ca="1">+_xll.BInterpol(#REF!,#REF!,params!B3324,"cubic")</f>
        <v>#NAME?</v>
      </c>
      <c r="O3324" s="153" t="e">
        <f t="shared" ca="1" si="414"/>
        <v>#NAME?</v>
      </c>
    </row>
    <row r="3325" spans="1:15">
      <c r="A3325">
        <v>3322</v>
      </c>
      <c r="B3325">
        <f t="shared" si="412"/>
        <v>13.288</v>
      </c>
      <c r="C3325" s="151" t="e">
        <f ca="1">+_xll.BInterpol(Boost!$R$6:$R$66,Boost!$AZ$6:$AZ$66,params!B3325,"cubic")</f>
        <v>#NAME?</v>
      </c>
      <c r="D3325" s="151" t="e">
        <f ca="1">+_xll.BInterpol(Boost!$R$6:$R$66,Boost!$AX$6:$AX$66,params!B3325,"cubic")</f>
        <v>#NAME?</v>
      </c>
      <c r="E3325" s="198" t="e">
        <f t="shared" ca="1" si="415"/>
        <v>#NAME?</v>
      </c>
      <c r="F3325" s="151" t="e">
        <f ca="1">+_xll.BInterpol(Boost!$R$6:$R$66,Boost!$AY$6:$AY$66,params!B3325,"cubic")</f>
        <v>#NAME?</v>
      </c>
      <c r="G3325" s="151" t="e">
        <f ca="1">_xll.BInterpol(cf!$A$2:$A$68,cf!$B$2:$B$68,params!B3325,"cubic")/100</f>
        <v>#NAME?</v>
      </c>
      <c r="H3325" s="199" t="e">
        <f t="shared" ca="1" si="416"/>
        <v>#NAME?</v>
      </c>
      <c r="I3325" s="152">
        <f t="shared" si="419"/>
        <v>0.19865736687614644</v>
      </c>
      <c r="J3325" s="152">
        <f t="shared" si="417"/>
        <v>5.3424623009279415E-5</v>
      </c>
      <c r="K3325" s="3" t="e">
        <f t="shared" ca="1" si="413"/>
        <v>#NAME?</v>
      </c>
      <c r="L3325" s="153" t="e">
        <f t="shared" ca="1" si="418"/>
        <v>#NAME?</v>
      </c>
      <c r="M3325" s="195" t="e">
        <f ca="1">_xll.BInterpol(cf!$A$2:$A$68,cf!$C$2:$C$68,params!B3325,"cubic")</f>
        <v>#NAME?</v>
      </c>
      <c r="N3325" s="195" t="e">
        <f ca="1">+_xll.BInterpol(#REF!,#REF!,params!B3325,"cubic")</f>
        <v>#NAME?</v>
      </c>
      <c r="O3325" s="153" t="e">
        <f t="shared" ca="1" si="414"/>
        <v>#NAME?</v>
      </c>
    </row>
    <row r="3326" spans="1:15">
      <c r="A3326">
        <v>3323</v>
      </c>
      <c r="B3326">
        <f t="shared" si="412"/>
        <v>13.292</v>
      </c>
      <c r="C3326" s="151" t="e">
        <f ca="1">+_xll.BInterpol(Boost!$R$6:$R$66,Boost!$AZ$6:$AZ$66,params!B3326,"cubic")</f>
        <v>#NAME?</v>
      </c>
      <c r="D3326" s="151" t="e">
        <f ca="1">+_xll.BInterpol(Boost!$R$6:$R$66,Boost!$AX$6:$AX$66,params!B3326,"cubic")</f>
        <v>#NAME?</v>
      </c>
      <c r="E3326" s="198" t="e">
        <f t="shared" ca="1" si="415"/>
        <v>#NAME?</v>
      </c>
      <c r="F3326" s="151" t="e">
        <f ca="1">+_xll.BInterpol(Boost!$R$6:$R$66,Boost!$AY$6:$AY$66,params!B3326,"cubic")</f>
        <v>#NAME?</v>
      </c>
      <c r="G3326" s="151" t="e">
        <f ca="1">_xll.BInterpol(cf!$A$2:$A$68,cf!$B$2:$B$68,params!B3326,"cubic")/100</f>
        <v>#NAME?</v>
      </c>
      <c r="H3326" s="199" t="e">
        <f t="shared" ca="1" si="416"/>
        <v>#NAME?</v>
      </c>
      <c r="I3326" s="152">
        <f t="shared" si="419"/>
        <v>0.19871078793763286</v>
      </c>
      <c r="J3326" s="152">
        <f t="shared" si="417"/>
        <v>5.3421061486425003E-5</v>
      </c>
      <c r="K3326" s="3" t="e">
        <f t="shared" ca="1" si="413"/>
        <v>#NAME?</v>
      </c>
      <c r="L3326" s="153" t="e">
        <f t="shared" ca="1" si="418"/>
        <v>#NAME?</v>
      </c>
      <c r="M3326" s="195" t="e">
        <f ca="1">_xll.BInterpol(cf!$A$2:$A$68,cf!$C$2:$C$68,params!B3326,"cubic")</f>
        <v>#NAME?</v>
      </c>
      <c r="N3326" s="195" t="e">
        <f ca="1">+_xll.BInterpol(#REF!,#REF!,params!B3326,"cubic")</f>
        <v>#NAME?</v>
      </c>
      <c r="O3326" s="153" t="e">
        <f t="shared" ca="1" si="414"/>
        <v>#NAME?</v>
      </c>
    </row>
    <row r="3327" spans="1:15">
      <c r="A3327">
        <v>3324</v>
      </c>
      <c r="B3327">
        <f t="shared" si="412"/>
        <v>13.295999999999999</v>
      </c>
      <c r="C3327" s="151" t="e">
        <f ca="1">+_xll.BInterpol(Boost!$R$6:$R$66,Boost!$AZ$6:$AZ$66,params!B3327,"cubic")</f>
        <v>#NAME?</v>
      </c>
      <c r="D3327" s="151" t="e">
        <f ca="1">+_xll.BInterpol(Boost!$R$6:$R$66,Boost!$AX$6:$AX$66,params!B3327,"cubic")</f>
        <v>#NAME?</v>
      </c>
      <c r="E3327" s="198" t="e">
        <f t="shared" ca="1" si="415"/>
        <v>#NAME?</v>
      </c>
      <c r="F3327" s="151" t="e">
        <f ca="1">+_xll.BInterpol(Boost!$R$6:$R$66,Boost!$AY$6:$AY$66,params!B3327,"cubic")</f>
        <v>#NAME?</v>
      </c>
      <c r="G3327" s="151" t="e">
        <f ca="1">_xll.BInterpol(cf!$A$2:$A$68,cf!$B$2:$B$68,params!B3327,"cubic")/100</f>
        <v>#NAME?</v>
      </c>
      <c r="H3327" s="199" t="e">
        <f t="shared" ca="1" si="416"/>
        <v>#NAME?</v>
      </c>
      <c r="I3327" s="152">
        <f t="shared" si="419"/>
        <v>0.1987642054378338</v>
      </c>
      <c r="J3327" s="152">
        <f t="shared" si="417"/>
        <v>5.3417500200936274E-5</v>
      </c>
      <c r="K3327" s="3" t="e">
        <f t="shared" ca="1" si="413"/>
        <v>#NAME?</v>
      </c>
      <c r="L3327" s="153" t="e">
        <f t="shared" ca="1" si="418"/>
        <v>#NAME?</v>
      </c>
      <c r="M3327" s="195" t="e">
        <f ca="1">_xll.BInterpol(cf!$A$2:$A$68,cf!$C$2:$C$68,params!B3327,"cubic")</f>
        <v>#NAME?</v>
      </c>
      <c r="N3327" s="195" t="e">
        <f ca="1">+_xll.BInterpol(#REF!,#REF!,params!B3327,"cubic")</f>
        <v>#NAME?</v>
      </c>
      <c r="O3327" s="153" t="e">
        <f t="shared" ca="1" si="414"/>
        <v>#NAME?</v>
      </c>
    </row>
    <row r="3328" spans="1:15">
      <c r="A3328">
        <v>3325</v>
      </c>
      <c r="B3328">
        <f t="shared" si="412"/>
        <v>13.3</v>
      </c>
      <c r="C3328" s="151" t="e">
        <f ca="1">+_xll.BInterpol(Boost!$R$6:$R$66,Boost!$AZ$6:$AZ$66,params!B3328,"cubic")</f>
        <v>#NAME?</v>
      </c>
      <c r="D3328" s="151" t="e">
        <f ca="1">+_xll.BInterpol(Boost!$R$6:$R$66,Boost!$AX$6:$AX$66,params!B3328,"cubic")</f>
        <v>#NAME?</v>
      </c>
      <c r="E3328" s="198" t="e">
        <f t="shared" ca="1" si="415"/>
        <v>#NAME?</v>
      </c>
      <c r="F3328" s="151" t="e">
        <f ca="1">+_xll.BInterpol(Boost!$R$6:$R$66,Boost!$AY$6:$AY$66,params!B3328,"cubic")</f>
        <v>#NAME?</v>
      </c>
      <c r="G3328" s="151" t="e">
        <f ca="1">_xll.BInterpol(cf!$A$2:$A$68,cf!$B$2:$B$68,params!B3328,"cubic")/100</f>
        <v>#NAME?</v>
      </c>
      <c r="H3328" s="199" t="e">
        <f t="shared" ca="1" si="416"/>
        <v>#NAME?</v>
      </c>
      <c r="I3328" s="152">
        <f t="shared" si="419"/>
        <v>0.19881761937698694</v>
      </c>
      <c r="J3328" s="152">
        <f t="shared" si="417"/>
        <v>5.3413939153146295E-5</v>
      </c>
      <c r="K3328" s="3" t="e">
        <f t="shared" ca="1" si="413"/>
        <v>#NAME?</v>
      </c>
      <c r="L3328" s="153" t="e">
        <f t="shared" ca="1" si="418"/>
        <v>#NAME?</v>
      </c>
      <c r="M3328" s="195" t="e">
        <f ca="1">_xll.BInterpol(cf!$A$2:$A$68,cf!$C$2:$C$68,params!B3328,"cubic")</f>
        <v>#NAME?</v>
      </c>
      <c r="N3328" s="195" t="e">
        <f ca="1">+_xll.BInterpol(#REF!,#REF!,params!B3328,"cubic")</f>
        <v>#NAME?</v>
      </c>
      <c r="O3328" s="153" t="e">
        <f t="shared" ca="1" si="414"/>
        <v>#NAME?</v>
      </c>
    </row>
    <row r="3329" spans="1:15">
      <c r="A3329">
        <v>3326</v>
      </c>
      <c r="B3329">
        <f t="shared" si="412"/>
        <v>13.304</v>
      </c>
      <c r="C3329" s="151" t="e">
        <f ca="1">+_xll.BInterpol(Boost!$R$6:$R$66,Boost!$AZ$6:$AZ$66,params!B3329,"cubic")</f>
        <v>#NAME?</v>
      </c>
      <c r="D3329" s="151" t="e">
        <f ca="1">+_xll.BInterpol(Boost!$R$6:$R$66,Boost!$AX$6:$AX$66,params!B3329,"cubic")</f>
        <v>#NAME?</v>
      </c>
      <c r="E3329" s="198" t="e">
        <f t="shared" ca="1" si="415"/>
        <v>#NAME?</v>
      </c>
      <c r="F3329" s="151" t="e">
        <f ca="1">+_xll.BInterpol(Boost!$R$6:$R$66,Boost!$AY$6:$AY$66,params!B3329,"cubic")</f>
        <v>#NAME?</v>
      </c>
      <c r="G3329" s="151" t="e">
        <f ca="1">_xll.BInterpol(cf!$A$2:$A$68,cf!$B$2:$B$68,params!B3329,"cubic")/100</f>
        <v>#NAME?</v>
      </c>
      <c r="H3329" s="199" t="e">
        <f t="shared" ca="1" si="416"/>
        <v>#NAME?</v>
      </c>
      <c r="I3329" s="152">
        <f t="shared" si="419"/>
        <v>0.19887102975532933</v>
      </c>
      <c r="J3329" s="152">
        <f t="shared" si="417"/>
        <v>5.3410378342388931E-5</v>
      </c>
      <c r="K3329" s="3" t="e">
        <f t="shared" ca="1" si="413"/>
        <v>#NAME?</v>
      </c>
      <c r="L3329" s="153" t="e">
        <f t="shared" ca="1" si="418"/>
        <v>#NAME?</v>
      </c>
      <c r="M3329" s="195" t="e">
        <f ca="1">_xll.BInterpol(cf!$A$2:$A$68,cf!$C$2:$C$68,params!B3329,"cubic")</f>
        <v>#NAME?</v>
      </c>
      <c r="N3329" s="195" t="e">
        <f ca="1">+_xll.BInterpol(#REF!,#REF!,params!B3329,"cubic")</f>
        <v>#NAME?</v>
      </c>
      <c r="O3329" s="153" t="e">
        <f t="shared" ca="1" si="414"/>
        <v>#NAME?</v>
      </c>
    </row>
    <row r="3330" spans="1:15">
      <c r="A3330">
        <v>3327</v>
      </c>
      <c r="B3330">
        <f t="shared" si="412"/>
        <v>13.308</v>
      </c>
      <c r="C3330" s="151" t="e">
        <f ca="1">+_xll.BInterpol(Boost!$R$6:$R$66,Boost!$AZ$6:$AZ$66,params!B3330,"cubic")</f>
        <v>#NAME?</v>
      </c>
      <c r="D3330" s="151" t="e">
        <f ca="1">+_xll.BInterpol(Boost!$R$6:$R$66,Boost!$AX$6:$AX$66,params!B3330,"cubic")</f>
        <v>#NAME?</v>
      </c>
      <c r="E3330" s="198" t="e">
        <f t="shared" ca="1" si="415"/>
        <v>#NAME?</v>
      </c>
      <c r="F3330" s="151" t="e">
        <f ca="1">+_xll.BInterpol(Boost!$R$6:$R$66,Boost!$AY$6:$AY$66,params!B3330,"cubic")</f>
        <v>#NAME?</v>
      </c>
      <c r="G3330" s="151" t="e">
        <f ca="1">_xll.BInterpol(cf!$A$2:$A$68,cf!$B$2:$B$68,params!B3330,"cubic")/100</f>
        <v>#NAME?</v>
      </c>
      <c r="H3330" s="199" t="e">
        <f t="shared" ca="1" si="416"/>
        <v>#NAME?</v>
      </c>
      <c r="I3330" s="152">
        <f t="shared" si="419"/>
        <v>0.19892443657309866</v>
      </c>
      <c r="J3330" s="152">
        <f t="shared" si="417"/>
        <v>5.3406817769330317E-5</v>
      </c>
      <c r="K3330" s="3" t="e">
        <f t="shared" ca="1" si="413"/>
        <v>#NAME?</v>
      </c>
      <c r="L3330" s="153" t="e">
        <f t="shared" ca="1" si="418"/>
        <v>#NAME?</v>
      </c>
      <c r="M3330" s="195" t="e">
        <f ca="1">_xll.BInterpol(cf!$A$2:$A$68,cf!$C$2:$C$68,params!B3330,"cubic")</f>
        <v>#NAME?</v>
      </c>
      <c r="N3330" s="195" t="e">
        <f ca="1">+_xll.BInterpol(#REF!,#REF!,params!B3330,"cubic")</f>
        <v>#NAME?</v>
      </c>
      <c r="O3330" s="153" t="e">
        <f t="shared" ca="1" si="414"/>
        <v>#NAME?</v>
      </c>
    </row>
    <row r="3331" spans="1:15">
      <c r="A3331">
        <v>3328</v>
      </c>
      <c r="B3331">
        <f t="shared" si="412"/>
        <v>13.311999999999999</v>
      </c>
      <c r="C3331" s="151" t="e">
        <f ca="1">+_xll.BInterpol(Boost!$R$6:$R$66,Boost!$AZ$6:$AZ$66,params!B3331,"cubic")</f>
        <v>#NAME?</v>
      </c>
      <c r="D3331" s="151" t="e">
        <f ca="1">+_xll.BInterpol(Boost!$R$6:$R$66,Boost!$AX$6:$AX$66,params!B3331,"cubic")</f>
        <v>#NAME?</v>
      </c>
      <c r="E3331" s="198" t="e">
        <f t="shared" ca="1" si="415"/>
        <v>#NAME?</v>
      </c>
      <c r="F3331" s="151" t="e">
        <f ca="1">+_xll.BInterpol(Boost!$R$6:$R$66,Boost!$AY$6:$AY$66,params!B3331,"cubic")</f>
        <v>#NAME?</v>
      </c>
      <c r="G3331" s="151" t="e">
        <f ca="1">_xll.BInterpol(cf!$A$2:$A$68,cf!$B$2:$B$68,params!B3331,"cubic")/100</f>
        <v>#NAME?</v>
      </c>
      <c r="H3331" s="199" t="e">
        <f t="shared" ca="1" si="416"/>
        <v>#NAME?</v>
      </c>
      <c r="I3331" s="152">
        <f t="shared" si="419"/>
        <v>0.19897783983053208</v>
      </c>
      <c r="J3331" s="152">
        <f t="shared" si="417"/>
        <v>5.3403257433415341E-5</v>
      </c>
      <c r="K3331" s="3" t="e">
        <f t="shared" ca="1" si="413"/>
        <v>#NAME?</v>
      </c>
      <c r="L3331" s="153" t="e">
        <f t="shared" ca="1" si="418"/>
        <v>#NAME?</v>
      </c>
      <c r="M3331" s="195" t="e">
        <f ca="1">_xll.BInterpol(cf!$A$2:$A$68,cf!$C$2:$C$68,params!B3331,"cubic")</f>
        <v>#NAME?</v>
      </c>
      <c r="N3331" s="195" t="e">
        <f ca="1">+_xll.BInterpol(#REF!,#REF!,params!B3331,"cubic")</f>
        <v>#NAME?</v>
      </c>
      <c r="O3331" s="153" t="e">
        <f t="shared" ca="1" si="414"/>
        <v>#NAME?</v>
      </c>
    </row>
    <row r="3332" spans="1:15">
      <c r="A3332">
        <v>3329</v>
      </c>
      <c r="B3332">
        <f t="shared" ref="B3332:B3395" si="420">+A3332/250</f>
        <v>13.316000000000001</v>
      </c>
      <c r="C3332" s="151" t="e">
        <f ca="1">+_xll.BInterpol(Boost!$R$6:$R$66,Boost!$AZ$6:$AZ$66,params!B3332,"cubic")</f>
        <v>#NAME?</v>
      </c>
      <c r="D3332" s="151" t="e">
        <f ca="1">+_xll.BInterpol(Boost!$R$6:$R$66,Boost!$AX$6:$AX$66,params!B3332,"cubic")</f>
        <v>#NAME?</v>
      </c>
      <c r="E3332" s="198" t="e">
        <f t="shared" ca="1" si="415"/>
        <v>#NAME?</v>
      </c>
      <c r="F3332" s="151" t="e">
        <f ca="1">+_xll.BInterpol(Boost!$R$6:$R$66,Boost!$AY$6:$AY$66,params!B3332,"cubic")</f>
        <v>#NAME?</v>
      </c>
      <c r="G3332" s="151" t="e">
        <f ca="1">_xll.BInterpol(cf!$A$2:$A$68,cf!$B$2:$B$68,params!B3332,"cubic")/100</f>
        <v>#NAME?</v>
      </c>
      <c r="H3332" s="199" t="e">
        <f t="shared" ca="1" si="416"/>
        <v>#NAME?</v>
      </c>
      <c r="I3332" s="152">
        <f t="shared" si="419"/>
        <v>0.19903123952786705</v>
      </c>
      <c r="J3332" s="152">
        <f t="shared" si="417"/>
        <v>5.339969733497707E-5</v>
      </c>
      <c r="K3332" s="3" t="e">
        <f t="shared" ref="K3332:K3395" ca="1" si="421">+EXP(H3332*-B3332)</f>
        <v>#NAME?</v>
      </c>
      <c r="L3332" s="153" t="e">
        <f t="shared" ca="1" si="418"/>
        <v>#NAME?</v>
      </c>
      <c r="M3332" s="195" t="e">
        <f ca="1">_xll.BInterpol(cf!$A$2:$A$68,cf!$C$2:$C$68,params!B3332,"cubic")</f>
        <v>#NAME?</v>
      </c>
      <c r="N3332" s="195" t="e">
        <f ca="1">+_xll.BInterpol(#REF!,#REF!,params!B3332,"cubic")</f>
        <v>#NAME?</v>
      </c>
      <c r="O3332" s="153" t="e">
        <f t="shared" ref="O3332:O3395" ca="1" si="422">+EXP(-B3333*E3333)-EXP(-B3332*E3332)</f>
        <v>#NAME?</v>
      </c>
    </row>
    <row r="3333" spans="1:15">
      <c r="A3333">
        <v>3330</v>
      </c>
      <c r="B3333">
        <f t="shared" si="420"/>
        <v>13.32</v>
      </c>
      <c r="C3333" s="151" t="e">
        <f ca="1">+_xll.BInterpol(Boost!$R$6:$R$66,Boost!$AZ$6:$AZ$66,params!B3333,"cubic")</f>
        <v>#NAME?</v>
      </c>
      <c r="D3333" s="151" t="e">
        <f ca="1">+_xll.BInterpol(Boost!$R$6:$R$66,Boost!$AX$6:$AX$66,params!B3333,"cubic")</f>
        <v>#NAME?</v>
      </c>
      <c r="E3333" s="198" t="e">
        <f t="shared" ref="E3333:E3396" ca="1" si="423">-((1+C3333*B3333)/(1+C3332*B3332)-1)/(B3333-B3332)+((1+F3333*B3333)/(1+F3332*B3332)-1)/(B3333-B3332)</f>
        <v>#NAME?</v>
      </c>
      <c r="F3333" s="151" t="e">
        <f ca="1">+_xll.BInterpol(Boost!$R$6:$R$66,Boost!$AY$6:$AY$66,params!B3333,"cubic")</f>
        <v>#NAME?</v>
      </c>
      <c r="G3333" s="151" t="e">
        <f ca="1">_xll.BInterpol(cf!$A$2:$A$68,cf!$B$2:$B$68,params!B3333,"cubic")/100</f>
        <v>#NAME?</v>
      </c>
      <c r="H3333" s="199" t="e">
        <f t="shared" ref="H3333:H3396" ca="1" si="424">-((1+F3333*B3333)/(1+F3332*B3332)-1)/(B3333-B3332)+((1+G3333*B3333)/(1+G3332*B3332)-1)/(B3333-B3332)</f>
        <v>#NAME?</v>
      </c>
      <c r="I3333" s="152">
        <f t="shared" si="419"/>
        <v>0.19908463566534085</v>
      </c>
      <c r="J3333" s="152">
        <f t="shared" ref="J3333:J3396" si="425">+I3333-I3332</f>
        <v>5.3396137473793459E-5</v>
      </c>
      <c r="K3333" s="3" t="e">
        <f t="shared" ca="1" si="421"/>
        <v>#NAME?</v>
      </c>
      <c r="L3333" s="153" t="e">
        <f t="shared" ref="L3333:L3396" ca="1" si="426">+K3334-K3333</f>
        <v>#NAME?</v>
      </c>
      <c r="M3333" s="195" t="e">
        <f ca="1">_xll.BInterpol(cf!$A$2:$A$68,cf!$C$2:$C$68,params!B3333,"cubic")</f>
        <v>#NAME?</v>
      </c>
      <c r="N3333" s="195" t="e">
        <f ca="1">+_xll.BInterpol(#REF!,#REF!,params!B3333,"cubic")</f>
        <v>#NAME?</v>
      </c>
      <c r="O3333" s="153" t="e">
        <f t="shared" ca="1" si="422"/>
        <v>#NAME?</v>
      </c>
    </row>
    <row r="3334" spans="1:15">
      <c r="A3334">
        <v>3331</v>
      </c>
      <c r="B3334">
        <f t="shared" si="420"/>
        <v>13.324</v>
      </c>
      <c r="C3334" s="151" t="e">
        <f ca="1">+_xll.BInterpol(Boost!$R$6:$R$66,Boost!$AZ$6:$AZ$66,params!B3334,"cubic")</f>
        <v>#NAME?</v>
      </c>
      <c r="D3334" s="151" t="e">
        <f ca="1">+_xll.BInterpol(Boost!$R$6:$R$66,Boost!$AX$6:$AX$66,params!B3334,"cubic")</f>
        <v>#NAME?</v>
      </c>
      <c r="E3334" s="198" t="e">
        <f t="shared" ca="1" si="423"/>
        <v>#NAME?</v>
      </c>
      <c r="F3334" s="151" t="e">
        <f ca="1">+_xll.BInterpol(Boost!$R$6:$R$66,Boost!$AY$6:$AY$66,params!B3334,"cubic")</f>
        <v>#NAME?</v>
      </c>
      <c r="G3334" s="151" t="e">
        <f ca="1">_xll.BInterpol(cf!$A$2:$A$68,cf!$B$2:$B$68,params!B3334,"cubic")/100</f>
        <v>#NAME?</v>
      </c>
      <c r="H3334" s="199" t="e">
        <f t="shared" ca="1" si="424"/>
        <v>#NAME?</v>
      </c>
      <c r="I3334" s="152">
        <f t="shared" si="419"/>
        <v>0.19913802824319071</v>
      </c>
      <c r="J3334" s="152">
        <f t="shared" si="425"/>
        <v>5.3392577849864509E-5</v>
      </c>
      <c r="K3334" s="3" t="e">
        <f t="shared" ca="1" si="421"/>
        <v>#NAME?</v>
      </c>
      <c r="L3334" s="153" t="e">
        <f t="shared" ca="1" si="426"/>
        <v>#NAME?</v>
      </c>
      <c r="M3334" s="195" t="e">
        <f ca="1">_xll.BInterpol(cf!$A$2:$A$68,cf!$C$2:$C$68,params!B3334,"cubic")</f>
        <v>#NAME?</v>
      </c>
      <c r="N3334" s="195" t="e">
        <f ca="1">+_xll.BInterpol(#REF!,#REF!,params!B3334,"cubic")</f>
        <v>#NAME?</v>
      </c>
      <c r="O3334" s="153" t="e">
        <f t="shared" ca="1" si="422"/>
        <v>#NAME?</v>
      </c>
    </row>
    <row r="3335" spans="1:15">
      <c r="A3335">
        <v>3332</v>
      </c>
      <c r="B3335">
        <f t="shared" si="420"/>
        <v>13.327999999999999</v>
      </c>
      <c r="C3335" s="151" t="e">
        <f ca="1">+_xll.BInterpol(Boost!$R$6:$R$66,Boost!$AZ$6:$AZ$66,params!B3335,"cubic")</f>
        <v>#NAME?</v>
      </c>
      <c r="D3335" s="151" t="e">
        <f ca="1">+_xll.BInterpol(Boost!$R$6:$R$66,Boost!$AX$6:$AX$66,params!B3335,"cubic")</f>
        <v>#NAME?</v>
      </c>
      <c r="E3335" s="198" t="e">
        <f t="shared" ca="1" si="423"/>
        <v>#NAME?</v>
      </c>
      <c r="F3335" s="151" t="e">
        <f ca="1">+_xll.BInterpol(Boost!$R$6:$R$66,Boost!$AY$6:$AY$66,params!B3335,"cubic")</f>
        <v>#NAME?</v>
      </c>
      <c r="G3335" s="151" t="e">
        <f ca="1">_xll.BInterpol(cf!$A$2:$A$68,cf!$B$2:$B$68,params!B3335,"cubic")/100</f>
        <v>#NAME?</v>
      </c>
      <c r="H3335" s="199" t="e">
        <f t="shared" ca="1" si="424"/>
        <v>#NAME?</v>
      </c>
      <c r="I3335" s="152">
        <f t="shared" si="419"/>
        <v>0.19919141726165412</v>
      </c>
      <c r="J3335" s="152">
        <f t="shared" si="425"/>
        <v>5.3389018463412263E-5</v>
      </c>
      <c r="K3335" s="3" t="e">
        <f t="shared" ca="1" si="421"/>
        <v>#NAME?</v>
      </c>
      <c r="L3335" s="153" t="e">
        <f t="shared" ca="1" si="426"/>
        <v>#NAME?</v>
      </c>
      <c r="M3335" s="195" t="e">
        <f ca="1">_xll.BInterpol(cf!$A$2:$A$68,cf!$C$2:$C$68,params!B3335,"cubic")</f>
        <v>#NAME?</v>
      </c>
      <c r="N3335" s="195" t="e">
        <f ca="1">+_xll.BInterpol(#REF!,#REF!,params!B3335,"cubic")</f>
        <v>#NAME?</v>
      </c>
      <c r="O3335" s="153" t="e">
        <f t="shared" ca="1" si="422"/>
        <v>#NAME?</v>
      </c>
    </row>
    <row r="3336" spans="1:15">
      <c r="A3336">
        <v>3333</v>
      </c>
      <c r="B3336">
        <f t="shared" si="420"/>
        <v>13.332000000000001</v>
      </c>
      <c r="C3336" s="151" t="e">
        <f ca="1">+_xll.BInterpol(Boost!$R$6:$R$66,Boost!$AZ$6:$AZ$66,params!B3336,"cubic")</f>
        <v>#NAME?</v>
      </c>
      <c r="D3336" s="151" t="e">
        <f ca="1">+_xll.BInterpol(Boost!$R$6:$R$66,Boost!$AX$6:$AX$66,params!B3336,"cubic")</f>
        <v>#NAME?</v>
      </c>
      <c r="E3336" s="198" t="e">
        <f t="shared" ca="1" si="423"/>
        <v>#NAME?</v>
      </c>
      <c r="F3336" s="151" t="e">
        <f ca="1">+_xll.BInterpol(Boost!$R$6:$R$66,Boost!$AY$6:$AY$66,params!B3336,"cubic")</f>
        <v>#NAME?</v>
      </c>
      <c r="G3336" s="151" t="e">
        <f ca="1">_xll.BInterpol(cf!$A$2:$A$68,cf!$B$2:$B$68,params!B3336,"cubic")/100</f>
        <v>#NAME?</v>
      </c>
      <c r="H3336" s="199" t="e">
        <f t="shared" ca="1" si="424"/>
        <v>#NAME?</v>
      </c>
      <c r="I3336" s="152">
        <f t="shared" si="419"/>
        <v>0.19924480272096834</v>
      </c>
      <c r="J3336" s="152">
        <f t="shared" si="425"/>
        <v>5.3385459314214678E-5</v>
      </c>
      <c r="K3336" s="3" t="e">
        <f t="shared" ca="1" si="421"/>
        <v>#NAME?</v>
      </c>
      <c r="L3336" s="153" t="e">
        <f t="shared" ca="1" si="426"/>
        <v>#NAME?</v>
      </c>
      <c r="M3336" s="195" t="e">
        <f ca="1">_xll.BInterpol(cf!$A$2:$A$68,cf!$C$2:$C$68,params!B3336,"cubic")</f>
        <v>#NAME?</v>
      </c>
      <c r="N3336" s="195" t="e">
        <f ca="1">+_xll.BInterpol(#REF!,#REF!,params!B3336,"cubic")</f>
        <v>#NAME?</v>
      </c>
      <c r="O3336" s="153" t="e">
        <f t="shared" ca="1" si="422"/>
        <v>#NAME?</v>
      </c>
    </row>
    <row r="3337" spans="1:15">
      <c r="A3337">
        <v>3334</v>
      </c>
      <c r="B3337">
        <f t="shared" si="420"/>
        <v>13.336</v>
      </c>
      <c r="C3337" s="151" t="e">
        <f ca="1">+_xll.BInterpol(Boost!$R$6:$R$66,Boost!$AZ$6:$AZ$66,params!B3337,"cubic")</f>
        <v>#NAME?</v>
      </c>
      <c r="D3337" s="151" t="e">
        <f ca="1">+_xll.BInterpol(Boost!$R$6:$R$66,Boost!$AX$6:$AX$66,params!B3337,"cubic")</f>
        <v>#NAME?</v>
      </c>
      <c r="E3337" s="198" t="e">
        <f t="shared" ca="1" si="423"/>
        <v>#NAME?</v>
      </c>
      <c r="F3337" s="151" t="e">
        <f ca="1">+_xll.BInterpol(Boost!$R$6:$R$66,Boost!$AY$6:$AY$66,params!B3337,"cubic")</f>
        <v>#NAME?</v>
      </c>
      <c r="G3337" s="151" t="e">
        <f ca="1">_xll.BInterpol(cf!$A$2:$A$68,cf!$B$2:$B$68,params!B3337,"cubic")/100</f>
        <v>#NAME?</v>
      </c>
      <c r="H3337" s="199" t="e">
        <f t="shared" ca="1" si="424"/>
        <v>#NAME?</v>
      </c>
      <c r="I3337" s="152">
        <f t="shared" si="419"/>
        <v>0.1992981846213705</v>
      </c>
      <c r="J3337" s="152">
        <f t="shared" si="425"/>
        <v>5.3381900402160731E-5</v>
      </c>
      <c r="K3337" s="3" t="e">
        <f t="shared" ca="1" si="421"/>
        <v>#NAME?</v>
      </c>
      <c r="L3337" s="153" t="e">
        <f t="shared" ca="1" si="426"/>
        <v>#NAME?</v>
      </c>
      <c r="M3337" s="195" t="e">
        <f ca="1">_xll.BInterpol(cf!$A$2:$A$68,cf!$C$2:$C$68,params!B3337,"cubic")</f>
        <v>#NAME?</v>
      </c>
      <c r="N3337" s="195" t="e">
        <f ca="1">+_xll.BInterpol(#REF!,#REF!,params!B3337,"cubic")</f>
        <v>#NAME?</v>
      </c>
      <c r="O3337" s="153" t="e">
        <f t="shared" ca="1" si="422"/>
        <v>#NAME?</v>
      </c>
    </row>
    <row r="3338" spans="1:15">
      <c r="A3338">
        <v>3335</v>
      </c>
      <c r="B3338">
        <f t="shared" si="420"/>
        <v>13.34</v>
      </c>
      <c r="C3338" s="151" t="e">
        <f ca="1">+_xll.BInterpol(Boost!$R$6:$R$66,Boost!$AZ$6:$AZ$66,params!B3338,"cubic")</f>
        <v>#NAME?</v>
      </c>
      <c r="D3338" s="151" t="e">
        <f ca="1">+_xll.BInterpol(Boost!$R$6:$R$66,Boost!$AX$6:$AX$66,params!B3338,"cubic")</f>
        <v>#NAME?</v>
      </c>
      <c r="E3338" s="198" t="e">
        <f t="shared" ca="1" si="423"/>
        <v>#NAME?</v>
      </c>
      <c r="F3338" s="151" t="e">
        <f ca="1">+_xll.BInterpol(Boost!$R$6:$R$66,Boost!$AY$6:$AY$66,params!B3338,"cubic")</f>
        <v>#NAME?</v>
      </c>
      <c r="G3338" s="151" t="e">
        <f ca="1">_xll.BInterpol(cf!$A$2:$A$68,cf!$B$2:$B$68,params!B3338,"cubic")/100</f>
        <v>#NAME?</v>
      </c>
      <c r="H3338" s="199" t="e">
        <f t="shared" ca="1" si="424"/>
        <v>#NAME?</v>
      </c>
      <c r="I3338" s="152">
        <f t="shared" si="419"/>
        <v>0.19935156296309786</v>
      </c>
      <c r="J3338" s="152">
        <f t="shared" si="425"/>
        <v>5.3378341727361445E-5</v>
      </c>
      <c r="K3338" s="3" t="e">
        <f t="shared" ca="1" si="421"/>
        <v>#NAME?</v>
      </c>
      <c r="L3338" s="153" t="e">
        <f t="shared" ca="1" si="426"/>
        <v>#NAME?</v>
      </c>
      <c r="M3338" s="195" t="e">
        <f ca="1">_xll.BInterpol(cf!$A$2:$A$68,cf!$C$2:$C$68,params!B3338,"cubic")</f>
        <v>#NAME?</v>
      </c>
      <c r="N3338" s="195" t="e">
        <f ca="1">+_xll.BInterpol(#REF!,#REF!,params!B3338,"cubic")</f>
        <v>#NAME?</v>
      </c>
      <c r="O3338" s="153" t="e">
        <f t="shared" ca="1" si="422"/>
        <v>#NAME?</v>
      </c>
    </row>
    <row r="3339" spans="1:15">
      <c r="A3339">
        <v>3336</v>
      </c>
      <c r="B3339">
        <f t="shared" si="420"/>
        <v>13.343999999999999</v>
      </c>
      <c r="C3339" s="151" t="e">
        <f ca="1">+_xll.BInterpol(Boost!$R$6:$R$66,Boost!$AZ$6:$AZ$66,params!B3339,"cubic")</f>
        <v>#NAME?</v>
      </c>
      <c r="D3339" s="151" t="e">
        <f ca="1">+_xll.BInterpol(Boost!$R$6:$R$66,Boost!$AX$6:$AX$66,params!B3339,"cubic")</f>
        <v>#NAME?</v>
      </c>
      <c r="E3339" s="198" t="e">
        <f t="shared" ca="1" si="423"/>
        <v>#NAME?</v>
      </c>
      <c r="F3339" s="151" t="e">
        <f ca="1">+_xll.BInterpol(Boost!$R$6:$R$66,Boost!$AY$6:$AY$66,params!B3339,"cubic")</f>
        <v>#NAME?</v>
      </c>
      <c r="G3339" s="151" t="e">
        <f ca="1">_xll.BInterpol(cf!$A$2:$A$68,cf!$B$2:$B$68,params!B3339,"cubic")/100</f>
        <v>#NAME?</v>
      </c>
      <c r="H3339" s="199" t="e">
        <f t="shared" ca="1" si="424"/>
        <v>#NAME?</v>
      </c>
      <c r="I3339" s="152">
        <f t="shared" si="419"/>
        <v>0.19940493774638779</v>
      </c>
      <c r="J3339" s="152">
        <f t="shared" si="425"/>
        <v>5.3374783289927841E-5</v>
      </c>
      <c r="K3339" s="3" t="e">
        <f t="shared" ca="1" si="421"/>
        <v>#NAME?</v>
      </c>
      <c r="L3339" s="153" t="e">
        <f t="shared" ca="1" si="426"/>
        <v>#NAME?</v>
      </c>
      <c r="M3339" s="195" t="e">
        <f ca="1">_xll.BInterpol(cf!$A$2:$A$68,cf!$C$2:$C$68,params!B3339,"cubic")</f>
        <v>#NAME?</v>
      </c>
      <c r="N3339" s="195" t="e">
        <f ca="1">+_xll.BInterpol(#REF!,#REF!,params!B3339,"cubic")</f>
        <v>#NAME?</v>
      </c>
      <c r="O3339" s="153" t="e">
        <f t="shared" ca="1" si="422"/>
        <v>#NAME?</v>
      </c>
    </row>
    <row r="3340" spans="1:15">
      <c r="A3340">
        <v>3337</v>
      </c>
      <c r="B3340">
        <f t="shared" si="420"/>
        <v>13.348000000000001</v>
      </c>
      <c r="C3340" s="151" t="e">
        <f ca="1">+_xll.BInterpol(Boost!$R$6:$R$66,Boost!$AZ$6:$AZ$66,params!B3340,"cubic")</f>
        <v>#NAME?</v>
      </c>
      <c r="D3340" s="151" t="e">
        <f ca="1">+_xll.BInterpol(Boost!$R$6:$R$66,Boost!$AX$6:$AX$66,params!B3340,"cubic")</f>
        <v>#NAME?</v>
      </c>
      <c r="E3340" s="198" t="e">
        <f t="shared" ca="1" si="423"/>
        <v>#NAME?</v>
      </c>
      <c r="F3340" s="151" t="e">
        <f ca="1">+_xll.BInterpol(Boost!$R$6:$R$66,Boost!$AY$6:$AY$66,params!B3340,"cubic")</f>
        <v>#NAME?</v>
      </c>
      <c r="G3340" s="151" t="e">
        <f ca="1">_xll.BInterpol(cf!$A$2:$A$68,cf!$B$2:$B$68,params!B3340,"cubic")/100</f>
        <v>#NAME?</v>
      </c>
      <c r="H3340" s="199" t="e">
        <f t="shared" ca="1" si="424"/>
        <v>#NAME?</v>
      </c>
      <c r="I3340" s="152">
        <f t="shared" si="419"/>
        <v>0.19945830897147743</v>
      </c>
      <c r="J3340" s="152">
        <f t="shared" si="425"/>
        <v>5.3371225089637875E-5</v>
      </c>
      <c r="K3340" s="3" t="e">
        <f t="shared" ca="1" si="421"/>
        <v>#NAME?</v>
      </c>
      <c r="L3340" s="153" t="e">
        <f t="shared" ca="1" si="426"/>
        <v>#NAME?</v>
      </c>
      <c r="M3340" s="195" t="e">
        <f ca="1">_xll.BInterpol(cf!$A$2:$A$68,cf!$C$2:$C$68,params!B3340,"cubic")</f>
        <v>#NAME?</v>
      </c>
      <c r="N3340" s="195" t="e">
        <f ca="1">+_xll.BInterpol(#REF!,#REF!,params!B3340,"cubic")</f>
        <v>#NAME?</v>
      </c>
      <c r="O3340" s="153" t="e">
        <f t="shared" ca="1" si="422"/>
        <v>#NAME?</v>
      </c>
    </row>
    <row r="3341" spans="1:15">
      <c r="A3341">
        <v>3338</v>
      </c>
      <c r="B3341">
        <f t="shared" si="420"/>
        <v>13.352</v>
      </c>
      <c r="C3341" s="151" t="e">
        <f ca="1">+_xll.BInterpol(Boost!$R$6:$R$66,Boost!$AZ$6:$AZ$66,params!B3341,"cubic")</f>
        <v>#NAME?</v>
      </c>
      <c r="D3341" s="151" t="e">
        <f ca="1">+_xll.BInterpol(Boost!$R$6:$R$66,Boost!$AX$6:$AX$66,params!B3341,"cubic")</f>
        <v>#NAME?</v>
      </c>
      <c r="E3341" s="198" t="e">
        <f t="shared" ca="1" si="423"/>
        <v>#NAME?</v>
      </c>
      <c r="F3341" s="151" t="e">
        <f ca="1">+_xll.BInterpol(Boost!$R$6:$R$66,Boost!$AY$6:$AY$66,params!B3341,"cubic")</f>
        <v>#NAME?</v>
      </c>
      <c r="G3341" s="151" t="e">
        <f ca="1">_xll.BInterpol(cf!$A$2:$A$68,cf!$B$2:$B$68,params!B3341,"cubic")/100</f>
        <v>#NAME?</v>
      </c>
      <c r="H3341" s="199" t="e">
        <f t="shared" ca="1" si="424"/>
        <v>#NAME?</v>
      </c>
      <c r="I3341" s="152">
        <f t="shared" si="419"/>
        <v>0.19951167663860403</v>
      </c>
      <c r="J3341" s="152">
        <f t="shared" si="425"/>
        <v>5.3367667126602569E-5</v>
      </c>
      <c r="K3341" s="3" t="e">
        <f t="shared" ca="1" si="421"/>
        <v>#NAME?</v>
      </c>
      <c r="L3341" s="153" t="e">
        <f t="shared" ca="1" si="426"/>
        <v>#NAME?</v>
      </c>
      <c r="M3341" s="195" t="e">
        <f ca="1">_xll.BInterpol(cf!$A$2:$A$68,cf!$C$2:$C$68,params!B3341,"cubic")</f>
        <v>#NAME?</v>
      </c>
      <c r="N3341" s="195" t="e">
        <f ca="1">+_xll.BInterpol(#REF!,#REF!,params!B3341,"cubic")</f>
        <v>#NAME?</v>
      </c>
      <c r="O3341" s="153" t="e">
        <f t="shared" ca="1" si="422"/>
        <v>#NAME?</v>
      </c>
    </row>
    <row r="3342" spans="1:15">
      <c r="A3342">
        <v>3339</v>
      </c>
      <c r="B3342">
        <f t="shared" si="420"/>
        <v>13.356</v>
      </c>
      <c r="C3342" s="151" t="e">
        <f ca="1">+_xll.BInterpol(Boost!$R$6:$R$66,Boost!$AZ$6:$AZ$66,params!B3342,"cubic")</f>
        <v>#NAME?</v>
      </c>
      <c r="D3342" s="151" t="e">
        <f ca="1">+_xll.BInterpol(Boost!$R$6:$R$66,Boost!$AX$6:$AX$66,params!B3342,"cubic")</f>
        <v>#NAME?</v>
      </c>
      <c r="E3342" s="198" t="e">
        <f t="shared" ca="1" si="423"/>
        <v>#NAME?</v>
      </c>
      <c r="F3342" s="151" t="e">
        <f ca="1">+_xll.BInterpol(Boost!$R$6:$R$66,Boost!$AY$6:$AY$66,params!B3342,"cubic")</f>
        <v>#NAME?</v>
      </c>
      <c r="G3342" s="151" t="e">
        <f ca="1">_xll.BInterpol(cf!$A$2:$A$68,cf!$B$2:$B$68,params!B3342,"cubic")/100</f>
        <v>#NAME?</v>
      </c>
      <c r="H3342" s="199" t="e">
        <f t="shared" ca="1" si="424"/>
        <v>#NAME?</v>
      </c>
      <c r="I3342" s="152">
        <f t="shared" si="419"/>
        <v>0.19956504074800463</v>
      </c>
      <c r="J3342" s="152">
        <f t="shared" si="425"/>
        <v>5.336410940059988E-5</v>
      </c>
      <c r="K3342" s="3" t="e">
        <f t="shared" ca="1" si="421"/>
        <v>#NAME?</v>
      </c>
      <c r="L3342" s="153" t="e">
        <f t="shared" ca="1" si="426"/>
        <v>#NAME?</v>
      </c>
      <c r="M3342" s="195" t="e">
        <f ca="1">_xll.BInterpol(cf!$A$2:$A$68,cf!$C$2:$C$68,params!B3342,"cubic")</f>
        <v>#NAME?</v>
      </c>
      <c r="N3342" s="195" t="e">
        <f ca="1">+_xll.BInterpol(#REF!,#REF!,params!B3342,"cubic")</f>
        <v>#NAME?</v>
      </c>
      <c r="O3342" s="153" t="e">
        <f t="shared" ca="1" si="422"/>
        <v>#NAME?</v>
      </c>
    </row>
    <row r="3343" spans="1:15">
      <c r="A3343">
        <v>3340</v>
      </c>
      <c r="B3343">
        <f t="shared" si="420"/>
        <v>13.36</v>
      </c>
      <c r="C3343" s="151" t="e">
        <f ca="1">+_xll.BInterpol(Boost!$R$6:$R$66,Boost!$AZ$6:$AZ$66,params!B3343,"cubic")</f>
        <v>#NAME?</v>
      </c>
      <c r="D3343" s="151" t="e">
        <f ca="1">+_xll.BInterpol(Boost!$R$6:$R$66,Boost!$AX$6:$AX$66,params!B3343,"cubic")</f>
        <v>#NAME?</v>
      </c>
      <c r="E3343" s="198" t="e">
        <f t="shared" ca="1" si="423"/>
        <v>#NAME?</v>
      </c>
      <c r="F3343" s="151" t="e">
        <f ca="1">+_xll.BInterpol(Boost!$R$6:$R$66,Boost!$AY$6:$AY$66,params!B3343,"cubic")</f>
        <v>#NAME?</v>
      </c>
      <c r="G3343" s="151" t="e">
        <f ca="1">_xll.BInterpol(cf!$A$2:$A$68,cf!$B$2:$B$68,params!B3343,"cubic")/100</f>
        <v>#NAME?</v>
      </c>
      <c r="H3343" s="199" t="e">
        <f t="shared" ca="1" si="424"/>
        <v>#NAME?</v>
      </c>
      <c r="I3343" s="152">
        <f t="shared" si="419"/>
        <v>0.19961840129991659</v>
      </c>
      <c r="J3343" s="152">
        <f t="shared" si="425"/>
        <v>5.3360551911962872E-5</v>
      </c>
      <c r="K3343" s="3" t="e">
        <f t="shared" ca="1" si="421"/>
        <v>#NAME?</v>
      </c>
      <c r="L3343" s="153" t="e">
        <f t="shared" ca="1" si="426"/>
        <v>#NAME?</v>
      </c>
      <c r="M3343" s="195" t="e">
        <f ca="1">_xll.BInterpol(cf!$A$2:$A$68,cf!$C$2:$C$68,params!B3343,"cubic")</f>
        <v>#NAME?</v>
      </c>
      <c r="N3343" s="195" t="e">
        <f ca="1">+_xll.BInterpol(#REF!,#REF!,params!B3343,"cubic")</f>
        <v>#NAME?</v>
      </c>
      <c r="O3343" s="153" t="e">
        <f t="shared" ca="1" si="422"/>
        <v>#NAME?</v>
      </c>
    </row>
    <row r="3344" spans="1:15">
      <c r="A3344">
        <v>3341</v>
      </c>
      <c r="B3344">
        <f t="shared" si="420"/>
        <v>13.364000000000001</v>
      </c>
      <c r="C3344" s="151" t="e">
        <f ca="1">+_xll.BInterpol(Boost!$R$6:$R$66,Boost!$AZ$6:$AZ$66,params!B3344,"cubic")</f>
        <v>#NAME?</v>
      </c>
      <c r="D3344" s="151" t="e">
        <f ca="1">+_xll.BInterpol(Boost!$R$6:$R$66,Boost!$AX$6:$AX$66,params!B3344,"cubic")</f>
        <v>#NAME?</v>
      </c>
      <c r="E3344" s="198" t="e">
        <f t="shared" ca="1" si="423"/>
        <v>#NAME?</v>
      </c>
      <c r="F3344" s="151" t="e">
        <f ca="1">+_xll.BInterpol(Boost!$R$6:$R$66,Boost!$AY$6:$AY$66,params!B3344,"cubic")</f>
        <v>#NAME?</v>
      </c>
      <c r="G3344" s="151" t="e">
        <f ca="1">_xll.BInterpol(cf!$A$2:$A$68,cf!$B$2:$B$68,params!B3344,"cubic")/100</f>
        <v>#NAME?</v>
      </c>
      <c r="H3344" s="199" t="e">
        <f t="shared" ca="1" si="424"/>
        <v>#NAME?</v>
      </c>
      <c r="I3344" s="152">
        <f t="shared" si="419"/>
        <v>0.19967175829457706</v>
      </c>
      <c r="J3344" s="152">
        <f t="shared" si="425"/>
        <v>5.3356994660469503E-5</v>
      </c>
      <c r="K3344" s="3" t="e">
        <f t="shared" ca="1" si="421"/>
        <v>#NAME?</v>
      </c>
      <c r="L3344" s="153" t="e">
        <f t="shared" ca="1" si="426"/>
        <v>#NAME?</v>
      </c>
      <c r="M3344" s="195" t="e">
        <f ca="1">_xll.BInterpol(cf!$A$2:$A$68,cf!$C$2:$C$68,params!B3344,"cubic")</f>
        <v>#NAME?</v>
      </c>
      <c r="N3344" s="195" t="e">
        <f ca="1">+_xll.BInterpol(#REF!,#REF!,params!B3344,"cubic")</f>
        <v>#NAME?</v>
      </c>
      <c r="O3344" s="153" t="e">
        <f t="shared" ca="1" si="422"/>
        <v>#NAME?</v>
      </c>
    </row>
    <row r="3345" spans="1:15">
      <c r="A3345">
        <v>3342</v>
      </c>
      <c r="B3345">
        <f t="shared" si="420"/>
        <v>13.368</v>
      </c>
      <c r="C3345" s="151" t="e">
        <f ca="1">+_xll.BInterpol(Boost!$R$6:$R$66,Boost!$AZ$6:$AZ$66,params!B3345,"cubic")</f>
        <v>#NAME?</v>
      </c>
      <c r="D3345" s="151" t="e">
        <f ca="1">+_xll.BInterpol(Boost!$R$6:$R$66,Boost!$AX$6:$AX$66,params!B3345,"cubic")</f>
        <v>#NAME?</v>
      </c>
      <c r="E3345" s="198" t="e">
        <f t="shared" ca="1" si="423"/>
        <v>#NAME?</v>
      </c>
      <c r="F3345" s="151" t="e">
        <f ca="1">+_xll.BInterpol(Boost!$R$6:$R$66,Boost!$AY$6:$AY$66,params!B3345,"cubic")</f>
        <v>#NAME?</v>
      </c>
      <c r="G3345" s="151" t="e">
        <f ca="1">_xll.BInterpol(cf!$A$2:$A$68,cf!$B$2:$B$68,params!B3345,"cubic")/100</f>
        <v>#NAME?</v>
      </c>
      <c r="H3345" s="199" t="e">
        <f t="shared" ca="1" si="424"/>
        <v>#NAME?</v>
      </c>
      <c r="I3345" s="152">
        <f t="shared" si="419"/>
        <v>0.19972511173222307</v>
      </c>
      <c r="J3345" s="152">
        <f t="shared" si="425"/>
        <v>5.335343764600875E-5</v>
      </c>
      <c r="K3345" s="3" t="e">
        <f t="shared" ca="1" si="421"/>
        <v>#NAME?</v>
      </c>
      <c r="L3345" s="153" t="e">
        <f t="shared" ca="1" si="426"/>
        <v>#NAME?</v>
      </c>
      <c r="M3345" s="195" t="e">
        <f ca="1">_xll.BInterpol(cf!$A$2:$A$68,cf!$C$2:$C$68,params!B3345,"cubic")</f>
        <v>#NAME?</v>
      </c>
      <c r="N3345" s="195" t="e">
        <f ca="1">+_xll.BInterpol(#REF!,#REF!,params!B3345,"cubic")</f>
        <v>#NAME?</v>
      </c>
      <c r="O3345" s="153" t="e">
        <f t="shared" ca="1" si="422"/>
        <v>#NAME?</v>
      </c>
    </row>
    <row r="3346" spans="1:15">
      <c r="A3346">
        <v>3343</v>
      </c>
      <c r="B3346">
        <f t="shared" si="420"/>
        <v>13.372</v>
      </c>
      <c r="C3346" s="151" t="e">
        <f ca="1">+_xll.BInterpol(Boost!$R$6:$R$66,Boost!$AZ$6:$AZ$66,params!B3346,"cubic")</f>
        <v>#NAME?</v>
      </c>
      <c r="D3346" s="151" t="e">
        <f ca="1">+_xll.BInterpol(Boost!$R$6:$R$66,Boost!$AX$6:$AX$66,params!B3346,"cubic")</f>
        <v>#NAME?</v>
      </c>
      <c r="E3346" s="198" t="e">
        <f t="shared" ca="1" si="423"/>
        <v>#NAME?</v>
      </c>
      <c r="F3346" s="151" t="e">
        <f ca="1">+_xll.BInterpol(Boost!$R$6:$R$66,Boost!$AY$6:$AY$66,params!B3346,"cubic")</f>
        <v>#NAME?</v>
      </c>
      <c r="G3346" s="151" t="e">
        <f ca="1">_xll.BInterpol(cf!$A$2:$A$68,cf!$B$2:$B$68,params!B3346,"cubic")/100</f>
        <v>#NAME?</v>
      </c>
      <c r="H3346" s="199" t="e">
        <f t="shared" ca="1" si="424"/>
        <v>#NAME?</v>
      </c>
      <c r="I3346" s="152">
        <f t="shared" si="419"/>
        <v>0.19977846161309176</v>
      </c>
      <c r="J3346" s="152">
        <f t="shared" si="425"/>
        <v>5.3349880868691635E-5</v>
      </c>
      <c r="K3346" s="3" t="e">
        <f t="shared" ca="1" si="421"/>
        <v>#NAME?</v>
      </c>
      <c r="L3346" s="153" t="e">
        <f t="shared" ca="1" si="426"/>
        <v>#NAME?</v>
      </c>
      <c r="M3346" s="195" t="e">
        <f ca="1">_xll.BInterpol(cf!$A$2:$A$68,cf!$C$2:$C$68,params!B3346,"cubic")</f>
        <v>#NAME?</v>
      </c>
      <c r="N3346" s="195" t="e">
        <f ca="1">+_xll.BInterpol(#REF!,#REF!,params!B3346,"cubic")</f>
        <v>#NAME?</v>
      </c>
      <c r="O3346" s="153" t="e">
        <f t="shared" ca="1" si="422"/>
        <v>#NAME?</v>
      </c>
    </row>
    <row r="3347" spans="1:15">
      <c r="A3347">
        <v>3344</v>
      </c>
      <c r="B3347">
        <f t="shared" si="420"/>
        <v>13.375999999999999</v>
      </c>
      <c r="C3347" s="151" t="e">
        <f ca="1">+_xll.BInterpol(Boost!$R$6:$R$66,Boost!$AZ$6:$AZ$66,params!B3347,"cubic")</f>
        <v>#NAME?</v>
      </c>
      <c r="D3347" s="151" t="e">
        <f ca="1">+_xll.BInterpol(Boost!$R$6:$R$66,Boost!$AX$6:$AX$66,params!B3347,"cubic")</f>
        <v>#NAME?</v>
      </c>
      <c r="E3347" s="198" t="e">
        <f t="shared" ca="1" si="423"/>
        <v>#NAME?</v>
      </c>
      <c r="F3347" s="151" t="e">
        <f ca="1">+_xll.BInterpol(Boost!$R$6:$R$66,Boost!$AY$6:$AY$66,params!B3347,"cubic")</f>
        <v>#NAME?</v>
      </c>
      <c r="G3347" s="151" t="e">
        <f ca="1">_xll.BInterpol(cf!$A$2:$A$68,cf!$B$2:$B$68,params!B3347,"cubic")/100</f>
        <v>#NAME?</v>
      </c>
      <c r="H3347" s="199" t="e">
        <f t="shared" ca="1" si="424"/>
        <v>#NAME?</v>
      </c>
      <c r="I3347" s="152">
        <f t="shared" si="419"/>
        <v>0.19983180793742039</v>
      </c>
      <c r="J3347" s="152">
        <f t="shared" si="425"/>
        <v>5.334632432862918E-5</v>
      </c>
      <c r="K3347" s="3" t="e">
        <f t="shared" ca="1" si="421"/>
        <v>#NAME?</v>
      </c>
      <c r="L3347" s="153" t="e">
        <f t="shared" ca="1" si="426"/>
        <v>#NAME?</v>
      </c>
      <c r="M3347" s="195" t="e">
        <f ca="1">_xll.BInterpol(cf!$A$2:$A$68,cf!$C$2:$C$68,params!B3347,"cubic")</f>
        <v>#NAME?</v>
      </c>
      <c r="N3347" s="195" t="e">
        <f ca="1">+_xll.BInterpol(#REF!,#REF!,params!B3347,"cubic")</f>
        <v>#NAME?</v>
      </c>
      <c r="O3347" s="153" t="e">
        <f t="shared" ca="1" si="422"/>
        <v>#NAME?</v>
      </c>
    </row>
    <row r="3348" spans="1:15">
      <c r="A3348">
        <v>3345</v>
      </c>
      <c r="B3348">
        <f t="shared" si="420"/>
        <v>13.38</v>
      </c>
      <c r="C3348" s="151" t="e">
        <f ca="1">+_xll.BInterpol(Boost!$R$6:$R$66,Boost!$AZ$6:$AZ$66,params!B3348,"cubic")</f>
        <v>#NAME?</v>
      </c>
      <c r="D3348" s="151" t="e">
        <f ca="1">+_xll.BInterpol(Boost!$R$6:$R$66,Boost!$AX$6:$AX$66,params!B3348,"cubic")</f>
        <v>#NAME?</v>
      </c>
      <c r="E3348" s="198" t="e">
        <f t="shared" ca="1" si="423"/>
        <v>#NAME?</v>
      </c>
      <c r="F3348" s="151" t="e">
        <f ca="1">+_xll.BInterpol(Boost!$R$6:$R$66,Boost!$AY$6:$AY$66,params!B3348,"cubic")</f>
        <v>#NAME?</v>
      </c>
      <c r="G3348" s="151" t="e">
        <f ca="1">_xll.BInterpol(cf!$A$2:$A$68,cf!$B$2:$B$68,params!B3348,"cubic")/100</f>
        <v>#NAME?</v>
      </c>
      <c r="H3348" s="199" t="e">
        <f t="shared" ca="1" si="424"/>
        <v>#NAME?</v>
      </c>
      <c r="I3348" s="152">
        <f t="shared" si="419"/>
        <v>0.19988515070544588</v>
      </c>
      <c r="J3348" s="152">
        <f t="shared" si="425"/>
        <v>5.3342768025488319E-5</v>
      </c>
      <c r="K3348" s="3" t="e">
        <f t="shared" ca="1" si="421"/>
        <v>#NAME?</v>
      </c>
      <c r="L3348" s="153" t="e">
        <f t="shared" ca="1" si="426"/>
        <v>#NAME?</v>
      </c>
      <c r="M3348" s="195" t="e">
        <f ca="1">_xll.BInterpol(cf!$A$2:$A$68,cf!$C$2:$C$68,params!B3348,"cubic")</f>
        <v>#NAME?</v>
      </c>
      <c r="N3348" s="195" t="e">
        <f ca="1">+_xll.BInterpol(#REF!,#REF!,params!B3348,"cubic")</f>
        <v>#NAME?</v>
      </c>
      <c r="O3348" s="153" t="e">
        <f t="shared" ca="1" si="422"/>
        <v>#NAME?</v>
      </c>
    </row>
    <row r="3349" spans="1:15">
      <c r="A3349">
        <v>3346</v>
      </c>
      <c r="B3349">
        <f t="shared" si="420"/>
        <v>13.384</v>
      </c>
      <c r="C3349" s="151" t="e">
        <f ca="1">+_xll.BInterpol(Boost!$R$6:$R$66,Boost!$AZ$6:$AZ$66,params!B3349,"cubic")</f>
        <v>#NAME?</v>
      </c>
      <c r="D3349" s="151" t="e">
        <f ca="1">+_xll.BInterpol(Boost!$R$6:$R$66,Boost!$AX$6:$AX$66,params!B3349,"cubic")</f>
        <v>#NAME?</v>
      </c>
      <c r="E3349" s="198" t="e">
        <f t="shared" ca="1" si="423"/>
        <v>#NAME?</v>
      </c>
      <c r="F3349" s="151" t="e">
        <f ca="1">+_xll.BInterpol(Boost!$R$6:$R$66,Boost!$AY$6:$AY$66,params!B3349,"cubic")</f>
        <v>#NAME?</v>
      </c>
      <c r="G3349" s="151" t="e">
        <f ca="1">_xll.BInterpol(cf!$A$2:$A$68,cf!$B$2:$B$68,params!B3349,"cubic")/100</f>
        <v>#NAME?</v>
      </c>
      <c r="H3349" s="199" t="e">
        <f t="shared" ca="1" si="424"/>
        <v>#NAME?</v>
      </c>
      <c r="I3349" s="152">
        <f t="shared" si="419"/>
        <v>0.19993848991740537</v>
      </c>
      <c r="J3349" s="152">
        <f t="shared" si="425"/>
        <v>5.3339211959491095E-5</v>
      </c>
      <c r="K3349" s="3" t="e">
        <f t="shared" ca="1" si="421"/>
        <v>#NAME?</v>
      </c>
      <c r="L3349" s="153" t="e">
        <f t="shared" ca="1" si="426"/>
        <v>#NAME?</v>
      </c>
      <c r="M3349" s="195" t="e">
        <f ca="1">_xll.BInterpol(cf!$A$2:$A$68,cf!$C$2:$C$68,params!B3349,"cubic")</f>
        <v>#NAME?</v>
      </c>
      <c r="N3349" s="195" t="e">
        <f ca="1">+_xll.BInterpol(#REF!,#REF!,params!B3349,"cubic")</f>
        <v>#NAME?</v>
      </c>
      <c r="O3349" s="153" t="e">
        <f t="shared" ca="1" si="422"/>
        <v>#NAME?</v>
      </c>
    </row>
    <row r="3350" spans="1:15">
      <c r="A3350">
        <v>3347</v>
      </c>
      <c r="B3350">
        <f t="shared" si="420"/>
        <v>13.388</v>
      </c>
      <c r="C3350" s="151" t="e">
        <f ca="1">+_xll.BInterpol(Boost!$R$6:$R$66,Boost!$AZ$6:$AZ$66,params!B3350,"cubic")</f>
        <v>#NAME?</v>
      </c>
      <c r="D3350" s="151" t="e">
        <f ca="1">+_xll.BInterpol(Boost!$R$6:$R$66,Boost!$AX$6:$AX$66,params!B3350,"cubic")</f>
        <v>#NAME?</v>
      </c>
      <c r="E3350" s="198" t="e">
        <f t="shared" ca="1" si="423"/>
        <v>#NAME?</v>
      </c>
      <c r="F3350" s="151" t="e">
        <f ca="1">+_xll.BInterpol(Boost!$R$6:$R$66,Boost!$AY$6:$AY$66,params!B3350,"cubic")</f>
        <v>#NAME?</v>
      </c>
      <c r="G3350" s="151" t="e">
        <f ca="1">_xll.BInterpol(cf!$A$2:$A$68,cf!$B$2:$B$68,params!B3350,"cubic")/100</f>
        <v>#NAME?</v>
      </c>
      <c r="H3350" s="199" t="e">
        <f t="shared" ca="1" si="424"/>
        <v>#NAME?</v>
      </c>
      <c r="I3350" s="152">
        <f t="shared" si="419"/>
        <v>0.1999918255735359</v>
      </c>
      <c r="J3350" s="152">
        <f t="shared" si="425"/>
        <v>5.3335656130526488E-5</v>
      </c>
      <c r="K3350" s="3" t="e">
        <f t="shared" ca="1" si="421"/>
        <v>#NAME?</v>
      </c>
      <c r="L3350" s="153" t="e">
        <f t="shared" ca="1" si="426"/>
        <v>#NAME?</v>
      </c>
      <c r="M3350" s="195" t="e">
        <f ca="1">_xll.BInterpol(cf!$A$2:$A$68,cf!$C$2:$C$68,params!B3350,"cubic")</f>
        <v>#NAME?</v>
      </c>
      <c r="N3350" s="195" t="e">
        <f ca="1">+_xll.BInterpol(#REF!,#REF!,params!B3350,"cubic")</f>
        <v>#NAME?</v>
      </c>
      <c r="O3350" s="153" t="e">
        <f t="shared" ca="1" si="422"/>
        <v>#NAME?</v>
      </c>
    </row>
    <row r="3351" spans="1:15">
      <c r="A3351">
        <v>3348</v>
      </c>
      <c r="B3351">
        <f t="shared" si="420"/>
        <v>13.391999999999999</v>
      </c>
      <c r="C3351" s="151" t="e">
        <f ca="1">+_xll.BInterpol(Boost!$R$6:$R$66,Boost!$AZ$6:$AZ$66,params!B3351,"cubic")</f>
        <v>#NAME?</v>
      </c>
      <c r="D3351" s="151" t="e">
        <f ca="1">+_xll.BInterpol(Boost!$R$6:$R$66,Boost!$AX$6:$AX$66,params!B3351,"cubic")</f>
        <v>#NAME?</v>
      </c>
      <c r="E3351" s="198" t="e">
        <f t="shared" ca="1" si="423"/>
        <v>#NAME?</v>
      </c>
      <c r="F3351" s="151" t="e">
        <f ca="1">+_xll.BInterpol(Boost!$R$6:$R$66,Boost!$AY$6:$AY$66,params!B3351,"cubic")</f>
        <v>#NAME?</v>
      </c>
      <c r="G3351" s="151" t="e">
        <f ca="1">_xll.BInterpol(cf!$A$2:$A$68,cf!$B$2:$B$68,params!B3351,"cubic")/100</f>
        <v>#NAME?</v>
      </c>
      <c r="H3351" s="199" t="e">
        <f t="shared" ca="1" si="424"/>
        <v>#NAME?</v>
      </c>
      <c r="I3351" s="152">
        <f t="shared" si="419"/>
        <v>0.2000451576740746</v>
      </c>
      <c r="J3351" s="152">
        <f t="shared" si="425"/>
        <v>5.3332100538705518E-5</v>
      </c>
      <c r="K3351" s="3" t="e">
        <f t="shared" ca="1" si="421"/>
        <v>#NAME?</v>
      </c>
      <c r="L3351" s="153" t="e">
        <f t="shared" ca="1" si="426"/>
        <v>#NAME?</v>
      </c>
      <c r="M3351" s="195" t="e">
        <f ca="1">_xll.BInterpol(cf!$A$2:$A$68,cf!$C$2:$C$68,params!B3351,"cubic")</f>
        <v>#NAME?</v>
      </c>
      <c r="N3351" s="195" t="e">
        <f ca="1">+_xll.BInterpol(#REF!,#REF!,params!B3351,"cubic")</f>
        <v>#NAME?</v>
      </c>
      <c r="O3351" s="153" t="e">
        <f t="shared" ca="1" si="422"/>
        <v>#NAME?</v>
      </c>
    </row>
    <row r="3352" spans="1:15">
      <c r="A3352">
        <v>3349</v>
      </c>
      <c r="B3352">
        <f t="shared" si="420"/>
        <v>13.396000000000001</v>
      </c>
      <c r="C3352" s="151" t="e">
        <f ca="1">+_xll.BInterpol(Boost!$R$6:$R$66,Boost!$AZ$6:$AZ$66,params!B3352,"cubic")</f>
        <v>#NAME?</v>
      </c>
      <c r="D3352" s="151" t="e">
        <f ca="1">+_xll.BInterpol(Boost!$R$6:$R$66,Boost!$AX$6:$AX$66,params!B3352,"cubic")</f>
        <v>#NAME?</v>
      </c>
      <c r="E3352" s="198" t="e">
        <f t="shared" ca="1" si="423"/>
        <v>#NAME?</v>
      </c>
      <c r="F3352" s="151" t="e">
        <f ca="1">+_xll.BInterpol(Boost!$R$6:$R$66,Boost!$AY$6:$AY$66,params!B3352,"cubic")</f>
        <v>#NAME?</v>
      </c>
      <c r="G3352" s="151" t="e">
        <f ca="1">_xll.BInterpol(cf!$A$2:$A$68,cf!$B$2:$B$68,params!B3352,"cubic")/100</f>
        <v>#NAME?</v>
      </c>
      <c r="H3352" s="199" t="e">
        <f t="shared" ca="1" si="424"/>
        <v>#NAME?</v>
      </c>
      <c r="I3352" s="152">
        <f t="shared" si="419"/>
        <v>0.20009848621925841</v>
      </c>
      <c r="J3352" s="152">
        <f t="shared" si="425"/>
        <v>5.3328545183806142E-5</v>
      </c>
      <c r="K3352" s="3" t="e">
        <f t="shared" ca="1" si="421"/>
        <v>#NAME?</v>
      </c>
      <c r="L3352" s="153" t="e">
        <f t="shared" ca="1" si="426"/>
        <v>#NAME?</v>
      </c>
      <c r="M3352" s="195" t="e">
        <f ca="1">_xll.BInterpol(cf!$A$2:$A$68,cf!$C$2:$C$68,params!B3352,"cubic")</f>
        <v>#NAME?</v>
      </c>
      <c r="N3352" s="195" t="e">
        <f ca="1">+_xll.BInterpol(#REF!,#REF!,params!B3352,"cubic")</f>
        <v>#NAME?</v>
      </c>
      <c r="O3352" s="153" t="e">
        <f t="shared" ca="1" si="422"/>
        <v>#NAME?</v>
      </c>
    </row>
    <row r="3353" spans="1:15">
      <c r="A3353">
        <v>3350</v>
      </c>
      <c r="B3353">
        <f t="shared" si="420"/>
        <v>13.4</v>
      </c>
      <c r="C3353" s="151" t="e">
        <f ca="1">+_xll.BInterpol(Boost!$R$6:$R$66,Boost!$AZ$6:$AZ$66,params!B3353,"cubic")</f>
        <v>#NAME?</v>
      </c>
      <c r="D3353" s="151" t="e">
        <f ca="1">+_xll.BInterpol(Boost!$R$6:$R$66,Boost!$AX$6:$AX$66,params!B3353,"cubic")</f>
        <v>#NAME?</v>
      </c>
      <c r="E3353" s="198" t="e">
        <f t="shared" ca="1" si="423"/>
        <v>#NAME?</v>
      </c>
      <c r="F3353" s="151" t="e">
        <f ca="1">+_xll.BInterpol(Boost!$R$6:$R$66,Boost!$AY$6:$AY$66,params!B3353,"cubic")</f>
        <v>#NAME?</v>
      </c>
      <c r="G3353" s="151" t="e">
        <f ca="1">_xll.BInterpol(cf!$A$2:$A$68,cf!$B$2:$B$68,params!B3353,"cubic")/100</f>
        <v>#NAME?</v>
      </c>
      <c r="H3353" s="199" t="e">
        <f t="shared" ca="1" si="424"/>
        <v>#NAME?</v>
      </c>
      <c r="I3353" s="152">
        <f t="shared" si="419"/>
        <v>0.20015181120932435</v>
      </c>
      <c r="J3353" s="152">
        <f t="shared" si="425"/>
        <v>5.3324990065939382E-5</v>
      </c>
      <c r="K3353" s="3" t="e">
        <f t="shared" ca="1" si="421"/>
        <v>#NAME?</v>
      </c>
      <c r="L3353" s="153" t="e">
        <f t="shared" ca="1" si="426"/>
        <v>#NAME?</v>
      </c>
      <c r="M3353" s="195" t="e">
        <f ca="1">_xll.BInterpol(cf!$A$2:$A$68,cf!$C$2:$C$68,params!B3353,"cubic")</f>
        <v>#NAME?</v>
      </c>
      <c r="N3353" s="195" t="e">
        <f ca="1">+_xll.BInterpol(#REF!,#REF!,params!B3353,"cubic")</f>
        <v>#NAME?</v>
      </c>
      <c r="O3353" s="153" t="e">
        <f t="shared" ca="1" si="422"/>
        <v>#NAME?</v>
      </c>
    </row>
    <row r="3354" spans="1:15">
      <c r="A3354">
        <v>3351</v>
      </c>
      <c r="B3354">
        <f t="shared" si="420"/>
        <v>13.404</v>
      </c>
      <c r="C3354" s="151" t="e">
        <f ca="1">+_xll.BInterpol(Boost!$R$6:$R$66,Boost!$AZ$6:$AZ$66,params!B3354,"cubic")</f>
        <v>#NAME?</v>
      </c>
      <c r="D3354" s="151" t="e">
        <f ca="1">+_xll.BInterpol(Boost!$R$6:$R$66,Boost!$AX$6:$AX$66,params!B3354,"cubic")</f>
        <v>#NAME?</v>
      </c>
      <c r="E3354" s="198" t="e">
        <f t="shared" ca="1" si="423"/>
        <v>#NAME?</v>
      </c>
      <c r="F3354" s="151" t="e">
        <f ca="1">+_xll.BInterpol(Boost!$R$6:$R$66,Boost!$AY$6:$AY$66,params!B3354,"cubic")</f>
        <v>#NAME?</v>
      </c>
      <c r="G3354" s="151" t="e">
        <f ca="1">_xll.BInterpol(cf!$A$2:$A$68,cf!$B$2:$B$68,params!B3354,"cubic")/100</f>
        <v>#NAME?</v>
      </c>
      <c r="H3354" s="199" t="e">
        <f t="shared" ca="1" si="424"/>
        <v>#NAME?</v>
      </c>
      <c r="I3354" s="152">
        <f t="shared" si="419"/>
        <v>0.20020513264450945</v>
      </c>
      <c r="J3354" s="152">
        <f t="shared" si="425"/>
        <v>5.3321435185105237E-5</v>
      </c>
      <c r="K3354" s="3" t="e">
        <f t="shared" ca="1" si="421"/>
        <v>#NAME?</v>
      </c>
      <c r="L3354" s="153" t="e">
        <f t="shared" ca="1" si="426"/>
        <v>#NAME?</v>
      </c>
      <c r="M3354" s="195" t="e">
        <f ca="1">_xll.BInterpol(cf!$A$2:$A$68,cf!$C$2:$C$68,params!B3354,"cubic")</f>
        <v>#NAME?</v>
      </c>
      <c r="N3354" s="195" t="e">
        <f ca="1">+_xll.BInterpol(#REF!,#REF!,params!B3354,"cubic")</f>
        <v>#NAME?</v>
      </c>
      <c r="O3354" s="153" t="e">
        <f t="shared" ca="1" si="422"/>
        <v>#NAME?</v>
      </c>
    </row>
    <row r="3355" spans="1:15">
      <c r="A3355">
        <v>3352</v>
      </c>
      <c r="B3355">
        <f t="shared" si="420"/>
        <v>13.407999999999999</v>
      </c>
      <c r="C3355" s="151" t="e">
        <f ca="1">+_xll.BInterpol(Boost!$R$6:$R$66,Boost!$AZ$6:$AZ$66,params!B3355,"cubic")</f>
        <v>#NAME?</v>
      </c>
      <c r="D3355" s="151" t="e">
        <f ca="1">+_xll.BInterpol(Boost!$R$6:$R$66,Boost!$AX$6:$AX$66,params!B3355,"cubic")</f>
        <v>#NAME?</v>
      </c>
      <c r="E3355" s="198" t="e">
        <f t="shared" ca="1" si="423"/>
        <v>#NAME?</v>
      </c>
      <c r="F3355" s="151" t="e">
        <f ca="1">+_xll.BInterpol(Boost!$R$6:$R$66,Boost!$AY$6:$AY$66,params!B3355,"cubic")</f>
        <v>#NAME?</v>
      </c>
      <c r="G3355" s="151" t="e">
        <f ca="1">_xll.BInterpol(cf!$A$2:$A$68,cf!$B$2:$B$68,params!B3355,"cubic")/100</f>
        <v>#NAME?</v>
      </c>
      <c r="H3355" s="199" t="e">
        <f t="shared" ca="1" si="424"/>
        <v>#NAME?</v>
      </c>
      <c r="I3355" s="152">
        <f t="shared" si="419"/>
        <v>0.20025845052505065</v>
      </c>
      <c r="J3355" s="152">
        <f t="shared" si="425"/>
        <v>5.3317880541192686E-5</v>
      </c>
      <c r="K3355" s="3" t="e">
        <f t="shared" ca="1" si="421"/>
        <v>#NAME?</v>
      </c>
      <c r="L3355" s="153" t="e">
        <f t="shared" ca="1" si="426"/>
        <v>#NAME?</v>
      </c>
      <c r="M3355" s="195" t="e">
        <f ca="1">_xll.BInterpol(cf!$A$2:$A$68,cf!$C$2:$C$68,params!B3355,"cubic")</f>
        <v>#NAME?</v>
      </c>
      <c r="N3355" s="195" t="e">
        <f ca="1">+_xll.BInterpol(#REF!,#REF!,params!B3355,"cubic")</f>
        <v>#NAME?</v>
      </c>
      <c r="O3355" s="153" t="e">
        <f t="shared" ca="1" si="422"/>
        <v>#NAME?</v>
      </c>
    </row>
    <row r="3356" spans="1:15">
      <c r="A3356">
        <v>3353</v>
      </c>
      <c r="B3356">
        <f t="shared" si="420"/>
        <v>13.412000000000001</v>
      </c>
      <c r="C3356" s="151" t="e">
        <f ca="1">+_xll.BInterpol(Boost!$R$6:$R$66,Boost!$AZ$6:$AZ$66,params!B3356,"cubic")</f>
        <v>#NAME?</v>
      </c>
      <c r="D3356" s="151" t="e">
        <f ca="1">+_xll.BInterpol(Boost!$R$6:$R$66,Boost!$AX$6:$AX$66,params!B3356,"cubic")</f>
        <v>#NAME?</v>
      </c>
      <c r="E3356" s="198" t="e">
        <f t="shared" ca="1" si="423"/>
        <v>#NAME?</v>
      </c>
      <c r="F3356" s="151" t="e">
        <f ca="1">+_xll.BInterpol(Boost!$R$6:$R$66,Boost!$AY$6:$AY$66,params!B3356,"cubic")</f>
        <v>#NAME?</v>
      </c>
      <c r="G3356" s="151" t="e">
        <f ca="1">_xll.BInterpol(cf!$A$2:$A$68,cf!$B$2:$B$68,params!B3356,"cubic")/100</f>
        <v>#NAME?</v>
      </c>
      <c r="H3356" s="199" t="e">
        <f t="shared" ca="1" si="424"/>
        <v>#NAME?</v>
      </c>
      <c r="I3356" s="152">
        <f t="shared" si="419"/>
        <v>0.20031176485118507</v>
      </c>
      <c r="J3356" s="152">
        <f t="shared" si="425"/>
        <v>5.3314326134423773E-5</v>
      </c>
      <c r="K3356" s="3" t="e">
        <f t="shared" ca="1" si="421"/>
        <v>#NAME?</v>
      </c>
      <c r="L3356" s="153" t="e">
        <f t="shared" ca="1" si="426"/>
        <v>#NAME?</v>
      </c>
      <c r="M3356" s="195" t="e">
        <f ca="1">_xll.BInterpol(cf!$A$2:$A$68,cf!$C$2:$C$68,params!B3356,"cubic")</f>
        <v>#NAME?</v>
      </c>
      <c r="N3356" s="195" t="e">
        <f ca="1">+_xll.BInterpol(#REF!,#REF!,params!B3356,"cubic")</f>
        <v>#NAME?</v>
      </c>
      <c r="O3356" s="153" t="e">
        <f t="shared" ca="1" si="422"/>
        <v>#NAME?</v>
      </c>
    </row>
    <row r="3357" spans="1:15">
      <c r="A3357">
        <v>3354</v>
      </c>
      <c r="B3357">
        <f t="shared" si="420"/>
        <v>13.416</v>
      </c>
      <c r="C3357" s="151" t="e">
        <f ca="1">+_xll.BInterpol(Boost!$R$6:$R$66,Boost!$AZ$6:$AZ$66,params!B3357,"cubic")</f>
        <v>#NAME?</v>
      </c>
      <c r="D3357" s="151" t="e">
        <f ca="1">+_xll.BInterpol(Boost!$R$6:$R$66,Boost!$AX$6:$AX$66,params!B3357,"cubic")</f>
        <v>#NAME?</v>
      </c>
      <c r="E3357" s="198" t="e">
        <f t="shared" ca="1" si="423"/>
        <v>#NAME?</v>
      </c>
      <c r="F3357" s="151" t="e">
        <f ca="1">+_xll.BInterpol(Boost!$R$6:$R$66,Boost!$AY$6:$AY$66,params!B3357,"cubic")</f>
        <v>#NAME?</v>
      </c>
      <c r="G3357" s="151" t="e">
        <f ca="1">_xll.BInterpol(cf!$A$2:$A$68,cf!$B$2:$B$68,params!B3357,"cubic")/100</f>
        <v>#NAME?</v>
      </c>
      <c r="H3357" s="199" t="e">
        <f t="shared" ca="1" si="424"/>
        <v>#NAME?</v>
      </c>
      <c r="I3357" s="152">
        <f t="shared" si="419"/>
        <v>0.20036507562314954</v>
      </c>
      <c r="J3357" s="152">
        <f t="shared" si="425"/>
        <v>5.3310771964465431E-5</v>
      </c>
      <c r="K3357" s="3" t="e">
        <f t="shared" ca="1" si="421"/>
        <v>#NAME?</v>
      </c>
      <c r="L3357" s="153" t="e">
        <f t="shared" ca="1" si="426"/>
        <v>#NAME?</v>
      </c>
      <c r="M3357" s="195" t="e">
        <f ca="1">_xll.BInterpol(cf!$A$2:$A$68,cf!$C$2:$C$68,params!B3357,"cubic")</f>
        <v>#NAME?</v>
      </c>
      <c r="N3357" s="195" t="e">
        <f ca="1">+_xll.BInterpol(#REF!,#REF!,params!B3357,"cubic")</f>
        <v>#NAME?</v>
      </c>
      <c r="O3357" s="153" t="e">
        <f t="shared" ca="1" si="422"/>
        <v>#NAME?</v>
      </c>
    </row>
    <row r="3358" spans="1:15">
      <c r="A3358">
        <v>3355</v>
      </c>
      <c r="B3358">
        <f t="shared" si="420"/>
        <v>13.42</v>
      </c>
      <c r="C3358" s="151" t="e">
        <f ca="1">+_xll.BInterpol(Boost!$R$6:$R$66,Boost!$AZ$6:$AZ$66,params!B3358,"cubic")</f>
        <v>#NAME?</v>
      </c>
      <c r="D3358" s="151" t="e">
        <f ca="1">+_xll.BInterpol(Boost!$R$6:$R$66,Boost!$AX$6:$AX$66,params!B3358,"cubic")</f>
        <v>#NAME?</v>
      </c>
      <c r="E3358" s="198" t="e">
        <f t="shared" ca="1" si="423"/>
        <v>#NAME?</v>
      </c>
      <c r="F3358" s="151" t="e">
        <f ca="1">+_xll.BInterpol(Boost!$R$6:$R$66,Boost!$AY$6:$AY$66,params!B3358,"cubic")</f>
        <v>#NAME?</v>
      </c>
      <c r="G3358" s="151" t="e">
        <f ca="1">_xll.BInterpol(cf!$A$2:$A$68,cf!$B$2:$B$68,params!B3358,"cubic")/100</f>
        <v>#NAME?</v>
      </c>
      <c r="H3358" s="199" t="e">
        <f t="shared" ca="1" si="424"/>
        <v>#NAME?</v>
      </c>
      <c r="I3358" s="152">
        <f t="shared" si="419"/>
        <v>0.20041838284118096</v>
      </c>
      <c r="J3358" s="152">
        <f t="shared" si="425"/>
        <v>5.3307218031428683E-5</v>
      </c>
      <c r="K3358" s="3" t="e">
        <f t="shared" ca="1" si="421"/>
        <v>#NAME?</v>
      </c>
      <c r="L3358" s="153" t="e">
        <f t="shared" ca="1" si="426"/>
        <v>#NAME?</v>
      </c>
      <c r="M3358" s="195" t="e">
        <f ca="1">_xll.BInterpol(cf!$A$2:$A$68,cf!$C$2:$C$68,params!B3358,"cubic")</f>
        <v>#NAME?</v>
      </c>
      <c r="N3358" s="195" t="e">
        <f ca="1">+_xll.BInterpol(#REF!,#REF!,params!B3358,"cubic")</f>
        <v>#NAME?</v>
      </c>
      <c r="O3358" s="153" t="e">
        <f t="shared" ca="1" si="422"/>
        <v>#NAME?</v>
      </c>
    </row>
    <row r="3359" spans="1:15">
      <c r="A3359">
        <v>3356</v>
      </c>
      <c r="B3359">
        <f t="shared" si="420"/>
        <v>13.423999999999999</v>
      </c>
      <c r="C3359" s="151" t="e">
        <f ca="1">+_xll.BInterpol(Boost!$R$6:$R$66,Boost!$AZ$6:$AZ$66,params!B3359,"cubic")</f>
        <v>#NAME?</v>
      </c>
      <c r="D3359" s="151" t="e">
        <f ca="1">+_xll.BInterpol(Boost!$R$6:$R$66,Boost!$AX$6:$AX$66,params!B3359,"cubic")</f>
        <v>#NAME?</v>
      </c>
      <c r="E3359" s="198" t="e">
        <f t="shared" ca="1" si="423"/>
        <v>#NAME?</v>
      </c>
      <c r="F3359" s="151" t="e">
        <f ca="1">+_xll.BInterpol(Boost!$R$6:$R$66,Boost!$AY$6:$AY$66,params!B3359,"cubic")</f>
        <v>#NAME?</v>
      </c>
      <c r="G3359" s="151" t="e">
        <f ca="1">_xll.BInterpol(cf!$A$2:$A$68,cf!$B$2:$B$68,params!B3359,"cubic")/100</f>
        <v>#NAME?</v>
      </c>
      <c r="H3359" s="199" t="e">
        <f t="shared" ca="1" si="424"/>
        <v>#NAME?</v>
      </c>
      <c r="I3359" s="152">
        <f t="shared" si="419"/>
        <v>0.20047168650551628</v>
      </c>
      <c r="J3359" s="152">
        <f t="shared" si="425"/>
        <v>5.3303664335313528E-5</v>
      </c>
      <c r="K3359" s="3" t="e">
        <f t="shared" ca="1" si="421"/>
        <v>#NAME?</v>
      </c>
      <c r="L3359" s="153" t="e">
        <f t="shared" ca="1" si="426"/>
        <v>#NAME?</v>
      </c>
      <c r="M3359" s="195" t="e">
        <f ca="1">_xll.BInterpol(cf!$A$2:$A$68,cf!$C$2:$C$68,params!B3359,"cubic")</f>
        <v>#NAME?</v>
      </c>
      <c r="N3359" s="195" t="e">
        <f ca="1">+_xll.BInterpol(#REF!,#REF!,params!B3359,"cubic")</f>
        <v>#NAME?</v>
      </c>
      <c r="O3359" s="153" t="e">
        <f t="shared" ca="1" si="422"/>
        <v>#NAME?</v>
      </c>
    </row>
    <row r="3360" spans="1:15">
      <c r="A3360">
        <v>3357</v>
      </c>
      <c r="B3360">
        <f t="shared" si="420"/>
        <v>13.428000000000001</v>
      </c>
      <c r="C3360" s="151" t="e">
        <f ca="1">+_xll.BInterpol(Boost!$R$6:$R$66,Boost!$AZ$6:$AZ$66,params!B3360,"cubic")</f>
        <v>#NAME?</v>
      </c>
      <c r="D3360" s="151" t="e">
        <f ca="1">+_xll.BInterpol(Boost!$R$6:$R$66,Boost!$AX$6:$AX$66,params!B3360,"cubic")</f>
        <v>#NAME?</v>
      </c>
      <c r="E3360" s="198" t="e">
        <f t="shared" ca="1" si="423"/>
        <v>#NAME?</v>
      </c>
      <c r="F3360" s="151" t="e">
        <f ca="1">+_xll.BInterpol(Boost!$R$6:$R$66,Boost!$AY$6:$AY$66,params!B3360,"cubic")</f>
        <v>#NAME?</v>
      </c>
      <c r="G3360" s="151" t="e">
        <f ca="1">_xll.BInterpol(cf!$A$2:$A$68,cf!$B$2:$B$68,params!B3360,"cubic")/100</f>
        <v>#NAME?</v>
      </c>
      <c r="H3360" s="199" t="e">
        <f t="shared" ca="1" si="424"/>
        <v>#NAME?</v>
      </c>
      <c r="I3360" s="152">
        <f t="shared" si="419"/>
        <v>0.20052498661639251</v>
      </c>
      <c r="J3360" s="152">
        <f t="shared" si="425"/>
        <v>5.3300110876230988E-5</v>
      </c>
      <c r="K3360" s="3" t="e">
        <f t="shared" ca="1" si="421"/>
        <v>#NAME?</v>
      </c>
      <c r="L3360" s="153" t="e">
        <f t="shared" ca="1" si="426"/>
        <v>#NAME?</v>
      </c>
      <c r="M3360" s="195" t="e">
        <f ca="1">_xll.BInterpol(cf!$A$2:$A$68,cf!$C$2:$C$68,params!B3360,"cubic")</f>
        <v>#NAME?</v>
      </c>
      <c r="N3360" s="195" t="e">
        <f ca="1">+_xll.BInterpol(#REF!,#REF!,params!B3360,"cubic")</f>
        <v>#NAME?</v>
      </c>
      <c r="O3360" s="153" t="e">
        <f t="shared" ca="1" si="422"/>
        <v>#NAME?</v>
      </c>
    </row>
    <row r="3361" spans="1:15">
      <c r="A3361">
        <v>3358</v>
      </c>
      <c r="B3361">
        <f t="shared" si="420"/>
        <v>13.432</v>
      </c>
      <c r="C3361" s="151" t="e">
        <f ca="1">+_xll.BInterpol(Boost!$R$6:$R$66,Boost!$AZ$6:$AZ$66,params!B3361,"cubic")</f>
        <v>#NAME?</v>
      </c>
      <c r="D3361" s="151" t="e">
        <f ca="1">+_xll.BInterpol(Boost!$R$6:$R$66,Boost!$AX$6:$AX$66,params!B3361,"cubic")</f>
        <v>#NAME?</v>
      </c>
      <c r="E3361" s="198" t="e">
        <f t="shared" ca="1" si="423"/>
        <v>#NAME?</v>
      </c>
      <c r="F3361" s="151" t="e">
        <f ca="1">+_xll.BInterpol(Boost!$R$6:$R$66,Boost!$AY$6:$AY$66,params!B3361,"cubic")</f>
        <v>#NAME?</v>
      </c>
      <c r="G3361" s="151" t="e">
        <f ca="1">_xll.BInterpol(cf!$A$2:$A$68,cf!$B$2:$B$68,params!B3361,"cubic")/100</f>
        <v>#NAME?</v>
      </c>
      <c r="H3361" s="199" t="e">
        <f t="shared" ca="1" si="424"/>
        <v>#NAME?</v>
      </c>
      <c r="I3361" s="152">
        <f t="shared" si="419"/>
        <v>0.20057828317404647</v>
      </c>
      <c r="J3361" s="152">
        <f t="shared" si="425"/>
        <v>5.329655765395902E-5</v>
      </c>
      <c r="K3361" s="3" t="e">
        <f t="shared" ca="1" si="421"/>
        <v>#NAME?</v>
      </c>
      <c r="L3361" s="153" t="e">
        <f t="shared" ca="1" si="426"/>
        <v>#NAME?</v>
      </c>
      <c r="M3361" s="195" t="e">
        <f ca="1">_xll.BInterpol(cf!$A$2:$A$68,cf!$C$2:$C$68,params!B3361,"cubic")</f>
        <v>#NAME?</v>
      </c>
      <c r="N3361" s="195" t="e">
        <f ca="1">+_xll.BInterpol(#REF!,#REF!,params!B3361,"cubic")</f>
        <v>#NAME?</v>
      </c>
      <c r="O3361" s="153" t="e">
        <f t="shared" ca="1" si="422"/>
        <v>#NAME?</v>
      </c>
    </row>
    <row r="3362" spans="1:15">
      <c r="A3362">
        <v>3359</v>
      </c>
      <c r="B3362">
        <f t="shared" si="420"/>
        <v>13.436</v>
      </c>
      <c r="C3362" s="151" t="e">
        <f ca="1">+_xll.BInterpol(Boost!$R$6:$R$66,Boost!$AZ$6:$AZ$66,params!B3362,"cubic")</f>
        <v>#NAME?</v>
      </c>
      <c r="D3362" s="151" t="e">
        <f ca="1">+_xll.BInterpol(Boost!$R$6:$R$66,Boost!$AX$6:$AX$66,params!B3362,"cubic")</f>
        <v>#NAME?</v>
      </c>
      <c r="E3362" s="198" t="e">
        <f t="shared" ca="1" si="423"/>
        <v>#NAME?</v>
      </c>
      <c r="F3362" s="151" t="e">
        <f ca="1">+_xll.BInterpol(Boost!$R$6:$R$66,Boost!$AY$6:$AY$66,params!B3362,"cubic")</f>
        <v>#NAME?</v>
      </c>
      <c r="G3362" s="151" t="e">
        <f ca="1">_xll.BInterpol(cf!$A$2:$A$68,cf!$B$2:$B$68,params!B3362,"cubic")/100</f>
        <v>#NAME?</v>
      </c>
      <c r="H3362" s="199" t="e">
        <f t="shared" ca="1" si="424"/>
        <v>#NAME?</v>
      </c>
      <c r="I3362" s="152">
        <f t="shared" ref="I3362:I3425" si="427">1-EXP($R$5*-1*B3362/(1-$R$6))</f>
        <v>0.20063157617871497</v>
      </c>
      <c r="J3362" s="152">
        <f t="shared" si="425"/>
        <v>5.3293004668497623E-5</v>
      </c>
      <c r="K3362" s="3" t="e">
        <f t="shared" ca="1" si="421"/>
        <v>#NAME?</v>
      </c>
      <c r="L3362" s="153" t="e">
        <f t="shared" ca="1" si="426"/>
        <v>#NAME?</v>
      </c>
      <c r="M3362" s="195" t="e">
        <f ca="1">_xll.BInterpol(cf!$A$2:$A$68,cf!$C$2:$C$68,params!B3362,"cubic")</f>
        <v>#NAME?</v>
      </c>
      <c r="N3362" s="195" t="e">
        <f ca="1">+_xll.BInterpol(#REF!,#REF!,params!B3362,"cubic")</f>
        <v>#NAME?</v>
      </c>
      <c r="O3362" s="153" t="e">
        <f t="shared" ca="1" si="422"/>
        <v>#NAME?</v>
      </c>
    </row>
    <row r="3363" spans="1:15">
      <c r="A3363">
        <v>3360</v>
      </c>
      <c r="B3363">
        <f t="shared" si="420"/>
        <v>13.44</v>
      </c>
      <c r="C3363" s="151" t="e">
        <f ca="1">+_xll.BInterpol(Boost!$R$6:$R$66,Boost!$AZ$6:$AZ$66,params!B3363,"cubic")</f>
        <v>#NAME?</v>
      </c>
      <c r="D3363" s="151" t="e">
        <f ca="1">+_xll.BInterpol(Boost!$R$6:$R$66,Boost!$AX$6:$AX$66,params!B3363,"cubic")</f>
        <v>#NAME?</v>
      </c>
      <c r="E3363" s="198" t="e">
        <f t="shared" ca="1" si="423"/>
        <v>#NAME?</v>
      </c>
      <c r="F3363" s="151" t="e">
        <f ca="1">+_xll.BInterpol(Boost!$R$6:$R$66,Boost!$AY$6:$AY$66,params!B3363,"cubic")</f>
        <v>#NAME?</v>
      </c>
      <c r="G3363" s="151" t="e">
        <f ca="1">_xll.BInterpol(cf!$A$2:$A$68,cf!$B$2:$B$68,params!B3363,"cubic")/100</f>
        <v>#NAME?</v>
      </c>
      <c r="H3363" s="199" t="e">
        <f t="shared" ca="1" si="424"/>
        <v>#NAME?</v>
      </c>
      <c r="I3363" s="152">
        <f t="shared" si="427"/>
        <v>0.20068486563063492</v>
      </c>
      <c r="J3363" s="152">
        <f t="shared" si="425"/>
        <v>5.328945191995782E-5</v>
      </c>
      <c r="K3363" s="3" t="e">
        <f t="shared" ca="1" si="421"/>
        <v>#NAME?</v>
      </c>
      <c r="L3363" s="153" t="e">
        <f t="shared" ca="1" si="426"/>
        <v>#NAME?</v>
      </c>
      <c r="M3363" s="195" t="e">
        <f ca="1">_xll.BInterpol(cf!$A$2:$A$68,cf!$C$2:$C$68,params!B3363,"cubic")</f>
        <v>#NAME?</v>
      </c>
      <c r="N3363" s="195" t="e">
        <f ca="1">+_xll.BInterpol(#REF!,#REF!,params!B3363,"cubic")</f>
        <v>#NAME?</v>
      </c>
      <c r="O3363" s="153" t="e">
        <f t="shared" ca="1" si="422"/>
        <v>#NAME?</v>
      </c>
    </row>
    <row r="3364" spans="1:15">
      <c r="A3364">
        <v>3361</v>
      </c>
      <c r="B3364">
        <f t="shared" si="420"/>
        <v>13.444000000000001</v>
      </c>
      <c r="C3364" s="151" t="e">
        <f ca="1">+_xll.BInterpol(Boost!$R$6:$R$66,Boost!$AZ$6:$AZ$66,params!B3364,"cubic")</f>
        <v>#NAME?</v>
      </c>
      <c r="D3364" s="151" t="e">
        <f ca="1">+_xll.BInterpol(Boost!$R$6:$R$66,Boost!$AX$6:$AX$66,params!B3364,"cubic")</f>
        <v>#NAME?</v>
      </c>
      <c r="E3364" s="198" t="e">
        <f t="shared" ca="1" si="423"/>
        <v>#NAME?</v>
      </c>
      <c r="F3364" s="151" t="e">
        <f ca="1">+_xll.BInterpol(Boost!$R$6:$R$66,Boost!$AY$6:$AY$66,params!B3364,"cubic")</f>
        <v>#NAME?</v>
      </c>
      <c r="G3364" s="151" t="e">
        <f ca="1">_xll.BInterpol(cf!$A$2:$A$68,cf!$B$2:$B$68,params!B3364,"cubic")/100</f>
        <v>#NAME?</v>
      </c>
      <c r="H3364" s="199" t="e">
        <f t="shared" ca="1" si="424"/>
        <v>#NAME?</v>
      </c>
      <c r="I3364" s="152">
        <f t="shared" si="427"/>
        <v>0.20073815153004315</v>
      </c>
      <c r="J3364" s="152">
        <f t="shared" si="425"/>
        <v>5.3285899408228588E-5</v>
      </c>
      <c r="K3364" s="3" t="e">
        <f t="shared" ca="1" si="421"/>
        <v>#NAME?</v>
      </c>
      <c r="L3364" s="153" t="e">
        <f t="shared" ca="1" si="426"/>
        <v>#NAME?</v>
      </c>
      <c r="M3364" s="195" t="e">
        <f ca="1">_xll.BInterpol(cf!$A$2:$A$68,cf!$C$2:$C$68,params!B3364,"cubic")</f>
        <v>#NAME?</v>
      </c>
      <c r="N3364" s="195" t="e">
        <f ca="1">+_xll.BInterpol(#REF!,#REF!,params!B3364,"cubic")</f>
        <v>#NAME?</v>
      </c>
      <c r="O3364" s="153" t="e">
        <f t="shared" ca="1" si="422"/>
        <v>#NAME?</v>
      </c>
    </row>
    <row r="3365" spans="1:15">
      <c r="A3365">
        <v>3362</v>
      </c>
      <c r="B3365">
        <f t="shared" si="420"/>
        <v>13.448</v>
      </c>
      <c r="C3365" s="151" t="e">
        <f ca="1">+_xll.BInterpol(Boost!$R$6:$R$66,Boost!$AZ$6:$AZ$66,params!B3365,"cubic")</f>
        <v>#NAME?</v>
      </c>
      <c r="D3365" s="151" t="e">
        <f ca="1">+_xll.BInterpol(Boost!$R$6:$R$66,Boost!$AX$6:$AX$66,params!B3365,"cubic")</f>
        <v>#NAME?</v>
      </c>
      <c r="E3365" s="198" t="e">
        <f t="shared" ca="1" si="423"/>
        <v>#NAME?</v>
      </c>
      <c r="F3365" s="151" t="e">
        <f ca="1">+_xll.BInterpol(Boost!$R$6:$R$66,Boost!$AY$6:$AY$66,params!B3365,"cubic")</f>
        <v>#NAME?</v>
      </c>
      <c r="G3365" s="151" t="e">
        <f ca="1">_xll.BInterpol(cf!$A$2:$A$68,cf!$B$2:$B$68,params!B3365,"cubic")/100</f>
        <v>#NAME?</v>
      </c>
      <c r="H3365" s="199" t="e">
        <f t="shared" ca="1" si="424"/>
        <v>#NAME?</v>
      </c>
      <c r="I3365" s="152">
        <f t="shared" si="427"/>
        <v>0.20079143387717657</v>
      </c>
      <c r="J3365" s="152">
        <f t="shared" si="425"/>
        <v>5.3282347133420949E-5</v>
      </c>
      <c r="K3365" s="3" t="e">
        <f t="shared" ca="1" si="421"/>
        <v>#NAME?</v>
      </c>
      <c r="L3365" s="153" t="e">
        <f t="shared" ca="1" si="426"/>
        <v>#NAME?</v>
      </c>
      <c r="M3365" s="195" t="e">
        <f ca="1">_xll.BInterpol(cf!$A$2:$A$68,cf!$C$2:$C$68,params!B3365,"cubic")</f>
        <v>#NAME?</v>
      </c>
      <c r="N3365" s="195" t="e">
        <f ca="1">+_xll.BInterpol(#REF!,#REF!,params!B3365,"cubic")</f>
        <v>#NAME?</v>
      </c>
      <c r="O3365" s="153" t="e">
        <f t="shared" ca="1" si="422"/>
        <v>#NAME?</v>
      </c>
    </row>
    <row r="3366" spans="1:15">
      <c r="A3366">
        <v>3363</v>
      </c>
      <c r="B3366">
        <f t="shared" si="420"/>
        <v>13.452</v>
      </c>
      <c r="C3366" s="151" t="e">
        <f ca="1">+_xll.BInterpol(Boost!$R$6:$R$66,Boost!$AZ$6:$AZ$66,params!B3366,"cubic")</f>
        <v>#NAME?</v>
      </c>
      <c r="D3366" s="151" t="e">
        <f ca="1">+_xll.BInterpol(Boost!$R$6:$R$66,Boost!$AX$6:$AX$66,params!B3366,"cubic")</f>
        <v>#NAME?</v>
      </c>
      <c r="E3366" s="198" t="e">
        <f t="shared" ca="1" si="423"/>
        <v>#NAME?</v>
      </c>
      <c r="F3366" s="151" t="e">
        <f ca="1">+_xll.BInterpol(Boost!$R$6:$R$66,Boost!$AY$6:$AY$66,params!B3366,"cubic")</f>
        <v>#NAME?</v>
      </c>
      <c r="G3366" s="151" t="e">
        <f ca="1">_xll.BInterpol(cf!$A$2:$A$68,cf!$B$2:$B$68,params!B3366,"cubic")/100</f>
        <v>#NAME?</v>
      </c>
      <c r="H3366" s="199" t="e">
        <f t="shared" ca="1" si="424"/>
        <v>#NAME?</v>
      </c>
      <c r="I3366" s="152">
        <f t="shared" si="427"/>
        <v>0.20084471267227177</v>
      </c>
      <c r="J3366" s="152">
        <f t="shared" si="425"/>
        <v>5.3278795095201836E-5</v>
      </c>
      <c r="K3366" s="3" t="e">
        <f t="shared" ca="1" si="421"/>
        <v>#NAME?</v>
      </c>
      <c r="L3366" s="153" t="e">
        <f t="shared" ca="1" si="426"/>
        <v>#NAME?</v>
      </c>
      <c r="M3366" s="195" t="e">
        <f ca="1">_xll.BInterpol(cf!$A$2:$A$68,cf!$C$2:$C$68,params!B3366,"cubic")</f>
        <v>#NAME?</v>
      </c>
      <c r="N3366" s="195" t="e">
        <f ca="1">+_xll.BInterpol(#REF!,#REF!,params!B3366,"cubic")</f>
        <v>#NAME?</v>
      </c>
      <c r="O3366" s="153" t="e">
        <f t="shared" ca="1" si="422"/>
        <v>#NAME?</v>
      </c>
    </row>
    <row r="3367" spans="1:15">
      <c r="A3367">
        <v>3364</v>
      </c>
      <c r="B3367">
        <f t="shared" si="420"/>
        <v>13.456</v>
      </c>
      <c r="C3367" s="151" t="e">
        <f ca="1">+_xll.BInterpol(Boost!$R$6:$R$66,Boost!$AZ$6:$AZ$66,params!B3367,"cubic")</f>
        <v>#NAME?</v>
      </c>
      <c r="D3367" s="151" t="e">
        <f ca="1">+_xll.BInterpol(Boost!$R$6:$R$66,Boost!$AX$6:$AX$66,params!B3367,"cubic")</f>
        <v>#NAME?</v>
      </c>
      <c r="E3367" s="198" t="e">
        <f t="shared" ca="1" si="423"/>
        <v>#NAME?</v>
      </c>
      <c r="F3367" s="151" t="e">
        <f ca="1">+_xll.BInterpol(Boost!$R$6:$R$66,Boost!$AY$6:$AY$66,params!B3367,"cubic")</f>
        <v>#NAME?</v>
      </c>
      <c r="G3367" s="151" t="e">
        <f ca="1">_xll.BInterpol(cf!$A$2:$A$68,cf!$B$2:$B$68,params!B3367,"cubic")/100</f>
        <v>#NAME?</v>
      </c>
      <c r="H3367" s="199" t="e">
        <f t="shared" ca="1" si="424"/>
        <v>#NAME?</v>
      </c>
      <c r="I3367" s="152">
        <f t="shared" si="427"/>
        <v>0.20089798791556579</v>
      </c>
      <c r="J3367" s="152">
        <f t="shared" si="425"/>
        <v>5.327524329401534E-5</v>
      </c>
      <c r="K3367" s="3" t="e">
        <f t="shared" ca="1" si="421"/>
        <v>#NAME?</v>
      </c>
      <c r="L3367" s="153" t="e">
        <f t="shared" ca="1" si="426"/>
        <v>#NAME?</v>
      </c>
      <c r="M3367" s="195" t="e">
        <f ca="1">_xll.BInterpol(cf!$A$2:$A$68,cf!$C$2:$C$68,params!B3367,"cubic")</f>
        <v>#NAME?</v>
      </c>
      <c r="N3367" s="195" t="e">
        <f ca="1">+_xll.BInterpol(#REF!,#REF!,params!B3367,"cubic")</f>
        <v>#NAME?</v>
      </c>
      <c r="O3367" s="153" t="e">
        <f t="shared" ca="1" si="422"/>
        <v>#NAME?</v>
      </c>
    </row>
    <row r="3368" spans="1:15">
      <c r="A3368">
        <v>3365</v>
      </c>
      <c r="B3368">
        <f t="shared" si="420"/>
        <v>13.46</v>
      </c>
      <c r="C3368" s="151" t="e">
        <f ca="1">+_xll.BInterpol(Boost!$R$6:$R$66,Boost!$AZ$6:$AZ$66,params!B3368,"cubic")</f>
        <v>#NAME?</v>
      </c>
      <c r="D3368" s="151" t="e">
        <f ca="1">+_xll.BInterpol(Boost!$R$6:$R$66,Boost!$AX$6:$AX$66,params!B3368,"cubic")</f>
        <v>#NAME?</v>
      </c>
      <c r="E3368" s="198" t="e">
        <f t="shared" ca="1" si="423"/>
        <v>#NAME?</v>
      </c>
      <c r="F3368" s="151" t="e">
        <f ca="1">+_xll.BInterpol(Boost!$R$6:$R$66,Boost!$AY$6:$AY$66,params!B3368,"cubic")</f>
        <v>#NAME?</v>
      </c>
      <c r="G3368" s="151" t="e">
        <f ca="1">_xll.BInterpol(cf!$A$2:$A$68,cf!$B$2:$B$68,params!B3368,"cubic")/100</f>
        <v>#NAME?</v>
      </c>
      <c r="H3368" s="199" t="e">
        <f t="shared" ca="1" si="424"/>
        <v>#NAME?</v>
      </c>
      <c r="I3368" s="152">
        <f t="shared" si="427"/>
        <v>0.20095125960729532</v>
      </c>
      <c r="J3368" s="152">
        <f t="shared" si="425"/>
        <v>5.3271691729528392E-5</v>
      </c>
      <c r="K3368" s="3" t="e">
        <f t="shared" ca="1" si="421"/>
        <v>#NAME?</v>
      </c>
      <c r="L3368" s="153" t="e">
        <f t="shared" ca="1" si="426"/>
        <v>#NAME?</v>
      </c>
      <c r="M3368" s="195" t="e">
        <f ca="1">_xll.BInterpol(cf!$A$2:$A$68,cf!$C$2:$C$68,params!B3368,"cubic")</f>
        <v>#NAME?</v>
      </c>
      <c r="N3368" s="195" t="e">
        <f ca="1">+_xll.BInterpol(#REF!,#REF!,params!B3368,"cubic")</f>
        <v>#NAME?</v>
      </c>
      <c r="O3368" s="153" t="e">
        <f t="shared" ca="1" si="422"/>
        <v>#NAME?</v>
      </c>
    </row>
    <row r="3369" spans="1:15">
      <c r="A3369">
        <v>3366</v>
      </c>
      <c r="B3369">
        <f t="shared" si="420"/>
        <v>13.464</v>
      </c>
      <c r="C3369" s="151" t="e">
        <f ca="1">+_xll.BInterpol(Boost!$R$6:$R$66,Boost!$AZ$6:$AZ$66,params!B3369,"cubic")</f>
        <v>#NAME?</v>
      </c>
      <c r="D3369" s="151" t="e">
        <f ca="1">+_xll.BInterpol(Boost!$R$6:$R$66,Boost!$AX$6:$AX$66,params!B3369,"cubic")</f>
        <v>#NAME?</v>
      </c>
      <c r="E3369" s="198" t="e">
        <f t="shared" ca="1" si="423"/>
        <v>#NAME?</v>
      </c>
      <c r="F3369" s="151" t="e">
        <f ca="1">+_xll.BInterpol(Boost!$R$6:$R$66,Boost!$AY$6:$AY$66,params!B3369,"cubic")</f>
        <v>#NAME?</v>
      </c>
      <c r="G3369" s="151" t="e">
        <f ca="1">_xll.BInterpol(cf!$A$2:$A$68,cf!$B$2:$B$68,params!B3369,"cubic")/100</f>
        <v>#NAME?</v>
      </c>
      <c r="H3369" s="199" t="e">
        <f t="shared" ca="1" si="424"/>
        <v>#NAME?</v>
      </c>
      <c r="I3369" s="152">
        <f t="shared" si="427"/>
        <v>0.20100452774769706</v>
      </c>
      <c r="J3369" s="152">
        <f t="shared" si="425"/>
        <v>5.3268140401740993E-5</v>
      </c>
      <c r="K3369" s="3" t="e">
        <f t="shared" ca="1" si="421"/>
        <v>#NAME?</v>
      </c>
      <c r="L3369" s="153" t="e">
        <f t="shared" ca="1" si="426"/>
        <v>#NAME?</v>
      </c>
      <c r="M3369" s="195" t="e">
        <f ca="1">_xll.BInterpol(cf!$A$2:$A$68,cf!$C$2:$C$68,params!B3369,"cubic")</f>
        <v>#NAME?</v>
      </c>
      <c r="N3369" s="195" t="e">
        <f ca="1">+_xll.BInterpol(#REF!,#REF!,params!B3369,"cubic")</f>
        <v>#NAME?</v>
      </c>
      <c r="O3369" s="153" t="e">
        <f t="shared" ca="1" si="422"/>
        <v>#NAME?</v>
      </c>
    </row>
    <row r="3370" spans="1:15">
      <c r="A3370">
        <v>3367</v>
      </c>
      <c r="B3370">
        <f t="shared" si="420"/>
        <v>13.468</v>
      </c>
      <c r="C3370" s="151" t="e">
        <f ca="1">+_xll.BInterpol(Boost!$R$6:$R$66,Boost!$AZ$6:$AZ$66,params!B3370,"cubic")</f>
        <v>#NAME?</v>
      </c>
      <c r="D3370" s="151" t="e">
        <f ca="1">+_xll.BInterpol(Boost!$R$6:$R$66,Boost!$AX$6:$AX$66,params!B3370,"cubic")</f>
        <v>#NAME?</v>
      </c>
      <c r="E3370" s="198" t="e">
        <f t="shared" ca="1" si="423"/>
        <v>#NAME?</v>
      </c>
      <c r="F3370" s="151" t="e">
        <f ca="1">+_xll.BInterpol(Boost!$R$6:$R$66,Boost!$AY$6:$AY$66,params!B3370,"cubic")</f>
        <v>#NAME?</v>
      </c>
      <c r="G3370" s="151" t="e">
        <f ca="1">_xll.BInterpol(cf!$A$2:$A$68,cf!$B$2:$B$68,params!B3370,"cubic")/100</f>
        <v>#NAME?</v>
      </c>
      <c r="H3370" s="199" t="e">
        <f t="shared" ca="1" si="424"/>
        <v>#NAME?</v>
      </c>
      <c r="I3370" s="152">
        <f t="shared" si="427"/>
        <v>0.20105779233700782</v>
      </c>
      <c r="J3370" s="152">
        <f t="shared" si="425"/>
        <v>5.3264589310764165E-5</v>
      </c>
      <c r="K3370" s="3" t="e">
        <f t="shared" ca="1" si="421"/>
        <v>#NAME?</v>
      </c>
      <c r="L3370" s="153" t="e">
        <f t="shared" ca="1" si="426"/>
        <v>#NAME?</v>
      </c>
      <c r="M3370" s="195" t="e">
        <f ca="1">_xll.BInterpol(cf!$A$2:$A$68,cf!$C$2:$C$68,params!B3370,"cubic")</f>
        <v>#NAME?</v>
      </c>
      <c r="N3370" s="195" t="e">
        <f ca="1">+_xll.BInterpol(#REF!,#REF!,params!B3370,"cubic")</f>
        <v>#NAME?</v>
      </c>
      <c r="O3370" s="153" t="e">
        <f t="shared" ca="1" si="422"/>
        <v>#NAME?</v>
      </c>
    </row>
    <row r="3371" spans="1:15">
      <c r="A3371">
        <v>3368</v>
      </c>
      <c r="B3371">
        <f t="shared" si="420"/>
        <v>13.472</v>
      </c>
      <c r="C3371" s="151" t="e">
        <f ca="1">+_xll.BInterpol(Boost!$R$6:$R$66,Boost!$AZ$6:$AZ$66,params!B3371,"cubic")</f>
        <v>#NAME?</v>
      </c>
      <c r="D3371" s="151" t="e">
        <f ca="1">+_xll.BInterpol(Boost!$R$6:$R$66,Boost!$AX$6:$AX$66,params!B3371,"cubic")</f>
        <v>#NAME?</v>
      </c>
      <c r="E3371" s="198" t="e">
        <f t="shared" ca="1" si="423"/>
        <v>#NAME?</v>
      </c>
      <c r="F3371" s="151" t="e">
        <f ca="1">+_xll.BInterpol(Boost!$R$6:$R$66,Boost!$AY$6:$AY$66,params!B3371,"cubic")</f>
        <v>#NAME?</v>
      </c>
      <c r="G3371" s="151" t="e">
        <f ca="1">_xll.BInterpol(cf!$A$2:$A$68,cf!$B$2:$B$68,params!B3371,"cubic")/100</f>
        <v>#NAME?</v>
      </c>
      <c r="H3371" s="199" t="e">
        <f t="shared" ca="1" si="424"/>
        <v>#NAME?</v>
      </c>
      <c r="I3371" s="152">
        <f t="shared" si="427"/>
        <v>0.20111105337546442</v>
      </c>
      <c r="J3371" s="152">
        <f t="shared" si="425"/>
        <v>5.3261038456597909E-5</v>
      </c>
      <c r="K3371" s="3" t="e">
        <f t="shared" ca="1" si="421"/>
        <v>#NAME?</v>
      </c>
      <c r="L3371" s="153" t="e">
        <f t="shared" ca="1" si="426"/>
        <v>#NAME?</v>
      </c>
      <c r="M3371" s="195" t="e">
        <f ca="1">_xll.BInterpol(cf!$A$2:$A$68,cf!$C$2:$C$68,params!B3371,"cubic")</f>
        <v>#NAME?</v>
      </c>
      <c r="N3371" s="195" t="e">
        <f ca="1">+_xll.BInterpol(#REF!,#REF!,params!B3371,"cubic")</f>
        <v>#NAME?</v>
      </c>
      <c r="O3371" s="153" t="e">
        <f t="shared" ca="1" si="422"/>
        <v>#NAME?</v>
      </c>
    </row>
    <row r="3372" spans="1:15">
      <c r="A3372">
        <v>3369</v>
      </c>
      <c r="B3372">
        <f t="shared" si="420"/>
        <v>13.476000000000001</v>
      </c>
      <c r="C3372" s="151" t="e">
        <f ca="1">+_xll.BInterpol(Boost!$R$6:$R$66,Boost!$AZ$6:$AZ$66,params!B3372,"cubic")</f>
        <v>#NAME?</v>
      </c>
      <c r="D3372" s="151" t="e">
        <f ca="1">+_xll.BInterpol(Boost!$R$6:$R$66,Boost!$AX$6:$AX$66,params!B3372,"cubic")</f>
        <v>#NAME?</v>
      </c>
      <c r="E3372" s="198" t="e">
        <f t="shared" ca="1" si="423"/>
        <v>#NAME?</v>
      </c>
      <c r="F3372" s="151" t="e">
        <f ca="1">+_xll.BInterpol(Boost!$R$6:$R$66,Boost!$AY$6:$AY$66,params!B3372,"cubic")</f>
        <v>#NAME?</v>
      </c>
      <c r="G3372" s="151" t="e">
        <f ca="1">_xll.BInterpol(cf!$A$2:$A$68,cf!$B$2:$B$68,params!B3372,"cubic")/100</f>
        <v>#NAME?</v>
      </c>
      <c r="H3372" s="199" t="e">
        <f t="shared" ca="1" si="424"/>
        <v>#NAME?</v>
      </c>
      <c r="I3372" s="152">
        <f t="shared" si="427"/>
        <v>0.20116431086330344</v>
      </c>
      <c r="J3372" s="152">
        <f t="shared" si="425"/>
        <v>5.3257487839020179E-5</v>
      </c>
      <c r="K3372" s="3" t="e">
        <f t="shared" ca="1" si="421"/>
        <v>#NAME?</v>
      </c>
      <c r="L3372" s="153" t="e">
        <f t="shared" ca="1" si="426"/>
        <v>#NAME?</v>
      </c>
      <c r="M3372" s="195" t="e">
        <f ca="1">_xll.BInterpol(cf!$A$2:$A$68,cf!$C$2:$C$68,params!B3372,"cubic")</f>
        <v>#NAME?</v>
      </c>
      <c r="N3372" s="195" t="e">
        <f ca="1">+_xll.BInterpol(#REF!,#REF!,params!B3372,"cubic")</f>
        <v>#NAME?</v>
      </c>
      <c r="O3372" s="153" t="e">
        <f t="shared" ca="1" si="422"/>
        <v>#NAME?</v>
      </c>
    </row>
    <row r="3373" spans="1:15">
      <c r="A3373">
        <v>3370</v>
      </c>
      <c r="B3373">
        <f t="shared" si="420"/>
        <v>13.48</v>
      </c>
      <c r="C3373" s="151" t="e">
        <f ca="1">+_xll.BInterpol(Boost!$R$6:$R$66,Boost!$AZ$6:$AZ$66,params!B3373,"cubic")</f>
        <v>#NAME?</v>
      </c>
      <c r="D3373" s="151" t="e">
        <f ca="1">+_xll.BInterpol(Boost!$R$6:$R$66,Boost!$AX$6:$AX$66,params!B3373,"cubic")</f>
        <v>#NAME?</v>
      </c>
      <c r="E3373" s="198" t="e">
        <f t="shared" ca="1" si="423"/>
        <v>#NAME?</v>
      </c>
      <c r="F3373" s="151" t="e">
        <f ca="1">+_xll.BInterpol(Boost!$R$6:$R$66,Boost!$AY$6:$AY$66,params!B3373,"cubic")</f>
        <v>#NAME?</v>
      </c>
      <c r="G3373" s="151" t="e">
        <f ca="1">_xll.BInterpol(cf!$A$2:$A$68,cf!$B$2:$B$68,params!B3373,"cubic")/100</f>
        <v>#NAME?</v>
      </c>
      <c r="H3373" s="199" t="e">
        <f t="shared" ca="1" si="424"/>
        <v>#NAME?</v>
      </c>
      <c r="I3373" s="152">
        <f t="shared" si="427"/>
        <v>0.20121756480076147</v>
      </c>
      <c r="J3373" s="152">
        <f t="shared" si="425"/>
        <v>5.3253937458030975E-5</v>
      </c>
      <c r="K3373" s="3" t="e">
        <f t="shared" ca="1" si="421"/>
        <v>#NAME?</v>
      </c>
      <c r="L3373" s="153" t="e">
        <f t="shared" ca="1" si="426"/>
        <v>#NAME?</v>
      </c>
      <c r="M3373" s="195" t="e">
        <f ca="1">_xll.BInterpol(cf!$A$2:$A$68,cf!$C$2:$C$68,params!B3373,"cubic")</f>
        <v>#NAME?</v>
      </c>
      <c r="N3373" s="195" t="e">
        <f ca="1">+_xll.BInterpol(#REF!,#REF!,params!B3373,"cubic")</f>
        <v>#NAME?</v>
      </c>
      <c r="O3373" s="153" t="e">
        <f t="shared" ca="1" si="422"/>
        <v>#NAME?</v>
      </c>
    </row>
    <row r="3374" spans="1:15">
      <c r="A3374">
        <v>3371</v>
      </c>
      <c r="B3374">
        <f t="shared" si="420"/>
        <v>13.484</v>
      </c>
      <c r="C3374" s="151" t="e">
        <f ca="1">+_xll.BInterpol(Boost!$R$6:$R$66,Boost!$AZ$6:$AZ$66,params!B3374,"cubic")</f>
        <v>#NAME?</v>
      </c>
      <c r="D3374" s="151" t="e">
        <f ca="1">+_xll.BInterpol(Boost!$R$6:$R$66,Boost!$AX$6:$AX$66,params!B3374,"cubic")</f>
        <v>#NAME?</v>
      </c>
      <c r="E3374" s="198" t="e">
        <f t="shared" ca="1" si="423"/>
        <v>#NAME?</v>
      </c>
      <c r="F3374" s="151" t="e">
        <f ca="1">+_xll.BInterpol(Boost!$R$6:$R$66,Boost!$AY$6:$AY$66,params!B3374,"cubic")</f>
        <v>#NAME?</v>
      </c>
      <c r="G3374" s="151" t="e">
        <f ca="1">_xll.BInterpol(cf!$A$2:$A$68,cf!$B$2:$B$68,params!B3374,"cubic")/100</f>
        <v>#NAME?</v>
      </c>
      <c r="H3374" s="199" t="e">
        <f t="shared" ca="1" si="424"/>
        <v>#NAME?</v>
      </c>
      <c r="I3374" s="152">
        <f t="shared" si="427"/>
        <v>0.20127081518807555</v>
      </c>
      <c r="J3374" s="152">
        <f t="shared" si="425"/>
        <v>5.3250387314074388E-5</v>
      </c>
      <c r="K3374" s="3" t="e">
        <f t="shared" ca="1" si="421"/>
        <v>#NAME?</v>
      </c>
      <c r="L3374" s="153" t="e">
        <f t="shared" ca="1" si="426"/>
        <v>#NAME?</v>
      </c>
      <c r="M3374" s="195" t="e">
        <f ca="1">_xll.BInterpol(cf!$A$2:$A$68,cf!$C$2:$C$68,params!B3374,"cubic")</f>
        <v>#NAME?</v>
      </c>
      <c r="N3374" s="195" t="e">
        <f ca="1">+_xll.BInterpol(#REF!,#REF!,params!B3374,"cubic")</f>
        <v>#NAME?</v>
      </c>
      <c r="O3374" s="153" t="e">
        <f t="shared" ca="1" si="422"/>
        <v>#NAME?</v>
      </c>
    </row>
    <row r="3375" spans="1:15">
      <c r="A3375">
        <v>3372</v>
      </c>
      <c r="B3375">
        <f t="shared" si="420"/>
        <v>13.488</v>
      </c>
      <c r="C3375" s="151" t="e">
        <f ca="1">+_xll.BInterpol(Boost!$R$6:$R$66,Boost!$AZ$6:$AZ$66,params!B3375,"cubic")</f>
        <v>#NAME?</v>
      </c>
      <c r="D3375" s="151" t="e">
        <f ca="1">+_xll.BInterpol(Boost!$R$6:$R$66,Boost!$AX$6:$AX$66,params!B3375,"cubic")</f>
        <v>#NAME?</v>
      </c>
      <c r="E3375" s="198" t="e">
        <f t="shared" ca="1" si="423"/>
        <v>#NAME?</v>
      </c>
      <c r="F3375" s="151" t="e">
        <f ca="1">+_xll.BInterpol(Boost!$R$6:$R$66,Boost!$AY$6:$AY$66,params!B3375,"cubic")</f>
        <v>#NAME?</v>
      </c>
      <c r="G3375" s="151" t="e">
        <f ca="1">_xll.BInterpol(cf!$A$2:$A$68,cf!$B$2:$B$68,params!B3375,"cubic")/100</f>
        <v>#NAME?</v>
      </c>
      <c r="H3375" s="199" t="e">
        <f t="shared" ca="1" si="424"/>
        <v>#NAME?</v>
      </c>
      <c r="I3375" s="152">
        <f t="shared" si="427"/>
        <v>0.20132406202548192</v>
      </c>
      <c r="J3375" s="152">
        <f t="shared" si="425"/>
        <v>5.324683740637326E-5</v>
      </c>
      <c r="K3375" s="3" t="e">
        <f t="shared" ca="1" si="421"/>
        <v>#NAME?</v>
      </c>
      <c r="L3375" s="153" t="e">
        <f t="shared" ca="1" si="426"/>
        <v>#NAME?</v>
      </c>
      <c r="M3375" s="195" t="e">
        <f ca="1">_xll.BInterpol(cf!$A$2:$A$68,cf!$C$2:$C$68,params!B3375,"cubic")</f>
        <v>#NAME?</v>
      </c>
      <c r="N3375" s="195" t="e">
        <f ca="1">+_xll.BInterpol(#REF!,#REF!,params!B3375,"cubic")</f>
        <v>#NAME?</v>
      </c>
      <c r="O3375" s="153" t="e">
        <f t="shared" ca="1" si="422"/>
        <v>#NAME?</v>
      </c>
    </row>
    <row r="3376" spans="1:15">
      <c r="A3376">
        <v>3373</v>
      </c>
      <c r="B3376">
        <f t="shared" si="420"/>
        <v>13.492000000000001</v>
      </c>
      <c r="C3376" s="151" t="e">
        <f ca="1">+_xll.BInterpol(Boost!$R$6:$R$66,Boost!$AZ$6:$AZ$66,params!B3376,"cubic")</f>
        <v>#NAME?</v>
      </c>
      <c r="D3376" s="151" t="e">
        <f ca="1">+_xll.BInterpol(Boost!$R$6:$R$66,Boost!$AX$6:$AX$66,params!B3376,"cubic")</f>
        <v>#NAME?</v>
      </c>
      <c r="E3376" s="198" t="e">
        <f t="shared" ca="1" si="423"/>
        <v>#NAME?</v>
      </c>
      <c r="F3376" s="151" t="e">
        <f ca="1">+_xll.BInterpol(Boost!$R$6:$R$66,Boost!$AY$6:$AY$66,params!B3376,"cubic")</f>
        <v>#NAME?</v>
      </c>
      <c r="G3376" s="151" t="e">
        <f ca="1">_xll.BInterpol(cf!$A$2:$A$68,cf!$B$2:$B$68,params!B3376,"cubic")/100</f>
        <v>#NAME?</v>
      </c>
      <c r="H3376" s="199" t="e">
        <f t="shared" ca="1" si="424"/>
        <v>#NAME?</v>
      </c>
      <c r="I3376" s="152">
        <f t="shared" si="427"/>
        <v>0.20137730531321762</v>
      </c>
      <c r="J3376" s="152">
        <f t="shared" si="425"/>
        <v>5.3243287735704747E-5</v>
      </c>
      <c r="K3376" s="3" t="e">
        <f t="shared" ca="1" si="421"/>
        <v>#NAME?</v>
      </c>
      <c r="L3376" s="153" t="e">
        <f t="shared" ca="1" si="426"/>
        <v>#NAME?</v>
      </c>
      <c r="M3376" s="195" t="e">
        <f ca="1">_xll.BInterpol(cf!$A$2:$A$68,cf!$C$2:$C$68,params!B3376,"cubic")</f>
        <v>#NAME?</v>
      </c>
      <c r="N3376" s="195" t="e">
        <f ca="1">+_xll.BInterpol(#REF!,#REF!,params!B3376,"cubic")</f>
        <v>#NAME?</v>
      </c>
      <c r="O3376" s="153" t="e">
        <f t="shared" ca="1" si="422"/>
        <v>#NAME?</v>
      </c>
    </row>
    <row r="3377" spans="1:15">
      <c r="A3377">
        <v>3374</v>
      </c>
      <c r="B3377">
        <f t="shared" si="420"/>
        <v>13.496</v>
      </c>
      <c r="C3377" s="151" t="e">
        <f ca="1">+_xll.BInterpol(Boost!$R$6:$R$66,Boost!$AZ$6:$AZ$66,params!B3377,"cubic")</f>
        <v>#NAME?</v>
      </c>
      <c r="D3377" s="151" t="e">
        <f ca="1">+_xll.BInterpol(Boost!$R$6:$R$66,Boost!$AX$6:$AX$66,params!B3377,"cubic")</f>
        <v>#NAME?</v>
      </c>
      <c r="E3377" s="198" t="e">
        <f t="shared" ca="1" si="423"/>
        <v>#NAME?</v>
      </c>
      <c r="F3377" s="151" t="e">
        <f ca="1">+_xll.BInterpol(Boost!$R$6:$R$66,Boost!$AY$6:$AY$66,params!B3377,"cubic")</f>
        <v>#NAME?</v>
      </c>
      <c r="G3377" s="151" t="e">
        <f ca="1">_xll.BInterpol(cf!$A$2:$A$68,cf!$B$2:$B$68,params!B3377,"cubic")/100</f>
        <v>#NAME?</v>
      </c>
      <c r="H3377" s="199" t="e">
        <f t="shared" ca="1" si="424"/>
        <v>#NAME?</v>
      </c>
      <c r="I3377" s="152">
        <f t="shared" si="427"/>
        <v>0.20143054505151914</v>
      </c>
      <c r="J3377" s="152">
        <f t="shared" si="425"/>
        <v>5.3239738301513739E-5</v>
      </c>
      <c r="K3377" s="3" t="e">
        <f t="shared" ca="1" si="421"/>
        <v>#NAME?</v>
      </c>
      <c r="L3377" s="153" t="e">
        <f t="shared" ca="1" si="426"/>
        <v>#NAME?</v>
      </c>
      <c r="M3377" s="195" t="e">
        <f ca="1">_xll.BInterpol(cf!$A$2:$A$68,cf!$C$2:$C$68,params!B3377,"cubic")</f>
        <v>#NAME?</v>
      </c>
      <c r="N3377" s="195" t="e">
        <f ca="1">+_xll.BInterpol(#REF!,#REF!,params!B3377,"cubic")</f>
        <v>#NAME?</v>
      </c>
      <c r="O3377" s="153" t="e">
        <f t="shared" ca="1" si="422"/>
        <v>#NAME?</v>
      </c>
    </row>
    <row r="3378" spans="1:15">
      <c r="A3378">
        <v>3375</v>
      </c>
      <c r="B3378">
        <f t="shared" si="420"/>
        <v>13.5</v>
      </c>
      <c r="C3378" s="151" t="e">
        <f ca="1">+_xll.BInterpol(Boost!$R$6:$R$66,Boost!$AZ$6:$AZ$66,params!B3378,"cubic")</f>
        <v>#NAME?</v>
      </c>
      <c r="D3378" s="151" t="e">
        <f ca="1">+_xll.BInterpol(Boost!$R$6:$R$66,Boost!$AX$6:$AX$66,params!B3378,"cubic")</f>
        <v>#NAME?</v>
      </c>
      <c r="E3378" s="198" t="e">
        <f t="shared" ca="1" si="423"/>
        <v>#NAME?</v>
      </c>
      <c r="F3378" s="151" t="e">
        <f ca="1">+_xll.BInterpol(Boost!$R$6:$R$66,Boost!$AY$6:$AY$66,params!B3378,"cubic")</f>
        <v>#NAME?</v>
      </c>
      <c r="G3378" s="151" t="e">
        <f ca="1">_xll.BInterpol(cf!$A$2:$A$68,cf!$B$2:$B$68,params!B3378,"cubic")/100</f>
        <v>#NAME?</v>
      </c>
      <c r="H3378" s="199" t="e">
        <f t="shared" ca="1" si="424"/>
        <v>#NAME?</v>
      </c>
      <c r="I3378" s="152">
        <f t="shared" si="427"/>
        <v>0.20148378124062294</v>
      </c>
      <c r="J3378" s="152">
        <f t="shared" si="425"/>
        <v>5.3236189103800236E-5</v>
      </c>
      <c r="K3378" s="3" t="e">
        <f t="shared" ca="1" si="421"/>
        <v>#NAME?</v>
      </c>
      <c r="L3378" s="153" t="e">
        <f t="shared" ca="1" si="426"/>
        <v>#NAME?</v>
      </c>
      <c r="M3378" s="195" t="e">
        <f ca="1">_xll.BInterpol(cf!$A$2:$A$68,cf!$C$2:$C$68,params!B3378,"cubic")</f>
        <v>#NAME?</v>
      </c>
      <c r="N3378" s="195" t="e">
        <f ca="1">+_xll.BInterpol(#REF!,#REF!,params!B3378,"cubic")</f>
        <v>#NAME?</v>
      </c>
      <c r="O3378" s="153" t="e">
        <f t="shared" ca="1" si="422"/>
        <v>#NAME?</v>
      </c>
    </row>
    <row r="3379" spans="1:15">
      <c r="A3379">
        <v>3376</v>
      </c>
      <c r="B3379">
        <f t="shared" si="420"/>
        <v>13.504</v>
      </c>
      <c r="C3379" s="151" t="e">
        <f ca="1">+_xll.BInterpol(Boost!$R$6:$R$66,Boost!$AZ$6:$AZ$66,params!B3379,"cubic")</f>
        <v>#NAME?</v>
      </c>
      <c r="D3379" s="151" t="e">
        <f ca="1">+_xll.BInterpol(Boost!$R$6:$R$66,Boost!$AX$6:$AX$66,params!B3379,"cubic")</f>
        <v>#NAME?</v>
      </c>
      <c r="E3379" s="198" t="e">
        <f t="shared" ca="1" si="423"/>
        <v>#NAME?</v>
      </c>
      <c r="F3379" s="151" t="e">
        <f ca="1">+_xll.BInterpol(Boost!$R$6:$R$66,Boost!$AY$6:$AY$66,params!B3379,"cubic")</f>
        <v>#NAME?</v>
      </c>
      <c r="G3379" s="151" t="e">
        <f ca="1">_xll.BInterpol(cf!$A$2:$A$68,cf!$B$2:$B$68,params!B3379,"cubic")/100</f>
        <v>#NAME?</v>
      </c>
      <c r="H3379" s="199" t="e">
        <f t="shared" ca="1" si="424"/>
        <v>#NAME?</v>
      </c>
      <c r="I3379" s="152">
        <f t="shared" si="427"/>
        <v>0.20153701388076584</v>
      </c>
      <c r="J3379" s="152">
        <f t="shared" si="425"/>
        <v>5.3232640142897303E-5</v>
      </c>
      <c r="K3379" s="3" t="e">
        <f t="shared" ca="1" si="421"/>
        <v>#NAME?</v>
      </c>
      <c r="L3379" s="153" t="e">
        <f t="shared" ca="1" si="426"/>
        <v>#NAME?</v>
      </c>
      <c r="M3379" s="195" t="e">
        <f ca="1">_xll.BInterpol(cf!$A$2:$A$68,cf!$C$2:$C$68,params!B3379,"cubic")</f>
        <v>#NAME?</v>
      </c>
      <c r="N3379" s="195" t="e">
        <f ca="1">+_xll.BInterpol(#REF!,#REF!,params!B3379,"cubic")</f>
        <v>#NAME?</v>
      </c>
      <c r="O3379" s="153" t="e">
        <f t="shared" ca="1" si="422"/>
        <v>#NAME?</v>
      </c>
    </row>
    <row r="3380" spans="1:15">
      <c r="A3380">
        <v>3377</v>
      </c>
      <c r="B3380">
        <f t="shared" si="420"/>
        <v>13.507999999999999</v>
      </c>
      <c r="C3380" s="151" t="e">
        <f ca="1">+_xll.BInterpol(Boost!$R$6:$R$66,Boost!$AZ$6:$AZ$66,params!B3380,"cubic")</f>
        <v>#NAME?</v>
      </c>
      <c r="D3380" s="151" t="e">
        <f ca="1">+_xll.BInterpol(Boost!$R$6:$R$66,Boost!$AX$6:$AX$66,params!B3380,"cubic")</f>
        <v>#NAME?</v>
      </c>
      <c r="E3380" s="198" t="e">
        <f t="shared" ca="1" si="423"/>
        <v>#NAME?</v>
      </c>
      <c r="F3380" s="151" t="e">
        <f ca="1">+_xll.BInterpol(Boost!$R$6:$R$66,Boost!$AY$6:$AY$66,params!B3380,"cubic")</f>
        <v>#NAME?</v>
      </c>
      <c r="G3380" s="151" t="e">
        <f ca="1">_xll.BInterpol(cf!$A$2:$A$68,cf!$B$2:$B$68,params!B3380,"cubic")/100</f>
        <v>#NAME?</v>
      </c>
      <c r="H3380" s="199" t="e">
        <f t="shared" ca="1" si="424"/>
        <v>#NAME?</v>
      </c>
      <c r="I3380" s="152">
        <f t="shared" si="427"/>
        <v>0.20159024297218442</v>
      </c>
      <c r="J3380" s="152">
        <f t="shared" si="425"/>
        <v>5.3229091418582897E-5</v>
      </c>
      <c r="K3380" s="3" t="e">
        <f t="shared" ca="1" si="421"/>
        <v>#NAME?</v>
      </c>
      <c r="L3380" s="153" t="e">
        <f t="shared" ca="1" si="426"/>
        <v>#NAME?</v>
      </c>
      <c r="M3380" s="195" t="e">
        <f ca="1">_xll.BInterpol(cf!$A$2:$A$68,cf!$C$2:$C$68,params!B3380,"cubic")</f>
        <v>#NAME?</v>
      </c>
      <c r="N3380" s="195" t="e">
        <f ca="1">+_xll.BInterpol(#REF!,#REF!,params!B3380,"cubic")</f>
        <v>#NAME?</v>
      </c>
      <c r="O3380" s="153" t="e">
        <f t="shared" ca="1" si="422"/>
        <v>#NAME?</v>
      </c>
    </row>
    <row r="3381" spans="1:15">
      <c r="A3381">
        <v>3378</v>
      </c>
      <c r="B3381">
        <f t="shared" si="420"/>
        <v>13.512</v>
      </c>
      <c r="C3381" s="151" t="e">
        <f ca="1">+_xll.BInterpol(Boost!$R$6:$R$66,Boost!$AZ$6:$AZ$66,params!B3381,"cubic")</f>
        <v>#NAME?</v>
      </c>
      <c r="D3381" s="151" t="e">
        <f ca="1">+_xll.BInterpol(Boost!$R$6:$R$66,Boost!$AX$6:$AX$66,params!B3381,"cubic")</f>
        <v>#NAME?</v>
      </c>
      <c r="E3381" s="198" t="e">
        <f t="shared" ca="1" si="423"/>
        <v>#NAME?</v>
      </c>
      <c r="F3381" s="151" t="e">
        <f ca="1">+_xll.BInterpol(Boost!$R$6:$R$66,Boost!$AY$6:$AY$66,params!B3381,"cubic")</f>
        <v>#NAME?</v>
      </c>
      <c r="G3381" s="151" t="e">
        <f ca="1">_xll.BInterpol(cf!$A$2:$A$68,cf!$B$2:$B$68,params!B3381,"cubic")/100</f>
        <v>#NAME?</v>
      </c>
      <c r="H3381" s="199" t="e">
        <f t="shared" ca="1" si="424"/>
        <v>#NAME?</v>
      </c>
      <c r="I3381" s="152">
        <f t="shared" si="427"/>
        <v>0.20164346851511517</v>
      </c>
      <c r="J3381" s="152">
        <f t="shared" si="425"/>
        <v>5.3225542930745995E-5</v>
      </c>
      <c r="K3381" s="3" t="e">
        <f t="shared" ca="1" si="421"/>
        <v>#NAME?</v>
      </c>
      <c r="L3381" s="153" t="e">
        <f t="shared" ca="1" si="426"/>
        <v>#NAME?</v>
      </c>
      <c r="M3381" s="195" t="e">
        <f ca="1">_xll.BInterpol(cf!$A$2:$A$68,cf!$C$2:$C$68,params!B3381,"cubic")</f>
        <v>#NAME?</v>
      </c>
      <c r="N3381" s="195" t="e">
        <f ca="1">+_xll.BInterpol(#REF!,#REF!,params!B3381,"cubic")</f>
        <v>#NAME?</v>
      </c>
      <c r="O3381" s="153" t="e">
        <f t="shared" ca="1" si="422"/>
        <v>#NAME?</v>
      </c>
    </row>
    <row r="3382" spans="1:15">
      <c r="A3382">
        <v>3379</v>
      </c>
      <c r="B3382">
        <f t="shared" si="420"/>
        <v>13.516</v>
      </c>
      <c r="C3382" s="151" t="e">
        <f ca="1">+_xll.BInterpol(Boost!$R$6:$R$66,Boost!$AZ$6:$AZ$66,params!B3382,"cubic")</f>
        <v>#NAME?</v>
      </c>
      <c r="D3382" s="151" t="e">
        <f ca="1">+_xll.BInterpol(Boost!$R$6:$R$66,Boost!$AX$6:$AX$66,params!B3382,"cubic")</f>
        <v>#NAME?</v>
      </c>
      <c r="E3382" s="198" t="e">
        <f t="shared" ca="1" si="423"/>
        <v>#NAME?</v>
      </c>
      <c r="F3382" s="151" t="e">
        <f ca="1">+_xll.BInterpol(Boost!$R$6:$R$66,Boost!$AY$6:$AY$66,params!B3382,"cubic")</f>
        <v>#NAME?</v>
      </c>
      <c r="G3382" s="151" t="e">
        <f ca="1">_xll.BInterpol(cf!$A$2:$A$68,cf!$B$2:$B$68,params!B3382,"cubic")/100</f>
        <v>#NAME?</v>
      </c>
      <c r="H3382" s="199" t="e">
        <f t="shared" ca="1" si="424"/>
        <v>#NAME?</v>
      </c>
      <c r="I3382" s="152">
        <f t="shared" si="427"/>
        <v>0.20169669050979455</v>
      </c>
      <c r="J3382" s="152">
        <f t="shared" si="425"/>
        <v>5.3221994679386597E-5</v>
      </c>
      <c r="K3382" s="3" t="e">
        <f t="shared" ca="1" si="421"/>
        <v>#NAME?</v>
      </c>
      <c r="L3382" s="153" t="e">
        <f t="shared" ca="1" si="426"/>
        <v>#NAME?</v>
      </c>
      <c r="M3382" s="195" t="e">
        <f ca="1">_xll.BInterpol(cf!$A$2:$A$68,cf!$C$2:$C$68,params!B3382,"cubic")</f>
        <v>#NAME?</v>
      </c>
      <c r="N3382" s="195" t="e">
        <f ca="1">+_xll.BInterpol(#REF!,#REF!,params!B3382,"cubic")</f>
        <v>#NAME?</v>
      </c>
      <c r="O3382" s="153" t="e">
        <f t="shared" ca="1" si="422"/>
        <v>#NAME?</v>
      </c>
    </row>
    <row r="3383" spans="1:15">
      <c r="A3383">
        <v>3380</v>
      </c>
      <c r="B3383">
        <f t="shared" si="420"/>
        <v>13.52</v>
      </c>
      <c r="C3383" s="151" t="e">
        <f ca="1">+_xll.BInterpol(Boost!$R$6:$R$66,Boost!$AZ$6:$AZ$66,params!B3383,"cubic")</f>
        <v>#NAME?</v>
      </c>
      <c r="D3383" s="151" t="e">
        <f ca="1">+_xll.BInterpol(Boost!$R$6:$R$66,Boost!$AX$6:$AX$66,params!B3383,"cubic")</f>
        <v>#NAME?</v>
      </c>
      <c r="E3383" s="198" t="e">
        <f t="shared" ca="1" si="423"/>
        <v>#NAME?</v>
      </c>
      <c r="F3383" s="151" t="e">
        <f ca="1">+_xll.BInterpol(Boost!$R$6:$R$66,Boost!$AY$6:$AY$66,params!B3383,"cubic")</f>
        <v>#NAME?</v>
      </c>
      <c r="G3383" s="151" t="e">
        <f ca="1">_xll.BInterpol(cf!$A$2:$A$68,cf!$B$2:$B$68,params!B3383,"cubic")/100</f>
        <v>#NAME?</v>
      </c>
      <c r="H3383" s="199" t="e">
        <f t="shared" ca="1" si="424"/>
        <v>#NAME?</v>
      </c>
      <c r="I3383" s="152">
        <f t="shared" si="427"/>
        <v>0.20174990895645928</v>
      </c>
      <c r="J3383" s="152">
        <f t="shared" si="425"/>
        <v>5.3218446664726748E-5</v>
      </c>
      <c r="K3383" s="3" t="e">
        <f t="shared" ca="1" si="421"/>
        <v>#NAME?</v>
      </c>
      <c r="L3383" s="153" t="e">
        <f t="shared" ca="1" si="426"/>
        <v>#NAME?</v>
      </c>
      <c r="M3383" s="195" t="e">
        <f ca="1">_xll.BInterpol(cf!$A$2:$A$68,cf!$C$2:$C$68,params!B3383,"cubic")</f>
        <v>#NAME?</v>
      </c>
      <c r="N3383" s="195" t="e">
        <f ca="1">+_xll.BInterpol(#REF!,#REF!,params!B3383,"cubic")</f>
        <v>#NAME?</v>
      </c>
      <c r="O3383" s="153" t="e">
        <f t="shared" ca="1" si="422"/>
        <v>#NAME?</v>
      </c>
    </row>
    <row r="3384" spans="1:15">
      <c r="A3384">
        <v>3381</v>
      </c>
      <c r="B3384">
        <f t="shared" si="420"/>
        <v>13.523999999999999</v>
      </c>
      <c r="C3384" s="151" t="e">
        <f ca="1">+_xll.BInterpol(Boost!$R$6:$R$66,Boost!$AZ$6:$AZ$66,params!B3384,"cubic")</f>
        <v>#NAME?</v>
      </c>
      <c r="D3384" s="151" t="e">
        <f ca="1">+_xll.BInterpol(Boost!$R$6:$R$66,Boost!$AX$6:$AX$66,params!B3384,"cubic")</f>
        <v>#NAME?</v>
      </c>
      <c r="E3384" s="198" t="e">
        <f t="shared" ca="1" si="423"/>
        <v>#NAME?</v>
      </c>
      <c r="F3384" s="151" t="e">
        <f ca="1">+_xll.BInterpol(Boost!$R$6:$R$66,Boost!$AY$6:$AY$66,params!B3384,"cubic")</f>
        <v>#NAME?</v>
      </c>
      <c r="G3384" s="151" t="e">
        <f ca="1">_xll.BInterpol(cf!$A$2:$A$68,cf!$B$2:$B$68,params!B3384,"cubic")/100</f>
        <v>#NAME?</v>
      </c>
      <c r="H3384" s="199" t="e">
        <f t="shared" ca="1" si="424"/>
        <v>#NAME?</v>
      </c>
      <c r="I3384" s="152">
        <f t="shared" si="427"/>
        <v>0.20180312385534582</v>
      </c>
      <c r="J3384" s="152">
        <f t="shared" si="425"/>
        <v>5.3214898886544404E-5</v>
      </c>
      <c r="K3384" s="3" t="e">
        <f t="shared" ca="1" si="421"/>
        <v>#NAME?</v>
      </c>
      <c r="L3384" s="153" t="e">
        <f t="shared" ca="1" si="426"/>
        <v>#NAME?</v>
      </c>
      <c r="M3384" s="195" t="e">
        <f ca="1">_xll.BInterpol(cf!$A$2:$A$68,cf!$C$2:$C$68,params!B3384,"cubic")</f>
        <v>#NAME?</v>
      </c>
      <c r="N3384" s="195" t="e">
        <f ca="1">+_xll.BInterpol(#REF!,#REF!,params!B3384,"cubic")</f>
        <v>#NAME?</v>
      </c>
      <c r="O3384" s="153" t="e">
        <f t="shared" ca="1" si="422"/>
        <v>#NAME?</v>
      </c>
    </row>
    <row r="3385" spans="1:15">
      <c r="A3385">
        <v>3382</v>
      </c>
      <c r="B3385">
        <f t="shared" si="420"/>
        <v>13.528</v>
      </c>
      <c r="C3385" s="151" t="e">
        <f ca="1">+_xll.BInterpol(Boost!$R$6:$R$66,Boost!$AZ$6:$AZ$66,params!B3385,"cubic")</f>
        <v>#NAME?</v>
      </c>
      <c r="D3385" s="151" t="e">
        <f ca="1">+_xll.BInterpol(Boost!$R$6:$R$66,Boost!$AX$6:$AX$66,params!B3385,"cubic")</f>
        <v>#NAME?</v>
      </c>
      <c r="E3385" s="198" t="e">
        <f t="shared" ca="1" si="423"/>
        <v>#NAME?</v>
      </c>
      <c r="F3385" s="151" t="e">
        <f ca="1">+_xll.BInterpol(Boost!$R$6:$R$66,Boost!$AY$6:$AY$66,params!B3385,"cubic")</f>
        <v>#NAME?</v>
      </c>
      <c r="G3385" s="151" t="e">
        <f ca="1">_xll.BInterpol(cf!$A$2:$A$68,cf!$B$2:$B$68,params!B3385,"cubic")/100</f>
        <v>#NAME?</v>
      </c>
      <c r="H3385" s="199" t="e">
        <f t="shared" ca="1" si="424"/>
        <v>#NAME?</v>
      </c>
      <c r="I3385" s="152">
        <f t="shared" si="427"/>
        <v>0.20185633520669077</v>
      </c>
      <c r="J3385" s="152">
        <f t="shared" si="425"/>
        <v>5.3211351344950586E-5</v>
      </c>
      <c r="K3385" s="3" t="e">
        <f t="shared" ca="1" si="421"/>
        <v>#NAME?</v>
      </c>
      <c r="L3385" s="153" t="e">
        <f t="shared" ca="1" si="426"/>
        <v>#NAME?</v>
      </c>
      <c r="M3385" s="195" t="e">
        <f ca="1">_xll.BInterpol(cf!$A$2:$A$68,cf!$C$2:$C$68,params!B3385,"cubic")</f>
        <v>#NAME?</v>
      </c>
      <c r="N3385" s="195" t="e">
        <f ca="1">+_xll.BInterpol(#REF!,#REF!,params!B3385,"cubic")</f>
        <v>#NAME?</v>
      </c>
      <c r="O3385" s="153" t="e">
        <f t="shared" ca="1" si="422"/>
        <v>#NAME?</v>
      </c>
    </row>
    <row r="3386" spans="1:15">
      <c r="A3386">
        <v>3383</v>
      </c>
      <c r="B3386">
        <f t="shared" si="420"/>
        <v>13.532</v>
      </c>
      <c r="C3386" s="151" t="e">
        <f ca="1">+_xll.BInterpol(Boost!$R$6:$R$66,Boost!$AZ$6:$AZ$66,params!B3386,"cubic")</f>
        <v>#NAME?</v>
      </c>
      <c r="D3386" s="151" t="e">
        <f ca="1">+_xll.BInterpol(Boost!$R$6:$R$66,Boost!$AX$6:$AX$66,params!B3386,"cubic")</f>
        <v>#NAME?</v>
      </c>
      <c r="E3386" s="198" t="e">
        <f t="shared" ca="1" si="423"/>
        <v>#NAME?</v>
      </c>
      <c r="F3386" s="151" t="e">
        <f ca="1">+_xll.BInterpol(Boost!$R$6:$R$66,Boost!$AY$6:$AY$66,params!B3386,"cubic")</f>
        <v>#NAME?</v>
      </c>
      <c r="G3386" s="151" t="e">
        <f ca="1">_xll.BInterpol(cf!$A$2:$A$68,cf!$B$2:$B$68,params!B3386,"cubic")/100</f>
        <v>#NAME?</v>
      </c>
      <c r="H3386" s="199" t="e">
        <f t="shared" ca="1" si="424"/>
        <v>#NAME?</v>
      </c>
      <c r="I3386" s="152">
        <f t="shared" si="427"/>
        <v>0.2019095430107305</v>
      </c>
      <c r="J3386" s="152">
        <f t="shared" si="425"/>
        <v>5.320780403972325E-5</v>
      </c>
      <c r="K3386" s="3" t="e">
        <f t="shared" ca="1" si="421"/>
        <v>#NAME?</v>
      </c>
      <c r="L3386" s="153" t="e">
        <f t="shared" ca="1" si="426"/>
        <v>#NAME?</v>
      </c>
      <c r="M3386" s="195" t="e">
        <f ca="1">_xll.BInterpol(cf!$A$2:$A$68,cf!$C$2:$C$68,params!B3386,"cubic")</f>
        <v>#NAME?</v>
      </c>
      <c r="N3386" s="195" t="e">
        <f ca="1">+_xll.BInterpol(#REF!,#REF!,params!B3386,"cubic")</f>
        <v>#NAME?</v>
      </c>
      <c r="O3386" s="153" t="e">
        <f t="shared" ca="1" si="422"/>
        <v>#NAME?</v>
      </c>
    </row>
    <row r="3387" spans="1:15">
      <c r="A3387">
        <v>3384</v>
      </c>
      <c r="B3387">
        <f t="shared" si="420"/>
        <v>13.536</v>
      </c>
      <c r="C3387" s="151" t="e">
        <f ca="1">+_xll.BInterpol(Boost!$R$6:$R$66,Boost!$AZ$6:$AZ$66,params!B3387,"cubic")</f>
        <v>#NAME?</v>
      </c>
      <c r="D3387" s="151" t="e">
        <f ca="1">+_xll.BInterpol(Boost!$R$6:$R$66,Boost!$AX$6:$AX$66,params!B3387,"cubic")</f>
        <v>#NAME?</v>
      </c>
      <c r="E3387" s="198" t="e">
        <f t="shared" ca="1" si="423"/>
        <v>#NAME?</v>
      </c>
      <c r="F3387" s="151" t="e">
        <f ca="1">+_xll.BInterpol(Boost!$R$6:$R$66,Boost!$AY$6:$AY$66,params!B3387,"cubic")</f>
        <v>#NAME?</v>
      </c>
      <c r="G3387" s="151" t="e">
        <f ca="1">_xll.BInterpol(cf!$A$2:$A$68,cf!$B$2:$B$68,params!B3387,"cubic")/100</f>
        <v>#NAME?</v>
      </c>
      <c r="H3387" s="199" t="e">
        <f t="shared" ca="1" si="424"/>
        <v>#NAME?</v>
      </c>
      <c r="I3387" s="152">
        <f t="shared" si="427"/>
        <v>0.20196274726770147</v>
      </c>
      <c r="J3387" s="152">
        <f t="shared" si="425"/>
        <v>5.3204256970973418E-5</v>
      </c>
      <c r="K3387" s="3" t="e">
        <f t="shared" ca="1" si="421"/>
        <v>#NAME?</v>
      </c>
      <c r="L3387" s="153" t="e">
        <f t="shared" ca="1" si="426"/>
        <v>#NAME?</v>
      </c>
      <c r="M3387" s="195" t="e">
        <f ca="1">_xll.BInterpol(cf!$A$2:$A$68,cf!$C$2:$C$68,params!B3387,"cubic")</f>
        <v>#NAME?</v>
      </c>
      <c r="N3387" s="195" t="e">
        <f ca="1">+_xll.BInterpol(#REF!,#REF!,params!B3387,"cubic")</f>
        <v>#NAME?</v>
      </c>
      <c r="O3387" s="153" t="e">
        <f t="shared" ca="1" si="422"/>
        <v>#NAME?</v>
      </c>
    </row>
    <row r="3388" spans="1:15">
      <c r="A3388">
        <v>3385</v>
      </c>
      <c r="B3388">
        <f t="shared" si="420"/>
        <v>13.54</v>
      </c>
      <c r="C3388" s="151" t="e">
        <f ca="1">+_xll.BInterpol(Boost!$R$6:$R$66,Boost!$AZ$6:$AZ$66,params!B3388,"cubic")</f>
        <v>#NAME?</v>
      </c>
      <c r="D3388" s="151" t="e">
        <f ca="1">+_xll.BInterpol(Boost!$R$6:$R$66,Boost!$AX$6:$AX$66,params!B3388,"cubic")</f>
        <v>#NAME?</v>
      </c>
      <c r="E3388" s="198" t="e">
        <f t="shared" ca="1" si="423"/>
        <v>#NAME?</v>
      </c>
      <c r="F3388" s="151" t="e">
        <f ca="1">+_xll.BInterpol(Boost!$R$6:$R$66,Boost!$AY$6:$AY$66,params!B3388,"cubic")</f>
        <v>#NAME?</v>
      </c>
      <c r="G3388" s="151" t="e">
        <f ca="1">_xll.BInterpol(cf!$A$2:$A$68,cf!$B$2:$B$68,params!B3388,"cubic")/100</f>
        <v>#NAME?</v>
      </c>
      <c r="H3388" s="199" t="e">
        <f t="shared" ca="1" si="424"/>
        <v>#NAME?</v>
      </c>
      <c r="I3388" s="152">
        <f t="shared" si="427"/>
        <v>0.20201594797784028</v>
      </c>
      <c r="J3388" s="152">
        <f t="shared" si="425"/>
        <v>5.3200710138812113E-5</v>
      </c>
      <c r="K3388" s="3" t="e">
        <f t="shared" ca="1" si="421"/>
        <v>#NAME?</v>
      </c>
      <c r="L3388" s="153" t="e">
        <f t="shared" ca="1" si="426"/>
        <v>#NAME?</v>
      </c>
      <c r="M3388" s="195" t="e">
        <f ca="1">_xll.BInterpol(cf!$A$2:$A$68,cf!$C$2:$C$68,params!B3388,"cubic")</f>
        <v>#NAME?</v>
      </c>
      <c r="N3388" s="195" t="e">
        <f ca="1">+_xll.BInterpol(#REF!,#REF!,params!B3388,"cubic")</f>
        <v>#NAME?</v>
      </c>
      <c r="O3388" s="153" t="e">
        <f t="shared" ca="1" si="422"/>
        <v>#NAME?</v>
      </c>
    </row>
    <row r="3389" spans="1:15">
      <c r="A3389">
        <v>3386</v>
      </c>
      <c r="B3389">
        <f t="shared" si="420"/>
        <v>13.544</v>
      </c>
      <c r="C3389" s="151" t="e">
        <f ca="1">+_xll.BInterpol(Boost!$R$6:$R$66,Boost!$AZ$6:$AZ$66,params!B3389,"cubic")</f>
        <v>#NAME?</v>
      </c>
      <c r="D3389" s="151" t="e">
        <f ca="1">+_xll.BInterpol(Boost!$R$6:$R$66,Boost!$AX$6:$AX$66,params!B3389,"cubic")</f>
        <v>#NAME?</v>
      </c>
      <c r="E3389" s="198" t="e">
        <f t="shared" ca="1" si="423"/>
        <v>#NAME?</v>
      </c>
      <c r="F3389" s="151" t="e">
        <f ca="1">+_xll.BInterpol(Boost!$R$6:$R$66,Boost!$AY$6:$AY$66,params!B3389,"cubic")</f>
        <v>#NAME?</v>
      </c>
      <c r="G3389" s="151" t="e">
        <f ca="1">_xll.BInterpol(cf!$A$2:$A$68,cf!$B$2:$B$68,params!B3389,"cubic")/100</f>
        <v>#NAME?</v>
      </c>
      <c r="H3389" s="199" t="e">
        <f t="shared" ca="1" si="424"/>
        <v>#NAME?</v>
      </c>
      <c r="I3389" s="152">
        <f t="shared" si="427"/>
        <v>0.2020691451413833</v>
      </c>
      <c r="J3389" s="152">
        <f t="shared" si="425"/>
        <v>5.319716354301729E-5</v>
      </c>
      <c r="K3389" s="3" t="e">
        <f t="shared" ca="1" si="421"/>
        <v>#NAME?</v>
      </c>
      <c r="L3389" s="153" t="e">
        <f t="shared" ca="1" si="426"/>
        <v>#NAME?</v>
      </c>
      <c r="M3389" s="195" t="e">
        <f ca="1">_xll.BInterpol(cf!$A$2:$A$68,cf!$C$2:$C$68,params!B3389,"cubic")</f>
        <v>#NAME?</v>
      </c>
      <c r="N3389" s="195" t="e">
        <f ca="1">+_xll.BInterpol(#REF!,#REF!,params!B3389,"cubic")</f>
        <v>#NAME?</v>
      </c>
      <c r="O3389" s="153" t="e">
        <f t="shared" ca="1" si="422"/>
        <v>#NAME?</v>
      </c>
    </row>
    <row r="3390" spans="1:15">
      <c r="A3390">
        <v>3387</v>
      </c>
      <c r="B3390">
        <f t="shared" si="420"/>
        <v>13.548</v>
      </c>
      <c r="C3390" s="151" t="e">
        <f ca="1">+_xll.BInterpol(Boost!$R$6:$R$66,Boost!$AZ$6:$AZ$66,params!B3390,"cubic")</f>
        <v>#NAME?</v>
      </c>
      <c r="D3390" s="151" t="e">
        <f ca="1">+_xll.BInterpol(Boost!$R$6:$R$66,Boost!$AX$6:$AX$66,params!B3390,"cubic")</f>
        <v>#NAME?</v>
      </c>
      <c r="E3390" s="198" t="e">
        <f t="shared" ca="1" si="423"/>
        <v>#NAME?</v>
      </c>
      <c r="F3390" s="151" t="e">
        <f ca="1">+_xll.BInterpol(Boost!$R$6:$R$66,Boost!$AY$6:$AY$66,params!B3390,"cubic")</f>
        <v>#NAME?</v>
      </c>
      <c r="G3390" s="151" t="e">
        <f ca="1">_xll.BInterpol(cf!$A$2:$A$68,cf!$B$2:$B$68,params!B3390,"cubic")/100</f>
        <v>#NAME?</v>
      </c>
      <c r="H3390" s="199" t="e">
        <f t="shared" ca="1" si="424"/>
        <v>#NAME?</v>
      </c>
      <c r="I3390" s="152">
        <f t="shared" si="427"/>
        <v>0.20212233875856689</v>
      </c>
      <c r="J3390" s="152">
        <f t="shared" si="425"/>
        <v>5.3193617183588948E-5</v>
      </c>
      <c r="K3390" s="3" t="e">
        <f t="shared" ca="1" si="421"/>
        <v>#NAME?</v>
      </c>
      <c r="L3390" s="153" t="e">
        <f t="shared" ca="1" si="426"/>
        <v>#NAME?</v>
      </c>
      <c r="M3390" s="195" t="e">
        <f ca="1">_xll.BInterpol(cf!$A$2:$A$68,cf!$C$2:$C$68,params!B3390,"cubic")</f>
        <v>#NAME?</v>
      </c>
      <c r="N3390" s="195" t="e">
        <f ca="1">+_xll.BInterpol(#REF!,#REF!,params!B3390,"cubic")</f>
        <v>#NAME?</v>
      </c>
      <c r="O3390" s="153" t="e">
        <f t="shared" ca="1" si="422"/>
        <v>#NAME?</v>
      </c>
    </row>
    <row r="3391" spans="1:15">
      <c r="A3391">
        <v>3388</v>
      </c>
      <c r="B3391">
        <f t="shared" si="420"/>
        <v>13.552</v>
      </c>
      <c r="C3391" s="151" t="e">
        <f ca="1">+_xll.BInterpol(Boost!$R$6:$R$66,Boost!$AZ$6:$AZ$66,params!B3391,"cubic")</f>
        <v>#NAME?</v>
      </c>
      <c r="D3391" s="151" t="e">
        <f ca="1">+_xll.BInterpol(Boost!$R$6:$R$66,Boost!$AX$6:$AX$66,params!B3391,"cubic")</f>
        <v>#NAME?</v>
      </c>
      <c r="E3391" s="198" t="e">
        <f t="shared" ca="1" si="423"/>
        <v>#NAME?</v>
      </c>
      <c r="F3391" s="151" t="e">
        <f ca="1">+_xll.BInterpol(Boost!$R$6:$R$66,Boost!$AY$6:$AY$66,params!B3391,"cubic")</f>
        <v>#NAME?</v>
      </c>
      <c r="G3391" s="151" t="e">
        <f ca="1">_xll.BInterpol(cf!$A$2:$A$68,cf!$B$2:$B$68,params!B3391,"cubic")/100</f>
        <v>#NAME?</v>
      </c>
      <c r="H3391" s="199" t="e">
        <f t="shared" ca="1" si="424"/>
        <v>#NAME?</v>
      </c>
      <c r="I3391" s="152">
        <f t="shared" si="427"/>
        <v>0.20217552882962764</v>
      </c>
      <c r="J3391" s="152">
        <f t="shared" si="425"/>
        <v>5.3190071060749133E-5</v>
      </c>
      <c r="K3391" s="3" t="e">
        <f t="shared" ca="1" si="421"/>
        <v>#NAME?</v>
      </c>
      <c r="L3391" s="153" t="e">
        <f t="shared" ca="1" si="426"/>
        <v>#NAME?</v>
      </c>
      <c r="M3391" s="195" t="e">
        <f ca="1">_xll.BInterpol(cf!$A$2:$A$68,cf!$C$2:$C$68,params!B3391,"cubic")</f>
        <v>#NAME?</v>
      </c>
      <c r="N3391" s="195" t="e">
        <f ca="1">+_xll.BInterpol(#REF!,#REF!,params!B3391,"cubic")</f>
        <v>#NAME?</v>
      </c>
      <c r="O3391" s="153" t="e">
        <f t="shared" ca="1" si="422"/>
        <v>#NAME?</v>
      </c>
    </row>
    <row r="3392" spans="1:15">
      <c r="A3392">
        <v>3389</v>
      </c>
      <c r="B3392">
        <f t="shared" si="420"/>
        <v>13.555999999999999</v>
      </c>
      <c r="C3392" s="151" t="e">
        <f ca="1">+_xll.BInterpol(Boost!$R$6:$R$66,Boost!$AZ$6:$AZ$66,params!B3392,"cubic")</f>
        <v>#NAME?</v>
      </c>
      <c r="D3392" s="151" t="e">
        <f ca="1">+_xll.BInterpol(Boost!$R$6:$R$66,Boost!$AX$6:$AX$66,params!B3392,"cubic")</f>
        <v>#NAME?</v>
      </c>
      <c r="E3392" s="198" t="e">
        <f t="shared" ca="1" si="423"/>
        <v>#NAME?</v>
      </c>
      <c r="F3392" s="151" t="e">
        <f ca="1">+_xll.BInterpol(Boost!$R$6:$R$66,Boost!$AY$6:$AY$66,params!B3392,"cubic")</f>
        <v>#NAME?</v>
      </c>
      <c r="G3392" s="151" t="e">
        <f ca="1">_xll.BInterpol(cf!$A$2:$A$68,cf!$B$2:$B$68,params!B3392,"cubic")/100</f>
        <v>#NAME?</v>
      </c>
      <c r="H3392" s="199" t="e">
        <f t="shared" ca="1" si="424"/>
        <v>#NAME?</v>
      </c>
      <c r="I3392" s="152">
        <f t="shared" si="427"/>
        <v>0.20222871535480169</v>
      </c>
      <c r="J3392" s="152">
        <f t="shared" si="425"/>
        <v>5.3186525174053756E-5</v>
      </c>
      <c r="K3392" s="3" t="e">
        <f t="shared" ca="1" si="421"/>
        <v>#NAME?</v>
      </c>
      <c r="L3392" s="153" t="e">
        <f t="shared" ca="1" si="426"/>
        <v>#NAME?</v>
      </c>
      <c r="M3392" s="195" t="e">
        <f ca="1">_xll.BInterpol(cf!$A$2:$A$68,cf!$C$2:$C$68,params!B3392,"cubic")</f>
        <v>#NAME?</v>
      </c>
      <c r="N3392" s="195" t="e">
        <f ca="1">+_xll.BInterpol(#REF!,#REF!,params!B3392,"cubic")</f>
        <v>#NAME?</v>
      </c>
      <c r="O3392" s="153" t="e">
        <f t="shared" ca="1" si="422"/>
        <v>#NAME?</v>
      </c>
    </row>
    <row r="3393" spans="1:15">
      <c r="A3393">
        <v>3390</v>
      </c>
      <c r="B3393">
        <f t="shared" si="420"/>
        <v>13.56</v>
      </c>
      <c r="C3393" s="151" t="e">
        <f ca="1">+_xll.BInterpol(Boost!$R$6:$R$66,Boost!$AZ$6:$AZ$66,params!B3393,"cubic")</f>
        <v>#NAME?</v>
      </c>
      <c r="D3393" s="151" t="e">
        <f ca="1">+_xll.BInterpol(Boost!$R$6:$R$66,Boost!$AX$6:$AX$66,params!B3393,"cubic")</f>
        <v>#NAME?</v>
      </c>
      <c r="E3393" s="198" t="e">
        <f t="shared" ca="1" si="423"/>
        <v>#NAME?</v>
      </c>
      <c r="F3393" s="151" t="e">
        <f ca="1">+_xll.BInterpol(Boost!$R$6:$R$66,Boost!$AY$6:$AY$66,params!B3393,"cubic")</f>
        <v>#NAME?</v>
      </c>
      <c r="G3393" s="151" t="e">
        <f ca="1">_xll.BInterpol(cf!$A$2:$A$68,cf!$B$2:$B$68,params!B3393,"cubic")/100</f>
        <v>#NAME?</v>
      </c>
      <c r="H3393" s="199" t="e">
        <f t="shared" ca="1" si="424"/>
        <v>#NAME?</v>
      </c>
      <c r="I3393" s="152">
        <f t="shared" si="427"/>
        <v>0.20228189833432575</v>
      </c>
      <c r="J3393" s="152">
        <f t="shared" si="425"/>
        <v>5.3182979524057927E-5</v>
      </c>
      <c r="K3393" s="3" t="e">
        <f t="shared" ca="1" si="421"/>
        <v>#NAME?</v>
      </c>
      <c r="L3393" s="153" t="e">
        <f t="shared" ca="1" si="426"/>
        <v>#NAME?</v>
      </c>
      <c r="M3393" s="195" t="e">
        <f ca="1">_xll.BInterpol(cf!$A$2:$A$68,cf!$C$2:$C$68,params!B3393,"cubic")</f>
        <v>#NAME?</v>
      </c>
      <c r="N3393" s="195" t="e">
        <f ca="1">+_xll.BInterpol(#REF!,#REF!,params!B3393,"cubic")</f>
        <v>#NAME?</v>
      </c>
      <c r="O3393" s="153" t="e">
        <f t="shared" ca="1" si="422"/>
        <v>#NAME?</v>
      </c>
    </row>
    <row r="3394" spans="1:15">
      <c r="A3394">
        <v>3391</v>
      </c>
      <c r="B3394">
        <f t="shared" si="420"/>
        <v>13.564</v>
      </c>
      <c r="C3394" s="151" t="e">
        <f ca="1">+_xll.BInterpol(Boost!$R$6:$R$66,Boost!$AZ$6:$AZ$66,params!B3394,"cubic")</f>
        <v>#NAME?</v>
      </c>
      <c r="D3394" s="151" t="e">
        <f ca="1">+_xll.BInterpol(Boost!$R$6:$R$66,Boost!$AX$6:$AX$66,params!B3394,"cubic")</f>
        <v>#NAME?</v>
      </c>
      <c r="E3394" s="198" t="e">
        <f t="shared" ca="1" si="423"/>
        <v>#NAME?</v>
      </c>
      <c r="F3394" s="151" t="e">
        <f ca="1">+_xll.BInterpol(Boost!$R$6:$R$66,Boost!$AY$6:$AY$66,params!B3394,"cubic")</f>
        <v>#NAME?</v>
      </c>
      <c r="G3394" s="151" t="e">
        <f ca="1">_xll.BInterpol(cf!$A$2:$A$68,cf!$B$2:$B$68,params!B3394,"cubic")/100</f>
        <v>#NAME?</v>
      </c>
      <c r="H3394" s="199" t="e">
        <f t="shared" ca="1" si="424"/>
        <v>#NAME?</v>
      </c>
      <c r="I3394" s="152">
        <f t="shared" si="427"/>
        <v>0.20233507776843596</v>
      </c>
      <c r="J3394" s="152">
        <f t="shared" si="425"/>
        <v>5.3179434110206536E-5</v>
      </c>
      <c r="K3394" s="3" t="e">
        <f t="shared" ca="1" si="421"/>
        <v>#NAME?</v>
      </c>
      <c r="L3394" s="153" t="e">
        <f t="shared" ca="1" si="426"/>
        <v>#NAME?</v>
      </c>
      <c r="M3394" s="195" t="e">
        <f ca="1">_xll.BInterpol(cf!$A$2:$A$68,cf!$C$2:$C$68,params!B3394,"cubic")</f>
        <v>#NAME?</v>
      </c>
      <c r="N3394" s="195" t="e">
        <f ca="1">+_xll.BInterpol(#REF!,#REF!,params!B3394,"cubic")</f>
        <v>#NAME?</v>
      </c>
      <c r="O3394" s="153" t="e">
        <f t="shared" ca="1" si="422"/>
        <v>#NAME?</v>
      </c>
    </row>
    <row r="3395" spans="1:15">
      <c r="A3395">
        <v>3392</v>
      </c>
      <c r="B3395">
        <f t="shared" si="420"/>
        <v>13.568</v>
      </c>
      <c r="C3395" s="151" t="e">
        <f ca="1">+_xll.BInterpol(Boost!$R$6:$R$66,Boost!$AZ$6:$AZ$66,params!B3395,"cubic")</f>
        <v>#NAME?</v>
      </c>
      <c r="D3395" s="151" t="e">
        <f ca="1">+_xll.BInterpol(Boost!$R$6:$R$66,Boost!$AX$6:$AX$66,params!B3395,"cubic")</f>
        <v>#NAME?</v>
      </c>
      <c r="E3395" s="198" t="e">
        <f t="shared" ca="1" si="423"/>
        <v>#NAME?</v>
      </c>
      <c r="F3395" s="151" t="e">
        <f ca="1">+_xll.BInterpol(Boost!$R$6:$R$66,Boost!$AY$6:$AY$66,params!B3395,"cubic")</f>
        <v>#NAME?</v>
      </c>
      <c r="G3395" s="151" t="e">
        <f ca="1">_xll.BInterpol(cf!$A$2:$A$68,cf!$B$2:$B$68,params!B3395,"cubic")/100</f>
        <v>#NAME?</v>
      </c>
      <c r="H3395" s="199" t="e">
        <f t="shared" ca="1" si="424"/>
        <v>#NAME?</v>
      </c>
      <c r="I3395" s="152">
        <f t="shared" si="427"/>
        <v>0.20238825365736868</v>
      </c>
      <c r="J3395" s="152">
        <f t="shared" si="425"/>
        <v>5.3175888932721627E-5</v>
      </c>
      <c r="K3395" s="3" t="e">
        <f t="shared" ca="1" si="421"/>
        <v>#NAME?</v>
      </c>
      <c r="L3395" s="153" t="e">
        <f t="shared" ca="1" si="426"/>
        <v>#NAME?</v>
      </c>
      <c r="M3395" s="195" t="e">
        <f ca="1">_xll.BInterpol(cf!$A$2:$A$68,cf!$C$2:$C$68,params!B3395,"cubic")</f>
        <v>#NAME?</v>
      </c>
      <c r="N3395" s="195" t="e">
        <f ca="1">+_xll.BInterpol(#REF!,#REF!,params!B3395,"cubic")</f>
        <v>#NAME?</v>
      </c>
      <c r="O3395" s="153" t="e">
        <f t="shared" ca="1" si="422"/>
        <v>#NAME?</v>
      </c>
    </row>
    <row r="3396" spans="1:15">
      <c r="A3396">
        <v>3393</v>
      </c>
      <c r="B3396">
        <f t="shared" ref="B3396:B3459" si="428">+A3396/250</f>
        <v>13.571999999999999</v>
      </c>
      <c r="C3396" s="151" t="e">
        <f ca="1">+_xll.BInterpol(Boost!$R$6:$R$66,Boost!$AZ$6:$AZ$66,params!B3396,"cubic")</f>
        <v>#NAME?</v>
      </c>
      <c r="D3396" s="151" t="e">
        <f ca="1">+_xll.BInterpol(Boost!$R$6:$R$66,Boost!$AX$6:$AX$66,params!B3396,"cubic")</f>
        <v>#NAME?</v>
      </c>
      <c r="E3396" s="198" t="e">
        <f t="shared" ca="1" si="423"/>
        <v>#NAME?</v>
      </c>
      <c r="F3396" s="151" t="e">
        <f ca="1">+_xll.BInterpol(Boost!$R$6:$R$66,Boost!$AY$6:$AY$66,params!B3396,"cubic")</f>
        <v>#NAME?</v>
      </c>
      <c r="G3396" s="151" t="e">
        <f ca="1">_xll.BInterpol(cf!$A$2:$A$68,cf!$B$2:$B$68,params!B3396,"cubic")/100</f>
        <v>#NAME?</v>
      </c>
      <c r="H3396" s="199" t="e">
        <f t="shared" ca="1" si="424"/>
        <v>#NAME?</v>
      </c>
      <c r="I3396" s="152">
        <f t="shared" si="427"/>
        <v>0.20244142600136039</v>
      </c>
      <c r="J3396" s="152">
        <f t="shared" si="425"/>
        <v>5.3172343991714222E-5</v>
      </c>
      <c r="K3396" s="3" t="e">
        <f t="shared" ref="K3396:K3459" ca="1" si="429">+EXP(H3396*-B3396)</f>
        <v>#NAME?</v>
      </c>
      <c r="L3396" s="153" t="e">
        <f t="shared" ca="1" si="426"/>
        <v>#NAME?</v>
      </c>
      <c r="M3396" s="195" t="e">
        <f ca="1">_xll.BInterpol(cf!$A$2:$A$68,cf!$C$2:$C$68,params!B3396,"cubic")</f>
        <v>#NAME?</v>
      </c>
      <c r="N3396" s="195" t="e">
        <f ca="1">+_xll.BInterpol(#REF!,#REF!,params!B3396,"cubic")</f>
        <v>#NAME?</v>
      </c>
      <c r="O3396" s="153" t="e">
        <f t="shared" ref="O3396:O3459" ca="1" si="430">+EXP(-B3397*E3397)-EXP(-B3396*E3396)</f>
        <v>#NAME?</v>
      </c>
    </row>
    <row r="3397" spans="1:15">
      <c r="A3397">
        <v>3394</v>
      </c>
      <c r="B3397">
        <f t="shared" si="428"/>
        <v>13.576000000000001</v>
      </c>
      <c r="C3397" s="151" t="e">
        <f ca="1">+_xll.BInterpol(Boost!$R$6:$R$66,Boost!$AZ$6:$AZ$66,params!B3397,"cubic")</f>
        <v>#NAME?</v>
      </c>
      <c r="D3397" s="151" t="e">
        <f ca="1">+_xll.BInterpol(Boost!$R$6:$R$66,Boost!$AX$6:$AX$66,params!B3397,"cubic")</f>
        <v>#NAME?</v>
      </c>
      <c r="E3397" s="198" t="e">
        <f t="shared" ref="E3397:E3460" ca="1" si="431">-((1+C3397*B3397)/(1+C3396*B3396)-1)/(B3397-B3396)+((1+F3397*B3397)/(1+F3396*B3396)-1)/(B3397-B3396)</f>
        <v>#NAME?</v>
      </c>
      <c r="F3397" s="151" t="e">
        <f ca="1">+_xll.BInterpol(Boost!$R$6:$R$66,Boost!$AY$6:$AY$66,params!B3397,"cubic")</f>
        <v>#NAME?</v>
      </c>
      <c r="G3397" s="151" t="e">
        <f ca="1">_xll.BInterpol(cf!$A$2:$A$68,cf!$B$2:$B$68,params!B3397,"cubic")/100</f>
        <v>#NAME?</v>
      </c>
      <c r="H3397" s="199" t="e">
        <f t="shared" ref="H3397:H3460" ca="1" si="432">-((1+F3397*B3397)/(1+F3396*B3396)-1)/(B3397-B3396)+((1+G3397*B3397)/(1+G3396*B3396)-1)/(B3397-B3396)</f>
        <v>#NAME?</v>
      </c>
      <c r="I3397" s="152">
        <f t="shared" si="427"/>
        <v>0.20249459480064735</v>
      </c>
      <c r="J3397" s="152">
        <f t="shared" ref="J3397:J3460" si="433">+I3397-I3396</f>
        <v>5.3168799286962276E-5</v>
      </c>
      <c r="K3397" s="3" t="e">
        <f t="shared" ca="1" si="429"/>
        <v>#NAME?</v>
      </c>
      <c r="L3397" s="153" t="e">
        <f t="shared" ref="L3397:L3460" ca="1" si="434">+K3398-K3397</f>
        <v>#NAME?</v>
      </c>
      <c r="M3397" s="195" t="e">
        <f ca="1">_xll.BInterpol(cf!$A$2:$A$68,cf!$C$2:$C$68,params!B3397,"cubic")</f>
        <v>#NAME?</v>
      </c>
      <c r="N3397" s="195" t="e">
        <f ca="1">+_xll.BInterpol(#REF!,#REF!,params!B3397,"cubic")</f>
        <v>#NAME?</v>
      </c>
      <c r="O3397" s="153" t="e">
        <f t="shared" ca="1" si="430"/>
        <v>#NAME?</v>
      </c>
    </row>
    <row r="3398" spans="1:15">
      <c r="A3398">
        <v>3395</v>
      </c>
      <c r="B3398">
        <f t="shared" si="428"/>
        <v>13.58</v>
      </c>
      <c r="C3398" s="151" t="e">
        <f ca="1">+_xll.BInterpol(Boost!$R$6:$R$66,Boost!$AZ$6:$AZ$66,params!B3398,"cubic")</f>
        <v>#NAME?</v>
      </c>
      <c r="D3398" s="151" t="e">
        <f ca="1">+_xll.BInterpol(Boost!$R$6:$R$66,Boost!$AX$6:$AX$66,params!B3398,"cubic")</f>
        <v>#NAME?</v>
      </c>
      <c r="E3398" s="198" t="e">
        <f t="shared" ca="1" si="431"/>
        <v>#NAME?</v>
      </c>
      <c r="F3398" s="151" t="e">
        <f ca="1">+_xll.BInterpol(Boost!$R$6:$R$66,Boost!$AY$6:$AY$66,params!B3398,"cubic")</f>
        <v>#NAME?</v>
      </c>
      <c r="G3398" s="151" t="e">
        <f ca="1">_xll.BInterpol(cf!$A$2:$A$68,cf!$B$2:$B$68,params!B3398,"cubic")/100</f>
        <v>#NAME?</v>
      </c>
      <c r="H3398" s="199" t="e">
        <f t="shared" ca="1" si="432"/>
        <v>#NAME?</v>
      </c>
      <c r="I3398" s="152">
        <f t="shared" si="427"/>
        <v>0.20254776005546582</v>
      </c>
      <c r="J3398" s="152">
        <f t="shared" si="433"/>
        <v>5.316525481846579E-5</v>
      </c>
      <c r="K3398" s="3" t="e">
        <f t="shared" ca="1" si="429"/>
        <v>#NAME?</v>
      </c>
      <c r="L3398" s="153" t="e">
        <f t="shared" ca="1" si="434"/>
        <v>#NAME?</v>
      </c>
      <c r="M3398" s="195" t="e">
        <f ca="1">_xll.BInterpol(cf!$A$2:$A$68,cf!$C$2:$C$68,params!B3398,"cubic")</f>
        <v>#NAME?</v>
      </c>
      <c r="N3398" s="195" t="e">
        <f ca="1">+_xll.BInterpol(#REF!,#REF!,params!B3398,"cubic")</f>
        <v>#NAME?</v>
      </c>
      <c r="O3398" s="153" t="e">
        <f t="shared" ca="1" si="430"/>
        <v>#NAME?</v>
      </c>
    </row>
    <row r="3399" spans="1:15">
      <c r="A3399">
        <v>3396</v>
      </c>
      <c r="B3399">
        <f t="shared" si="428"/>
        <v>13.584</v>
      </c>
      <c r="C3399" s="151" t="e">
        <f ca="1">+_xll.BInterpol(Boost!$R$6:$R$66,Boost!$AZ$6:$AZ$66,params!B3399,"cubic")</f>
        <v>#NAME?</v>
      </c>
      <c r="D3399" s="151" t="e">
        <f ca="1">+_xll.BInterpol(Boost!$R$6:$R$66,Boost!$AX$6:$AX$66,params!B3399,"cubic")</f>
        <v>#NAME?</v>
      </c>
      <c r="E3399" s="198" t="e">
        <f t="shared" ca="1" si="431"/>
        <v>#NAME?</v>
      </c>
      <c r="F3399" s="151" t="e">
        <f ca="1">+_xll.BInterpol(Boost!$R$6:$R$66,Boost!$AY$6:$AY$66,params!B3399,"cubic")</f>
        <v>#NAME?</v>
      </c>
      <c r="G3399" s="151" t="e">
        <f ca="1">_xll.BInterpol(cf!$A$2:$A$68,cf!$B$2:$B$68,params!B3399,"cubic")/100</f>
        <v>#NAME?</v>
      </c>
      <c r="H3399" s="199" t="e">
        <f t="shared" ca="1" si="432"/>
        <v>#NAME?</v>
      </c>
      <c r="I3399" s="152">
        <f t="shared" si="427"/>
        <v>0.20260092176605204</v>
      </c>
      <c r="J3399" s="152">
        <f t="shared" si="433"/>
        <v>5.3161710586224764E-5</v>
      </c>
      <c r="K3399" s="3" t="e">
        <f t="shared" ca="1" si="429"/>
        <v>#NAME?</v>
      </c>
      <c r="L3399" s="153" t="e">
        <f t="shared" ca="1" si="434"/>
        <v>#NAME?</v>
      </c>
      <c r="M3399" s="195" t="e">
        <f ca="1">_xll.BInterpol(cf!$A$2:$A$68,cf!$C$2:$C$68,params!B3399,"cubic")</f>
        <v>#NAME?</v>
      </c>
      <c r="N3399" s="195" t="e">
        <f ca="1">+_xll.BInterpol(#REF!,#REF!,params!B3399,"cubic")</f>
        <v>#NAME?</v>
      </c>
      <c r="O3399" s="153" t="e">
        <f t="shared" ca="1" si="430"/>
        <v>#NAME?</v>
      </c>
    </row>
    <row r="3400" spans="1:15">
      <c r="A3400">
        <v>3397</v>
      </c>
      <c r="B3400">
        <f t="shared" si="428"/>
        <v>13.587999999999999</v>
      </c>
      <c r="C3400" s="151" t="e">
        <f ca="1">+_xll.BInterpol(Boost!$R$6:$R$66,Boost!$AZ$6:$AZ$66,params!B3400,"cubic")</f>
        <v>#NAME?</v>
      </c>
      <c r="D3400" s="151" t="e">
        <f ca="1">+_xll.BInterpol(Boost!$R$6:$R$66,Boost!$AX$6:$AX$66,params!B3400,"cubic")</f>
        <v>#NAME?</v>
      </c>
      <c r="E3400" s="198" t="e">
        <f t="shared" ca="1" si="431"/>
        <v>#NAME?</v>
      </c>
      <c r="F3400" s="151" t="e">
        <f ca="1">+_xll.BInterpol(Boost!$R$6:$R$66,Boost!$AY$6:$AY$66,params!B3400,"cubic")</f>
        <v>#NAME?</v>
      </c>
      <c r="G3400" s="151" t="e">
        <f ca="1">_xll.BInterpol(cf!$A$2:$A$68,cf!$B$2:$B$68,params!B3400,"cubic")/100</f>
        <v>#NAME?</v>
      </c>
      <c r="H3400" s="199" t="e">
        <f t="shared" ca="1" si="432"/>
        <v>#NAME?</v>
      </c>
      <c r="I3400" s="152">
        <f t="shared" si="427"/>
        <v>0.20265407993264239</v>
      </c>
      <c r="J3400" s="152">
        <f t="shared" si="433"/>
        <v>5.315816659035022E-5</v>
      </c>
      <c r="K3400" s="3" t="e">
        <f t="shared" ca="1" si="429"/>
        <v>#NAME?</v>
      </c>
      <c r="L3400" s="153" t="e">
        <f t="shared" ca="1" si="434"/>
        <v>#NAME?</v>
      </c>
      <c r="M3400" s="195" t="e">
        <f ca="1">_xll.BInterpol(cf!$A$2:$A$68,cf!$C$2:$C$68,params!B3400,"cubic")</f>
        <v>#NAME?</v>
      </c>
      <c r="N3400" s="195" t="e">
        <f ca="1">+_xll.BInterpol(#REF!,#REF!,params!B3400,"cubic")</f>
        <v>#NAME?</v>
      </c>
      <c r="O3400" s="153" t="e">
        <f t="shared" ca="1" si="430"/>
        <v>#NAME?</v>
      </c>
    </row>
    <row r="3401" spans="1:15">
      <c r="A3401">
        <v>3398</v>
      </c>
      <c r="B3401">
        <f t="shared" si="428"/>
        <v>13.592000000000001</v>
      </c>
      <c r="C3401" s="151" t="e">
        <f ca="1">+_xll.BInterpol(Boost!$R$6:$R$66,Boost!$AZ$6:$AZ$66,params!B3401,"cubic")</f>
        <v>#NAME?</v>
      </c>
      <c r="D3401" s="151" t="e">
        <f ca="1">+_xll.BInterpol(Boost!$R$6:$R$66,Boost!$AX$6:$AX$66,params!B3401,"cubic")</f>
        <v>#NAME?</v>
      </c>
      <c r="E3401" s="198" t="e">
        <f t="shared" ca="1" si="431"/>
        <v>#NAME?</v>
      </c>
      <c r="F3401" s="151" t="e">
        <f ca="1">+_xll.BInterpol(Boost!$R$6:$R$66,Boost!$AY$6:$AY$66,params!B3401,"cubic")</f>
        <v>#NAME?</v>
      </c>
      <c r="G3401" s="151" t="e">
        <f ca="1">_xll.BInterpol(cf!$A$2:$A$68,cf!$B$2:$B$68,params!B3401,"cubic")/100</f>
        <v>#NAME?</v>
      </c>
      <c r="H3401" s="199" t="e">
        <f t="shared" ca="1" si="432"/>
        <v>#NAME?</v>
      </c>
      <c r="I3401" s="152">
        <f t="shared" si="427"/>
        <v>0.20270723455547313</v>
      </c>
      <c r="J3401" s="152">
        <f t="shared" si="433"/>
        <v>5.3154622830731135E-5</v>
      </c>
      <c r="K3401" s="3" t="e">
        <f t="shared" ca="1" si="429"/>
        <v>#NAME?</v>
      </c>
      <c r="L3401" s="153" t="e">
        <f t="shared" ca="1" si="434"/>
        <v>#NAME?</v>
      </c>
      <c r="M3401" s="195" t="e">
        <f ca="1">_xll.BInterpol(cf!$A$2:$A$68,cf!$C$2:$C$68,params!B3401,"cubic")</f>
        <v>#NAME?</v>
      </c>
      <c r="N3401" s="195" t="e">
        <f ca="1">+_xll.BInterpol(#REF!,#REF!,params!B3401,"cubic")</f>
        <v>#NAME?</v>
      </c>
      <c r="O3401" s="153" t="e">
        <f t="shared" ca="1" si="430"/>
        <v>#NAME?</v>
      </c>
    </row>
    <row r="3402" spans="1:15">
      <c r="A3402">
        <v>3399</v>
      </c>
      <c r="B3402">
        <f t="shared" si="428"/>
        <v>13.596</v>
      </c>
      <c r="C3402" s="151" t="e">
        <f ca="1">+_xll.BInterpol(Boost!$R$6:$R$66,Boost!$AZ$6:$AZ$66,params!B3402,"cubic")</f>
        <v>#NAME?</v>
      </c>
      <c r="D3402" s="151" t="e">
        <f ca="1">+_xll.BInterpol(Boost!$R$6:$R$66,Boost!$AX$6:$AX$66,params!B3402,"cubic")</f>
        <v>#NAME?</v>
      </c>
      <c r="E3402" s="198" t="e">
        <f t="shared" ca="1" si="431"/>
        <v>#NAME?</v>
      </c>
      <c r="F3402" s="151" t="e">
        <f ca="1">+_xll.BInterpol(Boost!$R$6:$R$66,Boost!$AY$6:$AY$66,params!B3402,"cubic")</f>
        <v>#NAME?</v>
      </c>
      <c r="G3402" s="151" t="e">
        <f ca="1">_xll.BInterpol(cf!$A$2:$A$68,cf!$B$2:$B$68,params!B3402,"cubic")/100</f>
        <v>#NAME?</v>
      </c>
      <c r="H3402" s="199" t="e">
        <f t="shared" ca="1" si="432"/>
        <v>#NAME?</v>
      </c>
      <c r="I3402" s="152">
        <f t="shared" si="427"/>
        <v>0.20276038563478038</v>
      </c>
      <c r="J3402" s="152">
        <f t="shared" si="433"/>
        <v>5.3151079307256488E-5</v>
      </c>
      <c r="K3402" s="3" t="e">
        <f t="shared" ca="1" si="429"/>
        <v>#NAME?</v>
      </c>
      <c r="L3402" s="153" t="e">
        <f t="shared" ca="1" si="434"/>
        <v>#NAME?</v>
      </c>
      <c r="M3402" s="195" t="e">
        <f ca="1">_xll.BInterpol(cf!$A$2:$A$68,cf!$C$2:$C$68,params!B3402,"cubic")</f>
        <v>#NAME?</v>
      </c>
      <c r="N3402" s="195" t="e">
        <f ca="1">+_xll.BInterpol(#REF!,#REF!,params!B3402,"cubic")</f>
        <v>#NAME?</v>
      </c>
      <c r="O3402" s="153" t="e">
        <f t="shared" ca="1" si="430"/>
        <v>#NAME?</v>
      </c>
    </row>
    <row r="3403" spans="1:15">
      <c r="A3403">
        <v>3400</v>
      </c>
      <c r="B3403">
        <f t="shared" si="428"/>
        <v>13.6</v>
      </c>
      <c r="C3403" s="151" t="e">
        <f ca="1">+_xll.BInterpol(Boost!$R$6:$R$66,Boost!$AZ$6:$AZ$66,params!B3403,"cubic")</f>
        <v>#NAME?</v>
      </c>
      <c r="D3403" s="151" t="e">
        <f ca="1">+_xll.BInterpol(Boost!$R$6:$R$66,Boost!$AX$6:$AX$66,params!B3403,"cubic")</f>
        <v>#NAME?</v>
      </c>
      <c r="E3403" s="198" t="e">
        <f t="shared" ca="1" si="431"/>
        <v>#NAME?</v>
      </c>
      <c r="F3403" s="151" t="e">
        <f ca="1">+_xll.BInterpol(Boost!$R$6:$R$66,Boost!$AY$6:$AY$66,params!B3403,"cubic")</f>
        <v>#NAME?</v>
      </c>
      <c r="G3403" s="151" t="e">
        <f ca="1">_xll.BInterpol(cf!$A$2:$A$68,cf!$B$2:$B$68,params!B3403,"cubic")/100</f>
        <v>#NAME?</v>
      </c>
      <c r="H3403" s="199" t="e">
        <f t="shared" ca="1" si="432"/>
        <v>#NAME?</v>
      </c>
      <c r="I3403" s="152">
        <f t="shared" si="427"/>
        <v>0.20281353317080053</v>
      </c>
      <c r="J3403" s="152">
        <f t="shared" si="433"/>
        <v>5.3147536020148323E-5</v>
      </c>
      <c r="K3403" s="3" t="e">
        <f t="shared" ca="1" si="429"/>
        <v>#NAME?</v>
      </c>
      <c r="L3403" s="153" t="e">
        <f t="shared" ca="1" si="434"/>
        <v>#NAME?</v>
      </c>
      <c r="M3403" s="195" t="e">
        <f ca="1">_xll.BInterpol(cf!$A$2:$A$68,cf!$C$2:$C$68,params!B3403,"cubic")</f>
        <v>#NAME?</v>
      </c>
      <c r="N3403" s="195" t="e">
        <f ca="1">+_xll.BInterpol(#REF!,#REF!,params!B3403,"cubic")</f>
        <v>#NAME?</v>
      </c>
      <c r="O3403" s="153" t="e">
        <f t="shared" ca="1" si="430"/>
        <v>#NAME?</v>
      </c>
    </row>
    <row r="3404" spans="1:15">
      <c r="A3404">
        <v>3401</v>
      </c>
      <c r="B3404">
        <f t="shared" si="428"/>
        <v>13.603999999999999</v>
      </c>
      <c r="C3404" s="151" t="e">
        <f ca="1">+_xll.BInterpol(Boost!$R$6:$R$66,Boost!$AZ$6:$AZ$66,params!B3404,"cubic")</f>
        <v>#NAME?</v>
      </c>
      <c r="D3404" s="151" t="e">
        <f ca="1">+_xll.BInterpol(Boost!$R$6:$R$66,Boost!$AX$6:$AX$66,params!B3404,"cubic")</f>
        <v>#NAME?</v>
      </c>
      <c r="E3404" s="198" t="e">
        <f t="shared" ca="1" si="431"/>
        <v>#NAME?</v>
      </c>
      <c r="F3404" s="151" t="e">
        <f ca="1">+_xll.BInterpol(Boost!$R$6:$R$66,Boost!$AY$6:$AY$66,params!B3404,"cubic")</f>
        <v>#NAME?</v>
      </c>
      <c r="G3404" s="151" t="e">
        <f ca="1">_xll.BInterpol(cf!$A$2:$A$68,cf!$B$2:$B$68,params!B3404,"cubic")/100</f>
        <v>#NAME?</v>
      </c>
      <c r="H3404" s="199" t="e">
        <f t="shared" ca="1" si="432"/>
        <v>#NAME?</v>
      </c>
      <c r="I3404" s="152">
        <f t="shared" si="427"/>
        <v>0.20286667716376972</v>
      </c>
      <c r="J3404" s="152">
        <f t="shared" si="433"/>
        <v>5.3143992969184595E-5</v>
      </c>
      <c r="K3404" s="3" t="e">
        <f t="shared" ca="1" si="429"/>
        <v>#NAME?</v>
      </c>
      <c r="L3404" s="153" t="e">
        <f t="shared" ca="1" si="434"/>
        <v>#NAME?</v>
      </c>
      <c r="M3404" s="195" t="e">
        <f ca="1">_xll.BInterpol(cf!$A$2:$A$68,cf!$C$2:$C$68,params!B3404,"cubic")</f>
        <v>#NAME?</v>
      </c>
      <c r="N3404" s="195" t="e">
        <f ca="1">+_xll.BInterpol(#REF!,#REF!,params!B3404,"cubic")</f>
        <v>#NAME?</v>
      </c>
      <c r="O3404" s="153" t="e">
        <f t="shared" ca="1" si="430"/>
        <v>#NAME?</v>
      </c>
    </row>
    <row r="3405" spans="1:15">
      <c r="A3405">
        <v>3402</v>
      </c>
      <c r="B3405">
        <f t="shared" si="428"/>
        <v>13.608000000000001</v>
      </c>
      <c r="C3405" s="151" t="e">
        <f ca="1">+_xll.BInterpol(Boost!$R$6:$R$66,Boost!$AZ$6:$AZ$66,params!B3405,"cubic")</f>
        <v>#NAME?</v>
      </c>
      <c r="D3405" s="151" t="e">
        <f ca="1">+_xll.BInterpol(Boost!$R$6:$R$66,Boost!$AX$6:$AX$66,params!B3405,"cubic")</f>
        <v>#NAME?</v>
      </c>
      <c r="E3405" s="198" t="e">
        <f t="shared" ca="1" si="431"/>
        <v>#NAME?</v>
      </c>
      <c r="F3405" s="151" t="e">
        <f ca="1">+_xll.BInterpol(Boost!$R$6:$R$66,Boost!$AY$6:$AY$66,params!B3405,"cubic")</f>
        <v>#NAME?</v>
      </c>
      <c r="G3405" s="151" t="e">
        <f ca="1">_xll.BInterpol(cf!$A$2:$A$68,cf!$B$2:$B$68,params!B3405,"cubic")/100</f>
        <v>#NAME?</v>
      </c>
      <c r="H3405" s="199" t="e">
        <f t="shared" ca="1" si="432"/>
        <v>#NAME?</v>
      </c>
      <c r="I3405" s="152">
        <f t="shared" si="427"/>
        <v>0.20291981761392408</v>
      </c>
      <c r="J3405" s="152">
        <f t="shared" si="433"/>
        <v>5.3140450154365304E-5</v>
      </c>
      <c r="K3405" s="3" t="e">
        <f t="shared" ca="1" si="429"/>
        <v>#NAME?</v>
      </c>
      <c r="L3405" s="153" t="e">
        <f t="shared" ca="1" si="434"/>
        <v>#NAME?</v>
      </c>
      <c r="M3405" s="195" t="e">
        <f ca="1">_xll.BInterpol(cf!$A$2:$A$68,cf!$C$2:$C$68,params!B3405,"cubic")</f>
        <v>#NAME?</v>
      </c>
      <c r="N3405" s="195" t="e">
        <f ca="1">+_xll.BInterpol(#REF!,#REF!,params!B3405,"cubic")</f>
        <v>#NAME?</v>
      </c>
      <c r="O3405" s="153" t="e">
        <f t="shared" ca="1" si="430"/>
        <v>#NAME?</v>
      </c>
    </row>
    <row r="3406" spans="1:15">
      <c r="A3406">
        <v>3403</v>
      </c>
      <c r="B3406">
        <f t="shared" si="428"/>
        <v>13.612</v>
      </c>
      <c r="C3406" s="151" t="e">
        <f ca="1">+_xll.BInterpol(Boost!$R$6:$R$66,Boost!$AZ$6:$AZ$66,params!B3406,"cubic")</f>
        <v>#NAME?</v>
      </c>
      <c r="D3406" s="151" t="e">
        <f ca="1">+_xll.BInterpol(Boost!$R$6:$R$66,Boost!$AX$6:$AX$66,params!B3406,"cubic")</f>
        <v>#NAME?</v>
      </c>
      <c r="E3406" s="198" t="e">
        <f t="shared" ca="1" si="431"/>
        <v>#NAME?</v>
      </c>
      <c r="F3406" s="151" t="e">
        <f ca="1">+_xll.BInterpol(Boost!$R$6:$R$66,Boost!$AY$6:$AY$66,params!B3406,"cubic")</f>
        <v>#NAME?</v>
      </c>
      <c r="G3406" s="151" t="e">
        <f ca="1">_xll.BInterpol(cf!$A$2:$A$68,cf!$B$2:$B$68,params!B3406,"cubic")/100</f>
        <v>#NAME?</v>
      </c>
      <c r="H3406" s="199" t="e">
        <f t="shared" ca="1" si="432"/>
        <v>#NAME?</v>
      </c>
      <c r="I3406" s="152">
        <f t="shared" si="427"/>
        <v>0.20297295452149988</v>
      </c>
      <c r="J3406" s="152">
        <f t="shared" si="433"/>
        <v>5.3136907575801473E-5</v>
      </c>
      <c r="K3406" s="3" t="e">
        <f t="shared" ca="1" si="429"/>
        <v>#NAME?</v>
      </c>
      <c r="L3406" s="153" t="e">
        <f t="shared" ca="1" si="434"/>
        <v>#NAME?</v>
      </c>
      <c r="M3406" s="195" t="e">
        <f ca="1">_xll.BInterpol(cf!$A$2:$A$68,cf!$C$2:$C$68,params!B3406,"cubic")</f>
        <v>#NAME?</v>
      </c>
      <c r="N3406" s="195" t="e">
        <f ca="1">+_xll.BInterpol(#REF!,#REF!,params!B3406,"cubic")</f>
        <v>#NAME?</v>
      </c>
      <c r="O3406" s="153" t="e">
        <f t="shared" ca="1" si="430"/>
        <v>#NAME?</v>
      </c>
    </row>
    <row r="3407" spans="1:15">
      <c r="A3407">
        <v>3404</v>
      </c>
      <c r="B3407">
        <f t="shared" si="428"/>
        <v>13.616</v>
      </c>
      <c r="C3407" s="151" t="e">
        <f ca="1">+_xll.BInterpol(Boost!$R$6:$R$66,Boost!$AZ$6:$AZ$66,params!B3407,"cubic")</f>
        <v>#NAME?</v>
      </c>
      <c r="D3407" s="151" t="e">
        <f ca="1">+_xll.BInterpol(Boost!$R$6:$R$66,Boost!$AX$6:$AX$66,params!B3407,"cubic")</f>
        <v>#NAME?</v>
      </c>
      <c r="E3407" s="198" t="e">
        <f t="shared" ca="1" si="431"/>
        <v>#NAME?</v>
      </c>
      <c r="F3407" s="151" t="e">
        <f ca="1">+_xll.BInterpol(Boost!$R$6:$R$66,Boost!$AY$6:$AY$66,params!B3407,"cubic")</f>
        <v>#NAME?</v>
      </c>
      <c r="G3407" s="151" t="e">
        <f ca="1">_xll.BInterpol(cf!$A$2:$A$68,cf!$B$2:$B$68,params!B3407,"cubic")/100</f>
        <v>#NAME?</v>
      </c>
      <c r="H3407" s="199" t="e">
        <f t="shared" ca="1" si="432"/>
        <v>#NAME?</v>
      </c>
      <c r="I3407" s="152">
        <f t="shared" si="427"/>
        <v>0.20302608788673326</v>
      </c>
      <c r="J3407" s="152">
        <f t="shared" si="433"/>
        <v>5.3133365233382079E-5</v>
      </c>
      <c r="K3407" s="3" t="e">
        <f t="shared" ca="1" si="429"/>
        <v>#NAME?</v>
      </c>
      <c r="L3407" s="153" t="e">
        <f t="shared" ca="1" si="434"/>
        <v>#NAME?</v>
      </c>
      <c r="M3407" s="195" t="e">
        <f ca="1">_xll.BInterpol(cf!$A$2:$A$68,cf!$C$2:$C$68,params!B3407,"cubic")</f>
        <v>#NAME?</v>
      </c>
      <c r="N3407" s="195" t="e">
        <f ca="1">+_xll.BInterpol(#REF!,#REF!,params!B3407,"cubic")</f>
        <v>#NAME?</v>
      </c>
      <c r="O3407" s="153" t="e">
        <f t="shared" ca="1" si="430"/>
        <v>#NAME?</v>
      </c>
    </row>
    <row r="3408" spans="1:15">
      <c r="A3408">
        <v>3405</v>
      </c>
      <c r="B3408">
        <f t="shared" si="428"/>
        <v>13.62</v>
      </c>
      <c r="C3408" s="151" t="e">
        <f ca="1">+_xll.BInterpol(Boost!$R$6:$R$66,Boost!$AZ$6:$AZ$66,params!B3408,"cubic")</f>
        <v>#NAME?</v>
      </c>
      <c r="D3408" s="151" t="e">
        <f ca="1">+_xll.BInterpol(Boost!$R$6:$R$66,Boost!$AX$6:$AX$66,params!B3408,"cubic")</f>
        <v>#NAME?</v>
      </c>
      <c r="E3408" s="198" t="e">
        <f t="shared" ca="1" si="431"/>
        <v>#NAME?</v>
      </c>
      <c r="F3408" s="151" t="e">
        <f ca="1">+_xll.BInterpol(Boost!$R$6:$R$66,Boost!$AY$6:$AY$66,params!B3408,"cubic")</f>
        <v>#NAME?</v>
      </c>
      <c r="G3408" s="151" t="e">
        <f ca="1">_xll.BInterpol(cf!$A$2:$A$68,cf!$B$2:$B$68,params!B3408,"cubic")/100</f>
        <v>#NAME?</v>
      </c>
      <c r="H3408" s="199" t="e">
        <f t="shared" ca="1" si="432"/>
        <v>#NAME?</v>
      </c>
      <c r="I3408" s="152">
        <f t="shared" si="427"/>
        <v>0.20307921770986037</v>
      </c>
      <c r="J3408" s="152">
        <f t="shared" si="433"/>
        <v>5.3129823127107123E-5</v>
      </c>
      <c r="K3408" s="3" t="e">
        <f t="shared" ca="1" si="429"/>
        <v>#NAME?</v>
      </c>
      <c r="L3408" s="153" t="e">
        <f t="shared" ca="1" si="434"/>
        <v>#NAME?</v>
      </c>
      <c r="M3408" s="195" t="e">
        <f ca="1">_xll.BInterpol(cf!$A$2:$A$68,cf!$C$2:$C$68,params!B3408,"cubic")</f>
        <v>#NAME?</v>
      </c>
      <c r="N3408" s="195" t="e">
        <f ca="1">+_xll.BInterpol(#REF!,#REF!,params!B3408,"cubic")</f>
        <v>#NAME?</v>
      </c>
      <c r="O3408" s="153" t="e">
        <f t="shared" ca="1" si="430"/>
        <v>#NAME?</v>
      </c>
    </row>
    <row r="3409" spans="1:15">
      <c r="A3409">
        <v>3406</v>
      </c>
      <c r="B3409">
        <f t="shared" si="428"/>
        <v>13.624000000000001</v>
      </c>
      <c r="C3409" s="151" t="e">
        <f ca="1">+_xll.BInterpol(Boost!$R$6:$R$66,Boost!$AZ$6:$AZ$66,params!B3409,"cubic")</f>
        <v>#NAME?</v>
      </c>
      <c r="D3409" s="151" t="e">
        <f ca="1">+_xll.BInterpol(Boost!$R$6:$R$66,Boost!$AX$6:$AX$66,params!B3409,"cubic")</f>
        <v>#NAME?</v>
      </c>
      <c r="E3409" s="198" t="e">
        <f t="shared" ca="1" si="431"/>
        <v>#NAME?</v>
      </c>
      <c r="F3409" s="151" t="e">
        <f ca="1">+_xll.BInterpol(Boost!$R$6:$R$66,Boost!$AY$6:$AY$66,params!B3409,"cubic")</f>
        <v>#NAME?</v>
      </c>
      <c r="G3409" s="151" t="e">
        <f ca="1">_xll.BInterpol(cf!$A$2:$A$68,cf!$B$2:$B$68,params!B3409,"cubic")/100</f>
        <v>#NAME?</v>
      </c>
      <c r="H3409" s="199" t="e">
        <f t="shared" ca="1" si="432"/>
        <v>#NAME?</v>
      </c>
      <c r="I3409" s="152">
        <f t="shared" si="427"/>
        <v>0.20313234399111735</v>
      </c>
      <c r="J3409" s="152">
        <f t="shared" si="433"/>
        <v>5.3126281256976604E-5</v>
      </c>
      <c r="K3409" s="3" t="e">
        <f t="shared" ca="1" si="429"/>
        <v>#NAME?</v>
      </c>
      <c r="L3409" s="153" t="e">
        <f t="shared" ca="1" si="434"/>
        <v>#NAME?</v>
      </c>
      <c r="M3409" s="195" t="e">
        <f ca="1">_xll.BInterpol(cf!$A$2:$A$68,cf!$C$2:$C$68,params!B3409,"cubic")</f>
        <v>#NAME?</v>
      </c>
      <c r="N3409" s="195" t="e">
        <f ca="1">+_xll.BInterpol(#REF!,#REF!,params!B3409,"cubic")</f>
        <v>#NAME?</v>
      </c>
      <c r="O3409" s="153" t="e">
        <f t="shared" ca="1" si="430"/>
        <v>#NAME?</v>
      </c>
    </row>
    <row r="3410" spans="1:15">
      <c r="A3410">
        <v>3407</v>
      </c>
      <c r="B3410">
        <f t="shared" si="428"/>
        <v>13.628</v>
      </c>
      <c r="C3410" s="151" t="e">
        <f ca="1">+_xll.BInterpol(Boost!$R$6:$R$66,Boost!$AZ$6:$AZ$66,params!B3410,"cubic")</f>
        <v>#NAME?</v>
      </c>
      <c r="D3410" s="151" t="e">
        <f ca="1">+_xll.BInterpol(Boost!$R$6:$R$66,Boost!$AX$6:$AX$66,params!B3410,"cubic")</f>
        <v>#NAME?</v>
      </c>
      <c r="E3410" s="198" t="e">
        <f t="shared" ca="1" si="431"/>
        <v>#NAME?</v>
      </c>
      <c r="F3410" s="151" t="e">
        <f ca="1">+_xll.BInterpol(Boost!$R$6:$R$66,Boost!$AY$6:$AY$66,params!B3410,"cubic")</f>
        <v>#NAME?</v>
      </c>
      <c r="G3410" s="151" t="e">
        <f ca="1">_xll.BInterpol(cf!$A$2:$A$68,cf!$B$2:$B$68,params!B3410,"cubic")/100</f>
        <v>#NAME?</v>
      </c>
      <c r="H3410" s="199" t="e">
        <f t="shared" ca="1" si="432"/>
        <v>#NAME?</v>
      </c>
      <c r="I3410" s="152">
        <f t="shared" si="427"/>
        <v>0.20318546673074023</v>
      </c>
      <c r="J3410" s="152">
        <f t="shared" si="433"/>
        <v>5.31227396228795E-5</v>
      </c>
      <c r="K3410" s="3" t="e">
        <f t="shared" ca="1" si="429"/>
        <v>#NAME?</v>
      </c>
      <c r="L3410" s="153" t="e">
        <f t="shared" ca="1" si="434"/>
        <v>#NAME?</v>
      </c>
      <c r="M3410" s="195" t="e">
        <f ca="1">_xll.BInterpol(cf!$A$2:$A$68,cf!$C$2:$C$68,params!B3410,"cubic")</f>
        <v>#NAME?</v>
      </c>
      <c r="N3410" s="195" t="e">
        <f ca="1">+_xll.BInterpol(#REF!,#REF!,params!B3410,"cubic")</f>
        <v>#NAME?</v>
      </c>
      <c r="O3410" s="153" t="e">
        <f t="shared" ca="1" si="430"/>
        <v>#NAME?</v>
      </c>
    </row>
    <row r="3411" spans="1:15">
      <c r="A3411">
        <v>3408</v>
      </c>
      <c r="B3411">
        <f t="shared" si="428"/>
        <v>13.632</v>
      </c>
      <c r="C3411" s="151" t="e">
        <f ca="1">+_xll.BInterpol(Boost!$R$6:$R$66,Boost!$AZ$6:$AZ$66,params!B3411,"cubic")</f>
        <v>#NAME?</v>
      </c>
      <c r="D3411" s="151" t="e">
        <f ca="1">+_xll.BInterpol(Boost!$R$6:$R$66,Boost!$AX$6:$AX$66,params!B3411,"cubic")</f>
        <v>#NAME?</v>
      </c>
      <c r="E3411" s="198" t="e">
        <f t="shared" ca="1" si="431"/>
        <v>#NAME?</v>
      </c>
      <c r="F3411" s="151" t="e">
        <f ca="1">+_xll.BInterpol(Boost!$R$6:$R$66,Boost!$AY$6:$AY$66,params!B3411,"cubic")</f>
        <v>#NAME?</v>
      </c>
      <c r="G3411" s="151" t="e">
        <f ca="1">_xll.BInterpol(cf!$A$2:$A$68,cf!$B$2:$B$68,params!B3411,"cubic")/100</f>
        <v>#NAME?</v>
      </c>
      <c r="H3411" s="199" t="e">
        <f t="shared" ca="1" si="432"/>
        <v>#NAME?</v>
      </c>
      <c r="I3411" s="152">
        <f t="shared" si="427"/>
        <v>0.20323858592896527</v>
      </c>
      <c r="J3411" s="152">
        <f t="shared" si="433"/>
        <v>5.3119198225037856E-5</v>
      </c>
      <c r="K3411" s="3" t="e">
        <f t="shared" ca="1" si="429"/>
        <v>#NAME?</v>
      </c>
      <c r="L3411" s="153" t="e">
        <f t="shared" ca="1" si="434"/>
        <v>#NAME?</v>
      </c>
      <c r="M3411" s="195" t="e">
        <f ca="1">_xll.BInterpol(cf!$A$2:$A$68,cf!$C$2:$C$68,params!B3411,"cubic")</f>
        <v>#NAME?</v>
      </c>
      <c r="N3411" s="195" t="e">
        <f ca="1">+_xll.BInterpol(#REF!,#REF!,params!B3411,"cubic")</f>
        <v>#NAME?</v>
      </c>
      <c r="O3411" s="153" t="e">
        <f t="shared" ca="1" si="430"/>
        <v>#NAME?</v>
      </c>
    </row>
    <row r="3412" spans="1:15">
      <c r="A3412">
        <v>3409</v>
      </c>
      <c r="B3412">
        <f t="shared" si="428"/>
        <v>13.635999999999999</v>
      </c>
      <c r="C3412" s="151" t="e">
        <f ca="1">+_xll.BInterpol(Boost!$R$6:$R$66,Boost!$AZ$6:$AZ$66,params!B3412,"cubic")</f>
        <v>#NAME?</v>
      </c>
      <c r="D3412" s="151" t="e">
        <f ca="1">+_xll.BInterpol(Boost!$R$6:$R$66,Boost!$AX$6:$AX$66,params!B3412,"cubic")</f>
        <v>#NAME?</v>
      </c>
      <c r="E3412" s="198" t="e">
        <f t="shared" ca="1" si="431"/>
        <v>#NAME?</v>
      </c>
      <c r="F3412" s="151" t="e">
        <f ca="1">+_xll.BInterpol(Boost!$R$6:$R$66,Boost!$AY$6:$AY$66,params!B3412,"cubic")</f>
        <v>#NAME?</v>
      </c>
      <c r="G3412" s="151" t="e">
        <f ca="1">_xll.BInterpol(cf!$A$2:$A$68,cf!$B$2:$B$68,params!B3412,"cubic")/100</f>
        <v>#NAME?</v>
      </c>
      <c r="H3412" s="199" t="e">
        <f t="shared" ca="1" si="432"/>
        <v>#NAME?</v>
      </c>
      <c r="I3412" s="152">
        <f t="shared" si="427"/>
        <v>0.20329170158602838</v>
      </c>
      <c r="J3412" s="152">
        <f t="shared" si="433"/>
        <v>5.3115657063118604E-5</v>
      </c>
      <c r="K3412" s="3" t="e">
        <f t="shared" ca="1" si="429"/>
        <v>#NAME?</v>
      </c>
      <c r="L3412" s="153" t="e">
        <f t="shared" ca="1" si="434"/>
        <v>#NAME?</v>
      </c>
      <c r="M3412" s="195" t="e">
        <f ca="1">_xll.BInterpol(cf!$A$2:$A$68,cf!$C$2:$C$68,params!B3412,"cubic")</f>
        <v>#NAME?</v>
      </c>
      <c r="N3412" s="195" t="e">
        <f ca="1">+_xll.BInterpol(#REF!,#REF!,params!B3412,"cubic")</f>
        <v>#NAME?</v>
      </c>
      <c r="O3412" s="153" t="e">
        <f t="shared" ca="1" si="430"/>
        <v>#NAME?</v>
      </c>
    </row>
    <row r="3413" spans="1:15">
      <c r="A3413">
        <v>3410</v>
      </c>
      <c r="B3413">
        <f t="shared" si="428"/>
        <v>13.64</v>
      </c>
      <c r="C3413" s="151" t="e">
        <f ca="1">+_xll.BInterpol(Boost!$R$6:$R$66,Boost!$AZ$6:$AZ$66,params!B3413,"cubic")</f>
        <v>#NAME?</v>
      </c>
      <c r="D3413" s="151" t="e">
        <f ca="1">+_xll.BInterpol(Boost!$R$6:$R$66,Boost!$AX$6:$AX$66,params!B3413,"cubic")</f>
        <v>#NAME?</v>
      </c>
      <c r="E3413" s="198" t="e">
        <f t="shared" ca="1" si="431"/>
        <v>#NAME?</v>
      </c>
      <c r="F3413" s="151" t="e">
        <f ca="1">+_xll.BInterpol(Boost!$R$6:$R$66,Boost!$AY$6:$AY$66,params!B3413,"cubic")</f>
        <v>#NAME?</v>
      </c>
      <c r="G3413" s="151" t="e">
        <f ca="1">_xll.BInterpol(cf!$A$2:$A$68,cf!$B$2:$B$68,params!B3413,"cubic")/100</f>
        <v>#NAME?</v>
      </c>
      <c r="H3413" s="199" t="e">
        <f t="shared" ca="1" si="432"/>
        <v>#NAME?</v>
      </c>
      <c r="I3413" s="152">
        <f t="shared" si="427"/>
        <v>0.20334481370216584</v>
      </c>
      <c r="J3413" s="152">
        <f t="shared" si="433"/>
        <v>5.3112116137454812E-5</v>
      </c>
      <c r="K3413" s="3" t="e">
        <f t="shared" ca="1" si="429"/>
        <v>#NAME?</v>
      </c>
      <c r="L3413" s="153" t="e">
        <f t="shared" ca="1" si="434"/>
        <v>#NAME?</v>
      </c>
      <c r="M3413" s="195" t="e">
        <f ca="1">_xll.BInterpol(cf!$A$2:$A$68,cf!$C$2:$C$68,params!B3413,"cubic")</f>
        <v>#NAME?</v>
      </c>
      <c r="N3413" s="195" t="e">
        <f ca="1">+_xll.BInterpol(#REF!,#REF!,params!B3413,"cubic")</f>
        <v>#NAME?</v>
      </c>
      <c r="O3413" s="153" t="e">
        <f t="shared" ca="1" si="430"/>
        <v>#NAME?</v>
      </c>
    </row>
    <row r="3414" spans="1:15">
      <c r="A3414">
        <v>3411</v>
      </c>
      <c r="B3414">
        <f t="shared" si="428"/>
        <v>13.644</v>
      </c>
      <c r="C3414" s="151" t="e">
        <f ca="1">+_xll.BInterpol(Boost!$R$6:$R$66,Boost!$AZ$6:$AZ$66,params!B3414,"cubic")</f>
        <v>#NAME?</v>
      </c>
      <c r="D3414" s="151" t="e">
        <f ca="1">+_xll.BInterpol(Boost!$R$6:$R$66,Boost!$AX$6:$AX$66,params!B3414,"cubic")</f>
        <v>#NAME?</v>
      </c>
      <c r="E3414" s="198" t="e">
        <f t="shared" ca="1" si="431"/>
        <v>#NAME?</v>
      </c>
      <c r="F3414" s="151" t="e">
        <f ca="1">+_xll.BInterpol(Boost!$R$6:$R$66,Boost!$AY$6:$AY$66,params!B3414,"cubic")</f>
        <v>#NAME?</v>
      </c>
      <c r="G3414" s="151" t="e">
        <f ca="1">_xll.BInterpol(cf!$A$2:$A$68,cf!$B$2:$B$68,params!B3414,"cubic")/100</f>
        <v>#NAME?</v>
      </c>
      <c r="H3414" s="199" t="e">
        <f t="shared" ca="1" si="432"/>
        <v>#NAME?</v>
      </c>
      <c r="I3414" s="152">
        <f t="shared" si="427"/>
        <v>0.20339792227761344</v>
      </c>
      <c r="J3414" s="152">
        <f t="shared" si="433"/>
        <v>5.3108575447602391E-5</v>
      </c>
      <c r="K3414" s="3" t="e">
        <f t="shared" ca="1" si="429"/>
        <v>#NAME?</v>
      </c>
      <c r="L3414" s="153" t="e">
        <f t="shared" ca="1" si="434"/>
        <v>#NAME?</v>
      </c>
      <c r="M3414" s="195" t="e">
        <f ca="1">_xll.BInterpol(cf!$A$2:$A$68,cf!$C$2:$C$68,params!B3414,"cubic")</f>
        <v>#NAME?</v>
      </c>
      <c r="N3414" s="195" t="e">
        <f ca="1">+_xll.BInterpol(#REF!,#REF!,params!B3414,"cubic")</f>
        <v>#NAME?</v>
      </c>
      <c r="O3414" s="153" t="e">
        <f t="shared" ca="1" si="430"/>
        <v>#NAME?</v>
      </c>
    </row>
    <row r="3415" spans="1:15">
      <c r="A3415">
        <v>3412</v>
      </c>
      <c r="B3415">
        <f t="shared" si="428"/>
        <v>13.648</v>
      </c>
      <c r="C3415" s="151" t="e">
        <f ca="1">+_xll.BInterpol(Boost!$R$6:$R$66,Boost!$AZ$6:$AZ$66,params!B3415,"cubic")</f>
        <v>#NAME?</v>
      </c>
      <c r="D3415" s="151" t="e">
        <f ca="1">+_xll.BInterpol(Boost!$R$6:$R$66,Boost!$AX$6:$AX$66,params!B3415,"cubic")</f>
        <v>#NAME?</v>
      </c>
      <c r="E3415" s="198" t="e">
        <f t="shared" ca="1" si="431"/>
        <v>#NAME?</v>
      </c>
      <c r="F3415" s="151" t="e">
        <f ca="1">+_xll.BInterpol(Boost!$R$6:$R$66,Boost!$AY$6:$AY$66,params!B3415,"cubic")</f>
        <v>#NAME?</v>
      </c>
      <c r="G3415" s="151" t="e">
        <f ca="1">_xll.BInterpol(cf!$A$2:$A$68,cf!$B$2:$B$68,params!B3415,"cubic")/100</f>
        <v>#NAME?</v>
      </c>
      <c r="H3415" s="199" t="e">
        <f t="shared" ca="1" si="432"/>
        <v>#NAME?</v>
      </c>
      <c r="I3415" s="152">
        <f t="shared" si="427"/>
        <v>0.20345102731260745</v>
      </c>
      <c r="J3415" s="152">
        <f t="shared" si="433"/>
        <v>5.3105034994005429E-5</v>
      </c>
      <c r="K3415" s="3" t="e">
        <f t="shared" ca="1" si="429"/>
        <v>#NAME?</v>
      </c>
      <c r="L3415" s="153" t="e">
        <f t="shared" ca="1" si="434"/>
        <v>#NAME?</v>
      </c>
      <c r="M3415" s="195" t="e">
        <f ca="1">_xll.BInterpol(cf!$A$2:$A$68,cf!$C$2:$C$68,params!B3415,"cubic")</f>
        <v>#NAME?</v>
      </c>
      <c r="N3415" s="195" t="e">
        <f ca="1">+_xll.BInterpol(#REF!,#REF!,params!B3415,"cubic")</f>
        <v>#NAME?</v>
      </c>
      <c r="O3415" s="153" t="e">
        <f t="shared" ca="1" si="430"/>
        <v>#NAME?</v>
      </c>
    </row>
    <row r="3416" spans="1:15">
      <c r="A3416">
        <v>3413</v>
      </c>
      <c r="B3416">
        <f t="shared" si="428"/>
        <v>13.651999999999999</v>
      </c>
      <c r="C3416" s="151" t="e">
        <f ca="1">+_xll.BInterpol(Boost!$R$6:$R$66,Boost!$AZ$6:$AZ$66,params!B3416,"cubic")</f>
        <v>#NAME?</v>
      </c>
      <c r="D3416" s="151" t="e">
        <f ca="1">+_xll.BInterpol(Boost!$R$6:$R$66,Boost!$AX$6:$AX$66,params!B3416,"cubic")</f>
        <v>#NAME?</v>
      </c>
      <c r="E3416" s="198" t="e">
        <f t="shared" ca="1" si="431"/>
        <v>#NAME?</v>
      </c>
      <c r="F3416" s="151" t="e">
        <f ca="1">+_xll.BInterpol(Boost!$R$6:$R$66,Boost!$AY$6:$AY$66,params!B3416,"cubic")</f>
        <v>#NAME?</v>
      </c>
      <c r="G3416" s="151" t="e">
        <f ca="1">_xll.BInterpol(cf!$A$2:$A$68,cf!$B$2:$B$68,params!B3416,"cubic")/100</f>
        <v>#NAME?</v>
      </c>
      <c r="H3416" s="199" t="e">
        <f t="shared" ca="1" si="432"/>
        <v>#NAME?</v>
      </c>
      <c r="I3416" s="152">
        <f t="shared" si="427"/>
        <v>0.20350412880738378</v>
      </c>
      <c r="J3416" s="152">
        <f t="shared" si="433"/>
        <v>5.310149477633086E-5</v>
      </c>
      <c r="K3416" s="3" t="e">
        <f t="shared" ca="1" si="429"/>
        <v>#NAME?</v>
      </c>
      <c r="L3416" s="153" t="e">
        <f t="shared" ca="1" si="434"/>
        <v>#NAME?</v>
      </c>
      <c r="M3416" s="195" t="e">
        <f ca="1">_xll.BInterpol(cf!$A$2:$A$68,cf!$C$2:$C$68,params!B3416,"cubic")</f>
        <v>#NAME?</v>
      </c>
      <c r="N3416" s="195" t="e">
        <f ca="1">+_xll.BInterpol(#REF!,#REF!,params!B3416,"cubic")</f>
        <v>#NAME?</v>
      </c>
      <c r="O3416" s="153" t="e">
        <f t="shared" ca="1" si="430"/>
        <v>#NAME?</v>
      </c>
    </row>
    <row r="3417" spans="1:15">
      <c r="A3417">
        <v>3414</v>
      </c>
      <c r="B3417">
        <f t="shared" si="428"/>
        <v>13.656000000000001</v>
      </c>
      <c r="C3417" s="151" t="e">
        <f ca="1">+_xll.BInterpol(Boost!$R$6:$R$66,Boost!$AZ$6:$AZ$66,params!B3417,"cubic")</f>
        <v>#NAME?</v>
      </c>
      <c r="D3417" s="151" t="e">
        <f ca="1">+_xll.BInterpol(Boost!$R$6:$R$66,Boost!$AX$6:$AX$66,params!B3417,"cubic")</f>
        <v>#NAME?</v>
      </c>
      <c r="E3417" s="198" t="e">
        <f t="shared" ca="1" si="431"/>
        <v>#NAME?</v>
      </c>
      <c r="F3417" s="151" t="e">
        <f ca="1">+_xll.BInterpol(Boost!$R$6:$R$66,Boost!$AY$6:$AY$66,params!B3417,"cubic")</f>
        <v>#NAME?</v>
      </c>
      <c r="G3417" s="151" t="e">
        <f ca="1">_xll.BInterpol(cf!$A$2:$A$68,cf!$B$2:$B$68,params!B3417,"cubic")/100</f>
        <v>#NAME?</v>
      </c>
      <c r="H3417" s="199" t="e">
        <f t="shared" ca="1" si="432"/>
        <v>#NAME?</v>
      </c>
      <c r="I3417" s="152">
        <f t="shared" si="427"/>
        <v>0.20355722676217847</v>
      </c>
      <c r="J3417" s="152">
        <f t="shared" si="433"/>
        <v>5.3097954794689706E-5</v>
      </c>
      <c r="K3417" s="3" t="e">
        <f t="shared" ca="1" si="429"/>
        <v>#NAME?</v>
      </c>
      <c r="L3417" s="153" t="e">
        <f t="shared" ca="1" si="434"/>
        <v>#NAME?</v>
      </c>
      <c r="M3417" s="195" t="e">
        <f ca="1">_xll.BInterpol(cf!$A$2:$A$68,cf!$C$2:$C$68,params!B3417,"cubic")</f>
        <v>#NAME?</v>
      </c>
      <c r="N3417" s="195" t="e">
        <f ca="1">+_xll.BInterpol(#REF!,#REF!,params!B3417,"cubic")</f>
        <v>#NAME?</v>
      </c>
      <c r="O3417" s="153" t="e">
        <f t="shared" ca="1" si="430"/>
        <v>#NAME?</v>
      </c>
    </row>
    <row r="3418" spans="1:15">
      <c r="A3418">
        <v>3415</v>
      </c>
      <c r="B3418">
        <f t="shared" si="428"/>
        <v>13.66</v>
      </c>
      <c r="C3418" s="151" t="e">
        <f ca="1">+_xll.BInterpol(Boost!$R$6:$R$66,Boost!$AZ$6:$AZ$66,params!B3418,"cubic")</f>
        <v>#NAME?</v>
      </c>
      <c r="D3418" s="151" t="e">
        <f ca="1">+_xll.BInterpol(Boost!$R$6:$R$66,Boost!$AX$6:$AX$66,params!B3418,"cubic")</f>
        <v>#NAME?</v>
      </c>
      <c r="E3418" s="198" t="e">
        <f t="shared" ca="1" si="431"/>
        <v>#NAME?</v>
      </c>
      <c r="F3418" s="151" t="e">
        <f ca="1">+_xll.BInterpol(Boost!$R$6:$R$66,Boost!$AY$6:$AY$66,params!B3418,"cubic")</f>
        <v>#NAME?</v>
      </c>
      <c r="G3418" s="151" t="e">
        <f ca="1">_xll.BInterpol(cf!$A$2:$A$68,cf!$B$2:$B$68,params!B3418,"cubic")/100</f>
        <v>#NAME?</v>
      </c>
      <c r="H3418" s="199" t="e">
        <f t="shared" ca="1" si="432"/>
        <v>#NAME?</v>
      </c>
      <c r="I3418" s="152">
        <f t="shared" si="427"/>
        <v>0.20361032117722755</v>
      </c>
      <c r="J3418" s="152">
        <f t="shared" si="433"/>
        <v>5.3094415049081967E-5</v>
      </c>
      <c r="K3418" s="3" t="e">
        <f t="shared" ca="1" si="429"/>
        <v>#NAME?</v>
      </c>
      <c r="L3418" s="153" t="e">
        <f t="shared" ca="1" si="434"/>
        <v>#NAME?</v>
      </c>
      <c r="M3418" s="195" t="e">
        <f ca="1">_xll.BInterpol(cf!$A$2:$A$68,cf!$C$2:$C$68,params!B3418,"cubic")</f>
        <v>#NAME?</v>
      </c>
      <c r="N3418" s="195" t="e">
        <f ca="1">+_xll.BInterpol(#REF!,#REF!,params!B3418,"cubic")</f>
        <v>#NAME?</v>
      </c>
      <c r="O3418" s="153" t="e">
        <f t="shared" ca="1" si="430"/>
        <v>#NAME?</v>
      </c>
    </row>
    <row r="3419" spans="1:15">
      <c r="A3419">
        <v>3416</v>
      </c>
      <c r="B3419">
        <f t="shared" si="428"/>
        <v>13.664</v>
      </c>
      <c r="C3419" s="151" t="e">
        <f ca="1">+_xll.BInterpol(Boost!$R$6:$R$66,Boost!$AZ$6:$AZ$66,params!B3419,"cubic")</f>
        <v>#NAME?</v>
      </c>
      <c r="D3419" s="151" t="e">
        <f ca="1">+_xll.BInterpol(Boost!$R$6:$R$66,Boost!$AX$6:$AX$66,params!B3419,"cubic")</f>
        <v>#NAME?</v>
      </c>
      <c r="E3419" s="198" t="e">
        <f t="shared" ca="1" si="431"/>
        <v>#NAME?</v>
      </c>
      <c r="F3419" s="151" t="e">
        <f ca="1">+_xll.BInterpol(Boost!$R$6:$R$66,Boost!$AY$6:$AY$66,params!B3419,"cubic")</f>
        <v>#NAME?</v>
      </c>
      <c r="G3419" s="151" t="e">
        <f ca="1">_xll.BInterpol(cf!$A$2:$A$68,cf!$B$2:$B$68,params!B3419,"cubic")/100</f>
        <v>#NAME?</v>
      </c>
      <c r="H3419" s="199" t="e">
        <f t="shared" ca="1" si="432"/>
        <v>#NAME?</v>
      </c>
      <c r="I3419" s="152">
        <f t="shared" si="427"/>
        <v>0.20366341205276683</v>
      </c>
      <c r="J3419" s="152">
        <f t="shared" si="433"/>
        <v>5.3090875539285598E-5</v>
      </c>
      <c r="K3419" s="3" t="e">
        <f t="shared" ca="1" si="429"/>
        <v>#NAME?</v>
      </c>
      <c r="L3419" s="153" t="e">
        <f t="shared" ca="1" si="434"/>
        <v>#NAME?</v>
      </c>
      <c r="M3419" s="195" t="e">
        <f ca="1">_xll.BInterpol(cf!$A$2:$A$68,cf!$C$2:$C$68,params!B3419,"cubic")</f>
        <v>#NAME?</v>
      </c>
      <c r="N3419" s="195" t="e">
        <f ca="1">+_xll.BInterpol(#REF!,#REF!,params!B3419,"cubic")</f>
        <v>#NAME?</v>
      </c>
      <c r="O3419" s="153" t="e">
        <f t="shared" ca="1" si="430"/>
        <v>#NAME?</v>
      </c>
    </row>
    <row r="3420" spans="1:15">
      <c r="A3420">
        <v>3417</v>
      </c>
      <c r="B3420">
        <f t="shared" si="428"/>
        <v>13.667999999999999</v>
      </c>
      <c r="C3420" s="151" t="e">
        <f ca="1">+_xll.BInterpol(Boost!$R$6:$R$66,Boost!$AZ$6:$AZ$66,params!B3420,"cubic")</f>
        <v>#NAME?</v>
      </c>
      <c r="D3420" s="151" t="e">
        <f ca="1">+_xll.BInterpol(Boost!$R$6:$R$66,Boost!$AX$6:$AX$66,params!B3420,"cubic")</f>
        <v>#NAME?</v>
      </c>
      <c r="E3420" s="198" t="e">
        <f t="shared" ca="1" si="431"/>
        <v>#NAME?</v>
      </c>
      <c r="F3420" s="151" t="e">
        <f ca="1">+_xll.BInterpol(Boost!$R$6:$R$66,Boost!$AY$6:$AY$66,params!B3420,"cubic")</f>
        <v>#NAME?</v>
      </c>
      <c r="G3420" s="151" t="e">
        <f ca="1">_xll.BInterpol(cf!$A$2:$A$68,cf!$B$2:$B$68,params!B3420,"cubic")/100</f>
        <v>#NAME?</v>
      </c>
      <c r="H3420" s="199" t="e">
        <f t="shared" ca="1" si="432"/>
        <v>#NAME?</v>
      </c>
      <c r="I3420" s="152">
        <f t="shared" si="427"/>
        <v>0.20371649938903247</v>
      </c>
      <c r="J3420" s="152">
        <f t="shared" si="433"/>
        <v>5.3087336265633667E-5</v>
      </c>
      <c r="K3420" s="3" t="e">
        <f t="shared" ca="1" si="429"/>
        <v>#NAME?</v>
      </c>
      <c r="L3420" s="153" t="e">
        <f t="shared" ca="1" si="434"/>
        <v>#NAME?</v>
      </c>
      <c r="M3420" s="195" t="e">
        <f ca="1">_xll.BInterpol(cf!$A$2:$A$68,cf!$C$2:$C$68,params!B3420,"cubic")</f>
        <v>#NAME?</v>
      </c>
      <c r="N3420" s="195" t="e">
        <f ca="1">+_xll.BInterpol(#REF!,#REF!,params!B3420,"cubic")</f>
        <v>#NAME?</v>
      </c>
      <c r="O3420" s="153" t="e">
        <f t="shared" ca="1" si="430"/>
        <v>#NAME?</v>
      </c>
    </row>
    <row r="3421" spans="1:15">
      <c r="A3421">
        <v>3418</v>
      </c>
      <c r="B3421">
        <f t="shared" si="428"/>
        <v>13.672000000000001</v>
      </c>
      <c r="C3421" s="151" t="e">
        <f ca="1">+_xll.BInterpol(Boost!$R$6:$R$66,Boost!$AZ$6:$AZ$66,params!B3421,"cubic")</f>
        <v>#NAME?</v>
      </c>
      <c r="D3421" s="151" t="e">
        <f ca="1">+_xll.BInterpol(Boost!$R$6:$R$66,Boost!$AX$6:$AX$66,params!B3421,"cubic")</f>
        <v>#NAME?</v>
      </c>
      <c r="E3421" s="198" t="e">
        <f t="shared" ca="1" si="431"/>
        <v>#NAME?</v>
      </c>
      <c r="F3421" s="151" t="e">
        <f ca="1">+_xll.BInterpol(Boost!$R$6:$R$66,Boost!$AY$6:$AY$66,params!B3421,"cubic")</f>
        <v>#NAME?</v>
      </c>
      <c r="G3421" s="151" t="e">
        <f ca="1">_xll.BInterpol(cf!$A$2:$A$68,cf!$B$2:$B$68,params!B3421,"cubic")/100</f>
        <v>#NAME?</v>
      </c>
      <c r="H3421" s="199" t="e">
        <f t="shared" ca="1" si="432"/>
        <v>#NAME?</v>
      </c>
      <c r="I3421" s="152">
        <f t="shared" si="427"/>
        <v>0.20376958318626026</v>
      </c>
      <c r="J3421" s="152">
        <f t="shared" si="433"/>
        <v>5.3083797227793106E-5</v>
      </c>
      <c r="K3421" s="3" t="e">
        <f t="shared" ca="1" si="429"/>
        <v>#NAME?</v>
      </c>
      <c r="L3421" s="153" t="e">
        <f t="shared" ca="1" si="434"/>
        <v>#NAME?</v>
      </c>
      <c r="M3421" s="195" t="e">
        <f ca="1">_xll.BInterpol(cf!$A$2:$A$68,cf!$C$2:$C$68,params!B3421,"cubic")</f>
        <v>#NAME?</v>
      </c>
      <c r="N3421" s="195" t="e">
        <f ca="1">+_xll.BInterpol(#REF!,#REF!,params!B3421,"cubic")</f>
        <v>#NAME?</v>
      </c>
      <c r="O3421" s="153" t="e">
        <f t="shared" ca="1" si="430"/>
        <v>#NAME?</v>
      </c>
    </row>
    <row r="3422" spans="1:15">
      <c r="A3422">
        <v>3419</v>
      </c>
      <c r="B3422">
        <f t="shared" si="428"/>
        <v>13.676</v>
      </c>
      <c r="C3422" s="151" t="e">
        <f ca="1">+_xll.BInterpol(Boost!$R$6:$R$66,Boost!$AZ$6:$AZ$66,params!B3422,"cubic")</f>
        <v>#NAME?</v>
      </c>
      <c r="D3422" s="151" t="e">
        <f ca="1">+_xll.BInterpol(Boost!$R$6:$R$66,Boost!$AX$6:$AX$66,params!B3422,"cubic")</f>
        <v>#NAME?</v>
      </c>
      <c r="E3422" s="198" t="e">
        <f t="shared" ca="1" si="431"/>
        <v>#NAME?</v>
      </c>
      <c r="F3422" s="151" t="e">
        <f ca="1">+_xll.BInterpol(Boost!$R$6:$R$66,Boost!$AY$6:$AY$66,params!B3422,"cubic")</f>
        <v>#NAME?</v>
      </c>
      <c r="G3422" s="151" t="e">
        <f ca="1">_xll.BInterpol(cf!$A$2:$A$68,cf!$B$2:$B$68,params!B3422,"cubic")/100</f>
        <v>#NAME?</v>
      </c>
      <c r="H3422" s="199" t="e">
        <f t="shared" ca="1" si="432"/>
        <v>#NAME?</v>
      </c>
      <c r="I3422" s="152">
        <f t="shared" si="427"/>
        <v>0.20382266344468625</v>
      </c>
      <c r="J3422" s="152">
        <f t="shared" si="433"/>
        <v>5.308025842598596E-5</v>
      </c>
      <c r="K3422" s="3" t="e">
        <f t="shared" ca="1" si="429"/>
        <v>#NAME?</v>
      </c>
      <c r="L3422" s="153" t="e">
        <f t="shared" ca="1" si="434"/>
        <v>#NAME?</v>
      </c>
      <c r="M3422" s="195" t="e">
        <f ca="1">_xll.BInterpol(cf!$A$2:$A$68,cf!$C$2:$C$68,params!B3422,"cubic")</f>
        <v>#NAME?</v>
      </c>
      <c r="N3422" s="195" t="e">
        <f ca="1">+_xll.BInterpol(#REF!,#REF!,params!B3422,"cubic")</f>
        <v>#NAME?</v>
      </c>
      <c r="O3422" s="153" t="e">
        <f t="shared" ca="1" si="430"/>
        <v>#NAME?</v>
      </c>
    </row>
    <row r="3423" spans="1:15">
      <c r="A3423">
        <v>3420</v>
      </c>
      <c r="B3423">
        <f t="shared" si="428"/>
        <v>13.68</v>
      </c>
      <c r="C3423" s="151" t="e">
        <f ca="1">+_xll.BInterpol(Boost!$R$6:$R$66,Boost!$AZ$6:$AZ$66,params!B3423,"cubic")</f>
        <v>#NAME?</v>
      </c>
      <c r="D3423" s="151" t="e">
        <f ca="1">+_xll.BInterpol(Boost!$R$6:$R$66,Boost!$AX$6:$AX$66,params!B3423,"cubic")</f>
        <v>#NAME?</v>
      </c>
      <c r="E3423" s="198" t="e">
        <f t="shared" ca="1" si="431"/>
        <v>#NAME?</v>
      </c>
      <c r="F3423" s="151" t="e">
        <f ca="1">+_xll.BInterpol(Boost!$R$6:$R$66,Boost!$AY$6:$AY$66,params!B3423,"cubic")</f>
        <v>#NAME?</v>
      </c>
      <c r="G3423" s="151" t="e">
        <f ca="1">_xll.BInterpol(cf!$A$2:$A$68,cf!$B$2:$B$68,params!B3423,"cubic")/100</f>
        <v>#NAME?</v>
      </c>
      <c r="H3423" s="199" t="e">
        <f t="shared" ca="1" si="432"/>
        <v>#NAME?</v>
      </c>
      <c r="I3423" s="152">
        <f t="shared" si="427"/>
        <v>0.20387574016454624</v>
      </c>
      <c r="J3423" s="152">
        <f t="shared" si="433"/>
        <v>5.3076719859990185E-5</v>
      </c>
      <c r="K3423" s="3" t="e">
        <f t="shared" ca="1" si="429"/>
        <v>#NAME?</v>
      </c>
      <c r="L3423" s="153" t="e">
        <f t="shared" ca="1" si="434"/>
        <v>#NAME?</v>
      </c>
      <c r="M3423" s="195" t="e">
        <f ca="1">_xll.BInterpol(cf!$A$2:$A$68,cf!$C$2:$C$68,params!B3423,"cubic")</f>
        <v>#NAME?</v>
      </c>
      <c r="N3423" s="195" t="e">
        <f ca="1">+_xll.BInterpol(#REF!,#REF!,params!B3423,"cubic")</f>
        <v>#NAME?</v>
      </c>
      <c r="O3423" s="153" t="e">
        <f t="shared" ca="1" si="430"/>
        <v>#NAME?</v>
      </c>
    </row>
    <row r="3424" spans="1:15">
      <c r="A3424">
        <v>3421</v>
      </c>
      <c r="B3424">
        <f t="shared" si="428"/>
        <v>13.683999999999999</v>
      </c>
      <c r="C3424" s="151" t="e">
        <f ca="1">+_xll.BInterpol(Boost!$R$6:$R$66,Boost!$AZ$6:$AZ$66,params!B3424,"cubic")</f>
        <v>#NAME?</v>
      </c>
      <c r="D3424" s="151" t="e">
        <f ca="1">+_xll.BInterpol(Boost!$R$6:$R$66,Boost!$AX$6:$AX$66,params!B3424,"cubic")</f>
        <v>#NAME?</v>
      </c>
      <c r="E3424" s="198" t="e">
        <f t="shared" ca="1" si="431"/>
        <v>#NAME?</v>
      </c>
      <c r="F3424" s="151" t="e">
        <f ca="1">+_xll.BInterpol(Boost!$R$6:$R$66,Boost!$AY$6:$AY$66,params!B3424,"cubic")</f>
        <v>#NAME?</v>
      </c>
      <c r="G3424" s="151" t="e">
        <f ca="1">_xll.BInterpol(cf!$A$2:$A$68,cf!$B$2:$B$68,params!B3424,"cubic")/100</f>
        <v>#NAME?</v>
      </c>
      <c r="H3424" s="199" t="e">
        <f t="shared" ca="1" si="432"/>
        <v>#NAME?</v>
      </c>
      <c r="I3424" s="152">
        <f t="shared" si="427"/>
        <v>0.20392881334607627</v>
      </c>
      <c r="J3424" s="152">
        <f t="shared" si="433"/>
        <v>5.3073181530027824E-5</v>
      </c>
      <c r="K3424" s="3" t="e">
        <f t="shared" ca="1" si="429"/>
        <v>#NAME?</v>
      </c>
      <c r="L3424" s="153" t="e">
        <f t="shared" ca="1" si="434"/>
        <v>#NAME?</v>
      </c>
      <c r="M3424" s="195" t="e">
        <f ca="1">_xll.BInterpol(cf!$A$2:$A$68,cf!$C$2:$C$68,params!B3424,"cubic")</f>
        <v>#NAME?</v>
      </c>
      <c r="N3424" s="195" t="e">
        <f ca="1">+_xll.BInterpol(#REF!,#REF!,params!B3424,"cubic")</f>
        <v>#NAME?</v>
      </c>
      <c r="O3424" s="153" t="e">
        <f t="shared" ca="1" si="430"/>
        <v>#NAME?</v>
      </c>
    </row>
    <row r="3425" spans="1:15">
      <c r="A3425">
        <v>3422</v>
      </c>
      <c r="B3425">
        <f t="shared" si="428"/>
        <v>13.688000000000001</v>
      </c>
      <c r="C3425" s="151" t="e">
        <f ca="1">+_xll.BInterpol(Boost!$R$6:$R$66,Boost!$AZ$6:$AZ$66,params!B3425,"cubic")</f>
        <v>#NAME?</v>
      </c>
      <c r="D3425" s="151" t="e">
        <f ca="1">+_xll.BInterpol(Boost!$R$6:$R$66,Boost!$AX$6:$AX$66,params!B3425,"cubic")</f>
        <v>#NAME?</v>
      </c>
      <c r="E3425" s="198" t="e">
        <f t="shared" ca="1" si="431"/>
        <v>#NAME?</v>
      </c>
      <c r="F3425" s="151" t="e">
        <f ca="1">+_xll.BInterpol(Boost!$R$6:$R$66,Boost!$AY$6:$AY$66,params!B3425,"cubic")</f>
        <v>#NAME?</v>
      </c>
      <c r="G3425" s="151" t="e">
        <f ca="1">_xll.BInterpol(cf!$A$2:$A$68,cf!$B$2:$B$68,params!B3425,"cubic")/100</f>
        <v>#NAME?</v>
      </c>
      <c r="H3425" s="199" t="e">
        <f t="shared" ca="1" si="432"/>
        <v>#NAME?</v>
      </c>
      <c r="I3425" s="152">
        <f t="shared" si="427"/>
        <v>0.20398188298951214</v>
      </c>
      <c r="J3425" s="152">
        <f t="shared" si="433"/>
        <v>5.3069643435876834E-5</v>
      </c>
      <c r="K3425" s="3" t="e">
        <f t="shared" ca="1" si="429"/>
        <v>#NAME?</v>
      </c>
      <c r="L3425" s="153" t="e">
        <f t="shared" ca="1" si="434"/>
        <v>#NAME?</v>
      </c>
      <c r="M3425" s="195" t="e">
        <f ca="1">_xll.BInterpol(cf!$A$2:$A$68,cf!$C$2:$C$68,params!B3425,"cubic")</f>
        <v>#NAME?</v>
      </c>
      <c r="N3425" s="195" t="e">
        <f ca="1">+_xll.BInterpol(#REF!,#REF!,params!B3425,"cubic")</f>
        <v>#NAME?</v>
      </c>
      <c r="O3425" s="153" t="e">
        <f t="shared" ca="1" si="430"/>
        <v>#NAME?</v>
      </c>
    </row>
    <row r="3426" spans="1:15">
      <c r="A3426">
        <v>3423</v>
      </c>
      <c r="B3426">
        <f t="shared" si="428"/>
        <v>13.692</v>
      </c>
      <c r="C3426" s="151" t="e">
        <f ca="1">+_xll.BInterpol(Boost!$R$6:$R$66,Boost!$AZ$6:$AZ$66,params!B3426,"cubic")</f>
        <v>#NAME?</v>
      </c>
      <c r="D3426" s="151" t="e">
        <f ca="1">+_xll.BInterpol(Boost!$R$6:$R$66,Boost!$AX$6:$AX$66,params!B3426,"cubic")</f>
        <v>#NAME?</v>
      </c>
      <c r="E3426" s="198" t="e">
        <f t="shared" ca="1" si="431"/>
        <v>#NAME?</v>
      </c>
      <c r="F3426" s="151" t="e">
        <f ca="1">+_xll.BInterpol(Boost!$R$6:$R$66,Boost!$AY$6:$AY$66,params!B3426,"cubic")</f>
        <v>#NAME?</v>
      </c>
      <c r="G3426" s="151" t="e">
        <f ca="1">_xll.BInterpol(cf!$A$2:$A$68,cf!$B$2:$B$68,params!B3426,"cubic")/100</f>
        <v>#NAME?</v>
      </c>
      <c r="H3426" s="199" t="e">
        <f t="shared" ca="1" si="432"/>
        <v>#NAME?</v>
      </c>
      <c r="I3426" s="152">
        <f t="shared" ref="I3426:I3489" si="435">1-EXP($R$5*-1*B3426/(1-$R$6))</f>
        <v>0.20403494909508968</v>
      </c>
      <c r="J3426" s="152">
        <f t="shared" si="433"/>
        <v>5.3066105577537215E-5</v>
      </c>
      <c r="K3426" s="3" t="e">
        <f t="shared" ca="1" si="429"/>
        <v>#NAME?</v>
      </c>
      <c r="L3426" s="153" t="e">
        <f t="shared" ca="1" si="434"/>
        <v>#NAME?</v>
      </c>
      <c r="M3426" s="195" t="e">
        <f ca="1">_xll.BInterpol(cf!$A$2:$A$68,cf!$C$2:$C$68,params!B3426,"cubic")</f>
        <v>#NAME?</v>
      </c>
      <c r="N3426" s="195" t="e">
        <f ca="1">+_xll.BInterpol(#REF!,#REF!,params!B3426,"cubic")</f>
        <v>#NAME?</v>
      </c>
      <c r="O3426" s="153" t="e">
        <f t="shared" ca="1" si="430"/>
        <v>#NAME?</v>
      </c>
    </row>
    <row r="3427" spans="1:15">
      <c r="A3427">
        <v>3424</v>
      </c>
      <c r="B3427">
        <f t="shared" si="428"/>
        <v>13.696</v>
      </c>
      <c r="C3427" s="151" t="e">
        <f ca="1">+_xll.BInterpol(Boost!$R$6:$R$66,Boost!$AZ$6:$AZ$66,params!B3427,"cubic")</f>
        <v>#NAME?</v>
      </c>
      <c r="D3427" s="151" t="e">
        <f ca="1">+_xll.BInterpol(Boost!$R$6:$R$66,Boost!$AX$6:$AX$66,params!B3427,"cubic")</f>
        <v>#NAME?</v>
      </c>
      <c r="E3427" s="198" t="e">
        <f t="shared" ca="1" si="431"/>
        <v>#NAME?</v>
      </c>
      <c r="F3427" s="151" t="e">
        <f ca="1">+_xll.BInterpol(Boost!$R$6:$R$66,Boost!$AY$6:$AY$66,params!B3427,"cubic")</f>
        <v>#NAME?</v>
      </c>
      <c r="G3427" s="151" t="e">
        <f ca="1">_xll.BInterpol(cf!$A$2:$A$68,cf!$B$2:$B$68,params!B3427,"cubic")/100</f>
        <v>#NAME?</v>
      </c>
      <c r="H3427" s="199" t="e">
        <f t="shared" ca="1" si="432"/>
        <v>#NAME?</v>
      </c>
      <c r="I3427" s="152">
        <f t="shared" si="435"/>
        <v>0.20408801166304469</v>
      </c>
      <c r="J3427" s="152">
        <f t="shared" si="433"/>
        <v>5.3062567955008966E-5</v>
      </c>
      <c r="K3427" s="3" t="e">
        <f t="shared" ca="1" si="429"/>
        <v>#NAME?</v>
      </c>
      <c r="L3427" s="153" t="e">
        <f t="shared" ca="1" si="434"/>
        <v>#NAME?</v>
      </c>
      <c r="M3427" s="195" t="e">
        <f ca="1">_xll.BInterpol(cf!$A$2:$A$68,cf!$C$2:$C$68,params!B3427,"cubic")</f>
        <v>#NAME?</v>
      </c>
      <c r="N3427" s="195" t="e">
        <f ca="1">+_xll.BInterpol(#REF!,#REF!,params!B3427,"cubic")</f>
        <v>#NAME?</v>
      </c>
      <c r="O3427" s="153" t="e">
        <f t="shared" ca="1" si="430"/>
        <v>#NAME?</v>
      </c>
    </row>
    <row r="3428" spans="1:15">
      <c r="A3428">
        <v>3425</v>
      </c>
      <c r="B3428">
        <f t="shared" si="428"/>
        <v>13.7</v>
      </c>
      <c r="C3428" s="151" t="e">
        <f ca="1">+_xll.BInterpol(Boost!$R$6:$R$66,Boost!$AZ$6:$AZ$66,params!B3428,"cubic")</f>
        <v>#NAME?</v>
      </c>
      <c r="D3428" s="151" t="e">
        <f ca="1">+_xll.BInterpol(Boost!$R$6:$R$66,Boost!$AX$6:$AX$66,params!B3428,"cubic")</f>
        <v>#NAME?</v>
      </c>
      <c r="E3428" s="198" t="e">
        <f t="shared" ca="1" si="431"/>
        <v>#NAME?</v>
      </c>
      <c r="F3428" s="151" t="e">
        <f ca="1">+_xll.BInterpol(Boost!$R$6:$R$66,Boost!$AY$6:$AY$66,params!B3428,"cubic")</f>
        <v>#NAME?</v>
      </c>
      <c r="G3428" s="151" t="e">
        <f ca="1">_xll.BInterpol(cf!$A$2:$A$68,cf!$B$2:$B$68,params!B3428,"cubic")/100</f>
        <v>#NAME?</v>
      </c>
      <c r="H3428" s="199" t="e">
        <f t="shared" ca="1" si="432"/>
        <v>#NAME?</v>
      </c>
      <c r="I3428" s="152">
        <f t="shared" si="435"/>
        <v>0.20414107069361309</v>
      </c>
      <c r="J3428" s="152">
        <f t="shared" si="433"/>
        <v>5.3059030568403109E-5</v>
      </c>
      <c r="K3428" s="3" t="e">
        <f t="shared" ca="1" si="429"/>
        <v>#NAME?</v>
      </c>
      <c r="L3428" s="153" t="e">
        <f t="shared" ca="1" si="434"/>
        <v>#NAME?</v>
      </c>
      <c r="M3428" s="195" t="e">
        <f ca="1">_xll.BInterpol(cf!$A$2:$A$68,cf!$C$2:$C$68,params!B3428,"cubic")</f>
        <v>#NAME?</v>
      </c>
      <c r="N3428" s="195" t="e">
        <f ca="1">+_xll.BInterpol(#REF!,#REF!,params!B3428,"cubic")</f>
        <v>#NAME?</v>
      </c>
      <c r="O3428" s="153" t="e">
        <f t="shared" ca="1" si="430"/>
        <v>#NAME?</v>
      </c>
    </row>
    <row r="3429" spans="1:15">
      <c r="A3429">
        <v>3426</v>
      </c>
      <c r="B3429">
        <f t="shared" si="428"/>
        <v>13.704000000000001</v>
      </c>
      <c r="C3429" s="151" t="e">
        <f ca="1">+_xll.BInterpol(Boost!$R$6:$R$66,Boost!$AZ$6:$AZ$66,params!B3429,"cubic")</f>
        <v>#NAME?</v>
      </c>
      <c r="D3429" s="151" t="e">
        <f ca="1">+_xll.BInterpol(Boost!$R$6:$R$66,Boost!$AX$6:$AX$66,params!B3429,"cubic")</f>
        <v>#NAME?</v>
      </c>
      <c r="E3429" s="198" t="e">
        <f t="shared" ca="1" si="431"/>
        <v>#NAME?</v>
      </c>
      <c r="F3429" s="151" t="e">
        <f ca="1">+_xll.BInterpol(Boost!$R$6:$R$66,Boost!$AY$6:$AY$66,params!B3429,"cubic")</f>
        <v>#NAME?</v>
      </c>
      <c r="G3429" s="151" t="e">
        <f ca="1">_xll.BInterpol(cf!$A$2:$A$68,cf!$B$2:$B$68,params!B3429,"cubic")/100</f>
        <v>#NAME?</v>
      </c>
      <c r="H3429" s="199" t="e">
        <f t="shared" ca="1" si="432"/>
        <v>#NAME?</v>
      </c>
      <c r="I3429" s="152">
        <f t="shared" si="435"/>
        <v>0.20419412618703081</v>
      </c>
      <c r="J3429" s="152">
        <f t="shared" si="433"/>
        <v>5.3055493417719646E-5</v>
      </c>
      <c r="K3429" s="3" t="e">
        <f t="shared" ca="1" si="429"/>
        <v>#NAME?</v>
      </c>
      <c r="L3429" s="153" t="e">
        <f t="shared" ca="1" si="434"/>
        <v>#NAME?</v>
      </c>
      <c r="M3429" s="195" t="e">
        <f ca="1">_xll.BInterpol(cf!$A$2:$A$68,cf!$C$2:$C$68,params!B3429,"cubic")</f>
        <v>#NAME?</v>
      </c>
      <c r="N3429" s="195" t="e">
        <f ca="1">+_xll.BInterpol(#REF!,#REF!,params!B3429,"cubic")</f>
        <v>#NAME?</v>
      </c>
      <c r="O3429" s="153" t="e">
        <f t="shared" ca="1" si="430"/>
        <v>#NAME?</v>
      </c>
    </row>
    <row r="3430" spans="1:15">
      <c r="A3430">
        <v>3427</v>
      </c>
      <c r="B3430">
        <f t="shared" si="428"/>
        <v>13.708</v>
      </c>
      <c r="C3430" s="151" t="e">
        <f ca="1">+_xll.BInterpol(Boost!$R$6:$R$66,Boost!$AZ$6:$AZ$66,params!B3430,"cubic")</f>
        <v>#NAME?</v>
      </c>
      <c r="D3430" s="151" t="e">
        <f ca="1">+_xll.BInterpol(Boost!$R$6:$R$66,Boost!$AX$6:$AX$66,params!B3430,"cubic")</f>
        <v>#NAME?</v>
      </c>
      <c r="E3430" s="198" t="e">
        <f t="shared" ca="1" si="431"/>
        <v>#NAME?</v>
      </c>
      <c r="F3430" s="151" t="e">
        <f ca="1">+_xll.BInterpol(Boost!$R$6:$R$66,Boost!$AY$6:$AY$66,params!B3430,"cubic")</f>
        <v>#NAME?</v>
      </c>
      <c r="G3430" s="151" t="e">
        <f ca="1">_xll.BInterpol(cf!$A$2:$A$68,cf!$B$2:$B$68,params!B3430,"cubic")/100</f>
        <v>#NAME?</v>
      </c>
      <c r="H3430" s="199" t="e">
        <f t="shared" ca="1" si="432"/>
        <v>#NAME?</v>
      </c>
      <c r="I3430" s="152">
        <f t="shared" si="435"/>
        <v>0.20424717814353355</v>
      </c>
      <c r="J3430" s="152">
        <f t="shared" si="433"/>
        <v>5.305195650273653E-5</v>
      </c>
      <c r="K3430" s="3" t="e">
        <f t="shared" ca="1" si="429"/>
        <v>#NAME?</v>
      </c>
      <c r="L3430" s="153" t="e">
        <f t="shared" ca="1" si="434"/>
        <v>#NAME?</v>
      </c>
      <c r="M3430" s="195" t="e">
        <f ca="1">_xll.BInterpol(cf!$A$2:$A$68,cf!$C$2:$C$68,params!B3430,"cubic")</f>
        <v>#NAME?</v>
      </c>
      <c r="N3430" s="195" t="e">
        <f ca="1">+_xll.BInterpol(#REF!,#REF!,params!B3430,"cubic")</f>
        <v>#NAME?</v>
      </c>
      <c r="O3430" s="153" t="e">
        <f t="shared" ca="1" si="430"/>
        <v>#NAME?</v>
      </c>
    </row>
    <row r="3431" spans="1:15">
      <c r="A3431">
        <v>3428</v>
      </c>
      <c r="B3431">
        <f t="shared" si="428"/>
        <v>13.712</v>
      </c>
      <c r="C3431" s="151" t="e">
        <f ca="1">+_xll.BInterpol(Boost!$R$6:$R$66,Boost!$AZ$6:$AZ$66,params!B3431,"cubic")</f>
        <v>#NAME?</v>
      </c>
      <c r="D3431" s="151" t="e">
        <f ca="1">+_xll.BInterpol(Boost!$R$6:$R$66,Boost!$AX$6:$AX$66,params!B3431,"cubic")</f>
        <v>#NAME?</v>
      </c>
      <c r="E3431" s="198" t="e">
        <f t="shared" ca="1" si="431"/>
        <v>#NAME?</v>
      </c>
      <c r="F3431" s="151" t="e">
        <f ca="1">+_xll.BInterpol(Boost!$R$6:$R$66,Boost!$AY$6:$AY$66,params!B3431,"cubic")</f>
        <v>#NAME?</v>
      </c>
      <c r="G3431" s="151" t="e">
        <f ca="1">_xll.BInterpol(cf!$A$2:$A$68,cf!$B$2:$B$68,params!B3431,"cubic")/100</f>
        <v>#NAME?</v>
      </c>
      <c r="H3431" s="199" t="e">
        <f t="shared" ca="1" si="432"/>
        <v>#NAME?</v>
      </c>
      <c r="I3431" s="152">
        <f t="shared" si="435"/>
        <v>0.20430022656335689</v>
      </c>
      <c r="J3431" s="152">
        <f t="shared" si="433"/>
        <v>5.3048419823342741E-5</v>
      </c>
      <c r="K3431" s="3" t="e">
        <f t="shared" ca="1" si="429"/>
        <v>#NAME?</v>
      </c>
      <c r="L3431" s="153" t="e">
        <f t="shared" ca="1" si="434"/>
        <v>#NAME?</v>
      </c>
      <c r="M3431" s="195" t="e">
        <f ca="1">_xll.BInterpol(cf!$A$2:$A$68,cf!$C$2:$C$68,params!B3431,"cubic")</f>
        <v>#NAME?</v>
      </c>
      <c r="N3431" s="195" t="e">
        <f ca="1">+_xll.BInterpol(#REF!,#REF!,params!B3431,"cubic")</f>
        <v>#NAME?</v>
      </c>
      <c r="O3431" s="153" t="e">
        <f t="shared" ca="1" si="430"/>
        <v>#NAME?</v>
      </c>
    </row>
    <row r="3432" spans="1:15">
      <c r="A3432">
        <v>3429</v>
      </c>
      <c r="B3432">
        <f t="shared" si="428"/>
        <v>13.715999999999999</v>
      </c>
      <c r="C3432" s="151" t="e">
        <f ca="1">+_xll.BInterpol(Boost!$R$6:$R$66,Boost!$AZ$6:$AZ$66,params!B3432,"cubic")</f>
        <v>#NAME?</v>
      </c>
      <c r="D3432" s="151" t="e">
        <f ca="1">+_xll.BInterpol(Boost!$R$6:$R$66,Boost!$AX$6:$AX$66,params!B3432,"cubic")</f>
        <v>#NAME?</v>
      </c>
      <c r="E3432" s="198" t="e">
        <f t="shared" ca="1" si="431"/>
        <v>#NAME?</v>
      </c>
      <c r="F3432" s="151" t="e">
        <f ca="1">+_xll.BInterpol(Boost!$R$6:$R$66,Boost!$AY$6:$AY$66,params!B3432,"cubic")</f>
        <v>#NAME?</v>
      </c>
      <c r="G3432" s="151" t="e">
        <f ca="1">_xll.BInterpol(cf!$A$2:$A$68,cf!$B$2:$B$68,params!B3432,"cubic")/100</f>
        <v>#NAME?</v>
      </c>
      <c r="H3432" s="199" t="e">
        <f t="shared" ca="1" si="432"/>
        <v>#NAME?</v>
      </c>
      <c r="I3432" s="152">
        <f t="shared" si="435"/>
        <v>0.20435327144673698</v>
      </c>
      <c r="J3432" s="152">
        <f t="shared" si="433"/>
        <v>5.3044883380093388E-5</v>
      </c>
      <c r="K3432" s="3" t="e">
        <f t="shared" ca="1" si="429"/>
        <v>#NAME?</v>
      </c>
      <c r="L3432" s="153" t="e">
        <f t="shared" ca="1" si="434"/>
        <v>#NAME?</v>
      </c>
      <c r="M3432" s="195" t="e">
        <f ca="1">_xll.BInterpol(cf!$A$2:$A$68,cf!$C$2:$C$68,params!B3432,"cubic")</f>
        <v>#NAME?</v>
      </c>
      <c r="N3432" s="195" t="e">
        <f ca="1">+_xll.BInterpol(#REF!,#REF!,params!B3432,"cubic")</f>
        <v>#NAME?</v>
      </c>
      <c r="O3432" s="153" t="e">
        <f t="shared" ca="1" si="430"/>
        <v>#NAME?</v>
      </c>
    </row>
    <row r="3433" spans="1:15">
      <c r="A3433">
        <v>3430</v>
      </c>
      <c r="B3433">
        <f t="shared" si="428"/>
        <v>13.72</v>
      </c>
      <c r="C3433" s="151" t="e">
        <f ca="1">+_xll.BInterpol(Boost!$R$6:$R$66,Boost!$AZ$6:$AZ$66,params!B3433,"cubic")</f>
        <v>#NAME?</v>
      </c>
      <c r="D3433" s="151" t="e">
        <f ca="1">+_xll.BInterpol(Boost!$R$6:$R$66,Boost!$AX$6:$AX$66,params!B3433,"cubic")</f>
        <v>#NAME?</v>
      </c>
      <c r="E3433" s="198" t="e">
        <f t="shared" ca="1" si="431"/>
        <v>#NAME?</v>
      </c>
      <c r="F3433" s="151" t="e">
        <f ca="1">+_xll.BInterpol(Boost!$R$6:$R$66,Boost!$AY$6:$AY$66,params!B3433,"cubic")</f>
        <v>#NAME?</v>
      </c>
      <c r="G3433" s="151" t="e">
        <f ca="1">_xll.BInterpol(cf!$A$2:$A$68,cf!$B$2:$B$68,params!B3433,"cubic")/100</f>
        <v>#NAME?</v>
      </c>
      <c r="H3433" s="199" t="e">
        <f t="shared" ca="1" si="432"/>
        <v>#NAME?</v>
      </c>
      <c r="I3433" s="152">
        <f t="shared" si="435"/>
        <v>0.20440631279390931</v>
      </c>
      <c r="J3433" s="152">
        <f t="shared" si="433"/>
        <v>5.304134717232234E-5</v>
      </c>
      <c r="K3433" s="3" t="e">
        <f t="shared" ca="1" si="429"/>
        <v>#NAME?</v>
      </c>
      <c r="L3433" s="153" t="e">
        <f t="shared" ca="1" si="434"/>
        <v>#NAME?</v>
      </c>
      <c r="M3433" s="195" t="e">
        <f ca="1">_xll.BInterpol(cf!$A$2:$A$68,cf!$C$2:$C$68,params!B3433,"cubic")</f>
        <v>#NAME?</v>
      </c>
      <c r="N3433" s="195" t="e">
        <f ca="1">+_xll.BInterpol(#REF!,#REF!,params!B3433,"cubic")</f>
        <v>#NAME?</v>
      </c>
      <c r="O3433" s="153" t="e">
        <f t="shared" ca="1" si="430"/>
        <v>#NAME?</v>
      </c>
    </row>
    <row r="3434" spans="1:15">
      <c r="A3434">
        <v>3431</v>
      </c>
      <c r="B3434">
        <f t="shared" si="428"/>
        <v>13.724</v>
      </c>
      <c r="C3434" s="151" t="e">
        <f ca="1">+_xll.BInterpol(Boost!$R$6:$R$66,Boost!$AZ$6:$AZ$66,params!B3434,"cubic")</f>
        <v>#NAME?</v>
      </c>
      <c r="D3434" s="151" t="e">
        <f ca="1">+_xll.BInterpol(Boost!$R$6:$R$66,Boost!$AX$6:$AX$66,params!B3434,"cubic")</f>
        <v>#NAME?</v>
      </c>
      <c r="E3434" s="198" t="e">
        <f t="shared" ca="1" si="431"/>
        <v>#NAME?</v>
      </c>
      <c r="F3434" s="151" t="e">
        <f ca="1">+_xll.BInterpol(Boost!$R$6:$R$66,Boost!$AY$6:$AY$66,params!B3434,"cubic")</f>
        <v>#NAME?</v>
      </c>
      <c r="G3434" s="151" t="e">
        <f ca="1">_xll.BInterpol(cf!$A$2:$A$68,cf!$B$2:$B$68,params!B3434,"cubic")/100</f>
        <v>#NAME?</v>
      </c>
      <c r="H3434" s="199" t="e">
        <f t="shared" ca="1" si="432"/>
        <v>#NAME?</v>
      </c>
      <c r="I3434" s="152">
        <f t="shared" si="435"/>
        <v>0.20445935060510967</v>
      </c>
      <c r="J3434" s="152">
        <f t="shared" si="433"/>
        <v>5.3037811200362661E-5</v>
      </c>
      <c r="K3434" s="3" t="e">
        <f t="shared" ca="1" si="429"/>
        <v>#NAME?</v>
      </c>
      <c r="L3434" s="153" t="e">
        <f t="shared" ca="1" si="434"/>
        <v>#NAME?</v>
      </c>
      <c r="M3434" s="195" t="e">
        <f ca="1">_xll.BInterpol(cf!$A$2:$A$68,cf!$C$2:$C$68,params!B3434,"cubic")</f>
        <v>#NAME?</v>
      </c>
      <c r="N3434" s="195" t="e">
        <f ca="1">+_xll.BInterpol(#REF!,#REF!,params!B3434,"cubic")</f>
        <v>#NAME?</v>
      </c>
      <c r="O3434" s="153" t="e">
        <f t="shared" ca="1" si="430"/>
        <v>#NAME?</v>
      </c>
    </row>
    <row r="3435" spans="1:15">
      <c r="A3435">
        <v>3432</v>
      </c>
      <c r="B3435">
        <f t="shared" si="428"/>
        <v>13.728</v>
      </c>
      <c r="C3435" s="151" t="e">
        <f ca="1">+_xll.BInterpol(Boost!$R$6:$R$66,Boost!$AZ$6:$AZ$66,params!B3435,"cubic")</f>
        <v>#NAME?</v>
      </c>
      <c r="D3435" s="151" t="e">
        <f ca="1">+_xll.BInterpol(Boost!$R$6:$R$66,Boost!$AX$6:$AX$66,params!B3435,"cubic")</f>
        <v>#NAME?</v>
      </c>
      <c r="E3435" s="198" t="e">
        <f t="shared" ca="1" si="431"/>
        <v>#NAME?</v>
      </c>
      <c r="F3435" s="151" t="e">
        <f ca="1">+_xll.BInterpol(Boost!$R$6:$R$66,Boost!$AY$6:$AY$66,params!B3435,"cubic")</f>
        <v>#NAME?</v>
      </c>
      <c r="G3435" s="151" t="e">
        <f ca="1">_xll.BInterpol(cf!$A$2:$A$68,cf!$B$2:$B$68,params!B3435,"cubic")/100</f>
        <v>#NAME?</v>
      </c>
      <c r="H3435" s="199" t="e">
        <f t="shared" ca="1" si="432"/>
        <v>#NAME?</v>
      </c>
      <c r="I3435" s="152">
        <f t="shared" si="435"/>
        <v>0.20451238488057388</v>
      </c>
      <c r="J3435" s="152">
        <f t="shared" si="433"/>
        <v>5.3034275464214353E-5</v>
      </c>
      <c r="K3435" s="3" t="e">
        <f t="shared" ca="1" si="429"/>
        <v>#NAME?</v>
      </c>
      <c r="L3435" s="153" t="e">
        <f t="shared" ca="1" si="434"/>
        <v>#NAME?</v>
      </c>
      <c r="M3435" s="195" t="e">
        <f ca="1">_xll.BInterpol(cf!$A$2:$A$68,cf!$C$2:$C$68,params!B3435,"cubic")</f>
        <v>#NAME?</v>
      </c>
      <c r="N3435" s="195" t="e">
        <f ca="1">+_xll.BInterpol(#REF!,#REF!,params!B3435,"cubic")</f>
        <v>#NAME?</v>
      </c>
      <c r="O3435" s="153" t="e">
        <f t="shared" ca="1" si="430"/>
        <v>#NAME?</v>
      </c>
    </row>
    <row r="3436" spans="1:15">
      <c r="A3436">
        <v>3433</v>
      </c>
      <c r="B3436">
        <f t="shared" si="428"/>
        <v>13.731999999999999</v>
      </c>
      <c r="C3436" s="151" t="e">
        <f ca="1">+_xll.BInterpol(Boost!$R$6:$R$66,Boost!$AZ$6:$AZ$66,params!B3436,"cubic")</f>
        <v>#NAME?</v>
      </c>
      <c r="D3436" s="151" t="e">
        <f ca="1">+_xll.BInterpol(Boost!$R$6:$R$66,Boost!$AX$6:$AX$66,params!B3436,"cubic")</f>
        <v>#NAME?</v>
      </c>
      <c r="E3436" s="198" t="e">
        <f t="shared" ca="1" si="431"/>
        <v>#NAME?</v>
      </c>
      <c r="F3436" s="151" t="e">
        <f ca="1">+_xll.BInterpol(Boost!$R$6:$R$66,Boost!$AY$6:$AY$66,params!B3436,"cubic")</f>
        <v>#NAME?</v>
      </c>
      <c r="G3436" s="151" t="e">
        <f ca="1">_xll.BInterpol(cf!$A$2:$A$68,cf!$B$2:$B$68,params!B3436,"cubic")/100</f>
        <v>#NAME?</v>
      </c>
      <c r="H3436" s="199" t="e">
        <f t="shared" ca="1" si="432"/>
        <v>#NAME?</v>
      </c>
      <c r="I3436" s="152">
        <f t="shared" si="435"/>
        <v>0.20456541562053754</v>
      </c>
      <c r="J3436" s="152">
        <f t="shared" si="433"/>
        <v>5.3030739963655371E-5</v>
      </c>
      <c r="K3436" s="3" t="e">
        <f t="shared" ca="1" si="429"/>
        <v>#NAME?</v>
      </c>
      <c r="L3436" s="153" t="e">
        <f t="shared" ca="1" si="434"/>
        <v>#NAME?</v>
      </c>
      <c r="M3436" s="195" t="e">
        <f ca="1">_xll.BInterpol(cf!$A$2:$A$68,cf!$C$2:$C$68,params!B3436,"cubic")</f>
        <v>#NAME?</v>
      </c>
      <c r="N3436" s="195" t="e">
        <f ca="1">+_xll.BInterpol(#REF!,#REF!,params!B3436,"cubic")</f>
        <v>#NAME?</v>
      </c>
      <c r="O3436" s="153" t="e">
        <f t="shared" ca="1" si="430"/>
        <v>#NAME?</v>
      </c>
    </row>
    <row r="3437" spans="1:15">
      <c r="A3437">
        <v>3434</v>
      </c>
      <c r="B3437">
        <f t="shared" si="428"/>
        <v>13.736000000000001</v>
      </c>
      <c r="C3437" s="151" t="e">
        <f ca="1">+_xll.BInterpol(Boost!$R$6:$R$66,Boost!$AZ$6:$AZ$66,params!B3437,"cubic")</f>
        <v>#NAME?</v>
      </c>
      <c r="D3437" s="151" t="e">
        <f ca="1">+_xll.BInterpol(Boost!$R$6:$R$66,Boost!$AX$6:$AX$66,params!B3437,"cubic")</f>
        <v>#NAME?</v>
      </c>
      <c r="E3437" s="198" t="e">
        <f t="shared" ca="1" si="431"/>
        <v>#NAME?</v>
      </c>
      <c r="F3437" s="151" t="e">
        <f ca="1">+_xll.BInterpol(Boost!$R$6:$R$66,Boost!$AY$6:$AY$66,params!B3437,"cubic")</f>
        <v>#NAME?</v>
      </c>
      <c r="G3437" s="151" t="e">
        <f ca="1">_xll.BInterpol(cf!$A$2:$A$68,cf!$B$2:$B$68,params!B3437,"cubic")/100</f>
        <v>#NAME?</v>
      </c>
      <c r="H3437" s="199" t="e">
        <f t="shared" ca="1" si="432"/>
        <v>#NAME?</v>
      </c>
      <c r="I3437" s="152">
        <f t="shared" si="435"/>
        <v>0.20461844282523634</v>
      </c>
      <c r="J3437" s="152">
        <f t="shared" si="433"/>
        <v>5.3027204698796737E-5</v>
      </c>
      <c r="K3437" s="3" t="e">
        <f t="shared" ca="1" si="429"/>
        <v>#NAME?</v>
      </c>
      <c r="L3437" s="153" t="e">
        <f t="shared" ca="1" si="434"/>
        <v>#NAME?</v>
      </c>
      <c r="M3437" s="195" t="e">
        <f ca="1">_xll.BInterpol(cf!$A$2:$A$68,cf!$C$2:$C$68,params!B3437,"cubic")</f>
        <v>#NAME?</v>
      </c>
      <c r="N3437" s="195" t="e">
        <f ca="1">+_xll.BInterpol(#REF!,#REF!,params!B3437,"cubic")</f>
        <v>#NAME?</v>
      </c>
      <c r="O3437" s="153" t="e">
        <f t="shared" ca="1" si="430"/>
        <v>#NAME?</v>
      </c>
    </row>
    <row r="3438" spans="1:15">
      <c r="A3438">
        <v>3435</v>
      </c>
      <c r="B3438">
        <f t="shared" si="428"/>
        <v>13.74</v>
      </c>
      <c r="C3438" s="151" t="e">
        <f ca="1">+_xll.BInterpol(Boost!$R$6:$R$66,Boost!$AZ$6:$AZ$66,params!B3438,"cubic")</f>
        <v>#NAME?</v>
      </c>
      <c r="D3438" s="151" t="e">
        <f ca="1">+_xll.BInterpol(Boost!$R$6:$R$66,Boost!$AX$6:$AX$66,params!B3438,"cubic")</f>
        <v>#NAME?</v>
      </c>
      <c r="E3438" s="198" t="e">
        <f t="shared" ca="1" si="431"/>
        <v>#NAME?</v>
      </c>
      <c r="F3438" s="151" t="e">
        <f ca="1">+_xll.BInterpol(Boost!$R$6:$R$66,Boost!$AY$6:$AY$66,params!B3438,"cubic")</f>
        <v>#NAME?</v>
      </c>
      <c r="G3438" s="151" t="e">
        <f ca="1">_xll.BInterpol(cf!$A$2:$A$68,cf!$B$2:$B$68,params!B3438,"cubic")/100</f>
        <v>#NAME?</v>
      </c>
      <c r="H3438" s="199" t="e">
        <f t="shared" ca="1" si="432"/>
        <v>#NAME?</v>
      </c>
      <c r="I3438" s="152">
        <f t="shared" si="435"/>
        <v>0.20467146649490608</v>
      </c>
      <c r="J3438" s="152">
        <f t="shared" si="433"/>
        <v>5.3023669669749474E-5</v>
      </c>
      <c r="K3438" s="3" t="e">
        <f t="shared" ca="1" si="429"/>
        <v>#NAME?</v>
      </c>
      <c r="L3438" s="153" t="e">
        <f t="shared" ca="1" si="434"/>
        <v>#NAME?</v>
      </c>
      <c r="M3438" s="195" t="e">
        <f ca="1">_xll.BInterpol(cf!$A$2:$A$68,cf!$C$2:$C$68,params!B3438,"cubic")</f>
        <v>#NAME?</v>
      </c>
      <c r="N3438" s="195" t="e">
        <f ca="1">+_xll.BInterpol(#REF!,#REF!,params!B3438,"cubic")</f>
        <v>#NAME?</v>
      </c>
      <c r="O3438" s="153" t="e">
        <f t="shared" ca="1" si="430"/>
        <v>#NAME?</v>
      </c>
    </row>
    <row r="3439" spans="1:15">
      <c r="A3439">
        <v>3436</v>
      </c>
      <c r="B3439">
        <f t="shared" si="428"/>
        <v>13.744</v>
      </c>
      <c r="C3439" s="151" t="e">
        <f ca="1">+_xll.BInterpol(Boost!$R$6:$R$66,Boost!$AZ$6:$AZ$66,params!B3439,"cubic")</f>
        <v>#NAME?</v>
      </c>
      <c r="D3439" s="151" t="e">
        <f ca="1">+_xll.BInterpol(Boost!$R$6:$R$66,Boost!$AX$6:$AX$66,params!B3439,"cubic")</f>
        <v>#NAME?</v>
      </c>
      <c r="E3439" s="198" t="e">
        <f t="shared" ca="1" si="431"/>
        <v>#NAME?</v>
      </c>
      <c r="F3439" s="151" t="e">
        <f ca="1">+_xll.BInterpol(Boost!$R$6:$R$66,Boost!$AY$6:$AY$66,params!B3439,"cubic")</f>
        <v>#NAME?</v>
      </c>
      <c r="G3439" s="151" t="e">
        <f ca="1">_xll.BInterpol(cf!$A$2:$A$68,cf!$B$2:$B$68,params!B3439,"cubic")/100</f>
        <v>#NAME?</v>
      </c>
      <c r="H3439" s="199" t="e">
        <f t="shared" ca="1" si="432"/>
        <v>#NAME?</v>
      </c>
      <c r="I3439" s="152">
        <f t="shared" si="435"/>
        <v>0.20472448662978227</v>
      </c>
      <c r="J3439" s="152">
        <f t="shared" si="433"/>
        <v>5.3020134876180514E-5</v>
      </c>
      <c r="K3439" s="3" t="e">
        <f t="shared" ca="1" si="429"/>
        <v>#NAME?</v>
      </c>
      <c r="L3439" s="153" t="e">
        <f t="shared" ca="1" si="434"/>
        <v>#NAME?</v>
      </c>
      <c r="M3439" s="195" t="e">
        <f ca="1">_xll.BInterpol(cf!$A$2:$A$68,cf!$C$2:$C$68,params!B3439,"cubic")</f>
        <v>#NAME?</v>
      </c>
      <c r="N3439" s="195" t="e">
        <f ca="1">+_xll.BInterpol(#REF!,#REF!,params!B3439,"cubic")</f>
        <v>#NAME?</v>
      </c>
      <c r="O3439" s="153" t="e">
        <f t="shared" ca="1" si="430"/>
        <v>#NAME?</v>
      </c>
    </row>
    <row r="3440" spans="1:15">
      <c r="A3440">
        <v>3437</v>
      </c>
      <c r="B3440">
        <f t="shared" si="428"/>
        <v>13.747999999999999</v>
      </c>
      <c r="C3440" s="151" t="e">
        <f ca="1">+_xll.BInterpol(Boost!$R$6:$R$66,Boost!$AZ$6:$AZ$66,params!B3440,"cubic")</f>
        <v>#NAME?</v>
      </c>
      <c r="D3440" s="151" t="e">
        <f ca="1">+_xll.BInterpol(Boost!$R$6:$R$66,Boost!$AX$6:$AX$66,params!B3440,"cubic")</f>
        <v>#NAME?</v>
      </c>
      <c r="E3440" s="198" t="e">
        <f t="shared" ca="1" si="431"/>
        <v>#NAME?</v>
      </c>
      <c r="F3440" s="151" t="e">
        <f ca="1">+_xll.BInterpol(Boost!$R$6:$R$66,Boost!$AY$6:$AY$66,params!B3440,"cubic")</f>
        <v>#NAME?</v>
      </c>
      <c r="G3440" s="151" t="e">
        <f ca="1">_xll.BInterpol(cf!$A$2:$A$68,cf!$B$2:$B$68,params!B3440,"cubic")/100</f>
        <v>#NAME?</v>
      </c>
      <c r="H3440" s="199" t="e">
        <f t="shared" ca="1" si="432"/>
        <v>#NAME?</v>
      </c>
      <c r="I3440" s="152">
        <f t="shared" si="435"/>
        <v>0.20477750323010058</v>
      </c>
      <c r="J3440" s="152">
        <f t="shared" si="433"/>
        <v>5.3016600318311902E-5</v>
      </c>
      <c r="K3440" s="3" t="e">
        <f t="shared" ca="1" si="429"/>
        <v>#NAME?</v>
      </c>
      <c r="L3440" s="153" t="e">
        <f t="shared" ca="1" si="434"/>
        <v>#NAME?</v>
      </c>
      <c r="M3440" s="195" t="e">
        <f ca="1">_xll.BInterpol(cf!$A$2:$A$68,cf!$C$2:$C$68,params!B3440,"cubic")</f>
        <v>#NAME?</v>
      </c>
      <c r="N3440" s="195" t="e">
        <f ca="1">+_xll.BInterpol(#REF!,#REF!,params!B3440,"cubic")</f>
        <v>#NAME?</v>
      </c>
      <c r="O3440" s="153" t="e">
        <f t="shared" ca="1" si="430"/>
        <v>#NAME?</v>
      </c>
    </row>
    <row r="3441" spans="1:15">
      <c r="A3441">
        <v>3438</v>
      </c>
      <c r="B3441">
        <f t="shared" si="428"/>
        <v>13.752000000000001</v>
      </c>
      <c r="C3441" s="151" t="e">
        <f ca="1">+_xll.BInterpol(Boost!$R$6:$R$66,Boost!$AZ$6:$AZ$66,params!B3441,"cubic")</f>
        <v>#NAME?</v>
      </c>
      <c r="D3441" s="151" t="e">
        <f ca="1">+_xll.BInterpol(Boost!$R$6:$R$66,Boost!$AX$6:$AX$66,params!B3441,"cubic")</f>
        <v>#NAME?</v>
      </c>
      <c r="E3441" s="198" t="e">
        <f t="shared" ca="1" si="431"/>
        <v>#NAME?</v>
      </c>
      <c r="F3441" s="151" t="e">
        <f ca="1">+_xll.BInterpol(Boost!$R$6:$R$66,Boost!$AY$6:$AY$66,params!B3441,"cubic")</f>
        <v>#NAME?</v>
      </c>
      <c r="G3441" s="151" t="e">
        <f ca="1">_xll.BInterpol(cf!$A$2:$A$68,cf!$B$2:$B$68,params!B3441,"cubic")/100</f>
        <v>#NAME?</v>
      </c>
      <c r="H3441" s="199" t="e">
        <f t="shared" ca="1" si="432"/>
        <v>#NAME?</v>
      </c>
      <c r="I3441" s="152">
        <f t="shared" si="435"/>
        <v>0.20483051629609672</v>
      </c>
      <c r="J3441" s="152">
        <f t="shared" si="433"/>
        <v>5.3013065996143638E-5</v>
      </c>
      <c r="K3441" s="3" t="e">
        <f t="shared" ca="1" si="429"/>
        <v>#NAME?</v>
      </c>
      <c r="L3441" s="153" t="e">
        <f t="shared" ca="1" si="434"/>
        <v>#NAME?</v>
      </c>
      <c r="M3441" s="195" t="e">
        <f ca="1">_xll.BInterpol(cf!$A$2:$A$68,cf!$C$2:$C$68,params!B3441,"cubic")</f>
        <v>#NAME?</v>
      </c>
      <c r="N3441" s="195" t="e">
        <f ca="1">+_xll.BInterpol(#REF!,#REF!,params!B3441,"cubic")</f>
        <v>#NAME?</v>
      </c>
      <c r="O3441" s="153" t="e">
        <f t="shared" ca="1" si="430"/>
        <v>#NAME?</v>
      </c>
    </row>
    <row r="3442" spans="1:15">
      <c r="A3442">
        <v>3439</v>
      </c>
      <c r="B3442">
        <f t="shared" si="428"/>
        <v>13.756</v>
      </c>
      <c r="C3442" s="151" t="e">
        <f ca="1">+_xll.BInterpol(Boost!$R$6:$R$66,Boost!$AZ$6:$AZ$66,params!B3442,"cubic")</f>
        <v>#NAME?</v>
      </c>
      <c r="D3442" s="151" t="e">
        <f ca="1">+_xll.BInterpol(Boost!$R$6:$R$66,Boost!$AX$6:$AX$66,params!B3442,"cubic")</f>
        <v>#NAME?</v>
      </c>
      <c r="E3442" s="198" t="e">
        <f t="shared" ca="1" si="431"/>
        <v>#NAME?</v>
      </c>
      <c r="F3442" s="151" t="e">
        <f ca="1">+_xll.BInterpol(Boost!$R$6:$R$66,Boost!$AY$6:$AY$66,params!B3442,"cubic")</f>
        <v>#NAME?</v>
      </c>
      <c r="G3442" s="151" t="e">
        <f ca="1">_xll.BInterpol(cf!$A$2:$A$68,cf!$B$2:$B$68,params!B3442,"cubic")/100</f>
        <v>#NAME?</v>
      </c>
      <c r="H3442" s="199" t="e">
        <f t="shared" ca="1" si="432"/>
        <v>#NAME?</v>
      </c>
      <c r="I3442" s="152">
        <f t="shared" si="435"/>
        <v>0.2048835258280064</v>
      </c>
      <c r="J3442" s="152">
        <f t="shared" si="433"/>
        <v>5.3009531909675722E-5</v>
      </c>
      <c r="K3442" s="3" t="e">
        <f t="shared" ca="1" si="429"/>
        <v>#NAME?</v>
      </c>
      <c r="L3442" s="153" t="e">
        <f t="shared" ca="1" si="434"/>
        <v>#NAME?</v>
      </c>
      <c r="M3442" s="195" t="e">
        <f ca="1">_xll.BInterpol(cf!$A$2:$A$68,cf!$C$2:$C$68,params!B3442,"cubic")</f>
        <v>#NAME?</v>
      </c>
      <c r="N3442" s="195" t="e">
        <f ca="1">+_xll.BInterpol(#REF!,#REF!,params!B3442,"cubic")</f>
        <v>#NAME?</v>
      </c>
      <c r="O3442" s="153" t="e">
        <f t="shared" ca="1" si="430"/>
        <v>#NAME?</v>
      </c>
    </row>
    <row r="3443" spans="1:15">
      <c r="A3443">
        <v>3440</v>
      </c>
      <c r="B3443">
        <f t="shared" si="428"/>
        <v>13.76</v>
      </c>
      <c r="C3443" s="151" t="e">
        <f ca="1">+_xll.BInterpol(Boost!$R$6:$R$66,Boost!$AZ$6:$AZ$66,params!B3443,"cubic")</f>
        <v>#NAME?</v>
      </c>
      <c r="D3443" s="151" t="e">
        <f ca="1">+_xll.BInterpol(Boost!$R$6:$R$66,Boost!$AX$6:$AX$66,params!B3443,"cubic")</f>
        <v>#NAME?</v>
      </c>
      <c r="E3443" s="198" t="e">
        <f t="shared" ca="1" si="431"/>
        <v>#NAME?</v>
      </c>
      <c r="F3443" s="151" t="e">
        <f ca="1">+_xll.BInterpol(Boost!$R$6:$R$66,Boost!$AY$6:$AY$66,params!B3443,"cubic")</f>
        <v>#NAME?</v>
      </c>
      <c r="G3443" s="151" t="e">
        <f ca="1">_xll.BInterpol(cf!$A$2:$A$68,cf!$B$2:$B$68,params!B3443,"cubic")/100</f>
        <v>#NAME?</v>
      </c>
      <c r="H3443" s="199" t="e">
        <f t="shared" ca="1" si="432"/>
        <v>#NAME?</v>
      </c>
      <c r="I3443" s="152">
        <f t="shared" si="435"/>
        <v>0.20493653182606486</v>
      </c>
      <c r="J3443" s="152">
        <f t="shared" si="433"/>
        <v>5.3005998058464066E-5</v>
      </c>
      <c r="K3443" s="3" t="e">
        <f t="shared" ca="1" si="429"/>
        <v>#NAME?</v>
      </c>
      <c r="L3443" s="153" t="e">
        <f t="shared" ca="1" si="434"/>
        <v>#NAME?</v>
      </c>
      <c r="M3443" s="195" t="e">
        <f ca="1">_xll.BInterpol(cf!$A$2:$A$68,cf!$C$2:$C$68,params!B3443,"cubic")</f>
        <v>#NAME?</v>
      </c>
      <c r="N3443" s="195" t="e">
        <f ca="1">+_xll.BInterpol(#REF!,#REF!,params!B3443,"cubic")</f>
        <v>#NAME?</v>
      </c>
      <c r="O3443" s="153" t="e">
        <f t="shared" ca="1" si="430"/>
        <v>#NAME?</v>
      </c>
    </row>
    <row r="3444" spans="1:15">
      <c r="A3444">
        <v>3441</v>
      </c>
      <c r="B3444">
        <f t="shared" si="428"/>
        <v>13.763999999999999</v>
      </c>
      <c r="C3444" s="151" t="e">
        <f ca="1">+_xll.BInterpol(Boost!$R$6:$R$66,Boost!$AZ$6:$AZ$66,params!B3444,"cubic")</f>
        <v>#NAME?</v>
      </c>
      <c r="D3444" s="151" t="e">
        <f ca="1">+_xll.BInterpol(Boost!$R$6:$R$66,Boost!$AX$6:$AX$66,params!B3444,"cubic")</f>
        <v>#NAME?</v>
      </c>
      <c r="E3444" s="198" t="e">
        <f t="shared" ca="1" si="431"/>
        <v>#NAME?</v>
      </c>
      <c r="F3444" s="151" t="e">
        <f ca="1">+_xll.BInterpol(Boost!$R$6:$R$66,Boost!$AY$6:$AY$66,params!B3444,"cubic")</f>
        <v>#NAME?</v>
      </c>
      <c r="G3444" s="151" t="e">
        <f ca="1">_xll.BInterpol(cf!$A$2:$A$68,cf!$B$2:$B$68,params!B3444,"cubic")/100</f>
        <v>#NAME?</v>
      </c>
      <c r="H3444" s="199" t="e">
        <f t="shared" ca="1" si="432"/>
        <v>#NAME?</v>
      </c>
      <c r="I3444" s="152">
        <f t="shared" si="435"/>
        <v>0.20498953429050804</v>
      </c>
      <c r="J3444" s="152">
        <f t="shared" si="433"/>
        <v>5.3002464443174802E-5</v>
      </c>
      <c r="K3444" s="3" t="e">
        <f t="shared" ca="1" si="429"/>
        <v>#NAME?</v>
      </c>
      <c r="L3444" s="153" t="e">
        <f t="shared" ca="1" si="434"/>
        <v>#NAME?</v>
      </c>
      <c r="M3444" s="195" t="e">
        <f ca="1">_xll.BInterpol(cf!$A$2:$A$68,cf!$C$2:$C$68,params!B3444,"cubic")</f>
        <v>#NAME?</v>
      </c>
      <c r="N3444" s="195" t="e">
        <f ca="1">+_xll.BInterpol(#REF!,#REF!,params!B3444,"cubic")</f>
        <v>#NAME?</v>
      </c>
      <c r="O3444" s="153" t="e">
        <f t="shared" ca="1" si="430"/>
        <v>#NAME?</v>
      </c>
    </row>
    <row r="3445" spans="1:15">
      <c r="A3445">
        <v>3442</v>
      </c>
      <c r="B3445">
        <f t="shared" si="428"/>
        <v>13.768000000000001</v>
      </c>
      <c r="C3445" s="151" t="e">
        <f ca="1">+_xll.BInterpol(Boost!$R$6:$R$66,Boost!$AZ$6:$AZ$66,params!B3445,"cubic")</f>
        <v>#NAME?</v>
      </c>
      <c r="D3445" s="151" t="e">
        <f ca="1">+_xll.BInterpol(Boost!$R$6:$R$66,Boost!$AX$6:$AX$66,params!B3445,"cubic")</f>
        <v>#NAME?</v>
      </c>
      <c r="E3445" s="198" t="e">
        <f t="shared" ca="1" si="431"/>
        <v>#NAME?</v>
      </c>
      <c r="F3445" s="151" t="e">
        <f ca="1">+_xll.BInterpol(Boost!$R$6:$R$66,Boost!$AY$6:$AY$66,params!B3445,"cubic")</f>
        <v>#NAME?</v>
      </c>
      <c r="G3445" s="151" t="e">
        <f ca="1">_xll.BInterpol(cf!$A$2:$A$68,cf!$B$2:$B$68,params!B3445,"cubic")/100</f>
        <v>#NAME?</v>
      </c>
      <c r="H3445" s="199" t="e">
        <f t="shared" ca="1" si="432"/>
        <v>#NAME?</v>
      </c>
      <c r="I3445" s="152">
        <f t="shared" si="435"/>
        <v>0.2050425332215714</v>
      </c>
      <c r="J3445" s="152">
        <f t="shared" si="433"/>
        <v>5.2998931063363841E-5</v>
      </c>
      <c r="K3445" s="3" t="e">
        <f t="shared" ca="1" si="429"/>
        <v>#NAME?</v>
      </c>
      <c r="L3445" s="153" t="e">
        <f t="shared" ca="1" si="434"/>
        <v>#NAME?</v>
      </c>
      <c r="M3445" s="195" t="e">
        <f ca="1">_xll.BInterpol(cf!$A$2:$A$68,cf!$C$2:$C$68,params!B3445,"cubic")</f>
        <v>#NAME?</v>
      </c>
      <c r="N3445" s="195" t="e">
        <f ca="1">+_xll.BInterpol(#REF!,#REF!,params!B3445,"cubic")</f>
        <v>#NAME?</v>
      </c>
      <c r="O3445" s="153" t="e">
        <f t="shared" ca="1" si="430"/>
        <v>#NAME?</v>
      </c>
    </row>
    <row r="3446" spans="1:15">
      <c r="A3446">
        <v>3443</v>
      </c>
      <c r="B3446">
        <f t="shared" si="428"/>
        <v>13.772</v>
      </c>
      <c r="C3446" s="151" t="e">
        <f ca="1">+_xll.BInterpol(Boost!$R$6:$R$66,Boost!$AZ$6:$AZ$66,params!B3446,"cubic")</f>
        <v>#NAME?</v>
      </c>
      <c r="D3446" s="151" t="e">
        <f ca="1">+_xll.BInterpol(Boost!$R$6:$R$66,Boost!$AX$6:$AX$66,params!B3446,"cubic")</f>
        <v>#NAME?</v>
      </c>
      <c r="E3446" s="198" t="e">
        <f t="shared" ca="1" si="431"/>
        <v>#NAME?</v>
      </c>
      <c r="F3446" s="151" t="e">
        <f ca="1">+_xll.BInterpol(Boost!$R$6:$R$66,Boost!$AY$6:$AY$66,params!B3446,"cubic")</f>
        <v>#NAME?</v>
      </c>
      <c r="G3446" s="151" t="e">
        <f ca="1">_xll.BInterpol(cf!$A$2:$A$68,cf!$B$2:$B$68,params!B3446,"cubic")/100</f>
        <v>#NAME?</v>
      </c>
      <c r="H3446" s="199" t="e">
        <f t="shared" ca="1" si="432"/>
        <v>#NAME?</v>
      </c>
      <c r="I3446" s="152">
        <f t="shared" si="435"/>
        <v>0.20509552861949032</v>
      </c>
      <c r="J3446" s="152">
        <f t="shared" si="433"/>
        <v>5.2995397918920162E-5</v>
      </c>
      <c r="K3446" s="3" t="e">
        <f t="shared" ca="1" si="429"/>
        <v>#NAME?</v>
      </c>
      <c r="L3446" s="153" t="e">
        <f t="shared" ca="1" si="434"/>
        <v>#NAME?</v>
      </c>
      <c r="M3446" s="195" t="e">
        <f ca="1">_xll.BInterpol(cf!$A$2:$A$68,cf!$C$2:$C$68,params!B3446,"cubic")</f>
        <v>#NAME?</v>
      </c>
      <c r="N3446" s="195" t="e">
        <f ca="1">+_xll.BInterpol(#REF!,#REF!,params!B3446,"cubic")</f>
        <v>#NAME?</v>
      </c>
      <c r="O3446" s="153" t="e">
        <f t="shared" ca="1" si="430"/>
        <v>#NAME?</v>
      </c>
    </row>
    <row r="3447" spans="1:15">
      <c r="A3447">
        <v>3444</v>
      </c>
      <c r="B3447">
        <f t="shared" si="428"/>
        <v>13.776</v>
      </c>
      <c r="C3447" s="151" t="e">
        <f ca="1">+_xll.BInterpol(Boost!$R$6:$R$66,Boost!$AZ$6:$AZ$66,params!B3447,"cubic")</f>
        <v>#NAME?</v>
      </c>
      <c r="D3447" s="151" t="e">
        <f ca="1">+_xll.BInterpol(Boost!$R$6:$R$66,Boost!$AX$6:$AX$66,params!B3447,"cubic")</f>
        <v>#NAME?</v>
      </c>
      <c r="E3447" s="198" t="e">
        <f t="shared" ca="1" si="431"/>
        <v>#NAME?</v>
      </c>
      <c r="F3447" s="151" t="e">
        <f ca="1">+_xll.BInterpol(Boost!$R$6:$R$66,Boost!$AY$6:$AY$66,params!B3447,"cubic")</f>
        <v>#NAME?</v>
      </c>
      <c r="G3447" s="151" t="e">
        <f ca="1">_xll.BInterpol(cf!$A$2:$A$68,cf!$B$2:$B$68,params!B3447,"cubic")/100</f>
        <v>#NAME?</v>
      </c>
      <c r="H3447" s="199" t="e">
        <f t="shared" ca="1" si="432"/>
        <v>#NAME?</v>
      </c>
      <c r="I3447" s="152">
        <f t="shared" si="435"/>
        <v>0.20514852048450061</v>
      </c>
      <c r="J3447" s="152">
        <f t="shared" si="433"/>
        <v>5.2991865010287853E-5</v>
      </c>
      <c r="K3447" s="3" t="e">
        <f t="shared" ca="1" si="429"/>
        <v>#NAME?</v>
      </c>
      <c r="L3447" s="153" t="e">
        <f t="shared" ca="1" si="434"/>
        <v>#NAME?</v>
      </c>
      <c r="M3447" s="195" t="e">
        <f ca="1">_xll.BInterpol(cf!$A$2:$A$68,cf!$C$2:$C$68,params!B3447,"cubic")</f>
        <v>#NAME?</v>
      </c>
      <c r="N3447" s="195" t="e">
        <f ca="1">+_xll.BInterpol(#REF!,#REF!,params!B3447,"cubic")</f>
        <v>#NAME?</v>
      </c>
      <c r="O3447" s="153" t="e">
        <f t="shared" ca="1" si="430"/>
        <v>#NAME?</v>
      </c>
    </row>
    <row r="3448" spans="1:15">
      <c r="A3448">
        <v>3445</v>
      </c>
      <c r="B3448">
        <f t="shared" si="428"/>
        <v>13.78</v>
      </c>
      <c r="C3448" s="151" t="e">
        <f ca="1">+_xll.BInterpol(Boost!$R$6:$R$66,Boost!$AZ$6:$AZ$66,params!B3448,"cubic")</f>
        <v>#NAME?</v>
      </c>
      <c r="D3448" s="151" t="e">
        <f ca="1">+_xll.BInterpol(Boost!$R$6:$R$66,Boost!$AX$6:$AX$66,params!B3448,"cubic")</f>
        <v>#NAME?</v>
      </c>
      <c r="E3448" s="198" t="e">
        <f t="shared" ca="1" si="431"/>
        <v>#NAME?</v>
      </c>
      <c r="F3448" s="151" t="e">
        <f ca="1">+_xll.BInterpol(Boost!$R$6:$R$66,Boost!$AY$6:$AY$66,params!B3448,"cubic")</f>
        <v>#NAME?</v>
      </c>
      <c r="G3448" s="151" t="e">
        <f ca="1">_xll.BInterpol(cf!$A$2:$A$68,cf!$B$2:$B$68,params!B3448,"cubic")/100</f>
        <v>#NAME?</v>
      </c>
      <c r="H3448" s="199" t="e">
        <f t="shared" ca="1" si="432"/>
        <v>#NAME?</v>
      </c>
      <c r="I3448" s="152">
        <f t="shared" si="435"/>
        <v>0.20520150881683763</v>
      </c>
      <c r="J3448" s="152">
        <f t="shared" si="433"/>
        <v>5.2988332337022825E-5</v>
      </c>
      <c r="K3448" s="3" t="e">
        <f t="shared" ca="1" si="429"/>
        <v>#NAME?</v>
      </c>
      <c r="L3448" s="153" t="e">
        <f t="shared" ca="1" si="434"/>
        <v>#NAME?</v>
      </c>
      <c r="M3448" s="195" t="e">
        <f ca="1">_xll.BInterpol(cf!$A$2:$A$68,cf!$C$2:$C$68,params!B3448,"cubic")</f>
        <v>#NAME?</v>
      </c>
      <c r="N3448" s="195" t="e">
        <f ca="1">+_xll.BInterpol(#REF!,#REF!,params!B3448,"cubic")</f>
        <v>#NAME?</v>
      </c>
      <c r="O3448" s="153" t="e">
        <f t="shared" ca="1" si="430"/>
        <v>#NAME?</v>
      </c>
    </row>
    <row r="3449" spans="1:15">
      <c r="A3449">
        <v>3446</v>
      </c>
      <c r="B3449">
        <f t="shared" si="428"/>
        <v>13.784000000000001</v>
      </c>
      <c r="C3449" s="151" t="e">
        <f ca="1">+_xll.BInterpol(Boost!$R$6:$R$66,Boost!$AZ$6:$AZ$66,params!B3449,"cubic")</f>
        <v>#NAME?</v>
      </c>
      <c r="D3449" s="151" t="e">
        <f ca="1">+_xll.BInterpol(Boost!$R$6:$R$66,Boost!$AX$6:$AX$66,params!B3449,"cubic")</f>
        <v>#NAME?</v>
      </c>
      <c r="E3449" s="198" t="e">
        <f t="shared" ca="1" si="431"/>
        <v>#NAME?</v>
      </c>
      <c r="F3449" s="151" t="e">
        <f ca="1">+_xll.BInterpol(Boost!$R$6:$R$66,Boost!$AY$6:$AY$66,params!B3449,"cubic")</f>
        <v>#NAME?</v>
      </c>
      <c r="G3449" s="151" t="e">
        <f ca="1">_xll.BInterpol(cf!$A$2:$A$68,cf!$B$2:$B$68,params!B3449,"cubic")/100</f>
        <v>#NAME?</v>
      </c>
      <c r="H3449" s="199" t="e">
        <f t="shared" ca="1" si="432"/>
        <v>#NAME?</v>
      </c>
      <c r="I3449" s="152">
        <f t="shared" si="435"/>
        <v>0.20525449361673687</v>
      </c>
      <c r="J3449" s="152">
        <f t="shared" si="433"/>
        <v>5.2984799899236101E-5</v>
      </c>
      <c r="K3449" s="3" t="e">
        <f t="shared" ca="1" si="429"/>
        <v>#NAME?</v>
      </c>
      <c r="L3449" s="153" t="e">
        <f t="shared" ca="1" si="434"/>
        <v>#NAME?</v>
      </c>
      <c r="M3449" s="195" t="e">
        <f ca="1">_xll.BInterpol(cf!$A$2:$A$68,cf!$C$2:$C$68,params!B3449,"cubic")</f>
        <v>#NAME?</v>
      </c>
      <c r="N3449" s="195" t="e">
        <f ca="1">+_xll.BInterpol(#REF!,#REF!,params!B3449,"cubic")</f>
        <v>#NAME?</v>
      </c>
      <c r="O3449" s="153" t="e">
        <f t="shared" ca="1" si="430"/>
        <v>#NAME?</v>
      </c>
    </row>
    <row r="3450" spans="1:15">
      <c r="A3450">
        <v>3447</v>
      </c>
      <c r="B3450">
        <f t="shared" si="428"/>
        <v>13.788</v>
      </c>
      <c r="C3450" s="151" t="e">
        <f ca="1">+_xll.BInterpol(Boost!$R$6:$R$66,Boost!$AZ$6:$AZ$66,params!B3450,"cubic")</f>
        <v>#NAME?</v>
      </c>
      <c r="D3450" s="151" t="e">
        <f ca="1">+_xll.BInterpol(Boost!$R$6:$R$66,Boost!$AX$6:$AX$66,params!B3450,"cubic")</f>
        <v>#NAME?</v>
      </c>
      <c r="E3450" s="198" t="e">
        <f t="shared" ca="1" si="431"/>
        <v>#NAME?</v>
      </c>
      <c r="F3450" s="151" t="e">
        <f ca="1">+_xll.BInterpol(Boost!$R$6:$R$66,Boost!$AY$6:$AY$66,params!B3450,"cubic")</f>
        <v>#NAME?</v>
      </c>
      <c r="G3450" s="151" t="e">
        <f ca="1">_xll.BInterpol(cf!$A$2:$A$68,cf!$B$2:$B$68,params!B3450,"cubic")/100</f>
        <v>#NAME?</v>
      </c>
      <c r="H3450" s="199" t="e">
        <f t="shared" ca="1" si="432"/>
        <v>#NAME?</v>
      </c>
      <c r="I3450" s="152">
        <f t="shared" si="435"/>
        <v>0.20530747488443379</v>
      </c>
      <c r="J3450" s="152">
        <f t="shared" si="433"/>
        <v>5.2981267696927681E-5</v>
      </c>
      <c r="K3450" s="3" t="e">
        <f t="shared" ca="1" si="429"/>
        <v>#NAME?</v>
      </c>
      <c r="L3450" s="153" t="e">
        <f t="shared" ca="1" si="434"/>
        <v>#NAME?</v>
      </c>
      <c r="M3450" s="195" t="e">
        <f ca="1">_xll.BInterpol(cf!$A$2:$A$68,cf!$C$2:$C$68,params!B3450,"cubic")</f>
        <v>#NAME?</v>
      </c>
      <c r="N3450" s="195" t="e">
        <f ca="1">+_xll.BInterpol(#REF!,#REF!,params!B3450,"cubic")</f>
        <v>#NAME?</v>
      </c>
      <c r="O3450" s="153" t="e">
        <f t="shared" ca="1" si="430"/>
        <v>#NAME?</v>
      </c>
    </row>
    <row r="3451" spans="1:15">
      <c r="A3451">
        <v>3448</v>
      </c>
      <c r="B3451">
        <f t="shared" si="428"/>
        <v>13.792</v>
      </c>
      <c r="C3451" s="151" t="e">
        <f ca="1">+_xll.BInterpol(Boost!$R$6:$R$66,Boost!$AZ$6:$AZ$66,params!B3451,"cubic")</f>
        <v>#NAME?</v>
      </c>
      <c r="D3451" s="151" t="e">
        <f ca="1">+_xll.BInterpol(Boost!$R$6:$R$66,Boost!$AX$6:$AX$66,params!B3451,"cubic")</f>
        <v>#NAME?</v>
      </c>
      <c r="E3451" s="198" t="e">
        <f t="shared" ca="1" si="431"/>
        <v>#NAME?</v>
      </c>
      <c r="F3451" s="151" t="e">
        <f ca="1">+_xll.BInterpol(Boost!$R$6:$R$66,Boost!$AY$6:$AY$66,params!B3451,"cubic")</f>
        <v>#NAME?</v>
      </c>
      <c r="G3451" s="151" t="e">
        <f ca="1">_xll.BInterpol(cf!$A$2:$A$68,cf!$B$2:$B$68,params!B3451,"cubic")/100</f>
        <v>#NAME?</v>
      </c>
      <c r="H3451" s="199" t="e">
        <f t="shared" ca="1" si="432"/>
        <v>#NAME?</v>
      </c>
      <c r="I3451" s="152">
        <f t="shared" si="435"/>
        <v>0.20536045262016411</v>
      </c>
      <c r="J3451" s="152">
        <f t="shared" si="433"/>
        <v>5.2977735730319608E-5</v>
      </c>
      <c r="K3451" s="3" t="e">
        <f t="shared" ca="1" si="429"/>
        <v>#NAME?</v>
      </c>
      <c r="L3451" s="153" t="e">
        <f t="shared" ca="1" si="434"/>
        <v>#NAME?</v>
      </c>
      <c r="M3451" s="195" t="e">
        <f ca="1">_xll.BInterpol(cf!$A$2:$A$68,cf!$C$2:$C$68,params!B3451,"cubic")</f>
        <v>#NAME?</v>
      </c>
      <c r="N3451" s="195" t="e">
        <f ca="1">+_xll.BInterpol(#REF!,#REF!,params!B3451,"cubic")</f>
        <v>#NAME?</v>
      </c>
      <c r="O3451" s="153" t="e">
        <f t="shared" ca="1" si="430"/>
        <v>#NAME?</v>
      </c>
    </row>
    <row r="3452" spans="1:15">
      <c r="A3452">
        <v>3449</v>
      </c>
      <c r="B3452">
        <f t="shared" si="428"/>
        <v>13.795999999999999</v>
      </c>
      <c r="C3452" s="151" t="e">
        <f ca="1">+_xll.BInterpol(Boost!$R$6:$R$66,Boost!$AZ$6:$AZ$66,params!B3452,"cubic")</f>
        <v>#NAME?</v>
      </c>
      <c r="D3452" s="151" t="e">
        <f ca="1">+_xll.BInterpol(Boost!$R$6:$R$66,Boost!$AX$6:$AX$66,params!B3452,"cubic")</f>
        <v>#NAME?</v>
      </c>
      <c r="E3452" s="198" t="e">
        <f t="shared" ca="1" si="431"/>
        <v>#NAME?</v>
      </c>
      <c r="F3452" s="151" t="e">
        <f ca="1">+_xll.BInterpol(Boost!$R$6:$R$66,Boost!$AY$6:$AY$66,params!B3452,"cubic")</f>
        <v>#NAME?</v>
      </c>
      <c r="G3452" s="151" t="e">
        <f ca="1">_xll.BInterpol(cf!$A$2:$A$68,cf!$B$2:$B$68,params!B3452,"cubic")/100</f>
        <v>#NAME?</v>
      </c>
      <c r="H3452" s="199" t="e">
        <f t="shared" ca="1" si="432"/>
        <v>#NAME?</v>
      </c>
      <c r="I3452" s="152">
        <f t="shared" si="435"/>
        <v>0.20541342682416297</v>
      </c>
      <c r="J3452" s="152">
        <f t="shared" si="433"/>
        <v>5.2974203998856773E-5</v>
      </c>
      <c r="K3452" s="3" t="e">
        <f t="shared" ca="1" si="429"/>
        <v>#NAME?</v>
      </c>
      <c r="L3452" s="153" t="e">
        <f t="shared" ca="1" si="434"/>
        <v>#NAME?</v>
      </c>
      <c r="M3452" s="195" t="e">
        <f ca="1">_xll.BInterpol(cf!$A$2:$A$68,cf!$C$2:$C$68,params!B3452,"cubic")</f>
        <v>#NAME?</v>
      </c>
      <c r="N3452" s="195" t="e">
        <f ca="1">+_xll.BInterpol(#REF!,#REF!,params!B3452,"cubic")</f>
        <v>#NAME?</v>
      </c>
      <c r="O3452" s="153" t="e">
        <f t="shared" ca="1" si="430"/>
        <v>#NAME?</v>
      </c>
    </row>
    <row r="3453" spans="1:15">
      <c r="A3453">
        <v>3450</v>
      </c>
      <c r="B3453">
        <f t="shared" si="428"/>
        <v>13.8</v>
      </c>
      <c r="C3453" s="151" t="e">
        <f ca="1">+_xll.BInterpol(Boost!$R$6:$R$66,Boost!$AZ$6:$AZ$66,params!B3453,"cubic")</f>
        <v>#NAME?</v>
      </c>
      <c r="D3453" s="151" t="e">
        <f ca="1">+_xll.BInterpol(Boost!$R$6:$R$66,Boost!$AX$6:$AX$66,params!B3453,"cubic")</f>
        <v>#NAME?</v>
      </c>
      <c r="E3453" s="198" t="e">
        <f t="shared" ca="1" si="431"/>
        <v>#NAME?</v>
      </c>
      <c r="F3453" s="151" t="e">
        <f ca="1">+_xll.BInterpol(Boost!$R$6:$R$66,Boost!$AY$6:$AY$66,params!B3453,"cubic")</f>
        <v>#NAME?</v>
      </c>
      <c r="G3453" s="151" t="e">
        <f ca="1">_xll.BInterpol(cf!$A$2:$A$68,cf!$B$2:$B$68,params!B3453,"cubic")/100</f>
        <v>#NAME?</v>
      </c>
      <c r="H3453" s="199" t="e">
        <f t="shared" ca="1" si="432"/>
        <v>#NAME?</v>
      </c>
      <c r="I3453" s="152">
        <f t="shared" si="435"/>
        <v>0.20546639749666606</v>
      </c>
      <c r="J3453" s="152">
        <f t="shared" si="433"/>
        <v>5.2970672503094285E-5</v>
      </c>
      <c r="K3453" s="3" t="e">
        <f t="shared" ca="1" si="429"/>
        <v>#NAME?</v>
      </c>
      <c r="L3453" s="153" t="e">
        <f t="shared" ca="1" si="434"/>
        <v>#NAME?</v>
      </c>
      <c r="M3453" s="195" t="e">
        <f ca="1">_xll.BInterpol(cf!$A$2:$A$68,cf!$C$2:$C$68,params!B3453,"cubic")</f>
        <v>#NAME?</v>
      </c>
      <c r="N3453" s="195" t="e">
        <f ca="1">+_xll.BInterpol(#REF!,#REF!,params!B3453,"cubic")</f>
        <v>#NAME?</v>
      </c>
      <c r="O3453" s="153" t="e">
        <f t="shared" ca="1" si="430"/>
        <v>#NAME?</v>
      </c>
    </row>
    <row r="3454" spans="1:15">
      <c r="A3454">
        <v>3451</v>
      </c>
      <c r="B3454">
        <f t="shared" si="428"/>
        <v>13.804</v>
      </c>
      <c r="C3454" s="151" t="e">
        <f ca="1">+_xll.BInterpol(Boost!$R$6:$R$66,Boost!$AZ$6:$AZ$66,params!B3454,"cubic")</f>
        <v>#NAME?</v>
      </c>
      <c r="D3454" s="151" t="e">
        <f ca="1">+_xll.BInterpol(Boost!$R$6:$R$66,Boost!$AX$6:$AX$66,params!B3454,"cubic")</f>
        <v>#NAME?</v>
      </c>
      <c r="E3454" s="198" t="e">
        <f t="shared" ca="1" si="431"/>
        <v>#NAME?</v>
      </c>
      <c r="F3454" s="151" t="e">
        <f ca="1">+_xll.BInterpol(Boost!$R$6:$R$66,Boost!$AY$6:$AY$66,params!B3454,"cubic")</f>
        <v>#NAME?</v>
      </c>
      <c r="G3454" s="151" t="e">
        <f ca="1">_xll.BInterpol(cf!$A$2:$A$68,cf!$B$2:$B$68,params!B3454,"cubic")/100</f>
        <v>#NAME?</v>
      </c>
      <c r="H3454" s="199" t="e">
        <f t="shared" ca="1" si="432"/>
        <v>#NAME?</v>
      </c>
      <c r="I3454" s="152">
        <f t="shared" si="435"/>
        <v>0.20551936463790854</v>
      </c>
      <c r="J3454" s="152">
        <f t="shared" si="433"/>
        <v>5.2967141242477034E-5</v>
      </c>
      <c r="K3454" s="3" t="e">
        <f t="shared" ca="1" si="429"/>
        <v>#NAME?</v>
      </c>
      <c r="L3454" s="153" t="e">
        <f t="shared" ca="1" si="434"/>
        <v>#NAME?</v>
      </c>
      <c r="M3454" s="195" t="e">
        <f ca="1">_xll.BInterpol(cf!$A$2:$A$68,cf!$C$2:$C$68,params!B3454,"cubic")</f>
        <v>#NAME?</v>
      </c>
      <c r="N3454" s="195" t="e">
        <f ca="1">+_xll.BInterpol(#REF!,#REF!,params!B3454,"cubic")</f>
        <v>#NAME?</v>
      </c>
      <c r="O3454" s="153" t="e">
        <f t="shared" ca="1" si="430"/>
        <v>#NAME?</v>
      </c>
    </row>
    <row r="3455" spans="1:15">
      <c r="A3455">
        <v>3452</v>
      </c>
      <c r="B3455">
        <f t="shared" si="428"/>
        <v>13.808</v>
      </c>
      <c r="C3455" s="151" t="e">
        <f ca="1">+_xll.BInterpol(Boost!$R$6:$R$66,Boost!$AZ$6:$AZ$66,params!B3455,"cubic")</f>
        <v>#NAME?</v>
      </c>
      <c r="D3455" s="151" t="e">
        <f ca="1">+_xll.BInterpol(Boost!$R$6:$R$66,Boost!$AX$6:$AX$66,params!B3455,"cubic")</f>
        <v>#NAME?</v>
      </c>
      <c r="E3455" s="198" t="e">
        <f t="shared" ca="1" si="431"/>
        <v>#NAME?</v>
      </c>
      <c r="F3455" s="151" t="e">
        <f ca="1">+_xll.BInterpol(Boost!$R$6:$R$66,Boost!$AY$6:$AY$66,params!B3455,"cubic")</f>
        <v>#NAME?</v>
      </c>
      <c r="G3455" s="151" t="e">
        <f ca="1">_xll.BInterpol(cf!$A$2:$A$68,cf!$B$2:$B$68,params!B3455,"cubic")/100</f>
        <v>#NAME?</v>
      </c>
      <c r="H3455" s="199" t="e">
        <f t="shared" ca="1" si="432"/>
        <v>#NAME?</v>
      </c>
      <c r="I3455" s="152">
        <f t="shared" si="435"/>
        <v>0.2055723282481261</v>
      </c>
      <c r="J3455" s="152">
        <f t="shared" si="433"/>
        <v>5.2963610217560131E-5</v>
      </c>
      <c r="K3455" s="3" t="e">
        <f t="shared" ca="1" si="429"/>
        <v>#NAME?</v>
      </c>
      <c r="L3455" s="153" t="e">
        <f t="shared" ca="1" si="434"/>
        <v>#NAME?</v>
      </c>
      <c r="M3455" s="195" t="e">
        <f ca="1">_xll.BInterpol(cf!$A$2:$A$68,cf!$C$2:$C$68,params!B3455,"cubic")</f>
        <v>#NAME?</v>
      </c>
      <c r="N3455" s="195" t="e">
        <f ca="1">+_xll.BInterpol(#REF!,#REF!,params!B3455,"cubic")</f>
        <v>#NAME?</v>
      </c>
      <c r="O3455" s="153" t="e">
        <f t="shared" ca="1" si="430"/>
        <v>#NAME?</v>
      </c>
    </row>
    <row r="3456" spans="1:15">
      <c r="A3456">
        <v>3453</v>
      </c>
      <c r="B3456">
        <f t="shared" si="428"/>
        <v>13.811999999999999</v>
      </c>
      <c r="C3456" s="151" t="e">
        <f ca="1">+_xll.BInterpol(Boost!$R$6:$R$66,Boost!$AZ$6:$AZ$66,params!B3456,"cubic")</f>
        <v>#NAME?</v>
      </c>
      <c r="D3456" s="151" t="e">
        <f ca="1">+_xll.BInterpol(Boost!$R$6:$R$66,Boost!$AX$6:$AX$66,params!B3456,"cubic")</f>
        <v>#NAME?</v>
      </c>
      <c r="E3456" s="198" t="e">
        <f t="shared" ca="1" si="431"/>
        <v>#NAME?</v>
      </c>
      <c r="F3456" s="151" t="e">
        <f ca="1">+_xll.BInterpol(Boost!$R$6:$R$66,Boost!$AY$6:$AY$66,params!B3456,"cubic")</f>
        <v>#NAME?</v>
      </c>
      <c r="G3456" s="151" t="e">
        <f ca="1">_xll.BInterpol(cf!$A$2:$A$68,cf!$B$2:$B$68,params!B3456,"cubic")/100</f>
        <v>#NAME?</v>
      </c>
      <c r="H3456" s="199" t="e">
        <f t="shared" ca="1" si="432"/>
        <v>#NAME?</v>
      </c>
      <c r="I3456" s="152">
        <f t="shared" si="435"/>
        <v>0.20562528832755389</v>
      </c>
      <c r="J3456" s="152">
        <f t="shared" si="433"/>
        <v>5.2960079427788465E-5</v>
      </c>
      <c r="K3456" s="3" t="e">
        <f t="shared" ca="1" si="429"/>
        <v>#NAME?</v>
      </c>
      <c r="L3456" s="153" t="e">
        <f t="shared" ca="1" si="434"/>
        <v>#NAME?</v>
      </c>
      <c r="M3456" s="195" t="e">
        <f ca="1">_xll.BInterpol(cf!$A$2:$A$68,cf!$C$2:$C$68,params!B3456,"cubic")</f>
        <v>#NAME?</v>
      </c>
      <c r="N3456" s="195" t="e">
        <f ca="1">+_xll.BInterpol(#REF!,#REF!,params!B3456,"cubic")</f>
        <v>#NAME?</v>
      </c>
      <c r="O3456" s="153" t="e">
        <f t="shared" ca="1" si="430"/>
        <v>#NAME?</v>
      </c>
    </row>
    <row r="3457" spans="1:15">
      <c r="A3457">
        <v>3454</v>
      </c>
      <c r="B3457">
        <f t="shared" si="428"/>
        <v>13.816000000000001</v>
      </c>
      <c r="C3457" s="151" t="e">
        <f ca="1">+_xll.BInterpol(Boost!$R$6:$R$66,Boost!$AZ$6:$AZ$66,params!B3457,"cubic")</f>
        <v>#NAME?</v>
      </c>
      <c r="D3457" s="151" t="e">
        <f ca="1">+_xll.BInterpol(Boost!$R$6:$R$66,Boost!$AX$6:$AX$66,params!B3457,"cubic")</f>
        <v>#NAME?</v>
      </c>
      <c r="E3457" s="198" t="e">
        <f t="shared" ca="1" si="431"/>
        <v>#NAME?</v>
      </c>
      <c r="F3457" s="151" t="e">
        <f ca="1">+_xll.BInterpol(Boost!$R$6:$R$66,Boost!$AY$6:$AY$66,params!B3457,"cubic")</f>
        <v>#NAME?</v>
      </c>
      <c r="G3457" s="151" t="e">
        <f ca="1">_xll.BInterpol(cf!$A$2:$A$68,cf!$B$2:$B$68,params!B3457,"cubic")/100</f>
        <v>#NAME?</v>
      </c>
      <c r="H3457" s="199" t="e">
        <f t="shared" ca="1" si="432"/>
        <v>#NAME?</v>
      </c>
      <c r="I3457" s="152">
        <f t="shared" si="435"/>
        <v>0.2056782448764275</v>
      </c>
      <c r="J3457" s="152">
        <f t="shared" si="433"/>
        <v>5.2956548873606124E-5</v>
      </c>
      <c r="K3457" s="3" t="e">
        <f t="shared" ca="1" si="429"/>
        <v>#NAME?</v>
      </c>
      <c r="L3457" s="153" t="e">
        <f t="shared" ca="1" si="434"/>
        <v>#NAME?</v>
      </c>
      <c r="M3457" s="195" t="e">
        <f ca="1">_xll.BInterpol(cf!$A$2:$A$68,cf!$C$2:$C$68,params!B3457,"cubic")</f>
        <v>#NAME?</v>
      </c>
      <c r="N3457" s="195" t="e">
        <f ca="1">+_xll.BInterpol(#REF!,#REF!,params!B3457,"cubic")</f>
        <v>#NAME?</v>
      </c>
      <c r="O3457" s="153" t="e">
        <f t="shared" ca="1" si="430"/>
        <v>#NAME?</v>
      </c>
    </row>
    <row r="3458" spans="1:15">
      <c r="A3458">
        <v>3455</v>
      </c>
      <c r="B3458">
        <f t="shared" si="428"/>
        <v>13.82</v>
      </c>
      <c r="C3458" s="151" t="e">
        <f ca="1">+_xll.BInterpol(Boost!$R$6:$R$66,Boost!$AZ$6:$AZ$66,params!B3458,"cubic")</f>
        <v>#NAME?</v>
      </c>
      <c r="D3458" s="151" t="e">
        <f ca="1">+_xll.BInterpol(Boost!$R$6:$R$66,Boost!$AX$6:$AX$66,params!B3458,"cubic")</f>
        <v>#NAME?</v>
      </c>
      <c r="E3458" s="198" t="e">
        <f t="shared" ca="1" si="431"/>
        <v>#NAME?</v>
      </c>
      <c r="F3458" s="151" t="e">
        <f ca="1">+_xll.BInterpol(Boost!$R$6:$R$66,Boost!$AY$6:$AY$66,params!B3458,"cubic")</f>
        <v>#NAME?</v>
      </c>
      <c r="G3458" s="151" t="e">
        <f ca="1">_xll.BInterpol(cf!$A$2:$A$68,cf!$B$2:$B$68,params!B3458,"cubic")/100</f>
        <v>#NAME?</v>
      </c>
      <c r="H3458" s="199" t="e">
        <f t="shared" ca="1" si="432"/>
        <v>#NAME?</v>
      </c>
      <c r="I3458" s="152">
        <f t="shared" si="435"/>
        <v>0.20573119789498218</v>
      </c>
      <c r="J3458" s="152">
        <f t="shared" si="433"/>
        <v>5.2953018554680042E-5</v>
      </c>
      <c r="K3458" s="3" t="e">
        <f t="shared" ca="1" si="429"/>
        <v>#NAME?</v>
      </c>
      <c r="L3458" s="153" t="e">
        <f t="shared" ca="1" si="434"/>
        <v>#NAME?</v>
      </c>
      <c r="M3458" s="195" t="e">
        <f ca="1">_xll.BInterpol(cf!$A$2:$A$68,cf!$C$2:$C$68,params!B3458,"cubic")</f>
        <v>#NAME?</v>
      </c>
      <c r="N3458" s="195" t="e">
        <f ca="1">+_xll.BInterpol(#REF!,#REF!,params!B3458,"cubic")</f>
        <v>#NAME?</v>
      </c>
      <c r="O3458" s="153" t="e">
        <f t="shared" ca="1" si="430"/>
        <v>#NAME?</v>
      </c>
    </row>
    <row r="3459" spans="1:15">
      <c r="A3459">
        <v>3456</v>
      </c>
      <c r="B3459">
        <f t="shared" si="428"/>
        <v>13.824</v>
      </c>
      <c r="C3459" s="151" t="e">
        <f ca="1">+_xll.BInterpol(Boost!$R$6:$R$66,Boost!$AZ$6:$AZ$66,params!B3459,"cubic")</f>
        <v>#NAME?</v>
      </c>
      <c r="D3459" s="151" t="e">
        <f ca="1">+_xll.BInterpol(Boost!$R$6:$R$66,Boost!$AX$6:$AX$66,params!B3459,"cubic")</f>
        <v>#NAME?</v>
      </c>
      <c r="E3459" s="198" t="e">
        <f t="shared" ca="1" si="431"/>
        <v>#NAME?</v>
      </c>
      <c r="F3459" s="151" t="e">
        <f ca="1">+_xll.BInterpol(Boost!$R$6:$R$66,Boost!$AY$6:$AY$66,params!B3459,"cubic")</f>
        <v>#NAME?</v>
      </c>
      <c r="G3459" s="151" t="e">
        <f ca="1">_xll.BInterpol(cf!$A$2:$A$68,cf!$B$2:$B$68,params!B3459,"cubic")/100</f>
        <v>#NAME?</v>
      </c>
      <c r="H3459" s="199" t="e">
        <f t="shared" ca="1" si="432"/>
        <v>#NAME?</v>
      </c>
      <c r="I3459" s="152">
        <f t="shared" si="435"/>
        <v>0.2057841473834533</v>
      </c>
      <c r="J3459" s="152">
        <f t="shared" si="433"/>
        <v>5.2949488471121242E-5</v>
      </c>
      <c r="K3459" s="3" t="e">
        <f t="shared" ca="1" si="429"/>
        <v>#NAME?</v>
      </c>
      <c r="L3459" s="153" t="e">
        <f t="shared" ca="1" si="434"/>
        <v>#NAME?</v>
      </c>
      <c r="M3459" s="195" t="e">
        <f ca="1">_xll.BInterpol(cf!$A$2:$A$68,cf!$C$2:$C$68,params!B3459,"cubic")</f>
        <v>#NAME?</v>
      </c>
      <c r="N3459" s="195" t="e">
        <f ca="1">+_xll.BInterpol(#REF!,#REF!,params!B3459,"cubic")</f>
        <v>#NAME?</v>
      </c>
      <c r="O3459" s="153" t="e">
        <f t="shared" ca="1" si="430"/>
        <v>#NAME?</v>
      </c>
    </row>
    <row r="3460" spans="1:15">
      <c r="A3460">
        <v>3457</v>
      </c>
      <c r="B3460">
        <f t="shared" ref="B3460:B3523" si="436">+A3460/250</f>
        <v>13.827999999999999</v>
      </c>
      <c r="C3460" s="151" t="e">
        <f ca="1">+_xll.BInterpol(Boost!$R$6:$R$66,Boost!$AZ$6:$AZ$66,params!B3460,"cubic")</f>
        <v>#NAME?</v>
      </c>
      <c r="D3460" s="151" t="e">
        <f ca="1">+_xll.BInterpol(Boost!$R$6:$R$66,Boost!$AX$6:$AX$66,params!B3460,"cubic")</f>
        <v>#NAME?</v>
      </c>
      <c r="E3460" s="198" t="e">
        <f t="shared" ca="1" si="431"/>
        <v>#NAME?</v>
      </c>
      <c r="F3460" s="151" t="e">
        <f ca="1">+_xll.BInterpol(Boost!$R$6:$R$66,Boost!$AY$6:$AY$66,params!B3460,"cubic")</f>
        <v>#NAME?</v>
      </c>
      <c r="G3460" s="151" t="e">
        <f ca="1">_xll.BInterpol(cf!$A$2:$A$68,cf!$B$2:$B$68,params!B3460,"cubic")/100</f>
        <v>#NAME?</v>
      </c>
      <c r="H3460" s="199" t="e">
        <f t="shared" ca="1" si="432"/>
        <v>#NAME?</v>
      </c>
      <c r="I3460" s="152">
        <f t="shared" si="435"/>
        <v>0.20583709334207612</v>
      </c>
      <c r="J3460" s="152">
        <f t="shared" si="433"/>
        <v>5.2945958622818701E-5</v>
      </c>
      <c r="K3460" s="3" t="e">
        <f t="shared" ref="K3460:K3523" ca="1" si="437">+EXP(H3460*-B3460)</f>
        <v>#NAME?</v>
      </c>
      <c r="L3460" s="153" t="e">
        <f t="shared" ca="1" si="434"/>
        <v>#NAME?</v>
      </c>
      <c r="M3460" s="195" t="e">
        <f ca="1">_xll.BInterpol(cf!$A$2:$A$68,cf!$C$2:$C$68,params!B3460,"cubic")</f>
        <v>#NAME?</v>
      </c>
      <c r="N3460" s="195" t="e">
        <f ca="1">+_xll.BInterpol(#REF!,#REF!,params!B3460,"cubic")</f>
        <v>#NAME?</v>
      </c>
      <c r="O3460" s="153" t="e">
        <f t="shared" ref="O3460:O3523" ca="1" si="438">+EXP(-B3461*E3461)-EXP(-B3460*E3460)</f>
        <v>#NAME?</v>
      </c>
    </row>
    <row r="3461" spans="1:15">
      <c r="A3461">
        <v>3458</v>
      </c>
      <c r="B3461">
        <f t="shared" si="436"/>
        <v>13.832000000000001</v>
      </c>
      <c r="C3461" s="151" t="e">
        <f ca="1">+_xll.BInterpol(Boost!$R$6:$R$66,Boost!$AZ$6:$AZ$66,params!B3461,"cubic")</f>
        <v>#NAME?</v>
      </c>
      <c r="D3461" s="151" t="e">
        <f ca="1">+_xll.BInterpol(Boost!$R$6:$R$66,Boost!$AX$6:$AX$66,params!B3461,"cubic")</f>
        <v>#NAME?</v>
      </c>
      <c r="E3461" s="198" t="e">
        <f t="shared" ref="E3461:E3524" ca="1" si="439">-((1+C3461*B3461)/(1+C3460*B3460)-1)/(B3461-B3460)+((1+F3461*B3461)/(1+F3460*B3460)-1)/(B3461-B3460)</f>
        <v>#NAME?</v>
      </c>
      <c r="F3461" s="151" t="e">
        <f ca="1">+_xll.BInterpol(Boost!$R$6:$R$66,Boost!$AY$6:$AY$66,params!B3461,"cubic")</f>
        <v>#NAME?</v>
      </c>
      <c r="G3461" s="151" t="e">
        <f ca="1">_xll.BInterpol(cf!$A$2:$A$68,cf!$B$2:$B$68,params!B3461,"cubic")/100</f>
        <v>#NAME?</v>
      </c>
      <c r="H3461" s="199" t="e">
        <f t="shared" ref="H3461:H3524" ca="1" si="440">-((1+F3461*B3461)/(1+F3460*B3460)-1)/(B3461-B3460)+((1+G3461*B3461)/(1+G3460*B3460)-1)/(B3461-B3460)</f>
        <v>#NAME?</v>
      </c>
      <c r="I3461" s="152">
        <f t="shared" si="435"/>
        <v>0.20589003577108611</v>
      </c>
      <c r="J3461" s="152">
        <f t="shared" ref="J3461:J3524" si="441">+I3461-I3460</f>
        <v>5.2942429009994463E-5</v>
      </c>
      <c r="K3461" s="3" t="e">
        <f t="shared" ca="1" si="437"/>
        <v>#NAME?</v>
      </c>
      <c r="L3461" s="153" t="e">
        <f t="shared" ref="L3461:L3524" ca="1" si="442">+K3462-K3461</f>
        <v>#NAME?</v>
      </c>
      <c r="M3461" s="195" t="e">
        <f ca="1">_xll.BInterpol(cf!$A$2:$A$68,cf!$C$2:$C$68,params!B3461,"cubic")</f>
        <v>#NAME?</v>
      </c>
      <c r="N3461" s="195" t="e">
        <f ca="1">+_xll.BInterpol(#REF!,#REF!,params!B3461,"cubic")</f>
        <v>#NAME?</v>
      </c>
      <c r="O3461" s="153" t="e">
        <f t="shared" ca="1" si="438"/>
        <v>#NAME?</v>
      </c>
    </row>
    <row r="3462" spans="1:15">
      <c r="A3462">
        <v>3459</v>
      </c>
      <c r="B3462">
        <f t="shared" si="436"/>
        <v>13.836</v>
      </c>
      <c r="C3462" s="151" t="e">
        <f ca="1">+_xll.BInterpol(Boost!$R$6:$R$66,Boost!$AZ$6:$AZ$66,params!B3462,"cubic")</f>
        <v>#NAME?</v>
      </c>
      <c r="D3462" s="151" t="e">
        <f ca="1">+_xll.BInterpol(Boost!$R$6:$R$66,Boost!$AX$6:$AX$66,params!B3462,"cubic")</f>
        <v>#NAME?</v>
      </c>
      <c r="E3462" s="198" t="e">
        <f t="shared" ca="1" si="439"/>
        <v>#NAME?</v>
      </c>
      <c r="F3462" s="151" t="e">
        <f ca="1">+_xll.BInterpol(Boost!$R$6:$R$66,Boost!$AY$6:$AY$66,params!B3462,"cubic")</f>
        <v>#NAME?</v>
      </c>
      <c r="G3462" s="151" t="e">
        <f ca="1">_xll.BInterpol(cf!$A$2:$A$68,cf!$B$2:$B$68,params!B3462,"cubic")/100</f>
        <v>#NAME?</v>
      </c>
      <c r="H3462" s="199" t="e">
        <f t="shared" ca="1" si="440"/>
        <v>#NAME?</v>
      </c>
      <c r="I3462" s="152">
        <f t="shared" si="435"/>
        <v>0.20594297467071854</v>
      </c>
      <c r="J3462" s="152">
        <f t="shared" si="441"/>
        <v>5.2938899632426484E-5</v>
      </c>
      <c r="K3462" s="3" t="e">
        <f t="shared" ca="1" si="437"/>
        <v>#NAME?</v>
      </c>
      <c r="L3462" s="153" t="e">
        <f t="shared" ca="1" si="442"/>
        <v>#NAME?</v>
      </c>
      <c r="M3462" s="195" t="e">
        <f ca="1">_xll.BInterpol(cf!$A$2:$A$68,cf!$C$2:$C$68,params!B3462,"cubic")</f>
        <v>#NAME?</v>
      </c>
      <c r="N3462" s="195" t="e">
        <f ca="1">+_xll.BInterpol(#REF!,#REF!,params!B3462,"cubic")</f>
        <v>#NAME?</v>
      </c>
      <c r="O3462" s="153" t="e">
        <f t="shared" ca="1" si="438"/>
        <v>#NAME?</v>
      </c>
    </row>
    <row r="3463" spans="1:15">
      <c r="A3463">
        <v>3460</v>
      </c>
      <c r="B3463">
        <f t="shared" si="436"/>
        <v>13.84</v>
      </c>
      <c r="C3463" s="151" t="e">
        <f ca="1">+_xll.BInterpol(Boost!$R$6:$R$66,Boost!$AZ$6:$AZ$66,params!B3463,"cubic")</f>
        <v>#NAME?</v>
      </c>
      <c r="D3463" s="151" t="e">
        <f ca="1">+_xll.BInterpol(Boost!$R$6:$R$66,Boost!$AX$6:$AX$66,params!B3463,"cubic")</f>
        <v>#NAME?</v>
      </c>
      <c r="E3463" s="198" t="e">
        <f t="shared" ca="1" si="439"/>
        <v>#NAME?</v>
      </c>
      <c r="F3463" s="151" t="e">
        <f ca="1">+_xll.BInterpol(Boost!$R$6:$R$66,Boost!$AY$6:$AY$66,params!B3463,"cubic")</f>
        <v>#NAME?</v>
      </c>
      <c r="G3463" s="151" t="e">
        <f ca="1">_xll.BInterpol(cf!$A$2:$A$68,cf!$B$2:$B$68,params!B3463,"cubic")/100</f>
        <v>#NAME?</v>
      </c>
      <c r="H3463" s="199" t="e">
        <f t="shared" ca="1" si="440"/>
        <v>#NAME?</v>
      </c>
      <c r="I3463" s="152">
        <f t="shared" si="435"/>
        <v>0.20599591004120843</v>
      </c>
      <c r="J3463" s="152">
        <f t="shared" si="441"/>
        <v>5.2935370489892719E-5</v>
      </c>
      <c r="K3463" s="3" t="e">
        <f t="shared" ca="1" si="437"/>
        <v>#NAME?</v>
      </c>
      <c r="L3463" s="153" t="e">
        <f t="shared" ca="1" si="442"/>
        <v>#NAME?</v>
      </c>
      <c r="M3463" s="195" t="e">
        <f ca="1">_xll.BInterpol(cf!$A$2:$A$68,cf!$C$2:$C$68,params!B3463,"cubic")</f>
        <v>#NAME?</v>
      </c>
      <c r="N3463" s="195" t="e">
        <f ca="1">+_xll.BInterpol(#REF!,#REF!,params!B3463,"cubic")</f>
        <v>#NAME?</v>
      </c>
      <c r="O3463" s="153" t="e">
        <f t="shared" ca="1" si="438"/>
        <v>#NAME?</v>
      </c>
    </row>
    <row r="3464" spans="1:15">
      <c r="A3464">
        <v>3461</v>
      </c>
      <c r="B3464">
        <f t="shared" si="436"/>
        <v>13.843999999999999</v>
      </c>
      <c r="C3464" s="151" t="e">
        <f ca="1">+_xll.BInterpol(Boost!$R$6:$R$66,Boost!$AZ$6:$AZ$66,params!B3464,"cubic")</f>
        <v>#NAME?</v>
      </c>
      <c r="D3464" s="151" t="e">
        <f ca="1">+_xll.BInterpol(Boost!$R$6:$R$66,Boost!$AX$6:$AX$66,params!B3464,"cubic")</f>
        <v>#NAME?</v>
      </c>
      <c r="E3464" s="198" t="e">
        <f t="shared" ca="1" si="439"/>
        <v>#NAME?</v>
      </c>
      <c r="F3464" s="151" t="e">
        <f ca="1">+_xll.BInterpol(Boost!$R$6:$R$66,Boost!$AY$6:$AY$66,params!B3464,"cubic")</f>
        <v>#NAME?</v>
      </c>
      <c r="G3464" s="151" t="e">
        <f ca="1">_xll.BInterpol(cf!$A$2:$A$68,cf!$B$2:$B$68,params!B3464,"cubic")/100</f>
        <v>#NAME?</v>
      </c>
      <c r="H3464" s="199" t="e">
        <f t="shared" ca="1" si="440"/>
        <v>#NAME?</v>
      </c>
      <c r="I3464" s="152">
        <f t="shared" si="435"/>
        <v>0.20604884188279138</v>
      </c>
      <c r="J3464" s="152">
        <f t="shared" si="441"/>
        <v>5.293184158294828E-5</v>
      </c>
      <c r="K3464" s="3" t="e">
        <f t="shared" ca="1" si="437"/>
        <v>#NAME?</v>
      </c>
      <c r="L3464" s="153" t="e">
        <f t="shared" ca="1" si="442"/>
        <v>#NAME?</v>
      </c>
      <c r="M3464" s="195" t="e">
        <f ca="1">_xll.BInterpol(cf!$A$2:$A$68,cf!$C$2:$C$68,params!B3464,"cubic")</f>
        <v>#NAME?</v>
      </c>
      <c r="N3464" s="195" t="e">
        <f ca="1">+_xll.BInterpol(#REF!,#REF!,params!B3464,"cubic")</f>
        <v>#NAME?</v>
      </c>
      <c r="O3464" s="153" t="e">
        <f t="shared" ca="1" si="438"/>
        <v>#NAME?</v>
      </c>
    </row>
    <row r="3465" spans="1:15">
      <c r="A3465">
        <v>3462</v>
      </c>
      <c r="B3465">
        <f t="shared" si="436"/>
        <v>13.848000000000001</v>
      </c>
      <c r="C3465" s="151" t="e">
        <f ca="1">+_xll.BInterpol(Boost!$R$6:$R$66,Boost!$AZ$6:$AZ$66,params!B3465,"cubic")</f>
        <v>#NAME?</v>
      </c>
      <c r="D3465" s="151" t="e">
        <f ca="1">+_xll.BInterpol(Boost!$R$6:$R$66,Boost!$AX$6:$AX$66,params!B3465,"cubic")</f>
        <v>#NAME?</v>
      </c>
      <c r="E3465" s="198" t="e">
        <f t="shared" ca="1" si="439"/>
        <v>#NAME?</v>
      </c>
      <c r="F3465" s="151" t="e">
        <f ca="1">+_xll.BInterpol(Boost!$R$6:$R$66,Boost!$AY$6:$AY$66,params!B3465,"cubic")</f>
        <v>#NAME?</v>
      </c>
      <c r="G3465" s="151" t="e">
        <f ca="1">_xll.BInterpol(cf!$A$2:$A$68,cf!$B$2:$B$68,params!B3465,"cubic")/100</f>
        <v>#NAME?</v>
      </c>
      <c r="H3465" s="199" t="e">
        <f t="shared" ca="1" si="440"/>
        <v>#NAME?</v>
      </c>
      <c r="I3465" s="152">
        <f t="shared" si="435"/>
        <v>0.20610177019570253</v>
      </c>
      <c r="J3465" s="152">
        <f t="shared" si="441"/>
        <v>5.2928312911149078E-5</v>
      </c>
      <c r="K3465" s="3" t="e">
        <f t="shared" ca="1" si="437"/>
        <v>#NAME?</v>
      </c>
      <c r="L3465" s="153" t="e">
        <f t="shared" ca="1" si="442"/>
        <v>#NAME?</v>
      </c>
      <c r="M3465" s="195" t="e">
        <f ca="1">_xll.BInterpol(cf!$A$2:$A$68,cf!$C$2:$C$68,params!B3465,"cubic")</f>
        <v>#NAME?</v>
      </c>
      <c r="N3465" s="195" t="e">
        <f ca="1">+_xll.BInterpol(#REF!,#REF!,params!B3465,"cubic")</f>
        <v>#NAME?</v>
      </c>
      <c r="O3465" s="153" t="e">
        <f t="shared" ca="1" si="438"/>
        <v>#NAME?</v>
      </c>
    </row>
    <row r="3466" spans="1:15">
      <c r="A3466">
        <v>3463</v>
      </c>
      <c r="B3466">
        <f t="shared" si="436"/>
        <v>13.852</v>
      </c>
      <c r="C3466" s="151" t="e">
        <f ca="1">+_xll.BInterpol(Boost!$R$6:$R$66,Boost!$AZ$6:$AZ$66,params!B3466,"cubic")</f>
        <v>#NAME?</v>
      </c>
      <c r="D3466" s="151" t="e">
        <f ca="1">+_xll.BInterpol(Boost!$R$6:$R$66,Boost!$AX$6:$AX$66,params!B3466,"cubic")</f>
        <v>#NAME?</v>
      </c>
      <c r="E3466" s="198" t="e">
        <f t="shared" ca="1" si="439"/>
        <v>#NAME?</v>
      </c>
      <c r="F3466" s="151" t="e">
        <f ca="1">+_xll.BInterpol(Boost!$R$6:$R$66,Boost!$AY$6:$AY$66,params!B3466,"cubic")</f>
        <v>#NAME?</v>
      </c>
      <c r="G3466" s="151" t="e">
        <f ca="1">_xll.BInterpol(cf!$A$2:$A$68,cf!$B$2:$B$68,params!B3466,"cubic")/100</f>
        <v>#NAME?</v>
      </c>
      <c r="H3466" s="199" t="e">
        <f t="shared" ca="1" si="440"/>
        <v>#NAME?</v>
      </c>
      <c r="I3466" s="152">
        <f t="shared" si="435"/>
        <v>0.20615469498017702</v>
      </c>
      <c r="J3466" s="152">
        <f t="shared" si="441"/>
        <v>5.2924784474495112E-5</v>
      </c>
      <c r="K3466" s="3" t="e">
        <f t="shared" ca="1" si="437"/>
        <v>#NAME?</v>
      </c>
      <c r="L3466" s="153" t="e">
        <f t="shared" ca="1" si="442"/>
        <v>#NAME?</v>
      </c>
      <c r="M3466" s="195" t="e">
        <f ca="1">_xll.BInterpol(cf!$A$2:$A$68,cf!$C$2:$C$68,params!B3466,"cubic")</f>
        <v>#NAME?</v>
      </c>
      <c r="N3466" s="195" t="e">
        <f ca="1">+_xll.BInterpol(#REF!,#REF!,params!B3466,"cubic")</f>
        <v>#NAME?</v>
      </c>
      <c r="O3466" s="153" t="e">
        <f t="shared" ca="1" si="438"/>
        <v>#NAME?</v>
      </c>
    </row>
    <row r="3467" spans="1:15">
      <c r="A3467">
        <v>3464</v>
      </c>
      <c r="B3467">
        <f t="shared" si="436"/>
        <v>13.856</v>
      </c>
      <c r="C3467" s="151" t="e">
        <f ca="1">+_xll.BInterpol(Boost!$R$6:$R$66,Boost!$AZ$6:$AZ$66,params!B3467,"cubic")</f>
        <v>#NAME?</v>
      </c>
      <c r="D3467" s="151" t="e">
        <f ca="1">+_xll.BInterpol(Boost!$R$6:$R$66,Boost!$AX$6:$AX$66,params!B3467,"cubic")</f>
        <v>#NAME?</v>
      </c>
      <c r="E3467" s="198" t="e">
        <f t="shared" ca="1" si="439"/>
        <v>#NAME?</v>
      </c>
      <c r="F3467" s="151" t="e">
        <f ca="1">+_xll.BInterpol(Boost!$R$6:$R$66,Boost!$AY$6:$AY$66,params!B3467,"cubic")</f>
        <v>#NAME?</v>
      </c>
      <c r="G3467" s="151" t="e">
        <f ca="1">_xll.BInterpol(cf!$A$2:$A$68,cf!$B$2:$B$68,params!B3467,"cubic")/100</f>
        <v>#NAME?</v>
      </c>
      <c r="H3467" s="199" t="e">
        <f t="shared" ca="1" si="440"/>
        <v>#NAME?</v>
      </c>
      <c r="I3467" s="152">
        <f t="shared" si="435"/>
        <v>0.20620761623645023</v>
      </c>
      <c r="J3467" s="152">
        <f t="shared" si="441"/>
        <v>5.2921256273208428E-5</v>
      </c>
      <c r="K3467" s="3" t="e">
        <f t="shared" ca="1" si="437"/>
        <v>#NAME?</v>
      </c>
      <c r="L3467" s="153" t="e">
        <f t="shared" ca="1" si="442"/>
        <v>#NAME?</v>
      </c>
      <c r="M3467" s="195" t="e">
        <f ca="1">_xll.BInterpol(cf!$A$2:$A$68,cf!$C$2:$C$68,params!B3467,"cubic")</f>
        <v>#NAME?</v>
      </c>
      <c r="N3467" s="195" t="e">
        <f ca="1">+_xll.BInterpol(#REF!,#REF!,params!B3467,"cubic")</f>
        <v>#NAME?</v>
      </c>
      <c r="O3467" s="153" t="e">
        <f t="shared" ca="1" si="438"/>
        <v>#NAME?</v>
      </c>
    </row>
    <row r="3468" spans="1:15">
      <c r="A3468">
        <v>3465</v>
      </c>
      <c r="B3468">
        <f t="shared" si="436"/>
        <v>13.86</v>
      </c>
      <c r="C3468" s="151" t="e">
        <f ca="1">+_xll.BInterpol(Boost!$R$6:$R$66,Boost!$AZ$6:$AZ$66,params!B3468,"cubic")</f>
        <v>#NAME?</v>
      </c>
      <c r="D3468" s="151" t="e">
        <f ca="1">+_xll.BInterpol(Boost!$R$6:$R$66,Boost!$AX$6:$AX$66,params!B3468,"cubic")</f>
        <v>#NAME?</v>
      </c>
      <c r="E3468" s="198" t="e">
        <f t="shared" ca="1" si="439"/>
        <v>#NAME?</v>
      </c>
      <c r="F3468" s="151" t="e">
        <f ca="1">+_xll.BInterpol(Boost!$R$6:$R$66,Boost!$AY$6:$AY$66,params!B3468,"cubic")</f>
        <v>#NAME?</v>
      </c>
      <c r="G3468" s="151" t="e">
        <f ca="1">_xll.BInterpol(cf!$A$2:$A$68,cf!$B$2:$B$68,params!B3468,"cubic")/100</f>
        <v>#NAME?</v>
      </c>
      <c r="H3468" s="199" t="e">
        <f t="shared" ca="1" si="440"/>
        <v>#NAME?</v>
      </c>
      <c r="I3468" s="152">
        <f t="shared" si="435"/>
        <v>0.2062605339647573</v>
      </c>
      <c r="J3468" s="152">
        <f t="shared" si="441"/>
        <v>5.291772830706698E-5</v>
      </c>
      <c r="K3468" s="3" t="e">
        <f t="shared" ca="1" si="437"/>
        <v>#NAME?</v>
      </c>
      <c r="L3468" s="153" t="e">
        <f t="shared" ca="1" si="442"/>
        <v>#NAME?</v>
      </c>
      <c r="M3468" s="195" t="e">
        <f ca="1">_xll.BInterpol(cf!$A$2:$A$68,cf!$C$2:$C$68,params!B3468,"cubic")</f>
        <v>#NAME?</v>
      </c>
      <c r="N3468" s="195" t="e">
        <f ca="1">+_xll.BInterpol(#REF!,#REF!,params!B3468,"cubic")</f>
        <v>#NAME?</v>
      </c>
      <c r="O3468" s="153" t="e">
        <f t="shared" ca="1" si="438"/>
        <v>#NAME?</v>
      </c>
    </row>
    <row r="3469" spans="1:15">
      <c r="A3469">
        <v>3466</v>
      </c>
      <c r="B3469">
        <f t="shared" si="436"/>
        <v>13.864000000000001</v>
      </c>
      <c r="C3469" s="151" t="e">
        <f ca="1">+_xll.BInterpol(Boost!$R$6:$R$66,Boost!$AZ$6:$AZ$66,params!B3469,"cubic")</f>
        <v>#NAME?</v>
      </c>
      <c r="D3469" s="151" t="e">
        <f ca="1">+_xll.BInterpol(Boost!$R$6:$R$66,Boost!$AX$6:$AX$66,params!B3469,"cubic")</f>
        <v>#NAME?</v>
      </c>
      <c r="E3469" s="198" t="e">
        <f t="shared" ca="1" si="439"/>
        <v>#NAME?</v>
      </c>
      <c r="F3469" s="151" t="e">
        <f ca="1">+_xll.BInterpol(Boost!$R$6:$R$66,Boost!$AY$6:$AY$66,params!B3469,"cubic")</f>
        <v>#NAME?</v>
      </c>
      <c r="G3469" s="151" t="e">
        <f ca="1">_xll.BInterpol(cf!$A$2:$A$68,cf!$B$2:$B$68,params!B3469,"cubic")/100</f>
        <v>#NAME?</v>
      </c>
      <c r="H3469" s="199" t="e">
        <f t="shared" ca="1" si="440"/>
        <v>#NAME?</v>
      </c>
      <c r="I3469" s="152">
        <f t="shared" si="435"/>
        <v>0.20631344816533337</v>
      </c>
      <c r="J3469" s="152">
        <f t="shared" si="441"/>
        <v>5.2914200576070769E-5</v>
      </c>
      <c r="K3469" s="3" t="e">
        <f t="shared" ca="1" si="437"/>
        <v>#NAME?</v>
      </c>
      <c r="L3469" s="153" t="e">
        <f t="shared" ca="1" si="442"/>
        <v>#NAME?</v>
      </c>
      <c r="M3469" s="195" t="e">
        <f ca="1">_xll.BInterpol(cf!$A$2:$A$68,cf!$C$2:$C$68,params!B3469,"cubic")</f>
        <v>#NAME?</v>
      </c>
      <c r="N3469" s="195" t="e">
        <f ca="1">+_xll.BInterpol(#REF!,#REF!,params!B3469,"cubic")</f>
        <v>#NAME?</v>
      </c>
      <c r="O3469" s="153" t="e">
        <f t="shared" ca="1" si="438"/>
        <v>#NAME?</v>
      </c>
    </row>
    <row r="3470" spans="1:15">
      <c r="A3470">
        <v>3467</v>
      </c>
      <c r="B3470">
        <f t="shared" si="436"/>
        <v>13.868</v>
      </c>
      <c r="C3470" s="151" t="e">
        <f ca="1">+_xll.BInterpol(Boost!$R$6:$R$66,Boost!$AZ$6:$AZ$66,params!B3470,"cubic")</f>
        <v>#NAME?</v>
      </c>
      <c r="D3470" s="151" t="e">
        <f ca="1">+_xll.BInterpol(Boost!$R$6:$R$66,Boost!$AX$6:$AX$66,params!B3470,"cubic")</f>
        <v>#NAME?</v>
      </c>
      <c r="E3470" s="198" t="e">
        <f t="shared" ca="1" si="439"/>
        <v>#NAME?</v>
      </c>
      <c r="F3470" s="151" t="e">
        <f ca="1">+_xll.BInterpol(Boost!$R$6:$R$66,Boost!$AY$6:$AY$66,params!B3470,"cubic")</f>
        <v>#NAME?</v>
      </c>
      <c r="G3470" s="151" t="e">
        <f ca="1">_xll.BInterpol(cf!$A$2:$A$68,cf!$B$2:$B$68,params!B3470,"cubic")/100</f>
        <v>#NAME?</v>
      </c>
      <c r="H3470" s="199" t="e">
        <f t="shared" ca="1" si="440"/>
        <v>#NAME?</v>
      </c>
      <c r="I3470" s="152">
        <f t="shared" si="435"/>
        <v>0.20636635883841359</v>
      </c>
      <c r="J3470" s="152">
        <f t="shared" si="441"/>
        <v>5.2910673080219794E-5</v>
      </c>
      <c r="K3470" s="3" t="e">
        <f t="shared" ca="1" si="437"/>
        <v>#NAME?</v>
      </c>
      <c r="L3470" s="153" t="e">
        <f t="shared" ca="1" si="442"/>
        <v>#NAME?</v>
      </c>
      <c r="M3470" s="195" t="e">
        <f ca="1">_xll.BInterpol(cf!$A$2:$A$68,cf!$C$2:$C$68,params!B3470,"cubic")</f>
        <v>#NAME?</v>
      </c>
      <c r="N3470" s="195" t="e">
        <f ca="1">+_xll.BInterpol(#REF!,#REF!,params!B3470,"cubic")</f>
        <v>#NAME?</v>
      </c>
      <c r="O3470" s="153" t="e">
        <f t="shared" ca="1" si="438"/>
        <v>#NAME?</v>
      </c>
    </row>
    <row r="3471" spans="1:15">
      <c r="A3471">
        <v>3468</v>
      </c>
      <c r="B3471">
        <f t="shared" si="436"/>
        <v>13.872</v>
      </c>
      <c r="C3471" s="151" t="e">
        <f ca="1">+_xll.BInterpol(Boost!$R$6:$R$66,Boost!$AZ$6:$AZ$66,params!B3471,"cubic")</f>
        <v>#NAME?</v>
      </c>
      <c r="D3471" s="151" t="e">
        <f ca="1">+_xll.BInterpol(Boost!$R$6:$R$66,Boost!$AX$6:$AX$66,params!B3471,"cubic")</f>
        <v>#NAME?</v>
      </c>
      <c r="E3471" s="198" t="e">
        <f t="shared" ca="1" si="439"/>
        <v>#NAME?</v>
      </c>
      <c r="F3471" s="151" t="e">
        <f ca="1">+_xll.BInterpol(Boost!$R$6:$R$66,Boost!$AY$6:$AY$66,params!B3471,"cubic")</f>
        <v>#NAME?</v>
      </c>
      <c r="G3471" s="151" t="e">
        <f ca="1">_xll.BInterpol(cf!$A$2:$A$68,cf!$B$2:$B$68,params!B3471,"cubic")/100</f>
        <v>#NAME?</v>
      </c>
      <c r="H3471" s="199" t="e">
        <f t="shared" ca="1" si="440"/>
        <v>#NAME?</v>
      </c>
      <c r="I3471" s="152">
        <f t="shared" si="435"/>
        <v>0.20641926598423321</v>
      </c>
      <c r="J3471" s="152">
        <f t="shared" si="441"/>
        <v>5.2907145819625079E-5</v>
      </c>
      <c r="K3471" s="3" t="e">
        <f t="shared" ca="1" si="437"/>
        <v>#NAME?</v>
      </c>
      <c r="L3471" s="153" t="e">
        <f t="shared" ca="1" si="442"/>
        <v>#NAME?</v>
      </c>
      <c r="M3471" s="195" t="e">
        <f ca="1">_xll.BInterpol(cf!$A$2:$A$68,cf!$C$2:$C$68,params!B3471,"cubic")</f>
        <v>#NAME?</v>
      </c>
      <c r="N3471" s="195" t="e">
        <f ca="1">+_xll.BInterpol(#REF!,#REF!,params!B3471,"cubic")</f>
        <v>#NAME?</v>
      </c>
      <c r="O3471" s="153" t="e">
        <f t="shared" ca="1" si="438"/>
        <v>#NAME?</v>
      </c>
    </row>
    <row r="3472" spans="1:15">
      <c r="A3472">
        <v>3469</v>
      </c>
      <c r="B3472">
        <f t="shared" si="436"/>
        <v>13.875999999999999</v>
      </c>
      <c r="C3472" s="151" t="e">
        <f ca="1">+_xll.BInterpol(Boost!$R$6:$R$66,Boost!$AZ$6:$AZ$66,params!B3472,"cubic")</f>
        <v>#NAME?</v>
      </c>
      <c r="D3472" s="151" t="e">
        <f ca="1">+_xll.BInterpol(Boost!$R$6:$R$66,Boost!$AX$6:$AX$66,params!B3472,"cubic")</f>
        <v>#NAME?</v>
      </c>
      <c r="E3472" s="198" t="e">
        <f t="shared" ca="1" si="439"/>
        <v>#NAME?</v>
      </c>
      <c r="F3472" s="151" t="e">
        <f ca="1">+_xll.BInterpol(Boost!$R$6:$R$66,Boost!$AY$6:$AY$66,params!B3472,"cubic")</f>
        <v>#NAME?</v>
      </c>
      <c r="G3472" s="151" t="e">
        <f ca="1">_xll.BInterpol(cf!$A$2:$A$68,cf!$B$2:$B$68,params!B3472,"cubic")/100</f>
        <v>#NAME?</v>
      </c>
      <c r="H3472" s="199" t="e">
        <f t="shared" ca="1" si="440"/>
        <v>#NAME?</v>
      </c>
      <c r="I3472" s="152">
        <f t="shared" si="435"/>
        <v>0.20647216960302739</v>
      </c>
      <c r="J3472" s="152">
        <f t="shared" si="441"/>
        <v>5.29036187941756E-5</v>
      </c>
      <c r="K3472" s="3" t="e">
        <f t="shared" ca="1" si="437"/>
        <v>#NAME?</v>
      </c>
      <c r="L3472" s="153" t="e">
        <f t="shared" ca="1" si="442"/>
        <v>#NAME?</v>
      </c>
      <c r="M3472" s="195" t="e">
        <f ca="1">_xll.BInterpol(cf!$A$2:$A$68,cf!$C$2:$C$68,params!B3472,"cubic")</f>
        <v>#NAME?</v>
      </c>
      <c r="N3472" s="195" t="e">
        <f ca="1">+_xll.BInterpol(#REF!,#REF!,params!B3472,"cubic")</f>
        <v>#NAME?</v>
      </c>
      <c r="O3472" s="153" t="e">
        <f t="shared" ca="1" si="438"/>
        <v>#NAME?</v>
      </c>
    </row>
    <row r="3473" spans="1:15">
      <c r="A3473">
        <v>3470</v>
      </c>
      <c r="B3473">
        <f t="shared" si="436"/>
        <v>13.88</v>
      </c>
      <c r="C3473" s="151" t="e">
        <f ca="1">+_xll.BInterpol(Boost!$R$6:$R$66,Boost!$AZ$6:$AZ$66,params!B3473,"cubic")</f>
        <v>#NAME?</v>
      </c>
      <c r="D3473" s="151" t="e">
        <f ca="1">+_xll.BInterpol(Boost!$R$6:$R$66,Boost!$AX$6:$AX$66,params!B3473,"cubic")</f>
        <v>#NAME?</v>
      </c>
      <c r="E3473" s="198" t="e">
        <f t="shared" ca="1" si="439"/>
        <v>#NAME?</v>
      </c>
      <c r="F3473" s="151" t="e">
        <f ca="1">+_xll.BInterpol(Boost!$R$6:$R$66,Boost!$AY$6:$AY$66,params!B3473,"cubic")</f>
        <v>#NAME?</v>
      </c>
      <c r="G3473" s="151" t="e">
        <f ca="1">_xll.BInterpol(cf!$A$2:$A$68,cf!$B$2:$B$68,params!B3473,"cubic")/100</f>
        <v>#NAME?</v>
      </c>
      <c r="H3473" s="199" t="e">
        <f t="shared" ca="1" si="440"/>
        <v>#NAME?</v>
      </c>
      <c r="I3473" s="152">
        <f t="shared" si="435"/>
        <v>0.20652506969503126</v>
      </c>
      <c r="J3473" s="152">
        <f t="shared" si="441"/>
        <v>5.2900092003871357E-5</v>
      </c>
      <c r="K3473" s="3" t="e">
        <f t="shared" ca="1" si="437"/>
        <v>#NAME?</v>
      </c>
      <c r="L3473" s="153" t="e">
        <f t="shared" ca="1" si="442"/>
        <v>#NAME?</v>
      </c>
      <c r="M3473" s="195" t="e">
        <f ca="1">_xll.BInterpol(cf!$A$2:$A$68,cf!$C$2:$C$68,params!B3473,"cubic")</f>
        <v>#NAME?</v>
      </c>
      <c r="N3473" s="195" t="e">
        <f ca="1">+_xll.BInterpol(#REF!,#REF!,params!B3473,"cubic")</f>
        <v>#NAME?</v>
      </c>
      <c r="O3473" s="153" t="e">
        <f t="shared" ca="1" si="438"/>
        <v>#NAME?</v>
      </c>
    </row>
    <row r="3474" spans="1:15">
      <c r="A3474">
        <v>3471</v>
      </c>
      <c r="B3474">
        <f t="shared" si="436"/>
        <v>13.884</v>
      </c>
      <c r="C3474" s="151" t="e">
        <f ca="1">+_xll.BInterpol(Boost!$R$6:$R$66,Boost!$AZ$6:$AZ$66,params!B3474,"cubic")</f>
        <v>#NAME?</v>
      </c>
      <c r="D3474" s="151" t="e">
        <f ca="1">+_xll.BInterpol(Boost!$R$6:$R$66,Boost!$AX$6:$AX$66,params!B3474,"cubic")</f>
        <v>#NAME?</v>
      </c>
      <c r="E3474" s="198" t="e">
        <f t="shared" ca="1" si="439"/>
        <v>#NAME?</v>
      </c>
      <c r="F3474" s="151" t="e">
        <f ca="1">+_xll.BInterpol(Boost!$R$6:$R$66,Boost!$AY$6:$AY$66,params!B3474,"cubic")</f>
        <v>#NAME?</v>
      </c>
      <c r="G3474" s="151" t="e">
        <f ca="1">_xll.BInterpol(cf!$A$2:$A$68,cf!$B$2:$B$68,params!B3474,"cubic")/100</f>
        <v>#NAME?</v>
      </c>
      <c r="H3474" s="199" t="e">
        <f t="shared" ca="1" si="440"/>
        <v>#NAME?</v>
      </c>
      <c r="I3474" s="152">
        <f t="shared" si="435"/>
        <v>0.20657796626047975</v>
      </c>
      <c r="J3474" s="152">
        <f t="shared" si="441"/>
        <v>5.2896565448490307E-5</v>
      </c>
      <c r="K3474" s="3" t="e">
        <f t="shared" ca="1" si="437"/>
        <v>#NAME?</v>
      </c>
      <c r="L3474" s="153" t="e">
        <f t="shared" ca="1" si="442"/>
        <v>#NAME?</v>
      </c>
      <c r="M3474" s="195" t="e">
        <f ca="1">_xll.BInterpol(cf!$A$2:$A$68,cf!$C$2:$C$68,params!B3474,"cubic")</f>
        <v>#NAME?</v>
      </c>
      <c r="N3474" s="195" t="e">
        <f ca="1">+_xll.BInterpol(#REF!,#REF!,params!B3474,"cubic")</f>
        <v>#NAME?</v>
      </c>
      <c r="O3474" s="153" t="e">
        <f t="shared" ca="1" si="438"/>
        <v>#NAME?</v>
      </c>
    </row>
    <row r="3475" spans="1:15">
      <c r="A3475">
        <v>3472</v>
      </c>
      <c r="B3475">
        <f t="shared" si="436"/>
        <v>13.888</v>
      </c>
      <c r="C3475" s="151" t="e">
        <f ca="1">+_xll.BInterpol(Boost!$R$6:$R$66,Boost!$AZ$6:$AZ$66,params!B3475,"cubic")</f>
        <v>#NAME?</v>
      </c>
      <c r="D3475" s="151" t="e">
        <f ca="1">+_xll.BInterpol(Boost!$R$6:$R$66,Boost!$AX$6:$AX$66,params!B3475,"cubic")</f>
        <v>#NAME?</v>
      </c>
      <c r="E3475" s="198" t="e">
        <f t="shared" ca="1" si="439"/>
        <v>#NAME?</v>
      </c>
      <c r="F3475" s="151" t="e">
        <f ca="1">+_xll.BInterpol(Boost!$R$6:$R$66,Boost!$AY$6:$AY$66,params!B3475,"cubic")</f>
        <v>#NAME?</v>
      </c>
      <c r="G3475" s="151" t="e">
        <f ca="1">_xll.BInterpol(cf!$A$2:$A$68,cf!$B$2:$B$68,params!B3475,"cubic")/100</f>
        <v>#NAME?</v>
      </c>
      <c r="H3475" s="199" t="e">
        <f t="shared" ca="1" si="440"/>
        <v>#NAME?</v>
      </c>
      <c r="I3475" s="152">
        <f t="shared" si="435"/>
        <v>0.20663085929960823</v>
      </c>
      <c r="J3475" s="152">
        <f t="shared" si="441"/>
        <v>5.2893039128476538E-5</v>
      </c>
      <c r="K3475" s="3" t="e">
        <f t="shared" ca="1" si="437"/>
        <v>#NAME?</v>
      </c>
      <c r="L3475" s="153" t="e">
        <f t="shared" ca="1" si="442"/>
        <v>#NAME?</v>
      </c>
      <c r="M3475" s="195" t="e">
        <f ca="1">_xll.BInterpol(cf!$A$2:$A$68,cf!$C$2:$C$68,params!B3475,"cubic")</f>
        <v>#NAME?</v>
      </c>
      <c r="N3475" s="195" t="e">
        <f ca="1">+_xll.BInterpol(#REF!,#REF!,params!B3475,"cubic")</f>
        <v>#NAME?</v>
      </c>
      <c r="O3475" s="153" t="e">
        <f t="shared" ca="1" si="438"/>
        <v>#NAME?</v>
      </c>
    </row>
    <row r="3476" spans="1:15">
      <c r="A3476">
        <v>3473</v>
      </c>
      <c r="B3476">
        <f t="shared" si="436"/>
        <v>13.891999999999999</v>
      </c>
      <c r="C3476" s="151" t="e">
        <f ca="1">+_xll.BInterpol(Boost!$R$6:$R$66,Boost!$AZ$6:$AZ$66,params!B3476,"cubic")</f>
        <v>#NAME?</v>
      </c>
      <c r="D3476" s="151" t="e">
        <f ca="1">+_xll.BInterpol(Boost!$R$6:$R$66,Boost!$AX$6:$AX$66,params!B3476,"cubic")</f>
        <v>#NAME?</v>
      </c>
      <c r="E3476" s="198" t="e">
        <f t="shared" ca="1" si="439"/>
        <v>#NAME?</v>
      </c>
      <c r="F3476" s="151" t="e">
        <f ca="1">+_xll.BInterpol(Boost!$R$6:$R$66,Boost!$AY$6:$AY$66,params!B3476,"cubic")</f>
        <v>#NAME?</v>
      </c>
      <c r="G3476" s="151" t="e">
        <f ca="1">_xll.BInterpol(cf!$A$2:$A$68,cf!$B$2:$B$68,params!B3476,"cubic")/100</f>
        <v>#NAME?</v>
      </c>
      <c r="H3476" s="199" t="e">
        <f t="shared" ca="1" si="440"/>
        <v>#NAME?</v>
      </c>
      <c r="I3476" s="152">
        <f t="shared" si="435"/>
        <v>0.2066837488126515</v>
      </c>
      <c r="J3476" s="152">
        <f t="shared" si="441"/>
        <v>5.2889513043274938E-5</v>
      </c>
      <c r="K3476" s="3" t="e">
        <f t="shared" ca="1" si="437"/>
        <v>#NAME?</v>
      </c>
      <c r="L3476" s="153" t="e">
        <f t="shared" ca="1" si="442"/>
        <v>#NAME?</v>
      </c>
      <c r="M3476" s="195" t="e">
        <f ca="1">_xll.BInterpol(cf!$A$2:$A$68,cf!$C$2:$C$68,params!B3476,"cubic")</f>
        <v>#NAME?</v>
      </c>
      <c r="N3476" s="195" t="e">
        <f ca="1">+_xll.BInterpol(#REF!,#REF!,params!B3476,"cubic")</f>
        <v>#NAME?</v>
      </c>
      <c r="O3476" s="153" t="e">
        <f t="shared" ca="1" si="438"/>
        <v>#NAME?</v>
      </c>
    </row>
    <row r="3477" spans="1:15">
      <c r="A3477">
        <v>3474</v>
      </c>
      <c r="B3477">
        <f t="shared" si="436"/>
        <v>13.896000000000001</v>
      </c>
      <c r="C3477" s="151" t="e">
        <f ca="1">+_xll.BInterpol(Boost!$R$6:$R$66,Boost!$AZ$6:$AZ$66,params!B3477,"cubic")</f>
        <v>#NAME?</v>
      </c>
      <c r="D3477" s="151" t="e">
        <f ca="1">+_xll.BInterpol(Boost!$R$6:$R$66,Boost!$AX$6:$AX$66,params!B3477,"cubic")</f>
        <v>#NAME?</v>
      </c>
      <c r="E3477" s="198" t="e">
        <f t="shared" ca="1" si="439"/>
        <v>#NAME?</v>
      </c>
      <c r="F3477" s="151" t="e">
        <f ca="1">+_xll.BInterpol(Boost!$R$6:$R$66,Boost!$AY$6:$AY$66,params!B3477,"cubic")</f>
        <v>#NAME?</v>
      </c>
      <c r="G3477" s="151" t="e">
        <f ca="1">_xll.BInterpol(cf!$A$2:$A$68,cf!$B$2:$B$68,params!B3477,"cubic")/100</f>
        <v>#NAME?</v>
      </c>
      <c r="H3477" s="199" t="e">
        <f t="shared" ca="1" si="440"/>
        <v>#NAME?</v>
      </c>
      <c r="I3477" s="152">
        <f t="shared" si="435"/>
        <v>0.20673663479984483</v>
      </c>
      <c r="J3477" s="152">
        <f t="shared" si="441"/>
        <v>5.2885987193329598E-5</v>
      </c>
      <c r="K3477" s="3" t="e">
        <f t="shared" ca="1" si="437"/>
        <v>#NAME?</v>
      </c>
      <c r="L3477" s="153" t="e">
        <f t="shared" ca="1" si="442"/>
        <v>#NAME?</v>
      </c>
      <c r="M3477" s="195" t="e">
        <f ca="1">_xll.BInterpol(cf!$A$2:$A$68,cf!$C$2:$C$68,params!B3477,"cubic")</f>
        <v>#NAME?</v>
      </c>
      <c r="N3477" s="195" t="e">
        <f ca="1">+_xll.BInterpol(#REF!,#REF!,params!B3477,"cubic")</f>
        <v>#NAME?</v>
      </c>
      <c r="O3477" s="153" t="e">
        <f t="shared" ca="1" si="438"/>
        <v>#NAME?</v>
      </c>
    </row>
    <row r="3478" spans="1:15">
      <c r="A3478">
        <v>3475</v>
      </c>
      <c r="B3478">
        <f t="shared" si="436"/>
        <v>13.9</v>
      </c>
      <c r="C3478" s="151" t="e">
        <f ca="1">+_xll.BInterpol(Boost!$R$6:$R$66,Boost!$AZ$6:$AZ$66,params!B3478,"cubic")</f>
        <v>#NAME?</v>
      </c>
      <c r="D3478" s="151" t="e">
        <f ca="1">+_xll.BInterpol(Boost!$R$6:$R$66,Boost!$AX$6:$AX$66,params!B3478,"cubic")</f>
        <v>#NAME?</v>
      </c>
      <c r="E3478" s="198" t="e">
        <f t="shared" ca="1" si="439"/>
        <v>#NAME?</v>
      </c>
      <c r="F3478" s="151" t="e">
        <f ca="1">+_xll.BInterpol(Boost!$R$6:$R$66,Boost!$AY$6:$AY$66,params!B3478,"cubic")</f>
        <v>#NAME?</v>
      </c>
      <c r="G3478" s="151" t="e">
        <f ca="1">_xll.BInterpol(cf!$A$2:$A$68,cf!$B$2:$B$68,params!B3478,"cubic")/100</f>
        <v>#NAME?</v>
      </c>
      <c r="H3478" s="199" t="e">
        <f t="shared" ca="1" si="440"/>
        <v>#NAME?</v>
      </c>
      <c r="I3478" s="152">
        <f t="shared" si="435"/>
        <v>0.20678951726142325</v>
      </c>
      <c r="J3478" s="152">
        <f t="shared" si="441"/>
        <v>5.2882461578418472E-5</v>
      </c>
      <c r="K3478" s="3" t="e">
        <f t="shared" ca="1" si="437"/>
        <v>#NAME?</v>
      </c>
      <c r="L3478" s="153" t="e">
        <f t="shared" ca="1" si="442"/>
        <v>#NAME?</v>
      </c>
      <c r="M3478" s="195" t="e">
        <f ca="1">_xll.BInterpol(cf!$A$2:$A$68,cf!$C$2:$C$68,params!B3478,"cubic")</f>
        <v>#NAME?</v>
      </c>
      <c r="N3478" s="195" t="e">
        <f ca="1">+_xll.BInterpol(#REF!,#REF!,params!B3478,"cubic")</f>
        <v>#NAME?</v>
      </c>
      <c r="O3478" s="153" t="e">
        <f t="shared" ca="1" si="438"/>
        <v>#NAME?</v>
      </c>
    </row>
    <row r="3479" spans="1:15">
      <c r="A3479">
        <v>3476</v>
      </c>
      <c r="B3479">
        <f t="shared" si="436"/>
        <v>13.904</v>
      </c>
      <c r="C3479" s="151" t="e">
        <f ca="1">+_xll.BInterpol(Boost!$R$6:$R$66,Boost!$AZ$6:$AZ$66,params!B3479,"cubic")</f>
        <v>#NAME?</v>
      </c>
      <c r="D3479" s="151" t="e">
        <f ca="1">+_xll.BInterpol(Boost!$R$6:$R$66,Boost!$AX$6:$AX$66,params!B3479,"cubic")</f>
        <v>#NAME?</v>
      </c>
      <c r="E3479" s="198" t="e">
        <f t="shared" ca="1" si="439"/>
        <v>#NAME?</v>
      </c>
      <c r="F3479" s="151" t="e">
        <f ca="1">+_xll.BInterpol(Boost!$R$6:$R$66,Boost!$AY$6:$AY$66,params!B3479,"cubic")</f>
        <v>#NAME?</v>
      </c>
      <c r="G3479" s="151" t="e">
        <f ca="1">_xll.BInterpol(cf!$A$2:$A$68,cf!$B$2:$B$68,params!B3479,"cubic")/100</f>
        <v>#NAME?</v>
      </c>
      <c r="H3479" s="199" t="e">
        <f t="shared" ca="1" si="440"/>
        <v>#NAME?</v>
      </c>
      <c r="I3479" s="152">
        <f t="shared" si="435"/>
        <v>0.20684239619762168</v>
      </c>
      <c r="J3479" s="152">
        <f t="shared" si="441"/>
        <v>5.2878936198430537E-5</v>
      </c>
      <c r="K3479" s="3" t="e">
        <f t="shared" ca="1" si="437"/>
        <v>#NAME?</v>
      </c>
      <c r="L3479" s="153" t="e">
        <f t="shared" ca="1" si="442"/>
        <v>#NAME?</v>
      </c>
      <c r="M3479" s="195" t="e">
        <f ca="1">_xll.BInterpol(cf!$A$2:$A$68,cf!$C$2:$C$68,params!B3479,"cubic")</f>
        <v>#NAME?</v>
      </c>
      <c r="N3479" s="195" t="e">
        <f ca="1">+_xll.BInterpol(#REF!,#REF!,params!B3479,"cubic")</f>
        <v>#NAME?</v>
      </c>
      <c r="O3479" s="153" t="e">
        <f t="shared" ca="1" si="438"/>
        <v>#NAME?</v>
      </c>
    </row>
    <row r="3480" spans="1:15">
      <c r="A3480">
        <v>3477</v>
      </c>
      <c r="B3480">
        <f t="shared" si="436"/>
        <v>13.907999999999999</v>
      </c>
      <c r="C3480" s="151" t="e">
        <f ca="1">+_xll.BInterpol(Boost!$R$6:$R$66,Boost!$AZ$6:$AZ$66,params!B3480,"cubic")</f>
        <v>#NAME?</v>
      </c>
      <c r="D3480" s="151" t="e">
        <f ca="1">+_xll.BInterpol(Boost!$R$6:$R$66,Boost!$AX$6:$AX$66,params!B3480,"cubic")</f>
        <v>#NAME?</v>
      </c>
      <c r="E3480" s="198" t="e">
        <f t="shared" ca="1" si="439"/>
        <v>#NAME?</v>
      </c>
      <c r="F3480" s="151" t="e">
        <f ca="1">+_xll.BInterpol(Boost!$R$6:$R$66,Boost!$AY$6:$AY$66,params!B3480,"cubic")</f>
        <v>#NAME?</v>
      </c>
      <c r="G3480" s="151" t="e">
        <f ca="1">_xll.BInterpol(cf!$A$2:$A$68,cf!$B$2:$B$68,params!B3480,"cubic")/100</f>
        <v>#NAME?</v>
      </c>
      <c r="H3480" s="199" t="e">
        <f t="shared" ca="1" si="440"/>
        <v>#NAME?</v>
      </c>
      <c r="I3480" s="152">
        <f t="shared" si="435"/>
        <v>0.20689527160867527</v>
      </c>
      <c r="J3480" s="152">
        <f t="shared" si="441"/>
        <v>5.287541105358784E-5</v>
      </c>
      <c r="K3480" s="3" t="e">
        <f t="shared" ca="1" si="437"/>
        <v>#NAME?</v>
      </c>
      <c r="L3480" s="153" t="e">
        <f t="shared" ca="1" si="442"/>
        <v>#NAME?</v>
      </c>
      <c r="M3480" s="195" t="e">
        <f ca="1">_xll.BInterpol(cf!$A$2:$A$68,cf!$C$2:$C$68,params!B3480,"cubic")</f>
        <v>#NAME?</v>
      </c>
      <c r="N3480" s="195" t="e">
        <f ca="1">+_xll.BInterpol(#REF!,#REF!,params!B3480,"cubic")</f>
        <v>#NAME?</v>
      </c>
      <c r="O3480" s="153" t="e">
        <f t="shared" ca="1" si="438"/>
        <v>#NAME?</v>
      </c>
    </row>
    <row r="3481" spans="1:15">
      <c r="A3481">
        <v>3478</v>
      </c>
      <c r="B3481">
        <f t="shared" si="436"/>
        <v>13.912000000000001</v>
      </c>
      <c r="C3481" s="151" t="e">
        <f ca="1">+_xll.BInterpol(Boost!$R$6:$R$66,Boost!$AZ$6:$AZ$66,params!B3481,"cubic")</f>
        <v>#NAME?</v>
      </c>
      <c r="D3481" s="151" t="e">
        <f ca="1">+_xll.BInterpol(Boost!$R$6:$R$66,Boost!$AX$6:$AX$66,params!B3481,"cubic")</f>
        <v>#NAME?</v>
      </c>
      <c r="E3481" s="198" t="e">
        <f t="shared" ca="1" si="439"/>
        <v>#NAME?</v>
      </c>
      <c r="F3481" s="151" t="e">
        <f ca="1">+_xll.BInterpol(Boost!$R$6:$R$66,Boost!$AY$6:$AY$66,params!B3481,"cubic")</f>
        <v>#NAME?</v>
      </c>
      <c r="G3481" s="151" t="e">
        <f ca="1">_xll.BInterpol(cf!$A$2:$A$68,cf!$B$2:$B$68,params!B3481,"cubic")/100</f>
        <v>#NAME?</v>
      </c>
      <c r="H3481" s="199" t="e">
        <f t="shared" ca="1" si="440"/>
        <v>#NAME?</v>
      </c>
      <c r="I3481" s="152">
        <f t="shared" si="435"/>
        <v>0.20694814349481883</v>
      </c>
      <c r="J3481" s="152">
        <f t="shared" si="441"/>
        <v>5.2871886143557312E-5</v>
      </c>
      <c r="K3481" s="3" t="e">
        <f t="shared" ca="1" si="437"/>
        <v>#NAME?</v>
      </c>
      <c r="L3481" s="153" t="e">
        <f t="shared" ca="1" si="442"/>
        <v>#NAME?</v>
      </c>
      <c r="M3481" s="195" t="e">
        <f ca="1">_xll.BInterpol(cf!$A$2:$A$68,cf!$C$2:$C$68,params!B3481,"cubic")</f>
        <v>#NAME?</v>
      </c>
      <c r="N3481" s="195" t="e">
        <f ca="1">+_xll.BInterpol(#REF!,#REF!,params!B3481,"cubic")</f>
        <v>#NAME?</v>
      </c>
      <c r="O3481" s="153" t="e">
        <f t="shared" ca="1" si="438"/>
        <v>#NAME?</v>
      </c>
    </row>
    <row r="3482" spans="1:15">
      <c r="A3482">
        <v>3479</v>
      </c>
      <c r="B3482">
        <f t="shared" si="436"/>
        <v>13.916</v>
      </c>
      <c r="C3482" s="151" t="e">
        <f ca="1">+_xll.BInterpol(Boost!$R$6:$R$66,Boost!$AZ$6:$AZ$66,params!B3482,"cubic")</f>
        <v>#NAME?</v>
      </c>
      <c r="D3482" s="151" t="e">
        <f ca="1">+_xll.BInterpol(Boost!$R$6:$R$66,Boost!$AX$6:$AX$66,params!B3482,"cubic")</f>
        <v>#NAME?</v>
      </c>
      <c r="E3482" s="198" t="e">
        <f t="shared" ca="1" si="439"/>
        <v>#NAME?</v>
      </c>
      <c r="F3482" s="151" t="e">
        <f ca="1">+_xll.BInterpol(Boost!$R$6:$R$66,Boost!$AY$6:$AY$66,params!B3482,"cubic")</f>
        <v>#NAME?</v>
      </c>
      <c r="G3482" s="151" t="e">
        <f ca="1">_xll.BInterpol(cf!$A$2:$A$68,cf!$B$2:$B$68,params!B3482,"cubic")/100</f>
        <v>#NAME?</v>
      </c>
      <c r="H3482" s="199" t="e">
        <f t="shared" ca="1" si="440"/>
        <v>#NAME?</v>
      </c>
      <c r="I3482" s="152">
        <f t="shared" si="435"/>
        <v>0.20700101185628761</v>
      </c>
      <c r="J3482" s="152">
        <f t="shared" si="441"/>
        <v>5.2868361468783043E-5</v>
      </c>
      <c r="K3482" s="3" t="e">
        <f t="shared" ca="1" si="437"/>
        <v>#NAME?</v>
      </c>
      <c r="L3482" s="153" t="e">
        <f t="shared" ca="1" si="442"/>
        <v>#NAME?</v>
      </c>
      <c r="M3482" s="195" t="e">
        <f ca="1">_xll.BInterpol(cf!$A$2:$A$68,cf!$C$2:$C$68,params!B3482,"cubic")</f>
        <v>#NAME?</v>
      </c>
      <c r="N3482" s="195" t="e">
        <f ca="1">+_xll.BInterpol(#REF!,#REF!,params!B3482,"cubic")</f>
        <v>#NAME?</v>
      </c>
      <c r="O3482" s="153" t="e">
        <f t="shared" ca="1" si="438"/>
        <v>#NAME?</v>
      </c>
    </row>
    <row r="3483" spans="1:15">
      <c r="A3483">
        <v>3480</v>
      </c>
      <c r="B3483">
        <f t="shared" si="436"/>
        <v>13.92</v>
      </c>
      <c r="C3483" s="151" t="e">
        <f ca="1">+_xll.BInterpol(Boost!$R$6:$R$66,Boost!$AZ$6:$AZ$66,params!B3483,"cubic")</f>
        <v>#NAME?</v>
      </c>
      <c r="D3483" s="151" t="e">
        <f ca="1">+_xll.BInterpol(Boost!$R$6:$R$66,Boost!$AX$6:$AX$66,params!B3483,"cubic")</f>
        <v>#NAME?</v>
      </c>
      <c r="E3483" s="198" t="e">
        <f t="shared" ca="1" si="439"/>
        <v>#NAME?</v>
      </c>
      <c r="F3483" s="151" t="e">
        <f ca="1">+_xll.BInterpol(Boost!$R$6:$R$66,Boost!$AY$6:$AY$66,params!B3483,"cubic")</f>
        <v>#NAME?</v>
      </c>
      <c r="G3483" s="151" t="e">
        <f ca="1">_xll.BInterpol(cf!$A$2:$A$68,cf!$B$2:$B$68,params!B3483,"cubic")/100</f>
        <v>#NAME?</v>
      </c>
      <c r="H3483" s="199" t="e">
        <f t="shared" ca="1" si="440"/>
        <v>#NAME?</v>
      </c>
      <c r="I3483" s="152">
        <f t="shared" si="435"/>
        <v>0.20705387669331632</v>
      </c>
      <c r="J3483" s="152">
        <f t="shared" si="441"/>
        <v>5.2864837028709921E-5</v>
      </c>
      <c r="K3483" s="3" t="e">
        <f t="shared" ca="1" si="437"/>
        <v>#NAME?</v>
      </c>
      <c r="L3483" s="153" t="e">
        <f t="shared" ca="1" si="442"/>
        <v>#NAME?</v>
      </c>
      <c r="M3483" s="195" t="e">
        <f ca="1">_xll.BInterpol(cf!$A$2:$A$68,cf!$C$2:$C$68,params!B3483,"cubic")</f>
        <v>#NAME?</v>
      </c>
      <c r="N3483" s="195" t="e">
        <f ca="1">+_xll.BInterpol(#REF!,#REF!,params!B3483,"cubic")</f>
        <v>#NAME?</v>
      </c>
      <c r="O3483" s="153" t="e">
        <f t="shared" ca="1" si="438"/>
        <v>#NAME?</v>
      </c>
    </row>
    <row r="3484" spans="1:15">
      <c r="A3484">
        <v>3481</v>
      </c>
      <c r="B3484">
        <f t="shared" si="436"/>
        <v>13.923999999999999</v>
      </c>
      <c r="C3484" s="151" t="e">
        <f ca="1">+_xll.BInterpol(Boost!$R$6:$R$66,Boost!$AZ$6:$AZ$66,params!B3484,"cubic")</f>
        <v>#NAME?</v>
      </c>
      <c r="D3484" s="151" t="e">
        <f ca="1">+_xll.BInterpol(Boost!$R$6:$R$66,Boost!$AX$6:$AX$66,params!B3484,"cubic")</f>
        <v>#NAME?</v>
      </c>
      <c r="E3484" s="198" t="e">
        <f t="shared" ca="1" si="439"/>
        <v>#NAME?</v>
      </c>
      <c r="F3484" s="151" t="e">
        <f ca="1">+_xll.BInterpol(Boost!$R$6:$R$66,Boost!$AY$6:$AY$66,params!B3484,"cubic")</f>
        <v>#NAME?</v>
      </c>
      <c r="G3484" s="151" t="e">
        <f ca="1">_xll.BInterpol(cf!$A$2:$A$68,cf!$B$2:$B$68,params!B3484,"cubic")/100</f>
        <v>#NAME?</v>
      </c>
      <c r="H3484" s="199" t="e">
        <f t="shared" ca="1" si="440"/>
        <v>#NAME?</v>
      </c>
      <c r="I3484" s="152">
        <f t="shared" si="435"/>
        <v>0.2071067380061401</v>
      </c>
      <c r="J3484" s="152">
        <f t="shared" si="441"/>
        <v>5.2861312823782036E-5</v>
      </c>
      <c r="K3484" s="3" t="e">
        <f t="shared" ca="1" si="437"/>
        <v>#NAME?</v>
      </c>
      <c r="L3484" s="153" t="e">
        <f t="shared" ca="1" si="442"/>
        <v>#NAME?</v>
      </c>
      <c r="M3484" s="195" t="e">
        <f ca="1">_xll.BInterpol(cf!$A$2:$A$68,cf!$C$2:$C$68,params!B3484,"cubic")</f>
        <v>#NAME?</v>
      </c>
      <c r="N3484" s="195" t="e">
        <f ca="1">+_xll.BInterpol(#REF!,#REF!,params!B3484,"cubic")</f>
        <v>#NAME?</v>
      </c>
      <c r="O3484" s="153" t="e">
        <f t="shared" ca="1" si="438"/>
        <v>#NAME?</v>
      </c>
    </row>
    <row r="3485" spans="1:15">
      <c r="A3485">
        <v>3482</v>
      </c>
      <c r="B3485">
        <f t="shared" si="436"/>
        <v>13.928000000000001</v>
      </c>
      <c r="C3485" s="151" t="e">
        <f ca="1">+_xll.BInterpol(Boost!$R$6:$R$66,Boost!$AZ$6:$AZ$66,params!B3485,"cubic")</f>
        <v>#NAME?</v>
      </c>
      <c r="D3485" s="151" t="e">
        <f ca="1">+_xll.BInterpol(Boost!$R$6:$R$66,Boost!$AX$6:$AX$66,params!B3485,"cubic")</f>
        <v>#NAME?</v>
      </c>
      <c r="E3485" s="198" t="e">
        <f t="shared" ca="1" si="439"/>
        <v>#NAME?</v>
      </c>
      <c r="F3485" s="151" t="e">
        <f ca="1">+_xll.BInterpol(Boost!$R$6:$R$66,Boost!$AY$6:$AY$66,params!B3485,"cubic")</f>
        <v>#NAME?</v>
      </c>
      <c r="G3485" s="151" t="e">
        <f ca="1">_xll.BInterpol(cf!$A$2:$A$68,cf!$B$2:$B$68,params!B3485,"cubic")/100</f>
        <v>#NAME?</v>
      </c>
      <c r="H3485" s="199" t="e">
        <f t="shared" ca="1" si="440"/>
        <v>#NAME?</v>
      </c>
      <c r="I3485" s="152">
        <f t="shared" si="435"/>
        <v>0.20715959579499388</v>
      </c>
      <c r="J3485" s="152">
        <f t="shared" si="441"/>
        <v>5.2857788853777343E-5</v>
      </c>
      <c r="K3485" s="3" t="e">
        <f t="shared" ca="1" si="437"/>
        <v>#NAME?</v>
      </c>
      <c r="L3485" s="153" t="e">
        <f t="shared" ca="1" si="442"/>
        <v>#NAME?</v>
      </c>
      <c r="M3485" s="195" t="e">
        <f ca="1">_xll.BInterpol(cf!$A$2:$A$68,cf!$C$2:$C$68,params!B3485,"cubic")</f>
        <v>#NAME?</v>
      </c>
      <c r="N3485" s="195" t="e">
        <f ca="1">+_xll.BInterpol(#REF!,#REF!,params!B3485,"cubic")</f>
        <v>#NAME?</v>
      </c>
      <c r="O3485" s="153" t="e">
        <f t="shared" ca="1" si="438"/>
        <v>#NAME?</v>
      </c>
    </row>
    <row r="3486" spans="1:15">
      <c r="A3486">
        <v>3483</v>
      </c>
      <c r="B3486">
        <f t="shared" si="436"/>
        <v>13.932</v>
      </c>
      <c r="C3486" s="151" t="e">
        <f ca="1">+_xll.BInterpol(Boost!$R$6:$R$66,Boost!$AZ$6:$AZ$66,params!B3486,"cubic")</f>
        <v>#NAME?</v>
      </c>
      <c r="D3486" s="151" t="e">
        <f ca="1">+_xll.BInterpol(Boost!$R$6:$R$66,Boost!$AX$6:$AX$66,params!B3486,"cubic")</f>
        <v>#NAME?</v>
      </c>
      <c r="E3486" s="198" t="e">
        <f t="shared" ca="1" si="439"/>
        <v>#NAME?</v>
      </c>
      <c r="F3486" s="151" t="e">
        <f ca="1">+_xll.BInterpol(Boost!$R$6:$R$66,Boost!$AY$6:$AY$66,params!B3486,"cubic")</f>
        <v>#NAME?</v>
      </c>
      <c r="G3486" s="151" t="e">
        <f ca="1">_xll.BInterpol(cf!$A$2:$A$68,cf!$B$2:$B$68,params!B3486,"cubic")/100</f>
        <v>#NAME?</v>
      </c>
      <c r="H3486" s="199" t="e">
        <f t="shared" ca="1" si="440"/>
        <v>#NAME?</v>
      </c>
      <c r="I3486" s="152">
        <f t="shared" si="435"/>
        <v>0.20721245006011235</v>
      </c>
      <c r="J3486" s="152">
        <f t="shared" si="441"/>
        <v>5.2854265118473798E-5</v>
      </c>
      <c r="K3486" s="3" t="e">
        <f t="shared" ca="1" si="437"/>
        <v>#NAME?</v>
      </c>
      <c r="L3486" s="153" t="e">
        <f t="shared" ca="1" si="442"/>
        <v>#NAME?</v>
      </c>
      <c r="M3486" s="195" t="e">
        <f ca="1">_xll.BInterpol(cf!$A$2:$A$68,cf!$C$2:$C$68,params!B3486,"cubic")</f>
        <v>#NAME?</v>
      </c>
      <c r="N3486" s="195" t="e">
        <f ca="1">+_xll.BInterpol(#REF!,#REF!,params!B3486,"cubic")</f>
        <v>#NAME?</v>
      </c>
      <c r="O3486" s="153" t="e">
        <f t="shared" ca="1" si="438"/>
        <v>#NAME?</v>
      </c>
    </row>
    <row r="3487" spans="1:15">
      <c r="A3487">
        <v>3484</v>
      </c>
      <c r="B3487">
        <f t="shared" si="436"/>
        <v>13.936</v>
      </c>
      <c r="C3487" s="151" t="e">
        <f ca="1">+_xll.BInterpol(Boost!$R$6:$R$66,Boost!$AZ$6:$AZ$66,params!B3487,"cubic")</f>
        <v>#NAME?</v>
      </c>
      <c r="D3487" s="151" t="e">
        <f ca="1">+_xll.BInterpol(Boost!$R$6:$R$66,Boost!$AX$6:$AX$66,params!B3487,"cubic")</f>
        <v>#NAME?</v>
      </c>
      <c r="E3487" s="198" t="e">
        <f t="shared" ca="1" si="439"/>
        <v>#NAME?</v>
      </c>
      <c r="F3487" s="151" t="e">
        <f ca="1">+_xll.BInterpol(Boost!$R$6:$R$66,Boost!$AY$6:$AY$66,params!B3487,"cubic")</f>
        <v>#NAME?</v>
      </c>
      <c r="G3487" s="151" t="e">
        <f ca="1">_xll.BInterpol(cf!$A$2:$A$68,cf!$B$2:$B$68,params!B3487,"cubic")/100</f>
        <v>#NAME?</v>
      </c>
      <c r="H3487" s="199" t="e">
        <f t="shared" ca="1" si="440"/>
        <v>#NAME?</v>
      </c>
      <c r="I3487" s="152">
        <f t="shared" si="435"/>
        <v>0.20726530080173078</v>
      </c>
      <c r="J3487" s="152">
        <f t="shared" si="441"/>
        <v>5.2850741618426511E-5</v>
      </c>
      <c r="K3487" s="3" t="e">
        <f t="shared" ca="1" si="437"/>
        <v>#NAME?</v>
      </c>
      <c r="L3487" s="153" t="e">
        <f t="shared" ca="1" si="442"/>
        <v>#NAME?</v>
      </c>
      <c r="M3487" s="195" t="e">
        <f ca="1">_xll.BInterpol(cf!$A$2:$A$68,cf!$C$2:$C$68,params!B3487,"cubic")</f>
        <v>#NAME?</v>
      </c>
      <c r="N3487" s="195" t="e">
        <f ca="1">+_xll.BInterpol(#REF!,#REF!,params!B3487,"cubic")</f>
        <v>#NAME?</v>
      </c>
      <c r="O3487" s="153" t="e">
        <f t="shared" ca="1" si="438"/>
        <v>#NAME?</v>
      </c>
    </row>
    <row r="3488" spans="1:15">
      <c r="A3488">
        <v>3485</v>
      </c>
      <c r="B3488">
        <f t="shared" si="436"/>
        <v>13.94</v>
      </c>
      <c r="C3488" s="151" t="e">
        <f ca="1">+_xll.BInterpol(Boost!$R$6:$R$66,Boost!$AZ$6:$AZ$66,params!B3488,"cubic")</f>
        <v>#NAME?</v>
      </c>
      <c r="D3488" s="151" t="e">
        <f ca="1">+_xll.BInterpol(Boost!$R$6:$R$66,Boost!$AX$6:$AX$66,params!B3488,"cubic")</f>
        <v>#NAME?</v>
      </c>
      <c r="E3488" s="198" t="e">
        <f t="shared" ca="1" si="439"/>
        <v>#NAME?</v>
      </c>
      <c r="F3488" s="151" t="e">
        <f ca="1">+_xll.BInterpol(Boost!$R$6:$R$66,Boost!$AY$6:$AY$66,params!B3488,"cubic")</f>
        <v>#NAME?</v>
      </c>
      <c r="G3488" s="151" t="e">
        <f ca="1">_xll.BInterpol(cf!$A$2:$A$68,cf!$B$2:$B$68,params!B3488,"cubic")/100</f>
        <v>#NAME?</v>
      </c>
      <c r="H3488" s="199" t="e">
        <f t="shared" ca="1" si="440"/>
        <v>#NAME?</v>
      </c>
      <c r="I3488" s="152">
        <f t="shared" si="435"/>
        <v>0.20731814802008375</v>
      </c>
      <c r="J3488" s="152">
        <f t="shared" si="441"/>
        <v>5.284721835296935E-5</v>
      </c>
      <c r="K3488" s="3" t="e">
        <f t="shared" ca="1" si="437"/>
        <v>#NAME?</v>
      </c>
      <c r="L3488" s="153" t="e">
        <f t="shared" ca="1" si="442"/>
        <v>#NAME?</v>
      </c>
      <c r="M3488" s="195" t="e">
        <f ca="1">_xll.BInterpol(cf!$A$2:$A$68,cf!$C$2:$C$68,params!B3488,"cubic")</f>
        <v>#NAME?</v>
      </c>
      <c r="N3488" s="195" t="e">
        <f ca="1">+_xll.BInterpol(#REF!,#REF!,params!B3488,"cubic")</f>
        <v>#NAME?</v>
      </c>
      <c r="O3488" s="153" t="e">
        <f t="shared" ca="1" si="438"/>
        <v>#NAME?</v>
      </c>
    </row>
    <row r="3489" spans="1:15">
      <c r="A3489">
        <v>3486</v>
      </c>
      <c r="B3489">
        <f t="shared" si="436"/>
        <v>13.944000000000001</v>
      </c>
      <c r="C3489" s="151" t="e">
        <f ca="1">+_xll.BInterpol(Boost!$R$6:$R$66,Boost!$AZ$6:$AZ$66,params!B3489,"cubic")</f>
        <v>#NAME?</v>
      </c>
      <c r="D3489" s="151" t="e">
        <f ca="1">+_xll.BInterpol(Boost!$R$6:$R$66,Boost!$AX$6:$AX$66,params!B3489,"cubic")</f>
        <v>#NAME?</v>
      </c>
      <c r="E3489" s="198" t="e">
        <f t="shared" ca="1" si="439"/>
        <v>#NAME?</v>
      </c>
      <c r="F3489" s="151" t="e">
        <f ca="1">+_xll.BInterpol(Boost!$R$6:$R$66,Boost!$AY$6:$AY$66,params!B3489,"cubic")</f>
        <v>#NAME?</v>
      </c>
      <c r="G3489" s="151" t="e">
        <f ca="1">_xll.BInterpol(cf!$A$2:$A$68,cf!$B$2:$B$68,params!B3489,"cubic")/100</f>
        <v>#NAME?</v>
      </c>
      <c r="H3489" s="199" t="e">
        <f t="shared" ca="1" si="440"/>
        <v>#NAME?</v>
      </c>
      <c r="I3489" s="152">
        <f t="shared" si="435"/>
        <v>0.20737099171540641</v>
      </c>
      <c r="J3489" s="152">
        <f t="shared" si="441"/>
        <v>5.2843695322657425E-5</v>
      </c>
      <c r="K3489" s="3" t="e">
        <f t="shared" ca="1" si="437"/>
        <v>#NAME?</v>
      </c>
      <c r="L3489" s="153" t="e">
        <f t="shared" ca="1" si="442"/>
        <v>#NAME?</v>
      </c>
      <c r="M3489" s="195" t="e">
        <f ca="1">_xll.BInterpol(cf!$A$2:$A$68,cf!$C$2:$C$68,params!B3489,"cubic")</f>
        <v>#NAME?</v>
      </c>
      <c r="N3489" s="195" t="e">
        <f ca="1">+_xll.BInterpol(#REF!,#REF!,params!B3489,"cubic")</f>
        <v>#NAME?</v>
      </c>
      <c r="O3489" s="153" t="e">
        <f t="shared" ca="1" si="438"/>
        <v>#NAME?</v>
      </c>
    </row>
    <row r="3490" spans="1:15">
      <c r="A3490">
        <v>3487</v>
      </c>
      <c r="B3490">
        <f t="shared" si="436"/>
        <v>13.948</v>
      </c>
      <c r="C3490" s="151" t="e">
        <f ca="1">+_xll.BInterpol(Boost!$R$6:$R$66,Boost!$AZ$6:$AZ$66,params!B3490,"cubic")</f>
        <v>#NAME?</v>
      </c>
      <c r="D3490" s="151" t="e">
        <f ca="1">+_xll.BInterpol(Boost!$R$6:$R$66,Boost!$AX$6:$AX$66,params!B3490,"cubic")</f>
        <v>#NAME?</v>
      </c>
      <c r="E3490" s="198" t="e">
        <f t="shared" ca="1" si="439"/>
        <v>#NAME?</v>
      </c>
      <c r="F3490" s="151" t="e">
        <f ca="1">+_xll.BInterpol(Boost!$R$6:$R$66,Boost!$AY$6:$AY$66,params!B3490,"cubic")</f>
        <v>#NAME?</v>
      </c>
      <c r="G3490" s="151" t="e">
        <f ca="1">_xll.BInterpol(cf!$A$2:$A$68,cf!$B$2:$B$68,params!B3490,"cubic")/100</f>
        <v>#NAME?</v>
      </c>
      <c r="H3490" s="199" t="e">
        <f t="shared" ca="1" si="440"/>
        <v>#NAME?</v>
      </c>
      <c r="I3490" s="152">
        <f t="shared" ref="I3490:I3535" si="443">1-EXP($R$5*-1*B3490/(1-$R$6))</f>
        <v>0.20742383188793334</v>
      </c>
      <c r="J3490" s="152">
        <f t="shared" si="441"/>
        <v>5.2840172526935625E-5</v>
      </c>
      <c r="K3490" s="3" t="e">
        <f t="shared" ca="1" si="437"/>
        <v>#NAME?</v>
      </c>
      <c r="L3490" s="153" t="e">
        <f t="shared" ca="1" si="442"/>
        <v>#NAME?</v>
      </c>
      <c r="M3490" s="195" t="e">
        <f ca="1">_xll.BInterpol(cf!$A$2:$A$68,cf!$C$2:$C$68,params!B3490,"cubic")</f>
        <v>#NAME?</v>
      </c>
      <c r="N3490" s="195" t="e">
        <f ca="1">+_xll.BInterpol(#REF!,#REF!,params!B3490,"cubic")</f>
        <v>#NAME?</v>
      </c>
      <c r="O3490" s="153" t="e">
        <f t="shared" ca="1" si="438"/>
        <v>#NAME?</v>
      </c>
    </row>
    <row r="3491" spans="1:15">
      <c r="A3491">
        <v>3488</v>
      </c>
      <c r="B3491">
        <f t="shared" si="436"/>
        <v>13.952</v>
      </c>
      <c r="C3491" s="151" t="e">
        <f ca="1">+_xll.BInterpol(Boost!$R$6:$R$66,Boost!$AZ$6:$AZ$66,params!B3491,"cubic")</f>
        <v>#NAME?</v>
      </c>
      <c r="D3491" s="151" t="e">
        <f ca="1">+_xll.BInterpol(Boost!$R$6:$R$66,Boost!$AX$6:$AX$66,params!B3491,"cubic")</f>
        <v>#NAME?</v>
      </c>
      <c r="E3491" s="198" t="e">
        <f t="shared" ca="1" si="439"/>
        <v>#NAME?</v>
      </c>
      <c r="F3491" s="151" t="e">
        <f ca="1">+_xll.BInterpol(Boost!$R$6:$R$66,Boost!$AY$6:$AY$66,params!B3491,"cubic")</f>
        <v>#NAME?</v>
      </c>
      <c r="G3491" s="151" t="e">
        <f ca="1">_xll.BInterpol(cf!$A$2:$A$68,cf!$B$2:$B$68,params!B3491,"cubic")/100</f>
        <v>#NAME?</v>
      </c>
      <c r="H3491" s="199" t="e">
        <f t="shared" ca="1" si="440"/>
        <v>#NAME?</v>
      </c>
      <c r="I3491" s="152">
        <f t="shared" si="443"/>
        <v>0.20747666853789959</v>
      </c>
      <c r="J3491" s="152">
        <f t="shared" si="441"/>
        <v>5.2836649966248039E-5</v>
      </c>
      <c r="K3491" s="3" t="e">
        <f t="shared" ca="1" si="437"/>
        <v>#NAME?</v>
      </c>
      <c r="L3491" s="153" t="e">
        <f t="shared" ca="1" si="442"/>
        <v>#NAME?</v>
      </c>
      <c r="M3491" s="195" t="e">
        <f ca="1">_xll.BInterpol(cf!$A$2:$A$68,cf!$C$2:$C$68,params!B3491,"cubic")</f>
        <v>#NAME?</v>
      </c>
      <c r="N3491" s="195" t="e">
        <f ca="1">+_xll.BInterpol(#REF!,#REF!,params!B3491,"cubic")</f>
        <v>#NAME?</v>
      </c>
      <c r="O3491" s="153" t="e">
        <f t="shared" ca="1" si="438"/>
        <v>#NAME?</v>
      </c>
    </row>
    <row r="3492" spans="1:15">
      <c r="A3492">
        <v>3489</v>
      </c>
      <c r="B3492">
        <f t="shared" si="436"/>
        <v>13.956</v>
      </c>
      <c r="C3492" s="151" t="e">
        <f ca="1">+_xll.BInterpol(Boost!$R$6:$R$66,Boost!$AZ$6:$AZ$66,params!B3492,"cubic")</f>
        <v>#NAME?</v>
      </c>
      <c r="D3492" s="151" t="e">
        <f ca="1">+_xll.BInterpol(Boost!$R$6:$R$66,Boost!$AX$6:$AX$66,params!B3492,"cubic")</f>
        <v>#NAME?</v>
      </c>
      <c r="E3492" s="198" t="e">
        <f t="shared" ca="1" si="439"/>
        <v>#NAME?</v>
      </c>
      <c r="F3492" s="151" t="e">
        <f ca="1">+_xll.BInterpol(Boost!$R$6:$R$66,Boost!$AY$6:$AY$66,params!B3492,"cubic")</f>
        <v>#NAME?</v>
      </c>
      <c r="G3492" s="151" t="e">
        <f ca="1">_xll.BInterpol(cf!$A$2:$A$68,cf!$B$2:$B$68,params!B3492,"cubic")/100</f>
        <v>#NAME?</v>
      </c>
      <c r="H3492" s="199" t="e">
        <f t="shared" ca="1" si="440"/>
        <v>#NAME?</v>
      </c>
      <c r="I3492" s="152">
        <f t="shared" si="443"/>
        <v>0.20752950166553996</v>
      </c>
      <c r="J3492" s="152">
        <f t="shared" si="441"/>
        <v>5.2833127640372624E-5</v>
      </c>
      <c r="K3492" s="3" t="e">
        <f t="shared" ca="1" si="437"/>
        <v>#NAME?</v>
      </c>
      <c r="L3492" s="153" t="e">
        <f t="shared" ca="1" si="442"/>
        <v>#NAME?</v>
      </c>
      <c r="M3492" s="195" t="e">
        <f ca="1">_xll.BInterpol(cf!$A$2:$A$68,cf!$C$2:$C$68,params!B3492,"cubic")</f>
        <v>#NAME?</v>
      </c>
      <c r="N3492" s="195" t="e">
        <f ca="1">+_xll.BInterpol(#REF!,#REF!,params!B3492,"cubic")</f>
        <v>#NAME?</v>
      </c>
      <c r="O3492" s="153" t="e">
        <f t="shared" ca="1" si="438"/>
        <v>#NAME?</v>
      </c>
    </row>
    <row r="3493" spans="1:15">
      <c r="A3493">
        <v>3490</v>
      </c>
      <c r="B3493">
        <f t="shared" si="436"/>
        <v>13.96</v>
      </c>
      <c r="C3493" s="151" t="e">
        <f ca="1">+_xll.BInterpol(Boost!$R$6:$R$66,Boost!$AZ$6:$AZ$66,params!B3493,"cubic")</f>
        <v>#NAME?</v>
      </c>
      <c r="D3493" s="151" t="e">
        <f ca="1">+_xll.BInterpol(Boost!$R$6:$R$66,Boost!$AX$6:$AX$66,params!B3493,"cubic")</f>
        <v>#NAME?</v>
      </c>
      <c r="E3493" s="198" t="e">
        <f t="shared" ca="1" si="439"/>
        <v>#NAME?</v>
      </c>
      <c r="F3493" s="151" t="e">
        <f ca="1">+_xll.BInterpol(Boost!$R$6:$R$66,Boost!$AY$6:$AY$66,params!B3493,"cubic")</f>
        <v>#NAME?</v>
      </c>
      <c r="G3493" s="151" t="e">
        <f ca="1">_xll.BInterpol(cf!$A$2:$A$68,cf!$B$2:$B$68,params!B3493,"cubic")/100</f>
        <v>#NAME?</v>
      </c>
      <c r="H3493" s="199" t="e">
        <f t="shared" ca="1" si="440"/>
        <v>#NAME?</v>
      </c>
      <c r="I3493" s="152">
        <f t="shared" si="443"/>
        <v>0.20758233127108916</v>
      </c>
      <c r="J3493" s="152">
        <f t="shared" si="441"/>
        <v>5.2829605549198355E-5</v>
      </c>
      <c r="K3493" s="3" t="e">
        <f t="shared" ca="1" si="437"/>
        <v>#NAME?</v>
      </c>
      <c r="L3493" s="153" t="e">
        <f t="shared" ca="1" si="442"/>
        <v>#NAME?</v>
      </c>
      <c r="M3493" s="195" t="e">
        <f ca="1">_xll.BInterpol(cf!$A$2:$A$68,cf!$C$2:$C$68,params!B3493,"cubic")</f>
        <v>#NAME?</v>
      </c>
      <c r="N3493" s="195" t="e">
        <f ca="1">+_xll.BInterpol(#REF!,#REF!,params!B3493,"cubic")</f>
        <v>#NAME?</v>
      </c>
      <c r="O3493" s="153" t="e">
        <f t="shared" ca="1" si="438"/>
        <v>#NAME?</v>
      </c>
    </row>
    <row r="3494" spans="1:15">
      <c r="A3494">
        <v>3491</v>
      </c>
      <c r="B3494">
        <f t="shared" si="436"/>
        <v>13.964</v>
      </c>
      <c r="C3494" s="151" t="e">
        <f ca="1">+_xll.BInterpol(Boost!$R$6:$R$66,Boost!$AZ$6:$AZ$66,params!B3494,"cubic")</f>
        <v>#NAME?</v>
      </c>
      <c r="D3494" s="151" t="e">
        <f ca="1">+_xll.BInterpol(Boost!$R$6:$R$66,Boost!$AX$6:$AX$66,params!B3494,"cubic")</f>
        <v>#NAME?</v>
      </c>
      <c r="E3494" s="198" t="e">
        <f t="shared" ca="1" si="439"/>
        <v>#NAME?</v>
      </c>
      <c r="F3494" s="151" t="e">
        <f ca="1">+_xll.BInterpol(Boost!$R$6:$R$66,Boost!$AY$6:$AY$66,params!B3494,"cubic")</f>
        <v>#NAME?</v>
      </c>
      <c r="G3494" s="151" t="e">
        <f ca="1">_xll.BInterpol(cf!$A$2:$A$68,cf!$B$2:$B$68,params!B3494,"cubic")/100</f>
        <v>#NAME?</v>
      </c>
      <c r="H3494" s="199" t="e">
        <f t="shared" ca="1" si="440"/>
        <v>#NAME?</v>
      </c>
      <c r="I3494" s="152">
        <f t="shared" si="443"/>
        <v>0.20763515735478211</v>
      </c>
      <c r="J3494" s="152">
        <f t="shared" si="441"/>
        <v>5.2826083692947279E-5</v>
      </c>
      <c r="K3494" s="3" t="e">
        <f t="shared" ca="1" si="437"/>
        <v>#NAME?</v>
      </c>
      <c r="L3494" s="153" t="e">
        <f t="shared" ca="1" si="442"/>
        <v>#NAME?</v>
      </c>
      <c r="M3494" s="195" t="e">
        <f ca="1">_xll.BInterpol(cf!$A$2:$A$68,cf!$C$2:$C$68,params!B3494,"cubic")</f>
        <v>#NAME?</v>
      </c>
      <c r="N3494" s="195" t="e">
        <f ca="1">+_xll.BInterpol(#REF!,#REF!,params!B3494,"cubic")</f>
        <v>#NAME?</v>
      </c>
      <c r="O3494" s="153" t="e">
        <f t="shared" ca="1" si="438"/>
        <v>#NAME?</v>
      </c>
    </row>
    <row r="3495" spans="1:15">
      <c r="A3495">
        <v>3492</v>
      </c>
      <c r="B3495">
        <f t="shared" si="436"/>
        <v>13.968</v>
      </c>
      <c r="C3495" s="151" t="e">
        <f ca="1">+_xll.BInterpol(Boost!$R$6:$R$66,Boost!$AZ$6:$AZ$66,params!B3495,"cubic")</f>
        <v>#NAME?</v>
      </c>
      <c r="D3495" s="151" t="e">
        <f ca="1">+_xll.BInterpol(Boost!$R$6:$R$66,Boost!$AX$6:$AX$66,params!B3495,"cubic")</f>
        <v>#NAME?</v>
      </c>
      <c r="E3495" s="198" t="e">
        <f t="shared" ca="1" si="439"/>
        <v>#NAME?</v>
      </c>
      <c r="F3495" s="151" t="e">
        <f ca="1">+_xll.BInterpol(Boost!$R$6:$R$66,Boost!$AY$6:$AY$66,params!B3495,"cubic")</f>
        <v>#NAME?</v>
      </c>
      <c r="G3495" s="151" t="e">
        <f ca="1">_xll.BInterpol(cf!$A$2:$A$68,cf!$B$2:$B$68,params!B3495,"cubic")/100</f>
        <v>#NAME?</v>
      </c>
      <c r="H3495" s="199" t="e">
        <f t="shared" ca="1" si="440"/>
        <v>#NAME?</v>
      </c>
      <c r="I3495" s="152">
        <f t="shared" si="443"/>
        <v>0.20768797991685339</v>
      </c>
      <c r="J3495" s="152">
        <f t="shared" si="441"/>
        <v>5.2822562071286328E-5</v>
      </c>
      <c r="K3495" s="3" t="e">
        <f t="shared" ca="1" si="437"/>
        <v>#NAME?</v>
      </c>
      <c r="L3495" s="153" t="e">
        <f t="shared" ca="1" si="442"/>
        <v>#NAME?</v>
      </c>
      <c r="M3495" s="195" t="e">
        <f ca="1">_xll.BInterpol(cf!$A$2:$A$68,cf!$C$2:$C$68,params!B3495,"cubic")</f>
        <v>#NAME?</v>
      </c>
      <c r="N3495" s="195" t="e">
        <f ca="1">+_xll.BInterpol(#REF!,#REF!,params!B3495,"cubic")</f>
        <v>#NAME?</v>
      </c>
      <c r="O3495" s="153" t="e">
        <f t="shared" ca="1" si="438"/>
        <v>#NAME?</v>
      </c>
    </row>
    <row r="3496" spans="1:15">
      <c r="A3496">
        <v>3493</v>
      </c>
      <c r="B3496">
        <f t="shared" si="436"/>
        <v>13.972</v>
      </c>
      <c r="C3496" s="151" t="e">
        <f ca="1">+_xll.BInterpol(Boost!$R$6:$R$66,Boost!$AZ$6:$AZ$66,params!B3496,"cubic")</f>
        <v>#NAME?</v>
      </c>
      <c r="D3496" s="151" t="e">
        <f ca="1">+_xll.BInterpol(Boost!$R$6:$R$66,Boost!$AX$6:$AX$66,params!B3496,"cubic")</f>
        <v>#NAME?</v>
      </c>
      <c r="E3496" s="198" t="e">
        <f t="shared" ca="1" si="439"/>
        <v>#NAME?</v>
      </c>
      <c r="F3496" s="151" t="e">
        <f ca="1">+_xll.BInterpol(Boost!$R$6:$R$66,Boost!$AY$6:$AY$66,params!B3496,"cubic")</f>
        <v>#NAME?</v>
      </c>
      <c r="G3496" s="151" t="e">
        <f ca="1">_xll.BInterpol(cf!$A$2:$A$68,cf!$B$2:$B$68,params!B3496,"cubic")/100</f>
        <v>#NAME?</v>
      </c>
      <c r="H3496" s="199" t="e">
        <f t="shared" ca="1" si="440"/>
        <v>#NAME?</v>
      </c>
      <c r="I3496" s="152">
        <f t="shared" si="443"/>
        <v>0.20774079895753805</v>
      </c>
      <c r="J3496" s="152">
        <f t="shared" si="441"/>
        <v>5.2819040684659591E-5</v>
      </c>
      <c r="K3496" s="3" t="e">
        <f t="shared" ca="1" si="437"/>
        <v>#NAME?</v>
      </c>
      <c r="L3496" s="153" t="e">
        <f t="shared" ca="1" si="442"/>
        <v>#NAME?</v>
      </c>
      <c r="M3496" s="195" t="e">
        <f ca="1">_xll.BInterpol(cf!$A$2:$A$68,cf!$C$2:$C$68,params!B3496,"cubic")</f>
        <v>#NAME?</v>
      </c>
      <c r="N3496" s="195" t="e">
        <f ca="1">+_xll.BInterpol(#REF!,#REF!,params!B3496,"cubic")</f>
        <v>#NAME?</v>
      </c>
      <c r="O3496" s="153" t="e">
        <f t="shared" ca="1" si="438"/>
        <v>#NAME?</v>
      </c>
    </row>
    <row r="3497" spans="1:15">
      <c r="A3497">
        <v>3494</v>
      </c>
      <c r="B3497">
        <f t="shared" si="436"/>
        <v>13.976000000000001</v>
      </c>
      <c r="C3497" s="151" t="e">
        <f ca="1">+_xll.BInterpol(Boost!$R$6:$R$66,Boost!$AZ$6:$AZ$66,params!B3497,"cubic")</f>
        <v>#NAME?</v>
      </c>
      <c r="D3497" s="151" t="e">
        <f ca="1">+_xll.BInterpol(Boost!$R$6:$R$66,Boost!$AX$6:$AX$66,params!B3497,"cubic")</f>
        <v>#NAME?</v>
      </c>
      <c r="E3497" s="198" t="e">
        <f t="shared" ca="1" si="439"/>
        <v>#NAME?</v>
      </c>
      <c r="F3497" s="151" t="e">
        <f ca="1">+_xll.BInterpol(Boost!$R$6:$R$66,Boost!$AY$6:$AY$66,params!B3497,"cubic")</f>
        <v>#NAME?</v>
      </c>
      <c r="G3497" s="151" t="e">
        <f ca="1">_xll.BInterpol(cf!$A$2:$A$68,cf!$B$2:$B$68,params!B3497,"cubic")/100</f>
        <v>#NAME?</v>
      </c>
      <c r="H3497" s="199" t="e">
        <f t="shared" ca="1" si="440"/>
        <v>#NAME?</v>
      </c>
      <c r="I3497" s="152">
        <f t="shared" si="443"/>
        <v>0.20779361447707068</v>
      </c>
      <c r="J3497" s="152">
        <f t="shared" si="441"/>
        <v>5.2815519532622979E-5</v>
      </c>
      <c r="K3497" s="3" t="e">
        <f t="shared" ca="1" si="437"/>
        <v>#NAME?</v>
      </c>
      <c r="L3497" s="153" t="e">
        <f t="shared" ca="1" si="442"/>
        <v>#NAME?</v>
      </c>
      <c r="M3497" s="195" t="e">
        <f ca="1">_xll.BInterpol(cf!$A$2:$A$68,cf!$C$2:$C$68,params!B3497,"cubic")</f>
        <v>#NAME?</v>
      </c>
      <c r="N3497" s="195" t="e">
        <f ca="1">+_xll.BInterpol(#REF!,#REF!,params!B3497,"cubic")</f>
        <v>#NAME?</v>
      </c>
      <c r="O3497" s="153" t="e">
        <f t="shared" ca="1" si="438"/>
        <v>#NAME?</v>
      </c>
    </row>
    <row r="3498" spans="1:15">
      <c r="A3498">
        <v>3495</v>
      </c>
      <c r="B3498">
        <f t="shared" si="436"/>
        <v>13.98</v>
      </c>
      <c r="C3498" s="151" t="e">
        <f ca="1">+_xll.BInterpol(Boost!$R$6:$R$66,Boost!$AZ$6:$AZ$66,params!B3498,"cubic")</f>
        <v>#NAME?</v>
      </c>
      <c r="D3498" s="151" t="e">
        <f ca="1">+_xll.BInterpol(Boost!$R$6:$R$66,Boost!$AX$6:$AX$66,params!B3498,"cubic")</f>
        <v>#NAME?</v>
      </c>
      <c r="E3498" s="198" t="e">
        <f t="shared" ca="1" si="439"/>
        <v>#NAME?</v>
      </c>
      <c r="F3498" s="151" t="e">
        <f ca="1">+_xll.BInterpol(Boost!$R$6:$R$66,Boost!$AY$6:$AY$66,params!B3498,"cubic")</f>
        <v>#NAME?</v>
      </c>
      <c r="G3498" s="151" t="e">
        <f ca="1">_xll.BInterpol(cf!$A$2:$A$68,cf!$B$2:$B$68,params!B3498,"cubic")/100</f>
        <v>#NAME?</v>
      </c>
      <c r="H3498" s="199" t="e">
        <f t="shared" ca="1" si="440"/>
        <v>#NAME?</v>
      </c>
      <c r="I3498" s="152">
        <f t="shared" si="443"/>
        <v>0.20784642647568596</v>
      </c>
      <c r="J3498" s="152">
        <f t="shared" si="441"/>
        <v>5.2811998615287514E-5</v>
      </c>
      <c r="K3498" s="3" t="e">
        <f t="shared" ca="1" si="437"/>
        <v>#NAME?</v>
      </c>
      <c r="L3498" s="153" t="e">
        <f t="shared" ca="1" si="442"/>
        <v>#NAME?</v>
      </c>
      <c r="M3498" s="195" t="e">
        <f ca="1">_xll.BInterpol(cf!$A$2:$A$68,cf!$C$2:$C$68,params!B3498,"cubic")</f>
        <v>#NAME?</v>
      </c>
      <c r="N3498" s="195" t="e">
        <f ca="1">+_xll.BInterpol(#REF!,#REF!,params!B3498,"cubic")</f>
        <v>#NAME?</v>
      </c>
      <c r="O3498" s="153" t="e">
        <f t="shared" ca="1" si="438"/>
        <v>#NAME?</v>
      </c>
    </row>
    <row r="3499" spans="1:15">
      <c r="A3499">
        <v>3496</v>
      </c>
      <c r="B3499">
        <f t="shared" si="436"/>
        <v>13.984</v>
      </c>
      <c r="C3499" s="151" t="e">
        <f ca="1">+_xll.BInterpol(Boost!$R$6:$R$66,Boost!$AZ$6:$AZ$66,params!B3499,"cubic")</f>
        <v>#NAME?</v>
      </c>
      <c r="D3499" s="151" t="e">
        <f ca="1">+_xll.BInterpol(Boost!$R$6:$R$66,Boost!$AX$6:$AX$66,params!B3499,"cubic")</f>
        <v>#NAME?</v>
      </c>
      <c r="E3499" s="198" t="e">
        <f t="shared" ca="1" si="439"/>
        <v>#NAME?</v>
      </c>
      <c r="F3499" s="151" t="e">
        <f ca="1">+_xll.BInterpol(Boost!$R$6:$R$66,Boost!$AY$6:$AY$66,params!B3499,"cubic")</f>
        <v>#NAME?</v>
      </c>
      <c r="G3499" s="151" t="e">
        <f ca="1">_xll.BInterpol(cf!$A$2:$A$68,cf!$B$2:$B$68,params!B3499,"cubic")/100</f>
        <v>#NAME?</v>
      </c>
      <c r="H3499" s="199" t="e">
        <f t="shared" ca="1" si="440"/>
        <v>#NAME?</v>
      </c>
      <c r="I3499" s="152">
        <f t="shared" si="443"/>
        <v>0.20789923495361884</v>
      </c>
      <c r="J3499" s="152">
        <f t="shared" si="441"/>
        <v>5.2808477932875242E-5</v>
      </c>
      <c r="K3499" s="3" t="e">
        <f t="shared" ca="1" si="437"/>
        <v>#NAME?</v>
      </c>
      <c r="L3499" s="153" t="e">
        <f t="shared" ca="1" si="442"/>
        <v>#NAME?</v>
      </c>
      <c r="M3499" s="195" t="e">
        <f ca="1">_xll.BInterpol(cf!$A$2:$A$68,cf!$C$2:$C$68,params!B3499,"cubic")</f>
        <v>#NAME?</v>
      </c>
      <c r="N3499" s="195" t="e">
        <f ca="1">+_xll.BInterpol(#REF!,#REF!,params!B3499,"cubic")</f>
        <v>#NAME?</v>
      </c>
      <c r="O3499" s="153" t="e">
        <f t="shared" ca="1" si="438"/>
        <v>#NAME?</v>
      </c>
    </row>
    <row r="3500" spans="1:15">
      <c r="A3500">
        <v>3497</v>
      </c>
      <c r="B3500">
        <f t="shared" si="436"/>
        <v>13.988</v>
      </c>
      <c r="C3500" s="151" t="e">
        <f ca="1">+_xll.BInterpol(Boost!$R$6:$R$66,Boost!$AZ$6:$AZ$66,params!B3500,"cubic")</f>
        <v>#NAME?</v>
      </c>
      <c r="D3500" s="151" t="e">
        <f ca="1">+_xll.BInterpol(Boost!$R$6:$R$66,Boost!$AX$6:$AX$66,params!B3500,"cubic")</f>
        <v>#NAME?</v>
      </c>
      <c r="E3500" s="198" t="e">
        <f t="shared" ca="1" si="439"/>
        <v>#NAME?</v>
      </c>
      <c r="F3500" s="151" t="e">
        <f ca="1">+_xll.BInterpol(Boost!$R$6:$R$66,Boost!$AY$6:$AY$66,params!B3500,"cubic")</f>
        <v>#NAME?</v>
      </c>
      <c r="G3500" s="151" t="e">
        <f ca="1">_xll.BInterpol(cf!$A$2:$A$68,cf!$B$2:$B$68,params!B3500,"cubic")/100</f>
        <v>#NAME?</v>
      </c>
      <c r="H3500" s="199" t="e">
        <f t="shared" ca="1" si="440"/>
        <v>#NAME?</v>
      </c>
      <c r="I3500" s="152">
        <f t="shared" si="443"/>
        <v>0.20795203991110378</v>
      </c>
      <c r="J3500" s="152">
        <f t="shared" si="441"/>
        <v>5.2804957484942072E-5</v>
      </c>
      <c r="K3500" s="3" t="e">
        <f t="shared" ca="1" si="437"/>
        <v>#NAME?</v>
      </c>
      <c r="L3500" s="153" t="e">
        <f t="shared" ca="1" si="442"/>
        <v>#NAME?</v>
      </c>
      <c r="M3500" s="195" t="e">
        <f ca="1">_xll.BInterpol(cf!$A$2:$A$68,cf!$C$2:$C$68,params!B3500,"cubic")</f>
        <v>#NAME?</v>
      </c>
      <c r="N3500" s="195" t="e">
        <f ca="1">+_xll.BInterpol(#REF!,#REF!,params!B3500,"cubic")</f>
        <v>#NAME?</v>
      </c>
      <c r="O3500" s="153" t="e">
        <f t="shared" ca="1" si="438"/>
        <v>#NAME?</v>
      </c>
    </row>
    <row r="3501" spans="1:15">
      <c r="A3501">
        <v>3498</v>
      </c>
      <c r="B3501">
        <f t="shared" si="436"/>
        <v>13.992000000000001</v>
      </c>
      <c r="C3501" s="151" t="e">
        <f ca="1">+_xll.BInterpol(Boost!$R$6:$R$66,Boost!$AZ$6:$AZ$66,params!B3501,"cubic")</f>
        <v>#NAME?</v>
      </c>
      <c r="D3501" s="151" t="e">
        <f ca="1">+_xll.BInterpol(Boost!$R$6:$R$66,Boost!$AX$6:$AX$66,params!B3501,"cubic")</f>
        <v>#NAME?</v>
      </c>
      <c r="E3501" s="198" t="e">
        <f t="shared" ca="1" si="439"/>
        <v>#NAME?</v>
      </c>
      <c r="F3501" s="151" t="e">
        <f ca="1">+_xll.BInterpol(Boost!$R$6:$R$66,Boost!$AY$6:$AY$66,params!B3501,"cubic")</f>
        <v>#NAME?</v>
      </c>
      <c r="G3501" s="151" t="e">
        <f ca="1">_xll.BInterpol(cf!$A$2:$A$68,cf!$B$2:$B$68,params!B3501,"cubic")/100</f>
        <v>#NAME?</v>
      </c>
      <c r="H3501" s="199" t="e">
        <f t="shared" ca="1" si="440"/>
        <v>#NAME?</v>
      </c>
      <c r="I3501" s="152">
        <f t="shared" si="443"/>
        <v>0.2080048413483756</v>
      </c>
      <c r="J3501" s="152">
        <f t="shared" si="441"/>
        <v>5.2801437271821072E-5</v>
      </c>
      <c r="K3501" s="3" t="e">
        <f t="shared" ca="1" si="437"/>
        <v>#NAME?</v>
      </c>
      <c r="L3501" s="153" t="e">
        <f t="shared" ca="1" si="442"/>
        <v>#NAME?</v>
      </c>
      <c r="M3501" s="195" t="e">
        <f ca="1">_xll.BInterpol(cf!$A$2:$A$68,cf!$C$2:$C$68,params!B3501,"cubic")</f>
        <v>#NAME?</v>
      </c>
      <c r="N3501" s="195" t="e">
        <f ca="1">+_xll.BInterpol(#REF!,#REF!,params!B3501,"cubic")</f>
        <v>#NAME?</v>
      </c>
      <c r="O3501" s="153" t="e">
        <f t="shared" ca="1" si="438"/>
        <v>#NAME?</v>
      </c>
    </row>
    <row r="3502" spans="1:15">
      <c r="A3502">
        <v>3499</v>
      </c>
      <c r="B3502">
        <f t="shared" si="436"/>
        <v>13.996</v>
      </c>
      <c r="C3502" s="151" t="e">
        <f ca="1">+_xll.BInterpol(Boost!$R$6:$R$66,Boost!$AZ$6:$AZ$66,params!B3502,"cubic")</f>
        <v>#NAME?</v>
      </c>
      <c r="D3502" s="151" t="e">
        <f ca="1">+_xll.BInterpol(Boost!$R$6:$R$66,Boost!$AX$6:$AX$66,params!B3502,"cubic")</f>
        <v>#NAME?</v>
      </c>
      <c r="E3502" s="198" t="e">
        <f t="shared" ca="1" si="439"/>
        <v>#NAME?</v>
      </c>
      <c r="F3502" s="151" t="e">
        <f ca="1">+_xll.BInterpol(Boost!$R$6:$R$66,Boost!$AY$6:$AY$66,params!B3502,"cubic")</f>
        <v>#NAME?</v>
      </c>
      <c r="G3502" s="151" t="e">
        <f ca="1">_xll.BInterpol(cf!$A$2:$A$68,cf!$B$2:$B$68,params!B3502,"cubic")/100</f>
        <v>#NAME?</v>
      </c>
      <c r="H3502" s="199" t="e">
        <f t="shared" ca="1" si="440"/>
        <v>#NAME?</v>
      </c>
      <c r="I3502" s="152">
        <f t="shared" si="443"/>
        <v>0.20805763926566889</v>
      </c>
      <c r="J3502" s="152">
        <f t="shared" si="441"/>
        <v>5.2797917293290197E-5</v>
      </c>
      <c r="K3502" s="3" t="e">
        <f t="shared" ca="1" si="437"/>
        <v>#NAME?</v>
      </c>
      <c r="L3502" s="153" t="e">
        <f t="shared" ca="1" si="442"/>
        <v>#NAME?</v>
      </c>
      <c r="M3502" s="195" t="e">
        <f ca="1">_xll.BInterpol(cf!$A$2:$A$68,cf!$C$2:$C$68,params!B3502,"cubic")</f>
        <v>#NAME?</v>
      </c>
      <c r="N3502" s="195" t="e">
        <f ca="1">+_xll.BInterpol(#REF!,#REF!,params!B3502,"cubic")</f>
        <v>#NAME?</v>
      </c>
      <c r="O3502" s="153" t="e">
        <f t="shared" ca="1" si="438"/>
        <v>#NAME?</v>
      </c>
    </row>
    <row r="3503" spans="1:15">
      <c r="A3503">
        <v>3500</v>
      </c>
      <c r="B3503">
        <f t="shared" si="436"/>
        <v>14</v>
      </c>
      <c r="C3503" s="151" t="e">
        <f ca="1">+_xll.BInterpol(Boost!$R$6:$R$66,Boost!$AZ$6:$AZ$66,params!B3503,"cubic")</f>
        <v>#NAME?</v>
      </c>
      <c r="D3503" s="151" t="e">
        <f ca="1">+_xll.BInterpol(Boost!$R$6:$R$66,Boost!$AX$6:$AX$66,params!B3503,"cubic")</f>
        <v>#NAME?</v>
      </c>
      <c r="E3503" s="198" t="e">
        <f t="shared" ca="1" si="439"/>
        <v>#NAME?</v>
      </c>
      <c r="F3503" s="151" t="e">
        <f ca="1">+_xll.BInterpol(Boost!$R$6:$R$66,Boost!$AY$6:$AY$66,params!B3503,"cubic")</f>
        <v>#NAME?</v>
      </c>
      <c r="G3503" s="151" t="e">
        <f ca="1">_xll.BInterpol(cf!$A$2:$A$68,cf!$B$2:$B$68,params!B3503,"cubic")/100</f>
        <v>#NAME?</v>
      </c>
      <c r="H3503" s="199" t="e">
        <f t="shared" ca="1" si="440"/>
        <v>#NAME?</v>
      </c>
      <c r="I3503" s="152">
        <f t="shared" si="443"/>
        <v>0.20811043366321835</v>
      </c>
      <c r="J3503" s="152">
        <f t="shared" si="441"/>
        <v>5.279439754946047E-5</v>
      </c>
      <c r="K3503" s="3" t="e">
        <f t="shared" ca="1" si="437"/>
        <v>#NAME?</v>
      </c>
      <c r="L3503" s="153" t="e">
        <f t="shared" ca="1" si="442"/>
        <v>#NAME?</v>
      </c>
      <c r="M3503" s="195" t="e">
        <f ca="1">_xll.BInterpol(cf!$A$2:$A$68,cf!$C$2:$C$68,params!B3503,"cubic")</f>
        <v>#NAME?</v>
      </c>
      <c r="N3503" s="195" t="e">
        <f ca="1">+_xll.BInterpol(#REF!,#REF!,params!B3503,"cubic")</f>
        <v>#NAME?</v>
      </c>
      <c r="O3503" s="153" t="e">
        <f t="shared" ca="1" si="438"/>
        <v>#NAME?</v>
      </c>
    </row>
    <row r="3504" spans="1:15">
      <c r="A3504">
        <v>3501</v>
      </c>
      <c r="B3504">
        <f t="shared" si="436"/>
        <v>14.004</v>
      </c>
      <c r="C3504" s="151" t="e">
        <f ca="1">+_xll.BInterpol(Boost!$R$6:$R$66,Boost!$AZ$6:$AZ$66,params!B3504,"cubic")</f>
        <v>#NAME?</v>
      </c>
      <c r="D3504" s="151" t="e">
        <f ca="1">+_xll.BInterpol(Boost!$R$6:$R$66,Boost!$AX$6:$AX$66,params!B3504,"cubic")</f>
        <v>#NAME?</v>
      </c>
      <c r="E3504" s="198" t="e">
        <f t="shared" ca="1" si="439"/>
        <v>#NAME?</v>
      </c>
      <c r="F3504" s="151" t="e">
        <f ca="1">+_xll.BInterpol(Boost!$R$6:$R$66,Boost!$AY$6:$AY$66,params!B3504,"cubic")</f>
        <v>#NAME?</v>
      </c>
      <c r="G3504" s="151" t="e">
        <f ca="1">_xll.BInterpol(cf!$A$2:$A$68,cf!$B$2:$B$68,params!B3504,"cubic")/100</f>
        <v>#NAME?</v>
      </c>
      <c r="H3504" s="199" t="e">
        <f t="shared" ca="1" si="440"/>
        <v>#NAME?</v>
      </c>
      <c r="I3504" s="152">
        <f t="shared" si="443"/>
        <v>0.20816322454125868</v>
      </c>
      <c r="J3504" s="152">
        <f t="shared" si="441"/>
        <v>5.279087804033189E-5</v>
      </c>
      <c r="K3504" s="3" t="e">
        <f t="shared" ca="1" si="437"/>
        <v>#NAME?</v>
      </c>
      <c r="L3504" s="153" t="e">
        <f t="shared" ca="1" si="442"/>
        <v>#NAME?</v>
      </c>
      <c r="M3504" s="195" t="e">
        <f ca="1">_xll.BInterpol(cf!$A$2:$A$68,cf!$C$2:$C$68,params!B3504,"cubic")</f>
        <v>#NAME?</v>
      </c>
      <c r="N3504" s="195" t="e">
        <f ca="1">+_xll.BInterpol(#REF!,#REF!,params!B3504,"cubic")</f>
        <v>#NAME?</v>
      </c>
      <c r="O3504" s="153" t="e">
        <f t="shared" ca="1" si="438"/>
        <v>#NAME?</v>
      </c>
    </row>
    <row r="3505" spans="1:15">
      <c r="A3505">
        <v>3502</v>
      </c>
      <c r="B3505">
        <f t="shared" si="436"/>
        <v>14.007999999999999</v>
      </c>
      <c r="C3505" s="151" t="e">
        <f ca="1">+_xll.BInterpol(Boost!$R$6:$R$66,Boost!$AZ$6:$AZ$66,params!B3505,"cubic")</f>
        <v>#NAME?</v>
      </c>
      <c r="D3505" s="151" t="e">
        <f ca="1">+_xll.BInterpol(Boost!$R$6:$R$66,Boost!$AX$6:$AX$66,params!B3505,"cubic")</f>
        <v>#NAME?</v>
      </c>
      <c r="E3505" s="198" t="e">
        <f t="shared" ca="1" si="439"/>
        <v>#NAME?</v>
      </c>
      <c r="F3505" s="151" t="e">
        <f ca="1">+_xll.BInterpol(Boost!$R$6:$R$66,Boost!$AY$6:$AY$66,params!B3505,"cubic")</f>
        <v>#NAME?</v>
      </c>
      <c r="G3505" s="151" t="e">
        <f ca="1">_xll.BInterpol(cf!$A$2:$A$68,cf!$B$2:$B$68,params!B3505,"cubic")/100</f>
        <v>#NAME?</v>
      </c>
      <c r="H3505" s="199" t="e">
        <f t="shared" ca="1" si="440"/>
        <v>#NAME?</v>
      </c>
      <c r="I3505" s="152">
        <f t="shared" si="443"/>
        <v>0.20821601190002437</v>
      </c>
      <c r="J3505" s="152">
        <f t="shared" si="441"/>
        <v>5.2787358765682413E-5</v>
      </c>
      <c r="K3505" s="3" t="e">
        <f t="shared" ca="1" si="437"/>
        <v>#NAME?</v>
      </c>
      <c r="L3505" s="153" t="e">
        <f t="shared" ca="1" si="442"/>
        <v>#NAME?</v>
      </c>
      <c r="M3505" s="195" t="e">
        <f ca="1">_xll.BInterpol(cf!$A$2:$A$68,cf!$C$2:$C$68,params!B3505,"cubic")</f>
        <v>#NAME?</v>
      </c>
      <c r="N3505" s="195" t="e">
        <f ca="1">+_xll.BInterpol(#REF!,#REF!,params!B3505,"cubic")</f>
        <v>#NAME?</v>
      </c>
      <c r="O3505" s="153" t="e">
        <f t="shared" ca="1" si="438"/>
        <v>#NAME?</v>
      </c>
    </row>
    <row r="3506" spans="1:15">
      <c r="A3506">
        <v>3503</v>
      </c>
      <c r="B3506">
        <f t="shared" si="436"/>
        <v>14.012</v>
      </c>
      <c r="C3506" s="151" t="e">
        <f ca="1">+_xll.BInterpol(Boost!$R$6:$R$66,Boost!$AZ$6:$AZ$66,params!B3506,"cubic")</f>
        <v>#NAME?</v>
      </c>
      <c r="D3506" s="151" t="e">
        <f ca="1">+_xll.BInterpol(Boost!$R$6:$R$66,Boost!$AX$6:$AX$66,params!B3506,"cubic")</f>
        <v>#NAME?</v>
      </c>
      <c r="E3506" s="198" t="e">
        <f t="shared" ca="1" si="439"/>
        <v>#NAME?</v>
      </c>
      <c r="F3506" s="151" t="e">
        <f ca="1">+_xll.BInterpol(Boost!$R$6:$R$66,Boost!$AY$6:$AY$66,params!B3506,"cubic")</f>
        <v>#NAME?</v>
      </c>
      <c r="G3506" s="151" t="e">
        <f ca="1">_xll.BInterpol(cf!$A$2:$A$68,cf!$B$2:$B$68,params!B3506,"cubic")/100</f>
        <v>#NAME?</v>
      </c>
      <c r="H3506" s="199" t="e">
        <f t="shared" ca="1" si="440"/>
        <v>#NAME?</v>
      </c>
      <c r="I3506" s="152">
        <f t="shared" si="443"/>
        <v>0.20826879573975021</v>
      </c>
      <c r="J3506" s="152">
        <f t="shared" si="441"/>
        <v>5.2783839725845105E-5</v>
      </c>
      <c r="K3506" s="3" t="e">
        <f t="shared" ca="1" si="437"/>
        <v>#NAME?</v>
      </c>
      <c r="L3506" s="153" t="e">
        <f t="shared" ca="1" si="442"/>
        <v>#NAME?</v>
      </c>
      <c r="M3506" s="195" t="e">
        <f ca="1">_xll.BInterpol(cf!$A$2:$A$68,cf!$C$2:$C$68,params!B3506,"cubic")</f>
        <v>#NAME?</v>
      </c>
      <c r="N3506" s="195" t="e">
        <f ca="1">+_xll.BInterpol(#REF!,#REF!,params!B3506,"cubic")</f>
        <v>#NAME?</v>
      </c>
      <c r="O3506" s="153" t="e">
        <f t="shared" ca="1" si="438"/>
        <v>#NAME?</v>
      </c>
    </row>
    <row r="3507" spans="1:15">
      <c r="A3507">
        <v>3504</v>
      </c>
      <c r="B3507">
        <f t="shared" si="436"/>
        <v>14.016</v>
      </c>
      <c r="C3507" s="151" t="e">
        <f ca="1">+_xll.BInterpol(Boost!$R$6:$R$66,Boost!$AZ$6:$AZ$66,params!B3507,"cubic")</f>
        <v>#NAME?</v>
      </c>
      <c r="D3507" s="151" t="e">
        <f ca="1">+_xll.BInterpol(Boost!$R$6:$R$66,Boost!$AX$6:$AX$66,params!B3507,"cubic")</f>
        <v>#NAME?</v>
      </c>
      <c r="E3507" s="198" t="e">
        <f t="shared" ca="1" si="439"/>
        <v>#NAME?</v>
      </c>
      <c r="F3507" s="151" t="e">
        <f ca="1">+_xll.BInterpol(Boost!$R$6:$R$66,Boost!$AY$6:$AY$66,params!B3507,"cubic")</f>
        <v>#NAME?</v>
      </c>
      <c r="G3507" s="151" t="e">
        <f ca="1">_xll.BInterpol(cf!$A$2:$A$68,cf!$B$2:$B$68,params!B3507,"cubic")/100</f>
        <v>#NAME?</v>
      </c>
      <c r="H3507" s="199" t="e">
        <f t="shared" ca="1" si="440"/>
        <v>#NAME?</v>
      </c>
      <c r="I3507" s="152">
        <f t="shared" si="443"/>
        <v>0.20832157606067059</v>
      </c>
      <c r="J3507" s="152">
        <f t="shared" si="441"/>
        <v>5.2780320920375878E-5</v>
      </c>
      <c r="K3507" s="3" t="e">
        <f t="shared" ca="1" si="437"/>
        <v>#NAME?</v>
      </c>
      <c r="L3507" s="153" t="e">
        <f t="shared" ca="1" si="442"/>
        <v>#NAME?</v>
      </c>
      <c r="M3507" s="195" t="e">
        <f ca="1">_xll.BInterpol(cf!$A$2:$A$68,cf!$C$2:$C$68,params!B3507,"cubic")</f>
        <v>#NAME?</v>
      </c>
      <c r="N3507" s="195" t="e">
        <f ca="1">+_xll.BInterpol(#REF!,#REF!,params!B3507,"cubic")</f>
        <v>#NAME?</v>
      </c>
      <c r="O3507" s="153" t="e">
        <f t="shared" ca="1" si="438"/>
        <v>#NAME?</v>
      </c>
    </row>
    <row r="3508" spans="1:15">
      <c r="A3508">
        <v>3505</v>
      </c>
      <c r="B3508">
        <f t="shared" si="436"/>
        <v>14.02</v>
      </c>
      <c r="C3508" s="151" t="e">
        <f ca="1">+_xll.BInterpol(Boost!$R$6:$R$66,Boost!$AZ$6:$AZ$66,params!B3508,"cubic")</f>
        <v>#NAME?</v>
      </c>
      <c r="D3508" s="151" t="e">
        <f ca="1">+_xll.BInterpol(Boost!$R$6:$R$66,Boost!$AX$6:$AX$66,params!B3508,"cubic")</f>
        <v>#NAME?</v>
      </c>
      <c r="E3508" s="198" t="e">
        <f t="shared" ca="1" si="439"/>
        <v>#NAME?</v>
      </c>
      <c r="F3508" s="151" t="e">
        <f ca="1">+_xll.BInterpol(Boost!$R$6:$R$66,Boost!$AY$6:$AY$66,params!B3508,"cubic")</f>
        <v>#NAME?</v>
      </c>
      <c r="G3508" s="151" t="e">
        <f ca="1">_xll.BInterpol(cf!$A$2:$A$68,cf!$B$2:$B$68,params!B3508,"cubic")/100</f>
        <v>#NAME?</v>
      </c>
      <c r="H3508" s="199" t="e">
        <f t="shared" ca="1" si="440"/>
        <v>#NAME?</v>
      </c>
      <c r="I3508" s="152">
        <f t="shared" si="443"/>
        <v>0.20837435286302031</v>
      </c>
      <c r="J3508" s="152">
        <f t="shared" si="441"/>
        <v>5.2776802349718821E-5</v>
      </c>
      <c r="K3508" s="3" t="e">
        <f t="shared" ca="1" si="437"/>
        <v>#NAME?</v>
      </c>
      <c r="L3508" s="153" t="e">
        <f t="shared" ca="1" si="442"/>
        <v>#NAME?</v>
      </c>
      <c r="M3508" s="195" t="e">
        <f ca="1">_xll.BInterpol(cf!$A$2:$A$68,cf!$C$2:$C$68,params!B3508,"cubic")</f>
        <v>#NAME?</v>
      </c>
      <c r="N3508" s="195" t="e">
        <f ca="1">+_xll.BInterpol(#REF!,#REF!,params!B3508,"cubic")</f>
        <v>#NAME?</v>
      </c>
      <c r="O3508" s="153" t="e">
        <f t="shared" ca="1" si="438"/>
        <v>#NAME?</v>
      </c>
    </row>
    <row r="3509" spans="1:15">
      <c r="A3509">
        <v>3506</v>
      </c>
      <c r="B3509">
        <f t="shared" si="436"/>
        <v>14.023999999999999</v>
      </c>
      <c r="C3509" s="151" t="e">
        <f ca="1">+_xll.BInterpol(Boost!$R$6:$R$66,Boost!$AZ$6:$AZ$66,params!B3509,"cubic")</f>
        <v>#NAME?</v>
      </c>
      <c r="D3509" s="151" t="e">
        <f ca="1">+_xll.BInterpol(Boost!$R$6:$R$66,Boost!$AX$6:$AX$66,params!B3509,"cubic")</f>
        <v>#NAME?</v>
      </c>
      <c r="E3509" s="198" t="e">
        <f t="shared" ca="1" si="439"/>
        <v>#NAME?</v>
      </c>
      <c r="F3509" s="151" t="e">
        <f ca="1">+_xll.BInterpol(Boost!$R$6:$R$66,Boost!$AY$6:$AY$66,params!B3509,"cubic")</f>
        <v>#NAME?</v>
      </c>
      <c r="G3509" s="151" t="e">
        <f ca="1">_xll.BInterpol(cf!$A$2:$A$68,cf!$B$2:$B$68,params!B3509,"cubic")/100</f>
        <v>#NAME?</v>
      </c>
      <c r="H3509" s="199" t="e">
        <f t="shared" ca="1" si="440"/>
        <v>#NAME?</v>
      </c>
      <c r="I3509" s="152">
        <f t="shared" si="443"/>
        <v>0.20842712614703374</v>
      </c>
      <c r="J3509" s="152">
        <f t="shared" si="441"/>
        <v>5.2773284013429844E-5</v>
      </c>
      <c r="K3509" s="3" t="e">
        <f t="shared" ca="1" si="437"/>
        <v>#NAME?</v>
      </c>
      <c r="L3509" s="153" t="e">
        <f t="shared" ca="1" si="442"/>
        <v>#NAME?</v>
      </c>
      <c r="M3509" s="195" t="e">
        <f ca="1">_xll.BInterpol(cf!$A$2:$A$68,cf!$C$2:$C$68,params!B3509,"cubic")</f>
        <v>#NAME?</v>
      </c>
      <c r="N3509" s="195" t="e">
        <f ca="1">+_xll.BInterpol(#REF!,#REF!,params!B3509,"cubic")</f>
        <v>#NAME?</v>
      </c>
      <c r="O3509" s="153" t="e">
        <f t="shared" ca="1" si="438"/>
        <v>#NAME?</v>
      </c>
    </row>
    <row r="3510" spans="1:15">
      <c r="A3510">
        <v>3507</v>
      </c>
      <c r="B3510">
        <f t="shared" si="436"/>
        <v>14.028</v>
      </c>
      <c r="C3510" s="151" t="e">
        <f ca="1">+_xll.BInterpol(Boost!$R$6:$R$66,Boost!$AZ$6:$AZ$66,params!B3510,"cubic")</f>
        <v>#NAME?</v>
      </c>
      <c r="D3510" s="151" t="e">
        <f ca="1">+_xll.BInterpol(Boost!$R$6:$R$66,Boost!$AX$6:$AX$66,params!B3510,"cubic")</f>
        <v>#NAME?</v>
      </c>
      <c r="E3510" s="198" t="e">
        <f t="shared" ca="1" si="439"/>
        <v>#NAME?</v>
      </c>
      <c r="F3510" s="151" t="e">
        <f ca="1">+_xll.BInterpol(Boost!$R$6:$R$66,Boost!$AY$6:$AY$66,params!B3510,"cubic")</f>
        <v>#NAME?</v>
      </c>
      <c r="G3510" s="151" t="e">
        <f ca="1">_xll.BInterpol(cf!$A$2:$A$68,cf!$B$2:$B$68,params!B3510,"cubic")/100</f>
        <v>#NAME?</v>
      </c>
      <c r="H3510" s="199" t="e">
        <f t="shared" ca="1" si="440"/>
        <v>#NAME?</v>
      </c>
      <c r="I3510" s="152">
        <f t="shared" si="443"/>
        <v>0.20847989591294558</v>
      </c>
      <c r="J3510" s="152">
        <f t="shared" si="441"/>
        <v>5.2769765911842015E-5</v>
      </c>
      <c r="K3510" s="3" t="e">
        <f t="shared" ca="1" si="437"/>
        <v>#NAME?</v>
      </c>
      <c r="L3510" s="153" t="e">
        <f t="shared" ca="1" si="442"/>
        <v>#NAME?</v>
      </c>
      <c r="M3510" s="195" t="e">
        <f ca="1">_xll.BInterpol(cf!$A$2:$A$68,cf!$C$2:$C$68,params!B3510,"cubic")</f>
        <v>#NAME?</v>
      </c>
      <c r="N3510" s="195" t="e">
        <f ca="1">+_xll.BInterpol(#REF!,#REF!,params!B3510,"cubic")</f>
        <v>#NAME?</v>
      </c>
      <c r="O3510" s="153" t="e">
        <f t="shared" ca="1" si="438"/>
        <v>#NAME?</v>
      </c>
    </row>
    <row r="3511" spans="1:15">
      <c r="A3511">
        <v>3508</v>
      </c>
      <c r="B3511">
        <f t="shared" si="436"/>
        <v>14.032</v>
      </c>
      <c r="C3511" s="151" t="e">
        <f ca="1">+_xll.BInterpol(Boost!$R$6:$R$66,Boost!$AZ$6:$AZ$66,params!B3511,"cubic")</f>
        <v>#NAME?</v>
      </c>
      <c r="D3511" s="151" t="e">
        <f ca="1">+_xll.BInterpol(Boost!$R$6:$R$66,Boost!$AX$6:$AX$66,params!B3511,"cubic")</f>
        <v>#NAME?</v>
      </c>
      <c r="E3511" s="198" t="e">
        <f t="shared" ca="1" si="439"/>
        <v>#NAME?</v>
      </c>
      <c r="F3511" s="151" t="e">
        <f ca="1">+_xll.BInterpol(Boost!$R$6:$R$66,Boost!$AY$6:$AY$66,params!B3511,"cubic")</f>
        <v>#NAME?</v>
      </c>
      <c r="G3511" s="151" t="e">
        <f ca="1">_xll.BInterpol(cf!$A$2:$A$68,cf!$B$2:$B$68,params!B3511,"cubic")/100</f>
        <v>#NAME?</v>
      </c>
      <c r="H3511" s="199" t="e">
        <f t="shared" ca="1" si="440"/>
        <v>#NAME?</v>
      </c>
      <c r="I3511" s="152">
        <f t="shared" si="443"/>
        <v>0.2085326621609902</v>
      </c>
      <c r="J3511" s="152">
        <f t="shared" si="441"/>
        <v>5.2766248044622266E-5</v>
      </c>
      <c r="K3511" s="3" t="e">
        <f t="shared" ca="1" si="437"/>
        <v>#NAME?</v>
      </c>
      <c r="L3511" s="153" t="e">
        <f t="shared" ca="1" si="442"/>
        <v>#NAME?</v>
      </c>
      <c r="M3511" s="195" t="e">
        <f ca="1">_xll.BInterpol(cf!$A$2:$A$68,cf!$C$2:$C$68,params!B3511,"cubic")</f>
        <v>#NAME?</v>
      </c>
      <c r="N3511" s="195" t="e">
        <f ca="1">+_xll.BInterpol(#REF!,#REF!,params!B3511,"cubic")</f>
        <v>#NAME?</v>
      </c>
      <c r="O3511" s="153" t="e">
        <f t="shared" ca="1" si="438"/>
        <v>#NAME?</v>
      </c>
    </row>
    <row r="3512" spans="1:15">
      <c r="A3512">
        <v>3509</v>
      </c>
      <c r="B3512">
        <f t="shared" si="436"/>
        <v>14.036</v>
      </c>
      <c r="C3512" s="151" t="e">
        <f ca="1">+_xll.BInterpol(Boost!$R$6:$R$66,Boost!$AZ$6:$AZ$66,params!B3512,"cubic")</f>
        <v>#NAME?</v>
      </c>
      <c r="D3512" s="151" t="e">
        <f ca="1">+_xll.BInterpol(Boost!$R$6:$R$66,Boost!$AX$6:$AX$66,params!B3512,"cubic")</f>
        <v>#NAME?</v>
      </c>
      <c r="E3512" s="198" t="e">
        <f t="shared" ca="1" si="439"/>
        <v>#NAME?</v>
      </c>
      <c r="F3512" s="151" t="e">
        <f ca="1">+_xll.BInterpol(Boost!$R$6:$R$66,Boost!$AY$6:$AY$66,params!B3512,"cubic")</f>
        <v>#NAME?</v>
      </c>
      <c r="G3512" s="151" t="e">
        <f ca="1">_xll.BInterpol(cf!$A$2:$A$68,cf!$B$2:$B$68,params!B3512,"cubic")/100</f>
        <v>#NAME?</v>
      </c>
      <c r="H3512" s="199" t="e">
        <f t="shared" ca="1" si="440"/>
        <v>#NAME?</v>
      </c>
      <c r="I3512" s="152">
        <f t="shared" si="443"/>
        <v>0.20858542489140219</v>
      </c>
      <c r="J3512" s="152">
        <f t="shared" si="441"/>
        <v>5.2762730411992642E-5</v>
      </c>
      <c r="K3512" s="3" t="e">
        <f t="shared" ca="1" si="437"/>
        <v>#NAME?</v>
      </c>
      <c r="L3512" s="153" t="e">
        <f t="shared" ca="1" si="442"/>
        <v>#NAME?</v>
      </c>
      <c r="M3512" s="195" t="e">
        <f ca="1">_xll.BInterpol(cf!$A$2:$A$68,cf!$C$2:$C$68,params!B3512,"cubic")</f>
        <v>#NAME?</v>
      </c>
      <c r="N3512" s="195" t="e">
        <f ca="1">+_xll.BInterpol(#REF!,#REF!,params!B3512,"cubic")</f>
        <v>#NAME?</v>
      </c>
      <c r="O3512" s="153" t="e">
        <f t="shared" ca="1" si="438"/>
        <v>#NAME?</v>
      </c>
    </row>
    <row r="3513" spans="1:15">
      <c r="A3513">
        <v>3510</v>
      </c>
      <c r="B3513">
        <f t="shared" si="436"/>
        <v>14.04</v>
      </c>
      <c r="C3513" s="151" t="e">
        <f ca="1">+_xll.BInterpol(Boost!$R$6:$R$66,Boost!$AZ$6:$AZ$66,params!B3513,"cubic")</f>
        <v>#NAME?</v>
      </c>
      <c r="D3513" s="151" t="e">
        <f ca="1">+_xll.BInterpol(Boost!$R$6:$R$66,Boost!$AX$6:$AX$66,params!B3513,"cubic")</f>
        <v>#NAME?</v>
      </c>
      <c r="E3513" s="198" t="e">
        <f t="shared" ca="1" si="439"/>
        <v>#NAME?</v>
      </c>
      <c r="F3513" s="151" t="e">
        <f ca="1">+_xll.BInterpol(Boost!$R$6:$R$66,Boost!$AY$6:$AY$66,params!B3513,"cubic")</f>
        <v>#NAME?</v>
      </c>
      <c r="G3513" s="151" t="e">
        <f ca="1">_xll.BInterpol(cf!$A$2:$A$68,cf!$B$2:$B$68,params!B3513,"cubic")/100</f>
        <v>#NAME?</v>
      </c>
      <c r="H3513" s="199" t="e">
        <f t="shared" ca="1" si="440"/>
        <v>#NAME?</v>
      </c>
      <c r="I3513" s="152">
        <f t="shared" si="443"/>
        <v>0.20863818410441615</v>
      </c>
      <c r="J3513" s="152">
        <f t="shared" si="441"/>
        <v>5.2759213013953143E-5</v>
      </c>
      <c r="K3513" s="3" t="e">
        <f t="shared" ca="1" si="437"/>
        <v>#NAME?</v>
      </c>
      <c r="L3513" s="153" t="e">
        <f t="shared" ca="1" si="442"/>
        <v>#NAME?</v>
      </c>
      <c r="M3513" s="195" t="e">
        <f ca="1">_xll.BInterpol(cf!$A$2:$A$68,cf!$C$2:$C$68,params!B3513,"cubic")</f>
        <v>#NAME?</v>
      </c>
      <c r="N3513" s="195" t="e">
        <f ca="1">+_xll.BInterpol(#REF!,#REF!,params!B3513,"cubic")</f>
        <v>#NAME?</v>
      </c>
      <c r="O3513" s="153" t="e">
        <f t="shared" ca="1" si="438"/>
        <v>#NAME?</v>
      </c>
    </row>
    <row r="3514" spans="1:15">
      <c r="A3514">
        <v>3511</v>
      </c>
      <c r="B3514">
        <f t="shared" si="436"/>
        <v>14.044</v>
      </c>
      <c r="C3514" s="151" t="e">
        <f ca="1">+_xll.BInterpol(Boost!$R$6:$R$66,Boost!$AZ$6:$AZ$66,params!B3514,"cubic")</f>
        <v>#NAME?</v>
      </c>
      <c r="D3514" s="151" t="e">
        <f ca="1">+_xll.BInterpol(Boost!$R$6:$R$66,Boost!$AX$6:$AX$66,params!B3514,"cubic")</f>
        <v>#NAME?</v>
      </c>
      <c r="E3514" s="198" t="e">
        <f t="shared" ca="1" si="439"/>
        <v>#NAME?</v>
      </c>
      <c r="F3514" s="151" t="e">
        <f ca="1">+_xll.BInterpol(Boost!$R$6:$R$66,Boost!$AY$6:$AY$66,params!B3514,"cubic")</f>
        <v>#NAME?</v>
      </c>
      <c r="G3514" s="151" t="e">
        <f ca="1">_xll.BInterpol(cf!$A$2:$A$68,cf!$B$2:$B$68,params!B3514,"cubic")/100</f>
        <v>#NAME?</v>
      </c>
      <c r="H3514" s="199" t="e">
        <f t="shared" ca="1" si="440"/>
        <v>#NAME?</v>
      </c>
      <c r="I3514" s="152">
        <f t="shared" si="443"/>
        <v>0.20869093980026643</v>
      </c>
      <c r="J3514" s="152">
        <f t="shared" si="441"/>
        <v>5.2755695850281725E-5</v>
      </c>
      <c r="K3514" s="3" t="e">
        <f t="shared" ca="1" si="437"/>
        <v>#NAME?</v>
      </c>
      <c r="L3514" s="153" t="e">
        <f t="shared" ca="1" si="442"/>
        <v>#NAME?</v>
      </c>
      <c r="M3514" s="195" t="e">
        <f ca="1">_xll.BInterpol(cf!$A$2:$A$68,cf!$C$2:$C$68,params!B3514,"cubic")</f>
        <v>#NAME?</v>
      </c>
      <c r="N3514" s="195" t="e">
        <f ca="1">+_xll.BInterpol(#REF!,#REF!,params!B3514,"cubic")</f>
        <v>#NAME?</v>
      </c>
      <c r="O3514" s="153" t="e">
        <f t="shared" ca="1" si="438"/>
        <v>#NAME?</v>
      </c>
    </row>
    <row r="3515" spans="1:15">
      <c r="A3515">
        <v>3512</v>
      </c>
      <c r="B3515">
        <f t="shared" si="436"/>
        <v>14.048</v>
      </c>
      <c r="C3515" s="151" t="e">
        <f ca="1">+_xll.BInterpol(Boost!$R$6:$R$66,Boost!$AZ$6:$AZ$66,params!B3515,"cubic")</f>
        <v>#NAME?</v>
      </c>
      <c r="D3515" s="151" t="e">
        <f ca="1">+_xll.BInterpol(Boost!$R$6:$R$66,Boost!$AX$6:$AX$66,params!B3515,"cubic")</f>
        <v>#NAME?</v>
      </c>
      <c r="E3515" s="198" t="e">
        <f t="shared" ca="1" si="439"/>
        <v>#NAME?</v>
      </c>
      <c r="F3515" s="151" t="e">
        <f ca="1">+_xll.BInterpol(Boost!$R$6:$R$66,Boost!$AY$6:$AY$66,params!B3515,"cubic")</f>
        <v>#NAME?</v>
      </c>
      <c r="G3515" s="151" t="e">
        <f ca="1">_xll.BInterpol(cf!$A$2:$A$68,cf!$B$2:$B$68,params!B3515,"cubic")/100</f>
        <v>#NAME?</v>
      </c>
      <c r="H3515" s="199" t="e">
        <f t="shared" ca="1" si="440"/>
        <v>#NAME?</v>
      </c>
      <c r="I3515" s="152">
        <f t="shared" si="443"/>
        <v>0.20874369197918763</v>
      </c>
      <c r="J3515" s="152">
        <f t="shared" si="441"/>
        <v>5.2752178921200432E-5</v>
      </c>
      <c r="K3515" s="3" t="e">
        <f t="shared" ca="1" si="437"/>
        <v>#NAME?</v>
      </c>
      <c r="L3515" s="153" t="e">
        <f t="shared" ca="1" si="442"/>
        <v>#NAME?</v>
      </c>
      <c r="M3515" s="195" t="e">
        <f ca="1">_xll.BInterpol(cf!$A$2:$A$68,cf!$C$2:$C$68,params!B3515,"cubic")</f>
        <v>#NAME?</v>
      </c>
      <c r="N3515" s="195" t="e">
        <f ca="1">+_xll.BInterpol(#REF!,#REF!,params!B3515,"cubic")</f>
        <v>#NAME?</v>
      </c>
      <c r="O3515" s="153" t="e">
        <f t="shared" ca="1" si="438"/>
        <v>#NAME?</v>
      </c>
    </row>
    <row r="3516" spans="1:15">
      <c r="A3516">
        <v>3513</v>
      </c>
      <c r="B3516">
        <f t="shared" si="436"/>
        <v>14.052</v>
      </c>
      <c r="C3516" s="151" t="e">
        <f ca="1">+_xll.BInterpol(Boost!$R$6:$R$66,Boost!$AZ$6:$AZ$66,params!B3516,"cubic")</f>
        <v>#NAME?</v>
      </c>
      <c r="D3516" s="151" t="e">
        <f ca="1">+_xll.BInterpol(Boost!$R$6:$R$66,Boost!$AX$6:$AX$66,params!B3516,"cubic")</f>
        <v>#NAME?</v>
      </c>
      <c r="E3516" s="198" t="e">
        <f t="shared" ca="1" si="439"/>
        <v>#NAME?</v>
      </c>
      <c r="F3516" s="151" t="e">
        <f ca="1">+_xll.BInterpol(Boost!$R$6:$R$66,Boost!$AY$6:$AY$66,params!B3516,"cubic")</f>
        <v>#NAME?</v>
      </c>
      <c r="G3516" s="151" t="e">
        <f ca="1">_xll.BInterpol(cf!$A$2:$A$68,cf!$B$2:$B$68,params!B3516,"cubic")/100</f>
        <v>#NAME?</v>
      </c>
      <c r="H3516" s="199" t="e">
        <f t="shared" ca="1" si="440"/>
        <v>#NAME?</v>
      </c>
      <c r="I3516" s="152">
        <f t="shared" si="443"/>
        <v>0.20879644064141401</v>
      </c>
      <c r="J3516" s="152">
        <f t="shared" si="441"/>
        <v>5.2748662226376197E-5</v>
      </c>
      <c r="K3516" s="3" t="e">
        <f t="shared" ca="1" si="437"/>
        <v>#NAME?</v>
      </c>
      <c r="L3516" s="153" t="e">
        <f t="shared" ca="1" si="442"/>
        <v>#NAME?</v>
      </c>
      <c r="M3516" s="195" t="e">
        <f ca="1">_xll.BInterpol(cf!$A$2:$A$68,cf!$C$2:$C$68,params!B3516,"cubic")</f>
        <v>#NAME?</v>
      </c>
      <c r="N3516" s="195" t="e">
        <f ca="1">+_xll.BInterpol(#REF!,#REF!,params!B3516,"cubic")</f>
        <v>#NAME?</v>
      </c>
      <c r="O3516" s="153" t="e">
        <f t="shared" ca="1" si="438"/>
        <v>#NAME?</v>
      </c>
    </row>
    <row r="3517" spans="1:15">
      <c r="A3517">
        <v>3514</v>
      </c>
      <c r="B3517">
        <f t="shared" si="436"/>
        <v>14.055999999999999</v>
      </c>
      <c r="C3517" s="151" t="e">
        <f ca="1">+_xll.BInterpol(Boost!$R$6:$R$66,Boost!$AZ$6:$AZ$66,params!B3517,"cubic")</f>
        <v>#NAME?</v>
      </c>
      <c r="D3517" s="151" t="e">
        <f ca="1">+_xll.BInterpol(Boost!$R$6:$R$66,Boost!$AX$6:$AX$66,params!B3517,"cubic")</f>
        <v>#NAME?</v>
      </c>
      <c r="E3517" s="198" t="e">
        <f t="shared" ca="1" si="439"/>
        <v>#NAME?</v>
      </c>
      <c r="F3517" s="151" t="e">
        <f ca="1">+_xll.BInterpol(Boost!$R$6:$R$66,Boost!$AY$6:$AY$66,params!B3517,"cubic")</f>
        <v>#NAME?</v>
      </c>
      <c r="G3517" s="151" t="e">
        <f ca="1">_xll.BInterpol(cf!$A$2:$A$68,cf!$B$2:$B$68,params!B3517,"cubic")/100</f>
        <v>#NAME?</v>
      </c>
      <c r="H3517" s="199" t="e">
        <f t="shared" ca="1" si="440"/>
        <v>#NAME?</v>
      </c>
      <c r="I3517" s="152">
        <f t="shared" si="443"/>
        <v>0.20884918578718026</v>
      </c>
      <c r="J3517" s="152">
        <f t="shared" si="441"/>
        <v>5.274514576625311E-5</v>
      </c>
      <c r="K3517" s="3" t="e">
        <f t="shared" ca="1" si="437"/>
        <v>#NAME?</v>
      </c>
      <c r="L3517" s="153" t="e">
        <f t="shared" ca="1" si="442"/>
        <v>#NAME?</v>
      </c>
      <c r="M3517" s="195" t="e">
        <f ca="1">_xll.BInterpol(cf!$A$2:$A$68,cf!$C$2:$C$68,params!B3517,"cubic")</f>
        <v>#NAME?</v>
      </c>
      <c r="N3517" s="195" t="e">
        <f ca="1">+_xll.BInterpol(#REF!,#REF!,params!B3517,"cubic")</f>
        <v>#NAME?</v>
      </c>
      <c r="O3517" s="153" t="e">
        <f t="shared" ca="1" si="438"/>
        <v>#NAME?</v>
      </c>
    </row>
    <row r="3518" spans="1:15">
      <c r="A3518">
        <v>3515</v>
      </c>
      <c r="B3518">
        <f t="shared" si="436"/>
        <v>14.06</v>
      </c>
      <c r="C3518" s="151" t="e">
        <f ca="1">+_xll.BInterpol(Boost!$R$6:$R$66,Boost!$AZ$6:$AZ$66,params!B3518,"cubic")</f>
        <v>#NAME?</v>
      </c>
      <c r="D3518" s="151" t="e">
        <f ca="1">+_xll.BInterpol(Boost!$R$6:$R$66,Boost!$AX$6:$AX$66,params!B3518,"cubic")</f>
        <v>#NAME?</v>
      </c>
      <c r="E3518" s="198" t="e">
        <f t="shared" ca="1" si="439"/>
        <v>#NAME?</v>
      </c>
      <c r="F3518" s="151" t="e">
        <f ca="1">+_xll.BInterpol(Boost!$R$6:$R$66,Boost!$AY$6:$AY$66,params!B3518,"cubic")</f>
        <v>#NAME?</v>
      </c>
      <c r="G3518" s="151" t="e">
        <f ca="1">_xll.BInterpol(cf!$A$2:$A$68,cf!$B$2:$B$68,params!B3518,"cubic")/100</f>
        <v>#NAME?</v>
      </c>
      <c r="H3518" s="199" t="e">
        <f t="shared" ca="1" si="440"/>
        <v>#NAME?</v>
      </c>
      <c r="I3518" s="152">
        <f t="shared" si="443"/>
        <v>0.20890192741672053</v>
      </c>
      <c r="J3518" s="152">
        <f t="shared" si="441"/>
        <v>5.2741629540276058E-5</v>
      </c>
      <c r="K3518" s="3" t="e">
        <f t="shared" ca="1" si="437"/>
        <v>#NAME?</v>
      </c>
      <c r="L3518" s="153" t="e">
        <f t="shared" ca="1" si="442"/>
        <v>#NAME?</v>
      </c>
      <c r="M3518" s="195" t="e">
        <f ca="1">_xll.BInterpol(cf!$A$2:$A$68,cf!$C$2:$C$68,params!B3518,"cubic")</f>
        <v>#NAME?</v>
      </c>
      <c r="N3518" s="195" t="e">
        <f ca="1">+_xll.BInterpol(#REF!,#REF!,params!B3518,"cubic")</f>
        <v>#NAME?</v>
      </c>
      <c r="O3518" s="153" t="e">
        <f t="shared" ca="1" si="438"/>
        <v>#NAME?</v>
      </c>
    </row>
    <row r="3519" spans="1:15">
      <c r="A3519">
        <v>3516</v>
      </c>
      <c r="B3519">
        <f t="shared" si="436"/>
        <v>14.064</v>
      </c>
      <c r="C3519" s="151" t="e">
        <f ca="1">+_xll.BInterpol(Boost!$R$6:$R$66,Boost!$AZ$6:$AZ$66,params!B3519,"cubic")</f>
        <v>#NAME?</v>
      </c>
      <c r="D3519" s="151" t="e">
        <f ca="1">+_xll.BInterpol(Boost!$R$6:$R$66,Boost!$AX$6:$AX$66,params!B3519,"cubic")</f>
        <v>#NAME?</v>
      </c>
      <c r="E3519" s="198" t="e">
        <f t="shared" ca="1" si="439"/>
        <v>#NAME?</v>
      </c>
      <c r="F3519" s="151" t="e">
        <f ca="1">+_xll.BInterpol(Boost!$R$6:$R$66,Boost!$AY$6:$AY$66,params!B3519,"cubic")</f>
        <v>#NAME?</v>
      </c>
      <c r="G3519" s="151" t="e">
        <f ca="1">_xll.BInterpol(cf!$A$2:$A$68,cf!$B$2:$B$68,params!B3519,"cubic")/100</f>
        <v>#NAME?</v>
      </c>
      <c r="H3519" s="199" t="e">
        <f t="shared" ca="1" si="440"/>
        <v>#NAME?</v>
      </c>
      <c r="I3519" s="152">
        <f t="shared" si="443"/>
        <v>0.20895466553026942</v>
      </c>
      <c r="J3519" s="152">
        <f t="shared" si="441"/>
        <v>5.2738113548889132E-5</v>
      </c>
      <c r="K3519" s="3" t="e">
        <f t="shared" ca="1" si="437"/>
        <v>#NAME?</v>
      </c>
      <c r="L3519" s="153" t="e">
        <f t="shared" ca="1" si="442"/>
        <v>#NAME?</v>
      </c>
      <c r="M3519" s="195" t="e">
        <f ca="1">_xll.BInterpol(cf!$A$2:$A$68,cf!$C$2:$C$68,params!B3519,"cubic")</f>
        <v>#NAME?</v>
      </c>
      <c r="N3519" s="195" t="e">
        <f ca="1">+_xll.BInterpol(#REF!,#REF!,params!B3519,"cubic")</f>
        <v>#NAME?</v>
      </c>
      <c r="O3519" s="153" t="e">
        <f t="shared" ca="1" si="438"/>
        <v>#NAME?</v>
      </c>
    </row>
    <row r="3520" spans="1:15">
      <c r="A3520">
        <v>3517</v>
      </c>
      <c r="B3520">
        <f t="shared" si="436"/>
        <v>14.068</v>
      </c>
      <c r="C3520" s="151" t="e">
        <f ca="1">+_xll.BInterpol(Boost!$R$6:$R$66,Boost!$AZ$6:$AZ$66,params!B3520,"cubic")</f>
        <v>#NAME?</v>
      </c>
      <c r="D3520" s="151" t="e">
        <f ca="1">+_xll.BInterpol(Boost!$R$6:$R$66,Boost!$AX$6:$AX$66,params!B3520,"cubic")</f>
        <v>#NAME?</v>
      </c>
      <c r="E3520" s="198" t="e">
        <f t="shared" ca="1" si="439"/>
        <v>#NAME?</v>
      </c>
      <c r="F3520" s="151" t="e">
        <f ca="1">+_xll.BInterpol(Boost!$R$6:$R$66,Boost!$AY$6:$AY$66,params!B3520,"cubic")</f>
        <v>#NAME?</v>
      </c>
      <c r="G3520" s="151" t="e">
        <f ca="1">_xll.BInterpol(cf!$A$2:$A$68,cf!$B$2:$B$68,params!B3520,"cubic")/100</f>
        <v>#NAME?</v>
      </c>
      <c r="H3520" s="199" t="e">
        <f t="shared" ca="1" si="440"/>
        <v>#NAME?</v>
      </c>
      <c r="I3520" s="152">
        <f t="shared" si="443"/>
        <v>0.20900740012806129</v>
      </c>
      <c r="J3520" s="152">
        <f t="shared" si="441"/>
        <v>5.2734597791870286E-5</v>
      </c>
      <c r="K3520" s="3" t="e">
        <f t="shared" ca="1" si="437"/>
        <v>#NAME?</v>
      </c>
      <c r="L3520" s="153" t="e">
        <f t="shared" ca="1" si="442"/>
        <v>#NAME?</v>
      </c>
      <c r="M3520" s="195" t="e">
        <f ca="1">_xll.BInterpol(cf!$A$2:$A$68,cf!$C$2:$C$68,params!B3520,"cubic")</f>
        <v>#NAME?</v>
      </c>
      <c r="N3520" s="195" t="e">
        <f ca="1">+_xll.BInterpol(#REF!,#REF!,params!B3520,"cubic")</f>
        <v>#NAME?</v>
      </c>
      <c r="O3520" s="153" t="e">
        <f t="shared" ca="1" si="438"/>
        <v>#NAME?</v>
      </c>
    </row>
    <row r="3521" spans="1:15">
      <c r="A3521">
        <v>3518</v>
      </c>
      <c r="B3521">
        <f t="shared" si="436"/>
        <v>14.071999999999999</v>
      </c>
      <c r="C3521" s="151" t="e">
        <f ca="1">+_xll.BInterpol(Boost!$R$6:$R$66,Boost!$AZ$6:$AZ$66,params!B3521,"cubic")</f>
        <v>#NAME?</v>
      </c>
      <c r="D3521" s="151" t="e">
        <f ca="1">+_xll.BInterpol(Boost!$R$6:$R$66,Boost!$AX$6:$AX$66,params!B3521,"cubic")</f>
        <v>#NAME?</v>
      </c>
      <c r="E3521" s="198" t="e">
        <f t="shared" ca="1" si="439"/>
        <v>#NAME?</v>
      </c>
      <c r="F3521" s="151" t="e">
        <f ca="1">+_xll.BInterpol(Boost!$R$6:$R$66,Boost!$AY$6:$AY$66,params!B3521,"cubic")</f>
        <v>#NAME?</v>
      </c>
      <c r="G3521" s="151" t="e">
        <f ca="1">_xll.BInterpol(cf!$A$2:$A$68,cf!$B$2:$B$68,params!B3521,"cubic")/100</f>
        <v>#NAME?</v>
      </c>
      <c r="H3521" s="199" t="e">
        <f t="shared" ca="1" si="440"/>
        <v>#NAME?</v>
      </c>
      <c r="I3521" s="152">
        <f t="shared" si="443"/>
        <v>0.20906013121033051</v>
      </c>
      <c r="J3521" s="152">
        <f t="shared" si="441"/>
        <v>5.273108226921952E-5</v>
      </c>
      <c r="K3521" s="3" t="e">
        <f t="shared" ca="1" si="437"/>
        <v>#NAME?</v>
      </c>
      <c r="L3521" s="153" t="e">
        <f t="shared" ca="1" si="442"/>
        <v>#NAME?</v>
      </c>
      <c r="M3521" s="195" t="e">
        <f ca="1">_xll.BInterpol(cf!$A$2:$A$68,cf!$C$2:$C$68,params!B3521,"cubic")</f>
        <v>#NAME?</v>
      </c>
      <c r="N3521" s="195" t="e">
        <f ca="1">+_xll.BInterpol(#REF!,#REF!,params!B3521,"cubic")</f>
        <v>#NAME?</v>
      </c>
      <c r="O3521" s="153" t="e">
        <f t="shared" ca="1" si="438"/>
        <v>#NAME?</v>
      </c>
    </row>
    <row r="3522" spans="1:15">
      <c r="A3522">
        <v>3519</v>
      </c>
      <c r="B3522">
        <f t="shared" si="436"/>
        <v>14.076000000000001</v>
      </c>
      <c r="C3522" s="151" t="e">
        <f ca="1">+_xll.BInterpol(Boost!$R$6:$R$66,Boost!$AZ$6:$AZ$66,params!B3522,"cubic")</f>
        <v>#NAME?</v>
      </c>
      <c r="D3522" s="151" t="e">
        <f ca="1">+_xll.BInterpol(Boost!$R$6:$R$66,Boost!$AX$6:$AX$66,params!B3522,"cubic")</f>
        <v>#NAME?</v>
      </c>
      <c r="E3522" s="198" t="e">
        <f t="shared" ca="1" si="439"/>
        <v>#NAME?</v>
      </c>
      <c r="F3522" s="151" t="e">
        <f ca="1">+_xll.BInterpol(Boost!$R$6:$R$66,Boost!$AY$6:$AY$66,params!B3522,"cubic")</f>
        <v>#NAME?</v>
      </c>
      <c r="G3522" s="151" t="e">
        <f ca="1">_xll.BInterpol(cf!$A$2:$A$68,cf!$B$2:$B$68,params!B3522,"cubic")/100</f>
        <v>#NAME?</v>
      </c>
      <c r="H3522" s="199" t="e">
        <f t="shared" ca="1" si="440"/>
        <v>#NAME?</v>
      </c>
      <c r="I3522" s="152">
        <f t="shared" si="443"/>
        <v>0.20911285877731134</v>
      </c>
      <c r="J3522" s="152">
        <f t="shared" si="441"/>
        <v>5.2727566980825813E-5</v>
      </c>
      <c r="K3522" s="3" t="e">
        <f t="shared" ca="1" si="437"/>
        <v>#NAME?</v>
      </c>
      <c r="L3522" s="153" t="e">
        <f t="shared" ca="1" si="442"/>
        <v>#NAME?</v>
      </c>
      <c r="M3522" s="195" t="e">
        <f ca="1">_xll.BInterpol(cf!$A$2:$A$68,cf!$C$2:$C$68,params!B3522,"cubic")</f>
        <v>#NAME?</v>
      </c>
      <c r="N3522" s="195" t="e">
        <f ca="1">+_xll.BInterpol(#REF!,#REF!,params!B3522,"cubic")</f>
        <v>#NAME?</v>
      </c>
      <c r="O3522" s="153" t="e">
        <f t="shared" ca="1" si="438"/>
        <v>#NAME?</v>
      </c>
    </row>
    <row r="3523" spans="1:15">
      <c r="A3523">
        <v>3520</v>
      </c>
      <c r="B3523">
        <f t="shared" si="436"/>
        <v>14.08</v>
      </c>
      <c r="C3523" s="151" t="e">
        <f ca="1">+_xll.BInterpol(Boost!$R$6:$R$66,Boost!$AZ$6:$AZ$66,params!B3523,"cubic")</f>
        <v>#NAME?</v>
      </c>
      <c r="D3523" s="151" t="e">
        <f ca="1">+_xll.BInterpol(Boost!$R$6:$R$66,Boost!$AX$6:$AX$66,params!B3523,"cubic")</f>
        <v>#NAME?</v>
      </c>
      <c r="E3523" s="198" t="e">
        <f t="shared" ca="1" si="439"/>
        <v>#NAME?</v>
      </c>
      <c r="F3523" s="151" t="e">
        <f ca="1">+_xll.BInterpol(Boost!$R$6:$R$66,Boost!$AY$6:$AY$66,params!B3523,"cubic")</f>
        <v>#NAME?</v>
      </c>
      <c r="G3523" s="151" t="e">
        <f ca="1">_xll.BInterpol(cf!$A$2:$A$68,cf!$B$2:$B$68,params!B3523,"cubic")/100</f>
        <v>#NAME?</v>
      </c>
      <c r="H3523" s="199" t="e">
        <f t="shared" ca="1" si="440"/>
        <v>#NAME?</v>
      </c>
      <c r="I3523" s="152">
        <f t="shared" si="443"/>
        <v>0.20916558282923836</v>
      </c>
      <c r="J3523" s="152">
        <f t="shared" si="441"/>
        <v>5.2724051927022231E-5</v>
      </c>
      <c r="K3523" s="3" t="e">
        <f t="shared" ca="1" si="437"/>
        <v>#NAME?</v>
      </c>
      <c r="L3523" s="153" t="e">
        <f t="shared" ca="1" si="442"/>
        <v>#NAME?</v>
      </c>
      <c r="M3523" s="195" t="e">
        <f ca="1">_xll.BInterpol(cf!$A$2:$A$68,cf!$C$2:$C$68,params!B3523,"cubic")</f>
        <v>#NAME?</v>
      </c>
      <c r="N3523" s="195" t="e">
        <f ca="1">+_xll.BInterpol(#REF!,#REF!,params!B3523,"cubic")</f>
        <v>#NAME?</v>
      </c>
      <c r="O3523" s="153" t="e">
        <f t="shared" ca="1" si="438"/>
        <v>#NAME?</v>
      </c>
    </row>
    <row r="3524" spans="1:15">
      <c r="A3524">
        <v>3521</v>
      </c>
      <c r="B3524">
        <f t="shared" ref="B3524:B3587" si="444">+A3524/250</f>
        <v>14.084</v>
      </c>
      <c r="C3524" s="151" t="e">
        <f ca="1">+_xll.BInterpol(Boost!$R$6:$R$66,Boost!$AZ$6:$AZ$66,params!B3524,"cubic")</f>
        <v>#NAME?</v>
      </c>
      <c r="D3524" s="151" t="e">
        <f ca="1">+_xll.BInterpol(Boost!$R$6:$R$66,Boost!$AX$6:$AX$66,params!B3524,"cubic")</f>
        <v>#NAME?</v>
      </c>
      <c r="E3524" s="198" t="e">
        <f t="shared" ca="1" si="439"/>
        <v>#NAME?</v>
      </c>
      <c r="F3524" s="151" t="e">
        <f ca="1">+_xll.BInterpol(Boost!$R$6:$R$66,Boost!$AY$6:$AY$66,params!B3524,"cubic")</f>
        <v>#NAME?</v>
      </c>
      <c r="G3524" s="151" t="e">
        <f ca="1">_xll.BInterpol(cf!$A$2:$A$68,cf!$B$2:$B$68,params!B3524,"cubic")/100</f>
        <v>#NAME?</v>
      </c>
      <c r="H3524" s="199" t="e">
        <f t="shared" ca="1" si="440"/>
        <v>#NAME?</v>
      </c>
      <c r="I3524" s="152">
        <f t="shared" si="443"/>
        <v>0.20921830336634561</v>
      </c>
      <c r="J3524" s="152">
        <f t="shared" si="441"/>
        <v>5.2720537107253662E-5</v>
      </c>
      <c r="K3524" s="3" t="e">
        <f t="shared" ref="K3524:K3587" ca="1" si="445">+EXP(H3524*-B3524)</f>
        <v>#NAME?</v>
      </c>
      <c r="L3524" s="153" t="e">
        <f t="shared" ca="1" si="442"/>
        <v>#NAME?</v>
      </c>
      <c r="M3524" s="195" t="e">
        <f ca="1">_xll.BInterpol(cf!$A$2:$A$68,cf!$C$2:$C$68,params!B3524,"cubic")</f>
        <v>#NAME?</v>
      </c>
      <c r="N3524" s="195" t="e">
        <f ca="1">+_xll.BInterpol(#REF!,#REF!,params!B3524,"cubic")</f>
        <v>#NAME?</v>
      </c>
      <c r="O3524" s="153" t="e">
        <f t="shared" ref="O3524:O3587" ca="1" si="446">+EXP(-B3525*E3525)-EXP(-B3524*E3524)</f>
        <v>#NAME?</v>
      </c>
    </row>
    <row r="3525" spans="1:15">
      <c r="A3525">
        <v>3522</v>
      </c>
      <c r="B3525">
        <f t="shared" si="444"/>
        <v>14.087999999999999</v>
      </c>
      <c r="C3525" s="151" t="e">
        <f ca="1">+_xll.BInterpol(Boost!$R$6:$R$66,Boost!$AZ$6:$AZ$66,params!B3525,"cubic")</f>
        <v>#NAME?</v>
      </c>
      <c r="D3525" s="151" t="e">
        <f ca="1">+_xll.BInterpol(Boost!$R$6:$R$66,Boost!$AX$6:$AX$66,params!B3525,"cubic")</f>
        <v>#NAME?</v>
      </c>
      <c r="E3525" s="198" t="e">
        <f t="shared" ref="E3525:E3588" ca="1" si="447">-((1+C3525*B3525)/(1+C3524*B3524)-1)/(B3525-B3524)+((1+F3525*B3525)/(1+F3524*B3524)-1)/(B3525-B3524)</f>
        <v>#NAME?</v>
      </c>
      <c r="F3525" s="151" t="e">
        <f ca="1">+_xll.BInterpol(Boost!$R$6:$R$66,Boost!$AY$6:$AY$66,params!B3525,"cubic")</f>
        <v>#NAME?</v>
      </c>
      <c r="G3525" s="151" t="e">
        <f ca="1">_xll.BInterpol(cf!$A$2:$A$68,cf!$B$2:$B$68,params!B3525,"cubic")/100</f>
        <v>#NAME?</v>
      </c>
      <c r="H3525" s="199" t="e">
        <f t="shared" ref="H3525:H3588" ca="1" si="448">-((1+F3525*B3525)/(1+F3524*B3524)-1)/(B3525-B3524)+((1+G3525*B3525)/(1+G3524*B3524)-1)/(B3525-B3524)</f>
        <v>#NAME?</v>
      </c>
      <c r="I3525" s="152">
        <f t="shared" si="443"/>
        <v>0.20927102038886758</v>
      </c>
      <c r="J3525" s="152">
        <f t="shared" ref="J3525:J3588" si="449">+I3525-I3524</f>
        <v>5.2717022521964196E-5</v>
      </c>
      <c r="K3525" s="3" t="e">
        <f t="shared" ca="1" si="445"/>
        <v>#NAME?</v>
      </c>
      <c r="L3525" s="153" t="e">
        <f t="shared" ref="L3525:L3588" ca="1" si="450">+K3526-K3525</f>
        <v>#NAME?</v>
      </c>
      <c r="M3525" s="195" t="e">
        <f ca="1">_xll.BInterpol(cf!$A$2:$A$68,cf!$C$2:$C$68,params!B3525,"cubic")</f>
        <v>#NAME?</v>
      </c>
      <c r="N3525" s="195" t="e">
        <f ca="1">+_xll.BInterpol(#REF!,#REF!,params!B3525,"cubic")</f>
        <v>#NAME?</v>
      </c>
      <c r="O3525" s="153" t="e">
        <f t="shared" ca="1" si="446"/>
        <v>#NAME?</v>
      </c>
    </row>
    <row r="3526" spans="1:15">
      <c r="A3526">
        <v>3523</v>
      </c>
      <c r="B3526">
        <f t="shared" si="444"/>
        <v>14.092000000000001</v>
      </c>
      <c r="C3526" s="151" t="e">
        <f ca="1">+_xll.BInterpol(Boost!$R$6:$R$66,Boost!$AZ$6:$AZ$66,params!B3526,"cubic")</f>
        <v>#NAME?</v>
      </c>
      <c r="D3526" s="151" t="e">
        <f ca="1">+_xll.BInterpol(Boost!$R$6:$R$66,Boost!$AX$6:$AX$66,params!B3526,"cubic")</f>
        <v>#NAME?</v>
      </c>
      <c r="E3526" s="198" t="e">
        <f t="shared" ca="1" si="447"/>
        <v>#NAME?</v>
      </c>
      <c r="F3526" s="151" t="e">
        <f ca="1">+_xll.BInterpol(Boost!$R$6:$R$66,Boost!$AY$6:$AY$66,params!B3526,"cubic")</f>
        <v>#NAME?</v>
      </c>
      <c r="G3526" s="151" t="e">
        <f ca="1">_xll.BInterpol(cf!$A$2:$A$68,cf!$B$2:$B$68,params!B3526,"cubic")/100</f>
        <v>#NAME?</v>
      </c>
      <c r="H3526" s="199" t="e">
        <f t="shared" ca="1" si="448"/>
        <v>#NAME?</v>
      </c>
      <c r="I3526" s="152">
        <f t="shared" si="443"/>
        <v>0.20932373389703851</v>
      </c>
      <c r="J3526" s="152">
        <f t="shared" si="449"/>
        <v>5.2713508170931789E-5</v>
      </c>
      <c r="K3526" s="3" t="e">
        <f t="shared" ca="1" si="445"/>
        <v>#NAME?</v>
      </c>
      <c r="L3526" s="153" t="e">
        <f t="shared" ca="1" si="450"/>
        <v>#NAME?</v>
      </c>
      <c r="M3526" s="195" t="e">
        <f ca="1">_xll.BInterpol(cf!$A$2:$A$68,cf!$C$2:$C$68,params!B3526,"cubic")</f>
        <v>#NAME?</v>
      </c>
      <c r="N3526" s="195" t="e">
        <f ca="1">+_xll.BInterpol(#REF!,#REF!,params!B3526,"cubic")</f>
        <v>#NAME?</v>
      </c>
      <c r="O3526" s="153" t="e">
        <f t="shared" ca="1" si="446"/>
        <v>#NAME?</v>
      </c>
    </row>
    <row r="3527" spans="1:15">
      <c r="A3527">
        <v>3524</v>
      </c>
      <c r="B3527">
        <f t="shared" si="444"/>
        <v>14.096</v>
      </c>
      <c r="C3527" s="151" t="e">
        <f ca="1">+_xll.BInterpol(Boost!$R$6:$R$66,Boost!$AZ$6:$AZ$66,params!B3527,"cubic")</f>
        <v>#NAME?</v>
      </c>
      <c r="D3527" s="151" t="e">
        <f ca="1">+_xll.BInterpol(Boost!$R$6:$R$66,Boost!$AX$6:$AX$66,params!B3527,"cubic")</f>
        <v>#NAME?</v>
      </c>
      <c r="E3527" s="198" t="e">
        <f t="shared" ca="1" si="447"/>
        <v>#NAME?</v>
      </c>
      <c r="F3527" s="151" t="e">
        <f ca="1">+_xll.BInterpol(Boost!$R$6:$R$66,Boost!$AY$6:$AY$66,params!B3527,"cubic")</f>
        <v>#NAME?</v>
      </c>
      <c r="G3527" s="151" t="e">
        <f ca="1">_xll.BInterpol(cf!$A$2:$A$68,cf!$B$2:$B$68,params!B3527,"cubic")/100</f>
        <v>#NAME?</v>
      </c>
      <c r="H3527" s="199" t="e">
        <f t="shared" ca="1" si="448"/>
        <v>#NAME?</v>
      </c>
      <c r="I3527" s="152">
        <f t="shared" si="443"/>
        <v>0.20937644389109278</v>
      </c>
      <c r="J3527" s="152">
        <f t="shared" si="449"/>
        <v>5.2709994054267462E-5</v>
      </c>
      <c r="K3527" s="3" t="e">
        <f t="shared" ca="1" si="445"/>
        <v>#NAME?</v>
      </c>
      <c r="L3527" s="153" t="e">
        <f t="shared" ca="1" si="450"/>
        <v>#NAME?</v>
      </c>
      <c r="M3527" s="195" t="e">
        <f ca="1">_xll.BInterpol(cf!$A$2:$A$68,cf!$C$2:$C$68,params!B3527,"cubic")</f>
        <v>#NAME?</v>
      </c>
      <c r="N3527" s="195" t="e">
        <f ca="1">+_xll.BInterpol(#REF!,#REF!,params!B3527,"cubic")</f>
        <v>#NAME?</v>
      </c>
      <c r="O3527" s="153" t="e">
        <f t="shared" ca="1" si="446"/>
        <v>#NAME?</v>
      </c>
    </row>
    <row r="3528" spans="1:15">
      <c r="A3528">
        <v>3525</v>
      </c>
      <c r="B3528">
        <f t="shared" si="444"/>
        <v>14.1</v>
      </c>
      <c r="C3528" s="151" t="e">
        <f ca="1">+_xll.BInterpol(Boost!$R$6:$R$66,Boost!$AZ$6:$AZ$66,params!B3528,"cubic")</f>
        <v>#NAME?</v>
      </c>
      <c r="D3528" s="151" t="e">
        <f ca="1">+_xll.BInterpol(Boost!$R$6:$R$66,Boost!$AX$6:$AX$66,params!B3528,"cubic")</f>
        <v>#NAME?</v>
      </c>
      <c r="E3528" s="198" t="e">
        <f t="shared" ca="1" si="447"/>
        <v>#NAME?</v>
      </c>
      <c r="F3528" s="151" t="e">
        <f ca="1">+_xll.BInterpol(Boost!$R$6:$R$66,Boost!$AY$6:$AY$66,params!B3528,"cubic")</f>
        <v>#NAME?</v>
      </c>
      <c r="G3528" s="151" t="e">
        <f ca="1">_xll.BInterpol(cf!$A$2:$A$68,cf!$B$2:$B$68,params!B3528,"cubic")/100</f>
        <v>#NAME?</v>
      </c>
      <c r="H3528" s="199" t="e">
        <f t="shared" ca="1" si="448"/>
        <v>#NAME?</v>
      </c>
      <c r="I3528" s="152">
        <f t="shared" si="443"/>
        <v>0.20942915037126442</v>
      </c>
      <c r="J3528" s="152">
        <f t="shared" si="449"/>
        <v>5.2706480171638148E-5</v>
      </c>
      <c r="K3528" s="3" t="e">
        <f t="shared" ca="1" si="445"/>
        <v>#NAME?</v>
      </c>
      <c r="L3528" s="153" t="e">
        <f t="shared" ca="1" si="450"/>
        <v>#NAME?</v>
      </c>
      <c r="M3528" s="195" t="e">
        <f ca="1">_xll.BInterpol(cf!$A$2:$A$68,cf!$C$2:$C$68,params!B3528,"cubic")</f>
        <v>#NAME?</v>
      </c>
      <c r="N3528" s="195" t="e">
        <f ca="1">+_xll.BInterpol(#REF!,#REF!,params!B3528,"cubic")</f>
        <v>#NAME?</v>
      </c>
      <c r="O3528" s="153" t="e">
        <f t="shared" ca="1" si="446"/>
        <v>#NAME?</v>
      </c>
    </row>
    <row r="3529" spans="1:15">
      <c r="A3529">
        <v>3526</v>
      </c>
      <c r="B3529">
        <f t="shared" si="444"/>
        <v>14.103999999999999</v>
      </c>
      <c r="C3529" s="151" t="e">
        <f ca="1">+_xll.BInterpol(Boost!$R$6:$R$66,Boost!$AZ$6:$AZ$66,params!B3529,"cubic")</f>
        <v>#NAME?</v>
      </c>
      <c r="D3529" s="151" t="e">
        <f ca="1">+_xll.BInterpol(Boost!$R$6:$R$66,Boost!$AX$6:$AX$66,params!B3529,"cubic")</f>
        <v>#NAME?</v>
      </c>
      <c r="E3529" s="198" t="e">
        <f t="shared" ca="1" si="447"/>
        <v>#NAME?</v>
      </c>
      <c r="F3529" s="151" t="e">
        <f ca="1">+_xll.BInterpol(Boost!$R$6:$R$66,Boost!$AY$6:$AY$66,params!B3529,"cubic")</f>
        <v>#NAME?</v>
      </c>
      <c r="G3529" s="151" t="e">
        <f ca="1">_xll.BInterpol(cf!$A$2:$A$68,cf!$B$2:$B$68,params!B3529,"cubic")/100</f>
        <v>#NAME?</v>
      </c>
      <c r="H3529" s="199" t="e">
        <f t="shared" ca="1" si="448"/>
        <v>#NAME?</v>
      </c>
      <c r="I3529" s="152">
        <f t="shared" si="443"/>
        <v>0.20948185333778802</v>
      </c>
      <c r="J3529" s="152">
        <f t="shared" si="449"/>
        <v>5.270296652359896E-5</v>
      </c>
      <c r="K3529" s="3" t="e">
        <f t="shared" ca="1" si="445"/>
        <v>#NAME?</v>
      </c>
      <c r="L3529" s="153" t="e">
        <f t="shared" ca="1" si="450"/>
        <v>#NAME?</v>
      </c>
      <c r="M3529" s="195" t="e">
        <f ca="1">_xll.BInterpol(cf!$A$2:$A$68,cf!$C$2:$C$68,params!B3529,"cubic")</f>
        <v>#NAME?</v>
      </c>
      <c r="N3529" s="195" t="e">
        <f ca="1">+_xll.BInterpol(#REF!,#REF!,params!B3529,"cubic")</f>
        <v>#NAME?</v>
      </c>
      <c r="O3529" s="153" t="e">
        <f t="shared" ca="1" si="446"/>
        <v>#NAME?</v>
      </c>
    </row>
    <row r="3530" spans="1:15">
      <c r="A3530">
        <v>3527</v>
      </c>
      <c r="B3530">
        <f t="shared" si="444"/>
        <v>14.108000000000001</v>
      </c>
      <c r="C3530" s="151" t="e">
        <f ca="1">+_xll.BInterpol(Boost!$R$6:$R$66,Boost!$AZ$6:$AZ$66,params!B3530,"cubic")</f>
        <v>#NAME?</v>
      </c>
      <c r="D3530" s="151" t="e">
        <f ca="1">+_xll.BInterpol(Boost!$R$6:$R$66,Boost!$AX$6:$AX$66,params!B3530,"cubic")</f>
        <v>#NAME?</v>
      </c>
      <c r="E3530" s="198" t="e">
        <f t="shared" ca="1" si="447"/>
        <v>#NAME?</v>
      </c>
      <c r="F3530" s="151" t="e">
        <f ca="1">+_xll.BInterpol(Boost!$R$6:$R$66,Boost!$AY$6:$AY$66,params!B3530,"cubic")</f>
        <v>#NAME?</v>
      </c>
      <c r="G3530" s="151" t="e">
        <f ca="1">_xll.BInterpol(cf!$A$2:$A$68,cf!$B$2:$B$68,params!B3530,"cubic")/100</f>
        <v>#NAME?</v>
      </c>
      <c r="H3530" s="199" t="e">
        <f t="shared" ca="1" si="448"/>
        <v>#NAME?</v>
      </c>
      <c r="I3530" s="152">
        <f t="shared" si="443"/>
        <v>0.2095345527908975</v>
      </c>
      <c r="J3530" s="152">
        <f t="shared" si="449"/>
        <v>5.2699453109483763E-5</v>
      </c>
      <c r="K3530" s="3" t="e">
        <f t="shared" ca="1" si="445"/>
        <v>#NAME?</v>
      </c>
      <c r="L3530" s="153" t="e">
        <f t="shared" ca="1" si="450"/>
        <v>#NAME?</v>
      </c>
      <c r="M3530" s="195" t="e">
        <f ca="1">_xll.BInterpol(cf!$A$2:$A$68,cf!$C$2:$C$68,params!B3530,"cubic")</f>
        <v>#NAME?</v>
      </c>
      <c r="N3530" s="195" t="e">
        <f ca="1">+_xll.BInterpol(#REF!,#REF!,params!B3530,"cubic")</f>
        <v>#NAME?</v>
      </c>
      <c r="O3530" s="153" t="e">
        <f t="shared" ca="1" si="446"/>
        <v>#NAME?</v>
      </c>
    </row>
    <row r="3531" spans="1:15">
      <c r="A3531">
        <v>3528</v>
      </c>
      <c r="B3531">
        <f t="shared" si="444"/>
        <v>14.112</v>
      </c>
      <c r="C3531" s="151" t="e">
        <f ca="1">+_xll.BInterpol(Boost!$R$6:$R$66,Boost!$AZ$6:$AZ$66,params!B3531,"cubic")</f>
        <v>#NAME?</v>
      </c>
      <c r="D3531" s="151" t="e">
        <f ca="1">+_xll.BInterpol(Boost!$R$6:$R$66,Boost!$AX$6:$AX$66,params!B3531,"cubic")</f>
        <v>#NAME?</v>
      </c>
      <c r="E3531" s="198" t="e">
        <f t="shared" ca="1" si="447"/>
        <v>#NAME?</v>
      </c>
      <c r="F3531" s="151" t="e">
        <f ca="1">+_xll.BInterpol(Boost!$R$6:$R$66,Boost!$AY$6:$AY$66,params!B3531,"cubic")</f>
        <v>#NAME?</v>
      </c>
      <c r="G3531" s="151" t="e">
        <f ca="1">_xll.BInterpol(cf!$A$2:$A$68,cf!$B$2:$B$68,params!B3531,"cubic")/100</f>
        <v>#NAME?</v>
      </c>
      <c r="H3531" s="199" t="e">
        <f t="shared" ca="1" si="448"/>
        <v>#NAME?</v>
      </c>
      <c r="I3531" s="152">
        <f t="shared" si="443"/>
        <v>0.20958724873082724</v>
      </c>
      <c r="J3531" s="152">
        <f t="shared" si="449"/>
        <v>5.2695939929736646E-5</v>
      </c>
      <c r="K3531" s="3" t="e">
        <f t="shared" ca="1" si="445"/>
        <v>#NAME?</v>
      </c>
      <c r="L3531" s="153" t="e">
        <f t="shared" ca="1" si="450"/>
        <v>#NAME?</v>
      </c>
      <c r="M3531" s="195" t="e">
        <f ca="1">_xll.BInterpol(cf!$A$2:$A$68,cf!$C$2:$C$68,params!B3531,"cubic")</f>
        <v>#NAME?</v>
      </c>
      <c r="N3531" s="195" t="e">
        <f ca="1">+_xll.BInterpol(#REF!,#REF!,params!B3531,"cubic")</f>
        <v>#NAME?</v>
      </c>
      <c r="O3531" s="153" t="e">
        <f t="shared" ca="1" si="446"/>
        <v>#NAME?</v>
      </c>
    </row>
    <row r="3532" spans="1:15">
      <c r="A3532">
        <v>3529</v>
      </c>
      <c r="B3532">
        <f t="shared" si="444"/>
        <v>14.116</v>
      </c>
      <c r="C3532" s="151" t="e">
        <f ca="1">+_xll.BInterpol(Boost!$R$6:$R$66,Boost!$AZ$6:$AZ$66,params!B3532,"cubic")</f>
        <v>#NAME?</v>
      </c>
      <c r="D3532" s="151" t="e">
        <f ca="1">+_xll.BInterpol(Boost!$R$6:$R$66,Boost!$AX$6:$AX$66,params!B3532,"cubic")</f>
        <v>#NAME?</v>
      </c>
      <c r="E3532" s="198" t="e">
        <f t="shared" ca="1" si="447"/>
        <v>#NAME?</v>
      </c>
      <c r="F3532" s="151" t="e">
        <f ca="1">+_xll.BInterpol(Boost!$R$6:$R$66,Boost!$AY$6:$AY$66,params!B3532,"cubic")</f>
        <v>#NAME?</v>
      </c>
      <c r="G3532" s="151" t="e">
        <f ca="1">_xll.BInterpol(cf!$A$2:$A$68,cf!$B$2:$B$68,params!B3532,"cubic")/100</f>
        <v>#NAME?</v>
      </c>
      <c r="H3532" s="199" t="e">
        <f t="shared" ca="1" si="448"/>
        <v>#NAME?</v>
      </c>
      <c r="I3532" s="152">
        <f t="shared" si="443"/>
        <v>0.20963994115781148</v>
      </c>
      <c r="J3532" s="152">
        <f t="shared" si="449"/>
        <v>5.2692426984246588E-5</v>
      </c>
      <c r="K3532" s="3" t="e">
        <f t="shared" ca="1" si="445"/>
        <v>#NAME?</v>
      </c>
      <c r="L3532" s="153" t="e">
        <f t="shared" ca="1" si="450"/>
        <v>#NAME?</v>
      </c>
      <c r="M3532" s="195" t="e">
        <f ca="1">_xll.BInterpol(cf!$A$2:$A$68,cf!$C$2:$C$68,params!B3532,"cubic")</f>
        <v>#NAME?</v>
      </c>
      <c r="N3532" s="195" t="e">
        <f ca="1">+_xll.BInterpol(#REF!,#REF!,params!B3532,"cubic")</f>
        <v>#NAME?</v>
      </c>
      <c r="O3532" s="153" t="e">
        <f t="shared" ca="1" si="446"/>
        <v>#NAME?</v>
      </c>
    </row>
    <row r="3533" spans="1:15">
      <c r="A3533">
        <v>3530</v>
      </c>
      <c r="B3533">
        <f t="shared" si="444"/>
        <v>14.12</v>
      </c>
      <c r="C3533" s="151" t="e">
        <f ca="1">+_xll.BInterpol(Boost!$R$6:$R$66,Boost!$AZ$6:$AZ$66,params!B3533,"cubic")</f>
        <v>#NAME?</v>
      </c>
      <c r="D3533" s="151" t="e">
        <f ca="1">+_xll.BInterpol(Boost!$R$6:$R$66,Boost!$AX$6:$AX$66,params!B3533,"cubic")</f>
        <v>#NAME?</v>
      </c>
      <c r="E3533" s="198" t="e">
        <f t="shared" ca="1" si="447"/>
        <v>#NAME?</v>
      </c>
      <c r="F3533" s="151" t="e">
        <f ca="1">+_xll.BInterpol(Boost!$R$6:$R$66,Boost!$AY$6:$AY$66,params!B3533,"cubic")</f>
        <v>#NAME?</v>
      </c>
      <c r="G3533" s="151" t="e">
        <f ca="1">_xll.BInterpol(cf!$A$2:$A$68,cf!$B$2:$B$68,params!B3533,"cubic")/100</f>
        <v>#NAME?</v>
      </c>
      <c r="H3533" s="199" t="e">
        <f t="shared" ca="1" si="448"/>
        <v>#NAME?</v>
      </c>
      <c r="I3533" s="152">
        <f t="shared" si="443"/>
        <v>0.20969263007208427</v>
      </c>
      <c r="J3533" s="152">
        <f t="shared" si="449"/>
        <v>5.2688914272791543E-5</v>
      </c>
      <c r="K3533" s="3" t="e">
        <f t="shared" ca="1" si="445"/>
        <v>#NAME?</v>
      </c>
      <c r="L3533" s="153" t="e">
        <f t="shared" ca="1" si="450"/>
        <v>#NAME?</v>
      </c>
      <c r="M3533" s="195" t="e">
        <f ca="1">_xll.BInterpol(cf!$A$2:$A$68,cf!$C$2:$C$68,params!B3533,"cubic")</f>
        <v>#NAME?</v>
      </c>
      <c r="N3533" s="195" t="e">
        <f ca="1">+_xll.BInterpol(#REF!,#REF!,params!B3533,"cubic")</f>
        <v>#NAME?</v>
      </c>
      <c r="O3533" s="153" t="e">
        <f t="shared" ca="1" si="446"/>
        <v>#NAME?</v>
      </c>
    </row>
    <row r="3534" spans="1:15">
      <c r="A3534">
        <v>3531</v>
      </c>
      <c r="B3534">
        <f t="shared" si="444"/>
        <v>14.124000000000001</v>
      </c>
      <c r="C3534" s="151" t="e">
        <f ca="1">+_xll.BInterpol(Boost!$R$6:$R$66,Boost!$AZ$6:$AZ$66,params!B3534,"cubic")</f>
        <v>#NAME?</v>
      </c>
      <c r="D3534" s="151" t="e">
        <f ca="1">+_xll.BInterpol(Boost!$R$6:$R$66,Boost!$AX$6:$AX$66,params!B3534,"cubic")</f>
        <v>#NAME?</v>
      </c>
      <c r="E3534" s="198" t="e">
        <f t="shared" ca="1" si="447"/>
        <v>#NAME?</v>
      </c>
      <c r="F3534" s="151" t="e">
        <f ca="1">+_xll.BInterpol(Boost!$R$6:$R$66,Boost!$AY$6:$AY$66,params!B3534,"cubic")</f>
        <v>#NAME?</v>
      </c>
      <c r="G3534" s="151" t="e">
        <f ca="1">_xll.BInterpol(cf!$A$2:$A$68,cf!$B$2:$B$68,params!B3534,"cubic")/100</f>
        <v>#NAME?</v>
      </c>
      <c r="H3534" s="199" t="e">
        <f t="shared" ca="1" si="448"/>
        <v>#NAME?</v>
      </c>
      <c r="I3534" s="152">
        <f t="shared" si="443"/>
        <v>0.20974531547387987</v>
      </c>
      <c r="J3534" s="152">
        <f t="shared" si="449"/>
        <v>5.2685401795593556E-5</v>
      </c>
      <c r="K3534" s="3" t="e">
        <f t="shared" ca="1" si="445"/>
        <v>#NAME?</v>
      </c>
      <c r="L3534" s="153" t="e">
        <f t="shared" ca="1" si="450"/>
        <v>#NAME?</v>
      </c>
      <c r="M3534" s="195" t="e">
        <f ca="1">_xll.BInterpol(cf!$A$2:$A$68,cf!$C$2:$C$68,params!B3534,"cubic")</f>
        <v>#NAME?</v>
      </c>
      <c r="N3534" s="195" t="e">
        <f ca="1">+_xll.BInterpol(#REF!,#REF!,params!B3534,"cubic")</f>
        <v>#NAME?</v>
      </c>
      <c r="O3534" s="153" t="e">
        <f t="shared" ca="1" si="446"/>
        <v>#NAME?</v>
      </c>
    </row>
    <row r="3535" spans="1:15">
      <c r="A3535">
        <v>3532</v>
      </c>
      <c r="B3535">
        <f t="shared" si="444"/>
        <v>14.128</v>
      </c>
      <c r="C3535" s="151" t="e">
        <f ca="1">+_xll.BInterpol(Boost!$R$6:$R$66,Boost!$AZ$6:$AZ$66,params!B3535,"cubic")</f>
        <v>#NAME?</v>
      </c>
      <c r="D3535" s="151" t="e">
        <f ca="1">+_xll.BInterpol(Boost!$R$6:$R$66,Boost!$AX$6:$AX$66,params!B3535,"cubic")</f>
        <v>#NAME?</v>
      </c>
      <c r="E3535" s="198" t="e">
        <f t="shared" ca="1" si="447"/>
        <v>#NAME?</v>
      </c>
      <c r="F3535" s="151" t="e">
        <f ca="1">+_xll.BInterpol(Boost!$R$6:$R$66,Boost!$AY$6:$AY$66,params!B3535,"cubic")</f>
        <v>#NAME?</v>
      </c>
      <c r="G3535" s="151" t="e">
        <f ca="1">_xll.BInterpol(cf!$A$2:$A$68,cf!$B$2:$B$68,params!B3535,"cubic")/100</f>
        <v>#NAME?</v>
      </c>
      <c r="H3535" s="199" t="e">
        <f t="shared" ca="1" si="448"/>
        <v>#NAME?</v>
      </c>
      <c r="I3535" s="152">
        <f t="shared" si="443"/>
        <v>0.20979799736343252</v>
      </c>
      <c r="J3535" s="152">
        <f t="shared" si="449"/>
        <v>5.2681889552652628E-5</v>
      </c>
      <c r="K3535" s="3" t="e">
        <f t="shared" ca="1" si="445"/>
        <v>#NAME?</v>
      </c>
      <c r="L3535" s="153" t="e">
        <f t="shared" ca="1" si="450"/>
        <v>#NAME?</v>
      </c>
      <c r="M3535" s="195" t="e">
        <f ca="1">_xll.BInterpol(cf!$A$2:$A$68,cf!$C$2:$C$68,params!B3535,"cubic")</f>
        <v>#NAME?</v>
      </c>
      <c r="N3535" s="195" t="e">
        <f ca="1">+_xll.BInterpol(#REF!,#REF!,params!B3535,"cubic")</f>
        <v>#NAME?</v>
      </c>
      <c r="O3535" s="153" t="e">
        <f t="shared" ca="1" si="446"/>
        <v>#NAME?</v>
      </c>
    </row>
    <row r="3536" spans="1:15">
      <c r="A3536">
        <v>3533</v>
      </c>
      <c r="B3536">
        <f t="shared" si="444"/>
        <v>14.132</v>
      </c>
      <c r="C3536" s="151" t="e">
        <f ca="1">+_xll.BInterpol(Boost!$R$6:$R$66,Boost!$AZ$6:$AZ$66,params!B3536,"cubic")</f>
        <v>#NAME?</v>
      </c>
      <c r="D3536" s="151" t="e">
        <f ca="1">+_xll.BInterpol(Boost!$R$6:$R$66,Boost!$AX$6:$AX$66,params!B3536,"cubic")</f>
        <v>#NAME?</v>
      </c>
      <c r="E3536" s="198" t="e">
        <f t="shared" ca="1" si="447"/>
        <v>#NAME?</v>
      </c>
      <c r="F3536" s="151" t="e">
        <f ca="1">+_xll.BInterpol(Boost!$R$6:$R$66,Boost!$AY$6:$AY$66,params!B3536,"cubic")</f>
        <v>#NAME?</v>
      </c>
      <c r="G3536" s="151" t="e">
        <f ca="1">_xll.BInterpol(cf!$A$2:$A$68,cf!$B$2:$B$68,params!B3536,"cubic")/100</f>
        <v>#NAME?</v>
      </c>
      <c r="H3536" s="199" t="e">
        <f t="shared" ca="1" si="448"/>
        <v>#NAME?</v>
      </c>
      <c r="I3536" s="152">
        <f t="shared" ref="I3536:I3599" si="451">1-EXP($R$5*-1*B3536/(1-$R$6))</f>
        <v>0.20985067574097616</v>
      </c>
      <c r="J3536" s="152">
        <f t="shared" si="449"/>
        <v>5.267837754363569E-5</v>
      </c>
      <c r="K3536" s="3" t="e">
        <f t="shared" ca="1" si="445"/>
        <v>#NAME?</v>
      </c>
      <c r="L3536" s="153" t="e">
        <f t="shared" ca="1" si="450"/>
        <v>#NAME?</v>
      </c>
      <c r="M3536" s="195" t="e">
        <f ca="1">_xll.BInterpol(cf!$A$2:$A$68,cf!$C$2:$C$68,params!B3536,"cubic")</f>
        <v>#NAME?</v>
      </c>
      <c r="N3536" s="195" t="e">
        <f ca="1">+_xll.BInterpol(#REF!,#REF!,params!B3536,"cubic")</f>
        <v>#NAME?</v>
      </c>
      <c r="O3536" s="153" t="e">
        <f t="shared" ca="1" si="446"/>
        <v>#NAME?</v>
      </c>
    </row>
    <row r="3537" spans="1:15">
      <c r="A3537">
        <v>3534</v>
      </c>
      <c r="B3537">
        <f t="shared" si="444"/>
        <v>14.135999999999999</v>
      </c>
      <c r="C3537" s="151" t="e">
        <f ca="1">+_xll.BInterpol(Boost!$R$6:$R$66,Boost!$AZ$6:$AZ$66,params!B3537,"cubic")</f>
        <v>#NAME?</v>
      </c>
      <c r="D3537" s="151" t="e">
        <f ca="1">+_xll.BInterpol(Boost!$R$6:$R$66,Boost!$AX$6:$AX$66,params!B3537,"cubic")</f>
        <v>#NAME?</v>
      </c>
      <c r="E3537" s="198" t="e">
        <f t="shared" ca="1" si="447"/>
        <v>#NAME?</v>
      </c>
      <c r="F3537" s="151" t="e">
        <f ca="1">+_xll.BInterpol(Boost!$R$6:$R$66,Boost!$AY$6:$AY$66,params!B3537,"cubic")</f>
        <v>#NAME?</v>
      </c>
      <c r="G3537" s="151" t="e">
        <f ca="1">_xll.BInterpol(cf!$A$2:$A$68,cf!$B$2:$B$68,params!B3537,"cubic")/100</f>
        <v>#NAME?</v>
      </c>
      <c r="H3537" s="199" t="e">
        <f t="shared" ca="1" si="448"/>
        <v>#NAME?</v>
      </c>
      <c r="I3537" s="152">
        <f t="shared" si="451"/>
        <v>0.20990335060674503</v>
      </c>
      <c r="J3537" s="152">
        <f t="shared" si="449"/>
        <v>5.2674865768875812E-5</v>
      </c>
      <c r="K3537" s="3" t="e">
        <f t="shared" ca="1" si="445"/>
        <v>#NAME?</v>
      </c>
      <c r="L3537" s="153" t="e">
        <f t="shared" ca="1" si="450"/>
        <v>#NAME?</v>
      </c>
      <c r="M3537" s="195" t="e">
        <f ca="1">_xll.BInterpol(cf!$A$2:$A$68,cf!$C$2:$C$68,params!B3537,"cubic")</f>
        <v>#NAME?</v>
      </c>
      <c r="N3537" s="195" t="e">
        <f ca="1">+_xll.BInterpol(#REF!,#REF!,params!B3537,"cubic")</f>
        <v>#NAME?</v>
      </c>
      <c r="O3537" s="153" t="e">
        <f t="shared" ca="1" si="446"/>
        <v>#NAME?</v>
      </c>
    </row>
    <row r="3538" spans="1:15">
      <c r="A3538">
        <v>3535</v>
      </c>
      <c r="B3538">
        <f t="shared" si="444"/>
        <v>14.14</v>
      </c>
      <c r="C3538" s="151" t="e">
        <f ca="1">+_xll.BInterpol(Boost!$R$6:$R$66,Boost!$AZ$6:$AZ$66,params!B3538,"cubic")</f>
        <v>#NAME?</v>
      </c>
      <c r="D3538" s="151" t="e">
        <f ca="1">+_xll.BInterpol(Boost!$R$6:$R$66,Boost!$AX$6:$AX$66,params!B3538,"cubic")</f>
        <v>#NAME?</v>
      </c>
      <c r="E3538" s="198" t="e">
        <f t="shared" ca="1" si="447"/>
        <v>#NAME?</v>
      </c>
      <c r="F3538" s="151" t="e">
        <f ca="1">+_xll.BInterpol(Boost!$R$6:$R$66,Boost!$AY$6:$AY$66,params!B3538,"cubic")</f>
        <v>#NAME?</v>
      </c>
      <c r="G3538" s="151" t="e">
        <f ca="1">_xll.BInterpol(cf!$A$2:$A$68,cf!$B$2:$B$68,params!B3538,"cubic")/100</f>
        <v>#NAME?</v>
      </c>
      <c r="H3538" s="199" t="e">
        <f t="shared" ca="1" si="448"/>
        <v>#NAME?</v>
      </c>
      <c r="I3538" s="152">
        <f t="shared" si="451"/>
        <v>0.20995602196097329</v>
      </c>
      <c r="J3538" s="152">
        <f t="shared" si="449"/>
        <v>5.2671354228261968E-5</v>
      </c>
      <c r="K3538" s="3" t="e">
        <f t="shared" ca="1" si="445"/>
        <v>#NAME?</v>
      </c>
      <c r="L3538" s="153" t="e">
        <f t="shared" ca="1" si="450"/>
        <v>#NAME?</v>
      </c>
      <c r="M3538" s="195" t="e">
        <f ca="1">_xll.BInterpol(cf!$A$2:$A$68,cf!$C$2:$C$68,params!B3538,"cubic")</f>
        <v>#NAME?</v>
      </c>
      <c r="N3538" s="195" t="e">
        <f ca="1">+_xll.BInterpol(#REF!,#REF!,params!B3538,"cubic")</f>
        <v>#NAME?</v>
      </c>
      <c r="O3538" s="153" t="e">
        <f t="shared" ca="1" si="446"/>
        <v>#NAME?</v>
      </c>
    </row>
    <row r="3539" spans="1:15">
      <c r="A3539">
        <v>3536</v>
      </c>
      <c r="B3539">
        <f t="shared" si="444"/>
        <v>14.144</v>
      </c>
      <c r="C3539" s="151" t="e">
        <f ca="1">+_xll.BInterpol(Boost!$R$6:$R$66,Boost!$AZ$6:$AZ$66,params!B3539,"cubic")</f>
        <v>#NAME?</v>
      </c>
      <c r="D3539" s="151" t="e">
        <f ca="1">+_xll.BInterpol(Boost!$R$6:$R$66,Boost!$AX$6:$AX$66,params!B3539,"cubic")</f>
        <v>#NAME?</v>
      </c>
      <c r="E3539" s="198" t="e">
        <f t="shared" ca="1" si="447"/>
        <v>#NAME?</v>
      </c>
      <c r="F3539" s="151" t="e">
        <f ca="1">+_xll.BInterpol(Boost!$R$6:$R$66,Boost!$AY$6:$AY$66,params!B3539,"cubic")</f>
        <v>#NAME?</v>
      </c>
      <c r="G3539" s="151" t="e">
        <f ca="1">_xll.BInterpol(cf!$A$2:$A$68,cf!$B$2:$B$68,params!B3539,"cubic")/100</f>
        <v>#NAME?</v>
      </c>
      <c r="H3539" s="199" t="e">
        <f t="shared" ca="1" si="448"/>
        <v>#NAME?</v>
      </c>
      <c r="I3539" s="152">
        <f t="shared" si="451"/>
        <v>0.21000868980389498</v>
      </c>
      <c r="J3539" s="152">
        <f t="shared" si="449"/>
        <v>5.2667842921683139E-5</v>
      </c>
      <c r="K3539" s="3" t="e">
        <f t="shared" ca="1" si="445"/>
        <v>#NAME?</v>
      </c>
      <c r="L3539" s="153" t="e">
        <f t="shared" ca="1" si="450"/>
        <v>#NAME?</v>
      </c>
      <c r="M3539" s="195" t="e">
        <f ca="1">_xll.BInterpol(cf!$A$2:$A$68,cf!$C$2:$C$68,params!B3539,"cubic")</f>
        <v>#NAME?</v>
      </c>
      <c r="N3539" s="195" t="e">
        <f ca="1">+_xll.BInterpol(#REF!,#REF!,params!B3539,"cubic")</f>
        <v>#NAME?</v>
      </c>
      <c r="O3539" s="153" t="e">
        <f t="shared" ca="1" si="446"/>
        <v>#NAME?</v>
      </c>
    </row>
    <row r="3540" spans="1:15">
      <c r="A3540">
        <v>3537</v>
      </c>
      <c r="B3540">
        <f t="shared" si="444"/>
        <v>14.148</v>
      </c>
      <c r="C3540" s="151" t="e">
        <f ca="1">+_xll.BInterpol(Boost!$R$6:$R$66,Boost!$AZ$6:$AZ$66,params!B3540,"cubic")</f>
        <v>#NAME?</v>
      </c>
      <c r="D3540" s="151" t="e">
        <f ca="1">+_xll.BInterpol(Boost!$R$6:$R$66,Boost!$AX$6:$AX$66,params!B3540,"cubic")</f>
        <v>#NAME?</v>
      </c>
      <c r="E3540" s="198" t="e">
        <f t="shared" ca="1" si="447"/>
        <v>#NAME?</v>
      </c>
      <c r="F3540" s="151" t="e">
        <f ca="1">+_xll.BInterpol(Boost!$R$6:$R$66,Boost!$AY$6:$AY$66,params!B3540,"cubic")</f>
        <v>#NAME?</v>
      </c>
      <c r="G3540" s="151" t="e">
        <f ca="1">_xll.BInterpol(cf!$A$2:$A$68,cf!$B$2:$B$68,params!B3540,"cubic")/100</f>
        <v>#NAME?</v>
      </c>
      <c r="H3540" s="199" t="e">
        <f t="shared" ca="1" si="448"/>
        <v>#NAME?</v>
      </c>
      <c r="I3540" s="152">
        <f t="shared" si="451"/>
        <v>0.21006135413574412</v>
      </c>
      <c r="J3540" s="152">
        <f t="shared" si="449"/>
        <v>5.2664331849139323E-5</v>
      </c>
      <c r="K3540" s="3" t="e">
        <f t="shared" ca="1" si="445"/>
        <v>#NAME?</v>
      </c>
      <c r="L3540" s="153" t="e">
        <f t="shared" ca="1" si="450"/>
        <v>#NAME?</v>
      </c>
      <c r="M3540" s="195" t="e">
        <f ca="1">_xll.BInterpol(cf!$A$2:$A$68,cf!$C$2:$C$68,params!B3540,"cubic")</f>
        <v>#NAME?</v>
      </c>
      <c r="N3540" s="195" t="e">
        <f ca="1">+_xll.BInterpol(#REF!,#REF!,params!B3540,"cubic")</f>
        <v>#NAME?</v>
      </c>
      <c r="O3540" s="153" t="e">
        <f t="shared" ca="1" si="446"/>
        <v>#NAME?</v>
      </c>
    </row>
    <row r="3541" spans="1:15">
      <c r="A3541">
        <v>3538</v>
      </c>
      <c r="B3541">
        <f t="shared" si="444"/>
        <v>14.151999999999999</v>
      </c>
      <c r="C3541" s="151" t="e">
        <f ca="1">+_xll.BInterpol(Boost!$R$6:$R$66,Boost!$AZ$6:$AZ$66,params!B3541,"cubic")</f>
        <v>#NAME?</v>
      </c>
      <c r="D3541" s="151" t="e">
        <f ca="1">+_xll.BInterpol(Boost!$R$6:$R$66,Boost!$AX$6:$AX$66,params!B3541,"cubic")</f>
        <v>#NAME?</v>
      </c>
      <c r="E3541" s="198" t="e">
        <f t="shared" ca="1" si="447"/>
        <v>#NAME?</v>
      </c>
      <c r="F3541" s="151" t="e">
        <f ca="1">+_xll.BInterpol(Boost!$R$6:$R$66,Boost!$AY$6:$AY$66,params!B3541,"cubic")</f>
        <v>#NAME?</v>
      </c>
      <c r="G3541" s="151" t="e">
        <f ca="1">_xll.BInterpol(cf!$A$2:$A$68,cf!$B$2:$B$68,params!B3541,"cubic")/100</f>
        <v>#NAME?</v>
      </c>
      <c r="H3541" s="199" t="e">
        <f t="shared" ca="1" si="448"/>
        <v>#NAME?</v>
      </c>
      <c r="I3541" s="152">
        <f t="shared" si="451"/>
        <v>0.21011401495675486</v>
      </c>
      <c r="J3541" s="152">
        <f t="shared" si="449"/>
        <v>5.2660821010741543E-5</v>
      </c>
      <c r="K3541" s="3" t="e">
        <f t="shared" ca="1" si="445"/>
        <v>#NAME?</v>
      </c>
      <c r="L3541" s="153" t="e">
        <f t="shared" ca="1" si="450"/>
        <v>#NAME?</v>
      </c>
      <c r="M3541" s="195" t="e">
        <f ca="1">_xll.BInterpol(cf!$A$2:$A$68,cf!$C$2:$C$68,params!B3541,"cubic")</f>
        <v>#NAME?</v>
      </c>
      <c r="N3541" s="195" t="e">
        <f ca="1">+_xll.BInterpol(#REF!,#REF!,params!B3541,"cubic")</f>
        <v>#NAME?</v>
      </c>
      <c r="O3541" s="153" t="e">
        <f t="shared" ca="1" si="446"/>
        <v>#NAME?</v>
      </c>
    </row>
    <row r="3542" spans="1:15">
      <c r="A3542">
        <v>3539</v>
      </c>
      <c r="B3542">
        <f t="shared" si="444"/>
        <v>14.156000000000001</v>
      </c>
      <c r="C3542" s="151" t="e">
        <f ca="1">+_xll.BInterpol(Boost!$R$6:$R$66,Boost!$AZ$6:$AZ$66,params!B3542,"cubic")</f>
        <v>#NAME?</v>
      </c>
      <c r="D3542" s="151" t="e">
        <f ca="1">+_xll.BInterpol(Boost!$R$6:$R$66,Boost!$AX$6:$AX$66,params!B3542,"cubic")</f>
        <v>#NAME?</v>
      </c>
      <c r="E3542" s="198" t="e">
        <f t="shared" ca="1" si="447"/>
        <v>#NAME?</v>
      </c>
      <c r="F3542" s="151" t="e">
        <f ca="1">+_xll.BInterpol(Boost!$R$6:$R$66,Boost!$AY$6:$AY$66,params!B3542,"cubic")</f>
        <v>#NAME?</v>
      </c>
      <c r="G3542" s="151" t="e">
        <f ca="1">_xll.BInterpol(cf!$A$2:$A$68,cf!$B$2:$B$68,params!B3542,"cubic")/100</f>
        <v>#NAME?</v>
      </c>
      <c r="H3542" s="199" t="e">
        <f t="shared" ca="1" si="448"/>
        <v>#NAME?</v>
      </c>
      <c r="I3542" s="152">
        <f t="shared" si="451"/>
        <v>0.21016667226716124</v>
      </c>
      <c r="J3542" s="152">
        <f t="shared" si="449"/>
        <v>5.2657310406378777E-5</v>
      </c>
      <c r="K3542" s="3" t="e">
        <f t="shared" ca="1" si="445"/>
        <v>#NAME?</v>
      </c>
      <c r="L3542" s="153" t="e">
        <f t="shared" ca="1" si="450"/>
        <v>#NAME?</v>
      </c>
      <c r="M3542" s="195" t="e">
        <f ca="1">_xll.BInterpol(cf!$A$2:$A$68,cf!$C$2:$C$68,params!B3542,"cubic")</f>
        <v>#NAME?</v>
      </c>
      <c r="N3542" s="195" t="e">
        <f ca="1">+_xll.BInterpol(#REF!,#REF!,params!B3542,"cubic")</f>
        <v>#NAME?</v>
      </c>
      <c r="O3542" s="153" t="e">
        <f t="shared" ca="1" si="446"/>
        <v>#NAME?</v>
      </c>
    </row>
    <row r="3543" spans="1:15">
      <c r="A3543">
        <v>3540</v>
      </c>
      <c r="B3543">
        <f t="shared" si="444"/>
        <v>14.16</v>
      </c>
      <c r="C3543" s="151" t="e">
        <f ca="1">+_xll.BInterpol(Boost!$R$6:$R$66,Boost!$AZ$6:$AZ$66,params!B3543,"cubic")</f>
        <v>#NAME?</v>
      </c>
      <c r="D3543" s="151" t="e">
        <f ca="1">+_xll.BInterpol(Boost!$R$6:$R$66,Boost!$AX$6:$AX$66,params!B3543,"cubic")</f>
        <v>#NAME?</v>
      </c>
      <c r="E3543" s="198" t="e">
        <f t="shared" ca="1" si="447"/>
        <v>#NAME?</v>
      </c>
      <c r="F3543" s="151" t="e">
        <f ca="1">+_xll.BInterpol(Boost!$R$6:$R$66,Boost!$AY$6:$AY$66,params!B3543,"cubic")</f>
        <v>#NAME?</v>
      </c>
      <c r="G3543" s="151" t="e">
        <f ca="1">_xll.BInterpol(cf!$A$2:$A$68,cf!$B$2:$B$68,params!B3543,"cubic")/100</f>
        <v>#NAME?</v>
      </c>
      <c r="H3543" s="199" t="e">
        <f t="shared" ca="1" si="448"/>
        <v>#NAME?</v>
      </c>
      <c r="I3543" s="152">
        <f t="shared" si="451"/>
        <v>0.21021932606719729</v>
      </c>
      <c r="J3543" s="152">
        <f t="shared" si="449"/>
        <v>5.2653800036051024E-5</v>
      </c>
      <c r="K3543" s="3" t="e">
        <f t="shared" ca="1" si="445"/>
        <v>#NAME?</v>
      </c>
      <c r="L3543" s="153" t="e">
        <f t="shared" ca="1" si="450"/>
        <v>#NAME?</v>
      </c>
      <c r="M3543" s="195" t="e">
        <f ca="1">_xll.BInterpol(cf!$A$2:$A$68,cf!$C$2:$C$68,params!B3543,"cubic")</f>
        <v>#NAME?</v>
      </c>
      <c r="N3543" s="195" t="e">
        <f ca="1">+_xll.BInterpol(#REF!,#REF!,params!B3543,"cubic")</f>
        <v>#NAME?</v>
      </c>
      <c r="O3543" s="153" t="e">
        <f t="shared" ca="1" si="446"/>
        <v>#NAME?</v>
      </c>
    </row>
    <row r="3544" spans="1:15">
      <c r="A3544">
        <v>3541</v>
      </c>
      <c r="B3544">
        <f t="shared" si="444"/>
        <v>14.164</v>
      </c>
      <c r="C3544" s="151" t="e">
        <f ca="1">+_xll.BInterpol(Boost!$R$6:$R$66,Boost!$AZ$6:$AZ$66,params!B3544,"cubic")</f>
        <v>#NAME?</v>
      </c>
      <c r="D3544" s="151" t="e">
        <f ca="1">+_xll.BInterpol(Boost!$R$6:$R$66,Boost!$AX$6:$AX$66,params!B3544,"cubic")</f>
        <v>#NAME?</v>
      </c>
      <c r="E3544" s="198" t="e">
        <f t="shared" ca="1" si="447"/>
        <v>#NAME?</v>
      </c>
      <c r="F3544" s="151" t="e">
        <f ca="1">+_xll.BInterpol(Boost!$R$6:$R$66,Boost!$AY$6:$AY$66,params!B3544,"cubic")</f>
        <v>#NAME?</v>
      </c>
      <c r="G3544" s="151" t="e">
        <f ca="1">_xll.BInterpol(cf!$A$2:$A$68,cf!$B$2:$B$68,params!B3544,"cubic")/100</f>
        <v>#NAME?</v>
      </c>
      <c r="H3544" s="199" t="e">
        <f t="shared" ca="1" si="448"/>
        <v>#NAME?</v>
      </c>
      <c r="I3544" s="152">
        <f t="shared" si="451"/>
        <v>0.21027197635709693</v>
      </c>
      <c r="J3544" s="152">
        <f t="shared" si="449"/>
        <v>5.2650289899647262E-5</v>
      </c>
      <c r="K3544" s="3" t="e">
        <f t="shared" ca="1" si="445"/>
        <v>#NAME?</v>
      </c>
      <c r="L3544" s="153" t="e">
        <f t="shared" ca="1" si="450"/>
        <v>#NAME?</v>
      </c>
      <c r="M3544" s="195" t="e">
        <f ca="1">_xll.BInterpol(cf!$A$2:$A$68,cf!$C$2:$C$68,params!B3544,"cubic")</f>
        <v>#NAME?</v>
      </c>
      <c r="N3544" s="195" t="e">
        <f ca="1">+_xll.BInterpol(#REF!,#REF!,params!B3544,"cubic")</f>
        <v>#NAME?</v>
      </c>
      <c r="O3544" s="153" t="e">
        <f t="shared" ca="1" si="446"/>
        <v>#NAME?</v>
      </c>
    </row>
    <row r="3545" spans="1:15">
      <c r="A3545">
        <v>3542</v>
      </c>
      <c r="B3545">
        <f t="shared" si="444"/>
        <v>14.167999999999999</v>
      </c>
      <c r="C3545" s="151" t="e">
        <f ca="1">+_xll.BInterpol(Boost!$R$6:$R$66,Boost!$AZ$6:$AZ$66,params!B3545,"cubic")</f>
        <v>#NAME?</v>
      </c>
      <c r="D3545" s="151" t="e">
        <f ca="1">+_xll.BInterpol(Boost!$R$6:$R$66,Boost!$AX$6:$AX$66,params!B3545,"cubic")</f>
        <v>#NAME?</v>
      </c>
      <c r="E3545" s="198" t="e">
        <f t="shared" ca="1" si="447"/>
        <v>#NAME?</v>
      </c>
      <c r="F3545" s="151" t="e">
        <f ca="1">+_xll.BInterpol(Boost!$R$6:$R$66,Boost!$AY$6:$AY$66,params!B3545,"cubic")</f>
        <v>#NAME?</v>
      </c>
      <c r="G3545" s="151" t="e">
        <f ca="1">_xll.BInterpol(cf!$A$2:$A$68,cf!$B$2:$B$68,params!B3545,"cubic")/100</f>
        <v>#NAME?</v>
      </c>
      <c r="H3545" s="199" t="e">
        <f t="shared" ca="1" si="448"/>
        <v>#NAME?</v>
      </c>
      <c r="I3545" s="152">
        <f t="shared" si="451"/>
        <v>0.21032462313709432</v>
      </c>
      <c r="J3545" s="152">
        <f t="shared" si="449"/>
        <v>5.2646779997389537E-5</v>
      </c>
      <c r="K3545" s="3" t="e">
        <f t="shared" ca="1" si="445"/>
        <v>#NAME?</v>
      </c>
      <c r="L3545" s="153" t="e">
        <f t="shared" ca="1" si="450"/>
        <v>#NAME?</v>
      </c>
      <c r="M3545" s="195" t="e">
        <f ca="1">_xll.BInterpol(cf!$A$2:$A$68,cf!$C$2:$C$68,params!B3545,"cubic")</f>
        <v>#NAME?</v>
      </c>
      <c r="N3545" s="195" t="e">
        <f ca="1">+_xll.BInterpol(#REF!,#REF!,params!B3545,"cubic")</f>
        <v>#NAME?</v>
      </c>
      <c r="O3545" s="153" t="e">
        <f t="shared" ca="1" si="446"/>
        <v>#NAME?</v>
      </c>
    </row>
    <row r="3546" spans="1:15">
      <c r="A3546">
        <v>3543</v>
      </c>
      <c r="B3546">
        <f t="shared" si="444"/>
        <v>14.172000000000001</v>
      </c>
      <c r="C3546" s="151" t="e">
        <f ca="1">+_xll.BInterpol(Boost!$R$6:$R$66,Boost!$AZ$6:$AZ$66,params!B3546,"cubic")</f>
        <v>#NAME?</v>
      </c>
      <c r="D3546" s="151" t="e">
        <f ca="1">+_xll.BInterpol(Boost!$R$6:$R$66,Boost!$AX$6:$AX$66,params!B3546,"cubic")</f>
        <v>#NAME?</v>
      </c>
      <c r="E3546" s="198" t="e">
        <f t="shared" ca="1" si="447"/>
        <v>#NAME?</v>
      </c>
      <c r="F3546" s="151" t="e">
        <f ca="1">+_xll.BInterpol(Boost!$R$6:$R$66,Boost!$AY$6:$AY$66,params!B3546,"cubic")</f>
        <v>#NAME?</v>
      </c>
      <c r="G3546" s="151" t="e">
        <f ca="1">_xll.BInterpol(cf!$A$2:$A$68,cf!$B$2:$B$68,params!B3546,"cubic")/100</f>
        <v>#NAME?</v>
      </c>
      <c r="H3546" s="199" t="e">
        <f t="shared" ca="1" si="448"/>
        <v>#NAME?</v>
      </c>
      <c r="I3546" s="152">
        <f t="shared" si="451"/>
        <v>0.21037726640742338</v>
      </c>
      <c r="J3546" s="152">
        <f t="shared" si="449"/>
        <v>5.2643270329055802E-5</v>
      </c>
      <c r="K3546" s="3" t="e">
        <f t="shared" ca="1" si="445"/>
        <v>#NAME?</v>
      </c>
      <c r="L3546" s="153" t="e">
        <f t="shared" ca="1" si="450"/>
        <v>#NAME?</v>
      </c>
      <c r="M3546" s="195" t="e">
        <f ca="1">_xll.BInterpol(cf!$A$2:$A$68,cf!$C$2:$C$68,params!B3546,"cubic")</f>
        <v>#NAME?</v>
      </c>
      <c r="N3546" s="195" t="e">
        <f ca="1">+_xll.BInterpol(#REF!,#REF!,params!B3546,"cubic")</f>
        <v>#NAME?</v>
      </c>
      <c r="O3546" s="153" t="e">
        <f t="shared" ca="1" si="446"/>
        <v>#NAME?</v>
      </c>
    </row>
    <row r="3547" spans="1:15">
      <c r="A3547">
        <v>3544</v>
      </c>
      <c r="B3547">
        <f t="shared" si="444"/>
        <v>14.176</v>
      </c>
      <c r="C3547" s="151" t="e">
        <f ca="1">+_xll.BInterpol(Boost!$R$6:$R$66,Boost!$AZ$6:$AZ$66,params!B3547,"cubic")</f>
        <v>#NAME?</v>
      </c>
      <c r="D3547" s="151" t="e">
        <f ca="1">+_xll.BInterpol(Boost!$R$6:$R$66,Boost!$AX$6:$AX$66,params!B3547,"cubic")</f>
        <v>#NAME?</v>
      </c>
      <c r="E3547" s="198" t="e">
        <f t="shared" ca="1" si="447"/>
        <v>#NAME?</v>
      </c>
      <c r="F3547" s="151" t="e">
        <f ca="1">+_xll.BInterpol(Boost!$R$6:$R$66,Boost!$AY$6:$AY$66,params!B3547,"cubic")</f>
        <v>#NAME?</v>
      </c>
      <c r="G3547" s="151" t="e">
        <f ca="1">_xll.BInterpol(cf!$A$2:$A$68,cf!$B$2:$B$68,params!B3547,"cubic")/100</f>
        <v>#NAME?</v>
      </c>
      <c r="H3547" s="199" t="e">
        <f t="shared" ca="1" si="448"/>
        <v>#NAME?</v>
      </c>
      <c r="I3547" s="152">
        <f t="shared" si="451"/>
        <v>0.21042990616831803</v>
      </c>
      <c r="J3547" s="152">
        <f t="shared" si="449"/>
        <v>5.2639760894646059E-5</v>
      </c>
      <c r="K3547" s="3" t="e">
        <f t="shared" ca="1" si="445"/>
        <v>#NAME?</v>
      </c>
      <c r="L3547" s="153" t="e">
        <f t="shared" ca="1" si="450"/>
        <v>#NAME?</v>
      </c>
      <c r="M3547" s="195" t="e">
        <f ca="1">_xll.BInterpol(cf!$A$2:$A$68,cf!$C$2:$C$68,params!B3547,"cubic")</f>
        <v>#NAME?</v>
      </c>
      <c r="N3547" s="195" t="e">
        <f ca="1">+_xll.BInterpol(#REF!,#REF!,params!B3547,"cubic")</f>
        <v>#NAME?</v>
      </c>
      <c r="O3547" s="153" t="e">
        <f t="shared" ca="1" si="446"/>
        <v>#NAME?</v>
      </c>
    </row>
    <row r="3548" spans="1:15">
      <c r="A3548">
        <v>3545</v>
      </c>
      <c r="B3548">
        <f t="shared" si="444"/>
        <v>14.18</v>
      </c>
      <c r="C3548" s="151" t="e">
        <f ca="1">+_xll.BInterpol(Boost!$R$6:$R$66,Boost!$AZ$6:$AZ$66,params!B3548,"cubic")</f>
        <v>#NAME?</v>
      </c>
      <c r="D3548" s="151" t="e">
        <f ca="1">+_xll.BInterpol(Boost!$R$6:$R$66,Boost!$AX$6:$AX$66,params!B3548,"cubic")</f>
        <v>#NAME?</v>
      </c>
      <c r="E3548" s="198" t="e">
        <f t="shared" ca="1" si="447"/>
        <v>#NAME?</v>
      </c>
      <c r="F3548" s="151" t="e">
        <f ca="1">+_xll.BInterpol(Boost!$R$6:$R$66,Boost!$AY$6:$AY$66,params!B3548,"cubic")</f>
        <v>#NAME?</v>
      </c>
      <c r="G3548" s="151" t="e">
        <f ca="1">_xll.BInterpol(cf!$A$2:$A$68,cf!$B$2:$B$68,params!B3548,"cubic")/100</f>
        <v>#NAME?</v>
      </c>
      <c r="H3548" s="199" t="e">
        <f t="shared" ca="1" si="448"/>
        <v>#NAME?</v>
      </c>
      <c r="I3548" s="152">
        <f t="shared" si="451"/>
        <v>0.21048254242001219</v>
      </c>
      <c r="J3548" s="152">
        <f t="shared" si="449"/>
        <v>5.2636251694160308E-5</v>
      </c>
      <c r="K3548" s="3" t="e">
        <f t="shared" ca="1" si="445"/>
        <v>#NAME?</v>
      </c>
      <c r="L3548" s="153" t="e">
        <f t="shared" ca="1" si="450"/>
        <v>#NAME?</v>
      </c>
      <c r="M3548" s="195" t="e">
        <f ca="1">_xll.BInterpol(cf!$A$2:$A$68,cf!$C$2:$C$68,params!B3548,"cubic")</f>
        <v>#NAME?</v>
      </c>
      <c r="N3548" s="195" t="e">
        <f ca="1">+_xll.BInterpol(#REF!,#REF!,params!B3548,"cubic")</f>
        <v>#NAME?</v>
      </c>
      <c r="O3548" s="153" t="e">
        <f t="shared" ca="1" si="446"/>
        <v>#NAME?</v>
      </c>
    </row>
    <row r="3549" spans="1:15">
      <c r="A3549">
        <v>3546</v>
      </c>
      <c r="B3549">
        <f t="shared" si="444"/>
        <v>14.183999999999999</v>
      </c>
      <c r="C3549" s="151" t="e">
        <f ca="1">+_xll.BInterpol(Boost!$R$6:$R$66,Boost!$AZ$6:$AZ$66,params!B3549,"cubic")</f>
        <v>#NAME?</v>
      </c>
      <c r="D3549" s="151" t="e">
        <f ca="1">+_xll.BInterpol(Boost!$R$6:$R$66,Boost!$AX$6:$AX$66,params!B3549,"cubic")</f>
        <v>#NAME?</v>
      </c>
      <c r="E3549" s="198" t="e">
        <f t="shared" ca="1" si="447"/>
        <v>#NAME?</v>
      </c>
      <c r="F3549" s="151" t="e">
        <f ca="1">+_xll.BInterpol(Boost!$R$6:$R$66,Boost!$AY$6:$AY$66,params!B3549,"cubic")</f>
        <v>#NAME?</v>
      </c>
      <c r="G3549" s="151" t="e">
        <f ca="1">_xll.BInterpol(cf!$A$2:$A$68,cf!$B$2:$B$68,params!B3549,"cubic")/100</f>
        <v>#NAME?</v>
      </c>
      <c r="H3549" s="199" t="e">
        <f t="shared" ca="1" si="448"/>
        <v>#NAME?</v>
      </c>
      <c r="I3549" s="152">
        <f t="shared" si="451"/>
        <v>0.2105351751627399</v>
      </c>
      <c r="J3549" s="152">
        <f t="shared" si="449"/>
        <v>5.2632742727709569E-5</v>
      </c>
      <c r="K3549" s="3" t="e">
        <f t="shared" ca="1" si="445"/>
        <v>#NAME?</v>
      </c>
      <c r="L3549" s="153" t="e">
        <f t="shared" ca="1" si="450"/>
        <v>#NAME?</v>
      </c>
      <c r="M3549" s="195" t="e">
        <f ca="1">_xll.BInterpol(cf!$A$2:$A$68,cf!$C$2:$C$68,params!B3549,"cubic")</f>
        <v>#NAME?</v>
      </c>
      <c r="N3549" s="195" t="e">
        <f ca="1">+_xll.BInterpol(#REF!,#REF!,params!B3549,"cubic")</f>
        <v>#NAME?</v>
      </c>
      <c r="O3549" s="153" t="e">
        <f t="shared" ca="1" si="446"/>
        <v>#NAME?</v>
      </c>
    </row>
    <row r="3550" spans="1:15">
      <c r="A3550">
        <v>3547</v>
      </c>
      <c r="B3550">
        <f t="shared" si="444"/>
        <v>14.188000000000001</v>
      </c>
      <c r="C3550" s="151" t="e">
        <f ca="1">+_xll.BInterpol(Boost!$R$6:$R$66,Boost!$AZ$6:$AZ$66,params!B3550,"cubic")</f>
        <v>#NAME?</v>
      </c>
      <c r="D3550" s="151" t="e">
        <f ca="1">+_xll.BInterpol(Boost!$R$6:$R$66,Boost!$AX$6:$AX$66,params!B3550,"cubic")</f>
        <v>#NAME?</v>
      </c>
      <c r="E3550" s="198" t="e">
        <f t="shared" ca="1" si="447"/>
        <v>#NAME?</v>
      </c>
      <c r="F3550" s="151" t="e">
        <f ca="1">+_xll.BInterpol(Boost!$R$6:$R$66,Boost!$AY$6:$AY$66,params!B3550,"cubic")</f>
        <v>#NAME?</v>
      </c>
      <c r="G3550" s="151" t="e">
        <f ca="1">_xll.BInterpol(cf!$A$2:$A$68,cf!$B$2:$B$68,params!B3550,"cubic")/100</f>
        <v>#NAME?</v>
      </c>
      <c r="H3550" s="199" t="e">
        <f t="shared" ca="1" si="448"/>
        <v>#NAME?</v>
      </c>
      <c r="I3550" s="152">
        <f t="shared" si="451"/>
        <v>0.21058780439673519</v>
      </c>
      <c r="J3550" s="152">
        <f t="shared" si="449"/>
        <v>5.2629233995293845E-5</v>
      </c>
      <c r="K3550" s="3" t="e">
        <f t="shared" ca="1" si="445"/>
        <v>#NAME?</v>
      </c>
      <c r="L3550" s="153" t="e">
        <f t="shared" ca="1" si="450"/>
        <v>#NAME?</v>
      </c>
      <c r="M3550" s="195" t="e">
        <f ca="1">_xll.BInterpol(cf!$A$2:$A$68,cf!$C$2:$C$68,params!B3550,"cubic")</f>
        <v>#NAME?</v>
      </c>
      <c r="N3550" s="195" t="e">
        <f ca="1">+_xll.BInterpol(#REF!,#REF!,params!B3550,"cubic")</f>
        <v>#NAME?</v>
      </c>
      <c r="O3550" s="153" t="e">
        <f t="shared" ca="1" si="446"/>
        <v>#NAME?</v>
      </c>
    </row>
    <row r="3551" spans="1:15">
      <c r="A3551">
        <v>3548</v>
      </c>
      <c r="B3551">
        <f t="shared" si="444"/>
        <v>14.192</v>
      </c>
      <c r="C3551" s="151" t="e">
        <f ca="1">+_xll.BInterpol(Boost!$R$6:$R$66,Boost!$AZ$6:$AZ$66,params!B3551,"cubic")</f>
        <v>#NAME?</v>
      </c>
      <c r="D3551" s="151" t="e">
        <f ca="1">+_xll.BInterpol(Boost!$R$6:$R$66,Boost!$AX$6:$AX$66,params!B3551,"cubic")</f>
        <v>#NAME?</v>
      </c>
      <c r="E3551" s="198" t="e">
        <f t="shared" ca="1" si="447"/>
        <v>#NAME?</v>
      </c>
      <c r="F3551" s="151" t="e">
        <f ca="1">+_xll.BInterpol(Boost!$R$6:$R$66,Boost!$AY$6:$AY$66,params!B3551,"cubic")</f>
        <v>#NAME?</v>
      </c>
      <c r="G3551" s="151" t="e">
        <f ca="1">_xll.BInterpol(cf!$A$2:$A$68,cf!$B$2:$B$68,params!B3551,"cubic")/100</f>
        <v>#NAME?</v>
      </c>
      <c r="H3551" s="199" t="e">
        <f t="shared" ca="1" si="448"/>
        <v>#NAME?</v>
      </c>
      <c r="I3551" s="152">
        <f t="shared" si="451"/>
        <v>0.21064043012223166</v>
      </c>
      <c r="J3551" s="152">
        <f t="shared" si="449"/>
        <v>5.2625725496469045E-5</v>
      </c>
      <c r="K3551" s="3" t="e">
        <f t="shared" ca="1" si="445"/>
        <v>#NAME?</v>
      </c>
      <c r="L3551" s="153" t="e">
        <f t="shared" ca="1" si="450"/>
        <v>#NAME?</v>
      </c>
      <c r="M3551" s="195" t="e">
        <f ca="1">_xll.BInterpol(cf!$A$2:$A$68,cf!$C$2:$C$68,params!B3551,"cubic")</f>
        <v>#NAME?</v>
      </c>
      <c r="N3551" s="195" t="e">
        <f ca="1">+_xll.BInterpol(#REF!,#REF!,params!B3551,"cubic")</f>
        <v>#NAME?</v>
      </c>
      <c r="O3551" s="153" t="e">
        <f t="shared" ca="1" si="446"/>
        <v>#NAME?</v>
      </c>
    </row>
    <row r="3552" spans="1:15">
      <c r="A3552">
        <v>3549</v>
      </c>
      <c r="B3552">
        <f t="shared" si="444"/>
        <v>14.196</v>
      </c>
      <c r="C3552" s="151" t="e">
        <f ca="1">+_xll.BInterpol(Boost!$R$6:$R$66,Boost!$AZ$6:$AZ$66,params!B3552,"cubic")</f>
        <v>#NAME?</v>
      </c>
      <c r="D3552" s="151" t="e">
        <f ca="1">+_xll.BInterpol(Boost!$R$6:$R$66,Boost!$AX$6:$AX$66,params!B3552,"cubic")</f>
        <v>#NAME?</v>
      </c>
      <c r="E3552" s="198" t="e">
        <f t="shared" ca="1" si="447"/>
        <v>#NAME?</v>
      </c>
      <c r="F3552" s="151" t="e">
        <f ca="1">+_xll.BInterpol(Boost!$R$6:$R$66,Boost!$AY$6:$AY$66,params!B3552,"cubic")</f>
        <v>#NAME?</v>
      </c>
      <c r="G3552" s="151" t="e">
        <f ca="1">_xll.BInterpol(cf!$A$2:$A$68,cf!$B$2:$B$68,params!B3552,"cubic")/100</f>
        <v>#NAME?</v>
      </c>
      <c r="H3552" s="199" t="e">
        <f t="shared" ca="1" si="448"/>
        <v>#NAME?</v>
      </c>
      <c r="I3552" s="152">
        <f t="shared" si="451"/>
        <v>0.21069305233946345</v>
      </c>
      <c r="J3552" s="152">
        <f t="shared" si="449"/>
        <v>5.262221723179028E-5</v>
      </c>
      <c r="K3552" s="3" t="e">
        <f t="shared" ca="1" si="445"/>
        <v>#NAME?</v>
      </c>
      <c r="L3552" s="153" t="e">
        <f t="shared" ca="1" si="450"/>
        <v>#NAME?</v>
      </c>
      <c r="M3552" s="195" t="e">
        <f ca="1">_xll.BInterpol(cf!$A$2:$A$68,cf!$C$2:$C$68,params!B3552,"cubic")</f>
        <v>#NAME?</v>
      </c>
      <c r="N3552" s="195" t="e">
        <f ca="1">+_xll.BInterpol(#REF!,#REF!,params!B3552,"cubic")</f>
        <v>#NAME?</v>
      </c>
      <c r="O3552" s="153" t="e">
        <f t="shared" ca="1" si="446"/>
        <v>#NAME?</v>
      </c>
    </row>
    <row r="3553" spans="1:15">
      <c r="A3553">
        <v>3550</v>
      </c>
      <c r="B3553">
        <f t="shared" si="444"/>
        <v>14.2</v>
      </c>
      <c r="C3553" s="151" t="e">
        <f ca="1">+_xll.BInterpol(Boost!$R$6:$R$66,Boost!$AZ$6:$AZ$66,params!B3553,"cubic")</f>
        <v>#NAME?</v>
      </c>
      <c r="D3553" s="151" t="e">
        <f ca="1">+_xll.BInterpol(Boost!$R$6:$R$66,Boost!$AX$6:$AX$66,params!B3553,"cubic")</f>
        <v>#NAME?</v>
      </c>
      <c r="E3553" s="198" t="e">
        <f t="shared" ca="1" si="447"/>
        <v>#NAME?</v>
      </c>
      <c r="F3553" s="151" t="e">
        <f ca="1">+_xll.BInterpol(Boost!$R$6:$R$66,Boost!$AY$6:$AY$66,params!B3553,"cubic")</f>
        <v>#NAME?</v>
      </c>
      <c r="G3553" s="151" t="e">
        <f ca="1">_xll.BInterpol(cf!$A$2:$A$68,cf!$B$2:$B$68,params!B3553,"cubic")/100</f>
        <v>#NAME?</v>
      </c>
      <c r="H3553" s="199" t="e">
        <f t="shared" ca="1" si="448"/>
        <v>#NAME?</v>
      </c>
      <c r="I3553" s="152">
        <f t="shared" si="451"/>
        <v>0.21074567104866437</v>
      </c>
      <c r="J3553" s="152">
        <f t="shared" si="449"/>
        <v>5.2618709200924485E-5</v>
      </c>
      <c r="K3553" s="3" t="e">
        <f t="shared" ca="1" si="445"/>
        <v>#NAME?</v>
      </c>
      <c r="L3553" s="153" t="e">
        <f t="shared" ca="1" si="450"/>
        <v>#NAME?</v>
      </c>
      <c r="M3553" s="195" t="e">
        <f ca="1">_xll.BInterpol(cf!$A$2:$A$68,cf!$C$2:$C$68,params!B3553,"cubic")</f>
        <v>#NAME?</v>
      </c>
      <c r="N3553" s="195" t="e">
        <f ca="1">+_xll.BInterpol(#REF!,#REF!,params!B3553,"cubic")</f>
        <v>#NAME?</v>
      </c>
      <c r="O3553" s="153" t="e">
        <f t="shared" ca="1" si="446"/>
        <v>#NAME?</v>
      </c>
    </row>
    <row r="3554" spans="1:15">
      <c r="A3554">
        <v>3551</v>
      </c>
      <c r="B3554">
        <f t="shared" si="444"/>
        <v>14.204000000000001</v>
      </c>
      <c r="C3554" s="151" t="e">
        <f ca="1">+_xll.BInterpol(Boost!$R$6:$R$66,Boost!$AZ$6:$AZ$66,params!B3554,"cubic")</f>
        <v>#NAME?</v>
      </c>
      <c r="D3554" s="151" t="e">
        <f ca="1">+_xll.BInterpol(Boost!$R$6:$R$66,Boost!$AX$6:$AX$66,params!B3554,"cubic")</f>
        <v>#NAME?</v>
      </c>
      <c r="E3554" s="198" t="e">
        <f t="shared" ca="1" si="447"/>
        <v>#NAME?</v>
      </c>
      <c r="F3554" s="151" t="e">
        <f ca="1">+_xll.BInterpol(Boost!$R$6:$R$66,Boost!$AY$6:$AY$66,params!B3554,"cubic")</f>
        <v>#NAME?</v>
      </c>
      <c r="G3554" s="151" t="e">
        <f ca="1">_xll.BInterpol(cf!$A$2:$A$68,cf!$B$2:$B$68,params!B3554,"cubic")/100</f>
        <v>#NAME?</v>
      </c>
      <c r="H3554" s="199" t="e">
        <f t="shared" ca="1" si="448"/>
        <v>#NAME?</v>
      </c>
      <c r="I3554" s="152">
        <f t="shared" si="451"/>
        <v>0.21079828625006825</v>
      </c>
      <c r="J3554" s="152">
        <f t="shared" si="449"/>
        <v>5.2615201403871659E-5</v>
      </c>
      <c r="K3554" s="3" t="e">
        <f t="shared" ca="1" si="445"/>
        <v>#NAME?</v>
      </c>
      <c r="L3554" s="153" t="e">
        <f t="shared" ca="1" si="450"/>
        <v>#NAME?</v>
      </c>
      <c r="M3554" s="195" t="e">
        <f ca="1">_xll.BInterpol(cf!$A$2:$A$68,cf!$C$2:$C$68,params!B3554,"cubic")</f>
        <v>#NAME?</v>
      </c>
      <c r="N3554" s="195" t="e">
        <f ca="1">+_xll.BInterpol(#REF!,#REF!,params!B3554,"cubic")</f>
        <v>#NAME?</v>
      </c>
      <c r="O3554" s="153" t="e">
        <f t="shared" ca="1" si="446"/>
        <v>#NAME?</v>
      </c>
    </row>
    <row r="3555" spans="1:15">
      <c r="A3555">
        <v>3552</v>
      </c>
      <c r="B3555">
        <f t="shared" si="444"/>
        <v>14.208</v>
      </c>
      <c r="C3555" s="151" t="e">
        <f ca="1">+_xll.BInterpol(Boost!$R$6:$R$66,Boost!$AZ$6:$AZ$66,params!B3555,"cubic")</f>
        <v>#NAME?</v>
      </c>
      <c r="D3555" s="151" t="e">
        <f ca="1">+_xll.BInterpol(Boost!$R$6:$R$66,Boost!$AX$6:$AX$66,params!B3555,"cubic")</f>
        <v>#NAME?</v>
      </c>
      <c r="E3555" s="198" t="e">
        <f t="shared" ca="1" si="447"/>
        <v>#NAME?</v>
      </c>
      <c r="F3555" s="151" t="e">
        <f ca="1">+_xll.BInterpol(Boost!$R$6:$R$66,Boost!$AY$6:$AY$66,params!B3555,"cubic")</f>
        <v>#NAME?</v>
      </c>
      <c r="G3555" s="151" t="e">
        <f ca="1">_xll.BInterpol(cf!$A$2:$A$68,cf!$B$2:$B$68,params!B3555,"cubic")/100</f>
        <v>#NAME?</v>
      </c>
      <c r="H3555" s="199" t="e">
        <f t="shared" ca="1" si="448"/>
        <v>#NAME?</v>
      </c>
      <c r="I3555" s="152">
        <f t="shared" si="451"/>
        <v>0.21085089794390899</v>
      </c>
      <c r="J3555" s="152">
        <f t="shared" si="449"/>
        <v>5.2611693840742824E-5</v>
      </c>
      <c r="K3555" s="3" t="e">
        <f t="shared" ca="1" si="445"/>
        <v>#NAME?</v>
      </c>
      <c r="L3555" s="153" t="e">
        <f t="shared" ca="1" si="450"/>
        <v>#NAME?</v>
      </c>
      <c r="M3555" s="195" t="e">
        <f ca="1">_xll.BInterpol(cf!$A$2:$A$68,cf!$C$2:$C$68,params!B3555,"cubic")</f>
        <v>#NAME?</v>
      </c>
      <c r="N3555" s="195" t="e">
        <f ca="1">+_xll.BInterpol(#REF!,#REF!,params!B3555,"cubic")</f>
        <v>#NAME?</v>
      </c>
      <c r="O3555" s="153" t="e">
        <f t="shared" ca="1" si="446"/>
        <v>#NAME?</v>
      </c>
    </row>
    <row r="3556" spans="1:15">
      <c r="A3556">
        <v>3553</v>
      </c>
      <c r="B3556">
        <f t="shared" si="444"/>
        <v>14.212</v>
      </c>
      <c r="C3556" s="151" t="e">
        <f ca="1">+_xll.BInterpol(Boost!$R$6:$R$66,Boost!$AZ$6:$AZ$66,params!B3556,"cubic")</f>
        <v>#NAME?</v>
      </c>
      <c r="D3556" s="151" t="e">
        <f ca="1">+_xll.BInterpol(Boost!$R$6:$R$66,Boost!$AX$6:$AX$66,params!B3556,"cubic")</f>
        <v>#NAME?</v>
      </c>
      <c r="E3556" s="198" t="e">
        <f t="shared" ca="1" si="447"/>
        <v>#NAME?</v>
      </c>
      <c r="F3556" s="151" t="e">
        <f ca="1">+_xll.BInterpol(Boost!$R$6:$R$66,Boost!$AY$6:$AY$66,params!B3556,"cubic")</f>
        <v>#NAME?</v>
      </c>
      <c r="G3556" s="151" t="e">
        <f ca="1">_xll.BInterpol(cf!$A$2:$A$68,cf!$B$2:$B$68,params!B3556,"cubic")/100</f>
        <v>#NAME?</v>
      </c>
      <c r="H3556" s="199" t="e">
        <f t="shared" ca="1" si="448"/>
        <v>#NAME?</v>
      </c>
      <c r="I3556" s="152">
        <f t="shared" si="451"/>
        <v>0.2109035061304203</v>
      </c>
      <c r="J3556" s="152">
        <f t="shared" si="449"/>
        <v>5.2608186511315935E-5</v>
      </c>
      <c r="K3556" s="3" t="e">
        <f t="shared" ca="1" si="445"/>
        <v>#NAME?</v>
      </c>
      <c r="L3556" s="153" t="e">
        <f t="shared" ca="1" si="450"/>
        <v>#NAME?</v>
      </c>
      <c r="M3556" s="195" t="e">
        <f ca="1">_xll.BInterpol(cf!$A$2:$A$68,cf!$C$2:$C$68,params!B3556,"cubic")</f>
        <v>#NAME?</v>
      </c>
      <c r="N3556" s="195" t="e">
        <f ca="1">+_xll.BInterpol(#REF!,#REF!,params!B3556,"cubic")</f>
        <v>#NAME?</v>
      </c>
      <c r="O3556" s="153" t="e">
        <f t="shared" ca="1" si="446"/>
        <v>#NAME?</v>
      </c>
    </row>
    <row r="3557" spans="1:15">
      <c r="A3557">
        <v>3554</v>
      </c>
      <c r="B3557">
        <f t="shared" si="444"/>
        <v>14.215999999999999</v>
      </c>
      <c r="C3557" s="151" t="e">
        <f ca="1">+_xll.BInterpol(Boost!$R$6:$R$66,Boost!$AZ$6:$AZ$66,params!B3557,"cubic")</f>
        <v>#NAME?</v>
      </c>
      <c r="D3557" s="151" t="e">
        <f ca="1">+_xll.BInterpol(Boost!$R$6:$R$66,Boost!$AX$6:$AX$66,params!B3557,"cubic")</f>
        <v>#NAME?</v>
      </c>
      <c r="E3557" s="198" t="e">
        <f t="shared" ca="1" si="447"/>
        <v>#NAME?</v>
      </c>
      <c r="F3557" s="151" t="e">
        <f ca="1">+_xll.BInterpol(Boost!$R$6:$R$66,Boost!$AY$6:$AY$66,params!B3557,"cubic")</f>
        <v>#NAME?</v>
      </c>
      <c r="G3557" s="151" t="e">
        <f ca="1">_xll.BInterpol(cf!$A$2:$A$68,cf!$B$2:$B$68,params!B3557,"cubic")/100</f>
        <v>#NAME?</v>
      </c>
      <c r="H3557" s="199" t="e">
        <f t="shared" ca="1" si="448"/>
        <v>#NAME?</v>
      </c>
      <c r="I3557" s="152">
        <f t="shared" si="451"/>
        <v>0.21095611080983623</v>
      </c>
      <c r="J3557" s="152">
        <f t="shared" si="449"/>
        <v>5.260467941592406E-5</v>
      </c>
      <c r="K3557" s="3" t="e">
        <f t="shared" ca="1" si="445"/>
        <v>#NAME?</v>
      </c>
      <c r="L3557" s="153" t="e">
        <f t="shared" ca="1" si="450"/>
        <v>#NAME?</v>
      </c>
      <c r="M3557" s="195" t="e">
        <f ca="1">_xll.BInterpol(cf!$A$2:$A$68,cf!$C$2:$C$68,params!B3557,"cubic")</f>
        <v>#NAME?</v>
      </c>
      <c r="N3557" s="195" t="e">
        <f ca="1">+_xll.BInterpol(#REF!,#REF!,params!B3557,"cubic")</f>
        <v>#NAME?</v>
      </c>
      <c r="O3557" s="153" t="e">
        <f t="shared" ca="1" si="446"/>
        <v>#NAME?</v>
      </c>
    </row>
    <row r="3558" spans="1:15">
      <c r="A3558">
        <v>3555</v>
      </c>
      <c r="B3558">
        <f t="shared" si="444"/>
        <v>14.22</v>
      </c>
      <c r="C3558" s="151" t="e">
        <f ca="1">+_xll.BInterpol(Boost!$R$6:$R$66,Boost!$AZ$6:$AZ$66,params!B3558,"cubic")</f>
        <v>#NAME?</v>
      </c>
      <c r="D3558" s="151" t="e">
        <f ca="1">+_xll.BInterpol(Boost!$R$6:$R$66,Boost!$AX$6:$AX$66,params!B3558,"cubic")</f>
        <v>#NAME?</v>
      </c>
      <c r="E3558" s="198" t="e">
        <f t="shared" ca="1" si="447"/>
        <v>#NAME?</v>
      </c>
      <c r="F3558" s="151" t="e">
        <f ca="1">+_xll.BInterpol(Boost!$R$6:$R$66,Boost!$AY$6:$AY$66,params!B3558,"cubic")</f>
        <v>#NAME?</v>
      </c>
      <c r="G3558" s="151" t="e">
        <f ca="1">_xll.BInterpol(cf!$A$2:$A$68,cf!$B$2:$B$68,params!B3558,"cubic")/100</f>
        <v>#NAME?</v>
      </c>
      <c r="H3558" s="199" t="e">
        <f t="shared" ca="1" si="448"/>
        <v>#NAME?</v>
      </c>
      <c r="I3558" s="152">
        <f t="shared" si="451"/>
        <v>0.21100871198239035</v>
      </c>
      <c r="J3558" s="152">
        <f t="shared" si="449"/>
        <v>5.260117255412311E-5</v>
      </c>
      <c r="K3558" s="3" t="e">
        <f t="shared" ca="1" si="445"/>
        <v>#NAME?</v>
      </c>
      <c r="L3558" s="153" t="e">
        <f t="shared" ca="1" si="450"/>
        <v>#NAME?</v>
      </c>
      <c r="M3558" s="195" t="e">
        <f ca="1">_xll.BInterpol(cf!$A$2:$A$68,cf!$C$2:$C$68,params!B3558,"cubic")</f>
        <v>#NAME?</v>
      </c>
      <c r="N3558" s="195" t="e">
        <f ca="1">+_xll.BInterpol(#REF!,#REF!,params!B3558,"cubic")</f>
        <v>#NAME?</v>
      </c>
      <c r="O3558" s="153" t="e">
        <f t="shared" ca="1" si="446"/>
        <v>#NAME?</v>
      </c>
    </row>
    <row r="3559" spans="1:15">
      <c r="A3559">
        <v>3556</v>
      </c>
      <c r="B3559">
        <f t="shared" si="444"/>
        <v>14.224</v>
      </c>
      <c r="C3559" s="151" t="e">
        <f ca="1">+_xll.BInterpol(Boost!$R$6:$R$66,Boost!$AZ$6:$AZ$66,params!B3559,"cubic")</f>
        <v>#NAME?</v>
      </c>
      <c r="D3559" s="151" t="e">
        <f ca="1">+_xll.BInterpol(Boost!$R$6:$R$66,Boost!$AX$6:$AX$66,params!B3559,"cubic")</f>
        <v>#NAME?</v>
      </c>
      <c r="E3559" s="198" t="e">
        <f t="shared" ca="1" si="447"/>
        <v>#NAME?</v>
      </c>
      <c r="F3559" s="151" t="e">
        <f ca="1">+_xll.BInterpol(Boost!$R$6:$R$66,Boost!$AY$6:$AY$66,params!B3559,"cubic")</f>
        <v>#NAME?</v>
      </c>
      <c r="G3559" s="151" t="e">
        <f ca="1">_xll.BInterpol(cf!$A$2:$A$68,cf!$B$2:$B$68,params!B3559,"cubic")/100</f>
        <v>#NAME?</v>
      </c>
      <c r="H3559" s="199" t="e">
        <f t="shared" ca="1" si="448"/>
        <v>#NAME?</v>
      </c>
      <c r="I3559" s="152">
        <f t="shared" si="451"/>
        <v>0.21106130964831649</v>
      </c>
      <c r="J3559" s="152">
        <f t="shared" si="449"/>
        <v>5.2597665926135129E-5</v>
      </c>
      <c r="K3559" s="3" t="e">
        <f t="shared" ca="1" si="445"/>
        <v>#NAME?</v>
      </c>
      <c r="L3559" s="153" t="e">
        <f t="shared" ca="1" si="450"/>
        <v>#NAME?</v>
      </c>
      <c r="M3559" s="195" t="e">
        <f ca="1">_xll.BInterpol(cf!$A$2:$A$68,cf!$C$2:$C$68,params!B3559,"cubic")</f>
        <v>#NAME?</v>
      </c>
      <c r="N3559" s="195" t="e">
        <f ca="1">+_xll.BInterpol(#REF!,#REF!,params!B3559,"cubic")</f>
        <v>#NAME?</v>
      </c>
      <c r="O3559" s="153" t="e">
        <f t="shared" ca="1" si="446"/>
        <v>#NAME?</v>
      </c>
    </row>
    <row r="3560" spans="1:15">
      <c r="A3560">
        <v>3557</v>
      </c>
      <c r="B3560">
        <f t="shared" si="444"/>
        <v>14.228</v>
      </c>
      <c r="C3560" s="151" t="e">
        <f ca="1">+_xll.BInterpol(Boost!$R$6:$R$66,Boost!$AZ$6:$AZ$66,params!B3560,"cubic")</f>
        <v>#NAME?</v>
      </c>
      <c r="D3560" s="151" t="e">
        <f ca="1">+_xll.BInterpol(Boost!$R$6:$R$66,Boost!$AX$6:$AX$66,params!B3560,"cubic")</f>
        <v>#NAME?</v>
      </c>
      <c r="E3560" s="198" t="e">
        <f t="shared" ca="1" si="447"/>
        <v>#NAME?</v>
      </c>
      <c r="F3560" s="151" t="e">
        <f ca="1">+_xll.BInterpol(Boost!$R$6:$R$66,Boost!$AY$6:$AY$66,params!B3560,"cubic")</f>
        <v>#NAME?</v>
      </c>
      <c r="G3560" s="151" t="e">
        <f ca="1">_xll.BInterpol(cf!$A$2:$A$68,cf!$B$2:$B$68,params!B3560,"cubic")/100</f>
        <v>#NAME?</v>
      </c>
      <c r="H3560" s="199" t="e">
        <f t="shared" ca="1" si="448"/>
        <v>#NAME?</v>
      </c>
      <c r="I3560" s="152">
        <f t="shared" si="451"/>
        <v>0.21111390380784845</v>
      </c>
      <c r="J3560" s="152">
        <f t="shared" si="449"/>
        <v>5.2594159531960116E-5</v>
      </c>
      <c r="K3560" s="3" t="e">
        <f t="shared" ca="1" si="445"/>
        <v>#NAME?</v>
      </c>
      <c r="L3560" s="153" t="e">
        <f t="shared" ca="1" si="450"/>
        <v>#NAME?</v>
      </c>
      <c r="M3560" s="195" t="e">
        <f ca="1">_xll.BInterpol(cf!$A$2:$A$68,cf!$C$2:$C$68,params!B3560,"cubic")</f>
        <v>#NAME?</v>
      </c>
      <c r="N3560" s="195" t="e">
        <f ca="1">+_xll.BInterpol(#REF!,#REF!,params!B3560,"cubic")</f>
        <v>#NAME?</v>
      </c>
      <c r="O3560" s="153" t="e">
        <f t="shared" ca="1" si="446"/>
        <v>#NAME?</v>
      </c>
    </row>
    <row r="3561" spans="1:15">
      <c r="A3561">
        <v>3558</v>
      </c>
      <c r="B3561">
        <f t="shared" si="444"/>
        <v>14.231999999999999</v>
      </c>
      <c r="C3561" s="151" t="e">
        <f ca="1">+_xll.BInterpol(Boost!$R$6:$R$66,Boost!$AZ$6:$AZ$66,params!B3561,"cubic")</f>
        <v>#NAME?</v>
      </c>
      <c r="D3561" s="151" t="e">
        <f ca="1">+_xll.BInterpol(Boost!$R$6:$R$66,Boost!$AX$6:$AX$66,params!B3561,"cubic")</f>
        <v>#NAME?</v>
      </c>
      <c r="E3561" s="198" t="e">
        <f t="shared" ca="1" si="447"/>
        <v>#NAME?</v>
      </c>
      <c r="F3561" s="151" t="e">
        <f ca="1">+_xll.BInterpol(Boost!$R$6:$R$66,Boost!$AY$6:$AY$66,params!B3561,"cubic")</f>
        <v>#NAME?</v>
      </c>
      <c r="G3561" s="151" t="e">
        <f ca="1">_xll.BInterpol(cf!$A$2:$A$68,cf!$B$2:$B$68,params!B3561,"cubic")/100</f>
        <v>#NAME?</v>
      </c>
      <c r="H3561" s="199" t="e">
        <f t="shared" ca="1" si="448"/>
        <v>#NAME?</v>
      </c>
      <c r="I3561" s="152">
        <f t="shared" si="451"/>
        <v>0.21116649446122004</v>
      </c>
      <c r="J3561" s="152">
        <f t="shared" si="449"/>
        <v>5.2590653371598073E-5</v>
      </c>
      <c r="K3561" s="3" t="e">
        <f t="shared" ca="1" si="445"/>
        <v>#NAME?</v>
      </c>
      <c r="L3561" s="153" t="e">
        <f t="shared" ca="1" si="450"/>
        <v>#NAME?</v>
      </c>
      <c r="M3561" s="195" t="e">
        <f ca="1">_xll.BInterpol(cf!$A$2:$A$68,cf!$C$2:$C$68,params!B3561,"cubic")</f>
        <v>#NAME?</v>
      </c>
      <c r="N3561" s="195" t="e">
        <f ca="1">+_xll.BInterpol(#REF!,#REF!,params!B3561,"cubic")</f>
        <v>#NAME?</v>
      </c>
      <c r="O3561" s="153" t="e">
        <f t="shared" ca="1" si="446"/>
        <v>#NAME?</v>
      </c>
    </row>
    <row r="3562" spans="1:15">
      <c r="A3562">
        <v>3559</v>
      </c>
      <c r="B3562">
        <f t="shared" si="444"/>
        <v>14.236000000000001</v>
      </c>
      <c r="C3562" s="151" t="e">
        <f ca="1">+_xll.BInterpol(Boost!$R$6:$R$66,Boost!$AZ$6:$AZ$66,params!B3562,"cubic")</f>
        <v>#NAME?</v>
      </c>
      <c r="D3562" s="151" t="e">
        <f ca="1">+_xll.BInterpol(Boost!$R$6:$R$66,Boost!$AX$6:$AX$66,params!B3562,"cubic")</f>
        <v>#NAME?</v>
      </c>
      <c r="E3562" s="198" t="e">
        <f t="shared" ca="1" si="447"/>
        <v>#NAME?</v>
      </c>
      <c r="F3562" s="151" t="e">
        <f ca="1">+_xll.BInterpol(Boost!$R$6:$R$66,Boost!$AY$6:$AY$66,params!B3562,"cubic")</f>
        <v>#NAME?</v>
      </c>
      <c r="G3562" s="151" t="e">
        <f ca="1">_xll.BInterpol(cf!$A$2:$A$68,cf!$B$2:$B$68,params!B3562,"cubic")/100</f>
        <v>#NAME?</v>
      </c>
      <c r="H3562" s="199" t="e">
        <f t="shared" ca="1" si="448"/>
        <v>#NAME?</v>
      </c>
      <c r="I3562" s="152">
        <f t="shared" si="451"/>
        <v>0.21121908160866487</v>
      </c>
      <c r="J3562" s="152">
        <f t="shared" si="449"/>
        <v>5.2587147444826954E-5</v>
      </c>
      <c r="K3562" s="3" t="e">
        <f t="shared" ca="1" si="445"/>
        <v>#NAME?</v>
      </c>
      <c r="L3562" s="153" t="e">
        <f t="shared" ca="1" si="450"/>
        <v>#NAME?</v>
      </c>
      <c r="M3562" s="195" t="e">
        <f ca="1">_xll.BInterpol(cf!$A$2:$A$68,cf!$C$2:$C$68,params!B3562,"cubic")</f>
        <v>#NAME?</v>
      </c>
      <c r="N3562" s="195" t="e">
        <f ca="1">+_xll.BInterpol(#REF!,#REF!,params!B3562,"cubic")</f>
        <v>#NAME?</v>
      </c>
      <c r="O3562" s="153" t="e">
        <f t="shared" ca="1" si="446"/>
        <v>#NAME?</v>
      </c>
    </row>
    <row r="3563" spans="1:15">
      <c r="A3563">
        <v>3560</v>
      </c>
      <c r="B3563">
        <f t="shared" si="444"/>
        <v>14.24</v>
      </c>
      <c r="C3563" s="151" t="e">
        <f ca="1">+_xll.BInterpol(Boost!$R$6:$R$66,Boost!$AZ$6:$AZ$66,params!B3563,"cubic")</f>
        <v>#NAME?</v>
      </c>
      <c r="D3563" s="151" t="e">
        <f ca="1">+_xll.BInterpol(Boost!$R$6:$R$66,Boost!$AX$6:$AX$66,params!B3563,"cubic")</f>
        <v>#NAME?</v>
      </c>
      <c r="E3563" s="198" t="e">
        <f t="shared" ca="1" si="447"/>
        <v>#NAME?</v>
      </c>
      <c r="F3563" s="151" t="e">
        <f ca="1">+_xll.BInterpol(Boost!$R$6:$R$66,Boost!$AY$6:$AY$66,params!B3563,"cubic")</f>
        <v>#NAME?</v>
      </c>
      <c r="G3563" s="151" t="e">
        <f ca="1">_xll.BInterpol(cf!$A$2:$A$68,cf!$B$2:$B$68,params!B3563,"cubic")/100</f>
        <v>#NAME?</v>
      </c>
      <c r="H3563" s="199" t="e">
        <f t="shared" ca="1" si="448"/>
        <v>#NAME?</v>
      </c>
      <c r="I3563" s="152">
        <f t="shared" si="451"/>
        <v>0.21127166525041674</v>
      </c>
      <c r="J3563" s="152">
        <f t="shared" si="449"/>
        <v>5.2583641751868804E-5</v>
      </c>
      <c r="K3563" s="3" t="e">
        <f t="shared" ca="1" si="445"/>
        <v>#NAME?</v>
      </c>
      <c r="L3563" s="153" t="e">
        <f t="shared" ca="1" si="450"/>
        <v>#NAME?</v>
      </c>
      <c r="M3563" s="195" t="e">
        <f ca="1">_xll.BInterpol(cf!$A$2:$A$68,cf!$C$2:$C$68,params!B3563,"cubic")</f>
        <v>#NAME?</v>
      </c>
      <c r="N3563" s="195" t="e">
        <f ca="1">+_xll.BInterpol(#REF!,#REF!,params!B3563,"cubic")</f>
        <v>#NAME?</v>
      </c>
      <c r="O3563" s="153" t="e">
        <f t="shared" ca="1" si="446"/>
        <v>#NAME?</v>
      </c>
    </row>
    <row r="3564" spans="1:15">
      <c r="A3564">
        <v>3561</v>
      </c>
      <c r="B3564">
        <f t="shared" si="444"/>
        <v>14.244</v>
      </c>
      <c r="C3564" s="151" t="e">
        <f ca="1">+_xll.BInterpol(Boost!$R$6:$R$66,Boost!$AZ$6:$AZ$66,params!B3564,"cubic")</f>
        <v>#NAME?</v>
      </c>
      <c r="D3564" s="151" t="e">
        <f ca="1">+_xll.BInterpol(Boost!$R$6:$R$66,Boost!$AX$6:$AX$66,params!B3564,"cubic")</f>
        <v>#NAME?</v>
      </c>
      <c r="E3564" s="198" t="e">
        <f t="shared" ca="1" si="447"/>
        <v>#NAME?</v>
      </c>
      <c r="F3564" s="151" t="e">
        <f ca="1">+_xll.BInterpol(Boost!$R$6:$R$66,Boost!$AY$6:$AY$66,params!B3564,"cubic")</f>
        <v>#NAME?</v>
      </c>
      <c r="G3564" s="151" t="e">
        <f ca="1">_xll.BInterpol(cf!$A$2:$A$68,cf!$B$2:$B$68,params!B3564,"cubic")/100</f>
        <v>#NAME?</v>
      </c>
      <c r="H3564" s="199" t="e">
        <f t="shared" ca="1" si="448"/>
        <v>#NAME?</v>
      </c>
      <c r="I3564" s="152">
        <f t="shared" si="451"/>
        <v>0.21132424538670935</v>
      </c>
      <c r="J3564" s="152">
        <f t="shared" si="449"/>
        <v>5.25801362926126E-5</v>
      </c>
      <c r="K3564" s="3" t="e">
        <f t="shared" ca="1" si="445"/>
        <v>#NAME?</v>
      </c>
      <c r="L3564" s="153" t="e">
        <f t="shared" ca="1" si="450"/>
        <v>#NAME?</v>
      </c>
      <c r="M3564" s="195" t="e">
        <f ca="1">_xll.BInterpol(cf!$A$2:$A$68,cf!$C$2:$C$68,params!B3564,"cubic")</f>
        <v>#NAME?</v>
      </c>
      <c r="N3564" s="195" t="e">
        <f ca="1">+_xll.BInterpol(#REF!,#REF!,params!B3564,"cubic")</f>
        <v>#NAME?</v>
      </c>
      <c r="O3564" s="153" t="e">
        <f t="shared" ca="1" si="446"/>
        <v>#NAME?</v>
      </c>
    </row>
    <row r="3565" spans="1:15">
      <c r="A3565">
        <v>3562</v>
      </c>
      <c r="B3565">
        <f t="shared" si="444"/>
        <v>14.247999999999999</v>
      </c>
      <c r="C3565" s="151" t="e">
        <f ca="1">+_xll.BInterpol(Boost!$R$6:$R$66,Boost!$AZ$6:$AZ$66,params!B3565,"cubic")</f>
        <v>#NAME?</v>
      </c>
      <c r="D3565" s="151" t="e">
        <f ca="1">+_xll.BInterpol(Boost!$R$6:$R$66,Boost!$AX$6:$AX$66,params!B3565,"cubic")</f>
        <v>#NAME?</v>
      </c>
      <c r="E3565" s="198" t="e">
        <f t="shared" ca="1" si="447"/>
        <v>#NAME?</v>
      </c>
      <c r="F3565" s="151" t="e">
        <f ca="1">+_xll.BInterpol(Boost!$R$6:$R$66,Boost!$AY$6:$AY$66,params!B3565,"cubic")</f>
        <v>#NAME?</v>
      </c>
      <c r="G3565" s="151" t="e">
        <f ca="1">_xll.BInterpol(cf!$A$2:$A$68,cf!$B$2:$B$68,params!B3565,"cubic")/100</f>
        <v>#NAME?</v>
      </c>
      <c r="H3565" s="199" t="e">
        <f t="shared" ca="1" si="448"/>
        <v>#NAME?</v>
      </c>
      <c r="I3565" s="152">
        <f t="shared" si="451"/>
        <v>0.21137682201777641</v>
      </c>
      <c r="J3565" s="152">
        <f t="shared" si="449"/>
        <v>5.2576631067058344E-5</v>
      </c>
      <c r="K3565" s="3" t="e">
        <f t="shared" ca="1" si="445"/>
        <v>#NAME?</v>
      </c>
      <c r="L3565" s="153" t="e">
        <f t="shared" ca="1" si="450"/>
        <v>#NAME?</v>
      </c>
      <c r="M3565" s="195" t="e">
        <f ca="1">_xll.BInterpol(cf!$A$2:$A$68,cf!$C$2:$C$68,params!B3565,"cubic")</f>
        <v>#NAME?</v>
      </c>
      <c r="N3565" s="195" t="e">
        <f ca="1">+_xll.BInterpol(#REF!,#REF!,params!B3565,"cubic")</f>
        <v>#NAME?</v>
      </c>
      <c r="O3565" s="153" t="e">
        <f t="shared" ca="1" si="446"/>
        <v>#NAME?</v>
      </c>
    </row>
    <row r="3566" spans="1:15">
      <c r="A3566">
        <v>3563</v>
      </c>
      <c r="B3566">
        <f t="shared" si="444"/>
        <v>14.252000000000001</v>
      </c>
      <c r="C3566" s="151" t="e">
        <f ca="1">+_xll.BInterpol(Boost!$R$6:$R$66,Boost!$AZ$6:$AZ$66,params!B3566,"cubic")</f>
        <v>#NAME?</v>
      </c>
      <c r="D3566" s="151" t="e">
        <f ca="1">+_xll.BInterpol(Boost!$R$6:$R$66,Boost!$AX$6:$AX$66,params!B3566,"cubic")</f>
        <v>#NAME?</v>
      </c>
      <c r="E3566" s="198" t="e">
        <f t="shared" ca="1" si="447"/>
        <v>#NAME?</v>
      </c>
      <c r="F3566" s="151" t="e">
        <f ca="1">+_xll.BInterpol(Boost!$R$6:$R$66,Boost!$AY$6:$AY$66,params!B3566,"cubic")</f>
        <v>#NAME?</v>
      </c>
      <c r="G3566" s="151" t="e">
        <f ca="1">_xll.BInterpol(cf!$A$2:$A$68,cf!$B$2:$B$68,params!B3566,"cubic")/100</f>
        <v>#NAME?</v>
      </c>
      <c r="H3566" s="199" t="e">
        <f t="shared" ca="1" si="448"/>
        <v>#NAME?</v>
      </c>
      <c r="I3566" s="152">
        <f t="shared" si="451"/>
        <v>0.21142939514385151</v>
      </c>
      <c r="J3566" s="152">
        <f t="shared" si="449"/>
        <v>5.2573126075095011E-5</v>
      </c>
      <c r="K3566" s="3" t="e">
        <f t="shared" ca="1" si="445"/>
        <v>#NAME?</v>
      </c>
      <c r="L3566" s="153" t="e">
        <f t="shared" ca="1" si="450"/>
        <v>#NAME?</v>
      </c>
      <c r="M3566" s="195" t="e">
        <f ca="1">_xll.BInterpol(cf!$A$2:$A$68,cf!$C$2:$C$68,params!B3566,"cubic")</f>
        <v>#NAME?</v>
      </c>
      <c r="N3566" s="195" t="e">
        <f ca="1">+_xll.BInterpol(#REF!,#REF!,params!B3566,"cubic")</f>
        <v>#NAME?</v>
      </c>
      <c r="O3566" s="153" t="e">
        <f t="shared" ca="1" si="446"/>
        <v>#NAME?</v>
      </c>
    </row>
    <row r="3567" spans="1:15">
      <c r="A3567">
        <v>3564</v>
      </c>
      <c r="B3567">
        <f t="shared" si="444"/>
        <v>14.256</v>
      </c>
      <c r="C3567" s="151" t="e">
        <f ca="1">+_xll.BInterpol(Boost!$R$6:$R$66,Boost!$AZ$6:$AZ$66,params!B3567,"cubic")</f>
        <v>#NAME?</v>
      </c>
      <c r="D3567" s="151" t="e">
        <f ca="1">+_xll.BInterpol(Boost!$R$6:$R$66,Boost!$AX$6:$AX$66,params!B3567,"cubic")</f>
        <v>#NAME?</v>
      </c>
      <c r="E3567" s="198" t="e">
        <f t="shared" ca="1" si="447"/>
        <v>#NAME?</v>
      </c>
      <c r="F3567" s="151" t="e">
        <f ca="1">+_xll.BInterpol(Boost!$R$6:$R$66,Boost!$AY$6:$AY$66,params!B3567,"cubic")</f>
        <v>#NAME?</v>
      </c>
      <c r="G3567" s="151" t="e">
        <f ca="1">_xll.BInterpol(cf!$A$2:$A$68,cf!$B$2:$B$68,params!B3567,"cubic")/100</f>
        <v>#NAME?</v>
      </c>
      <c r="H3567" s="199" t="e">
        <f t="shared" ca="1" si="448"/>
        <v>#NAME?</v>
      </c>
      <c r="I3567" s="152">
        <f t="shared" si="451"/>
        <v>0.21148196476516845</v>
      </c>
      <c r="J3567" s="152">
        <f t="shared" si="449"/>
        <v>5.2569621316944648E-5</v>
      </c>
      <c r="K3567" s="3" t="e">
        <f t="shared" ca="1" si="445"/>
        <v>#NAME?</v>
      </c>
      <c r="L3567" s="153" t="e">
        <f t="shared" ca="1" si="450"/>
        <v>#NAME?</v>
      </c>
      <c r="M3567" s="195" t="e">
        <f ca="1">_xll.BInterpol(cf!$A$2:$A$68,cf!$C$2:$C$68,params!B3567,"cubic")</f>
        <v>#NAME?</v>
      </c>
      <c r="N3567" s="195" t="e">
        <f ca="1">+_xll.BInterpol(#REF!,#REF!,params!B3567,"cubic")</f>
        <v>#NAME?</v>
      </c>
      <c r="O3567" s="153" t="e">
        <f t="shared" ca="1" si="446"/>
        <v>#NAME?</v>
      </c>
    </row>
    <row r="3568" spans="1:15">
      <c r="A3568">
        <v>3565</v>
      </c>
      <c r="B3568">
        <f t="shared" si="444"/>
        <v>14.26</v>
      </c>
      <c r="C3568" s="151" t="e">
        <f ca="1">+_xll.BInterpol(Boost!$R$6:$R$66,Boost!$AZ$6:$AZ$66,params!B3568,"cubic")</f>
        <v>#NAME?</v>
      </c>
      <c r="D3568" s="151" t="e">
        <f ca="1">+_xll.BInterpol(Boost!$R$6:$R$66,Boost!$AX$6:$AX$66,params!B3568,"cubic")</f>
        <v>#NAME?</v>
      </c>
      <c r="E3568" s="198" t="e">
        <f t="shared" ca="1" si="447"/>
        <v>#NAME?</v>
      </c>
      <c r="F3568" s="151" t="e">
        <f ca="1">+_xll.BInterpol(Boost!$R$6:$R$66,Boost!$AY$6:$AY$66,params!B3568,"cubic")</f>
        <v>#NAME?</v>
      </c>
      <c r="G3568" s="151" t="e">
        <f ca="1">_xll.BInterpol(cf!$A$2:$A$68,cf!$B$2:$B$68,params!B3568,"cubic")/100</f>
        <v>#NAME?</v>
      </c>
      <c r="H3568" s="199" t="e">
        <f t="shared" ca="1" si="448"/>
        <v>#NAME?</v>
      </c>
      <c r="I3568" s="152">
        <f t="shared" si="451"/>
        <v>0.21153453088196073</v>
      </c>
      <c r="J3568" s="152">
        <f t="shared" si="449"/>
        <v>5.2566116792274187E-5</v>
      </c>
      <c r="K3568" s="3" t="e">
        <f t="shared" ca="1" si="445"/>
        <v>#NAME?</v>
      </c>
      <c r="L3568" s="153" t="e">
        <f t="shared" ca="1" si="450"/>
        <v>#NAME?</v>
      </c>
      <c r="M3568" s="195" t="e">
        <f ca="1">_xll.BInterpol(cf!$A$2:$A$68,cf!$C$2:$C$68,params!B3568,"cubic")</f>
        <v>#NAME?</v>
      </c>
      <c r="N3568" s="195" t="e">
        <f ca="1">+_xll.BInterpol(#REF!,#REF!,params!B3568,"cubic")</f>
        <v>#NAME?</v>
      </c>
      <c r="O3568" s="153" t="e">
        <f t="shared" ca="1" si="446"/>
        <v>#NAME?</v>
      </c>
    </row>
    <row r="3569" spans="1:15">
      <c r="A3569">
        <v>3566</v>
      </c>
      <c r="B3569">
        <f t="shared" si="444"/>
        <v>14.263999999999999</v>
      </c>
      <c r="C3569" s="151" t="e">
        <f ca="1">+_xll.BInterpol(Boost!$R$6:$R$66,Boost!$AZ$6:$AZ$66,params!B3569,"cubic")</f>
        <v>#NAME?</v>
      </c>
      <c r="D3569" s="151" t="e">
        <f ca="1">+_xll.BInterpol(Boost!$R$6:$R$66,Boost!$AX$6:$AX$66,params!B3569,"cubic")</f>
        <v>#NAME?</v>
      </c>
      <c r="E3569" s="198" t="e">
        <f t="shared" ca="1" si="447"/>
        <v>#NAME?</v>
      </c>
      <c r="F3569" s="151" t="e">
        <f ca="1">+_xll.BInterpol(Boost!$R$6:$R$66,Boost!$AY$6:$AY$66,params!B3569,"cubic")</f>
        <v>#NAME?</v>
      </c>
      <c r="G3569" s="151" t="e">
        <f ca="1">_xll.BInterpol(cf!$A$2:$A$68,cf!$B$2:$B$68,params!B3569,"cubic")/100</f>
        <v>#NAME?</v>
      </c>
      <c r="H3569" s="199" t="e">
        <f t="shared" ca="1" si="448"/>
        <v>#NAME?</v>
      </c>
      <c r="I3569" s="152">
        <f t="shared" si="451"/>
        <v>0.21158709349446203</v>
      </c>
      <c r="J3569" s="152">
        <f t="shared" si="449"/>
        <v>5.2562612501305672E-5</v>
      </c>
      <c r="K3569" s="3" t="e">
        <f t="shared" ca="1" si="445"/>
        <v>#NAME?</v>
      </c>
      <c r="L3569" s="153" t="e">
        <f t="shared" ca="1" si="450"/>
        <v>#NAME?</v>
      </c>
      <c r="M3569" s="195" t="e">
        <f ca="1">_xll.BInterpol(cf!$A$2:$A$68,cf!$C$2:$C$68,params!B3569,"cubic")</f>
        <v>#NAME?</v>
      </c>
      <c r="N3569" s="195" t="e">
        <f ca="1">+_xll.BInterpol(#REF!,#REF!,params!B3569,"cubic")</f>
        <v>#NAME?</v>
      </c>
      <c r="O3569" s="153" t="e">
        <f t="shared" ca="1" si="446"/>
        <v>#NAME?</v>
      </c>
    </row>
    <row r="3570" spans="1:15">
      <c r="A3570">
        <v>3567</v>
      </c>
      <c r="B3570">
        <f t="shared" si="444"/>
        <v>14.268000000000001</v>
      </c>
      <c r="C3570" s="151" t="e">
        <f ca="1">+_xll.BInterpol(Boost!$R$6:$R$66,Boost!$AZ$6:$AZ$66,params!B3570,"cubic")</f>
        <v>#NAME?</v>
      </c>
      <c r="D3570" s="151" t="e">
        <f ca="1">+_xll.BInterpol(Boost!$R$6:$R$66,Boost!$AX$6:$AX$66,params!B3570,"cubic")</f>
        <v>#NAME?</v>
      </c>
      <c r="E3570" s="198" t="e">
        <f t="shared" ca="1" si="447"/>
        <v>#NAME?</v>
      </c>
      <c r="F3570" s="151" t="e">
        <f ca="1">+_xll.BInterpol(Boost!$R$6:$R$66,Boost!$AY$6:$AY$66,params!B3570,"cubic")</f>
        <v>#NAME?</v>
      </c>
      <c r="G3570" s="151" t="e">
        <f ca="1">_xll.BInterpol(cf!$A$2:$A$68,cf!$B$2:$B$68,params!B3570,"cubic")/100</f>
        <v>#NAME?</v>
      </c>
      <c r="H3570" s="199" t="e">
        <f t="shared" ca="1" si="448"/>
        <v>#NAME?</v>
      </c>
      <c r="I3570" s="152">
        <f t="shared" si="451"/>
        <v>0.21163965260290607</v>
      </c>
      <c r="J3570" s="152">
        <f t="shared" si="449"/>
        <v>5.2559108444039104E-5</v>
      </c>
      <c r="K3570" s="3" t="e">
        <f t="shared" ca="1" si="445"/>
        <v>#NAME?</v>
      </c>
      <c r="L3570" s="153" t="e">
        <f t="shared" ca="1" si="450"/>
        <v>#NAME?</v>
      </c>
      <c r="M3570" s="195" t="e">
        <f ca="1">_xll.BInterpol(cf!$A$2:$A$68,cf!$C$2:$C$68,params!B3570,"cubic")</f>
        <v>#NAME?</v>
      </c>
      <c r="N3570" s="195" t="e">
        <f ca="1">+_xll.BInterpol(#REF!,#REF!,params!B3570,"cubic")</f>
        <v>#NAME?</v>
      </c>
      <c r="O3570" s="153" t="e">
        <f t="shared" ca="1" si="446"/>
        <v>#NAME?</v>
      </c>
    </row>
    <row r="3571" spans="1:15">
      <c r="A3571">
        <v>3568</v>
      </c>
      <c r="B3571">
        <f t="shared" si="444"/>
        <v>14.272</v>
      </c>
      <c r="C3571" s="151" t="e">
        <f ca="1">+_xll.BInterpol(Boost!$R$6:$R$66,Boost!$AZ$6:$AZ$66,params!B3571,"cubic")</f>
        <v>#NAME?</v>
      </c>
      <c r="D3571" s="151" t="e">
        <f ca="1">+_xll.BInterpol(Boost!$R$6:$R$66,Boost!$AX$6:$AX$66,params!B3571,"cubic")</f>
        <v>#NAME?</v>
      </c>
      <c r="E3571" s="198" t="e">
        <f t="shared" ca="1" si="447"/>
        <v>#NAME?</v>
      </c>
      <c r="F3571" s="151" t="e">
        <f ca="1">+_xll.BInterpol(Boost!$R$6:$R$66,Boost!$AY$6:$AY$66,params!B3571,"cubic")</f>
        <v>#NAME?</v>
      </c>
      <c r="G3571" s="151" t="e">
        <f ca="1">_xll.BInterpol(cf!$A$2:$A$68,cf!$B$2:$B$68,params!B3571,"cubic")/100</f>
        <v>#NAME?</v>
      </c>
      <c r="H3571" s="199" t="e">
        <f t="shared" ca="1" si="448"/>
        <v>#NAME?</v>
      </c>
      <c r="I3571" s="152">
        <f t="shared" si="451"/>
        <v>0.21169220820752621</v>
      </c>
      <c r="J3571" s="152">
        <f t="shared" si="449"/>
        <v>5.2555604620141416E-5</v>
      </c>
      <c r="K3571" s="3" t="e">
        <f t="shared" ca="1" si="445"/>
        <v>#NAME?</v>
      </c>
      <c r="L3571" s="153" t="e">
        <f t="shared" ca="1" si="450"/>
        <v>#NAME?</v>
      </c>
      <c r="M3571" s="195" t="e">
        <f ca="1">_xll.BInterpol(cf!$A$2:$A$68,cf!$C$2:$C$68,params!B3571,"cubic")</f>
        <v>#NAME?</v>
      </c>
      <c r="N3571" s="195" t="e">
        <f ca="1">+_xll.BInterpol(#REF!,#REF!,params!B3571,"cubic")</f>
        <v>#NAME?</v>
      </c>
      <c r="O3571" s="153" t="e">
        <f t="shared" ca="1" si="446"/>
        <v>#NAME?</v>
      </c>
    </row>
    <row r="3572" spans="1:15">
      <c r="A3572">
        <v>3569</v>
      </c>
      <c r="B3572">
        <f t="shared" si="444"/>
        <v>14.276</v>
      </c>
      <c r="C3572" s="151" t="e">
        <f ca="1">+_xll.BInterpol(Boost!$R$6:$R$66,Boost!$AZ$6:$AZ$66,params!B3572,"cubic")</f>
        <v>#NAME?</v>
      </c>
      <c r="D3572" s="151" t="e">
        <f ca="1">+_xll.BInterpol(Boost!$R$6:$R$66,Boost!$AX$6:$AX$66,params!B3572,"cubic")</f>
        <v>#NAME?</v>
      </c>
      <c r="E3572" s="198" t="e">
        <f t="shared" ca="1" si="447"/>
        <v>#NAME?</v>
      </c>
      <c r="F3572" s="151" t="e">
        <f ca="1">+_xll.BInterpol(Boost!$R$6:$R$66,Boost!$AY$6:$AY$66,params!B3572,"cubic")</f>
        <v>#NAME?</v>
      </c>
      <c r="G3572" s="151" t="e">
        <f ca="1">_xll.BInterpol(cf!$A$2:$A$68,cf!$B$2:$B$68,params!B3572,"cubic")/100</f>
        <v>#NAME?</v>
      </c>
      <c r="H3572" s="199" t="e">
        <f t="shared" ca="1" si="448"/>
        <v>#NAME?</v>
      </c>
      <c r="I3572" s="152">
        <f t="shared" si="451"/>
        <v>0.21174476030855616</v>
      </c>
      <c r="J3572" s="152">
        <f t="shared" si="449"/>
        <v>5.2552101029945675E-5</v>
      </c>
      <c r="K3572" s="3" t="e">
        <f t="shared" ca="1" si="445"/>
        <v>#NAME?</v>
      </c>
      <c r="L3572" s="153" t="e">
        <f t="shared" ca="1" si="450"/>
        <v>#NAME?</v>
      </c>
      <c r="M3572" s="195" t="e">
        <f ca="1">_xll.BInterpol(cf!$A$2:$A$68,cf!$C$2:$C$68,params!B3572,"cubic")</f>
        <v>#NAME?</v>
      </c>
      <c r="N3572" s="195" t="e">
        <f ca="1">+_xll.BInterpol(#REF!,#REF!,params!B3572,"cubic")</f>
        <v>#NAME?</v>
      </c>
      <c r="O3572" s="153" t="e">
        <f t="shared" ca="1" si="446"/>
        <v>#NAME?</v>
      </c>
    </row>
    <row r="3573" spans="1:15">
      <c r="A3573">
        <v>3570</v>
      </c>
      <c r="B3573">
        <f t="shared" si="444"/>
        <v>14.28</v>
      </c>
      <c r="C3573" s="151" t="e">
        <f ca="1">+_xll.BInterpol(Boost!$R$6:$R$66,Boost!$AZ$6:$AZ$66,params!B3573,"cubic")</f>
        <v>#NAME?</v>
      </c>
      <c r="D3573" s="151" t="e">
        <f ca="1">+_xll.BInterpol(Boost!$R$6:$R$66,Boost!$AX$6:$AX$66,params!B3573,"cubic")</f>
        <v>#NAME?</v>
      </c>
      <c r="E3573" s="198" t="e">
        <f t="shared" ca="1" si="447"/>
        <v>#NAME?</v>
      </c>
      <c r="F3573" s="151" t="e">
        <f ca="1">+_xll.BInterpol(Boost!$R$6:$R$66,Boost!$AY$6:$AY$66,params!B3573,"cubic")</f>
        <v>#NAME?</v>
      </c>
      <c r="G3573" s="151" t="e">
        <f ca="1">_xll.BInterpol(cf!$A$2:$A$68,cf!$B$2:$B$68,params!B3573,"cubic")/100</f>
        <v>#NAME?</v>
      </c>
      <c r="H3573" s="199" t="e">
        <f t="shared" ca="1" si="448"/>
        <v>#NAME?</v>
      </c>
      <c r="I3573" s="152">
        <f t="shared" si="451"/>
        <v>0.21179730890622961</v>
      </c>
      <c r="J3573" s="152">
        <f t="shared" si="449"/>
        <v>5.254859767345188E-5</v>
      </c>
      <c r="K3573" s="3" t="e">
        <f t="shared" ca="1" si="445"/>
        <v>#NAME?</v>
      </c>
      <c r="L3573" s="153" t="e">
        <f t="shared" ca="1" si="450"/>
        <v>#NAME?</v>
      </c>
      <c r="M3573" s="195" t="e">
        <f ca="1">_xll.BInterpol(cf!$A$2:$A$68,cf!$C$2:$C$68,params!B3573,"cubic")</f>
        <v>#NAME?</v>
      </c>
      <c r="N3573" s="195" t="e">
        <f ca="1">+_xll.BInterpol(#REF!,#REF!,params!B3573,"cubic")</f>
        <v>#NAME?</v>
      </c>
      <c r="O3573" s="153" t="e">
        <f t="shared" ca="1" si="446"/>
        <v>#NAME?</v>
      </c>
    </row>
    <row r="3574" spans="1:15">
      <c r="A3574">
        <v>3571</v>
      </c>
      <c r="B3574">
        <f t="shared" si="444"/>
        <v>14.284000000000001</v>
      </c>
      <c r="C3574" s="151" t="e">
        <f ca="1">+_xll.BInterpol(Boost!$R$6:$R$66,Boost!$AZ$6:$AZ$66,params!B3574,"cubic")</f>
        <v>#NAME?</v>
      </c>
      <c r="D3574" s="151" t="e">
        <f ca="1">+_xll.BInterpol(Boost!$R$6:$R$66,Boost!$AX$6:$AX$66,params!B3574,"cubic")</f>
        <v>#NAME?</v>
      </c>
      <c r="E3574" s="198" t="e">
        <f t="shared" ca="1" si="447"/>
        <v>#NAME?</v>
      </c>
      <c r="F3574" s="151" t="e">
        <f ca="1">+_xll.BInterpol(Boost!$R$6:$R$66,Boost!$AY$6:$AY$66,params!B3574,"cubic")</f>
        <v>#NAME?</v>
      </c>
      <c r="G3574" s="151" t="e">
        <f ca="1">_xll.BInterpol(cf!$A$2:$A$68,cf!$B$2:$B$68,params!B3574,"cubic")/100</f>
        <v>#NAME?</v>
      </c>
      <c r="H3574" s="199" t="e">
        <f t="shared" ca="1" si="448"/>
        <v>#NAME?</v>
      </c>
      <c r="I3574" s="152">
        <f t="shared" si="451"/>
        <v>0.21184985400077994</v>
      </c>
      <c r="J3574" s="152">
        <f t="shared" si="449"/>
        <v>5.2545094550326965E-5</v>
      </c>
      <c r="K3574" s="3" t="e">
        <f t="shared" ca="1" si="445"/>
        <v>#NAME?</v>
      </c>
      <c r="L3574" s="153" t="e">
        <f t="shared" ca="1" si="450"/>
        <v>#NAME?</v>
      </c>
      <c r="M3574" s="195" t="e">
        <f ca="1">_xll.BInterpol(cf!$A$2:$A$68,cf!$C$2:$C$68,params!B3574,"cubic")</f>
        <v>#NAME?</v>
      </c>
      <c r="N3574" s="195" t="e">
        <f ca="1">+_xll.BInterpol(#REF!,#REF!,params!B3574,"cubic")</f>
        <v>#NAME?</v>
      </c>
      <c r="O3574" s="153" t="e">
        <f t="shared" ca="1" si="446"/>
        <v>#NAME?</v>
      </c>
    </row>
    <row r="3575" spans="1:15">
      <c r="A3575">
        <v>3572</v>
      </c>
      <c r="B3575">
        <f t="shared" si="444"/>
        <v>14.288</v>
      </c>
      <c r="C3575" s="151" t="e">
        <f ca="1">+_xll.BInterpol(Boost!$R$6:$R$66,Boost!$AZ$6:$AZ$66,params!B3575,"cubic")</f>
        <v>#NAME?</v>
      </c>
      <c r="D3575" s="151" t="e">
        <f ca="1">+_xll.BInterpol(Boost!$R$6:$R$66,Boost!$AX$6:$AX$66,params!B3575,"cubic")</f>
        <v>#NAME?</v>
      </c>
      <c r="E3575" s="198" t="e">
        <f t="shared" ca="1" si="447"/>
        <v>#NAME?</v>
      </c>
      <c r="F3575" s="151" t="e">
        <f ca="1">+_xll.BInterpol(Boost!$R$6:$R$66,Boost!$AY$6:$AY$66,params!B3575,"cubic")</f>
        <v>#NAME?</v>
      </c>
      <c r="G3575" s="151" t="e">
        <f ca="1">_xll.BInterpol(cf!$A$2:$A$68,cf!$B$2:$B$68,params!B3575,"cubic")/100</f>
        <v>#NAME?</v>
      </c>
      <c r="H3575" s="199" t="e">
        <f t="shared" ca="1" si="448"/>
        <v>#NAME?</v>
      </c>
      <c r="I3575" s="152">
        <f t="shared" si="451"/>
        <v>0.21190239559244062</v>
      </c>
      <c r="J3575" s="152">
        <f t="shared" si="449"/>
        <v>5.2541591660681952E-5</v>
      </c>
      <c r="K3575" s="3" t="e">
        <f t="shared" ca="1" si="445"/>
        <v>#NAME?</v>
      </c>
      <c r="L3575" s="153" t="e">
        <f t="shared" ca="1" si="450"/>
        <v>#NAME?</v>
      </c>
      <c r="M3575" s="195" t="e">
        <f ca="1">_xll.BInterpol(cf!$A$2:$A$68,cf!$C$2:$C$68,params!B3575,"cubic")</f>
        <v>#NAME?</v>
      </c>
      <c r="N3575" s="195" t="e">
        <f ca="1">+_xll.BInterpol(#REF!,#REF!,params!B3575,"cubic")</f>
        <v>#NAME?</v>
      </c>
      <c r="O3575" s="153" t="e">
        <f t="shared" ca="1" si="446"/>
        <v>#NAME?</v>
      </c>
    </row>
    <row r="3576" spans="1:15">
      <c r="A3576">
        <v>3573</v>
      </c>
      <c r="B3576">
        <f t="shared" si="444"/>
        <v>14.292</v>
      </c>
      <c r="C3576" s="151" t="e">
        <f ca="1">+_xll.BInterpol(Boost!$R$6:$R$66,Boost!$AZ$6:$AZ$66,params!B3576,"cubic")</f>
        <v>#NAME?</v>
      </c>
      <c r="D3576" s="151" t="e">
        <f ca="1">+_xll.BInterpol(Boost!$R$6:$R$66,Boost!$AX$6:$AX$66,params!B3576,"cubic")</f>
        <v>#NAME?</v>
      </c>
      <c r="E3576" s="198" t="e">
        <f t="shared" ca="1" si="447"/>
        <v>#NAME?</v>
      </c>
      <c r="F3576" s="151" t="e">
        <f ca="1">+_xll.BInterpol(Boost!$R$6:$R$66,Boost!$AY$6:$AY$66,params!B3576,"cubic")</f>
        <v>#NAME?</v>
      </c>
      <c r="G3576" s="151" t="e">
        <f ca="1">_xll.BInterpol(cf!$A$2:$A$68,cf!$B$2:$B$68,params!B3576,"cubic")/100</f>
        <v>#NAME?</v>
      </c>
      <c r="H3576" s="199" t="e">
        <f t="shared" ca="1" si="448"/>
        <v>#NAME?</v>
      </c>
      <c r="I3576" s="152">
        <f t="shared" si="451"/>
        <v>0.21195493368144536</v>
      </c>
      <c r="J3576" s="152">
        <f t="shared" si="449"/>
        <v>5.2538089004738886E-5</v>
      </c>
      <c r="K3576" s="3" t="e">
        <f t="shared" ca="1" si="445"/>
        <v>#NAME?</v>
      </c>
      <c r="L3576" s="153" t="e">
        <f t="shared" ca="1" si="450"/>
        <v>#NAME?</v>
      </c>
      <c r="M3576" s="195" t="e">
        <f ca="1">_xll.BInterpol(cf!$A$2:$A$68,cf!$C$2:$C$68,params!B3576,"cubic")</f>
        <v>#NAME?</v>
      </c>
      <c r="N3576" s="195" t="e">
        <f ca="1">+_xll.BInterpol(#REF!,#REF!,params!B3576,"cubic")</f>
        <v>#NAME?</v>
      </c>
      <c r="O3576" s="153" t="e">
        <f t="shared" ca="1" si="446"/>
        <v>#NAME?</v>
      </c>
    </row>
    <row r="3577" spans="1:15">
      <c r="A3577">
        <v>3574</v>
      </c>
      <c r="B3577">
        <f t="shared" si="444"/>
        <v>14.295999999999999</v>
      </c>
      <c r="C3577" s="151" t="e">
        <f ca="1">+_xll.BInterpol(Boost!$R$6:$R$66,Boost!$AZ$6:$AZ$66,params!B3577,"cubic")</f>
        <v>#NAME?</v>
      </c>
      <c r="D3577" s="151" t="e">
        <f ca="1">+_xll.BInterpol(Boost!$R$6:$R$66,Boost!$AX$6:$AX$66,params!B3577,"cubic")</f>
        <v>#NAME?</v>
      </c>
      <c r="E3577" s="198" t="e">
        <f t="shared" ca="1" si="447"/>
        <v>#NAME?</v>
      </c>
      <c r="F3577" s="151" t="e">
        <f ca="1">+_xll.BInterpol(Boost!$R$6:$R$66,Boost!$AY$6:$AY$66,params!B3577,"cubic")</f>
        <v>#NAME?</v>
      </c>
      <c r="G3577" s="151" t="e">
        <f ca="1">_xll.BInterpol(cf!$A$2:$A$68,cf!$B$2:$B$68,params!B3577,"cubic")/100</f>
        <v>#NAME?</v>
      </c>
      <c r="H3577" s="199" t="e">
        <f t="shared" ca="1" si="448"/>
        <v>#NAME?</v>
      </c>
      <c r="I3577" s="152">
        <f t="shared" si="451"/>
        <v>0.21200746826802763</v>
      </c>
      <c r="J3577" s="152">
        <f t="shared" si="449"/>
        <v>5.2534586582275722E-5</v>
      </c>
      <c r="K3577" s="3" t="e">
        <f t="shared" ca="1" si="445"/>
        <v>#NAME?</v>
      </c>
      <c r="L3577" s="153" t="e">
        <f t="shared" ca="1" si="450"/>
        <v>#NAME?</v>
      </c>
      <c r="M3577" s="195" t="e">
        <f ca="1">_xll.BInterpol(cf!$A$2:$A$68,cf!$C$2:$C$68,params!B3577,"cubic")</f>
        <v>#NAME?</v>
      </c>
      <c r="N3577" s="195" t="e">
        <f ca="1">+_xll.BInterpol(#REF!,#REF!,params!B3577,"cubic")</f>
        <v>#NAME?</v>
      </c>
      <c r="O3577" s="153" t="e">
        <f t="shared" ca="1" si="446"/>
        <v>#NAME?</v>
      </c>
    </row>
    <row r="3578" spans="1:15">
      <c r="A3578">
        <v>3575</v>
      </c>
      <c r="B3578">
        <f t="shared" si="444"/>
        <v>14.3</v>
      </c>
      <c r="C3578" s="151" t="e">
        <f ca="1">+_xll.BInterpol(Boost!$R$6:$R$66,Boost!$AZ$6:$AZ$66,params!B3578,"cubic")</f>
        <v>#NAME?</v>
      </c>
      <c r="D3578" s="151" t="e">
        <f ca="1">+_xll.BInterpol(Boost!$R$6:$R$66,Boost!$AX$6:$AX$66,params!B3578,"cubic")</f>
        <v>#NAME?</v>
      </c>
      <c r="E3578" s="198" t="e">
        <f t="shared" ca="1" si="447"/>
        <v>#NAME?</v>
      </c>
      <c r="F3578" s="151" t="e">
        <f ca="1">+_xll.BInterpol(Boost!$R$6:$R$66,Boost!$AY$6:$AY$66,params!B3578,"cubic")</f>
        <v>#NAME?</v>
      </c>
      <c r="G3578" s="151" t="e">
        <f ca="1">_xll.BInterpol(cf!$A$2:$A$68,cf!$B$2:$B$68,params!B3578,"cubic")/100</f>
        <v>#NAME?</v>
      </c>
      <c r="H3578" s="199" t="e">
        <f t="shared" ca="1" si="448"/>
        <v>#NAME?</v>
      </c>
      <c r="I3578" s="152">
        <f t="shared" si="451"/>
        <v>0.21205999935242081</v>
      </c>
      <c r="J3578" s="152">
        <f t="shared" si="449"/>
        <v>5.2531084393181438E-5</v>
      </c>
      <c r="K3578" s="3" t="e">
        <f t="shared" ca="1" si="445"/>
        <v>#NAME?</v>
      </c>
      <c r="L3578" s="153" t="e">
        <f t="shared" ca="1" si="450"/>
        <v>#NAME?</v>
      </c>
      <c r="M3578" s="195" t="e">
        <f ca="1">_xll.BInterpol(cf!$A$2:$A$68,cf!$C$2:$C$68,params!B3578,"cubic")</f>
        <v>#NAME?</v>
      </c>
      <c r="N3578" s="195" t="e">
        <f ca="1">+_xll.BInterpol(#REF!,#REF!,params!B3578,"cubic")</f>
        <v>#NAME?</v>
      </c>
      <c r="O3578" s="153" t="e">
        <f t="shared" ca="1" si="446"/>
        <v>#NAME?</v>
      </c>
    </row>
    <row r="3579" spans="1:15">
      <c r="A3579">
        <v>3576</v>
      </c>
      <c r="B3579">
        <f t="shared" si="444"/>
        <v>14.304</v>
      </c>
      <c r="C3579" s="151" t="e">
        <f ca="1">+_xll.BInterpol(Boost!$R$6:$R$66,Boost!$AZ$6:$AZ$66,params!B3579,"cubic")</f>
        <v>#NAME?</v>
      </c>
      <c r="D3579" s="151" t="e">
        <f ca="1">+_xll.BInterpol(Boost!$R$6:$R$66,Boost!$AX$6:$AX$66,params!B3579,"cubic")</f>
        <v>#NAME?</v>
      </c>
      <c r="E3579" s="198" t="e">
        <f t="shared" ca="1" si="447"/>
        <v>#NAME?</v>
      </c>
      <c r="F3579" s="151" t="e">
        <f ca="1">+_xll.BInterpol(Boost!$R$6:$R$66,Boost!$AY$6:$AY$66,params!B3579,"cubic")</f>
        <v>#NAME?</v>
      </c>
      <c r="G3579" s="151" t="e">
        <f ca="1">_xll.BInterpol(cf!$A$2:$A$68,cf!$B$2:$B$68,params!B3579,"cubic")/100</f>
        <v>#NAME?</v>
      </c>
      <c r="H3579" s="199" t="e">
        <f t="shared" ca="1" si="448"/>
        <v>#NAME?</v>
      </c>
      <c r="I3579" s="152">
        <f t="shared" si="451"/>
        <v>0.21211252693485849</v>
      </c>
      <c r="J3579" s="152">
        <f t="shared" si="449"/>
        <v>5.2527582437678078E-5</v>
      </c>
      <c r="K3579" s="3" t="e">
        <f t="shared" ca="1" si="445"/>
        <v>#NAME?</v>
      </c>
      <c r="L3579" s="153" t="e">
        <f t="shared" ca="1" si="450"/>
        <v>#NAME?</v>
      </c>
      <c r="M3579" s="195" t="e">
        <f ca="1">_xll.BInterpol(cf!$A$2:$A$68,cf!$C$2:$C$68,params!B3579,"cubic")</f>
        <v>#NAME?</v>
      </c>
      <c r="N3579" s="195" t="e">
        <f ca="1">+_xll.BInterpol(#REF!,#REF!,params!B3579,"cubic")</f>
        <v>#NAME?</v>
      </c>
      <c r="O3579" s="153" t="e">
        <f t="shared" ca="1" si="446"/>
        <v>#NAME?</v>
      </c>
    </row>
    <row r="3580" spans="1:15">
      <c r="A3580">
        <v>3577</v>
      </c>
      <c r="B3580">
        <f t="shared" si="444"/>
        <v>14.308</v>
      </c>
      <c r="C3580" s="151" t="e">
        <f ca="1">+_xll.BInterpol(Boost!$R$6:$R$66,Boost!$AZ$6:$AZ$66,params!B3580,"cubic")</f>
        <v>#NAME?</v>
      </c>
      <c r="D3580" s="151" t="e">
        <f ca="1">+_xll.BInterpol(Boost!$R$6:$R$66,Boost!$AX$6:$AX$66,params!B3580,"cubic")</f>
        <v>#NAME?</v>
      </c>
      <c r="E3580" s="198" t="e">
        <f t="shared" ca="1" si="447"/>
        <v>#NAME?</v>
      </c>
      <c r="F3580" s="151" t="e">
        <f ca="1">+_xll.BInterpol(Boost!$R$6:$R$66,Boost!$AY$6:$AY$66,params!B3580,"cubic")</f>
        <v>#NAME?</v>
      </c>
      <c r="G3580" s="151" t="e">
        <f ca="1">_xll.BInterpol(cf!$A$2:$A$68,cf!$B$2:$B$68,params!B3580,"cubic")/100</f>
        <v>#NAME?</v>
      </c>
      <c r="H3580" s="199" t="e">
        <f t="shared" ca="1" si="448"/>
        <v>#NAME?</v>
      </c>
      <c r="I3580" s="152">
        <f t="shared" si="451"/>
        <v>0.21216505101557404</v>
      </c>
      <c r="J3580" s="152">
        <f t="shared" si="449"/>
        <v>5.2524080715543597E-5</v>
      </c>
      <c r="K3580" s="3" t="e">
        <f t="shared" ca="1" si="445"/>
        <v>#NAME?</v>
      </c>
      <c r="L3580" s="153" t="e">
        <f t="shared" ca="1" si="450"/>
        <v>#NAME?</v>
      </c>
      <c r="M3580" s="195" t="e">
        <f ca="1">_xll.BInterpol(cf!$A$2:$A$68,cf!$C$2:$C$68,params!B3580,"cubic")</f>
        <v>#NAME?</v>
      </c>
      <c r="N3580" s="195" t="e">
        <f ca="1">+_xll.BInterpol(#REF!,#REF!,params!B3580,"cubic")</f>
        <v>#NAME?</v>
      </c>
      <c r="O3580" s="153" t="e">
        <f t="shared" ca="1" si="446"/>
        <v>#NAME?</v>
      </c>
    </row>
    <row r="3581" spans="1:15">
      <c r="A3581">
        <v>3578</v>
      </c>
      <c r="B3581">
        <f t="shared" si="444"/>
        <v>14.311999999999999</v>
      </c>
      <c r="C3581" s="151" t="e">
        <f ca="1">+_xll.BInterpol(Boost!$R$6:$R$66,Boost!$AZ$6:$AZ$66,params!B3581,"cubic")</f>
        <v>#NAME?</v>
      </c>
      <c r="D3581" s="151" t="e">
        <f ca="1">+_xll.BInterpol(Boost!$R$6:$R$66,Boost!$AX$6:$AX$66,params!B3581,"cubic")</f>
        <v>#NAME?</v>
      </c>
      <c r="E3581" s="198" t="e">
        <f t="shared" ca="1" si="447"/>
        <v>#NAME?</v>
      </c>
      <c r="F3581" s="151" t="e">
        <f ca="1">+_xll.BInterpol(Boost!$R$6:$R$66,Boost!$AY$6:$AY$66,params!B3581,"cubic")</f>
        <v>#NAME?</v>
      </c>
      <c r="G3581" s="151" t="e">
        <f ca="1">_xll.BInterpol(cf!$A$2:$A$68,cf!$B$2:$B$68,params!B3581,"cubic")/100</f>
        <v>#NAME?</v>
      </c>
      <c r="H3581" s="199" t="e">
        <f t="shared" ca="1" si="448"/>
        <v>#NAME?</v>
      </c>
      <c r="I3581" s="152">
        <f t="shared" si="451"/>
        <v>0.21221757159480081</v>
      </c>
      <c r="J3581" s="152">
        <f t="shared" si="449"/>
        <v>5.2520579226777997E-5</v>
      </c>
      <c r="K3581" s="3" t="e">
        <f t="shared" ca="1" si="445"/>
        <v>#NAME?</v>
      </c>
      <c r="L3581" s="153" t="e">
        <f t="shared" ca="1" si="450"/>
        <v>#NAME?</v>
      </c>
      <c r="M3581" s="195" t="e">
        <f ca="1">_xll.BInterpol(cf!$A$2:$A$68,cf!$C$2:$C$68,params!B3581,"cubic")</f>
        <v>#NAME?</v>
      </c>
      <c r="N3581" s="195" t="e">
        <f ca="1">+_xll.BInterpol(#REF!,#REF!,params!B3581,"cubic")</f>
        <v>#NAME?</v>
      </c>
      <c r="O3581" s="153" t="e">
        <f t="shared" ca="1" si="446"/>
        <v>#NAME?</v>
      </c>
    </row>
    <row r="3582" spans="1:15">
      <c r="A3582">
        <v>3579</v>
      </c>
      <c r="B3582">
        <f t="shared" si="444"/>
        <v>14.316000000000001</v>
      </c>
      <c r="C3582" s="151" t="e">
        <f ca="1">+_xll.BInterpol(Boost!$R$6:$R$66,Boost!$AZ$6:$AZ$66,params!B3582,"cubic")</f>
        <v>#NAME?</v>
      </c>
      <c r="D3582" s="151" t="e">
        <f ca="1">+_xll.BInterpol(Boost!$R$6:$R$66,Boost!$AX$6:$AX$66,params!B3582,"cubic")</f>
        <v>#NAME?</v>
      </c>
      <c r="E3582" s="198" t="e">
        <f t="shared" ca="1" si="447"/>
        <v>#NAME?</v>
      </c>
      <c r="F3582" s="151" t="e">
        <f ca="1">+_xll.BInterpol(Boost!$R$6:$R$66,Boost!$AY$6:$AY$66,params!B3582,"cubic")</f>
        <v>#NAME?</v>
      </c>
      <c r="G3582" s="151" t="e">
        <f ca="1">_xll.BInterpol(cf!$A$2:$A$68,cf!$B$2:$B$68,params!B3582,"cubic")/100</f>
        <v>#NAME?</v>
      </c>
      <c r="H3582" s="199" t="e">
        <f t="shared" ca="1" si="448"/>
        <v>#NAME?</v>
      </c>
      <c r="I3582" s="152">
        <f t="shared" si="451"/>
        <v>0.21227008867277253</v>
      </c>
      <c r="J3582" s="152">
        <f t="shared" si="449"/>
        <v>5.2517077971714343E-5</v>
      </c>
      <c r="K3582" s="3" t="e">
        <f t="shared" ca="1" si="445"/>
        <v>#NAME?</v>
      </c>
      <c r="L3582" s="153" t="e">
        <f t="shared" ca="1" si="450"/>
        <v>#NAME?</v>
      </c>
      <c r="M3582" s="195" t="e">
        <f ca="1">_xll.BInterpol(cf!$A$2:$A$68,cf!$C$2:$C$68,params!B3582,"cubic")</f>
        <v>#NAME?</v>
      </c>
      <c r="N3582" s="195" t="e">
        <f ca="1">+_xll.BInterpol(#REF!,#REF!,params!B3582,"cubic")</f>
        <v>#NAME?</v>
      </c>
      <c r="O3582" s="153" t="e">
        <f t="shared" ca="1" si="446"/>
        <v>#NAME?</v>
      </c>
    </row>
    <row r="3583" spans="1:15">
      <c r="A3583">
        <v>3580</v>
      </c>
      <c r="B3583">
        <f t="shared" si="444"/>
        <v>14.32</v>
      </c>
      <c r="C3583" s="151" t="e">
        <f ca="1">+_xll.BInterpol(Boost!$R$6:$R$66,Boost!$AZ$6:$AZ$66,params!B3583,"cubic")</f>
        <v>#NAME?</v>
      </c>
      <c r="D3583" s="151" t="e">
        <f ca="1">+_xll.BInterpol(Boost!$R$6:$R$66,Boost!$AX$6:$AX$66,params!B3583,"cubic")</f>
        <v>#NAME?</v>
      </c>
      <c r="E3583" s="198" t="e">
        <f t="shared" ca="1" si="447"/>
        <v>#NAME?</v>
      </c>
      <c r="F3583" s="151" t="e">
        <f ca="1">+_xll.BInterpol(Boost!$R$6:$R$66,Boost!$AY$6:$AY$66,params!B3583,"cubic")</f>
        <v>#NAME?</v>
      </c>
      <c r="G3583" s="151" t="e">
        <f ca="1">_xll.BInterpol(cf!$A$2:$A$68,cf!$B$2:$B$68,params!B3583,"cubic")/100</f>
        <v>#NAME?</v>
      </c>
      <c r="H3583" s="199" t="e">
        <f t="shared" ca="1" si="448"/>
        <v>#NAME?</v>
      </c>
      <c r="I3583" s="152">
        <f t="shared" si="451"/>
        <v>0.21232260224972233</v>
      </c>
      <c r="J3583" s="152">
        <f t="shared" si="449"/>
        <v>5.2513576949797525E-5</v>
      </c>
      <c r="K3583" s="3" t="e">
        <f t="shared" ca="1" si="445"/>
        <v>#NAME?</v>
      </c>
      <c r="L3583" s="153" t="e">
        <f t="shared" ca="1" si="450"/>
        <v>#NAME?</v>
      </c>
      <c r="M3583" s="195" t="e">
        <f ca="1">_xll.BInterpol(cf!$A$2:$A$68,cf!$C$2:$C$68,params!B3583,"cubic")</f>
        <v>#NAME?</v>
      </c>
      <c r="N3583" s="195" t="e">
        <f ca="1">+_xll.BInterpol(#REF!,#REF!,params!B3583,"cubic")</f>
        <v>#NAME?</v>
      </c>
      <c r="O3583" s="153" t="e">
        <f t="shared" ca="1" si="446"/>
        <v>#NAME?</v>
      </c>
    </row>
    <row r="3584" spans="1:15">
      <c r="A3584">
        <v>3581</v>
      </c>
      <c r="B3584">
        <f t="shared" si="444"/>
        <v>14.324</v>
      </c>
      <c r="C3584" s="151" t="e">
        <f ca="1">+_xll.BInterpol(Boost!$R$6:$R$66,Boost!$AZ$6:$AZ$66,params!B3584,"cubic")</f>
        <v>#NAME?</v>
      </c>
      <c r="D3584" s="151" t="e">
        <f ca="1">+_xll.BInterpol(Boost!$R$6:$R$66,Boost!$AX$6:$AX$66,params!B3584,"cubic")</f>
        <v>#NAME?</v>
      </c>
      <c r="E3584" s="198" t="e">
        <f t="shared" ca="1" si="447"/>
        <v>#NAME?</v>
      </c>
      <c r="F3584" s="151" t="e">
        <f ca="1">+_xll.BInterpol(Boost!$R$6:$R$66,Boost!$AY$6:$AY$66,params!B3584,"cubic")</f>
        <v>#NAME?</v>
      </c>
      <c r="G3584" s="151" t="e">
        <f ca="1">_xll.BInterpol(cf!$A$2:$A$68,cf!$B$2:$B$68,params!B3584,"cubic")/100</f>
        <v>#NAME?</v>
      </c>
      <c r="H3584" s="199" t="e">
        <f t="shared" ca="1" si="448"/>
        <v>#NAME?</v>
      </c>
      <c r="I3584" s="152">
        <f t="shared" si="451"/>
        <v>0.21237511232588369</v>
      </c>
      <c r="J3584" s="152">
        <f t="shared" si="449"/>
        <v>5.2510076161360608E-5</v>
      </c>
      <c r="K3584" s="3" t="e">
        <f t="shared" ca="1" si="445"/>
        <v>#NAME?</v>
      </c>
      <c r="L3584" s="153" t="e">
        <f t="shared" ca="1" si="450"/>
        <v>#NAME?</v>
      </c>
      <c r="M3584" s="195" t="e">
        <f ca="1">_xll.BInterpol(cf!$A$2:$A$68,cf!$C$2:$C$68,params!B3584,"cubic")</f>
        <v>#NAME?</v>
      </c>
      <c r="N3584" s="195" t="e">
        <f ca="1">+_xll.BInterpol(#REF!,#REF!,params!B3584,"cubic")</f>
        <v>#NAME?</v>
      </c>
      <c r="O3584" s="153" t="e">
        <f t="shared" ca="1" si="446"/>
        <v>#NAME?</v>
      </c>
    </row>
    <row r="3585" spans="1:15">
      <c r="A3585">
        <v>3582</v>
      </c>
      <c r="B3585">
        <f t="shared" si="444"/>
        <v>14.327999999999999</v>
      </c>
      <c r="C3585" s="151" t="e">
        <f ca="1">+_xll.BInterpol(Boost!$R$6:$R$66,Boost!$AZ$6:$AZ$66,params!B3585,"cubic")</f>
        <v>#NAME?</v>
      </c>
      <c r="D3585" s="151" t="e">
        <f ca="1">+_xll.BInterpol(Boost!$R$6:$R$66,Boost!$AX$6:$AX$66,params!B3585,"cubic")</f>
        <v>#NAME?</v>
      </c>
      <c r="E3585" s="198" t="e">
        <f t="shared" ca="1" si="447"/>
        <v>#NAME?</v>
      </c>
      <c r="F3585" s="151" t="e">
        <f ca="1">+_xll.BInterpol(Boost!$R$6:$R$66,Boost!$AY$6:$AY$66,params!B3585,"cubic")</f>
        <v>#NAME?</v>
      </c>
      <c r="G3585" s="151" t="e">
        <f ca="1">_xll.BInterpol(cf!$A$2:$A$68,cf!$B$2:$B$68,params!B3585,"cubic")/100</f>
        <v>#NAME?</v>
      </c>
      <c r="H3585" s="199" t="e">
        <f t="shared" ca="1" si="448"/>
        <v>#NAME?</v>
      </c>
      <c r="I3585" s="152">
        <f t="shared" si="451"/>
        <v>0.21242761890148998</v>
      </c>
      <c r="J3585" s="152">
        <f t="shared" si="449"/>
        <v>5.2506575606292571E-5</v>
      </c>
      <c r="K3585" s="3" t="e">
        <f t="shared" ca="1" si="445"/>
        <v>#NAME?</v>
      </c>
      <c r="L3585" s="153" t="e">
        <f t="shared" ca="1" si="450"/>
        <v>#NAME?</v>
      </c>
      <c r="M3585" s="195" t="e">
        <f ca="1">_xll.BInterpol(cf!$A$2:$A$68,cf!$C$2:$C$68,params!B3585,"cubic")</f>
        <v>#NAME?</v>
      </c>
      <c r="N3585" s="195" t="e">
        <f ca="1">+_xll.BInterpol(#REF!,#REF!,params!B3585,"cubic")</f>
        <v>#NAME?</v>
      </c>
      <c r="O3585" s="153" t="e">
        <f t="shared" ca="1" si="446"/>
        <v>#NAME?</v>
      </c>
    </row>
    <row r="3586" spans="1:15">
      <c r="A3586">
        <v>3583</v>
      </c>
      <c r="B3586">
        <f t="shared" si="444"/>
        <v>14.332000000000001</v>
      </c>
      <c r="C3586" s="151" t="e">
        <f ca="1">+_xll.BInterpol(Boost!$R$6:$R$66,Boost!$AZ$6:$AZ$66,params!B3586,"cubic")</f>
        <v>#NAME?</v>
      </c>
      <c r="D3586" s="151" t="e">
        <f ca="1">+_xll.BInterpol(Boost!$R$6:$R$66,Boost!$AX$6:$AX$66,params!B3586,"cubic")</f>
        <v>#NAME?</v>
      </c>
      <c r="E3586" s="198" t="e">
        <f t="shared" ca="1" si="447"/>
        <v>#NAME?</v>
      </c>
      <c r="F3586" s="151" t="e">
        <f ca="1">+_xll.BInterpol(Boost!$R$6:$R$66,Boost!$AY$6:$AY$66,params!B3586,"cubic")</f>
        <v>#NAME?</v>
      </c>
      <c r="G3586" s="151" t="e">
        <f ca="1">_xll.BInterpol(cf!$A$2:$A$68,cf!$B$2:$B$68,params!B3586,"cubic")/100</f>
        <v>#NAME?</v>
      </c>
      <c r="H3586" s="199" t="e">
        <f t="shared" ca="1" si="448"/>
        <v>#NAME?</v>
      </c>
      <c r="I3586" s="152">
        <f t="shared" si="451"/>
        <v>0.21248012197677457</v>
      </c>
      <c r="J3586" s="152">
        <f t="shared" si="449"/>
        <v>5.2503075284593415E-5</v>
      </c>
      <c r="K3586" s="3" t="e">
        <f t="shared" ca="1" si="445"/>
        <v>#NAME?</v>
      </c>
      <c r="L3586" s="153" t="e">
        <f t="shared" ca="1" si="450"/>
        <v>#NAME?</v>
      </c>
      <c r="M3586" s="195" t="e">
        <f ca="1">_xll.BInterpol(cf!$A$2:$A$68,cf!$C$2:$C$68,params!B3586,"cubic")</f>
        <v>#NAME?</v>
      </c>
      <c r="N3586" s="195" t="e">
        <f ca="1">+_xll.BInterpol(#REF!,#REF!,params!B3586,"cubic")</f>
        <v>#NAME?</v>
      </c>
      <c r="O3586" s="153" t="e">
        <f t="shared" ca="1" si="446"/>
        <v>#NAME?</v>
      </c>
    </row>
    <row r="3587" spans="1:15">
      <c r="A3587">
        <v>3584</v>
      </c>
      <c r="B3587">
        <f t="shared" si="444"/>
        <v>14.336</v>
      </c>
      <c r="C3587" s="151" t="e">
        <f ca="1">+_xll.BInterpol(Boost!$R$6:$R$66,Boost!$AZ$6:$AZ$66,params!B3587,"cubic")</f>
        <v>#NAME?</v>
      </c>
      <c r="D3587" s="151" t="e">
        <f ca="1">+_xll.BInterpol(Boost!$R$6:$R$66,Boost!$AX$6:$AX$66,params!B3587,"cubic")</f>
        <v>#NAME?</v>
      </c>
      <c r="E3587" s="198" t="e">
        <f t="shared" ca="1" si="447"/>
        <v>#NAME?</v>
      </c>
      <c r="F3587" s="151" t="e">
        <f ca="1">+_xll.BInterpol(Boost!$R$6:$R$66,Boost!$AY$6:$AY$66,params!B3587,"cubic")</f>
        <v>#NAME?</v>
      </c>
      <c r="G3587" s="151" t="e">
        <f ca="1">_xll.BInterpol(cf!$A$2:$A$68,cf!$B$2:$B$68,params!B3587,"cubic")/100</f>
        <v>#NAME?</v>
      </c>
      <c r="H3587" s="199" t="e">
        <f t="shared" ca="1" si="448"/>
        <v>#NAME?</v>
      </c>
      <c r="I3587" s="152">
        <f t="shared" si="451"/>
        <v>0.21253262155197084</v>
      </c>
      <c r="J3587" s="152">
        <f t="shared" si="449"/>
        <v>5.2499575196263137E-5</v>
      </c>
      <c r="K3587" s="3" t="e">
        <f t="shared" ca="1" si="445"/>
        <v>#NAME?</v>
      </c>
      <c r="L3587" s="153" t="e">
        <f t="shared" ca="1" si="450"/>
        <v>#NAME?</v>
      </c>
      <c r="M3587" s="195" t="e">
        <f ca="1">_xll.BInterpol(cf!$A$2:$A$68,cf!$C$2:$C$68,params!B3587,"cubic")</f>
        <v>#NAME?</v>
      </c>
      <c r="N3587" s="195" t="e">
        <f ca="1">+_xll.BInterpol(#REF!,#REF!,params!B3587,"cubic")</f>
        <v>#NAME?</v>
      </c>
      <c r="O3587" s="153" t="e">
        <f t="shared" ca="1" si="446"/>
        <v>#NAME?</v>
      </c>
    </row>
    <row r="3588" spans="1:15">
      <c r="A3588">
        <v>3585</v>
      </c>
      <c r="B3588">
        <f t="shared" ref="B3588:B3651" si="452">+A3588/250</f>
        <v>14.34</v>
      </c>
      <c r="C3588" s="151" t="e">
        <f ca="1">+_xll.BInterpol(Boost!$R$6:$R$66,Boost!$AZ$6:$AZ$66,params!B3588,"cubic")</f>
        <v>#NAME?</v>
      </c>
      <c r="D3588" s="151" t="e">
        <f ca="1">+_xll.BInterpol(Boost!$R$6:$R$66,Boost!$AX$6:$AX$66,params!B3588,"cubic")</f>
        <v>#NAME?</v>
      </c>
      <c r="E3588" s="198" t="e">
        <f t="shared" ca="1" si="447"/>
        <v>#NAME?</v>
      </c>
      <c r="F3588" s="151" t="e">
        <f ca="1">+_xll.BInterpol(Boost!$R$6:$R$66,Boost!$AY$6:$AY$66,params!B3588,"cubic")</f>
        <v>#NAME?</v>
      </c>
      <c r="G3588" s="151" t="e">
        <f ca="1">_xll.BInterpol(cf!$A$2:$A$68,cf!$B$2:$B$68,params!B3588,"cubic")/100</f>
        <v>#NAME?</v>
      </c>
      <c r="H3588" s="199" t="e">
        <f t="shared" ca="1" si="448"/>
        <v>#NAME?</v>
      </c>
      <c r="I3588" s="152">
        <f t="shared" si="451"/>
        <v>0.21258511762731214</v>
      </c>
      <c r="J3588" s="152">
        <f t="shared" si="449"/>
        <v>5.249607534130174E-5</v>
      </c>
      <c r="K3588" s="3" t="e">
        <f t="shared" ref="K3588:K3651" ca="1" si="453">+EXP(H3588*-B3588)</f>
        <v>#NAME?</v>
      </c>
      <c r="L3588" s="153" t="e">
        <f t="shared" ca="1" si="450"/>
        <v>#NAME?</v>
      </c>
      <c r="M3588" s="195" t="e">
        <f ca="1">_xll.BInterpol(cf!$A$2:$A$68,cf!$C$2:$C$68,params!B3588,"cubic")</f>
        <v>#NAME?</v>
      </c>
      <c r="N3588" s="195" t="e">
        <f ca="1">+_xll.BInterpol(#REF!,#REF!,params!B3588,"cubic")</f>
        <v>#NAME?</v>
      </c>
      <c r="O3588" s="153" t="e">
        <f t="shared" ref="O3588:O3651" ca="1" si="454">+EXP(-B3589*E3589)-EXP(-B3588*E3588)</f>
        <v>#NAME?</v>
      </c>
    </row>
    <row r="3589" spans="1:15">
      <c r="A3589">
        <v>3586</v>
      </c>
      <c r="B3589">
        <f t="shared" si="452"/>
        <v>14.343999999999999</v>
      </c>
      <c r="C3589" s="151" t="e">
        <f ca="1">+_xll.BInterpol(Boost!$R$6:$R$66,Boost!$AZ$6:$AZ$66,params!B3589,"cubic")</f>
        <v>#NAME?</v>
      </c>
      <c r="D3589" s="151" t="e">
        <f ca="1">+_xll.BInterpol(Boost!$R$6:$R$66,Boost!$AX$6:$AX$66,params!B3589,"cubic")</f>
        <v>#NAME?</v>
      </c>
      <c r="E3589" s="198" t="e">
        <f t="shared" ref="E3589:E3652" ca="1" si="455">-((1+C3589*B3589)/(1+C3588*B3588)-1)/(B3589-B3588)+((1+F3589*B3589)/(1+F3588*B3588)-1)/(B3589-B3588)</f>
        <v>#NAME?</v>
      </c>
      <c r="F3589" s="151" t="e">
        <f ca="1">+_xll.BInterpol(Boost!$R$6:$R$66,Boost!$AY$6:$AY$66,params!B3589,"cubic")</f>
        <v>#NAME?</v>
      </c>
      <c r="G3589" s="151" t="e">
        <f ca="1">_xll.BInterpol(cf!$A$2:$A$68,cf!$B$2:$B$68,params!B3589,"cubic")/100</f>
        <v>#NAME?</v>
      </c>
      <c r="H3589" s="199" t="e">
        <f t="shared" ref="H3589:H3652" ca="1" si="456">-((1+F3589*B3589)/(1+F3588*B3588)-1)/(B3589-B3588)+((1+G3589*B3589)/(1+G3588*B3588)-1)/(B3589-B3588)</f>
        <v>#NAME?</v>
      </c>
      <c r="I3589" s="152">
        <f t="shared" si="451"/>
        <v>0.21263761020303162</v>
      </c>
      <c r="J3589" s="152">
        <f t="shared" ref="J3589:J3652" si="457">+I3589-I3588</f>
        <v>5.2492575719487178E-5</v>
      </c>
      <c r="K3589" s="3" t="e">
        <f t="shared" ca="1" si="453"/>
        <v>#NAME?</v>
      </c>
      <c r="L3589" s="153" t="e">
        <f t="shared" ref="L3589:L3652" ca="1" si="458">+K3590-K3589</f>
        <v>#NAME?</v>
      </c>
      <c r="M3589" s="195" t="e">
        <f ca="1">_xll.BInterpol(cf!$A$2:$A$68,cf!$C$2:$C$68,params!B3589,"cubic")</f>
        <v>#NAME?</v>
      </c>
      <c r="N3589" s="195" t="e">
        <f ca="1">+_xll.BInterpol(#REF!,#REF!,params!B3589,"cubic")</f>
        <v>#NAME?</v>
      </c>
      <c r="O3589" s="153" t="e">
        <f t="shared" ca="1" si="454"/>
        <v>#NAME?</v>
      </c>
    </row>
    <row r="3590" spans="1:15">
      <c r="A3590">
        <v>3587</v>
      </c>
      <c r="B3590">
        <f t="shared" si="452"/>
        <v>14.348000000000001</v>
      </c>
      <c r="C3590" s="151" t="e">
        <f ca="1">+_xll.BInterpol(Boost!$R$6:$R$66,Boost!$AZ$6:$AZ$66,params!B3590,"cubic")</f>
        <v>#NAME?</v>
      </c>
      <c r="D3590" s="151" t="e">
        <f ca="1">+_xll.BInterpol(Boost!$R$6:$R$66,Boost!$AX$6:$AX$66,params!B3590,"cubic")</f>
        <v>#NAME?</v>
      </c>
      <c r="E3590" s="198" t="e">
        <f t="shared" ca="1" si="455"/>
        <v>#NAME?</v>
      </c>
      <c r="F3590" s="151" t="e">
        <f ca="1">+_xll.BInterpol(Boost!$R$6:$R$66,Boost!$AY$6:$AY$66,params!B3590,"cubic")</f>
        <v>#NAME?</v>
      </c>
      <c r="G3590" s="151" t="e">
        <f ca="1">_xll.BInterpol(cf!$A$2:$A$68,cf!$B$2:$B$68,params!B3590,"cubic")/100</f>
        <v>#NAME?</v>
      </c>
      <c r="H3590" s="199" t="e">
        <f t="shared" ca="1" si="456"/>
        <v>#NAME?</v>
      </c>
      <c r="I3590" s="152">
        <f t="shared" si="451"/>
        <v>0.21269009927936278</v>
      </c>
      <c r="J3590" s="152">
        <f t="shared" si="457"/>
        <v>5.2489076331152518E-5</v>
      </c>
      <c r="K3590" s="3" t="e">
        <f t="shared" ca="1" si="453"/>
        <v>#NAME?</v>
      </c>
      <c r="L3590" s="153" t="e">
        <f t="shared" ca="1" si="458"/>
        <v>#NAME?</v>
      </c>
      <c r="M3590" s="195" t="e">
        <f ca="1">_xll.BInterpol(cf!$A$2:$A$68,cf!$C$2:$C$68,params!B3590,"cubic")</f>
        <v>#NAME?</v>
      </c>
      <c r="N3590" s="195" t="e">
        <f ca="1">+_xll.BInterpol(#REF!,#REF!,params!B3590,"cubic")</f>
        <v>#NAME?</v>
      </c>
      <c r="O3590" s="153" t="e">
        <f t="shared" ca="1" si="454"/>
        <v>#NAME?</v>
      </c>
    </row>
    <row r="3591" spans="1:15">
      <c r="A3591">
        <v>3588</v>
      </c>
      <c r="B3591">
        <f t="shared" si="452"/>
        <v>14.352</v>
      </c>
      <c r="C3591" s="151" t="e">
        <f ca="1">+_xll.BInterpol(Boost!$R$6:$R$66,Boost!$AZ$6:$AZ$66,params!B3591,"cubic")</f>
        <v>#NAME?</v>
      </c>
      <c r="D3591" s="151" t="e">
        <f ca="1">+_xll.BInterpol(Boost!$R$6:$R$66,Boost!$AX$6:$AX$66,params!B3591,"cubic")</f>
        <v>#NAME?</v>
      </c>
      <c r="E3591" s="198" t="e">
        <f t="shared" ca="1" si="455"/>
        <v>#NAME?</v>
      </c>
      <c r="F3591" s="151" t="e">
        <f ca="1">+_xll.BInterpol(Boost!$R$6:$R$66,Boost!$AY$6:$AY$66,params!B3591,"cubic")</f>
        <v>#NAME?</v>
      </c>
      <c r="G3591" s="151" t="e">
        <f ca="1">_xll.BInterpol(cf!$A$2:$A$68,cf!$B$2:$B$68,params!B3591,"cubic")/100</f>
        <v>#NAME?</v>
      </c>
      <c r="H3591" s="199" t="e">
        <f t="shared" ca="1" si="456"/>
        <v>#NAME?</v>
      </c>
      <c r="I3591" s="152">
        <f t="shared" si="451"/>
        <v>0.21274258485653885</v>
      </c>
      <c r="J3591" s="152">
        <f t="shared" si="457"/>
        <v>5.2485577176075715E-5</v>
      </c>
      <c r="K3591" s="3" t="e">
        <f t="shared" ca="1" si="453"/>
        <v>#NAME?</v>
      </c>
      <c r="L3591" s="153" t="e">
        <f t="shared" ca="1" si="458"/>
        <v>#NAME?</v>
      </c>
      <c r="M3591" s="195" t="e">
        <f ca="1">_xll.BInterpol(cf!$A$2:$A$68,cf!$C$2:$C$68,params!B3591,"cubic")</f>
        <v>#NAME?</v>
      </c>
      <c r="N3591" s="195" t="e">
        <f ca="1">+_xll.BInterpol(#REF!,#REF!,params!B3591,"cubic")</f>
        <v>#NAME?</v>
      </c>
      <c r="O3591" s="153" t="e">
        <f t="shared" ca="1" si="454"/>
        <v>#NAME?</v>
      </c>
    </row>
    <row r="3592" spans="1:15">
      <c r="A3592">
        <v>3589</v>
      </c>
      <c r="B3592">
        <f t="shared" si="452"/>
        <v>14.356</v>
      </c>
      <c r="C3592" s="151" t="e">
        <f ca="1">+_xll.BInterpol(Boost!$R$6:$R$66,Boost!$AZ$6:$AZ$66,params!B3592,"cubic")</f>
        <v>#NAME?</v>
      </c>
      <c r="D3592" s="151" t="e">
        <f ca="1">+_xll.BInterpol(Boost!$R$6:$R$66,Boost!$AX$6:$AX$66,params!B3592,"cubic")</f>
        <v>#NAME?</v>
      </c>
      <c r="E3592" s="198" t="e">
        <f t="shared" ca="1" si="455"/>
        <v>#NAME?</v>
      </c>
      <c r="F3592" s="151" t="e">
        <f ca="1">+_xll.BInterpol(Boost!$R$6:$R$66,Boost!$AY$6:$AY$66,params!B3592,"cubic")</f>
        <v>#NAME?</v>
      </c>
      <c r="G3592" s="151" t="e">
        <f ca="1">_xll.BInterpol(cf!$A$2:$A$68,cf!$B$2:$B$68,params!B3592,"cubic")/100</f>
        <v>#NAME?</v>
      </c>
      <c r="H3592" s="199" t="e">
        <f t="shared" ca="1" si="456"/>
        <v>#NAME?</v>
      </c>
      <c r="I3592" s="152">
        <f t="shared" si="451"/>
        <v>0.212795066934793</v>
      </c>
      <c r="J3592" s="152">
        <f t="shared" si="457"/>
        <v>5.2482078254145748E-5</v>
      </c>
      <c r="K3592" s="3" t="e">
        <f t="shared" ca="1" si="453"/>
        <v>#NAME?</v>
      </c>
      <c r="L3592" s="153" t="e">
        <f t="shared" ca="1" si="458"/>
        <v>#NAME?</v>
      </c>
      <c r="M3592" s="195" t="e">
        <f ca="1">_xll.BInterpol(cf!$A$2:$A$68,cf!$C$2:$C$68,params!B3592,"cubic")</f>
        <v>#NAME?</v>
      </c>
      <c r="N3592" s="195" t="e">
        <f ca="1">+_xll.BInterpol(#REF!,#REF!,params!B3592,"cubic")</f>
        <v>#NAME?</v>
      </c>
      <c r="O3592" s="153" t="e">
        <f t="shared" ca="1" si="454"/>
        <v>#NAME?</v>
      </c>
    </row>
    <row r="3593" spans="1:15">
      <c r="A3593">
        <v>3590</v>
      </c>
      <c r="B3593">
        <f t="shared" si="452"/>
        <v>14.36</v>
      </c>
      <c r="C3593" s="151" t="e">
        <f ca="1">+_xll.BInterpol(Boost!$R$6:$R$66,Boost!$AZ$6:$AZ$66,params!B3593,"cubic")</f>
        <v>#NAME?</v>
      </c>
      <c r="D3593" s="151" t="e">
        <f ca="1">+_xll.BInterpol(Boost!$R$6:$R$66,Boost!$AX$6:$AX$66,params!B3593,"cubic")</f>
        <v>#NAME?</v>
      </c>
      <c r="E3593" s="198" t="e">
        <f t="shared" ca="1" si="455"/>
        <v>#NAME?</v>
      </c>
      <c r="F3593" s="151" t="e">
        <f ca="1">+_xll.BInterpol(Boost!$R$6:$R$66,Boost!$AY$6:$AY$66,params!B3593,"cubic")</f>
        <v>#NAME?</v>
      </c>
      <c r="G3593" s="151" t="e">
        <f ca="1">_xll.BInterpol(cf!$A$2:$A$68,cf!$B$2:$B$68,params!B3593,"cubic")/100</f>
        <v>#NAME?</v>
      </c>
      <c r="H3593" s="199" t="e">
        <f t="shared" ca="1" si="456"/>
        <v>#NAME?</v>
      </c>
      <c r="I3593" s="152">
        <f t="shared" si="451"/>
        <v>0.21284754551435858</v>
      </c>
      <c r="J3593" s="152">
        <f t="shared" si="457"/>
        <v>5.247857956558466E-5</v>
      </c>
      <c r="K3593" s="3" t="e">
        <f t="shared" ca="1" si="453"/>
        <v>#NAME?</v>
      </c>
      <c r="L3593" s="153" t="e">
        <f t="shared" ca="1" si="458"/>
        <v>#NAME?</v>
      </c>
      <c r="M3593" s="195" t="e">
        <f ca="1">_xll.BInterpol(cf!$A$2:$A$68,cf!$C$2:$C$68,params!B3593,"cubic")</f>
        <v>#NAME?</v>
      </c>
      <c r="N3593" s="195" t="e">
        <f ca="1">+_xll.BInterpol(#REF!,#REF!,params!B3593,"cubic")</f>
        <v>#NAME?</v>
      </c>
      <c r="O3593" s="153" t="e">
        <f t="shared" ca="1" si="454"/>
        <v>#NAME?</v>
      </c>
    </row>
    <row r="3594" spans="1:15">
      <c r="A3594">
        <v>3591</v>
      </c>
      <c r="B3594">
        <f t="shared" si="452"/>
        <v>14.364000000000001</v>
      </c>
      <c r="C3594" s="151" t="e">
        <f ca="1">+_xll.BInterpol(Boost!$R$6:$R$66,Boost!$AZ$6:$AZ$66,params!B3594,"cubic")</f>
        <v>#NAME?</v>
      </c>
      <c r="D3594" s="151" t="e">
        <f ca="1">+_xll.BInterpol(Boost!$R$6:$R$66,Boost!$AX$6:$AX$66,params!B3594,"cubic")</f>
        <v>#NAME?</v>
      </c>
      <c r="E3594" s="198" t="e">
        <f t="shared" ca="1" si="455"/>
        <v>#NAME?</v>
      </c>
      <c r="F3594" s="151" t="e">
        <f ca="1">+_xll.BInterpol(Boost!$R$6:$R$66,Boost!$AY$6:$AY$66,params!B3594,"cubic")</f>
        <v>#NAME?</v>
      </c>
      <c r="G3594" s="151" t="e">
        <f ca="1">_xll.BInterpol(cf!$A$2:$A$68,cf!$B$2:$B$68,params!B3594,"cubic")/100</f>
        <v>#NAME?</v>
      </c>
      <c r="H3594" s="199" t="e">
        <f t="shared" ca="1" si="456"/>
        <v>#NAME?</v>
      </c>
      <c r="I3594" s="152">
        <f t="shared" si="451"/>
        <v>0.21290002059546886</v>
      </c>
      <c r="J3594" s="152">
        <f t="shared" si="457"/>
        <v>5.247508111028143E-5</v>
      </c>
      <c r="K3594" s="3" t="e">
        <f t="shared" ca="1" si="453"/>
        <v>#NAME?</v>
      </c>
      <c r="L3594" s="153" t="e">
        <f t="shared" ca="1" si="458"/>
        <v>#NAME?</v>
      </c>
      <c r="M3594" s="195" t="e">
        <f ca="1">_xll.BInterpol(cf!$A$2:$A$68,cf!$C$2:$C$68,params!B3594,"cubic")</f>
        <v>#NAME?</v>
      </c>
      <c r="N3594" s="195" t="e">
        <f ca="1">+_xll.BInterpol(#REF!,#REF!,params!B3594,"cubic")</f>
        <v>#NAME?</v>
      </c>
      <c r="O3594" s="153" t="e">
        <f t="shared" ca="1" si="454"/>
        <v>#NAME?</v>
      </c>
    </row>
    <row r="3595" spans="1:15">
      <c r="A3595">
        <v>3592</v>
      </c>
      <c r="B3595">
        <f t="shared" si="452"/>
        <v>14.368</v>
      </c>
      <c r="C3595" s="151" t="e">
        <f ca="1">+_xll.BInterpol(Boost!$R$6:$R$66,Boost!$AZ$6:$AZ$66,params!B3595,"cubic")</f>
        <v>#NAME?</v>
      </c>
      <c r="D3595" s="151" t="e">
        <f ca="1">+_xll.BInterpol(Boost!$R$6:$R$66,Boost!$AX$6:$AX$66,params!B3595,"cubic")</f>
        <v>#NAME?</v>
      </c>
      <c r="E3595" s="198" t="e">
        <f t="shared" ca="1" si="455"/>
        <v>#NAME?</v>
      </c>
      <c r="F3595" s="151" t="e">
        <f ca="1">+_xll.BInterpol(Boost!$R$6:$R$66,Boost!$AY$6:$AY$66,params!B3595,"cubic")</f>
        <v>#NAME?</v>
      </c>
      <c r="G3595" s="151" t="e">
        <f ca="1">_xll.BInterpol(cf!$A$2:$A$68,cf!$B$2:$B$68,params!B3595,"cubic")/100</f>
        <v>#NAME?</v>
      </c>
      <c r="H3595" s="199" t="e">
        <f t="shared" ca="1" si="456"/>
        <v>#NAME?</v>
      </c>
      <c r="I3595" s="152">
        <f t="shared" si="451"/>
        <v>0.21295249217835699</v>
      </c>
      <c r="J3595" s="152">
        <f t="shared" si="457"/>
        <v>5.2471582888125035E-5</v>
      </c>
      <c r="K3595" s="3" t="e">
        <f t="shared" ca="1" si="453"/>
        <v>#NAME?</v>
      </c>
      <c r="L3595" s="153" t="e">
        <f t="shared" ca="1" si="458"/>
        <v>#NAME?</v>
      </c>
      <c r="M3595" s="195" t="e">
        <f ca="1">_xll.BInterpol(cf!$A$2:$A$68,cf!$C$2:$C$68,params!B3595,"cubic")</f>
        <v>#NAME?</v>
      </c>
      <c r="N3595" s="195" t="e">
        <f ca="1">+_xll.BInterpol(#REF!,#REF!,params!B3595,"cubic")</f>
        <v>#NAME?</v>
      </c>
      <c r="O3595" s="153" t="e">
        <f t="shared" ca="1" si="454"/>
        <v>#NAME?</v>
      </c>
    </row>
    <row r="3596" spans="1:15">
      <c r="A3596">
        <v>3593</v>
      </c>
      <c r="B3596">
        <f t="shared" si="452"/>
        <v>14.372</v>
      </c>
      <c r="C3596" s="151" t="e">
        <f ca="1">+_xll.BInterpol(Boost!$R$6:$R$66,Boost!$AZ$6:$AZ$66,params!B3596,"cubic")</f>
        <v>#NAME?</v>
      </c>
      <c r="D3596" s="151" t="e">
        <f ca="1">+_xll.BInterpol(Boost!$R$6:$R$66,Boost!$AX$6:$AX$66,params!B3596,"cubic")</f>
        <v>#NAME?</v>
      </c>
      <c r="E3596" s="198" t="e">
        <f t="shared" ca="1" si="455"/>
        <v>#NAME?</v>
      </c>
      <c r="F3596" s="151" t="e">
        <f ca="1">+_xll.BInterpol(Boost!$R$6:$R$66,Boost!$AY$6:$AY$66,params!B3596,"cubic")</f>
        <v>#NAME?</v>
      </c>
      <c r="G3596" s="151" t="e">
        <f ca="1">_xll.BInterpol(cf!$A$2:$A$68,cf!$B$2:$B$68,params!B3596,"cubic")/100</f>
        <v>#NAME?</v>
      </c>
      <c r="H3596" s="199" t="e">
        <f t="shared" ca="1" si="456"/>
        <v>#NAME?</v>
      </c>
      <c r="I3596" s="152">
        <f t="shared" si="451"/>
        <v>0.2130049602632561</v>
      </c>
      <c r="J3596" s="152">
        <f t="shared" si="457"/>
        <v>5.2468084899115475E-5</v>
      </c>
      <c r="K3596" s="3" t="e">
        <f t="shared" ca="1" si="453"/>
        <v>#NAME?</v>
      </c>
      <c r="L3596" s="153" t="e">
        <f t="shared" ca="1" si="458"/>
        <v>#NAME?</v>
      </c>
      <c r="M3596" s="195" t="e">
        <f ca="1">_xll.BInterpol(cf!$A$2:$A$68,cf!$C$2:$C$68,params!B3596,"cubic")</f>
        <v>#NAME?</v>
      </c>
      <c r="N3596" s="195" t="e">
        <f ca="1">+_xll.BInterpol(#REF!,#REF!,params!B3596,"cubic")</f>
        <v>#NAME?</v>
      </c>
      <c r="O3596" s="153" t="e">
        <f t="shared" ca="1" si="454"/>
        <v>#NAME?</v>
      </c>
    </row>
    <row r="3597" spans="1:15">
      <c r="A3597">
        <v>3594</v>
      </c>
      <c r="B3597">
        <f t="shared" si="452"/>
        <v>14.375999999999999</v>
      </c>
      <c r="C3597" s="151" t="e">
        <f ca="1">+_xll.BInterpol(Boost!$R$6:$R$66,Boost!$AZ$6:$AZ$66,params!B3597,"cubic")</f>
        <v>#NAME?</v>
      </c>
      <c r="D3597" s="151" t="e">
        <f ca="1">+_xll.BInterpol(Boost!$R$6:$R$66,Boost!$AX$6:$AX$66,params!B3597,"cubic")</f>
        <v>#NAME?</v>
      </c>
      <c r="E3597" s="198" t="e">
        <f t="shared" ca="1" si="455"/>
        <v>#NAME?</v>
      </c>
      <c r="F3597" s="151" t="e">
        <f ca="1">+_xll.BInterpol(Boost!$R$6:$R$66,Boost!$AY$6:$AY$66,params!B3597,"cubic")</f>
        <v>#NAME?</v>
      </c>
      <c r="G3597" s="151" t="e">
        <f ca="1">_xll.BInterpol(cf!$A$2:$A$68,cf!$B$2:$B$68,params!B3597,"cubic")/100</f>
        <v>#NAME?</v>
      </c>
      <c r="H3597" s="199" t="e">
        <f t="shared" ca="1" si="456"/>
        <v>#NAME?</v>
      </c>
      <c r="I3597" s="152">
        <f t="shared" si="451"/>
        <v>0.21305742485039958</v>
      </c>
      <c r="J3597" s="152">
        <f t="shared" si="457"/>
        <v>5.2464587143474795E-5</v>
      </c>
      <c r="K3597" s="3" t="e">
        <f t="shared" ca="1" si="453"/>
        <v>#NAME?</v>
      </c>
      <c r="L3597" s="153" t="e">
        <f t="shared" ca="1" si="458"/>
        <v>#NAME?</v>
      </c>
      <c r="M3597" s="195" t="e">
        <f ca="1">_xll.BInterpol(cf!$A$2:$A$68,cf!$C$2:$C$68,params!B3597,"cubic")</f>
        <v>#NAME?</v>
      </c>
      <c r="N3597" s="195" t="e">
        <f ca="1">+_xll.BInterpol(#REF!,#REF!,params!B3597,"cubic")</f>
        <v>#NAME?</v>
      </c>
      <c r="O3597" s="153" t="e">
        <f t="shared" ca="1" si="454"/>
        <v>#NAME?</v>
      </c>
    </row>
    <row r="3598" spans="1:15">
      <c r="A3598">
        <v>3595</v>
      </c>
      <c r="B3598">
        <f t="shared" si="452"/>
        <v>14.38</v>
      </c>
      <c r="C3598" s="151" t="e">
        <f ca="1">+_xll.BInterpol(Boost!$R$6:$R$66,Boost!$AZ$6:$AZ$66,params!B3598,"cubic")</f>
        <v>#NAME?</v>
      </c>
      <c r="D3598" s="151" t="e">
        <f ca="1">+_xll.BInterpol(Boost!$R$6:$R$66,Boost!$AX$6:$AX$66,params!B3598,"cubic")</f>
        <v>#NAME?</v>
      </c>
      <c r="E3598" s="198" t="e">
        <f t="shared" ca="1" si="455"/>
        <v>#NAME?</v>
      </c>
      <c r="F3598" s="151" t="e">
        <f ca="1">+_xll.BInterpol(Boost!$R$6:$R$66,Boost!$AY$6:$AY$66,params!B3598,"cubic")</f>
        <v>#NAME?</v>
      </c>
      <c r="G3598" s="151" t="e">
        <f ca="1">_xll.BInterpol(cf!$A$2:$A$68,cf!$B$2:$B$68,params!B3598,"cubic")/100</f>
        <v>#NAME?</v>
      </c>
      <c r="H3598" s="199" t="e">
        <f t="shared" ca="1" si="456"/>
        <v>#NAME?</v>
      </c>
      <c r="I3598" s="152">
        <f t="shared" si="451"/>
        <v>0.21310988594002045</v>
      </c>
      <c r="J3598" s="152">
        <f t="shared" si="457"/>
        <v>5.2461089620869927E-5</v>
      </c>
      <c r="K3598" s="3" t="e">
        <f t="shared" ca="1" si="453"/>
        <v>#NAME?</v>
      </c>
      <c r="L3598" s="153" t="e">
        <f t="shared" ca="1" si="458"/>
        <v>#NAME?</v>
      </c>
      <c r="M3598" s="195" t="e">
        <f ca="1">_xll.BInterpol(cf!$A$2:$A$68,cf!$C$2:$C$68,params!B3598,"cubic")</f>
        <v>#NAME?</v>
      </c>
      <c r="N3598" s="195" t="e">
        <f ca="1">+_xll.BInterpol(#REF!,#REF!,params!B3598,"cubic")</f>
        <v>#NAME?</v>
      </c>
      <c r="O3598" s="153" t="e">
        <f t="shared" ca="1" si="454"/>
        <v>#NAME?</v>
      </c>
    </row>
    <row r="3599" spans="1:15">
      <c r="A3599">
        <v>3596</v>
      </c>
      <c r="B3599">
        <f t="shared" si="452"/>
        <v>14.384</v>
      </c>
      <c r="C3599" s="151" t="e">
        <f ca="1">+_xll.BInterpol(Boost!$R$6:$R$66,Boost!$AZ$6:$AZ$66,params!B3599,"cubic")</f>
        <v>#NAME?</v>
      </c>
      <c r="D3599" s="151" t="e">
        <f ca="1">+_xll.BInterpol(Boost!$R$6:$R$66,Boost!$AX$6:$AX$66,params!B3599,"cubic")</f>
        <v>#NAME?</v>
      </c>
      <c r="E3599" s="198" t="e">
        <f t="shared" ca="1" si="455"/>
        <v>#NAME?</v>
      </c>
      <c r="F3599" s="151" t="e">
        <f ca="1">+_xll.BInterpol(Boost!$R$6:$R$66,Boost!$AY$6:$AY$66,params!B3599,"cubic")</f>
        <v>#NAME?</v>
      </c>
      <c r="G3599" s="151" t="e">
        <f ca="1">_xll.BInterpol(cf!$A$2:$A$68,cf!$B$2:$B$68,params!B3599,"cubic")/100</f>
        <v>#NAME?</v>
      </c>
      <c r="H3599" s="199" t="e">
        <f t="shared" ca="1" si="456"/>
        <v>#NAME?</v>
      </c>
      <c r="I3599" s="152">
        <f t="shared" si="451"/>
        <v>0.21316234353235197</v>
      </c>
      <c r="J3599" s="152">
        <f t="shared" si="457"/>
        <v>5.2457592331522918E-5</v>
      </c>
      <c r="K3599" s="3" t="e">
        <f t="shared" ca="1" si="453"/>
        <v>#NAME?</v>
      </c>
      <c r="L3599" s="153" t="e">
        <f t="shared" ca="1" si="458"/>
        <v>#NAME?</v>
      </c>
      <c r="M3599" s="195" t="e">
        <f ca="1">_xll.BInterpol(cf!$A$2:$A$68,cf!$C$2:$C$68,params!B3599,"cubic")</f>
        <v>#NAME?</v>
      </c>
      <c r="N3599" s="195" t="e">
        <f ca="1">+_xll.BInterpol(#REF!,#REF!,params!B3599,"cubic")</f>
        <v>#NAME?</v>
      </c>
      <c r="O3599" s="153" t="e">
        <f t="shared" ca="1" si="454"/>
        <v>#NAME?</v>
      </c>
    </row>
    <row r="3600" spans="1:15">
      <c r="A3600">
        <v>3597</v>
      </c>
      <c r="B3600">
        <f t="shared" si="452"/>
        <v>14.388</v>
      </c>
      <c r="C3600" s="151" t="e">
        <f ca="1">+_xll.BInterpol(Boost!$R$6:$R$66,Boost!$AZ$6:$AZ$66,params!B3600,"cubic")</f>
        <v>#NAME?</v>
      </c>
      <c r="D3600" s="151" t="e">
        <f ca="1">+_xll.BInterpol(Boost!$R$6:$R$66,Boost!$AX$6:$AX$66,params!B3600,"cubic")</f>
        <v>#NAME?</v>
      </c>
      <c r="E3600" s="198" t="e">
        <f t="shared" ca="1" si="455"/>
        <v>#NAME?</v>
      </c>
      <c r="F3600" s="151" t="e">
        <f ca="1">+_xll.BInterpol(Boost!$R$6:$R$66,Boost!$AY$6:$AY$66,params!B3600,"cubic")</f>
        <v>#NAME?</v>
      </c>
      <c r="G3600" s="151" t="e">
        <f ca="1">_xll.BInterpol(cf!$A$2:$A$68,cf!$B$2:$B$68,params!B3600,"cubic")/100</f>
        <v>#NAME?</v>
      </c>
      <c r="H3600" s="199" t="e">
        <f t="shared" ca="1" si="456"/>
        <v>#NAME?</v>
      </c>
      <c r="I3600" s="152">
        <f t="shared" ref="I3600:I3663" si="459">1-EXP($R$5*-1*B3600/(1-$R$6))</f>
        <v>0.21321479762762718</v>
      </c>
      <c r="J3600" s="152">
        <f t="shared" si="457"/>
        <v>5.2454095275211721E-5</v>
      </c>
      <c r="K3600" s="3" t="e">
        <f t="shared" ca="1" si="453"/>
        <v>#NAME?</v>
      </c>
      <c r="L3600" s="153" t="e">
        <f t="shared" ca="1" si="458"/>
        <v>#NAME?</v>
      </c>
      <c r="M3600" s="195" t="e">
        <f ca="1">_xll.BInterpol(cf!$A$2:$A$68,cf!$C$2:$C$68,params!B3600,"cubic")</f>
        <v>#NAME?</v>
      </c>
      <c r="N3600" s="195" t="e">
        <f ca="1">+_xll.BInterpol(#REF!,#REF!,params!B3600,"cubic")</f>
        <v>#NAME?</v>
      </c>
      <c r="O3600" s="153" t="e">
        <f t="shared" ca="1" si="454"/>
        <v>#NAME?</v>
      </c>
    </row>
    <row r="3601" spans="1:15">
      <c r="A3601">
        <v>3598</v>
      </c>
      <c r="B3601">
        <f t="shared" si="452"/>
        <v>14.391999999999999</v>
      </c>
      <c r="C3601" s="151" t="e">
        <f ca="1">+_xll.BInterpol(Boost!$R$6:$R$66,Boost!$AZ$6:$AZ$66,params!B3601,"cubic")</f>
        <v>#NAME?</v>
      </c>
      <c r="D3601" s="151" t="e">
        <f ca="1">+_xll.BInterpol(Boost!$R$6:$R$66,Boost!$AX$6:$AX$66,params!B3601,"cubic")</f>
        <v>#NAME?</v>
      </c>
      <c r="E3601" s="198" t="e">
        <f t="shared" ca="1" si="455"/>
        <v>#NAME?</v>
      </c>
      <c r="F3601" s="151" t="e">
        <f ca="1">+_xll.BInterpol(Boost!$R$6:$R$66,Boost!$AY$6:$AY$66,params!B3601,"cubic")</f>
        <v>#NAME?</v>
      </c>
      <c r="G3601" s="151" t="e">
        <f ca="1">_xll.BInterpol(cf!$A$2:$A$68,cf!$B$2:$B$68,params!B3601,"cubic")/100</f>
        <v>#NAME?</v>
      </c>
      <c r="H3601" s="199" t="e">
        <f t="shared" ca="1" si="456"/>
        <v>#NAME?</v>
      </c>
      <c r="I3601" s="152">
        <f t="shared" si="459"/>
        <v>0.21326724822607934</v>
      </c>
      <c r="J3601" s="152">
        <f t="shared" si="457"/>
        <v>5.2450598452158381E-5</v>
      </c>
      <c r="K3601" s="3" t="e">
        <f t="shared" ca="1" si="453"/>
        <v>#NAME?</v>
      </c>
      <c r="L3601" s="153" t="e">
        <f t="shared" ca="1" si="458"/>
        <v>#NAME?</v>
      </c>
      <c r="M3601" s="195" t="e">
        <f ca="1">_xll.BInterpol(cf!$A$2:$A$68,cf!$C$2:$C$68,params!B3601,"cubic")</f>
        <v>#NAME?</v>
      </c>
      <c r="N3601" s="195" t="e">
        <f ca="1">+_xll.BInterpol(#REF!,#REF!,params!B3601,"cubic")</f>
        <v>#NAME?</v>
      </c>
      <c r="O3601" s="153" t="e">
        <f t="shared" ca="1" si="454"/>
        <v>#NAME?</v>
      </c>
    </row>
    <row r="3602" spans="1:15">
      <c r="A3602">
        <v>3599</v>
      </c>
      <c r="B3602">
        <f t="shared" si="452"/>
        <v>14.396000000000001</v>
      </c>
      <c r="C3602" s="151" t="e">
        <f ca="1">+_xll.BInterpol(Boost!$R$6:$R$66,Boost!$AZ$6:$AZ$66,params!B3602,"cubic")</f>
        <v>#NAME?</v>
      </c>
      <c r="D3602" s="151" t="e">
        <f ca="1">+_xll.BInterpol(Boost!$R$6:$R$66,Boost!$AX$6:$AX$66,params!B3602,"cubic")</f>
        <v>#NAME?</v>
      </c>
      <c r="E3602" s="198" t="e">
        <f t="shared" ca="1" si="455"/>
        <v>#NAME?</v>
      </c>
      <c r="F3602" s="151" t="e">
        <f ca="1">+_xll.BInterpol(Boost!$R$6:$R$66,Boost!$AY$6:$AY$66,params!B3602,"cubic")</f>
        <v>#NAME?</v>
      </c>
      <c r="G3602" s="151" t="e">
        <f ca="1">_xll.BInterpol(cf!$A$2:$A$68,cf!$B$2:$B$68,params!B3602,"cubic")/100</f>
        <v>#NAME?</v>
      </c>
      <c r="H3602" s="199" t="e">
        <f t="shared" ca="1" si="456"/>
        <v>#NAME?</v>
      </c>
      <c r="I3602" s="152">
        <f t="shared" si="459"/>
        <v>0.21331969532794137</v>
      </c>
      <c r="J3602" s="152">
        <f t="shared" si="457"/>
        <v>5.2447101862029832E-5</v>
      </c>
      <c r="K3602" s="3" t="e">
        <f t="shared" ca="1" si="453"/>
        <v>#NAME?</v>
      </c>
      <c r="L3602" s="153" t="e">
        <f t="shared" ca="1" si="458"/>
        <v>#NAME?</v>
      </c>
      <c r="M3602" s="195" t="e">
        <f ca="1">_xll.BInterpol(cf!$A$2:$A$68,cf!$C$2:$C$68,params!B3602,"cubic")</f>
        <v>#NAME?</v>
      </c>
      <c r="N3602" s="195" t="e">
        <f ca="1">+_xll.BInterpol(#REF!,#REF!,params!B3602,"cubic")</f>
        <v>#NAME?</v>
      </c>
      <c r="O3602" s="153" t="e">
        <f t="shared" ca="1" si="454"/>
        <v>#NAME?</v>
      </c>
    </row>
    <row r="3603" spans="1:15">
      <c r="A3603">
        <v>3600</v>
      </c>
      <c r="B3603">
        <f t="shared" si="452"/>
        <v>14.4</v>
      </c>
      <c r="C3603" s="151" t="e">
        <f ca="1">+_xll.BInterpol(Boost!$R$6:$R$66,Boost!$AZ$6:$AZ$66,params!B3603,"cubic")</f>
        <v>#NAME?</v>
      </c>
      <c r="D3603" s="151" t="e">
        <f ca="1">+_xll.BInterpol(Boost!$R$6:$R$66,Boost!$AX$6:$AX$66,params!B3603,"cubic")</f>
        <v>#NAME?</v>
      </c>
      <c r="E3603" s="198" t="e">
        <f t="shared" ca="1" si="455"/>
        <v>#NAME?</v>
      </c>
      <c r="F3603" s="151" t="e">
        <f ca="1">+_xll.BInterpol(Boost!$R$6:$R$66,Boost!$AY$6:$AY$66,params!B3603,"cubic")</f>
        <v>#NAME?</v>
      </c>
      <c r="G3603" s="151" t="e">
        <f ca="1">_xll.BInterpol(cf!$A$2:$A$68,cf!$B$2:$B$68,params!B3603,"cubic")/100</f>
        <v>#NAME?</v>
      </c>
      <c r="H3603" s="199" t="e">
        <f t="shared" ca="1" si="456"/>
        <v>#NAME?</v>
      </c>
      <c r="I3603" s="152">
        <f t="shared" si="459"/>
        <v>0.21337213893344664</v>
      </c>
      <c r="J3603" s="152">
        <f t="shared" si="457"/>
        <v>5.2443605505270163E-5</v>
      </c>
      <c r="K3603" s="3" t="e">
        <f t="shared" ca="1" si="453"/>
        <v>#NAME?</v>
      </c>
      <c r="L3603" s="153" t="e">
        <f t="shared" ca="1" si="458"/>
        <v>#NAME?</v>
      </c>
      <c r="M3603" s="195" t="e">
        <f ca="1">_xll.BInterpol(cf!$A$2:$A$68,cf!$C$2:$C$68,params!B3603,"cubic")</f>
        <v>#NAME?</v>
      </c>
      <c r="N3603" s="195" t="e">
        <f ca="1">+_xll.BInterpol(#REF!,#REF!,params!B3603,"cubic")</f>
        <v>#NAME?</v>
      </c>
      <c r="O3603" s="153" t="e">
        <f t="shared" ca="1" si="454"/>
        <v>#NAME?</v>
      </c>
    </row>
    <row r="3604" spans="1:15">
      <c r="A3604">
        <v>3601</v>
      </c>
      <c r="B3604">
        <f t="shared" si="452"/>
        <v>14.404</v>
      </c>
      <c r="C3604" s="151" t="e">
        <f ca="1">+_xll.BInterpol(Boost!$R$6:$R$66,Boost!$AZ$6:$AZ$66,params!B3604,"cubic")</f>
        <v>#NAME?</v>
      </c>
      <c r="D3604" s="151" t="e">
        <f ca="1">+_xll.BInterpol(Boost!$R$6:$R$66,Boost!$AX$6:$AX$66,params!B3604,"cubic")</f>
        <v>#NAME?</v>
      </c>
      <c r="E3604" s="198" t="e">
        <f t="shared" ca="1" si="455"/>
        <v>#NAME?</v>
      </c>
      <c r="F3604" s="151" t="e">
        <f ca="1">+_xll.BInterpol(Boost!$R$6:$R$66,Boost!$AY$6:$AY$66,params!B3604,"cubic")</f>
        <v>#NAME?</v>
      </c>
      <c r="G3604" s="151" t="e">
        <f ca="1">_xll.BInterpol(cf!$A$2:$A$68,cf!$B$2:$B$68,params!B3604,"cubic")/100</f>
        <v>#NAME?</v>
      </c>
      <c r="H3604" s="199" t="e">
        <f t="shared" ca="1" si="456"/>
        <v>#NAME?</v>
      </c>
      <c r="I3604" s="152">
        <f t="shared" si="459"/>
        <v>0.21342457904282797</v>
      </c>
      <c r="J3604" s="152">
        <f t="shared" si="457"/>
        <v>5.2440109381324262E-5</v>
      </c>
      <c r="K3604" s="3" t="e">
        <f t="shared" ca="1" si="453"/>
        <v>#NAME?</v>
      </c>
      <c r="L3604" s="153" t="e">
        <f t="shared" ca="1" si="458"/>
        <v>#NAME?</v>
      </c>
      <c r="M3604" s="195" t="e">
        <f ca="1">_xll.BInterpol(cf!$A$2:$A$68,cf!$C$2:$C$68,params!B3604,"cubic")</f>
        <v>#NAME?</v>
      </c>
      <c r="N3604" s="195" t="e">
        <f ca="1">+_xll.BInterpol(#REF!,#REF!,params!B3604,"cubic")</f>
        <v>#NAME?</v>
      </c>
      <c r="O3604" s="153" t="e">
        <f t="shared" ca="1" si="454"/>
        <v>#NAME?</v>
      </c>
    </row>
    <row r="3605" spans="1:15">
      <c r="A3605">
        <v>3602</v>
      </c>
      <c r="B3605">
        <f t="shared" si="452"/>
        <v>14.407999999999999</v>
      </c>
      <c r="C3605" s="151" t="e">
        <f ca="1">+_xll.BInterpol(Boost!$R$6:$R$66,Boost!$AZ$6:$AZ$66,params!B3605,"cubic")</f>
        <v>#NAME?</v>
      </c>
      <c r="D3605" s="151" t="e">
        <f ca="1">+_xll.BInterpol(Boost!$R$6:$R$66,Boost!$AX$6:$AX$66,params!B3605,"cubic")</f>
        <v>#NAME?</v>
      </c>
      <c r="E3605" s="198" t="e">
        <f t="shared" ca="1" si="455"/>
        <v>#NAME?</v>
      </c>
      <c r="F3605" s="151" t="e">
        <f ca="1">+_xll.BInterpol(Boost!$R$6:$R$66,Boost!$AY$6:$AY$66,params!B3605,"cubic")</f>
        <v>#NAME?</v>
      </c>
      <c r="G3605" s="151" t="e">
        <f ca="1">_xll.BInterpol(cf!$A$2:$A$68,cf!$B$2:$B$68,params!B3605,"cubic")/100</f>
        <v>#NAME?</v>
      </c>
      <c r="H3605" s="199" t="e">
        <f t="shared" ca="1" si="456"/>
        <v>#NAME?</v>
      </c>
      <c r="I3605" s="152">
        <f t="shared" si="459"/>
        <v>0.2134770156563186</v>
      </c>
      <c r="J3605" s="152">
        <f t="shared" si="457"/>
        <v>5.2436613490636219E-5</v>
      </c>
      <c r="K3605" s="3" t="e">
        <f t="shared" ca="1" si="453"/>
        <v>#NAME?</v>
      </c>
      <c r="L3605" s="153" t="e">
        <f t="shared" ca="1" si="458"/>
        <v>#NAME?</v>
      </c>
      <c r="M3605" s="195" t="e">
        <f ca="1">_xll.BInterpol(cf!$A$2:$A$68,cf!$C$2:$C$68,params!B3605,"cubic")</f>
        <v>#NAME?</v>
      </c>
      <c r="N3605" s="195" t="e">
        <f ca="1">+_xll.BInterpol(#REF!,#REF!,params!B3605,"cubic")</f>
        <v>#NAME?</v>
      </c>
      <c r="O3605" s="153" t="e">
        <f t="shared" ca="1" si="454"/>
        <v>#NAME?</v>
      </c>
    </row>
    <row r="3606" spans="1:15">
      <c r="A3606">
        <v>3603</v>
      </c>
      <c r="B3606">
        <f t="shared" si="452"/>
        <v>14.412000000000001</v>
      </c>
      <c r="C3606" s="151" t="e">
        <f ca="1">+_xll.BInterpol(Boost!$R$6:$R$66,Boost!$AZ$6:$AZ$66,params!B3606,"cubic")</f>
        <v>#NAME?</v>
      </c>
      <c r="D3606" s="151" t="e">
        <f ca="1">+_xll.BInterpol(Boost!$R$6:$R$66,Boost!$AX$6:$AX$66,params!B3606,"cubic")</f>
        <v>#NAME?</v>
      </c>
      <c r="E3606" s="198" t="e">
        <f t="shared" ca="1" si="455"/>
        <v>#NAME?</v>
      </c>
      <c r="F3606" s="151" t="e">
        <f ca="1">+_xll.BInterpol(Boost!$R$6:$R$66,Boost!$AY$6:$AY$66,params!B3606,"cubic")</f>
        <v>#NAME?</v>
      </c>
      <c r="G3606" s="151" t="e">
        <f ca="1">_xll.BInterpol(cf!$A$2:$A$68,cf!$B$2:$B$68,params!B3606,"cubic")/100</f>
        <v>#NAME?</v>
      </c>
      <c r="H3606" s="199" t="e">
        <f t="shared" ca="1" si="456"/>
        <v>#NAME?</v>
      </c>
      <c r="I3606" s="152">
        <f t="shared" si="459"/>
        <v>0.21352944877415148</v>
      </c>
      <c r="J3606" s="152">
        <f t="shared" si="457"/>
        <v>5.2433117832872966E-5</v>
      </c>
      <c r="K3606" s="3" t="e">
        <f t="shared" ca="1" si="453"/>
        <v>#NAME?</v>
      </c>
      <c r="L3606" s="153" t="e">
        <f t="shared" ca="1" si="458"/>
        <v>#NAME?</v>
      </c>
      <c r="M3606" s="195" t="e">
        <f ca="1">_xll.BInterpol(cf!$A$2:$A$68,cf!$C$2:$C$68,params!B3606,"cubic")</f>
        <v>#NAME?</v>
      </c>
      <c r="N3606" s="195" t="e">
        <f ca="1">+_xll.BInterpol(#REF!,#REF!,params!B3606,"cubic")</f>
        <v>#NAME?</v>
      </c>
      <c r="O3606" s="153" t="e">
        <f t="shared" ca="1" si="454"/>
        <v>#NAME?</v>
      </c>
    </row>
    <row r="3607" spans="1:15">
      <c r="A3607">
        <v>3604</v>
      </c>
      <c r="B3607">
        <f t="shared" si="452"/>
        <v>14.416</v>
      </c>
      <c r="C3607" s="151" t="e">
        <f ca="1">+_xll.BInterpol(Boost!$R$6:$R$66,Boost!$AZ$6:$AZ$66,params!B3607,"cubic")</f>
        <v>#NAME?</v>
      </c>
      <c r="D3607" s="151" t="e">
        <f ca="1">+_xll.BInterpol(Boost!$R$6:$R$66,Boost!$AX$6:$AX$66,params!B3607,"cubic")</f>
        <v>#NAME?</v>
      </c>
      <c r="E3607" s="198" t="e">
        <f t="shared" ca="1" si="455"/>
        <v>#NAME?</v>
      </c>
      <c r="F3607" s="151" t="e">
        <f ca="1">+_xll.BInterpol(Boost!$R$6:$R$66,Boost!$AY$6:$AY$66,params!B3607,"cubic")</f>
        <v>#NAME?</v>
      </c>
      <c r="G3607" s="151" t="e">
        <f ca="1">_xll.BInterpol(cf!$A$2:$A$68,cf!$B$2:$B$68,params!B3607,"cubic")/100</f>
        <v>#NAME?</v>
      </c>
      <c r="H3607" s="199" t="e">
        <f t="shared" ca="1" si="456"/>
        <v>#NAME?</v>
      </c>
      <c r="I3607" s="152">
        <f t="shared" si="459"/>
        <v>0.21358187839655973</v>
      </c>
      <c r="J3607" s="152">
        <f t="shared" si="457"/>
        <v>5.2429622408256549E-5</v>
      </c>
      <c r="K3607" s="3" t="e">
        <f t="shared" ca="1" si="453"/>
        <v>#NAME?</v>
      </c>
      <c r="L3607" s="153" t="e">
        <f t="shared" ca="1" si="458"/>
        <v>#NAME?</v>
      </c>
      <c r="M3607" s="195" t="e">
        <f ca="1">_xll.BInterpol(cf!$A$2:$A$68,cf!$C$2:$C$68,params!B3607,"cubic")</f>
        <v>#NAME?</v>
      </c>
      <c r="N3607" s="195" t="e">
        <f ca="1">+_xll.BInterpol(#REF!,#REF!,params!B3607,"cubic")</f>
        <v>#NAME?</v>
      </c>
      <c r="O3607" s="153" t="e">
        <f t="shared" ca="1" si="454"/>
        <v>#NAME?</v>
      </c>
    </row>
    <row r="3608" spans="1:15">
      <c r="A3608">
        <v>3605</v>
      </c>
      <c r="B3608">
        <f t="shared" si="452"/>
        <v>14.42</v>
      </c>
      <c r="C3608" s="151" t="e">
        <f ca="1">+_xll.BInterpol(Boost!$R$6:$R$66,Boost!$AZ$6:$AZ$66,params!B3608,"cubic")</f>
        <v>#NAME?</v>
      </c>
      <c r="D3608" s="151" t="e">
        <f ca="1">+_xll.BInterpol(Boost!$R$6:$R$66,Boost!$AX$6:$AX$66,params!B3608,"cubic")</f>
        <v>#NAME?</v>
      </c>
      <c r="E3608" s="198" t="e">
        <f t="shared" ca="1" si="455"/>
        <v>#NAME?</v>
      </c>
      <c r="F3608" s="151" t="e">
        <f ca="1">+_xll.BInterpol(Boost!$R$6:$R$66,Boost!$AY$6:$AY$66,params!B3608,"cubic")</f>
        <v>#NAME?</v>
      </c>
      <c r="G3608" s="151" t="e">
        <f ca="1">_xll.BInterpol(cf!$A$2:$A$68,cf!$B$2:$B$68,params!B3608,"cubic")/100</f>
        <v>#NAME?</v>
      </c>
      <c r="H3608" s="199" t="e">
        <f t="shared" ca="1" si="456"/>
        <v>#NAME?</v>
      </c>
      <c r="I3608" s="152">
        <f t="shared" si="459"/>
        <v>0.2136343045237763</v>
      </c>
      <c r="J3608" s="152">
        <f t="shared" si="457"/>
        <v>5.2426127216564922E-5</v>
      </c>
      <c r="K3608" s="3" t="e">
        <f t="shared" ca="1" si="453"/>
        <v>#NAME?</v>
      </c>
      <c r="L3608" s="153" t="e">
        <f t="shared" ca="1" si="458"/>
        <v>#NAME?</v>
      </c>
      <c r="M3608" s="195" t="e">
        <f ca="1">_xll.BInterpol(cf!$A$2:$A$68,cf!$C$2:$C$68,params!B3608,"cubic")</f>
        <v>#NAME?</v>
      </c>
      <c r="N3608" s="195" t="e">
        <f ca="1">+_xll.BInterpol(#REF!,#REF!,params!B3608,"cubic")</f>
        <v>#NAME?</v>
      </c>
      <c r="O3608" s="153" t="e">
        <f t="shared" ca="1" si="454"/>
        <v>#NAME?</v>
      </c>
    </row>
    <row r="3609" spans="1:15">
      <c r="A3609">
        <v>3606</v>
      </c>
      <c r="B3609">
        <f t="shared" si="452"/>
        <v>14.423999999999999</v>
      </c>
      <c r="C3609" s="151" t="e">
        <f ca="1">+_xll.BInterpol(Boost!$R$6:$R$66,Boost!$AZ$6:$AZ$66,params!B3609,"cubic")</f>
        <v>#NAME?</v>
      </c>
      <c r="D3609" s="151" t="e">
        <f ca="1">+_xll.BInterpol(Boost!$R$6:$R$66,Boost!$AX$6:$AX$66,params!B3609,"cubic")</f>
        <v>#NAME?</v>
      </c>
      <c r="E3609" s="198" t="e">
        <f t="shared" ca="1" si="455"/>
        <v>#NAME?</v>
      </c>
      <c r="F3609" s="151" t="e">
        <f ca="1">+_xll.BInterpol(Boost!$R$6:$R$66,Boost!$AY$6:$AY$66,params!B3609,"cubic")</f>
        <v>#NAME?</v>
      </c>
      <c r="G3609" s="151" t="e">
        <f ca="1">_xll.BInterpol(cf!$A$2:$A$68,cf!$B$2:$B$68,params!B3609,"cubic")/100</f>
        <v>#NAME?</v>
      </c>
      <c r="H3609" s="199" t="e">
        <f t="shared" ca="1" si="456"/>
        <v>#NAME?</v>
      </c>
      <c r="I3609" s="152">
        <f t="shared" si="459"/>
        <v>0.21368672715603421</v>
      </c>
      <c r="J3609" s="152">
        <f t="shared" si="457"/>
        <v>5.2422632257909108E-5</v>
      </c>
      <c r="K3609" s="3" t="e">
        <f t="shared" ca="1" si="453"/>
        <v>#NAME?</v>
      </c>
      <c r="L3609" s="153" t="e">
        <f t="shared" ca="1" si="458"/>
        <v>#NAME?</v>
      </c>
      <c r="M3609" s="195" t="e">
        <f ca="1">_xll.BInterpol(cf!$A$2:$A$68,cf!$C$2:$C$68,params!B3609,"cubic")</f>
        <v>#NAME?</v>
      </c>
      <c r="N3609" s="195" t="e">
        <f ca="1">+_xll.BInterpol(#REF!,#REF!,params!B3609,"cubic")</f>
        <v>#NAME?</v>
      </c>
      <c r="O3609" s="153" t="e">
        <f t="shared" ca="1" si="454"/>
        <v>#NAME?</v>
      </c>
    </row>
    <row r="3610" spans="1:15">
      <c r="A3610">
        <v>3607</v>
      </c>
      <c r="B3610">
        <f t="shared" si="452"/>
        <v>14.428000000000001</v>
      </c>
      <c r="C3610" s="151" t="e">
        <f ca="1">+_xll.BInterpol(Boost!$R$6:$R$66,Boost!$AZ$6:$AZ$66,params!B3610,"cubic")</f>
        <v>#NAME?</v>
      </c>
      <c r="D3610" s="151" t="e">
        <f ca="1">+_xll.BInterpol(Boost!$R$6:$R$66,Boost!$AX$6:$AX$66,params!B3610,"cubic")</f>
        <v>#NAME?</v>
      </c>
      <c r="E3610" s="198" t="e">
        <f t="shared" ca="1" si="455"/>
        <v>#NAME?</v>
      </c>
      <c r="F3610" s="151" t="e">
        <f ca="1">+_xll.BInterpol(Boost!$R$6:$R$66,Boost!$AY$6:$AY$66,params!B3610,"cubic")</f>
        <v>#NAME?</v>
      </c>
      <c r="G3610" s="151" t="e">
        <f ca="1">_xll.BInterpol(cf!$A$2:$A$68,cf!$B$2:$B$68,params!B3610,"cubic")/100</f>
        <v>#NAME?</v>
      </c>
      <c r="H3610" s="199" t="e">
        <f t="shared" ca="1" si="456"/>
        <v>#NAME?</v>
      </c>
      <c r="I3610" s="152">
        <f t="shared" si="459"/>
        <v>0.2137391462935665</v>
      </c>
      <c r="J3610" s="152">
        <f t="shared" si="457"/>
        <v>5.2419137532289106E-5</v>
      </c>
      <c r="K3610" s="3" t="e">
        <f t="shared" ca="1" si="453"/>
        <v>#NAME?</v>
      </c>
      <c r="L3610" s="153" t="e">
        <f t="shared" ca="1" si="458"/>
        <v>#NAME?</v>
      </c>
      <c r="M3610" s="195" t="e">
        <f ca="1">_xll.BInterpol(cf!$A$2:$A$68,cf!$C$2:$C$68,params!B3610,"cubic")</f>
        <v>#NAME?</v>
      </c>
      <c r="N3610" s="195" t="e">
        <f ca="1">+_xll.BInterpol(#REF!,#REF!,params!B3610,"cubic")</f>
        <v>#NAME?</v>
      </c>
      <c r="O3610" s="153" t="e">
        <f t="shared" ca="1" si="454"/>
        <v>#NAME?</v>
      </c>
    </row>
    <row r="3611" spans="1:15">
      <c r="A3611">
        <v>3608</v>
      </c>
      <c r="B3611">
        <f t="shared" si="452"/>
        <v>14.432</v>
      </c>
      <c r="C3611" s="151" t="e">
        <f ca="1">+_xll.BInterpol(Boost!$R$6:$R$66,Boost!$AZ$6:$AZ$66,params!B3611,"cubic")</f>
        <v>#NAME?</v>
      </c>
      <c r="D3611" s="151" t="e">
        <f ca="1">+_xll.BInterpol(Boost!$R$6:$R$66,Boost!$AX$6:$AX$66,params!B3611,"cubic")</f>
        <v>#NAME?</v>
      </c>
      <c r="E3611" s="198" t="e">
        <f t="shared" ca="1" si="455"/>
        <v>#NAME?</v>
      </c>
      <c r="F3611" s="151" t="e">
        <f ca="1">+_xll.BInterpol(Boost!$R$6:$R$66,Boost!$AY$6:$AY$66,params!B3611,"cubic")</f>
        <v>#NAME?</v>
      </c>
      <c r="G3611" s="151" t="e">
        <f ca="1">_xll.BInterpol(cf!$A$2:$A$68,cf!$B$2:$B$68,params!B3611,"cubic")/100</f>
        <v>#NAME?</v>
      </c>
      <c r="H3611" s="199" t="e">
        <f t="shared" ca="1" si="456"/>
        <v>#NAME?</v>
      </c>
      <c r="I3611" s="152">
        <f t="shared" si="459"/>
        <v>0.21379156193660609</v>
      </c>
      <c r="J3611" s="152">
        <f t="shared" si="457"/>
        <v>5.2415643039593895E-5</v>
      </c>
      <c r="K3611" s="3" t="e">
        <f t="shared" ca="1" si="453"/>
        <v>#NAME?</v>
      </c>
      <c r="L3611" s="153" t="e">
        <f t="shared" ca="1" si="458"/>
        <v>#NAME?</v>
      </c>
      <c r="M3611" s="195" t="e">
        <f ca="1">_xll.BInterpol(cf!$A$2:$A$68,cf!$C$2:$C$68,params!B3611,"cubic")</f>
        <v>#NAME?</v>
      </c>
      <c r="N3611" s="195" t="e">
        <f ca="1">+_xll.BInterpol(#REF!,#REF!,params!B3611,"cubic")</f>
        <v>#NAME?</v>
      </c>
      <c r="O3611" s="153" t="e">
        <f t="shared" ca="1" si="454"/>
        <v>#NAME?</v>
      </c>
    </row>
    <row r="3612" spans="1:15">
      <c r="A3612">
        <v>3609</v>
      </c>
      <c r="B3612">
        <f t="shared" si="452"/>
        <v>14.436</v>
      </c>
      <c r="C3612" s="151" t="e">
        <f ca="1">+_xll.BInterpol(Boost!$R$6:$R$66,Boost!$AZ$6:$AZ$66,params!B3612,"cubic")</f>
        <v>#NAME?</v>
      </c>
      <c r="D3612" s="151" t="e">
        <f ca="1">+_xll.BInterpol(Boost!$R$6:$R$66,Boost!$AX$6:$AX$66,params!B3612,"cubic")</f>
        <v>#NAME?</v>
      </c>
      <c r="E3612" s="198" t="e">
        <f t="shared" ca="1" si="455"/>
        <v>#NAME?</v>
      </c>
      <c r="F3612" s="151" t="e">
        <f ca="1">+_xll.BInterpol(Boost!$R$6:$R$66,Boost!$AY$6:$AY$66,params!B3612,"cubic")</f>
        <v>#NAME?</v>
      </c>
      <c r="G3612" s="151" t="e">
        <f ca="1">_xll.BInterpol(cf!$A$2:$A$68,cf!$B$2:$B$68,params!B3612,"cubic")/100</f>
        <v>#NAME?</v>
      </c>
      <c r="H3612" s="199" t="e">
        <f t="shared" ca="1" si="456"/>
        <v>#NAME?</v>
      </c>
      <c r="I3612" s="152">
        <f t="shared" si="459"/>
        <v>0.21384397408538591</v>
      </c>
      <c r="J3612" s="152">
        <f t="shared" si="457"/>
        <v>5.2412148779823475E-5</v>
      </c>
      <c r="K3612" s="3" t="e">
        <f t="shared" ca="1" si="453"/>
        <v>#NAME?</v>
      </c>
      <c r="L3612" s="153" t="e">
        <f t="shared" ca="1" si="458"/>
        <v>#NAME?</v>
      </c>
      <c r="M3612" s="195" t="e">
        <f ca="1">_xll.BInterpol(cf!$A$2:$A$68,cf!$C$2:$C$68,params!B3612,"cubic")</f>
        <v>#NAME?</v>
      </c>
      <c r="N3612" s="195" t="e">
        <f ca="1">+_xll.BInterpol(#REF!,#REF!,params!B3612,"cubic")</f>
        <v>#NAME?</v>
      </c>
      <c r="O3612" s="153" t="e">
        <f t="shared" ca="1" si="454"/>
        <v>#NAME?</v>
      </c>
    </row>
    <row r="3613" spans="1:15">
      <c r="A3613">
        <v>3610</v>
      </c>
      <c r="B3613">
        <f t="shared" si="452"/>
        <v>14.44</v>
      </c>
      <c r="C3613" s="151" t="e">
        <f ca="1">+_xll.BInterpol(Boost!$R$6:$R$66,Boost!$AZ$6:$AZ$66,params!B3613,"cubic")</f>
        <v>#NAME?</v>
      </c>
      <c r="D3613" s="151" t="e">
        <f ca="1">+_xll.BInterpol(Boost!$R$6:$R$66,Boost!$AX$6:$AX$66,params!B3613,"cubic")</f>
        <v>#NAME?</v>
      </c>
      <c r="E3613" s="198" t="e">
        <f t="shared" ca="1" si="455"/>
        <v>#NAME?</v>
      </c>
      <c r="F3613" s="151" t="e">
        <f ca="1">+_xll.BInterpol(Boost!$R$6:$R$66,Boost!$AY$6:$AY$66,params!B3613,"cubic")</f>
        <v>#NAME?</v>
      </c>
      <c r="G3613" s="151" t="e">
        <f ca="1">_xll.BInterpol(cf!$A$2:$A$68,cf!$B$2:$B$68,params!B3613,"cubic")/100</f>
        <v>#NAME?</v>
      </c>
      <c r="H3613" s="199" t="e">
        <f t="shared" ca="1" si="456"/>
        <v>#NAME?</v>
      </c>
      <c r="I3613" s="152">
        <f t="shared" si="459"/>
        <v>0.213896382740139</v>
      </c>
      <c r="J3613" s="152">
        <f t="shared" si="457"/>
        <v>5.2408654753088868E-5</v>
      </c>
      <c r="K3613" s="3" t="e">
        <f t="shared" ca="1" si="453"/>
        <v>#NAME?</v>
      </c>
      <c r="L3613" s="153" t="e">
        <f t="shared" ca="1" si="458"/>
        <v>#NAME?</v>
      </c>
      <c r="M3613" s="195" t="e">
        <f ca="1">_xll.BInterpol(cf!$A$2:$A$68,cf!$C$2:$C$68,params!B3613,"cubic")</f>
        <v>#NAME?</v>
      </c>
      <c r="N3613" s="195" t="e">
        <f ca="1">+_xll.BInterpol(#REF!,#REF!,params!B3613,"cubic")</f>
        <v>#NAME?</v>
      </c>
      <c r="O3613" s="153" t="e">
        <f t="shared" ca="1" si="454"/>
        <v>#NAME?</v>
      </c>
    </row>
    <row r="3614" spans="1:15">
      <c r="A3614">
        <v>3611</v>
      </c>
      <c r="B3614">
        <f t="shared" si="452"/>
        <v>14.444000000000001</v>
      </c>
      <c r="C3614" s="151" t="e">
        <f ca="1">+_xll.BInterpol(Boost!$R$6:$R$66,Boost!$AZ$6:$AZ$66,params!B3614,"cubic")</f>
        <v>#NAME?</v>
      </c>
      <c r="D3614" s="151" t="e">
        <f ca="1">+_xll.BInterpol(Boost!$R$6:$R$66,Boost!$AX$6:$AX$66,params!B3614,"cubic")</f>
        <v>#NAME?</v>
      </c>
      <c r="E3614" s="198" t="e">
        <f t="shared" ca="1" si="455"/>
        <v>#NAME?</v>
      </c>
      <c r="F3614" s="151" t="e">
        <f ca="1">+_xll.BInterpol(Boost!$R$6:$R$66,Boost!$AY$6:$AY$66,params!B3614,"cubic")</f>
        <v>#NAME?</v>
      </c>
      <c r="G3614" s="151" t="e">
        <f ca="1">_xll.BInterpol(cf!$A$2:$A$68,cf!$B$2:$B$68,params!B3614,"cubic")/100</f>
        <v>#NAME?</v>
      </c>
      <c r="H3614" s="199" t="e">
        <f t="shared" ca="1" si="456"/>
        <v>#NAME?</v>
      </c>
      <c r="I3614" s="152">
        <f t="shared" si="459"/>
        <v>0.21394878790109817</v>
      </c>
      <c r="J3614" s="152">
        <f t="shared" si="457"/>
        <v>5.2405160959168029E-5</v>
      </c>
      <c r="K3614" s="3" t="e">
        <f t="shared" ca="1" si="453"/>
        <v>#NAME?</v>
      </c>
      <c r="L3614" s="153" t="e">
        <f t="shared" ca="1" si="458"/>
        <v>#NAME?</v>
      </c>
      <c r="M3614" s="195" t="e">
        <f ca="1">_xll.BInterpol(cf!$A$2:$A$68,cf!$C$2:$C$68,params!B3614,"cubic")</f>
        <v>#NAME?</v>
      </c>
      <c r="N3614" s="195" t="e">
        <f ca="1">+_xll.BInterpol(#REF!,#REF!,params!B3614,"cubic")</f>
        <v>#NAME?</v>
      </c>
      <c r="O3614" s="153" t="e">
        <f t="shared" ca="1" si="454"/>
        <v>#NAME?</v>
      </c>
    </row>
    <row r="3615" spans="1:15">
      <c r="A3615">
        <v>3612</v>
      </c>
      <c r="B3615">
        <f t="shared" si="452"/>
        <v>14.448</v>
      </c>
      <c r="C3615" s="151" t="e">
        <f ca="1">+_xll.BInterpol(Boost!$R$6:$R$66,Boost!$AZ$6:$AZ$66,params!B3615,"cubic")</f>
        <v>#NAME?</v>
      </c>
      <c r="D3615" s="151" t="e">
        <f ca="1">+_xll.BInterpol(Boost!$R$6:$R$66,Boost!$AX$6:$AX$66,params!B3615,"cubic")</f>
        <v>#NAME?</v>
      </c>
      <c r="E3615" s="198" t="e">
        <f t="shared" ca="1" si="455"/>
        <v>#NAME?</v>
      </c>
      <c r="F3615" s="151" t="e">
        <f ca="1">+_xll.BInterpol(Boost!$R$6:$R$66,Boost!$AY$6:$AY$66,params!B3615,"cubic")</f>
        <v>#NAME?</v>
      </c>
      <c r="G3615" s="151" t="e">
        <f ca="1">_xll.BInterpol(cf!$A$2:$A$68,cf!$B$2:$B$68,params!B3615,"cubic")/100</f>
        <v>#NAME?</v>
      </c>
      <c r="H3615" s="199" t="e">
        <f t="shared" ca="1" si="456"/>
        <v>#NAME?</v>
      </c>
      <c r="I3615" s="152">
        <f t="shared" si="459"/>
        <v>0.21400118956849645</v>
      </c>
      <c r="J3615" s="152">
        <f t="shared" si="457"/>
        <v>5.2401667398283003E-5</v>
      </c>
      <c r="K3615" s="3" t="e">
        <f t="shared" ca="1" si="453"/>
        <v>#NAME?</v>
      </c>
      <c r="L3615" s="153" t="e">
        <f t="shared" ca="1" si="458"/>
        <v>#NAME?</v>
      </c>
      <c r="M3615" s="195" t="e">
        <f ca="1">_xll.BInterpol(cf!$A$2:$A$68,cf!$C$2:$C$68,params!B3615,"cubic")</f>
        <v>#NAME?</v>
      </c>
      <c r="N3615" s="195" t="e">
        <f ca="1">+_xll.BInterpol(#REF!,#REF!,params!B3615,"cubic")</f>
        <v>#NAME?</v>
      </c>
      <c r="O3615" s="153" t="e">
        <f t="shared" ca="1" si="454"/>
        <v>#NAME?</v>
      </c>
    </row>
    <row r="3616" spans="1:15">
      <c r="A3616">
        <v>3613</v>
      </c>
      <c r="B3616">
        <f t="shared" si="452"/>
        <v>14.452</v>
      </c>
      <c r="C3616" s="151" t="e">
        <f ca="1">+_xll.BInterpol(Boost!$R$6:$R$66,Boost!$AZ$6:$AZ$66,params!B3616,"cubic")</f>
        <v>#NAME?</v>
      </c>
      <c r="D3616" s="151" t="e">
        <f ca="1">+_xll.BInterpol(Boost!$R$6:$R$66,Boost!$AX$6:$AX$66,params!B3616,"cubic")</f>
        <v>#NAME?</v>
      </c>
      <c r="E3616" s="198" t="e">
        <f t="shared" ca="1" si="455"/>
        <v>#NAME?</v>
      </c>
      <c r="F3616" s="151" t="e">
        <f ca="1">+_xll.BInterpol(Boost!$R$6:$R$66,Boost!$AY$6:$AY$66,params!B3616,"cubic")</f>
        <v>#NAME?</v>
      </c>
      <c r="G3616" s="151" t="e">
        <f ca="1">_xll.BInterpol(cf!$A$2:$A$68,cf!$B$2:$B$68,params!B3616,"cubic")/100</f>
        <v>#NAME?</v>
      </c>
      <c r="H3616" s="199" t="e">
        <f t="shared" ca="1" si="456"/>
        <v>#NAME?</v>
      </c>
      <c r="I3616" s="152">
        <f t="shared" si="459"/>
        <v>0.21405358774256666</v>
      </c>
      <c r="J3616" s="152">
        <f t="shared" si="457"/>
        <v>5.2398174070211745E-5</v>
      </c>
      <c r="K3616" s="3" t="e">
        <f t="shared" ca="1" si="453"/>
        <v>#NAME?</v>
      </c>
      <c r="L3616" s="153" t="e">
        <f t="shared" ca="1" si="458"/>
        <v>#NAME?</v>
      </c>
      <c r="M3616" s="195" t="e">
        <f ca="1">_xll.BInterpol(cf!$A$2:$A$68,cf!$C$2:$C$68,params!B3616,"cubic")</f>
        <v>#NAME?</v>
      </c>
      <c r="N3616" s="195" t="e">
        <f ca="1">+_xll.BInterpol(#REF!,#REF!,params!B3616,"cubic")</f>
        <v>#NAME?</v>
      </c>
      <c r="O3616" s="153" t="e">
        <f t="shared" ca="1" si="454"/>
        <v>#NAME?</v>
      </c>
    </row>
    <row r="3617" spans="1:15">
      <c r="A3617">
        <v>3614</v>
      </c>
      <c r="B3617">
        <f t="shared" si="452"/>
        <v>14.456</v>
      </c>
      <c r="C3617" s="151" t="e">
        <f ca="1">+_xll.BInterpol(Boost!$R$6:$R$66,Boost!$AZ$6:$AZ$66,params!B3617,"cubic")</f>
        <v>#NAME?</v>
      </c>
      <c r="D3617" s="151" t="e">
        <f ca="1">+_xll.BInterpol(Boost!$R$6:$R$66,Boost!$AX$6:$AX$66,params!B3617,"cubic")</f>
        <v>#NAME?</v>
      </c>
      <c r="E3617" s="198" t="e">
        <f t="shared" ca="1" si="455"/>
        <v>#NAME?</v>
      </c>
      <c r="F3617" s="151" t="e">
        <f ca="1">+_xll.BInterpol(Boost!$R$6:$R$66,Boost!$AY$6:$AY$66,params!B3617,"cubic")</f>
        <v>#NAME?</v>
      </c>
      <c r="G3617" s="151" t="e">
        <f ca="1">_xll.BInterpol(cf!$A$2:$A$68,cf!$B$2:$B$68,params!B3617,"cubic")/100</f>
        <v>#NAME?</v>
      </c>
      <c r="H3617" s="199" t="e">
        <f t="shared" ca="1" si="456"/>
        <v>#NAME?</v>
      </c>
      <c r="I3617" s="152">
        <f t="shared" si="459"/>
        <v>0.21410598242354173</v>
      </c>
      <c r="J3617" s="152">
        <f t="shared" si="457"/>
        <v>5.2394680975065278E-5</v>
      </c>
      <c r="K3617" s="3" t="e">
        <f t="shared" ca="1" si="453"/>
        <v>#NAME?</v>
      </c>
      <c r="L3617" s="153" t="e">
        <f t="shared" ca="1" si="458"/>
        <v>#NAME?</v>
      </c>
      <c r="M3617" s="195" t="e">
        <f ca="1">_xll.BInterpol(cf!$A$2:$A$68,cf!$C$2:$C$68,params!B3617,"cubic")</f>
        <v>#NAME?</v>
      </c>
      <c r="N3617" s="195" t="e">
        <f ca="1">+_xll.BInterpol(#REF!,#REF!,params!B3617,"cubic")</f>
        <v>#NAME?</v>
      </c>
      <c r="O3617" s="153" t="e">
        <f t="shared" ca="1" si="454"/>
        <v>#NAME?</v>
      </c>
    </row>
    <row r="3618" spans="1:15">
      <c r="A3618">
        <v>3615</v>
      </c>
      <c r="B3618">
        <f t="shared" si="452"/>
        <v>14.46</v>
      </c>
      <c r="C3618" s="151" t="e">
        <f ca="1">+_xll.BInterpol(Boost!$R$6:$R$66,Boost!$AZ$6:$AZ$66,params!B3618,"cubic")</f>
        <v>#NAME?</v>
      </c>
      <c r="D3618" s="151" t="e">
        <f ca="1">+_xll.BInterpol(Boost!$R$6:$R$66,Boost!$AX$6:$AX$66,params!B3618,"cubic")</f>
        <v>#NAME?</v>
      </c>
      <c r="E3618" s="198" t="e">
        <f t="shared" ca="1" si="455"/>
        <v>#NAME?</v>
      </c>
      <c r="F3618" s="151" t="e">
        <f ca="1">+_xll.BInterpol(Boost!$R$6:$R$66,Boost!$AY$6:$AY$66,params!B3618,"cubic")</f>
        <v>#NAME?</v>
      </c>
      <c r="G3618" s="151" t="e">
        <f ca="1">_xll.BInterpol(cf!$A$2:$A$68,cf!$B$2:$B$68,params!B3618,"cubic")/100</f>
        <v>#NAME?</v>
      </c>
      <c r="H3618" s="199" t="e">
        <f t="shared" ca="1" si="456"/>
        <v>#NAME?</v>
      </c>
      <c r="I3618" s="152">
        <f t="shared" si="459"/>
        <v>0.21415837361165446</v>
      </c>
      <c r="J3618" s="152">
        <f t="shared" si="457"/>
        <v>5.2391188112732578E-5</v>
      </c>
      <c r="K3618" s="3" t="e">
        <f t="shared" ca="1" si="453"/>
        <v>#NAME?</v>
      </c>
      <c r="L3618" s="153" t="e">
        <f t="shared" ca="1" si="458"/>
        <v>#NAME?</v>
      </c>
      <c r="M3618" s="195" t="e">
        <f ca="1">_xll.BInterpol(cf!$A$2:$A$68,cf!$C$2:$C$68,params!B3618,"cubic")</f>
        <v>#NAME?</v>
      </c>
      <c r="N3618" s="195" t="e">
        <f ca="1">+_xll.BInterpol(#REF!,#REF!,params!B3618,"cubic")</f>
        <v>#NAME?</v>
      </c>
      <c r="O3618" s="153" t="e">
        <f t="shared" ca="1" si="454"/>
        <v>#NAME?</v>
      </c>
    </row>
    <row r="3619" spans="1:15">
      <c r="A3619">
        <v>3616</v>
      </c>
      <c r="B3619">
        <f t="shared" si="452"/>
        <v>14.464</v>
      </c>
      <c r="C3619" s="151" t="e">
        <f ca="1">+_xll.BInterpol(Boost!$R$6:$R$66,Boost!$AZ$6:$AZ$66,params!B3619,"cubic")</f>
        <v>#NAME?</v>
      </c>
      <c r="D3619" s="151" t="e">
        <f ca="1">+_xll.BInterpol(Boost!$R$6:$R$66,Boost!$AX$6:$AX$66,params!B3619,"cubic")</f>
        <v>#NAME?</v>
      </c>
      <c r="E3619" s="198" t="e">
        <f t="shared" ca="1" si="455"/>
        <v>#NAME?</v>
      </c>
      <c r="F3619" s="151" t="e">
        <f ca="1">+_xll.BInterpol(Boost!$R$6:$R$66,Boost!$AY$6:$AY$66,params!B3619,"cubic")</f>
        <v>#NAME?</v>
      </c>
      <c r="G3619" s="151" t="e">
        <f ca="1">_xll.BInterpol(cf!$A$2:$A$68,cf!$B$2:$B$68,params!B3619,"cubic")/100</f>
        <v>#NAME?</v>
      </c>
      <c r="H3619" s="199" t="e">
        <f t="shared" ca="1" si="456"/>
        <v>#NAME?</v>
      </c>
      <c r="I3619" s="152">
        <f t="shared" si="459"/>
        <v>0.21421076130713779</v>
      </c>
      <c r="J3619" s="152">
        <f t="shared" si="457"/>
        <v>5.238769548332467E-5</v>
      </c>
      <c r="K3619" s="3" t="e">
        <f t="shared" ca="1" si="453"/>
        <v>#NAME?</v>
      </c>
      <c r="L3619" s="153" t="e">
        <f t="shared" ca="1" si="458"/>
        <v>#NAME?</v>
      </c>
      <c r="M3619" s="195" t="e">
        <f ca="1">_xll.BInterpol(cf!$A$2:$A$68,cf!$C$2:$C$68,params!B3619,"cubic")</f>
        <v>#NAME?</v>
      </c>
      <c r="N3619" s="195" t="e">
        <f ca="1">+_xll.BInterpol(#REF!,#REF!,params!B3619,"cubic")</f>
        <v>#NAME?</v>
      </c>
      <c r="O3619" s="153" t="e">
        <f t="shared" ca="1" si="454"/>
        <v>#NAME?</v>
      </c>
    </row>
    <row r="3620" spans="1:15">
      <c r="A3620">
        <v>3617</v>
      </c>
      <c r="B3620">
        <f t="shared" si="452"/>
        <v>14.468</v>
      </c>
      <c r="C3620" s="151" t="e">
        <f ca="1">+_xll.BInterpol(Boost!$R$6:$R$66,Boost!$AZ$6:$AZ$66,params!B3620,"cubic")</f>
        <v>#NAME?</v>
      </c>
      <c r="D3620" s="151" t="e">
        <f ca="1">+_xll.BInterpol(Boost!$R$6:$R$66,Boost!$AX$6:$AX$66,params!B3620,"cubic")</f>
        <v>#NAME?</v>
      </c>
      <c r="E3620" s="198" t="e">
        <f t="shared" ca="1" si="455"/>
        <v>#NAME?</v>
      </c>
      <c r="F3620" s="151" t="e">
        <f ca="1">+_xll.BInterpol(Boost!$R$6:$R$66,Boost!$AY$6:$AY$66,params!B3620,"cubic")</f>
        <v>#NAME?</v>
      </c>
      <c r="G3620" s="151" t="e">
        <f ca="1">_xll.BInterpol(cf!$A$2:$A$68,cf!$B$2:$B$68,params!B3620,"cubic")/100</f>
        <v>#NAME?</v>
      </c>
      <c r="H3620" s="199" t="e">
        <f t="shared" ca="1" si="456"/>
        <v>#NAME?</v>
      </c>
      <c r="I3620" s="152">
        <f t="shared" si="459"/>
        <v>0.21426314551022452</v>
      </c>
      <c r="J3620" s="152">
        <f t="shared" si="457"/>
        <v>5.238420308673053E-5</v>
      </c>
      <c r="K3620" s="3" t="e">
        <f t="shared" ca="1" si="453"/>
        <v>#NAME?</v>
      </c>
      <c r="L3620" s="153" t="e">
        <f t="shared" ca="1" si="458"/>
        <v>#NAME?</v>
      </c>
      <c r="M3620" s="195" t="e">
        <f ca="1">_xll.BInterpol(cf!$A$2:$A$68,cf!$C$2:$C$68,params!B3620,"cubic")</f>
        <v>#NAME?</v>
      </c>
      <c r="N3620" s="195" t="e">
        <f ca="1">+_xll.BInterpol(#REF!,#REF!,params!B3620,"cubic")</f>
        <v>#NAME?</v>
      </c>
      <c r="O3620" s="153" t="e">
        <f t="shared" ca="1" si="454"/>
        <v>#NAME?</v>
      </c>
    </row>
    <row r="3621" spans="1:15">
      <c r="A3621">
        <v>3618</v>
      </c>
      <c r="B3621">
        <f t="shared" si="452"/>
        <v>14.472</v>
      </c>
      <c r="C3621" s="151" t="e">
        <f ca="1">+_xll.BInterpol(Boost!$R$6:$R$66,Boost!$AZ$6:$AZ$66,params!B3621,"cubic")</f>
        <v>#NAME?</v>
      </c>
      <c r="D3621" s="151" t="e">
        <f ca="1">+_xll.BInterpol(Boost!$R$6:$R$66,Boost!$AX$6:$AX$66,params!B3621,"cubic")</f>
        <v>#NAME?</v>
      </c>
      <c r="E3621" s="198" t="e">
        <f t="shared" ca="1" si="455"/>
        <v>#NAME?</v>
      </c>
      <c r="F3621" s="151" t="e">
        <f ca="1">+_xll.BInterpol(Boost!$R$6:$R$66,Boost!$AY$6:$AY$66,params!B3621,"cubic")</f>
        <v>#NAME?</v>
      </c>
      <c r="G3621" s="151" t="e">
        <f ca="1">_xll.BInterpol(cf!$A$2:$A$68,cf!$B$2:$B$68,params!B3621,"cubic")/100</f>
        <v>#NAME?</v>
      </c>
      <c r="H3621" s="199" t="e">
        <f t="shared" ca="1" si="456"/>
        <v>#NAME?</v>
      </c>
      <c r="I3621" s="152">
        <f t="shared" si="459"/>
        <v>0.21431552622114736</v>
      </c>
      <c r="J3621" s="152">
        <f t="shared" si="457"/>
        <v>5.2380710922839135E-5</v>
      </c>
      <c r="K3621" s="3" t="e">
        <f t="shared" ca="1" si="453"/>
        <v>#NAME?</v>
      </c>
      <c r="L3621" s="153" t="e">
        <f t="shared" ca="1" si="458"/>
        <v>#NAME?</v>
      </c>
      <c r="M3621" s="195" t="e">
        <f ca="1">_xll.BInterpol(cf!$A$2:$A$68,cf!$C$2:$C$68,params!B3621,"cubic")</f>
        <v>#NAME?</v>
      </c>
      <c r="N3621" s="195" t="e">
        <f ca="1">+_xll.BInterpol(#REF!,#REF!,params!B3621,"cubic")</f>
        <v>#NAME?</v>
      </c>
      <c r="O3621" s="153" t="e">
        <f t="shared" ca="1" si="454"/>
        <v>#NAME?</v>
      </c>
    </row>
    <row r="3622" spans="1:15">
      <c r="A3622">
        <v>3619</v>
      </c>
      <c r="B3622">
        <f t="shared" si="452"/>
        <v>14.476000000000001</v>
      </c>
      <c r="C3622" s="151" t="e">
        <f ca="1">+_xll.BInterpol(Boost!$R$6:$R$66,Boost!$AZ$6:$AZ$66,params!B3622,"cubic")</f>
        <v>#NAME?</v>
      </c>
      <c r="D3622" s="151" t="e">
        <f ca="1">+_xll.BInterpol(Boost!$R$6:$R$66,Boost!$AX$6:$AX$66,params!B3622,"cubic")</f>
        <v>#NAME?</v>
      </c>
      <c r="E3622" s="198" t="e">
        <f t="shared" ca="1" si="455"/>
        <v>#NAME?</v>
      </c>
      <c r="F3622" s="151" t="e">
        <f ca="1">+_xll.BInterpol(Boost!$R$6:$R$66,Boost!$AY$6:$AY$66,params!B3622,"cubic")</f>
        <v>#NAME?</v>
      </c>
      <c r="G3622" s="151" t="e">
        <f ca="1">_xll.BInterpol(cf!$A$2:$A$68,cf!$B$2:$B$68,params!B3622,"cubic")/100</f>
        <v>#NAME?</v>
      </c>
      <c r="H3622" s="199" t="e">
        <f t="shared" ca="1" si="456"/>
        <v>#NAME?</v>
      </c>
      <c r="I3622" s="152">
        <f t="shared" si="459"/>
        <v>0.21436790344013923</v>
      </c>
      <c r="J3622" s="152">
        <f t="shared" si="457"/>
        <v>5.2377218991872532E-5</v>
      </c>
      <c r="K3622" s="3" t="e">
        <f t="shared" ca="1" si="453"/>
        <v>#NAME?</v>
      </c>
      <c r="L3622" s="153" t="e">
        <f t="shared" ca="1" si="458"/>
        <v>#NAME?</v>
      </c>
      <c r="M3622" s="195" t="e">
        <f ca="1">_xll.BInterpol(cf!$A$2:$A$68,cf!$C$2:$C$68,params!B3622,"cubic")</f>
        <v>#NAME?</v>
      </c>
      <c r="N3622" s="195" t="e">
        <f ca="1">+_xll.BInterpol(#REF!,#REF!,params!B3622,"cubic")</f>
        <v>#NAME?</v>
      </c>
      <c r="O3622" s="153" t="e">
        <f t="shared" ca="1" si="454"/>
        <v>#NAME?</v>
      </c>
    </row>
    <row r="3623" spans="1:15">
      <c r="A3623">
        <v>3620</v>
      </c>
      <c r="B3623">
        <f t="shared" si="452"/>
        <v>14.48</v>
      </c>
      <c r="C3623" s="151" t="e">
        <f ca="1">+_xll.BInterpol(Boost!$R$6:$R$66,Boost!$AZ$6:$AZ$66,params!B3623,"cubic")</f>
        <v>#NAME?</v>
      </c>
      <c r="D3623" s="151" t="e">
        <f ca="1">+_xll.BInterpol(Boost!$R$6:$R$66,Boost!$AX$6:$AX$66,params!B3623,"cubic")</f>
        <v>#NAME?</v>
      </c>
      <c r="E3623" s="198" t="e">
        <f t="shared" ca="1" si="455"/>
        <v>#NAME?</v>
      </c>
      <c r="F3623" s="151" t="e">
        <f ca="1">+_xll.BInterpol(Boost!$R$6:$R$66,Boost!$AY$6:$AY$66,params!B3623,"cubic")</f>
        <v>#NAME?</v>
      </c>
      <c r="G3623" s="151" t="e">
        <f ca="1">_xll.BInterpol(cf!$A$2:$A$68,cf!$B$2:$B$68,params!B3623,"cubic")/100</f>
        <v>#NAME?</v>
      </c>
      <c r="H3623" s="199" t="e">
        <f t="shared" ca="1" si="456"/>
        <v>#NAME?</v>
      </c>
      <c r="I3623" s="152">
        <f t="shared" si="459"/>
        <v>0.21442027716743295</v>
      </c>
      <c r="J3623" s="152">
        <f t="shared" si="457"/>
        <v>5.2373727293719696E-5</v>
      </c>
      <c r="K3623" s="3" t="e">
        <f t="shared" ca="1" si="453"/>
        <v>#NAME?</v>
      </c>
      <c r="L3623" s="153" t="e">
        <f t="shared" ca="1" si="458"/>
        <v>#NAME?</v>
      </c>
      <c r="M3623" s="195" t="e">
        <f ca="1">_xll.BInterpol(cf!$A$2:$A$68,cf!$C$2:$C$68,params!B3623,"cubic")</f>
        <v>#NAME?</v>
      </c>
      <c r="N3623" s="195" t="e">
        <f ca="1">+_xll.BInterpol(#REF!,#REF!,params!B3623,"cubic")</f>
        <v>#NAME?</v>
      </c>
      <c r="O3623" s="153" t="e">
        <f t="shared" ca="1" si="454"/>
        <v>#NAME?</v>
      </c>
    </row>
    <row r="3624" spans="1:15">
      <c r="A3624">
        <v>3621</v>
      </c>
      <c r="B3624">
        <f t="shared" si="452"/>
        <v>14.484</v>
      </c>
      <c r="C3624" s="151" t="e">
        <f ca="1">+_xll.BInterpol(Boost!$R$6:$R$66,Boost!$AZ$6:$AZ$66,params!B3624,"cubic")</f>
        <v>#NAME?</v>
      </c>
      <c r="D3624" s="151" t="e">
        <f ca="1">+_xll.BInterpol(Boost!$R$6:$R$66,Boost!$AX$6:$AX$66,params!B3624,"cubic")</f>
        <v>#NAME?</v>
      </c>
      <c r="E3624" s="198" t="e">
        <f t="shared" ca="1" si="455"/>
        <v>#NAME?</v>
      </c>
      <c r="F3624" s="151" t="e">
        <f ca="1">+_xll.BInterpol(Boost!$R$6:$R$66,Boost!$AY$6:$AY$66,params!B3624,"cubic")</f>
        <v>#NAME?</v>
      </c>
      <c r="G3624" s="151" t="e">
        <f ca="1">_xll.BInterpol(cf!$A$2:$A$68,cf!$B$2:$B$68,params!B3624,"cubic")/100</f>
        <v>#NAME?</v>
      </c>
      <c r="H3624" s="199" t="e">
        <f t="shared" ca="1" si="456"/>
        <v>#NAME?</v>
      </c>
      <c r="I3624" s="152">
        <f t="shared" si="459"/>
        <v>0.21447264740326122</v>
      </c>
      <c r="J3624" s="152">
        <f t="shared" si="457"/>
        <v>5.2370235828269607E-5</v>
      </c>
      <c r="K3624" s="3" t="e">
        <f t="shared" ca="1" si="453"/>
        <v>#NAME?</v>
      </c>
      <c r="L3624" s="153" t="e">
        <f t="shared" ca="1" si="458"/>
        <v>#NAME?</v>
      </c>
      <c r="M3624" s="195" t="e">
        <f ca="1">_xll.BInterpol(cf!$A$2:$A$68,cf!$C$2:$C$68,params!B3624,"cubic")</f>
        <v>#NAME?</v>
      </c>
      <c r="N3624" s="195" t="e">
        <f ca="1">+_xll.BInterpol(#REF!,#REF!,params!B3624,"cubic")</f>
        <v>#NAME?</v>
      </c>
      <c r="O3624" s="153" t="e">
        <f t="shared" ca="1" si="454"/>
        <v>#NAME?</v>
      </c>
    </row>
    <row r="3625" spans="1:15">
      <c r="A3625">
        <v>3622</v>
      </c>
      <c r="B3625">
        <f t="shared" si="452"/>
        <v>14.488</v>
      </c>
      <c r="C3625" s="151" t="e">
        <f ca="1">+_xll.BInterpol(Boost!$R$6:$R$66,Boost!$AZ$6:$AZ$66,params!B3625,"cubic")</f>
        <v>#NAME?</v>
      </c>
      <c r="D3625" s="151" t="e">
        <f ca="1">+_xll.BInterpol(Boost!$R$6:$R$66,Boost!$AX$6:$AX$66,params!B3625,"cubic")</f>
        <v>#NAME?</v>
      </c>
      <c r="E3625" s="198" t="e">
        <f t="shared" ca="1" si="455"/>
        <v>#NAME?</v>
      </c>
      <c r="F3625" s="151" t="e">
        <f ca="1">+_xll.BInterpol(Boost!$R$6:$R$66,Boost!$AY$6:$AY$66,params!B3625,"cubic")</f>
        <v>#NAME?</v>
      </c>
      <c r="G3625" s="151" t="e">
        <f ca="1">_xll.BInterpol(cf!$A$2:$A$68,cf!$B$2:$B$68,params!B3625,"cubic")/100</f>
        <v>#NAME?</v>
      </c>
      <c r="H3625" s="199" t="e">
        <f t="shared" ca="1" si="456"/>
        <v>#NAME?</v>
      </c>
      <c r="I3625" s="152">
        <f t="shared" si="459"/>
        <v>0.21452501414785674</v>
      </c>
      <c r="J3625" s="152">
        <f t="shared" si="457"/>
        <v>5.2366744595522263E-5</v>
      </c>
      <c r="K3625" s="3" t="e">
        <f t="shared" ca="1" si="453"/>
        <v>#NAME?</v>
      </c>
      <c r="L3625" s="153" t="e">
        <f t="shared" ca="1" si="458"/>
        <v>#NAME?</v>
      </c>
      <c r="M3625" s="195" t="e">
        <f ca="1">_xll.BInterpol(cf!$A$2:$A$68,cf!$C$2:$C$68,params!B3625,"cubic")</f>
        <v>#NAME?</v>
      </c>
      <c r="N3625" s="195" t="e">
        <f ca="1">+_xll.BInterpol(#REF!,#REF!,params!B3625,"cubic")</f>
        <v>#NAME?</v>
      </c>
      <c r="O3625" s="153" t="e">
        <f t="shared" ca="1" si="454"/>
        <v>#NAME?</v>
      </c>
    </row>
    <row r="3626" spans="1:15">
      <c r="A3626">
        <v>3623</v>
      </c>
      <c r="B3626">
        <f t="shared" si="452"/>
        <v>14.492000000000001</v>
      </c>
      <c r="C3626" s="151" t="e">
        <f ca="1">+_xll.BInterpol(Boost!$R$6:$R$66,Boost!$AZ$6:$AZ$66,params!B3626,"cubic")</f>
        <v>#NAME?</v>
      </c>
      <c r="D3626" s="151" t="e">
        <f ca="1">+_xll.BInterpol(Boost!$R$6:$R$66,Boost!$AX$6:$AX$66,params!B3626,"cubic")</f>
        <v>#NAME?</v>
      </c>
      <c r="E3626" s="198" t="e">
        <f t="shared" ca="1" si="455"/>
        <v>#NAME?</v>
      </c>
      <c r="F3626" s="151" t="e">
        <f ca="1">+_xll.BInterpol(Boost!$R$6:$R$66,Boost!$AY$6:$AY$66,params!B3626,"cubic")</f>
        <v>#NAME?</v>
      </c>
      <c r="G3626" s="151" t="e">
        <f ca="1">_xll.BInterpol(cf!$A$2:$A$68,cf!$B$2:$B$68,params!B3626,"cubic")/100</f>
        <v>#NAME?</v>
      </c>
      <c r="H3626" s="199" t="e">
        <f t="shared" ca="1" si="456"/>
        <v>#NAME?</v>
      </c>
      <c r="I3626" s="152">
        <f t="shared" si="459"/>
        <v>0.21457737740145244</v>
      </c>
      <c r="J3626" s="152">
        <f t="shared" si="457"/>
        <v>5.236325359569971E-5</v>
      </c>
      <c r="K3626" s="3" t="e">
        <f t="shared" ca="1" si="453"/>
        <v>#NAME?</v>
      </c>
      <c r="L3626" s="153" t="e">
        <f t="shared" ca="1" si="458"/>
        <v>#NAME?</v>
      </c>
      <c r="M3626" s="195" t="e">
        <f ca="1">_xll.BInterpol(cf!$A$2:$A$68,cf!$C$2:$C$68,params!B3626,"cubic")</f>
        <v>#NAME?</v>
      </c>
      <c r="N3626" s="195" t="e">
        <f ca="1">+_xll.BInterpol(#REF!,#REF!,params!B3626,"cubic")</f>
        <v>#NAME?</v>
      </c>
      <c r="O3626" s="153" t="e">
        <f t="shared" ca="1" si="454"/>
        <v>#NAME?</v>
      </c>
    </row>
    <row r="3627" spans="1:15">
      <c r="A3627">
        <v>3624</v>
      </c>
      <c r="B3627">
        <f t="shared" si="452"/>
        <v>14.496</v>
      </c>
      <c r="C3627" s="151" t="e">
        <f ca="1">+_xll.BInterpol(Boost!$R$6:$R$66,Boost!$AZ$6:$AZ$66,params!B3627,"cubic")</f>
        <v>#NAME?</v>
      </c>
      <c r="D3627" s="151" t="e">
        <f ca="1">+_xll.BInterpol(Boost!$R$6:$R$66,Boost!$AX$6:$AX$66,params!B3627,"cubic")</f>
        <v>#NAME?</v>
      </c>
      <c r="E3627" s="198" t="e">
        <f t="shared" ca="1" si="455"/>
        <v>#NAME?</v>
      </c>
      <c r="F3627" s="151" t="e">
        <f ca="1">+_xll.BInterpol(Boost!$R$6:$R$66,Boost!$AY$6:$AY$66,params!B3627,"cubic")</f>
        <v>#NAME?</v>
      </c>
      <c r="G3627" s="151" t="e">
        <f ca="1">_xll.BInterpol(cf!$A$2:$A$68,cf!$B$2:$B$68,params!B3627,"cubic")/100</f>
        <v>#NAME?</v>
      </c>
      <c r="H3627" s="199" t="e">
        <f t="shared" ca="1" si="456"/>
        <v>#NAME?</v>
      </c>
      <c r="I3627" s="152">
        <f t="shared" si="459"/>
        <v>0.2146297371642808</v>
      </c>
      <c r="J3627" s="152">
        <f t="shared" si="457"/>
        <v>5.2359762828357859E-5</v>
      </c>
      <c r="K3627" s="3" t="e">
        <f t="shared" ca="1" si="453"/>
        <v>#NAME?</v>
      </c>
      <c r="L3627" s="153" t="e">
        <f t="shared" ca="1" si="458"/>
        <v>#NAME?</v>
      </c>
      <c r="M3627" s="195" t="e">
        <f ca="1">_xll.BInterpol(cf!$A$2:$A$68,cf!$C$2:$C$68,params!B3627,"cubic")</f>
        <v>#NAME?</v>
      </c>
      <c r="N3627" s="195" t="e">
        <f ca="1">+_xll.BInterpol(#REF!,#REF!,params!B3627,"cubic")</f>
        <v>#NAME?</v>
      </c>
      <c r="O3627" s="153" t="e">
        <f t="shared" ca="1" si="454"/>
        <v>#NAME?</v>
      </c>
    </row>
    <row r="3628" spans="1:15">
      <c r="A3628">
        <v>3625</v>
      </c>
      <c r="B3628">
        <f t="shared" si="452"/>
        <v>14.5</v>
      </c>
      <c r="C3628" s="151" t="e">
        <f ca="1">+_xll.BInterpol(Boost!$R$6:$R$66,Boost!$AZ$6:$AZ$66,params!B3628,"cubic")</f>
        <v>#NAME?</v>
      </c>
      <c r="D3628" s="151" t="e">
        <f ca="1">+_xll.BInterpol(Boost!$R$6:$R$66,Boost!$AX$6:$AX$66,params!B3628,"cubic")</f>
        <v>#NAME?</v>
      </c>
      <c r="E3628" s="198" t="e">
        <f t="shared" ca="1" si="455"/>
        <v>#NAME?</v>
      </c>
      <c r="F3628" s="151" t="e">
        <f ca="1">+_xll.BInterpol(Boost!$R$6:$R$66,Boost!$AY$6:$AY$66,params!B3628,"cubic")</f>
        <v>#NAME?</v>
      </c>
      <c r="G3628" s="151" t="e">
        <f ca="1">_xll.BInterpol(cf!$A$2:$A$68,cf!$B$2:$B$68,params!B3628,"cubic")/100</f>
        <v>#NAME?</v>
      </c>
      <c r="H3628" s="199" t="e">
        <f t="shared" ca="1" si="456"/>
        <v>#NAME?</v>
      </c>
      <c r="I3628" s="152">
        <f t="shared" si="459"/>
        <v>0.21468209343657474</v>
      </c>
      <c r="J3628" s="152">
        <f t="shared" si="457"/>
        <v>5.2356272293940798E-5</v>
      </c>
      <c r="K3628" s="3" t="e">
        <f t="shared" ca="1" si="453"/>
        <v>#NAME?</v>
      </c>
      <c r="L3628" s="153" t="e">
        <f t="shared" ca="1" si="458"/>
        <v>#NAME?</v>
      </c>
      <c r="M3628" s="195" t="e">
        <f ca="1">_xll.BInterpol(cf!$A$2:$A$68,cf!$C$2:$C$68,params!B3628,"cubic")</f>
        <v>#NAME?</v>
      </c>
      <c r="N3628" s="195" t="e">
        <f ca="1">+_xll.BInterpol(#REF!,#REF!,params!B3628,"cubic")</f>
        <v>#NAME?</v>
      </c>
      <c r="O3628" s="153" t="e">
        <f t="shared" ca="1" si="454"/>
        <v>#NAME?</v>
      </c>
    </row>
    <row r="3629" spans="1:15">
      <c r="A3629">
        <v>3626</v>
      </c>
      <c r="B3629">
        <f t="shared" si="452"/>
        <v>14.504</v>
      </c>
      <c r="C3629" s="151" t="e">
        <f ca="1">+_xll.BInterpol(Boost!$R$6:$R$66,Boost!$AZ$6:$AZ$66,params!B3629,"cubic")</f>
        <v>#NAME?</v>
      </c>
      <c r="D3629" s="151" t="e">
        <f ca="1">+_xll.BInterpol(Boost!$R$6:$R$66,Boost!$AX$6:$AX$66,params!B3629,"cubic")</f>
        <v>#NAME?</v>
      </c>
      <c r="E3629" s="198" t="e">
        <f t="shared" ca="1" si="455"/>
        <v>#NAME?</v>
      </c>
      <c r="F3629" s="151" t="e">
        <f ca="1">+_xll.BInterpol(Boost!$R$6:$R$66,Boost!$AY$6:$AY$66,params!B3629,"cubic")</f>
        <v>#NAME?</v>
      </c>
      <c r="G3629" s="151" t="e">
        <f ca="1">_xll.BInterpol(cf!$A$2:$A$68,cf!$B$2:$B$68,params!B3629,"cubic")/100</f>
        <v>#NAME?</v>
      </c>
      <c r="H3629" s="199" t="e">
        <f t="shared" ca="1" si="456"/>
        <v>#NAME?</v>
      </c>
      <c r="I3629" s="152">
        <f t="shared" si="459"/>
        <v>0.21473444621856685</v>
      </c>
      <c r="J3629" s="152">
        <f t="shared" si="457"/>
        <v>5.235278199211546E-5</v>
      </c>
      <c r="K3629" s="3" t="e">
        <f t="shared" ca="1" si="453"/>
        <v>#NAME?</v>
      </c>
      <c r="L3629" s="153" t="e">
        <f t="shared" ca="1" si="458"/>
        <v>#NAME?</v>
      </c>
      <c r="M3629" s="195" t="e">
        <f ca="1">_xll.BInterpol(cf!$A$2:$A$68,cf!$C$2:$C$68,params!B3629,"cubic")</f>
        <v>#NAME?</v>
      </c>
      <c r="N3629" s="195" t="e">
        <f ca="1">+_xll.BInterpol(#REF!,#REF!,params!B3629,"cubic")</f>
        <v>#NAME?</v>
      </c>
      <c r="O3629" s="153" t="e">
        <f t="shared" ca="1" si="454"/>
        <v>#NAME?</v>
      </c>
    </row>
    <row r="3630" spans="1:15">
      <c r="A3630">
        <v>3627</v>
      </c>
      <c r="B3630">
        <f t="shared" si="452"/>
        <v>14.507999999999999</v>
      </c>
      <c r="C3630" s="151" t="e">
        <f ca="1">+_xll.BInterpol(Boost!$R$6:$R$66,Boost!$AZ$6:$AZ$66,params!B3630,"cubic")</f>
        <v>#NAME?</v>
      </c>
      <c r="D3630" s="151" t="e">
        <f ca="1">+_xll.BInterpol(Boost!$R$6:$R$66,Boost!$AX$6:$AX$66,params!B3630,"cubic")</f>
        <v>#NAME?</v>
      </c>
      <c r="E3630" s="198" t="e">
        <f t="shared" ca="1" si="455"/>
        <v>#NAME?</v>
      </c>
      <c r="F3630" s="151" t="e">
        <f ca="1">+_xll.BInterpol(Boost!$R$6:$R$66,Boost!$AY$6:$AY$66,params!B3630,"cubic")</f>
        <v>#NAME?</v>
      </c>
      <c r="G3630" s="151" t="e">
        <f ca="1">_xll.BInterpol(cf!$A$2:$A$68,cf!$B$2:$B$68,params!B3630,"cubic")/100</f>
        <v>#NAME?</v>
      </c>
      <c r="H3630" s="199" t="e">
        <f t="shared" ca="1" si="456"/>
        <v>#NAME?</v>
      </c>
      <c r="I3630" s="152">
        <f t="shared" si="459"/>
        <v>0.21478679551048974</v>
      </c>
      <c r="J3630" s="152">
        <f t="shared" si="457"/>
        <v>5.2349291922881847E-5</v>
      </c>
      <c r="K3630" s="3" t="e">
        <f t="shared" ca="1" si="453"/>
        <v>#NAME?</v>
      </c>
      <c r="L3630" s="153" t="e">
        <f t="shared" ca="1" si="458"/>
        <v>#NAME?</v>
      </c>
      <c r="M3630" s="195" t="e">
        <f ca="1">_xll.BInterpol(cf!$A$2:$A$68,cf!$C$2:$C$68,params!B3630,"cubic")</f>
        <v>#NAME?</v>
      </c>
      <c r="N3630" s="195" t="e">
        <f ca="1">+_xll.BInterpol(#REF!,#REF!,params!B3630,"cubic")</f>
        <v>#NAME?</v>
      </c>
      <c r="O3630" s="153" t="e">
        <f t="shared" ca="1" si="454"/>
        <v>#NAME?</v>
      </c>
    </row>
    <row r="3631" spans="1:15">
      <c r="A3631">
        <v>3628</v>
      </c>
      <c r="B3631">
        <f t="shared" si="452"/>
        <v>14.512</v>
      </c>
      <c r="C3631" s="151" t="e">
        <f ca="1">+_xll.BInterpol(Boost!$R$6:$R$66,Boost!$AZ$6:$AZ$66,params!B3631,"cubic")</f>
        <v>#NAME?</v>
      </c>
      <c r="D3631" s="151" t="e">
        <f ca="1">+_xll.BInterpol(Boost!$R$6:$R$66,Boost!$AX$6:$AX$66,params!B3631,"cubic")</f>
        <v>#NAME?</v>
      </c>
      <c r="E3631" s="198" t="e">
        <f t="shared" ca="1" si="455"/>
        <v>#NAME?</v>
      </c>
      <c r="F3631" s="151" t="e">
        <f ca="1">+_xll.BInterpol(Boost!$R$6:$R$66,Boost!$AY$6:$AY$66,params!B3631,"cubic")</f>
        <v>#NAME?</v>
      </c>
      <c r="G3631" s="151" t="e">
        <f ca="1">_xll.BInterpol(cf!$A$2:$A$68,cf!$B$2:$B$68,params!B3631,"cubic")/100</f>
        <v>#NAME?</v>
      </c>
      <c r="H3631" s="199" t="e">
        <f t="shared" ca="1" si="456"/>
        <v>#NAME?</v>
      </c>
      <c r="I3631" s="152">
        <f t="shared" si="459"/>
        <v>0.21483914131257631</v>
      </c>
      <c r="J3631" s="152">
        <f t="shared" si="457"/>
        <v>5.2345802086573023E-5</v>
      </c>
      <c r="K3631" s="3" t="e">
        <f t="shared" ca="1" si="453"/>
        <v>#NAME?</v>
      </c>
      <c r="L3631" s="153" t="e">
        <f t="shared" ca="1" si="458"/>
        <v>#NAME?</v>
      </c>
      <c r="M3631" s="195" t="e">
        <f ca="1">_xll.BInterpol(cf!$A$2:$A$68,cf!$C$2:$C$68,params!B3631,"cubic")</f>
        <v>#NAME?</v>
      </c>
      <c r="N3631" s="195" t="e">
        <f ca="1">+_xll.BInterpol(#REF!,#REF!,params!B3631,"cubic")</f>
        <v>#NAME?</v>
      </c>
      <c r="O3631" s="153" t="e">
        <f t="shared" ca="1" si="454"/>
        <v>#NAME?</v>
      </c>
    </row>
    <row r="3632" spans="1:15">
      <c r="A3632">
        <v>3629</v>
      </c>
      <c r="B3632">
        <f t="shared" si="452"/>
        <v>14.516</v>
      </c>
      <c r="C3632" s="151" t="e">
        <f ca="1">+_xll.BInterpol(Boost!$R$6:$R$66,Boost!$AZ$6:$AZ$66,params!B3632,"cubic")</f>
        <v>#NAME?</v>
      </c>
      <c r="D3632" s="151" t="e">
        <f ca="1">+_xll.BInterpol(Boost!$R$6:$R$66,Boost!$AX$6:$AX$66,params!B3632,"cubic")</f>
        <v>#NAME?</v>
      </c>
      <c r="E3632" s="198" t="e">
        <f t="shared" ca="1" si="455"/>
        <v>#NAME?</v>
      </c>
      <c r="F3632" s="151" t="e">
        <f ca="1">+_xll.BInterpol(Boost!$R$6:$R$66,Boost!$AY$6:$AY$66,params!B3632,"cubic")</f>
        <v>#NAME?</v>
      </c>
      <c r="G3632" s="151" t="e">
        <f ca="1">_xll.BInterpol(cf!$A$2:$A$68,cf!$B$2:$B$68,params!B3632,"cubic")/100</f>
        <v>#NAME?</v>
      </c>
      <c r="H3632" s="199" t="e">
        <f t="shared" ca="1" si="456"/>
        <v>#NAME?</v>
      </c>
      <c r="I3632" s="152">
        <f t="shared" si="459"/>
        <v>0.21489148362505905</v>
      </c>
      <c r="J3632" s="152">
        <f t="shared" si="457"/>
        <v>5.2342312482744902E-5</v>
      </c>
      <c r="K3632" s="3" t="e">
        <f t="shared" ca="1" si="453"/>
        <v>#NAME?</v>
      </c>
      <c r="L3632" s="153" t="e">
        <f t="shared" ca="1" si="458"/>
        <v>#NAME?</v>
      </c>
      <c r="M3632" s="195" t="e">
        <f ca="1">_xll.BInterpol(cf!$A$2:$A$68,cf!$C$2:$C$68,params!B3632,"cubic")</f>
        <v>#NAME?</v>
      </c>
      <c r="N3632" s="195" t="e">
        <f ca="1">+_xll.BInterpol(#REF!,#REF!,params!B3632,"cubic")</f>
        <v>#NAME?</v>
      </c>
      <c r="O3632" s="153" t="e">
        <f t="shared" ca="1" si="454"/>
        <v>#NAME?</v>
      </c>
    </row>
    <row r="3633" spans="1:15">
      <c r="A3633">
        <v>3630</v>
      </c>
      <c r="B3633">
        <f t="shared" si="452"/>
        <v>14.52</v>
      </c>
      <c r="C3633" s="151" t="e">
        <f ca="1">+_xll.BInterpol(Boost!$R$6:$R$66,Boost!$AZ$6:$AZ$66,params!B3633,"cubic")</f>
        <v>#NAME?</v>
      </c>
      <c r="D3633" s="151" t="e">
        <f ca="1">+_xll.BInterpol(Boost!$R$6:$R$66,Boost!$AX$6:$AX$66,params!B3633,"cubic")</f>
        <v>#NAME?</v>
      </c>
      <c r="E3633" s="198" t="e">
        <f t="shared" ca="1" si="455"/>
        <v>#NAME?</v>
      </c>
      <c r="F3633" s="151" t="e">
        <f ca="1">+_xll.BInterpol(Boost!$R$6:$R$66,Boost!$AY$6:$AY$66,params!B3633,"cubic")</f>
        <v>#NAME?</v>
      </c>
      <c r="G3633" s="151" t="e">
        <f ca="1">_xll.BInterpol(cf!$A$2:$A$68,cf!$B$2:$B$68,params!B3633,"cubic")/100</f>
        <v>#NAME?</v>
      </c>
      <c r="H3633" s="199" t="e">
        <f t="shared" ca="1" si="456"/>
        <v>#NAME?</v>
      </c>
      <c r="I3633" s="152">
        <f t="shared" si="459"/>
        <v>0.21494382244817045</v>
      </c>
      <c r="J3633" s="152">
        <f t="shared" si="457"/>
        <v>5.2338823111397481E-5</v>
      </c>
      <c r="K3633" s="3" t="e">
        <f t="shared" ca="1" si="453"/>
        <v>#NAME?</v>
      </c>
      <c r="L3633" s="153" t="e">
        <f t="shared" ca="1" si="458"/>
        <v>#NAME?</v>
      </c>
      <c r="M3633" s="195" t="e">
        <f ca="1">_xll.BInterpol(cf!$A$2:$A$68,cf!$C$2:$C$68,params!B3633,"cubic")</f>
        <v>#NAME?</v>
      </c>
      <c r="N3633" s="195" t="e">
        <f ca="1">+_xll.BInterpol(#REF!,#REF!,params!B3633,"cubic")</f>
        <v>#NAME?</v>
      </c>
      <c r="O3633" s="153" t="e">
        <f t="shared" ca="1" si="454"/>
        <v>#NAME?</v>
      </c>
    </row>
    <row r="3634" spans="1:15">
      <c r="A3634">
        <v>3631</v>
      </c>
      <c r="B3634">
        <f t="shared" si="452"/>
        <v>14.523999999999999</v>
      </c>
      <c r="C3634" s="151" t="e">
        <f ca="1">+_xll.BInterpol(Boost!$R$6:$R$66,Boost!$AZ$6:$AZ$66,params!B3634,"cubic")</f>
        <v>#NAME?</v>
      </c>
      <c r="D3634" s="151" t="e">
        <f ca="1">+_xll.BInterpol(Boost!$R$6:$R$66,Boost!$AX$6:$AX$66,params!B3634,"cubic")</f>
        <v>#NAME?</v>
      </c>
      <c r="E3634" s="198" t="e">
        <f t="shared" ca="1" si="455"/>
        <v>#NAME?</v>
      </c>
      <c r="F3634" s="151" t="e">
        <f ca="1">+_xll.BInterpol(Boost!$R$6:$R$66,Boost!$AY$6:$AY$66,params!B3634,"cubic")</f>
        <v>#NAME?</v>
      </c>
      <c r="G3634" s="151" t="e">
        <f ca="1">_xll.BInterpol(cf!$A$2:$A$68,cf!$B$2:$B$68,params!B3634,"cubic")/100</f>
        <v>#NAME?</v>
      </c>
      <c r="H3634" s="199" t="e">
        <f t="shared" ca="1" si="456"/>
        <v>#NAME?</v>
      </c>
      <c r="I3634" s="152">
        <f t="shared" si="459"/>
        <v>0.21499615778214343</v>
      </c>
      <c r="J3634" s="152">
        <f t="shared" si="457"/>
        <v>5.2335333972974851E-5</v>
      </c>
      <c r="K3634" s="3" t="e">
        <f t="shared" ca="1" si="453"/>
        <v>#NAME?</v>
      </c>
      <c r="L3634" s="153" t="e">
        <f t="shared" ca="1" si="458"/>
        <v>#NAME?</v>
      </c>
      <c r="M3634" s="195" t="e">
        <f ca="1">_xll.BInterpol(cf!$A$2:$A$68,cf!$C$2:$C$68,params!B3634,"cubic")</f>
        <v>#NAME?</v>
      </c>
      <c r="N3634" s="195" t="e">
        <f ca="1">+_xll.BInterpol(#REF!,#REF!,params!B3634,"cubic")</f>
        <v>#NAME?</v>
      </c>
      <c r="O3634" s="153" t="e">
        <f t="shared" ca="1" si="454"/>
        <v>#NAME?</v>
      </c>
    </row>
    <row r="3635" spans="1:15">
      <c r="A3635">
        <v>3632</v>
      </c>
      <c r="B3635">
        <f t="shared" si="452"/>
        <v>14.528</v>
      </c>
      <c r="C3635" s="151" t="e">
        <f ca="1">+_xll.BInterpol(Boost!$R$6:$R$66,Boost!$AZ$6:$AZ$66,params!B3635,"cubic")</f>
        <v>#NAME?</v>
      </c>
      <c r="D3635" s="151" t="e">
        <f ca="1">+_xll.BInterpol(Boost!$R$6:$R$66,Boost!$AX$6:$AX$66,params!B3635,"cubic")</f>
        <v>#NAME?</v>
      </c>
      <c r="E3635" s="198" t="e">
        <f t="shared" ca="1" si="455"/>
        <v>#NAME?</v>
      </c>
      <c r="F3635" s="151" t="e">
        <f ca="1">+_xll.BInterpol(Boost!$R$6:$R$66,Boost!$AY$6:$AY$66,params!B3635,"cubic")</f>
        <v>#NAME?</v>
      </c>
      <c r="G3635" s="151" t="e">
        <f ca="1">_xll.BInterpol(cf!$A$2:$A$68,cf!$B$2:$B$68,params!B3635,"cubic")/100</f>
        <v>#NAME?</v>
      </c>
      <c r="H3635" s="199" t="e">
        <f t="shared" ca="1" si="456"/>
        <v>#NAME?</v>
      </c>
      <c r="I3635" s="152">
        <f t="shared" si="459"/>
        <v>0.21504848962721046</v>
      </c>
      <c r="J3635" s="152">
        <f t="shared" si="457"/>
        <v>5.2331845067032923E-5</v>
      </c>
      <c r="K3635" s="3" t="e">
        <f t="shared" ca="1" si="453"/>
        <v>#NAME?</v>
      </c>
      <c r="L3635" s="153" t="e">
        <f t="shared" ca="1" si="458"/>
        <v>#NAME?</v>
      </c>
      <c r="M3635" s="195" t="e">
        <f ca="1">_xll.BInterpol(cf!$A$2:$A$68,cf!$C$2:$C$68,params!B3635,"cubic")</f>
        <v>#NAME?</v>
      </c>
      <c r="N3635" s="195" t="e">
        <f ca="1">+_xll.BInterpol(#REF!,#REF!,params!B3635,"cubic")</f>
        <v>#NAME?</v>
      </c>
      <c r="O3635" s="153" t="e">
        <f t="shared" ca="1" si="454"/>
        <v>#NAME?</v>
      </c>
    </row>
    <row r="3636" spans="1:15">
      <c r="A3636">
        <v>3633</v>
      </c>
      <c r="B3636">
        <f t="shared" si="452"/>
        <v>14.532</v>
      </c>
      <c r="C3636" s="151" t="e">
        <f ca="1">+_xll.BInterpol(Boost!$R$6:$R$66,Boost!$AZ$6:$AZ$66,params!B3636,"cubic")</f>
        <v>#NAME?</v>
      </c>
      <c r="D3636" s="151" t="e">
        <f ca="1">+_xll.BInterpol(Boost!$R$6:$R$66,Boost!$AX$6:$AX$66,params!B3636,"cubic")</f>
        <v>#NAME?</v>
      </c>
      <c r="E3636" s="198" t="e">
        <f t="shared" ca="1" si="455"/>
        <v>#NAME?</v>
      </c>
      <c r="F3636" s="151" t="e">
        <f ca="1">+_xll.BInterpol(Boost!$R$6:$R$66,Boost!$AY$6:$AY$66,params!B3636,"cubic")</f>
        <v>#NAME?</v>
      </c>
      <c r="G3636" s="151" t="e">
        <f ca="1">_xll.BInterpol(cf!$A$2:$A$68,cf!$B$2:$B$68,params!B3636,"cubic")/100</f>
        <v>#NAME?</v>
      </c>
      <c r="H3636" s="199" t="e">
        <f t="shared" ca="1" si="456"/>
        <v>#NAME?</v>
      </c>
      <c r="I3636" s="152">
        <f t="shared" si="459"/>
        <v>0.21510081798360403</v>
      </c>
      <c r="J3636" s="152">
        <f t="shared" si="457"/>
        <v>5.2328356393571696E-5</v>
      </c>
      <c r="K3636" s="3" t="e">
        <f t="shared" ca="1" si="453"/>
        <v>#NAME?</v>
      </c>
      <c r="L3636" s="153" t="e">
        <f t="shared" ca="1" si="458"/>
        <v>#NAME?</v>
      </c>
      <c r="M3636" s="195" t="e">
        <f ca="1">_xll.BInterpol(cf!$A$2:$A$68,cf!$C$2:$C$68,params!B3636,"cubic")</f>
        <v>#NAME?</v>
      </c>
      <c r="N3636" s="195" t="e">
        <f ca="1">+_xll.BInterpol(#REF!,#REF!,params!B3636,"cubic")</f>
        <v>#NAME?</v>
      </c>
      <c r="O3636" s="153" t="e">
        <f t="shared" ca="1" si="454"/>
        <v>#NAME?</v>
      </c>
    </row>
    <row r="3637" spans="1:15">
      <c r="A3637">
        <v>3634</v>
      </c>
      <c r="B3637">
        <f t="shared" si="452"/>
        <v>14.536</v>
      </c>
      <c r="C3637" s="151" t="e">
        <f ca="1">+_xll.BInterpol(Boost!$R$6:$R$66,Boost!$AZ$6:$AZ$66,params!B3637,"cubic")</f>
        <v>#NAME?</v>
      </c>
      <c r="D3637" s="151" t="e">
        <f ca="1">+_xll.BInterpol(Boost!$R$6:$R$66,Boost!$AX$6:$AX$66,params!B3637,"cubic")</f>
        <v>#NAME?</v>
      </c>
      <c r="E3637" s="198" t="e">
        <f t="shared" ca="1" si="455"/>
        <v>#NAME?</v>
      </c>
      <c r="F3637" s="151" t="e">
        <f ca="1">+_xll.BInterpol(Boost!$R$6:$R$66,Boost!$AY$6:$AY$66,params!B3637,"cubic")</f>
        <v>#NAME?</v>
      </c>
      <c r="G3637" s="151" t="e">
        <f ca="1">_xll.BInterpol(cf!$A$2:$A$68,cf!$B$2:$B$68,params!B3637,"cubic")/100</f>
        <v>#NAME?</v>
      </c>
      <c r="H3637" s="199" t="e">
        <f t="shared" ca="1" si="456"/>
        <v>#NAME?</v>
      </c>
      <c r="I3637" s="152">
        <f t="shared" si="459"/>
        <v>0.21515314285155673</v>
      </c>
      <c r="J3637" s="152">
        <f t="shared" si="457"/>
        <v>5.2324867952702192E-5</v>
      </c>
      <c r="K3637" s="3" t="e">
        <f t="shared" ca="1" si="453"/>
        <v>#NAME?</v>
      </c>
      <c r="L3637" s="153" t="e">
        <f t="shared" ca="1" si="458"/>
        <v>#NAME?</v>
      </c>
      <c r="M3637" s="195" t="e">
        <f ca="1">_xll.BInterpol(cf!$A$2:$A$68,cf!$C$2:$C$68,params!B3637,"cubic")</f>
        <v>#NAME?</v>
      </c>
      <c r="N3637" s="195" t="e">
        <f ca="1">+_xll.BInterpol(#REF!,#REF!,params!B3637,"cubic")</f>
        <v>#NAME?</v>
      </c>
      <c r="O3637" s="153" t="e">
        <f t="shared" ca="1" si="454"/>
        <v>#NAME?</v>
      </c>
    </row>
    <row r="3638" spans="1:15">
      <c r="A3638">
        <v>3635</v>
      </c>
      <c r="B3638">
        <f t="shared" si="452"/>
        <v>14.54</v>
      </c>
      <c r="C3638" s="151" t="e">
        <f ca="1">+_xll.BInterpol(Boost!$R$6:$R$66,Boost!$AZ$6:$AZ$66,params!B3638,"cubic")</f>
        <v>#NAME?</v>
      </c>
      <c r="D3638" s="151" t="e">
        <f ca="1">+_xll.BInterpol(Boost!$R$6:$R$66,Boost!$AX$6:$AX$66,params!B3638,"cubic")</f>
        <v>#NAME?</v>
      </c>
      <c r="E3638" s="198" t="e">
        <f t="shared" ca="1" si="455"/>
        <v>#NAME?</v>
      </c>
      <c r="F3638" s="151" t="e">
        <f ca="1">+_xll.BInterpol(Boost!$R$6:$R$66,Boost!$AY$6:$AY$66,params!B3638,"cubic")</f>
        <v>#NAME?</v>
      </c>
      <c r="G3638" s="151" t="e">
        <f ca="1">_xll.BInterpol(cf!$A$2:$A$68,cf!$B$2:$B$68,params!B3638,"cubic")/100</f>
        <v>#NAME?</v>
      </c>
      <c r="H3638" s="199" t="e">
        <f t="shared" ca="1" si="456"/>
        <v>#NAME?</v>
      </c>
      <c r="I3638" s="152">
        <f t="shared" si="459"/>
        <v>0.21520546423130138</v>
      </c>
      <c r="J3638" s="152">
        <f t="shared" si="457"/>
        <v>5.2321379744646457E-5</v>
      </c>
      <c r="K3638" s="3" t="e">
        <f t="shared" ca="1" si="453"/>
        <v>#NAME?</v>
      </c>
      <c r="L3638" s="153" t="e">
        <f t="shared" ca="1" si="458"/>
        <v>#NAME?</v>
      </c>
      <c r="M3638" s="195" t="e">
        <f ca="1">_xll.BInterpol(cf!$A$2:$A$68,cf!$C$2:$C$68,params!B3638,"cubic")</f>
        <v>#NAME?</v>
      </c>
      <c r="N3638" s="195" t="e">
        <f ca="1">+_xll.BInterpol(#REF!,#REF!,params!B3638,"cubic")</f>
        <v>#NAME?</v>
      </c>
      <c r="O3638" s="153" t="e">
        <f t="shared" ca="1" si="454"/>
        <v>#NAME?</v>
      </c>
    </row>
    <row r="3639" spans="1:15">
      <c r="A3639">
        <v>3636</v>
      </c>
      <c r="B3639">
        <f t="shared" si="452"/>
        <v>14.544</v>
      </c>
      <c r="C3639" s="151" t="e">
        <f ca="1">+_xll.BInterpol(Boost!$R$6:$R$66,Boost!$AZ$6:$AZ$66,params!B3639,"cubic")</f>
        <v>#NAME?</v>
      </c>
      <c r="D3639" s="151" t="e">
        <f ca="1">+_xll.BInterpol(Boost!$R$6:$R$66,Boost!$AX$6:$AX$66,params!B3639,"cubic")</f>
        <v>#NAME?</v>
      </c>
      <c r="E3639" s="198" t="e">
        <f t="shared" ca="1" si="455"/>
        <v>#NAME?</v>
      </c>
      <c r="F3639" s="151" t="e">
        <f ca="1">+_xll.BInterpol(Boost!$R$6:$R$66,Boost!$AY$6:$AY$66,params!B3639,"cubic")</f>
        <v>#NAME?</v>
      </c>
      <c r="G3639" s="151" t="e">
        <f ca="1">_xll.BInterpol(cf!$A$2:$A$68,cf!$B$2:$B$68,params!B3639,"cubic")/100</f>
        <v>#NAME?</v>
      </c>
      <c r="H3639" s="199" t="e">
        <f t="shared" ca="1" si="456"/>
        <v>#NAME?</v>
      </c>
      <c r="I3639" s="152">
        <f t="shared" si="459"/>
        <v>0.21525778212307012</v>
      </c>
      <c r="J3639" s="152">
        <f t="shared" si="457"/>
        <v>5.2317891768738356E-5</v>
      </c>
      <c r="K3639" s="3" t="e">
        <f t="shared" ca="1" si="453"/>
        <v>#NAME?</v>
      </c>
      <c r="L3639" s="153" t="e">
        <f t="shared" ca="1" si="458"/>
        <v>#NAME?</v>
      </c>
      <c r="M3639" s="195" t="e">
        <f ca="1">_xll.BInterpol(cf!$A$2:$A$68,cf!$C$2:$C$68,params!B3639,"cubic")</f>
        <v>#NAME?</v>
      </c>
      <c r="N3639" s="195" t="e">
        <f ca="1">+_xll.BInterpol(#REF!,#REF!,params!B3639,"cubic")</f>
        <v>#NAME?</v>
      </c>
      <c r="O3639" s="153" t="e">
        <f t="shared" ca="1" si="454"/>
        <v>#NAME?</v>
      </c>
    </row>
    <row r="3640" spans="1:15">
      <c r="A3640">
        <v>3637</v>
      </c>
      <c r="B3640">
        <f t="shared" si="452"/>
        <v>14.548</v>
      </c>
      <c r="C3640" s="151" t="e">
        <f ca="1">+_xll.BInterpol(Boost!$R$6:$R$66,Boost!$AZ$6:$AZ$66,params!B3640,"cubic")</f>
        <v>#NAME?</v>
      </c>
      <c r="D3640" s="151" t="e">
        <f ca="1">+_xll.BInterpol(Boost!$R$6:$R$66,Boost!$AX$6:$AX$66,params!B3640,"cubic")</f>
        <v>#NAME?</v>
      </c>
      <c r="E3640" s="198" t="e">
        <f t="shared" ca="1" si="455"/>
        <v>#NAME?</v>
      </c>
      <c r="F3640" s="151" t="e">
        <f ca="1">+_xll.BInterpol(Boost!$R$6:$R$66,Boost!$AY$6:$AY$66,params!B3640,"cubic")</f>
        <v>#NAME?</v>
      </c>
      <c r="G3640" s="151" t="e">
        <f ca="1">_xll.BInterpol(cf!$A$2:$A$68,cf!$B$2:$B$68,params!B3640,"cubic")/100</f>
        <v>#NAME?</v>
      </c>
      <c r="H3640" s="199" t="e">
        <f t="shared" ca="1" si="456"/>
        <v>#NAME?</v>
      </c>
      <c r="I3640" s="152">
        <f t="shared" si="459"/>
        <v>0.21531009652709576</v>
      </c>
      <c r="J3640" s="152">
        <f t="shared" si="457"/>
        <v>5.2314404025644023E-5</v>
      </c>
      <c r="K3640" s="3" t="e">
        <f t="shared" ca="1" si="453"/>
        <v>#NAME?</v>
      </c>
      <c r="L3640" s="153" t="e">
        <f t="shared" ca="1" si="458"/>
        <v>#NAME?</v>
      </c>
      <c r="M3640" s="195" t="e">
        <f ca="1">_xll.BInterpol(cf!$A$2:$A$68,cf!$C$2:$C$68,params!B3640,"cubic")</f>
        <v>#NAME?</v>
      </c>
      <c r="N3640" s="195" t="e">
        <f ca="1">+_xll.BInterpol(#REF!,#REF!,params!B3640,"cubic")</f>
        <v>#NAME?</v>
      </c>
      <c r="O3640" s="153" t="e">
        <f t="shared" ca="1" si="454"/>
        <v>#NAME?</v>
      </c>
    </row>
    <row r="3641" spans="1:15">
      <c r="A3641">
        <v>3638</v>
      </c>
      <c r="B3641">
        <f t="shared" si="452"/>
        <v>14.552</v>
      </c>
      <c r="C3641" s="151" t="e">
        <f ca="1">+_xll.BInterpol(Boost!$R$6:$R$66,Boost!$AZ$6:$AZ$66,params!B3641,"cubic")</f>
        <v>#NAME?</v>
      </c>
      <c r="D3641" s="151" t="e">
        <f ca="1">+_xll.BInterpol(Boost!$R$6:$R$66,Boost!$AX$6:$AX$66,params!B3641,"cubic")</f>
        <v>#NAME?</v>
      </c>
      <c r="E3641" s="198" t="e">
        <f t="shared" ca="1" si="455"/>
        <v>#NAME?</v>
      </c>
      <c r="F3641" s="151" t="e">
        <f ca="1">+_xll.BInterpol(Boost!$R$6:$R$66,Boost!$AY$6:$AY$66,params!B3641,"cubic")</f>
        <v>#NAME?</v>
      </c>
      <c r="G3641" s="151" t="e">
        <f ca="1">_xll.BInterpol(cf!$A$2:$A$68,cf!$B$2:$B$68,params!B3641,"cubic")/100</f>
        <v>#NAME?</v>
      </c>
      <c r="H3641" s="199" t="e">
        <f t="shared" ca="1" si="456"/>
        <v>#NAME?</v>
      </c>
      <c r="I3641" s="152">
        <f t="shared" si="459"/>
        <v>0.21536240744361068</v>
      </c>
      <c r="J3641" s="152">
        <f t="shared" si="457"/>
        <v>5.231091651491937E-5</v>
      </c>
      <c r="K3641" s="3" t="e">
        <f t="shared" ca="1" si="453"/>
        <v>#NAME?</v>
      </c>
      <c r="L3641" s="153" t="e">
        <f t="shared" ca="1" si="458"/>
        <v>#NAME?</v>
      </c>
      <c r="M3641" s="195" t="e">
        <f ca="1">_xll.BInterpol(cf!$A$2:$A$68,cf!$C$2:$C$68,params!B3641,"cubic")</f>
        <v>#NAME?</v>
      </c>
      <c r="N3641" s="195" t="e">
        <f ca="1">+_xll.BInterpol(#REF!,#REF!,params!B3641,"cubic")</f>
        <v>#NAME?</v>
      </c>
      <c r="O3641" s="153" t="e">
        <f t="shared" ca="1" si="454"/>
        <v>#NAME?</v>
      </c>
    </row>
    <row r="3642" spans="1:15">
      <c r="A3642">
        <v>3639</v>
      </c>
      <c r="B3642">
        <f t="shared" si="452"/>
        <v>14.555999999999999</v>
      </c>
      <c r="C3642" s="151" t="e">
        <f ca="1">+_xll.BInterpol(Boost!$R$6:$R$66,Boost!$AZ$6:$AZ$66,params!B3642,"cubic")</f>
        <v>#NAME?</v>
      </c>
      <c r="D3642" s="151" t="e">
        <f ca="1">+_xll.BInterpol(Boost!$R$6:$R$66,Boost!$AX$6:$AX$66,params!B3642,"cubic")</f>
        <v>#NAME?</v>
      </c>
      <c r="E3642" s="198" t="e">
        <f t="shared" ca="1" si="455"/>
        <v>#NAME?</v>
      </c>
      <c r="F3642" s="151" t="e">
        <f ca="1">+_xll.BInterpol(Boost!$R$6:$R$66,Boost!$AY$6:$AY$66,params!B3642,"cubic")</f>
        <v>#NAME?</v>
      </c>
      <c r="G3642" s="151" t="e">
        <f ca="1">_xll.BInterpol(cf!$A$2:$A$68,cf!$B$2:$B$68,params!B3642,"cubic")/100</f>
        <v>#NAME?</v>
      </c>
      <c r="H3642" s="199" t="e">
        <f t="shared" ca="1" si="456"/>
        <v>#NAME?</v>
      </c>
      <c r="I3642" s="152">
        <f t="shared" si="459"/>
        <v>0.21541471487284747</v>
      </c>
      <c r="J3642" s="152">
        <f t="shared" si="457"/>
        <v>5.230742923678644E-5</v>
      </c>
      <c r="K3642" s="3" t="e">
        <f t="shared" ca="1" si="453"/>
        <v>#NAME?</v>
      </c>
      <c r="L3642" s="153" t="e">
        <f t="shared" ca="1" si="458"/>
        <v>#NAME?</v>
      </c>
      <c r="M3642" s="195" t="e">
        <f ca="1">_xll.BInterpol(cf!$A$2:$A$68,cf!$C$2:$C$68,params!B3642,"cubic")</f>
        <v>#NAME?</v>
      </c>
      <c r="N3642" s="195" t="e">
        <f ca="1">+_xll.BInterpol(#REF!,#REF!,params!B3642,"cubic")</f>
        <v>#NAME?</v>
      </c>
      <c r="O3642" s="153" t="e">
        <f t="shared" ca="1" si="454"/>
        <v>#NAME?</v>
      </c>
    </row>
    <row r="3643" spans="1:15">
      <c r="A3643">
        <v>3640</v>
      </c>
      <c r="B3643">
        <f t="shared" si="452"/>
        <v>14.56</v>
      </c>
      <c r="C3643" s="151" t="e">
        <f ca="1">+_xll.BInterpol(Boost!$R$6:$R$66,Boost!$AZ$6:$AZ$66,params!B3643,"cubic")</f>
        <v>#NAME?</v>
      </c>
      <c r="D3643" s="151" t="e">
        <f ca="1">+_xll.BInterpol(Boost!$R$6:$R$66,Boost!$AX$6:$AX$66,params!B3643,"cubic")</f>
        <v>#NAME?</v>
      </c>
      <c r="E3643" s="198" t="e">
        <f t="shared" ca="1" si="455"/>
        <v>#NAME?</v>
      </c>
      <c r="F3643" s="151" t="e">
        <f ca="1">+_xll.BInterpol(Boost!$R$6:$R$66,Boost!$AY$6:$AY$66,params!B3643,"cubic")</f>
        <v>#NAME?</v>
      </c>
      <c r="G3643" s="151" t="e">
        <f ca="1">_xll.BInterpol(cf!$A$2:$A$68,cf!$B$2:$B$68,params!B3643,"cubic")/100</f>
        <v>#NAME?</v>
      </c>
      <c r="H3643" s="199" t="e">
        <f t="shared" ca="1" si="456"/>
        <v>#NAME?</v>
      </c>
      <c r="I3643" s="152">
        <f t="shared" si="459"/>
        <v>0.21546701881503849</v>
      </c>
      <c r="J3643" s="152">
        <f t="shared" si="457"/>
        <v>5.2303942191023189E-5</v>
      </c>
      <c r="K3643" s="3" t="e">
        <f t="shared" ca="1" si="453"/>
        <v>#NAME?</v>
      </c>
      <c r="L3643" s="153" t="e">
        <f t="shared" ca="1" si="458"/>
        <v>#NAME?</v>
      </c>
      <c r="M3643" s="195" t="e">
        <f ca="1">_xll.BInterpol(cf!$A$2:$A$68,cf!$C$2:$C$68,params!B3643,"cubic")</f>
        <v>#NAME?</v>
      </c>
      <c r="N3643" s="195" t="e">
        <f ca="1">+_xll.BInterpol(#REF!,#REF!,params!B3643,"cubic")</f>
        <v>#NAME?</v>
      </c>
      <c r="O3643" s="153" t="e">
        <f t="shared" ca="1" si="454"/>
        <v>#NAME?</v>
      </c>
    </row>
    <row r="3644" spans="1:15">
      <c r="A3644">
        <v>3641</v>
      </c>
      <c r="B3644">
        <f t="shared" si="452"/>
        <v>14.564</v>
      </c>
      <c r="C3644" s="151" t="e">
        <f ca="1">+_xll.BInterpol(Boost!$R$6:$R$66,Boost!$AZ$6:$AZ$66,params!B3644,"cubic")</f>
        <v>#NAME?</v>
      </c>
      <c r="D3644" s="151" t="e">
        <f ca="1">+_xll.BInterpol(Boost!$R$6:$R$66,Boost!$AX$6:$AX$66,params!B3644,"cubic")</f>
        <v>#NAME?</v>
      </c>
      <c r="E3644" s="198" t="e">
        <f t="shared" ca="1" si="455"/>
        <v>#NAME?</v>
      </c>
      <c r="F3644" s="151" t="e">
        <f ca="1">+_xll.BInterpol(Boost!$R$6:$R$66,Boost!$AY$6:$AY$66,params!B3644,"cubic")</f>
        <v>#NAME?</v>
      </c>
      <c r="G3644" s="151" t="e">
        <f ca="1">_xll.BInterpol(cf!$A$2:$A$68,cf!$B$2:$B$68,params!B3644,"cubic")/100</f>
        <v>#NAME?</v>
      </c>
      <c r="H3644" s="199" t="e">
        <f t="shared" ca="1" si="456"/>
        <v>#NAME?</v>
      </c>
      <c r="I3644" s="152">
        <f t="shared" si="459"/>
        <v>0.21551931927041623</v>
      </c>
      <c r="J3644" s="152">
        <f t="shared" si="457"/>
        <v>5.230045537774064E-5</v>
      </c>
      <c r="K3644" s="3" t="e">
        <f t="shared" ca="1" si="453"/>
        <v>#NAME?</v>
      </c>
      <c r="L3644" s="153" t="e">
        <f t="shared" ca="1" si="458"/>
        <v>#NAME?</v>
      </c>
      <c r="M3644" s="195" t="e">
        <f ca="1">_xll.BInterpol(cf!$A$2:$A$68,cf!$C$2:$C$68,params!B3644,"cubic")</f>
        <v>#NAME?</v>
      </c>
      <c r="N3644" s="195" t="e">
        <f ca="1">+_xll.BInterpol(#REF!,#REF!,params!B3644,"cubic")</f>
        <v>#NAME?</v>
      </c>
      <c r="O3644" s="153" t="e">
        <f t="shared" ca="1" si="454"/>
        <v>#NAME?</v>
      </c>
    </row>
    <row r="3645" spans="1:15">
      <c r="A3645">
        <v>3642</v>
      </c>
      <c r="B3645">
        <f t="shared" si="452"/>
        <v>14.568</v>
      </c>
      <c r="C3645" s="151" t="e">
        <f ca="1">+_xll.BInterpol(Boost!$R$6:$R$66,Boost!$AZ$6:$AZ$66,params!B3645,"cubic")</f>
        <v>#NAME?</v>
      </c>
      <c r="D3645" s="151" t="e">
        <f ca="1">+_xll.BInterpol(Boost!$R$6:$R$66,Boost!$AX$6:$AX$66,params!B3645,"cubic")</f>
        <v>#NAME?</v>
      </c>
      <c r="E3645" s="198" t="e">
        <f t="shared" ca="1" si="455"/>
        <v>#NAME?</v>
      </c>
      <c r="F3645" s="151" t="e">
        <f ca="1">+_xll.BInterpol(Boost!$R$6:$R$66,Boost!$AY$6:$AY$66,params!B3645,"cubic")</f>
        <v>#NAME?</v>
      </c>
      <c r="G3645" s="151" t="e">
        <f ca="1">_xll.BInterpol(cf!$A$2:$A$68,cf!$B$2:$B$68,params!B3645,"cubic")/100</f>
        <v>#NAME?</v>
      </c>
      <c r="H3645" s="199" t="e">
        <f t="shared" ca="1" si="456"/>
        <v>#NAME?</v>
      </c>
      <c r="I3645" s="152">
        <f t="shared" si="459"/>
        <v>0.21557161623921328</v>
      </c>
      <c r="J3645" s="152">
        <f t="shared" si="457"/>
        <v>5.2296968797049814E-5</v>
      </c>
      <c r="K3645" s="3" t="e">
        <f t="shared" ca="1" si="453"/>
        <v>#NAME?</v>
      </c>
      <c r="L3645" s="153" t="e">
        <f t="shared" ca="1" si="458"/>
        <v>#NAME?</v>
      </c>
      <c r="M3645" s="195" t="e">
        <f ca="1">_xll.BInterpol(cf!$A$2:$A$68,cf!$C$2:$C$68,params!B3645,"cubic")</f>
        <v>#NAME?</v>
      </c>
      <c r="N3645" s="195" t="e">
        <f ca="1">+_xll.BInterpol(#REF!,#REF!,params!B3645,"cubic")</f>
        <v>#NAME?</v>
      </c>
      <c r="O3645" s="153" t="e">
        <f t="shared" ca="1" si="454"/>
        <v>#NAME?</v>
      </c>
    </row>
    <row r="3646" spans="1:15">
      <c r="A3646">
        <v>3643</v>
      </c>
      <c r="B3646">
        <f t="shared" si="452"/>
        <v>14.571999999999999</v>
      </c>
      <c r="C3646" s="151" t="e">
        <f ca="1">+_xll.BInterpol(Boost!$R$6:$R$66,Boost!$AZ$6:$AZ$66,params!B3646,"cubic")</f>
        <v>#NAME?</v>
      </c>
      <c r="D3646" s="151" t="e">
        <f ca="1">+_xll.BInterpol(Boost!$R$6:$R$66,Boost!$AX$6:$AX$66,params!B3646,"cubic")</f>
        <v>#NAME?</v>
      </c>
      <c r="E3646" s="198" t="e">
        <f t="shared" ca="1" si="455"/>
        <v>#NAME?</v>
      </c>
      <c r="F3646" s="151" t="e">
        <f ca="1">+_xll.BInterpol(Boost!$R$6:$R$66,Boost!$AY$6:$AY$66,params!B3646,"cubic")</f>
        <v>#NAME?</v>
      </c>
      <c r="G3646" s="151" t="e">
        <f ca="1">_xll.BInterpol(cf!$A$2:$A$68,cf!$B$2:$B$68,params!B3646,"cubic")/100</f>
        <v>#NAME?</v>
      </c>
      <c r="H3646" s="199" t="e">
        <f t="shared" ca="1" si="456"/>
        <v>#NAME?</v>
      </c>
      <c r="I3646" s="152">
        <f t="shared" si="459"/>
        <v>0.21562390972166179</v>
      </c>
      <c r="J3646" s="152">
        <f t="shared" si="457"/>
        <v>5.2293482448506623E-5</v>
      </c>
      <c r="K3646" s="3" t="e">
        <f t="shared" ca="1" si="453"/>
        <v>#NAME?</v>
      </c>
      <c r="L3646" s="153" t="e">
        <f t="shared" ca="1" si="458"/>
        <v>#NAME?</v>
      </c>
      <c r="M3646" s="195" t="e">
        <f ca="1">_xll.BInterpol(cf!$A$2:$A$68,cf!$C$2:$C$68,params!B3646,"cubic")</f>
        <v>#NAME?</v>
      </c>
      <c r="N3646" s="195" t="e">
        <f ca="1">+_xll.BInterpol(#REF!,#REF!,params!B3646,"cubic")</f>
        <v>#NAME?</v>
      </c>
      <c r="O3646" s="153" t="e">
        <f t="shared" ca="1" si="454"/>
        <v>#NAME?</v>
      </c>
    </row>
    <row r="3647" spans="1:15">
      <c r="A3647">
        <v>3644</v>
      </c>
      <c r="B3647">
        <f t="shared" si="452"/>
        <v>14.576000000000001</v>
      </c>
      <c r="C3647" s="151" t="e">
        <f ca="1">+_xll.BInterpol(Boost!$R$6:$R$66,Boost!$AZ$6:$AZ$66,params!B3647,"cubic")</f>
        <v>#NAME?</v>
      </c>
      <c r="D3647" s="151" t="e">
        <f ca="1">+_xll.BInterpol(Boost!$R$6:$R$66,Boost!$AX$6:$AX$66,params!B3647,"cubic")</f>
        <v>#NAME?</v>
      </c>
      <c r="E3647" s="198" t="e">
        <f t="shared" ca="1" si="455"/>
        <v>#NAME?</v>
      </c>
      <c r="F3647" s="151" t="e">
        <f ca="1">+_xll.BInterpol(Boost!$R$6:$R$66,Boost!$AY$6:$AY$66,params!B3647,"cubic")</f>
        <v>#NAME?</v>
      </c>
      <c r="G3647" s="151" t="e">
        <f ca="1">_xll.BInterpol(cf!$A$2:$A$68,cf!$B$2:$B$68,params!B3647,"cubic")/100</f>
        <v>#NAME?</v>
      </c>
      <c r="H3647" s="199" t="e">
        <f t="shared" ca="1" si="456"/>
        <v>#NAME?</v>
      </c>
      <c r="I3647" s="152">
        <f t="shared" si="459"/>
        <v>0.21567619971799445</v>
      </c>
      <c r="J3647" s="152">
        <f t="shared" si="457"/>
        <v>5.2289996332666178E-5</v>
      </c>
      <c r="K3647" s="3" t="e">
        <f t="shared" ca="1" si="453"/>
        <v>#NAME?</v>
      </c>
      <c r="L3647" s="153" t="e">
        <f t="shared" ca="1" si="458"/>
        <v>#NAME?</v>
      </c>
      <c r="M3647" s="195" t="e">
        <f ca="1">_xll.BInterpol(cf!$A$2:$A$68,cf!$C$2:$C$68,params!B3647,"cubic")</f>
        <v>#NAME?</v>
      </c>
      <c r="N3647" s="195" t="e">
        <f ca="1">+_xll.BInterpol(#REF!,#REF!,params!B3647,"cubic")</f>
        <v>#NAME?</v>
      </c>
      <c r="O3647" s="153" t="e">
        <f t="shared" ca="1" si="454"/>
        <v>#NAME?</v>
      </c>
    </row>
    <row r="3648" spans="1:15">
      <c r="A3648">
        <v>3645</v>
      </c>
      <c r="B3648">
        <f t="shared" si="452"/>
        <v>14.58</v>
      </c>
      <c r="C3648" s="151" t="e">
        <f ca="1">+_xll.BInterpol(Boost!$R$6:$R$66,Boost!$AZ$6:$AZ$66,params!B3648,"cubic")</f>
        <v>#NAME?</v>
      </c>
      <c r="D3648" s="151" t="e">
        <f ca="1">+_xll.BInterpol(Boost!$R$6:$R$66,Boost!$AX$6:$AX$66,params!B3648,"cubic")</f>
        <v>#NAME?</v>
      </c>
      <c r="E3648" s="198" t="e">
        <f t="shared" ca="1" si="455"/>
        <v>#NAME?</v>
      </c>
      <c r="F3648" s="151" t="e">
        <f ca="1">+_xll.BInterpol(Boost!$R$6:$R$66,Boost!$AY$6:$AY$66,params!B3648,"cubic")</f>
        <v>#NAME?</v>
      </c>
      <c r="G3648" s="151" t="e">
        <f ca="1">_xll.BInterpol(cf!$A$2:$A$68,cf!$B$2:$B$68,params!B3648,"cubic")/100</f>
        <v>#NAME?</v>
      </c>
      <c r="H3648" s="199" t="e">
        <f t="shared" ca="1" si="456"/>
        <v>#NAME?</v>
      </c>
      <c r="I3648" s="152">
        <f t="shared" si="459"/>
        <v>0.21572848622844354</v>
      </c>
      <c r="J3648" s="152">
        <f t="shared" si="457"/>
        <v>5.2286510449084389E-5</v>
      </c>
      <c r="K3648" s="3" t="e">
        <f t="shared" ca="1" si="453"/>
        <v>#NAME?</v>
      </c>
      <c r="L3648" s="153" t="e">
        <f t="shared" ca="1" si="458"/>
        <v>#NAME?</v>
      </c>
      <c r="M3648" s="195" t="e">
        <f ca="1">_xll.BInterpol(cf!$A$2:$A$68,cf!$C$2:$C$68,params!B3648,"cubic")</f>
        <v>#NAME?</v>
      </c>
      <c r="N3648" s="195" t="e">
        <f ca="1">+_xll.BInterpol(#REF!,#REF!,params!B3648,"cubic")</f>
        <v>#NAME?</v>
      </c>
      <c r="O3648" s="153" t="e">
        <f t="shared" ca="1" si="454"/>
        <v>#NAME?</v>
      </c>
    </row>
    <row r="3649" spans="1:15">
      <c r="A3649">
        <v>3646</v>
      </c>
      <c r="B3649">
        <f t="shared" si="452"/>
        <v>14.584</v>
      </c>
      <c r="C3649" s="151" t="e">
        <f ca="1">+_xll.BInterpol(Boost!$R$6:$R$66,Boost!$AZ$6:$AZ$66,params!B3649,"cubic")</f>
        <v>#NAME?</v>
      </c>
      <c r="D3649" s="151" t="e">
        <f ca="1">+_xll.BInterpol(Boost!$R$6:$R$66,Boost!$AX$6:$AX$66,params!B3649,"cubic")</f>
        <v>#NAME?</v>
      </c>
      <c r="E3649" s="198" t="e">
        <f t="shared" ca="1" si="455"/>
        <v>#NAME?</v>
      </c>
      <c r="F3649" s="151" t="e">
        <f ca="1">+_xll.BInterpol(Boost!$R$6:$R$66,Boost!$AY$6:$AY$66,params!B3649,"cubic")</f>
        <v>#NAME?</v>
      </c>
      <c r="G3649" s="151" t="e">
        <f ca="1">_xll.BInterpol(cf!$A$2:$A$68,cf!$B$2:$B$68,params!B3649,"cubic")/100</f>
        <v>#NAME?</v>
      </c>
      <c r="H3649" s="199" t="e">
        <f t="shared" ca="1" si="456"/>
        <v>#NAME?</v>
      </c>
      <c r="I3649" s="152">
        <f t="shared" si="459"/>
        <v>0.21578076925324152</v>
      </c>
      <c r="J3649" s="152">
        <f t="shared" si="457"/>
        <v>5.2283024797983302E-5</v>
      </c>
      <c r="K3649" s="3" t="e">
        <f t="shared" ca="1" si="453"/>
        <v>#NAME?</v>
      </c>
      <c r="L3649" s="153" t="e">
        <f t="shared" ca="1" si="458"/>
        <v>#NAME?</v>
      </c>
      <c r="M3649" s="195" t="e">
        <f ca="1">_xll.BInterpol(cf!$A$2:$A$68,cf!$C$2:$C$68,params!B3649,"cubic")</f>
        <v>#NAME?</v>
      </c>
      <c r="N3649" s="195" t="e">
        <f ca="1">+_xll.BInterpol(#REF!,#REF!,params!B3649,"cubic")</f>
        <v>#NAME?</v>
      </c>
      <c r="O3649" s="153" t="e">
        <f t="shared" ca="1" si="454"/>
        <v>#NAME?</v>
      </c>
    </row>
    <row r="3650" spans="1:15">
      <c r="A3650">
        <v>3647</v>
      </c>
      <c r="B3650">
        <f t="shared" si="452"/>
        <v>14.587999999999999</v>
      </c>
      <c r="C3650" s="151" t="e">
        <f ca="1">+_xll.BInterpol(Boost!$R$6:$R$66,Boost!$AZ$6:$AZ$66,params!B3650,"cubic")</f>
        <v>#NAME?</v>
      </c>
      <c r="D3650" s="151" t="e">
        <f ca="1">+_xll.BInterpol(Boost!$R$6:$R$66,Boost!$AX$6:$AX$66,params!B3650,"cubic")</f>
        <v>#NAME?</v>
      </c>
      <c r="E3650" s="198" t="e">
        <f t="shared" ca="1" si="455"/>
        <v>#NAME?</v>
      </c>
      <c r="F3650" s="151" t="e">
        <f ca="1">+_xll.BInterpol(Boost!$R$6:$R$66,Boost!$AY$6:$AY$66,params!B3650,"cubic")</f>
        <v>#NAME?</v>
      </c>
      <c r="G3650" s="151" t="e">
        <f ca="1">_xll.BInterpol(cf!$A$2:$A$68,cf!$B$2:$B$68,params!B3650,"cubic")/100</f>
        <v>#NAME?</v>
      </c>
      <c r="H3650" s="199" t="e">
        <f t="shared" ca="1" si="456"/>
        <v>#NAME?</v>
      </c>
      <c r="I3650" s="152">
        <f t="shared" si="459"/>
        <v>0.21583304879262055</v>
      </c>
      <c r="J3650" s="152">
        <f t="shared" si="457"/>
        <v>5.2279539379029849E-5</v>
      </c>
      <c r="K3650" s="3" t="e">
        <f t="shared" ca="1" si="453"/>
        <v>#NAME?</v>
      </c>
      <c r="L3650" s="153" t="e">
        <f t="shared" ca="1" si="458"/>
        <v>#NAME?</v>
      </c>
      <c r="M3650" s="195" t="e">
        <f ca="1">_xll.BInterpol(cf!$A$2:$A$68,cf!$C$2:$C$68,params!B3650,"cubic")</f>
        <v>#NAME?</v>
      </c>
      <c r="N3650" s="195" t="e">
        <f ca="1">+_xll.BInterpol(#REF!,#REF!,params!B3650,"cubic")</f>
        <v>#NAME?</v>
      </c>
      <c r="O3650" s="153" t="e">
        <f t="shared" ca="1" si="454"/>
        <v>#NAME?</v>
      </c>
    </row>
    <row r="3651" spans="1:15">
      <c r="A3651">
        <v>3648</v>
      </c>
      <c r="B3651">
        <f t="shared" si="452"/>
        <v>14.592000000000001</v>
      </c>
      <c r="C3651" s="151" t="e">
        <f ca="1">+_xll.BInterpol(Boost!$R$6:$R$66,Boost!$AZ$6:$AZ$66,params!B3651,"cubic")</f>
        <v>#NAME?</v>
      </c>
      <c r="D3651" s="151" t="e">
        <f ca="1">+_xll.BInterpol(Boost!$R$6:$R$66,Boost!$AX$6:$AX$66,params!B3651,"cubic")</f>
        <v>#NAME?</v>
      </c>
      <c r="E3651" s="198" t="e">
        <f t="shared" ca="1" si="455"/>
        <v>#NAME?</v>
      </c>
      <c r="F3651" s="151" t="e">
        <f ca="1">+_xll.BInterpol(Boost!$R$6:$R$66,Boost!$AY$6:$AY$66,params!B3651,"cubic")</f>
        <v>#NAME?</v>
      </c>
      <c r="G3651" s="151" t="e">
        <f ca="1">_xll.BInterpol(cf!$A$2:$A$68,cf!$B$2:$B$68,params!B3651,"cubic")/100</f>
        <v>#NAME?</v>
      </c>
      <c r="H3651" s="199" t="e">
        <f t="shared" ca="1" si="456"/>
        <v>#NAME?</v>
      </c>
      <c r="I3651" s="152">
        <f t="shared" si="459"/>
        <v>0.21588532484681322</v>
      </c>
      <c r="J3651" s="152">
        <f t="shared" si="457"/>
        <v>5.227605419266812E-5</v>
      </c>
      <c r="K3651" s="3" t="e">
        <f t="shared" ca="1" si="453"/>
        <v>#NAME?</v>
      </c>
      <c r="L3651" s="153" t="e">
        <f t="shared" ca="1" si="458"/>
        <v>#NAME?</v>
      </c>
      <c r="M3651" s="195" t="e">
        <f ca="1">_xll.BInterpol(cf!$A$2:$A$68,cf!$C$2:$C$68,params!B3651,"cubic")</f>
        <v>#NAME?</v>
      </c>
      <c r="N3651" s="195" t="e">
        <f ca="1">+_xll.BInterpol(#REF!,#REF!,params!B3651,"cubic")</f>
        <v>#NAME?</v>
      </c>
      <c r="O3651" s="153" t="e">
        <f t="shared" ca="1" si="454"/>
        <v>#NAME?</v>
      </c>
    </row>
    <row r="3652" spans="1:15">
      <c r="A3652">
        <v>3649</v>
      </c>
      <c r="B3652">
        <f t="shared" ref="B3652:B3715" si="460">+A3652/250</f>
        <v>14.596</v>
      </c>
      <c r="C3652" s="151" t="e">
        <f ca="1">+_xll.BInterpol(Boost!$R$6:$R$66,Boost!$AZ$6:$AZ$66,params!B3652,"cubic")</f>
        <v>#NAME?</v>
      </c>
      <c r="D3652" s="151" t="e">
        <f ca="1">+_xll.BInterpol(Boost!$R$6:$R$66,Boost!$AX$6:$AX$66,params!B3652,"cubic")</f>
        <v>#NAME?</v>
      </c>
      <c r="E3652" s="198" t="e">
        <f t="shared" ca="1" si="455"/>
        <v>#NAME?</v>
      </c>
      <c r="F3652" s="151" t="e">
        <f ca="1">+_xll.BInterpol(Boost!$R$6:$R$66,Boost!$AY$6:$AY$66,params!B3652,"cubic")</f>
        <v>#NAME?</v>
      </c>
      <c r="G3652" s="151" t="e">
        <f ca="1">_xll.BInterpol(cf!$A$2:$A$68,cf!$B$2:$B$68,params!B3652,"cubic")/100</f>
        <v>#NAME?</v>
      </c>
      <c r="H3652" s="199" t="e">
        <f t="shared" ca="1" si="456"/>
        <v>#NAME?</v>
      </c>
      <c r="I3652" s="152">
        <f t="shared" si="459"/>
        <v>0.21593759741605179</v>
      </c>
      <c r="J3652" s="152">
        <f t="shared" si="457"/>
        <v>5.2272569238565048E-5</v>
      </c>
      <c r="K3652" s="3" t="e">
        <f t="shared" ref="K3652:K3715" ca="1" si="461">+EXP(H3652*-B3652)</f>
        <v>#NAME?</v>
      </c>
      <c r="L3652" s="153" t="e">
        <f t="shared" ca="1" si="458"/>
        <v>#NAME?</v>
      </c>
      <c r="M3652" s="195" t="e">
        <f ca="1">_xll.BInterpol(cf!$A$2:$A$68,cf!$C$2:$C$68,params!B3652,"cubic")</f>
        <v>#NAME?</v>
      </c>
      <c r="N3652" s="195" t="e">
        <f ca="1">+_xll.BInterpol(#REF!,#REF!,params!B3652,"cubic")</f>
        <v>#NAME?</v>
      </c>
      <c r="O3652" s="153" t="e">
        <f t="shared" ref="O3652:O3715" ca="1" si="462">+EXP(-B3653*E3653)-EXP(-B3652*E3652)</f>
        <v>#NAME?</v>
      </c>
    </row>
    <row r="3653" spans="1:15">
      <c r="A3653">
        <v>3650</v>
      </c>
      <c r="B3653">
        <f t="shared" si="460"/>
        <v>14.6</v>
      </c>
      <c r="C3653" s="151" t="e">
        <f ca="1">+_xll.BInterpol(Boost!$R$6:$R$66,Boost!$AZ$6:$AZ$66,params!B3653,"cubic")</f>
        <v>#NAME?</v>
      </c>
      <c r="D3653" s="151" t="e">
        <f ca="1">+_xll.BInterpol(Boost!$R$6:$R$66,Boost!$AX$6:$AX$66,params!B3653,"cubic")</f>
        <v>#NAME?</v>
      </c>
      <c r="E3653" s="198" t="e">
        <f t="shared" ref="E3653:E3716" ca="1" si="463">-((1+C3653*B3653)/(1+C3652*B3652)-1)/(B3653-B3652)+((1+F3653*B3653)/(1+F3652*B3652)-1)/(B3653-B3652)</f>
        <v>#NAME?</v>
      </c>
      <c r="F3653" s="151" t="e">
        <f ca="1">+_xll.BInterpol(Boost!$R$6:$R$66,Boost!$AY$6:$AY$66,params!B3653,"cubic")</f>
        <v>#NAME?</v>
      </c>
      <c r="G3653" s="151" t="e">
        <f ca="1">_xll.BInterpol(cf!$A$2:$A$68,cf!$B$2:$B$68,params!B3653,"cubic")/100</f>
        <v>#NAME?</v>
      </c>
      <c r="H3653" s="199" t="e">
        <f t="shared" ref="H3653:H3716" ca="1" si="464">-((1+F3653*B3653)/(1+F3652*B3652)-1)/(B3653-B3652)+((1+G3653*B3653)/(1+G3652*B3652)-1)/(B3653-B3652)</f>
        <v>#NAME?</v>
      </c>
      <c r="I3653" s="152">
        <f t="shared" si="459"/>
        <v>0.21598986650056851</v>
      </c>
      <c r="J3653" s="152">
        <f t="shared" ref="J3653:J3716" si="465">+I3653-I3652</f>
        <v>5.2269084516720632E-5</v>
      </c>
      <c r="K3653" s="3" t="e">
        <f t="shared" ca="1" si="461"/>
        <v>#NAME?</v>
      </c>
      <c r="L3653" s="153" t="e">
        <f t="shared" ref="L3653:L3716" ca="1" si="466">+K3654-K3653</f>
        <v>#NAME?</v>
      </c>
      <c r="M3653" s="195" t="e">
        <f ca="1">_xll.BInterpol(cf!$A$2:$A$68,cf!$C$2:$C$68,params!B3653,"cubic")</f>
        <v>#NAME?</v>
      </c>
      <c r="N3653" s="195" t="e">
        <f ca="1">+_xll.BInterpol(#REF!,#REF!,params!B3653,"cubic")</f>
        <v>#NAME?</v>
      </c>
      <c r="O3653" s="153" t="e">
        <f t="shared" ca="1" si="462"/>
        <v>#NAME?</v>
      </c>
    </row>
    <row r="3654" spans="1:15">
      <c r="A3654">
        <v>3651</v>
      </c>
      <c r="B3654">
        <f t="shared" si="460"/>
        <v>14.603999999999999</v>
      </c>
      <c r="C3654" s="151" t="e">
        <f ca="1">+_xll.BInterpol(Boost!$R$6:$R$66,Boost!$AZ$6:$AZ$66,params!B3654,"cubic")</f>
        <v>#NAME?</v>
      </c>
      <c r="D3654" s="151" t="e">
        <f ca="1">+_xll.BInterpol(Boost!$R$6:$R$66,Boost!$AX$6:$AX$66,params!B3654,"cubic")</f>
        <v>#NAME?</v>
      </c>
      <c r="E3654" s="198" t="e">
        <f t="shared" ca="1" si="463"/>
        <v>#NAME?</v>
      </c>
      <c r="F3654" s="151" t="e">
        <f ca="1">+_xll.BInterpol(Boost!$R$6:$R$66,Boost!$AY$6:$AY$66,params!B3654,"cubic")</f>
        <v>#NAME?</v>
      </c>
      <c r="G3654" s="151" t="e">
        <f ca="1">_xll.BInterpol(cf!$A$2:$A$68,cf!$B$2:$B$68,params!B3654,"cubic")/100</f>
        <v>#NAME?</v>
      </c>
      <c r="H3654" s="199" t="e">
        <f t="shared" ca="1" si="464"/>
        <v>#NAME?</v>
      </c>
      <c r="I3654" s="152">
        <f t="shared" si="459"/>
        <v>0.21604213210059575</v>
      </c>
      <c r="J3654" s="152">
        <f t="shared" si="465"/>
        <v>5.2265600027245895E-5</v>
      </c>
      <c r="K3654" s="3" t="e">
        <f t="shared" ca="1" si="461"/>
        <v>#NAME?</v>
      </c>
      <c r="L3654" s="153" t="e">
        <f t="shared" ca="1" si="466"/>
        <v>#NAME?</v>
      </c>
      <c r="M3654" s="195" t="e">
        <f ca="1">_xll.BInterpol(cf!$A$2:$A$68,cf!$C$2:$C$68,params!B3654,"cubic")</f>
        <v>#NAME?</v>
      </c>
      <c r="N3654" s="195" t="e">
        <f ca="1">+_xll.BInterpol(#REF!,#REF!,params!B3654,"cubic")</f>
        <v>#NAME?</v>
      </c>
      <c r="O3654" s="153" t="e">
        <f t="shared" ca="1" si="462"/>
        <v>#NAME?</v>
      </c>
    </row>
    <row r="3655" spans="1:15">
      <c r="A3655">
        <v>3652</v>
      </c>
      <c r="B3655">
        <f t="shared" si="460"/>
        <v>14.608000000000001</v>
      </c>
      <c r="C3655" s="151" t="e">
        <f ca="1">+_xll.BInterpol(Boost!$R$6:$R$66,Boost!$AZ$6:$AZ$66,params!B3655,"cubic")</f>
        <v>#NAME?</v>
      </c>
      <c r="D3655" s="151" t="e">
        <f ca="1">+_xll.BInterpol(Boost!$R$6:$R$66,Boost!$AX$6:$AX$66,params!B3655,"cubic")</f>
        <v>#NAME?</v>
      </c>
      <c r="E3655" s="198" t="e">
        <f t="shared" ca="1" si="463"/>
        <v>#NAME?</v>
      </c>
      <c r="F3655" s="151" t="e">
        <f ca="1">+_xll.BInterpol(Boost!$R$6:$R$66,Boost!$AY$6:$AY$66,params!B3655,"cubic")</f>
        <v>#NAME?</v>
      </c>
      <c r="G3655" s="151" t="e">
        <f ca="1">_xll.BInterpol(cf!$A$2:$A$68,cf!$B$2:$B$68,params!B3655,"cubic")/100</f>
        <v>#NAME?</v>
      </c>
      <c r="H3655" s="199" t="e">
        <f t="shared" ca="1" si="464"/>
        <v>#NAME?</v>
      </c>
      <c r="I3655" s="152">
        <f t="shared" si="459"/>
        <v>0.21609439421636589</v>
      </c>
      <c r="J3655" s="152">
        <f t="shared" si="465"/>
        <v>5.2262115770140838E-5</v>
      </c>
      <c r="K3655" s="3" t="e">
        <f t="shared" ca="1" si="461"/>
        <v>#NAME?</v>
      </c>
      <c r="L3655" s="153" t="e">
        <f t="shared" ca="1" si="466"/>
        <v>#NAME?</v>
      </c>
      <c r="M3655" s="195" t="e">
        <f ca="1">_xll.BInterpol(cf!$A$2:$A$68,cf!$C$2:$C$68,params!B3655,"cubic")</f>
        <v>#NAME?</v>
      </c>
      <c r="N3655" s="195" t="e">
        <f ca="1">+_xll.BInterpol(#REF!,#REF!,params!B3655,"cubic")</f>
        <v>#NAME?</v>
      </c>
      <c r="O3655" s="153" t="e">
        <f t="shared" ca="1" si="462"/>
        <v>#NAME?</v>
      </c>
    </row>
    <row r="3656" spans="1:15">
      <c r="A3656">
        <v>3653</v>
      </c>
      <c r="B3656">
        <f t="shared" si="460"/>
        <v>14.612</v>
      </c>
      <c r="C3656" s="151" t="e">
        <f ca="1">+_xll.BInterpol(Boost!$R$6:$R$66,Boost!$AZ$6:$AZ$66,params!B3656,"cubic")</f>
        <v>#NAME?</v>
      </c>
      <c r="D3656" s="151" t="e">
        <f ca="1">+_xll.BInterpol(Boost!$R$6:$R$66,Boost!$AX$6:$AX$66,params!B3656,"cubic")</f>
        <v>#NAME?</v>
      </c>
      <c r="E3656" s="198" t="e">
        <f t="shared" ca="1" si="463"/>
        <v>#NAME?</v>
      </c>
      <c r="F3656" s="151" t="e">
        <f ca="1">+_xll.BInterpol(Boost!$R$6:$R$66,Boost!$AY$6:$AY$66,params!B3656,"cubic")</f>
        <v>#NAME?</v>
      </c>
      <c r="G3656" s="151" t="e">
        <f ca="1">_xll.BInterpol(cf!$A$2:$A$68,cf!$B$2:$B$68,params!B3656,"cubic")/100</f>
        <v>#NAME?</v>
      </c>
      <c r="H3656" s="199" t="e">
        <f t="shared" ca="1" si="464"/>
        <v>#NAME?</v>
      </c>
      <c r="I3656" s="152">
        <f t="shared" si="459"/>
        <v>0.21614665284811108</v>
      </c>
      <c r="J3656" s="152">
        <f t="shared" si="465"/>
        <v>5.2258631745183415E-5</v>
      </c>
      <c r="K3656" s="3" t="e">
        <f t="shared" ca="1" si="461"/>
        <v>#NAME?</v>
      </c>
      <c r="L3656" s="153" t="e">
        <f t="shared" ca="1" si="466"/>
        <v>#NAME?</v>
      </c>
      <c r="M3656" s="195" t="e">
        <f ca="1">_xll.BInterpol(cf!$A$2:$A$68,cf!$C$2:$C$68,params!B3656,"cubic")</f>
        <v>#NAME?</v>
      </c>
      <c r="N3656" s="195" t="e">
        <f ca="1">+_xll.BInterpol(#REF!,#REF!,params!B3656,"cubic")</f>
        <v>#NAME?</v>
      </c>
      <c r="O3656" s="153" t="e">
        <f t="shared" ca="1" si="462"/>
        <v>#NAME?</v>
      </c>
    </row>
    <row r="3657" spans="1:15">
      <c r="A3657">
        <v>3654</v>
      </c>
      <c r="B3657">
        <f t="shared" si="460"/>
        <v>14.616</v>
      </c>
      <c r="C3657" s="151" t="e">
        <f ca="1">+_xll.BInterpol(Boost!$R$6:$R$66,Boost!$AZ$6:$AZ$66,params!B3657,"cubic")</f>
        <v>#NAME?</v>
      </c>
      <c r="D3657" s="151" t="e">
        <f ca="1">+_xll.BInterpol(Boost!$R$6:$R$66,Boost!$AX$6:$AX$66,params!B3657,"cubic")</f>
        <v>#NAME?</v>
      </c>
      <c r="E3657" s="198" t="e">
        <f t="shared" ca="1" si="463"/>
        <v>#NAME?</v>
      </c>
      <c r="F3657" s="151" t="e">
        <f ca="1">+_xll.BInterpol(Boost!$R$6:$R$66,Boost!$AY$6:$AY$66,params!B3657,"cubic")</f>
        <v>#NAME?</v>
      </c>
      <c r="G3657" s="151" t="e">
        <f ca="1">_xll.BInterpol(cf!$A$2:$A$68,cf!$B$2:$B$68,params!B3657,"cubic")/100</f>
        <v>#NAME?</v>
      </c>
      <c r="H3657" s="199" t="e">
        <f t="shared" ca="1" si="464"/>
        <v>#NAME?</v>
      </c>
      <c r="I3657" s="152">
        <f t="shared" si="459"/>
        <v>0.21619890799606356</v>
      </c>
      <c r="J3657" s="152">
        <f t="shared" si="465"/>
        <v>5.2255147952484648E-5</v>
      </c>
      <c r="K3657" s="3" t="e">
        <f t="shared" ca="1" si="461"/>
        <v>#NAME?</v>
      </c>
      <c r="L3657" s="153" t="e">
        <f t="shared" ca="1" si="466"/>
        <v>#NAME?</v>
      </c>
      <c r="M3657" s="195" t="e">
        <f ca="1">_xll.BInterpol(cf!$A$2:$A$68,cf!$C$2:$C$68,params!B3657,"cubic")</f>
        <v>#NAME?</v>
      </c>
      <c r="N3657" s="195" t="e">
        <f ca="1">+_xll.BInterpol(#REF!,#REF!,params!B3657,"cubic")</f>
        <v>#NAME?</v>
      </c>
      <c r="O3657" s="153" t="e">
        <f t="shared" ca="1" si="462"/>
        <v>#NAME?</v>
      </c>
    </row>
    <row r="3658" spans="1:15">
      <c r="A3658">
        <v>3655</v>
      </c>
      <c r="B3658">
        <f t="shared" si="460"/>
        <v>14.62</v>
      </c>
      <c r="C3658" s="151" t="e">
        <f ca="1">+_xll.BInterpol(Boost!$R$6:$R$66,Boost!$AZ$6:$AZ$66,params!B3658,"cubic")</f>
        <v>#NAME?</v>
      </c>
      <c r="D3658" s="151" t="e">
        <f ca="1">+_xll.BInterpol(Boost!$R$6:$R$66,Boost!$AX$6:$AX$66,params!B3658,"cubic")</f>
        <v>#NAME?</v>
      </c>
      <c r="E3658" s="198" t="e">
        <f t="shared" ca="1" si="463"/>
        <v>#NAME?</v>
      </c>
      <c r="F3658" s="151" t="e">
        <f ca="1">+_xll.BInterpol(Boost!$R$6:$R$66,Boost!$AY$6:$AY$66,params!B3658,"cubic")</f>
        <v>#NAME?</v>
      </c>
      <c r="G3658" s="151" t="e">
        <f ca="1">_xll.BInterpol(cf!$A$2:$A$68,cf!$B$2:$B$68,params!B3658,"cubic")/100</f>
        <v>#NAME?</v>
      </c>
      <c r="H3658" s="199" t="e">
        <f t="shared" ca="1" si="464"/>
        <v>#NAME?</v>
      </c>
      <c r="I3658" s="152">
        <f t="shared" si="459"/>
        <v>0.21625115966045561</v>
      </c>
      <c r="J3658" s="152">
        <f t="shared" si="465"/>
        <v>5.2251664392044539E-5</v>
      </c>
      <c r="K3658" s="3" t="e">
        <f t="shared" ca="1" si="461"/>
        <v>#NAME?</v>
      </c>
      <c r="L3658" s="153" t="e">
        <f t="shared" ca="1" si="466"/>
        <v>#NAME?</v>
      </c>
      <c r="M3658" s="195" t="e">
        <f ca="1">_xll.BInterpol(cf!$A$2:$A$68,cf!$C$2:$C$68,params!B3658,"cubic")</f>
        <v>#NAME?</v>
      </c>
      <c r="N3658" s="195" t="e">
        <f ca="1">+_xll.BInterpol(#REF!,#REF!,params!B3658,"cubic")</f>
        <v>#NAME?</v>
      </c>
      <c r="O3658" s="153" t="e">
        <f t="shared" ca="1" si="462"/>
        <v>#NAME?</v>
      </c>
    </row>
    <row r="3659" spans="1:15">
      <c r="A3659">
        <v>3656</v>
      </c>
      <c r="B3659">
        <f t="shared" si="460"/>
        <v>14.624000000000001</v>
      </c>
      <c r="C3659" s="151" t="e">
        <f ca="1">+_xll.BInterpol(Boost!$R$6:$R$66,Boost!$AZ$6:$AZ$66,params!B3659,"cubic")</f>
        <v>#NAME?</v>
      </c>
      <c r="D3659" s="151" t="e">
        <f ca="1">+_xll.BInterpol(Boost!$R$6:$R$66,Boost!$AX$6:$AX$66,params!B3659,"cubic")</f>
        <v>#NAME?</v>
      </c>
      <c r="E3659" s="198" t="e">
        <f t="shared" ca="1" si="463"/>
        <v>#NAME?</v>
      </c>
      <c r="F3659" s="151" t="e">
        <f ca="1">+_xll.BInterpol(Boost!$R$6:$R$66,Boost!$AY$6:$AY$66,params!B3659,"cubic")</f>
        <v>#NAME?</v>
      </c>
      <c r="G3659" s="151" t="e">
        <f ca="1">_xll.BInterpol(cf!$A$2:$A$68,cf!$B$2:$B$68,params!B3659,"cubic")/100</f>
        <v>#NAME?</v>
      </c>
      <c r="H3659" s="199" t="e">
        <f t="shared" ca="1" si="464"/>
        <v>#NAME?</v>
      </c>
      <c r="I3659" s="152">
        <f t="shared" si="459"/>
        <v>0.21630340784151958</v>
      </c>
      <c r="J3659" s="152">
        <f t="shared" si="465"/>
        <v>5.2248181063974108E-5</v>
      </c>
      <c r="K3659" s="3" t="e">
        <f t="shared" ca="1" si="461"/>
        <v>#NAME?</v>
      </c>
      <c r="L3659" s="153" t="e">
        <f t="shared" ca="1" si="466"/>
        <v>#NAME?</v>
      </c>
      <c r="M3659" s="195" t="e">
        <f ca="1">_xll.BInterpol(cf!$A$2:$A$68,cf!$C$2:$C$68,params!B3659,"cubic")</f>
        <v>#NAME?</v>
      </c>
      <c r="N3659" s="195" t="e">
        <f ca="1">+_xll.BInterpol(#REF!,#REF!,params!B3659,"cubic")</f>
        <v>#NAME?</v>
      </c>
      <c r="O3659" s="153" t="e">
        <f t="shared" ca="1" si="462"/>
        <v>#NAME?</v>
      </c>
    </row>
    <row r="3660" spans="1:15">
      <c r="A3660">
        <v>3657</v>
      </c>
      <c r="B3660">
        <f t="shared" si="460"/>
        <v>14.628</v>
      </c>
      <c r="C3660" s="151" t="e">
        <f ca="1">+_xll.BInterpol(Boost!$R$6:$R$66,Boost!$AZ$6:$AZ$66,params!B3660,"cubic")</f>
        <v>#NAME?</v>
      </c>
      <c r="D3660" s="151" t="e">
        <f ca="1">+_xll.BInterpol(Boost!$R$6:$R$66,Boost!$AX$6:$AX$66,params!B3660,"cubic")</f>
        <v>#NAME?</v>
      </c>
      <c r="E3660" s="198" t="e">
        <f t="shared" ca="1" si="463"/>
        <v>#NAME?</v>
      </c>
      <c r="F3660" s="151" t="e">
        <f ca="1">+_xll.BInterpol(Boost!$R$6:$R$66,Boost!$AY$6:$AY$66,params!B3660,"cubic")</f>
        <v>#NAME?</v>
      </c>
      <c r="G3660" s="151" t="e">
        <f ca="1">_xll.BInterpol(cf!$A$2:$A$68,cf!$B$2:$B$68,params!B3660,"cubic")/100</f>
        <v>#NAME?</v>
      </c>
      <c r="H3660" s="199" t="e">
        <f t="shared" ca="1" si="464"/>
        <v>#NAME?</v>
      </c>
      <c r="I3660" s="152">
        <f t="shared" si="459"/>
        <v>0.21635565253948752</v>
      </c>
      <c r="J3660" s="152">
        <f t="shared" si="465"/>
        <v>5.224469796794029E-5</v>
      </c>
      <c r="K3660" s="3" t="e">
        <f t="shared" ca="1" si="461"/>
        <v>#NAME?</v>
      </c>
      <c r="L3660" s="153" t="e">
        <f t="shared" ca="1" si="466"/>
        <v>#NAME?</v>
      </c>
      <c r="M3660" s="195" t="e">
        <f ca="1">_xll.BInterpol(cf!$A$2:$A$68,cf!$C$2:$C$68,params!B3660,"cubic")</f>
        <v>#NAME?</v>
      </c>
      <c r="N3660" s="195" t="e">
        <f ca="1">+_xll.BInterpol(#REF!,#REF!,params!B3660,"cubic")</f>
        <v>#NAME?</v>
      </c>
      <c r="O3660" s="153" t="e">
        <f t="shared" ca="1" si="462"/>
        <v>#NAME?</v>
      </c>
    </row>
    <row r="3661" spans="1:15">
      <c r="A3661">
        <v>3658</v>
      </c>
      <c r="B3661">
        <f t="shared" si="460"/>
        <v>14.632</v>
      </c>
      <c r="C3661" s="151" t="e">
        <f ca="1">+_xll.BInterpol(Boost!$R$6:$R$66,Boost!$AZ$6:$AZ$66,params!B3661,"cubic")</f>
        <v>#NAME?</v>
      </c>
      <c r="D3661" s="151" t="e">
        <f ca="1">+_xll.BInterpol(Boost!$R$6:$R$66,Boost!$AX$6:$AX$66,params!B3661,"cubic")</f>
        <v>#NAME?</v>
      </c>
      <c r="E3661" s="198" t="e">
        <f t="shared" ca="1" si="463"/>
        <v>#NAME?</v>
      </c>
      <c r="F3661" s="151" t="e">
        <f ca="1">+_xll.BInterpol(Boost!$R$6:$R$66,Boost!$AY$6:$AY$66,params!B3661,"cubic")</f>
        <v>#NAME?</v>
      </c>
      <c r="G3661" s="151" t="e">
        <f ca="1">_xll.BInterpol(cf!$A$2:$A$68,cf!$B$2:$B$68,params!B3661,"cubic")/100</f>
        <v>#NAME?</v>
      </c>
      <c r="H3661" s="199" t="e">
        <f t="shared" ca="1" si="464"/>
        <v>#NAME?</v>
      </c>
      <c r="I3661" s="152">
        <f t="shared" si="459"/>
        <v>0.21640789375459168</v>
      </c>
      <c r="J3661" s="152">
        <f t="shared" si="465"/>
        <v>5.2241215104165128E-5</v>
      </c>
      <c r="K3661" s="3" t="e">
        <f t="shared" ca="1" si="461"/>
        <v>#NAME?</v>
      </c>
      <c r="L3661" s="153" t="e">
        <f t="shared" ca="1" si="466"/>
        <v>#NAME?</v>
      </c>
      <c r="M3661" s="195" t="e">
        <f ca="1">_xll.BInterpol(cf!$A$2:$A$68,cf!$C$2:$C$68,params!B3661,"cubic")</f>
        <v>#NAME?</v>
      </c>
      <c r="N3661" s="195" t="e">
        <f ca="1">+_xll.BInterpol(#REF!,#REF!,params!B3661,"cubic")</f>
        <v>#NAME?</v>
      </c>
      <c r="O3661" s="153" t="e">
        <f t="shared" ca="1" si="462"/>
        <v>#NAME?</v>
      </c>
    </row>
    <row r="3662" spans="1:15">
      <c r="A3662">
        <v>3659</v>
      </c>
      <c r="B3662">
        <f t="shared" si="460"/>
        <v>14.635999999999999</v>
      </c>
      <c r="C3662" s="151" t="e">
        <f ca="1">+_xll.BInterpol(Boost!$R$6:$R$66,Boost!$AZ$6:$AZ$66,params!B3662,"cubic")</f>
        <v>#NAME?</v>
      </c>
      <c r="D3662" s="151" t="e">
        <f ca="1">+_xll.BInterpol(Boost!$R$6:$R$66,Boost!$AX$6:$AX$66,params!B3662,"cubic")</f>
        <v>#NAME?</v>
      </c>
      <c r="E3662" s="198" t="e">
        <f t="shared" ca="1" si="463"/>
        <v>#NAME?</v>
      </c>
      <c r="F3662" s="151" t="e">
        <f ca="1">+_xll.BInterpol(Boost!$R$6:$R$66,Boost!$AY$6:$AY$66,params!B3662,"cubic")</f>
        <v>#NAME?</v>
      </c>
      <c r="G3662" s="151" t="e">
        <f ca="1">_xll.BInterpol(cf!$A$2:$A$68,cf!$B$2:$B$68,params!B3662,"cubic")/100</f>
        <v>#NAME?</v>
      </c>
      <c r="H3662" s="199" t="e">
        <f t="shared" ca="1" si="464"/>
        <v>#NAME?</v>
      </c>
      <c r="I3662" s="152">
        <f t="shared" si="459"/>
        <v>0.21646013148706433</v>
      </c>
      <c r="J3662" s="152">
        <f t="shared" si="465"/>
        <v>5.2237732472648624E-5</v>
      </c>
      <c r="K3662" s="3" t="e">
        <f t="shared" ca="1" si="461"/>
        <v>#NAME?</v>
      </c>
      <c r="L3662" s="153" t="e">
        <f t="shared" ca="1" si="466"/>
        <v>#NAME?</v>
      </c>
      <c r="M3662" s="195" t="e">
        <f ca="1">_xll.BInterpol(cf!$A$2:$A$68,cf!$C$2:$C$68,params!B3662,"cubic")</f>
        <v>#NAME?</v>
      </c>
      <c r="N3662" s="195" t="e">
        <f ca="1">+_xll.BInterpol(#REF!,#REF!,params!B3662,"cubic")</f>
        <v>#NAME?</v>
      </c>
      <c r="O3662" s="153" t="e">
        <f t="shared" ca="1" si="462"/>
        <v>#NAME?</v>
      </c>
    </row>
    <row r="3663" spans="1:15">
      <c r="A3663">
        <v>3660</v>
      </c>
      <c r="B3663">
        <f t="shared" si="460"/>
        <v>14.64</v>
      </c>
      <c r="C3663" s="151" t="e">
        <f ca="1">+_xll.BInterpol(Boost!$R$6:$R$66,Boost!$AZ$6:$AZ$66,params!B3663,"cubic")</f>
        <v>#NAME?</v>
      </c>
      <c r="D3663" s="151" t="e">
        <f ca="1">+_xll.BInterpol(Boost!$R$6:$R$66,Boost!$AX$6:$AX$66,params!B3663,"cubic")</f>
        <v>#NAME?</v>
      </c>
      <c r="E3663" s="198" t="e">
        <f t="shared" ca="1" si="463"/>
        <v>#NAME?</v>
      </c>
      <c r="F3663" s="151" t="e">
        <f ca="1">+_xll.BInterpol(Boost!$R$6:$R$66,Boost!$AY$6:$AY$66,params!B3663,"cubic")</f>
        <v>#NAME?</v>
      </c>
      <c r="G3663" s="151" t="e">
        <f ca="1">_xll.BInterpol(cf!$A$2:$A$68,cf!$B$2:$B$68,params!B3663,"cubic")/100</f>
        <v>#NAME?</v>
      </c>
      <c r="H3663" s="199" t="e">
        <f t="shared" ca="1" si="464"/>
        <v>#NAME?</v>
      </c>
      <c r="I3663" s="152">
        <f t="shared" si="459"/>
        <v>0.2165123657371375</v>
      </c>
      <c r="J3663" s="152">
        <f t="shared" si="465"/>
        <v>5.2234250073168731E-5</v>
      </c>
      <c r="K3663" s="3" t="e">
        <f t="shared" ca="1" si="461"/>
        <v>#NAME?</v>
      </c>
      <c r="L3663" s="153" t="e">
        <f t="shared" ca="1" si="466"/>
        <v>#NAME?</v>
      </c>
      <c r="M3663" s="195" t="e">
        <f ca="1">_xll.BInterpol(cf!$A$2:$A$68,cf!$C$2:$C$68,params!B3663,"cubic")</f>
        <v>#NAME?</v>
      </c>
      <c r="N3663" s="195" t="e">
        <f ca="1">+_xll.BInterpol(#REF!,#REF!,params!B3663,"cubic")</f>
        <v>#NAME?</v>
      </c>
      <c r="O3663" s="153" t="e">
        <f t="shared" ca="1" si="462"/>
        <v>#NAME?</v>
      </c>
    </row>
    <row r="3664" spans="1:15">
      <c r="A3664">
        <v>3661</v>
      </c>
      <c r="B3664">
        <f t="shared" si="460"/>
        <v>14.644</v>
      </c>
      <c r="C3664" s="151" t="e">
        <f ca="1">+_xll.BInterpol(Boost!$R$6:$R$66,Boost!$AZ$6:$AZ$66,params!B3664,"cubic")</f>
        <v>#NAME?</v>
      </c>
      <c r="D3664" s="151" t="e">
        <f ca="1">+_xll.BInterpol(Boost!$R$6:$R$66,Boost!$AX$6:$AX$66,params!B3664,"cubic")</f>
        <v>#NAME?</v>
      </c>
      <c r="E3664" s="198" t="e">
        <f t="shared" ca="1" si="463"/>
        <v>#NAME?</v>
      </c>
      <c r="F3664" s="151" t="e">
        <f ca="1">+_xll.BInterpol(Boost!$R$6:$R$66,Boost!$AY$6:$AY$66,params!B3664,"cubic")</f>
        <v>#NAME?</v>
      </c>
      <c r="G3664" s="151" t="e">
        <f ca="1">_xll.BInterpol(cf!$A$2:$A$68,cf!$B$2:$B$68,params!B3664,"cubic")/100</f>
        <v>#NAME?</v>
      </c>
      <c r="H3664" s="199" t="e">
        <f t="shared" ca="1" si="464"/>
        <v>#NAME?</v>
      </c>
      <c r="I3664" s="152">
        <f t="shared" ref="I3664:I3727" si="467">1-EXP($R$5*-1*B3664/(1-$R$6))</f>
        <v>0.21656459650504345</v>
      </c>
      <c r="J3664" s="152">
        <f t="shared" si="465"/>
        <v>5.2230767905947495E-5</v>
      </c>
      <c r="K3664" s="3" t="e">
        <f t="shared" ca="1" si="461"/>
        <v>#NAME?</v>
      </c>
      <c r="L3664" s="153" t="e">
        <f t="shared" ca="1" si="466"/>
        <v>#NAME?</v>
      </c>
      <c r="M3664" s="195" t="e">
        <f ca="1">_xll.BInterpol(cf!$A$2:$A$68,cf!$C$2:$C$68,params!B3664,"cubic")</f>
        <v>#NAME?</v>
      </c>
      <c r="N3664" s="195" t="e">
        <f ca="1">+_xll.BInterpol(#REF!,#REF!,params!B3664,"cubic")</f>
        <v>#NAME?</v>
      </c>
      <c r="O3664" s="153" t="e">
        <f t="shared" ca="1" si="462"/>
        <v>#NAME?</v>
      </c>
    </row>
    <row r="3665" spans="1:15">
      <c r="A3665">
        <v>3662</v>
      </c>
      <c r="B3665">
        <f t="shared" si="460"/>
        <v>14.648</v>
      </c>
      <c r="C3665" s="151" t="e">
        <f ca="1">+_xll.BInterpol(Boost!$R$6:$R$66,Boost!$AZ$6:$AZ$66,params!B3665,"cubic")</f>
        <v>#NAME?</v>
      </c>
      <c r="D3665" s="151" t="e">
        <f ca="1">+_xll.BInterpol(Boost!$R$6:$R$66,Boost!$AX$6:$AX$66,params!B3665,"cubic")</f>
        <v>#NAME?</v>
      </c>
      <c r="E3665" s="198" t="e">
        <f t="shared" ca="1" si="463"/>
        <v>#NAME?</v>
      </c>
      <c r="F3665" s="151" t="e">
        <f ca="1">+_xll.BInterpol(Boost!$R$6:$R$66,Boost!$AY$6:$AY$66,params!B3665,"cubic")</f>
        <v>#NAME?</v>
      </c>
      <c r="G3665" s="151" t="e">
        <f ca="1">_xll.BInterpol(cf!$A$2:$A$68,cf!$B$2:$B$68,params!B3665,"cubic")/100</f>
        <v>#NAME?</v>
      </c>
      <c r="H3665" s="199" t="e">
        <f t="shared" ca="1" si="464"/>
        <v>#NAME?</v>
      </c>
      <c r="I3665" s="152">
        <f t="shared" si="467"/>
        <v>0.21661682379101421</v>
      </c>
      <c r="J3665" s="152">
        <f t="shared" si="465"/>
        <v>5.2227285970762871E-5</v>
      </c>
      <c r="K3665" s="3" t="e">
        <f t="shared" ca="1" si="461"/>
        <v>#NAME?</v>
      </c>
      <c r="L3665" s="153" t="e">
        <f t="shared" ca="1" si="466"/>
        <v>#NAME?</v>
      </c>
      <c r="M3665" s="195" t="e">
        <f ca="1">_xll.BInterpol(cf!$A$2:$A$68,cf!$C$2:$C$68,params!B3665,"cubic")</f>
        <v>#NAME?</v>
      </c>
      <c r="N3665" s="195" t="e">
        <f ca="1">+_xll.BInterpol(#REF!,#REF!,params!B3665,"cubic")</f>
        <v>#NAME?</v>
      </c>
      <c r="O3665" s="153" t="e">
        <f t="shared" ca="1" si="462"/>
        <v>#NAME?</v>
      </c>
    </row>
    <row r="3666" spans="1:15">
      <c r="A3666">
        <v>3663</v>
      </c>
      <c r="B3666">
        <f t="shared" si="460"/>
        <v>14.651999999999999</v>
      </c>
      <c r="C3666" s="151" t="e">
        <f ca="1">+_xll.BInterpol(Boost!$R$6:$R$66,Boost!$AZ$6:$AZ$66,params!B3666,"cubic")</f>
        <v>#NAME?</v>
      </c>
      <c r="D3666" s="151" t="e">
        <f ca="1">+_xll.BInterpol(Boost!$R$6:$R$66,Boost!$AX$6:$AX$66,params!B3666,"cubic")</f>
        <v>#NAME?</v>
      </c>
      <c r="E3666" s="198" t="e">
        <f t="shared" ca="1" si="463"/>
        <v>#NAME?</v>
      </c>
      <c r="F3666" s="151" t="e">
        <f ca="1">+_xll.BInterpol(Boost!$R$6:$R$66,Boost!$AY$6:$AY$66,params!B3666,"cubic")</f>
        <v>#NAME?</v>
      </c>
      <c r="G3666" s="151" t="e">
        <f ca="1">_xll.BInterpol(cf!$A$2:$A$68,cf!$B$2:$B$68,params!B3666,"cubic")/100</f>
        <v>#NAME?</v>
      </c>
      <c r="H3666" s="199" t="e">
        <f t="shared" ca="1" si="464"/>
        <v>#NAME?</v>
      </c>
      <c r="I3666" s="152">
        <f t="shared" si="467"/>
        <v>0.21666904759528194</v>
      </c>
      <c r="J3666" s="152">
        <f t="shared" si="465"/>
        <v>5.2223804267725882E-5</v>
      </c>
      <c r="K3666" s="3" t="e">
        <f t="shared" ca="1" si="461"/>
        <v>#NAME?</v>
      </c>
      <c r="L3666" s="153" t="e">
        <f t="shared" ca="1" si="466"/>
        <v>#NAME?</v>
      </c>
      <c r="M3666" s="195" t="e">
        <f ca="1">_xll.BInterpol(cf!$A$2:$A$68,cf!$C$2:$C$68,params!B3666,"cubic")</f>
        <v>#NAME?</v>
      </c>
      <c r="N3666" s="195" t="e">
        <f ca="1">+_xll.BInterpol(#REF!,#REF!,params!B3666,"cubic")</f>
        <v>#NAME?</v>
      </c>
      <c r="O3666" s="153" t="e">
        <f t="shared" ca="1" si="462"/>
        <v>#NAME?</v>
      </c>
    </row>
    <row r="3667" spans="1:15">
      <c r="A3667">
        <v>3664</v>
      </c>
      <c r="B3667">
        <f t="shared" si="460"/>
        <v>14.656000000000001</v>
      </c>
      <c r="C3667" s="151" t="e">
        <f ca="1">+_xll.BInterpol(Boost!$R$6:$R$66,Boost!$AZ$6:$AZ$66,params!B3667,"cubic")</f>
        <v>#NAME?</v>
      </c>
      <c r="D3667" s="151" t="e">
        <f ca="1">+_xll.BInterpol(Boost!$R$6:$R$66,Boost!$AX$6:$AX$66,params!B3667,"cubic")</f>
        <v>#NAME?</v>
      </c>
      <c r="E3667" s="198" t="e">
        <f t="shared" ca="1" si="463"/>
        <v>#NAME?</v>
      </c>
      <c r="F3667" s="151" t="e">
        <f ca="1">+_xll.BInterpol(Boost!$R$6:$R$66,Boost!$AY$6:$AY$66,params!B3667,"cubic")</f>
        <v>#NAME?</v>
      </c>
      <c r="G3667" s="151" t="e">
        <f ca="1">_xll.BInterpol(cf!$A$2:$A$68,cf!$B$2:$B$68,params!B3667,"cubic")/100</f>
        <v>#NAME?</v>
      </c>
      <c r="H3667" s="199" t="e">
        <f t="shared" ca="1" si="464"/>
        <v>#NAME?</v>
      </c>
      <c r="I3667" s="152">
        <f t="shared" si="467"/>
        <v>0.21672126791807877</v>
      </c>
      <c r="J3667" s="152">
        <f t="shared" si="465"/>
        <v>5.2220322796836527E-5</v>
      </c>
      <c r="K3667" s="3" t="e">
        <f t="shared" ca="1" si="461"/>
        <v>#NAME?</v>
      </c>
      <c r="L3667" s="153" t="e">
        <f t="shared" ca="1" si="466"/>
        <v>#NAME?</v>
      </c>
      <c r="M3667" s="195" t="e">
        <f ca="1">_xll.BInterpol(cf!$A$2:$A$68,cf!$C$2:$C$68,params!B3667,"cubic")</f>
        <v>#NAME?</v>
      </c>
      <c r="N3667" s="195" t="e">
        <f ca="1">+_xll.BInterpol(#REF!,#REF!,params!B3667,"cubic")</f>
        <v>#NAME?</v>
      </c>
      <c r="O3667" s="153" t="e">
        <f t="shared" ca="1" si="462"/>
        <v>#NAME?</v>
      </c>
    </row>
    <row r="3668" spans="1:15">
      <c r="A3668">
        <v>3665</v>
      </c>
      <c r="B3668">
        <f t="shared" si="460"/>
        <v>14.66</v>
      </c>
      <c r="C3668" s="151" t="e">
        <f ca="1">+_xll.BInterpol(Boost!$R$6:$R$66,Boost!$AZ$6:$AZ$66,params!B3668,"cubic")</f>
        <v>#NAME?</v>
      </c>
      <c r="D3668" s="151" t="e">
        <f ca="1">+_xll.BInterpol(Boost!$R$6:$R$66,Boost!$AX$6:$AX$66,params!B3668,"cubic")</f>
        <v>#NAME?</v>
      </c>
      <c r="E3668" s="198" t="e">
        <f t="shared" ca="1" si="463"/>
        <v>#NAME?</v>
      </c>
      <c r="F3668" s="151" t="e">
        <f ca="1">+_xll.BInterpol(Boost!$R$6:$R$66,Boost!$AY$6:$AY$66,params!B3668,"cubic")</f>
        <v>#NAME?</v>
      </c>
      <c r="G3668" s="151" t="e">
        <f ca="1">_xll.BInterpol(cf!$A$2:$A$68,cf!$B$2:$B$68,params!B3668,"cubic")/100</f>
        <v>#NAME?</v>
      </c>
      <c r="H3668" s="199" t="e">
        <f t="shared" ca="1" si="464"/>
        <v>#NAME?</v>
      </c>
      <c r="I3668" s="152">
        <f t="shared" si="467"/>
        <v>0.21677348475963687</v>
      </c>
      <c r="J3668" s="152">
        <f t="shared" si="465"/>
        <v>5.2216841558094806E-5</v>
      </c>
      <c r="K3668" s="3" t="e">
        <f t="shared" ca="1" si="461"/>
        <v>#NAME?</v>
      </c>
      <c r="L3668" s="153" t="e">
        <f t="shared" ca="1" si="466"/>
        <v>#NAME?</v>
      </c>
      <c r="M3668" s="195" t="e">
        <f ca="1">_xll.BInterpol(cf!$A$2:$A$68,cf!$C$2:$C$68,params!B3668,"cubic")</f>
        <v>#NAME?</v>
      </c>
      <c r="N3668" s="195" t="e">
        <f ca="1">+_xll.BInterpol(#REF!,#REF!,params!B3668,"cubic")</f>
        <v>#NAME?</v>
      </c>
      <c r="O3668" s="153" t="e">
        <f t="shared" ca="1" si="462"/>
        <v>#NAME?</v>
      </c>
    </row>
    <row r="3669" spans="1:15">
      <c r="A3669">
        <v>3666</v>
      </c>
      <c r="B3669">
        <f t="shared" si="460"/>
        <v>14.664</v>
      </c>
      <c r="C3669" s="151" t="e">
        <f ca="1">+_xll.BInterpol(Boost!$R$6:$R$66,Boost!$AZ$6:$AZ$66,params!B3669,"cubic")</f>
        <v>#NAME?</v>
      </c>
      <c r="D3669" s="151" t="e">
        <f ca="1">+_xll.BInterpol(Boost!$R$6:$R$66,Boost!$AX$6:$AX$66,params!B3669,"cubic")</f>
        <v>#NAME?</v>
      </c>
      <c r="E3669" s="198" t="e">
        <f t="shared" ca="1" si="463"/>
        <v>#NAME?</v>
      </c>
      <c r="F3669" s="151" t="e">
        <f ca="1">+_xll.BInterpol(Boost!$R$6:$R$66,Boost!$AY$6:$AY$66,params!B3669,"cubic")</f>
        <v>#NAME?</v>
      </c>
      <c r="G3669" s="151" t="e">
        <f ca="1">_xll.BInterpol(cf!$A$2:$A$68,cf!$B$2:$B$68,params!B3669,"cubic")/100</f>
        <v>#NAME?</v>
      </c>
      <c r="H3669" s="199" t="e">
        <f t="shared" ca="1" si="464"/>
        <v>#NAME?</v>
      </c>
      <c r="I3669" s="152">
        <f t="shared" si="467"/>
        <v>0.21682569812018826</v>
      </c>
      <c r="J3669" s="152">
        <f t="shared" si="465"/>
        <v>5.2213360551389698E-5</v>
      </c>
      <c r="K3669" s="3" t="e">
        <f t="shared" ca="1" si="461"/>
        <v>#NAME?</v>
      </c>
      <c r="L3669" s="153" t="e">
        <f t="shared" ca="1" si="466"/>
        <v>#NAME?</v>
      </c>
      <c r="M3669" s="195" t="e">
        <f ca="1">_xll.BInterpol(cf!$A$2:$A$68,cf!$C$2:$C$68,params!B3669,"cubic")</f>
        <v>#NAME?</v>
      </c>
      <c r="N3669" s="195" t="e">
        <f ca="1">+_xll.BInterpol(#REF!,#REF!,params!B3669,"cubic")</f>
        <v>#NAME?</v>
      </c>
      <c r="O3669" s="153" t="e">
        <f t="shared" ca="1" si="462"/>
        <v>#NAME?</v>
      </c>
    </row>
    <row r="3670" spans="1:15">
      <c r="A3670">
        <v>3667</v>
      </c>
      <c r="B3670">
        <f t="shared" si="460"/>
        <v>14.667999999999999</v>
      </c>
      <c r="C3670" s="151" t="e">
        <f ca="1">+_xll.BInterpol(Boost!$R$6:$R$66,Boost!$AZ$6:$AZ$66,params!B3670,"cubic")</f>
        <v>#NAME?</v>
      </c>
      <c r="D3670" s="151" t="e">
        <f ca="1">+_xll.BInterpol(Boost!$R$6:$R$66,Boost!$AX$6:$AX$66,params!B3670,"cubic")</f>
        <v>#NAME?</v>
      </c>
      <c r="E3670" s="198" t="e">
        <f t="shared" ca="1" si="463"/>
        <v>#NAME?</v>
      </c>
      <c r="F3670" s="151" t="e">
        <f ca="1">+_xll.BInterpol(Boost!$R$6:$R$66,Boost!$AY$6:$AY$66,params!B3670,"cubic")</f>
        <v>#NAME?</v>
      </c>
      <c r="G3670" s="151" t="e">
        <f ca="1">_xll.BInterpol(cf!$A$2:$A$68,cf!$B$2:$B$68,params!B3670,"cubic")/100</f>
        <v>#NAME?</v>
      </c>
      <c r="H3670" s="199" t="e">
        <f t="shared" ca="1" si="464"/>
        <v>#NAME?</v>
      </c>
      <c r="I3670" s="152">
        <f t="shared" si="467"/>
        <v>0.21687790799996487</v>
      </c>
      <c r="J3670" s="152">
        <f t="shared" si="465"/>
        <v>5.220987977661018E-5</v>
      </c>
      <c r="K3670" s="3" t="e">
        <f t="shared" ca="1" si="461"/>
        <v>#NAME?</v>
      </c>
      <c r="L3670" s="153" t="e">
        <f t="shared" ca="1" si="466"/>
        <v>#NAME?</v>
      </c>
      <c r="M3670" s="195" t="e">
        <f ca="1">_xll.BInterpol(cf!$A$2:$A$68,cf!$C$2:$C$68,params!B3670,"cubic")</f>
        <v>#NAME?</v>
      </c>
      <c r="N3670" s="195" t="e">
        <f ca="1">+_xll.BInterpol(#REF!,#REF!,params!B3670,"cubic")</f>
        <v>#NAME?</v>
      </c>
      <c r="O3670" s="153" t="e">
        <f t="shared" ca="1" si="462"/>
        <v>#NAME?</v>
      </c>
    </row>
    <row r="3671" spans="1:15">
      <c r="A3671">
        <v>3668</v>
      </c>
      <c r="B3671">
        <f t="shared" si="460"/>
        <v>14.672000000000001</v>
      </c>
      <c r="C3671" s="151" t="e">
        <f ca="1">+_xll.BInterpol(Boost!$R$6:$R$66,Boost!$AZ$6:$AZ$66,params!B3671,"cubic")</f>
        <v>#NAME?</v>
      </c>
      <c r="D3671" s="151" t="e">
        <f ca="1">+_xll.BInterpol(Boost!$R$6:$R$66,Boost!$AX$6:$AX$66,params!B3671,"cubic")</f>
        <v>#NAME?</v>
      </c>
      <c r="E3671" s="198" t="e">
        <f t="shared" ca="1" si="463"/>
        <v>#NAME?</v>
      </c>
      <c r="F3671" s="151" t="e">
        <f ca="1">+_xll.BInterpol(Boost!$R$6:$R$66,Boost!$AY$6:$AY$66,params!B3671,"cubic")</f>
        <v>#NAME?</v>
      </c>
      <c r="G3671" s="151" t="e">
        <f ca="1">_xll.BInterpol(cf!$A$2:$A$68,cf!$B$2:$B$68,params!B3671,"cubic")/100</f>
        <v>#NAME?</v>
      </c>
      <c r="H3671" s="199" t="e">
        <f t="shared" ca="1" si="464"/>
        <v>#NAME?</v>
      </c>
      <c r="I3671" s="152">
        <f t="shared" si="467"/>
        <v>0.21693011439919896</v>
      </c>
      <c r="J3671" s="152">
        <f t="shared" si="465"/>
        <v>5.2206399234089318E-5</v>
      </c>
      <c r="K3671" s="3" t="e">
        <f t="shared" ca="1" si="461"/>
        <v>#NAME?</v>
      </c>
      <c r="L3671" s="153" t="e">
        <f t="shared" ca="1" si="466"/>
        <v>#NAME?</v>
      </c>
      <c r="M3671" s="195" t="e">
        <f ca="1">_xll.BInterpol(cf!$A$2:$A$68,cf!$C$2:$C$68,params!B3671,"cubic")</f>
        <v>#NAME?</v>
      </c>
      <c r="N3671" s="195" t="e">
        <f ca="1">+_xll.BInterpol(#REF!,#REF!,params!B3671,"cubic")</f>
        <v>#NAME?</v>
      </c>
      <c r="O3671" s="153" t="e">
        <f t="shared" ca="1" si="462"/>
        <v>#NAME?</v>
      </c>
    </row>
    <row r="3672" spans="1:15">
      <c r="A3672">
        <v>3669</v>
      </c>
      <c r="B3672">
        <f t="shared" si="460"/>
        <v>14.676</v>
      </c>
      <c r="C3672" s="151" t="e">
        <f ca="1">+_xll.BInterpol(Boost!$R$6:$R$66,Boost!$AZ$6:$AZ$66,params!B3672,"cubic")</f>
        <v>#NAME?</v>
      </c>
      <c r="D3672" s="151" t="e">
        <f ca="1">+_xll.BInterpol(Boost!$R$6:$R$66,Boost!$AX$6:$AX$66,params!B3672,"cubic")</f>
        <v>#NAME?</v>
      </c>
      <c r="E3672" s="198" t="e">
        <f t="shared" ca="1" si="463"/>
        <v>#NAME?</v>
      </c>
      <c r="F3672" s="151" t="e">
        <f ca="1">+_xll.BInterpol(Boost!$R$6:$R$66,Boost!$AY$6:$AY$66,params!B3672,"cubic")</f>
        <v>#NAME?</v>
      </c>
      <c r="G3672" s="151" t="e">
        <f ca="1">_xll.BInterpol(cf!$A$2:$A$68,cf!$B$2:$B$68,params!B3672,"cubic")/100</f>
        <v>#NAME?</v>
      </c>
      <c r="H3672" s="199" t="e">
        <f t="shared" ca="1" si="464"/>
        <v>#NAME?</v>
      </c>
      <c r="I3672" s="152">
        <f t="shared" si="467"/>
        <v>0.21698231731812234</v>
      </c>
      <c r="J3672" s="152">
        <f t="shared" si="465"/>
        <v>5.2202918923383024E-5</v>
      </c>
      <c r="K3672" s="3" t="e">
        <f t="shared" ca="1" si="461"/>
        <v>#NAME?</v>
      </c>
      <c r="L3672" s="153" t="e">
        <f t="shared" ca="1" si="466"/>
        <v>#NAME?</v>
      </c>
      <c r="M3672" s="195" t="e">
        <f ca="1">_xll.BInterpol(cf!$A$2:$A$68,cf!$C$2:$C$68,params!B3672,"cubic")</f>
        <v>#NAME?</v>
      </c>
      <c r="N3672" s="195" t="e">
        <f ca="1">+_xll.BInterpol(#REF!,#REF!,params!B3672,"cubic")</f>
        <v>#NAME?</v>
      </c>
      <c r="O3672" s="153" t="e">
        <f t="shared" ca="1" si="462"/>
        <v>#NAME?</v>
      </c>
    </row>
    <row r="3673" spans="1:15">
      <c r="A3673">
        <v>3670</v>
      </c>
      <c r="B3673">
        <f t="shared" si="460"/>
        <v>14.68</v>
      </c>
      <c r="C3673" s="151" t="e">
        <f ca="1">+_xll.BInterpol(Boost!$R$6:$R$66,Boost!$AZ$6:$AZ$66,params!B3673,"cubic")</f>
        <v>#NAME?</v>
      </c>
      <c r="D3673" s="151" t="e">
        <f ca="1">+_xll.BInterpol(Boost!$R$6:$R$66,Boost!$AX$6:$AX$66,params!B3673,"cubic")</f>
        <v>#NAME?</v>
      </c>
      <c r="E3673" s="198" t="e">
        <f t="shared" ca="1" si="463"/>
        <v>#NAME?</v>
      </c>
      <c r="F3673" s="151" t="e">
        <f ca="1">+_xll.BInterpol(Boost!$R$6:$R$66,Boost!$AY$6:$AY$66,params!B3673,"cubic")</f>
        <v>#NAME?</v>
      </c>
      <c r="G3673" s="151" t="e">
        <f ca="1">_xll.BInterpol(cf!$A$2:$A$68,cf!$B$2:$B$68,params!B3673,"cubic")/100</f>
        <v>#NAME?</v>
      </c>
      <c r="H3673" s="199" t="e">
        <f t="shared" ca="1" si="464"/>
        <v>#NAME?</v>
      </c>
      <c r="I3673" s="152">
        <f t="shared" si="467"/>
        <v>0.21703451675696717</v>
      </c>
      <c r="J3673" s="152">
        <f t="shared" si="465"/>
        <v>5.2199438844824364E-5</v>
      </c>
      <c r="K3673" s="3" t="e">
        <f t="shared" ca="1" si="461"/>
        <v>#NAME?</v>
      </c>
      <c r="L3673" s="153" t="e">
        <f t="shared" ca="1" si="466"/>
        <v>#NAME?</v>
      </c>
      <c r="M3673" s="195" t="e">
        <f ca="1">_xll.BInterpol(cf!$A$2:$A$68,cf!$C$2:$C$68,params!B3673,"cubic")</f>
        <v>#NAME?</v>
      </c>
      <c r="N3673" s="195" t="e">
        <f ca="1">+_xll.BInterpol(#REF!,#REF!,params!B3673,"cubic")</f>
        <v>#NAME?</v>
      </c>
      <c r="O3673" s="153" t="e">
        <f t="shared" ca="1" si="462"/>
        <v>#NAME?</v>
      </c>
    </row>
    <row r="3674" spans="1:15">
      <c r="A3674">
        <v>3671</v>
      </c>
      <c r="B3674">
        <f t="shared" si="460"/>
        <v>14.683999999999999</v>
      </c>
      <c r="C3674" s="151" t="e">
        <f ca="1">+_xll.BInterpol(Boost!$R$6:$R$66,Boost!$AZ$6:$AZ$66,params!B3674,"cubic")</f>
        <v>#NAME?</v>
      </c>
      <c r="D3674" s="151" t="e">
        <f ca="1">+_xll.BInterpol(Boost!$R$6:$R$66,Boost!$AX$6:$AX$66,params!B3674,"cubic")</f>
        <v>#NAME?</v>
      </c>
      <c r="E3674" s="198" t="e">
        <f t="shared" ca="1" si="463"/>
        <v>#NAME?</v>
      </c>
      <c r="F3674" s="151" t="e">
        <f ca="1">+_xll.BInterpol(Boost!$R$6:$R$66,Boost!$AY$6:$AY$66,params!B3674,"cubic")</f>
        <v>#NAME?</v>
      </c>
      <c r="G3674" s="151" t="e">
        <f ca="1">_xll.BInterpol(cf!$A$2:$A$68,cf!$B$2:$B$68,params!B3674,"cubic")/100</f>
        <v>#NAME?</v>
      </c>
      <c r="H3674" s="199" t="e">
        <f t="shared" ca="1" si="464"/>
        <v>#NAME?</v>
      </c>
      <c r="I3674" s="152">
        <f t="shared" si="467"/>
        <v>0.21708671271596536</v>
      </c>
      <c r="J3674" s="152">
        <f t="shared" si="465"/>
        <v>5.2195958998191294E-5</v>
      </c>
      <c r="K3674" s="3" t="e">
        <f t="shared" ca="1" si="461"/>
        <v>#NAME?</v>
      </c>
      <c r="L3674" s="153" t="e">
        <f t="shared" ca="1" si="466"/>
        <v>#NAME?</v>
      </c>
      <c r="M3674" s="195" t="e">
        <f ca="1">_xll.BInterpol(cf!$A$2:$A$68,cf!$C$2:$C$68,params!B3674,"cubic")</f>
        <v>#NAME?</v>
      </c>
      <c r="N3674" s="195" t="e">
        <f ca="1">+_xll.BInterpol(#REF!,#REF!,params!B3674,"cubic")</f>
        <v>#NAME?</v>
      </c>
      <c r="O3674" s="153" t="e">
        <f t="shared" ca="1" si="462"/>
        <v>#NAME?</v>
      </c>
    </row>
    <row r="3675" spans="1:15">
      <c r="A3675">
        <v>3672</v>
      </c>
      <c r="B3675">
        <f t="shared" si="460"/>
        <v>14.688000000000001</v>
      </c>
      <c r="C3675" s="151" t="e">
        <f ca="1">+_xll.BInterpol(Boost!$R$6:$R$66,Boost!$AZ$6:$AZ$66,params!B3675,"cubic")</f>
        <v>#NAME?</v>
      </c>
      <c r="D3675" s="151" t="e">
        <f ca="1">+_xll.BInterpol(Boost!$R$6:$R$66,Boost!$AX$6:$AX$66,params!B3675,"cubic")</f>
        <v>#NAME?</v>
      </c>
      <c r="E3675" s="198" t="e">
        <f t="shared" ca="1" si="463"/>
        <v>#NAME?</v>
      </c>
      <c r="F3675" s="151" t="e">
        <f ca="1">+_xll.BInterpol(Boost!$R$6:$R$66,Boost!$AY$6:$AY$66,params!B3675,"cubic")</f>
        <v>#NAME?</v>
      </c>
      <c r="G3675" s="151" t="e">
        <f ca="1">_xll.BInterpol(cf!$A$2:$A$68,cf!$B$2:$B$68,params!B3675,"cubic")/100</f>
        <v>#NAME?</v>
      </c>
      <c r="H3675" s="199" t="e">
        <f t="shared" ca="1" si="464"/>
        <v>#NAME?</v>
      </c>
      <c r="I3675" s="152">
        <f t="shared" si="467"/>
        <v>0.21713890519534906</v>
      </c>
      <c r="J3675" s="152">
        <f t="shared" si="465"/>
        <v>5.2192479383705859E-5</v>
      </c>
      <c r="K3675" s="3" t="e">
        <f t="shared" ca="1" si="461"/>
        <v>#NAME?</v>
      </c>
      <c r="L3675" s="153" t="e">
        <f t="shared" ca="1" si="466"/>
        <v>#NAME?</v>
      </c>
      <c r="M3675" s="195" t="e">
        <f ca="1">_xll.BInterpol(cf!$A$2:$A$68,cf!$C$2:$C$68,params!B3675,"cubic")</f>
        <v>#NAME?</v>
      </c>
      <c r="N3675" s="195" t="e">
        <f ca="1">+_xll.BInterpol(#REF!,#REF!,params!B3675,"cubic")</f>
        <v>#NAME?</v>
      </c>
      <c r="O3675" s="153" t="e">
        <f t="shared" ca="1" si="462"/>
        <v>#NAME?</v>
      </c>
    </row>
    <row r="3676" spans="1:15">
      <c r="A3676">
        <v>3673</v>
      </c>
      <c r="B3676">
        <f t="shared" si="460"/>
        <v>14.692</v>
      </c>
      <c r="C3676" s="151" t="e">
        <f ca="1">+_xll.BInterpol(Boost!$R$6:$R$66,Boost!$AZ$6:$AZ$66,params!B3676,"cubic")</f>
        <v>#NAME?</v>
      </c>
      <c r="D3676" s="151" t="e">
        <f ca="1">+_xll.BInterpol(Boost!$R$6:$R$66,Boost!$AX$6:$AX$66,params!B3676,"cubic")</f>
        <v>#NAME?</v>
      </c>
      <c r="E3676" s="198" t="e">
        <f t="shared" ca="1" si="463"/>
        <v>#NAME?</v>
      </c>
      <c r="F3676" s="151" t="e">
        <f ca="1">+_xll.BInterpol(Boost!$R$6:$R$66,Boost!$AY$6:$AY$66,params!B3676,"cubic")</f>
        <v>#NAME?</v>
      </c>
      <c r="G3676" s="151" t="e">
        <f ca="1">_xll.BInterpol(cf!$A$2:$A$68,cf!$B$2:$B$68,params!B3676,"cubic")/100</f>
        <v>#NAME?</v>
      </c>
      <c r="H3676" s="199" t="e">
        <f t="shared" ca="1" si="464"/>
        <v>#NAME?</v>
      </c>
      <c r="I3676" s="152">
        <f t="shared" si="467"/>
        <v>0.21719109419534999</v>
      </c>
      <c r="J3676" s="152">
        <f t="shared" si="465"/>
        <v>5.2189000000923969E-5</v>
      </c>
      <c r="K3676" s="3" t="e">
        <f t="shared" ca="1" si="461"/>
        <v>#NAME?</v>
      </c>
      <c r="L3676" s="153" t="e">
        <f t="shared" ca="1" si="466"/>
        <v>#NAME?</v>
      </c>
      <c r="M3676" s="195" t="e">
        <f ca="1">_xll.BInterpol(cf!$A$2:$A$68,cf!$C$2:$C$68,params!B3676,"cubic")</f>
        <v>#NAME?</v>
      </c>
      <c r="N3676" s="195" t="e">
        <f ca="1">+_xll.BInterpol(#REF!,#REF!,params!B3676,"cubic")</f>
        <v>#NAME?</v>
      </c>
      <c r="O3676" s="153" t="e">
        <f t="shared" ca="1" si="462"/>
        <v>#NAME?</v>
      </c>
    </row>
    <row r="3677" spans="1:15">
      <c r="A3677">
        <v>3674</v>
      </c>
      <c r="B3677">
        <f t="shared" si="460"/>
        <v>14.696</v>
      </c>
      <c r="C3677" s="151" t="e">
        <f ca="1">+_xll.BInterpol(Boost!$R$6:$R$66,Boost!$AZ$6:$AZ$66,params!B3677,"cubic")</f>
        <v>#NAME?</v>
      </c>
      <c r="D3677" s="151" t="e">
        <f ca="1">+_xll.BInterpol(Boost!$R$6:$R$66,Boost!$AX$6:$AX$66,params!B3677,"cubic")</f>
        <v>#NAME?</v>
      </c>
      <c r="E3677" s="198" t="e">
        <f t="shared" ca="1" si="463"/>
        <v>#NAME?</v>
      </c>
      <c r="F3677" s="151" t="e">
        <f ca="1">+_xll.BInterpol(Boost!$R$6:$R$66,Boost!$AY$6:$AY$66,params!B3677,"cubic")</f>
        <v>#NAME?</v>
      </c>
      <c r="G3677" s="151" t="e">
        <f ca="1">_xll.BInterpol(cf!$A$2:$A$68,cf!$B$2:$B$68,params!B3677,"cubic")/100</f>
        <v>#NAME?</v>
      </c>
      <c r="H3677" s="199" t="e">
        <f t="shared" ca="1" si="464"/>
        <v>#NAME?</v>
      </c>
      <c r="I3677" s="152">
        <f t="shared" si="467"/>
        <v>0.21724327971620028</v>
      </c>
      <c r="J3677" s="152">
        <f t="shared" si="465"/>
        <v>5.2185520850289713E-5</v>
      </c>
      <c r="K3677" s="3" t="e">
        <f t="shared" ca="1" si="461"/>
        <v>#NAME?</v>
      </c>
      <c r="L3677" s="153" t="e">
        <f t="shared" ca="1" si="466"/>
        <v>#NAME?</v>
      </c>
      <c r="M3677" s="195" t="e">
        <f ca="1">_xll.BInterpol(cf!$A$2:$A$68,cf!$C$2:$C$68,params!B3677,"cubic")</f>
        <v>#NAME?</v>
      </c>
      <c r="N3677" s="195" t="e">
        <f ca="1">+_xll.BInterpol(#REF!,#REF!,params!B3677,"cubic")</f>
        <v>#NAME?</v>
      </c>
      <c r="O3677" s="153" t="e">
        <f t="shared" ca="1" si="462"/>
        <v>#NAME?</v>
      </c>
    </row>
    <row r="3678" spans="1:15">
      <c r="A3678">
        <v>3675</v>
      </c>
      <c r="B3678">
        <f t="shared" si="460"/>
        <v>14.7</v>
      </c>
      <c r="C3678" s="151" t="e">
        <f ca="1">+_xll.BInterpol(Boost!$R$6:$R$66,Boost!$AZ$6:$AZ$66,params!B3678,"cubic")</f>
        <v>#NAME?</v>
      </c>
      <c r="D3678" s="151" t="e">
        <f ca="1">+_xll.BInterpol(Boost!$R$6:$R$66,Boost!$AX$6:$AX$66,params!B3678,"cubic")</f>
        <v>#NAME?</v>
      </c>
      <c r="E3678" s="198" t="e">
        <f t="shared" ca="1" si="463"/>
        <v>#NAME?</v>
      </c>
      <c r="F3678" s="151" t="e">
        <f ca="1">+_xll.BInterpol(Boost!$R$6:$R$66,Boost!$AY$6:$AY$66,params!B3678,"cubic")</f>
        <v>#NAME?</v>
      </c>
      <c r="G3678" s="151" t="e">
        <f ca="1">_xll.BInterpol(cf!$A$2:$A$68,cf!$B$2:$B$68,params!B3678,"cubic")/100</f>
        <v>#NAME?</v>
      </c>
      <c r="H3678" s="199" t="e">
        <f t="shared" ca="1" si="464"/>
        <v>#NAME?</v>
      </c>
      <c r="I3678" s="152">
        <f t="shared" si="467"/>
        <v>0.21729546175813186</v>
      </c>
      <c r="J3678" s="152">
        <f t="shared" si="465"/>
        <v>5.2182041931581047E-5</v>
      </c>
      <c r="K3678" s="3" t="e">
        <f t="shared" ca="1" si="461"/>
        <v>#NAME?</v>
      </c>
      <c r="L3678" s="153" t="e">
        <f t="shared" ca="1" si="466"/>
        <v>#NAME?</v>
      </c>
      <c r="M3678" s="195" t="e">
        <f ca="1">_xll.BInterpol(cf!$A$2:$A$68,cf!$C$2:$C$68,params!B3678,"cubic")</f>
        <v>#NAME?</v>
      </c>
      <c r="N3678" s="195" t="e">
        <f ca="1">+_xll.BInterpol(#REF!,#REF!,params!B3678,"cubic")</f>
        <v>#NAME?</v>
      </c>
      <c r="O3678" s="153" t="e">
        <f t="shared" ca="1" si="462"/>
        <v>#NAME?</v>
      </c>
    </row>
    <row r="3679" spans="1:15">
      <c r="A3679">
        <v>3676</v>
      </c>
      <c r="B3679">
        <f t="shared" si="460"/>
        <v>14.704000000000001</v>
      </c>
      <c r="C3679" s="151" t="e">
        <f ca="1">+_xll.BInterpol(Boost!$R$6:$R$66,Boost!$AZ$6:$AZ$66,params!B3679,"cubic")</f>
        <v>#NAME?</v>
      </c>
      <c r="D3679" s="151" t="e">
        <f ca="1">+_xll.BInterpol(Boost!$R$6:$R$66,Boost!$AX$6:$AX$66,params!B3679,"cubic")</f>
        <v>#NAME?</v>
      </c>
      <c r="E3679" s="198" t="e">
        <f t="shared" ca="1" si="463"/>
        <v>#NAME?</v>
      </c>
      <c r="F3679" s="151" t="e">
        <f ca="1">+_xll.BInterpol(Boost!$R$6:$R$66,Boost!$AY$6:$AY$66,params!B3679,"cubic")</f>
        <v>#NAME?</v>
      </c>
      <c r="G3679" s="151" t="e">
        <f ca="1">_xll.BInterpol(cf!$A$2:$A$68,cf!$B$2:$B$68,params!B3679,"cubic")/100</f>
        <v>#NAME?</v>
      </c>
      <c r="H3679" s="199" t="e">
        <f t="shared" ca="1" si="464"/>
        <v>#NAME?</v>
      </c>
      <c r="I3679" s="152">
        <f t="shared" si="467"/>
        <v>0.21734764032137655</v>
      </c>
      <c r="J3679" s="152">
        <f t="shared" si="465"/>
        <v>5.2178563244686949E-5</v>
      </c>
      <c r="K3679" s="3" t="e">
        <f t="shared" ca="1" si="461"/>
        <v>#NAME?</v>
      </c>
      <c r="L3679" s="153" t="e">
        <f t="shared" ca="1" si="466"/>
        <v>#NAME?</v>
      </c>
      <c r="M3679" s="195" t="e">
        <f ca="1">_xll.BInterpol(cf!$A$2:$A$68,cf!$C$2:$C$68,params!B3679,"cubic")</f>
        <v>#NAME?</v>
      </c>
      <c r="N3679" s="195" t="e">
        <f ca="1">+_xll.BInterpol(#REF!,#REF!,params!B3679,"cubic")</f>
        <v>#NAME?</v>
      </c>
      <c r="O3679" s="153" t="e">
        <f t="shared" ca="1" si="462"/>
        <v>#NAME?</v>
      </c>
    </row>
    <row r="3680" spans="1:15">
      <c r="A3680">
        <v>3677</v>
      </c>
      <c r="B3680">
        <f t="shared" si="460"/>
        <v>14.708</v>
      </c>
      <c r="C3680" s="151" t="e">
        <f ca="1">+_xll.BInterpol(Boost!$R$6:$R$66,Boost!$AZ$6:$AZ$66,params!B3680,"cubic")</f>
        <v>#NAME?</v>
      </c>
      <c r="D3680" s="151" t="e">
        <f ca="1">+_xll.BInterpol(Boost!$R$6:$R$66,Boost!$AX$6:$AX$66,params!B3680,"cubic")</f>
        <v>#NAME?</v>
      </c>
      <c r="E3680" s="198" t="e">
        <f t="shared" ca="1" si="463"/>
        <v>#NAME?</v>
      </c>
      <c r="F3680" s="151" t="e">
        <f ca="1">+_xll.BInterpol(Boost!$R$6:$R$66,Boost!$AY$6:$AY$66,params!B3680,"cubic")</f>
        <v>#NAME?</v>
      </c>
      <c r="G3680" s="151" t="e">
        <f ca="1">_xll.BInterpol(cf!$A$2:$A$68,cf!$B$2:$B$68,params!B3680,"cubic")/100</f>
        <v>#NAME?</v>
      </c>
      <c r="H3680" s="199" t="e">
        <f t="shared" ca="1" si="464"/>
        <v>#NAME?</v>
      </c>
      <c r="I3680" s="152">
        <f t="shared" si="467"/>
        <v>0.21739981540616626</v>
      </c>
      <c r="J3680" s="152">
        <f t="shared" si="465"/>
        <v>5.217508478971844E-5</v>
      </c>
      <c r="K3680" s="3" t="e">
        <f t="shared" ca="1" si="461"/>
        <v>#NAME?</v>
      </c>
      <c r="L3680" s="153" t="e">
        <f t="shared" ca="1" si="466"/>
        <v>#NAME?</v>
      </c>
      <c r="M3680" s="195" t="e">
        <f ca="1">_xll.BInterpol(cf!$A$2:$A$68,cf!$C$2:$C$68,params!B3680,"cubic")</f>
        <v>#NAME?</v>
      </c>
      <c r="N3680" s="195" t="e">
        <f ca="1">+_xll.BInterpol(#REF!,#REF!,params!B3680,"cubic")</f>
        <v>#NAME?</v>
      </c>
      <c r="O3680" s="153" t="e">
        <f t="shared" ca="1" si="462"/>
        <v>#NAME?</v>
      </c>
    </row>
    <row r="3681" spans="1:15">
      <c r="A3681">
        <v>3678</v>
      </c>
      <c r="B3681">
        <f t="shared" si="460"/>
        <v>14.712</v>
      </c>
      <c r="C3681" s="151" t="e">
        <f ca="1">+_xll.BInterpol(Boost!$R$6:$R$66,Boost!$AZ$6:$AZ$66,params!B3681,"cubic")</f>
        <v>#NAME?</v>
      </c>
      <c r="D3681" s="151" t="e">
        <f ca="1">+_xll.BInterpol(Boost!$R$6:$R$66,Boost!$AX$6:$AX$66,params!B3681,"cubic")</f>
        <v>#NAME?</v>
      </c>
      <c r="E3681" s="198" t="e">
        <f t="shared" ca="1" si="463"/>
        <v>#NAME?</v>
      </c>
      <c r="F3681" s="151" t="e">
        <f ca="1">+_xll.BInterpol(Boost!$R$6:$R$66,Boost!$AY$6:$AY$66,params!B3681,"cubic")</f>
        <v>#NAME?</v>
      </c>
      <c r="G3681" s="151" t="e">
        <f ca="1">_xll.BInterpol(cf!$A$2:$A$68,cf!$B$2:$B$68,params!B3681,"cubic")/100</f>
        <v>#NAME?</v>
      </c>
      <c r="H3681" s="199" t="e">
        <f t="shared" ca="1" si="464"/>
        <v>#NAME?</v>
      </c>
      <c r="I3681" s="152">
        <f t="shared" si="467"/>
        <v>0.21745198701273305</v>
      </c>
      <c r="J3681" s="152">
        <f t="shared" si="465"/>
        <v>5.2171606566786544E-5</v>
      </c>
      <c r="K3681" s="3" t="e">
        <f t="shared" ca="1" si="461"/>
        <v>#NAME?</v>
      </c>
      <c r="L3681" s="153" t="e">
        <f t="shared" ca="1" si="466"/>
        <v>#NAME?</v>
      </c>
      <c r="M3681" s="195" t="e">
        <f ca="1">_xll.BInterpol(cf!$A$2:$A$68,cf!$C$2:$C$68,params!B3681,"cubic")</f>
        <v>#NAME?</v>
      </c>
      <c r="N3681" s="195" t="e">
        <f ca="1">+_xll.BInterpol(#REF!,#REF!,params!B3681,"cubic")</f>
        <v>#NAME?</v>
      </c>
      <c r="O3681" s="153" t="e">
        <f t="shared" ca="1" si="462"/>
        <v>#NAME?</v>
      </c>
    </row>
    <row r="3682" spans="1:15">
      <c r="A3682">
        <v>3679</v>
      </c>
      <c r="B3682">
        <f t="shared" si="460"/>
        <v>14.715999999999999</v>
      </c>
      <c r="C3682" s="151" t="e">
        <f ca="1">+_xll.BInterpol(Boost!$R$6:$R$66,Boost!$AZ$6:$AZ$66,params!B3682,"cubic")</f>
        <v>#NAME?</v>
      </c>
      <c r="D3682" s="151" t="e">
        <f ca="1">+_xll.BInterpol(Boost!$R$6:$R$66,Boost!$AX$6:$AX$66,params!B3682,"cubic")</f>
        <v>#NAME?</v>
      </c>
      <c r="E3682" s="198" t="e">
        <f t="shared" ca="1" si="463"/>
        <v>#NAME?</v>
      </c>
      <c r="F3682" s="151" t="e">
        <f ca="1">+_xll.BInterpol(Boost!$R$6:$R$66,Boost!$AY$6:$AY$66,params!B3682,"cubic")</f>
        <v>#NAME?</v>
      </c>
      <c r="G3682" s="151" t="e">
        <f ca="1">_xll.BInterpol(cf!$A$2:$A$68,cf!$B$2:$B$68,params!B3682,"cubic")/100</f>
        <v>#NAME?</v>
      </c>
      <c r="H3682" s="199" t="e">
        <f t="shared" ca="1" si="464"/>
        <v>#NAME?</v>
      </c>
      <c r="I3682" s="152">
        <f t="shared" si="467"/>
        <v>0.2175041551413085</v>
      </c>
      <c r="J3682" s="152">
        <f t="shared" si="465"/>
        <v>5.216812857544717E-5</v>
      </c>
      <c r="K3682" s="3" t="e">
        <f t="shared" ca="1" si="461"/>
        <v>#NAME?</v>
      </c>
      <c r="L3682" s="153" t="e">
        <f t="shared" ca="1" si="466"/>
        <v>#NAME?</v>
      </c>
      <c r="M3682" s="195" t="e">
        <f ca="1">_xll.BInterpol(cf!$A$2:$A$68,cf!$C$2:$C$68,params!B3682,"cubic")</f>
        <v>#NAME?</v>
      </c>
      <c r="N3682" s="195" t="e">
        <f ca="1">+_xll.BInterpol(#REF!,#REF!,params!B3682,"cubic")</f>
        <v>#NAME?</v>
      </c>
      <c r="O3682" s="153" t="e">
        <f t="shared" ca="1" si="462"/>
        <v>#NAME?</v>
      </c>
    </row>
    <row r="3683" spans="1:15">
      <c r="A3683">
        <v>3680</v>
      </c>
      <c r="B3683">
        <f t="shared" si="460"/>
        <v>14.72</v>
      </c>
      <c r="C3683" s="151" t="e">
        <f ca="1">+_xll.BInterpol(Boost!$R$6:$R$66,Boost!$AZ$6:$AZ$66,params!B3683,"cubic")</f>
        <v>#NAME?</v>
      </c>
      <c r="D3683" s="151" t="e">
        <f ca="1">+_xll.BInterpol(Boost!$R$6:$R$66,Boost!$AX$6:$AX$66,params!B3683,"cubic")</f>
        <v>#NAME?</v>
      </c>
      <c r="E3683" s="198" t="e">
        <f t="shared" ca="1" si="463"/>
        <v>#NAME?</v>
      </c>
      <c r="F3683" s="151" t="e">
        <f ca="1">+_xll.BInterpol(Boost!$R$6:$R$66,Boost!$AY$6:$AY$66,params!B3683,"cubic")</f>
        <v>#NAME?</v>
      </c>
      <c r="G3683" s="151" t="e">
        <f ca="1">_xll.BInterpol(cf!$A$2:$A$68,cf!$B$2:$B$68,params!B3683,"cubic")/100</f>
        <v>#NAME?</v>
      </c>
      <c r="H3683" s="199" t="e">
        <f t="shared" ca="1" si="464"/>
        <v>#NAME?</v>
      </c>
      <c r="I3683" s="152">
        <f t="shared" si="467"/>
        <v>0.21755631979212475</v>
      </c>
      <c r="J3683" s="152">
        <f t="shared" si="465"/>
        <v>5.2164650816255431E-5</v>
      </c>
      <c r="K3683" s="3" t="e">
        <f t="shared" ca="1" si="461"/>
        <v>#NAME?</v>
      </c>
      <c r="L3683" s="153" t="e">
        <f t="shared" ca="1" si="466"/>
        <v>#NAME?</v>
      </c>
      <c r="M3683" s="195" t="e">
        <f ca="1">_xll.BInterpol(cf!$A$2:$A$68,cf!$C$2:$C$68,params!B3683,"cubic")</f>
        <v>#NAME?</v>
      </c>
      <c r="N3683" s="195" t="e">
        <f ca="1">+_xll.BInterpol(#REF!,#REF!,params!B3683,"cubic")</f>
        <v>#NAME?</v>
      </c>
      <c r="O3683" s="153" t="e">
        <f t="shared" ca="1" si="462"/>
        <v>#NAME?</v>
      </c>
    </row>
    <row r="3684" spans="1:15">
      <c r="A3684">
        <v>3681</v>
      </c>
      <c r="B3684">
        <f t="shared" si="460"/>
        <v>14.724</v>
      </c>
      <c r="C3684" s="151" t="e">
        <f ca="1">+_xll.BInterpol(Boost!$R$6:$R$66,Boost!$AZ$6:$AZ$66,params!B3684,"cubic")</f>
        <v>#NAME?</v>
      </c>
      <c r="D3684" s="151" t="e">
        <f ca="1">+_xll.BInterpol(Boost!$R$6:$R$66,Boost!$AX$6:$AX$66,params!B3684,"cubic")</f>
        <v>#NAME?</v>
      </c>
      <c r="E3684" s="198" t="e">
        <f t="shared" ca="1" si="463"/>
        <v>#NAME?</v>
      </c>
      <c r="F3684" s="151" t="e">
        <f ca="1">+_xll.BInterpol(Boost!$R$6:$R$66,Boost!$AY$6:$AY$66,params!B3684,"cubic")</f>
        <v>#NAME?</v>
      </c>
      <c r="G3684" s="151" t="e">
        <f ca="1">_xll.BInterpol(cf!$A$2:$A$68,cf!$B$2:$B$68,params!B3684,"cubic")/100</f>
        <v>#NAME?</v>
      </c>
      <c r="H3684" s="199" t="e">
        <f t="shared" ca="1" si="464"/>
        <v>#NAME?</v>
      </c>
      <c r="I3684" s="152">
        <f t="shared" si="467"/>
        <v>0.21760848096541352</v>
      </c>
      <c r="J3684" s="152">
        <f t="shared" si="465"/>
        <v>5.2161173288767237E-5</v>
      </c>
      <c r="K3684" s="3" t="e">
        <f t="shared" ca="1" si="461"/>
        <v>#NAME?</v>
      </c>
      <c r="L3684" s="153" t="e">
        <f t="shared" ca="1" si="466"/>
        <v>#NAME?</v>
      </c>
      <c r="M3684" s="195" t="e">
        <f ca="1">_xll.BInterpol(cf!$A$2:$A$68,cf!$C$2:$C$68,params!B3684,"cubic")</f>
        <v>#NAME?</v>
      </c>
      <c r="N3684" s="195" t="e">
        <f ca="1">+_xll.BInterpol(#REF!,#REF!,params!B3684,"cubic")</f>
        <v>#NAME?</v>
      </c>
      <c r="O3684" s="153" t="e">
        <f t="shared" ca="1" si="462"/>
        <v>#NAME?</v>
      </c>
    </row>
    <row r="3685" spans="1:15">
      <c r="A3685">
        <v>3682</v>
      </c>
      <c r="B3685">
        <f t="shared" si="460"/>
        <v>14.728</v>
      </c>
      <c r="C3685" s="151" t="e">
        <f ca="1">+_xll.BInterpol(Boost!$R$6:$R$66,Boost!$AZ$6:$AZ$66,params!B3685,"cubic")</f>
        <v>#NAME?</v>
      </c>
      <c r="D3685" s="151" t="e">
        <f ca="1">+_xll.BInterpol(Boost!$R$6:$R$66,Boost!$AX$6:$AX$66,params!B3685,"cubic")</f>
        <v>#NAME?</v>
      </c>
      <c r="E3685" s="198" t="e">
        <f t="shared" ca="1" si="463"/>
        <v>#NAME?</v>
      </c>
      <c r="F3685" s="151" t="e">
        <f ca="1">+_xll.BInterpol(Boost!$R$6:$R$66,Boost!$AY$6:$AY$66,params!B3685,"cubic")</f>
        <v>#NAME?</v>
      </c>
      <c r="G3685" s="151" t="e">
        <f ca="1">_xll.BInterpol(cf!$A$2:$A$68,cf!$B$2:$B$68,params!B3685,"cubic")/100</f>
        <v>#NAME?</v>
      </c>
      <c r="H3685" s="199" t="e">
        <f t="shared" ca="1" si="464"/>
        <v>#NAME?</v>
      </c>
      <c r="I3685" s="152">
        <f t="shared" si="467"/>
        <v>0.21766063866140661</v>
      </c>
      <c r="J3685" s="152">
        <f t="shared" si="465"/>
        <v>5.2157695993093611E-5</v>
      </c>
      <c r="K3685" s="3" t="e">
        <f t="shared" ca="1" si="461"/>
        <v>#NAME?</v>
      </c>
      <c r="L3685" s="153" t="e">
        <f t="shared" ca="1" si="466"/>
        <v>#NAME?</v>
      </c>
      <c r="M3685" s="195" t="e">
        <f ca="1">_xll.BInterpol(cf!$A$2:$A$68,cf!$C$2:$C$68,params!B3685,"cubic")</f>
        <v>#NAME?</v>
      </c>
      <c r="N3685" s="195" t="e">
        <f ca="1">+_xll.BInterpol(#REF!,#REF!,params!B3685,"cubic")</f>
        <v>#NAME?</v>
      </c>
      <c r="O3685" s="153" t="e">
        <f t="shared" ca="1" si="462"/>
        <v>#NAME?</v>
      </c>
    </row>
    <row r="3686" spans="1:15">
      <c r="A3686">
        <v>3683</v>
      </c>
      <c r="B3686">
        <f t="shared" si="460"/>
        <v>14.731999999999999</v>
      </c>
      <c r="C3686" s="151" t="e">
        <f ca="1">+_xll.BInterpol(Boost!$R$6:$R$66,Boost!$AZ$6:$AZ$66,params!B3686,"cubic")</f>
        <v>#NAME?</v>
      </c>
      <c r="D3686" s="151" t="e">
        <f ca="1">+_xll.BInterpol(Boost!$R$6:$R$66,Boost!$AX$6:$AX$66,params!B3686,"cubic")</f>
        <v>#NAME?</v>
      </c>
      <c r="E3686" s="198" t="e">
        <f t="shared" ca="1" si="463"/>
        <v>#NAME?</v>
      </c>
      <c r="F3686" s="151" t="e">
        <f ca="1">+_xll.BInterpol(Boost!$R$6:$R$66,Boost!$AY$6:$AY$66,params!B3686,"cubic")</f>
        <v>#NAME?</v>
      </c>
      <c r="G3686" s="151" t="e">
        <f ca="1">_xll.BInterpol(cf!$A$2:$A$68,cf!$B$2:$B$68,params!B3686,"cubic")/100</f>
        <v>#NAME?</v>
      </c>
      <c r="H3686" s="199" t="e">
        <f t="shared" ca="1" si="464"/>
        <v>#NAME?</v>
      </c>
      <c r="I3686" s="152">
        <f t="shared" si="467"/>
        <v>0.21771279288033596</v>
      </c>
      <c r="J3686" s="152">
        <f t="shared" si="465"/>
        <v>5.2154218929345575E-5</v>
      </c>
      <c r="K3686" s="3" t="e">
        <f t="shared" ca="1" si="461"/>
        <v>#NAME?</v>
      </c>
      <c r="L3686" s="153" t="e">
        <f t="shared" ca="1" si="466"/>
        <v>#NAME?</v>
      </c>
      <c r="M3686" s="195" t="e">
        <f ca="1">_xll.BInterpol(cf!$A$2:$A$68,cf!$C$2:$C$68,params!B3686,"cubic")</f>
        <v>#NAME?</v>
      </c>
      <c r="N3686" s="195" t="e">
        <f ca="1">+_xll.BInterpol(#REF!,#REF!,params!B3686,"cubic")</f>
        <v>#NAME?</v>
      </c>
      <c r="O3686" s="153" t="e">
        <f t="shared" ca="1" si="462"/>
        <v>#NAME?</v>
      </c>
    </row>
    <row r="3687" spans="1:15">
      <c r="A3687">
        <v>3684</v>
      </c>
      <c r="B3687">
        <f t="shared" si="460"/>
        <v>14.736000000000001</v>
      </c>
      <c r="C3687" s="151" t="e">
        <f ca="1">+_xll.BInterpol(Boost!$R$6:$R$66,Boost!$AZ$6:$AZ$66,params!B3687,"cubic")</f>
        <v>#NAME?</v>
      </c>
      <c r="D3687" s="151" t="e">
        <f ca="1">+_xll.BInterpol(Boost!$R$6:$R$66,Boost!$AX$6:$AX$66,params!B3687,"cubic")</f>
        <v>#NAME?</v>
      </c>
      <c r="E3687" s="198" t="e">
        <f t="shared" ca="1" si="463"/>
        <v>#NAME?</v>
      </c>
      <c r="F3687" s="151" t="e">
        <f ca="1">+_xll.BInterpol(Boost!$R$6:$R$66,Boost!$AY$6:$AY$66,params!B3687,"cubic")</f>
        <v>#NAME?</v>
      </c>
      <c r="G3687" s="151" t="e">
        <f ca="1">_xll.BInterpol(cf!$A$2:$A$68,cf!$B$2:$B$68,params!B3687,"cubic")/100</f>
        <v>#NAME?</v>
      </c>
      <c r="H3687" s="199" t="e">
        <f t="shared" ca="1" si="464"/>
        <v>#NAME?</v>
      </c>
      <c r="I3687" s="152">
        <f t="shared" si="467"/>
        <v>0.21776494362243326</v>
      </c>
      <c r="J3687" s="152">
        <f t="shared" si="465"/>
        <v>5.2150742097301084E-5</v>
      </c>
      <c r="K3687" s="3" t="e">
        <f t="shared" ca="1" si="461"/>
        <v>#NAME?</v>
      </c>
      <c r="L3687" s="153" t="e">
        <f t="shared" ca="1" si="466"/>
        <v>#NAME?</v>
      </c>
      <c r="M3687" s="195" t="e">
        <f ca="1">_xll.BInterpol(cf!$A$2:$A$68,cf!$C$2:$C$68,params!B3687,"cubic")</f>
        <v>#NAME?</v>
      </c>
      <c r="N3687" s="195" t="e">
        <f ca="1">+_xll.BInterpol(#REF!,#REF!,params!B3687,"cubic")</f>
        <v>#NAME?</v>
      </c>
      <c r="O3687" s="153" t="e">
        <f t="shared" ca="1" si="462"/>
        <v>#NAME?</v>
      </c>
    </row>
    <row r="3688" spans="1:15">
      <c r="A3688">
        <v>3685</v>
      </c>
      <c r="B3688">
        <f t="shared" si="460"/>
        <v>14.74</v>
      </c>
      <c r="C3688" s="151" t="e">
        <f ca="1">+_xll.BInterpol(Boost!$R$6:$R$66,Boost!$AZ$6:$AZ$66,params!B3688,"cubic")</f>
        <v>#NAME?</v>
      </c>
      <c r="D3688" s="151" t="e">
        <f ca="1">+_xll.BInterpol(Boost!$R$6:$R$66,Boost!$AX$6:$AX$66,params!B3688,"cubic")</f>
        <v>#NAME?</v>
      </c>
      <c r="E3688" s="198" t="e">
        <f t="shared" ca="1" si="463"/>
        <v>#NAME?</v>
      </c>
      <c r="F3688" s="151" t="e">
        <f ca="1">+_xll.BInterpol(Boost!$R$6:$R$66,Boost!$AY$6:$AY$66,params!B3688,"cubic")</f>
        <v>#NAME?</v>
      </c>
      <c r="G3688" s="151" t="e">
        <f ca="1">_xll.BInterpol(cf!$A$2:$A$68,cf!$B$2:$B$68,params!B3688,"cubic")/100</f>
        <v>#NAME?</v>
      </c>
      <c r="H3688" s="199" t="e">
        <f t="shared" ca="1" si="464"/>
        <v>#NAME?</v>
      </c>
      <c r="I3688" s="152">
        <f t="shared" si="467"/>
        <v>0.21781709088793022</v>
      </c>
      <c r="J3688" s="152">
        <f t="shared" si="465"/>
        <v>5.2147265496960138E-5</v>
      </c>
      <c r="K3688" s="3" t="e">
        <f t="shared" ca="1" si="461"/>
        <v>#NAME?</v>
      </c>
      <c r="L3688" s="153" t="e">
        <f t="shared" ca="1" si="466"/>
        <v>#NAME?</v>
      </c>
      <c r="M3688" s="195" t="e">
        <f ca="1">_xll.BInterpol(cf!$A$2:$A$68,cf!$C$2:$C$68,params!B3688,"cubic")</f>
        <v>#NAME?</v>
      </c>
      <c r="N3688" s="195" t="e">
        <f ca="1">+_xll.BInterpol(#REF!,#REF!,params!B3688,"cubic")</f>
        <v>#NAME?</v>
      </c>
      <c r="O3688" s="153" t="e">
        <f t="shared" ca="1" si="462"/>
        <v>#NAME?</v>
      </c>
    </row>
    <row r="3689" spans="1:15">
      <c r="A3689">
        <v>3686</v>
      </c>
      <c r="B3689">
        <f t="shared" si="460"/>
        <v>14.744</v>
      </c>
      <c r="C3689" s="151" t="e">
        <f ca="1">+_xll.BInterpol(Boost!$R$6:$R$66,Boost!$AZ$6:$AZ$66,params!B3689,"cubic")</f>
        <v>#NAME?</v>
      </c>
      <c r="D3689" s="151" t="e">
        <f ca="1">+_xll.BInterpol(Boost!$R$6:$R$66,Boost!$AX$6:$AX$66,params!B3689,"cubic")</f>
        <v>#NAME?</v>
      </c>
      <c r="E3689" s="198" t="e">
        <f t="shared" ca="1" si="463"/>
        <v>#NAME?</v>
      </c>
      <c r="F3689" s="151" t="e">
        <f ca="1">+_xll.BInterpol(Boost!$R$6:$R$66,Boost!$AY$6:$AY$66,params!B3689,"cubic")</f>
        <v>#NAME?</v>
      </c>
      <c r="G3689" s="151" t="e">
        <f ca="1">_xll.BInterpol(cf!$A$2:$A$68,cf!$B$2:$B$68,params!B3689,"cubic")/100</f>
        <v>#NAME?</v>
      </c>
      <c r="H3689" s="199" t="e">
        <f t="shared" ca="1" si="464"/>
        <v>#NAME?</v>
      </c>
      <c r="I3689" s="152">
        <f t="shared" si="467"/>
        <v>0.21786923467705877</v>
      </c>
      <c r="J3689" s="152">
        <f t="shared" si="465"/>
        <v>5.2143789128544782E-5</v>
      </c>
      <c r="K3689" s="3" t="e">
        <f t="shared" ca="1" si="461"/>
        <v>#NAME?</v>
      </c>
      <c r="L3689" s="153" t="e">
        <f t="shared" ca="1" si="466"/>
        <v>#NAME?</v>
      </c>
      <c r="M3689" s="195" t="e">
        <f ca="1">_xll.BInterpol(cf!$A$2:$A$68,cf!$C$2:$C$68,params!B3689,"cubic")</f>
        <v>#NAME?</v>
      </c>
      <c r="N3689" s="195" t="e">
        <f ca="1">+_xll.BInterpol(#REF!,#REF!,params!B3689,"cubic")</f>
        <v>#NAME?</v>
      </c>
      <c r="O3689" s="153" t="e">
        <f t="shared" ca="1" si="462"/>
        <v>#NAME?</v>
      </c>
    </row>
    <row r="3690" spans="1:15">
      <c r="A3690">
        <v>3687</v>
      </c>
      <c r="B3690">
        <f t="shared" si="460"/>
        <v>14.747999999999999</v>
      </c>
      <c r="C3690" s="151" t="e">
        <f ca="1">+_xll.BInterpol(Boost!$R$6:$R$66,Boost!$AZ$6:$AZ$66,params!B3690,"cubic")</f>
        <v>#NAME?</v>
      </c>
      <c r="D3690" s="151" t="e">
        <f ca="1">+_xll.BInterpol(Boost!$R$6:$R$66,Boost!$AX$6:$AX$66,params!B3690,"cubic")</f>
        <v>#NAME?</v>
      </c>
      <c r="E3690" s="198" t="e">
        <f t="shared" ca="1" si="463"/>
        <v>#NAME?</v>
      </c>
      <c r="F3690" s="151" t="e">
        <f ca="1">+_xll.BInterpol(Boost!$R$6:$R$66,Boost!$AY$6:$AY$66,params!B3690,"cubic")</f>
        <v>#NAME?</v>
      </c>
      <c r="G3690" s="151" t="e">
        <f ca="1">_xll.BInterpol(cf!$A$2:$A$68,cf!$B$2:$B$68,params!B3690,"cubic")/100</f>
        <v>#NAME?</v>
      </c>
      <c r="H3690" s="199" t="e">
        <f t="shared" ca="1" si="464"/>
        <v>#NAME?</v>
      </c>
      <c r="I3690" s="152">
        <f t="shared" si="467"/>
        <v>0.21792137499005049</v>
      </c>
      <c r="J3690" s="152">
        <f t="shared" si="465"/>
        <v>5.2140312991721949E-5</v>
      </c>
      <c r="K3690" s="3" t="e">
        <f t="shared" ca="1" si="461"/>
        <v>#NAME?</v>
      </c>
      <c r="L3690" s="153" t="e">
        <f t="shared" ca="1" si="466"/>
        <v>#NAME?</v>
      </c>
      <c r="M3690" s="195" t="e">
        <f ca="1">_xll.BInterpol(cf!$A$2:$A$68,cf!$C$2:$C$68,params!B3690,"cubic")</f>
        <v>#NAME?</v>
      </c>
      <c r="N3690" s="195" t="e">
        <f ca="1">+_xll.BInterpol(#REF!,#REF!,params!B3690,"cubic")</f>
        <v>#NAME?</v>
      </c>
      <c r="O3690" s="153" t="e">
        <f t="shared" ca="1" si="462"/>
        <v>#NAME?</v>
      </c>
    </row>
    <row r="3691" spans="1:15">
      <c r="A3691">
        <v>3688</v>
      </c>
      <c r="B3691">
        <f t="shared" si="460"/>
        <v>14.752000000000001</v>
      </c>
      <c r="C3691" s="151" t="e">
        <f ca="1">+_xll.BInterpol(Boost!$R$6:$R$66,Boost!$AZ$6:$AZ$66,params!B3691,"cubic")</f>
        <v>#NAME?</v>
      </c>
      <c r="D3691" s="151" t="e">
        <f ca="1">+_xll.BInterpol(Boost!$R$6:$R$66,Boost!$AX$6:$AX$66,params!B3691,"cubic")</f>
        <v>#NAME?</v>
      </c>
      <c r="E3691" s="198" t="e">
        <f t="shared" ca="1" si="463"/>
        <v>#NAME?</v>
      </c>
      <c r="F3691" s="151" t="e">
        <f ca="1">+_xll.BInterpol(Boost!$R$6:$R$66,Boost!$AY$6:$AY$66,params!B3691,"cubic")</f>
        <v>#NAME?</v>
      </c>
      <c r="G3691" s="151" t="e">
        <f ca="1">_xll.BInterpol(cf!$A$2:$A$68,cf!$B$2:$B$68,params!B3691,"cubic")/100</f>
        <v>#NAME?</v>
      </c>
      <c r="H3691" s="199" t="e">
        <f t="shared" ca="1" si="464"/>
        <v>#NAME?</v>
      </c>
      <c r="I3691" s="152">
        <f t="shared" si="467"/>
        <v>0.21797351182713731</v>
      </c>
      <c r="J3691" s="152">
        <f t="shared" si="465"/>
        <v>5.2136837086824706E-5</v>
      </c>
      <c r="K3691" s="3" t="e">
        <f t="shared" ca="1" si="461"/>
        <v>#NAME?</v>
      </c>
      <c r="L3691" s="153" t="e">
        <f t="shared" ca="1" si="466"/>
        <v>#NAME?</v>
      </c>
      <c r="M3691" s="195" t="e">
        <f ca="1">_xll.BInterpol(cf!$A$2:$A$68,cf!$C$2:$C$68,params!B3691,"cubic")</f>
        <v>#NAME?</v>
      </c>
      <c r="N3691" s="195" t="e">
        <f ca="1">+_xll.BInterpol(#REF!,#REF!,params!B3691,"cubic")</f>
        <v>#NAME?</v>
      </c>
      <c r="O3691" s="153" t="e">
        <f t="shared" ca="1" si="462"/>
        <v>#NAME?</v>
      </c>
    </row>
    <row r="3692" spans="1:15">
      <c r="A3692">
        <v>3689</v>
      </c>
      <c r="B3692">
        <f t="shared" si="460"/>
        <v>14.756</v>
      </c>
      <c r="C3692" s="151" t="e">
        <f ca="1">+_xll.BInterpol(Boost!$R$6:$R$66,Boost!$AZ$6:$AZ$66,params!B3692,"cubic")</f>
        <v>#NAME?</v>
      </c>
      <c r="D3692" s="151" t="e">
        <f ca="1">+_xll.BInterpol(Boost!$R$6:$R$66,Boost!$AX$6:$AX$66,params!B3692,"cubic")</f>
        <v>#NAME?</v>
      </c>
      <c r="E3692" s="198" t="e">
        <f t="shared" ca="1" si="463"/>
        <v>#NAME?</v>
      </c>
      <c r="F3692" s="151" t="e">
        <f ca="1">+_xll.BInterpol(Boost!$R$6:$R$66,Boost!$AY$6:$AY$66,params!B3692,"cubic")</f>
        <v>#NAME?</v>
      </c>
      <c r="G3692" s="151" t="e">
        <f ca="1">_xll.BInterpol(cf!$A$2:$A$68,cf!$B$2:$B$68,params!B3692,"cubic")/100</f>
        <v>#NAME?</v>
      </c>
      <c r="H3692" s="199" t="e">
        <f t="shared" ca="1" si="464"/>
        <v>#NAME?</v>
      </c>
      <c r="I3692" s="152">
        <f t="shared" si="467"/>
        <v>0.21802564518855083</v>
      </c>
      <c r="J3692" s="152">
        <f t="shared" si="465"/>
        <v>5.2133361413519985E-5</v>
      </c>
      <c r="K3692" s="3" t="e">
        <f t="shared" ca="1" si="461"/>
        <v>#NAME?</v>
      </c>
      <c r="L3692" s="153" t="e">
        <f t="shared" ca="1" si="466"/>
        <v>#NAME?</v>
      </c>
      <c r="M3692" s="195" t="e">
        <f ca="1">_xll.BInterpol(cf!$A$2:$A$68,cf!$C$2:$C$68,params!B3692,"cubic")</f>
        <v>#NAME?</v>
      </c>
      <c r="N3692" s="195" t="e">
        <f ca="1">+_xll.BInterpol(#REF!,#REF!,params!B3692,"cubic")</f>
        <v>#NAME?</v>
      </c>
      <c r="O3692" s="153" t="e">
        <f t="shared" ca="1" si="462"/>
        <v>#NAME?</v>
      </c>
    </row>
    <row r="3693" spans="1:15">
      <c r="A3693">
        <v>3690</v>
      </c>
      <c r="B3693">
        <f t="shared" si="460"/>
        <v>14.76</v>
      </c>
      <c r="C3693" s="151" t="e">
        <f ca="1">+_xll.BInterpol(Boost!$R$6:$R$66,Boost!$AZ$6:$AZ$66,params!B3693,"cubic")</f>
        <v>#NAME?</v>
      </c>
      <c r="D3693" s="151" t="e">
        <f ca="1">+_xll.BInterpol(Boost!$R$6:$R$66,Boost!$AX$6:$AX$66,params!B3693,"cubic")</f>
        <v>#NAME?</v>
      </c>
      <c r="E3693" s="198" t="e">
        <f t="shared" ca="1" si="463"/>
        <v>#NAME?</v>
      </c>
      <c r="F3693" s="151" t="e">
        <f ca="1">+_xll.BInterpol(Boost!$R$6:$R$66,Boost!$AY$6:$AY$66,params!B3693,"cubic")</f>
        <v>#NAME?</v>
      </c>
      <c r="G3693" s="151" t="e">
        <f ca="1">_xll.BInterpol(cf!$A$2:$A$68,cf!$B$2:$B$68,params!B3693,"cubic")/100</f>
        <v>#NAME?</v>
      </c>
      <c r="H3693" s="199" t="e">
        <f t="shared" ca="1" si="464"/>
        <v>#NAME?</v>
      </c>
      <c r="I3693" s="152">
        <f t="shared" si="467"/>
        <v>0.21807777507452275</v>
      </c>
      <c r="J3693" s="152">
        <f t="shared" si="465"/>
        <v>5.212988597191881E-5</v>
      </c>
      <c r="K3693" s="3" t="e">
        <f t="shared" ca="1" si="461"/>
        <v>#NAME?</v>
      </c>
      <c r="L3693" s="153" t="e">
        <f t="shared" ca="1" si="466"/>
        <v>#NAME?</v>
      </c>
      <c r="M3693" s="195" t="e">
        <f ca="1">_xll.BInterpol(cf!$A$2:$A$68,cf!$C$2:$C$68,params!B3693,"cubic")</f>
        <v>#NAME?</v>
      </c>
      <c r="N3693" s="195" t="e">
        <f ca="1">+_xll.BInterpol(#REF!,#REF!,params!B3693,"cubic")</f>
        <v>#NAME?</v>
      </c>
      <c r="O3693" s="153" t="e">
        <f t="shared" ca="1" si="462"/>
        <v>#NAME?</v>
      </c>
    </row>
    <row r="3694" spans="1:15">
      <c r="A3694">
        <v>3691</v>
      </c>
      <c r="B3694">
        <f t="shared" si="460"/>
        <v>14.763999999999999</v>
      </c>
      <c r="C3694" s="151" t="e">
        <f ca="1">+_xll.BInterpol(Boost!$R$6:$R$66,Boost!$AZ$6:$AZ$66,params!B3694,"cubic")</f>
        <v>#NAME?</v>
      </c>
      <c r="D3694" s="151" t="e">
        <f ca="1">+_xll.BInterpol(Boost!$R$6:$R$66,Boost!$AX$6:$AX$66,params!B3694,"cubic")</f>
        <v>#NAME?</v>
      </c>
      <c r="E3694" s="198" t="e">
        <f t="shared" ca="1" si="463"/>
        <v>#NAME?</v>
      </c>
      <c r="F3694" s="151" t="e">
        <f ca="1">+_xll.BInterpol(Boost!$R$6:$R$66,Boost!$AY$6:$AY$66,params!B3694,"cubic")</f>
        <v>#NAME?</v>
      </c>
      <c r="G3694" s="151" t="e">
        <f ca="1">_xll.BInterpol(cf!$A$2:$A$68,cf!$B$2:$B$68,params!B3694,"cubic")/100</f>
        <v>#NAME?</v>
      </c>
      <c r="H3694" s="199" t="e">
        <f t="shared" ca="1" si="464"/>
        <v>#NAME?</v>
      </c>
      <c r="I3694" s="152">
        <f t="shared" si="467"/>
        <v>0.21812990148528477</v>
      </c>
      <c r="J3694" s="152">
        <f t="shared" si="465"/>
        <v>5.212641076202118E-5</v>
      </c>
      <c r="K3694" s="3" t="e">
        <f t="shared" ca="1" si="461"/>
        <v>#NAME?</v>
      </c>
      <c r="L3694" s="153" t="e">
        <f t="shared" ca="1" si="466"/>
        <v>#NAME?</v>
      </c>
      <c r="M3694" s="195" t="e">
        <f ca="1">_xll.BInterpol(cf!$A$2:$A$68,cf!$C$2:$C$68,params!B3694,"cubic")</f>
        <v>#NAME?</v>
      </c>
      <c r="N3694" s="195" t="e">
        <f ca="1">+_xll.BInterpol(#REF!,#REF!,params!B3694,"cubic")</f>
        <v>#NAME?</v>
      </c>
      <c r="O3694" s="153" t="e">
        <f t="shared" ca="1" si="462"/>
        <v>#NAME?</v>
      </c>
    </row>
    <row r="3695" spans="1:15">
      <c r="A3695">
        <v>3692</v>
      </c>
      <c r="B3695">
        <f t="shared" si="460"/>
        <v>14.768000000000001</v>
      </c>
      <c r="C3695" s="151" t="e">
        <f ca="1">+_xll.BInterpol(Boost!$R$6:$R$66,Boost!$AZ$6:$AZ$66,params!B3695,"cubic")</f>
        <v>#NAME?</v>
      </c>
      <c r="D3695" s="151" t="e">
        <f ca="1">+_xll.BInterpol(Boost!$R$6:$R$66,Boost!$AX$6:$AX$66,params!B3695,"cubic")</f>
        <v>#NAME?</v>
      </c>
      <c r="E3695" s="198" t="e">
        <f t="shared" ca="1" si="463"/>
        <v>#NAME?</v>
      </c>
      <c r="F3695" s="151" t="e">
        <f ca="1">+_xll.BInterpol(Boost!$R$6:$R$66,Boost!$AY$6:$AY$66,params!B3695,"cubic")</f>
        <v>#NAME?</v>
      </c>
      <c r="G3695" s="151" t="e">
        <f ca="1">_xll.BInterpol(cf!$A$2:$A$68,cf!$B$2:$B$68,params!B3695,"cubic")/100</f>
        <v>#NAME?</v>
      </c>
      <c r="H3695" s="199" t="e">
        <f t="shared" ca="1" si="464"/>
        <v>#NAME?</v>
      </c>
      <c r="I3695" s="152">
        <f t="shared" si="467"/>
        <v>0.2181820244210686</v>
      </c>
      <c r="J3695" s="152">
        <f t="shared" si="465"/>
        <v>5.2122935783827096E-5</v>
      </c>
      <c r="K3695" s="3" t="e">
        <f t="shared" ca="1" si="461"/>
        <v>#NAME?</v>
      </c>
      <c r="L3695" s="153" t="e">
        <f t="shared" ca="1" si="466"/>
        <v>#NAME?</v>
      </c>
      <c r="M3695" s="195" t="e">
        <f ca="1">_xll.BInterpol(cf!$A$2:$A$68,cf!$C$2:$C$68,params!B3695,"cubic")</f>
        <v>#NAME?</v>
      </c>
      <c r="N3695" s="195" t="e">
        <f ca="1">+_xll.BInterpol(#REF!,#REF!,params!B3695,"cubic")</f>
        <v>#NAME?</v>
      </c>
      <c r="O3695" s="153" t="e">
        <f t="shared" ca="1" si="462"/>
        <v>#NAME?</v>
      </c>
    </row>
    <row r="3696" spans="1:15">
      <c r="A3696">
        <v>3693</v>
      </c>
      <c r="B3696">
        <f t="shared" si="460"/>
        <v>14.772</v>
      </c>
      <c r="C3696" s="151" t="e">
        <f ca="1">+_xll.BInterpol(Boost!$R$6:$R$66,Boost!$AZ$6:$AZ$66,params!B3696,"cubic")</f>
        <v>#NAME?</v>
      </c>
      <c r="D3696" s="151" t="e">
        <f ca="1">+_xll.BInterpol(Boost!$R$6:$R$66,Boost!$AX$6:$AX$66,params!B3696,"cubic")</f>
        <v>#NAME?</v>
      </c>
      <c r="E3696" s="198" t="e">
        <f t="shared" ca="1" si="463"/>
        <v>#NAME?</v>
      </c>
      <c r="F3696" s="151" t="e">
        <f ca="1">+_xll.BInterpol(Boost!$R$6:$R$66,Boost!$AY$6:$AY$66,params!B3696,"cubic")</f>
        <v>#NAME?</v>
      </c>
      <c r="G3696" s="151" t="e">
        <f ca="1">_xll.BInterpol(cf!$A$2:$A$68,cf!$B$2:$B$68,params!B3696,"cubic")/100</f>
        <v>#NAME?</v>
      </c>
      <c r="H3696" s="199" t="e">
        <f t="shared" ca="1" si="464"/>
        <v>#NAME?</v>
      </c>
      <c r="I3696" s="152">
        <f t="shared" si="467"/>
        <v>0.21823414388210582</v>
      </c>
      <c r="J3696" s="152">
        <f t="shared" si="465"/>
        <v>5.2119461037225534E-5</v>
      </c>
      <c r="K3696" s="3" t="e">
        <f t="shared" ca="1" si="461"/>
        <v>#NAME?</v>
      </c>
      <c r="L3696" s="153" t="e">
        <f t="shared" ca="1" si="466"/>
        <v>#NAME?</v>
      </c>
      <c r="M3696" s="195" t="e">
        <f ca="1">_xll.BInterpol(cf!$A$2:$A$68,cf!$C$2:$C$68,params!B3696,"cubic")</f>
        <v>#NAME?</v>
      </c>
      <c r="N3696" s="195" t="e">
        <f ca="1">+_xll.BInterpol(#REF!,#REF!,params!B3696,"cubic")</f>
        <v>#NAME?</v>
      </c>
      <c r="O3696" s="153" t="e">
        <f t="shared" ca="1" si="462"/>
        <v>#NAME?</v>
      </c>
    </row>
    <row r="3697" spans="1:15">
      <c r="A3697">
        <v>3694</v>
      </c>
      <c r="B3697">
        <f t="shared" si="460"/>
        <v>14.776</v>
      </c>
      <c r="C3697" s="151" t="e">
        <f ca="1">+_xll.BInterpol(Boost!$R$6:$R$66,Boost!$AZ$6:$AZ$66,params!B3697,"cubic")</f>
        <v>#NAME?</v>
      </c>
      <c r="D3697" s="151" t="e">
        <f ca="1">+_xll.BInterpol(Boost!$R$6:$R$66,Boost!$AX$6:$AX$66,params!B3697,"cubic")</f>
        <v>#NAME?</v>
      </c>
      <c r="E3697" s="198" t="e">
        <f t="shared" ca="1" si="463"/>
        <v>#NAME?</v>
      </c>
      <c r="F3697" s="151" t="e">
        <f ca="1">+_xll.BInterpol(Boost!$R$6:$R$66,Boost!$AY$6:$AY$66,params!B3697,"cubic")</f>
        <v>#NAME?</v>
      </c>
      <c r="G3697" s="151" t="e">
        <f ca="1">_xll.BInterpol(cf!$A$2:$A$68,cf!$B$2:$B$68,params!B3697,"cubic")/100</f>
        <v>#NAME?</v>
      </c>
      <c r="H3697" s="199" t="e">
        <f t="shared" ca="1" si="464"/>
        <v>#NAME?</v>
      </c>
      <c r="I3697" s="152">
        <f t="shared" si="467"/>
        <v>0.21828625986862815</v>
      </c>
      <c r="J3697" s="152">
        <f t="shared" si="465"/>
        <v>5.2115986522327518E-5</v>
      </c>
      <c r="K3697" s="3" t="e">
        <f t="shared" ca="1" si="461"/>
        <v>#NAME?</v>
      </c>
      <c r="L3697" s="153" t="e">
        <f t="shared" ca="1" si="466"/>
        <v>#NAME?</v>
      </c>
      <c r="M3697" s="195" t="e">
        <f ca="1">_xll.BInterpol(cf!$A$2:$A$68,cf!$C$2:$C$68,params!B3697,"cubic")</f>
        <v>#NAME?</v>
      </c>
      <c r="N3697" s="195" t="e">
        <f ca="1">+_xll.BInterpol(#REF!,#REF!,params!B3697,"cubic")</f>
        <v>#NAME?</v>
      </c>
      <c r="O3697" s="153" t="e">
        <f t="shared" ca="1" si="462"/>
        <v>#NAME?</v>
      </c>
    </row>
    <row r="3698" spans="1:15">
      <c r="A3698">
        <v>3695</v>
      </c>
      <c r="B3698">
        <f t="shared" si="460"/>
        <v>14.78</v>
      </c>
      <c r="C3698" s="151" t="e">
        <f ca="1">+_xll.BInterpol(Boost!$R$6:$R$66,Boost!$AZ$6:$AZ$66,params!B3698,"cubic")</f>
        <v>#NAME?</v>
      </c>
      <c r="D3698" s="151" t="e">
        <f ca="1">+_xll.BInterpol(Boost!$R$6:$R$66,Boost!$AX$6:$AX$66,params!B3698,"cubic")</f>
        <v>#NAME?</v>
      </c>
      <c r="E3698" s="198" t="e">
        <f t="shared" ca="1" si="463"/>
        <v>#NAME?</v>
      </c>
      <c r="F3698" s="151" t="e">
        <f ca="1">+_xll.BInterpol(Boost!$R$6:$R$66,Boost!$AY$6:$AY$66,params!B3698,"cubic")</f>
        <v>#NAME?</v>
      </c>
      <c r="G3698" s="151" t="e">
        <f ca="1">_xll.BInterpol(cf!$A$2:$A$68,cf!$B$2:$B$68,params!B3698,"cubic")/100</f>
        <v>#NAME?</v>
      </c>
      <c r="H3698" s="199" t="e">
        <f t="shared" ca="1" si="464"/>
        <v>#NAME?</v>
      </c>
      <c r="I3698" s="152">
        <f t="shared" si="467"/>
        <v>0.21833837238086717</v>
      </c>
      <c r="J3698" s="152">
        <f t="shared" si="465"/>
        <v>5.2112512239022024E-5</v>
      </c>
      <c r="K3698" s="3" t="e">
        <f t="shared" ca="1" si="461"/>
        <v>#NAME?</v>
      </c>
      <c r="L3698" s="153" t="e">
        <f t="shared" ca="1" si="466"/>
        <v>#NAME?</v>
      </c>
      <c r="M3698" s="195" t="e">
        <f ca="1">_xll.BInterpol(cf!$A$2:$A$68,cf!$C$2:$C$68,params!B3698,"cubic")</f>
        <v>#NAME?</v>
      </c>
      <c r="N3698" s="195" t="e">
        <f ca="1">+_xll.BInterpol(#REF!,#REF!,params!B3698,"cubic")</f>
        <v>#NAME?</v>
      </c>
      <c r="O3698" s="153" t="e">
        <f t="shared" ca="1" si="462"/>
        <v>#NAME?</v>
      </c>
    </row>
    <row r="3699" spans="1:15">
      <c r="A3699">
        <v>3696</v>
      </c>
      <c r="B3699">
        <f t="shared" si="460"/>
        <v>14.784000000000001</v>
      </c>
      <c r="C3699" s="151" t="e">
        <f ca="1">+_xll.BInterpol(Boost!$R$6:$R$66,Boost!$AZ$6:$AZ$66,params!B3699,"cubic")</f>
        <v>#NAME?</v>
      </c>
      <c r="D3699" s="151" t="e">
        <f ca="1">+_xll.BInterpol(Boost!$R$6:$R$66,Boost!$AX$6:$AX$66,params!B3699,"cubic")</f>
        <v>#NAME?</v>
      </c>
      <c r="E3699" s="198" t="e">
        <f t="shared" ca="1" si="463"/>
        <v>#NAME?</v>
      </c>
      <c r="F3699" s="151" t="e">
        <f ca="1">+_xll.BInterpol(Boost!$R$6:$R$66,Boost!$AY$6:$AY$66,params!B3699,"cubic")</f>
        <v>#NAME?</v>
      </c>
      <c r="G3699" s="151" t="e">
        <f ca="1">_xll.BInterpol(cf!$A$2:$A$68,cf!$B$2:$B$68,params!B3699,"cubic")/100</f>
        <v>#NAME?</v>
      </c>
      <c r="H3699" s="199" t="e">
        <f t="shared" ca="1" si="464"/>
        <v>#NAME?</v>
      </c>
      <c r="I3699" s="152">
        <f t="shared" si="467"/>
        <v>0.21839048141905459</v>
      </c>
      <c r="J3699" s="152">
        <f t="shared" si="465"/>
        <v>5.2109038187420076E-5</v>
      </c>
      <c r="K3699" s="3" t="e">
        <f t="shared" ca="1" si="461"/>
        <v>#NAME?</v>
      </c>
      <c r="L3699" s="153" t="e">
        <f t="shared" ca="1" si="466"/>
        <v>#NAME?</v>
      </c>
      <c r="M3699" s="195" t="e">
        <f ca="1">_xll.BInterpol(cf!$A$2:$A$68,cf!$C$2:$C$68,params!B3699,"cubic")</f>
        <v>#NAME?</v>
      </c>
      <c r="N3699" s="195" t="e">
        <f ca="1">+_xll.BInterpol(#REF!,#REF!,params!B3699,"cubic")</f>
        <v>#NAME?</v>
      </c>
      <c r="O3699" s="153" t="e">
        <f t="shared" ca="1" si="462"/>
        <v>#NAME?</v>
      </c>
    </row>
    <row r="3700" spans="1:15">
      <c r="A3700">
        <v>3697</v>
      </c>
      <c r="B3700">
        <f t="shared" si="460"/>
        <v>14.788</v>
      </c>
      <c r="C3700" s="151" t="e">
        <f ca="1">+_xll.BInterpol(Boost!$R$6:$R$66,Boost!$AZ$6:$AZ$66,params!B3700,"cubic")</f>
        <v>#NAME?</v>
      </c>
      <c r="D3700" s="151" t="e">
        <f ca="1">+_xll.BInterpol(Boost!$R$6:$R$66,Boost!$AX$6:$AX$66,params!B3700,"cubic")</f>
        <v>#NAME?</v>
      </c>
      <c r="E3700" s="198" t="e">
        <f t="shared" ca="1" si="463"/>
        <v>#NAME?</v>
      </c>
      <c r="F3700" s="151" t="e">
        <f ca="1">+_xll.BInterpol(Boost!$R$6:$R$66,Boost!$AY$6:$AY$66,params!B3700,"cubic")</f>
        <v>#NAME?</v>
      </c>
      <c r="G3700" s="151" t="e">
        <f ca="1">_xll.BInterpol(cf!$A$2:$A$68,cf!$B$2:$B$68,params!B3700,"cubic")/100</f>
        <v>#NAME?</v>
      </c>
      <c r="H3700" s="199" t="e">
        <f t="shared" ca="1" si="464"/>
        <v>#NAME?</v>
      </c>
      <c r="I3700" s="152">
        <f t="shared" si="467"/>
        <v>0.21844258698342189</v>
      </c>
      <c r="J3700" s="152">
        <f t="shared" si="465"/>
        <v>5.2105564367299628E-5</v>
      </c>
      <c r="K3700" s="3" t="e">
        <f t="shared" ca="1" si="461"/>
        <v>#NAME?</v>
      </c>
      <c r="L3700" s="153" t="e">
        <f t="shared" ca="1" si="466"/>
        <v>#NAME?</v>
      </c>
      <c r="M3700" s="195" t="e">
        <f ca="1">_xll.BInterpol(cf!$A$2:$A$68,cf!$C$2:$C$68,params!B3700,"cubic")</f>
        <v>#NAME?</v>
      </c>
      <c r="N3700" s="195" t="e">
        <f ca="1">+_xll.BInterpol(#REF!,#REF!,params!B3700,"cubic")</f>
        <v>#NAME?</v>
      </c>
      <c r="O3700" s="153" t="e">
        <f t="shared" ca="1" si="462"/>
        <v>#NAME?</v>
      </c>
    </row>
    <row r="3701" spans="1:15">
      <c r="A3701">
        <v>3698</v>
      </c>
      <c r="B3701">
        <f t="shared" si="460"/>
        <v>14.792</v>
      </c>
      <c r="C3701" s="151" t="e">
        <f ca="1">+_xll.BInterpol(Boost!$R$6:$R$66,Boost!$AZ$6:$AZ$66,params!B3701,"cubic")</f>
        <v>#NAME?</v>
      </c>
      <c r="D3701" s="151" t="e">
        <f ca="1">+_xll.BInterpol(Boost!$R$6:$R$66,Boost!$AX$6:$AX$66,params!B3701,"cubic")</f>
        <v>#NAME?</v>
      </c>
      <c r="E3701" s="198" t="e">
        <f t="shared" ca="1" si="463"/>
        <v>#NAME?</v>
      </c>
      <c r="F3701" s="151" t="e">
        <f ca="1">+_xll.BInterpol(Boost!$R$6:$R$66,Boost!$AY$6:$AY$66,params!B3701,"cubic")</f>
        <v>#NAME?</v>
      </c>
      <c r="G3701" s="151" t="e">
        <f ca="1">_xll.BInterpol(cf!$A$2:$A$68,cf!$B$2:$B$68,params!B3701,"cubic")/100</f>
        <v>#NAME?</v>
      </c>
      <c r="H3701" s="199" t="e">
        <f t="shared" ca="1" si="464"/>
        <v>#NAME?</v>
      </c>
      <c r="I3701" s="152">
        <f t="shared" si="467"/>
        <v>0.21849468907420067</v>
      </c>
      <c r="J3701" s="152">
        <f t="shared" si="465"/>
        <v>5.2102090778771704E-5</v>
      </c>
      <c r="K3701" s="3" t="e">
        <f t="shared" ca="1" si="461"/>
        <v>#NAME?</v>
      </c>
      <c r="L3701" s="153" t="e">
        <f t="shared" ca="1" si="466"/>
        <v>#NAME?</v>
      </c>
      <c r="M3701" s="195" t="e">
        <f ca="1">_xll.BInterpol(cf!$A$2:$A$68,cf!$C$2:$C$68,params!B3701,"cubic")</f>
        <v>#NAME?</v>
      </c>
      <c r="N3701" s="195" t="e">
        <f ca="1">+_xll.BInterpol(#REF!,#REF!,params!B3701,"cubic")</f>
        <v>#NAME?</v>
      </c>
      <c r="O3701" s="153" t="e">
        <f t="shared" ca="1" si="462"/>
        <v>#NAME?</v>
      </c>
    </row>
    <row r="3702" spans="1:15">
      <c r="A3702">
        <v>3699</v>
      </c>
      <c r="B3702">
        <f t="shared" si="460"/>
        <v>14.795999999999999</v>
      </c>
      <c r="C3702" s="151" t="e">
        <f ca="1">+_xll.BInterpol(Boost!$R$6:$R$66,Boost!$AZ$6:$AZ$66,params!B3702,"cubic")</f>
        <v>#NAME?</v>
      </c>
      <c r="D3702" s="151" t="e">
        <f ca="1">+_xll.BInterpol(Boost!$R$6:$R$66,Boost!$AX$6:$AX$66,params!B3702,"cubic")</f>
        <v>#NAME?</v>
      </c>
      <c r="E3702" s="198" t="e">
        <f t="shared" ca="1" si="463"/>
        <v>#NAME?</v>
      </c>
      <c r="F3702" s="151" t="e">
        <f ca="1">+_xll.BInterpol(Boost!$R$6:$R$66,Boost!$AY$6:$AY$66,params!B3702,"cubic")</f>
        <v>#NAME?</v>
      </c>
      <c r="G3702" s="151" t="e">
        <f ca="1">_xll.BInterpol(cf!$A$2:$A$68,cf!$B$2:$B$68,params!B3702,"cubic")/100</f>
        <v>#NAME?</v>
      </c>
      <c r="H3702" s="199" t="e">
        <f t="shared" ca="1" si="464"/>
        <v>#NAME?</v>
      </c>
      <c r="I3702" s="152">
        <f t="shared" si="467"/>
        <v>0.2185467876916225</v>
      </c>
      <c r="J3702" s="152">
        <f t="shared" si="465"/>
        <v>5.2098617421836302E-5</v>
      </c>
      <c r="K3702" s="3" t="e">
        <f t="shared" ca="1" si="461"/>
        <v>#NAME?</v>
      </c>
      <c r="L3702" s="153" t="e">
        <f t="shared" ca="1" si="466"/>
        <v>#NAME?</v>
      </c>
      <c r="M3702" s="195" t="e">
        <f ca="1">_xll.BInterpol(cf!$A$2:$A$68,cf!$C$2:$C$68,params!B3702,"cubic")</f>
        <v>#NAME?</v>
      </c>
      <c r="N3702" s="195" t="e">
        <f ca="1">+_xll.BInterpol(#REF!,#REF!,params!B3702,"cubic")</f>
        <v>#NAME?</v>
      </c>
      <c r="O3702" s="153" t="e">
        <f t="shared" ca="1" si="462"/>
        <v>#NAME?</v>
      </c>
    </row>
    <row r="3703" spans="1:15">
      <c r="A3703">
        <v>3700</v>
      </c>
      <c r="B3703">
        <f t="shared" si="460"/>
        <v>14.8</v>
      </c>
      <c r="C3703" s="151" t="e">
        <f ca="1">+_xll.BInterpol(Boost!$R$6:$R$66,Boost!$AZ$6:$AZ$66,params!B3703,"cubic")</f>
        <v>#NAME?</v>
      </c>
      <c r="D3703" s="151" t="e">
        <f ca="1">+_xll.BInterpol(Boost!$R$6:$R$66,Boost!$AX$6:$AX$66,params!B3703,"cubic")</f>
        <v>#NAME?</v>
      </c>
      <c r="E3703" s="198" t="e">
        <f t="shared" ca="1" si="463"/>
        <v>#NAME?</v>
      </c>
      <c r="F3703" s="151" t="e">
        <f ca="1">+_xll.BInterpol(Boost!$R$6:$R$66,Boost!$AY$6:$AY$66,params!B3703,"cubic")</f>
        <v>#NAME?</v>
      </c>
      <c r="G3703" s="151" t="e">
        <f ca="1">_xll.BInterpol(cf!$A$2:$A$68,cf!$B$2:$B$68,params!B3703,"cubic")/100</f>
        <v>#NAME?</v>
      </c>
      <c r="H3703" s="199" t="e">
        <f t="shared" ca="1" si="464"/>
        <v>#NAME?</v>
      </c>
      <c r="I3703" s="152">
        <f t="shared" si="467"/>
        <v>0.218598882835919</v>
      </c>
      <c r="J3703" s="152">
        <f t="shared" si="465"/>
        <v>5.2095144296493423E-5</v>
      </c>
      <c r="K3703" s="3" t="e">
        <f t="shared" ca="1" si="461"/>
        <v>#NAME?</v>
      </c>
      <c r="L3703" s="153" t="e">
        <f t="shared" ca="1" si="466"/>
        <v>#NAME?</v>
      </c>
      <c r="M3703" s="195" t="e">
        <f ca="1">_xll.BInterpol(cf!$A$2:$A$68,cf!$C$2:$C$68,params!B3703,"cubic")</f>
        <v>#NAME?</v>
      </c>
      <c r="N3703" s="195" t="e">
        <f ca="1">+_xll.BInterpol(#REF!,#REF!,params!B3703,"cubic")</f>
        <v>#NAME?</v>
      </c>
      <c r="O3703" s="153" t="e">
        <f t="shared" ca="1" si="462"/>
        <v>#NAME?</v>
      </c>
    </row>
    <row r="3704" spans="1:15">
      <c r="A3704">
        <v>3701</v>
      </c>
      <c r="B3704">
        <f t="shared" si="460"/>
        <v>14.804</v>
      </c>
      <c r="C3704" s="151" t="e">
        <f ca="1">+_xll.BInterpol(Boost!$R$6:$R$66,Boost!$AZ$6:$AZ$66,params!B3704,"cubic")</f>
        <v>#NAME?</v>
      </c>
      <c r="D3704" s="151" t="e">
        <f ca="1">+_xll.BInterpol(Boost!$R$6:$R$66,Boost!$AX$6:$AX$66,params!B3704,"cubic")</f>
        <v>#NAME?</v>
      </c>
      <c r="E3704" s="198" t="e">
        <f t="shared" ca="1" si="463"/>
        <v>#NAME?</v>
      </c>
      <c r="F3704" s="151" t="e">
        <f ca="1">+_xll.BInterpol(Boost!$R$6:$R$66,Boost!$AY$6:$AY$66,params!B3704,"cubic")</f>
        <v>#NAME?</v>
      </c>
      <c r="G3704" s="151" t="e">
        <f ca="1">_xll.BInterpol(cf!$A$2:$A$68,cf!$B$2:$B$68,params!B3704,"cubic")/100</f>
        <v>#NAME?</v>
      </c>
      <c r="H3704" s="199" t="e">
        <f t="shared" ca="1" si="464"/>
        <v>#NAME?</v>
      </c>
      <c r="I3704" s="152">
        <f t="shared" si="467"/>
        <v>0.21865097450732163</v>
      </c>
      <c r="J3704" s="152">
        <f t="shared" si="465"/>
        <v>5.2091671402632045E-5</v>
      </c>
      <c r="K3704" s="3" t="e">
        <f t="shared" ca="1" si="461"/>
        <v>#NAME?</v>
      </c>
      <c r="L3704" s="153" t="e">
        <f t="shared" ca="1" si="466"/>
        <v>#NAME?</v>
      </c>
      <c r="M3704" s="195" t="e">
        <f ca="1">_xll.BInterpol(cf!$A$2:$A$68,cf!$C$2:$C$68,params!B3704,"cubic")</f>
        <v>#NAME?</v>
      </c>
      <c r="N3704" s="195" t="e">
        <f ca="1">+_xll.BInterpol(#REF!,#REF!,params!B3704,"cubic")</f>
        <v>#NAME?</v>
      </c>
      <c r="O3704" s="153" t="e">
        <f t="shared" ca="1" si="462"/>
        <v>#NAME?</v>
      </c>
    </row>
    <row r="3705" spans="1:15">
      <c r="A3705">
        <v>3702</v>
      </c>
      <c r="B3705">
        <f t="shared" si="460"/>
        <v>14.808</v>
      </c>
      <c r="C3705" s="151" t="e">
        <f ca="1">+_xll.BInterpol(Boost!$R$6:$R$66,Boost!$AZ$6:$AZ$66,params!B3705,"cubic")</f>
        <v>#NAME?</v>
      </c>
      <c r="D3705" s="151" t="e">
        <f ca="1">+_xll.BInterpol(Boost!$R$6:$R$66,Boost!$AX$6:$AX$66,params!B3705,"cubic")</f>
        <v>#NAME?</v>
      </c>
      <c r="E3705" s="198" t="e">
        <f t="shared" ca="1" si="463"/>
        <v>#NAME?</v>
      </c>
      <c r="F3705" s="151" t="e">
        <f ca="1">+_xll.BInterpol(Boost!$R$6:$R$66,Boost!$AY$6:$AY$66,params!B3705,"cubic")</f>
        <v>#NAME?</v>
      </c>
      <c r="G3705" s="151" t="e">
        <f ca="1">_xll.BInterpol(cf!$A$2:$A$68,cf!$B$2:$B$68,params!B3705,"cubic")/100</f>
        <v>#NAME?</v>
      </c>
      <c r="H3705" s="199" t="e">
        <f t="shared" ca="1" si="464"/>
        <v>#NAME?</v>
      </c>
      <c r="I3705" s="152">
        <f t="shared" si="467"/>
        <v>0.21870306270606177</v>
      </c>
      <c r="J3705" s="152">
        <f t="shared" si="465"/>
        <v>5.2088198740141145E-5</v>
      </c>
      <c r="K3705" s="3" t="e">
        <f t="shared" ca="1" si="461"/>
        <v>#NAME?</v>
      </c>
      <c r="L3705" s="153" t="e">
        <f t="shared" ca="1" si="466"/>
        <v>#NAME?</v>
      </c>
      <c r="M3705" s="195" t="e">
        <f ca="1">_xll.BInterpol(cf!$A$2:$A$68,cf!$C$2:$C$68,params!B3705,"cubic")</f>
        <v>#NAME?</v>
      </c>
      <c r="N3705" s="195" t="e">
        <f ca="1">+_xll.BInterpol(#REF!,#REF!,params!B3705,"cubic")</f>
        <v>#NAME?</v>
      </c>
      <c r="O3705" s="153" t="e">
        <f t="shared" ca="1" si="462"/>
        <v>#NAME?</v>
      </c>
    </row>
    <row r="3706" spans="1:15">
      <c r="A3706">
        <v>3703</v>
      </c>
      <c r="B3706">
        <f t="shared" si="460"/>
        <v>14.811999999999999</v>
      </c>
      <c r="C3706" s="151" t="e">
        <f ca="1">+_xll.BInterpol(Boost!$R$6:$R$66,Boost!$AZ$6:$AZ$66,params!B3706,"cubic")</f>
        <v>#NAME?</v>
      </c>
      <c r="D3706" s="151" t="e">
        <f ca="1">+_xll.BInterpol(Boost!$R$6:$R$66,Boost!$AX$6:$AX$66,params!B3706,"cubic")</f>
        <v>#NAME?</v>
      </c>
      <c r="E3706" s="198" t="e">
        <f t="shared" ca="1" si="463"/>
        <v>#NAME?</v>
      </c>
      <c r="F3706" s="151" t="e">
        <f ca="1">+_xll.BInterpol(Boost!$R$6:$R$66,Boost!$AY$6:$AY$66,params!B3706,"cubic")</f>
        <v>#NAME?</v>
      </c>
      <c r="G3706" s="151" t="e">
        <f ca="1">_xll.BInterpol(cf!$A$2:$A$68,cf!$B$2:$B$68,params!B3706,"cubic")/100</f>
        <v>#NAME?</v>
      </c>
      <c r="H3706" s="199" t="e">
        <f t="shared" ca="1" si="464"/>
        <v>#NAME?</v>
      </c>
      <c r="I3706" s="152">
        <f t="shared" si="467"/>
        <v>0.21875514743237123</v>
      </c>
      <c r="J3706" s="152">
        <f t="shared" si="465"/>
        <v>5.2084726309464813E-5</v>
      </c>
      <c r="K3706" s="3" t="e">
        <f t="shared" ca="1" si="461"/>
        <v>#NAME?</v>
      </c>
      <c r="L3706" s="153" t="e">
        <f t="shared" ca="1" si="466"/>
        <v>#NAME?</v>
      </c>
      <c r="M3706" s="195" t="e">
        <f ca="1">_xll.BInterpol(cf!$A$2:$A$68,cf!$C$2:$C$68,params!B3706,"cubic")</f>
        <v>#NAME?</v>
      </c>
      <c r="N3706" s="195" t="e">
        <f ca="1">+_xll.BInterpol(#REF!,#REF!,params!B3706,"cubic")</f>
        <v>#NAME?</v>
      </c>
      <c r="O3706" s="153" t="e">
        <f t="shared" ca="1" si="462"/>
        <v>#NAME?</v>
      </c>
    </row>
    <row r="3707" spans="1:15">
      <c r="A3707">
        <v>3704</v>
      </c>
      <c r="B3707">
        <f t="shared" si="460"/>
        <v>14.816000000000001</v>
      </c>
      <c r="C3707" s="151" t="e">
        <f ca="1">+_xll.BInterpol(Boost!$R$6:$R$66,Boost!$AZ$6:$AZ$66,params!B3707,"cubic")</f>
        <v>#NAME?</v>
      </c>
      <c r="D3707" s="151" t="e">
        <f ca="1">+_xll.BInterpol(Boost!$R$6:$R$66,Boost!$AX$6:$AX$66,params!B3707,"cubic")</f>
        <v>#NAME?</v>
      </c>
      <c r="E3707" s="198" t="e">
        <f t="shared" ca="1" si="463"/>
        <v>#NAME?</v>
      </c>
      <c r="F3707" s="151" t="e">
        <f ca="1">+_xll.BInterpol(Boost!$R$6:$R$66,Boost!$AY$6:$AY$66,params!B3707,"cubic")</f>
        <v>#NAME?</v>
      </c>
      <c r="G3707" s="151" t="e">
        <f ca="1">_xll.BInterpol(cf!$A$2:$A$68,cf!$B$2:$B$68,params!B3707,"cubic")/100</f>
        <v>#NAME?</v>
      </c>
      <c r="H3707" s="199" t="e">
        <f t="shared" ca="1" si="464"/>
        <v>#NAME?</v>
      </c>
      <c r="I3707" s="152">
        <f t="shared" si="467"/>
        <v>0.21880722868648139</v>
      </c>
      <c r="J3707" s="152">
        <f t="shared" si="465"/>
        <v>5.2081254110158959E-5</v>
      </c>
      <c r="K3707" s="3" t="e">
        <f t="shared" ca="1" si="461"/>
        <v>#NAME?</v>
      </c>
      <c r="L3707" s="153" t="e">
        <f t="shared" ca="1" si="466"/>
        <v>#NAME?</v>
      </c>
      <c r="M3707" s="195" t="e">
        <f ca="1">_xll.BInterpol(cf!$A$2:$A$68,cf!$C$2:$C$68,params!B3707,"cubic")</f>
        <v>#NAME?</v>
      </c>
      <c r="N3707" s="195" t="e">
        <f ca="1">+_xll.BInterpol(#REF!,#REF!,params!B3707,"cubic")</f>
        <v>#NAME?</v>
      </c>
      <c r="O3707" s="153" t="e">
        <f t="shared" ca="1" si="462"/>
        <v>#NAME?</v>
      </c>
    </row>
    <row r="3708" spans="1:15">
      <c r="A3708">
        <v>3705</v>
      </c>
      <c r="B3708">
        <f t="shared" si="460"/>
        <v>14.82</v>
      </c>
      <c r="C3708" s="151" t="e">
        <f ca="1">+_xll.BInterpol(Boost!$R$6:$R$66,Boost!$AZ$6:$AZ$66,params!B3708,"cubic")</f>
        <v>#NAME?</v>
      </c>
      <c r="D3708" s="151" t="e">
        <f ca="1">+_xll.BInterpol(Boost!$R$6:$R$66,Boost!$AX$6:$AX$66,params!B3708,"cubic")</f>
        <v>#NAME?</v>
      </c>
      <c r="E3708" s="198" t="e">
        <f t="shared" ca="1" si="463"/>
        <v>#NAME?</v>
      </c>
      <c r="F3708" s="151" t="e">
        <f ca="1">+_xll.BInterpol(Boost!$R$6:$R$66,Boost!$AY$6:$AY$66,params!B3708,"cubic")</f>
        <v>#NAME?</v>
      </c>
      <c r="G3708" s="151" t="e">
        <f ca="1">_xll.BInterpol(cf!$A$2:$A$68,cf!$B$2:$B$68,params!B3708,"cubic")/100</f>
        <v>#NAME?</v>
      </c>
      <c r="H3708" s="199" t="e">
        <f t="shared" ca="1" si="464"/>
        <v>#NAME?</v>
      </c>
      <c r="I3708" s="152">
        <f t="shared" si="467"/>
        <v>0.2188593064686235</v>
      </c>
      <c r="J3708" s="152">
        <f t="shared" si="465"/>
        <v>5.2077782142112561E-5</v>
      </c>
      <c r="K3708" s="3" t="e">
        <f t="shared" ca="1" si="461"/>
        <v>#NAME?</v>
      </c>
      <c r="L3708" s="153" t="e">
        <f t="shared" ca="1" si="466"/>
        <v>#NAME?</v>
      </c>
      <c r="M3708" s="195" t="e">
        <f ca="1">_xll.BInterpol(cf!$A$2:$A$68,cf!$C$2:$C$68,params!B3708,"cubic")</f>
        <v>#NAME?</v>
      </c>
      <c r="N3708" s="195" t="e">
        <f ca="1">+_xll.BInterpol(#REF!,#REF!,params!B3708,"cubic")</f>
        <v>#NAME?</v>
      </c>
      <c r="O3708" s="153" t="e">
        <f t="shared" ca="1" si="462"/>
        <v>#NAME?</v>
      </c>
    </row>
    <row r="3709" spans="1:15">
      <c r="A3709">
        <v>3706</v>
      </c>
      <c r="B3709">
        <f t="shared" si="460"/>
        <v>14.824</v>
      </c>
      <c r="C3709" s="151" t="e">
        <f ca="1">+_xll.BInterpol(Boost!$R$6:$R$66,Boost!$AZ$6:$AZ$66,params!B3709,"cubic")</f>
        <v>#NAME?</v>
      </c>
      <c r="D3709" s="151" t="e">
        <f ca="1">+_xll.BInterpol(Boost!$R$6:$R$66,Boost!$AX$6:$AX$66,params!B3709,"cubic")</f>
        <v>#NAME?</v>
      </c>
      <c r="E3709" s="198" t="e">
        <f t="shared" ca="1" si="463"/>
        <v>#NAME?</v>
      </c>
      <c r="F3709" s="151" t="e">
        <f ca="1">+_xll.BInterpol(Boost!$R$6:$R$66,Boost!$AY$6:$AY$66,params!B3709,"cubic")</f>
        <v>#NAME?</v>
      </c>
      <c r="G3709" s="151" t="e">
        <f ca="1">_xll.BInterpol(cf!$A$2:$A$68,cf!$B$2:$B$68,params!B3709,"cubic")/100</f>
        <v>#NAME?</v>
      </c>
      <c r="H3709" s="199" t="e">
        <f t="shared" ca="1" si="464"/>
        <v>#NAME?</v>
      </c>
      <c r="I3709" s="152">
        <f t="shared" si="467"/>
        <v>0.21891138077902939</v>
      </c>
      <c r="J3709" s="152">
        <f t="shared" si="465"/>
        <v>5.207431040588073E-5</v>
      </c>
      <c r="K3709" s="3" t="e">
        <f t="shared" ca="1" si="461"/>
        <v>#NAME?</v>
      </c>
      <c r="L3709" s="153" t="e">
        <f t="shared" ca="1" si="466"/>
        <v>#NAME?</v>
      </c>
      <c r="M3709" s="195" t="e">
        <f ca="1">_xll.BInterpol(cf!$A$2:$A$68,cf!$C$2:$C$68,params!B3709,"cubic")</f>
        <v>#NAME?</v>
      </c>
      <c r="N3709" s="195" t="e">
        <f ca="1">+_xll.BInterpol(#REF!,#REF!,params!B3709,"cubic")</f>
        <v>#NAME?</v>
      </c>
      <c r="O3709" s="153" t="e">
        <f t="shared" ca="1" si="462"/>
        <v>#NAME?</v>
      </c>
    </row>
    <row r="3710" spans="1:15">
      <c r="A3710">
        <v>3707</v>
      </c>
      <c r="B3710">
        <f t="shared" si="460"/>
        <v>14.827999999999999</v>
      </c>
      <c r="C3710" s="151" t="e">
        <f ca="1">+_xll.BInterpol(Boost!$R$6:$R$66,Boost!$AZ$6:$AZ$66,params!B3710,"cubic")</f>
        <v>#NAME?</v>
      </c>
      <c r="D3710" s="151" t="e">
        <f ca="1">+_xll.BInterpol(Boost!$R$6:$R$66,Boost!$AX$6:$AX$66,params!B3710,"cubic")</f>
        <v>#NAME?</v>
      </c>
      <c r="E3710" s="198" t="e">
        <f t="shared" ca="1" si="463"/>
        <v>#NAME?</v>
      </c>
      <c r="F3710" s="151" t="e">
        <f ca="1">+_xll.BInterpol(Boost!$R$6:$R$66,Boost!$AY$6:$AY$66,params!B3710,"cubic")</f>
        <v>#NAME?</v>
      </c>
      <c r="G3710" s="151" t="e">
        <f ca="1">_xll.BInterpol(cf!$A$2:$A$68,cf!$B$2:$B$68,params!B3710,"cubic")/100</f>
        <v>#NAME?</v>
      </c>
      <c r="H3710" s="199" t="e">
        <f t="shared" ca="1" si="464"/>
        <v>#NAME?</v>
      </c>
      <c r="I3710" s="152">
        <f t="shared" si="467"/>
        <v>0.21896345161793018</v>
      </c>
      <c r="J3710" s="152">
        <f t="shared" si="465"/>
        <v>5.2070838900797334E-5</v>
      </c>
      <c r="K3710" s="3" t="e">
        <f t="shared" ca="1" si="461"/>
        <v>#NAME?</v>
      </c>
      <c r="L3710" s="153" t="e">
        <f t="shared" ca="1" si="466"/>
        <v>#NAME?</v>
      </c>
      <c r="M3710" s="195" t="e">
        <f ca="1">_xll.BInterpol(cf!$A$2:$A$68,cf!$C$2:$C$68,params!B3710,"cubic")</f>
        <v>#NAME?</v>
      </c>
      <c r="N3710" s="195" t="e">
        <f ca="1">+_xll.BInterpol(#REF!,#REF!,params!B3710,"cubic")</f>
        <v>#NAME?</v>
      </c>
      <c r="O3710" s="153" t="e">
        <f t="shared" ca="1" si="462"/>
        <v>#NAME?</v>
      </c>
    </row>
    <row r="3711" spans="1:15">
      <c r="A3711">
        <v>3708</v>
      </c>
      <c r="B3711">
        <f t="shared" si="460"/>
        <v>14.832000000000001</v>
      </c>
      <c r="C3711" s="151" t="e">
        <f ca="1">+_xll.BInterpol(Boost!$R$6:$R$66,Boost!$AZ$6:$AZ$66,params!B3711,"cubic")</f>
        <v>#NAME?</v>
      </c>
      <c r="D3711" s="151" t="e">
        <f ca="1">+_xll.BInterpol(Boost!$R$6:$R$66,Boost!$AX$6:$AX$66,params!B3711,"cubic")</f>
        <v>#NAME?</v>
      </c>
      <c r="E3711" s="198" t="e">
        <f t="shared" ca="1" si="463"/>
        <v>#NAME?</v>
      </c>
      <c r="F3711" s="151" t="e">
        <f ca="1">+_xll.BInterpol(Boost!$R$6:$R$66,Boost!$AY$6:$AY$66,params!B3711,"cubic")</f>
        <v>#NAME?</v>
      </c>
      <c r="G3711" s="151" t="e">
        <f ca="1">_xll.BInterpol(cf!$A$2:$A$68,cf!$B$2:$B$68,params!B3711,"cubic")/100</f>
        <v>#NAME?</v>
      </c>
      <c r="H3711" s="199" t="e">
        <f t="shared" ca="1" si="464"/>
        <v>#NAME?</v>
      </c>
      <c r="I3711" s="152">
        <f t="shared" si="467"/>
        <v>0.21901551898555749</v>
      </c>
      <c r="J3711" s="152">
        <f t="shared" si="465"/>
        <v>5.206736762730646E-5</v>
      </c>
      <c r="K3711" s="3" t="e">
        <f t="shared" ca="1" si="461"/>
        <v>#NAME?</v>
      </c>
      <c r="L3711" s="153" t="e">
        <f t="shared" ca="1" si="466"/>
        <v>#NAME?</v>
      </c>
      <c r="M3711" s="195" t="e">
        <f ca="1">_xll.BInterpol(cf!$A$2:$A$68,cf!$C$2:$C$68,params!B3711,"cubic")</f>
        <v>#NAME?</v>
      </c>
      <c r="N3711" s="195" t="e">
        <f ca="1">+_xll.BInterpol(#REF!,#REF!,params!B3711,"cubic")</f>
        <v>#NAME?</v>
      </c>
      <c r="O3711" s="153" t="e">
        <f t="shared" ca="1" si="462"/>
        <v>#NAME?</v>
      </c>
    </row>
    <row r="3712" spans="1:15">
      <c r="A3712">
        <v>3709</v>
      </c>
      <c r="B3712">
        <f t="shared" si="460"/>
        <v>14.836</v>
      </c>
      <c r="C3712" s="151" t="e">
        <f ca="1">+_xll.BInterpol(Boost!$R$6:$R$66,Boost!$AZ$6:$AZ$66,params!B3712,"cubic")</f>
        <v>#NAME?</v>
      </c>
      <c r="D3712" s="151" t="e">
        <f ca="1">+_xll.BInterpol(Boost!$R$6:$R$66,Boost!$AX$6:$AX$66,params!B3712,"cubic")</f>
        <v>#NAME?</v>
      </c>
      <c r="E3712" s="198" t="e">
        <f t="shared" ca="1" si="463"/>
        <v>#NAME?</v>
      </c>
      <c r="F3712" s="151" t="e">
        <f ca="1">+_xll.BInterpol(Boost!$R$6:$R$66,Boost!$AY$6:$AY$66,params!B3712,"cubic")</f>
        <v>#NAME?</v>
      </c>
      <c r="G3712" s="151" t="e">
        <f ca="1">_xll.BInterpol(cf!$A$2:$A$68,cf!$B$2:$B$68,params!B3712,"cubic")/100</f>
        <v>#NAME?</v>
      </c>
      <c r="H3712" s="199" t="e">
        <f t="shared" ca="1" si="464"/>
        <v>#NAME?</v>
      </c>
      <c r="I3712" s="152">
        <f t="shared" si="467"/>
        <v>0.21906758288214256</v>
      </c>
      <c r="J3712" s="152">
        <f t="shared" si="465"/>
        <v>5.2063896585075042E-5</v>
      </c>
      <c r="K3712" s="3" t="e">
        <f t="shared" ca="1" si="461"/>
        <v>#NAME?</v>
      </c>
      <c r="L3712" s="153" t="e">
        <f t="shared" ca="1" si="466"/>
        <v>#NAME?</v>
      </c>
      <c r="M3712" s="195" t="e">
        <f ca="1">_xll.BInterpol(cf!$A$2:$A$68,cf!$C$2:$C$68,params!B3712,"cubic")</f>
        <v>#NAME?</v>
      </c>
      <c r="N3712" s="195" t="e">
        <f ca="1">+_xll.BInterpol(#REF!,#REF!,params!B3712,"cubic")</f>
        <v>#NAME?</v>
      </c>
      <c r="O3712" s="153" t="e">
        <f t="shared" ca="1" si="462"/>
        <v>#NAME?</v>
      </c>
    </row>
    <row r="3713" spans="1:15">
      <c r="A3713">
        <v>3710</v>
      </c>
      <c r="B3713">
        <f t="shared" si="460"/>
        <v>14.84</v>
      </c>
      <c r="C3713" s="151" t="e">
        <f ca="1">+_xll.BInterpol(Boost!$R$6:$R$66,Boost!$AZ$6:$AZ$66,params!B3713,"cubic")</f>
        <v>#NAME?</v>
      </c>
      <c r="D3713" s="151" t="e">
        <f ca="1">+_xll.BInterpol(Boost!$R$6:$R$66,Boost!$AX$6:$AX$66,params!B3713,"cubic")</f>
        <v>#NAME?</v>
      </c>
      <c r="E3713" s="198" t="e">
        <f t="shared" ca="1" si="463"/>
        <v>#NAME?</v>
      </c>
      <c r="F3713" s="151" t="e">
        <f ca="1">+_xll.BInterpol(Boost!$R$6:$R$66,Boost!$AY$6:$AY$66,params!B3713,"cubic")</f>
        <v>#NAME?</v>
      </c>
      <c r="G3713" s="151" t="e">
        <f ca="1">_xll.BInterpol(cf!$A$2:$A$68,cf!$B$2:$B$68,params!B3713,"cubic")/100</f>
        <v>#NAME?</v>
      </c>
      <c r="H3713" s="199" t="e">
        <f t="shared" ca="1" si="464"/>
        <v>#NAME?</v>
      </c>
      <c r="I3713" s="152">
        <f t="shared" si="467"/>
        <v>0.21911964330791689</v>
      </c>
      <c r="J3713" s="152">
        <f t="shared" si="465"/>
        <v>5.2060425774325125E-5</v>
      </c>
      <c r="K3713" s="3" t="e">
        <f t="shared" ca="1" si="461"/>
        <v>#NAME?</v>
      </c>
      <c r="L3713" s="153" t="e">
        <f t="shared" ca="1" si="466"/>
        <v>#NAME?</v>
      </c>
      <c r="M3713" s="195" t="e">
        <f ca="1">_xll.BInterpol(cf!$A$2:$A$68,cf!$C$2:$C$68,params!B3713,"cubic")</f>
        <v>#NAME?</v>
      </c>
      <c r="N3713" s="195" t="e">
        <f ca="1">+_xll.BInterpol(#REF!,#REF!,params!B3713,"cubic")</f>
        <v>#NAME?</v>
      </c>
      <c r="O3713" s="153" t="e">
        <f t="shared" ca="1" si="462"/>
        <v>#NAME?</v>
      </c>
    </row>
    <row r="3714" spans="1:15">
      <c r="A3714">
        <v>3711</v>
      </c>
      <c r="B3714">
        <f t="shared" si="460"/>
        <v>14.843999999999999</v>
      </c>
      <c r="C3714" s="151" t="e">
        <f ca="1">+_xll.BInterpol(Boost!$R$6:$R$66,Boost!$AZ$6:$AZ$66,params!B3714,"cubic")</f>
        <v>#NAME?</v>
      </c>
      <c r="D3714" s="151" t="e">
        <f ca="1">+_xll.BInterpol(Boost!$R$6:$R$66,Boost!$AX$6:$AX$66,params!B3714,"cubic")</f>
        <v>#NAME?</v>
      </c>
      <c r="E3714" s="198" t="e">
        <f t="shared" ca="1" si="463"/>
        <v>#NAME?</v>
      </c>
      <c r="F3714" s="151" t="e">
        <f ca="1">+_xll.BInterpol(Boost!$R$6:$R$66,Boost!$AY$6:$AY$66,params!B3714,"cubic")</f>
        <v>#NAME?</v>
      </c>
      <c r="G3714" s="151" t="e">
        <f ca="1">_xll.BInterpol(cf!$A$2:$A$68,cf!$B$2:$B$68,params!B3714,"cubic")/100</f>
        <v>#NAME?</v>
      </c>
      <c r="H3714" s="199" t="e">
        <f t="shared" ca="1" si="464"/>
        <v>#NAME?</v>
      </c>
      <c r="I3714" s="152">
        <f t="shared" si="467"/>
        <v>0.21917170026311195</v>
      </c>
      <c r="J3714" s="152">
        <f t="shared" si="465"/>
        <v>5.2056955195056709E-5</v>
      </c>
      <c r="K3714" s="3" t="e">
        <f t="shared" ca="1" si="461"/>
        <v>#NAME?</v>
      </c>
      <c r="L3714" s="153" t="e">
        <f t="shared" ca="1" si="466"/>
        <v>#NAME?</v>
      </c>
      <c r="M3714" s="195" t="e">
        <f ca="1">_xll.BInterpol(cf!$A$2:$A$68,cf!$C$2:$C$68,params!B3714,"cubic")</f>
        <v>#NAME?</v>
      </c>
      <c r="N3714" s="195" t="e">
        <f ca="1">+_xll.BInterpol(#REF!,#REF!,params!B3714,"cubic")</f>
        <v>#NAME?</v>
      </c>
      <c r="O3714" s="153" t="e">
        <f t="shared" ca="1" si="462"/>
        <v>#NAME?</v>
      </c>
    </row>
    <row r="3715" spans="1:15">
      <c r="A3715">
        <v>3712</v>
      </c>
      <c r="B3715">
        <f t="shared" si="460"/>
        <v>14.848000000000001</v>
      </c>
      <c r="C3715" s="151" t="e">
        <f ca="1">+_xll.BInterpol(Boost!$R$6:$R$66,Boost!$AZ$6:$AZ$66,params!B3715,"cubic")</f>
        <v>#NAME?</v>
      </c>
      <c r="D3715" s="151" t="e">
        <f ca="1">+_xll.BInterpol(Boost!$R$6:$R$66,Boost!$AX$6:$AX$66,params!B3715,"cubic")</f>
        <v>#NAME?</v>
      </c>
      <c r="E3715" s="198" t="e">
        <f t="shared" ca="1" si="463"/>
        <v>#NAME?</v>
      </c>
      <c r="F3715" s="151" t="e">
        <f ca="1">+_xll.BInterpol(Boost!$R$6:$R$66,Boost!$AY$6:$AY$66,params!B3715,"cubic")</f>
        <v>#NAME?</v>
      </c>
      <c r="G3715" s="151" t="e">
        <f ca="1">_xll.BInterpol(cf!$A$2:$A$68,cf!$B$2:$B$68,params!B3715,"cubic")/100</f>
        <v>#NAME?</v>
      </c>
      <c r="H3715" s="199" t="e">
        <f t="shared" ca="1" si="464"/>
        <v>#NAME?</v>
      </c>
      <c r="I3715" s="152">
        <f t="shared" si="467"/>
        <v>0.21922375374795899</v>
      </c>
      <c r="J3715" s="152">
        <f t="shared" si="465"/>
        <v>5.2053484847047748E-5</v>
      </c>
      <c r="K3715" s="3" t="e">
        <f t="shared" ca="1" si="461"/>
        <v>#NAME?</v>
      </c>
      <c r="L3715" s="153" t="e">
        <f t="shared" ca="1" si="466"/>
        <v>#NAME?</v>
      </c>
      <c r="M3715" s="195" t="e">
        <f ca="1">_xll.BInterpol(cf!$A$2:$A$68,cf!$C$2:$C$68,params!B3715,"cubic")</f>
        <v>#NAME?</v>
      </c>
      <c r="N3715" s="195" t="e">
        <f ca="1">+_xll.BInterpol(#REF!,#REF!,params!B3715,"cubic")</f>
        <v>#NAME?</v>
      </c>
      <c r="O3715" s="153" t="e">
        <f t="shared" ca="1" si="462"/>
        <v>#NAME?</v>
      </c>
    </row>
    <row r="3716" spans="1:15">
      <c r="A3716">
        <v>3713</v>
      </c>
      <c r="B3716">
        <f t="shared" ref="B3716:B3779" si="468">+A3716/250</f>
        <v>14.852</v>
      </c>
      <c r="C3716" s="151" t="e">
        <f ca="1">+_xll.BInterpol(Boost!$R$6:$R$66,Boost!$AZ$6:$AZ$66,params!B3716,"cubic")</f>
        <v>#NAME?</v>
      </c>
      <c r="D3716" s="151" t="e">
        <f ca="1">+_xll.BInterpol(Boost!$R$6:$R$66,Boost!$AX$6:$AX$66,params!B3716,"cubic")</f>
        <v>#NAME?</v>
      </c>
      <c r="E3716" s="198" t="e">
        <f t="shared" ca="1" si="463"/>
        <v>#NAME?</v>
      </c>
      <c r="F3716" s="151" t="e">
        <f ca="1">+_xll.BInterpol(Boost!$R$6:$R$66,Boost!$AY$6:$AY$66,params!B3716,"cubic")</f>
        <v>#NAME?</v>
      </c>
      <c r="G3716" s="151" t="e">
        <f ca="1">_xll.BInterpol(cf!$A$2:$A$68,cf!$B$2:$B$68,params!B3716,"cubic")/100</f>
        <v>#NAME?</v>
      </c>
      <c r="H3716" s="199" t="e">
        <f t="shared" ca="1" si="464"/>
        <v>#NAME?</v>
      </c>
      <c r="I3716" s="152">
        <f t="shared" si="467"/>
        <v>0.21927580376268929</v>
      </c>
      <c r="J3716" s="152">
        <f t="shared" si="465"/>
        <v>5.2050014730298244E-5</v>
      </c>
      <c r="K3716" s="3" t="e">
        <f t="shared" ref="K3716:K3779" ca="1" si="469">+EXP(H3716*-B3716)</f>
        <v>#NAME?</v>
      </c>
      <c r="L3716" s="153" t="e">
        <f t="shared" ca="1" si="466"/>
        <v>#NAME?</v>
      </c>
      <c r="M3716" s="195" t="e">
        <f ca="1">_xll.BInterpol(cf!$A$2:$A$68,cf!$C$2:$C$68,params!B3716,"cubic")</f>
        <v>#NAME?</v>
      </c>
      <c r="N3716" s="195" t="e">
        <f ca="1">+_xll.BInterpol(#REF!,#REF!,params!B3716,"cubic")</f>
        <v>#NAME?</v>
      </c>
      <c r="O3716" s="153" t="e">
        <f t="shared" ref="O3716:O3779" ca="1" si="470">+EXP(-B3717*E3717)-EXP(-B3716*E3716)</f>
        <v>#NAME?</v>
      </c>
    </row>
    <row r="3717" spans="1:15">
      <c r="A3717">
        <v>3714</v>
      </c>
      <c r="B3717">
        <f t="shared" si="468"/>
        <v>14.856</v>
      </c>
      <c r="C3717" s="151" t="e">
        <f ca="1">+_xll.BInterpol(Boost!$R$6:$R$66,Boost!$AZ$6:$AZ$66,params!B3717,"cubic")</f>
        <v>#NAME?</v>
      </c>
      <c r="D3717" s="151" t="e">
        <f ca="1">+_xll.BInterpol(Boost!$R$6:$R$66,Boost!$AX$6:$AX$66,params!B3717,"cubic")</f>
        <v>#NAME?</v>
      </c>
      <c r="E3717" s="198" t="e">
        <f t="shared" ref="E3717:E3780" ca="1" si="471">-((1+C3717*B3717)/(1+C3716*B3716)-1)/(B3717-B3716)+((1+F3717*B3717)/(1+F3716*B3716)-1)/(B3717-B3716)</f>
        <v>#NAME?</v>
      </c>
      <c r="F3717" s="151" t="e">
        <f ca="1">+_xll.BInterpol(Boost!$R$6:$R$66,Boost!$AY$6:$AY$66,params!B3717,"cubic")</f>
        <v>#NAME?</v>
      </c>
      <c r="G3717" s="151" t="e">
        <f ca="1">_xll.BInterpol(cf!$A$2:$A$68,cf!$B$2:$B$68,params!B3717,"cubic")/100</f>
        <v>#NAME?</v>
      </c>
      <c r="H3717" s="199" t="e">
        <f t="shared" ref="H3717:H3780" ca="1" si="472">-((1+F3717*B3717)/(1+F3716*B3716)-1)/(B3717-B3716)+((1+G3717*B3717)/(1+G3716*B3716)-1)/(B3717-B3716)</f>
        <v>#NAME?</v>
      </c>
      <c r="I3717" s="152">
        <f t="shared" si="467"/>
        <v>0.21932785030753443</v>
      </c>
      <c r="J3717" s="152">
        <f t="shared" ref="J3717:J3780" si="473">+I3717-I3716</f>
        <v>5.2046544845141263E-5</v>
      </c>
      <c r="K3717" s="3" t="e">
        <f t="shared" ca="1" si="469"/>
        <v>#NAME?</v>
      </c>
      <c r="L3717" s="153" t="e">
        <f t="shared" ref="L3717:L3780" ca="1" si="474">+K3718-K3717</f>
        <v>#NAME?</v>
      </c>
      <c r="M3717" s="195" t="e">
        <f ca="1">_xll.BInterpol(cf!$A$2:$A$68,cf!$C$2:$C$68,params!B3717,"cubic")</f>
        <v>#NAME?</v>
      </c>
      <c r="N3717" s="195" t="e">
        <f ca="1">+_xll.BInterpol(#REF!,#REF!,params!B3717,"cubic")</f>
        <v>#NAME?</v>
      </c>
      <c r="O3717" s="153" t="e">
        <f t="shared" ca="1" si="470"/>
        <v>#NAME?</v>
      </c>
    </row>
    <row r="3718" spans="1:15">
      <c r="A3718">
        <v>3715</v>
      </c>
      <c r="B3718">
        <f t="shared" si="468"/>
        <v>14.86</v>
      </c>
      <c r="C3718" s="151" t="e">
        <f ca="1">+_xll.BInterpol(Boost!$R$6:$R$66,Boost!$AZ$6:$AZ$66,params!B3718,"cubic")</f>
        <v>#NAME?</v>
      </c>
      <c r="D3718" s="151" t="e">
        <f ca="1">+_xll.BInterpol(Boost!$R$6:$R$66,Boost!$AX$6:$AX$66,params!B3718,"cubic")</f>
        <v>#NAME?</v>
      </c>
      <c r="E3718" s="198" t="e">
        <f t="shared" ca="1" si="471"/>
        <v>#NAME?</v>
      </c>
      <c r="F3718" s="151" t="e">
        <f ca="1">+_xll.BInterpol(Boost!$R$6:$R$66,Boost!$AY$6:$AY$66,params!B3718,"cubic")</f>
        <v>#NAME?</v>
      </c>
      <c r="G3718" s="151" t="e">
        <f ca="1">_xll.BInterpol(cf!$A$2:$A$68,cf!$B$2:$B$68,params!B3718,"cubic")/100</f>
        <v>#NAME?</v>
      </c>
      <c r="H3718" s="199" t="e">
        <f t="shared" ca="1" si="472"/>
        <v>#NAME?</v>
      </c>
      <c r="I3718" s="152">
        <f t="shared" si="467"/>
        <v>0.21937989338272545</v>
      </c>
      <c r="J3718" s="152">
        <f t="shared" si="473"/>
        <v>5.2043075191021693E-5</v>
      </c>
      <c r="K3718" s="3" t="e">
        <f t="shared" ca="1" si="469"/>
        <v>#NAME?</v>
      </c>
      <c r="L3718" s="153" t="e">
        <f t="shared" ca="1" si="474"/>
        <v>#NAME?</v>
      </c>
      <c r="M3718" s="195" t="e">
        <f ca="1">_xll.BInterpol(cf!$A$2:$A$68,cf!$C$2:$C$68,params!B3718,"cubic")</f>
        <v>#NAME?</v>
      </c>
      <c r="N3718" s="195" t="e">
        <f ca="1">+_xll.BInterpol(#REF!,#REF!,params!B3718,"cubic")</f>
        <v>#NAME?</v>
      </c>
      <c r="O3718" s="153" t="e">
        <f t="shared" ca="1" si="470"/>
        <v>#NAME?</v>
      </c>
    </row>
    <row r="3719" spans="1:15">
      <c r="A3719">
        <v>3716</v>
      </c>
      <c r="B3719">
        <f t="shared" si="468"/>
        <v>14.864000000000001</v>
      </c>
      <c r="C3719" s="151" t="e">
        <f ca="1">+_xll.BInterpol(Boost!$R$6:$R$66,Boost!$AZ$6:$AZ$66,params!B3719,"cubic")</f>
        <v>#NAME?</v>
      </c>
      <c r="D3719" s="151" t="e">
        <f ca="1">+_xll.BInterpol(Boost!$R$6:$R$66,Boost!$AX$6:$AX$66,params!B3719,"cubic")</f>
        <v>#NAME?</v>
      </c>
      <c r="E3719" s="198" t="e">
        <f t="shared" ca="1" si="471"/>
        <v>#NAME?</v>
      </c>
      <c r="F3719" s="151" t="e">
        <f ca="1">+_xll.BInterpol(Boost!$R$6:$R$66,Boost!$AY$6:$AY$66,params!B3719,"cubic")</f>
        <v>#NAME?</v>
      </c>
      <c r="G3719" s="151" t="e">
        <f ca="1">_xll.BInterpol(cf!$A$2:$A$68,cf!$B$2:$B$68,params!B3719,"cubic")/100</f>
        <v>#NAME?</v>
      </c>
      <c r="H3719" s="199" t="e">
        <f t="shared" ca="1" si="472"/>
        <v>#NAME?</v>
      </c>
      <c r="I3719" s="152">
        <f t="shared" si="467"/>
        <v>0.21943193298849384</v>
      </c>
      <c r="J3719" s="152">
        <f t="shared" si="473"/>
        <v>5.2039605768383623E-5</v>
      </c>
      <c r="K3719" s="3" t="e">
        <f t="shared" ca="1" si="469"/>
        <v>#NAME?</v>
      </c>
      <c r="L3719" s="153" t="e">
        <f t="shared" ca="1" si="474"/>
        <v>#NAME?</v>
      </c>
      <c r="M3719" s="195" t="e">
        <f ca="1">_xll.BInterpol(cf!$A$2:$A$68,cf!$C$2:$C$68,params!B3719,"cubic")</f>
        <v>#NAME?</v>
      </c>
      <c r="N3719" s="195" t="e">
        <f ca="1">+_xll.BInterpol(#REF!,#REF!,params!B3719,"cubic")</f>
        <v>#NAME?</v>
      </c>
      <c r="O3719" s="153" t="e">
        <f t="shared" ca="1" si="470"/>
        <v>#NAME?</v>
      </c>
    </row>
    <row r="3720" spans="1:15">
      <c r="A3720">
        <v>3717</v>
      </c>
      <c r="B3720">
        <f t="shared" si="468"/>
        <v>14.868</v>
      </c>
      <c r="C3720" s="151" t="e">
        <f ca="1">+_xll.BInterpol(Boost!$R$6:$R$66,Boost!$AZ$6:$AZ$66,params!B3720,"cubic")</f>
        <v>#NAME?</v>
      </c>
      <c r="D3720" s="151" t="e">
        <f ca="1">+_xll.BInterpol(Boost!$R$6:$R$66,Boost!$AX$6:$AX$66,params!B3720,"cubic")</f>
        <v>#NAME?</v>
      </c>
      <c r="E3720" s="198" t="e">
        <f t="shared" ca="1" si="471"/>
        <v>#NAME?</v>
      </c>
      <c r="F3720" s="151" t="e">
        <f ca="1">+_xll.BInterpol(Boost!$R$6:$R$66,Boost!$AY$6:$AY$66,params!B3720,"cubic")</f>
        <v>#NAME?</v>
      </c>
      <c r="G3720" s="151" t="e">
        <f ca="1">_xll.BInterpol(cf!$A$2:$A$68,cf!$B$2:$B$68,params!B3720,"cubic")/100</f>
        <v>#NAME?</v>
      </c>
      <c r="H3720" s="199" t="e">
        <f t="shared" ca="1" si="472"/>
        <v>#NAME?</v>
      </c>
      <c r="I3720" s="152">
        <f t="shared" si="467"/>
        <v>0.21948396912507073</v>
      </c>
      <c r="J3720" s="152">
        <f t="shared" si="473"/>
        <v>5.2036136576893988E-5</v>
      </c>
      <c r="K3720" s="3" t="e">
        <f t="shared" ca="1" si="469"/>
        <v>#NAME?</v>
      </c>
      <c r="L3720" s="153" t="e">
        <f t="shared" ca="1" si="474"/>
        <v>#NAME?</v>
      </c>
      <c r="M3720" s="195" t="e">
        <f ca="1">_xll.BInterpol(cf!$A$2:$A$68,cf!$C$2:$C$68,params!B3720,"cubic")</f>
        <v>#NAME?</v>
      </c>
      <c r="N3720" s="195" t="e">
        <f ca="1">+_xll.BInterpol(#REF!,#REF!,params!B3720,"cubic")</f>
        <v>#NAME?</v>
      </c>
      <c r="O3720" s="153" t="e">
        <f t="shared" ca="1" si="470"/>
        <v>#NAME?</v>
      </c>
    </row>
    <row r="3721" spans="1:15">
      <c r="A3721">
        <v>3718</v>
      </c>
      <c r="B3721">
        <f t="shared" si="468"/>
        <v>14.872</v>
      </c>
      <c r="C3721" s="151" t="e">
        <f ca="1">+_xll.BInterpol(Boost!$R$6:$R$66,Boost!$AZ$6:$AZ$66,params!B3721,"cubic")</f>
        <v>#NAME?</v>
      </c>
      <c r="D3721" s="151" t="e">
        <f ca="1">+_xll.BInterpol(Boost!$R$6:$R$66,Boost!$AX$6:$AX$66,params!B3721,"cubic")</f>
        <v>#NAME?</v>
      </c>
      <c r="E3721" s="198" t="e">
        <f t="shared" ca="1" si="471"/>
        <v>#NAME?</v>
      </c>
      <c r="F3721" s="151" t="e">
        <f ca="1">+_xll.BInterpol(Boost!$R$6:$R$66,Boost!$AY$6:$AY$66,params!B3721,"cubic")</f>
        <v>#NAME?</v>
      </c>
      <c r="G3721" s="151" t="e">
        <f ca="1">_xll.BInterpol(cf!$A$2:$A$68,cf!$B$2:$B$68,params!B3721,"cubic")/100</f>
        <v>#NAME?</v>
      </c>
      <c r="H3721" s="199" t="e">
        <f t="shared" ca="1" si="472"/>
        <v>#NAME?</v>
      </c>
      <c r="I3721" s="152">
        <f t="shared" si="467"/>
        <v>0.21953600179268751</v>
      </c>
      <c r="J3721" s="152">
        <f t="shared" si="473"/>
        <v>5.203266761677483E-5</v>
      </c>
      <c r="K3721" s="3" t="e">
        <f t="shared" ca="1" si="469"/>
        <v>#NAME?</v>
      </c>
      <c r="L3721" s="153" t="e">
        <f t="shared" ca="1" si="474"/>
        <v>#NAME?</v>
      </c>
      <c r="M3721" s="195" t="e">
        <f ca="1">_xll.BInterpol(cf!$A$2:$A$68,cf!$C$2:$C$68,params!B3721,"cubic")</f>
        <v>#NAME?</v>
      </c>
      <c r="N3721" s="195" t="e">
        <f ca="1">+_xll.BInterpol(#REF!,#REF!,params!B3721,"cubic")</f>
        <v>#NAME?</v>
      </c>
      <c r="O3721" s="153" t="e">
        <f t="shared" ca="1" si="470"/>
        <v>#NAME?</v>
      </c>
    </row>
    <row r="3722" spans="1:15">
      <c r="A3722">
        <v>3719</v>
      </c>
      <c r="B3722">
        <f t="shared" si="468"/>
        <v>14.875999999999999</v>
      </c>
      <c r="C3722" s="151" t="e">
        <f ca="1">+_xll.BInterpol(Boost!$R$6:$R$66,Boost!$AZ$6:$AZ$66,params!B3722,"cubic")</f>
        <v>#NAME?</v>
      </c>
      <c r="D3722" s="151" t="e">
        <f ca="1">+_xll.BInterpol(Boost!$R$6:$R$66,Boost!$AX$6:$AX$66,params!B3722,"cubic")</f>
        <v>#NAME?</v>
      </c>
      <c r="E3722" s="198" t="e">
        <f t="shared" ca="1" si="471"/>
        <v>#NAME?</v>
      </c>
      <c r="F3722" s="151" t="e">
        <f ca="1">+_xll.BInterpol(Boost!$R$6:$R$66,Boost!$AY$6:$AY$66,params!B3722,"cubic")</f>
        <v>#NAME?</v>
      </c>
      <c r="G3722" s="151" t="e">
        <f ca="1">_xll.BInterpol(cf!$A$2:$A$68,cf!$B$2:$B$68,params!B3722,"cubic")/100</f>
        <v>#NAME?</v>
      </c>
      <c r="H3722" s="199" t="e">
        <f t="shared" ca="1" si="472"/>
        <v>#NAME?</v>
      </c>
      <c r="I3722" s="152">
        <f t="shared" si="467"/>
        <v>0.21958803099157542</v>
      </c>
      <c r="J3722" s="152">
        <f t="shared" si="473"/>
        <v>5.2029198887915129E-5</v>
      </c>
      <c r="K3722" s="3" t="e">
        <f t="shared" ca="1" si="469"/>
        <v>#NAME?</v>
      </c>
      <c r="L3722" s="153" t="e">
        <f t="shared" ca="1" si="474"/>
        <v>#NAME?</v>
      </c>
      <c r="M3722" s="195" t="e">
        <f ca="1">_xll.BInterpol(cf!$A$2:$A$68,cf!$C$2:$C$68,params!B3722,"cubic")</f>
        <v>#NAME?</v>
      </c>
      <c r="N3722" s="195" t="e">
        <f ca="1">+_xll.BInterpol(#REF!,#REF!,params!B3722,"cubic")</f>
        <v>#NAME?</v>
      </c>
      <c r="O3722" s="153" t="e">
        <f t="shared" ca="1" si="470"/>
        <v>#NAME?</v>
      </c>
    </row>
    <row r="3723" spans="1:15">
      <c r="A3723">
        <v>3720</v>
      </c>
      <c r="B3723">
        <f t="shared" si="468"/>
        <v>14.88</v>
      </c>
      <c r="C3723" s="151" t="e">
        <f ca="1">+_xll.BInterpol(Boost!$R$6:$R$66,Boost!$AZ$6:$AZ$66,params!B3723,"cubic")</f>
        <v>#NAME?</v>
      </c>
      <c r="D3723" s="151" t="e">
        <f ca="1">+_xll.BInterpol(Boost!$R$6:$R$66,Boost!$AX$6:$AX$66,params!B3723,"cubic")</f>
        <v>#NAME?</v>
      </c>
      <c r="E3723" s="198" t="e">
        <f t="shared" ca="1" si="471"/>
        <v>#NAME?</v>
      </c>
      <c r="F3723" s="151" t="e">
        <f ca="1">+_xll.BInterpol(Boost!$R$6:$R$66,Boost!$AY$6:$AY$66,params!B3723,"cubic")</f>
        <v>#NAME?</v>
      </c>
      <c r="G3723" s="151" t="e">
        <f ca="1">_xll.BInterpol(cf!$A$2:$A$68,cf!$B$2:$B$68,params!B3723,"cubic")/100</f>
        <v>#NAME?</v>
      </c>
      <c r="H3723" s="199" t="e">
        <f t="shared" ca="1" si="472"/>
        <v>#NAME?</v>
      </c>
      <c r="I3723" s="152">
        <f t="shared" si="467"/>
        <v>0.21964005672196574</v>
      </c>
      <c r="J3723" s="152">
        <f t="shared" si="473"/>
        <v>5.2025730390314884E-5</v>
      </c>
      <c r="K3723" s="3" t="e">
        <f t="shared" ca="1" si="469"/>
        <v>#NAME?</v>
      </c>
      <c r="L3723" s="153" t="e">
        <f t="shared" ca="1" si="474"/>
        <v>#NAME?</v>
      </c>
      <c r="M3723" s="195" t="e">
        <f ca="1">_xll.BInterpol(cf!$A$2:$A$68,cf!$C$2:$C$68,params!B3723,"cubic")</f>
        <v>#NAME?</v>
      </c>
      <c r="N3723" s="195" t="e">
        <f ca="1">+_xll.BInterpol(#REF!,#REF!,params!B3723,"cubic")</f>
        <v>#NAME?</v>
      </c>
      <c r="O3723" s="153" t="e">
        <f t="shared" ca="1" si="470"/>
        <v>#NAME?</v>
      </c>
    </row>
    <row r="3724" spans="1:15">
      <c r="A3724">
        <v>3721</v>
      </c>
      <c r="B3724">
        <f t="shared" si="468"/>
        <v>14.884</v>
      </c>
      <c r="C3724" s="151" t="e">
        <f ca="1">+_xll.BInterpol(Boost!$R$6:$R$66,Boost!$AZ$6:$AZ$66,params!B3724,"cubic")</f>
        <v>#NAME?</v>
      </c>
      <c r="D3724" s="151" t="e">
        <f ca="1">+_xll.BInterpol(Boost!$R$6:$R$66,Boost!$AX$6:$AX$66,params!B3724,"cubic")</f>
        <v>#NAME?</v>
      </c>
      <c r="E3724" s="198" t="e">
        <f t="shared" ca="1" si="471"/>
        <v>#NAME?</v>
      </c>
      <c r="F3724" s="151" t="e">
        <f ca="1">+_xll.BInterpol(Boost!$R$6:$R$66,Boost!$AY$6:$AY$66,params!B3724,"cubic")</f>
        <v>#NAME?</v>
      </c>
      <c r="G3724" s="151" t="e">
        <f ca="1">_xll.BInterpol(cf!$A$2:$A$68,cf!$B$2:$B$68,params!B3724,"cubic")/100</f>
        <v>#NAME?</v>
      </c>
      <c r="H3724" s="199" t="e">
        <f t="shared" ca="1" si="472"/>
        <v>#NAME?</v>
      </c>
      <c r="I3724" s="152">
        <f t="shared" si="467"/>
        <v>0.2196920789840896</v>
      </c>
      <c r="J3724" s="152">
        <f t="shared" si="473"/>
        <v>5.2022262123863072E-5</v>
      </c>
      <c r="K3724" s="3" t="e">
        <f t="shared" ca="1" si="469"/>
        <v>#NAME?</v>
      </c>
      <c r="L3724" s="153" t="e">
        <f t="shared" ca="1" si="474"/>
        <v>#NAME?</v>
      </c>
      <c r="M3724" s="195" t="e">
        <f ca="1">_xll.BInterpol(cf!$A$2:$A$68,cf!$C$2:$C$68,params!B3724,"cubic")</f>
        <v>#NAME?</v>
      </c>
      <c r="N3724" s="195" t="e">
        <f ca="1">+_xll.BInterpol(#REF!,#REF!,params!B3724,"cubic")</f>
        <v>#NAME?</v>
      </c>
      <c r="O3724" s="153" t="e">
        <f t="shared" ca="1" si="470"/>
        <v>#NAME?</v>
      </c>
    </row>
    <row r="3725" spans="1:15">
      <c r="A3725">
        <v>3722</v>
      </c>
      <c r="B3725">
        <f t="shared" si="468"/>
        <v>14.888</v>
      </c>
      <c r="C3725" s="151" t="e">
        <f ca="1">+_xll.BInterpol(Boost!$R$6:$R$66,Boost!$AZ$6:$AZ$66,params!B3725,"cubic")</f>
        <v>#NAME?</v>
      </c>
      <c r="D3725" s="151" t="e">
        <f ca="1">+_xll.BInterpol(Boost!$R$6:$R$66,Boost!$AX$6:$AX$66,params!B3725,"cubic")</f>
        <v>#NAME?</v>
      </c>
      <c r="E3725" s="198" t="e">
        <f t="shared" ca="1" si="471"/>
        <v>#NAME?</v>
      </c>
      <c r="F3725" s="151" t="e">
        <f ca="1">+_xll.BInterpol(Boost!$R$6:$R$66,Boost!$AY$6:$AY$66,params!B3725,"cubic")</f>
        <v>#NAME?</v>
      </c>
      <c r="G3725" s="151" t="e">
        <f ca="1">_xll.BInterpol(cf!$A$2:$A$68,cf!$B$2:$B$68,params!B3725,"cubic")/100</f>
        <v>#NAME?</v>
      </c>
      <c r="H3725" s="199" t="e">
        <f t="shared" ca="1" si="472"/>
        <v>#NAME?</v>
      </c>
      <c r="I3725" s="152">
        <f t="shared" si="467"/>
        <v>0.21974409777817827</v>
      </c>
      <c r="J3725" s="152">
        <f t="shared" si="473"/>
        <v>5.2018794088670717E-5</v>
      </c>
      <c r="K3725" s="3" t="e">
        <f t="shared" ca="1" si="469"/>
        <v>#NAME?</v>
      </c>
      <c r="L3725" s="153" t="e">
        <f t="shared" ca="1" si="474"/>
        <v>#NAME?</v>
      </c>
      <c r="M3725" s="195" t="e">
        <f ca="1">_xll.BInterpol(cf!$A$2:$A$68,cf!$C$2:$C$68,params!B3725,"cubic")</f>
        <v>#NAME?</v>
      </c>
      <c r="N3725" s="195" t="e">
        <f ca="1">+_xll.BInterpol(#REF!,#REF!,params!B3725,"cubic")</f>
        <v>#NAME?</v>
      </c>
      <c r="O3725" s="153" t="e">
        <f t="shared" ca="1" si="470"/>
        <v>#NAME?</v>
      </c>
    </row>
    <row r="3726" spans="1:15">
      <c r="A3726">
        <v>3723</v>
      </c>
      <c r="B3726">
        <f t="shared" si="468"/>
        <v>14.891999999999999</v>
      </c>
      <c r="C3726" s="151" t="e">
        <f ca="1">+_xll.BInterpol(Boost!$R$6:$R$66,Boost!$AZ$6:$AZ$66,params!B3726,"cubic")</f>
        <v>#NAME?</v>
      </c>
      <c r="D3726" s="151" t="e">
        <f ca="1">+_xll.BInterpol(Boost!$R$6:$R$66,Boost!$AX$6:$AX$66,params!B3726,"cubic")</f>
        <v>#NAME?</v>
      </c>
      <c r="E3726" s="198" t="e">
        <f t="shared" ca="1" si="471"/>
        <v>#NAME?</v>
      </c>
      <c r="F3726" s="151" t="e">
        <f ca="1">+_xll.BInterpol(Boost!$R$6:$R$66,Boost!$AY$6:$AY$66,params!B3726,"cubic")</f>
        <v>#NAME?</v>
      </c>
      <c r="G3726" s="151" t="e">
        <f ca="1">_xll.BInterpol(cf!$A$2:$A$68,cf!$B$2:$B$68,params!B3726,"cubic")/100</f>
        <v>#NAME?</v>
      </c>
      <c r="H3726" s="199" t="e">
        <f t="shared" ca="1" si="472"/>
        <v>#NAME?</v>
      </c>
      <c r="I3726" s="152">
        <f t="shared" si="467"/>
        <v>0.2197961131044629</v>
      </c>
      <c r="J3726" s="152">
        <f t="shared" si="473"/>
        <v>5.2015326284626795E-5</v>
      </c>
      <c r="K3726" s="3" t="e">
        <f t="shared" ca="1" si="469"/>
        <v>#NAME?</v>
      </c>
      <c r="L3726" s="153" t="e">
        <f t="shared" ca="1" si="474"/>
        <v>#NAME?</v>
      </c>
      <c r="M3726" s="195" t="e">
        <f ca="1">_xll.BInterpol(cf!$A$2:$A$68,cf!$C$2:$C$68,params!B3726,"cubic")</f>
        <v>#NAME?</v>
      </c>
      <c r="N3726" s="195" t="e">
        <f ca="1">+_xll.BInterpol(#REF!,#REF!,params!B3726,"cubic")</f>
        <v>#NAME?</v>
      </c>
      <c r="O3726" s="153" t="e">
        <f t="shared" ca="1" si="470"/>
        <v>#NAME?</v>
      </c>
    </row>
    <row r="3727" spans="1:15">
      <c r="A3727">
        <v>3724</v>
      </c>
      <c r="B3727">
        <f t="shared" si="468"/>
        <v>14.896000000000001</v>
      </c>
      <c r="C3727" s="151" t="e">
        <f ca="1">+_xll.BInterpol(Boost!$R$6:$R$66,Boost!$AZ$6:$AZ$66,params!B3727,"cubic")</f>
        <v>#NAME?</v>
      </c>
      <c r="D3727" s="151" t="e">
        <f ca="1">+_xll.BInterpol(Boost!$R$6:$R$66,Boost!$AX$6:$AX$66,params!B3727,"cubic")</f>
        <v>#NAME?</v>
      </c>
      <c r="E3727" s="198" t="e">
        <f t="shared" ca="1" si="471"/>
        <v>#NAME?</v>
      </c>
      <c r="F3727" s="151" t="e">
        <f ca="1">+_xll.BInterpol(Boost!$R$6:$R$66,Boost!$AY$6:$AY$66,params!B3727,"cubic")</f>
        <v>#NAME?</v>
      </c>
      <c r="G3727" s="151" t="e">
        <f ca="1">_xll.BInterpol(cf!$A$2:$A$68,cf!$B$2:$B$68,params!B3727,"cubic")/100</f>
        <v>#NAME?</v>
      </c>
      <c r="H3727" s="199" t="e">
        <f t="shared" ca="1" si="472"/>
        <v>#NAME?</v>
      </c>
      <c r="I3727" s="152">
        <f t="shared" si="467"/>
        <v>0.21984812496317474</v>
      </c>
      <c r="J3727" s="152">
        <f t="shared" si="473"/>
        <v>5.2011858711842329E-5</v>
      </c>
      <c r="K3727" s="3" t="e">
        <f t="shared" ca="1" si="469"/>
        <v>#NAME?</v>
      </c>
      <c r="L3727" s="153" t="e">
        <f t="shared" ca="1" si="474"/>
        <v>#NAME?</v>
      </c>
      <c r="M3727" s="195" t="e">
        <f ca="1">_xll.BInterpol(cf!$A$2:$A$68,cf!$C$2:$C$68,params!B3727,"cubic")</f>
        <v>#NAME?</v>
      </c>
      <c r="N3727" s="195" t="e">
        <f ca="1">+_xll.BInterpol(#REF!,#REF!,params!B3727,"cubic")</f>
        <v>#NAME?</v>
      </c>
      <c r="O3727" s="153" t="e">
        <f t="shared" ca="1" si="470"/>
        <v>#NAME?</v>
      </c>
    </row>
    <row r="3728" spans="1:15">
      <c r="A3728">
        <v>3725</v>
      </c>
      <c r="B3728">
        <f t="shared" si="468"/>
        <v>14.9</v>
      </c>
      <c r="C3728" s="151" t="e">
        <f ca="1">+_xll.BInterpol(Boost!$R$6:$R$66,Boost!$AZ$6:$AZ$66,params!B3728,"cubic")</f>
        <v>#NAME?</v>
      </c>
      <c r="D3728" s="151" t="e">
        <f ca="1">+_xll.BInterpol(Boost!$R$6:$R$66,Boost!$AX$6:$AX$66,params!B3728,"cubic")</f>
        <v>#NAME?</v>
      </c>
      <c r="E3728" s="198" t="e">
        <f t="shared" ca="1" si="471"/>
        <v>#NAME?</v>
      </c>
      <c r="F3728" s="151" t="e">
        <f ca="1">+_xll.BInterpol(Boost!$R$6:$R$66,Boost!$AY$6:$AY$66,params!B3728,"cubic")</f>
        <v>#NAME?</v>
      </c>
      <c r="G3728" s="151" t="e">
        <f ca="1">_xll.BInterpol(cf!$A$2:$A$68,cf!$B$2:$B$68,params!B3728,"cubic")/100</f>
        <v>#NAME?</v>
      </c>
      <c r="H3728" s="199" t="e">
        <f t="shared" ca="1" si="472"/>
        <v>#NAME?</v>
      </c>
      <c r="I3728" s="152">
        <f t="shared" ref="I3728:I3791" si="475">1-EXP($R$5*-1*B3728/(1-$R$6))</f>
        <v>0.21990013335454484</v>
      </c>
      <c r="J3728" s="152">
        <f t="shared" si="473"/>
        <v>5.2008391370095275E-5</v>
      </c>
      <c r="K3728" s="3" t="e">
        <f t="shared" ca="1" si="469"/>
        <v>#NAME?</v>
      </c>
      <c r="L3728" s="153" t="e">
        <f t="shared" ca="1" si="474"/>
        <v>#NAME?</v>
      </c>
      <c r="M3728" s="195" t="e">
        <f ca="1">_xll.BInterpol(cf!$A$2:$A$68,cf!$C$2:$C$68,params!B3728,"cubic")</f>
        <v>#NAME?</v>
      </c>
      <c r="N3728" s="195" t="e">
        <f ca="1">+_xll.BInterpol(#REF!,#REF!,params!B3728,"cubic")</f>
        <v>#NAME?</v>
      </c>
      <c r="O3728" s="153" t="e">
        <f t="shared" ca="1" si="470"/>
        <v>#NAME?</v>
      </c>
    </row>
    <row r="3729" spans="1:15">
      <c r="A3729">
        <v>3726</v>
      </c>
      <c r="B3729">
        <f t="shared" si="468"/>
        <v>14.904</v>
      </c>
      <c r="C3729" s="151" t="e">
        <f ca="1">+_xll.BInterpol(Boost!$R$6:$R$66,Boost!$AZ$6:$AZ$66,params!B3729,"cubic")</f>
        <v>#NAME?</v>
      </c>
      <c r="D3729" s="151" t="e">
        <f ca="1">+_xll.BInterpol(Boost!$R$6:$R$66,Boost!$AX$6:$AX$66,params!B3729,"cubic")</f>
        <v>#NAME?</v>
      </c>
      <c r="E3729" s="198" t="e">
        <f t="shared" ca="1" si="471"/>
        <v>#NAME?</v>
      </c>
      <c r="F3729" s="151" t="e">
        <f ca="1">+_xll.BInterpol(Boost!$R$6:$R$66,Boost!$AY$6:$AY$66,params!B3729,"cubic")</f>
        <v>#NAME?</v>
      </c>
      <c r="G3729" s="151" t="e">
        <f ca="1">_xll.BInterpol(cf!$A$2:$A$68,cf!$B$2:$B$68,params!B3729,"cubic")/100</f>
        <v>#NAME?</v>
      </c>
      <c r="H3729" s="199" t="e">
        <f t="shared" ca="1" si="472"/>
        <v>#NAME?</v>
      </c>
      <c r="I3729" s="152">
        <f t="shared" si="475"/>
        <v>0.21995213827880444</v>
      </c>
      <c r="J3729" s="152">
        <f t="shared" si="473"/>
        <v>5.2004924259607677E-5</v>
      </c>
      <c r="K3729" s="3" t="e">
        <f t="shared" ca="1" si="469"/>
        <v>#NAME?</v>
      </c>
      <c r="L3729" s="153" t="e">
        <f t="shared" ca="1" si="474"/>
        <v>#NAME?</v>
      </c>
      <c r="M3729" s="195" t="e">
        <f ca="1">_xll.BInterpol(cf!$A$2:$A$68,cf!$C$2:$C$68,params!B3729,"cubic")</f>
        <v>#NAME?</v>
      </c>
      <c r="N3729" s="195" t="e">
        <f ca="1">+_xll.BInterpol(#REF!,#REF!,params!B3729,"cubic")</f>
        <v>#NAME?</v>
      </c>
      <c r="O3729" s="153" t="e">
        <f t="shared" ca="1" si="470"/>
        <v>#NAME?</v>
      </c>
    </row>
    <row r="3730" spans="1:15">
      <c r="A3730">
        <v>3727</v>
      </c>
      <c r="B3730">
        <f t="shared" si="468"/>
        <v>14.907999999999999</v>
      </c>
      <c r="C3730" s="151" t="e">
        <f ca="1">+_xll.BInterpol(Boost!$R$6:$R$66,Boost!$AZ$6:$AZ$66,params!B3730,"cubic")</f>
        <v>#NAME?</v>
      </c>
      <c r="D3730" s="151" t="e">
        <f ca="1">+_xll.BInterpol(Boost!$R$6:$R$66,Boost!$AX$6:$AX$66,params!B3730,"cubic")</f>
        <v>#NAME?</v>
      </c>
      <c r="E3730" s="198" t="e">
        <f t="shared" ca="1" si="471"/>
        <v>#NAME?</v>
      </c>
      <c r="F3730" s="151" t="e">
        <f ca="1">+_xll.BInterpol(Boost!$R$6:$R$66,Boost!$AY$6:$AY$66,params!B3730,"cubic")</f>
        <v>#NAME?</v>
      </c>
      <c r="G3730" s="151" t="e">
        <f ca="1">_xll.BInterpol(cf!$A$2:$A$68,cf!$B$2:$B$68,params!B3730,"cubic")/100</f>
        <v>#NAME?</v>
      </c>
      <c r="H3730" s="199" t="e">
        <f t="shared" ca="1" si="472"/>
        <v>#NAME?</v>
      </c>
      <c r="I3730" s="152">
        <f t="shared" si="475"/>
        <v>0.22000413973618471</v>
      </c>
      <c r="J3730" s="152">
        <f t="shared" si="473"/>
        <v>5.2001457380268512E-5</v>
      </c>
      <c r="K3730" s="3" t="e">
        <f t="shared" ca="1" si="469"/>
        <v>#NAME?</v>
      </c>
      <c r="L3730" s="153" t="e">
        <f t="shared" ca="1" si="474"/>
        <v>#NAME?</v>
      </c>
      <c r="M3730" s="195" t="e">
        <f ca="1">_xll.BInterpol(cf!$A$2:$A$68,cf!$C$2:$C$68,params!B3730,"cubic")</f>
        <v>#NAME?</v>
      </c>
      <c r="N3730" s="195" t="e">
        <f ca="1">+_xll.BInterpol(#REF!,#REF!,params!B3730,"cubic")</f>
        <v>#NAME?</v>
      </c>
      <c r="O3730" s="153" t="e">
        <f t="shared" ca="1" si="470"/>
        <v>#NAME?</v>
      </c>
    </row>
    <row r="3731" spans="1:15">
      <c r="A3731">
        <v>3728</v>
      </c>
      <c r="B3731">
        <f t="shared" si="468"/>
        <v>14.912000000000001</v>
      </c>
      <c r="C3731" s="151" t="e">
        <f ca="1">+_xll.BInterpol(Boost!$R$6:$R$66,Boost!$AZ$6:$AZ$66,params!B3731,"cubic")</f>
        <v>#NAME?</v>
      </c>
      <c r="D3731" s="151" t="e">
        <f ca="1">+_xll.BInterpol(Boost!$R$6:$R$66,Boost!$AX$6:$AX$66,params!B3731,"cubic")</f>
        <v>#NAME?</v>
      </c>
      <c r="E3731" s="198" t="e">
        <f t="shared" ca="1" si="471"/>
        <v>#NAME?</v>
      </c>
      <c r="F3731" s="151" t="e">
        <f ca="1">+_xll.BInterpol(Boost!$R$6:$R$66,Boost!$AY$6:$AY$66,params!B3731,"cubic")</f>
        <v>#NAME?</v>
      </c>
      <c r="G3731" s="151" t="e">
        <f ca="1">_xll.BInterpol(cf!$A$2:$A$68,cf!$B$2:$B$68,params!B3731,"cubic")/100</f>
        <v>#NAME?</v>
      </c>
      <c r="H3731" s="199" t="e">
        <f t="shared" ca="1" si="472"/>
        <v>#NAME?</v>
      </c>
      <c r="I3731" s="152">
        <f t="shared" si="475"/>
        <v>0.22005613772691668</v>
      </c>
      <c r="J3731" s="152">
        <f t="shared" si="473"/>
        <v>5.1997990731966759E-5</v>
      </c>
      <c r="K3731" s="3" t="e">
        <f t="shared" ca="1" si="469"/>
        <v>#NAME?</v>
      </c>
      <c r="L3731" s="153" t="e">
        <f t="shared" ca="1" si="474"/>
        <v>#NAME?</v>
      </c>
      <c r="M3731" s="195" t="e">
        <f ca="1">_xll.BInterpol(cf!$A$2:$A$68,cf!$C$2:$C$68,params!B3731,"cubic")</f>
        <v>#NAME?</v>
      </c>
      <c r="N3731" s="195" t="e">
        <f ca="1">+_xll.BInterpol(#REF!,#REF!,params!B3731,"cubic")</f>
        <v>#NAME?</v>
      </c>
      <c r="O3731" s="153" t="e">
        <f t="shared" ca="1" si="470"/>
        <v>#NAME?</v>
      </c>
    </row>
    <row r="3732" spans="1:15">
      <c r="A3732">
        <v>3729</v>
      </c>
      <c r="B3732">
        <f t="shared" si="468"/>
        <v>14.916</v>
      </c>
      <c r="C3732" s="151" t="e">
        <f ca="1">+_xll.BInterpol(Boost!$R$6:$R$66,Boost!$AZ$6:$AZ$66,params!B3732,"cubic")</f>
        <v>#NAME?</v>
      </c>
      <c r="D3732" s="151" t="e">
        <f ca="1">+_xll.BInterpol(Boost!$R$6:$R$66,Boost!$AX$6:$AX$66,params!B3732,"cubic")</f>
        <v>#NAME?</v>
      </c>
      <c r="E3732" s="198" t="e">
        <f t="shared" ca="1" si="471"/>
        <v>#NAME?</v>
      </c>
      <c r="F3732" s="151" t="e">
        <f ca="1">+_xll.BInterpol(Boost!$R$6:$R$66,Boost!$AY$6:$AY$66,params!B3732,"cubic")</f>
        <v>#NAME?</v>
      </c>
      <c r="G3732" s="151" t="e">
        <f ca="1">_xll.BInterpol(cf!$A$2:$A$68,cf!$B$2:$B$68,params!B3732,"cubic")/100</f>
        <v>#NAME?</v>
      </c>
      <c r="H3732" s="199" t="e">
        <f t="shared" ca="1" si="472"/>
        <v>#NAME?</v>
      </c>
      <c r="I3732" s="152">
        <f t="shared" si="475"/>
        <v>0.22010813225123149</v>
      </c>
      <c r="J3732" s="152">
        <f t="shared" si="473"/>
        <v>5.199452431481344E-5</v>
      </c>
      <c r="K3732" s="3" t="e">
        <f t="shared" ca="1" si="469"/>
        <v>#NAME?</v>
      </c>
      <c r="L3732" s="153" t="e">
        <f t="shared" ca="1" si="474"/>
        <v>#NAME?</v>
      </c>
      <c r="M3732" s="195" t="e">
        <f ca="1">_xll.BInterpol(cf!$A$2:$A$68,cf!$C$2:$C$68,params!B3732,"cubic")</f>
        <v>#NAME?</v>
      </c>
      <c r="N3732" s="195" t="e">
        <f ca="1">+_xll.BInterpol(#REF!,#REF!,params!B3732,"cubic")</f>
        <v>#NAME?</v>
      </c>
      <c r="O3732" s="153" t="e">
        <f t="shared" ca="1" si="470"/>
        <v>#NAME?</v>
      </c>
    </row>
    <row r="3733" spans="1:15">
      <c r="A3733">
        <v>3730</v>
      </c>
      <c r="B3733">
        <f t="shared" si="468"/>
        <v>14.92</v>
      </c>
      <c r="C3733" s="151" t="e">
        <f ca="1">+_xll.BInterpol(Boost!$R$6:$R$66,Boost!$AZ$6:$AZ$66,params!B3733,"cubic")</f>
        <v>#NAME?</v>
      </c>
      <c r="D3733" s="151" t="e">
        <f ca="1">+_xll.BInterpol(Boost!$R$6:$R$66,Boost!$AX$6:$AX$66,params!B3733,"cubic")</f>
        <v>#NAME?</v>
      </c>
      <c r="E3733" s="198" t="e">
        <f t="shared" ca="1" si="471"/>
        <v>#NAME?</v>
      </c>
      <c r="F3733" s="151" t="e">
        <f ca="1">+_xll.BInterpol(Boost!$R$6:$R$66,Boost!$AY$6:$AY$66,params!B3733,"cubic")</f>
        <v>#NAME?</v>
      </c>
      <c r="G3733" s="151" t="e">
        <f ca="1">_xll.BInterpol(cf!$A$2:$A$68,cf!$B$2:$B$68,params!B3733,"cubic")/100</f>
        <v>#NAME?</v>
      </c>
      <c r="H3733" s="199" t="e">
        <f t="shared" ca="1" si="472"/>
        <v>#NAME?</v>
      </c>
      <c r="I3733" s="152">
        <f t="shared" si="475"/>
        <v>0.22016012330936019</v>
      </c>
      <c r="J3733" s="152">
        <f t="shared" si="473"/>
        <v>5.1991058128697532E-5</v>
      </c>
      <c r="K3733" s="3" t="e">
        <f t="shared" ca="1" si="469"/>
        <v>#NAME?</v>
      </c>
      <c r="L3733" s="153" t="e">
        <f t="shared" ca="1" si="474"/>
        <v>#NAME?</v>
      </c>
      <c r="M3733" s="195" t="e">
        <f ca="1">_xll.BInterpol(cf!$A$2:$A$68,cf!$C$2:$C$68,params!B3733,"cubic")</f>
        <v>#NAME?</v>
      </c>
      <c r="N3733" s="195" t="e">
        <f ca="1">+_xll.BInterpol(#REF!,#REF!,params!B3733,"cubic")</f>
        <v>#NAME?</v>
      </c>
      <c r="O3733" s="153" t="e">
        <f t="shared" ca="1" si="470"/>
        <v>#NAME?</v>
      </c>
    </row>
    <row r="3734" spans="1:15">
      <c r="A3734">
        <v>3731</v>
      </c>
      <c r="B3734">
        <f t="shared" si="468"/>
        <v>14.923999999999999</v>
      </c>
      <c r="C3734" s="151" t="e">
        <f ca="1">+_xll.BInterpol(Boost!$R$6:$R$66,Boost!$AZ$6:$AZ$66,params!B3734,"cubic")</f>
        <v>#NAME?</v>
      </c>
      <c r="D3734" s="151" t="e">
        <f ca="1">+_xll.BInterpol(Boost!$R$6:$R$66,Boost!$AX$6:$AX$66,params!B3734,"cubic")</f>
        <v>#NAME?</v>
      </c>
      <c r="E3734" s="198" t="e">
        <f t="shared" ca="1" si="471"/>
        <v>#NAME?</v>
      </c>
      <c r="F3734" s="151" t="e">
        <f ca="1">+_xll.BInterpol(Boost!$R$6:$R$66,Boost!$AY$6:$AY$66,params!B3734,"cubic")</f>
        <v>#NAME?</v>
      </c>
      <c r="G3734" s="151" t="e">
        <f ca="1">_xll.BInterpol(cf!$A$2:$A$68,cf!$B$2:$B$68,params!B3734,"cubic")/100</f>
        <v>#NAME?</v>
      </c>
      <c r="H3734" s="199" t="e">
        <f t="shared" ca="1" si="472"/>
        <v>#NAME?</v>
      </c>
      <c r="I3734" s="152">
        <f t="shared" si="475"/>
        <v>0.22021211090153392</v>
      </c>
      <c r="J3734" s="152">
        <f t="shared" si="473"/>
        <v>5.1987592173730057E-5</v>
      </c>
      <c r="K3734" s="3" t="e">
        <f t="shared" ca="1" si="469"/>
        <v>#NAME?</v>
      </c>
      <c r="L3734" s="153" t="e">
        <f t="shared" ca="1" si="474"/>
        <v>#NAME?</v>
      </c>
      <c r="M3734" s="195" t="e">
        <f ca="1">_xll.BInterpol(cf!$A$2:$A$68,cf!$C$2:$C$68,params!B3734,"cubic")</f>
        <v>#NAME?</v>
      </c>
      <c r="N3734" s="195" t="e">
        <f ca="1">+_xll.BInterpol(#REF!,#REF!,params!B3734,"cubic")</f>
        <v>#NAME?</v>
      </c>
      <c r="O3734" s="153" t="e">
        <f t="shared" ca="1" si="470"/>
        <v>#NAME?</v>
      </c>
    </row>
    <row r="3735" spans="1:15">
      <c r="A3735">
        <v>3732</v>
      </c>
      <c r="B3735">
        <f t="shared" si="468"/>
        <v>14.928000000000001</v>
      </c>
      <c r="C3735" s="151" t="e">
        <f ca="1">+_xll.BInterpol(Boost!$R$6:$R$66,Boost!$AZ$6:$AZ$66,params!B3735,"cubic")</f>
        <v>#NAME?</v>
      </c>
      <c r="D3735" s="151" t="e">
        <f ca="1">+_xll.BInterpol(Boost!$R$6:$R$66,Boost!$AX$6:$AX$66,params!B3735,"cubic")</f>
        <v>#NAME?</v>
      </c>
      <c r="E3735" s="198" t="e">
        <f t="shared" ca="1" si="471"/>
        <v>#NAME?</v>
      </c>
      <c r="F3735" s="151" t="e">
        <f ca="1">+_xll.BInterpol(Boost!$R$6:$R$66,Boost!$AY$6:$AY$66,params!B3735,"cubic")</f>
        <v>#NAME?</v>
      </c>
      <c r="G3735" s="151" t="e">
        <f ca="1">_xll.BInterpol(cf!$A$2:$A$68,cf!$B$2:$B$68,params!B3735,"cubic")/100</f>
        <v>#NAME?</v>
      </c>
      <c r="H3735" s="199" t="e">
        <f t="shared" ca="1" si="472"/>
        <v>#NAME?</v>
      </c>
      <c r="I3735" s="152">
        <f t="shared" si="475"/>
        <v>0.22026409502798372</v>
      </c>
      <c r="J3735" s="152">
        <f t="shared" si="473"/>
        <v>5.1984126449799994E-5</v>
      </c>
      <c r="K3735" s="3" t="e">
        <f t="shared" ca="1" si="469"/>
        <v>#NAME?</v>
      </c>
      <c r="L3735" s="153" t="e">
        <f t="shared" ca="1" si="474"/>
        <v>#NAME?</v>
      </c>
      <c r="M3735" s="195" t="e">
        <f ca="1">_xll.BInterpol(cf!$A$2:$A$68,cf!$C$2:$C$68,params!B3735,"cubic")</f>
        <v>#NAME?</v>
      </c>
      <c r="N3735" s="195" t="e">
        <f ca="1">+_xll.BInterpol(#REF!,#REF!,params!B3735,"cubic")</f>
        <v>#NAME?</v>
      </c>
      <c r="O3735" s="153" t="e">
        <f t="shared" ca="1" si="470"/>
        <v>#NAME?</v>
      </c>
    </row>
    <row r="3736" spans="1:15">
      <c r="A3736">
        <v>3733</v>
      </c>
      <c r="B3736">
        <f t="shared" si="468"/>
        <v>14.932</v>
      </c>
      <c r="C3736" s="151" t="e">
        <f ca="1">+_xll.BInterpol(Boost!$R$6:$R$66,Boost!$AZ$6:$AZ$66,params!B3736,"cubic")</f>
        <v>#NAME?</v>
      </c>
      <c r="D3736" s="151" t="e">
        <f ca="1">+_xll.BInterpol(Boost!$R$6:$R$66,Boost!$AX$6:$AX$66,params!B3736,"cubic")</f>
        <v>#NAME?</v>
      </c>
      <c r="E3736" s="198" t="e">
        <f t="shared" ca="1" si="471"/>
        <v>#NAME?</v>
      </c>
      <c r="F3736" s="151" t="e">
        <f ca="1">+_xll.BInterpol(Boost!$R$6:$R$66,Boost!$AY$6:$AY$66,params!B3736,"cubic")</f>
        <v>#NAME?</v>
      </c>
      <c r="G3736" s="151" t="e">
        <f ca="1">_xll.BInterpol(cf!$A$2:$A$68,cf!$B$2:$B$68,params!B3736,"cubic")/100</f>
        <v>#NAME?</v>
      </c>
      <c r="H3736" s="199" t="e">
        <f t="shared" ca="1" si="472"/>
        <v>#NAME?</v>
      </c>
      <c r="I3736" s="152">
        <f t="shared" si="475"/>
        <v>0.22031607568894052</v>
      </c>
      <c r="J3736" s="152">
        <f t="shared" si="473"/>
        <v>5.1980660956796321E-5</v>
      </c>
      <c r="K3736" s="3" t="e">
        <f t="shared" ca="1" si="469"/>
        <v>#NAME?</v>
      </c>
      <c r="L3736" s="153" t="e">
        <f t="shared" ca="1" si="474"/>
        <v>#NAME?</v>
      </c>
      <c r="M3736" s="195" t="e">
        <f ca="1">_xll.BInterpol(cf!$A$2:$A$68,cf!$C$2:$C$68,params!B3736,"cubic")</f>
        <v>#NAME?</v>
      </c>
      <c r="N3736" s="195" t="e">
        <f ca="1">+_xll.BInterpol(#REF!,#REF!,params!B3736,"cubic")</f>
        <v>#NAME?</v>
      </c>
      <c r="O3736" s="153" t="e">
        <f t="shared" ca="1" si="470"/>
        <v>#NAME?</v>
      </c>
    </row>
    <row r="3737" spans="1:15">
      <c r="A3737">
        <v>3734</v>
      </c>
      <c r="B3737">
        <f t="shared" si="468"/>
        <v>14.936</v>
      </c>
      <c r="C3737" s="151" t="e">
        <f ca="1">+_xll.BInterpol(Boost!$R$6:$R$66,Boost!$AZ$6:$AZ$66,params!B3737,"cubic")</f>
        <v>#NAME?</v>
      </c>
      <c r="D3737" s="151" t="e">
        <f ca="1">+_xll.BInterpol(Boost!$R$6:$R$66,Boost!$AX$6:$AX$66,params!B3737,"cubic")</f>
        <v>#NAME?</v>
      </c>
      <c r="E3737" s="198" t="e">
        <f t="shared" ca="1" si="471"/>
        <v>#NAME?</v>
      </c>
      <c r="F3737" s="151" t="e">
        <f ca="1">+_xll.BInterpol(Boost!$R$6:$R$66,Boost!$AY$6:$AY$66,params!B3737,"cubic")</f>
        <v>#NAME?</v>
      </c>
      <c r="G3737" s="151" t="e">
        <f ca="1">_xll.BInterpol(cf!$A$2:$A$68,cf!$B$2:$B$68,params!B3737,"cubic")/100</f>
        <v>#NAME?</v>
      </c>
      <c r="H3737" s="199" t="e">
        <f t="shared" ca="1" si="472"/>
        <v>#NAME?</v>
      </c>
      <c r="I3737" s="152">
        <f t="shared" si="475"/>
        <v>0.22036805288463557</v>
      </c>
      <c r="J3737" s="152">
        <f t="shared" si="473"/>
        <v>5.1977195695052103E-5</v>
      </c>
      <c r="K3737" s="3" t="e">
        <f t="shared" ca="1" si="469"/>
        <v>#NAME?</v>
      </c>
      <c r="L3737" s="153" t="e">
        <f t="shared" ca="1" si="474"/>
        <v>#NAME?</v>
      </c>
      <c r="M3737" s="195" t="e">
        <f ca="1">_xll.BInterpol(cf!$A$2:$A$68,cf!$C$2:$C$68,params!B3737,"cubic")</f>
        <v>#NAME?</v>
      </c>
      <c r="N3737" s="195" t="e">
        <f ca="1">+_xll.BInterpol(#REF!,#REF!,params!B3737,"cubic")</f>
        <v>#NAME?</v>
      </c>
      <c r="O3737" s="153" t="e">
        <f t="shared" ca="1" si="470"/>
        <v>#NAME?</v>
      </c>
    </row>
    <row r="3738" spans="1:15">
      <c r="A3738">
        <v>3735</v>
      </c>
      <c r="B3738">
        <f t="shared" si="468"/>
        <v>14.94</v>
      </c>
      <c r="C3738" s="151" t="e">
        <f ca="1">+_xll.BInterpol(Boost!$R$6:$R$66,Boost!$AZ$6:$AZ$66,params!B3738,"cubic")</f>
        <v>#NAME?</v>
      </c>
      <c r="D3738" s="151" t="e">
        <f ca="1">+_xll.BInterpol(Boost!$R$6:$R$66,Boost!$AX$6:$AX$66,params!B3738,"cubic")</f>
        <v>#NAME?</v>
      </c>
      <c r="E3738" s="198" t="e">
        <f t="shared" ca="1" si="471"/>
        <v>#NAME?</v>
      </c>
      <c r="F3738" s="151" t="e">
        <f ca="1">+_xll.BInterpol(Boost!$R$6:$R$66,Boost!$AY$6:$AY$66,params!B3738,"cubic")</f>
        <v>#NAME?</v>
      </c>
      <c r="G3738" s="151" t="e">
        <f ca="1">_xll.BInterpol(cf!$A$2:$A$68,cf!$B$2:$B$68,params!B3738,"cubic")/100</f>
        <v>#NAME?</v>
      </c>
      <c r="H3738" s="199" t="e">
        <f t="shared" ca="1" si="472"/>
        <v>#NAME?</v>
      </c>
      <c r="I3738" s="152">
        <f t="shared" si="475"/>
        <v>0.22042002661529958</v>
      </c>
      <c r="J3738" s="152">
        <f t="shared" si="473"/>
        <v>5.197373066401223E-5</v>
      </c>
      <c r="K3738" s="3" t="e">
        <f t="shared" ca="1" si="469"/>
        <v>#NAME?</v>
      </c>
      <c r="L3738" s="153" t="e">
        <f t="shared" ca="1" si="474"/>
        <v>#NAME?</v>
      </c>
      <c r="M3738" s="195" t="e">
        <f ca="1">_xll.BInterpol(cf!$A$2:$A$68,cf!$C$2:$C$68,params!B3738,"cubic")</f>
        <v>#NAME?</v>
      </c>
      <c r="N3738" s="195" t="e">
        <f ca="1">+_xll.BInterpol(#REF!,#REF!,params!B3738,"cubic")</f>
        <v>#NAME?</v>
      </c>
      <c r="O3738" s="153" t="e">
        <f t="shared" ca="1" si="470"/>
        <v>#NAME?</v>
      </c>
    </row>
    <row r="3739" spans="1:15">
      <c r="A3739">
        <v>3736</v>
      </c>
      <c r="B3739">
        <f t="shared" si="468"/>
        <v>14.944000000000001</v>
      </c>
      <c r="C3739" s="151" t="e">
        <f ca="1">+_xll.BInterpol(Boost!$R$6:$R$66,Boost!$AZ$6:$AZ$66,params!B3739,"cubic")</f>
        <v>#NAME?</v>
      </c>
      <c r="D3739" s="151" t="e">
        <f ca="1">+_xll.BInterpol(Boost!$R$6:$R$66,Boost!$AX$6:$AX$66,params!B3739,"cubic")</f>
        <v>#NAME?</v>
      </c>
      <c r="E3739" s="198" t="e">
        <f t="shared" ca="1" si="471"/>
        <v>#NAME?</v>
      </c>
      <c r="F3739" s="151" t="e">
        <f ca="1">+_xll.BInterpol(Boost!$R$6:$R$66,Boost!$AY$6:$AY$66,params!B3739,"cubic")</f>
        <v>#NAME?</v>
      </c>
      <c r="G3739" s="151" t="e">
        <f ca="1">_xll.BInterpol(cf!$A$2:$A$68,cf!$B$2:$B$68,params!B3739,"cubic")/100</f>
        <v>#NAME?</v>
      </c>
      <c r="H3739" s="199" t="e">
        <f t="shared" ca="1" si="472"/>
        <v>#NAME?</v>
      </c>
      <c r="I3739" s="152">
        <f t="shared" si="475"/>
        <v>0.22047199688116381</v>
      </c>
      <c r="J3739" s="152">
        <f t="shared" si="473"/>
        <v>5.1970265864231813E-5</v>
      </c>
      <c r="K3739" s="3" t="e">
        <f t="shared" ca="1" si="469"/>
        <v>#NAME?</v>
      </c>
      <c r="L3739" s="153" t="e">
        <f t="shared" ca="1" si="474"/>
        <v>#NAME?</v>
      </c>
      <c r="M3739" s="195" t="e">
        <f ca="1">_xll.BInterpol(cf!$A$2:$A$68,cf!$C$2:$C$68,params!B3739,"cubic")</f>
        <v>#NAME?</v>
      </c>
      <c r="N3739" s="195" t="e">
        <f ca="1">+_xll.BInterpol(#REF!,#REF!,params!B3739,"cubic")</f>
        <v>#NAME?</v>
      </c>
      <c r="O3739" s="153" t="e">
        <f t="shared" ca="1" si="470"/>
        <v>#NAME?</v>
      </c>
    </row>
    <row r="3740" spans="1:15">
      <c r="A3740">
        <v>3737</v>
      </c>
      <c r="B3740">
        <f t="shared" si="468"/>
        <v>14.948</v>
      </c>
      <c r="C3740" s="151" t="e">
        <f ca="1">+_xll.BInterpol(Boost!$R$6:$R$66,Boost!$AZ$6:$AZ$66,params!B3740,"cubic")</f>
        <v>#NAME?</v>
      </c>
      <c r="D3740" s="151" t="e">
        <f ca="1">+_xll.BInterpol(Boost!$R$6:$R$66,Boost!$AX$6:$AX$66,params!B3740,"cubic")</f>
        <v>#NAME?</v>
      </c>
      <c r="E3740" s="198" t="e">
        <f t="shared" ca="1" si="471"/>
        <v>#NAME?</v>
      </c>
      <c r="F3740" s="151" t="e">
        <f ca="1">+_xll.BInterpol(Boost!$R$6:$R$66,Boost!$AY$6:$AY$66,params!B3740,"cubic")</f>
        <v>#NAME?</v>
      </c>
      <c r="G3740" s="151" t="e">
        <f ca="1">_xll.BInterpol(cf!$A$2:$A$68,cf!$B$2:$B$68,params!B3740,"cubic")/100</f>
        <v>#NAME?</v>
      </c>
      <c r="H3740" s="199" t="e">
        <f t="shared" ca="1" si="472"/>
        <v>#NAME?</v>
      </c>
      <c r="I3740" s="152">
        <f t="shared" si="475"/>
        <v>0.22052396368245908</v>
      </c>
      <c r="J3740" s="152">
        <f t="shared" si="473"/>
        <v>5.1966801295266762E-5</v>
      </c>
      <c r="K3740" s="3" t="e">
        <f t="shared" ca="1" si="469"/>
        <v>#NAME?</v>
      </c>
      <c r="L3740" s="153" t="e">
        <f t="shared" ca="1" si="474"/>
        <v>#NAME?</v>
      </c>
      <c r="M3740" s="195" t="e">
        <f ca="1">_xll.BInterpol(cf!$A$2:$A$68,cf!$C$2:$C$68,params!B3740,"cubic")</f>
        <v>#NAME?</v>
      </c>
      <c r="N3740" s="195" t="e">
        <f ca="1">+_xll.BInterpol(#REF!,#REF!,params!B3740,"cubic")</f>
        <v>#NAME?</v>
      </c>
      <c r="O3740" s="153" t="e">
        <f t="shared" ca="1" si="470"/>
        <v>#NAME?</v>
      </c>
    </row>
    <row r="3741" spans="1:15">
      <c r="A3741">
        <v>3738</v>
      </c>
      <c r="B3741">
        <f t="shared" si="468"/>
        <v>14.952</v>
      </c>
      <c r="C3741" s="151" t="e">
        <f ca="1">+_xll.BInterpol(Boost!$R$6:$R$66,Boost!$AZ$6:$AZ$66,params!B3741,"cubic")</f>
        <v>#NAME?</v>
      </c>
      <c r="D3741" s="151" t="e">
        <f ca="1">+_xll.BInterpol(Boost!$R$6:$R$66,Boost!$AX$6:$AX$66,params!B3741,"cubic")</f>
        <v>#NAME?</v>
      </c>
      <c r="E3741" s="198" t="e">
        <f t="shared" ca="1" si="471"/>
        <v>#NAME?</v>
      </c>
      <c r="F3741" s="151" t="e">
        <f ca="1">+_xll.BInterpol(Boost!$R$6:$R$66,Boost!$AY$6:$AY$66,params!B3741,"cubic")</f>
        <v>#NAME?</v>
      </c>
      <c r="G3741" s="151" t="e">
        <f ca="1">_xll.BInterpol(cf!$A$2:$A$68,cf!$B$2:$B$68,params!B3741,"cubic")/100</f>
        <v>#NAME?</v>
      </c>
      <c r="H3741" s="199" t="e">
        <f t="shared" ca="1" si="472"/>
        <v>#NAME?</v>
      </c>
      <c r="I3741" s="152">
        <f t="shared" si="475"/>
        <v>0.22057592701941653</v>
      </c>
      <c r="J3741" s="152">
        <f t="shared" si="473"/>
        <v>5.1963336957450146E-5</v>
      </c>
      <c r="K3741" s="3" t="e">
        <f t="shared" ca="1" si="469"/>
        <v>#NAME?</v>
      </c>
      <c r="L3741" s="153" t="e">
        <f t="shared" ca="1" si="474"/>
        <v>#NAME?</v>
      </c>
      <c r="M3741" s="195" t="e">
        <f ca="1">_xll.BInterpol(cf!$A$2:$A$68,cf!$C$2:$C$68,params!B3741,"cubic")</f>
        <v>#NAME?</v>
      </c>
      <c r="N3741" s="195" t="e">
        <f ca="1">+_xll.BInterpol(#REF!,#REF!,params!B3741,"cubic")</f>
        <v>#NAME?</v>
      </c>
      <c r="O3741" s="153" t="e">
        <f t="shared" ca="1" si="470"/>
        <v>#NAME?</v>
      </c>
    </row>
    <row r="3742" spans="1:15">
      <c r="A3742">
        <v>3739</v>
      </c>
      <c r="B3742">
        <f t="shared" si="468"/>
        <v>14.956</v>
      </c>
      <c r="C3742" s="151" t="e">
        <f ca="1">+_xll.BInterpol(Boost!$R$6:$R$66,Boost!$AZ$6:$AZ$66,params!B3742,"cubic")</f>
        <v>#NAME?</v>
      </c>
      <c r="D3742" s="151" t="e">
        <f ca="1">+_xll.BInterpol(Boost!$R$6:$R$66,Boost!$AX$6:$AX$66,params!B3742,"cubic")</f>
        <v>#NAME?</v>
      </c>
      <c r="E3742" s="198" t="e">
        <f t="shared" ca="1" si="471"/>
        <v>#NAME?</v>
      </c>
      <c r="F3742" s="151" t="e">
        <f ca="1">+_xll.BInterpol(Boost!$R$6:$R$66,Boost!$AY$6:$AY$66,params!B3742,"cubic")</f>
        <v>#NAME?</v>
      </c>
      <c r="G3742" s="151" t="e">
        <f ca="1">_xll.BInterpol(cf!$A$2:$A$68,cf!$B$2:$B$68,params!B3742,"cubic")/100</f>
        <v>#NAME?</v>
      </c>
      <c r="H3742" s="199" t="e">
        <f t="shared" ca="1" si="472"/>
        <v>#NAME?</v>
      </c>
      <c r="I3742" s="152">
        <f t="shared" si="475"/>
        <v>0.22062788689226687</v>
      </c>
      <c r="J3742" s="152">
        <f t="shared" si="473"/>
        <v>5.1959872850337874E-5</v>
      </c>
      <c r="K3742" s="3" t="e">
        <f t="shared" ca="1" si="469"/>
        <v>#NAME?</v>
      </c>
      <c r="L3742" s="153" t="e">
        <f t="shared" ca="1" si="474"/>
        <v>#NAME?</v>
      </c>
      <c r="M3742" s="195" t="e">
        <f ca="1">_xll.BInterpol(cf!$A$2:$A$68,cf!$C$2:$C$68,params!B3742,"cubic")</f>
        <v>#NAME?</v>
      </c>
      <c r="N3742" s="195" t="e">
        <f ca="1">+_xll.BInterpol(#REF!,#REF!,params!B3742,"cubic")</f>
        <v>#NAME?</v>
      </c>
      <c r="O3742" s="153" t="e">
        <f t="shared" ca="1" si="470"/>
        <v>#NAME?</v>
      </c>
    </row>
    <row r="3743" spans="1:15">
      <c r="A3743">
        <v>3740</v>
      </c>
      <c r="B3743">
        <f t="shared" si="468"/>
        <v>14.96</v>
      </c>
      <c r="C3743" s="151" t="e">
        <f ca="1">+_xll.BInterpol(Boost!$R$6:$R$66,Boost!$AZ$6:$AZ$66,params!B3743,"cubic")</f>
        <v>#NAME?</v>
      </c>
      <c r="D3743" s="151" t="e">
        <f ca="1">+_xll.BInterpol(Boost!$R$6:$R$66,Boost!$AX$6:$AX$66,params!B3743,"cubic")</f>
        <v>#NAME?</v>
      </c>
      <c r="E3743" s="198" t="e">
        <f t="shared" ca="1" si="471"/>
        <v>#NAME?</v>
      </c>
      <c r="F3743" s="151" t="e">
        <f ca="1">+_xll.BInterpol(Boost!$R$6:$R$66,Boost!$AY$6:$AY$66,params!B3743,"cubic")</f>
        <v>#NAME?</v>
      </c>
      <c r="G3743" s="151" t="e">
        <f ca="1">_xll.BInterpol(cf!$A$2:$A$68,cf!$B$2:$B$68,params!B3743,"cubic")/100</f>
        <v>#NAME?</v>
      </c>
      <c r="H3743" s="199" t="e">
        <f t="shared" ca="1" si="472"/>
        <v>#NAME?</v>
      </c>
      <c r="I3743" s="152">
        <f t="shared" si="475"/>
        <v>0.22067984330124113</v>
      </c>
      <c r="J3743" s="152">
        <f t="shared" si="473"/>
        <v>5.1956408974263013E-5</v>
      </c>
      <c r="K3743" s="3" t="e">
        <f t="shared" ca="1" si="469"/>
        <v>#NAME?</v>
      </c>
      <c r="L3743" s="153" t="e">
        <f t="shared" ca="1" si="474"/>
        <v>#NAME?</v>
      </c>
      <c r="M3743" s="195" t="e">
        <f ca="1">_xll.BInterpol(cf!$A$2:$A$68,cf!$C$2:$C$68,params!B3743,"cubic")</f>
        <v>#NAME?</v>
      </c>
      <c r="N3743" s="195" t="e">
        <f ca="1">+_xll.BInterpol(#REF!,#REF!,params!B3743,"cubic")</f>
        <v>#NAME?</v>
      </c>
      <c r="O3743" s="153" t="e">
        <f t="shared" ca="1" si="470"/>
        <v>#NAME?</v>
      </c>
    </row>
    <row r="3744" spans="1:15">
      <c r="A3744">
        <v>3741</v>
      </c>
      <c r="B3744">
        <f t="shared" si="468"/>
        <v>14.964</v>
      </c>
      <c r="C3744" s="151" t="e">
        <f ca="1">+_xll.BInterpol(Boost!$R$6:$R$66,Boost!$AZ$6:$AZ$66,params!B3744,"cubic")</f>
        <v>#NAME?</v>
      </c>
      <c r="D3744" s="151" t="e">
        <f ca="1">+_xll.BInterpol(Boost!$R$6:$R$66,Boost!$AX$6:$AX$66,params!B3744,"cubic")</f>
        <v>#NAME?</v>
      </c>
      <c r="E3744" s="198" t="e">
        <f t="shared" ca="1" si="471"/>
        <v>#NAME?</v>
      </c>
      <c r="F3744" s="151" t="e">
        <f ca="1">+_xll.BInterpol(Boost!$R$6:$R$66,Boost!$AY$6:$AY$66,params!B3744,"cubic")</f>
        <v>#NAME?</v>
      </c>
      <c r="G3744" s="151" t="e">
        <f ca="1">_xll.BInterpol(cf!$A$2:$A$68,cf!$B$2:$B$68,params!B3744,"cubic")/100</f>
        <v>#NAME?</v>
      </c>
      <c r="H3744" s="199" t="e">
        <f t="shared" ca="1" si="472"/>
        <v>#NAME?</v>
      </c>
      <c r="I3744" s="152">
        <f t="shared" si="475"/>
        <v>0.22073179624657036</v>
      </c>
      <c r="J3744" s="152">
        <f t="shared" si="473"/>
        <v>5.1952945329225564E-5</v>
      </c>
      <c r="K3744" s="3" t="e">
        <f t="shared" ca="1" si="469"/>
        <v>#NAME?</v>
      </c>
      <c r="L3744" s="153" t="e">
        <f t="shared" ca="1" si="474"/>
        <v>#NAME?</v>
      </c>
      <c r="M3744" s="195" t="e">
        <f ca="1">_xll.BInterpol(cf!$A$2:$A$68,cf!$C$2:$C$68,params!B3744,"cubic")</f>
        <v>#NAME?</v>
      </c>
      <c r="N3744" s="195" t="e">
        <f ca="1">+_xll.BInterpol(#REF!,#REF!,params!B3744,"cubic")</f>
        <v>#NAME?</v>
      </c>
      <c r="O3744" s="153" t="e">
        <f t="shared" ca="1" si="470"/>
        <v>#NAME?</v>
      </c>
    </row>
    <row r="3745" spans="1:15">
      <c r="A3745">
        <v>3742</v>
      </c>
      <c r="B3745">
        <f t="shared" si="468"/>
        <v>14.968</v>
      </c>
      <c r="C3745" s="151" t="e">
        <f ca="1">+_xll.BInterpol(Boost!$R$6:$R$66,Boost!$AZ$6:$AZ$66,params!B3745,"cubic")</f>
        <v>#NAME?</v>
      </c>
      <c r="D3745" s="151" t="e">
        <f ca="1">+_xll.BInterpol(Boost!$R$6:$R$66,Boost!$AX$6:$AX$66,params!B3745,"cubic")</f>
        <v>#NAME?</v>
      </c>
      <c r="E3745" s="198" t="e">
        <f t="shared" ca="1" si="471"/>
        <v>#NAME?</v>
      </c>
      <c r="F3745" s="151" t="e">
        <f ca="1">+_xll.BInterpol(Boost!$R$6:$R$66,Boost!$AY$6:$AY$66,params!B3745,"cubic")</f>
        <v>#NAME?</v>
      </c>
      <c r="G3745" s="151" t="e">
        <f ca="1">_xll.BInterpol(cf!$A$2:$A$68,cf!$B$2:$B$68,params!B3745,"cubic")/100</f>
        <v>#NAME?</v>
      </c>
      <c r="H3745" s="199" t="e">
        <f t="shared" ca="1" si="472"/>
        <v>#NAME?</v>
      </c>
      <c r="I3745" s="152">
        <f t="shared" si="475"/>
        <v>0.22078374572848525</v>
      </c>
      <c r="J3745" s="152">
        <f t="shared" si="473"/>
        <v>5.1949481914892459E-5</v>
      </c>
      <c r="K3745" s="3" t="e">
        <f t="shared" ca="1" si="469"/>
        <v>#NAME?</v>
      </c>
      <c r="L3745" s="153" t="e">
        <f t="shared" ca="1" si="474"/>
        <v>#NAME?</v>
      </c>
      <c r="M3745" s="195" t="e">
        <f ca="1">_xll.BInterpol(cf!$A$2:$A$68,cf!$C$2:$C$68,params!B3745,"cubic")</f>
        <v>#NAME?</v>
      </c>
      <c r="N3745" s="195" t="e">
        <f ca="1">+_xll.BInterpol(#REF!,#REF!,params!B3745,"cubic")</f>
        <v>#NAME?</v>
      </c>
      <c r="O3745" s="153" t="e">
        <f t="shared" ca="1" si="470"/>
        <v>#NAME?</v>
      </c>
    </row>
    <row r="3746" spans="1:15">
      <c r="A3746">
        <v>3743</v>
      </c>
      <c r="B3746">
        <f t="shared" si="468"/>
        <v>14.972</v>
      </c>
      <c r="C3746" s="151" t="e">
        <f ca="1">+_xll.BInterpol(Boost!$R$6:$R$66,Boost!$AZ$6:$AZ$66,params!B3746,"cubic")</f>
        <v>#NAME?</v>
      </c>
      <c r="D3746" s="151" t="e">
        <f ca="1">+_xll.BInterpol(Boost!$R$6:$R$66,Boost!$AX$6:$AX$66,params!B3746,"cubic")</f>
        <v>#NAME?</v>
      </c>
      <c r="E3746" s="198" t="e">
        <f t="shared" ca="1" si="471"/>
        <v>#NAME?</v>
      </c>
      <c r="F3746" s="151" t="e">
        <f ca="1">+_xll.BInterpol(Boost!$R$6:$R$66,Boost!$AY$6:$AY$66,params!B3746,"cubic")</f>
        <v>#NAME?</v>
      </c>
      <c r="G3746" s="151" t="e">
        <f ca="1">_xll.BInterpol(cf!$A$2:$A$68,cf!$B$2:$B$68,params!B3746,"cubic")/100</f>
        <v>#NAME?</v>
      </c>
      <c r="H3746" s="199" t="e">
        <f t="shared" ca="1" si="472"/>
        <v>#NAME?</v>
      </c>
      <c r="I3746" s="152">
        <f t="shared" si="475"/>
        <v>0.22083569174721684</v>
      </c>
      <c r="J3746" s="152">
        <f t="shared" si="473"/>
        <v>5.1946018731596766E-5</v>
      </c>
      <c r="K3746" s="3" t="e">
        <f t="shared" ca="1" si="469"/>
        <v>#NAME?</v>
      </c>
      <c r="L3746" s="153" t="e">
        <f t="shared" ca="1" si="474"/>
        <v>#NAME?</v>
      </c>
      <c r="M3746" s="195" t="e">
        <f ca="1">_xll.BInterpol(cf!$A$2:$A$68,cf!$C$2:$C$68,params!B3746,"cubic")</f>
        <v>#NAME?</v>
      </c>
      <c r="N3746" s="195" t="e">
        <f ca="1">+_xll.BInterpol(#REF!,#REF!,params!B3746,"cubic")</f>
        <v>#NAME?</v>
      </c>
      <c r="O3746" s="153" t="e">
        <f t="shared" ca="1" si="470"/>
        <v>#NAME?</v>
      </c>
    </row>
    <row r="3747" spans="1:15">
      <c r="A3747">
        <v>3744</v>
      </c>
      <c r="B3747">
        <f t="shared" si="468"/>
        <v>14.976000000000001</v>
      </c>
      <c r="C3747" s="151" t="e">
        <f ca="1">+_xll.BInterpol(Boost!$R$6:$R$66,Boost!$AZ$6:$AZ$66,params!B3747,"cubic")</f>
        <v>#NAME?</v>
      </c>
      <c r="D3747" s="151" t="e">
        <f ca="1">+_xll.BInterpol(Boost!$R$6:$R$66,Boost!$AX$6:$AX$66,params!B3747,"cubic")</f>
        <v>#NAME?</v>
      </c>
      <c r="E3747" s="198" t="e">
        <f t="shared" ca="1" si="471"/>
        <v>#NAME?</v>
      </c>
      <c r="F3747" s="151" t="e">
        <f ca="1">+_xll.BInterpol(Boost!$R$6:$R$66,Boost!$AY$6:$AY$66,params!B3747,"cubic")</f>
        <v>#NAME?</v>
      </c>
      <c r="G3747" s="151" t="e">
        <f ca="1">_xll.BInterpol(cf!$A$2:$A$68,cf!$B$2:$B$68,params!B3747,"cubic")/100</f>
        <v>#NAME?</v>
      </c>
      <c r="H3747" s="199" t="e">
        <f t="shared" ca="1" si="472"/>
        <v>#NAME?</v>
      </c>
      <c r="I3747" s="152">
        <f t="shared" si="475"/>
        <v>0.22088763430299585</v>
      </c>
      <c r="J3747" s="152">
        <f t="shared" si="473"/>
        <v>5.1942555779005417E-5</v>
      </c>
      <c r="K3747" s="3" t="e">
        <f t="shared" ca="1" si="469"/>
        <v>#NAME?</v>
      </c>
      <c r="L3747" s="153" t="e">
        <f t="shared" ca="1" si="474"/>
        <v>#NAME?</v>
      </c>
      <c r="M3747" s="195" t="e">
        <f ca="1">_xll.BInterpol(cf!$A$2:$A$68,cf!$C$2:$C$68,params!B3747,"cubic")</f>
        <v>#NAME?</v>
      </c>
      <c r="N3747" s="195" t="e">
        <f ca="1">+_xll.BInterpol(#REF!,#REF!,params!B3747,"cubic")</f>
        <v>#NAME?</v>
      </c>
      <c r="O3747" s="153" t="e">
        <f t="shared" ca="1" si="470"/>
        <v>#NAME?</v>
      </c>
    </row>
    <row r="3748" spans="1:15">
      <c r="A3748">
        <v>3745</v>
      </c>
      <c r="B3748">
        <f t="shared" si="468"/>
        <v>14.98</v>
      </c>
      <c r="C3748" s="151" t="e">
        <f ca="1">+_xll.BInterpol(Boost!$R$6:$R$66,Boost!$AZ$6:$AZ$66,params!B3748,"cubic")</f>
        <v>#NAME?</v>
      </c>
      <c r="D3748" s="151" t="e">
        <f ca="1">+_xll.BInterpol(Boost!$R$6:$R$66,Boost!$AX$6:$AX$66,params!B3748,"cubic")</f>
        <v>#NAME?</v>
      </c>
      <c r="E3748" s="198" t="e">
        <f t="shared" ca="1" si="471"/>
        <v>#NAME?</v>
      </c>
      <c r="F3748" s="151" t="e">
        <f ca="1">+_xll.BInterpol(Boost!$R$6:$R$66,Boost!$AY$6:$AY$66,params!B3748,"cubic")</f>
        <v>#NAME?</v>
      </c>
      <c r="G3748" s="151" t="e">
        <f ca="1">_xll.BInterpol(cf!$A$2:$A$68,cf!$B$2:$B$68,params!B3748,"cubic")/100</f>
        <v>#NAME?</v>
      </c>
      <c r="H3748" s="199" t="e">
        <f t="shared" ca="1" si="472"/>
        <v>#NAME?</v>
      </c>
      <c r="I3748" s="152">
        <f t="shared" si="475"/>
        <v>0.22093957339605341</v>
      </c>
      <c r="J3748" s="152">
        <f t="shared" si="473"/>
        <v>5.1939093057562502E-5</v>
      </c>
      <c r="K3748" s="3" t="e">
        <f t="shared" ca="1" si="469"/>
        <v>#NAME?</v>
      </c>
      <c r="L3748" s="153" t="e">
        <f t="shared" ca="1" si="474"/>
        <v>#NAME?</v>
      </c>
      <c r="M3748" s="195" t="e">
        <f ca="1">_xll.BInterpol(cf!$A$2:$A$68,cf!$C$2:$C$68,params!B3748,"cubic")</f>
        <v>#NAME?</v>
      </c>
      <c r="N3748" s="195" t="e">
        <f ca="1">+_xll.BInterpol(#REF!,#REF!,params!B3748,"cubic")</f>
        <v>#NAME?</v>
      </c>
      <c r="O3748" s="153" t="e">
        <f t="shared" ca="1" si="470"/>
        <v>#NAME?</v>
      </c>
    </row>
    <row r="3749" spans="1:15">
      <c r="A3749">
        <v>3746</v>
      </c>
      <c r="B3749">
        <f t="shared" si="468"/>
        <v>14.984</v>
      </c>
      <c r="C3749" s="151" t="e">
        <f ca="1">+_xll.BInterpol(Boost!$R$6:$R$66,Boost!$AZ$6:$AZ$66,params!B3749,"cubic")</f>
        <v>#NAME?</v>
      </c>
      <c r="D3749" s="151" t="e">
        <f ca="1">+_xll.BInterpol(Boost!$R$6:$R$66,Boost!$AX$6:$AX$66,params!B3749,"cubic")</f>
        <v>#NAME?</v>
      </c>
      <c r="E3749" s="198" t="e">
        <f t="shared" ca="1" si="471"/>
        <v>#NAME?</v>
      </c>
      <c r="F3749" s="151" t="e">
        <f ca="1">+_xll.BInterpol(Boost!$R$6:$R$66,Boost!$AY$6:$AY$66,params!B3749,"cubic")</f>
        <v>#NAME?</v>
      </c>
      <c r="G3749" s="151" t="e">
        <f ca="1">_xll.BInterpol(cf!$A$2:$A$68,cf!$B$2:$B$68,params!B3749,"cubic")/100</f>
        <v>#NAME?</v>
      </c>
      <c r="H3749" s="199" t="e">
        <f t="shared" ca="1" si="472"/>
        <v>#NAME?</v>
      </c>
      <c r="I3749" s="152">
        <f t="shared" si="475"/>
        <v>0.22099150902662001</v>
      </c>
      <c r="J3749" s="152">
        <f t="shared" si="473"/>
        <v>5.1935630566601887E-5</v>
      </c>
      <c r="K3749" s="3" t="e">
        <f t="shared" ca="1" si="469"/>
        <v>#NAME?</v>
      </c>
      <c r="L3749" s="153" t="e">
        <f t="shared" ca="1" si="474"/>
        <v>#NAME?</v>
      </c>
      <c r="M3749" s="195" t="e">
        <f ca="1">_xll.BInterpol(cf!$A$2:$A$68,cf!$C$2:$C$68,params!B3749,"cubic")</f>
        <v>#NAME?</v>
      </c>
      <c r="N3749" s="195" t="e">
        <f ca="1">+_xll.BInterpol(#REF!,#REF!,params!B3749,"cubic")</f>
        <v>#NAME?</v>
      </c>
      <c r="O3749" s="153" t="e">
        <f t="shared" ca="1" si="470"/>
        <v>#NAME?</v>
      </c>
    </row>
    <row r="3750" spans="1:15">
      <c r="A3750">
        <v>3747</v>
      </c>
      <c r="B3750">
        <f t="shared" si="468"/>
        <v>14.988</v>
      </c>
      <c r="C3750" s="151" t="e">
        <f ca="1">+_xll.BInterpol(Boost!$R$6:$R$66,Boost!$AZ$6:$AZ$66,params!B3750,"cubic")</f>
        <v>#NAME?</v>
      </c>
      <c r="D3750" s="151" t="e">
        <f ca="1">+_xll.BInterpol(Boost!$R$6:$R$66,Boost!$AX$6:$AX$66,params!B3750,"cubic")</f>
        <v>#NAME?</v>
      </c>
      <c r="E3750" s="198" t="e">
        <f t="shared" ca="1" si="471"/>
        <v>#NAME?</v>
      </c>
      <c r="F3750" s="151" t="e">
        <f ca="1">+_xll.BInterpol(Boost!$R$6:$R$66,Boost!$AY$6:$AY$66,params!B3750,"cubic")</f>
        <v>#NAME?</v>
      </c>
      <c r="G3750" s="151" t="e">
        <f ca="1">_xll.BInterpol(cf!$A$2:$A$68,cf!$B$2:$B$68,params!B3750,"cubic")/100</f>
        <v>#NAME?</v>
      </c>
      <c r="H3750" s="199" t="e">
        <f t="shared" ca="1" si="472"/>
        <v>#NAME?</v>
      </c>
      <c r="I3750" s="152">
        <f t="shared" si="475"/>
        <v>0.22104344119492669</v>
      </c>
      <c r="J3750" s="152">
        <f t="shared" si="473"/>
        <v>5.1932168306678683E-5</v>
      </c>
      <c r="K3750" s="3" t="e">
        <f t="shared" ca="1" si="469"/>
        <v>#NAME?</v>
      </c>
      <c r="L3750" s="153" t="e">
        <f t="shared" ca="1" si="474"/>
        <v>#NAME?</v>
      </c>
      <c r="M3750" s="195" t="e">
        <f ca="1">_xll.BInterpol(cf!$A$2:$A$68,cf!$C$2:$C$68,params!B3750,"cubic")</f>
        <v>#NAME?</v>
      </c>
      <c r="N3750" s="195" t="e">
        <f ca="1">+_xll.BInterpol(#REF!,#REF!,params!B3750,"cubic")</f>
        <v>#NAME?</v>
      </c>
      <c r="O3750" s="153" t="e">
        <f t="shared" ca="1" si="470"/>
        <v>#NAME?</v>
      </c>
    </row>
    <row r="3751" spans="1:15">
      <c r="A3751">
        <v>3748</v>
      </c>
      <c r="B3751">
        <f t="shared" si="468"/>
        <v>14.992000000000001</v>
      </c>
      <c r="C3751" s="151" t="e">
        <f ca="1">+_xll.BInterpol(Boost!$R$6:$R$66,Boost!$AZ$6:$AZ$66,params!B3751,"cubic")</f>
        <v>#NAME?</v>
      </c>
      <c r="D3751" s="151" t="e">
        <f ca="1">+_xll.BInterpol(Boost!$R$6:$R$66,Boost!$AX$6:$AX$66,params!B3751,"cubic")</f>
        <v>#NAME?</v>
      </c>
      <c r="E3751" s="198" t="e">
        <f t="shared" ca="1" si="471"/>
        <v>#NAME?</v>
      </c>
      <c r="F3751" s="151" t="e">
        <f ca="1">+_xll.BInterpol(Boost!$R$6:$R$66,Boost!$AY$6:$AY$66,params!B3751,"cubic")</f>
        <v>#NAME?</v>
      </c>
      <c r="G3751" s="151" t="e">
        <f ca="1">_xll.BInterpol(cf!$A$2:$A$68,cf!$B$2:$B$68,params!B3751,"cubic")/100</f>
        <v>#NAME?</v>
      </c>
      <c r="H3751" s="199" t="e">
        <f t="shared" ca="1" si="472"/>
        <v>#NAME?</v>
      </c>
      <c r="I3751" s="152">
        <f t="shared" si="475"/>
        <v>0.22109536990120437</v>
      </c>
      <c r="J3751" s="152">
        <f t="shared" si="473"/>
        <v>5.1928706277681869E-5</v>
      </c>
      <c r="K3751" s="3" t="e">
        <f t="shared" ca="1" si="469"/>
        <v>#NAME?</v>
      </c>
      <c r="L3751" s="153" t="e">
        <f t="shared" ca="1" si="474"/>
        <v>#NAME?</v>
      </c>
      <c r="M3751" s="195" t="e">
        <f ca="1">_xll.BInterpol(cf!$A$2:$A$68,cf!$C$2:$C$68,params!B3751,"cubic")</f>
        <v>#NAME?</v>
      </c>
      <c r="N3751" s="195" t="e">
        <f ca="1">+_xll.BInterpol(#REF!,#REF!,params!B3751,"cubic")</f>
        <v>#NAME?</v>
      </c>
      <c r="O3751" s="153" t="e">
        <f t="shared" ca="1" si="470"/>
        <v>#NAME?</v>
      </c>
    </row>
    <row r="3752" spans="1:15">
      <c r="A3752">
        <v>3749</v>
      </c>
      <c r="B3752">
        <f t="shared" si="468"/>
        <v>14.996</v>
      </c>
      <c r="C3752" s="151" t="e">
        <f ca="1">+_xll.BInterpol(Boost!$R$6:$R$66,Boost!$AZ$6:$AZ$66,params!B3752,"cubic")</f>
        <v>#NAME?</v>
      </c>
      <c r="D3752" s="151" t="e">
        <f ca="1">+_xll.BInterpol(Boost!$R$6:$R$66,Boost!$AX$6:$AX$66,params!B3752,"cubic")</f>
        <v>#NAME?</v>
      </c>
      <c r="E3752" s="198" t="e">
        <f t="shared" ca="1" si="471"/>
        <v>#NAME?</v>
      </c>
      <c r="F3752" s="151" t="e">
        <f ca="1">+_xll.BInterpol(Boost!$R$6:$R$66,Boost!$AY$6:$AY$66,params!B3752,"cubic")</f>
        <v>#NAME?</v>
      </c>
      <c r="G3752" s="151" t="e">
        <f ca="1">_xll.BInterpol(cf!$A$2:$A$68,cf!$B$2:$B$68,params!B3752,"cubic")/100</f>
        <v>#NAME?</v>
      </c>
      <c r="H3752" s="199" t="e">
        <f t="shared" ca="1" si="472"/>
        <v>#NAME?</v>
      </c>
      <c r="I3752" s="152">
        <f t="shared" si="475"/>
        <v>0.22114729514568354</v>
      </c>
      <c r="J3752" s="152">
        <f t="shared" si="473"/>
        <v>5.1925244479167354E-5</v>
      </c>
      <c r="K3752" s="3" t="e">
        <f t="shared" ca="1" si="469"/>
        <v>#NAME?</v>
      </c>
      <c r="L3752" s="153" t="e">
        <f t="shared" ca="1" si="474"/>
        <v>#NAME?</v>
      </c>
      <c r="M3752" s="195" t="e">
        <f ca="1">_xll.BInterpol(cf!$A$2:$A$68,cf!$C$2:$C$68,params!B3752,"cubic")</f>
        <v>#NAME?</v>
      </c>
      <c r="N3752" s="195" t="e">
        <f ca="1">+_xll.BInterpol(#REF!,#REF!,params!B3752,"cubic")</f>
        <v>#NAME?</v>
      </c>
      <c r="O3752" s="153" t="e">
        <f t="shared" ca="1" si="470"/>
        <v>#NAME?</v>
      </c>
    </row>
    <row r="3753" spans="1:15">
      <c r="A3753">
        <v>3750</v>
      </c>
      <c r="B3753">
        <f t="shared" si="468"/>
        <v>15</v>
      </c>
      <c r="C3753" s="151" t="e">
        <f ca="1">+_xll.BInterpol(Boost!$R$6:$R$66,Boost!$AZ$6:$AZ$66,params!B3753,"cubic")</f>
        <v>#NAME?</v>
      </c>
      <c r="D3753" s="151" t="e">
        <f ca="1">+_xll.BInterpol(Boost!$R$6:$R$66,Boost!$AX$6:$AX$66,params!B3753,"cubic")</f>
        <v>#NAME?</v>
      </c>
      <c r="E3753" s="198" t="e">
        <f t="shared" ca="1" si="471"/>
        <v>#NAME?</v>
      </c>
      <c r="F3753" s="151" t="e">
        <f ca="1">+_xll.BInterpol(Boost!$R$6:$R$66,Boost!$AY$6:$AY$66,params!B3753,"cubic")</f>
        <v>#NAME?</v>
      </c>
      <c r="G3753" s="151" t="e">
        <f ca="1">_xll.BInterpol(cf!$A$2:$A$68,cf!$B$2:$B$68,params!B3753,"cubic")/100</f>
        <v>#NAME?</v>
      </c>
      <c r="H3753" s="199" t="e">
        <f t="shared" ca="1" si="472"/>
        <v>#NAME?</v>
      </c>
      <c r="I3753" s="152">
        <f t="shared" si="475"/>
        <v>0.22119921692859512</v>
      </c>
      <c r="J3753" s="152">
        <f t="shared" si="473"/>
        <v>5.1921782911579228E-5</v>
      </c>
      <c r="K3753" s="3" t="e">
        <f t="shared" ca="1" si="469"/>
        <v>#NAME?</v>
      </c>
      <c r="L3753" s="153" t="e">
        <f t="shared" ca="1" si="474"/>
        <v>#NAME?</v>
      </c>
      <c r="M3753" s="195" t="e">
        <f ca="1">_xll.BInterpol(cf!$A$2:$A$68,cf!$C$2:$C$68,params!B3753,"cubic")</f>
        <v>#NAME?</v>
      </c>
      <c r="N3753" s="195" t="e">
        <f ca="1">+_xll.BInterpol(#REF!,#REF!,params!B3753,"cubic")</f>
        <v>#NAME?</v>
      </c>
      <c r="O3753" s="153" t="e">
        <f t="shared" ca="1" si="470"/>
        <v>#NAME?</v>
      </c>
    </row>
    <row r="3754" spans="1:15">
      <c r="A3754">
        <v>3751</v>
      </c>
      <c r="B3754">
        <f t="shared" si="468"/>
        <v>15.004</v>
      </c>
      <c r="C3754" s="151" t="e">
        <f ca="1">+_xll.BInterpol(Boost!$R$6:$R$66,Boost!$AZ$6:$AZ$66,params!B3754,"cubic")</f>
        <v>#NAME?</v>
      </c>
      <c r="D3754" s="151" t="e">
        <f ca="1">+_xll.BInterpol(Boost!$R$6:$R$66,Boost!$AX$6:$AX$66,params!B3754,"cubic")</f>
        <v>#NAME?</v>
      </c>
      <c r="E3754" s="198" t="e">
        <f t="shared" ca="1" si="471"/>
        <v>#NAME?</v>
      </c>
      <c r="F3754" s="151" t="e">
        <f ca="1">+_xll.BInterpol(Boost!$R$6:$R$66,Boost!$AY$6:$AY$66,params!B3754,"cubic")</f>
        <v>#NAME?</v>
      </c>
      <c r="G3754" s="151" t="e">
        <f ca="1">_xll.BInterpol(cf!$A$2:$A$68,cf!$B$2:$B$68,params!B3754,"cubic")/100</f>
        <v>#NAME?</v>
      </c>
      <c r="H3754" s="199" t="e">
        <f t="shared" ca="1" si="472"/>
        <v>#NAME?</v>
      </c>
      <c r="I3754" s="152">
        <f t="shared" si="475"/>
        <v>0.22125113525016993</v>
      </c>
      <c r="J3754" s="152">
        <f t="shared" si="473"/>
        <v>5.191832157480647E-5</v>
      </c>
      <c r="K3754" s="3" t="e">
        <f t="shared" ca="1" si="469"/>
        <v>#NAME?</v>
      </c>
      <c r="L3754" s="153" t="e">
        <f t="shared" ca="1" si="474"/>
        <v>#NAME?</v>
      </c>
      <c r="M3754" s="195" t="e">
        <f ca="1">_xll.BInterpol(cf!$A$2:$A$68,cf!$C$2:$C$68,params!B3754,"cubic")</f>
        <v>#NAME?</v>
      </c>
      <c r="N3754" s="195" t="e">
        <f ca="1">+_xll.BInterpol(#REF!,#REF!,params!B3754,"cubic")</f>
        <v>#NAME?</v>
      </c>
      <c r="O3754" s="153" t="e">
        <f t="shared" ca="1" si="470"/>
        <v>#NAME?</v>
      </c>
    </row>
    <row r="3755" spans="1:15">
      <c r="A3755">
        <v>3752</v>
      </c>
      <c r="B3755">
        <f t="shared" si="468"/>
        <v>15.007999999999999</v>
      </c>
      <c r="C3755" s="151" t="e">
        <f ca="1">+_xll.BInterpol(Boost!$R$6:$R$66,Boost!$AZ$6:$AZ$66,params!B3755,"cubic")</f>
        <v>#NAME?</v>
      </c>
      <c r="D3755" s="151" t="e">
        <f ca="1">+_xll.BInterpol(Boost!$R$6:$R$66,Boost!$AX$6:$AX$66,params!B3755,"cubic")</f>
        <v>#NAME?</v>
      </c>
      <c r="E3755" s="198" t="e">
        <f t="shared" ca="1" si="471"/>
        <v>#NAME?</v>
      </c>
      <c r="F3755" s="151" t="e">
        <f ca="1">+_xll.BInterpol(Boost!$R$6:$R$66,Boost!$AY$6:$AY$66,params!B3755,"cubic")</f>
        <v>#NAME?</v>
      </c>
      <c r="G3755" s="151" t="e">
        <f ca="1">_xll.BInterpol(cf!$A$2:$A$68,cf!$B$2:$B$68,params!B3755,"cubic")/100</f>
        <v>#NAME?</v>
      </c>
      <c r="H3755" s="199" t="e">
        <f t="shared" ca="1" si="472"/>
        <v>#NAME?</v>
      </c>
      <c r="I3755" s="152">
        <f t="shared" si="475"/>
        <v>0.22130305011063867</v>
      </c>
      <c r="J3755" s="152">
        <f t="shared" si="473"/>
        <v>5.1914860468738055E-5</v>
      </c>
      <c r="K3755" s="3" t="e">
        <f t="shared" ca="1" si="469"/>
        <v>#NAME?</v>
      </c>
      <c r="L3755" s="153" t="e">
        <f t="shared" ca="1" si="474"/>
        <v>#NAME?</v>
      </c>
      <c r="M3755" s="195" t="e">
        <f ca="1">_xll.BInterpol(cf!$A$2:$A$68,cf!$C$2:$C$68,params!B3755,"cubic")</f>
        <v>#NAME?</v>
      </c>
      <c r="N3755" s="195" t="e">
        <f ca="1">+_xll.BInterpol(#REF!,#REF!,params!B3755,"cubic")</f>
        <v>#NAME?</v>
      </c>
      <c r="O3755" s="153" t="e">
        <f t="shared" ca="1" si="470"/>
        <v>#NAME?</v>
      </c>
    </row>
    <row r="3756" spans="1:15">
      <c r="A3756">
        <v>3753</v>
      </c>
      <c r="B3756">
        <f t="shared" si="468"/>
        <v>15.012</v>
      </c>
      <c r="C3756" s="151" t="e">
        <f ca="1">+_xll.BInterpol(Boost!$R$6:$R$66,Boost!$AZ$6:$AZ$66,params!B3756,"cubic")</f>
        <v>#NAME?</v>
      </c>
      <c r="D3756" s="151" t="e">
        <f ca="1">+_xll.BInterpol(Boost!$R$6:$R$66,Boost!$AX$6:$AX$66,params!B3756,"cubic")</f>
        <v>#NAME?</v>
      </c>
      <c r="E3756" s="198" t="e">
        <f t="shared" ca="1" si="471"/>
        <v>#NAME?</v>
      </c>
      <c r="F3756" s="151" t="e">
        <f ca="1">+_xll.BInterpol(Boost!$R$6:$R$66,Boost!$AY$6:$AY$66,params!B3756,"cubic")</f>
        <v>#NAME?</v>
      </c>
      <c r="G3756" s="151" t="e">
        <f ca="1">_xll.BInterpol(cf!$A$2:$A$68,cf!$B$2:$B$68,params!B3756,"cubic")/100</f>
        <v>#NAME?</v>
      </c>
      <c r="H3756" s="199" t="e">
        <f t="shared" ca="1" si="472"/>
        <v>#NAME?</v>
      </c>
      <c r="I3756" s="152">
        <f t="shared" si="475"/>
        <v>0.22135496151023215</v>
      </c>
      <c r="J3756" s="152">
        <f t="shared" si="473"/>
        <v>5.1911399593485008E-5</v>
      </c>
      <c r="K3756" s="3" t="e">
        <f t="shared" ca="1" si="469"/>
        <v>#NAME?</v>
      </c>
      <c r="L3756" s="153" t="e">
        <f t="shared" ca="1" si="474"/>
        <v>#NAME?</v>
      </c>
      <c r="M3756" s="195" t="e">
        <f ca="1">_xll.BInterpol(cf!$A$2:$A$68,cf!$C$2:$C$68,params!B3756,"cubic")</f>
        <v>#NAME?</v>
      </c>
      <c r="N3756" s="195" t="e">
        <f ca="1">+_xll.BInterpol(#REF!,#REF!,params!B3756,"cubic")</f>
        <v>#NAME?</v>
      </c>
      <c r="O3756" s="153" t="e">
        <f t="shared" ca="1" si="470"/>
        <v>#NAME?</v>
      </c>
    </row>
    <row r="3757" spans="1:15">
      <c r="A3757">
        <v>3754</v>
      </c>
      <c r="B3757">
        <f t="shared" si="468"/>
        <v>15.016</v>
      </c>
      <c r="C3757" s="151" t="e">
        <f ca="1">+_xll.BInterpol(Boost!$R$6:$R$66,Boost!$AZ$6:$AZ$66,params!B3757,"cubic")</f>
        <v>#NAME?</v>
      </c>
      <c r="D3757" s="151" t="e">
        <f ca="1">+_xll.BInterpol(Boost!$R$6:$R$66,Boost!$AX$6:$AX$66,params!B3757,"cubic")</f>
        <v>#NAME?</v>
      </c>
      <c r="E3757" s="198" t="e">
        <f t="shared" ca="1" si="471"/>
        <v>#NAME?</v>
      </c>
      <c r="F3757" s="151" t="e">
        <f ca="1">+_xll.BInterpol(Boost!$R$6:$R$66,Boost!$AY$6:$AY$66,params!B3757,"cubic")</f>
        <v>#NAME?</v>
      </c>
      <c r="G3757" s="151" t="e">
        <f ca="1">_xll.BInterpol(cf!$A$2:$A$68,cf!$B$2:$B$68,params!B3757,"cubic")/100</f>
        <v>#NAME?</v>
      </c>
      <c r="H3757" s="199" t="e">
        <f t="shared" ca="1" si="472"/>
        <v>#NAME?</v>
      </c>
      <c r="I3757" s="152">
        <f t="shared" si="475"/>
        <v>0.22140686944918087</v>
      </c>
      <c r="J3757" s="152">
        <f t="shared" si="473"/>
        <v>5.1907938948714261E-5</v>
      </c>
      <c r="K3757" s="3" t="e">
        <f t="shared" ca="1" si="469"/>
        <v>#NAME?</v>
      </c>
      <c r="L3757" s="153" t="e">
        <f t="shared" ca="1" si="474"/>
        <v>#NAME?</v>
      </c>
      <c r="M3757" s="195" t="e">
        <f ca="1">_xll.BInterpol(cf!$A$2:$A$68,cf!$C$2:$C$68,params!B3757,"cubic")</f>
        <v>#NAME?</v>
      </c>
      <c r="N3757" s="195" t="e">
        <f ca="1">+_xll.BInterpol(#REF!,#REF!,params!B3757,"cubic")</f>
        <v>#NAME?</v>
      </c>
      <c r="O3757" s="153" t="e">
        <f t="shared" ca="1" si="470"/>
        <v>#NAME?</v>
      </c>
    </row>
    <row r="3758" spans="1:15">
      <c r="A3758">
        <v>3755</v>
      </c>
      <c r="B3758">
        <f t="shared" si="468"/>
        <v>15.02</v>
      </c>
      <c r="C3758" s="151" t="e">
        <f ca="1">+_xll.BInterpol(Boost!$R$6:$R$66,Boost!$AZ$6:$AZ$66,params!B3758,"cubic")</f>
        <v>#NAME?</v>
      </c>
      <c r="D3758" s="151" t="e">
        <f ca="1">+_xll.BInterpol(Boost!$R$6:$R$66,Boost!$AX$6:$AX$66,params!B3758,"cubic")</f>
        <v>#NAME?</v>
      </c>
      <c r="E3758" s="198" t="e">
        <f t="shared" ca="1" si="471"/>
        <v>#NAME?</v>
      </c>
      <c r="F3758" s="151" t="e">
        <f ca="1">+_xll.BInterpol(Boost!$R$6:$R$66,Boost!$AY$6:$AY$66,params!B3758,"cubic")</f>
        <v>#NAME?</v>
      </c>
      <c r="G3758" s="151" t="e">
        <f ca="1">_xll.BInterpol(cf!$A$2:$A$68,cf!$B$2:$B$68,params!B3758,"cubic")/100</f>
        <v>#NAME?</v>
      </c>
      <c r="H3758" s="199" t="e">
        <f t="shared" ca="1" si="472"/>
        <v>#NAME?</v>
      </c>
      <c r="I3758" s="152">
        <f t="shared" si="475"/>
        <v>0.22145877392771574</v>
      </c>
      <c r="J3758" s="152">
        <f t="shared" si="473"/>
        <v>5.1904478534869902E-5</v>
      </c>
      <c r="K3758" s="3" t="e">
        <f t="shared" ca="1" si="469"/>
        <v>#NAME?</v>
      </c>
      <c r="L3758" s="153" t="e">
        <f t="shared" ca="1" si="474"/>
        <v>#NAME?</v>
      </c>
      <c r="M3758" s="195" t="e">
        <f ca="1">_xll.BInterpol(cf!$A$2:$A$68,cf!$C$2:$C$68,params!B3758,"cubic")</f>
        <v>#NAME?</v>
      </c>
      <c r="N3758" s="195" t="e">
        <f ca="1">+_xll.BInterpol(#REF!,#REF!,params!B3758,"cubic")</f>
        <v>#NAME?</v>
      </c>
      <c r="O3758" s="153" t="e">
        <f t="shared" ca="1" si="470"/>
        <v>#NAME?</v>
      </c>
    </row>
    <row r="3759" spans="1:15">
      <c r="A3759">
        <v>3756</v>
      </c>
      <c r="B3759">
        <f t="shared" si="468"/>
        <v>15.023999999999999</v>
      </c>
      <c r="C3759" s="151" t="e">
        <f ca="1">+_xll.BInterpol(Boost!$R$6:$R$66,Boost!$AZ$6:$AZ$66,params!B3759,"cubic")</f>
        <v>#NAME?</v>
      </c>
      <c r="D3759" s="151" t="e">
        <f ca="1">+_xll.BInterpol(Boost!$R$6:$R$66,Boost!$AX$6:$AX$66,params!B3759,"cubic")</f>
        <v>#NAME?</v>
      </c>
      <c r="E3759" s="198" t="e">
        <f t="shared" ca="1" si="471"/>
        <v>#NAME?</v>
      </c>
      <c r="F3759" s="151" t="e">
        <f ca="1">+_xll.BInterpol(Boost!$R$6:$R$66,Boost!$AY$6:$AY$66,params!B3759,"cubic")</f>
        <v>#NAME?</v>
      </c>
      <c r="G3759" s="151" t="e">
        <f ca="1">_xll.BInterpol(cf!$A$2:$A$68,cf!$B$2:$B$68,params!B3759,"cubic")/100</f>
        <v>#NAME?</v>
      </c>
      <c r="H3759" s="199" t="e">
        <f t="shared" ca="1" si="472"/>
        <v>#NAME?</v>
      </c>
      <c r="I3759" s="152">
        <f t="shared" si="475"/>
        <v>0.22151067494606747</v>
      </c>
      <c r="J3759" s="152">
        <f t="shared" si="473"/>
        <v>5.1901018351729888E-5</v>
      </c>
      <c r="K3759" s="3" t="e">
        <f t="shared" ca="1" si="469"/>
        <v>#NAME?</v>
      </c>
      <c r="L3759" s="153" t="e">
        <f t="shared" ca="1" si="474"/>
        <v>#NAME?</v>
      </c>
      <c r="M3759" s="195" t="e">
        <f ca="1">_xll.BInterpol(cf!$A$2:$A$68,cf!$C$2:$C$68,params!B3759,"cubic")</f>
        <v>#NAME?</v>
      </c>
      <c r="N3759" s="195" t="e">
        <f ca="1">+_xll.BInterpol(#REF!,#REF!,params!B3759,"cubic")</f>
        <v>#NAME?</v>
      </c>
      <c r="O3759" s="153" t="e">
        <f t="shared" ca="1" si="470"/>
        <v>#NAME?</v>
      </c>
    </row>
    <row r="3760" spans="1:15">
      <c r="A3760">
        <v>3757</v>
      </c>
      <c r="B3760">
        <f t="shared" si="468"/>
        <v>15.028</v>
      </c>
      <c r="C3760" s="151" t="e">
        <f ca="1">+_xll.BInterpol(Boost!$R$6:$R$66,Boost!$AZ$6:$AZ$66,params!B3760,"cubic")</f>
        <v>#NAME?</v>
      </c>
      <c r="D3760" s="151" t="e">
        <f ca="1">+_xll.BInterpol(Boost!$R$6:$R$66,Boost!$AX$6:$AX$66,params!B3760,"cubic")</f>
        <v>#NAME?</v>
      </c>
      <c r="E3760" s="198" t="e">
        <f t="shared" ca="1" si="471"/>
        <v>#NAME?</v>
      </c>
      <c r="F3760" s="151" t="e">
        <f ca="1">+_xll.BInterpol(Boost!$R$6:$R$66,Boost!$AY$6:$AY$66,params!B3760,"cubic")</f>
        <v>#NAME?</v>
      </c>
      <c r="G3760" s="151" t="e">
        <f ca="1">_xll.BInterpol(cf!$A$2:$A$68,cf!$B$2:$B$68,params!B3760,"cubic")/100</f>
        <v>#NAME?</v>
      </c>
      <c r="H3760" s="199" t="e">
        <f t="shared" ca="1" si="472"/>
        <v>#NAME?</v>
      </c>
      <c r="I3760" s="152">
        <f t="shared" si="475"/>
        <v>0.22156257250446654</v>
      </c>
      <c r="J3760" s="152">
        <f t="shared" si="473"/>
        <v>5.1897558399072174E-5</v>
      </c>
      <c r="K3760" s="3" t="e">
        <f t="shared" ca="1" si="469"/>
        <v>#NAME?</v>
      </c>
      <c r="L3760" s="153" t="e">
        <f t="shared" ca="1" si="474"/>
        <v>#NAME?</v>
      </c>
      <c r="M3760" s="195" t="e">
        <f ca="1">_xll.BInterpol(cf!$A$2:$A$68,cf!$C$2:$C$68,params!B3760,"cubic")</f>
        <v>#NAME?</v>
      </c>
      <c r="N3760" s="195" t="e">
        <f ca="1">+_xll.BInterpol(#REF!,#REF!,params!B3760,"cubic")</f>
        <v>#NAME?</v>
      </c>
      <c r="O3760" s="153" t="e">
        <f t="shared" ca="1" si="470"/>
        <v>#NAME?</v>
      </c>
    </row>
    <row r="3761" spans="1:15">
      <c r="A3761">
        <v>3758</v>
      </c>
      <c r="B3761">
        <f t="shared" si="468"/>
        <v>15.032</v>
      </c>
      <c r="C3761" s="151" t="e">
        <f ca="1">+_xll.BInterpol(Boost!$R$6:$R$66,Boost!$AZ$6:$AZ$66,params!B3761,"cubic")</f>
        <v>#NAME?</v>
      </c>
      <c r="D3761" s="151" t="e">
        <f ca="1">+_xll.BInterpol(Boost!$R$6:$R$66,Boost!$AX$6:$AX$66,params!B3761,"cubic")</f>
        <v>#NAME?</v>
      </c>
      <c r="E3761" s="198" t="e">
        <f t="shared" ca="1" si="471"/>
        <v>#NAME?</v>
      </c>
      <c r="F3761" s="151" t="e">
        <f ca="1">+_xll.BInterpol(Boost!$R$6:$R$66,Boost!$AY$6:$AY$66,params!B3761,"cubic")</f>
        <v>#NAME?</v>
      </c>
      <c r="G3761" s="151" t="e">
        <f ca="1">_xll.BInterpol(cf!$A$2:$A$68,cf!$B$2:$B$68,params!B3761,"cubic")/100</f>
        <v>#NAME?</v>
      </c>
      <c r="H3761" s="199" t="e">
        <f t="shared" ca="1" si="472"/>
        <v>#NAME?</v>
      </c>
      <c r="I3761" s="152">
        <f t="shared" si="475"/>
        <v>0.22161446660314377</v>
      </c>
      <c r="J3761" s="152">
        <f t="shared" si="473"/>
        <v>5.1894098677229827E-5</v>
      </c>
      <c r="K3761" s="3" t="e">
        <f t="shared" ca="1" si="469"/>
        <v>#NAME?</v>
      </c>
      <c r="L3761" s="153" t="e">
        <f t="shared" ca="1" si="474"/>
        <v>#NAME?</v>
      </c>
      <c r="M3761" s="195" t="e">
        <f ca="1">_xll.BInterpol(cf!$A$2:$A$68,cf!$C$2:$C$68,params!B3761,"cubic")</f>
        <v>#NAME?</v>
      </c>
      <c r="N3761" s="195" t="e">
        <f ca="1">+_xll.BInterpol(#REF!,#REF!,params!B3761,"cubic")</f>
        <v>#NAME?</v>
      </c>
      <c r="O3761" s="153" t="e">
        <f t="shared" ca="1" si="470"/>
        <v>#NAME?</v>
      </c>
    </row>
    <row r="3762" spans="1:15">
      <c r="A3762">
        <v>3759</v>
      </c>
      <c r="B3762">
        <f t="shared" si="468"/>
        <v>15.036</v>
      </c>
      <c r="C3762" s="151" t="e">
        <f ca="1">+_xll.BInterpol(Boost!$R$6:$R$66,Boost!$AZ$6:$AZ$66,params!B3762,"cubic")</f>
        <v>#NAME?</v>
      </c>
      <c r="D3762" s="151" t="e">
        <f ca="1">+_xll.BInterpol(Boost!$R$6:$R$66,Boost!$AX$6:$AX$66,params!B3762,"cubic")</f>
        <v>#NAME?</v>
      </c>
      <c r="E3762" s="198" t="e">
        <f t="shared" ca="1" si="471"/>
        <v>#NAME?</v>
      </c>
      <c r="F3762" s="151" t="e">
        <f ca="1">+_xll.BInterpol(Boost!$R$6:$R$66,Boost!$AY$6:$AY$66,params!B3762,"cubic")</f>
        <v>#NAME?</v>
      </c>
      <c r="G3762" s="151" t="e">
        <f ca="1">_xll.BInterpol(cf!$A$2:$A$68,cf!$B$2:$B$68,params!B3762,"cubic")/100</f>
        <v>#NAME?</v>
      </c>
      <c r="H3762" s="199" t="e">
        <f t="shared" ca="1" si="472"/>
        <v>#NAME?</v>
      </c>
      <c r="I3762" s="152">
        <f t="shared" si="475"/>
        <v>0.22166635724232964</v>
      </c>
      <c r="J3762" s="152">
        <f t="shared" si="473"/>
        <v>5.189063918586978E-5</v>
      </c>
      <c r="K3762" s="3" t="e">
        <f t="shared" ca="1" si="469"/>
        <v>#NAME?</v>
      </c>
      <c r="L3762" s="153" t="e">
        <f t="shared" ca="1" si="474"/>
        <v>#NAME?</v>
      </c>
      <c r="M3762" s="195" t="e">
        <f ca="1">_xll.BInterpol(cf!$A$2:$A$68,cf!$C$2:$C$68,params!B3762,"cubic")</f>
        <v>#NAME?</v>
      </c>
      <c r="N3762" s="195" t="e">
        <f ca="1">+_xll.BInterpol(#REF!,#REF!,params!B3762,"cubic")</f>
        <v>#NAME?</v>
      </c>
      <c r="O3762" s="153" t="e">
        <f t="shared" ca="1" si="470"/>
        <v>#NAME?</v>
      </c>
    </row>
    <row r="3763" spans="1:15">
      <c r="A3763">
        <v>3760</v>
      </c>
      <c r="B3763">
        <f t="shared" si="468"/>
        <v>15.04</v>
      </c>
      <c r="C3763" s="151" t="e">
        <f ca="1">+_xll.BInterpol(Boost!$R$6:$R$66,Boost!$AZ$6:$AZ$66,params!B3763,"cubic")</f>
        <v>#NAME?</v>
      </c>
      <c r="D3763" s="151" t="e">
        <f ca="1">+_xll.BInterpol(Boost!$R$6:$R$66,Boost!$AX$6:$AX$66,params!B3763,"cubic")</f>
        <v>#NAME?</v>
      </c>
      <c r="E3763" s="198" t="e">
        <f t="shared" ca="1" si="471"/>
        <v>#NAME?</v>
      </c>
      <c r="F3763" s="151" t="e">
        <f ca="1">+_xll.BInterpol(Boost!$R$6:$R$66,Boost!$AY$6:$AY$66,params!B3763,"cubic")</f>
        <v>#NAME?</v>
      </c>
      <c r="G3763" s="151" t="e">
        <f ca="1">_xll.BInterpol(cf!$A$2:$A$68,cf!$B$2:$B$68,params!B3763,"cubic")/100</f>
        <v>#NAME?</v>
      </c>
      <c r="H3763" s="199" t="e">
        <f t="shared" ca="1" si="472"/>
        <v>#NAME?</v>
      </c>
      <c r="I3763" s="152">
        <f t="shared" si="475"/>
        <v>0.22171824442225496</v>
      </c>
      <c r="J3763" s="152">
        <f t="shared" si="473"/>
        <v>5.18871799253251E-5</v>
      </c>
      <c r="K3763" s="3" t="e">
        <f t="shared" ca="1" si="469"/>
        <v>#NAME?</v>
      </c>
      <c r="L3763" s="153" t="e">
        <f t="shared" ca="1" si="474"/>
        <v>#NAME?</v>
      </c>
      <c r="M3763" s="195" t="e">
        <f ca="1">_xll.BInterpol(cf!$A$2:$A$68,cf!$C$2:$C$68,params!B3763,"cubic")</f>
        <v>#NAME?</v>
      </c>
      <c r="N3763" s="195" t="e">
        <f ca="1">+_xll.BInterpol(#REF!,#REF!,params!B3763,"cubic")</f>
        <v>#NAME?</v>
      </c>
      <c r="O3763" s="153" t="e">
        <f t="shared" ca="1" si="470"/>
        <v>#NAME?</v>
      </c>
    </row>
    <row r="3764" spans="1:15">
      <c r="A3764">
        <v>3761</v>
      </c>
      <c r="B3764">
        <f t="shared" si="468"/>
        <v>15.044</v>
      </c>
      <c r="C3764" s="151" t="e">
        <f ca="1">+_xll.BInterpol(Boost!$R$6:$R$66,Boost!$AZ$6:$AZ$66,params!B3764,"cubic")</f>
        <v>#NAME?</v>
      </c>
      <c r="D3764" s="151" t="e">
        <f ca="1">+_xll.BInterpol(Boost!$R$6:$R$66,Boost!$AX$6:$AX$66,params!B3764,"cubic")</f>
        <v>#NAME?</v>
      </c>
      <c r="E3764" s="198" t="e">
        <f t="shared" ca="1" si="471"/>
        <v>#NAME?</v>
      </c>
      <c r="F3764" s="151" t="e">
        <f ca="1">+_xll.BInterpol(Boost!$R$6:$R$66,Boost!$AY$6:$AY$66,params!B3764,"cubic")</f>
        <v>#NAME?</v>
      </c>
      <c r="G3764" s="151" t="e">
        <f ca="1">_xll.BInterpol(cf!$A$2:$A$68,cf!$B$2:$B$68,params!B3764,"cubic")/100</f>
        <v>#NAME?</v>
      </c>
      <c r="H3764" s="199" t="e">
        <f t="shared" ca="1" si="472"/>
        <v>#NAME?</v>
      </c>
      <c r="I3764" s="152">
        <f t="shared" si="475"/>
        <v>0.22177012814315022</v>
      </c>
      <c r="J3764" s="152">
        <f t="shared" si="473"/>
        <v>5.1883720895262719E-5</v>
      </c>
      <c r="K3764" s="3" t="e">
        <f t="shared" ca="1" si="469"/>
        <v>#NAME?</v>
      </c>
      <c r="L3764" s="153" t="e">
        <f t="shared" ca="1" si="474"/>
        <v>#NAME?</v>
      </c>
      <c r="M3764" s="195" t="e">
        <f ca="1">_xll.BInterpol(cf!$A$2:$A$68,cf!$C$2:$C$68,params!B3764,"cubic")</f>
        <v>#NAME?</v>
      </c>
      <c r="N3764" s="195" t="e">
        <f ca="1">+_xll.BInterpol(#REF!,#REF!,params!B3764,"cubic")</f>
        <v>#NAME?</v>
      </c>
      <c r="O3764" s="153" t="e">
        <f t="shared" ca="1" si="470"/>
        <v>#NAME?</v>
      </c>
    </row>
    <row r="3765" spans="1:15">
      <c r="A3765">
        <v>3762</v>
      </c>
      <c r="B3765">
        <f t="shared" si="468"/>
        <v>15.048</v>
      </c>
      <c r="C3765" s="151" t="e">
        <f ca="1">+_xll.BInterpol(Boost!$R$6:$R$66,Boost!$AZ$6:$AZ$66,params!B3765,"cubic")</f>
        <v>#NAME?</v>
      </c>
      <c r="D3765" s="151" t="e">
        <f ca="1">+_xll.BInterpol(Boost!$R$6:$R$66,Boost!$AX$6:$AX$66,params!B3765,"cubic")</f>
        <v>#NAME?</v>
      </c>
      <c r="E3765" s="198" t="e">
        <f t="shared" ca="1" si="471"/>
        <v>#NAME?</v>
      </c>
      <c r="F3765" s="151" t="e">
        <f ca="1">+_xll.BInterpol(Boost!$R$6:$R$66,Boost!$AY$6:$AY$66,params!B3765,"cubic")</f>
        <v>#NAME?</v>
      </c>
      <c r="G3765" s="151" t="e">
        <f ca="1">_xll.BInterpol(cf!$A$2:$A$68,cf!$B$2:$B$68,params!B3765,"cubic")/100</f>
        <v>#NAME?</v>
      </c>
      <c r="H3765" s="199" t="e">
        <f t="shared" ca="1" si="472"/>
        <v>#NAME?</v>
      </c>
      <c r="I3765" s="152">
        <f t="shared" si="475"/>
        <v>0.22182200840524602</v>
      </c>
      <c r="J3765" s="152">
        <f t="shared" si="473"/>
        <v>5.1880262095793661E-5</v>
      </c>
      <c r="K3765" s="3" t="e">
        <f t="shared" ca="1" si="469"/>
        <v>#NAME?</v>
      </c>
      <c r="L3765" s="153" t="e">
        <f t="shared" ca="1" si="474"/>
        <v>#NAME?</v>
      </c>
      <c r="M3765" s="195" t="e">
        <f ca="1">_xll.BInterpol(cf!$A$2:$A$68,cf!$C$2:$C$68,params!B3765,"cubic")</f>
        <v>#NAME?</v>
      </c>
      <c r="N3765" s="195" t="e">
        <f ca="1">+_xll.BInterpol(#REF!,#REF!,params!B3765,"cubic")</f>
        <v>#NAME?</v>
      </c>
      <c r="O3765" s="153" t="e">
        <f t="shared" ca="1" si="470"/>
        <v>#NAME?</v>
      </c>
    </row>
    <row r="3766" spans="1:15">
      <c r="A3766">
        <v>3763</v>
      </c>
      <c r="B3766">
        <f t="shared" si="468"/>
        <v>15.052</v>
      </c>
      <c r="C3766" s="151" t="e">
        <f ca="1">+_xll.BInterpol(Boost!$R$6:$R$66,Boost!$AZ$6:$AZ$66,params!B3766,"cubic")</f>
        <v>#NAME?</v>
      </c>
      <c r="D3766" s="151" t="e">
        <f ca="1">+_xll.BInterpol(Boost!$R$6:$R$66,Boost!$AX$6:$AX$66,params!B3766,"cubic")</f>
        <v>#NAME?</v>
      </c>
      <c r="E3766" s="198" t="e">
        <f t="shared" ca="1" si="471"/>
        <v>#NAME?</v>
      </c>
      <c r="F3766" s="151" t="e">
        <f ca="1">+_xll.BInterpol(Boost!$R$6:$R$66,Boost!$AY$6:$AY$66,params!B3766,"cubic")</f>
        <v>#NAME?</v>
      </c>
      <c r="G3766" s="151" t="e">
        <f ca="1">_xll.BInterpol(cf!$A$2:$A$68,cf!$B$2:$B$68,params!B3766,"cubic")/100</f>
        <v>#NAME?</v>
      </c>
      <c r="H3766" s="199" t="e">
        <f t="shared" ca="1" si="472"/>
        <v>#NAME?</v>
      </c>
      <c r="I3766" s="152">
        <f t="shared" si="475"/>
        <v>0.22187388520877305</v>
      </c>
      <c r="J3766" s="152">
        <f t="shared" si="473"/>
        <v>5.1876803527028947E-5</v>
      </c>
      <c r="K3766" s="3" t="e">
        <f t="shared" ca="1" si="469"/>
        <v>#NAME?</v>
      </c>
      <c r="L3766" s="153" t="e">
        <f t="shared" ca="1" si="474"/>
        <v>#NAME?</v>
      </c>
      <c r="M3766" s="195" t="e">
        <f ca="1">_xll.BInterpol(cf!$A$2:$A$68,cf!$C$2:$C$68,params!B3766,"cubic")</f>
        <v>#NAME?</v>
      </c>
      <c r="N3766" s="195" t="e">
        <f ca="1">+_xll.BInterpol(#REF!,#REF!,params!B3766,"cubic")</f>
        <v>#NAME?</v>
      </c>
      <c r="O3766" s="153" t="e">
        <f t="shared" ca="1" si="470"/>
        <v>#NAME?</v>
      </c>
    </row>
    <row r="3767" spans="1:15">
      <c r="A3767">
        <v>3764</v>
      </c>
      <c r="B3767">
        <f t="shared" si="468"/>
        <v>15.055999999999999</v>
      </c>
      <c r="C3767" s="151" t="e">
        <f ca="1">+_xll.BInterpol(Boost!$R$6:$R$66,Boost!$AZ$6:$AZ$66,params!B3767,"cubic")</f>
        <v>#NAME?</v>
      </c>
      <c r="D3767" s="151" t="e">
        <f ca="1">+_xll.BInterpol(Boost!$R$6:$R$66,Boost!$AX$6:$AX$66,params!B3767,"cubic")</f>
        <v>#NAME?</v>
      </c>
      <c r="E3767" s="198" t="e">
        <f t="shared" ca="1" si="471"/>
        <v>#NAME?</v>
      </c>
      <c r="F3767" s="151" t="e">
        <f ca="1">+_xll.BInterpol(Boost!$R$6:$R$66,Boost!$AY$6:$AY$66,params!B3767,"cubic")</f>
        <v>#NAME?</v>
      </c>
      <c r="G3767" s="151" t="e">
        <f ca="1">_xll.BInterpol(cf!$A$2:$A$68,cf!$B$2:$B$68,params!B3767,"cubic")/100</f>
        <v>#NAME?</v>
      </c>
      <c r="H3767" s="199" t="e">
        <f t="shared" ca="1" si="472"/>
        <v>#NAME?</v>
      </c>
      <c r="I3767" s="152">
        <f t="shared" si="475"/>
        <v>0.22192575855396179</v>
      </c>
      <c r="J3767" s="152">
        <f t="shared" si="473"/>
        <v>5.1873345188746534E-5</v>
      </c>
      <c r="K3767" s="3" t="e">
        <f t="shared" ca="1" si="469"/>
        <v>#NAME?</v>
      </c>
      <c r="L3767" s="153" t="e">
        <f t="shared" ca="1" si="474"/>
        <v>#NAME?</v>
      </c>
      <c r="M3767" s="195" t="e">
        <f ca="1">_xll.BInterpol(cf!$A$2:$A$68,cf!$C$2:$C$68,params!B3767,"cubic")</f>
        <v>#NAME?</v>
      </c>
      <c r="N3767" s="195" t="e">
        <f ca="1">+_xll.BInterpol(#REF!,#REF!,params!B3767,"cubic")</f>
        <v>#NAME?</v>
      </c>
      <c r="O3767" s="153" t="e">
        <f t="shared" ca="1" si="470"/>
        <v>#NAME?</v>
      </c>
    </row>
    <row r="3768" spans="1:15">
      <c r="A3768">
        <v>3765</v>
      </c>
      <c r="B3768">
        <f t="shared" si="468"/>
        <v>15.06</v>
      </c>
      <c r="C3768" s="151" t="e">
        <f ca="1">+_xll.BInterpol(Boost!$R$6:$R$66,Boost!$AZ$6:$AZ$66,params!B3768,"cubic")</f>
        <v>#NAME?</v>
      </c>
      <c r="D3768" s="151" t="e">
        <f ca="1">+_xll.BInterpol(Boost!$R$6:$R$66,Boost!$AX$6:$AX$66,params!B3768,"cubic")</f>
        <v>#NAME?</v>
      </c>
      <c r="E3768" s="198" t="e">
        <f t="shared" ca="1" si="471"/>
        <v>#NAME?</v>
      </c>
      <c r="F3768" s="151" t="e">
        <f ca="1">+_xll.BInterpol(Boost!$R$6:$R$66,Boost!$AY$6:$AY$66,params!B3768,"cubic")</f>
        <v>#NAME?</v>
      </c>
      <c r="G3768" s="151" t="e">
        <f ca="1">_xll.BInterpol(cf!$A$2:$A$68,cf!$B$2:$B$68,params!B3768,"cubic")/100</f>
        <v>#NAME?</v>
      </c>
      <c r="H3768" s="199" t="e">
        <f t="shared" ca="1" si="472"/>
        <v>#NAME?</v>
      </c>
      <c r="I3768" s="152">
        <f t="shared" si="475"/>
        <v>0.22197762844104274</v>
      </c>
      <c r="J3768" s="152">
        <f t="shared" si="473"/>
        <v>5.186988708094642E-5</v>
      </c>
      <c r="K3768" s="3" t="e">
        <f t="shared" ca="1" si="469"/>
        <v>#NAME?</v>
      </c>
      <c r="L3768" s="153" t="e">
        <f t="shared" ca="1" si="474"/>
        <v>#NAME?</v>
      </c>
      <c r="M3768" s="195" t="e">
        <f ca="1">_xll.BInterpol(cf!$A$2:$A$68,cf!$C$2:$C$68,params!B3768,"cubic")</f>
        <v>#NAME?</v>
      </c>
      <c r="N3768" s="195" t="e">
        <f ca="1">+_xll.BInterpol(#REF!,#REF!,params!B3768,"cubic")</f>
        <v>#NAME?</v>
      </c>
      <c r="O3768" s="153" t="e">
        <f t="shared" ca="1" si="470"/>
        <v>#NAME?</v>
      </c>
    </row>
    <row r="3769" spans="1:15">
      <c r="A3769">
        <v>3766</v>
      </c>
      <c r="B3769">
        <f t="shared" si="468"/>
        <v>15.064</v>
      </c>
      <c r="C3769" s="151" t="e">
        <f ca="1">+_xll.BInterpol(Boost!$R$6:$R$66,Boost!$AZ$6:$AZ$66,params!B3769,"cubic")</f>
        <v>#NAME?</v>
      </c>
      <c r="D3769" s="151" t="e">
        <f ca="1">+_xll.BInterpol(Boost!$R$6:$R$66,Boost!$AX$6:$AX$66,params!B3769,"cubic")</f>
        <v>#NAME?</v>
      </c>
      <c r="E3769" s="198" t="e">
        <f t="shared" ca="1" si="471"/>
        <v>#NAME?</v>
      </c>
      <c r="F3769" s="151" t="e">
        <f ca="1">+_xll.BInterpol(Boost!$R$6:$R$66,Boost!$AY$6:$AY$66,params!B3769,"cubic")</f>
        <v>#NAME?</v>
      </c>
      <c r="G3769" s="151" t="e">
        <f ca="1">_xll.BInterpol(cf!$A$2:$A$68,cf!$B$2:$B$68,params!B3769,"cubic")/100</f>
        <v>#NAME?</v>
      </c>
      <c r="H3769" s="199" t="e">
        <f t="shared" ca="1" si="472"/>
        <v>#NAME?</v>
      </c>
      <c r="I3769" s="152">
        <f t="shared" si="475"/>
        <v>0.22202949487024648</v>
      </c>
      <c r="J3769" s="152">
        <f t="shared" si="473"/>
        <v>5.1866429203739628E-5</v>
      </c>
      <c r="K3769" s="3" t="e">
        <f t="shared" ca="1" si="469"/>
        <v>#NAME?</v>
      </c>
      <c r="L3769" s="153" t="e">
        <f t="shared" ca="1" si="474"/>
        <v>#NAME?</v>
      </c>
      <c r="M3769" s="195" t="e">
        <f ca="1">_xll.BInterpol(cf!$A$2:$A$68,cf!$C$2:$C$68,params!B3769,"cubic")</f>
        <v>#NAME?</v>
      </c>
      <c r="N3769" s="195" t="e">
        <f ca="1">+_xll.BInterpol(#REF!,#REF!,params!B3769,"cubic")</f>
        <v>#NAME?</v>
      </c>
      <c r="O3769" s="153" t="e">
        <f t="shared" ca="1" si="470"/>
        <v>#NAME?</v>
      </c>
    </row>
    <row r="3770" spans="1:15">
      <c r="A3770">
        <v>3767</v>
      </c>
      <c r="B3770">
        <f t="shared" si="468"/>
        <v>15.068</v>
      </c>
      <c r="C3770" s="151" t="e">
        <f ca="1">+_xll.BInterpol(Boost!$R$6:$R$66,Boost!$AZ$6:$AZ$66,params!B3770,"cubic")</f>
        <v>#NAME?</v>
      </c>
      <c r="D3770" s="151" t="e">
        <f ca="1">+_xll.BInterpol(Boost!$R$6:$R$66,Boost!$AX$6:$AX$66,params!B3770,"cubic")</f>
        <v>#NAME?</v>
      </c>
      <c r="E3770" s="198" t="e">
        <f t="shared" ca="1" si="471"/>
        <v>#NAME?</v>
      </c>
      <c r="F3770" s="151" t="e">
        <f ca="1">+_xll.BInterpol(Boost!$R$6:$R$66,Boost!$AY$6:$AY$66,params!B3770,"cubic")</f>
        <v>#NAME?</v>
      </c>
      <c r="G3770" s="151" t="e">
        <f ca="1">_xll.BInterpol(cf!$A$2:$A$68,cf!$B$2:$B$68,params!B3770,"cubic")/100</f>
        <v>#NAME?</v>
      </c>
      <c r="H3770" s="199" t="e">
        <f t="shared" ca="1" si="472"/>
        <v>#NAME?</v>
      </c>
      <c r="I3770" s="152">
        <f t="shared" si="475"/>
        <v>0.2220813578418035</v>
      </c>
      <c r="J3770" s="152">
        <f t="shared" si="473"/>
        <v>5.1862971557015136E-5</v>
      </c>
      <c r="K3770" s="3" t="e">
        <f t="shared" ca="1" si="469"/>
        <v>#NAME?</v>
      </c>
      <c r="L3770" s="153" t="e">
        <f t="shared" ca="1" si="474"/>
        <v>#NAME?</v>
      </c>
      <c r="M3770" s="195" t="e">
        <f ca="1">_xll.BInterpol(cf!$A$2:$A$68,cf!$C$2:$C$68,params!B3770,"cubic")</f>
        <v>#NAME?</v>
      </c>
      <c r="N3770" s="195" t="e">
        <f ca="1">+_xll.BInterpol(#REF!,#REF!,params!B3770,"cubic")</f>
        <v>#NAME?</v>
      </c>
      <c r="O3770" s="153" t="e">
        <f t="shared" ca="1" si="470"/>
        <v>#NAME?</v>
      </c>
    </row>
    <row r="3771" spans="1:15">
      <c r="A3771">
        <v>3768</v>
      </c>
      <c r="B3771">
        <f t="shared" si="468"/>
        <v>15.071999999999999</v>
      </c>
      <c r="C3771" s="151" t="e">
        <f ca="1">+_xll.BInterpol(Boost!$R$6:$R$66,Boost!$AZ$6:$AZ$66,params!B3771,"cubic")</f>
        <v>#NAME?</v>
      </c>
      <c r="D3771" s="151" t="e">
        <f ca="1">+_xll.BInterpol(Boost!$R$6:$R$66,Boost!$AX$6:$AX$66,params!B3771,"cubic")</f>
        <v>#NAME?</v>
      </c>
      <c r="E3771" s="198" t="e">
        <f t="shared" ca="1" si="471"/>
        <v>#NAME?</v>
      </c>
      <c r="F3771" s="151" t="e">
        <f ca="1">+_xll.BInterpol(Boost!$R$6:$R$66,Boost!$AY$6:$AY$66,params!B3771,"cubic")</f>
        <v>#NAME?</v>
      </c>
      <c r="G3771" s="151" t="e">
        <f ca="1">_xll.BInterpol(cf!$A$2:$A$68,cf!$B$2:$B$68,params!B3771,"cubic")/100</f>
        <v>#NAME?</v>
      </c>
      <c r="H3771" s="199" t="e">
        <f t="shared" ca="1" si="472"/>
        <v>#NAME?</v>
      </c>
      <c r="I3771" s="152">
        <f t="shared" si="475"/>
        <v>0.22213321735594438</v>
      </c>
      <c r="J3771" s="152">
        <f t="shared" si="473"/>
        <v>5.1859514140883967E-5</v>
      </c>
      <c r="K3771" s="3" t="e">
        <f t="shared" ca="1" si="469"/>
        <v>#NAME?</v>
      </c>
      <c r="L3771" s="153" t="e">
        <f t="shared" ca="1" si="474"/>
        <v>#NAME?</v>
      </c>
      <c r="M3771" s="195" t="e">
        <f ca="1">_xll.BInterpol(cf!$A$2:$A$68,cf!$C$2:$C$68,params!B3771,"cubic")</f>
        <v>#NAME?</v>
      </c>
      <c r="N3771" s="195" t="e">
        <f ca="1">+_xll.BInterpol(#REF!,#REF!,params!B3771,"cubic")</f>
        <v>#NAME?</v>
      </c>
      <c r="O3771" s="153" t="e">
        <f t="shared" ca="1" si="470"/>
        <v>#NAME?</v>
      </c>
    </row>
    <row r="3772" spans="1:15">
      <c r="A3772">
        <v>3769</v>
      </c>
      <c r="B3772">
        <f t="shared" si="468"/>
        <v>15.076000000000001</v>
      </c>
      <c r="C3772" s="151" t="e">
        <f ca="1">+_xll.BInterpol(Boost!$R$6:$R$66,Boost!$AZ$6:$AZ$66,params!B3772,"cubic")</f>
        <v>#NAME?</v>
      </c>
      <c r="D3772" s="151" t="e">
        <f ca="1">+_xll.BInterpol(Boost!$R$6:$R$66,Boost!$AX$6:$AX$66,params!B3772,"cubic")</f>
        <v>#NAME?</v>
      </c>
      <c r="E3772" s="198" t="e">
        <f t="shared" ca="1" si="471"/>
        <v>#NAME?</v>
      </c>
      <c r="F3772" s="151" t="e">
        <f ca="1">+_xll.BInterpol(Boost!$R$6:$R$66,Boost!$AY$6:$AY$66,params!B3772,"cubic")</f>
        <v>#NAME?</v>
      </c>
      <c r="G3772" s="151" t="e">
        <f ca="1">_xll.BInterpol(cf!$A$2:$A$68,cf!$B$2:$B$68,params!B3772,"cubic")/100</f>
        <v>#NAME?</v>
      </c>
      <c r="H3772" s="199" t="e">
        <f t="shared" ca="1" si="472"/>
        <v>#NAME?</v>
      </c>
      <c r="I3772" s="152">
        <f t="shared" si="475"/>
        <v>0.2221850734128995</v>
      </c>
      <c r="J3772" s="152">
        <f t="shared" si="473"/>
        <v>5.1856056955124075E-5</v>
      </c>
      <c r="K3772" s="3" t="e">
        <f t="shared" ca="1" si="469"/>
        <v>#NAME?</v>
      </c>
      <c r="L3772" s="153" t="e">
        <f t="shared" ca="1" si="474"/>
        <v>#NAME?</v>
      </c>
      <c r="M3772" s="195" t="e">
        <f ca="1">_xll.BInterpol(cf!$A$2:$A$68,cf!$C$2:$C$68,params!B3772,"cubic")</f>
        <v>#NAME?</v>
      </c>
      <c r="N3772" s="195" t="e">
        <f ca="1">+_xll.BInterpol(#REF!,#REF!,params!B3772,"cubic")</f>
        <v>#NAME?</v>
      </c>
      <c r="O3772" s="153" t="e">
        <f t="shared" ca="1" si="470"/>
        <v>#NAME?</v>
      </c>
    </row>
    <row r="3773" spans="1:15">
      <c r="A3773">
        <v>3770</v>
      </c>
      <c r="B3773">
        <f t="shared" si="468"/>
        <v>15.08</v>
      </c>
      <c r="C3773" s="151" t="e">
        <f ca="1">+_xll.BInterpol(Boost!$R$6:$R$66,Boost!$AZ$6:$AZ$66,params!B3773,"cubic")</f>
        <v>#NAME?</v>
      </c>
      <c r="D3773" s="151" t="e">
        <f ca="1">+_xll.BInterpol(Boost!$R$6:$R$66,Boost!$AX$6:$AX$66,params!B3773,"cubic")</f>
        <v>#NAME?</v>
      </c>
      <c r="E3773" s="198" t="e">
        <f t="shared" ca="1" si="471"/>
        <v>#NAME?</v>
      </c>
      <c r="F3773" s="151" t="e">
        <f ca="1">+_xll.BInterpol(Boost!$R$6:$R$66,Boost!$AY$6:$AY$66,params!B3773,"cubic")</f>
        <v>#NAME?</v>
      </c>
      <c r="G3773" s="151" t="e">
        <f ca="1">_xll.BInterpol(cf!$A$2:$A$68,cf!$B$2:$B$68,params!B3773,"cubic")/100</f>
        <v>#NAME?</v>
      </c>
      <c r="H3773" s="199" t="e">
        <f t="shared" ca="1" si="472"/>
        <v>#NAME?</v>
      </c>
      <c r="I3773" s="152">
        <f t="shared" si="475"/>
        <v>0.22223692601289946</v>
      </c>
      <c r="J3773" s="152">
        <f t="shared" si="473"/>
        <v>5.1852599999957505E-5</v>
      </c>
      <c r="K3773" s="3" t="e">
        <f t="shared" ca="1" si="469"/>
        <v>#NAME?</v>
      </c>
      <c r="L3773" s="153" t="e">
        <f t="shared" ca="1" si="474"/>
        <v>#NAME?</v>
      </c>
      <c r="M3773" s="195" t="e">
        <f ca="1">_xll.BInterpol(cf!$A$2:$A$68,cf!$C$2:$C$68,params!B3773,"cubic")</f>
        <v>#NAME?</v>
      </c>
      <c r="N3773" s="195" t="e">
        <f ca="1">+_xll.BInterpol(#REF!,#REF!,params!B3773,"cubic")</f>
        <v>#NAME?</v>
      </c>
      <c r="O3773" s="153" t="e">
        <f t="shared" ca="1" si="470"/>
        <v>#NAME?</v>
      </c>
    </row>
    <row r="3774" spans="1:15">
      <c r="A3774">
        <v>3771</v>
      </c>
      <c r="B3774">
        <f t="shared" si="468"/>
        <v>15.084</v>
      </c>
      <c r="C3774" s="151" t="e">
        <f ca="1">+_xll.BInterpol(Boost!$R$6:$R$66,Boost!$AZ$6:$AZ$66,params!B3774,"cubic")</f>
        <v>#NAME?</v>
      </c>
      <c r="D3774" s="151" t="e">
        <f ca="1">+_xll.BInterpol(Boost!$R$6:$R$66,Boost!$AX$6:$AX$66,params!B3774,"cubic")</f>
        <v>#NAME?</v>
      </c>
      <c r="E3774" s="198" t="e">
        <f t="shared" ca="1" si="471"/>
        <v>#NAME?</v>
      </c>
      <c r="F3774" s="151" t="e">
        <f ca="1">+_xll.BInterpol(Boost!$R$6:$R$66,Boost!$AY$6:$AY$66,params!B3774,"cubic")</f>
        <v>#NAME?</v>
      </c>
      <c r="G3774" s="151" t="e">
        <f ca="1">_xll.BInterpol(cf!$A$2:$A$68,cf!$B$2:$B$68,params!B3774,"cubic")/100</f>
        <v>#NAME?</v>
      </c>
      <c r="H3774" s="199" t="e">
        <f t="shared" ca="1" si="472"/>
        <v>#NAME?</v>
      </c>
      <c r="I3774" s="152">
        <f t="shared" si="475"/>
        <v>0.22228877515617462</v>
      </c>
      <c r="J3774" s="152">
        <f t="shared" si="473"/>
        <v>5.1849143275162213E-5</v>
      </c>
      <c r="K3774" s="3" t="e">
        <f t="shared" ca="1" si="469"/>
        <v>#NAME?</v>
      </c>
      <c r="L3774" s="153" t="e">
        <f t="shared" ca="1" si="474"/>
        <v>#NAME?</v>
      </c>
      <c r="M3774" s="195" t="e">
        <f ca="1">_xll.BInterpol(cf!$A$2:$A$68,cf!$C$2:$C$68,params!B3774,"cubic")</f>
        <v>#NAME?</v>
      </c>
      <c r="N3774" s="195" t="e">
        <f ca="1">+_xll.BInterpol(#REF!,#REF!,params!B3774,"cubic")</f>
        <v>#NAME?</v>
      </c>
      <c r="O3774" s="153" t="e">
        <f t="shared" ca="1" si="470"/>
        <v>#NAME?</v>
      </c>
    </row>
    <row r="3775" spans="1:15">
      <c r="A3775">
        <v>3772</v>
      </c>
      <c r="B3775">
        <f t="shared" si="468"/>
        <v>15.087999999999999</v>
      </c>
      <c r="C3775" s="151" t="e">
        <f ca="1">+_xll.BInterpol(Boost!$R$6:$R$66,Boost!$AZ$6:$AZ$66,params!B3775,"cubic")</f>
        <v>#NAME?</v>
      </c>
      <c r="D3775" s="151" t="e">
        <f ca="1">+_xll.BInterpol(Boost!$R$6:$R$66,Boost!$AX$6:$AX$66,params!B3775,"cubic")</f>
        <v>#NAME?</v>
      </c>
      <c r="E3775" s="198" t="e">
        <f t="shared" ca="1" si="471"/>
        <v>#NAME?</v>
      </c>
      <c r="F3775" s="151" t="e">
        <f ca="1">+_xll.BInterpol(Boost!$R$6:$R$66,Boost!$AY$6:$AY$66,params!B3775,"cubic")</f>
        <v>#NAME?</v>
      </c>
      <c r="G3775" s="151" t="e">
        <f ca="1">_xll.BInterpol(cf!$A$2:$A$68,cf!$B$2:$B$68,params!B3775,"cubic")/100</f>
        <v>#NAME?</v>
      </c>
      <c r="H3775" s="199" t="e">
        <f t="shared" ca="1" si="472"/>
        <v>#NAME?</v>
      </c>
      <c r="I3775" s="152">
        <f t="shared" si="475"/>
        <v>0.22234062084295547</v>
      </c>
      <c r="J3775" s="152">
        <f t="shared" si="473"/>
        <v>5.1845686780849221E-5</v>
      </c>
      <c r="K3775" s="3" t="e">
        <f t="shared" ca="1" si="469"/>
        <v>#NAME?</v>
      </c>
      <c r="L3775" s="153" t="e">
        <f t="shared" ca="1" si="474"/>
        <v>#NAME?</v>
      </c>
      <c r="M3775" s="195" t="e">
        <f ca="1">_xll.BInterpol(cf!$A$2:$A$68,cf!$C$2:$C$68,params!B3775,"cubic")</f>
        <v>#NAME?</v>
      </c>
      <c r="N3775" s="195" t="e">
        <f ca="1">+_xll.BInterpol(#REF!,#REF!,params!B3775,"cubic")</f>
        <v>#NAME?</v>
      </c>
      <c r="O3775" s="153" t="e">
        <f t="shared" ca="1" si="470"/>
        <v>#NAME?</v>
      </c>
    </row>
    <row r="3776" spans="1:15">
      <c r="A3776">
        <v>3773</v>
      </c>
      <c r="B3776">
        <f t="shared" si="468"/>
        <v>15.092000000000001</v>
      </c>
      <c r="C3776" s="151" t="e">
        <f ca="1">+_xll.BInterpol(Boost!$R$6:$R$66,Boost!$AZ$6:$AZ$66,params!B3776,"cubic")</f>
        <v>#NAME?</v>
      </c>
      <c r="D3776" s="151" t="e">
        <f ca="1">+_xll.BInterpol(Boost!$R$6:$R$66,Boost!$AX$6:$AX$66,params!B3776,"cubic")</f>
        <v>#NAME?</v>
      </c>
      <c r="E3776" s="198" t="e">
        <f t="shared" ca="1" si="471"/>
        <v>#NAME?</v>
      </c>
      <c r="F3776" s="151" t="e">
        <f ca="1">+_xll.BInterpol(Boost!$R$6:$R$66,Boost!$AY$6:$AY$66,params!B3776,"cubic")</f>
        <v>#NAME?</v>
      </c>
      <c r="G3776" s="151" t="e">
        <f ca="1">_xll.BInterpol(cf!$A$2:$A$68,cf!$B$2:$B$68,params!B3776,"cubic")/100</f>
        <v>#NAME?</v>
      </c>
      <c r="H3776" s="199" t="e">
        <f t="shared" ca="1" si="472"/>
        <v>#NAME?</v>
      </c>
      <c r="I3776" s="152">
        <f t="shared" si="475"/>
        <v>0.22239246307347238</v>
      </c>
      <c r="J3776" s="152">
        <f t="shared" si="473"/>
        <v>5.1842230516907506E-5</v>
      </c>
      <c r="K3776" s="3" t="e">
        <f t="shared" ca="1" si="469"/>
        <v>#NAME?</v>
      </c>
      <c r="L3776" s="153" t="e">
        <f t="shared" ca="1" si="474"/>
        <v>#NAME?</v>
      </c>
      <c r="M3776" s="195" t="e">
        <f ca="1">_xll.BInterpol(cf!$A$2:$A$68,cf!$C$2:$C$68,params!B3776,"cubic")</f>
        <v>#NAME?</v>
      </c>
      <c r="N3776" s="195" t="e">
        <f ca="1">+_xll.BInterpol(#REF!,#REF!,params!B3776,"cubic")</f>
        <v>#NAME?</v>
      </c>
      <c r="O3776" s="153" t="e">
        <f t="shared" ca="1" si="470"/>
        <v>#NAME?</v>
      </c>
    </row>
    <row r="3777" spans="1:15">
      <c r="A3777">
        <v>3774</v>
      </c>
      <c r="B3777">
        <f t="shared" si="468"/>
        <v>15.096</v>
      </c>
      <c r="C3777" s="151" t="e">
        <f ca="1">+_xll.BInterpol(Boost!$R$6:$R$66,Boost!$AZ$6:$AZ$66,params!B3777,"cubic")</f>
        <v>#NAME?</v>
      </c>
      <c r="D3777" s="151" t="e">
        <f ca="1">+_xll.BInterpol(Boost!$R$6:$R$66,Boost!$AX$6:$AX$66,params!B3777,"cubic")</f>
        <v>#NAME?</v>
      </c>
      <c r="E3777" s="198" t="e">
        <f t="shared" ca="1" si="471"/>
        <v>#NAME?</v>
      </c>
      <c r="F3777" s="151" t="e">
        <f ca="1">+_xll.BInterpol(Boost!$R$6:$R$66,Boost!$AY$6:$AY$66,params!B3777,"cubic")</f>
        <v>#NAME?</v>
      </c>
      <c r="G3777" s="151" t="e">
        <f ca="1">_xll.BInterpol(cf!$A$2:$A$68,cf!$B$2:$B$68,params!B3777,"cubic")/100</f>
        <v>#NAME?</v>
      </c>
      <c r="H3777" s="199" t="e">
        <f t="shared" ca="1" si="472"/>
        <v>#NAME?</v>
      </c>
      <c r="I3777" s="152">
        <f t="shared" si="475"/>
        <v>0.22244430184795583</v>
      </c>
      <c r="J3777" s="152">
        <f t="shared" si="473"/>
        <v>5.1838774483448091E-5</v>
      </c>
      <c r="K3777" s="3" t="e">
        <f t="shared" ca="1" si="469"/>
        <v>#NAME?</v>
      </c>
      <c r="L3777" s="153" t="e">
        <f t="shared" ca="1" si="474"/>
        <v>#NAME?</v>
      </c>
      <c r="M3777" s="195" t="e">
        <f ca="1">_xll.BInterpol(cf!$A$2:$A$68,cf!$C$2:$C$68,params!B3777,"cubic")</f>
        <v>#NAME?</v>
      </c>
      <c r="N3777" s="195" t="e">
        <f ca="1">+_xll.BInterpol(#REF!,#REF!,params!B3777,"cubic")</f>
        <v>#NAME?</v>
      </c>
      <c r="O3777" s="153" t="e">
        <f t="shared" ca="1" si="470"/>
        <v>#NAME?</v>
      </c>
    </row>
    <row r="3778" spans="1:15">
      <c r="A3778">
        <v>3775</v>
      </c>
      <c r="B3778">
        <f t="shared" si="468"/>
        <v>15.1</v>
      </c>
      <c r="C3778" s="151" t="e">
        <f ca="1">+_xll.BInterpol(Boost!$R$6:$R$66,Boost!$AZ$6:$AZ$66,params!B3778,"cubic")</f>
        <v>#NAME?</v>
      </c>
      <c r="D3778" s="151" t="e">
        <f ca="1">+_xll.BInterpol(Boost!$R$6:$R$66,Boost!$AX$6:$AX$66,params!B3778,"cubic")</f>
        <v>#NAME?</v>
      </c>
      <c r="E3778" s="198" t="e">
        <f t="shared" ca="1" si="471"/>
        <v>#NAME?</v>
      </c>
      <c r="F3778" s="151" t="e">
        <f ca="1">+_xll.BInterpol(Boost!$R$6:$R$66,Boost!$AY$6:$AY$66,params!B3778,"cubic")</f>
        <v>#NAME?</v>
      </c>
      <c r="G3778" s="151" t="e">
        <f ca="1">_xll.BInterpol(cf!$A$2:$A$68,cf!$B$2:$B$68,params!B3778,"cubic")/100</f>
        <v>#NAME?</v>
      </c>
      <c r="H3778" s="199" t="e">
        <f t="shared" ca="1" si="472"/>
        <v>#NAME?</v>
      </c>
      <c r="I3778" s="152">
        <f t="shared" si="475"/>
        <v>0.22249613716663608</v>
      </c>
      <c r="J3778" s="152">
        <f t="shared" si="473"/>
        <v>5.1835318680248932E-5</v>
      </c>
      <c r="K3778" s="3" t="e">
        <f t="shared" ca="1" si="469"/>
        <v>#NAME?</v>
      </c>
      <c r="L3778" s="153" t="e">
        <f t="shared" ca="1" si="474"/>
        <v>#NAME?</v>
      </c>
      <c r="M3778" s="195" t="e">
        <f ca="1">_xll.BInterpol(cf!$A$2:$A$68,cf!$C$2:$C$68,params!B3778,"cubic")</f>
        <v>#NAME?</v>
      </c>
      <c r="N3778" s="195" t="e">
        <f ca="1">+_xll.BInterpol(#REF!,#REF!,params!B3778,"cubic")</f>
        <v>#NAME?</v>
      </c>
      <c r="O3778" s="153" t="e">
        <f t="shared" ca="1" si="470"/>
        <v>#NAME?</v>
      </c>
    </row>
    <row r="3779" spans="1:15">
      <c r="A3779">
        <v>3776</v>
      </c>
      <c r="B3779">
        <f t="shared" si="468"/>
        <v>15.103999999999999</v>
      </c>
      <c r="C3779" s="151" t="e">
        <f ca="1">+_xll.BInterpol(Boost!$R$6:$R$66,Boost!$AZ$6:$AZ$66,params!B3779,"cubic")</f>
        <v>#NAME?</v>
      </c>
      <c r="D3779" s="151" t="e">
        <f ca="1">+_xll.BInterpol(Boost!$R$6:$R$66,Boost!$AX$6:$AX$66,params!B3779,"cubic")</f>
        <v>#NAME?</v>
      </c>
      <c r="E3779" s="198" t="e">
        <f t="shared" ca="1" si="471"/>
        <v>#NAME?</v>
      </c>
      <c r="F3779" s="151" t="e">
        <f ca="1">+_xll.BInterpol(Boost!$R$6:$R$66,Boost!$AY$6:$AY$66,params!B3779,"cubic")</f>
        <v>#NAME?</v>
      </c>
      <c r="G3779" s="151" t="e">
        <f ca="1">_xll.BInterpol(cf!$A$2:$A$68,cf!$B$2:$B$68,params!B3779,"cubic")/100</f>
        <v>#NAME?</v>
      </c>
      <c r="H3779" s="199" t="e">
        <f t="shared" ca="1" si="472"/>
        <v>#NAME?</v>
      </c>
      <c r="I3779" s="152">
        <f t="shared" si="475"/>
        <v>0.22254796902974372</v>
      </c>
      <c r="J3779" s="152">
        <f t="shared" si="473"/>
        <v>5.1831863107643095E-5</v>
      </c>
      <c r="K3779" s="3" t="e">
        <f t="shared" ca="1" si="469"/>
        <v>#NAME?</v>
      </c>
      <c r="L3779" s="153" t="e">
        <f t="shared" ca="1" si="474"/>
        <v>#NAME?</v>
      </c>
      <c r="M3779" s="195" t="e">
        <f ca="1">_xll.BInterpol(cf!$A$2:$A$68,cf!$C$2:$C$68,params!B3779,"cubic")</f>
        <v>#NAME?</v>
      </c>
      <c r="N3779" s="195" t="e">
        <f ca="1">+_xll.BInterpol(#REF!,#REF!,params!B3779,"cubic")</f>
        <v>#NAME?</v>
      </c>
      <c r="O3779" s="153" t="e">
        <f t="shared" ca="1" si="470"/>
        <v>#NAME?</v>
      </c>
    </row>
    <row r="3780" spans="1:15">
      <c r="A3780">
        <v>3777</v>
      </c>
      <c r="B3780">
        <f t="shared" ref="B3780:B3843" si="476">+A3780/250</f>
        <v>15.108000000000001</v>
      </c>
      <c r="C3780" s="151" t="e">
        <f ca="1">+_xll.BInterpol(Boost!$R$6:$R$66,Boost!$AZ$6:$AZ$66,params!B3780,"cubic")</f>
        <v>#NAME?</v>
      </c>
      <c r="D3780" s="151" t="e">
        <f ca="1">+_xll.BInterpol(Boost!$R$6:$R$66,Boost!$AX$6:$AX$66,params!B3780,"cubic")</f>
        <v>#NAME?</v>
      </c>
      <c r="E3780" s="198" t="e">
        <f t="shared" ca="1" si="471"/>
        <v>#NAME?</v>
      </c>
      <c r="F3780" s="151" t="e">
        <f ca="1">+_xll.BInterpol(Boost!$R$6:$R$66,Boost!$AY$6:$AY$66,params!B3780,"cubic")</f>
        <v>#NAME?</v>
      </c>
      <c r="G3780" s="151" t="e">
        <f ca="1">_xll.BInterpol(cf!$A$2:$A$68,cf!$B$2:$B$68,params!B3780,"cubic")/100</f>
        <v>#NAME?</v>
      </c>
      <c r="H3780" s="199" t="e">
        <f t="shared" ca="1" si="472"/>
        <v>#NAME?</v>
      </c>
      <c r="I3780" s="152">
        <f t="shared" si="475"/>
        <v>0.22259979743750891</v>
      </c>
      <c r="J3780" s="152">
        <f t="shared" si="473"/>
        <v>5.1828407765186491E-5</v>
      </c>
      <c r="K3780" s="3" t="e">
        <f t="shared" ref="K3780:K3843" ca="1" si="477">+EXP(H3780*-B3780)</f>
        <v>#NAME?</v>
      </c>
      <c r="L3780" s="153" t="e">
        <f t="shared" ca="1" si="474"/>
        <v>#NAME?</v>
      </c>
      <c r="M3780" s="195" t="e">
        <f ca="1">_xll.BInterpol(cf!$A$2:$A$68,cf!$C$2:$C$68,params!B3780,"cubic")</f>
        <v>#NAME?</v>
      </c>
      <c r="N3780" s="195" t="e">
        <f ca="1">+_xll.BInterpol(#REF!,#REF!,params!B3780,"cubic")</f>
        <v>#NAME?</v>
      </c>
      <c r="O3780" s="153" t="e">
        <f t="shared" ref="O3780:O3843" ca="1" si="478">+EXP(-B3781*E3781)-EXP(-B3780*E3780)</f>
        <v>#NAME?</v>
      </c>
    </row>
    <row r="3781" spans="1:15">
      <c r="A3781">
        <v>3778</v>
      </c>
      <c r="B3781">
        <f t="shared" si="476"/>
        <v>15.112</v>
      </c>
      <c r="C3781" s="151" t="e">
        <f ca="1">+_xll.BInterpol(Boost!$R$6:$R$66,Boost!$AZ$6:$AZ$66,params!B3781,"cubic")</f>
        <v>#NAME?</v>
      </c>
      <c r="D3781" s="151" t="e">
        <f ca="1">+_xll.BInterpol(Boost!$R$6:$R$66,Boost!$AX$6:$AX$66,params!B3781,"cubic")</f>
        <v>#NAME?</v>
      </c>
      <c r="E3781" s="198" t="e">
        <f t="shared" ref="E3781:E3844" ca="1" si="479">-((1+C3781*B3781)/(1+C3780*B3780)-1)/(B3781-B3780)+((1+F3781*B3781)/(1+F3780*B3780)-1)/(B3781-B3780)</f>
        <v>#NAME?</v>
      </c>
      <c r="F3781" s="151" t="e">
        <f ca="1">+_xll.BInterpol(Boost!$R$6:$R$66,Boost!$AY$6:$AY$66,params!B3781,"cubic")</f>
        <v>#NAME?</v>
      </c>
      <c r="G3781" s="151" t="e">
        <f ca="1">_xll.BInterpol(cf!$A$2:$A$68,cf!$B$2:$B$68,params!B3781,"cubic")/100</f>
        <v>#NAME?</v>
      </c>
      <c r="H3781" s="199" t="e">
        <f t="shared" ref="H3781:H3844" ca="1" si="480">-((1+F3781*B3781)/(1+F3780*B3780)-1)/(B3781-B3780)+((1+G3781*B3781)/(1+G3780*B3780)-1)/(B3781-B3780)</f>
        <v>#NAME?</v>
      </c>
      <c r="I3781" s="152">
        <f t="shared" si="475"/>
        <v>0.22265162239016212</v>
      </c>
      <c r="J3781" s="152">
        <f t="shared" ref="J3781:J3844" si="481">+I3781-I3780</f>
        <v>5.1824952653212186E-5</v>
      </c>
      <c r="K3781" s="3" t="e">
        <f t="shared" ca="1" si="477"/>
        <v>#NAME?</v>
      </c>
      <c r="L3781" s="153" t="e">
        <f t="shared" ref="L3781:L3844" ca="1" si="482">+K3782-K3781</f>
        <v>#NAME?</v>
      </c>
      <c r="M3781" s="195" t="e">
        <f ca="1">_xll.BInterpol(cf!$A$2:$A$68,cf!$C$2:$C$68,params!B3781,"cubic")</f>
        <v>#NAME?</v>
      </c>
      <c r="N3781" s="195" t="e">
        <f ca="1">+_xll.BInterpol(#REF!,#REF!,params!B3781,"cubic")</f>
        <v>#NAME?</v>
      </c>
      <c r="O3781" s="153" t="e">
        <f t="shared" ca="1" si="478"/>
        <v>#NAME?</v>
      </c>
    </row>
    <row r="3782" spans="1:15">
      <c r="A3782">
        <v>3779</v>
      </c>
      <c r="B3782">
        <f t="shared" si="476"/>
        <v>15.116</v>
      </c>
      <c r="C3782" s="151" t="e">
        <f ca="1">+_xll.BInterpol(Boost!$R$6:$R$66,Boost!$AZ$6:$AZ$66,params!B3782,"cubic")</f>
        <v>#NAME?</v>
      </c>
      <c r="D3782" s="151" t="e">
        <f ca="1">+_xll.BInterpol(Boost!$R$6:$R$66,Boost!$AX$6:$AX$66,params!B3782,"cubic")</f>
        <v>#NAME?</v>
      </c>
      <c r="E3782" s="198" t="e">
        <f t="shared" ca="1" si="479"/>
        <v>#NAME?</v>
      </c>
      <c r="F3782" s="151" t="e">
        <f ca="1">+_xll.BInterpol(Boost!$R$6:$R$66,Boost!$AY$6:$AY$66,params!B3782,"cubic")</f>
        <v>#NAME?</v>
      </c>
      <c r="G3782" s="151" t="e">
        <f ca="1">_xll.BInterpol(cf!$A$2:$A$68,cf!$B$2:$B$68,params!B3782,"cubic")/100</f>
        <v>#NAME?</v>
      </c>
      <c r="H3782" s="199" t="e">
        <f t="shared" ca="1" si="480"/>
        <v>#NAME?</v>
      </c>
      <c r="I3782" s="152">
        <f t="shared" si="475"/>
        <v>0.22270344388793373</v>
      </c>
      <c r="J3782" s="152">
        <f t="shared" si="481"/>
        <v>5.182149777160916E-5</v>
      </c>
      <c r="K3782" s="3" t="e">
        <f t="shared" ca="1" si="477"/>
        <v>#NAME?</v>
      </c>
      <c r="L3782" s="153" t="e">
        <f t="shared" ca="1" si="482"/>
        <v>#NAME?</v>
      </c>
      <c r="M3782" s="195" t="e">
        <f ca="1">_xll.BInterpol(cf!$A$2:$A$68,cf!$C$2:$C$68,params!B3782,"cubic")</f>
        <v>#NAME?</v>
      </c>
      <c r="N3782" s="195" t="e">
        <f ca="1">+_xll.BInterpol(#REF!,#REF!,params!B3782,"cubic")</f>
        <v>#NAME?</v>
      </c>
      <c r="O3782" s="153" t="e">
        <f t="shared" ca="1" si="478"/>
        <v>#NAME?</v>
      </c>
    </row>
    <row r="3783" spans="1:15">
      <c r="A3783">
        <v>3780</v>
      </c>
      <c r="B3783">
        <f t="shared" si="476"/>
        <v>15.12</v>
      </c>
      <c r="C3783" s="151" t="e">
        <f ca="1">+_xll.BInterpol(Boost!$R$6:$R$66,Boost!$AZ$6:$AZ$66,params!B3783,"cubic")</f>
        <v>#NAME?</v>
      </c>
      <c r="D3783" s="151" t="e">
        <f ca="1">+_xll.BInterpol(Boost!$R$6:$R$66,Boost!$AX$6:$AX$66,params!B3783,"cubic")</f>
        <v>#NAME?</v>
      </c>
      <c r="E3783" s="198" t="e">
        <f t="shared" ca="1" si="479"/>
        <v>#NAME?</v>
      </c>
      <c r="F3783" s="151" t="e">
        <f ca="1">+_xll.BInterpol(Boost!$R$6:$R$66,Boost!$AY$6:$AY$66,params!B3783,"cubic")</f>
        <v>#NAME?</v>
      </c>
      <c r="G3783" s="151" t="e">
        <f ca="1">_xll.BInterpol(cf!$A$2:$A$68,cf!$B$2:$B$68,params!B3783,"cubic")/100</f>
        <v>#NAME?</v>
      </c>
      <c r="H3783" s="199" t="e">
        <f t="shared" ca="1" si="480"/>
        <v>#NAME?</v>
      </c>
      <c r="I3783" s="152">
        <f t="shared" si="475"/>
        <v>0.22275526193105388</v>
      </c>
      <c r="J3783" s="152">
        <f t="shared" si="481"/>
        <v>5.1818043120155366E-5</v>
      </c>
      <c r="K3783" s="3" t="e">
        <f t="shared" ca="1" si="477"/>
        <v>#NAME?</v>
      </c>
      <c r="L3783" s="153" t="e">
        <f t="shared" ca="1" si="482"/>
        <v>#NAME?</v>
      </c>
      <c r="M3783" s="195" t="e">
        <f ca="1">_xll.BInterpol(cf!$A$2:$A$68,cf!$C$2:$C$68,params!B3783,"cubic")</f>
        <v>#NAME?</v>
      </c>
      <c r="N3783" s="195" t="e">
        <f ca="1">+_xll.BInterpol(#REF!,#REF!,params!B3783,"cubic")</f>
        <v>#NAME?</v>
      </c>
      <c r="O3783" s="153" t="e">
        <f t="shared" ca="1" si="478"/>
        <v>#NAME?</v>
      </c>
    </row>
    <row r="3784" spans="1:15">
      <c r="A3784">
        <v>3781</v>
      </c>
      <c r="B3784">
        <f t="shared" si="476"/>
        <v>15.124000000000001</v>
      </c>
      <c r="C3784" s="151" t="e">
        <f ca="1">+_xll.BInterpol(Boost!$R$6:$R$66,Boost!$AZ$6:$AZ$66,params!B3784,"cubic")</f>
        <v>#NAME?</v>
      </c>
      <c r="D3784" s="151" t="e">
        <f ca="1">+_xll.BInterpol(Boost!$R$6:$R$66,Boost!$AX$6:$AX$66,params!B3784,"cubic")</f>
        <v>#NAME?</v>
      </c>
      <c r="E3784" s="198" t="e">
        <f t="shared" ca="1" si="479"/>
        <v>#NAME?</v>
      </c>
      <c r="F3784" s="151" t="e">
        <f ca="1">+_xll.BInterpol(Boost!$R$6:$R$66,Boost!$AY$6:$AY$66,params!B3784,"cubic")</f>
        <v>#NAME?</v>
      </c>
      <c r="G3784" s="151" t="e">
        <f ca="1">_xll.BInterpol(cf!$A$2:$A$68,cf!$B$2:$B$68,params!B3784,"cubic")/100</f>
        <v>#NAME?</v>
      </c>
      <c r="H3784" s="199" t="e">
        <f t="shared" ca="1" si="480"/>
        <v>#NAME?</v>
      </c>
      <c r="I3784" s="152">
        <f t="shared" si="475"/>
        <v>0.22280707651975296</v>
      </c>
      <c r="J3784" s="152">
        <f t="shared" si="481"/>
        <v>5.181458869907285E-5</v>
      </c>
      <c r="K3784" s="3" t="e">
        <f t="shared" ca="1" si="477"/>
        <v>#NAME?</v>
      </c>
      <c r="L3784" s="153" t="e">
        <f t="shared" ca="1" si="482"/>
        <v>#NAME?</v>
      </c>
      <c r="M3784" s="195" t="e">
        <f ca="1">_xll.BInterpol(cf!$A$2:$A$68,cf!$C$2:$C$68,params!B3784,"cubic")</f>
        <v>#NAME?</v>
      </c>
      <c r="N3784" s="195" t="e">
        <f ca="1">+_xll.BInterpol(#REF!,#REF!,params!B3784,"cubic")</f>
        <v>#NAME?</v>
      </c>
      <c r="O3784" s="153" t="e">
        <f t="shared" ca="1" si="478"/>
        <v>#NAME?</v>
      </c>
    </row>
    <row r="3785" spans="1:15">
      <c r="A3785">
        <v>3782</v>
      </c>
      <c r="B3785">
        <f t="shared" si="476"/>
        <v>15.128</v>
      </c>
      <c r="C3785" s="151" t="e">
        <f ca="1">+_xll.BInterpol(Boost!$R$6:$R$66,Boost!$AZ$6:$AZ$66,params!B3785,"cubic")</f>
        <v>#NAME?</v>
      </c>
      <c r="D3785" s="151" t="e">
        <f ca="1">+_xll.BInterpol(Boost!$R$6:$R$66,Boost!$AX$6:$AX$66,params!B3785,"cubic")</f>
        <v>#NAME?</v>
      </c>
      <c r="E3785" s="198" t="e">
        <f t="shared" ca="1" si="479"/>
        <v>#NAME?</v>
      </c>
      <c r="F3785" s="151" t="e">
        <f ca="1">+_xll.BInterpol(Boost!$R$6:$R$66,Boost!$AY$6:$AY$66,params!B3785,"cubic")</f>
        <v>#NAME?</v>
      </c>
      <c r="G3785" s="151" t="e">
        <f ca="1">_xll.BInterpol(cf!$A$2:$A$68,cf!$B$2:$B$68,params!B3785,"cubic")/100</f>
        <v>#NAME?</v>
      </c>
      <c r="H3785" s="199" t="e">
        <f t="shared" ca="1" si="480"/>
        <v>#NAME?</v>
      </c>
      <c r="I3785" s="152">
        <f t="shared" si="475"/>
        <v>0.22285888765426132</v>
      </c>
      <c r="J3785" s="152">
        <f t="shared" si="481"/>
        <v>5.1811134508361611E-5</v>
      </c>
      <c r="K3785" s="3" t="e">
        <f t="shared" ca="1" si="477"/>
        <v>#NAME?</v>
      </c>
      <c r="L3785" s="153" t="e">
        <f t="shared" ca="1" si="482"/>
        <v>#NAME?</v>
      </c>
      <c r="M3785" s="195" t="e">
        <f ca="1">_xll.BInterpol(cf!$A$2:$A$68,cf!$C$2:$C$68,params!B3785,"cubic")</f>
        <v>#NAME?</v>
      </c>
      <c r="N3785" s="195" t="e">
        <f ca="1">+_xll.BInterpol(#REF!,#REF!,params!B3785,"cubic")</f>
        <v>#NAME?</v>
      </c>
      <c r="O3785" s="153" t="e">
        <f t="shared" ca="1" si="478"/>
        <v>#NAME?</v>
      </c>
    </row>
    <row r="3786" spans="1:15">
      <c r="A3786">
        <v>3783</v>
      </c>
      <c r="B3786">
        <f t="shared" si="476"/>
        <v>15.132</v>
      </c>
      <c r="C3786" s="151" t="e">
        <f ca="1">+_xll.BInterpol(Boost!$R$6:$R$66,Boost!$AZ$6:$AZ$66,params!B3786,"cubic")</f>
        <v>#NAME?</v>
      </c>
      <c r="D3786" s="151" t="e">
        <f ca="1">+_xll.BInterpol(Boost!$R$6:$R$66,Boost!$AX$6:$AX$66,params!B3786,"cubic")</f>
        <v>#NAME?</v>
      </c>
      <c r="E3786" s="198" t="e">
        <f t="shared" ca="1" si="479"/>
        <v>#NAME?</v>
      </c>
      <c r="F3786" s="151" t="e">
        <f ca="1">+_xll.BInterpol(Boost!$R$6:$R$66,Boost!$AY$6:$AY$66,params!B3786,"cubic")</f>
        <v>#NAME?</v>
      </c>
      <c r="G3786" s="151" t="e">
        <f ca="1">_xll.BInterpol(cf!$A$2:$A$68,cf!$B$2:$B$68,params!B3786,"cubic")/100</f>
        <v>#NAME?</v>
      </c>
      <c r="H3786" s="199" t="e">
        <f t="shared" ca="1" si="480"/>
        <v>#NAME?</v>
      </c>
      <c r="I3786" s="152">
        <f t="shared" si="475"/>
        <v>0.22291069533480923</v>
      </c>
      <c r="J3786" s="152">
        <f t="shared" si="481"/>
        <v>5.1807680547910628E-5</v>
      </c>
      <c r="K3786" s="3" t="e">
        <f t="shared" ca="1" si="477"/>
        <v>#NAME?</v>
      </c>
      <c r="L3786" s="153" t="e">
        <f t="shared" ca="1" si="482"/>
        <v>#NAME?</v>
      </c>
      <c r="M3786" s="195" t="e">
        <f ca="1">_xll.BInterpol(cf!$A$2:$A$68,cf!$C$2:$C$68,params!B3786,"cubic")</f>
        <v>#NAME?</v>
      </c>
      <c r="N3786" s="195" t="e">
        <f ca="1">+_xll.BInterpol(#REF!,#REF!,params!B3786,"cubic")</f>
        <v>#NAME?</v>
      </c>
      <c r="O3786" s="153" t="e">
        <f t="shared" ca="1" si="478"/>
        <v>#NAME?</v>
      </c>
    </row>
    <row r="3787" spans="1:15">
      <c r="A3787">
        <v>3784</v>
      </c>
      <c r="B3787">
        <f t="shared" si="476"/>
        <v>15.135999999999999</v>
      </c>
      <c r="C3787" s="151" t="e">
        <f ca="1">+_xll.BInterpol(Boost!$R$6:$R$66,Boost!$AZ$6:$AZ$66,params!B3787,"cubic")</f>
        <v>#NAME?</v>
      </c>
      <c r="D3787" s="151" t="e">
        <f ca="1">+_xll.BInterpol(Boost!$R$6:$R$66,Boost!$AX$6:$AX$66,params!B3787,"cubic")</f>
        <v>#NAME?</v>
      </c>
      <c r="E3787" s="198" t="e">
        <f t="shared" ca="1" si="479"/>
        <v>#NAME?</v>
      </c>
      <c r="F3787" s="151" t="e">
        <f ca="1">+_xll.BInterpol(Boost!$R$6:$R$66,Boost!$AY$6:$AY$66,params!B3787,"cubic")</f>
        <v>#NAME?</v>
      </c>
      <c r="G3787" s="151" t="e">
        <f ca="1">_xll.BInterpol(cf!$A$2:$A$68,cf!$B$2:$B$68,params!B3787,"cubic")/100</f>
        <v>#NAME?</v>
      </c>
      <c r="H3787" s="199" t="e">
        <f t="shared" ca="1" si="480"/>
        <v>#NAME?</v>
      </c>
      <c r="I3787" s="152">
        <f t="shared" si="475"/>
        <v>0.22296249956162673</v>
      </c>
      <c r="J3787" s="152">
        <f t="shared" si="481"/>
        <v>5.1804226817497856E-5</v>
      </c>
      <c r="K3787" s="3" t="e">
        <f t="shared" ca="1" si="477"/>
        <v>#NAME?</v>
      </c>
      <c r="L3787" s="153" t="e">
        <f t="shared" ca="1" si="482"/>
        <v>#NAME?</v>
      </c>
      <c r="M3787" s="195" t="e">
        <f ca="1">_xll.BInterpol(cf!$A$2:$A$68,cf!$C$2:$C$68,params!B3787,"cubic")</f>
        <v>#NAME?</v>
      </c>
      <c r="N3787" s="195" t="e">
        <f ca="1">+_xll.BInterpol(#REF!,#REF!,params!B3787,"cubic")</f>
        <v>#NAME?</v>
      </c>
      <c r="O3787" s="153" t="e">
        <f t="shared" ca="1" si="478"/>
        <v>#NAME?</v>
      </c>
    </row>
    <row r="3788" spans="1:15">
      <c r="A3788">
        <v>3785</v>
      </c>
      <c r="B3788">
        <f t="shared" si="476"/>
        <v>15.14</v>
      </c>
      <c r="C3788" s="151" t="e">
        <f ca="1">+_xll.BInterpol(Boost!$R$6:$R$66,Boost!$AZ$6:$AZ$66,params!B3788,"cubic")</f>
        <v>#NAME?</v>
      </c>
      <c r="D3788" s="151" t="e">
        <f ca="1">+_xll.BInterpol(Boost!$R$6:$R$66,Boost!$AX$6:$AX$66,params!B3788,"cubic")</f>
        <v>#NAME?</v>
      </c>
      <c r="E3788" s="198" t="e">
        <f t="shared" ca="1" si="479"/>
        <v>#NAME?</v>
      </c>
      <c r="F3788" s="151" t="e">
        <f ca="1">+_xll.BInterpol(Boost!$R$6:$R$66,Boost!$AY$6:$AY$66,params!B3788,"cubic")</f>
        <v>#NAME?</v>
      </c>
      <c r="G3788" s="151" t="e">
        <f ca="1">_xll.BInterpol(cf!$A$2:$A$68,cf!$B$2:$B$68,params!B3788,"cubic")/100</f>
        <v>#NAME?</v>
      </c>
      <c r="H3788" s="199" t="e">
        <f t="shared" ca="1" si="480"/>
        <v>#NAME?</v>
      </c>
      <c r="I3788" s="152">
        <f t="shared" si="475"/>
        <v>0.2230143003349444</v>
      </c>
      <c r="J3788" s="152">
        <f t="shared" si="481"/>
        <v>5.1800773317678406E-5</v>
      </c>
      <c r="K3788" s="3" t="e">
        <f t="shared" ca="1" si="477"/>
        <v>#NAME?</v>
      </c>
      <c r="L3788" s="153" t="e">
        <f t="shared" ca="1" si="482"/>
        <v>#NAME?</v>
      </c>
      <c r="M3788" s="195" t="e">
        <f ca="1">_xll.BInterpol(cf!$A$2:$A$68,cf!$C$2:$C$68,params!B3788,"cubic")</f>
        <v>#NAME?</v>
      </c>
      <c r="N3788" s="195" t="e">
        <f ca="1">+_xll.BInterpol(#REF!,#REF!,params!B3788,"cubic")</f>
        <v>#NAME?</v>
      </c>
      <c r="O3788" s="153" t="e">
        <f t="shared" ca="1" si="478"/>
        <v>#NAME?</v>
      </c>
    </row>
    <row r="3789" spans="1:15">
      <c r="A3789">
        <v>3786</v>
      </c>
      <c r="B3789">
        <f t="shared" si="476"/>
        <v>15.144</v>
      </c>
      <c r="C3789" s="151" t="e">
        <f ca="1">+_xll.BInterpol(Boost!$R$6:$R$66,Boost!$AZ$6:$AZ$66,params!B3789,"cubic")</f>
        <v>#NAME?</v>
      </c>
      <c r="D3789" s="151" t="e">
        <f ca="1">+_xll.BInterpol(Boost!$R$6:$R$66,Boost!$AX$6:$AX$66,params!B3789,"cubic")</f>
        <v>#NAME?</v>
      </c>
      <c r="E3789" s="198" t="e">
        <f t="shared" ca="1" si="479"/>
        <v>#NAME?</v>
      </c>
      <c r="F3789" s="151" t="e">
        <f ca="1">+_xll.BInterpol(Boost!$R$6:$R$66,Boost!$AY$6:$AY$66,params!B3789,"cubic")</f>
        <v>#NAME?</v>
      </c>
      <c r="G3789" s="151" t="e">
        <f ca="1">_xll.BInterpol(cf!$A$2:$A$68,cf!$B$2:$B$68,params!B3789,"cubic")/100</f>
        <v>#NAME?</v>
      </c>
      <c r="H3789" s="199" t="e">
        <f t="shared" ca="1" si="480"/>
        <v>#NAME?</v>
      </c>
      <c r="I3789" s="152">
        <f t="shared" si="475"/>
        <v>0.22306609765499219</v>
      </c>
      <c r="J3789" s="152">
        <f t="shared" si="481"/>
        <v>5.1797320047786144E-5</v>
      </c>
      <c r="K3789" s="3" t="e">
        <f t="shared" ca="1" si="477"/>
        <v>#NAME?</v>
      </c>
      <c r="L3789" s="153" t="e">
        <f t="shared" ca="1" si="482"/>
        <v>#NAME?</v>
      </c>
      <c r="M3789" s="195" t="e">
        <f ca="1">_xll.BInterpol(cf!$A$2:$A$68,cf!$C$2:$C$68,params!B3789,"cubic")</f>
        <v>#NAME?</v>
      </c>
      <c r="N3789" s="195" t="e">
        <f ca="1">+_xll.BInterpol(#REF!,#REF!,params!B3789,"cubic")</f>
        <v>#NAME?</v>
      </c>
      <c r="O3789" s="153" t="e">
        <f t="shared" ca="1" si="478"/>
        <v>#NAME?</v>
      </c>
    </row>
    <row r="3790" spans="1:15">
      <c r="A3790">
        <v>3787</v>
      </c>
      <c r="B3790">
        <f t="shared" si="476"/>
        <v>15.148</v>
      </c>
      <c r="C3790" s="151" t="e">
        <f ca="1">+_xll.BInterpol(Boost!$R$6:$R$66,Boost!$AZ$6:$AZ$66,params!B3790,"cubic")</f>
        <v>#NAME?</v>
      </c>
      <c r="D3790" s="151" t="e">
        <f ca="1">+_xll.BInterpol(Boost!$R$6:$R$66,Boost!$AX$6:$AX$66,params!B3790,"cubic")</f>
        <v>#NAME?</v>
      </c>
      <c r="E3790" s="198" t="e">
        <f t="shared" ca="1" si="479"/>
        <v>#NAME?</v>
      </c>
      <c r="F3790" s="151" t="e">
        <f ca="1">+_xll.BInterpol(Boost!$R$6:$R$66,Boost!$AY$6:$AY$66,params!B3790,"cubic")</f>
        <v>#NAME?</v>
      </c>
      <c r="G3790" s="151" t="e">
        <f ca="1">_xll.BInterpol(cf!$A$2:$A$68,cf!$B$2:$B$68,params!B3790,"cubic")/100</f>
        <v>#NAME?</v>
      </c>
      <c r="H3790" s="199" t="e">
        <f t="shared" ca="1" si="480"/>
        <v>#NAME?</v>
      </c>
      <c r="I3790" s="152">
        <f t="shared" si="475"/>
        <v>0.22311789152200046</v>
      </c>
      <c r="J3790" s="152">
        <f t="shared" si="481"/>
        <v>5.179386700826516E-5</v>
      </c>
      <c r="K3790" s="3" t="e">
        <f t="shared" ca="1" si="477"/>
        <v>#NAME?</v>
      </c>
      <c r="L3790" s="153" t="e">
        <f t="shared" ca="1" si="482"/>
        <v>#NAME?</v>
      </c>
      <c r="M3790" s="195" t="e">
        <f ca="1">_xll.BInterpol(cf!$A$2:$A$68,cf!$C$2:$C$68,params!B3790,"cubic")</f>
        <v>#NAME?</v>
      </c>
      <c r="N3790" s="195" t="e">
        <f ca="1">+_xll.BInterpol(#REF!,#REF!,params!B3790,"cubic")</f>
        <v>#NAME?</v>
      </c>
      <c r="O3790" s="153" t="e">
        <f t="shared" ca="1" si="478"/>
        <v>#NAME?</v>
      </c>
    </row>
    <row r="3791" spans="1:15">
      <c r="A3791">
        <v>3788</v>
      </c>
      <c r="B3791">
        <f t="shared" si="476"/>
        <v>15.151999999999999</v>
      </c>
      <c r="C3791" s="151" t="e">
        <f ca="1">+_xll.BInterpol(Boost!$R$6:$R$66,Boost!$AZ$6:$AZ$66,params!B3791,"cubic")</f>
        <v>#NAME?</v>
      </c>
      <c r="D3791" s="151" t="e">
        <f ca="1">+_xll.BInterpol(Boost!$R$6:$R$66,Boost!$AX$6:$AX$66,params!B3791,"cubic")</f>
        <v>#NAME?</v>
      </c>
      <c r="E3791" s="198" t="e">
        <f t="shared" ca="1" si="479"/>
        <v>#NAME?</v>
      </c>
      <c r="F3791" s="151" t="e">
        <f ca="1">+_xll.BInterpol(Boost!$R$6:$R$66,Boost!$AY$6:$AY$66,params!B3791,"cubic")</f>
        <v>#NAME?</v>
      </c>
      <c r="G3791" s="151" t="e">
        <f ca="1">_xll.BInterpol(cf!$A$2:$A$68,cf!$B$2:$B$68,params!B3791,"cubic")/100</f>
        <v>#NAME?</v>
      </c>
      <c r="H3791" s="199" t="e">
        <f t="shared" ca="1" si="480"/>
        <v>#NAME?</v>
      </c>
      <c r="I3791" s="152">
        <f t="shared" si="475"/>
        <v>0.22316968193619924</v>
      </c>
      <c r="J3791" s="152">
        <f t="shared" si="481"/>
        <v>5.1790414198782386E-5</v>
      </c>
      <c r="K3791" s="3" t="e">
        <f t="shared" ca="1" si="477"/>
        <v>#NAME?</v>
      </c>
      <c r="L3791" s="153" t="e">
        <f t="shared" ca="1" si="482"/>
        <v>#NAME?</v>
      </c>
      <c r="M3791" s="195" t="e">
        <f ca="1">_xll.BInterpol(cf!$A$2:$A$68,cf!$C$2:$C$68,params!B3791,"cubic")</f>
        <v>#NAME?</v>
      </c>
      <c r="N3791" s="195" t="e">
        <f ca="1">+_xll.BInterpol(#REF!,#REF!,params!B3791,"cubic")</f>
        <v>#NAME?</v>
      </c>
      <c r="O3791" s="153" t="e">
        <f t="shared" ca="1" si="478"/>
        <v>#NAME?</v>
      </c>
    </row>
    <row r="3792" spans="1:15">
      <c r="A3792">
        <v>3789</v>
      </c>
      <c r="B3792">
        <f t="shared" si="476"/>
        <v>15.156000000000001</v>
      </c>
      <c r="C3792" s="151" t="e">
        <f ca="1">+_xll.BInterpol(Boost!$R$6:$R$66,Boost!$AZ$6:$AZ$66,params!B3792,"cubic")</f>
        <v>#NAME?</v>
      </c>
      <c r="D3792" s="151" t="e">
        <f ca="1">+_xll.BInterpol(Boost!$R$6:$R$66,Boost!$AX$6:$AX$66,params!B3792,"cubic")</f>
        <v>#NAME?</v>
      </c>
      <c r="E3792" s="198" t="e">
        <f t="shared" ca="1" si="479"/>
        <v>#NAME?</v>
      </c>
      <c r="F3792" s="151" t="e">
        <f ca="1">+_xll.BInterpol(Boost!$R$6:$R$66,Boost!$AY$6:$AY$66,params!B3792,"cubic")</f>
        <v>#NAME?</v>
      </c>
      <c r="G3792" s="151" t="e">
        <f ca="1">_xll.BInterpol(cf!$A$2:$A$68,cf!$B$2:$B$68,params!B3792,"cubic")/100</f>
        <v>#NAME?</v>
      </c>
      <c r="H3792" s="199" t="e">
        <f t="shared" ca="1" si="480"/>
        <v>#NAME?</v>
      </c>
      <c r="I3792" s="152">
        <f t="shared" ref="I3792:I3855" si="483">1-EXP($R$5*-1*B3792/(1-$R$6))</f>
        <v>0.22322146889781902</v>
      </c>
      <c r="J3792" s="152">
        <f t="shared" si="481"/>
        <v>5.1786961619781913E-5</v>
      </c>
      <c r="K3792" s="3" t="e">
        <f t="shared" ca="1" si="477"/>
        <v>#NAME?</v>
      </c>
      <c r="L3792" s="153" t="e">
        <f t="shared" ca="1" si="482"/>
        <v>#NAME?</v>
      </c>
      <c r="M3792" s="195" t="e">
        <f ca="1">_xll.BInterpol(cf!$A$2:$A$68,cf!$C$2:$C$68,params!B3792,"cubic")</f>
        <v>#NAME?</v>
      </c>
      <c r="N3792" s="195" t="e">
        <f ca="1">+_xll.BInterpol(#REF!,#REF!,params!B3792,"cubic")</f>
        <v>#NAME?</v>
      </c>
      <c r="O3792" s="153" t="e">
        <f t="shared" ca="1" si="478"/>
        <v>#NAME?</v>
      </c>
    </row>
    <row r="3793" spans="1:15">
      <c r="A3793">
        <v>3790</v>
      </c>
      <c r="B3793">
        <f t="shared" si="476"/>
        <v>15.16</v>
      </c>
      <c r="C3793" s="151" t="e">
        <f ca="1">+_xll.BInterpol(Boost!$R$6:$R$66,Boost!$AZ$6:$AZ$66,params!B3793,"cubic")</f>
        <v>#NAME?</v>
      </c>
      <c r="D3793" s="151" t="e">
        <f ca="1">+_xll.BInterpol(Boost!$R$6:$R$66,Boost!$AX$6:$AX$66,params!B3793,"cubic")</f>
        <v>#NAME?</v>
      </c>
      <c r="E3793" s="198" t="e">
        <f t="shared" ca="1" si="479"/>
        <v>#NAME?</v>
      </c>
      <c r="F3793" s="151" t="e">
        <f ca="1">+_xll.BInterpol(Boost!$R$6:$R$66,Boost!$AY$6:$AY$66,params!B3793,"cubic")</f>
        <v>#NAME?</v>
      </c>
      <c r="G3793" s="151" t="e">
        <f ca="1">_xll.BInterpol(cf!$A$2:$A$68,cf!$B$2:$B$68,params!B3793,"cubic")/100</f>
        <v>#NAME?</v>
      </c>
      <c r="H3793" s="199" t="e">
        <f t="shared" ca="1" si="480"/>
        <v>#NAME?</v>
      </c>
      <c r="I3793" s="152">
        <f t="shared" si="483"/>
        <v>0.22327325240708962</v>
      </c>
      <c r="J3793" s="152">
        <f t="shared" si="481"/>
        <v>5.1783509270597605E-5</v>
      </c>
      <c r="K3793" s="3" t="e">
        <f t="shared" ca="1" si="477"/>
        <v>#NAME?</v>
      </c>
      <c r="L3793" s="153" t="e">
        <f t="shared" ca="1" si="482"/>
        <v>#NAME?</v>
      </c>
      <c r="M3793" s="195" t="e">
        <f ca="1">_xll.BInterpol(cf!$A$2:$A$68,cf!$C$2:$C$68,params!B3793,"cubic")</f>
        <v>#NAME?</v>
      </c>
      <c r="N3793" s="195" t="e">
        <f ca="1">+_xll.BInterpol(#REF!,#REF!,params!B3793,"cubic")</f>
        <v>#NAME?</v>
      </c>
      <c r="O3793" s="153" t="e">
        <f t="shared" ca="1" si="478"/>
        <v>#NAME?</v>
      </c>
    </row>
    <row r="3794" spans="1:15">
      <c r="A3794">
        <v>3791</v>
      </c>
      <c r="B3794">
        <f t="shared" si="476"/>
        <v>15.164</v>
      </c>
      <c r="C3794" s="151" t="e">
        <f ca="1">+_xll.BInterpol(Boost!$R$6:$R$66,Boost!$AZ$6:$AZ$66,params!B3794,"cubic")</f>
        <v>#NAME?</v>
      </c>
      <c r="D3794" s="151" t="e">
        <f ca="1">+_xll.BInterpol(Boost!$R$6:$R$66,Boost!$AX$6:$AX$66,params!B3794,"cubic")</f>
        <v>#NAME?</v>
      </c>
      <c r="E3794" s="198" t="e">
        <f t="shared" ca="1" si="479"/>
        <v>#NAME?</v>
      </c>
      <c r="F3794" s="151" t="e">
        <f ca="1">+_xll.BInterpol(Boost!$R$6:$R$66,Boost!$AY$6:$AY$66,params!B3794,"cubic")</f>
        <v>#NAME?</v>
      </c>
      <c r="G3794" s="151" t="e">
        <f ca="1">_xll.BInterpol(cf!$A$2:$A$68,cf!$B$2:$B$68,params!B3794,"cubic")/100</f>
        <v>#NAME?</v>
      </c>
      <c r="H3794" s="199" t="e">
        <f t="shared" ca="1" si="480"/>
        <v>#NAME?</v>
      </c>
      <c r="I3794" s="152">
        <f t="shared" si="483"/>
        <v>0.2233250324642414</v>
      </c>
      <c r="J3794" s="152">
        <f t="shared" si="481"/>
        <v>5.1780057151784575E-5</v>
      </c>
      <c r="K3794" s="3" t="e">
        <f t="shared" ca="1" si="477"/>
        <v>#NAME?</v>
      </c>
      <c r="L3794" s="153" t="e">
        <f t="shared" ca="1" si="482"/>
        <v>#NAME?</v>
      </c>
      <c r="M3794" s="195" t="e">
        <f ca="1">_xll.BInterpol(cf!$A$2:$A$68,cf!$C$2:$C$68,params!B3794,"cubic")</f>
        <v>#NAME?</v>
      </c>
      <c r="N3794" s="195" t="e">
        <f ca="1">+_xll.BInterpol(#REF!,#REF!,params!B3794,"cubic")</f>
        <v>#NAME?</v>
      </c>
      <c r="O3794" s="153" t="e">
        <f t="shared" ca="1" si="478"/>
        <v>#NAME?</v>
      </c>
    </row>
    <row r="3795" spans="1:15">
      <c r="A3795">
        <v>3792</v>
      </c>
      <c r="B3795">
        <f t="shared" si="476"/>
        <v>15.167999999999999</v>
      </c>
      <c r="C3795" s="151" t="e">
        <f ca="1">+_xll.BInterpol(Boost!$R$6:$R$66,Boost!$AZ$6:$AZ$66,params!B3795,"cubic")</f>
        <v>#NAME?</v>
      </c>
      <c r="D3795" s="151" t="e">
        <f ca="1">+_xll.BInterpol(Boost!$R$6:$R$66,Boost!$AX$6:$AX$66,params!B3795,"cubic")</f>
        <v>#NAME?</v>
      </c>
      <c r="E3795" s="198" t="e">
        <f t="shared" ca="1" si="479"/>
        <v>#NAME?</v>
      </c>
      <c r="F3795" s="151" t="e">
        <f ca="1">+_xll.BInterpol(Boost!$R$6:$R$66,Boost!$AY$6:$AY$66,params!B3795,"cubic")</f>
        <v>#NAME?</v>
      </c>
      <c r="G3795" s="151" t="e">
        <f ca="1">_xll.BInterpol(cf!$A$2:$A$68,cf!$B$2:$B$68,params!B3795,"cubic")/100</f>
        <v>#NAME?</v>
      </c>
      <c r="H3795" s="199" t="e">
        <f t="shared" ca="1" si="480"/>
        <v>#NAME?</v>
      </c>
      <c r="I3795" s="152">
        <f t="shared" si="483"/>
        <v>0.22337680906950441</v>
      </c>
      <c r="J3795" s="152">
        <f t="shared" si="481"/>
        <v>5.1776605263009756E-5</v>
      </c>
      <c r="K3795" s="3" t="e">
        <f t="shared" ca="1" si="477"/>
        <v>#NAME?</v>
      </c>
      <c r="L3795" s="153" t="e">
        <f t="shared" ca="1" si="482"/>
        <v>#NAME?</v>
      </c>
      <c r="M3795" s="195" t="e">
        <f ca="1">_xll.BInterpol(cf!$A$2:$A$68,cf!$C$2:$C$68,params!B3795,"cubic")</f>
        <v>#NAME?</v>
      </c>
      <c r="N3795" s="195" t="e">
        <f ca="1">+_xll.BInterpol(#REF!,#REF!,params!B3795,"cubic")</f>
        <v>#NAME?</v>
      </c>
      <c r="O3795" s="153" t="e">
        <f t="shared" ca="1" si="478"/>
        <v>#NAME?</v>
      </c>
    </row>
    <row r="3796" spans="1:15">
      <c r="A3796">
        <v>3793</v>
      </c>
      <c r="B3796">
        <f t="shared" si="476"/>
        <v>15.172000000000001</v>
      </c>
      <c r="C3796" s="151" t="e">
        <f ca="1">+_xll.BInterpol(Boost!$R$6:$R$66,Boost!$AZ$6:$AZ$66,params!B3796,"cubic")</f>
        <v>#NAME?</v>
      </c>
      <c r="D3796" s="151" t="e">
        <f ca="1">+_xll.BInterpol(Boost!$R$6:$R$66,Boost!$AX$6:$AX$66,params!B3796,"cubic")</f>
        <v>#NAME?</v>
      </c>
      <c r="E3796" s="198" t="e">
        <f t="shared" ca="1" si="479"/>
        <v>#NAME?</v>
      </c>
      <c r="F3796" s="151" t="e">
        <f ca="1">+_xll.BInterpol(Boost!$R$6:$R$66,Boost!$AY$6:$AY$66,params!B3796,"cubic")</f>
        <v>#NAME?</v>
      </c>
      <c r="G3796" s="151" t="e">
        <f ca="1">_xll.BInterpol(cf!$A$2:$A$68,cf!$B$2:$B$68,params!B3796,"cubic")/100</f>
        <v>#NAME?</v>
      </c>
      <c r="H3796" s="199" t="e">
        <f t="shared" ca="1" si="480"/>
        <v>#NAME?</v>
      </c>
      <c r="I3796" s="152">
        <f t="shared" si="483"/>
        <v>0.22342858222310891</v>
      </c>
      <c r="J3796" s="152">
        <f t="shared" si="481"/>
        <v>5.1773153604495192E-5</v>
      </c>
      <c r="K3796" s="3" t="e">
        <f t="shared" ca="1" si="477"/>
        <v>#NAME?</v>
      </c>
      <c r="L3796" s="153" t="e">
        <f t="shared" ca="1" si="482"/>
        <v>#NAME?</v>
      </c>
      <c r="M3796" s="195" t="e">
        <f ca="1">_xll.BInterpol(cf!$A$2:$A$68,cf!$C$2:$C$68,params!B3796,"cubic")</f>
        <v>#NAME?</v>
      </c>
      <c r="N3796" s="195" t="e">
        <f ca="1">+_xll.BInterpol(#REF!,#REF!,params!B3796,"cubic")</f>
        <v>#NAME?</v>
      </c>
      <c r="O3796" s="153" t="e">
        <f t="shared" ca="1" si="478"/>
        <v>#NAME?</v>
      </c>
    </row>
    <row r="3797" spans="1:15">
      <c r="A3797">
        <v>3794</v>
      </c>
      <c r="B3797">
        <f t="shared" si="476"/>
        <v>15.176</v>
      </c>
      <c r="C3797" s="151" t="e">
        <f ca="1">+_xll.BInterpol(Boost!$R$6:$R$66,Boost!$AZ$6:$AZ$66,params!B3797,"cubic")</f>
        <v>#NAME?</v>
      </c>
      <c r="D3797" s="151" t="e">
        <f ca="1">+_xll.BInterpol(Boost!$R$6:$R$66,Boost!$AX$6:$AX$66,params!B3797,"cubic")</f>
        <v>#NAME?</v>
      </c>
      <c r="E3797" s="198" t="e">
        <f t="shared" ca="1" si="479"/>
        <v>#NAME?</v>
      </c>
      <c r="F3797" s="151" t="e">
        <f ca="1">+_xll.BInterpol(Boost!$R$6:$R$66,Boost!$AY$6:$AY$66,params!B3797,"cubic")</f>
        <v>#NAME?</v>
      </c>
      <c r="G3797" s="151" t="e">
        <f ca="1">_xll.BInterpol(cf!$A$2:$A$68,cf!$B$2:$B$68,params!B3797,"cubic")/100</f>
        <v>#NAME?</v>
      </c>
      <c r="H3797" s="199" t="e">
        <f t="shared" ca="1" si="480"/>
        <v>#NAME?</v>
      </c>
      <c r="I3797" s="152">
        <f t="shared" si="483"/>
        <v>0.2234803519252847</v>
      </c>
      <c r="J3797" s="152">
        <f t="shared" si="481"/>
        <v>5.1769702175796795E-5</v>
      </c>
      <c r="K3797" s="3" t="e">
        <f t="shared" ca="1" si="477"/>
        <v>#NAME?</v>
      </c>
      <c r="L3797" s="153" t="e">
        <f t="shared" ca="1" si="482"/>
        <v>#NAME?</v>
      </c>
      <c r="M3797" s="195" t="e">
        <f ca="1">_xll.BInterpol(cf!$A$2:$A$68,cf!$C$2:$C$68,params!B3797,"cubic")</f>
        <v>#NAME?</v>
      </c>
      <c r="N3797" s="195" t="e">
        <f ca="1">+_xll.BInterpol(#REF!,#REF!,params!B3797,"cubic")</f>
        <v>#NAME?</v>
      </c>
      <c r="O3797" s="153" t="e">
        <f t="shared" ca="1" si="478"/>
        <v>#NAME?</v>
      </c>
    </row>
    <row r="3798" spans="1:15">
      <c r="A3798">
        <v>3795</v>
      </c>
      <c r="B3798">
        <f t="shared" si="476"/>
        <v>15.18</v>
      </c>
      <c r="C3798" s="151" t="e">
        <f ca="1">+_xll.BInterpol(Boost!$R$6:$R$66,Boost!$AZ$6:$AZ$66,params!B3798,"cubic")</f>
        <v>#NAME?</v>
      </c>
      <c r="D3798" s="151" t="e">
        <f ca="1">+_xll.BInterpol(Boost!$R$6:$R$66,Boost!$AX$6:$AX$66,params!B3798,"cubic")</f>
        <v>#NAME?</v>
      </c>
      <c r="E3798" s="198" t="e">
        <f t="shared" ca="1" si="479"/>
        <v>#NAME?</v>
      </c>
      <c r="F3798" s="151" t="e">
        <f ca="1">+_xll.BInterpol(Boost!$R$6:$R$66,Boost!$AY$6:$AY$66,params!B3798,"cubic")</f>
        <v>#NAME?</v>
      </c>
      <c r="G3798" s="151" t="e">
        <f ca="1">_xll.BInterpol(cf!$A$2:$A$68,cf!$B$2:$B$68,params!B3798,"cubic")/100</f>
        <v>#NAME?</v>
      </c>
      <c r="H3798" s="199" t="e">
        <f t="shared" ca="1" si="480"/>
        <v>#NAME?</v>
      </c>
      <c r="I3798" s="152">
        <f t="shared" si="483"/>
        <v>0.22353211817626217</v>
      </c>
      <c r="J3798" s="152">
        <f t="shared" si="481"/>
        <v>5.1766250977469674E-5</v>
      </c>
      <c r="K3798" s="3" t="e">
        <f t="shared" ca="1" si="477"/>
        <v>#NAME?</v>
      </c>
      <c r="L3798" s="153" t="e">
        <f t="shared" ca="1" si="482"/>
        <v>#NAME?</v>
      </c>
      <c r="M3798" s="195" t="e">
        <f ca="1">_xll.BInterpol(cf!$A$2:$A$68,cf!$C$2:$C$68,params!B3798,"cubic")</f>
        <v>#NAME?</v>
      </c>
      <c r="N3798" s="195" t="e">
        <f ca="1">+_xll.BInterpol(#REF!,#REF!,params!B3798,"cubic")</f>
        <v>#NAME?</v>
      </c>
      <c r="O3798" s="153" t="e">
        <f t="shared" ca="1" si="478"/>
        <v>#NAME?</v>
      </c>
    </row>
    <row r="3799" spans="1:15">
      <c r="A3799">
        <v>3796</v>
      </c>
      <c r="B3799">
        <f t="shared" si="476"/>
        <v>15.183999999999999</v>
      </c>
      <c r="C3799" s="151" t="e">
        <f ca="1">+_xll.BInterpol(Boost!$R$6:$R$66,Boost!$AZ$6:$AZ$66,params!B3799,"cubic")</f>
        <v>#NAME?</v>
      </c>
      <c r="D3799" s="151" t="e">
        <f ca="1">+_xll.BInterpol(Boost!$R$6:$R$66,Boost!$AX$6:$AX$66,params!B3799,"cubic")</f>
        <v>#NAME?</v>
      </c>
      <c r="E3799" s="198" t="e">
        <f t="shared" ca="1" si="479"/>
        <v>#NAME?</v>
      </c>
      <c r="F3799" s="151" t="e">
        <f ca="1">+_xll.BInterpol(Boost!$R$6:$R$66,Boost!$AY$6:$AY$66,params!B3799,"cubic")</f>
        <v>#NAME?</v>
      </c>
      <c r="G3799" s="151" t="e">
        <f ca="1">_xll.BInterpol(cf!$A$2:$A$68,cf!$B$2:$B$68,params!B3799,"cubic")/100</f>
        <v>#NAME?</v>
      </c>
      <c r="H3799" s="199" t="e">
        <f t="shared" ca="1" si="480"/>
        <v>#NAME?</v>
      </c>
      <c r="I3799" s="152">
        <f t="shared" si="483"/>
        <v>0.22358388097627124</v>
      </c>
      <c r="J3799" s="152">
        <f t="shared" si="481"/>
        <v>5.1762800009069743E-5</v>
      </c>
      <c r="K3799" s="3" t="e">
        <f t="shared" ca="1" si="477"/>
        <v>#NAME?</v>
      </c>
      <c r="L3799" s="153" t="e">
        <f t="shared" ca="1" si="482"/>
        <v>#NAME?</v>
      </c>
      <c r="M3799" s="195" t="e">
        <f ca="1">_xll.BInterpol(cf!$A$2:$A$68,cf!$C$2:$C$68,params!B3799,"cubic")</f>
        <v>#NAME?</v>
      </c>
      <c r="N3799" s="195" t="e">
        <f ca="1">+_xll.BInterpol(#REF!,#REF!,params!B3799,"cubic")</f>
        <v>#NAME?</v>
      </c>
      <c r="O3799" s="153" t="e">
        <f t="shared" ca="1" si="478"/>
        <v>#NAME?</v>
      </c>
    </row>
    <row r="3800" spans="1:15">
      <c r="A3800">
        <v>3797</v>
      </c>
      <c r="B3800">
        <f t="shared" si="476"/>
        <v>15.188000000000001</v>
      </c>
      <c r="C3800" s="151" t="e">
        <f ca="1">+_xll.BInterpol(Boost!$R$6:$R$66,Boost!$AZ$6:$AZ$66,params!B3800,"cubic")</f>
        <v>#NAME?</v>
      </c>
      <c r="D3800" s="151" t="e">
        <f ca="1">+_xll.BInterpol(Boost!$R$6:$R$66,Boost!$AX$6:$AX$66,params!B3800,"cubic")</f>
        <v>#NAME?</v>
      </c>
      <c r="E3800" s="198" t="e">
        <f t="shared" ca="1" si="479"/>
        <v>#NAME?</v>
      </c>
      <c r="F3800" s="151" t="e">
        <f ca="1">+_xll.BInterpol(Boost!$R$6:$R$66,Boost!$AY$6:$AY$66,params!B3800,"cubic")</f>
        <v>#NAME?</v>
      </c>
      <c r="G3800" s="151" t="e">
        <f ca="1">_xll.BInterpol(cf!$A$2:$A$68,cf!$B$2:$B$68,params!B3800,"cubic")/100</f>
        <v>#NAME?</v>
      </c>
      <c r="H3800" s="199" t="e">
        <f t="shared" ca="1" si="480"/>
        <v>#NAME?</v>
      </c>
      <c r="I3800" s="152">
        <f t="shared" si="483"/>
        <v>0.22363564032554206</v>
      </c>
      <c r="J3800" s="152">
        <f t="shared" si="481"/>
        <v>5.1759349270819044E-5</v>
      </c>
      <c r="K3800" s="3" t="e">
        <f t="shared" ca="1" si="477"/>
        <v>#NAME?</v>
      </c>
      <c r="L3800" s="153" t="e">
        <f t="shared" ca="1" si="482"/>
        <v>#NAME?</v>
      </c>
      <c r="M3800" s="195" t="e">
        <f ca="1">_xll.BInterpol(cf!$A$2:$A$68,cf!$C$2:$C$68,params!B3800,"cubic")</f>
        <v>#NAME?</v>
      </c>
      <c r="N3800" s="195" t="e">
        <f ca="1">+_xll.BInterpol(#REF!,#REF!,params!B3800,"cubic")</f>
        <v>#NAME?</v>
      </c>
      <c r="O3800" s="153" t="e">
        <f t="shared" ca="1" si="478"/>
        <v>#NAME?</v>
      </c>
    </row>
    <row r="3801" spans="1:15">
      <c r="A3801">
        <v>3798</v>
      </c>
      <c r="B3801">
        <f t="shared" si="476"/>
        <v>15.192</v>
      </c>
      <c r="C3801" s="151" t="e">
        <f ca="1">+_xll.BInterpol(Boost!$R$6:$R$66,Boost!$AZ$6:$AZ$66,params!B3801,"cubic")</f>
        <v>#NAME?</v>
      </c>
      <c r="D3801" s="151" t="e">
        <f ca="1">+_xll.BInterpol(Boost!$R$6:$R$66,Boost!$AX$6:$AX$66,params!B3801,"cubic")</f>
        <v>#NAME?</v>
      </c>
      <c r="E3801" s="198" t="e">
        <f t="shared" ca="1" si="479"/>
        <v>#NAME?</v>
      </c>
      <c r="F3801" s="151" t="e">
        <f ca="1">+_xll.BInterpol(Boost!$R$6:$R$66,Boost!$AY$6:$AY$66,params!B3801,"cubic")</f>
        <v>#NAME?</v>
      </c>
      <c r="G3801" s="151" t="e">
        <f ca="1">_xll.BInterpol(cf!$A$2:$A$68,cf!$B$2:$B$68,params!B3801,"cubic")/100</f>
        <v>#NAME?</v>
      </c>
      <c r="H3801" s="199" t="e">
        <f t="shared" ca="1" si="480"/>
        <v>#NAME?</v>
      </c>
      <c r="I3801" s="152">
        <f t="shared" si="483"/>
        <v>0.22368739622430456</v>
      </c>
      <c r="J3801" s="152">
        <f t="shared" si="481"/>
        <v>5.1755898762495534E-5</v>
      </c>
      <c r="K3801" s="3" t="e">
        <f t="shared" ca="1" si="477"/>
        <v>#NAME?</v>
      </c>
      <c r="L3801" s="153" t="e">
        <f t="shared" ca="1" si="482"/>
        <v>#NAME?</v>
      </c>
      <c r="M3801" s="195" t="e">
        <f ca="1">_xll.BInterpol(cf!$A$2:$A$68,cf!$C$2:$C$68,params!B3801,"cubic")</f>
        <v>#NAME?</v>
      </c>
      <c r="N3801" s="195" t="e">
        <f ca="1">+_xll.BInterpol(#REF!,#REF!,params!B3801,"cubic")</f>
        <v>#NAME?</v>
      </c>
      <c r="O3801" s="153" t="e">
        <f t="shared" ca="1" si="478"/>
        <v>#NAME?</v>
      </c>
    </row>
    <row r="3802" spans="1:15">
      <c r="A3802">
        <v>3799</v>
      </c>
      <c r="B3802">
        <f t="shared" si="476"/>
        <v>15.196</v>
      </c>
      <c r="C3802" s="151" t="e">
        <f ca="1">+_xll.BInterpol(Boost!$R$6:$R$66,Boost!$AZ$6:$AZ$66,params!B3802,"cubic")</f>
        <v>#NAME?</v>
      </c>
      <c r="D3802" s="151" t="e">
        <f ca="1">+_xll.BInterpol(Boost!$R$6:$R$66,Boost!$AX$6:$AX$66,params!B3802,"cubic")</f>
        <v>#NAME?</v>
      </c>
      <c r="E3802" s="198" t="e">
        <f t="shared" ca="1" si="479"/>
        <v>#NAME?</v>
      </c>
      <c r="F3802" s="151" t="e">
        <f ca="1">+_xll.BInterpol(Boost!$R$6:$R$66,Boost!$AY$6:$AY$66,params!B3802,"cubic")</f>
        <v>#NAME?</v>
      </c>
      <c r="G3802" s="151" t="e">
        <f ca="1">_xll.BInterpol(cf!$A$2:$A$68,cf!$B$2:$B$68,params!B3802,"cubic")/100</f>
        <v>#NAME?</v>
      </c>
      <c r="H3802" s="199" t="e">
        <f t="shared" ca="1" si="480"/>
        <v>#NAME?</v>
      </c>
      <c r="I3802" s="152">
        <f t="shared" si="483"/>
        <v>0.22373914867278877</v>
      </c>
      <c r="J3802" s="152">
        <f t="shared" si="481"/>
        <v>5.1752448484210234E-5</v>
      </c>
      <c r="K3802" s="3" t="e">
        <f t="shared" ca="1" si="477"/>
        <v>#NAME?</v>
      </c>
      <c r="L3802" s="153" t="e">
        <f t="shared" ca="1" si="482"/>
        <v>#NAME?</v>
      </c>
      <c r="M3802" s="195" t="e">
        <f ca="1">_xll.BInterpol(cf!$A$2:$A$68,cf!$C$2:$C$68,params!B3802,"cubic")</f>
        <v>#NAME?</v>
      </c>
      <c r="N3802" s="195" t="e">
        <f ca="1">+_xll.BInterpol(#REF!,#REF!,params!B3802,"cubic")</f>
        <v>#NAME?</v>
      </c>
      <c r="O3802" s="153" t="e">
        <f t="shared" ca="1" si="478"/>
        <v>#NAME?</v>
      </c>
    </row>
    <row r="3803" spans="1:15">
      <c r="A3803">
        <v>3800</v>
      </c>
      <c r="B3803">
        <f t="shared" si="476"/>
        <v>15.2</v>
      </c>
      <c r="C3803" s="151" t="e">
        <f ca="1">+_xll.BInterpol(Boost!$R$6:$R$66,Boost!$AZ$6:$AZ$66,params!B3803,"cubic")</f>
        <v>#NAME?</v>
      </c>
      <c r="D3803" s="151" t="e">
        <f ca="1">+_xll.BInterpol(Boost!$R$6:$R$66,Boost!$AX$6:$AX$66,params!B3803,"cubic")</f>
        <v>#NAME?</v>
      </c>
      <c r="E3803" s="198" t="e">
        <f t="shared" ca="1" si="479"/>
        <v>#NAME?</v>
      </c>
      <c r="F3803" s="151" t="e">
        <f ca="1">+_xll.BInterpol(Boost!$R$6:$R$66,Boost!$AY$6:$AY$66,params!B3803,"cubic")</f>
        <v>#NAME?</v>
      </c>
      <c r="G3803" s="151" t="e">
        <f ca="1">_xll.BInterpol(cf!$A$2:$A$68,cf!$B$2:$B$68,params!B3803,"cubic")/100</f>
        <v>#NAME?</v>
      </c>
      <c r="H3803" s="199" t="e">
        <f t="shared" ca="1" si="480"/>
        <v>#NAME?</v>
      </c>
      <c r="I3803" s="152">
        <f t="shared" si="483"/>
        <v>0.22379089767122484</v>
      </c>
      <c r="J3803" s="152">
        <f t="shared" si="481"/>
        <v>5.1748998436074167E-5</v>
      </c>
      <c r="K3803" s="3" t="e">
        <f t="shared" ca="1" si="477"/>
        <v>#NAME?</v>
      </c>
      <c r="L3803" s="153" t="e">
        <f t="shared" ca="1" si="482"/>
        <v>#NAME?</v>
      </c>
      <c r="M3803" s="195" t="e">
        <f ca="1">_xll.BInterpol(cf!$A$2:$A$68,cf!$C$2:$C$68,params!B3803,"cubic")</f>
        <v>#NAME?</v>
      </c>
      <c r="N3803" s="195" t="e">
        <f ca="1">+_xll.BInterpol(#REF!,#REF!,params!B3803,"cubic")</f>
        <v>#NAME?</v>
      </c>
      <c r="O3803" s="153" t="e">
        <f t="shared" ca="1" si="478"/>
        <v>#NAME?</v>
      </c>
    </row>
    <row r="3804" spans="1:15">
      <c r="A3804">
        <v>3801</v>
      </c>
      <c r="B3804">
        <f t="shared" si="476"/>
        <v>15.204000000000001</v>
      </c>
      <c r="C3804" s="151" t="e">
        <f ca="1">+_xll.BInterpol(Boost!$R$6:$R$66,Boost!$AZ$6:$AZ$66,params!B3804,"cubic")</f>
        <v>#NAME?</v>
      </c>
      <c r="D3804" s="151" t="e">
        <f ca="1">+_xll.BInterpol(Boost!$R$6:$R$66,Boost!$AX$6:$AX$66,params!B3804,"cubic")</f>
        <v>#NAME?</v>
      </c>
      <c r="E3804" s="198" t="e">
        <f t="shared" ca="1" si="479"/>
        <v>#NAME?</v>
      </c>
      <c r="F3804" s="151" t="e">
        <f ca="1">+_xll.BInterpol(Boost!$R$6:$R$66,Boost!$AY$6:$AY$66,params!B3804,"cubic")</f>
        <v>#NAME?</v>
      </c>
      <c r="G3804" s="151" t="e">
        <f ca="1">_xll.BInterpol(cf!$A$2:$A$68,cf!$B$2:$B$68,params!B3804,"cubic")/100</f>
        <v>#NAME?</v>
      </c>
      <c r="H3804" s="199" t="e">
        <f t="shared" ca="1" si="480"/>
        <v>#NAME?</v>
      </c>
      <c r="I3804" s="152">
        <f t="shared" si="483"/>
        <v>0.2238426432198426</v>
      </c>
      <c r="J3804" s="152">
        <f t="shared" si="481"/>
        <v>5.1745548617754267E-5</v>
      </c>
      <c r="K3804" s="3" t="e">
        <f t="shared" ca="1" si="477"/>
        <v>#NAME?</v>
      </c>
      <c r="L3804" s="153" t="e">
        <f t="shared" ca="1" si="482"/>
        <v>#NAME?</v>
      </c>
      <c r="M3804" s="195" t="e">
        <f ca="1">_xll.BInterpol(cf!$A$2:$A$68,cf!$C$2:$C$68,params!B3804,"cubic")</f>
        <v>#NAME?</v>
      </c>
      <c r="N3804" s="195" t="e">
        <f ca="1">+_xll.BInterpol(#REF!,#REF!,params!B3804,"cubic")</f>
        <v>#NAME?</v>
      </c>
      <c r="O3804" s="153" t="e">
        <f t="shared" ca="1" si="478"/>
        <v>#NAME?</v>
      </c>
    </row>
    <row r="3805" spans="1:15">
      <c r="A3805">
        <v>3802</v>
      </c>
      <c r="B3805">
        <f t="shared" si="476"/>
        <v>15.208</v>
      </c>
      <c r="C3805" s="151" t="e">
        <f ca="1">+_xll.BInterpol(Boost!$R$6:$R$66,Boost!$AZ$6:$AZ$66,params!B3805,"cubic")</f>
        <v>#NAME?</v>
      </c>
      <c r="D3805" s="151" t="e">
        <f ca="1">+_xll.BInterpol(Boost!$R$6:$R$66,Boost!$AX$6:$AX$66,params!B3805,"cubic")</f>
        <v>#NAME?</v>
      </c>
      <c r="E3805" s="198" t="e">
        <f t="shared" ca="1" si="479"/>
        <v>#NAME?</v>
      </c>
      <c r="F3805" s="151" t="e">
        <f ca="1">+_xll.BInterpol(Boost!$R$6:$R$66,Boost!$AY$6:$AY$66,params!B3805,"cubic")</f>
        <v>#NAME?</v>
      </c>
      <c r="G3805" s="151" t="e">
        <f ca="1">_xll.BInterpol(cf!$A$2:$A$68,cf!$B$2:$B$68,params!B3805,"cubic")/100</f>
        <v>#NAME?</v>
      </c>
      <c r="H3805" s="199" t="e">
        <f t="shared" ca="1" si="480"/>
        <v>#NAME?</v>
      </c>
      <c r="I3805" s="152">
        <f t="shared" si="483"/>
        <v>0.22389438531887218</v>
      </c>
      <c r="J3805" s="152">
        <f t="shared" si="481"/>
        <v>5.1742099029583599E-5</v>
      </c>
      <c r="K3805" s="3" t="e">
        <f t="shared" ca="1" si="477"/>
        <v>#NAME?</v>
      </c>
      <c r="L3805" s="153" t="e">
        <f t="shared" ca="1" si="482"/>
        <v>#NAME?</v>
      </c>
      <c r="M3805" s="195" t="e">
        <f ca="1">_xll.BInterpol(cf!$A$2:$A$68,cf!$C$2:$C$68,params!B3805,"cubic")</f>
        <v>#NAME?</v>
      </c>
      <c r="N3805" s="195" t="e">
        <f ca="1">+_xll.BInterpol(#REF!,#REF!,params!B3805,"cubic")</f>
        <v>#NAME?</v>
      </c>
      <c r="O3805" s="153" t="e">
        <f t="shared" ca="1" si="478"/>
        <v>#NAME?</v>
      </c>
    </row>
    <row r="3806" spans="1:15">
      <c r="A3806">
        <v>3803</v>
      </c>
      <c r="B3806">
        <f t="shared" si="476"/>
        <v>15.212</v>
      </c>
      <c r="C3806" s="151" t="e">
        <f ca="1">+_xll.BInterpol(Boost!$R$6:$R$66,Boost!$AZ$6:$AZ$66,params!B3806,"cubic")</f>
        <v>#NAME?</v>
      </c>
      <c r="D3806" s="151" t="e">
        <f ca="1">+_xll.BInterpol(Boost!$R$6:$R$66,Boost!$AX$6:$AX$66,params!B3806,"cubic")</f>
        <v>#NAME?</v>
      </c>
      <c r="E3806" s="198" t="e">
        <f t="shared" ca="1" si="479"/>
        <v>#NAME?</v>
      </c>
      <c r="F3806" s="151" t="e">
        <f ca="1">+_xll.BInterpol(Boost!$R$6:$R$66,Boost!$AY$6:$AY$66,params!B3806,"cubic")</f>
        <v>#NAME?</v>
      </c>
      <c r="G3806" s="151" t="e">
        <f ca="1">_xll.BInterpol(cf!$A$2:$A$68,cf!$B$2:$B$68,params!B3806,"cubic")/100</f>
        <v>#NAME?</v>
      </c>
      <c r="H3806" s="199" t="e">
        <f t="shared" ca="1" si="480"/>
        <v>#NAME?</v>
      </c>
      <c r="I3806" s="152">
        <f t="shared" si="483"/>
        <v>0.22394612396854341</v>
      </c>
      <c r="J3806" s="152">
        <f t="shared" si="481"/>
        <v>5.1738649671229098E-5</v>
      </c>
      <c r="K3806" s="3" t="e">
        <f t="shared" ca="1" si="477"/>
        <v>#NAME?</v>
      </c>
      <c r="L3806" s="153" t="e">
        <f t="shared" ca="1" si="482"/>
        <v>#NAME?</v>
      </c>
      <c r="M3806" s="195" t="e">
        <f ca="1">_xll.BInterpol(cf!$A$2:$A$68,cf!$C$2:$C$68,params!B3806,"cubic")</f>
        <v>#NAME?</v>
      </c>
      <c r="N3806" s="195" t="e">
        <f ca="1">+_xll.BInterpol(#REF!,#REF!,params!B3806,"cubic")</f>
        <v>#NAME?</v>
      </c>
      <c r="O3806" s="153" t="e">
        <f t="shared" ca="1" si="478"/>
        <v>#NAME?</v>
      </c>
    </row>
    <row r="3807" spans="1:15">
      <c r="A3807">
        <v>3804</v>
      </c>
      <c r="B3807">
        <f t="shared" si="476"/>
        <v>15.215999999999999</v>
      </c>
      <c r="C3807" s="151" t="e">
        <f ca="1">+_xll.BInterpol(Boost!$R$6:$R$66,Boost!$AZ$6:$AZ$66,params!B3807,"cubic")</f>
        <v>#NAME?</v>
      </c>
      <c r="D3807" s="151" t="e">
        <f ca="1">+_xll.BInterpol(Boost!$R$6:$R$66,Boost!$AX$6:$AX$66,params!B3807,"cubic")</f>
        <v>#NAME?</v>
      </c>
      <c r="E3807" s="198" t="e">
        <f t="shared" ca="1" si="479"/>
        <v>#NAME?</v>
      </c>
      <c r="F3807" s="151" t="e">
        <f ca="1">+_xll.BInterpol(Boost!$R$6:$R$66,Boost!$AY$6:$AY$66,params!B3807,"cubic")</f>
        <v>#NAME?</v>
      </c>
      <c r="G3807" s="151" t="e">
        <f ca="1">_xll.BInterpol(cf!$A$2:$A$68,cf!$B$2:$B$68,params!B3807,"cubic")/100</f>
        <v>#NAME?</v>
      </c>
      <c r="H3807" s="199" t="e">
        <f t="shared" ca="1" si="480"/>
        <v>#NAME?</v>
      </c>
      <c r="I3807" s="152">
        <f t="shared" si="483"/>
        <v>0.22399785916908632</v>
      </c>
      <c r="J3807" s="152">
        <f t="shared" si="481"/>
        <v>5.1735200542912807E-5</v>
      </c>
      <c r="K3807" s="3" t="e">
        <f t="shared" ca="1" si="477"/>
        <v>#NAME?</v>
      </c>
      <c r="L3807" s="153" t="e">
        <f t="shared" ca="1" si="482"/>
        <v>#NAME?</v>
      </c>
      <c r="M3807" s="195" t="e">
        <f ca="1">_xll.BInterpol(cf!$A$2:$A$68,cf!$C$2:$C$68,params!B3807,"cubic")</f>
        <v>#NAME?</v>
      </c>
      <c r="N3807" s="195" t="e">
        <f ca="1">+_xll.BInterpol(#REF!,#REF!,params!B3807,"cubic")</f>
        <v>#NAME?</v>
      </c>
      <c r="O3807" s="153" t="e">
        <f t="shared" ca="1" si="478"/>
        <v>#NAME?</v>
      </c>
    </row>
    <row r="3808" spans="1:15">
      <c r="A3808">
        <v>3805</v>
      </c>
      <c r="B3808">
        <f t="shared" si="476"/>
        <v>15.22</v>
      </c>
      <c r="C3808" s="151" t="e">
        <f ca="1">+_xll.BInterpol(Boost!$R$6:$R$66,Boost!$AZ$6:$AZ$66,params!B3808,"cubic")</f>
        <v>#NAME?</v>
      </c>
      <c r="D3808" s="151" t="e">
        <f ca="1">+_xll.BInterpol(Boost!$R$6:$R$66,Boost!$AX$6:$AX$66,params!B3808,"cubic")</f>
        <v>#NAME?</v>
      </c>
      <c r="E3808" s="198" t="e">
        <f t="shared" ca="1" si="479"/>
        <v>#NAME?</v>
      </c>
      <c r="F3808" s="151" t="e">
        <f ca="1">+_xll.BInterpol(Boost!$R$6:$R$66,Boost!$AY$6:$AY$66,params!B3808,"cubic")</f>
        <v>#NAME?</v>
      </c>
      <c r="G3808" s="151" t="e">
        <f ca="1">_xll.BInterpol(cf!$A$2:$A$68,cf!$B$2:$B$68,params!B3808,"cubic")/100</f>
        <v>#NAME?</v>
      </c>
      <c r="H3808" s="199" t="e">
        <f t="shared" ca="1" si="480"/>
        <v>#NAME?</v>
      </c>
      <c r="I3808" s="152">
        <f t="shared" si="483"/>
        <v>0.22404959092073085</v>
      </c>
      <c r="J3808" s="152">
        <f t="shared" si="481"/>
        <v>5.1731751644523705E-5</v>
      </c>
      <c r="K3808" s="3" t="e">
        <f t="shared" ca="1" si="477"/>
        <v>#NAME?</v>
      </c>
      <c r="L3808" s="153" t="e">
        <f t="shared" ca="1" si="482"/>
        <v>#NAME?</v>
      </c>
      <c r="M3808" s="195" t="e">
        <f ca="1">_xll.BInterpol(cf!$A$2:$A$68,cf!$C$2:$C$68,params!B3808,"cubic")</f>
        <v>#NAME?</v>
      </c>
      <c r="N3808" s="195" t="e">
        <f ca="1">+_xll.BInterpol(#REF!,#REF!,params!B3808,"cubic")</f>
        <v>#NAME?</v>
      </c>
      <c r="O3808" s="153" t="e">
        <f t="shared" ca="1" si="478"/>
        <v>#NAME?</v>
      </c>
    </row>
    <row r="3809" spans="1:15">
      <c r="A3809">
        <v>3806</v>
      </c>
      <c r="B3809">
        <f t="shared" si="476"/>
        <v>15.224</v>
      </c>
      <c r="C3809" s="151" t="e">
        <f ca="1">+_xll.BInterpol(Boost!$R$6:$R$66,Boost!$AZ$6:$AZ$66,params!B3809,"cubic")</f>
        <v>#NAME?</v>
      </c>
      <c r="D3809" s="151" t="e">
        <f ca="1">+_xll.BInterpol(Boost!$R$6:$R$66,Boost!$AX$6:$AX$66,params!B3809,"cubic")</f>
        <v>#NAME?</v>
      </c>
      <c r="E3809" s="198" t="e">
        <f t="shared" ca="1" si="479"/>
        <v>#NAME?</v>
      </c>
      <c r="F3809" s="151" t="e">
        <f ca="1">+_xll.BInterpol(Boost!$R$6:$R$66,Boost!$AY$6:$AY$66,params!B3809,"cubic")</f>
        <v>#NAME?</v>
      </c>
      <c r="G3809" s="151" t="e">
        <f ca="1">_xll.BInterpol(cf!$A$2:$A$68,cf!$B$2:$B$68,params!B3809,"cubic")/100</f>
        <v>#NAME?</v>
      </c>
      <c r="H3809" s="199" t="e">
        <f t="shared" ca="1" si="480"/>
        <v>#NAME?</v>
      </c>
      <c r="I3809" s="152">
        <f t="shared" si="483"/>
        <v>0.22410131922370691</v>
      </c>
      <c r="J3809" s="152">
        <f t="shared" si="481"/>
        <v>5.1728302976061791E-5</v>
      </c>
      <c r="K3809" s="3" t="e">
        <f t="shared" ca="1" si="477"/>
        <v>#NAME?</v>
      </c>
      <c r="L3809" s="153" t="e">
        <f t="shared" ca="1" si="482"/>
        <v>#NAME?</v>
      </c>
      <c r="M3809" s="195" t="e">
        <f ca="1">_xll.BInterpol(cf!$A$2:$A$68,cf!$C$2:$C$68,params!B3809,"cubic")</f>
        <v>#NAME?</v>
      </c>
      <c r="N3809" s="195" t="e">
        <f ca="1">+_xll.BInterpol(#REF!,#REF!,params!B3809,"cubic")</f>
        <v>#NAME?</v>
      </c>
      <c r="O3809" s="153" t="e">
        <f t="shared" ca="1" si="478"/>
        <v>#NAME?</v>
      </c>
    </row>
    <row r="3810" spans="1:15">
      <c r="A3810">
        <v>3807</v>
      </c>
      <c r="B3810">
        <f t="shared" si="476"/>
        <v>15.228</v>
      </c>
      <c r="C3810" s="151" t="e">
        <f ca="1">+_xll.BInterpol(Boost!$R$6:$R$66,Boost!$AZ$6:$AZ$66,params!B3810,"cubic")</f>
        <v>#NAME?</v>
      </c>
      <c r="D3810" s="151" t="e">
        <f ca="1">+_xll.BInterpol(Boost!$R$6:$R$66,Boost!$AX$6:$AX$66,params!B3810,"cubic")</f>
        <v>#NAME?</v>
      </c>
      <c r="E3810" s="198" t="e">
        <f t="shared" ca="1" si="479"/>
        <v>#NAME?</v>
      </c>
      <c r="F3810" s="151" t="e">
        <f ca="1">+_xll.BInterpol(Boost!$R$6:$R$66,Boost!$AY$6:$AY$66,params!B3810,"cubic")</f>
        <v>#NAME?</v>
      </c>
      <c r="G3810" s="151" t="e">
        <f ca="1">_xll.BInterpol(cf!$A$2:$A$68,cf!$B$2:$B$68,params!B3810,"cubic")/100</f>
        <v>#NAME?</v>
      </c>
      <c r="H3810" s="199" t="e">
        <f t="shared" ca="1" si="480"/>
        <v>#NAME?</v>
      </c>
      <c r="I3810" s="152">
        <f t="shared" si="483"/>
        <v>0.22415304407824432</v>
      </c>
      <c r="J3810" s="152">
        <f t="shared" si="481"/>
        <v>5.1724854537416043E-5</v>
      </c>
      <c r="K3810" s="3" t="e">
        <f t="shared" ca="1" si="477"/>
        <v>#NAME?</v>
      </c>
      <c r="L3810" s="153" t="e">
        <f t="shared" ca="1" si="482"/>
        <v>#NAME?</v>
      </c>
      <c r="M3810" s="195" t="e">
        <f ca="1">_xll.BInterpol(cf!$A$2:$A$68,cf!$C$2:$C$68,params!B3810,"cubic")</f>
        <v>#NAME?</v>
      </c>
      <c r="N3810" s="195" t="e">
        <f ca="1">+_xll.BInterpol(#REF!,#REF!,params!B3810,"cubic")</f>
        <v>#NAME?</v>
      </c>
      <c r="O3810" s="153" t="e">
        <f t="shared" ca="1" si="478"/>
        <v>#NAME?</v>
      </c>
    </row>
    <row r="3811" spans="1:15">
      <c r="A3811">
        <v>3808</v>
      </c>
      <c r="B3811">
        <f t="shared" si="476"/>
        <v>15.231999999999999</v>
      </c>
      <c r="C3811" s="151" t="e">
        <f ca="1">+_xll.BInterpol(Boost!$R$6:$R$66,Boost!$AZ$6:$AZ$66,params!B3811,"cubic")</f>
        <v>#NAME?</v>
      </c>
      <c r="D3811" s="151" t="e">
        <f ca="1">+_xll.BInterpol(Boost!$R$6:$R$66,Boost!$AX$6:$AX$66,params!B3811,"cubic")</f>
        <v>#NAME?</v>
      </c>
      <c r="E3811" s="198" t="e">
        <f t="shared" ca="1" si="479"/>
        <v>#NAME?</v>
      </c>
      <c r="F3811" s="151" t="e">
        <f ca="1">+_xll.BInterpol(Boost!$R$6:$R$66,Boost!$AY$6:$AY$66,params!B3811,"cubic")</f>
        <v>#NAME?</v>
      </c>
      <c r="G3811" s="151" t="e">
        <f ca="1">_xll.BInterpol(cf!$A$2:$A$68,cf!$B$2:$B$68,params!B3811,"cubic")/100</f>
        <v>#NAME?</v>
      </c>
      <c r="H3811" s="199" t="e">
        <f t="shared" ca="1" si="480"/>
        <v>#NAME?</v>
      </c>
      <c r="I3811" s="152">
        <f t="shared" si="483"/>
        <v>0.22420476548457302</v>
      </c>
      <c r="J3811" s="152">
        <f t="shared" si="481"/>
        <v>5.1721406328697483E-5</v>
      </c>
      <c r="K3811" s="3" t="e">
        <f t="shared" ca="1" si="477"/>
        <v>#NAME?</v>
      </c>
      <c r="L3811" s="153" t="e">
        <f t="shared" ca="1" si="482"/>
        <v>#NAME?</v>
      </c>
      <c r="M3811" s="195" t="e">
        <f ca="1">_xll.BInterpol(cf!$A$2:$A$68,cf!$C$2:$C$68,params!B3811,"cubic")</f>
        <v>#NAME?</v>
      </c>
      <c r="N3811" s="195" t="e">
        <f ca="1">+_xll.BInterpol(#REF!,#REF!,params!B3811,"cubic")</f>
        <v>#NAME?</v>
      </c>
      <c r="O3811" s="153" t="e">
        <f t="shared" ca="1" si="478"/>
        <v>#NAME?</v>
      </c>
    </row>
    <row r="3812" spans="1:15">
      <c r="A3812">
        <v>3809</v>
      </c>
      <c r="B3812">
        <f t="shared" si="476"/>
        <v>15.236000000000001</v>
      </c>
      <c r="C3812" s="151" t="e">
        <f ca="1">+_xll.BInterpol(Boost!$R$6:$R$66,Boost!$AZ$6:$AZ$66,params!B3812,"cubic")</f>
        <v>#NAME?</v>
      </c>
      <c r="D3812" s="151" t="e">
        <f ca="1">+_xll.BInterpol(Boost!$R$6:$R$66,Boost!$AX$6:$AX$66,params!B3812,"cubic")</f>
        <v>#NAME?</v>
      </c>
      <c r="E3812" s="198" t="e">
        <f t="shared" ca="1" si="479"/>
        <v>#NAME?</v>
      </c>
      <c r="F3812" s="151" t="e">
        <f ca="1">+_xll.BInterpol(Boost!$R$6:$R$66,Boost!$AY$6:$AY$66,params!B3812,"cubic")</f>
        <v>#NAME?</v>
      </c>
      <c r="G3812" s="151" t="e">
        <f ca="1">_xll.BInterpol(cf!$A$2:$A$68,cf!$B$2:$B$68,params!B3812,"cubic")/100</f>
        <v>#NAME?</v>
      </c>
      <c r="H3812" s="199" t="e">
        <f t="shared" ca="1" si="480"/>
        <v>#NAME?</v>
      </c>
      <c r="I3812" s="152">
        <f t="shared" si="483"/>
        <v>0.22425648344292304</v>
      </c>
      <c r="J3812" s="152">
        <f t="shared" si="481"/>
        <v>5.1717958350017135E-5</v>
      </c>
      <c r="K3812" s="3" t="e">
        <f t="shared" ca="1" si="477"/>
        <v>#NAME?</v>
      </c>
      <c r="L3812" s="153" t="e">
        <f t="shared" ca="1" si="482"/>
        <v>#NAME?</v>
      </c>
      <c r="M3812" s="195" t="e">
        <f ca="1">_xll.BInterpol(cf!$A$2:$A$68,cf!$C$2:$C$68,params!B3812,"cubic")</f>
        <v>#NAME?</v>
      </c>
      <c r="N3812" s="195" t="e">
        <f ca="1">+_xll.BInterpol(#REF!,#REF!,params!B3812,"cubic")</f>
        <v>#NAME?</v>
      </c>
      <c r="O3812" s="153" t="e">
        <f t="shared" ca="1" si="478"/>
        <v>#NAME?</v>
      </c>
    </row>
    <row r="3813" spans="1:15">
      <c r="A3813">
        <v>3810</v>
      </c>
      <c r="B3813">
        <f t="shared" si="476"/>
        <v>15.24</v>
      </c>
      <c r="C3813" s="151" t="e">
        <f ca="1">+_xll.BInterpol(Boost!$R$6:$R$66,Boost!$AZ$6:$AZ$66,params!B3813,"cubic")</f>
        <v>#NAME?</v>
      </c>
      <c r="D3813" s="151" t="e">
        <f ca="1">+_xll.BInterpol(Boost!$R$6:$R$66,Boost!$AX$6:$AX$66,params!B3813,"cubic")</f>
        <v>#NAME?</v>
      </c>
      <c r="E3813" s="198" t="e">
        <f t="shared" ca="1" si="479"/>
        <v>#NAME?</v>
      </c>
      <c r="F3813" s="151" t="e">
        <f ca="1">+_xll.BInterpol(Boost!$R$6:$R$66,Boost!$AY$6:$AY$66,params!B3813,"cubic")</f>
        <v>#NAME?</v>
      </c>
      <c r="G3813" s="151" t="e">
        <f ca="1">_xll.BInterpol(cf!$A$2:$A$68,cf!$B$2:$B$68,params!B3813,"cubic")/100</f>
        <v>#NAME?</v>
      </c>
      <c r="H3813" s="199" t="e">
        <f t="shared" ca="1" si="480"/>
        <v>#NAME?</v>
      </c>
      <c r="I3813" s="152">
        <f t="shared" si="483"/>
        <v>0.22430819795352397</v>
      </c>
      <c r="J3813" s="152">
        <f t="shared" si="481"/>
        <v>5.1714510600930907E-5</v>
      </c>
      <c r="K3813" s="3" t="e">
        <f t="shared" ca="1" si="477"/>
        <v>#NAME?</v>
      </c>
      <c r="L3813" s="153" t="e">
        <f t="shared" ca="1" si="482"/>
        <v>#NAME?</v>
      </c>
      <c r="M3813" s="195" t="e">
        <f ca="1">_xll.BInterpol(cf!$A$2:$A$68,cf!$C$2:$C$68,params!B3813,"cubic")</f>
        <v>#NAME?</v>
      </c>
      <c r="N3813" s="195" t="e">
        <f ca="1">+_xll.BInterpol(#REF!,#REF!,params!B3813,"cubic")</f>
        <v>#NAME?</v>
      </c>
      <c r="O3813" s="153" t="e">
        <f t="shared" ca="1" si="478"/>
        <v>#NAME?</v>
      </c>
    </row>
    <row r="3814" spans="1:15">
      <c r="A3814">
        <v>3811</v>
      </c>
      <c r="B3814">
        <f t="shared" si="476"/>
        <v>15.244</v>
      </c>
      <c r="C3814" s="151" t="e">
        <f ca="1">+_xll.BInterpol(Boost!$R$6:$R$66,Boost!$AZ$6:$AZ$66,params!B3814,"cubic")</f>
        <v>#NAME?</v>
      </c>
      <c r="D3814" s="151" t="e">
        <f ca="1">+_xll.BInterpol(Boost!$R$6:$R$66,Boost!$AX$6:$AX$66,params!B3814,"cubic")</f>
        <v>#NAME?</v>
      </c>
      <c r="E3814" s="198" t="e">
        <f t="shared" ca="1" si="479"/>
        <v>#NAME?</v>
      </c>
      <c r="F3814" s="151" t="e">
        <f ca="1">+_xll.BInterpol(Boost!$R$6:$R$66,Boost!$AY$6:$AY$66,params!B3814,"cubic")</f>
        <v>#NAME?</v>
      </c>
      <c r="G3814" s="151" t="e">
        <f ca="1">_xll.BInterpol(cf!$A$2:$A$68,cf!$B$2:$B$68,params!B3814,"cubic")/100</f>
        <v>#NAME?</v>
      </c>
      <c r="H3814" s="199" t="e">
        <f t="shared" ca="1" si="480"/>
        <v>#NAME?</v>
      </c>
      <c r="I3814" s="152">
        <f t="shared" si="483"/>
        <v>0.22435990901660585</v>
      </c>
      <c r="J3814" s="152">
        <f t="shared" si="481"/>
        <v>5.1711063081882891E-5</v>
      </c>
      <c r="K3814" s="3" t="e">
        <f t="shared" ca="1" si="477"/>
        <v>#NAME?</v>
      </c>
      <c r="L3814" s="153" t="e">
        <f t="shared" ca="1" si="482"/>
        <v>#NAME?</v>
      </c>
      <c r="M3814" s="195" t="e">
        <f ca="1">_xll.BInterpol(cf!$A$2:$A$68,cf!$C$2:$C$68,params!B3814,"cubic")</f>
        <v>#NAME?</v>
      </c>
      <c r="N3814" s="195" t="e">
        <f ca="1">+_xll.BInterpol(#REF!,#REF!,params!B3814,"cubic")</f>
        <v>#NAME?</v>
      </c>
      <c r="O3814" s="153" t="e">
        <f t="shared" ca="1" si="478"/>
        <v>#NAME?</v>
      </c>
    </row>
    <row r="3815" spans="1:15">
      <c r="A3815">
        <v>3812</v>
      </c>
      <c r="B3815">
        <f t="shared" si="476"/>
        <v>15.247999999999999</v>
      </c>
      <c r="C3815" s="151" t="e">
        <f ca="1">+_xll.BInterpol(Boost!$R$6:$R$66,Boost!$AZ$6:$AZ$66,params!B3815,"cubic")</f>
        <v>#NAME?</v>
      </c>
      <c r="D3815" s="151" t="e">
        <f ca="1">+_xll.BInterpol(Boost!$R$6:$R$66,Boost!$AX$6:$AX$66,params!B3815,"cubic")</f>
        <v>#NAME?</v>
      </c>
      <c r="E3815" s="198" t="e">
        <f t="shared" ca="1" si="479"/>
        <v>#NAME?</v>
      </c>
      <c r="F3815" s="151" t="e">
        <f ca="1">+_xll.BInterpol(Boost!$R$6:$R$66,Boost!$AY$6:$AY$66,params!B3815,"cubic")</f>
        <v>#NAME?</v>
      </c>
      <c r="G3815" s="151" t="e">
        <f ca="1">_xll.BInterpol(cf!$A$2:$A$68,cf!$B$2:$B$68,params!B3815,"cubic")/100</f>
        <v>#NAME?</v>
      </c>
      <c r="H3815" s="199" t="e">
        <f t="shared" ca="1" si="480"/>
        <v>#NAME?</v>
      </c>
      <c r="I3815" s="152">
        <f t="shared" si="483"/>
        <v>0.22441161663239839</v>
      </c>
      <c r="J3815" s="152">
        <f t="shared" si="481"/>
        <v>5.1707615792540018E-5</v>
      </c>
      <c r="K3815" s="3" t="e">
        <f t="shared" ca="1" si="477"/>
        <v>#NAME?</v>
      </c>
      <c r="L3815" s="153" t="e">
        <f t="shared" ca="1" si="482"/>
        <v>#NAME?</v>
      </c>
      <c r="M3815" s="195" t="e">
        <f ca="1">_xll.BInterpol(cf!$A$2:$A$68,cf!$C$2:$C$68,params!B3815,"cubic")</f>
        <v>#NAME?</v>
      </c>
      <c r="N3815" s="195" t="e">
        <f ca="1">+_xll.BInterpol(#REF!,#REF!,params!B3815,"cubic")</f>
        <v>#NAME?</v>
      </c>
      <c r="O3815" s="153" t="e">
        <f t="shared" ca="1" si="478"/>
        <v>#NAME?</v>
      </c>
    </row>
    <row r="3816" spans="1:15">
      <c r="A3816">
        <v>3813</v>
      </c>
      <c r="B3816">
        <f t="shared" si="476"/>
        <v>15.252000000000001</v>
      </c>
      <c r="C3816" s="151" t="e">
        <f ca="1">+_xll.BInterpol(Boost!$R$6:$R$66,Boost!$AZ$6:$AZ$66,params!B3816,"cubic")</f>
        <v>#NAME?</v>
      </c>
      <c r="D3816" s="151" t="e">
        <f ca="1">+_xll.BInterpol(Boost!$R$6:$R$66,Boost!$AX$6:$AX$66,params!B3816,"cubic")</f>
        <v>#NAME?</v>
      </c>
      <c r="E3816" s="198" t="e">
        <f t="shared" ca="1" si="479"/>
        <v>#NAME?</v>
      </c>
      <c r="F3816" s="151" t="e">
        <f ca="1">+_xll.BInterpol(Boost!$R$6:$R$66,Boost!$AY$6:$AY$66,params!B3816,"cubic")</f>
        <v>#NAME?</v>
      </c>
      <c r="G3816" s="151" t="e">
        <f ca="1">_xll.BInterpol(cf!$A$2:$A$68,cf!$B$2:$B$68,params!B3816,"cubic")/100</f>
        <v>#NAME?</v>
      </c>
      <c r="H3816" s="199" t="e">
        <f t="shared" ca="1" si="480"/>
        <v>#NAME?</v>
      </c>
      <c r="I3816" s="152">
        <f t="shared" si="483"/>
        <v>0.22446332080113141</v>
      </c>
      <c r="J3816" s="152">
        <f t="shared" si="481"/>
        <v>5.1704168733013312E-5</v>
      </c>
      <c r="K3816" s="3" t="e">
        <f t="shared" ca="1" si="477"/>
        <v>#NAME?</v>
      </c>
      <c r="L3816" s="153" t="e">
        <f t="shared" ca="1" si="482"/>
        <v>#NAME?</v>
      </c>
      <c r="M3816" s="195" t="e">
        <f ca="1">_xll.BInterpol(cf!$A$2:$A$68,cf!$C$2:$C$68,params!B3816,"cubic")</f>
        <v>#NAME?</v>
      </c>
      <c r="N3816" s="195" t="e">
        <f ca="1">+_xll.BInterpol(#REF!,#REF!,params!B3816,"cubic")</f>
        <v>#NAME?</v>
      </c>
      <c r="O3816" s="153" t="e">
        <f t="shared" ca="1" si="478"/>
        <v>#NAME?</v>
      </c>
    </row>
    <row r="3817" spans="1:15">
      <c r="A3817">
        <v>3814</v>
      </c>
      <c r="B3817">
        <f t="shared" si="476"/>
        <v>15.256</v>
      </c>
      <c r="C3817" s="151" t="e">
        <f ca="1">+_xll.BInterpol(Boost!$R$6:$R$66,Boost!$AZ$6:$AZ$66,params!B3817,"cubic")</f>
        <v>#NAME?</v>
      </c>
      <c r="D3817" s="151" t="e">
        <f ca="1">+_xll.BInterpol(Boost!$R$6:$R$66,Boost!$AX$6:$AX$66,params!B3817,"cubic")</f>
        <v>#NAME?</v>
      </c>
      <c r="E3817" s="198" t="e">
        <f t="shared" ca="1" si="479"/>
        <v>#NAME?</v>
      </c>
      <c r="F3817" s="151" t="e">
        <f ca="1">+_xll.BInterpol(Boost!$R$6:$R$66,Boost!$AY$6:$AY$66,params!B3817,"cubic")</f>
        <v>#NAME?</v>
      </c>
      <c r="G3817" s="151" t="e">
        <f ca="1">_xll.BInterpol(cf!$A$2:$A$68,cf!$B$2:$B$68,params!B3817,"cubic")/100</f>
        <v>#NAME?</v>
      </c>
      <c r="H3817" s="199" t="e">
        <f t="shared" ca="1" si="480"/>
        <v>#NAME?</v>
      </c>
      <c r="I3817" s="152">
        <f t="shared" si="483"/>
        <v>0.22451502152303482</v>
      </c>
      <c r="J3817" s="152">
        <f t="shared" si="481"/>
        <v>5.1700721903413793E-5</v>
      </c>
      <c r="K3817" s="3" t="e">
        <f t="shared" ca="1" si="477"/>
        <v>#NAME?</v>
      </c>
      <c r="L3817" s="153" t="e">
        <f t="shared" ca="1" si="482"/>
        <v>#NAME?</v>
      </c>
      <c r="M3817" s="195" t="e">
        <f ca="1">_xll.BInterpol(cf!$A$2:$A$68,cf!$C$2:$C$68,params!B3817,"cubic")</f>
        <v>#NAME?</v>
      </c>
      <c r="N3817" s="195" t="e">
        <f ca="1">+_xll.BInterpol(#REF!,#REF!,params!B3817,"cubic")</f>
        <v>#NAME?</v>
      </c>
      <c r="O3817" s="153" t="e">
        <f t="shared" ca="1" si="478"/>
        <v>#NAME?</v>
      </c>
    </row>
    <row r="3818" spans="1:15">
      <c r="A3818">
        <v>3815</v>
      </c>
      <c r="B3818">
        <f t="shared" si="476"/>
        <v>15.26</v>
      </c>
      <c r="C3818" s="151" t="e">
        <f ca="1">+_xll.BInterpol(Boost!$R$6:$R$66,Boost!$AZ$6:$AZ$66,params!B3818,"cubic")</f>
        <v>#NAME?</v>
      </c>
      <c r="D3818" s="151" t="e">
        <f ca="1">+_xll.BInterpol(Boost!$R$6:$R$66,Boost!$AX$6:$AX$66,params!B3818,"cubic")</f>
        <v>#NAME?</v>
      </c>
      <c r="E3818" s="198" t="e">
        <f t="shared" ca="1" si="479"/>
        <v>#NAME?</v>
      </c>
      <c r="F3818" s="151" t="e">
        <f ca="1">+_xll.BInterpol(Boost!$R$6:$R$66,Boost!$AY$6:$AY$66,params!B3818,"cubic")</f>
        <v>#NAME?</v>
      </c>
      <c r="G3818" s="151" t="e">
        <f ca="1">_xll.BInterpol(cf!$A$2:$A$68,cf!$B$2:$B$68,params!B3818,"cubic")/100</f>
        <v>#NAME?</v>
      </c>
      <c r="H3818" s="199" t="e">
        <f t="shared" ca="1" si="480"/>
        <v>#NAME?</v>
      </c>
      <c r="I3818" s="152">
        <f t="shared" si="483"/>
        <v>0.22456671879833834</v>
      </c>
      <c r="J3818" s="152">
        <f t="shared" si="481"/>
        <v>5.1697275303519419E-5</v>
      </c>
      <c r="K3818" s="3" t="e">
        <f t="shared" ca="1" si="477"/>
        <v>#NAME?</v>
      </c>
      <c r="L3818" s="153" t="e">
        <f t="shared" ca="1" si="482"/>
        <v>#NAME?</v>
      </c>
      <c r="M3818" s="195" t="e">
        <f ca="1">_xll.BInterpol(cf!$A$2:$A$68,cf!$C$2:$C$68,params!B3818,"cubic")</f>
        <v>#NAME?</v>
      </c>
      <c r="N3818" s="195" t="e">
        <f ca="1">+_xll.BInterpol(#REF!,#REF!,params!B3818,"cubic")</f>
        <v>#NAME?</v>
      </c>
      <c r="O3818" s="153" t="e">
        <f t="shared" ca="1" si="478"/>
        <v>#NAME?</v>
      </c>
    </row>
    <row r="3819" spans="1:15">
      <c r="A3819">
        <v>3816</v>
      </c>
      <c r="B3819">
        <f t="shared" si="476"/>
        <v>15.263999999999999</v>
      </c>
      <c r="C3819" s="151" t="e">
        <f ca="1">+_xll.BInterpol(Boost!$R$6:$R$66,Boost!$AZ$6:$AZ$66,params!B3819,"cubic")</f>
        <v>#NAME?</v>
      </c>
      <c r="D3819" s="151" t="e">
        <f ca="1">+_xll.BInterpol(Boost!$R$6:$R$66,Boost!$AX$6:$AX$66,params!B3819,"cubic")</f>
        <v>#NAME?</v>
      </c>
      <c r="E3819" s="198" t="e">
        <f t="shared" ca="1" si="479"/>
        <v>#NAME?</v>
      </c>
      <c r="F3819" s="151" t="e">
        <f ca="1">+_xll.BInterpol(Boost!$R$6:$R$66,Boost!$AY$6:$AY$66,params!B3819,"cubic")</f>
        <v>#NAME?</v>
      </c>
      <c r="G3819" s="151" t="e">
        <f ca="1">_xll.BInterpol(cf!$A$2:$A$68,cf!$B$2:$B$68,params!B3819,"cubic")/100</f>
        <v>#NAME?</v>
      </c>
      <c r="H3819" s="199" t="e">
        <f t="shared" ca="1" si="480"/>
        <v>#NAME?</v>
      </c>
      <c r="I3819" s="152">
        <f t="shared" si="483"/>
        <v>0.22461841262727167</v>
      </c>
      <c r="J3819" s="152">
        <f t="shared" si="481"/>
        <v>5.1693828933330188E-5</v>
      </c>
      <c r="K3819" s="3" t="e">
        <f t="shared" ca="1" si="477"/>
        <v>#NAME?</v>
      </c>
      <c r="L3819" s="153" t="e">
        <f t="shared" ca="1" si="482"/>
        <v>#NAME?</v>
      </c>
      <c r="M3819" s="195" t="e">
        <f ca="1">_xll.BInterpol(cf!$A$2:$A$68,cf!$C$2:$C$68,params!B3819,"cubic")</f>
        <v>#NAME?</v>
      </c>
      <c r="N3819" s="195" t="e">
        <f ca="1">+_xll.BInterpol(#REF!,#REF!,params!B3819,"cubic")</f>
        <v>#NAME?</v>
      </c>
      <c r="O3819" s="153" t="e">
        <f t="shared" ca="1" si="478"/>
        <v>#NAME?</v>
      </c>
    </row>
    <row r="3820" spans="1:15">
      <c r="A3820">
        <v>3817</v>
      </c>
      <c r="B3820">
        <f t="shared" si="476"/>
        <v>15.268000000000001</v>
      </c>
      <c r="C3820" s="151" t="e">
        <f ca="1">+_xll.BInterpol(Boost!$R$6:$R$66,Boost!$AZ$6:$AZ$66,params!B3820,"cubic")</f>
        <v>#NAME?</v>
      </c>
      <c r="D3820" s="151" t="e">
        <f ca="1">+_xll.BInterpol(Boost!$R$6:$R$66,Boost!$AX$6:$AX$66,params!B3820,"cubic")</f>
        <v>#NAME?</v>
      </c>
      <c r="E3820" s="198" t="e">
        <f t="shared" ca="1" si="479"/>
        <v>#NAME?</v>
      </c>
      <c r="F3820" s="151" t="e">
        <f ca="1">+_xll.BInterpol(Boost!$R$6:$R$66,Boost!$AY$6:$AY$66,params!B3820,"cubic")</f>
        <v>#NAME?</v>
      </c>
      <c r="G3820" s="151" t="e">
        <f ca="1">_xll.BInterpol(cf!$A$2:$A$68,cf!$B$2:$B$68,params!B3820,"cubic")/100</f>
        <v>#NAME?</v>
      </c>
      <c r="H3820" s="199" t="e">
        <f t="shared" ca="1" si="480"/>
        <v>#NAME?</v>
      </c>
      <c r="I3820" s="152">
        <f t="shared" si="483"/>
        <v>0.22467010301006451</v>
      </c>
      <c r="J3820" s="152">
        <f t="shared" si="481"/>
        <v>5.1690382792846101E-5</v>
      </c>
      <c r="K3820" s="3" t="e">
        <f t="shared" ca="1" si="477"/>
        <v>#NAME?</v>
      </c>
      <c r="L3820" s="153" t="e">
        <f t="shared" ca="1" si="482"/>
        <v>#NAME?</v>
      </c>
      <c r="M3820" s="195" t="e">
        <f ca="1">_xll.BInterpol(cf!$A$2:$A$68,cf!$C$2:$C$68,params!B3820,"cubic")</f>
        <v>#NAME?</v>
      </c>
      <c r="N3820" s="195" t="e">
        <f ca="1">+_xll.BInterpol(#REF!,#REF!,params!B3820,"cubic")</f>
        <v>#NAME?</v>
      </c>
      <c r="O3820" s="153" t="e">
        <f t="shared" ca="1" si="478"/>
        <v>#NAME?</v>
      </c>
    </row>
    <row r="3821" spans="1:15">
      <c r="A3821">
        <v>3818</v>
      </c>
      <c r="B3821">
        <f t="shared" si="476"/>
        <v>15.272</v>
      </c>
      <c r="C3821" s="151" t="e">
        <f ca="1">+_xll.BInterpol(Boost!$R$6:$R$66,Boost!$AZ$6:$AZ$66,params!B3821,"cubic")</f>
        <v>#NAME?</v>
      </c>
      <c r="D3821" s="151" t="e">
        <f ca="1">+_xll.BInterpol(Boost!$R$6:$R$66,Boost!$AX$6:$AX$66,params!B3821,"cubic")</f>
        <v>#NAME?</v>
      </c>
      <c r="E3821" s="198" t="e">
        <f t="shared" ca="1" si="479"/>
        <v>#NAME?</v>
      </c>
      <c r="F3821" s="151" t="e">
        <f ca="1">+_xll.BInterpol(Boost!$R$6:$R$66,Boost!$AY$6:$AY$66,params!B3821,"cubic")</f>
        <v>#NAME?</v>
      </c>
      <c r="G3821" s="151" t="e">
        <f ca="1">_xll.BInterpol(cf!$A$2:$A$68,cf!$B$2:$B$68,params!B3821,"cubic")/100</f>
        <v>#NAME?</v>
      </c>
      <c r="H3821" s="199" t="e">
        <f t="shared" ca="1" si="480"/>
        <v>#NAME?</v>
      </c>
      <c r="I3821" s="152">
        <f t="shared" si="483"/>
        <v>0.2247217899469468</v>
      </c>
      <c r="J3821" s="152">
        <f t="shared" si="481"/>
        <v>5.1686936882289203E-5</v>
      </c>
      <c r="K3821" s="3" t="e">
        <f t="shared" ca="1" si="477"/>
        <v>#NAME?</v>
      </c>
      <c r="L3821" s="153" t="e">
        <f t="shared" ca="1" si="482"/>
        <v>#NAME?</v>
      </c>
      <c r="M3821" s="195" t="e">
        <f ca="1">_xll.BInterpol(cf!$A$2:$A$68,cf!$C$2:$C$68,params!B3821,"cubic")</f>
        <v>#NAME?</v>
      </c>
      <c r="N3821" s="195" t="e">
        <f ca="1">+_xll.BInterpol(#REF!,#REF!,params!B3821,"cubic")</f>
        <v>#NAME?</v>
      </c>
      <c r="O3821" s="153" t="e">
        <f t="shared" ca="1" si="478"/>
        <v>#NAME?</v>
      </c>
    </row>
    <row r="3822" spans="1:15">
      <c r="A3822">
        <v>3819</v>
      </c>
      <c r="B3822">
        <f t="shared" si="476"/>
        <v>15.276</v>
      </c>
      <c r="C3822" s="151" t="e">
        <f ca="1">+_xll.BInterpol(Boost!$R$6:$R$66,Boost!$AZ$6:$AZ$66,params!B3822,"cubic")</f>
        <v>#NAME?</v>
      </c>
      <c r="D3822" s="151" t="e">
        <f ca="1">+_xll.BInterpol(Boost!$R$6:$R$66,Boost!$AX$6:$AX$66,params!B3822,"cubic")</f>
        <v>#NAME?</v>
      </c>
      <c r="E3822" s="198" t="e">
        <f t="shared" ca="1" si="479"/>
        <v>#NAME?</v>
      </c>
      <c r="F3822" s="151" t="e">
        <f ca="1">+_xll.BInterpol(Boost!$R$6:$R$66,Boost!$AY$6:$AY$66,params!B3822,"cubic")</f>
        <v>#NAME?</v>
      </c>
      <c r="G3822" s="151" t="e">
        <f ca="1">_xll.BInterpol(cf!$A$2:$A$68,cf!$B$2:$B$68,params!B3822,"cubic")/100</f>
        <v>#NAME?</v>
      </c>
      <c r="H3822" s="199" t="e">
        <f t="shared" ca="1" si="480"/>
        <v>#NAME?</v>
      </c>
      <c r="I3822" s="152">
        <f t="shared" si="483"/>
        <v>0.22477347343814824</v>
      </c>
      <c r="J3822" s="152">
        <f t="shared" si="481"/>
        <v>5.1683491201437448E-5</v>
      </c>
      <c r="K3822" s="3" t="e">
        <f t="shared" ca="1" si="477"/>
        <v>#NAME?</v>
      </c>
      <c r="L3822" s="153" t="e">
        <f t="shared" ca="1" si="482"/>
        <v>#NAME?</v>
      </c>
      <c r="M3822" s="195" t="e">
        <f ca="1">_xll.BInterpol(cf!$A$2:$A$68,cf!$C$2:$C$68,params!B3822,"cubic")</f>
        <v>#NAME?</v>
      </c>
      <c r="N3822" s="195" t="e">
        <f ca="1">+_xll.BInterpol(#REF!,#REF!,params!B3822,"cubic")</f>
        <v>#NAME?</v>
      </c>
      <c r="O3822" s="153" t="e">
        <f t="shared" ca="1" si="478"/>
        <v>#NAME?</v>
      </c>
    </row>
    <row r="3823" spans="1:15">
      <c r="A3823">
        <v>3820</v>
      </c>
      <c r="B3823">
        <f t="shared" si="476"/>
        <v>15.28</v>
      </c>
      <c r="C3823" s="151" t="e">
        <f ca="1">+_xll.BInterpol(Boost!$R$6:$R$66,Boost!$AZ$6:$AZ$66,params!B3823,"cubic")</f>
        <v>#NAME?</v>
      </c>
      <c r="D3823" s="151" t="e">
        <f ca="1">+_xll.BInterpol(Boost!$R$6:$R$66,Boost!$AX$6:$AX$66,params!B3823,"cubic")</f>
        <v>#NAME?</v>
      </c>
      <c r="E3823" s="198" t="e">
        <f t="shared" ca="1" si="479"/>
        <v>#NAME?</v>
      </c>
      <c r="F3823" s="151" t="e">
        <f ca="1">+_xll.BInterpol(Boost!$R$6:$R$66,Boost!$AY$6:$AY$66,params!B3823,"cubic")</f>
        <v>#NAME?</v>
      </c>
      <c r="G3823" s="151" t="e">
        <f ca="1">_xll.BInterpol(cf!$A$2:$A$68,cf!$B$2:$B$68,params!B3823,"cubic")/100</f>
        <v>#NAME?</v>
      </c>
      <c r="H3823" s="199" t="e">
        <f t="shared" ca="1" si="480"/>
        <v>#NAME?</v>
      </c>
      <c r="I3823" s="152">
        <f t="shared" si="483"/>
        <v>0.22482515348389831</v>
      </c>
      <c r="J3823" s="152">
        <f t="shared" si="481"/>
        <v>5.1680045750068793E-5</v>
      </c>
      <c r="K3823" s="3" t="e">
        <f t="shared" ca="1" si="477"/>
        <v>#NAME?</v>
      </c>
      <c r="L3823" s="153" t="e">
        <f t="shared" ca="1" si="482"/>
        <v>#NAME?</v>
      </c>
      <c r="M3823" s="195" t="e">
        <f ca="1">_xll.BInterpol(cf!$A$2:$A$68,cf!$C$2:$C$68,params!B3823,"cubic")</f>
        <v>#NAME?</v>
      </c>
      <c r="N3823" s="195" t="e">
        <f ca="1">+_xll.BInterpol(#REF!,#REF!,params!B3823,"cubic")</f>
        <v>#NAME?</v>
      </c>
      <c r="O3823" s="153" t="e">
        <f t="shared" ca="1" si="478"/>
        <v>#NAME?</v>
      </c>
    </row>
    <row r="3824" spans="1:15">
      <c r="A3824">
        <v>3821</v>
      </c>
      <c r="B3824">
        <f t="shared" si="476"/>
        <v>15.284000000000001</v>
      </c>
      <c r="C3824" s="151" t="e">
        <f ca="1">+_xll.BInterpol(Boost!$R$6:$R$66,Boost!$AZ$6:$AZ$66,params!B3824,"cubic")</f>
        <v>#NAME?</v>
      </c>
      <c r="D3824" s="151" t="e">
        <f ca="1">+_xll.BInterpol(Boost!$R$6:$R$66,Boost!$AX$6:$AX$66,params!B3824,"cubic")</f>
        <v>#NAME?</v>
      </c>
      <c r="E3824" s="198" t="e">
        <f t="shared" ca="1" si="479"/>
        <v>#NAME?</v>
      </c>
      <c r="F3824" s="151" t="e">
        <f ca="1">+_xll.BInterpol(Boost!$R$6:$R$66,Boost!$AY$6:$AY$66,params!B3824,"cubic")</f>
        <v>#NAME?</v>
      </c>
      <c r="G3824" s="151" t="e">
        <f ca="1">_xll.BInterpol(cf!$A$2:$A$68,cf!$B$2:$B$68,params!B3824,"cubic")/100</f>
        <v>#NAME?</v>
      </c>
      <c r="H3824" s="199" t="e">
        <f t="shared" ca="1" si="480"/>
        <v>#NAME?</v>
      </c>
      <c r="I3824" s="152">
        <f t="shared" si="483"/>
        <v>0.22487683008442694</v>
      </c>
      <c r="J3824" s="152">
        <f t="shared" si="481"/>
        <v>5.1676600528627326E-5</v>
      </c>
      <c r="K3824" s="3" t="e">
        <f t="shared" ca="1" si="477"/>
        <v>#NAME?</v>
      </c>
      <c r="L3824" s="153" t="e">
        <f t="shared" ca="1" si="482"/>
        <v>#NAME?</v>
      </c>
      <c r="M3824" s="195" t="e">
        <f ca="1">_xll.BInterpol(cf!$A$2:$A$68,cf!$C$2:$C$68,params!B3824,"cubic")</f>
        <v>#NAME?</v>
      </c>
      <c r="N3824" s="195" t="e">
        <f ca="1">+_xll.BInterpol(#REF!,#REF!,params!B3824,"cubic")</f>
        <v>#NAME?</v>
      </c>
      <c r="O3824" s="153" t="e">
        <f t="shared" ca="1" si="478"/>
        <v>#NAME?</v>
      </c>
    </row>
    <row r="3825" spans="1:15">
      <c r="A3825">
        <v>3822</v>
      </c>
      <c r="B3825">
        <f t="shared" si="476"/>
        <v>15.288</v>
      </c>
      <c r="C3825" s="151" t="e">
        <f ca="1">+_xll.BInterpol(Boost!$R$6:$R$66,Boost!$AZ$6:$AZ$66,params!B3825,"cubic")</f>
        <v>#NAME?</v>
      </c>
      <c r="D3825" s="151" t="e">
        <f ca="1">+_xll.BInterpol(Boost!$R$6:$R$66,Boost!$AX$6:$AX$66,params!B3825,"cubic")</f>
        <v>#NAME?</v>
      </c>
      <c r="E3825" s="198" t="e">
        <f t="shared" ca="1" si="479"/>
        <v>#NAME?</v>
      </c>
      <c r="F3825" s="151" t="e">
        <f ca="1">+_xll.BInterpol(Boost!$R$6:$R$66,Boost!$AY$6:$AY$66,params!B3825,"cubic")</f>
        <v>#NAME?</v>
      </c>
      <c r="G3825" s="151" t="e">
        <f ca="1">_xll.BInterpol(cf!$A$2:$A$68,cf!$B$2:$B$68,params!B3825,"cubic")/100</f>
        <v>#NAME?</v>
      </c>
      <c r="H3825" s="199" t="e">
        <f t="shared" ca="1" si="480"/>
        <v>#NAME?</v>
      </c>
      <c r="I3825" s="152">
        <f t="shared" si="483"/>
        <v>0.22492850323996361</v>
      </c>
      <c r="J3825" s="152">
        <f t="shared" si="481"/>
        <v>5.1673155536668958E-5</v>
      </c>
      <c r="K3825" s="3" t="e">
        <f t="shared" ca="1" si="477"/>
        <v>#NAME?</v>
      </c>
      <c r="L3825" s="153" t="e">
        <f t="shared" ca="1" si="482"/>
        <v>#NAME?</v>
      </c>
      <c r="M3825" s="195" t="e">
        <f ca="1">_xll.BInterpol(cf!$A$2:$A$68,cf!$C$2:$C$68,params!B3825,"cubic")</f>
        <v>#NAME?</v>
      </c>
      <c r="N3825" s="195" t="e">
        <f ca="1">+_xll.BInterpol(#REF!,#REF!,params!B3825,"cubic")</f>
        <v>#NAME?</v>
      </c>
      <c r="O3825" s="153" t="e">
        <f t="shared" ca="1" si="478"/>
        <v>#NAME?</v>
      </c>
    </row>
    <row r="3826" spans="1:15">
      <c r="A3826">
        <v>3823</v>
      </c>
      <c r="B3826">
        <f t="shared" si="476"/>
        <v>15.292</v>
      </c>
      <c r="C3826" s="151" t="e">
        <f ca="1">+_xll.BInterpol(Boost!$R$6:$R$66,Boost!$AZ$6:$AZ$66,params!B3826,"cubic")</f>
        <v>#NAME?</v>
      </c>
      <c r="D3826" s="151" t="e">
        <f ca="1">+_xll.BInterpol(Boost!$R$6:$R$66,Boost!$AX$6:$AX$66,params!B3826,"cubic")</f>
        <v>#NAME?</v>
      </c>
      <c r="E3826" s="198" t="e">
        <f t="shared" ca="1" si="479"/>
        <v>#NAME?</v>
      </c>
      <c r="F3826" s="151" t="e">
        <f ca="1">+_xll.BInterpol(Boost!$R$6:$R$66,Boost!$AY$6:$AY$66,params!B3826,"cubic")</f>
        <v>#NAME?</v>
      </c>
      <c r="G3826" s="151" t="e">
        <f ca="1">_xll.BInterpol(cf!$A$2:$A$68,cf!$B$2:$B$68,params!B3826,"cubic")/100</f>
        <v>#NAME?</v>
      </c>
      <c r="H3826" s="199" t="e">
        <f t="shared" ca="1" si="480"/>
        <v>#NAME?</v>
      </c>
      <c r="I3826" s="152">
        <f t="shared" si="483"/>
        <v>0.22498017295073813</v>
      </c>
      <c r="J3826" s="152">
        <f t="shared" si="481"/>
        <v>5.1669710774526756E-5</v>
      </c>
      <c r="K3826" s="3" t="e">
        <f t="shared" ca="1" si="477"/>
        <v>#NAME?</v>
      </c>
      <c r="L3826" s="153" t="e">
        <f t="shared" ca="1" si="482"/>
        <v>#NAME?</v>
      </c>
      <c r="M3826" s="195" t="e">
        <f ca="1">_xll.BInterpol(cf!$A$2:$A$68,cf!$C$2:$C$68,params!B3826,"cubic")</f>
        <v>#NAME?</v>
      </c>
      <c r="N3826" s="195" t="e">
        <f ca="1">+_xll.BInterpol(#REF!,#REF!,params!B3826,"cubic")</f>
        <v>#NAME?</v>
      </c>
      <c r="O3826" s="153" t="e">
        <f t="shared" ca="1" si="478"/>
        <v>#NAME?</v>
      </c>
    </row>
    <row r="3827" spans="1:15">
      <c r="A3827">
        <v>3824</v>
      </c>
      <c r="B3827">
        <f t="shared" si="476"/>
        <v>15.295999999999999</v>
      </c>
      <c r="C3827" s="151" t="e">
        <f ca="1">+_xll.BInterpol(Boost!$R$6:$R$66,Boost!$AZ$6:$AZ$66,params!B3827,"cubic")</f>
        <v>#NAME?</v>
      </c>
      <c r="D3827" s="151" t="e">
        <f ca="1">+_xll.BInterpol(Boost!$R$6:$R$66,Boost!$AX$6:$AX$66,params!B3827,"cubic")</f>
        <v>#NAME?</v>
      </c>
      <c r="E3827" s="198" t="e">
        <f t="shared" ca="1" si="479"/>
        <v>#NAME?</v>
      </c>
      <c r="F3827" s="151" t="e">
        <f ca="1">+_xll.BInterpol(Boost!$R$6:$R$66,Boost!$AY$6:$AY$66,params!B3827,"cubic")</f>
        <v>#NAME?</v>
      </c>
      <c r="G3827" s="151" t="e">
        <f ca="1">_xll.BInterpol(cf!$A$2:$A$68,cf!$B$2:$B$68,params!B3827,"cubic")/100</f>
        <v>#NAME?</v>
      </c>
      <c r="H3827" s="199" t="e">
        <f t="shared" ca="1" si="480"/>
        <v>#NAME?</v>
      </c>
      <c r="I3827" s="152">
        <f t="shared" si="483"/>
        <v>0.22503183921698011</v>
      </c>
      <c r="J3827" s="152">
        <f t="shared" si="481"/>
        <v>5.1666266241978676E-5</v>
      </c>
      <c r="K3827" s="3" t="e">
        <f t="shared" ca="1" si="477"/>
        <v>#NAME?</v>
      </c>
      <c r="L3827" s="153" t="e">
        <f t="shared" ca="1" si="482"/>
        <v>#NAME?</v>
      </c>
      <c r="M3827" s="195" t="e">
        <f ca="1">_xll.BInterpol(cf!$A$2:$A$68,cf!$C$2:$C$68,params!B3827,"cubic")</f>
        <v>#NAME?</v>
      </c>
      <c r="N3827" s="195" t="e">
        <f ca="1">+_xll.BInterpol(#REF!,#REF!,params!B3827,"cubic")</f>
        <v>#NAME?</v>
      </c>
      <c r="O3827" s="153" t="e">
        <f t="shared" ca="1" si="478"/>
        <v>#NAME?</v>
      </c>
    </row>
    <row r="3828" spans="1:15">
      <c r="A3828">
        <v>3825</v>
      </c>
      <c r="B3828">
        <f t="shared" si="476"/>
        <v>15.3</v>
      </c>
      <c r="C3828" s="151" t="e">
        <f ca="1">+_xll.BInterpol(Boost!$R$6:$R$66,Boost!$AZ$6:$AZ$66,params!B3828,"cubic")</f>
        <v>#NAME?</v>
      </c>
      <c r="D3828" s="151" t="e">
        <f ca="1">+_xll.BInterpol(Boost!$R$6:$R$66,Boost!$AX$6:$AX$66,params!B3828,"cubic")</f>
        <v>#NAME?</v>
      </c>
      <c r="E3828" s="198" t="e">
        <f t="shared" ca="1" si="479"/>
        <v>#NAME?</v>
      </c>
      <c r="F3828" s="151" t="e">
        <f ca="1">+_xll.BInterpol(Boost!$R$6:$R$66,Boost!$AY$6:$AY$66,params!B3828,"cubic")</f>
        <v>#NAME?</v>
      </c>
      <c r="G3828" s="151" t="e">
        <f ca="1">_xll.BInterpol(cf!$A$2:$A$68,cf!$B$2:$B$68,params!B3828,"cubic")/100</f>
        <v>#NAME?</v>
      </c>
      <c r="H3828" s="199" t="e">
        <f t="shared" ca="1" si="480"/>
        <v>#NAME?</v>
      </c>
      <c r="I3828" s="152">
        <f t="shared" si="483"/>
        <v>0.22508350203891903</v>
      </c>
      <c r="J3828" s="152">
        <f t="shared" si="481"/>
        <v>5.1662821938913694E-5</v>
      </c>
      <c r="K3828" s="3" t="e">
        <f t="shared" ca="1" si="477"/>
        <v>#NAME?</v>
      </c>
      <c r="L3828" s="153" t="e">
        <f t="shared" ca="1" si="482"/>
        <v>#NAME?</v>
      </c>
      <c r="M3828" s="195" t="e">
        <f ca="1">_xll.BInterpol(cf!$A$2:$A$68,cf!$C$2:$C$68,params!B3828,"cubic")</f>
        <v>#NAME?</v>
      </c>
      <c r="N3828" s="195" t="e">
        <f ca="1">+_xll.BInterpol(#REF!,#REF!,params!B3828,"cubic")</f>
        <v>#NAME?</v>
      </c>
      <c r="O3828" s="153" t="e">
        <f t="shared" ca="1" si="478"/>
        <v>#NAME?</v>
      </c>
    </row>
    <row r="3829" spans="1:15">
      <c r="A3829">
        <v>3826</v>
      </c>
      <c r="B3829">
        <f t="shared" si="476"/>
        <v>15.304</v>
      </c>
      <c r="C3829" s="151" t="e">
        <f ca="1">+_xll.BInterpol(Boost!$R$6:$R$66,Boost!$AZ$6:$AZ$66,params!B3829,"cubic")</f>
        <v>#NAME?</v>
      </c>
      <c r="D3829" s="151" t="e">
        <f ca="1">+_xll.BInterpol(Boost!$R$6:$R$66,Boost!$AX$6:$AX$66,params!B3829,"cubic")</f>
        <v>#NAME?</v>
      </c>
      <c r="E3829" s="198" t="e">
        <f t="shared" ca="1" si="479"/>
        <v>#NAME?</v>
      </c>
      <c r="F3829" s="151" t="e">
        <f ca="1">+_xll.BInterpol(Boost!$R$6:$R$66,Boost!$AY$6:$AY$66,params!B3829,"cubic")</f>
        <v>#NAME?</v>
      </c>
      <c r="G3829" s="151" t="e">
        <f ca="1">_xll.BInterpol(cf!$A$2:$A$68,cf!$B$2:$B$68,params!B3829,"cubic")/100</f>
        <v>#NAME?</v>
      </c>
      <c r="H3829" s="199" t="e">
        <f t="shared" ca="1" si="480"/>
        <v>#NAME?</v>
      </c>
      <c r="I3829" s="152">
        <f t="shared" si="483"/>
        <v>0.2251351614167848</v>
      </c>
      <c r="J3829" s="152">
        <f t="shared" si="481"/>
        <v>5.1659377865775902E-5</v>
      </c>
      <c r="K3829" s="3" t="e">
        <f t="shared" ca="1" si="477"/>
        <v>#NAME?</v>
      </c>
      <c r="L3829" s="153" t="e">
        <f t="shared" ca="1" si="482"/>
        <v>#NAME?</v>
      </c>
      <c r="M3829" s="195" t="e">
        <f ca="1">_xll.BInterpol(cf!$A$2:$A$68,cf!$C$2:$C$68,params!B3829,"cubic")</f>
        <v>#NAME?</v>
      </c>
      <c r="N3829" s="195" t="e">
        <f ca="1">+_xll.BInterpol(#REF!,#REF!,params!B3829,"cubic")</f>
        <v>#NAME?</v>
      </c>
      <c r="O3829" s="153" t="e">
        <f t="shared" ca="1" si="478"/>
        <v>#NAME?</v>
      </c>
    </row>
    <row r="3830" spans="1:15">
      <c r="A3830">
        <v>3827</v>
      </c>
      <c r="B3830">
        <f t="shared" si="476"/>
        <v>15.308</v>
      </c>
      <c r="C3830" s="151" t="e">
        <f ca="1">+_xll.BInterpol(Boost!$R$6:$R$66,Boost!$AZ$6:$AZ$66,params!B3830,"cubic")</f>
        <v>#NAME?</v>
      </c>
      <c r="D3830" s="151" t="e">
        <f ca="1">+_xll.BInterpol(Boost!$R$6:$R$66,Boost!$AX$6:$AX$66,params!B3830,"cubic")</f>
        <v>#NAME?</v>
      </c>
      <c r="E3830" s="198" t="e">
        <f t="shared" ca="1" si="479"/>
        <v>#NAME?</v>
      </c>
      <c r="F3830" s="151" t="e">
        <f ca="1">+_xll.BInterpol(Boost!$R$6:$R$66,Boost!$AY$6:$AY$66,params!B3830,"cubic")</f>
        <v>#NAME?</v>
      </c>
      <c r="G3830" s="151" t="e">
        <f ca="1">_xll.BInterpol(cf!$A$2:$A$68,cf!$B$2:$B$68,params!B3830,"cubic")/100</f>
        <v>#NAME?</v>
      </c>
      <c r="H3830" s="199" t="e">
        <f t="shared" ca="1" si="480"/>
        <v>#NAME?</v>
      </c>
      <c r="I3830" s="152">
        <f t="shared" si="483"/>
        <v>0.2251868173508067</v>
      </c>
      <c r="J3830" s="152">
        <f t="shared" si="481"/>
        <v>5.1655934021899164E-5</v>
      </c>
      <c r="K3830" s="3" t="e">
        <f t="shared" ca="1" si="477"/>
        <v>#NAME?</v>
      </c>
      <c r="L3830" s="153" t="e">
        <f t="shared" ca="1" si="482"/>
        <v>#NAME?</v>
      </c>
      <c r="M3830" s="195" t="e">
        <f ca="1">_xll.BInterpol(cf!$A$2:$A$68,cf!$C$2:$C$68,params!B3830,"cubic")</f>
        <v>#NAME?</v>
      </c>
      <c r="N3830" s="195" t="e">
        <f ca="1">+_xll.BInterpol(#REF!,#REF!,params!B3830,"cubic")</f>
        <v>#NAME?</v>
      </c>
      <c r="O3830" s="153" t="e">
        <f t="shared" ca="1" si="478"/>
        <v>#NAME?</v>
      </c>
    </row>
    <row r="3831" spans="1:15">
      <c r="A3831">
        <v>3828</v>
      </c>
      <c r="B3831">
        <f t="shared" si="476"/>
        <v>15.311999999999999</v>
      </c>
      <c r="C3831" s="151" t="e">
        <f ca="1">+_xll.BInterpol(Boost!$R$6:$R$66,Boost!$AZ$6:$AZ$66,params!B3831,"cubic")</f>
        <v>#NAME?</v>
      </c>
      <c r="D3831" s="151" t="e">
        <f ca="1">+_xll.BInterpol(Boost!$R$6:$R$66,Boost!$AX$6:$AX$66,params!B3831,"cubic")</f>
        <v>#NAME?</v>
      </c>
      <c r="E3831" s="198" t="e">
        <f t="shared" ca="1" si="479"/>
        <v>#NAME?</v>
      </c>
      <c r="F3831" s="151" t="e">
        <f ca="1">+_xll.BInterpol(Boost!$R$6:$R$66,Boost!$AY$6:$AY$66,params!B3831,"cubic")</f>
        <v>#NAME?</v>
      </c>
      <c r="G3831" s="151" t="e">
        <f ca="1">_xll.BInterpol(cf!$A$2:$A$68,cf!$B$2:$B$68,params!B3831,"cubic")/100</f>
        <v>#NAME?</v>
      </c>
      <c r="H3831" s="199" t="e">
        <f t="shared" ca="1" si="480"/>
        <v>#NAME?</v>
      </c>
      <c r="I3831" s="152">
        <f t="shared" si="483"/>
        <v>0.22523846984121454</v>
      </c>
      <c r="J3831" s="152">
        <f t="shared" si="481"/>
        <v>5.1652490407838592E-5</v>
      </c>
      <c r="K3831" s="3" t="e">
        <f t="shared" ca="1" si="477"/>
        <v>#NAME?</v>
      </c>
      <c r="L3831" s="153" t="e">
        <f t="shared" ca="1" si="482"/>
        <v>#NAME?</v>
      </c>
      <c r="M3831" s="195" t="e">
        <f ca="1">_xll.BInterpol(cf!$A$2:$A$68,cf!$C$2:$C$68,params!B3831,"cubic")</f>
        <v>#NAME?</v>
      </c>
      <c r="N3831" s="195" t="e">
        <f ca="1">+_xll.BInterpol(#REF!,#REF!,params!B3831,"cubic")</f>
        <v>#NAME?</v>
      </c>
      <c r="O3831" s="153" t="e">
        <f t="shared" ca="1" si="478"/>
        <v>#NAME?</v>
      </c>
    </row>
    <row r="3832" spans="1:15">
      <c r="A3832">
        <v>3829</v>
      </c>
      <c r="B3832">
        <f t="shared" si="476"/>
        <v>15.316000000000001</v>
      </c>
      <c r="C3832" s="151" t="e">
        <f ca="1">+_xll.BInterpol(Boost!$R$6:$R$66,Boost!$AZ$6:$AZ$66,params!B3832,"cubic")</f>
        <v>#NAME?</v>
      </c>
      <c r="D3832" s="151" t="e">
        <f ca="1">+_xll.BInterpol(Boost!$R$6:$R$66,Boost!$AX$6:$AX$66,params!B3832,"cubic")</f>
        <v>#NAME?</v>
      </c>
      <c r="E3832" s="198" t="e">
        <f t="shared" ca="1" si="479"/>
        <v>#NAME?</v>
      </c>
      <c r="F3832" s="151" t="e">
        <f ca="1">+_xll.BInterpol(Boost!$R$6:$R$66,Boost!$AY$6:$AY$66,params!B3832,"cubic")</f>
        <v>#NAME?</v>
      </c>
      <c r="G3832" s="151" t="e">
        <f ca="1">_xll.BInterpol(cf!$A$2:$A$68,cf!$B$2:$B$68,params!B3832,"cubic")/100</f>
        <v>#NAME?</v>
      </c>
      <c r="H3832" s="199" t="e">
        <f t="shared" ca="1" si="480"/>
        <v>#NAME?</v>
      </c>
      <c r="I3832" s="152">
        <f t="shared" si="483"/>
        <v>0.22529011888823769</v>
      </c>
      <c r="J3832" s="152">
        <f t="shared" si="481"/>
        <v>5.1649047023150096E-5</v>
      </c>
      <c r="K3832" s="3" t="e">
        <f t="shared" ca="1" si="477"/>
        <v>#NAME?</v>
      </c>
      <c r="L3832" s="153" t="e">
        <f t="shared" ca="1" si="482"/>
        <v>#NAME?</v>
      </c>
      <c r="M3832" s="195" t="e">
        <f ca="1">_xll.BInterpol(cf!$A$2:$A$68,cf!$C$2:$C$68,params!B3832,"cubic")</f>
        <v>#NAME?</v>
      </c>
      <c r="N3832" s="195" t="e">
        <f ca="1">+_xll.BInterpol(#REF!,#REF!,params!B3832,"cubic")</f>
        <v>#NAME?</v>
      </c>
      <c r="O3832" s="153" t="e">
        <f t="shared" ca="1" si="478"/>
        <v>#NAME?</v>
      </c>
    </row>
    <row r="3833" spans="1:15">
      <c r="A3833">
        <v>3830</v>
      </c>
      <c r="B3833">
        <f t="shared" si="476"/>
        <v>15.32</v>
      </c>
      <c r="C3833" s="151" t="e">
        <f ca="1">+_xll.BInterpol(Boost!$R$6:$R$66,Boost!$AZ$6:$AZ$66,params!B3833,"cubic")</f>
        <v>#NAME?</v>
      </c>
      <c r="D3833" s="151" t="e">
        <f ca="1">+_xll.BInterpol(Boost!$R$6:$R$66,Boost!$AX$6:$AX$66,params!B3833,"cubic")</f>
        <v>#NAME?</v>
      </c>
      <c r="E3833" s="198" t="e">
        <f t="shared" ca="1" si="479"/>
        <v>#NAME?</v>
      </c>
      <c r="F3833" s="151" t="e">
        <f ca="1">+_xll.BInterpol(Boost!$R$6:$R$66,Boost!$AY$6:$AY$66,params!B3833,"cubic")</f>
        <v>#NAME?</v>
      </c>
      <c r="G3833" s="151" t="e">
        <f ca="1">_xll.BInterpol(cf!$A$2:$A$68,cf!$B$2:$B$68,params!B3833,"cubic")/100</f>
        <v>#NAME?</v>
      </c>
      <c r="H3833" s="199" t="e">
        <f t="shared" ca="1" si="480"/>
        <v>#NAME?</v>
      </c>
      <c r="I3833" s="152">
        <f t="shared" si="483"/>
        <v>0.22534176449210597</v>
      </c>
      <c r="J3833" s="152">
        <f t="shared" si="481"/>
        <v>5.1645603868277767E-5</v>
      </c>
      <c r="K3833" s="3" t="e">
        <f t="shared" ca="1" si="477"/>
        <v>#NAME?</v>
      </c>
      <c r="L3833" s="153" t="e">
        <f t="shared" ca="1" si="482"/>
        <v>#NAME?</v>
      </c>
      <c r="M3833" s="195" t="e">
        <f ca="1">_xll.BInterpol(cf!$A$2:$A$68,cf!$C$2:$C$68,params!B3833,"cubic")</f>
        <v>#NAME?</v>
      </c>
      <c r="N3833" s="195" t="e">
        <f ca="1">+_xll.BInterpol(#REF!,#REF!,params!B3833,"cubic")</f>
        <v>#NAME?</v>
      </c>
      <c r="O3833" s="153" t="e">
        <f t="shared" ca="1" si="478"/>
        <v>#NAME?</v>
      </c>
    </row>
    <row r="3834" spans="1:15">
      <c r="A3834">
        <v>3831</v>
      </c>
      <c r="B3834">
        <f t="shared" si="476"/>
        <v>15.324</v>
      </c>
      <c r="C3834" s="151" t="e">
        <f ca="1">+_xll.BInterpol(Boost!$R$6:$R$66,Boost!$AZ$6:$AZ$66,params!B3834,"cubic")</f>
        <v>#NAME?</v>
      </c>
      <c r="D3834" s="151" t="e">
        <f ca="1">+_xll.BInterpol(Boost!$R$6:$R$66,Boost!$AX$6:$AX$66,params!B3834,"cubic")</f>
        <v>#NAME?</v>
      </c>
      <c r="E3834" s="198" t="e">
        <f t="shared" ca="1" si="479"/>
        <v>#NAME?</v>
      </c>
      <c r="F3834" s="151" t="e">
        <f ca="1">+_xll.BInterpol(Boost!$R$6:$R$66,Boost!$AY$6:$AY$66,params!B3834,"cubic")</f>
        <v>#NAME?</v>
      </c>
      <c r="G3834" s="151" t="e">
        <f ca="1">_xll.BInterpol(cf!$A$2:$A$68,cf!$B$2:$B$68,params!B3834,"cubic")/100</f>
        <v>#NAME?</v>
      </c>
      <c r="H3834" s="199" t="e">
        <f t="shared" ca="1" si="480"/>
        <v>#NAME?</v>
      </c>
      <c r="I3834" s="152">
        <f t="shared" si="483"/>
        <v>0.22539340665304863</v>
      </c>
      <c r="J3834" s="152">
        <f t="shared" si="481"/>
        <v>5.1642160942666493E-5</v>
      </c>
      <c r="K3834" s="3" t="e">
        <f t="shared" ca="1" si="477"/>
        <v>#NAME?</v>
      </c>
      <c r="L3834" s="153" t="e">
        <f t="shared" ca="1" si="482"/>
        <v>#NAME?</v>
      </c>
      <c r="M3834" s="195" t="e">
        <f ca="1">_xll.BInterpol(cf!$A$2:$A$68,cf!$C$2:$C$68,params!B3834,"cubic")</f>
        <v>#NAME?</v>
      </c>
      <c r="N3834" s="195" t="e">
        <f ca="1">+_xll.BInterpol(#REF!,#REF!,params!B3834,"cubic")</f>
        <v>#NAME?</v>
      </c>
      <c r="O3834" s="153" t="e">
        <f t="shared" ca="1" si="478"/>
        <v>#NAME?</v>
      </c>
    </row>
    <row r="3835" spans="1:15">
      <c r="A3835">
        <v>3832</v>
      </c>
      <c r="B3835">
        <f t="shared" si="476"/>
        <v>15.327999999999999</v>
      </c>
      <c r="C3835" s="151" t="e">
        <f ca="1">+_xll.BInterpol(Boost!$R$6:$R$66,Boost!$AZ$6:$AZ$66,params!B3835,"cubic")</f>
        <v>#NAME?</v>
      </c>
      <c r="D3835" s="151" t="e">
        <f ca="1">+_xll.BInterpol(Boost!$R$6:$R$66,Boost!$AX$6:$AX$66,params!B3835,"cubic")</f>
        <v>#NAME?</v>
      </c>
      <c r="E3835" s="198" t="e">
        <f t="shared" ca="1" si="479"/>
        <v>#NAME?</v>
      </c>
      <c r="F3835" s="151" t="e">
        <f ca="1">+_xll.BInterpol(Boost!$R$6:$R$66,Boost!$AY$6:$AY$66,params!B3835,"cubic")</f>
        <v>#NAME?</v>
      </c>
      <c r="G3835" s="151" t="e">
        <f ca="1">_xll.BInterpol(cf!$A$2:$A$68,cf!$B$2:$B$68,params!B3835,"cubic")/100</f>
        <v>#NAME?</v>
      </c>
      <c r="H3835" s="199" t="e">
        <f t="shared" ca="1" si="480"/>
        <v>#NAME?</v>
      </c>
      <c r="I3835" s="152">
        <f t="shared" si="483"/>
        <v>0.22544504537129539</v>
      </c>
      <c r="J3835" s="152">
        <f t="shared" si="481"/>
        <v>5.1638718246760362E-5</v>
      </c>
      <c r="K3835" s="3" t="e">
        <f t="shared" ca="1" si="477"/>
        <v>#NAME?</v>
      </c>
      <c r="L3835" s="153" t="e">
        <f t="shared" ca="1" si="482"/>
        <v>#NAME?</v>
      </c>
      <c r="M3835" s="195" t="e">
        <f ca="1">_xll.BInterpol(cf!$A$2:$A$68,cf!$C$2:$C$68,params!B3835,"cubic")</f>
        <v>#NAME?</v>
      </c>
      <c r="N3835" s="195" t="e">
        <f ca="1">+_xll.BInterpol(#REF!,#REF!,params!B3835,"cubic")</f>
        <v>#NAME?</v>
      </c>
      <c r="O3835" s="153" t="e">
        <f t="shared" ca="1" si="478"/>
        <v>#NAME?</v>
      </c>
    </row>
    <row r="3836" spans="1:15">
      <c r="A3836">
        <v>3833</v>
      </c>
      <c r="B3836">
        <f t="shared" si="476"/>
        <v>15.332000000000001</v>
      </c>
      <c r="C3836" s="151" t="e">
        <f ca="1">+_xll.BInterpol(Boost!$R$6:$R$66,Boost!$AZ$6:$AZ$66,params!B3836,"cubic")</f>
        <v>#NAME?</v>
      </c>
      <c r="D3836" s="151" t="e">
        <f ca="1">+_xll.BInterpol(Boost!$R$6:$R$66,Boost!$AX$6:$AX$66,params!B3836,"cubic")</f>
        <v>#NAME?</v>
      </c>
      <c r="E3836" s="198" t="e">
        <f t="shared" ca="1" si="479"/>
        <v>#NAME?</v>
      </c>
      <c r="F3836" s="151" t="e">
        <f ca="1">+_xll.BInterpol(Boost!$R$6:$R$66,Boost!$AY$6:$AY$66,params!B3836,"cubic")</f>
        <v>#NAME?</v>
      </c>
      <c r="G3836" s="151" t="e">
        <f ca="1">_xll.BInterpol(cf!$A$2:$A$68,cf!$B$2:$B$68,params!B3836,"cubic")/100</f>
        <v>#NAME?</v>
      </c>
      <c r="H3836" s="199" t="e">
        <f t="shared" ca="1" si="480"/>
        <v>#NAME?</v>
      </c>
      <c r="I3836" s="152">
        <f t="shared" si="483"/>
        <v>0.22549668064707562</v>
      </c>
      <c r="J3836" s="152">
        <f t="shared" si="481"/>
        <v>5.1635275780226308E-5</v>
      </c>
      <c r="K3836" s="3" t="e">
        <f t="shared" ca="1" si="477"/>
        <v>#NAME?</v>
      </c>
      <c r="L3836" s="153" t="e">
        <f t="shared" ca="1" si="482"/>
        <v>#NAME?</v>
      </c>
      <c r="M3836" s="195" t="e">
        <f ca="1">_xll.BInterpol(cf!$A$2:$A$68,cf!$C$2:$C$68,params!B3836,"cubic")</f>
        <v>#NAME?</v>
      </c>
      <c r="N3836" s="195" t="e">
        <f ca="1">+_xll.BInterpol(#REF!,#REF!,params!B3836,"cubic")</f>
        <v>#NAME?</v>
      </c>
      <c r="O3836" s="153" t="e">
        <f t="shared" ca="1" si="478"/>
        <v>#NAME?</v>
      </c>
    </row>
    <row r="3837" spans="1:15">
      <c r="A3837">
        <v>3834</v>
      </c>
      <c r="B3837">
        <f t="shared" si="476"/>
        <v>15.336</v>
      </c>
      <c r="C3837" s="151" t="e">
        <f ca="1">+_xll.BInterpol(Boost!$R$6:$R$66,Boost!$AZ$6:$AZ$66,params!B3837,"cubic")</f>
        <v>#NAME?</v>
      </c>
      <c r="D3837" s="151" t="e">
        <f ca="1">+_xll.BInterpol(Boost!$R$6:$R$66,Boost!$AX$6:$AX$66,params!B3837,"cubic")</f>
        <v>#NAME?</v>
      </c>
      <c r="E3837" s="198" t="e">
        <f t="shared" ca="1" si="479"/>
        <v>#NAME?</v>
      </c>
      <c r="F3837" s="151" t="e">
        <f ca="1">+_xll.BInterpol(Boost!$R$6:$R$66,Boost!$AY$6:$AY$66,params!B3837,"cubic")</f>
        <v>#NAME?</v>
      </c>
      <c r="G3837" s="151" t="e">
        <f ca="1">_xll.BInterpol(cf!$A$2:$A$68,cf!$B$2:$B$68,params!B3837,"cubic")/100</f>
        <v>#NAME?</v>
      </c>
      <c r="H3837" s="199" t="e">
        <f t="shared" ca="1" si="480"/>
        <v>#NAME?</v>
      </c>
      <c r="I3837" s="152">
        <f t="shared" si="483"/>
        <v>0.22554831248061891</v>
      </c>
      <c r="J3837" s="152">
        <f t="shared" si="481"/>
        <v>5.1631833543286376E-5</v>
      </c>
      <c r="K3837" s="3" t="e">
        <f t="shared" ca="1" si="477"/>
        <v>#NAME?</v>
      </c>
      <c r="L3837" s="153" t="e">
        <f t="shared" ca="1" si="482"/>
        <v>#NAME?</v>
      </c>
      <c r="M3837" s="195" t="e">
        <f ca="1">_xll.BInterpol(cf!$A$2:$A$68,cf!$C$2:$C$68,params!B3837,"cubic")</f>
        <v>#NAME?</v>
      </c>
      <c r="N3837" s="195" t="e">
        <f ca="1">+_xll.BInterpol(#REF!,#REF!,params!B3837,"cubic")</f>
        <v>#NAME?</v>
      </c>
      <c r="O3837" s="153" t="e">
        <f t="shared" ca="1" si="478"/>
        <v>#NAME?</v>
      </c>
    </row>
    <row r="3838" spans="1:15">
      <c r="A3838">
        <v>3835</v>
      </c>
      <c r="B3838">
        <f t="shared" si="476"/>
        <v>15.34</v>
      </c>
      <c r="C3838" s="151" t="e">
        <f ca="1">+_xll.BInterpol(Boost!$R$6:$R$66,Boost!$AZ$6:$AZ$66,params!B3838,"cubic")</f>
        <v>#NAME?</v>
      </c>
      <c r="D3838" s="151" t="e">
        <f ca="1">+_xll.BInterpol(Boost!$R$6:$R$66,Boost!$AX$6:$AX$66,params!B3838,"cubic")</f>
        <v>#NAME?</v>
      </c>
      <c r="E3838" s="198" t="e">
        <f t="shared" ca="1" si="479"/>
        <v>#NAME?</v>
      </c>
      <c r="F3838" s="151" t="e">
        <f ca="1">+_xll.BInterpol(Boost!$R$6:$R$66,Boost!$AY$6:$AY$66,params!B3838,"cubic")</f>
        <v>#NAME?</v>
      </c>
      <c r="G3838" s="151" t="e">
        <f ca="1">_xll.BInterpol(cf!$A$2:$A$68,cf!$B$2:$B$68,params!B3838,"cubic")/100</f>
        <v>#NAME?</v>
      </c>
      <c r="H3838" s="199" t="e">
        <f t="shared" ca="1" si="480"/>
        <v>#NAME?</v>
      </c>
      <c r="I3838" s="152">
        <f t="shared" si="483"/>
        <v>0.22559994087215474</v>
      </c>
      <c r="J3838" s="152">
        <f t="shared" si="481"/>
        <v>5.1628391535829543E-5</v>
      </c>
      <c r="K3838" s="3" t="e">
        <f t="shared" ca="1" si="477"/>
        <v>#NAME?</v>
      </c>
      <c r="L3838" s="153" t="e">
        <f t="shared" ca="1" si="482"/>
        <v>#NAME?</v>
      </c>
      <c r="M3838" s="195" t="e">
        <f ca="1">_xll.BInterpol(cf!$A$2:$A$68,cf!$C$2:$C$68,params!B3838,"cubic")</f>
        <v>#NAME?</v>
      </c>
      <c r="N3838" s="195" t="e">
        <f ca="1">+_xll.BInterpol(#REF!,#REF!,params!B3838,"cubic")</f>
        <v>#NAME?</v>
      </c>
      <c r="O3838" s="153" t="e">
        <f t="shared" ca="1" si="478"/>
        <v>#NAME?</v>
      </c>
    </row>
    <row r="3839" spans="1:15">
      <c r="A3839">
        <v>3836</v>
      </c>
      <c r="B3839">
        <f t="shared" si="476"/>
        <v>15.343999999999999</v>
      </c>
      <c r="C3839" s="151" t="e">
        <f ca="1">+_xll.BInterpol(Boost!$R$6:$R$66,Boost!$AZ$6:$AZ$66,params!B3839,"cubic")</f>
        <v>#NAME?</v>
      </c>
      <c r="D3839" s="151" t="e">
        <f ca="1">+_xll.BInterpol(Boost!$R$6:$R$66,Boost!$AX$6:$AX$66,params!B3839,"cubic")</f>
        <v>#NAME?</v>
      </c>
      <c r="E3839" s="198" t="e">
        <f t="shared" ca="1" si="479"/>
        <v>#NAME?</v>
      </c>
      <c r="F3839" s="151" t="e">
        <f ca="1">+_xll.BInterpol(Boost!$R$6:$R$66,Boost!$AY$6:$AY$66,params!B3839,"cubic")</f>
        <v>#NAME?</v>
      </c>
      <c r="G3839" s="151" t="e">
        <f ca="1">_xll.BInterpol(cf!$A$2:$A$68,cf!$B$2:$B$68,params!B3839,"cubic")/100</f>
        <v>#NAME?</v>
      </c>
      <c r="H3839" s="199" t="e">
        <f t="shared" ca="1" si="480"/>
        <v>#NAME?</v>
      </c>
      <c r="I3839" s="152">
        <f t="shared" si="483"/>
        <v>0.22565156582191237</v>
      </c>
      <c r="J3839" s="152">
        <f t="shared" si="481"/>
        <v>5.1624949757633765E-5</v>
      </c>
      <c r="K3839" s="3" t="e">
        <f t="shared" ca="1" si="477"/>
        <v>#NAME?</v>
      </c>
      <c r="L3839" s="153" t="e">
        <f t="shared" ca="1" si="482"/>
        <v>#NAME?</v>
      </c>
      <c r="M3839" s="195" t="e">
        <f ca="1">_xll.BInterpol(cf!$A$2:$A$68,cf!$C$2:$C$68,params!B3839,"cubic")</f>
        <v>#NAME?</v>
      </c>
      <c r="N3839" s="195" t="e">
        <f ca="1">+_xll.BInterpol(#REF!,#REF!,params!B3839,"cubic")</f>
        <v>#NAME?</v>
      </c>
      <c r="O3839" s="153" t="e">
        <f t="shared" ca="1" si="478"/>
        <v>#NAME?</v>
      </c>
    </row>
    <row r="3840" spans="1:15">
      <c r="A3840">
        <v>3837</v>
      </c>
      <c r="B3840">
        <f t="shared" si="476"/>
        <v>15.348000000000001</v>
      </c>
      <c r="C3840" s="151" t="e">
        <f ca="1">+_xll.BInterpol(Boost!$R$6:$R$66,Boost!$AZ$6:$AZ$66,params!B3840,"cubic")</f>
        <v>#NAME?</v>
      </c>
      <c r="D3840" s="151" t="e">
        <f ca="1">+_xll.BInterpol(Boost!$R$6:$R$66,Boost!$AX$6:$AX$66,params!B3840,"cubic")</f>
        <v>#NAME?</v>
      </c>
      <c r="E3840" s="198" t="e">
        <f t="shared" ca="1" si="479"/>
        <v>#NAME?</v>
      </c>
      <c r="F3840" s="151" t="e">
        <f ca="1">+_xll.BInterpol(Boost!$R$6:$R$66,Boost!$AY$6:$AY$66,params!B3840,"cubic")</f>
        <v>#NAME?</v>
      </c>
      <c r="G3840" s="151" t="e">
        <f ca="1">_xll.BInterpol(cf!$A$2:$A$68,cf!$B$2:$B$68,params!B3840,"cubic")/100</f>
        <v>#NAME?</v>
      </c>
      <c r="H3840" s="199" t="e">
        <f t="shared" ca="1" si="480"/>
        <v>#NAME?</v>
      </c>
      <c r="I3840" s="152">
        <f t="shared" si="483"/>
        <v>0.22570318733012162</v>
      </c>
      <c r="J3840" s="152">
        <f t="shared" si="481"/>
        <v>5.1621508209254152E-5</v>
      </c>
      <c r="K3840" s="3" t="e">
        <f t="shared" ca="1" si="477"/>
        <v>#NAME?</v>
      </c>
      <c r="L3840" s="153" t="e">
        <f t="shared" ca="1" si="482"/>
        <v>#NAME?</v>
      </c>
      <c r="M3840" s="195" t="e">
        <f ca="1">_xll.BInterpol(cf!$A$2:$A$68,cf!$C$2:$C$68,params!B3840,"cubic")</f>
        <v>#NAME?</v>
      </c>
      <c r="N3840" s="195" t="e">
        <f ca="1">+_xll.BInterpol(#REF!,#REF!,params!B3840,"cubic")</f>
        <v>#NAME?</v>
      </c>
      <c r="O3840" s="153" t="e">
        <f t="shared" ca="1" si="478"/>
        <v>#NAME?</v>
      </c>
    </row>
    <row r="3841" spans="1:15">
      <c r="A3841">
        <v>3838</v>
      </c>
      <c r="B3841">
        <f t="shared" si="476"/>
        <v>15.352</v>
      </c>
      <c r="C3841" s="151" t="e">
        <f ca="1">+_xll.BInterpol(Boost!$R$6:$R$66,Boost!$AZ$6:$AZ$66,params!B3841,"cubic")</f>
        <v>#NAME?</v>
      </c>
      <c r="D3841" s="151" t="e">
        <f ca="1">+_xll.BInterpol(Boost!$R$6:$R$66,Boost!$AX$6:$AX$66,params!B3841,"cubic")</f>
        <v>#NAME?</v>
      </c>
      <c r="E3841" s="198" t="e">
        <f t="shared" ca="1" si="479"/>
        <v>#NAME?</v>
      </c>
      <c r="F3841" s="151" t="e">
        <f ca="1">+_xll.BInterpol(Boost!$R$6:$R$66,Boost!$AY$6:$AY$66,params!B3841,"cubic")</f>
        <v>#NAME?</v>
      </c>
      <c r="G3841" s="151" t="e">
        <f ca="1">_xll.BInterpol(cf!$A$2:$A$68,cf!$B$2:$B$68,params!B3841,"cubic")/100</f>
        <v>#NAME?</v>
      </c>
      <c r="H3841" s="199" t="e">
        <f t="shared" ca="1" si="480"/>
        <v>#NAME?</v>
      </c>
      <c r="I3841" s="152">
        <f t="shared" si="483"/>
        <v>0.22575480539701154</v>
      </c>
      <c r="J3841" s="152">
        <f t="shared" si="481"/>
        <v>5.161806688991355E-5</v>
      </c>
      <c r="K3841" s="3" t="e">
        <f t="shared" ca="1" si="477"/>
        <v>#NAME?</v>
      </c>
      <c r="L3841" s="153" t="e">
        <f t="shared" ca="1" si="482"/>
        <v>#NAME?</v>
      </c>
      <c r="M3841" s="195" t="e">
        <f ca="1">_xll.BInterpol(cf!$A$2:$A$68,cf!$C$2:$C$68,params!B3841,"cubic")</f>
        <v>#NAME?</v>
      </c>
      <c r="N3841" s="195" t="e">
        <f ca="1">+_xll.BInterpol(#REF!,#REF!,params!B3841,"cubic")</f>
        <v>#NAME?</v>
      </c>
      <c r="O3841" s="153" t="e">
        <f t="shared" ca="1" si="478"/>
        <v>#NAME?</v>
      </c>
    </row>
    <row r="3842" spans="1:15">
      <c r="A3842">
        <v>3839</v>
      </c>
      <c r="B3842">
        <f t="shared" si="476"/>
        <v>15.356</v>
      </c>
      <c r="C3842" s="151" t="e">
        <f ca="1">+_xll.BInterpol(Boost!$R$6:$R$66,Boost!$AZ$6:$AZ$66,params!B3842,"cubic")</f>
        <v>#NAME?</v>
      </c>
      <c r="D3842" s="151" t="e">
        <f ca="1">+_xll.BInterpol(Boost!$R$6:$R$66,Boost!$AX$6:$AX$66,params!B3842,"cubic")</f>
        <v>#NAME?</v>
      </c>
      <c r="E3842" s="198" t="e">
        <f t="shared" ca="1" si="479"/>
        <v>#NAME?</v>
      </c>
      <c r="F3842" s="151" t="e">
        <f ca="1">+_xll.BInterpol(Boost!$R$6:$R$66,Boost!$AY$6:$AY$66,params!B3842,"cubic")</f>
        <v>#NAME?</v>
      </c>
      <c r="G3842" s="151" t="e">
        <f ca="1">_xll.BInterpol(cf!$A$2:$A$68,cf!$B$2:$B$68,params!B3842,"cubic")/100</f>
        <v>#NAME?</v>
      </c>
      <c r="H3842" s="199" t="e">
        <f t="shared" ca="1" si="480"/>
        <v>#NAME?</v>
      </c>
      <c r="I3842" s="152">
        <f t="shared" si="483"/>
        <v>0.22580642002281182</v>
      </c>
      <c r="J3842" s="152">
        <f t="shared" si="481"/>
        <v>5.1614625800278091E-5</v>
      </c>
      <c r="K3842" s="3" t="e">
        <f t="shared" ca="1" si="477"/>
        <v>#NAME?</v>
      </c>
      <c r="L3842" s="153" t="e">
        <f t="shared" ca="1" si="482"/>
        <v>#NAME?</v>
      </c>
      <c r="M3842" s="195" t="e">
        <f ca="1">_xll.BInterpol(cf!$A$2:$A$68,cf!$C$2:$C$68,params!B3842,"cubic")</f>
        <v>#NAME?</v>
      </c>
      <c r="N3842" s="195" t="e">
        <f ca="1">+_xll.BInterpol(#REF!,#REF!,params!B3842,"cubic")</f>
        <v>#NAME?</v>
      </c>
      <c r="O3842" s="153" t="e">
        <f t="shared" ca="1" si="478"/>
        <v>#NAME?</v>
      </c>
    </row>
    <row r="3843" spans="1:15">
      <c r="A3843">
        <v>3840</v>
      </c>
      <c r="B3843">
        <f t="shared" si="476"/>
        <v>15.36</v>
      </c>
      <c r="C3843" s="151" t="e">
        <f ca="1">+_xll.BInterpol(Boost!$R$6:$R$66,Boost!$AZ$6:$AZ$66,params!B3843,"cubic")</f>
        <v>#NAME?</v>
      </c>
      <c r="D3843" s="151" t="e">
        <f ca="1">+_xll.BInterpol(Boost!$R$6:$R$66,Boost!$AX$6:$AX$66,params!B3843,"cubic")</f>
        <v>#NAME?</v>
      </c>
      <c r="E3843" s="198" t="e">
        <f t="shared" ca="1" si="479"/>
        <v>#NAME?</v>
      </c>
      <c r="F3843" s="151" t="e">
        <f ca="1">+_xll.BInterpol(Boost!$R$6:$R$66,Boost!$AY$6:$AY$66,params!B3843,"cubic")</f>
        <v>#NAME?</v>
      </c>
      <c r="G3843" s="151" t="e">
        <f ca="1">_xll.BInterpol(cf!$A$2:$A$68,cf!$B$2:$B$68,params!B3843,"cubic")/100</f>
        <v>#NAME?</v>
      </c>
      <c r="H3843" s="199" t="e">
        <f t="shared" ca="1" si="480"/>
        <v>#NAME?</v>
      </c>
      <c r="I3843" s="152">
        <f t="shared" si="483"/>
        <v>0.22585803120775161</v>
      </c>
      <c r="J3843" s="152">
        <f t="shared" si="481"/>
        <v>5.1611184939792665E-5</v>
      </c>
      <c r="K3843" s="3" t="e">
        <f t="shared" ca="1" si="477"/>
        <v>#NAME?</v>
      </c>
      <c r="L3843" s="153" t="e">
        <f t="shared" ca="1" si="482"/>
        <v>#NAME?</v>
      </c>
      <c r="M3843" s="195" t="e">
        <f ca="1">_xll.BInterpol(cf!$A$2:$A$68,cf!$C$2:$C$68,params!B3843,"cubic")</f>
        <v>#NAME?</v>
      </c>
      <c r="N3843" s="195" t="e">
        <f ca="1">+_xll.BInterpol(#REF!,#REF!,params!B3843,"cubic")</f>
        <v>#NAME?</v>
      </c>
      <c r="O3843" s="153" t="e">
        <f t="shared" ca="1" si="478"/>
        <v>#NAME?</v>
      </c>
    </row>
    <row r="3844" spans="1:15">
      <c r="A3844">
        <v>3841</v>
      </c>
      <c r="B3844">
        <f t="shared" ref="B3844:B3907" si="484">+A3844/250</f>
        <v>15.364000000000001</v>
      </c>
      <c r="C3844" s="151" t="e">
        <f ca="1">+_xll.BInterpol(Boost!$R$6:$R$66,Boost!$AZ$6:$AZ$66,params!B3844,"cubic")</f>
        <v>#NAME?</v>
      </c>
      <c r="D3844" s="151" t="e">
        <f ca="1">+_xll.BInterpol(Boost!$R$6:$R$66,Boost!$AX$6:$AX$66,params!B3844,"cubic")</f>
        <v>#NAME?</v>
      </c>
      <c r="E3844" s="198" t="e">
        <f t="shared" ca="1" si="479"/>
        <v>#NAME?</v>
      </c>
      <c r="F3844" s="151" t="e">
        <f ca="1">+_xll.BInterpol(Boost!$R$6:$R$66,Boost!$AY$6:$AY$66,params!B3844,"cubic")</f>
        <v>#NAME?</v>
      </c>
      <c r="G3844" s="151" t="e">
        <f ca="1">_xll.BInterpol(cf!$A$2:$A$68,cf!$B$2:$B$68,params!B3844,"cubic")/100</f>
        <v>#NAME?</v>
      </c>
      <c r="H3844" s="199" t="e">
        <f t="shared" ca="1" si="480"/>
        <v>#NAME?</v>
      </c>
      <c r="I3844" s="152">
        <f t="shared" si="483"/>
        <v>0.22590963895206051</v>
      </c>
      <c r="J3844" s="152">
        <f t="shared" si="481"/>
        <v>5.160774430890136E-5</v>
      </c>
      <c r="K3844" s="3" t="e">
        <f t="shared" ref="K3844:K3907" ca="1" si="485">+EXP(H3844*-B3844)</f>
        <v>#NAME?</v>
      </c>
      <c r="L3844" s="153" t="e">
        <f t="shared" ca="1" si="482"/>
        <v>#NAME?</v>
      </c>
      <c r="M3844" s="195" t="e">
        <f ca="1">_xll.BInterpol(cf!$A$2:$A$68,cf!$C$2:$C$68,params!B3844,"cubic")</f>
        <v>#NAME?</v>
      </c>
      <c r="N3844" s="195" t="e">
        <f ca="1">+_xll.BInterpol(#REF!,#REF!,params!B3844,"cubic")</f>
        <v>#NAME?</v>
      </c>
      <c r="O3844" s="153" t="e">
        <f t="shared" ref="O3844:O3907" ca="1" si="486">+EXP(-B3845*E3845)-EXP(-B3844*E3844)</f>
        <v>#NAME?</v>
      </c>
    </row>
    <row r="3845" spans="1:15">
      <c r="A3845">
        <v>3842</v>
      </c>
      <c r="B3845">
        <f t="shared" si="484"/>
        <v>15.368</v>
      </c>
      <c r="C3845" s="151" t="e">
        <f ca="1">+_xll.BInterpol(Boost!$R$6:$R$66,Boost!$AZ$6:$AZ$66,params!B3845,"cubic")</f>
        <v>#NAME?</v>
      </c>
      <c r="D3845" s="151" t="e">
        <f ca="1">+_xll.BInterpol(Boost!$R$6:$R$66,Boost!$AX$6:$AX$66,params!B3845,"cubic")</f>
        <v>#NAME?</v>
      </c>
      <c r="E3845" s="198" t="e">
        <f t="shared" ref="E3845:E3908" ca="1" si="487">-((1+C3845*B3845)/(1+C3844*B3844)-1)/(B3845-B3844)+((1+F3845*B3845)/(1+F3844*B3844)-1)/(B3845-B3844)</f>
        <v>#NAME?</v>
      </c>
      <c r="F3845" s="151" t="e">
        <f ca="1">+_xll.BInterpol(Boost!$R$6:$R$66,Boost!$AY$6:$AY$66,params!B3845,"cubic")</f>
        <v>#NAME?</v>
      </c>
      <c r="G3845" s="151" t="e">
        <f ca="1">_xll.BInterpol(cf!$A$2:$A$68,cf!$B$2:$B$68,params!B3845,"cubic")/100</f>
        <v>#NAME?</v>
      </c>
      <c r="H3845" s="199" t="e">
        <f t="shared" ref="H3845:H3908" ca="1" si="488">-((1+F3845*B3845)/(1+F3844*B3844)-1)/(B3845-B3844)+((1+G3845*B3845)/(1+G3844*B3844)-1)/(B3845-B3844)</f>
        <v>#NAME?</v>
      </c>
      <c r="I3845" s="152">
        <f t="shared" si="483"/>
        <v>0.22596124325596789</v>
      </c>
      <c r="J3845" s="152">
        <f t="shared" ref="J3845:J3908" si="489">+I3845-I3844</f>
        <v>5.1604303907382132E-5</v>
      </c>
      <c r="K3845" s="3" t="e">
        <f t="shared" ca="1" si="485"/>
        <v>#NAME?</v>
      </c>
      <c r="L3845" s="153" t="e">
        <f t="shared" ref="L3845:L3908" ca="1" si="490">+K3846-K3845</f>
        <v>#NAME?</v>
      </c>
      <c r="M3845" s="195" t="e">
        <f ca="1">_xll.BInterpol(cf!$A$2:$A$68,cf!$C$2:$C$68,params!B3845,"cubic")</f>
        <v>#NAME?</v>
      </c>
      <c r="N3845" s="195" t="e">
        <f ca="1">+_xll.BInterpol(#REF!,#REF!,params!B3845,"cubic")</f>
        <v>#NAME?</v>
      </c>
      <c r="O3845" s="153" t="e">
        <f t="shared" ca="1" si="486"/>
        <v>#NAME?</v>
      </c>
    </row>
    <row r="3846" spans="1:15">
      <c r="A3846">
        <v>3843</v>
      </c>
      <c r="B3846">
        <f t="shared" si="484"/>
        <v>15.372</v>
      </c>
      <c r="C3846" s="151" t="e">
        <f ca="1">+_xll.BInterpol(Boost!$R$6:$R$66,Boost!$AZ$6:$AZ$66,params!B3846,"cubic")</f>
        <v>#NAME?</v>
      </c>
      <c r="D3846" s="151" t="e">
        <f ca="1">+_xll.BInterpol(Boost!$R$6:$R$66,Boost!$AX$6:$AX$66,params!B3846,"cubic")</f>
        <v>#NAME?</v>
      </c>
      <c r="E3846" s="198" t="e">
        <f t="shared" ca="1" si="487"/>
        <v>#NAME?</v>
      </c>
      <c r="F3846" s="151" t="e">
        <f ca="1">+_xll.BInterpol(Boost!$R$6:$R$66,Boost!$AY$6:$AY$66,params!B3846,"cubic")</f>
        <v>#NAME?</v>
      </c>
      <c r="G3846" s="151" t="e">
        <f ca="1">_xll.BInterpol(cf!$A$2:$A$68,cf!$B$2:$B$68,params!B3846,"cubic")/100</f>
        <v>#NAME?</v>
      </c>
      <c r="H3846" s="199" t="e">
        <f t="shared" ca="1" si="488"/>
        <v>#NAME?</v>
      </c>
      <c r="I3846" s="152">
        <f t="shared" si="483"/>
        <v>0.22601284411970279</v>
      </c>
      <c r="J3846" s="152">
        <f t="shared" si="489"/>
        <v>5.1600863734901914E-5</v>
      </c>
      <c r="K3846" s="3" t="e">
        <f t="shared" ca="1" si="485"/>
        <v>#NAME?</v>
      </c>
      <c r="L3846" s="153" t="e">
        <f t="shared" ca="1" si="490"/>
        <v>#NAME?</v>
      </c>
      <c r="M3846" s="195" t="e">
        <f ca="1">_xll.BInterpol(cf!$A$2:$A$68,cf!$C$2:$C$68,params!B3846,"cubic")</f>
        <v>#NAME?</v>
      </c>
      <c r="N3846" s="195" t="e">
        <f ca="1">+_xll.BInterpol(#REF!,#REF!,params!B3846,"cubic")</f>
        <v>#NAME?</v>
      </c>
      <c r="O3846" s="153" t="e">
        <f t="shared" ca="1" si="486"/>
        <v>#NAME?</v>
      </c>
    </row>
    <row r="3847" spans="1:15">
      <c r="A3847">
        <v>3844</v>
      </c>
      <c r="B3847">
        <f t="shared" si="484"/>
        <v>15.375999999999999</v>
      </c>
      <c r="C3847" s="151" t="e">
        <f ca="1">+_xll.BInterpol(Boost!$R$6:$R$66,Boost!$AZ$6:$AZ$66,params!B3847,"cubic")</f>
        <v>#NAME?</v>
      </c>
      <c r="D3847" s="151" t="e">
        <f ca="1">+_xll.BInterpol(Boost!$R$6:$R$66,Boost!$AX$6:$AX$66,params!B3847,"cubic")</f>
        <v>#NAME?</v>
      </c>
      <c r="E3847" s="198" t="e">
        <f t="shared" ca="1" si="487"/>
        <v>#NAME?</v>
      </c>
      <c r="F3847" s="151" t="e">
        <f ca="1">+_xll.BInterpol(Boost!$R$6:$R$66,Boost!$AY$6:$AY$66,params!B3847,"cubic")</f>
        <v>#NAME?</v>
      </c>
      <c r="G3847" s="151" t="e">
        <f ca="1">_xll.BInterpol(cf!$A$2:$A$68,cf!$B$2:$B$68,params!B3847,"cubic")/100</f>
        <v>#NAME?</v>
      </c>
      <c r="H3847" s="199" t="e">
        <f t="shared" ca="1" si="488"/>
        <v>#NAME?</v>
      </c>
      <c r="I3847" s="152">
        <f t="shared" si="483"/>
        <v>0.22606444154349503</v>
      </c>
      <c r="J3847" s="152">
        <f t="shared" si="489"/>
        <v>5.1597423792237862E-5</v>
      </c>
      <c r="K3847" s="3" t="e">
        <f t="shared" ca="1" si="485"/>
        <v>#NAME?</v>
      </c>
      <c r="L3847" s="153" t="e">
        <f t="shared" ca="1" si="490"/>
        <v>#NAME?</v>
      </c>
      <c r="M3847" s="195" t="e">
        <f ca="1">_xll.BInterpol(cf!$A$2:$A$68,cf!$C$2:$C$68,params!B3847,"cubic")</f>
        <v>#NAME?</v>
      </c>
      <c r="N3847" s="195" t="e">
        <f ca="1">+_xll.BInterpol(#REF!,#REF!,params!B3847,"cubic")</f>
        <v>#NAME?</v>
      </c>
      <c r="O3847" s="153" t="e">
        <f t="shared" ca="1" si="486"/>
        <v>#NAME?</v>
      </c>
    </row>
    <row r="3848" spans="1:15">
      <c r="A3848">
        <v>3845</v>
      </c>
      <c r="B3848">
        <f t="shared" si="484"/>
        <v>15.38</v>
      </c>
      <c r="C3848" s="151" t="e">
        <f ca="1">+_xll.BInterpol(Boost!$R$6:$R$66,Boost!$AZ$6:$AZ$66,params!B3848,"cubic")</f>
        <v>#NAME?</v>
      </c>
      <c r="D3848" s="151" t="e">
        <f ca="1">+_xll.BInterpol(Boost!$R$6:$R$66,Boost!$AX$6:$AX$66,params!B3848,"cubic")</f>
        <v>#NAME?</v>
      </c>
      <c r="E3848" s="198" t="e">
        <f t="shared" ca="1" si="487"/>
        <v>#NAME?</v>
      </c>
      <c r="F3848" s="151" t="e">
        <f ca="1">+_xll.BInterpol(Boost!$R$6:$R$66,Boost!$AY$6:$AY$66,params!B3848,"cubic")</f>
        <v>#NAME?</v>
      </c>
      <c r="G3848" s="151" t="e">
        <f ca="1">_xll.BInterpol(cf!$A$2:$A$68,cf!$B$2:$B$68,params!B3848,"cubic")/100</f>
        <v>#NAME?</v>
      </c>
      <c r="H3848" s="199" t="e">
        <f t="shared" ca="1" si="488"/>
        <v>#NAME?</v>
      </c>
      <c r="I3848" s="152">
        <f t="shared" si="483"/>
        <v>0.22611603552757353</v>
      </c>
      <c r="J3848" s="152">
        <f t="shared" si="489"/>
        <v>5.1593984078501798E-5</v>
      </c>
      <c r="K3848" s="3" t="e">
        <f t="shared" ca="1" si="485"/>
        <v>#NAME?</v>
      </c>
      <c r="L3848" s="153" t="e">
        <f t="shared" ca="1" si="490"/>
        <v>#NAME?</v>
      </c>
      <c r="M3848" s="195" t="e">
        <f ca="1">_xll.BInterpol(cf!$A$2:$A$68,cf!$C$2:$C$68,params!B3848,"cubic")</f>
        <v>#NAME?</v>
      </c>
      <c r="N3848" s="195" t="e">
        <f ca="1">+_xll.BInterpol(#REF!,#REF!,params!B3848,"cubic")</f>
        <v>#NAME?</v>
      </c>
      <c r="O3848" s="153" t="e">
        <f t="shared" ca="1" si="486"/>
        <v>#NAME?</v>
      </c>
    </row>
    <row r="3849" spans="1:15">
      <c r="A3849">
        <v>3846</v>
      </c>
      <c r="B3849">
        <f t="shared" si="484"/>
        <v>15.384</v>
      </c>
      <c r="C3849" s="151" t="e">
        <f ca="1">+_xll.BInterpol(Boost!$R$6:$R$66,Boost!$AZ$6:$AZ$66,params!B3849,"cubic")</f>
        <v>#NAME?</v>
      </c>
      <c r="D3849" s="151" t="e">
        <f ca="1">+_xll.BInterpol(Boost!$R$6:$R$66,Boost!$AX$6:$AX$66,params!B3849,"cubic")</f>
        <v>#NAME?</v>
      </c>
      <c r="E3849" s="198" t="e">
        <f t="shared" ca="1" si="487"/>
        <v>#NAME?</v>
      </c>
      <c r="F3849" s="151" t="e">
        <f ca="1">+_xll.BInterpol(Boost!$R$6:$R$66,Boost!$AY$6:$AY$66,params!B3849,"cubic")</f>
        <v>#NAME?</v>
      </c>
      <c r="G3849" s="151" t="e">
        <f ca="1">_xll.BInterpol(cf!$A$2:$A$68,cf!$B$2:$B$68,params!B3849,"cubic")/100</f>
        <v>#NAME?</v>
      </c>
      <c r="H3849" s="199" t="e">
        <f t="shared" ca="1" si="488"/>
        <v>#NAME?</v>
      </c>
      <c r="I3849" s="152">
        <f t="shared" si="483"/>
        <v>0.22616762607216778</v>
      </c>
      <c r="J3849" s="152">
        <f t="shared" si="489"/>
        <v>5.1590544594248833E-5</v>
      </c>
      <c r="K3849" s="3" t="e">
        <f t="shared" ca="1" si="485"/>
        <v>#NAME?</v>
      </c>
      <c r="L3849" s="153" t="e">
        <f t="shared" ca="1" si="490"/>
        <v>#NAME?</v>
      </c>
      <c r="M3849" s="195" t="e">
        <f ca="1">_xll.BInterpol(cf!$A$2:$A$68,cf!$C$2:$C$68,params!B3849,"cubic")</f>
        <v>#NAME?</v>
      </c>
      <c r="N3849" s="195" t="e">
        <f ca="1">+_xll.BInterpol(#REF!,#REF!,params!B3849,"cubic")</f>
        <v>#NAME?</v>
      </c>
      <c r="O3849" s="153" t="e">
        <f t="shared" ca="1" si="486"/>
        <v>#NAME?</v>
      </c>
    </row>
    <row r="3850" spans="1:15">
      <c r="A3850">
        <v>3847</v>
      </c>
      <c r="B3850">
        <f t="shared" si="484"/>
        <v>15.388</v>
      </c>
      <c r="C3850" s="151" t="e">
        <f ca="1">+_xll.BInterpol(Boost!$R$6:$R$66,Boost!$AZ$6:$AZ$66,params!B3850,"cubic")</f>
        <v>#NAME?</v>
      </c>
      <c r="D3850" s="151" t="e">
        <f ca="1">+_xll.BInterpol(Boost!$R$6:$R$66,Boost!$AX$6:$AX$66,params!B3850,"cubic")</f>
        <v>#NAME?</v>
      </c>
      <c r="E3850" s="198" t="e">
        <f t="shared" ca="1" si="487"/>
        <v>#NAME?</v>
      </c>
      <c r="F3850" s="151" t="e">
        <f ca="1">+_xll.BInterpol(Boost!$R$6:$R$66,Boost!$AY$6:$AY$66,params!B3850,"cubic")</f>
        <v>#NAME?</v>
      </c>
      <c r="G3850" s="151" t="e">
        <f ca="1">_xll.BInterpol(cf!$A$2:$A$68,cf!$B$2:$B$68,params!B3850,"cubic")/100</f>
        <v>#NAME?</v>
      </c>
      <c r="H3850" s="199" t="e">
        <f t="shared" ca="1" si="488"/>
        <v>#NAME?</v>
      </c>
      <c r="I3850" s="152">
        <f t="shared" si="483"/>
        <v>0.22621921317750693</v>
      </c>
      <c r="J3850" s="152">
        <f t="shared" si="489"/>
        <v>5.15871053391459E-5</v>
      </c>
      <c r="K3850" s="3" t="e">
        <f t="shared" ca="1" si="485"/>
        <v>#NAME?</v>
      </c>
      <c r="L3850" s="153" t="e">
        <f t="shared" ca="1" si="490"/>
        <v>#NAME?</v>
      </c>
      <c r="M3850" s="195" t="e">
        <f ca="1">_xll.BInterpol(cf!$A$2:$A$68,cf!$C$2:$C$68,params!B3850,"cubic")</f>
        <v>#NAME?</v>
      </c>
      <c r="N3850" s="195" t="e">
        <f ca="1">+_xll.BInterpol(#REF!,#REF!,params!B3850,"cubic")</f>
        <v>#NAME?</v>
      </c>
      <c r="O3850" s="153" t="e">
        <f t="shared" ca="1" si="486"/>
        <v>#NAME?</v>
      </c>
    </row>
    <row r="3851" spans="1:15">
      <c r="A3851">
        <v>3848</v>
      </c>
      <c r="B3851">
        <f t="shared" si="484"/>
        <v>15.391999999999999</v>
      </c>
      <c r="C3851" s="151" t="e">
        <f ca="1">+_xll.BInterpol(Boost!$R$6:$R$66,Boost!$AZ$6:$AZ$66,params!B3851,"cubic")</f>
        <v>#NAME?</v>
      </c>
      <c r="D3851" s="151" t="e">
        <f ca="1">+_xll.BInterpol(Boost!$R$6:$R$66,Boost!$AX$6:$AX$66,params!B3851,"cubic")</f>
        <v>#NAME?</v>
      </c>
      <c r="E3851" s="198" t="e">
        <f t="shared" ca="1" si="487"/>
        <v>#NAME?</v>
      </c>
      <c r="F3851" s="151" t="e">
        <f ca="1">+_xll.BInterpol(Boost!$R$6:$R$66,Boost!$AY$6:$AY$66,params!B3851,"cubic")</f>
        <v>#NAME?</v>
      </c>
      <c r="G3851" s="151" t="e">
        <f ca="1">_xll.BInterpol(cf!$A$2:$A$68,cf!$B$2:$B$68,params!B3851,"cubic")/100</f>
        <v>#NAME?</v>
      </c>
      <c r="H3851" s="199" t="e">
        <f t="shared" ca="1" si="488"/>
        <v>#NAME?</v>
      </c>
      <c r="I3851" s="152">
        <f t="shared" si="483"/>
        <v>0.22627079684382045</v>
      </c>
      <c r="J3851" s="152">
        <f t="shared" si="489"/>
        <v>5.1583666313526066E-5</v>
      </c>
      <c r="K3851" s="3" t="e">
        <f t="shared" ca="1" si="485"/>
        <v>#NAME?</v>
      </c>
      <c r="L3851" s="153" t="e">
        <f t="shared" ca="1" si="490"/>
        <v>#NAME?</v>
      </c>
      <c r="M3851" s="195" t="e">
        <f ca="1">_xll.BInterpol(cf!$A$2:$A$68,cf!$C$2:$C$68,params!B3851,"cubic")</f>
        <v>#NAME?</v>
      </c>
      <c r="N3851" s="195" t="e">
        <f ca="1">+_xll.BInterpol(#REF!,#REF!,params!B3851,"cubic")</f>
        <v>#NAME?</v>
      </c>
      <c r="O3851" s="153" t="e">
        <f t="shared" ca="1" si="486"/>
        <v>#NAME?</v>
      </c>
    </row>
    <row r="3852" spans="1:15">
      <c r="A3852">
        <v>3849</v>
      </c>
      <c r="B3852">
        <f t="shared" si="484"/>
        <v>15.396000000000001</v>
      </c>
      <c r="C3852" s="151" t="e">
        <f ca="1">+_xll.BInterpol(Boost!$R$6:$R$66,Boost!$AZ$6:$AZ$66,params!B3852,"cubic")</f>
        <v>#NAME?</v>
      </c>
      <c r="D3852" s="151" t="e">
        <f ca="1">+_xll.BInterpol(Boost!$R$6:$R$66,Boost!$AX$6:$AX$66,params!B3852,"cubic")</f>
        <v>#NAME?</v>
      </c>
      <c r="E3852" s="198" t="e">
        <f t="shared" ca="1" si="487"/>
        <v>#NAME?</v>
      </c>
      <c r="F3852" s="151" t="e">
        <f ca="1">+_xll.BInterpol(Boost!$R$6:$R$66,Boost!$AY$6:$AY$66,params!B3852,"cubic")</f>
        <v>#NAME?</v>
      </c>
      <c r="G3852" s="151" t="e">
        <f ca="1">_xll.BInterpol(cf!$A$2:$A$68,cf!$B$2:$B$68,params!B3852,"cubic")/100</f>
        <v>#NAME?</v>
      </c>
      <c r="H3852" s="199" t="e">
        <f t="shared" ca="1" si="488"/>
        <v>#NAME?</v>
      </c>
      <c r="I3852" s="152">
        <f t="shared" si="483"/>
        <v>0.22632237707133762</v>
      </c>
      <c r="J3852" s="152">
        <f t="shared" si="489"/>
        <v>5.1580227517167287E-5</v>
      </c>
      <c r="K3852" s="3" t="e">
        <f t="shared" ca="1" si="485"/>
        <v>#NAME?</v>
      </c>
      <c r="L3852" s="153" t="e">
        <f t="shared" ca="1" si="490"/>
        <v>#NAME?</v>
      </c>
      <c r="M3852" s="195" t="e">
        <f ca="1">_xll.BInterpol(cf!$A$2:$A$68,cf!$C$2:$C$68,params!B3852,"cubic")</f>
        <v>#NAME?</v>
      </c>
      <c r="N3852" s="195" t="e">
        <f ca="1">+_xll.BInterpol(#REF!,#REF!,params!B3852,"cubic")</f>
        <v>#NAME?</v>
      </c>
      <c r="O3852" s="153" t="e">
        <f t="shared" ca="1" si="486"/>
        <v>#NAME?</v>
      </c>
    </row>
    <row r="3853" spans="1:15">
      <c r="A3853">
        <v>3850</v>
      </c>
      <c r="B3853">
        <f t="shared" si="484"/>
        <v>15.4</v>
      </c>
      <c r="C3853" s="151" t="e">
        <f ca="1">+_xll.BInterpol(Boost!$R$6:$R$66,Boost!$AZ$6:$AZ$66,params!B3853,"cubic")</f>
        <v>#NAME?</v>
      </c>
      <c r="D3853" s="151" t="e">
        <f ca="1">+_xll.BInterpol(Boost!$R$6:$R$66,Boost!$AX$6:$AX$66,params!B3853,"cubic")</f>
        <v>#NAME?</v>
      </c>
      <c r="E3853" s="198" t="e">
        <f t="shared" ca="1" si="487"/>
        <v>#NAME?</v>
      </c>
      <c r="F3853" s="151" t="e">
        <f ca="1">+_xll.BInterpol(Boost!$R$6:$R$66,Boost!$AY$6:$AY$66,params!B3853,"cubic")</f>
        <v>#NAME?</v>
      </c>
      <c r="G3853" s="151" t="e">
        <f ca="1">_xll.BInterpol(cf!$A$2:$A$68,cf!$B$2:$B$68,params!B3853,"cubic")/100</f>
        <v>#NAME?</v>
      </c>
      <c r="H3853" s="199" t="e">
        <f t="shared" ca="1" si="488"/>
        <v>#NAME?</v>
      </c>
      <c r="I3853" s="152">
        <f t="shared" si="483"/>
        <v>0.22637395386028736</v>
      </c>
      <c r="J3853" s="152">
        <f t="shared" si="489"/>
        <v>5.1576788949736496E-5</v>
      </c>
      <c r="K3853" s="3" t="e">
        <f t="shared" ca="1" si="485"/>
        <v>#NAME?</v>
      </c>
      <c r="L3853" s="153" t="e">
        <f t="shared" ca="1" si="490"/>
        <v>#NAME?</v>
      </c>
      <c r="M3853" s="195" t="e">
        <f ca="1">_xll.BInterpol(cf!$A$2:$A$68,cf!$C$2:$C$68,params!B3853,"cubic")</f>
        <v>#NAME?</v>
      </c>
      <c r="N3853" s="195" t="e">
        <f ca="1">+_xll.BInterpol(#REF!,#REF!,params!B3853,"cubic")</f>
        <v>#NAME?</v>
      </c>
      <c r="O3853" s="153" t="e">
        <f t="shared" ca="1" si="486"/>
        <v>#NAME?</v>
      </c>
    </row>
    <row r="3854" spans="1:15">
      <c r="A3854">
        <v>3851</v>
      </c>
      <c r="B3854">
        <f t="shared" si="484"/>
        <v>15.404</v>
      </c>
      <c r="C3854" s="151" t="e">
        <f ca="1">+_xll.BInterpol(Boost!$R$6:$R$66,Boost!$AZ$6:$AZ$66,params!B3854,"cubic")</f>
        <v>#NAME?</v>
      </c>
      <c r="D3854" s="151" t="e">
        <f ca="1">+_xll.BInterpol(Boost!$R$6:$R$66,Boost!$AX$6:$AX$66,params!B3854,"cubic")</f>
        <v>#NAME?</v>
      </c>
      <c r="E3854" s="198" t="e">
        <f t="shared" ca="1" si="487"/>
        <v>#NAME?</v>
      </c>
      <c r="F3854" s="151" t="e">
        <f ca="1">+_xll.BInterpol(Boost!$R$6:$R$66,Boost!$AY$6:$AY$66,params!B3854,"cubic")</f>
        <v>#NAME?</v>
      </c>
      <c r="G3854" s="151" t="e">
        <f ca="1">_xll.BInterpol(cf!$A$2:$A$68,cf!$B$2:$B$68,params!B3854,"cubic")/100</f>
        <v>#NAME?</v>
      </c>
      <c r="H3854" s="199" t="e">
        <f t="shared" ca="1" si="488"/>
        <v>#NAME?</v>
      </c>
      <c r="I3854" s="152">
        <f t="shared" si="483"/>
        <v>0.22642552721089926</v>
      </c>
      <c r="J3854" s="152">
        <f t="shared" si="489"/>
        <v>5.1573350611899826E-5</v>
      </c>
      <c r="K3854" s="3" t="e">
        <f t="shared" ca="1" si="485"/>
        <v>#NAME?</v>
      </c>
      <c r="L3854" s="153" t="e">
        <f t="shared" ca="1" si="490"/>
        <v>#NAME?</v>
      </c>
      <c r="M3854" s="195" t="e">
        <f ca="1">_xll.BInterpol(cf!$A$2:$A$68,cf!$C$2:$C$68,params!B3854,"cubic")</f>
        <v>#NAME?</v>
      </c>
      <c r="N3854" s="195" t="e">
        <f ca="1">+_xll.BInterpol(#REF!,#REF!,params!B3854,"cubic")</f>
        <v>#NAME?</v>
      </c>
      <c r="O3854" s="153" t="e">
        <f t="shared" ca="1" si="486"/>
        <v>#NAME?</v>
      </c>
    </row>
    <row r="3855" spans="1:15">
      <c r="A3855">
        <v>3852</v>
      </c>
      <c r="B3855">
        <f t="shared" si="484"/>
        <v>15.407999999999999</v>
      </c>
      <c r="C3855" s="151" t="e">
        <f ca="1">+_xll.BInterpol(Boost!$R$6:$R$66,Boost!$AZ$6:$AZ$66,params!B3855,"cubic")</f>
        <v>#NAME?</v>
      </c>
      <c r="D3855" s="151" t="e">
        <f ca="1">+_xll.BInterpol(Boost!$R$6:$R$66,Boost!$AX$6:$AX$66,params!B3855,"cubic")</f>
        <v>#NAME?</v>
      </c>
      <c r="E3855" s="198" t="e">
        <f t="shared" ca="1" si="487"/>
        <v>#NAME?</v>
      </c>
      <c r="F3855" s="151" t="e">
        <f ca="1">+_xll.BInterpol(Boost!$R$6:$R$66,Boost!$AY$6:$AY$66,params!B3855,"cubic")</f>
        <v>#NAME?</v>
      </c>
      <c r="G3855" s="151" t="e">
        <f ca="1">_xll.BInterpol(cf!$A$2:$A$68,cf!$B$2:$B$68,params!B3855,"cubic")/100</f>
        <v>#NAME?</v>
      </c>
      <c r="H3855" s="199" t="e">
        <f t="shared" ca="1" si="488"/>
        <v>#NAME?</v>
      </c>
      <c r="I3855" s="152">
        <f t="shared" si="483"/>
        <v>0.22647709712340236</v>
      </c>
      <c r="J3855" s="152">
        <f t="shared" si="489"/>
        <v>5.1569912503102167E-5</v>
      </c>
      <c r="K3855" s="3" t="e">
        <f t="shared" ca="1" si="485"/>
        <v>#NAME?</v>
      </c>
      <c r="L3855" s="153" t="e">
        <f t="shared" ca="1" si="490"/>
        <v>#NAME?</v>
      </c>
      <c r="M3855" s="195" t="e">
        <f ca="1">_xll.BInterpol(cf!$A$2:$A$68,cf!$C$2:$C$68,params!B3855,"cubic")</f>
        <v>#NAME?</v>
      </c>
      <c r="N3855" s="195" t="e">
        <f ca="1">+_xll.BInterpol(#REF!,#REF!,params!B3855,"cubic")</f>
        <v>#NAME?</v>
      </c>
      <c r="O3855" s="153" t="e">
        <f t="shared" ca="1" si="486"/>
        <v>#NAME?</v>
      </c>
    </row>
    <row r="3856" spans="1:15">
      <c r="A3856">
        <v>3853</v>
      </c>
      <c r="B3856">
        <f t="shared" si="484"/>
        <v>15.412000000000001</v>
      </c>
      <c r="C3856" s="151" t="e">
        <f ca="1">+_xll.BInterpol(Boost!$R$6:$R$66,Boost!$AZ$6:$AZ$66,params!B3856,"cubic")</f>
        <v>#NAME?</v>
      </c>
      <c r="D3856" s="151" t="e">
        <f ca="1">+_xll.BInterpol(Boost!$R$6:$R$66,Boost!$AX$6:$AX$66,params!B3856,"cubic")</f>
        <v>#NAME?</v>
      </c>
      <c r="E3856" s="198" t="e">
        <f t="shared" ca="1" si="487"/>
        <v>#NAME?</v>
      </c>
      <c r="F3856" s="151" t="e">
        <f ca="1">+_xll.BInterpol(Boost!$R$6:$R$66,Boost!$AY$6:$AY$66,params!B3856,"cubic")</f>
        <v>#NAME?</v>
      </c>
      <c r="G3856" s="151" t="e">
        <f ca="1">_xll.BInterpol(cf!$A$2:$A$68,cf!$B$2:$B$68,params!B3856,"cubic")/100</f>
        <v>#NAME?</v>
      </c>
      <c r="H3856" s="199" t="e">
        <f t="shared" ca="1" si="488"/>
        <v>#NAME?</v>
      </c>
      <c r="I3856" s="152">
        <f t="shared" ref="I3856:I3919" si="491">1-EXP($R$5*-1*B3856/(1-$R$6))</f>
        <v>0.22652866359802581</v>
      </c>
      <c r="J3856" s="152">
        <f t="shared" si="489"/>
        <v>5.1566474623454539E-5</v>
      </c>
      <c r="K3856" s="3" t="e">
        <f t="shared" ca="1" si="485"/>
        <v>#NAME?</v>
      </c>
      <c r="L3856" s="153" t="e">
        <f t="shared" ca="1" si="490"/>
        <v>#NAME?</v>
      </c>
      <c r="M3856" s="195" t="e">
        <f ca="1">_xll.BInterpol(cf!$A$2:$A$68,cf!$C$2:$C$68,params!B3856,"cubic")</f>
        <v>#NAME?</v>
      </c>
      <c r="N3856" s="195" t="e">
        <f ca="1">+_xll.BInterpol(#REF!,#REF!,params!B3856,"cubic")</f>
        <v>#NAME?</v>
      </c>
      <c r="O3856" s="153" t="e">
        <f t="shared" ca="1" si="486"/>
        <v>#NAME?</v>
      </c>
    </row>
    <row r="3857" spans="1:15">
      <c r="A3857">
        <v>3854</v>
      </c>
      <c r="B3857">
        <f t="shared" si="484"/>
        <v>15.416</v>
      </c>
      <c r="C3857" s="151" t="e">
        <f ca="1">+_xll.BInterpol(Boost!$R$6:$R$66,Boost!$AZ$6:$AZ$66,params!B3857,"cubic")</f>
        <v>#NAME?</v>
      </c>
      <c r="D3857" s="151" t="e">
        <f ca="1">+_xll.BInterpol(Boost!$R$6:$R$66,Boost!$AX$6:$AX$66,params!B3857,"cubic")</f>
        <v>#NAME?</v>
      </c>
      <c r="E3857" s="198" t="e">
        <f t="shared" ca="1" si="487"/>
        <v>#NAME?</v>
      </c>
      <c r="F3857" s="151" t="e">
        <f ca="1">+_xll.BInterpol(Boost!$R$6:$R$66,Boost!$AY$6:$AY$66,params!B3857,"cubic")</f>
        <v>#NAME?</v>
      </c>
      <c r="G3857" s="151" t="e">
        <f ca="1">_xll.BInterpol(cf!$A$2:$A$68,cf!$B$2:$B$68,params!B3857,"cubic")/100</f>
        <v>#NAME?</v>
      </c>
      <c r="H3857" s="199" t="e">
        <f t="shared" ca="1" si="488"/>
        <v>#NAME?</v>
      </c>
      <c r="I3857" s="152">
        <f t="shared" si="491"/>
        <v>0.22658022663499899</v>
      </c>
      <c r="J3857" s="152">
        <f t="shared" si="489"/>
        <v>5.1563036973178988E-5</v>
      </c>
      <c r="K3857" s="3" t="e">
        <f t="shared" ca="1" si="485"/>
        <v>#NAME?</v>
      </c>
      <c r="L3857" s="153" t="e">
        <f t="shared" ca="1" si="490"/>
        <v>#NAME?</v>
      </c>
      <c r="M3857" s="195" t="e">
        <f ca="1">_xll.BInterpol(cf!$A$2:$A$68,cf!$C$2:$C$68,params!B3857,"cubic")</f>
        <v>#NAME?</v>
      </c>
      <c r="N3857" s="195" t="e">
        <f ca="1">+_xll.BInterpol(#REF!,#REF!,params!B3857,"cubic")</f>
        <v>#NAME?</v>
      </c>
      <c r="O3857" s="153" t="e">
        <f t="shared" ca="1" si="486"/>
        <v>#NAME?</v>
      </c>
    </row>
    <row r="3858" spans="1:15">
      <c r="A3858">
        <v>3855</v>
      </c>
      <c r="B3858">
        <f t="shared" si="484"/>
        <v>15.42</v>
      </c>
      <c r="C3858" s="151" t="e">
        <f ca="1">+_xll.BInterpol(Boost!$R$6:$R$66,Boost!$AZ$6:$AZ$66,params!B3858,"cubic")</f>
        <v>#NAME?</v>
      </c>
      <c r="D3858" s="151" t="e">
        <f ca="1">+_xll.BInterpol(Boost!$R$6:$R$66,Boost!$AX$6:$AX$66,params!B3858,"cubic")</f>
        <v>#NAME?</v>
      </c>
      <c r="E3858" s="198" t="e">
        <f t="shared" ca="1" si="487"/>
        <v>#NAME?</v>
      </c>
      <c r="F3858" s="151" t="e">
        <f ca="1">+_xll.BInterpol(Boost!$R$6:$R$66,Boost!$AY$6:$AY$66,params!B3858,"cubic")</f>
        <v>#NAME?</v>
      </c>
      <c r="G3858" s="151" t="e">
        <f ca="1">_xll.BInterpol(cf!$A$2:$A$68,cf!$B$2:$B$68,params!B3858,"cubic")/100</f>
        <v>#NAME?</v>
      </c>
      <c r="H3858" s="199" t="e">
        <f t="shared" ca="1" si="488"/>
        <v>#NAME?</v>
      </c>
      <c r="I3858" s="152">
        <f t="shared" si="491"/>
        <v>0.22663178623455094</v>
      </c>
      <c r="J3858" s="152">
        <f t="shared" si="489"/>
        <v>5.1559599551942448E-5</v>
      </c>
      <c r="K3858" s="3" t="e">
        <f t="shared" ca="1" si="485"/>
        <v>#NAME?</v>
      </c>
      <c r="L3858" s="153" t="e">
        <f t="shared" ca="1" si="490"/>
        <v>#NAME?</v>
      </c>
      <c r="M3858" s="195" t="e">
        <f ca="1">_xll.BInterpol(cf!$A$2:$A$68,cf!$C$2:$C$68,params!B3858,"cubic")</f>
        <v>#NAME?</v>
      </c>
      <c r="N3858" s="195" t="e">
        <f ca="1">+_xll.BInterpol(#REF!,#REF!,params!B3858,"cubic")</f>
        <v>#NAME?</v>
      </c>
      <c r="O3858" s="153" t="e">
        <f t="shared" ca="1" si="486"/>
        <v>#NAME?</v>
      </c>
    </row>
    <row r="3859" spans="1:15">
      <c r="A3859">
        <v>3856</v>
      </c>
      <c r="B3859">
        <f t="shared" si="484"/>
        <v>15.423999999999999</v>
      </c>
      <c r="C3859" s="151" t="e">
        <f ca="1">+_xll.BInterpol(Boost!$R$6:$R$66,Boost!$AZ$6:$AZ$66,params!B3859,"cubic")</f>
        <v>#NAME?</v>
      </c>
      <c r="D3859" s="151" t="e">
        <f ca="1">+_xll.BInterpol(Boost!$R$6:$R$66,Boost!$AX$6:$AX$66,params!B3859,"cubic")</f>
        <v>#NAME?</v>
      </c>
      <c r="E3859" s="198" t="e">
        <f t="shared" ca="1" si="487"/>
        <v>#NAME?</v>
      </c>
      <c r="F3859" s="151" t="e">
        <f ca="1">+_xll.BInterpol(Boost!$R$6:$R$66,Boost!$AY$6:$AY$66,params!B3859,"cubic")</f>
        <v>#NAME?</v>
      </c>
      <c r="G3859" s="151" t="e">
        <f ca="1">_xll.BInterpol(cf!$A$2:$A$68,cf!$B$2:$B$68,params!B3859,"cubic")/100</f>
        <v>#NAME?</v>
      </c>
      <c r="H3859" s="199" t="e">
        <f t="shared" ca="1" si="488"/>
        <v>#NAME?</v>
      </c>
      <c r="I3859" s="152">
        <f t="shared" si="491"/>
        <v>0.22668334239691079</v>
      </c>
      <c r="J3859" s="152">
        <f t="shared" si="489"/>
        <v>5.1556162359855939E-5</v>
      </c>
      <c r="K3859" s="3" t="e">
        <f t="shared" ca="1" si="485"/>
        <v>#NAME?</v>
      </c>
      <c r="L3859" s="153" t="e">
        <f t="shared" ca="1" si="490"/>
        <v>#NAME?</v>
      </c>
      <c r="M3859" s="195" t="e">
        <f ca="1">_xll.BInterpol(cf!$A$2:$A$68,cf!$C$2:$C$68,params!B3859,"cubic")</f>
        <v>#NAME?</v>
      </c>
      <c r="N3859" s="195" t="e">
        <f ca="1">+_xll.BInterpol(#REF!,#REF!,params!B3859,"cubic")</f>
        <v>#NAME?</v>
      </c>
      <c r="O3859" s="153" t="e">
        <f t="shared" ca="1" si="486"/>
        <v>#NAME?</v>
      </c>
    </row>
    <row r="3860" spans="1:15">
      <c r="A3860">
        <v>3857</v>
      </c>
      <c r="B3860">
        <f t="shared" si="484"/>
        <v>15.428000000000001</v>
      </c>
      <c r="C3860" s="151" t="e">
        <f ca="1">+_xll.BInterpol(Boost!$R$6:$R$66,Boost!$AZ$6:$AZ$66,params!B3860,"cubic")</f>
        <v>#NAME?</v>
      </c>
      <c r="D3860" s="151" t="e">
        <f ca="1">+_xll.BInterpol(Boost!$R$6:$R$66,Boost!$AX$6:$AX$66,params!B3860,"cubic")</f>
        <v>#NAME?</v>
      </c>
      <c r="E3860" s="198" t="e">
        <f t="shared" ca="1" si="487"/>
        <v>#NAME?</v>
      </c>
      <c r="F3860" s="151" t="e">
        <f ca="1">+_xll.BInterpol(Boost!$R$6:$R$66,Boost!$AY$6:$AY$66,params!B3860,"cubic")</f>
        <v>#NAME?</v>
      </c>
      <c r="G3860" s="151" t="e">
        <f ca="1">_xll.BInterpol(cf!$A$2:$A$68,cf!$B$2:$B$68,params!B3860,"cubic")/100</f>
        <v>#NAME?</v>
      </c>
      <c r="H3860" s="199" t="e">
        <f t="shared" ca="1" si="488"/>
        <v>#NAME?</v>
      </c>
      <c r="I3860" s="152">
        <f t="shared" si="491"/>
        <v>0.22673489512230771</v>
      </c>
      <c r="J3860" s="152">
        <f t="shared" si="489"/>
        <v>5.1552725396919463E-5</v>
      </c>
      <c r="K3860" s="3" t="e">
        <f t="shared" ca="1" si="485"/>
        <v>#NAME?</v>
      </c>
      <c r="L3860" s="153" t="e">
        <f t="shared" ca="1" si="490"/>
        <v>#NAME?</v>
      </c>
      <c r="M3860" s="195" t="e">
        <f ca="1">_xll.BInterpol(cf!$A$2:$A$68,cf!$C$2:$C$68,params!B3860,"cubic")</f>
        <v>#NAME?</v>
      </c>
      <c r="N3860" s="195" t="e">
        <f ca="1">+_xll.BInterpol(#REF!,#REF!,params!B3860,"cubic")</f>
        <v>#NAME?</v>
      </c>
      <c r="O3860" s="153" t="e">
        <f t="shared" ca="1" si="486"/>
        <v>#NAME?</v>
      </c>
    </row>
    <row r="3861" spans="1:15">
      <c r="A3861">
        <v>3858</v>
      </c>
      <c r="B3861">
        <f t="shared" si="484"/>
        <v>15.432</v>
      </c>
      <c r="C3861" s="151" t="e">
        <f ca="1">+_xll.BInterpol(Boost!$R$6:$R$66,Boost!$AZ$6:$AZ$66,params!B3861,"cubic")</f>
        <v>#NAME?</v>
      </c>
      <c r="D3861" s="151" t="e">
        <f ca="1">+_xll.BInterpol(Boost!$R$6:$R$66,Boost!$AX$6:$AX$66,params!B3861,"cubic")</f>
        <v>#NAME?</v>
      </c>
      <c r="E3861" s="198" t="e">
        <f t="shared" ca="1" si="487"/>
        <v>#NAME?</v>
      </c>
      <c r="F3861" s="151" t="e">
        <f ca="1">+_xll.BInterpol(Boost!$R$6:$R$66,Boost!$AY$6:$AY$66,params!B3861,"cubic")</f>
        <v>#NAME?</v>
      </c>
      <c r="G3861" s="151" t="e">
        <f ca="1">_xll.BInterpol(cf!$A$2:$A$68,cf!$B$2:$B$68,params!B3861,"cubic")/100</f>
        <v>#NAME?</v>
      </c>
      <c r="H3861" s="199" t="e">
        <f t="shared" ca="1" si="488"/>
        <v>#NAME?</v>
      </c>
      <c r="I3861" s="152">
        <f t="shared" si="491"/>
        <v>0.22678644441097084</v>
      </c>
      <c r="J3861" s="152">
        <f t="shared" si="489"/>
        <v>5.1549288663133019E-5</v>
      </c>
      <c r="K3861" s="3" t="e">
        <f t="shared" ca="1" si="485"/>
        <v>#NAME?</v>
      </c>
      <c r="L3861" s="153" t="e">
        <f t="shared" ca="1" si="490"/>
        <v>#NAME?</v>
      </c>
      <c r="M3861" s="195" t="e">
        <f ca="1">_xll.BInterpol(cf!$A$2:$A$68,cf!$C$2:$C$68,params!B3861,"cubic")</f>
        <v>#NAME?</v>
      </c>
      <c r="N3861" s="195" t="e">
        <f ca="1">+_xll.BInterpol(#REF!,#REF!,params!B3861,"cubic")</f>
        <v>#NAME?</v>
      </c>
      <c r="O3861" s="153" t="e">
        <f t="shared" ca="1" si="486"/>
        <v>#NAME?</v>
      </c>
    </row>
    <row r="3862" spans="1:15">
      <c r="A3862">
        <v>3859</v>
      </c>
      <c r="B3862">
        <f t="shared" si="484"/>
        <v>15.436</v>
      </c>
      <c r="C3862" s="151" t="e">
        <f ca="1">+_xll.BInterpol(Boost!$R$6:$R$66,Boost!$AZ$6:$AZ$66,params!B3862,"cubic")</f>
        <v>#NAME?</v>
      </c>
      <c r="D3862" s="151" t="e">
        <f ca="1">+_xll.BInterpol(Boost!$R$6:$R$66,Boost!$AX$6:$AX$66,params!B3862,"cubic")</f>
        <v>#NAME?</v>
      </c>
      <c r="E3862" s="198" t="e">
        <f t="shared" ca="1" si="487"/>
        <v>#NAME?</v>
      </c>
      <c r="F3862" s="151" t="e">
        <f ca="1">+_xll.BInterpol(Boost!$R$6:$R$66,Boost!$AY$6:$AY$66,params!B3862,"cubic")</f>
        <v>#NAME?</v>
      </c>
      <c r="G3862" s="151" t="e">
        <f ca="1">_xll.BInterpol(cf!$A$2:$A$68,cf!$B$2:$B$68,params!B3862,"cubic")/100</f>
        <v>#NAME?</v>
      </c>
      <c r="H3862" s="199" t="e">
        <f t="shared" ca="1" si="488"/>
        <v>#NAME?</v>
      </c>
      <c r="I3862" s="152">
        <f t="shared" si="491"/>
        <v>0.22683799026312934</v>
      </c>
      <c r="J3862" s="152">
        <f t="shared" si="489"/>
        <v>5.1545852158496608E-5</v>
      </c>
      <c r="K3862" s="3" t="e">
        <f t="shared" ca="1" si="485"/>
        <v>#NAME?</v>
      </c>
      <c r="L3862" s="153" t="e">
        <f t="shared" ca="1" si="490"/>
        <v>#NAME?</v>
      </c>
      <c r="M3862" s="195" t="e">
        <f ca="1">_xll.BInterpol(cf!$A$2:$A$68,cf!$C$2:$C$68,params!B3862,"cubic")</f>
        <v>#NAME?</v>
      </c>
      <c r="N3862" s="195" t="e">
        <f ca="1">+_xll.BInterpol(#REF!,#REF!,params!B3862,"cubic")</f>
        <v>#NAME?</v>
      </c>
      <c r="O3862" s="153" t="e">
        <f t="shared" ca="1" si="486"/>
        <v>#NAME?</v>
      </c>
    </row>
    <row r="3863" spans="1:15">
      <c r="A3863">
        <v>3860</v>
      </c>
      <c r="B3863">
        <f t="shared" si="484"/>
        <v>15.44</v>
      </c>
      <c r="C3863" s="151" t="e">
        <f ca="1">+_xll.BInterpol(Boost!$R$6:$R$66,Boost!$AZ$6:$AZ$66,params!B3863,"cubic")</f>
        <v>#NAME?</v>
      </c>
      <c r="D3863" s="151" t="e">
        <f ca="1">+_xll.BInterpol(Boost!$R$6:$R$66,Boost!$AX$6:$AX$66,params!B3863,"cubic")</f>
        <v>#NAME?</v>
      </c>
      <c r="E3863" s="198" t="e">
        <f t="shared" ca="1" si="487"/>
        <v>#NAME?</v>
      </c>
      <c r="F3863" s="151" t="e">
        <f ca="1">+_xll.BInterpol(Boost!$R$6:$R$66,Boost!$AY$6:$AY$66,params!B3863,"cubic")</f>
        <v>#NAME?</v>
      </c>
      <c r="G3863" s="151" t="e">
        <f ca="1">_xll.BInterpol(cf!$A$2:$A$68,cf!$B$2:$B$68,params!B3863,"cubic")/100</f>
        <v>#NAME?</v>
      </c>
      <c r="H3863" s="199" t="e">
        <f t="shared" ca="1" si="488"/>
        <v>#NAME?</v>
      </c>
      <c r="I3863" s="152">
        <f t="shared" si="491"/>
        <v>0.22688953267901213</v>
      </c>
      <c r="J3863" s="152">
        <f t="shared" si="489"/>
        <v>5.1542415882788184E-5</v>
      </c>
      <c r="K3863" s="3" t="e">
        <f t="shared" ca="1" si="485"/>
        <v>#NAME?</v>
      </c>
      <c r="L3863" s="153" t="e">
        <f t="shared" ca="1" si="490"/>
        <v>#NAME?</v>
      </c>
      <c r="M3863" s="195" t="e">
        <f ca="1">_xll.BInterpol(cf!$A$2:$A$68,cf!$C$2:$C$68,params!B3863,"cubic")</f>
        <v>#NAME?</v>
      </c>
      <c r="N3863" s="195" t="e">
        <f ca="1">+_xll.BInterpol(#REF!,#REF!,params!B3863,"cubic")</f>
        <v>#NAME?</v>
      </c>
      <c r="O3863" s="153" t="e">
        <f t="shared" ca="1" si="486"/>
        <v>#NAME?</v>
      </c>
    </row>
    <row r="3864" spans="1:15">
      <c r="A3864">
        <v>3861</v>
      </c>
      <c r="B3864">
        <f t="shared" si="484"/>
        <v>15.444000000000001</v>
      </c>
      <c r="C3864" s="151" t="e">
        <f ca="1">+_xll.BInterpol(Boost!$R$6:$R$66,Boost!$AZ$6:$AZ$66,params!B3864,"cubic")</f>
        <v>#NAME?</v>
      </c>
      <c r="D3864" s="151" t="e">
        <f ca="1">+_xll.BInterpol(Boost!$R$6:$R$66,Boost!$AX$6:$AX$66,params!B3864,"cubic")</f>
        <v>#NAME?</v>
      </c>
      <c r="E3864" s="198" t="e">
        <f t="shared" ca="1" si="487"/>
        <v>#NAME?</v>
      </c>
      <c r="F3864" s="151" t="e">
        <f ca="1">+_xll.BInterpol(Boost!$R$6:$R$66,Boost!$AY$6:$AY$66,params!B3864,"cubic")</f>
        <v>#NAME?</v>
      </c>
      <c r="G3864" s="151" t="e">
        <f ca="1">_xll.BInterpol(cf!$A$2:$A$68,cf!$B$2:$B$68,params!B3864,"cubic")/100</f>
        <v>#NAME?</v>
      </c>
      <c r="H3864" s="199" t="e">
        <f t="shared" ca="1" si="488"/>
        <v>#NAME?</v>
      </c>
      <c r="I3864" s="152">
        <f t="shared" si="491"/>
        <v>0.22694107165884847</v>
      </c>
      <c r="J3864" s="152">
        <f t="shared" si="489"/>
        <v>5.1538979836340815E-5</v>
      </c>
      <c r="K3864" s="3" t="e">
        <f t="shared" ca="1" si="485"/>
        <v>#NAME?</v>
      </c>
      <c r="L3864" s="153" t="e">
        <f t="shared" ca="1" si="490"/>
        <v>#NAME?</v>
      </c>
      <c r="M3864" s="195" t="e">
        <f ca="1">_xll.BInterpol(cf!$A$2:$A$68,cf!$C$2:$C$68,params!B3864,"cubic")</f>
        <v>#NAME?</v>
      </c>
      <c r="N3864" s="195" t="e">
        <f ca="1">+_xll.BInterpol(#REF!,#REF!,params!B3864,"cubic")</f>
        <v>#NAME?</v>
      </c>
      <c r="O3864" s="153" t="e">
        <f t="shared" ca="1" si="486"/>
        <v>#NAME?</v>
      </c>
    </row>
    <row r="3865" spans="1:15">
      <c r="A3865">
        <v>3862</v>
      </c>
      <c r="B3865">
        <f t="shared" si="484"/>
        <v>15.448</v>
      </c>
      <c r="C3865" s="151" t="e">
        <f ca="1">+_xll.BInterpol(Boost!$R$6:$R$66,Boost!$AZ$6:$AZ$66,params!B3865,"cubic")</f>
        <v>#NAME?</v>
      </c>
      <c r="D3865" s="151" t="e">
        <f ca="1">+_xll.BInterpol(Boost!$R$6:$R$66,Boost!$AX$6:$AX$66,params!B3865,"cubic")</f>
        <v>#NAME?</v>
      </c>
      <c r="E3865" s="198" t="e">
        <f t="shared" ca="1" si="487"/>
        <v>#NAME?</v>
      </c>
      <c r="F3865" s="151" t="e">
        <f ca="1">+_xll.BInterpol(Boost!$R$6:$R$66,Boost!$AY$6:$AY$66,params!B3865,"cubic")</f>
        <v>#NAME?</v>
      </c>
      <c r="G3865" s="151" t="e">
        <f ca="1">_xll.BInterpol(cf!$A$2:$A$68,cf!$B$2:$B$68,params!B3865,"cubic")/100</f>
        <v>#NAME?</v>
      </c>
      <c r="H3865" s="199" t="e">
        <f t="shared" ca="1" si="488"/>
        <v>#NAME?</v>
      </c>
      <c r="I3865" s="152">
        <f t="shared" si="491"/>
        <v>0.22699260720286729</v>
      </c>
      <c r="J3865" s="152">
        <f t="shared" si="489"/>
        <v>5.1535544018821433E-5</v>
      </c>
      <c r="K3865" s="3" t="e">
        <f t="shared" ca="1" si="485"/>
        <v>#NAME?</v>
      </c>
      <c r="L3865" s="153" t="e">
        <f t="shared" ca="1" si="490"/>
        <v>#NAME?</v>
      </c>
      <c r="M3865" s="195" t="e">
        <f ca="1">_xll.BInterpol(cf!$A$2:$A$68,cf!$C$2:$C$68,params!B3865,"cubic")</f>
        <v>#NAME?</v>
      </c>
      <c r="N3865" s="195" t="e">
        <f ca="1">+_xll.BInterpol(#REF!,#REF!,params!B3865,"cubic")</f>
        <v>#NAME?</v>
      </c>
      <c r="O3865" s="153" t="e">
        <f t="shared" ca="1" si="486"/>
        <v>#NAME?</v>
      </c>
    </row>
    <row r="3866" spans="1:15">
      <c r="A3866">
        <v>3863</v>
      </c>
      <c r="B3866">
        <f t="shared" si="484"/>
        <v>15.452</v>
      </c>
      <c r="C3866" s="151" t="e">
        <f ca="1">+_xll.BInterpol(Boost!$R$6:$R$66,Boost!$AZ$6:$AZ$66,params!B3866,"cubic")</f>
        <v>#NAME?</v>
      </c>
      <c r="D3866" s="151" t="e">
        <f ca="1">+_xll.BInterpol(Boost!$R$6:$R$66,Boost!$AX$6:$AX$66,params!B3866,"cubic")</f>
        <v>#NAME?</v>
      </c>
      <c r="E3866" s="198" t="e">
        <f t="shared" ca="1" si="487"/>
        <v>#NAME?</v>
      </c>
      <c r="F3866" s="151" t="e">
        <f ca="1">+_xll.BInterpol(Boost!$R$6:$R$66,Boost!$AY$6:$AY$66,params!B3866,"cubic")</f>
        <v>#NAME?</v>
      </c>
      <c r="G3866" s="151" t="e">
        <f ca="1">_xll.BInterpol(cf!$A$2:$A$68,cf!$B$2:$B$68,params!B3866,"cubic")/100</f>
        <v>#NAME?</v>
      </c>
      <c r="H3866" s="199" t="e">
        <f t="shared" ca="1" si="488"/>
        <v>#NAME?</v>
      </c>
      <c r="I3866" s="152">
        <f t="shared" si="491"/>
        <v>0.22704413931129774</v>
      </c>
      <c r="J3866" s="152">
        <f t="shared" si="489"/>
        <v>5.1532108430452084E-5</v>
      </c>
      <c r="K3866" s="3" t="e">
        <f t="shared" ca="1" si="485"/>
        <v>#NAME?</v>
      </c>
      <c r="L3866" s="153" t="e">
        <f t="shared" ca="1" si="490"/>
        <v>#NAME?</v>
      </c>
      <c r="M3866" s="195" t="e">
        <f ca="1">_xll.BInterpol(cf!$A$2:$A$68,cf!$C$2:$C$68,params!B3866,"cubic")</f>
        <v>#NAME?</v>
      </c>
      <c r="N3866" s="195" t="e">
        <f ca="1">+_xll.BInterpol(#REF!,#REF!,params!B3866,"cubic")</f>
        <v>#NAME?</v>
      </c>
      <c r="O3866" s="153" t="e">
        <f t="shared" ca="1" si="486"/>
        <v>#NAME?</v>
      </c>
    </row>
    <row r="3867" spans="1:15">
      <c r="A3867">
        <v>3864</v>
      </c>
      <c r="B3867">
        <f t="shared" si="484"/>
        <v>15.456</v>
      </c>
      <c r="C3867" s="151" t="e">
        <f ca="1">+_xll.BInterpol(Boost!$R$6:$R$66,Boost!$AZ$6:$AZ$66,params!B3867,"cubic")</f>
        <v>#NAME?</v>
      </c>
      <c r="D3867" s="151" t="e">
        <f ca="1">+_xll.BInterpol(Boost!$R$6:$R$66,Boost!$AX$6:$AX$66,params!B3867,"cubic")</f>
        <v>#NAME?</v>
      </c>
      <c r="E3867" s="198" t="e">
        <f t="shared" ca="1" si="487"/>
        <v>#NAME?</v>
      </c>
      <c r="F3867" s="151" t="e">
        <f ca="1">+_xll.BInterpol(Boost!$R$6:$R$66,Boost!$AY$6:$AY$66,params!B3867,"cubic")</f>
        <v>#NAME?</v>
      </c>
      <c r="G3867" s="151" t="e">
        <f ca="1">_xll.BInterpol(cf!$A$2:$A$68,cf!$B$2:$B$68,params!B3867,"cubic")/100</f>
        <v>#NAME?</v>
      </c>
      <c r="H3867" s="199" t="e">
        <f t="shared" ca="1" si="488"/>
        <v>#NAME?</v>
      </c>
      <c r="I3867" s="152">
        <f t="shared" si="491"/>
        <v>0.22709566798436875</v>
      </c>
      <c r="J3867" s="152">
        <f t="shared" si="489"/>
        <v>5.1528673071010722E-5</v>
      </c>
      <c r="K3867" s="3" t="e">
        <f t="shared" ca="1" si="485"/>
        <v>#NAME?</v>
      </c>
      <c r="L3867" s="153" t="e">
        <f t="shared" ca="1" si="490"/>
        <v>#NAME?</v>
      </c>
      <c r="M3867" s="195" t="e">
        <f ca="1">_xll.BInterpol(cf!$A$2:$A$68,cf!$C$2:$C$68,params!B3867,"cubic")</f>
        <v>#NAME?</v>
      </c>
      <c r="N3867" s="195" t="e">
        <f ca="1">+_xll.BInterpol(#REF!,#REF!,params!B3867,"cubic")</f>
        <v>#NAME?</v>
      </c>
      <c r="O3867" s="153" t="e">
        <f t="shared" ca="1" si="486"/>
        <v>#NAME?</v>
      </c>
    </row>
    <row r="3868" spans="1:15">
      <c r="A3868">
        <v>3865</v>
      </c>
      <c r="B3868">
        <f t="shared" si="484"/>
        <v>15.46</v>
      </c>
      <c r="C3868" s="151" t="e">
        <f ca="1">+_xll.BInterpol(Boost!$R$6:$R$66,Boost!$AZ$6:$AZ$66,params!B3868,"cubic")</f>
        <v>#NAME?</v>
      </c>
      <c r="D3868" s="151" t="e">
        <f ca="1">+_xll.BInterpol(Boost!$R$6:$R$66,Boost!$AX$6:$AX$66,params!B3868,"cubic")</f>
        <v>#NAME?</v>
      </c>
      <c r="E3868" s="198" t="e">
        <f t="shared" ca="1" si="487"/>
        <v>#NAME?</v>
      </c>
      <c r="F3868" s="151" t="e">
        <f ca="1">+_xll.BInterpol(Boost!$R$6:$R$66,Boost!$AY$6:$AY$66,params!B3868,"cubic")</f>
        <v>#NAME?</v>
      </c>
      <c r="G3868" s="151" t="e">
        <f ca="1">_xll.BInterpol(cf!$A$2:$A$68,cf!$B$2:$B$68,params!B3868,"cubic")/100</f>
        <v>#NAME?</v>
      </c>
      <c r="H3868" s="199" t="e">
        <f t="shared" ca="1" si="488"/>
        <v>#NAME?</v>
      </c>
      <c r="I3868" s="152">
        <f t="shared" si="491"/>
        <v>0.22714719322230947</v>
      </c>
      <c r="J3868" s="152">
        <f t="shared" si="489"/>
        <v>5.1525237940719393E-5</v>
      </c>
      <c r="K3868" s="3" t="e">
        <f t="shared" ca="1" si="485"/>
        <v>#NAME?</v>
      </c>
      <c r="L3868" s="153" t="e">
        <f t="shared" ca="1" si="490"/>
        <v>#NAME?</v>
      </c>
      <c r="M3868" s="195" t="e">
        <f ca="1">_xll.BInterpol(cf!$A$2:$A$68,cf!$C$2:$C$68,params!B3868,"cubic")</f>
        <v>#NAME?</v>
      </c>
      <c r="N3868" s="195" t="e">
        <f ca="1">+_xll.BInterpol(#REF!,#REF!,params!B3868,"cubic")</f>
        <v>#NAME?</v>
      </c>
      <c r="O3868" s="153" t="e">
        <f t="shared" ca="1" si="486"/>
        <v>#NAME?</v>
      </c>
    </row>
    <row r="3869" spans="1:15">
      <c r="A3869">
        <v>3866</v>
      </c>
      <c r="B3869">
        <f t="shared" si="484"/>
        <v>15.464</v>
      </c>
      <c r="C3869" s="151" t="e">
        <f ca="1">+_xll.BInterpol(Boost!$R$6:$R$66,Boost!$AZ$6:$AZ$66,params!B3869,"cubic")</f>
        <v>#NAME?</v>
      </c>
      <c r="D3869" s="151" t="e">
        <f ca="1">+_xll.BInterpol(Boost!$R$6:$R$66,Boost!$AX$6:$AX$66,params!B3869,"cubic")</f>
        <v>#NAME?</v>
      </c>
      <c r="E3869" s="198" t="e">
        <f t="shared" ca="1" si="487"/>
        <v>#NAME?</v>
      </c>
      <c r="F3869" s="151" t="e">
        <f ca="1">+_xll.BInterpol(Boost!$R$6:$R$66,Boost!$AY$6:$AY$66,params!B3869,"cubic")</f>
        <v>#NAME?</v>
      </c>
      <c r="G3869" s="151" t="e">
        <f ca="1">_xll.BInterpol(cf!$A$2:$A$68,cf!$B$2:$B$68,params!B3869,"cubic")/100</f>
        <v>#NAME?</v>
      </c>
      <c r="H3869" s="199" t="e">
        <f t="shared" ca="1" si="488"/>
        <v>#NAME?</v>
      </c>
      <c r="I3869" s="152">
        <f t="shared" si="491"/>
        <v>0.22719871502534883</v>
      </c>
      <c r="J3869" s="152">
        <f t="shared" si="489"/>
        <v>5.1521803039356051E-5</v>
      </c>
      <c r="K3869" s="3" t="e">
        <f t="shared" ca="1" si="485"/>
        <v>#NAME?</v>
      </c>
      <c r="L3869" s="153" t="e">
        <f t="shared" ca="1" si="490"/>
        <v>#NAME?</v>
      </c>
      <c r="M3869" s="195" t="e">
        <f ca="1">_xll.BInterpol(cf!$A$2:$A$68,cf!$C$2:$C$68,params!B3869,"cubic")</f>
        <v>#NAME?</v>
      </c>
      <c r="N3869" s="195" t="e">
        <f ca="1">+_xll.BInterpol(#REF!,#REF!,params!B3869,"cubic")</f>
        <v>#NAME?</v>
      </c>
      <c r="O3869" s="153" t="e">
        <f t="shared" ca="1" si="486"/>
        <v>#NAME?</v>
      </c>
    </row>
    <row r="3870" spans="1:15">
      <c r="A3870">
        <v>3867</v>
      </c>
      <c r="B3870">
        <f t="shared" si="484"/>
        <v>15.468</v>
      </c>
      <c r="C3870" s="151" t="e">
        <f ca="1">+_xll.BInterpol(Boost!$R$6:$R$66,Boost!$AZ$6:$AZ$66,params!B3870,"cubic")</f>
        <v>#NAME?</v>
      </c>
      <c r="D3870" s="151" t="e">
        <f ca="1">+_xll.BInterpol(Boost!$R$6:$R$66,Boost!$AX$6:$AX$66,params!B3870,"cubic")</f>
        <v>#NAME?</v>
      </c>
      <c r="E3870" s="198" t="e">
        <f t="shared" ca="1" si="487"/>
        <v>#NAME?</v>
      </c>
      <c r="F3870" s="151" t="e">
        <f ca="1">+_xll.BInterpol(Boost!$R$6:$R$66,Boost!$AY$6:$AY$66,params!B3870,"cubic")</f>
        <v>#NAME?</v>
      </c>
      <c r="G3870" s="151" t="e">
        <f ca="1">_xll.BInterpol(cf!$A$2:$A$68,cf!$B$2:$B$68,params!B3870,"cubic")/100</f>
        <v>#NAME?</v>
      </c>
      <c r="H3870" s="199" t="e">
        <f t="shared" ca="1" si="488"/>
        <v>#NAME?</v>
      </c>
      <c r="I3870" s="152">
        <f t="shared" si="491"/>
        <v>0.22725023339371575</v>
      </c>
      <c r="J3870" s="152">
        <f t="shared" si="489"/>
        <v>5.1518368366920697E-5</v>
      </c>
      <c r="K3870" s="3" t="e">
        <f t="shared" ca="1" si="485"/>
        <v>#NAME?</v>
      </c>
      <c r="L3870" s="153" t="e">
        <f t="shared" ca="1" si="490"/>
        <v>#NAME?</v>
      </c>
      <c r="M3870" s="195" t="e">
        <f ca="1">_xll.BInterpol(cf!$A$2:$A$68,cf!$C$2:$C$68,params!B3870,"cubic")</f>
        <v>#NAME?</v>
      </c>
      <c r="N3870" s="195" t="e">
        <f ca="1">+_xll.BInterpol(#REF!,#REF!,params!B3870,"cubic")</f>
        <v>#NAME?</v>
      </c>
      <c r="O3870" s="153" t="e">
        <f t="shared" ca="1" si="486"/>
        <v>#NAME?</v>
      </c>
    </row>
    <row r="3871" spans="1:15">
      <c r="A3871">
        <v>3868</v>
      </c>
      <c r="B3871">
        <f t="shared" si="484"/>
        <v>15.472</v>
      </c>
      <c r="C3871" s="151" t="e">
        <f ca="1">+_xll.BInterpol(Boost!$R$6:$R$66,Boost!$AZ$6:$AZ$66,params!B3871,"cubic")</f>
        <v>#NAME?</v>
      </c>
      <c r="D3871" s="151" t="e">
        <f ca="1">+_xll.BInterpol(Boost!$R$6:$R$66,Boost!$AX$6:$AX$66,params!B3871,"cubic")</f>
        <v>#NAME?</v>
      </c>
      <c r="E3871" s="198" t="e">
        <f t="shared" ca="1" si="487"/>
        <v>#NAME?</v>
      </c>
      <c r="F3871" s="151" t="e">
        <f ca="1">+_xll.BInterpol(Boost!$R$6:$R$66,Boost!$AY$6:$AY$66,params!B3871,"cubic")</f>
        <v>#NAME?</v>
      </c>
      <c r="G3871" s="151" t="e">
        <f ca="1">_xll.BInterpol(cf!$A$2:$A$68,cf!$B$2:$B$68,params!B3871,"cubic")/100</f>
        <v>#NAME?</v>
      </c>
      <c r="H3871" s="199" t="e">
        <f t="shared" ca="1" si="488"/>
        <v>#NAME?</v>
      </c>
      <c r="I3871" s="152">
        <f t="shared" si="491"/>
        <v>0.22730174832763927</v>
      </c>
      <c r="J3871" s="152">
        <f t="shared" si="489"/>
        <v>5.1514933923524353E-5</v>
      </c>
      <c r="K3871" s="3" t="e">
        <f t="shared" ca="1" si="485"/>
        <v>#NAME?</v>
      </c>
      <c r="L3871" s="153" t="e">
        <f t="shared" ca="1" si="490"/>
        <v>#NAME?</v>
      </c>
      <c r="M3871" s="195" t="e">
        <f ca="1">_xll.BInterpol(cf!$A$2:$A$68,cf!$C$2:$C$68,params!B3871,"cubic")</f>
        <v>#NAME?</v>
      </c>
      <c r="N3871" s="195" t="e">
        <f ca="1">+_xll.BInterpol(#REF!,#REF!,params!B3871,"cubic")</f>
        <v>#NAME?</v>
      </c>
      <c r="O3871" s="153" t="e">
        <f t="shared" ca="1" si="486"/>
        <v>#NAME?</v>
      </c>
    </row>
    <row r="3872" spans="1:15">
      <c r="A3872">
        <v>3869</v>
      </c>
      <c r="B3872">
        <f t="shared" si="484"/>
        <v>15.476000000000001</v>
      </c>
      <c r="C3872" s="151" t="e">
        <f ca="1">+_xll.BInterpol(Boost!$R$6:$R$66,Boost!$AZ$6:$AZ$66,params!B3872,"cubic")</f>
        <v>#NAME?</v>
      </c>
      <c r="D3872" s="151" t="e">
        <f ca="1">+_xll.BInterpol(Boost!$R$6:$R$66,Boost!$AX$6:$AX$66,params!B3872,"cubic")</f>
        <v>#NAME?</v>
      </c>
      <c r="E3872" s="198" t="e">
        <f t="shared" ca="1" si="487"/>
        <v>#NAME?</v>
      </c>
      <c r="F3872" s="151" t="e">
        <f ca="1">+_xll.BInterpol(Boost!$R$6:$R$66,Boost!$AY$6:$AY$66,params!B3872,"cubic")</f>
        <v>#NAME?</v>
      </c>
      <c r="G3872" s="151" t="e">
        <f ca="1">_xll.BInterpol(cf!$A$2:$A$68,cf!$B$2:$B$68,params!B3872,"cubic")/100</f>
        <v>#NAME?</v>
      </c>
      <c r="H3872" s="199" t="e">
        <f t="shared" ca="1" si="488"/>
        <v>#NAME?</v>
      </c>
      <c r="I3872" s="152">
        <f t="shared" si="491"/>
        <v>0.22735325982734844</v>
      </c>
      <c r="J3872" s="152">
        <f t="shared" si="489"/>
        <v>5.1511499709167019E-5</v>
      </c>
      <c r="K3872" s="3" t="e">
        <f t="shared" ca="1" si="485"/>
        <v>#NAME?</v>
      </c>
      <c r="L3872" s="153" t="e">
        <f t="shared" ca="1" si="490"/>
        <v>#NAME?</v>
      </c>
      <c r="M3872" s="195" t="e">
        <f ca="1">_xll.BInterpol(cf!$A$2:$A$68,cf!$C$2:$C$68,params!B3872,"cubic")</f>
        <v>#NAME?</v>
      </c>
      <c r="N3872" s="195" t="e">
        <f ca="1">+_xll.BInterpol(#REF!,#REF!,params!B3872,"cubic")</f>
        <v>#NAME?</v>
      </c>
      <c r="O3872" s="153" t="e">
        <f t="shared" ca="1" si="486"/>
        <v>#NAME?</v>
      </c>
    </row>
    <row r="3873" spans="1:15">
      <c r="A3873">
        <v>3870</v>
      </c>
      <c r="B3873">
        <f t="shared" si="484"/>
        <v>15.48</v>
      </c>
      <c r="C3873" s="151" t="e">
        <f ca="1">+_xll.BInterpol(Boost!$R$6:$R$66,Boost!$AZ$6:$AZ$66,params!B3873,"cubic")</f>
        <v>#NAME?</v>
      </c>
      <c r="D3873" s="151" t="e">
        <f ca="1">+_xll.BInterpol(Boost!$R$6:$R$66,Boost!$AX$6:$AX$66,params!B3873,"cubic")</f>
        <v>#NAME?</v>
      </c>
      <c r="E3873" s="198" t="e">
        <f t="shared" ca="1" si="487"/>
        <v>#NAME?</v>
      </c>
      <c r="F3873" s="151" t="e">
        <f ca="1">+_xll.BInterpol(Boost!$R$6:$R$66,Boost!$AY$6:$AY$66,params!B3873,"cubic")</f>
        <v>#NAME?</v>
      </c>
      <c r="G3873" s="151" t="e">
        <f ca="1">_xll.BInterpol(cf!$A$2:$A$68,cf!$B$2:$B$68,params!B3873,"cubic")/100</f>
        <v>#NAME?</v>
      </c>
      <c r="H3873" s="199" t="e">
        <f t="shared" ca="1" si="488"/>
        <v>#NAME?</v>
      </c>
      <c r="I3873" s="152">
        <f t="shared" si="491"/>
        <v>0.22740476789307196</v>
      </c>
      <c r="J3873" s="152">
        <f t="shared" si="489"/>
        <v>5.1508065723515628E-5</v>
      </c>
      <c r="K3873" s="3" t="e">
        <f t="shared" ca="1" si="485"/>
        <v>#NAME?</v>
      </c>
      <c r="L3873" s="153" t="e">
        <f t="shared" ca="1" si="490"/>
        <v>#NAME?</v>
      </c>
      <c r="M3873" s="195" t="e">
        <f ca="1">_xll.BInterpol(cf!$A$2:$A$68,cf!$C$2:$C$68,params!B3873,"cubic")</f>
        <v>#NAME?</v>
      </c>
      <c r="N3873" s="195" t="e">
        <f ca="1">+_xll.BInterpol(#REF!,#REF!,params!B3873,"cubic")</f>
        <v>#NAME?</v>
      </c>
      <c r="O3873" s="153" t="e">
        <f t="shared" ca="1" si="486"/>
        <v>#NAME?</v>
      </c>
    </row>
    <row r="3874" spans="1:15">
      <c r="A3874">
        <v>3871</v>
      </c>
      <c r="B3874">
        <f t="shared" si="484"/>
        <v>15.484</v>
      </c>
      <c r="C3874" s="151" t="e">
        <f ca="1">+_xll.BInterpol(Boost!$R$6:$R$66,Boost!$AZ$6:$AZ$66,params!B3874,"cubic")</f>
        <v>#NAME?</v>
      </c>
      <c r="D3874" s="151" t="e">
        <f ca="1">+_xll.BInterpol(Boost!$R$6:$R$66,Boost!$AX$6:$AX$66,params!B3874,"cubic")</f>
        <v>#NAME?</v>
      </c>
      <c r="E3874" s="198" t="e">
        <f t="shared" ca="1" si="487"/>
        <v>#NAME?</v>
      </c>
      <c r="F3874" s="151" t="e">
        <f ca="1">+_xll.BInterpol(Boost!$R$6:$R$66,Boost!$AY$6:$AY$66,params!B3874,"cubic")</f>
        <v>#NAME?</v>
      </c>
      <c r="G3874" s="151" t="e">
        <f ca="1">_xll.BInterpol(cf!$A$2:$A$68,cf!$B$2:$B$68,params!B3874,"cubic")/100</f>
        <v>#NAME?</v>
      </c>
      <c r="H3874" s="199" t="e">
        <f t="shared" ca="1" si="488"/>
        <v>#NAME?</v>
      </c>
      <c r="I3874" s="152">
        <f t="shared" si="491"/>
        <v>0.22745627252503897</v>
      </c>
      <c r="J3874" s="152">
        <f t="shared" si="489"/>
        <v>5.1504631967014269E-5</v>
      </c>
      <c r="K3874" s="3" t="e">
        <f t="shared" ca="1" si="485"/>
        <v>#NAME?</v>
      </c>
      <c r="L3874" s="153" t="e">
        <f t="shared" ca="1" si="490"/>
        <v>#NAME?</v>
      </c>
      <c r="M3874" s="195" t="e">
        <f ca="1">_xll.BInterpol(cf!$A$2:$A$68,cf!$C$2:$C$68,params!B3874,"cubic")</f>
        <v>#NAME?</v>
      </c>
      <c r="N3874" s="195" t="e">
        <f ca="1">+_xll.BInterpol(#REF!,#REF!,params!B3874,"cubic")</f>
        <v>#NAME?</v>
      </c>
      <c r="O3874" s="153" t="e">
        <f t="shared" ca="1" si="486"/>
        <v>#NAME?</v>
      </c>
    </row>
    <row r="3875" spans="1:15">
      <c r="A3875">
        <v>3872</v>
      </c>
      <c r="B3875">
        <f t="shared" si="484"/>
        <v>15.488</v>
      </c>
      <c r="C3875" s="151" t="e">
        <f ca="1">+_xll.BInterpol(Boost!$R$6:$R$66,Boost!$AZ$6:$AZ$66,params!B3875,"cubic")</f>
        <v>#NAME?</v>
      </c>
      <c r="D3875" s="151" t="e">
        <f ca="1">+_xll.BInterpol(Boost!$R$6:$R$66,Boost!$AX$6:$AX$66,params!B3875,"cubic")</f>
        <v>#NAME?</v>
      </c>
      <c r="E3875" s="198" t="e">
        <f t="shared" ca="1" si="487"/>
        <v>#NAME?</v>
      </c>
      <c r="F3875" s="151" t="e">
        <f ca="1">+_xll.BInterpol(Boost!$R$6:$R$66,Boost!$AY$6:$AY$66,params!B3875,"cubic")</f>
        <v>#NAME?</v>
      </c>
      <c r="G3875" s="151" t="e">
        <f ca="1">_xll.BInterpol(cf!$A$2:$A$68,cf!$B$2:$B$68,params!B3875,"cubic")/100</f>
        <v>#NAME?</v>
      </c>
      <c r="H3875" s="199" t="e">
        <f t="shared" ca="1" si="488"/>
        <v>#NAME?</v>
      </c>
      <c r="I3875" s="152">
        <f t="shared" si="491"/>
        <v>0.22750777372347819</v>
      </c>
      <c r="J3875" s="152">
        <f t="shared" si="489"/>
        <v>5.1501198439218854E-5</v>
      </c>
      <c r="K3875" s="3" t="e">
        <f t="shared" ca="1" si="485"/>
        <v>#NAME?</v>
      </c>
      <c r="L3875" s="153" t="e">
        <f t="shared" ca="1" si="490"/>
        <v>#NAME?</v>
      </c>
      <c r="M3875" s="195" t="e">
        <f ca="1">_xll.BInterpol(cf!$A$2:$A$68,cf!$C$2:$C$68,params!B3875,"cubic")</f>
        <v>#NAME?</v>
      </c>
      <c r="N3875" s="195" t="e">
        <f ca="1">+_xll.BInterpol(#REF!,#REF!,params!B3875,"cubic")</f>
        <v>#NAME?</v>
      </c>
      <c r="O3875" s="153" t="e">
        <f t="shared" ca="1" si="486"/>
        <v>#NAME?</v>
      </c>
    </row>
    <row r="3876" spans="1:15">
      <c r="A3876">
        <v>3873</v>
      </c>
      <c r="B3876">
        <f t="shared" si="484"/>
        <v>15.492000000000001</v>
      </c>
      <c r="C3876" s="151" t="e">
        <f ca="1">+_xll.BInterpol(Boost!$R$6:$R$66,Boost!$AZ$6:$AZ$66,params!B3876,"cubic")</f>
        <v>#NAME?</v>
      </c>
      <c r="D3876" s="151" t="e">
        <f ca="1">+_xll.BInterpol(Boost!$R$6:$R$66,Boost!$AX$6:$AX$66,params!B3876,"cubic")</f>
        <v>#NAME?</v>
      </c>
      <c r="E3876" s="198" t="e">
        <f t="shared" ca="1" si="487"/>
        <v>#NAME?</v>
      </c>
      <c r="F3876" s="151" t="e">
        <f ca="1">+_xll.BInterpol(Boost!$R$6:$R$66,Boost!$AY$6:$AY$66,params!B3876,"cubic")</f>
        <v>#NAME?</v>
      </c>
      <c r="G3876" s="151" t="e">
        <f ca="1">_xll.BInterpol(cf!$A$2:$A$68,cf!$B$2:$B$68,params!B3876,"cubic")/100</f>
        <v>#NAME?</v>
      </c>
      <c r="H3876" s="199" t="e">
        <f t="shared" ca="1" si="488"/>
        <v>#NAME?</v>
      </c>
      <c r="I3876" s="152">
        <f t="shared" si="491"/>
        <v>0.22755927148861876</v>
      </c>
      <c r="J3876" s="152">
        <f t="shared" si="489"/>
        <v>5.149776514057347E-5</v>
      </c>
      <c r="K3876" s="3" t="e">
        <f t="shared" ca="1" si="485"/>
        <v>#NAME?</v>
      </c>
      <c r="L3876" s="153" t="e">
        <f t="shared" ca="1" si="490"/>
        <v>#NAME?</v>
      </c>
      <c r="M3876" s="195" t="e">
        <f ca="1">_xll.BInterpol(cf!$A$2:$A$68,cf!$C$2:$C$68,params!B3876,"cubic")</f>
        <v>#NAME?</v>
      </c>
      <c r="N3876" s="195" t="e">
        <f ca="1">+_xll.BInterpol(#REF!,#REF!,params!B3876,"cubic")</f>
        <v>#NAME?</v>
      </c>
      <c r="O3876" s="153" t="e">
        <f t="shared" ca="1" si="486"/>
        <v>#NAME?</v>
      </c>
    </row>
    <row r="3877" spans="1:15">
      <c r="A3877">
        <v>3874</v>
      </c>
      <c r="B3877">
        <f t="shared" si="484"/>
        <v>15.496</v>
      </c>
      <c r="C3877" s="151" t="e">
        <f ca="1">+_xll.BInterpol(Boost!$R$6:$R$66,Boost!$AZ$6:$AZ$66,params!B3877,"cubic")</f>
        <v>#NAME?</v>
      </c>
      <c r="D3877" s="151" t="e">
        <f ca="1">+_xll.BInterpol(Boost!$R$6:$R$66,Boost!$AX$6:$AX$66,params!B3877,"cubic")</f>
        <v>#NAME?</v>
      </c>
      <c r="E3877" s="198" t="e">
        <f t="shared" ca="1" si="487"/>
        <v>#NAME?</v>
      </c>
      <c r="F3877" s="151" t="e">
        <f ca="1">+_xll.BInterpol(Boost!$R$6:$R$66,Boost!$AY$6:$AY$66,params!B3877,"cubic")</f>
        <v>#NAME?</v>
      </c>
      <c r="G3877" s="151" t="e">
        <f ca="1">_xll.BInterpol(cf!$A$2:$A$68,cf!$B$2:$B$68,params!B3877,"cubic")/100</f>
        <v>#NAME?</v>
      </c>
      <c r="H3877" s="199" t="e">
        <f t="shared" ca="1" si="488"/>
        <v>#NAME?</v>
      </c>
      <c r="I3877" s="152">
        <f t="shared" si="491"/>
        <v>0.2276107658206894</v>
      </c>
      <c r="J3877" s="152">
        <f t="shared" si="489"/>
        <v>5.149433207063403E-5</v>
      </c>
      <c r="K3877" s="3" t="e">
        <f t="shared" ca="1" si="485"/>
        <v>#NAME?</v>
      </c>
      <c r="L3877" s="153" t="e">
        <f t="shared" ca="1" si="490"/>
        <v>#NAME?</v>
      </c>
      <c r="M3877" s="195" t="e">
        <f ca="1">_xll.BInterpol(cf!$A$2:$A$68,cf!$C$2:$C$68,params!B3877,"cubic")</f>
        <v>#NAME?</v>
      </c>
      <c r="N3877" s="195" t="e">
        <f ca="1">+_xll.BInterpol(#REF!,#REF!,params!B3877,"cubic")</f>
        <v>#NAME?</v>
      </c>
      <c r="O3877" s="153" t="e">
        <f t="shared" ca="1" si="486"/>
        <v>#NAME?</v>
      </c>
    </row>
    <row r="3878" spans="1:15">
      <c r="A3878">
        <v>3875</v>
      </c>
      <c r="B3878">
        <f t="shared" si="484"/>
        <v>15.5</v>
      </c>
      <c r="C3878" s="151" t="e">
        <f ca="1">+_xll.BInterpol(Boost!$R$6:$R$66,Boost!$AZ$6:$AZ$66,params!B3878,"cubic")</f>
        <v>#NAME?</v>
      </c>
      <c r="D3878" s="151" t="e">
        <f ca="1">+_xll.BInterpol(Boost!$R$6:$R$66,Boost!$AX$6:$AX$66,params!B3878,"cubic")</f>
        <v>#NAME?</v>
      </c>
      <c r="E3878" s="198" t="e">
        <f t="shared" ca="1" si="487"/>
        <v>#NAME?</v>
      </c>
      <c r="F3878" s="151" t="e">
        <f ca="1">+_xll.BInterpol(Boost!$R$6:$R$66,Boost!$AY$6:$AY$66,params!B3878,"cubic")</f>
        <v>#NAME?</v>
      </c>
      <c r="G3878" s="151" t="e">
        <f ca="1">_xll.BInterpol(cf!$A$2:$A$68,cf!$B$2:$B$68,params!B3878,"cubic")/100</f>
        <v>#NAME?</v>
      </c>
      <c r="H3878" s="199" t="e">
        <f t="shared" ca="1" si="488"/>
        <v>#NAME?</v>
      </c>
      <c r="I3878" s="152">
        <f t="shared" si="491"/>
        <v>0.22766225671991902</v>
      </c>
      <c r="J3878" s="152">
        <f t="shared" si="489"/>
        <v>5.1490899229622578E-5</v>
      </c>
      <c r="K3878" s="3" t="e">
        <f t="shared" ca="1" si="485"/>
        <v>#NAME?</v>
      </c>
      <c r="L3878" s="153" t="e">
        <f t="shared" ca="1" si="490"/>
        <v>#NAME?</v>
      </c>
      <c r="M3878" s="195" t="e">
        <f ca="1">_xll.BInterpol(cf!$A$2:$A$68,cf!$C$2:$C$68,params!B3878,"cubic")</f>
        <v>#NAME?</v>
      </c>
      <c r="N3878" s="195" t="e">
        <f ca="1">+_xll.BInterpol(#REF!,#REF!,params!B3878,"cubic")</f>
        <v>#NAME?</v>
      </c>
      <c r="O3878" s="153" t="e">
        <f t="shared" ca="1" si="486"/>
        <v>#NAME?</v>
      </c>
    </row>
    <row r="3879" spans="1:15">
      <c r="A3879">
        <v>3876</v>
      </c>
      <c r="B3879">
        <f t="shared" si="484"/>
        <v>15.504</v>
      </c>
      <c r="C3879" s="151" t="e">
        <f ca="1">+_xll.BInterpol(Boost!$R$6:$R$66,Boost!$AZ$6:$AZ$66,params!B3879,"cubic")</f>
        <v>#NAME?</v>
      </c>
      <c r="D3879" s="151" t="e">
        <f ca="1">+_xll.BInterpol(Boost!$R$6:$R$66,Boost!$AX$6:$AX$66,params!B3879,"cubic")</f>
        <v>#NAME?</v>
      </c>
      <c r="E3879" s="198" t="e">
        <f t="shared" ca="1" si="487"/>
        <v>#NAME?</v>
      </c>
      <c r="F3879" s="151" t="e">
        <f ca="1">+_xll.BInterpol(Boost!$R$6:$R$66,Boost!$AY$6:$AY$66,params!B3879,"cubic")</f>
        <v>#NAME?</v>
      </c>
      <c r="G3879" s="151" t="e">
        <f ca="1">_xll.BInterpol(cf!$A$2:$A$68,cf!$B$2:$B$68,params!B3879,"cubic")/100</f>
        <v>#NAME?</v>
      </c>
      <c r="H3879" s="199" t="e">
        <f t="shared" ca="1" si="488"/>
        <v>#NAME?</v>
      </c>
      <c r="I3879" s="152">
        <f t="shared" si="491"/>
        <v>0.22771374418653634</v>
      </c>
      <c r="J3879" s="152">
        <f t="shared" si="489"/>
        <v>5.1487466617317068E-5</v>
      </c>
      <c r="K3879" s="3" t="e">
        <f t="shared" ca="1" si="485"/>
        <v>#NAME?</v>
      </c>
      <c r="L3879" s="153" t="e">
        <f t="shared" ca="1" si="490"/>
        <v>#NAME?</v>
      </c>
      <c r="M3879" s="195" t="e">
        <f ca="1">_xll.BInterpol(cf!$A$2:$A$68,cf!$C$2:$C$68,params!B3879,"cubic")</f>
        <v>#NAME?</v>
      </c>
      <c r="N3879" s="195" t="e">
        <f ca="1">+_xll.BInterpol(#REF!,#REF!,params!B3879,"cubic")</f>
        <v>#NAME?</v>
      </c>
      <c r="O3879" s="153" t="e">
        <f t="shared" ca="1" si="486"/>
        <v>#NAME?</v>
      </c>
    </row>
    <row r="3880" spans="1:15">
      <c r="A3880">
        <v>3877</v>
      </c>
      <c r="B3880">
        <f t="shared" si="484"/>
        <v>15.507999999999999</v>
      </c>
      <c r="C3880" s="151" t="e">
        <f ca="1">+_xll.BInterpol(Boost!$R$6:$R$66,Boost!$AZ$6:$AZ$66,params!B3880,"cubic")</f>
        <v>#NAME?</v>
      </c>
      <c r="D3880" s="151" t="e">
        <f ca="1">+_xll.BInterpol(Boost!$R$6:$R$66,Boost!$AX$6:$AX$66,params!B3880,"cubic")</f>
        <v>#NAME?</v>
      </c>
      <c r="E3880" s="198" t="e">
        <f t="shared" ca="1" si="487"/>
        <v>#NAME?</v>
      </c>
      <c r="F3880" s="151" t="e">
        <f ca="1">+_xll.BInterpol(Boost!$R$6:$R$66,Boost!$AY$6:$AY$66,params!B3880,"cubic")</f>
        <v>#NAME?</v>
      </c>
      <c r="G3880" s="151" t="e">
        <f ca="1">_xll.BInterpol(cf!$A$2:$A$68,cf!$B$2:$B$68,params!B3880,"cubic")/100</f>
        <v>#NAME?</v>
      </c>
      <c r="H3880" s="199" t="e">
        <f t="shared" ca="1" si="488"/>
        <v>#NAME?</v>
      </c>
      <c r="I3880" s="152">
        <f t="shared" si="491"/>
        <v>0.22776522822077039</v>
      </c>
      <c r="J3880" s="152">
        <f t="shared" si="489"/>
        <v>5.1484034234050569E-5</v>
      </c>
      <c r="K3880" s="3" t="e">
        <f t="shared" ca="1" si="485"/>
        <v>#NAME?</v>
      </c>
      <c r="L3880" s="153" t="e">
        <f t="shared" ca="1" si="490"/>
        <v>#NAME?</v>
      </c>
      <c r="M3880" s="195" t="e">
        <f ca="1">_xll.BInterpol(cf!$A$2:$A$68,cf!$C$2:$C$68,params!B3880,"cubic")</f>
        <v>#NAME?</v>
      </c>
      <c r="N3880" s="195" t="e">
        <f ca="1">+_xll.BInterpol(#REF!,#REF!,params!B3880,"cubic")</f>
        <v>#NAME?</v>
      </c>
      <c r="O3880" s="153" t="e">
        <f t="shared" ca="1" si="486"/>
        <v>#NAME?</v>
      </c>
    </row>
    <row r="3881" spans="1:15">
      <c r="A3881">
        <v>3878</v>
      </c>
      <c r="B3881">
        <f t="shared" si="484"/>
        <v>15.512</v>
      </c>
      <c r="C3881" s="151" t="e">
        <f ca="1">+_xll.BInterpol(Boost!$R$6:$R$66,Boost!$AZ$6:$AZ$66,params!B3881,"cubic")</f>
        <v>#NAME?</v>
      </c>
      <c r="D3881" s="151" t="e">
        <f ca="1">+_xll.BInterpol(Boost!$R$6:$R$66,Boost!$AX$6:$AX$66,params!B3881,"cubic")</f>
        <v>#NAME?</v>
      </c>
      <c r="E3881" s="198" t="e">
        <f t="shared" ca="1" si="487"/>
        <v>#NAME?</v>
      </c>
      <c r="F3881" s="151" t="e">
        <f ca="1">+_xll.BInterpol(Boost!$R$6:$R$66,Boost!$AY$6:$AY$66,params!B3881,"cubic")</f>
        <v>#NAME?</v>
      </c>
      <c r="G3881" s="151" t="e">
        <f ca="1">_xll.BInterpol(cf!$A$2:$A$68,cf!$B$2:$B$68,params!B3881,"cubic")/100</f>
        <v>#NAME?</v>
      </c>
      <c r="H3881" s="199" t="e">
        <f t="shared" ca="1" si="488"/>
        <v>#NAME?</v>
      </c>
      <c r="I3881" s="152">
        <f t="shared" si="491"/>
        <v>0.22781670882284988</v>
      </c>
      <c r="J3881" s="152">
        <f t="shared" si="489"/>
        <v>5.1480602079490012E-5</v>
      </c>
      <c r="K3881" s="3" t="e">
        <f t="shared" ca="1" si="485"/>
        <v>#NAME?</v>
      </c>
      <c r="L3881" s="153" t="e">
        <f t="shared" ca="1" si="490"/>
        <v>#NAME?</v>
      </c>
      <c r="M3881" s="195" t="e">
        <f ca="1">_xll.BInterpol(cf!$A$2:$A$68,cf!$C$2:$C$68,params!B3881,"cubic")</f>
        <v>#NAME?</v>
      </c>
      <c r="N3881" s="195" t="e">
        <f ca="1">+_xll.BInterpol(#REF!,#REF!,params!B3881,"cubic")</f>
        <v>#NAME?</v>
      </c>
      <c r="O3881" s="153" t="e">
        <f t="shared" ca="1" si="486"/>
        <v>#NAME?</v>
      </c>
    </row>
    <row r="3882" spans="1:15">
      <c r="A3882">
        <v>3879</v>
      </c>
      <c r="B3882">
        <f t="shared" si="484"/>
        <v>15.516</v>
      </c>
      <c r="C3882" s="151" t="e">
        <f ca="1">+_xll.BInterpol(Boost!$R$6:$R$66,Boost!$AZ$6:$AZ$66,params!B3882,"cubic")</f>
        <v>#NAME?</v>
      </c>
      <c r="D3882" s="151" t="e">
        <f ca="1">+_xll.BInterpol(Boost!$R$6:$R$66,Boost!$AX$6:$AX$66,params!B3882,"cubic")</f>
        <v>#NAME?</v>
      </c>
      <c r="E3882" s="198" t="e">
        <f t="shared" ca="1" si="487"/>
        <v>#NAME?</v>
      </c>
      <c r="F3882" s="151" t="e">
        <f ca="1">+_xll.BInterpol(Boost!$R$6:$R$66,Boost!$AY$6:$AY$66,params!B3882,"cubic")</f>
        <v>#NAME?</v>
      </c>
      <c r="G3882" s="151" t="e">
        <f ca="1">_xll.BInterpol(cf!$A$2:$A$68,cf!$B$2:$B$68,params!B3882,"cubic")/100</f>
        <v>#NAME?</v>
      </c>
      <c r="H3882" s="199" t="e">
        <f t="shared" ca="1" si="488"/>
        <v>#NAME?</v>
      </c>
      <c r="I3882" s="152">
        <f t="shared" si="491"/>
        <v>0.22786818599300362</v>
      </c>
      <c r="J3882" s="152">
        <f t="shared" si="489"/>
        <v>5.1477170153746421E-5</v>
      </c>
      <c r="K3882" s="3" t="e">
        <f t="shared" ca="1" si="485"/>
        <v>#NAME?</v>
      </c>
      <c r="L3882" s="153" t="e">
        <f t="shared" ca="1" si="490"/>
        <v>#NAME?</v>
      </c>
      <c r="M3882" s="195" t="e">
        <f ca="1">_xll.BInterpol(cf!$A$2:$A$68,cf!$C$2:$C$68,params!B3882,"cubic")</f>
        <v>#NAME?</v>
      </c>
      <c r="N3882" s="195" t="e">
        <f ca="1">+_xll.BInterpol(#REF!,#REF!,params!B3882,"cubic")</f>
        <v>#NAME?</v>
      </c>
      <c r="O3882" s="153" t="e">
        <f t="shared" ca="1" si="486"/>
        <v>#NAME?</v>
      </c>
    </row>
    <row r="3883" spans="1:15">
      <c r="A3883">
        <v>3880</v>
      </c>
      <c r="B3883">
        <f t="shared" si="484"/>
        <v>15.52</v>
      </c>
      <c r="C3883" s="151" t="e">
        <f ca="1">+_xll.BInterpol(Boost!$R$6:$R$66,Boost!$AZ$6:$AZ$66,params!B3883,"cubic")</f>
        <v>#NAME?</v>
      </c>
      <c r="D3883" s="151" t="e">
        <f ca="1">+_xll.BInterpol(Boost!$R$6:$R$66,Boost!$AX$6:$AX$66,params!B3883,"cubic")</f>
        <v>#NAME?</v>
      </c>
      <c r="E3883" s="198" t="e">
        <f t="shared" ca="1" si="487"/>
        <v>#NAME?</v>
      </c>
      <c r="F3883" s="151" t="e">
        <f ca="1">+_xll.BInterpol(Boost!$R$6:$R$66,Boost!$AY$6:$AY$66,params!B3883,"cubic")</f>
        <v>#NAME?</v>
      </c>
      <c r="G3883" s="151" t="e">
        <f ca="1">_xll.BInterpol(cf!$A$2:$A$68,cf!$B$2:$B$68,params!B3883,"cubic")/100</f>
        <v>#NAME?</v>
      </c>
      <c r="H3883" s="199" t="e">
        <f t="shared" ca="1" si="488"/>
        <v>#NAME?</v>
      </c>
      <c r="I3883" s="152">
        <f t="shared" si="491"/>
        <v>0.22791965973146044</v>
      </c>
      <c r="J3883" s="152">
        <f t="shared" si="489"/>
        <v>5.1473738456819795E-5</v>
      </c>
      <c r="K3883" s="3" t="e">
        <f t="shared" ca="1" si="485"/>
        <v>#NAME?</v>
      </c>
      <c r="L3883" s="153" t="e">
        <f t="shared" ca="1" si="490"/>
        <v>#NAME?</v>
      </c>
      <c r="M3883" s="195" t="e">
        <f ca="1">_xll.BInterpol(cf!$A$2:$A$68,cf!$C$2:$C$68,params!B3883,"cubic")</f>
        <v>#NAME?</v>
      </c>
      <c r="N3883" s="195" t="e">
        <f ca="1">+_xll.BInterpol(#REF!,#REF!,params!B3883,"cubic")</f>
        <v>#NAME?</v>
      </c>
      <c r="O3883" s="153" t="e">
        <f t="shared" ca="1" si="486"/>
        <v>#NAME?</v>
      </c>
    </row>
    <row r="3884" spans="1:15">
      <c r="A3884">
        <v>3881</v>
      </c>
      <c r="B3884">
        <f t="shared" si="484"/>
        <v>15.523999999999999</v>
      </c>
      <c r="C3884" s="151" t="e">
        <f ca="1">+_xll.BInterpol(Boost!$R$6:$R$66,Boost!$AZ$6:$AZ$66,params!B3884,"cubic")</f>
        <v>#NAME?</v>
      </c>
      <c r="D3884" s="151" t="e">
        <f ca="1">+_xll.BInterpol(Boost!$R$6:$R$66,Boost!$AX$6:$AX$66,params!B3884,"cubic")</f>
        <v>#NAME?</v>
      </c>
      <c r="E3884" s="198" t="e">
        <f t="shared" ca="1" si="487"/>
        <v>#NAME?</v>
      </c>
      <c r="F3884" s="151" t="e">
        <f ca="1">+_xll.BInterpol(Boost!$R$6:$R$66,Boost!$AY$6:$AY$66,params!B3884,"cubic")</f>
        <v>#NAME?</v>
      </c>
      <c r="G3884" s="151" t="e">
        <f ca="1">_xll.BInterpol(cf!$A$2:$A$68,cf!$B$2:$B$68,params!B3884,"cubic")/100</f>
        <v>#NAME?</v>
      </c>
      <c r="H3884" s="199" t="e">
        <f t="shared" ca="1" si="488"/>
        <v>#NAME?</v>
      </c>
      <c r="I3884" s="152">
        <f t="shared" si="491"/>
        <v>0.22797113003844893</v>
      </c>
      <c r="J3884" s="152">
        <f t="shared" si="489"/>
        <v>5.147030698848809E-5</v>
      </c>
      <c r="K3884" s="3" t="e">
        <f t="shared" ca="1" si="485"/>
        <v>#NAME?</v>
      </c>
      <c r="L3884" s="153" t="e">
        <f t="shared" ca="1" si="490"/>
        <v>#NAME?</v>
      </c>
      <c r="M3884" s="195" t="e">
        <f ca="1">_xll.BInterpol(cf!$A$2:$A$68,cf!$C$2:$C$68,params!B3884,"cubic")</f>
        <v>#NAME?</v>
      </c>
      <c r="N3884" s="195" t="e">
        <f ca="1">+_xll.BInterpol(#REF!,#REF!,params!B3884,"cubic")</f>
        <v>#NAME?</v>
      </c>
      <c r="O3884" s="153" t="e">
        <f t="shared" ca="1" si="486"/>
        <v>#NAME?</v>
      </c>
    </row>
    <row r="3885" spans="1:15">
      <c r="A3885">
        <v>3882</v>
      </c>
      <c r="B3885">
        <f t="shared" si="484"/>
        <v>15.528</v>
      </c>
      <c r="C3885" s="151" t="e">
        <f ca="1">+_xll.BInterpol(Boost!$R$6:$R$66,Boost!$AZ$6:$AZ$66,params!B3885,"cubic")</f>
        <v>#NAME?</v>
      </c>
      <c r="D3885" s="151" t="e">
        <f ca="1">+_xll.BInterpol(Boost!$R$6:$R$66,Boost!$AX$6:$AX$66,params!B3885,"cubic")</f>
        <v>#NAME?</v>
      </c>
      <c r="E3885" s="198" t="e">
        <f t="shared" ca="1" si="487"/>
        <v>#NAME?</v>
      </c>
      <c r="F3885" s="151" t="e">
        <f ca="1">+_xll.BInterpol(Boost!$R$6:$R$66,Boost!$AY$6:$AY$66,params!B3885,"cubic")</f>
        <v>#NAME?</v>
      </c>
      <c r="G3885" s="151" t="e">
        <f ca="1">_xll.BInterpol(cf!$A$2:$A$68,cf!$B$2:$B$68,params!B3885,"cubic")/100</f>
        <v>#NAME?</v>
      </c>
      <c r="H3885" s="199" t="e">
        <f t="shared" ca="1" si="488"/>
        <v>#NAME?</v>
      </c>
      <c r="I3885" s="152">
        <f t="shared" si="491"/>
        <v>0.22802259691419824</v>
      </c>
      <c r="J3885" s="152">
        <f t="shared" si="489"/>
        <v>5.1466875749306418E-5</v>
      </c>
      <c r="K3885" s="3" t="e">
        <f t="shared" ca="1" si="485"/>
        <v>#NAME?</v>
      </c>
      <c r="L3885" s="153" t="e">
        <f t="shared" ca="1" si="490"/>
        <v>#NAME?</v>
      </c>
      <c r="M3885" s="195" t="e">
        <f ca="1">_xll.BInterpol(cf!$A$2:$A$68,cf!$C$2:$C$68,params!B3885,"cubic")</f>
        <v>#NAME?</v>
      </c>
      <c r="N3885" s="195" t="e">
        <f ca="1">+_xll.BInterpol(#REF!,#REF!,params!B3885,"cubic")</f>
        <v>#NAME?</v>
      </c>
      <c r="O3885" s="153" t="e">
        <f t="shared" ca="1" si="486"/>
        <v>#NAME?</v>
      </c>
    </row>
    <row r="3886" spans="1:15">
      <c r="A3886">
        <v>3883</v>
      </c>
      <c r="B3886">
        <f t="shared" si="484"/>
        <v>15.532</v>
      </c>
      <c r="C3886" s="151" t="e">
        <f ca="1">+_xll.BInterpol(Boost!$R$6:$R$66,Boost!$AZ$6:$AZ$66,params!B3886,"cubic")</f>
        <v>#NAME?</v>
      </c>
      <c r="D3886" s="151" t="e">
        <f ca="1">+_xll.BInterpol(Boost!$R$6:$R$66,Boost!$AX$6:$AX$66,params!B3886,"cubic")</f>
        <v>#NAME?</v>
      </c>
      <c r="E3886" s="198" t="e">
        <f t="shared" ca="1" si="487"/>
        <v>#NAME?</v>
      </c>
      <c r="F3886" s="151" t="e">
        <f ca="1">+_xll.BInterpol(Boost!$R$6:$R$66,Boost!$AY$6:$AY$66,params!B3886,"cubic")</f>
        <v>#NAME?</v>
      </c>
      <c r="G3886" s="151" t="e">
        <f ca="1">_xll.BInterpol(cf!$A$2:$A$68,cf!$B$2:$B$68,params!B3886,"cubic")/100</f>
        <v>#NAME?</v>
      </c>
      <c r="H3886" s="199" t="e">
        <f t="shared" ca="1" si="488"/>
        <v>#NAME?</v>
      </c>
      <c r="I3886" s="152">
        <f t="shared" si="491"/>
        <v>0.22807406035893674</v>
      </c>
      <c r="J3886" s="152">
        <f t="shared" si="489"/>
        <v>5.1463444738497621E-5</v>
      </c>
      <c r="K3886" s="3" t="e">
        <f t="shared" ca="1" si="485"/>
        <v>#NAME?</v>
      </c>
      <c r="L3886" s="153" t="e">
        <f t="shared" ca="1" si="490"/>
        <v>#NAME?</v>
      </c>
      <c r="M3886" s="195" t="e">
        <f ca="1">_xll.BInterpol(cf!$A$2:$A$68,cf!$C$2:$C$68,params!B3886,"cubic")</f>
        <v>#NAME?</v>
      </c>
      <c r="N3886" s="195" t="e">
        <f ca="1">+_xll.BInterpol(#REF!,#REF!,params!B3886,"cubic")</f>
        <v>#NAME?</v>
      </c>
      <c r="O3886" s="153" t="e">
        <f t="shared" ca="1" si="486"/>
        <v>#NAME?</v>
      </c>
    </row>
    <row r="3887" spans="1:15">
      <c r="A3887">
        <v>3884</v>
      </c>
      <c r="B3887">
        <f t="shared" si="484"/>
        <v>15.536</v>
      </c>
      <c r="C3887" s="151" t="e">
        <f ca="1">+_xll.BInterpol(Boost!$R$6:$R$66,Boost!$AZ$6:$AZ$66,params!B3887,"cubic")</f>
        <v>#NAME?</v>
      </c>
      <c r="D3887" s="151" t="e">
        <f ca="1">+_xll.BInterpol(Boost!$R$6:$R$66,Boost!$AX$6:$AX$66,params!B3887,"cubic")</f>
        <v>#NAME?</v>
      </c>
      <c r="E3887" s="198" t="e">
        <f t="shared" ca="1" si="487"/>
        <v>#NAME?</v>
      </c>
      <c r="F3887" s="151" t="e">
        <f ca="1">+_xll.BInterpol(Boost!$R$6:$R$66,Boost!$AY$6:$AY$66,params!B3887,"cubic")</f>
        <v>#NAME?</v>
      </c>
      <c r="G3887" s="151" t="e">
        <f ca="1">_xll.BInterpol(cf!$A$2:$A$68,cf!$B$2:$B$68,params!B3887,"cubic")/100</f>
        <v>#NAME?</v>
      </c>
      <c r="H3887" s="199" t="e">
        <f t="shared" ca="1" si="488"/>
        <v>#NAME?</v>
      </c>
      <c r="I3887" s="152">
        <f t="shared" si="491"/>
        <v>0.22812552037289324</v>
      </c>
      <c r="J3887" s="152">
        <f t="shared" si="489"/>
        <v>5.146001395650579E-5</v>
      </c>
      <c r="K3887" s="3" t="e">
        <f t="shared" ca="1" si="485"/>
        <v>#NAME?</v>
      </c>
      <c r="L3887" s="153" t="e">
        <f t="shared" ca="1" si="490"/>
        <v>#NAME?</v>
      </c>
      <c r="M3887" s="195" t="e">
        <f ca="1">_xll.BInterpol(cf!$A$2:$A$68,cf!$C$2:$C$68,params!B3887,"cubic")</f>
        <v>#NAME?</v>
      </c>
      <c r="N3887" s="195" t="e">
        <f ca="1">+_xll.BInterpol(#REF!,#REF!,params!B3887,"cubic")</f>
        <v>#NAME?</v>
      </c>
      <c r="O3887" s="153" t="e">
        <f t="shared" ca="1" si="486"/>
        <v>#NAME?</v>
      </c>
    </row>
    <row r="3888" spans="1:15">
      <c r="A3888">
        <v>3885</v>
      </c>
      <c r="B3888">
        <f t="shared" si="484"/>
        <v>15.54</v>
      </c>
      <c r="C3888" s="151" t="e">
        <f ca="1">+_xll.BInterpol(Boost!$R$6:$R$66,Boost!$AZ$6:$AZ$66,params!B3888,"cubic")</f>
        <v>#NAME?</v>
      </c>
      <c r="D3888" s="151" t="e">
        <f ca="1">+_xll.BInterpol(Boost!$R$6:$R$66,Boost!$AX$6:$AX$66,params!B3888,"cubic")</f>
        <v>#NAME?</v>
      </c>
      <c r="E3888" s="198" t="e">
        <f t="shared" ca="1" si="487"/>
        <v>#NAME?</v>
      </c>
      <c r="F3888" s="151" t="e">
        <f ca="1">+_xll.BInterpol(Boost!$R$6:$R$66,Boost!$AY$6:$AY$66,params!B3888,"cubic")</f>
        <v>#NAME?</v>
      </c>
      <c r="G3888" s="151" t="e">
        <f ca="1">_xll.BInterpol(cf!$A$2:$A$68,cf!$B$2:$B$68,params!B3888,"cubic")/100</f>
        <v>#NAME?</v>
      </c>
      <c r="H3888" s="199" t="e">
        <f t="shared" ca="1" si="488"/>
        <v>#NAME?</v>
      </c>
      <c r="I3888" s="152">
        <f t="shared" si="491"/>
        <v>0.22817697695629657</v>
      </c>
      <c r="J3888" s="152">
        <f t="shared" si="489"/>
        <v>5.1456583403330924E-5</v>
      </c>
      <c r="K3888" s="3" t="e">
        <f t="shared" ca="1" si="485"/>
        <v>#NAME?</v>
      </c>
      <c r="L3888" s="153" t="e">
        <f t="shared" ca="1" si="490"/>
        <v>#NAME?</v>
      </c>
      <c r="M3888" s="195" t="e">
        <f ca="1">_xll.BInterpol(cf!$A$2:$A$68,cf!$C$2:$C$68,params!B3888,"cubic")</f>
        <v>#NAME?</v>
      </c>
      <c r="N3888" s="195" t="e">
        <f ca="1">+_xll.BInterpol(#REF!,#REF!,params!B3888,"cubic")</f>
        <v>#NAME?</v>
      </c>
      <c r="O3888" s="153" t="e">
        <f t="shared" ca="1" si="486"/>
        <v>#NAME?</v>
      </c>
    </row>
    <row r="3889" spans="1:15">
      <c r="A3889">
        <v>3886</v>
      </c>
      <c r="B3889">
        <f t="shared" si="484"/>
        <v>15.544</v>
      </c>
      <c r="C3889" s="151" t="e">
        <f ca="1">+_xll.BInterpol(Boost!$R$6:$R$66,Boost!$AZ$6:$AZ$66,params!B3889,"cubic")</f>
        <v>#NAME?</v>
      </c>
      <c r="D3889" s="151" t="e">
        <f ca="1">+_xll.BInterpol(Boost!$R$6:$R$66,Boost!$AX$6:$AX$66,params!B3889,"cubic")</f>
        <v>#NAME?</v>
      </c>
      <c r="E3889" s="198" t="e">
        <f t="shared" ca="1" si="487"/>
        <v>#NAME?</v>
      </c>
      <c r="F3889" s="151" t="e">
        <f ca="1">+_xll.BInterpol(Boost!$R$6:$R$66,Boost!$AY$6:$AY$66,params!B3889,"cubic")</f>
        <v>#NAME?</v>
      </c>
      <c r="G3889" s="151" t="e">
        <f ca="1">_xll.BInterpol(cf!$A$2:$A$68,cf!$B$2:$B$68,params!B3889,"cubic")/100</f>
        <v>#NAME?</v>
      </c>
      <c r="H3889" s="199" t="e">
        <f t="shared" ca="1" si="488"/>
        <v>#NAME?</v>
      </c>
      <c r="I3889" s="152">
        <f t="shared" si="491"/>
        <v>0.22822843010937532</v>
      </c>
      <c r="J3889" s="152">
        <f t="shared" si="489"/>
        <v>5.1453153078750979E-5</v>
      </c>
      <c r="K3889" s="3" t="e">
        <f t="shared" ca="1" si="485"/>
        <v>#NAME?</v>
      </c>
      <c r="L3889" s="153" t="e">
        <f t="shared" ca="1" si="490"/>
        <v>#NAME?</v>
      </c>
      <c r="M3889" s="195" t="e">
        <f ca="1">_xll.BInterpol(cf!$A$2:$A$68,cf!$C$2:$C$68,params!B3889,"cubic")</f>
        <v>#NAME?</v>
      </c>
      <c r="N3889" s="195" t="e">
        <f ca="1">+_xll.BInterpol(#REF!,#REF!,params!B3889,"cubic")</f>
        <v>#NAME?</v>
      </c>
      <c r="O3889" s="153" t="e">
        <f t="shared" ca="1" si="486"/>
        <v>#NAME?</v>
      </c>
    </row>
    <row r="3890" spans="1:15">
      <c r="A3890">
        <v>3887</v>
      </c>
      <c r="B3890">
        <f t="shared" si="484"/>
        <v>15.548</v>
      </c>
      <c r="C3890" s="151" t="e">
        <f ca="1">+_xll.BInterpol(Boost!$R$6:$R$66,Boost!$AZ$6:$AZ$66,params!B3890,"cubic")</f>
        <v>#NAME?</v>
      </c>
      <c r="D3890" s="151" t="e">
        <f ca="1">+_xll.BInterpol(Boost!$R$6:$R$66,Boost!$AX$6:$AX$66,params!B3890,"cubic")</f>
        <v>#NAME?</v>
      </c>
      <c r="E3890" s="198" t="e">
        <f t="shared" ca="1" si="487"/>
        <v>#NAME?</v>
      </c>
      <c r="F3890" s="151" t="e">
        <f ca="1">+_xll.BInterpol(Boost!$R$6:$R$66,Boost!$AY$6:$AY$66,params!B3890,"cubic")</f>
        <v>#NAME?</v>
      </c>
      <c r="G3890" s="151" t="e">
        <f ca="1">_xll.BInterpol(cf!$A$2:$A$68,cf!$B$2:$B$68,params!B3890,"cubic")/100</f>
        <v>#NAME?</v>
      </c>
      <c r="H3890" s="199" t="e">
        <f t="shared" ca="1" si="488"/>
        <v>#NAME?</v>
      </c>
      <c r="I3890" s="152">
        <f t="shared" si="491"/>
        <v>0.2282798798323582</v>
      </c>
      <c r="J3890" s="152">
        <f t="shared" si="489"/>
        <v>5.1449722982876978E-5</v>
      </c>
      <c r="K3890" s="3" t="e">
        <f t="shared" ca="1" si="485"/>
        <v>#NAME?</v>
      </c>
      <c r="L3890" s="153" t="e">
        <f t="shared" ca="1" si="490"/>
        <v>#NAME?</v>
      </c>
      <c r="M3890" s="195" t="e">
        <f ca="1">_xll.BInterpol(cf!$A$2:$A$68,cf!$C$2:$C$68,params!B3890,"cubic")</f>
        <v>#NAME?</v>
      </c>
      <c r="N3890" s="195" t="e">
        <f ca="1">+_xll.BInterpol(#REF!,#REF!,params!B3890,"cubic")</f>
        <v>#NAME?</v>
      </c>
      <c r="O3890" s="153" t="e">
        <f t="shared" ca="1" si="486"/>
        <v>#NAME?</v>
      </c>
    </row>
    <row r="3891" spans="1:15">
      <c r="A3891">
        <v>3888</v>
      </c>
      <c r="B3891">
        <f t="shared" si="484"/>
        <v>15.552</v>
      </c>
      <c r="C3891" s="151" t="e">
        <f ca="1">+_xll.BInterpol(Boost!$R$6:$R$66,Boost!$AZ$6:$AZ$66,params!B3891,"cubic")</f>
        <v>#NAME?</v>
      </c>
      <c r="D3891" s="151" t="e">
        <f ca="1">+_xll.BInterpol(Boost!$R$6:$R$66,Boost!$AX$6:$AX$66,params!B3891,"cubic")</f>
        <v>#NAME?</v>
      </c>
      <c r="E3891" s="198" t="e">
        <f t="shared" ca="1" si="487"/>
        <v>#NAME?</v>
      </c>
      <c r="F3891" s="151" t="e">
        <f ca="1">+_xll.BInterpol(Boost!$R$6:$R$66,Boost!$AY$6:$AY$66,params!B3891,"cubic")</f>
        <v>#NAME?</v>
      </c>
      <c r="G3891" s="151" t="e">
        <f ca="1">_xll.BInterpol(cf!$A$2:$A$68,cf!$B$2:$B$68,params!B3891,"cubic")/100</f>
        <v>#NAME?</v>
      </c>
      <c r="H3891" s="199" t="e">
        <f t="shared" ca="1" si="488"/>
        <v>#NAME?</v>
      </c>
      <c r="I3891" s="152">
        <f t="shared" si="491"/>
        <v>0.2283313261254738</v>
      </c>
      <c r="J3891" s="152">
        <f t="shared" si="489"/>
        <v>5.1446293115597896E-5</v>
      </c>
      <c r="K3891" s="3" t="e">
        <f t="shared" ca="1" si="485"/>
        <v>#NAME?</v>
      </c>
      <c r="L3891" s="153" t="e">
        <f t="shared" ca="1" si="490"/>
        <v>#NAME?</v>
      </c>
      <c r="M3891" s="195" t="e">
        <f ca="1">_xll.BInterpol(cf!$A$2:$A$68,cf!$C$2:$C$68,params!B3891,"cubic")</f>
        <v>#NAME?</v>
      </c>
      <c r="N3891" s="195" t="e">
        <f ca="1">+_xll.BInterpol(#REF!,#REF!,params!B3891,"cubic")</f>
        <v>#NAME?</v>
      </c>
      <c r="O3891" s="153" t="e">
        <f t="shared" ca="1" si="486"/>
        <v>#NAME?</v>
      </c>
    </row>
    <row r="3892" spans="1:15">
      <c r="A3892">
        <v>3889</v>
      </c>
      <c r="B3892">
        <f t="shared" si="484"/>
        <v>15.555999999999999</v>
      </c>
      <c r="C3892" s="151" t="e">
        <f ca="1">+_xll.BInterpol(Boost!$R$6:$R$66,Boost!$AZ$6:$AZ$66,params!B3892,"cubic")</f>
        <v>#NAME?</v>
      </c>
      <c r="D3892" s="151" t="e">
        <f ca="1">+_xll.BInterpol(Boost!$R$6:$R$66,Boost!$AX$6:$AX$66,params!B3892,"cubic")</f>
        <v>#NAME?</v>
      </c>
      <c r="E3892" s="198" t="e">
        <f t="shared" ca="1" si="487"/>
        <v>#NAME?</v>
      </c>
      <c r="F3892" s="151" t="e">
        <f ca="1">+_xll.BInterpol(Boost!$R$6:$R$66,Boost!$AY$6:$AY$66,params!B3892,"cubic")</f>
        <v>#NAME?</v>
      </c>
      <c r="G3892" s="151" t="e">
        <f ca="1">_xll.BInterpol(cf!$A$2:$A$68,cf!$B$2:$B$68,params!B3892,"cubic")/100</f>
        <v>#NAME?</v>
      </c>
      <c r="H3892" s="199" t="e">
        <f t="shared" ca="1" si="488"/>
        <v>#NAME?</v>
      </c>
      <c r="I3892" s="152">
        <f t="shared" si="491"/>
        <v>0.22838276898895105</v>
      </c>
      <c r="J3892" s="152">
        <f t="shared" si="489"/>
        <v>5.1442863477246803E-5</v>
      </c>
      <c r="K3892" s="3" t="e">
        <f t="shared" ca="1" si="485"/>
        <v>#NAME?</v>
      </c>
      <c r="L3892" s="153" t="e">
        <f t="shared" ca="1" si="490"/>
        <v>#NAME?</v>
      </c>
      <c r="M3892" s="195" t="e">
        <f ca="1">_xll.BInterpol(cf!$A$2:$A$68,cf!$C$2:$C$68,params!B3892,"cubic")</f>
        <v>#NAME?</v>
      </c>
      <c r="N3892" s="195" t="e">
        <f ca="1">+_xll.BInterpol(#REF!,#REF!,params!B3892,"cubic")</f>
        <v>#NAME?</v>
      </c>
      <c r="O3892" s="153" t="e">
        <f t="shared" ca="1" si="486"/>
        <v>#NAME?</v>
      </c>
    </row>
    <row r="3893" spans="1:15">
      <c r="A3893">
        <v>3890</v>
      </c>
      <c r="B3893">
        <f t="shared" si="484"/>
        <v>15.56</v>
      </c>
      <c r="C3893" s="151" t="e">
        <f ca="1">+_xll.BInterpol(Boost!$R$6:$R$66,Boost!$AZ$6:$AZ$66,params!B3893,"cubic")</f>
        <v>#NAME?</v>
      </c>
      <c r="D3893" s="151" t="e">
        <f ca="1">+_xll.BInterpol(Boost!$R$6:$R$66,Boost!$AX$6:$AX$66,params!B3893,"cubic")</f>
        <v>#NAME?</v>
      </c>
      <c r="E3893" s="198" t="e">
        <f t="shared" ca="1" si="487"/>
        <v>#NAME?</v>
      </c>
      <c r="F3893" s="151" t="e">
        <f ca="1">+_xll.BInterpol(Boost!$R$6:$R$66,Boost!$AY$6:$AY$66,params!B3893,"cubic")</f>
        <v>#NAME?</v>
      </c>
      <c r="G3893" s="151" t="e">
        <f ca="1">_xll.BInterpol(cf!$A$2:$A$68,cf!$B$2:$B$68,params!B3893,"cubic")/100</f>
        <v>#NAME?</v>
      </c>
      <c r="H3893" s="199" t="e">
        <f t="shared" ca="1" si="488"/>
        <v>#NAME?</v>
      </c>
      <c r="I3893" s="152">
        <f t="shared" si="491"/>
        <v>0.2284342084230182</v>
      </c>
      <c r="J3893" s="152">
        <f t="shared" si="489"/>
        <v>5.1439434067157563E-5</v>
      </c>
      <c r="K3893" s="3" t="e">
        <f t="shared" ca="1" si="485"/>
        <v>#NAME?</v>
      </c>
      <c r="L3893" s="153" t="e">
        <f t="shared" ca="1" si="490"/>
        <v>#NAME?</v>
      </c>
      <c r="M3893" s="195" t="e">
        <f ca="1">_xll.BInterpol(cf!$A$2:$A$68,cf!$C$2:$C$68,params!B3893,"cubic")</f>
        <v>#NAME?</v>
      </c>
      <c r="N3893" s="195" t="e">
        <f ca="1">+_xll.BInterpol(#REF!,#REF!,params!B3893,"cubic")</f>
        <v>#NAME?</v>
      </c>
      <c r="O3893" s="153" t="e">
        <f t="shared" ca="1" si="486"/>
        <v>#NAME?</v>
      </c>
    </row>
    <row r="3894" spans="1:15">
      <c r="A3894">
        <v>3891</v>
      </c>
      <c r="B3894">
        <f t="shared" si="484"/>
        <v>15.564</v>
      </c>
      <c r="C3894" s="151" t="e">
        <f ca="1">+_xll.BInterpol(Boost!$R$6:$R$66,Boost!$AZ$6:$AZ$66,params!B3894,"cubic")</f>
        <v>#NAME?</v>
      </c>
      <c r="D3894" s="151" t="e">
        <f ca="1">+_xll.BInterpol(Boost!$R$6:$R$66,Boost!$AX$6:$AX$66,params!B3894,"cubic")</f>
        <v>#NAME?</v>
      </c>
      <c r="E3894" s="198" t="e">
        <f t="shared" ca="1" si="487"/>
        <v>#NAME?</v>
      </c>
      <c r="F3894" s="151" t="e">
        <f ca="1">+_xll.BInterpol(Boost!$R$6:$R$66,Boost!$AY$6:$AY$66,params!B3894,"cubic")</f>
        <v>#NAME?</v>
      </c>
      <c r="G3894" s="151" t="e">
        <f ca="1">_xll.BInterpol(cf!$A$2:$A$68,cf!$B$2:$B$68,params!B3894,"cubic")/100</f>
        <v>#NAME?</v>
      </c>
      <c r="H3894" s="199" t="e">
        <f t="shared" ca="1" si="488"/>
        <v>#NAME?</v>
      </c>
      <c r="I3894" s="152">
        <f t="shared" si="491"/>
        <v>0.22848564442790409</v>
      </c>
      <c r="J3894" s="152">
        <f t="shared" si="489"/>
        <v>5.1436004885885289E-5</v>
      </c>
      <c r="K3894" s="3" t="e">
        <f t="shared" ca="1" si="485"/>
        <v>#NAME?</v>
      </c>
      <c r="L3894" s="153" t="e">
        <f t="shared" ca="1" si="490"/>
        <v>#NAME?</v>
      </c>
      <c r="M3894" s="195" t="e">
        <f ca="1">_xll.BInterpol(cf!$A$2:$A$68,cf!$C$2:$C$68,params!B3894,"cubic")</f>
        <v>#NAME?</v>
      </c>
      <c r="N3894" s="195" t="e">
        <f ca="1">+_xll.BInterpol(#REF!,#REF!,params!B3894,"cubic")</f>
        <v>#NAME?</v>
      </c>
      <c r="O3894" s="153" t="e">
        <f t="shared" ca="1" si="486"/>
        <v>#NAME?</v>
      </c>
    </row>
    <row r="3895" spans="1:15">
      <c r="A3895">
        <v>3892</v>
      </c>
      <c r="B3895">
        <f t="shared" si="484"/>
        <v>15.568</v>
      </c>
      <c r="C3895" s="151" t="e">
        <f ca="1">+_xll.BInterpol(Boost!$R$6:$R$66,Boost!$AZ$6:$AZ$66,params!B3895,"cubic")</f>
        <v>#NAME?</v>
      </c>
      <c r="D3895" s="151" t="e">
        <f ca="1">+_xll.BInterpol(Boost!$R$6:$R$66,Boost!$AX$6:$AX$66,params!B3895,"cubic")</f>
        <v>#NAME?</v>
      </c>
      <c r="E3895" s="198" t="e">
        <f t="shared" ca="1" si="487"/>
        <v>#NAME?</v>
      </c>
      <c r="F3895" s="151" t="e">
        <f ca="1">+_xll.BInterpol(Boost!$R$6:$R$66,Boost!$AY$6:$AY$66,params!B3895,"cubic")</f>
        <v>#NAME?</v>
      </c>
      <c r="G3895" s="151" t="e">
        <f ca="1">_xll.BInterpol(cf!$A$2:$A$68,cf!$B$2:$B$68,params!B3895,"cubic")/100</f>
        <v>#NAME?</v>
      </c>
      <c r="H3895" s="199" t="e">
        <f t="shared" ca="1" si="488"/>
        <v>#NAME?</v>
      </c>
      <c r="I3895" s="152">
        <f t="shared" si="491"/>
        <v>0.2285370770038373</v>
      </c>
      <c r="J3895" s="152">
        <f t="shared" si="489"/>
        <v>5.1432575933207936E-5</v>
      </c>
      <c r="K3895" s="3" t="e">
        <f t="shared" ca="1" si="485"/>
        <v>#NAME?</v>
      </c>
      <c r="L3895" s="153" t="e">
        <f t="shared" ca="1" si="490"/>
        <v>#NAME?</v>
      </c>
      <c r="M3895" s="195" t="e">
        <f ca="1">_xll.BInterpol(cf!$A$2:$A$68,cf!$C$2:$C$68,params!B3895,"cubic")</f>
        <v>#NAME?</v>
      </c>
      <c r="N3895" s="195" t="e">
        <f ca="1">+_xll.BInterpol(#REF!,#REF!,params!B3895,"cubic")</f>
        <v>#NAME?</v>
      </c>
      <c r="O3895" s="153" t="e">
        <f t="shared" ca="1" si="486"/>
        <v>#NAME?</v>
      </c>
    </row>
    <row r="3896" spans="1:15">
      <c r="A3896">
        <v>3893</v>
      </c>
      <c r="B3896">
        <f t="shared" si="484"/>
        <v>15.571999999999999</v>
      </c>
      <c r="C3896" s="151" t="e">
        <f ca="1">+_xll.BInterpol(Boost!$R$6:$R$66,Boost!$AZ$6:$AZ$66,params!B3896,"cubic")</f>
        <v>#NAME?</v>
      </c>
      <c r="D3896" s="151" t="e">
        <f ca="1">+_xll.BInterpol(Boost!$R$6:$R$66,Boost!$AX$6:$AX$66,params!B3896,"cubic")</f>
        <v>#NAME?</v>
      </c>
      <c r="E3896" s="198" t="e">
        <f t="shared" ca="1" si="487"/>
        <v>#NAME?</v>
      </c>
      <c r="F3896" s="151" t="e">
        <f ca="1">+_xll.BInterpol(Boost!$R$6:$R$66,Boost!$AY$6:$AY$66,params!B3896,"cubic")</f>
        <v>#NAME?</v>
      </c>
      <c r="G3896" s="151" t="e">
        <f ca="1">_xll.BInterpol(cf!$A$2:$A$68,cf!$B$2:$B$68,params!B3896,"cubic")/100</f>
        <v>#NAME?</v>
      </c>
      <c r="H3896" s="199" t="e">
        <f t="shared" ca="1" si="488"/>
        <v>#NAME?</v>
      </c>
      <c r="I3896" s="152">
        <f t="shared" si="491"/>
        <v>0.22858850615104642</v>
      </c>
      <c r="J3896" s="152">
        <f t="shared" si="489"/>
        <v>5.1429147209125503E-5</v>
      </c>
      <c r="K3896" s="3" t="e">
        <f t="shared" ca="1" si="485"/>
        <v>#NAME?</v>
      </c>
      <c r="L3896" s="153" t="e">
        <f t="shared" ca="1" si="490"/>
        <v>#NAME?</v>
      </c>
      <c r="M3896" s="195" t="e">
        <f ca="1">_xll.BInterpol(cf!$A$2:$A$68,cf!$C$2:$C$68,params!B3896,"cubic")</f>
        <v>#NAME?</v>
      </c>
      <c r="N3896" s="195" t="e">
        <f ca="1">+_xll.BInterpol(#REF!,#REF!,params!B3896,"cubic")</f>
        <v>#NAME?</v>
      </c>
      <c r="O3896" s="153" t="e">
        <f t="shared" ca="1" si="486"/>
        <v>#NAME?</v>
      </c>
    </row>
    <row r="3897" spans="1:15">
      <c r="A3897">
        <v>3894</v>
      </c>
      <c r="B3897">
        <f t="shared" si="484"/>
        <v>15.576000000000001</v>
      </c>
      <c r="C3897" s="151" t="e">
        <f ca="1">+_xll.BInterpol(Boost!$R$6:$R$66,Boost!$AZ$6:$AZ$66,params!B3897,"cubic")</f>
        <v>#NAME?</v>
      </c>
      <c r="D3897" s="151" t="e">
        <f ca="1">+_xll.BInterpol(Boost!$R$6:$R$66,Boost!$AX$6:$AX$66,params!B3897,"cubic")</f>
        <v>#NAME?</v>
      </c>
      <c r="E3897" s="198" t="e">
        <f t="shared" ca="1" si="487"/>
        <v>#NAME?</v>
      </c>
      <c r="F3897" s="151" t="e">
        <f ca="1">+_xll.BInterpol(Boost!$R$6:$R$66,Boost!$AY$6:$AY$66,params!B3897,"cubic")</f>
        <v>#NAME?</v>
      </c>
      <c r="G3897" s="151" t="e">
        <f ca="1">_xll.BInterpol(cf!$A$2:$A$68,cf!$B$2:$B$68,params!B3897,"cubic")/100</f>
        <v>#NAME?</v>
      </c>
      <c r="H3897" s="199" t="e">
        <f t="shared" ca="1" si="488"/>
        <v>#NAME?</v>
      </c>
      <c r="I3897" s="152">
        <f t="shared" si="491"/>
        <v>0.22863993186976006</v>
      </c>
      <c r="J3897" s="152">
        <f t="shared" si="489"/>
        <v>5.1425718713637991E-5</v>
      </c>
      <c r="K3897" s="3" t="e">
        <f t="shared" ca="1" si="485"/>
        <v>#NAME?</v>
      </c>
      <c r="L3897" s="153" t="e">
        <f t="shared" ca="1" si="490"/>
        <v>#NAME?</v>
      </c>
      <c r="M3897" s="195" t="e">
        <f ca="1">_xll.BInterpol(cf!$A$2:$A$68,cf!$C$2:$C$68,params!B3897,"cubic")</f>
        <v>#NAME?</v>
      </c>
      <c r="N3897" s="195" t="e">
        <f ca="1">+_xll.BInterpol(#REF!,#REF!,params!B3897,"cubic")</f>
        <v>#NAME?</v>
      </c>
      <c r="O3897" s="153" t="e">
        <f t="shared" ca="1" si="486"/>
        <v>#NAME?</v>
      </c>
    </row>
    <row r="3898" spans="1:15">
      <c r="A3898">
        <v>3895</v>
      </c>
      <c r="B3898">
        <f t="shared" si="484"/>
        <v>15.58</v>
      </c>
      <c r="C3898" s="151" t="e">
        <f ca="1">+_xll.BInterpol(Boost!$R$6:$R$66,Boost!$AZ$6:$AZ$66,params!B3898,"cubic")</f>
        <v>#NAME?</v>
      </c>
      <c r="D3898" s="151" t="e">
        <f ca="1">+_xll.BInterpol(Boost!$R$6:$R$66,Boost!$AX$6:$AX$66,params!B3898,"cubic")</f>
        <v>#NAME?</v>
      </c>
      <c r="E3898" s="198" t="e">
        <f t="shared" ca="1" si="487"/>
        <v>#NAME?</v>
      </c>
      <c r="F3898" s="151" t="e">
        <f ca="1">+_xll.BInterpol(Boost!$R$6:$R$66,Boost!$AY$6:$AY$66,params!B3898,"cubic")</f>
        <v>#NAME?</v>
      </c>
      <c r="G3898" s="151" t="e">
        <f ca="1">_xll.BInterpol(cf!$A$2:$A$68,cf!$B$2:$B$68,params!B3898,"cubic")/100</f>
        <v>#NAME?</v>
      </c>
      <c r="H3898" s="199" t="e">
        <f t="shared" ca="1" si="488"/>
        <v>#NAME?</v>
      </c>
      <c r="I3898" s="152">
        <f t="shared" si="491"/>
        <v>0.22869135416020669</v>
      </c>
      <c r="J3898" s="152">
        <f t="shared" si="489"/>
        <v>5.1422290446634378E-5</v>
      </c>
      <c r="K3898" s="3" t="e">
        <f t="shared" ca="1" si="485"/>
        <v>#NAME?</v>
      </c>
      <c r="L3898" s="153" t="e">
        <f t="shared" ca="1" si="490"/>
        <v>#NAME?</v>
      </c>
      <c r="M3898" s="195" t="e">
        <f ca="1">_xll.BInterpol(cf!$A$2:$A$68,cf!$C$2:$C$68,params!B3898,"cubic")</f>
        <v>#NAME?</v>
      </c>
      <c r="N3898" s="195" t="e">
        <f ca="1">+_xll.BInterpol(#REF!,#REF!,params!B3898,"cubic")</f>
        <v>#NAME?</v>
      </c>
      <c r="O3898" s="153" t="e">
        <f t="shared" ca="1" si="486"/>
        <v>#NAME?</v>
      </c>
    </row>
    <row r="3899" spans="1:15">
      <c r="A3899">
        <v>3896</v>
      </c>
      <c r="B3899">
        <f t="shared" si="484"/>
        <v>15.584</v>
      </c>
      <c r="C3899" s="151" t="e">
        <f ca="1">+_xll.BInterpol(Boost!$R$6:$R$66,Boost!$AZ$6:$AZ$66,params!B3899,"cubic")</f>
        <v>#NAME?</v>
      </c>
      <c r="D3899" s="151" t="e">
        <f ca="1">+_xll.BInterpol(Boost!$R$6:$R$66,Boost!$AX$6:$AX$66,params!B3899,"cubic")</f>
        <v>#NAME?</v>
      </c>
      <c r="E3899" s="198" t="e">
        <f t="shared" ca="1" si="487"/>
        <v>#NAME?</v>
      </c>
      <c r="F3899" s="151" t="e">
        <f ca="1">+_xll.BInterpol(Boost!$R$6:$R$66,Boost!$AY$6:$AY$66,params!B3899,"cubic")</f>
        <v>#NAME?</v>
      </c>
      <c r="G3899" s="151" t="e">
        <f ca="1">_xll.BInterpol(cf!$A$2:$A$68,cf!$B$2:$B$68,params!B3899,"cubic")/100</f>
        <v>#NAME?</v>
      </c>
      <c r="H3899" s="199" t="e">
        <f t="shared" ca="1" si="488"/>
        <v>#NAME?</v>
      </c>
      <c r="I3899" s="152">
        <f t="shared" si="491"/>
        <v>0.22874277302261492</v>
      </c>
      <c r="J3899" s="152">
        <f t="shared" si="489"/>
        <v>5.1418862408225685E-5</v>
      </c>
      <c r="K3899" s="3" t="e">
        <f t="shared" ca="1" si="485"/>
        <v>#NAME?</v>
      </c>
      <c r="L3899" s="153" t="e">
        <f t="shared" ca="1" si="490"/>
        <v>#NAME?</v>
      </c>
      <c r="M3899" s="195" t="e">
        <f ca="1">_xll.BInterpol(cf!$A$2:$A$68,cf!$C$2:$C$68,params!B3899,"cubic")</f>
        <v>#NAME?</v>
      </c>
      <c r="N3899" s="195" t="e">
        <f ca="1">+_xll.BInterpol(#REF!,#REF!,params!B3899,"cubic")</f>
        <v>#NAME?</v>
      </c>
      <c r="O3899" s="153" t="e">
        <f t="shared" ca="1" si="486"/>
        <v>#NAME?</v>
      </c>
    </row>
    <row r="3900" spans="1:15">
      <c r="A3900">
        <v>3897</v>
      </c>
      <c r="B3900">
        <f t="shared" si="484"/>
        <v>15.587999999999999</v>
      </c>
      <c r="C3900" s="151" t="e">
        <f ca="1">+_xll.BInterpol(Boost!$R$6:$R$66,Boost!$AZ$6:$AZ$66,params!B3900,"cubic")</f>
        <v>#NAME?</v>
      </c>
      <c r="D3900" s="151" t="e">
        <f ca="1">+_xll.BInterpol(Boost!$R$6:$R$66,Boost!$AX$6:$AX$66,params!B3900,"cubic")</f>
        <v>#NAME?</v>
      </c>
      <c r="E3900" s="198" t="e">
        <f t="shared" ca="1" si="487"/>
        <v>#NAME?</v>
      </c>
      <c r="F3900" s="151" t="e">
        <f ca="1">+_xll.BInterpol(Boost!$R$6:$R$66,Boost!$AY$6:$AY$66,params!B3900,"cubic")</f>
        <v>#NAME?</v>
      </c>
      <c r="G3900" s="151" t="e">
        <f ca="1">_xll.BInterpol(cf!$A$2:$A$68,cf!$B$2:$B$68,params!B3900,"cubic")/100</f>
        <v>#NAME?</v>
      </c>
      <c r="H3900" s="199" t="e">
        <f t="shared" ca="1" si="488"/>
        <v>#NAME?</v>
      </c>
      <c r="I3900" s="152">
        <f t="shared" si="491"/>
        <v>0.22879418845721311</v>
      </c>
      <c r="J3900" s="152">
        <f t="shared" si="489"/>
        <v>5.1415434598189869E-5</v>
      </c>
      <c r="K3900" s="3" t="e">
        <f t="shared" ca="1" si="485"/>
        <v>#NAME?</v>
      </c>
      <c r="L3900" s="153" t="e">
        <f t="shared" ca="1" si="490"/>
        <v>#NAME?</v>
      </c>
      <c r="M3900" s="195" t="e">
        <f ca="1">_xll.BInterpol(cf!$A$2:$A$68,cf!$C$2:$C$68,params!B3900,"cubic")</f>
        <v>#NAME?</v>
      </c>
      <c r="N3900" s="195" t="e">
        <f ca="1">+_xll.BInterpol(#REF!,#REF!,params!B3900,"cubic")</f>
        <v>#NAME?</v>
      </c>
      <c r="O3900" s="153" t="e">
        <f t="shared" ca="1" si="486"/>
        <v>#NAME?</v>
      </c>
    </row>
    <row r="3901" spans="1:15">
      <c r="A3901">
        <v>3898</v>
      </c>
      <c r="B3901">
        <f t="shared" si="484"/>
        <v>15.592000000000001</v>
      </c>
      <c r="C3901" s="151" t="e">
        <f ca="1">+_xll.BInterpol(Boost!$R$6:$R$66,Boost!$AZ$6:$AZ$66,params!B3901,"cubic")</f>
        <v>#NAME?</v>
      </c>
      <c r="D3901" s="151" t="e">
        <f ca="1">+_xll.BInterpol(Boost!$R$6:$R$66,Boost!$AX$6:$AX$66,params!B3901,"cubic")</f>
        <v>#NAME?</v>
      </c>
      <c r="E3901" s="198" t="e">
        <f t="shared" ca="1" si="487"/>
        <v>#NAME?</v>
      </c>
      <c r="F3901" s="151" t="e">
        <f ca="1">+_xll.BInterpol(Boost!$R$6:$R$66,Boost!$AY$6:$AY$66,params!B3901,"cubic")</f>
        <v>#NAME?</v>
      </c>
      <c r="G3901" s="151" t="e">
        <f ca="1">_xll.BInterpol(cf!$A$2:$A$68,cf!$B$2:$B$68,params!B3901,"cubic")/100</f>
        <v>#NAME?</v>
      </c>
      <c r="H3901" s="199" t="e">
        <f t="shared" ca="1" si="488"/>
        <v>#NAME?</v>
      </c>
      <c r="I3901" s="152">
        <f t="shared" si="491"/>
        <v>0.22884560046423008</v>
      </c>
      <c r="J3901" s="152">
        <f t="shared" si="489"/>
        <v>5.1412007016971017E-5</v>
      </c>
      <c r="K3901" s="3" t="e">
        <f t="shared" ca="1" si="485"/>
        <v>#NAME?</v>
      </c>
      <c r="L3901" s="153" t="e">
        <f t="shared" ca="1" si="490"/>
        <v>#NAME?</v>
      </c>
      <c r="M3901" s="195" t="e">
        <f ca="1">_xll.BInterpol(cf!$A$2:$A$68,cf!$C$2:$C$68,params!B3901,"cubic")</f>
        <v>#NAME?</v>
      </c>
      <c r="N3901" s="195" t="e">
        <f ca="1">+_xll.BInterpol(#REF!,#REF!,params!B3901,"cubic")</f>
        <v>#NAME?</v>
      </c>
      <c r="O3901" s="153" t="e">
        <f t="shared" ca="1" si="486"/>
        <v>#NAME?</v>
      </c>
    </row>
    <row r="3902" spans="1:15">
      <c r="A3902">
        <v>3899</v>
      </c>
      <c r="B3902">
        <f t="shared" si="484"/>
        <v>15.596</v>
      </c>
      <c r="C3902" s="151" t="e">
        <f ca="1">+_xll.BInterpol(Boost!$R$6:$R$66,Boost!$AZ$6:$AZ$66,params!B3902,"cubic")</f>
        <v>#NAME?</v>
      </c>
      <c r="D3902" s="151" t="e">
        <f ca="1">+_xll.BInterpol(Boost!$R$6:$R$66,Boost!$AX$6:$AX$66,params!B3902,"cubic")</f>
        <v>#NAME?</v>
      </c>
      <c r="E3902" s="198" t="e">
        <f t="shared" ca="1" si="487"/>
        <v>#NAME?</v>
      </c>
      <c r="F3902" s="151" t="e">
        <f ca="1">+_xll.BInterpol(Boost!$R$6:$R$66,Boost!$AY$6:$AY$66,params!B3902,"cubic")</f>
        <v>#NAME?</v>
      </c>
      <c r="G3902" s="151" t="e">
        <f ca="1">_xll.BInterpol(cf!$A$2:$A$68,cf!$B$2:$B$68,params!B3902,"cubic")/100</f>
        <v>#NAME?</v>
      </c>
      <c r="H3902" s="199" t="e">
        <f t="shared" ca="1" si="488"/>
        <v>#NAME?</v>
      </c>
      <c r="I3902" s="152">
        <f t="shared" si="491"/>
        <v>0.2288970090438941</v>
      </c>
      <c r="J3902" s="152">
        <f t="shared" si="489"/>
        <v>5.140857966401402E-5</v>
      </c>
      <c r="K3902" s="3" t="e">
        <f t="shared" ca="1" si="485"/>
        <v>#NAME?</v>
      </c>
      <c r="L3902" s="153" t="e">
        <f t="shared" ca="1" si="490"/>
        <v>#NAME?</v>
      </c>
      <c r="M3902" s="195" t="e">
        <f ca="1">_xll.BInterpol(cf!$A$2:$A$68,cf!$C$2:$C$68,params!B3902,"cubic")</f>
        <v>#NAME?</v>
      </c>
      <c r="N3902" s="195" t="e">
        <f ca="1">+_xll.BInterpol(#REF!,#REF!,params!B3902,"cubic")</f>
        <v>#NAME?</v>
      </c>
      <c r="O3902" s="153" t="e">
        <f t="shared" ca="1" si="486"/>
        <v>#NAME?</v>
      </c>
    </row>
    <row r="3903" spans="1:15">
      <c r="A3903">
        <v>3900</v>
      </c>
      <c r="B3903">
        <f t="shared" si="484"/>
        <v>15.6</v>
      </c>
      <c r="C3903" s="151" t="e">
        <f ca="1">+_xll.BInterpol(Boost!$R$6:$R$66,Boost!$AZ$6:$AZ$66,params!B3903,"cubic")</f>
        <v>#NAME?</v>
      </c>
      <c r="D3903" s="151" t="e">
        <f ca="1">+_xll.BInterpol(Boost!$R$6:$R$66,Boost!$AX$6:$AX$66,params!B3903,"cubic")</f>
        <v>#NAME?</v>
      </c>
      <c r="E3903" s="198" t="e">
        <f t="shared" ca="1" si="487"/>
        <v>#NAME?</v>
      </c>
      <c r="F3903" s="151" t="e">
        <f ca="1">+_xll.BInterpol(Boost!$R$6:$R$66,Boost!$AY$6:$AY$66,params!B3903,"cubic")</f>
        <v>#NAME?</v>
      </c>
      <c r="G3903" s="151" t="e">
        <f ca="1">_xll.BInterpol(cf!$A$2:$A$68,cf!$B$2:$B$68,params!B3903,"cubic")/100</f>
        <v>#NAME?</v>
      </c>
      <c r="H3903" s="199" t="e">
        <f t="shared" ca="1" si="488"/>
        <v>#NAME?</v>
      </c>
      <c r="I3903" s="152">
        <f t="shared" si="491"/>
        <v>0.22894841419643375</v>
      </c>
      <c r="J3903" s="152">
        <f t="shared" si="489"/>
        <v>5.1405152539651944E-5</v>
      </c>
      <c r="K3903" s="3" t="e">
        <f t="shared" ca="1" si="485"/>
        <v>#NAME?</v>
      </c>
      <c r="L3903" s="153" t="e">
        <f t="shared" ca="1" si="490"/>
        <v>#NAME?</v>
      </c>
      <c r="M3903" s="195" t="e">
        <f ca="1">_xll.BInterpol(cf!$A$2:$A$68,cf!$C$2:$C$68,params!B3903,"cubic")</f>
        <v>#NAME?</v>
      </c>
      <c r="N3903" s="195" t="e">
        <f ca="1">+_xll.BInterpol(#REF!,#REF!,params!B3903,"cubic")</f>
        <v>#NAME?</v>
      </c>
      <c r="O3903" s="153" t="e">
        <f t="shared" ca="1" si="486"/>
        <v>#NAME?</v>
      </c>
    </row>
    <row r="3904" spans="1:15">
      <c r="A3904">
        <v>3901</v>
      </c>
      <c r="B3904">
        <f t="shared" si="484"/>
        <v>15.603999999999999</v>
      </c>
      <c r="C3904" s="151" t="e">
        <f ca="1">+_xll.BInterpol(Boost!$R$6:$R$66,Boost!$AZ$6:$AZ$66,params!B3904,"cubic")</f>
        <v>#NAME?</v>
      </c>
      <c r="D3904" s="151" t="e">
        <f ca="1">+_xll.BInterpol(Boost!$R$6:$R$66,Boost!$AX$6:$AX$66,params!B3904,"cubic")</f>
        <v>#NAME?</v>
      </c>
      <c r="E3904" s="198" t="e">
        <f t="shared" ca="1" si="487"/>
        <v>#NAME?</v>
      </c>
      <c r="F3904" s="151" t="e">
        <f ca="1">+_xll.BInterpol(Boost!$R$6:$R$66,Boost!$AY$6:$AY$66,params!B3904,"cubic")</f>
        <v>#NAME?</v>
      </c>
      <c r="G3904" s="151" t="e">
        <f ca="1">_xll.BInterpol(cf!$A$2:$A$68,cf!$B$2:$B$68,params!B3904,"cubic")/100</f>
        <v>#NAME?</v>
      </c>
      <c r="H3904" s="199" t="e">
        <f t="shared" ca="1" si="488"/>
        <v>#NAME?</v>
      </c>
      <c r="I3904" s="152">
        <f t="shared" si="491"/>
        <v>0.22899981592207741</v>
      </c>
      <c r="J3904" s="152">
        <f t="shared" si="489"/>
        <v>5.1401725643662743E-5</v>
      </c>
      <c r="K3904" s="3" t="e">
        <f t="shared" ca="1" si="485"/>
        <v>#NAME?</v>
      </c>
      <c r="L3904" s="153" t="e">
        <f t="shared" ca="1" si="490"/>
        <v>#NAME?</v>
      </c>
      <c r="M3904" s="195" t="e">
        <f ca="1">_xll.BInterpol(cf!$A$2:$A$68,cf!$C$2:$C$68,params!B3904,"cubic")</f>
        <v>#NAME?</v>
      </c>
      <c r="N3904" s="195" t="e">
        <f ca="1">+_xll.BInterpol(#REF!,#REF!,params!B3904,"cubic")</f>
        <v>#NAME?</v>
      </c>
      <c r="O3904" s="153" t="e">
        <f t="shared" ca="1" si="486"/>
        <v>#NAME?</v>
      </c>
    </row>
    <row r="3905" spans="1:15">
      <c r="A3905">
        <v>3902</v>
      </c>
      <c r="B3905">
        <f t="shared" si="484"/>
        <v>15.608000000000001</v>
      </c>
      <c r="C3905" s="151" t="e">
        <f ca="1">+_xll.BInterpol(Boost!$R$6:$R$66,Boost!$AZ$6:$AZ$66,params!B3905,"cubic")</f>
        <v>#NAME?</v>
      </c>
      <c r="D3905" s="151" t="e">
        <f ca="1">+_xll.BInterpol(Boost!$R$6:$R$66,Boost!$AX$6:$AX$66,params!B3905,"cubic")</f>
        <v>#NAME?</v>
      </c>
      <c r="E3905" s="198" t="e">
        <f t="shared" ca="1" si="487"/>
        <v>#NAME?</v>
      </c>
      <c r="F3905" s="151" t="e">
        <f ca="1">+_xll.BInterpol(Boost!$R$6:$R$66,Boost!$AY$6:$AY$66,params!B3905,"cubic")</f>
        <v>#NAME?</v>
      </c>
      <c r="G3905" s="151" t="e">
        <f ca="1">_xll.BInterpol(cf!$A$2:$A$68,cf!$B$2:$B$68,params!B3905,"cubic")/100</f>
        <v>#NAME?</v>
      </c>
      <c r="H3905" s="199" t="e">
        <f t="shared" ca="1" si="488"/>
        <v>#NAME?</v>
      </c>
      <c r="I3905" s="152">
        <f t="shared" si="491"/>
        <v>0.22905121422105357</v>
      </c>
      <c r="J3905" s="152">
        <f t="shared" si="489"/>
        <v>5.1398298976157442E-5</v>
      </c>
      <c r="K3905" s="3" t="e">
        <f t="shared" ca="1" si="485"/>
        <v>#NAME?</v>
      </c>
      <c r="L3905" s="153" t="e">
        <f t="shared" ca="1" si="490"/>
        <v>#NAME?</v>
      </c>
      <c r="M3905" s="195" t="e">
        <f ca="1">_xll.BInterpol(cf!$A$2:$A$68,cf!$C$2:$C$68,params!B3905,"cubic")</f>
        <v>#NAME?</v>
      </c>
      <c r="N3905" s="195" t="e">
        <f ca="1">+_xll.BInterpol(#REF!,#REF!,params!B3905,"cubic")</f>
        <v>#NAME?</v>
      </c>
      <c r="O3905" s="153" t="e">
        <f t="shared" ca="1" si="486"/>
        <v>#NAME?</v>
      </c>
    </row>
    <row r="3906" spans="1:15">
      <c r="A3906">
        <v>3903</v>
      </c>
      <c r="B3906">
        <f t="shared" si="484"/>
        <v>15.612</v>
      </c>
      <c r="C3906" s="151" t="e">
        <f ca="1">+_xll.BInterpol(Boost!$R$6:$R$66,Boost!$AZ$6:$AZ$66,params!B3906,"cubic")</f>
        <v>#NAME?</v>
      </c>
      <c r="D3906" s="151" t="e">
        <f ca="1">+_xll.BInterpol(Boost!$R$6:$R$66,Boost!$AX$6:$AX$66,params!B3906,"cubic")</f>
        <v>#NAME?</v>
      </c>
      <c r="E3906" s="198" t="e">
        <f t="shared" ca="1" si="487"/>
        <v>#NAME?</v>
      </c>
      <c r="F3906" s="151" t="e">
        <f ca="1">+_xll.BInterpol(Boost!$R$6:$R$66,Boost!$AY$6:$AY$66,params!B3906,"cubic")</f>
        <v>#NAME?</v>
      </c>
      <c r="G3906" s="151" t="e">
        <f ca="1">_xll.BInterpol(cf!$A$2:$A$68,cf!$B$2:$B$68,params!B3906,"cubic")/100</f>
        <v>#NAME?</v>
      </c>
      <c r="H3906" s="199" t="e">
        <f t="shared" ca="1" si="488"/>
        <v>#NAME?</v>
      </c>
      <c r="I3906" s="152">
        <f t="shared" si="491"/>
        <v>0.22910260909359081</v>
      </c>
      <c r="J3906" s="152">
        <f t="shared" si="489"/>
        <v>5.1394872537247061E-5</v>
      </c>
      <c r="K3906" s="3" t="e">
        <f t="shared" ca="1" si="485"/>
        <v>#NAME?</v>
      </c>
      <c r="L3906" s="153" t="e">
        <f t="shared" ca="1" si="490"/>
        <v>#NAME?</v>
      </c>
      <c r="M3906" s="195" t="e">
        <f ca="1">_xll.BInterpol(cf!$A$2:$A$68,cf!$C$2:$C$68,params!B3906,"cubic")</f>
        <v>#NAME?</v>
      </c>
      <c r="N3906" s="195" t="e">
        <f ca="1">+_xll.BInterpol(#REF!,#REF!,params!B3906,"cubic")</f>
        <v>#NAME?</v>
      </c>
      <c r="O3906" s="153" t="e">
        <f t="shared" ca="1" si="486"/>
        <v>#NAME?</v>
      </c>
    </row>
    <row r="3907" spans="1:15">
      <c r="A3907">
        <v>3904</v>
      </c>
      <c r="B3907">
        <f t="shared" si="484"/>
        <v>15.616</v>
      </c>
      <c r="C3907" s="151" t="e">
        <f ca="1">+_xll.BInterpol(Boost!$R$6:$R$66,Boost!$AZ$6:$AZ$66,params!B3907,"cubic")</f>
        <v>#NAME?</v>
      </c>
      <c r="D3907" s="151" t="e">
        <f ca="1">+_xll.BInterpol(Boost!$R$6:$R$66,Boost!$AX$6:$AX$66,params!B3907,"cubic")</f>
        <v>#NAME?</v>
      </c>
      <c r="E3907" s="198" t="e">
        <f t="shared" ca="1" si="487"/>
        <v>#NAME?</v>
      </c>
      <c r="F3907" s="151" t="e">
        <f ca="1">+_xll.BInterpol(Boost!$R$6:$R$66,Boost!$AY$6:$AY$66,params!B3907,"cubic")</f>
        <v>#NAME?</v>
      </c>
      <c r="G3907" s="151" t="e">
        <f ca="1">_xll.BInterpol(cf!$A$2:$A$68,cf!$B$2:$B$68,params!B3907,"cubic")/100</f>
        <v>#NAME?</v>
      </c>
      <c r="H3907" s="199" t="e">
        <f t="shared" ca="1" si="488"/>
        <v>#NAME?</v>
      </c>
      <c r="I3907" s="152">
        <f t="shared" si="491"/>
        <v>0.22915400053991719</v>
      </c>
      <c r="J3907" s="152">
        <f t="shared" si="489"/>
        <v>5.1391446326376489E-5</v>
      </c>
      <c r="K3907" s="3" t="e">
        <f t="shared" ca="1" si="485"/>
        <v>#NAME?</v>
      </c>
      <c r="L3907" s="153" t="e">
        <f t="shared" ca="1" si="490"/>
        <v>#NAME?</v>
      </c>
      <c r="M3907" s="195" t="e">
        <f ca="1">_xll.BInterpol(cf!$A$2:$A$68,cf!$C$2:$C$68,params!B3907,"cubic")</f>
        <v>#NAME?</v>
      </c>
      <c r="N3907" s="195" t="e">
        <f ca="1">+_xll.BInterpol(#REF!,#REF!,params!B3907,"cubic")</f>
        <v>#NAME?</v>
      </c>
      <c r="O3907" s="153" t="e">
        <f t="shared" ca="1" si="486"/>
        <v>#NAME?</v>
      </c>
    </row>
    <row r="3908" spans="1:15">
      <c r="A3908">
        <v>3905</v>
      </c>
      <c r="B3908">
        <f t="shared" ref="B3908:B3971" si="492">+A3908/250</f>
        <v>15.62</v>
      </c>
      <c r="C3908" s="151" t="e">
        <f ca="1">+_xll.BInterpol(Boost!$R$6:$R$66,Boost!$AZ$6:$AZ$66,params!B3908,"cubic")</f>
        <v>#NAME?</v>
      </c>
      <c r="D3908" s="151" t="e">
        <f ca="1">+_xll.BInterpol(Boost!$R$6:$R$66,Boost!$AX$6:$AX$66,params!B3908,"cubic")</f>
        <v>#NAME?</v>
      </c>
      <c r="E3908" s="198" t="e">
        <f t="shared" ca="1" si="487"/>
        <v>#NAME?</v>
      </c>
      <c r="F3908" s="151" t="e">
        <f ca="1">+_xll.BInterpol(Boost!$R$6:$R$66,Boost!$AY$6:$AY$66,params!B3908,"cubic")</f>
        <v>#NAME?</v>
      </c>
      <c r="G3908" s="151" t="e">
        <f ca="1">_xll.BInterpol(cf!$A$2:$A$68,cf!$B$2:$B$68,params!B3908,"cubic")/100</f>
        <v>#NAME?</v>
      </c>
      <c r="H3908" s="199" t="e">
        <f t="shared" ca="1" si="488"/>
        <v>#NAME?</v>
      </c>
      <c r="I3908" s="152">
        <f t="shared" si="491"/>
        <v>0.22920538856026151</v>
      </c>
      <c r="J3908" s="152">
        <f t="shared" si="489"/>
        <v>5.1388020344322882E-5</v>
      </c>
      <c r="K3908" s="3" t="e">
        <f t="shared" ref="K3908:K3971" ca="1" si="493">+EXP(H3908*-B3908)</f>
        <v>#NAME?</v>
      </c>
      <c r="L3908" s="153" t="e">
        <f t="shared" ca="1" si="490"/>
        <v>#NAME?</v>
      </c>
      <c r="M3908" s="195" t="e">
        <f ca="1">_xll.BInterpol(cf!$A$2:$A$68,cf!$C$2:$C$68,params!B3908,"cubic")</f>
        <v>#NAME?</v>
      </c>
      <c r="N3908" s="195" t="e">
        <f ca="1">+_xll.BInterpol(#REF!,#REF!,params!B3908,"cubic")</f>
        <v>#NAME?</v>
      </c>
      <c r="O3908" s="153" t="e">
        <f t="shared" ref="O3908:O3971" ca="1" si="494">+EXP(-B3909*E3909)-EXP(-B3908*E3908)</f>
        <v>#NAME?</v>
      </c>
    </row>
    <row r="3909" spans="1:15">
      <c r="A3909">
        <v>3906</v>
      </c>
      <c r="B3909">
        <f t="shared" si="492"/>
        <v>15.624000000000001</v>
      </c>
      <c r="C3909" s="151" t="e">
        <f ca="1">+_xll.BInterpol(Boost!$R$6:$R$66,Boost!$AZ$6:$AZ$66,params!B3909,"cubic")</f>
        <v>#NAME?</v>
      </c>
      <c r="D3909" s="151" t="e">
        <f ca="1">+_xll.BInterpol(Boost!$R$6:$R$66,Boost!$AX$6:$AX$66,params!B3909,"cubic")</f>
        <v>#NAME?</v>
      </c>
      <c r="E3909" s="198" t="e">
        <f t="shared" ref="E3909:E3972" ca="1" si="495">-((1+C3909*B3909)/(1+C3908*B3908)-1)/(B3909-B3908)+((1+F3909*B3909)/(1+F3908*B3908)-1)/(B3909-B3908)</f>
        <v>#NAME?</v>
      </c>
      <c r="F3909" s="151" t="e">
        <f ca="1">+_xll.BInterpol(Boost!$R$6:$R$66,Boost!$AY$6:$AY$66,params!B3909,"cubic")</f>
        <v>#NAME?</v>
      </c>
      <c r="G3909" s="151" t="e">
        <f ca="1">_xll.BInterpol(cf!$A$2:$A$68,cf!$B$2:$B$68,params!B3909,"cubic")/100</f>
        <v>#NAME?</v>
      </c>
      <c r="H3909" s="199" t="e">
        <f t="shared" ref="H3909:H3972" ca="1" si="496">-((1+F3909*B3909)/(1+F3908*B3908)-1)/(B3909-B3908)+((1+G3909*B3909)/(1+G3908*B3908)-1)/(B3909-B3908)</f>
        <v>#NAME?</v>
      </c>
      <c r="I3909" s="152">
        <f t="shared" si="491"/>
        <v>0.22925677315485204</v>
      </c>
      <c r="J3909" s="152">
        <f t="shared" ref="J3909:J3972" si="497">+I3909-I3908</f>
        <v>5.138459459053113E-5</v>
      </c>
      <c r="K3909" s="3" t="e">
        <f t="shared" ca="1" si="493"/>
        <v>#NAME?</v>
      </c>
      <c r="L3909" s="153" t="e">
        <f t="shared" ref="L3909:L3972" ca="1" si="498">+K3910-K3909</f>
        <v>#NAME?</v>
      </c>
      <c r="M3909" s="195" t="e">
        <f ca="1">_xll.BInterpol(cf!$A$2:$A$68,cf!$C$2:$C$68,params!B3909,"cubic")</f>
        <v>#NAME?</v>
      </c>
      <c r="N3909" s="195" t="e">
        <f ca="1">+_xll.BInterpol(#REF!,#REF!,params!B3909,"cubic")</f>
        <v>#NAME?</v>
      </c>
      <c r="O3909" s="153" t="e">
        <f t="shared" ca="1" si="494"/>
        <v>#NAME?</v>
      </c>
    </row>
    <row r="3910" spans="1:15">
      <c r="A3910">
        <v>3907</v>
      </c>
      <c r="B3910">
        <f t="shared" si="492"/>
        <v>15.628</v>
      </c>
      <c r="C3910" s="151" t="e">
        <f ca="1">+_xll.BInterpol(Boost!$R$6:$R$66,Boost!$AZ$6:$AZ$66,params!B3910,"cubic")</f>
        <v>#NAME?</v>
      </c>
      <c r="D3910" s="151" t="e">
        <f ca="1">+_xll.BInterpol(Boost!$R$6:$R$66,Boost!$AX$6:$AX$66,params!B3910,"cubic")</f>
        <v>#NAME?</v>
      </c>
      <c r="E3910" s="198" t="e">
        <f t="shared" ca="1" si="495"/>
        <v>#NAME?</v>
      </c>
      <c r="F3910" s="151" t="e">
        <f ca="1">+_xll.BInterpol(Boost!$R$6:$R$66,Boost!$AY$6:$AY$66,params!B3910,"cubic")</f>
        <v>#NAME?</v>
      </c>
      <c r="G3910" s="151" t="e">
        <f ca="1">_xll.BInterpol(cf!$A$2:$A$68,cf!$B$2:$B$68,params!B3910,"cubic")/100</f>
        <v>#NAME?</v>
      </c>
      <c r="H3910" s="199" t="e">
        <f t="shared" ca="1" si="496"/>
        <v>#NAME?</v>
      </c>
      <c r="I3910" s="152">
        <f t="shared" si="491"/>
        <v>0.22930815432391705</v>
      </c>
      <c r="J3910" s="152">
        <f t="shared" si="497"/>
        <v>5.1381169065001231E-5</v>
      </c>
      <c r="K3910" s="3" t="e">
        <f t="shared" ca="1" si="493"/>
        <v>#NAME?</v>
      </c>
      <c r="L3910" s="153" t="e">
        <f t="shared" ca="1" si="498"/>
        <v>#NAME?</v>
      </c>
      <c r="M3910" s="195" t="e">
        <f ca="1">_xll.BInterpol(cf!$A$2:$A$68,cf!$C$2:$C$68,params!B3910,"cubic")</f>
        <v>#NAME?</v>
      </c>
      <c r="N3910" s="195" t="e">
        <f ca="1">+_xll.BInterpol(#REF!,#REF!,params!B3910,"cubic")</f>
        <v>#NAME?</v>
      </c>
      <c r="O3910" s="153" t="e">
        <f t="shared" ca="1" si="494"/>
        <v>#NAME?</v>
      </c>
    </row>
    <row r="3911" spans="1:15">
      <c r="A3911">
        <v>3908</v>
      </c>
      <c r="B3911">
        <f t="shared" si="492"/>
        <v>15.632</v>
      </c>
      <c r="C3911" s="151" t="e">
        <f ca="1">+_xll.BInterpol(Boost!$R$6:$R$66,Boost!$AZ$6:$AZ$66,params!B3911,"cubic")</f>
        <v>#NAME?</v>
      </c>
      <c r="D3911" s="151" t="e">
        <f ca="1">+_xll.BInterpol(Boost!$R$6:$R$66,Boost!$AX$6:$AX$66,params!B3911,"cubic")</f>
        <v>#NAME?</v>
      </c>
      <c r="E3911" s="198" t="e">
        <f t="shared" ca="1" si="495"/>
        <v>#NAME?</v>
      </c>
      <c r="F3911" s="151" t="e">
        <f ca="1">+_xll.BInterpol(Boost!$R$6:$R$66,Boost!$AY$6:$AY$66,params!B3911,"cubic")</f>
        <v>#NAME?</v>
      </c>
      <c r="G3911" s="151" t="e">
        <f ca="1">_xll.BInterpol(cf!$A$2:$A$68,cf!$B$2:$B$68,params!B3911,"cubic")/100</f>
        <v>#NAME?</v>
      </c>
      <c r="H3911" s="199" t="e">
        <f t="shared" ca="1" si="496"/>
        <v>#NAME?</v>
      </c>
      <c r="I3911" s="152">
        <f t="shared" si="491"/>
        <v>0.22935953206768489</v>
      </c>
      <c r="J3911" s="152">
        <f t="shared" si="497"/>
        <v>5.1377743767844208E-5</v>
      </c>
      <c r="K3911" s="3" t="e">
        <f t="shared" ca="1" si="493"/>
        <v>#NAME?</v>
      </c>
      <c r="L3911" s="153" t="e">
        <f t="shared" ca="1" si="498"/>
        <v>#NAME?</v>
      </c>
      <c r="M3911" s="195" t="e">
        <f ca="1">_xll.BInterpol(cf!$A$2:$A$68,cf!$C$2:$C$68,params!B3911,"cubic")</f>
        <v>#NAME?</v>
      </c>
      <c r="N3911" s="195" t="e">
        <f ca="1">+_xll.BInterpol(#REF!,#REF!,params!B3911,"cubic")</f>
        <v>#NAME?</v>
      </c>
      <c r="O3911" s="153" t="e">
        <f t="shared" ca="1" si="494"/>
        <v>#NAME?</v>
      </c>
    </row>
    <row r="3912" spans="1:15">
      <c r="A3912">
        <v>3909</v>
      </c>
      <c r="B3912">
        <f t="shared" si="492"/>
        <v>15.635999999999999</v>
      </c>
      <c r="C3912" s="151" t="e">
        <f ca="1">+_xll.BInterpol(Boost!$R$6:$R$66,Boost!$AZ$6:$AZ$66,params!B3912,"cubic")</f>
        <v>#NAME?</v>
      </c>
      <c r="D3912" s="151" t="e">
        <f ca="1">+_xll.BInterpol(Boost!$R$6:$R$66,Boost!$AX$6:$AX$66,params!B3912,"cubic")</f>
        <v>#NAME?</v>
      </c>
      <c r="E3912" s="198" t="e">
        <f t="shared" ca="1" si="495"/>
        <v>#NAME?</v>
      </c>
      <c r="F3912" s="151" t="e">
        <f ca="1">+_xll.BInterpol(Boost!$R$6:$R$66,Boost!$AY$6:$AY$66,params!B3912,"cubic")</f>
        <v>#NAME?</v>
      </c>
      <c r="G3912" s="151" t="e">
        <f ca="1">_xll.BInterpol(cf!$A$2:$A$68,cf!$B$2:$B$68,params!B3912,"cubic")/100</f>
        <v>#NAME?</v>
      </c>
      <c r="H3912" s="199" t="e">
        <f t="shared" ca="1" si="496"/>
        <v>#NAME?</v>
      </c>
      <c r="I3912" s="152">
        <f t="shared" si="491"/>
        <v>0.22941090638638406</v>
      </c>
      <c r="J3912" s="152">
        <f t="shared" si="497"/>
        <v>5.1374318699171084E-5</v>
      </c>
      <c r="K3912" s="3" t="e">
        <f t="shared" ca="1" si="493"/>
        <v>#NAME?</v>
      </c>
      <c r="L3912" s="153" t="e">
        <f t="shared" ca="1" si="498"/>
        <v>#NAME?</v>
      </c>
      <c r="M3912" s="195" t="e">
        <f ca="1">_xll.BInterpol(cf!$A$2:$A$68,cf!$C$2:$C$68,params!B3912,"cubic")</f>
        <v>#NAME?</v>
      </c>
      <c r="N3912" s="195" t="e">
        <f ca="1">+_xll.BInterpol(#REF!,#REF!,params!B3912,"cubic")</f>
        <v>#NAME?</v>
      </c>
      <c r="O3912" s="153" t="e">
        <f t="shared" ca="1" si="494"/>
        <v>#NAME?</v>
      </c>
    </row>
    <row r="3913" spans="1:15">
      <c r="A3913">
        <v>3910</v>
      </c>
      <c r="B3913">
        <f t="shared" si="492"/>
        <v>15.64</v>
      </c>
      <c r="C3913" s="151" t="e">
        <f ca="1">+_xll.BInterpol(Boost!$R$6:$R$66,Boost!$AZ$6:$AZ$66,params!B3913,"cubic")</f>
        <v>#NAME?</v>
      </c>
      <c r="D3913" s="151" t="e">
        <f ca="1">+_xll.BInterpol(Boost!$R$6:$R$66,Boost!$AX$6:$AX$66,params!B3913,"cubic")</f>
        <v>#NAME?</v>
      </c>
      <c r="E3913" s="198" t="e">
        <f t="shared" ca="1" si="495"/>
        <v>#NAME?</v>
      </c>
      <c r="F3913" s="151" t="e">
        <f ca="1">+_xll.BInterpol(Boost!$R$6:$R$66,Boost!$AY$6:$AY$66,params!B3913,"cubic")</f>
        <v>#NAME?</v>
      </c>
      <c r="G3913" s="151" t="e">
        <f ca="1">_xll.BInterpol(cf!$A$2:$A$68,cf!$B$2:$B$68,params!B3913,"cubic")/100</f>
        <v>#NAME?</v>
      </c>
      <c r="H3913" s="199" t="e">
        <f t="shared" ca="1" si="496"/>
        <v>#NAME?</v>
      </c>
      <c r="I3913" s="152">
        <f t="shared" si="491"/>
        <v>0.22946227728024293</v>
      </c>
      <c r="J3913" s="152">
        <f t="shared" si="497"/>
        <v>5.1370893858870836E-5</v>
      </c>
      <c r="K3913" s="3" t="e">
        <f t="shared" ca="1" si="493"/>
        <v>#NAME?</v>
      </c>
      <c r="L3913" s="153" t="e">
        <f t="shared" ca="1" si="498"/>
        <v>#NAME?</v>
      </c>
      <c r="M3913" s="195" t="e">
        <f ca="1">_xll.BInterpol(cf!$A$2:$A$68,cf!$C$2:$C$68,params!B3913,"cubic")</f>
        <v>#NAME?</v>
      </c>
      <c r="N3913" s="195" t="e">
        <f ca="1">+_xll.BInterpol(#REF!,#REF!,params!B3913,"cubic")</f>
        <v>#NAME?</v>
      </c>
      <c r="O3913" s="153" t="e">
        <f t="shared" ca="1" si="494"/>
        <v>#NAME?</v>
      </c>
    </row>
    <row r="3914" spans="1:15">
      <c r="A3914">
        <v>3911</v>
      </c>
      <c r="B3914">
        <f t="shared" si="492"/>
        <v>15.644</v>
      </c>
      <c r="C3914" s="151" t="e">
        <f ca="1">+_xll.BInterpol(Boost!$R$6:$R$66,Boost!$AZ$6:$AZ$66,params!B3914,"cubic")</f>
        <v>#NAME?</v>
      </c>
      <c r="D3914" s="151" t="e">
        <f ca="1">+_xll.BInterpol(Boost!$R$6:$R$66,Boost!$AX$6:$AX$66,params!B3914,"cubic")</f>
        <v>#NAME?</v>
      </c>
      <c r="E3914" s="198" t="e">
        <f t="shared" ca="1" si="495"/>
        <v>#NAME?</v>
      </c>
      <c r="F3914" s="151" t="e">
        <f ca="1">+_xll.BInterpol(Boost!$R$6:$R$66,Boost!$AY$6:$AY$66,params!B3914,"cubic")</f>
        <v>#NAME?</v>
      </c>
      <c r="G3914" s="151" t="e">
        <f ca="1">_xll.BInterpol(cf!$A$2:$A$68,cf!$B$2:$B$68,params!B3914,"cubic")/100</f>
        <v>#NAME?</v>
      </c>
      <c r="H3914" s="199" t="e">
        <f t="shared" ca="1" si="496"/>
        <v>#NAME?</v>
      </c>
      <c r="I3914" s="152">
        <f t="shared" si="491"/>
        <v>0.22951364474948954</v>
      </c>
      <c r="J3914" s="152">
        <f t="shared" si="497"/>
        <v>5.1367469246610398E-5</v>
      </c>
      <c r="K3914" s="3" t="e">
        <f t="shared" ca="1" si="493"/>
        <v>#NAME?</v>
      </c>
      <c r="L3914" s="153" t="e">
        <f t="shared" ca="1" si="498"/>
        <v>#NAME?</v>
      </c>
      <c r="M3914" s="195" t="e">
        <f ca="1">_xll.BInterpol(cf!$A$2:$A$68,cf!$C$2:$C$68,params!B3914,"cubic")</f>
        <v>#NAME?</v>
      </c>
      <c r="N3914" s="195" t="e">
        <f ca="1">+_xll.BInterpol(#REF!,#REF!,params!B3914,"cubic")</f>
        <v>#NAME?</v>
      </c>
      <c r="O3914" s="153" t="e">
        <f t="shared" ca="1" si="494"/>
        <v>#NAME?</v>
      </c>
    </row>
    <row r="3915" spans="1:15">
      <c r="A3915">
        <v>3912</v>
      </c>
      <c r="B3915">
        <f t="shared" si="492"/>
        <v>15.648</v>
      </c>
      <c r="C3915" s="151" t="e">
        <f ca="1">+_xll.BInterpol(Boost!$R$6:$R$66,Boost!$AZ$6:$AZ$66,params!B3915,"cubic")</f>
        <v>#NAME?</v>
      </c>
      <c r="D3915" s="151" t="e">
        <f ca="1">+_xll.BInterpol(Boost!$R$6:$R$66,Boost!$AX$6:$AX$66,params!B3915,"cubic")</f>
        <v>#NAME?</v>
      </c>
      <c r="E3915" s="198" t="e">
        <f t="shared" ca="1" si="495"/>
        <v>#NAME?</v>
      </c>
      <c r="F3915" s="151" t="e">
        <f ca="1">+_xll.BInterpol(Boost!$R$6:$R$66,Boost!$AY$6:$AY$66,params!B3915,"cubic")</f>
        <v>#NAME?</v>
      </c>
      <c r="G3915" s="151" t="e">
        <f ca="1">_xll.BInterpol(cf!$A$2:$A$68,cf!$B$2:$B$68,params!B3915,"cubic")/100</f>
        <v>#NAME?</v>
      </c>
      <c r="H3915" s="199" t="e">
        <f t="shared" ca="1" si="496"/>
        <v>#NAME?</v>
      </c>
      <c r="I3915" s="152">
        <f t="shared" si="491"/>
        <v>0.22956500879435238</v>
      </c>
      <c r="J3915" s="152">
        <f t="shared" si="497"/>
        <v>5.1364044862833858E-5</v>
      </c>
      <c r="K3915" s="3" t="e">
        <f t="shared" ca="1" si="493"/>
        <v>#NAME?</v>
      </c>
      <c r="L3915" s="153" t="e">
        <f t="shared" ca="1" si="498"/>
        <v>#NAME?</v>
      </c>
      <c r="M3915" s="195" t="e">
        <f ca="1">_xll.BInterpol(cf!$A$2:$A$68,cf!$C$2:$C$68,params!B3915,"cubic")</f>
        <v>#NAME?</v>
      </c>
      <c r="N3915" s="195" t="e">
        <f ca="1">+_xll.BInterpol(#REF!,#REF!,params!B3915,"cubic")</f>
        <v>#NAME?</v>
      </c>
      <c r="O3915" s="153" t="e">
        <f t="shared" ca="1" si="494"/>
        <v>#NAME?</v>
      </c>
    </row>
    <row r="3916" spans="1:15">
      <c r="A3916">
        <v>3913</v>
      </c>
      <c r="B3916">
        <f t="shared" si="492"/>
        <v>15.651999999999999</v>
      </c>
      <c r="C3916" s="151" t="e">
        <f ca="1">+_xll.BInterpol(Boost!$R$6:$R$66,Boost!$AZ$6:$AZ$66,params!B3916,"cubic")</f>
        <v>#NAME?</v>
      </c>
      <c r="D3916" s="151" t="e">
        <f ca="1">+_xll.BInterpol(Boost!$R$6:$R$66,Boost!$AX$6:$AX$66,params!B3916,"cubic")</f>
        <v>#NAME?</v>
      </c>
      <c r="E3916" s="198" t="e">
        <f t="shared" ca="1" si="495"/>
        <v>#NAME?</v>
      </c>
      <c r="F3916" s="151" t="e">
        <f ca="1">+_xll.BInterpol(Boost!$R$6:$R$66,Boost!$AY$6:$AY$66,params!B3916,"cubic")</f>
        <v>#NAME?</v>
      </c>
      <c r="G3916" s="151" t="e">
        <f ca="1">_xll.BInterpol(cf!$A$2:$A$68,cf!$B$2:$B$68,params!B3916,"cubic")/100</f>
        <v>#NAME?</v>
      </c>
      <c r="H3916" s="199" t="e">
        <f t="shared" ca="1" si="496"/>
        <v>#NAME?</v>
      </c>
      <c r="I3916" s="152">
        <f t="shared" si="491"/>
        <v>0.2296163694150597</v>
      </c>
      <c r="J3916" s="152">
        <f t="shared" si="497"/>
        <v>5.1360620707319171E-5</v>
      </c>
      <c r="K3916" s="3" t="e">
        <f t="shared" ca="1" si="493"/>
        <v>#NAME?</v>
      </c>
      <c r="L3916" s="153" t="e">
        <f t="shared" ca="1" si="498"/>
        <v>#NAME?</v>
      </c>
      <c r="M3916" s="195" t="e">
        <f ca="1">_xll.BInterpol(cf!$A$2:$A$68,cf!$C$2:$C$68,params!B3916,"cubic")</f>
        <v>#NAME?</v>
      </c>
      <c r="N3916" s="195" t="e">
        <f ca="1">+_xll.BInterpol(#REF!,#REF!,params!B3916,"cubic")</f>
        <v>#NAME?</v>
      </c>
      <c r="O3916" s="153" t="e">
        <f t="shared" ca="1" si="494"/>
        <v>#NAME?</v>
      </c>
    </row>
    <row r="3917" spans="1:15">
      <c r="A3917">
        <v>3914</v>
      </c>
      <c r="B3917">
        <f t="shared" si="492"/>
        <v>15.656000000000001</v>
      </c>
      <c r="C3917" s="151" t="e">
        <f ca="1">+_xll.BInterpol(Boost!$R$6:$R$66,Boost!$AZ$6:$AZ$66,params!B3917,"cubic")</f>
        <v>#NAME?</v>
      </c>
      <c r="D3917" s="151" t="e">
        <f ca="1">+_xll.BInterpol(Boost!$R$6:$R$66,Boost!$AX$6:$AX$66,params!B3917,"cubic")</f>
        <v>#NAME?</v>
      </c>
      <c r="E3917" s="198" t="e">
        <f t="shared" ca="1" si="495"/>
        <v>#NAME?</v>
      </c>
      <c r="F3917" s="151" t="e">
        <f ca="1">+_xll.BInterpol(Boost!$R$6:$R$66,Boost!$AY$6:$AY$66,params!B3917,"cubic")</f>
        <v>#NAME?</v>
      </c>
      <c r="G3917" s="151" t="e">
        <f ca="1">_xll.BInterpol(cf!$A$2:$A$68,cf!$B$2:$B$68,params!B3917,"cubic")/100</f>
        <v>#NAME?</v>
      </c>
      <c r="H3917" s="199" t="e">
        <f t="shared" ca="1" si="496"/>
        <v>#NAME?</v>
      </c>
      <c r="I3917" s="152">
        <f t="shared" si="491"/>
        <v>0.22966772661183976</v>
      </c>
      <c r="J3917" s="152">
        <f t="shared" si="497"/>
        <v>5.1357196780066339E-5</v>
      </c>
      <c r="K3917" s="3" t="e">
        <f t="shared" ca="1" si="493"/>
        <v>#NAME?</v>
      </c>
      <c r="L3917" s="153" t="e">
        <f t="shared" ca="1" si="498"/>
        <v>#NAME?</v>
      </c>
      <c r="M3917" s="195" t="e">
        <f ca="1">_xll.BInterpol(cf!$A$2:$A$68,cf!$C$2:$C$68,params!B3917,"cubic")</f>
        <v>#NAME?</v>
      </c>
      <c r="N3917" s="195" t="e">
        <f ca="1">+_xll.BInterpol(#REF!,#REF!,params!B3917,"cubic")</f>
        <v>#NAME?</v>
      </c>
      <c r="O3917" s="153" t="e">
        <f t="shared" ca="1" si="494"/>
        <v>#NAME?</v>
      </c>
    </row>
    <row r="3918" spans="1:15">
      <c r="A3918">
        <v>3915</v>
      </c>
      <c r="B3918">
        <f t="shared" si="492"/>
        <v>15.66</v>
      </c>
      <c r="C3918" s="151" t="e">
        <f ca="1">+_xll.BInterpol(Boost!$R$6:$R$66,Boost!$AZ$6:$AZ$66,params!B3918,"cubic")</f>
        <v>#NAME?</v>
      </c>
      <c r="D3918" s="151" t="e">
        <f ca="1">+_xll.BInterpol(Boost!$R$6:$R$66,Boost!$AX$6:$AX$66,params!B3918,"cubic")</f>
        <v>#NAME?</v>
      </c>
      <c r="E3918" s="198" t="e">
        <f t="shared" ca="1" si="495"/>
        <v>#NAME?</v>
      </c>
      <c r="F3918" s="151" t="e">
        <f ca="1">+_xll.BInterpol(Boost!$R$6:$R$66,Boost!$AY$6:$AY$66,params!B3918,"cubic")</f>
        <v>#NAME?</v>
      </c>
      <c r="G3918" s="151" t="e">
        <f ca="1">_xll.BInterpol(cf!$A$2:$A$68,cf!$B$2:$B$68,params!B3918,"cubic")/100</f>
        <v>#NAME?</v>
      </c>
      <c r="H3918" s="199" t="e">
        <f t="shared" ca="1" si="496"/>
        <v>#NAME?</v>
      </c>
      <c r="I3918" s="152">
        <f t="shared" si="491"/>
        <v>0.22971908038492095</v>
      </c>
      <c r="J3918" s="152">
        <f t="shared" si="497"/>
        <v>5.1353773081186382E-5</v>
      </c>
      <c r="K3918" s="3" t="e">
        <f t="shared" ca="1" si="493"/>
        <v>#NAME?</v>
      </c>
      <c r="L3918" s="153" t="e">
        <f t="shared" ca="1" si="498"/>
        <v>#NAME?</v>
      </c>
      <c r="M3918" s="195" t="e">
        <f ca="1">_xll.BInterpol(cf!$A$2:$A$68,cf!$C$2:$C$68,params!B3918,"cubic")</f>
        <v>#NAME?</v>
      </c>
      <c r="N3918" s="195" t="e">
        <f ca="1">+_xll.BInterpol(#REF!,#REF!,params!B3918,"cubic")</f>
        <v>#NAME?</v>
      </c>
      <c r="O3918" s="153" t="e">
        <f t="shared" ca="1" si="494"/>
        <v>#NAME?</v>
      </c>
    </row>
    <row r="3919" spans="1:15">
      <c r="A3919">
        <v>3916</v>
      </c>
      <c r="B3919">
        <f t="shared" si="492"/>
        <v>15.664</v>
      </c>
      <c r="C3919" s="151" t="e">
        <f ca="1">+_xll.BInterpol(Boost!$R$6:$R$66,Boost!$AZ$6:$AZ$66,params!B3919,"cubic")</f>
        <v>#NAME?</v>
      </c>
      <c r="D3919" s="151" t="e">
        <f ca="1">+_xll.BInterpol(Boost!$R$6:$R$66,Boost!$AX$6:$AX$66,params!B3919,"cubic")</f>
        <v>#NAME?</v>
      </c>
      <c r="E3919" s="198" t="e">
        <f t="shared" ca="1" si="495"/>
        <v>#NAME?</v>
      </c>
      <c r="F3919" s="151" t="e">
        <f ca="1">+_xll.BInterpol(Boost!$R$6:$R$66,Boost!$AY$6:$AY$66,params!B3919,"cubic")</f>
        <v>#NAME?</v>
      </c>
      <c r="G3919" s="151" t="e">
        <f ca="1">_xll.BInterpol(cf!$A$2:$A$68,cf!$B$2:$B$68,params!B3919,"cubic")/100</f>
        <v>#NAME?</v>
      </c>
      <c r="H3919" s="199" t="e">
        <f t="shared" ca="1" si="496"/>
        <v>#NAME?</v>
      </c>
      <c r="I3919" s="152">
        <f t="shared" si="491"/>
        <v>0.22977043073453118</v>
      </c>
      <c r="J3919" s="152">
        <f t="shared" si="497"/>
        <v>5.1350349610235213E-5</v>
      </c>
      <c r="K3919" s="3" t="e">
        <f t="shared" ca="1" si="493"/>
        <v>#NAME?</v>
      </c>
      <c r="L3919" s="153" t="e">
        <f t="shared" ca="1" si="498"/>
        <v>#NAME?</v>
      </c>
      <c r="M3919" s="195" t="e">
        <f ca="1">_xll.BInterpol(cf!$A$2:$A$68,cf!$C$2:$C$68,params!B3919,"cubic")</f>
        <v>#NAME?</v>
      </c>
      <c r="N3919" s="195" t="e">
        <f ca="1">+_xll.BInterpol(#REF!,#REF!,params!B3919,"cubic")</f>
        <v>#NAME?</v>
      </c>
      <c r="O3919" s="153" t="e">
        <f t="shared" ca="1" si="494"/>
        <v>#NAME?</v>
      </c>
    </row>
    <row r="3920" spans="1:15">
      <c r="A3920">
        <v>3917</v>
      </c>
      <c r="B3920">
        <f t="shared" si="492"/>
        <v>15.667999999999999</v>
      </c>
      <c r="C3920" s="151" t="e">
        <f ca="1">+_xll.BInterpol(Boost!$R$6:$R$66,Boost!$AZ$6:$AZ$66,params!B3920,"cubic")</f>
        <v>#NAME?</v>
      </c>
      <c r="D3920" s="151" t="e">
        <f ca="1">+_xll.BInterpol(Boost!$R$6:$R$66,Boost!$AX$6:$AX$66,params!B3920,"cubic")</f>
        <v>#NAME?</v>
      </c>
      <c r="E3920" s="198" t="e">
        <f t="shared" ca="1" si="495"/>
        <v>#NAME?</v>
      </c>
      <c r="F3920" s="151" t="e">
        <f ca="1">+_xll.BInterpol(Boost!$R$6:$R$66,Boost!$AY$6:$AY$66,params!B3920,"cubic")</f>
        <v>#NAME?</v>
      </c>
      <c r="G3920" s="151" t="e">
        <f ca="1">_xll.BInterpol(cf!$A$2:$A$68,cf!$B$2:$B$68,params!B3920,"cubic")/100</f>
        <v>#NAME?</v>
      </c>
      <c r="H3920" s="199" t="e">
        <f t="shared" ca="1" si="496"/>
        <v>#NAME?</v>
      </c>
      <c r="I3920" s="152">
        <f t="shared" ref="I3920:I3983" si="499">1-EXP($R$5*-1*B3920/(1-$R$6))</f>
        <v>0.22982177766089895</v>
      </c>
      <c r="J3920" s="152">
        <f t="shared" si="497"/>
        <v>5.1346926367767942E-5</v>
      </c>
      <c r="K3920" s="3" t="e">
        <f t="shared" ca="1" si="493"/>
        <v>#NAME?</v>
      </c>
      <c r="L3920" s="153" t="e">
        <f t="shared" ca="1" si="498"/>
        <v>#NAME?</v>
      </c>
      <c r="M3920" s="195" t="e">
        <f ca="1">_xll.BInterpol(cf!$A$2:$A$68,cf!$C$2:$C$68,params!B3920,"cubic")</f>
        <v>#NAME?</v>
      </c>
      <c r="N3920" s="195" t="e">
        <f ca="1">+_xll.BInterpol(#REF!,#REF!,params!B3920,"cubic")</f>
        <v>#NAME?</v>
      </c>
      <c r="O3920" s="153" t="e">
        <f t="shared" ca="1" si="494"/>
        <v>#NAME?</v>
      </c>
    </row>
    <row r="3921" spans="1:15">
      <c r="A3921">
        <v>3918</v>
      </c>
      <c r="B3921">
        <f t="shared" si="492"/>
        <v>15.672000000000001</v>
      </c>
      <c r="C3921" s="151" t="e">
        <f ca="1">+_xll.BInterpol(Boost!$R$6:$R$66,Boost!$AZ$6:$AZ$66,params!B3921,"cubic")</f>
        <v>#NAME?</v>
      </c>
      <c r="D3921" s="151" t="e">
        <f ca="1">+_xll.BInterpol(Boost!$R$6:$R$66,Boost!$AX$6:$AX$66,params!B3921,"cubic")</f>
        <v>#NAME?</v>
      </c>
      <c r="E3921" s="198" t="e">
        <f t="shared" ca="1" si="495"/>
        <v>#NAME?</v>
      </c>
      <c r="F3921" s="151" t="e">
        <f ca="1">+_xll.BInterpol(Boost!$R$6:$R$66,Boost!$AY$6:$AY$66,params!B3921,"cubic")</f>
        <v>#NAME?</v>
      </c>
      <c r="G3921" s="151" t="e">
        <f ca="1">_xll.BInterpol(cf!$A$2:$A$68,cf!$B$2:$B$68,params!B3921,"cubic")/100</f>
        <v>#NAME?</v>
      </c>
      <c r="H3921" s="199" t="e">
        <f t="shared" ca="1" si="496"/>
        <v>#NAME?</v>
      </c>
      <c r="I3921" s="152">
        <f t="shared" si="499"/>
        <v>0.22987312116425251</v>
      </c>
      <c r="J3921" s="152">
        <f t="shared" si="497"/>
        <v>5.1343503353562525E-5</v>
      </c>
      <c r="K3921" s="3" t="e">
        <f t="shared" ca="1" si="493"/>
        <v>#NAME?</v>
      </c>
      <c r="L3921" s="153" t="e">
        <f t="shared" ca="1" si="498"/>
        <v>#NAME?</v>
      </c>
      <c r="M3921" s="195" t="e">
        <f ca="1">_xll.BInterpol(cf!$A$2:$A$68,cf!$C$2:$C$68,params!B3921,"cubic")</f>
        <v>#NAME?</v>
      </c>
      <c r="N3921" s="195" t="e">
        <f ca="1">+_xll.BInterpol(#REF!,#REF!,params!B3921,"cubic")</f>
        <v>#NAME?</v>
      </c>
      <c r="O3921" s="153" t="e">
        <f t="shared" ca="1" si="494"/>
        <v>#NAME?</v>
      </c>
    </row>
    <row r="3922" spans="1:15">
      <c r="A3922">
        <v>3919</v>
      </c>
      <c r="B3922">
        <f t="shared" si="492"/>
        <v>15.676</v>
      </c>
      <c r="C3922" s="151" t="e">
        <f ca="1">+_xll.BInterpol(Boost!$R$6:$R$66,Boost!$AZ$6:$AZ$66,params!B3922,"cubic")</f>
        <v>#NAME?</v>
      </c>
      <c r="D3922" s="151" t="e">
        <f ca="1">+_xll.BInterpol(Boost!$R$6:$R$66,Boost!$AX$6:$AX$66,params!B3922,"cubic")</f>
        <v>#NAME?</v>
      </c>
      <c r="E3922" s="198" t="e">
        <f t="shared" ca="1" si="495"/>
        <v>#NAME?</v>
      </c>
      <c r="F3922" s="151" t="e">
        <f ca="1">+_xll.BInterpol(Boost!$R$6:$R$66,Boost!$AY$6:$AY$66,params!B3922,"cubic")</f>
        <v>#NAME?</v>
      </c>
      <c r="G3922" s="151" t="e">
        <f ca="1">_xll.BInterpol(cf!$A$2:$A$68,cf!$B$2:$B$68,params!B3922,"cubic")/100</f>
        <v>#NAME?</v>
      </c>
      <c r="H3922" s="199" t="e">
        <f t="shared" ca="1" si="496"/>
        <v>#NAME?</v>
      </c>
      <c r="I3922" s="152">
        <f t="shared" si="499"/>
        <v>0.2299244612448198</v>
      </c>
      <c r="J3922" s="152">
        <f t="shared" si="497"/>
        <v>5.1340080567285895E-5</v>
      </c>
      <c r="K3922" s="3" t="e">
        <f t="shared" ca="1" si="493"/>
        <v>#NAME?</v>
      </c>
      <c r="L3922" s="153" t="e">
        <f t="shared" ca="1" si="498"/>
        <v>#NAME?</v>
      </c>
      <c r="M3922" s="195" t="e">
        <f ca="1">_xll.BInterpol(cf!$A$2:$A$68,cf!$C$2:$C$68,params!B3922,"cubic")</f>
        <v>#NAME?</v>
      </c>
      <c r="N3922" s="195" t="e">
        <f ca="1">+_xll.BInterpol(#REF!,#REF!,params!B3922,"cubic")</f>
        <v>#NAME?</v>
      </c>
      <c r="O3922" s="153" t="e">
        <f t="shared" ca="1" si="494"/>
        <v>#NAME?</v>
      </c>
    </row>
    <row r="3923" spans="1:15">
      <c r="A3923">
        <v>3920</v>
      </c>
      <c r="B3923">
        <f t="shared" si="492"/>
        <v>15.68</v>
      </c>
      <c r="C3923" s="151" t="e">
        <f ca="1">+_xll.BInterpol(Boost!$R$6:$R$66,Boost!$AZ$6:$AZ$66,params!B3923,"cubic")</f>
        <v>#NAME?</v>
      </c>
      <c r="D3923" s="151" t="e">
        <f ca="1">+_xll.BInterpol(Boost!$R$6:$R$66,Boost!$AX$6:$AX$66,params!B3923,"cubic")</f>
        <v>#NAME?</v>
      </c>
      <c r="E3923" s="198" t="e">
        <f t="shared" ca="1" si="495"/>
        <v>#NAME?</v>
      </c>
      <c r="F3923" s="151" t="e">
        <f ca="1">+_xll.BInterpol(Boost!$R$6:$R$66,Boost!$AY$6:$AY$66,params!B3923,"cubic")</f>
        <v>#NAME?</v>
      </c>
      <c r="G3923" s="151" t="e">
        <f ca="1">_xll.BInterpol(cf!$A$2:$A$68,cf!$B$2:$B$68,params!B3923,"cubic")/100</f>
        <v>#NAME?</v>
      </c>
      <c r="H3923" s="199" t="e">
        <f t="shared" ca="1" si="496"/>
        <v>#NAME?</v>
      </c>
      <c r="I3923" s="152">
        <f t="shared" si="499"/>
        <v>0.22997579790282929</v>
      </c>
      <c r="J3923" s="152">
        <f t="shared" si="497"/>
        <v>5.1336658009493163E-5</v>
      </c>
      <c r="K3923" s="3" t="e">
        <f t="shared" ca="1" si="493"/>
        <v>#NAME?</v>
      </c>
      <c r="L3923" s="153" t="e">
        <f t="shared" ca="1" si="498"/>
        <v>#NAME?</v>
      </c>
      <c r="M3923" s="195" t="e">
        <f ca="1">_xll.BInterpol(cf!$A$2:$A$68,cf!$C$2:$C$68,params!B3923,"cubic")</f>
        <v>#NAME?</v>
      </c>
      <c r="N3923" s="195" t="e">
        <f ca="1">+_xll.BInterpol(#REF!,#REF!,params!B3923,"cubic")</f>
        <v>#NAME?</v>
      </c>
      <c r="O3923" s="153" t="e">
        <f t="shared" ca="1" si="494"/>
        <v>#NAME?</v>
      </c>
    </row>
    <row r="3924" spans="1:15">
      <c r="A3924">
        <v>3921</v>
      </c>
      <c r="B3924">
        <f t="shared" si="492"/>
        <v>15.683999999999999</v>
      </c>
      <c r="C3924" s="151" t="e">
        <f ca="1">+_xll.BInterpol(Boost!$R$6:$R$66,Boost!$AZ$6:$AZ$66,params!B3924,"cubic")</f>
        <v>#NAME?</v>
      </c>
      <c r="D3924" s="151" t="e">
        <f ca="1">+_xll.BInterpol(Boost!$R$6:$R$66,Boost!$AX$6:$AX$66,params!B3924,"cubic")</f>
        <v>#NAME?</v>
      </c>
      <c r="E3924" s="198" t="e">
        <f t="shared" ca="1" si="495"/>
        <v>#NAME?</v>
      </c>
      <c r="F3924" s="151" t="e">
        <f ca="1">+_xll.BInterpol(Boost!$R$6:$R$66,Boost!$AY$6:$AY$66,params!B3924,"cubic")</f>
        <v>#NAME?</v>
      </c>
      <c r="G3924" s="151" t="e">
        <f ca="1">_xll.BInterpol(cf!$A$2:$A$68,cf!$B$2:$B$68,params!B3924,"cubic")/100</f>
        <v>#NAME?</v>
      </c>
      <c r="H3924" s="199" t="e">
        <f t="shared" ca="1" si="496"/>
        <v>#NAME?</v>
      </c>
      <c r="I3924" s="152">
        <f t="shared" si="499"/>
        <v>0.23002713113850881</v>
      </c>
      <c r="J3924" s="152">
        <f t="shared" si="497"/>
        <v>5.1333235679518197E-5</v>
      </c>
      <c r="K3924" s="3" t="e">
        <f t="shared" ca="1" si="493"/>
        <v>#NAME?</v>
      </c>
      <c r="L3924" s="153" t="e">
        <f t="shared" ca="1" si="498"/>
        <v>#NAME?</v>
      </c>
      <c r="M3924" s="195" t="e">
        <f ca="1">_xll.BInterpol(cf!$A$2:$A$68,cf!$C$2:$C$68,params!B3924,"cubic")</f>
        <v>#NAME?</v>
      </c>
      <c r="N3924" s="195" t="e">
        <f ca="1">+_xll.BInterpol(#REF!,#REF!,params!B3924,"cubic")</f>
        <v>#NAME?</v>
      </c>
      <c r="O3924" s="153" t="e">
        <f t="shared" ca="1" si="494"/>
        <v>#NAME?</v>
      </c>
    </row>
    <row r="3925" spans="1:15">
      <c r="A3925">
        <v>3922</v>
      </c>
      <c r="B3925">
        <f t="shared" si="492"/>
        <v>15.688000000000001</v>
      </c>
      <c r="C3925" s="151" t="e">
        <f ca="1">+_xll.BInterpol(Boost!$R$6:$R$66,Boost!$AZ$6:$AZ$66,params!B3925,"cubic")</f>
        <v>#NAME?</v>
      </c>
      <c r="D3925" s="151" t="e">
        <f ca="1">+_xll.BInterpol(Boost!$R$6:$R$66,Boost!$AX$6:$AX$66,params!B3925,"cubic")</f>
        <v>#NAME?</v>
      </c>
      <c r="E3925" s="198" t="e">
        <f t="shared" ca="1" si="495"/>
        <v>#NAME?</v>
      </c>
      <c r="F3925" s="151" t="e">
        <f ca="1">+_xll.BInterpol(Boost!$R$6:$R$66,Boost!$AY$6:$AY$66,params!B3925,"cubic")</f>
        <v>#NAME?</v>
      </c>
      <c r="G3925" s="151" t="e">
        <f ca="1">_xll.BInterpol(cf!$A$2:$A$68,cf!$B$2:$B$68,params!B3925,"cubic")/100</f>
        <v>#NAME?</v>
      </c>
      <c r="H3925" s="199" t="e">
        <f t="shared" ca="1" si="496"/>
        <v>#NAME?</v>
      </c>
      <c r="I3925" s="152">
        <f t="shared" si="499"/>
        <v>0.23007846095208684</v>
      </c>
      <c r="J3925" s="152">
        <f t="shared" si="497"/>
        <v>5.1329813578027128E-5</v>
      </c>
      <c r="K3925" s="3" t="e">
        <f t="shared" ca="1" si="493"/>
        <v>#NAME?</v>
      </c>
      <c r="L3925" s="153" t="e">
        <f t="shared" ca="1" si="498"/>
        <v>#NAME?</v>
      </c>
      <c r="M3925" s="195" t="e">
        <f ca="1">_xll.BInterpol(cf!$A$2:$A$68,cf!$C$2:$C$68,params!B3925,"cubic")</f>
        <v>#NAME?</v>
      </c>
      <c r="N3925" s="195" t="e">
        <f ca="1">+_xll.BInterpol(#REF!,#REF!,params!B3925,"cubic")</f>
        <v>#NAME?</v>
      </c>
      <c r="O3925" s="153" t="e">
        <f t="shared" ca="1" si="494"/>
        <v>#NAME?</v>
      </c>
    </row>
    <row r="3926" spans="1:15">
      <c r="A3926">
        <v>3923</v>
      </c>
      <c r="B3926">
        <f t="shared" si="492"/>
        <v>15.692</v>
      </c>
      <c r="C3926" s="151" t="e">
        <f ca="1">+_xll.BInterpol(Boost!$R$6:$R$66,Boost!$AZ$6:$AZ$66,params!B3926,"cubic")</f>
        <v>#NAME?</v>
      </c>
      <c r="D3926" s="151" t="e">
        <f ca="1">+_xll.BInterpol(Boost!$R$6:$R$66,Boost!$AX$6:$AX$66,params!B3926,"cubic")</f>
        <v>#NAME?</v>
      </c>
      <c r="E3926" s="198" t="e">
        <f t="shared" ca="1" si="495"/>
        <v>#NAME?</v>
      </c>
      <c r="F3926" s="151" t="e">
        <f ca="1">+_xll.BInterpol(Boost!$R$6:$R$66,Boost!$AY$6:$AY$66,params!B3926,"cubic")</f>
        <v>#NAME?</v>
      </c>
      <c r="G3926" s="151" t="e">
        <f ca="1">_xll.BInterpol(cf!$A$2:$A$68,cf!$B$2:$B$68,params!B3926,"cubic")/100</f>
        <v>#NAME?</v>
      </c>
      <c r="H3926" s="199" t="e">
        <f t="shared" ca="1" si="496"/>
        <v>#NAME?</v>
      </c>
      <c r="I3926" s="152">
        <f t="shared" si="499"/>
        <v>0.2301297873437913</v>
      </c>
      <c r="J3926" s="152">
        <f t="shared" si="497"/>
        <v>5.1326391704464847E-5</v>
      </c>
      <c r="K3926" s="3" t="e">
        <f t="shared" ca="1" si="493"/>
        <v>#NAME?</v>
      </c>
      <c r="L3926" s="153" t="e">
        <f t="shared" ca="1" si="498"/>
        <v>#NAME?</v>
      </c>
      <c r="M3926" s="195" t="e">
        <f ca="1">_xll.BInterpol(cf!$A$2:$A$68,cf!$C$2:$C$68,params!B3926,"cubic")</f>
        <v>#NAME?</v>
      </c>
      <c r="N3926" s="195" t="e">
        <f ca="1">+_xll.BInterpol(#REF!,#REF!,params!B3926,"cubic")</f>
        <v>#NAME?</v>
      </c>
      <c r="O3926" s="153" t="e">
        <f t="shared" ca="1" si="494"/>
        <v>#NAME?</v>
      </c>
    </row>
    <row r="3927" spans="1:15">
      <c r="A3927">
        <v>3924</v>
      </c>
      <c r="B3927">
        <f t="shared" si="492"/>
        <v>15.696</v>
      </c>
      <c r="C3927" s="151" t="e">
        <f ca="1">+_xll.BInterpol(Boost!$R$6:$R$66,Boost!$AZ$6:$AZ$66,params!B3927,"cubic")</f>
        <v>#NAME?</v>
      </c>
      <c r="D3927" s="151" t="e">
        <f ca="1">+_xll.BInterpol(Boost!$R$6:$R$66,Boost!$AX$6:$AX$66,params!B3927,"cubic")</f>
        <v>#NAME?</v>
      </c>
      <c r="E3927" s="198" t="e">
        <f t="shared" ca="1" si="495"/>
        <v>#NAME?</v>
      </c>
      <c r="F3927" s="151" t="e">
        <f ca="1">+_xll.BInterpol(Boost!$R$6:$R$66,Boost!$AY$6:$AY$66,params!B3927,"cubic")</f>
        <v>#NAME?</v>
      </c>
      <c r="G3927" s="151" t="e">
        <f ca="1">_xll.BInterpol(cf!$A$2:$A$68,cf!$B$2:$B$68,params!B3927,"cubic")/100</f>
        <v>#NAME?</v>
      </c>
      <c r="H3927" s="199" t="e">
        <f t="shared" ca="1" si="496"/>
        <v>#NAME?</v>
      </c>
      <c r="I3927" s="152">
        <f t="shared" si="499"/>
        <v>0.23018111031385036</v>
      </c>
      <c r="J3927" s="152">
        <f t="shared" si="497"/>
        <v>5.1322970059053397E-5</v>
      </c>
      <c r="K3927" s="3" t="e">
        <f t="shared" ca="1" si="493"/>
        <v>#NAME?</v>
      </c>
      <c r="L3927" s="153" t="e">
        <f t="shared" ca="1" si="498"/>
        <v>#NAME?</v>
      </c>
      <c r="M3927" s="195" t="e">
        <f ca="1">_xll.BInterpol(cf!$A$2:$A$68,cf!$C$2:$C$68,params!B3927,"cubic")</f>
        <v>#NAME?</v>
      </c>
      <c r="N3927" s="195" t="e">
        <f ca="1">+_xll.BInterpol(#REF!,#REF!,params!B3927,"cubic")</f>
        <v>#NAME?</v>
      </c>
      <c r="O3927" s="153" t="e">
        <f t="shared" ca="1" si="494"/>
        <v>#NAME?</v>
      </c>
    </row>
    <row r="3928" spans="1:15">
      <c r="A3928">
        <v>3925</v>
      </c>
      <c r="B3928">
        <f t="shared" si="492"/>
        <v>15.7</v>
      </c>
      <c r="C3928" s="151" t="e">
        <f ca="1">+_xll.BInterpol(Boost!$R$6:$R$66,Boost!$AZ$6:$AZ$66,params!B3928,"cubic")</f>
        <v>#NAME?</v>
      </c>
      <c r="D3928" s="151" t="e">
        <f ca="1">+_xll.BInterpol(Boost!$R$6:$R$66,Boost!$AX$6:$AX$66,params!B3928,"cubic")</f>
        <v>#NAME?</v>
      </c>
      <c r="E3928" s="198" t="e">
        <f t="shared" ca="1" si="495"/>
        <v>#NAME?</v>
      </c>
      <c r="F3928" s="151" t="e">
        <f ca="1">+_xll.BInterpol(Boost!$R$6:$R$66,Boost!$AY$6:$AY$66,params!B3928,"cubic")</f>
        <v>#NAME?</v>
      </c>
      <c r="G3928" s="151" t="e">
        <f ca="1">_xll.BInterpol(cf!$A$2:$A$68,cf!$B$2:$B$68,params!B3928,"cubic")/100</f>
        <v>#NAME?</v>
      </c>
      <c r="H3928" s="199" t="e">
        <f t="shared" ca="1" si="496"/>
        <v>#NAME?</v>
      </c>
      <c r="I3928" s="152">
        <f t="shared" si="499"/>
        <v>0.23023242986249215</v>
      </c>
      <c r="J3928" s="152">
        <f t="shared" si="497"/>
        <v>5.1319548641792778E-5</v>
      </c>
      <c r="K3928" s="3" t="e">
        <f t="shared" ca="1" si="493"/>
        <v>#NAME?</v>
      </c>
      <c r="L3928" s="153" t="e">
        <f t="shared" ca="1" si="498"/>
        <v>#NAME?</v>
      </c>
      <c r="M3928" s="195" t="e">
        <f ca="1">_xll.BInterpol(cf!$A$2:$A$68,cf!$C$2:$C$68,params!B3928,"cubic")</f>
        <v>#NAME?</v>
      </c>
      <c r="N3928" s="195" t="e">
        <f ca="1">+_xll.BInterpol(#REF!,#REF!,params!B3928,"cubic")</f>
        <v>#NAME?</v>
      </c>
      <c r="O3928" s="153" t="e">
        <f t="shared" ca="1" si="494"/>
        <v>#NAME?</v>
      </c>
    </row>
    <row r="3929" spans="1:15">
      <c r="A3929">
        <v>3926</v>
      </c>
      <c r="B3929">
        <f t="shared" si="492"/>
        <v>15.704000000000001</v>
      </c>
      <c r="C3929" s="151" t="e">
        <f ca="1">+_xll.BInterpol(Boost!$R$6:$R$66,Boost!$AZ$6:$AZ$66,params!B3929,"cubic")</f>
        <v>#NAME?</v>
      </c>
      <c r="D3929" s="151" t="e">
        <f ca="1">+_xll.BInterpol(Boost!$R$6:$R$66,Boost!$AX$6:$AX$66,params!B3929,"cubic")</f>
        <v>#NAME?</v>
      </c>
      <c r="E3929" s="198" t="e">
        <f t="shared" ca="1" si="495"/>
        <v>#NAME?</v>
      </c>
      <c r="F3929" s="151" t="e">
        <f ca="1">+_xll.BInterpol(Boost!$R$6:$R$66,Boost!$AY$6:$AY$66,params!B3929,"cubic")</f>
        <v>#NAME?</v>
      </c>
      <c r="G3929" s="151" t="e">
        <f ca="1">_xll.BInterpol(cf!$A$2:$A$68,cf!$B$2:$B$68,params!B3929,"cubic")/100</f>
        <v>#NAME?</v>
      </c>
      <c r="H3929" s="199" t="e">
        <f t="shared" ca="1" si="496"/>
        <v>#NAME?</v>
      </c>
      <c r="I3929" s="152">
        <f t="shared" si="499"/>
        <v>0.23028374598994472</v>
      </c>
      <c r="J3929" s="152">
        <f t="shared" si="497"/>
        <v>5.1316127452571969E-5</v>
      </c>
      <c r="K3929" s="3" t="e">
        <f t="shared" ca="1" si="493"/>
        <v>#NAME?</v>
      </c>
      <c r="L3929" s="153" t="e">
        <f t="shared" ca="1" si="498"/>
        <v>#NAME?</v>
      </c>
      <c r="M3929" s="195" t="e">
        <f ca="1">_xll.BInterpol(cf!$A$2:$A$68,cf!$C$2:$C$68,params!B3929,"cubic")</f>
        <v>#NAME?</v>
      </c>
      <c r="N3929" s="195" t="e">
        <f ca="1">+_xll.BInterpol(#REF!,#REF!,params!B3929,"cubic")</f>
        <v>#NAME?</v>
      </c>
      <c r="O3929" s="153" t="e">
        <f t="shared" ca="1" si="494"/>
        <v>#NAME?</v>
      </c>
    </row>
    <row r="3930" spans="1:15">
      <c r="A3930">
        <v>3927</v>
      </c>
      <c r="B3930">
        <f t="shared" si="492"/>
        <v>15.708</v>
      </c>
      <c r="C3930" s="151" t="e">
        <f ca="1">+_xll.BInterpol(Boost!$R$6:$R$66,Boost!$AZ$6:$AZ$66,params!B3930,"cubic")</f>
        <v>#NAME?</v>
      </c>
      <c r="D3930" s="151" t="e">
        <f ca="1">+_xll.BInterpol(Boost!$R$6:$R$66,Boost!$AX$6:$AX$66,params!B3930,"cubic")</f>
        <v>#NAME?</v>
      </c>
      <c r="E3930" s="198" t="e">
        <f t="shared" ca="1" si="495"/>
        <v>#NAME?</v>
      </c>
      <c r="F3930" s="151" t="e">
        <f ca="1">+_xll.BInterpol(Boost!$R$6:$R$66,Boost!$AY$6:$AY$66,params!B3930,"cubic")</f>
        <v>#NAME?</v>
      </c>
      <c r="G3930" s="151" t="e">
        <f ca="1">_xll.BInterpol(cf!$A$2:$A$68,cf!$B$2:$B$68,params!B3930,"cubic")/100</f>
        <v>#NAME?</v>
      </c>
      <c r="H3930" s="199" t="e">
        <f t="shared" ca="1" si="496"/>
        <v>#NAME?</v>
      </c>
      <c r="I3930" s="152">
        <f t="shared" si="499"/>
        <v>0.23033505869643611</v>
      </c>
      <c r="J3930" s="152">
        <f t="shared" si="497"/>
        <v>5.1312706491390969E-5</v>
      </c>
      <c r="K3930" s="3" t="e">
        <f t="shared" ca="1" si="493"/>
        <v>#NAME?</v>
      </c>
      <c r="L3930" s="153" t="e">
        <f t="shared" ca="1" si="498"/>
        <v>#NAME?</v>
      </c>
      <c r="M3930" s="195" t="e">
        <f ca="1">_xll.BInterpol(cf!$A$2:$A$68,cf!$C$2:$C$68,params!B3930,"cubic")</f>
        <v>#NAME?</v>
      </c>
      <c r="N3930" s="195" t="e">
        <f ca="1">+_xll.BInterpol(#REF!,#REF!,params!B3930,"cubic")</f>
        <v>#NAME?</v>
      </c>
      <c r="O3930" s="153" t="e">
        <f t="shared" ca="1" si="494"/>
        <v>#NAME?</v>
      </c>
    </row>
    <row r="3931" spans="1:15">
      <c r="A3931">
        <v>3928</v>
      </c>
      <c r="B3931">
        <f t="shared" si="492"/>
        <v>15.712</v>
      </c>
      <c r="C3931" s="151" t="e">
        <f ca="1">+_xll.BInterpol(Boost!$R$6:$R$66,Boost!$AZ$6:$AZ$66,params!B3931,"cubic")</f>
        <v>#NAME?</v>
      </c>
      <c r="D3931" s="151" t="e">
        <f ca="1">+_xll.BInterpol(Boost!$R$6:$R$66,Boost!$AX$6:$AX$66,params!B3931,"cubic")</f>
        <v>#NAME?</v>
      </c>
      <c r="E3931" s="198" t="e">
        <f t="shared" ca="1" si="495"/>
        <v>#NAME?</v>
      </c>
      <c r="F3931" s="151" t="e">
        <f ca="1">+_xll.BInterpol(Boost!$R$6:$R$66,Boost!$AY$6:$AY$66,params!B3931,"cubic")</f>
        <v>#NAME?</v>
      </c>
      <c r="G3931" s="151" t="e">
        <f ca="1">_xll.BInterpol(cf!$A$2:$A$68,cf!$B$2:$B$68,params!B3931,"cubic")/100</f>
        <v>#NAME?</v>
      </c>
      <c r="H3931" s="199" t="e">
        <f t="shared" ca="1" si="496"/>
        <v>#NAME?</v>
      </c>
      <c r="I3931" s="152">
        <f t="shared" si="499"/>
        <v>0.23038636798219458</v>
      </c>
      <c r="J3931" s="152">
        <f t="shared" si="497"/>
        <v>5.1309285758471823E-5</v>
      </c>
      <c r="K3931" s="3" t="e">
        <f t="shared" ca="1" si="493"/>
        <v>#NAME?</v>
      </c>
      <c r="L3931" s="153" t="e">
        <f t="shared" ca="1" si="498"/>
        <v>#NAME?</v>
      </c>
      <c r="M3931" s="195" t="e">
        <f ca="1">_xll.BInterpol(cf!$A$2:$A$68,cf!$C$2:$C$68,params!B3931,"cubic")</f>
        <v>#NAME?</v>
      </c>
      <c r="N3931" s="195" t="e">
        <f ca="1">+_xll.BInterpol(#REF!,#REF!,params!B3931,"cubic")</f>
        <v>#NAME?</v>
      </c>
      <c r="O3931" s="153" t="e">
        <f t="shared" ca="1" si="494"/>
        <v>#NAME?</v>
      </c>
    </row>
    <row r="3932" spans="1:15">
      <c r="A3932">
        <v>3929</v>
      </c>
      <c r="B3932">
        <f t="shared" si="492"/>
        <v>15.715999999999999</v>
      </c>
      <c r="C3932" s="151" t="e">
        <f ca="1">+_xll.BInterpol(Boost!$R$6:$R$66,Boost!$AZ$6:$AZ$66,params!B3932,"cubic")</f>
        <v>#NAME?</v>
      </c>
      <c r="D3932" s="151" t="e">
        <f ca="1">+_xll.BInterpol(Boost!$R$6:$R$66,Boost!$AX$6:$AX$66,params!B3932,"cubic")</f>
        <v>#NAME?</v>
      </c>
      <c r="E3932" s="198" t="e">
        <f t="shared" ca="1" si="495"/>
        <v>#NAME?</v>
      </c>
      <c r="F3932" s="151" t="e">
        <f ca="1">+_xll.BInterpol(Boost!$R$6:$R$66,Boost!$AY$6:$AY$66,params!B3932,"cubic")</f>
        <v>#NAME?</v>
      </c>
      <c r="G3932" s="151" t="e">
        <f ca="1">_xll.BInterpol(cf!$A$2:$A$68,cf!$B$2:$B$68,params!B3932,"cubic")/100</f>
        <v>#NAME?</v>
      </c>
      <c r="H3932" s="199" t="e">
        <f t="shared" ca="1" si="496"/>
        <v>#NAME?</v>
      </c>
      <c r="I3932" s="152">
        <f t="shared" si="499"/>
        <v>0.23043767384744784</v>
      </c>
      <c r="J3932" s="152">
        <f t="shared" si="497"/>
        <v>5.1305865253259419E-5</v>
      </c>
      <c r="K3932" s="3" t="e">
        <f t="shared" ca="1" si="493"/>
        <v>#NAME?</v>
      </c>
      <c r="L3932" s="153" t="e">
        <f t="shared" ca="1" si="498"/>
        <v>#NAME?</v>
      </c>
      <c r="M3932" s="195" t="e">
        <f ca="1">_xll.BInterpol(cf!$A$2:$A$68,cf!$C$2:$C$68,params!B3932,"cubic")</f>
        <v>#NAME?</v>
      </c>
      <c r="N3932" s="195" t="e">
        <f ca="1">+_xll.BInterpol(#REF!,#REF!,params!B3932,"cubic")</f>
        <v>#NAME?</v>
      </c>
      <c r="O3932" s="153" t="e">
        <f t="shared" ca="1" si="494"/>
        <v>#NAME?</v>
      </c>
    </row>
    <row r="3933" spans="1:15">
      <c r="A3933">
        <v>3930</v>
      </c>
      <c r="B3933">
        <f t="shared" si="492"/>
        <v>15.72</v>
      </c>
      <c r="C3933" s="151" t="e">
        <f ca="1">+_xll.BInterpol(Boost!$R$6:$R$66,Boost!$AZ$6:$AZ$66,params!B3933,"cubic")</f>
        <v>#NAME?</v>
      </c>
      <c r="D3933" s="151" t="e">
        <f ca="1">+_xll.BInterpol(Boost!$R$6:$R$66,Boost!$AX$6:$AX$66,params!B3933,"cubic")</f>
        <v>#NAME?</v>
      </c>
      <c r="E3933" s="198" t="e">
        <f t="shared" ca="1" si="495"/>
        <v>#NAME?</v>
      </c>
      <c r="F3933" s="151" t="e">
        <f ca="1">+_xll.BInterpol(Boost!$R$6:$R$66,Boost!$AY$6:$AY$66,params!B3933,"cubic")</f>
        <v>#NAME?</v>
      </c>
      <c r="G3933" s="151" t="e">
        <f ca="1">_xll.BInterpol(cf!$A$2:$A$68,cf!$B$2:$B$68,params!B3933,"cubic")/100</f>
        <v>#NAME?</v>
      </c>
      <c r="H3933" s="199" t="e">
        <f t="shared" ca="1" si="496"/>
        <v>#NAME?</v>
      </c>
      <c r="I3933" s="152">
        <f t="shared" si="499"/>
        <v>0.23048897629242415</v>
      </c>
      <c r="J3933" s="152">
        <f t="shared" si="497"/>
        <v>5.130244497630887E-5</v>
      </c>
      <c r="K3933" s="3" t="e">
        <f t="shared" ca="1" si="493"/>
        <v>#NAME?</v>
      </c>
      <c r="L3933" s="153" t="e">
        <f t="shared" ca="1" si="498"/>
        <v>#NAME?</v>
      </c>
      <c r="M3933" s="195" t="e">
        <f ca="1">_xll.BInterpol(cf!$A$2:$A$68,cf!$C$2:$C$68,params!B3933,"cubic")</f>
        <v>#NAME?</v>
      </c>
      <c r="N3933" s="195" t="e">
        <f ca="1">+_xll.BInterpol(#REF!,#REF!,params!B3933,"cubic")</f>
        <v>#NAME?</v>
      </c>
      <c r="O3933" s="153" t="e">
        <f t="shared" ca="1" si="494"/>
        <v>#NAME?</v>
      </c>
    </row>
    <row r="3934" spans="1:15">
      <c r="A3934">
        <v>3931</v>
      </c>
      <c r="B3934">
        <f t="shared" si="492"/>
        <v>15.724</v>
      </c>
      <c r="C3934" s="151" t="e">
        <f ca="1">+_xll.BInterpol(Boost!$R$6:$R$66,Boost!$AZ$6:$AZ$66,params!B3934,"cubic")</f>
        <v>#NAME?</v>
      </c>
      <c r="D3934" s="151" t="e">
        <f ca="1">+_xll.BInterpol(Boost!$R$6:$R$66,Boost!$AX$6:$AX$66,params!B3934,"cubic")</f>
        <v>#NAME?</v>
      </c>
      <c r="E3934" s="198" t="e">
        <f t="shared" ca="1" si="495"/>
        <v>#NAME?</v>
      </c>
      <c r="F3934" s="151" t="e">
        <f ca="1">+_xll.BInterpol(Boost!$R$6:$R$66,Boost!$AY$6:$AY$66,params!B3934,"cubic")</f>
        <v>#NAME?</v>
      </c>
      <c r="G3934" s="151" t="e">
        <f ca="1">_xll.BInterpol(cf!$A$2:$A$68,cf!$B$2:$B$68,params!B3934,"cubic")/100</f>
        <v>#NAME?</v>
      </c>
      <c r="H3934" s="199" t="e">
        <f t="shared" ca="1" si="496"/>
        <v>#NAME?</v>
      </c>
      <c r="I3934" s="152">
        <f t="shared" si="499"/>
        <v>0.23054027531735155</v>
      </c>
      <c r="J3934" s="152">
        <f t="shared" si="497"/>
        <v>5.1299024927398129E-5</v>
      </c>
      <c r="K3934" s="3" t="e">
        <f t="shared" ca="1" si="493"/>
        <v>#NAME?</v>
      </c>
      <c r="L3934" s="153" t="e">
        <f t="shared" ca="1" si="498"/>
        <v>#NAME?</v>
      </c>
      <c r="M3934" s="195" t="e">
        <f ca="1">_xll.BInterpol(cf!$A$2:$A$68,cf!$C$2:$C$68,params!B3934,"cubic")</f>
        <v>#NAME?</v>
      </c>
      <c r="N3934" s="195" t="e">
        <f ca="1">+_xll.BInterpol(#REF!,#REF!,params!B3934,"cubic")</f>
        <v>#NAME?</v>
      </c>
      <c r="O3934" s="153" t="e">
        <f t="shared" ca="1" si="494"/>
        <v>#NAME?</v>
      </c>
    </row>
    <row r="3935" spans="1:15">
      <c r="A3935">
        <v>3932</v>
      </c>
      <c r="B3935">
        <f t="shared" si="492"/>
        <v>15.728</v>
      </c>
      <c r="C3935" s="151" t="e">
        <f ca="1">+_xll.BInterpol(Boost!$R$6:$R$66,Boost!$AZ$6:$AZ$66,params!B3935,"cubic")</f>
        <v>#NAME?</v>
      </c>
      <c r="D3935" s="151" t="e">
        <f ca="1">+_xll.BInterpol(Boost!$R$6:$R$66,Boost!$AX$6:$AX$66,params!B3935,"cubic")</f>
        <v>#NAME?</v>
      </c>
      <c r="E3935" s="198" t="e">
        <f t="shared" ca="1" si="495"/>
        <v>#NAME?</v>
      </c>
      <c r="F3935" s="151" t="e">
        <f ca="1">+_xll.BInterpol(Boost!$R$6:$R$66,Boost!$AY$6:$AY$66,params!B3935,"cubic")</f>
        <v>#NAME?</v>
      </c>
      <c r="G3935" s="151" t="e">
        <f ca="1">_xll.BInterpol(cf!$A$2:$A$68,cf!$B$2:$B$68,params!B3935,"cubic")/100</f>
        <v>#NAME?</v>
      </c>
      <c r="H3935" s="199" t="e">
        <f t="shared" ca="1" si="496"/>
        <v>#NAME?</v>
      </c>
      <c r="I3935" s="152">
        <f t="shared" si="499"/>
        <v>0.23059157092245786</v>
      </c>
      <c r="J3935" s="152">
        <f t="shared" si="497"/>
        <v>5.1295605106305153E-5</v>
      </c>
      <c r="K3935" s="3" t="e">
        <f t="shared" ca="1" si="493"/>
        <v>#NAME?</v>
      </c>
      <c r="L3935" s="153" t="e">
        <f t="shared" ca="1" si="498"/>
        <v>#NAME?</v>
      </c>
      <c r="M3935" s="195" t="e">
        <f ca="1">_xll.BInterpol(cf!$A$2:$A$68,cf!$C$2:$C$68,params!B3935,"cubic")</f>
        <v>#NAME?</v>
      </c>
      <c r="N3935" s="195" t="e">
        <f ca="1">+_xll.BInterpol(#REF!,#REF!,params!B3935,"cubic")</f>
        <v>#NAME?</v>
      </c>
      <c r="O3935" s="153" t="e">
        <f t="shared" ca="1" si="494"/>
        <v>#NAME?</v>
      </c>
    </row>
    <row r="3936" spans="1:15">
      <c r="A3936">
        <v>3933</v>
      </c>
      <c r="B3936">
        <f t="shared" si="492"/>
        <v>15.731999999999999</v>
      </c>
      <c r="C3936" s="151" t="e">
        <f ca="1">+_xll.BInterpol(Boost!$R$6:$R$66,Boost!$AZ$6:$AZ$66,params!B3936,"cubic")</f>
        <v>#NAME?</v>
      </c>
      <c r="D3936" s="151" t="e">
        <f ca="1">+_xll.BInterpol(Boost!$R$6:$R$66,Boost!$AX$6:$AX$66,params!B3936,"cubic")</f>
        <v>#NAME?</v>
      </c>
      <c r="E3936" s="198" t="e">
        <f t="shared" ca="1" si="495"/>
        <v>#NAME?</v>
      </c>
      <c r="F3936" s="151" t="e">
        <f ca="1">+_xll.BInterpol(Boost!$R$6:$R$66,Boost!$AY$6:$AY$66,params!B3936,"cubic")</f>
        <v>#NAME?</v>
      </c>
      <c r="G3936" s="151" t="e">
        <f ca="1">_xll.BInterpol(cf!$A$2:$A$68,cf!$B$2:$B$68,params!B3936,"cubic")/100</f>
        <v>#NAME?</v>
      </c>
      <c r="H3936" s="199" t="e">
        <f t="shared" ca="1" si="496"/>
        <v>#NAME?</v>
      </c>
      <c r="I3936" s="152">
        <f t="shared" si="499"/>
        <v>0.23064286310797122</v>
      </c>
      <c r="J3936" s="152">
        <f t="shared" si="497"/>
        <v>5.1292185513363009E-5</v>
      </c>
      <c r="K3936" s="3" t="e">
        <f t="shared" ca="1" si="493"/>
        <v>#NAME?</v>
      </c>
      <c r="L3936" s="153" t="e">
        <f t="shared" ca="1" si="498"/>
        <v>#NAME?</v>
      </c>
      <c r="M3936" s="195" t="e">
        <f ca="1">_xll.BInterpol(cf!$A$2:$A$68,cf!$C$2:$C$68,params!B3936,"cubic")</f>
        <v>#NAME?</v>
      </c>
      <c r="N3936" s="195" t="e">
        <f ca="1">+_xll.BInterpol(#REF!,#REF!,params!B3936,"cubic")</f>
        <v>#NAME?</v>
      </c>
      <c r="O3936" s="153" t="e">
        <f t="shared" ca="1" si="494"/>
        <v>#NAME?</v>
      </c>
    </row>
    <row r="3937" spans="1:15">
      <c r="A3937">
        <v>3934</v>
      </c>
      <c r="B3937">
        <f t="shared" si="492"/>
        <v>15.736000000000001</v>
      </c>
      <c r="C3937" s="151" t="e">
        <f ca="1">+_xll.BInterpol(Boost!$R$6:$R$66,Boost!$AZ$6:$AZ$66,params!B3937,"cubic")</f>
        <v>#NAME?</v>
      </c>
      <c r="D3937" s="151" t="e">
        <f ca="1">+_xll.BInterpol(Boost!$R$6:$R$66,Boost!$AX$6:$AX$66,params!B3937,"cubic")</f>
        <v>#NAME?</v>
      </c>
      <c r="E3937" s="198" t="e">
        <f t="shared" ca="1" si="495"/>
        <v>#NAME?</v>
      </c>
      <c r="F3937" s="151" t="e">
        <f ca="1">+_xll.BInterpol(Boost!$R$6:$R$66,Boost!$AY$6:$AY$66,params!B3937,"cubic")</f>
        <v>#NAME?</v>
      </c>
      <c r="G3937" s="151" t="e">
        <f ca="1">_xll.BInterpol(cf!$A$2:$A$68,cf!$B$2:$B$68,params!B3937,"cubic")/100</f>
        <v>#NAME?</v>
      </c>
      <c r="H3937" s="199" t="e">
        <f t="shared" ca="1" si="496"/>
        <v>#NAME?</v>
      </c>
      <c r="I3937" s="152">
        <f t="shared" si="499"/>
        <v>0.23069415187411946</v>
      </c>
      <c r="J3937" s="152">
        <f t="shared" si="497"/>
        <v>5.1288766148238629E-5</v>
      </c>
      <c r="K3937" s="3" t="e">
        <f t="shared" ca="1" si="493"/>
        <v>#NAME?</v>
      </c>
      <c r="L3937" s="153" t="e">
        <f t="shared" ca="1" si="498"/>
        <v>#NAME?</v>
      </c>
      <c r="M3937" s="195" t="e">
        <f ca="1">_xll.BInterpol(cf!$A$2:$A$68,cf!$C$2:$C$68,params!B3937,"cubic")</f>
        <v>#NAME?</v>
      </c>
      <c r="N3937" s="195" t="e">
        <f ca="1">+_xll.BInterpol(#REF!,#REF!,params!B3937,"cubic")</f>
        <v>#NAME?</v>
      </c>
      <c r="O3937" s="153" t="e">
        <f t="shared" ca="1" si="494"/>
        <v>#NAME?</v>
      </c>
    </row>
    <row r="3938" spans="1:15">
      <c r="A3938">
        <v>3935</v>
      </c>
      <c r="B3938">
        <f t="shared" si="492"/>
        <v>15.74</v>
      </c>
      <c r="C3938" s="151" t="e">
        <f ca="1">+_xll.BInterpol(Boost!$R$6:$R$66,Boost!$AZ$6:$AZ$66,params!B3938,"cubic")</f>
        <v>#NAME?</v>
      </c>
      <c r="D3938" s="151" t="e">
        <f ca="1">+_xll.BInterpol(Boost!$R$6:$R$66,Boost!$AX$6:$AX$66,params!B3938,"cubic")</f>
        <v>#NAME?</v>
      </c>
      <c r="E3938" s="198" t="e">
        <f t="shared" ca="1" si="495"/>
        <v>#NAME?</v>
      </c>
      <c r="F3938" s="151" t="e">
        <f ca="1">+_xll.BInterpol(Boost!$R$6:$R$66,Boost!$AY$6:$AY$66,params!B3938,"cubic")</f>
        <v>#NAME?</v>
      </c>
      <c r="G3938" s="151" t="e">
        <f ca="1">_xll.BInterpol(cf!$A$2:$A$68,cf!$B$2:$B$68,params!B3938,"cubic")/100</f>
        <v>#NAME?</v>
      </c>
      <c r="H3938" s="199" t="e">
        <f t="shared" ca="1" si="496"/>
        <v>#NAME?</v>
      </c>
      <c r="I3938" s="152">
        <f t="shared" si="499"/>
        <v>0.23074543722113061</v>
      </c>
      <c r="J3938" s="152">
        <f t="shared" si="497"/>
        <v>5.1285347011154059E-5</v>
      </c>
      <c r="K3938" s="3" t="e">
        <f t="shared" ca="1" si="493"/>
        <v>#NAME?</v>
      </c>
      <c r="L3938" s="153" t="e">
        <f t="shared" ca="1" si="498"/>
        <v>#NAME?</v>
      </c>
      <c r="M3938" s="195" t="e">
        <f ca="1">_xll.BInterpol(cf!$A$2:$A$68,cf!$C$2:$C$68,params!B3938,"cubic")</f>
        <v>#NAME?</v>
      </c>
      <c r="N3938" s="195" t="e">
        <f ca="1">+_xll.BInterpol(#REF!,#REF!,params!B3938,"cubic")</f>
        <v>#NAME?</v>
      </c>
      <c r="O3938" s="153" t="e">
        <f t="shared" ca="1" si="494"/>
        <v>#NAME?</v>
      </c>
    </row>
    <row r="3939" spans="1:15">
      <c r="A3939">
        <v>3936</v>
      </c>
      <c r="B3939">
        <f t="shared" si="492"/>
        <v>15.744</v>
      </c>
      <c r="C3939" s="151" t="e">
        <f ca="1">+_xll.BInterpol(Boost!$R$6:$R$66,Boost!$AZ$6:$AZ$66,params!B3939,"cubic")</f>
        <v>#NAME?</v>
      </c>
      <c r="D3939" s="151" t="e">
        <f ca="1">+_xll.BInterpol(Boost!$R$6:$R$66,Boost!$AX$6:$AX$66,params!B3939,"cubic")</f>
        <v>#NAME?</v>
      </c>
      <c r="E3939" s="198" t="e">
        <f t="shared" ca="1" si="495"/>
        <v>#NAME?</v>
      </c>
      <c r="F3939" s="151" t="e">
        <f ca="1">+_xll.BInterpol(Boost!$R$6:$R$66,Boost!$AY$6:$AY$66,params!B3939,"cubic")</f>
        <v>#NAME?</v>
      </c>
      <c r="G3939" s="151" t="e">
        <f ca="1">_xll.BInterpol(cf!$A$2:$A$68,cf!$B$2:$B$68,params!B3939,"cubic")/100</f>
        <v>#NAME?</v>
      </c>
      <c r="H3939" s="199" t="e">
        <f t="shared" ca="1" si="496"/>
        <v>#NAME?</v>
      </c>
      <c r="I3939" s="152">
        <f t="shared" si="499"/>
        <v>0.23079671914923261</v>
      </c>
      <c r="J3939" s="152">
        <f t="shared" si="497"/>
        <v>5.1281928101998275E-5</v>
      </c>
      <c r="K3939" s="3" t="e">
        <f t="shared" ca="1" si="493"/>
        <v>#NAME?</v>
      </c>
      <c r="L3939" s="153" t="e">
        <f t="shared" ca="1" si="498"/>
        <v>#NAME?</v>
      </c>
      <c r="M3939" s="195" t="e">
        <f ca="1">_xll.BInterpol(cf!$A$2:$A$68,cf!$C$2:$C$68,params!B3939,"cubic")</f>
        <v>#NAME?</v>
      </c>
      <c r="N3939" s="195" t="e">
        <f ca="1">+_xll.BInterpol(#REF!,#REF!,params!B3939,"cubic")</f>
        <v>#NAME?</v>
      </c>
      <c r="O3939" s="153" t="e">
        <f t="shared" ca="1" si="494"/>
        <v>#NAME?</v>
      </c>
    </row>
    <row r="3940" spans="1:15">
      <c r="A3940">
        <v>3937</v>
      </c>
      <c r="B3940">
        <f t="shared" si="492"/>
        <v>15.747999999999999</v>
      </c>
      <c r="C3940" s="151" t="e">
        <f ca="1">+_xll.BInterpol(Boost!$R$6:$R$66,Boost!$AZ$6:$AZ$66,params!B3940,"cubic")</f>
        <v>#NAME?</v>
      </c>
      <c r="D3940" s="151" t="e">
        <f ca="1">+_xll.BInterpol(Boost!$R$6:$R$66,Boost!$AX$6:$AX$66,params!B3940,"cubic")</f>
        <v>#NAME?</v>
      </c>
      <c r="E3940" s="198" t="e">
        <f t="shared" ca="1" si="495"/>
        <v>#NAME?</v>
      </c>
      <c r="F3940" s="151" t="e">
        <f ca="1">+_xll.BInterpol(Boost!$R$6:$R$66,Boost!$AY$6:$AY$66,params!B3940,"cubic")</f>
        <v>#NAME?</v>
      </c>
      <c r="G3940" s="151" t="e">
        <f ca="1">_xll.BInterpol(cf!$A$2:$A$68,cf!$B$2:$B$68,params!B3940,"cubic")/100</f>
        <v>#NAME?</v>
      </c>
      <c r="H3940" s="199" t="e">
        <f t="shared" ca="1" si="496"/>
        <v>#NAME?</v>
      </c>
      <c r="I3940" s="152">
        <f t="shared" si="499"/>
        <v>0.23084799765865338</v>
      </c>
      <c r="J3940" s="152">
        <f t="shared" si="497"/>
        <v>5.1278509420771279E-5</v>
      </c>
      <c r="K3940" s="3" t="e">
        <f t="shared" ca="1" si="493"/>
        <v>#NAME?</v>
      </c>
      <c r="L3940" s="153" t="e">
        <f t="shared" ca="1" si="498"/>
        <v>#NAME?</v>
      </c>
      <c r="M3940" s="195" t="e">
        <f ca="1">_xll.BInterpol(cf!$A$2:$A$68,cf!$C$2:$C$68,params!B3940,"cubic")</f>
        <v>#NAME?</v>
      </c>
      <c r="N3940" s="195" t="e">
        <f ca="1">+_xll.BInterpol(#REF!,#REF!,params!B3940,"cubic")</f>
        <v>#NAME?</v>
      </c>
      <c r="O3940" s="153" t="e">
        <f t="shared" ca="1" si="494"/>
        <v>#NAME?</v>
      </c>
    </row>
    <row r="3941" spans="1:15">
      <c r="A3941">
        <v>3938</v>
      </c>
      <c r="B3941">
        <f t="shared" si="492"/>
        <v>15.752000000000001</v>
      </c>
      <c r="C3941" s="151" t="e">
        <f ca="1">+_xll.BInterpol(Boost!$R$6:$R$66,Boost!$AZ$6:$AZ$66,params!B3941,"cubic")</f>
        <v>#NAME?</v>
      </c>
      <c r="D3941" s="151" t="e">
        <f ca="1">+_xll.BInterpol(Boost!$R$6:$R$66,Boost!$AX$6:$AX$66,params!B3941,"cubic")</f>
        <v>#NAME?</v>
      </c>
      <c r="E3941" s="198" t="e">
        <f t="shared" ca="1" si="495"/>
        <v>#NAME?</v>
      </c>
      <c r="F3941" s="151" t="e">
        <f ca="1">+_xll.BInterpol(Boost!$R$6:$R$66,Boost!$AY$6:$AY$66,params!B3941,"cubic")</f>
        <v>#NAME?</v>
      </c>
      <c r="G3941" s="151" t="e">
        <f ca="1">_xll.BInterpol(cf!$A$2:$A$68,cf!$B$2:$B$68,params!B3941,"cubic")/100</f>
        <v>#NAME?</v>
      </c>
      <c r="H3941" s="199" t="e">
        <f t="shared" ca="1" si="496"/>
        <v>#NAME?</v>
      </c>
      <c r="I3941" s="152">
        <f t="shared" si="499"/>
        <v>0.23089927274962085</v>
      </c>
      <c r="J3941" s="152">
        <f t="shared" si="497"/>
        <v>5.1275090967473069E-5</v>
      </c>
      <c r="K3941" s="3" t="e">
        <f t="shared" ca="1" si="493"/>
        <v>#NAME?</v>
      </c>
      <c r="L3941" s="153" t="e">
        <f t="shared" ca="1" si="498"/>
        <v>#NAME?</v>
      </c>
      <c r="M3941" s="195" t="e">
        <f ca="1">_xll.BInterpol(cf!$A$2:$A$68,cf!$C$2:$C$68,params!B3941,"cubic")</f>
        <v>#NAME?</v>
      </c>
      <c r="N3941" s="195" t="e">
        <f ca="1">+_xll.BInterpol(#REF!,#REF!,params!B3941,"cubic")</f>
        <v>#NAME?</v>
      </c>
      <c r="O3941" s="153" t="e">
        <f t="shared" ca="1" si="494"/>
        <v>#NAME?</v>
      </c>
    </row>
    <row r="3942" spans="1:15">
      <c r="A3942">
        <v>3939</v>
      </c>
      <c r="B3942">
        <f t="shared" si="492"/>
        <v>15.756</v>
      </c>
      <c r="C3942" s="151" t="e">
        <f ca="1">+_xll.BInterpol(Boost!$R$6:$R$66,Boost!$AZ$6:$AZ$66,params!B3942,"cubic")</f>
        <v>#NAME?</v>
      </c>
      <c r="D3942" s="151" t="e">
        <f ca="1">+_xll.BInterpol(Boost!$R$6:$R$66,Boost!$AX$6:$AX$66,params!B3942,"cubic")</f>
        <v>#NAME?</v>
      </c>
      <c r="E3942" s="198" t="e">
        <f t="shared" ca="1" si="495"/>
        <v>#NAME?</v>
      </c>
      <c r="F3942" s="151" t="e">
        <f ca="1">+_xll.BInterpol(Boost!$R$6:$R$66,Boost!$AY$6:$AY$66,params!B3942,"cubic")</f>
        <v>#NAME?</v>
      </c>
      <c r="G3942" s="151" t="e">
        <f ca="1">_xll.BInterpol(cf!$A$2:$A$68,cf!$B$2:$B$68,params!B3942,"cubic")/100</f>
        <v>#NAME?</v>
      </c>
      <c r="H3942" s="199" t="e">
        <f t="shared" ca="1" si="496"/>
        <v>#NAME?</v>
      </c>
      <c r="I3942" s="152">
        <f t="shared" si="499"/>
        <v>0.23095054442236274</v>
      </c>
      <c r="J3942" s="152">
        <f t="shared" si="497"/>
        <v>5.1271672741881602E-5</v>
      </c>
      <c r="K3942" s="3" t="e">
        <f t="shared" ca="1" si="493"/>
        <v>#NAME?</v>
      </c>
      <c r="L3942" s="153" t="e">
        <f t="shared" ca="1" si="498"/>
        <v>#NAME?</v>
      </c>
      <c r="M3942" s="195" t="e">
        <f ca="1">_xll.BInterpol(cf!$A$2:$A$68,cf!$C$2:$C$68,params!B3942,"cubic")</f>
        <v>#NAME?</v>
      </c>
      <c r="N3942" s="195" t="e">
        <f ca="1">+_xll.BInterpol(#REF!,#REF!,params!B3942,"cubic")</f>
        <v>#NAME?</v>
      </c>
      <c r="O3942" s="153" t="e">
        <f t="shared" ca="1" si="494"/>
        <v>#NAME?</v>
      </c>
    </row>
    <row r="3943" spans="1:15">
      <c r="A3943">
        <v>3940</v>
      </c>
      <c r="B3943">
        <f t="shared" si="492"/>
        <v>15.76</v>
      </c>
      <c r="C3943" s="151" t="e">
        <f ca="1">+_xll.BInterpol(Boost!$R$6:$R$66,Boost!$AZ$6:$AZ$66,params!B3943,"cubic")</f>
        <v>#NAME?</v>
      </c>
      <c r="D3943" s="151" t="e">
        <f ca="1">+_xll.BInterpol(Boost!$R$6:$R$66,Boost!$AX$6:$AX$66,params!B3943,"cubic")</f>
        <v>#NAME?</v>
      </c>
      <c r="E3943" s="198" t="e">
        <f t="shared" ca="1" si="495"/>
        <v>#NAME?</v>
      </c>
      <c r="F3943" s="151" t="e">
        <f ca="1">+_xll.BInterpol(Boost!$R$6:$R$66,Boost!$AY$6:$AY$66,params!B3943,"cubic")</f>
        <v>#NAME?</v>
      </c>
      <c r="G3943" s="151" t="e">
        <f ca="1">_xll.BInterpol(cf!$A$2:$A$68,cf!$B$2:$B$68,params!B3943,"cubic")/100</f>
        <v>#NAME?</v>
      </c>
      <c r="H3943" s="199" t="e">
        <f t="shared" ca="1" si="496"/>
        <v>#NAME?</v>
      </c>
      <c r="I3943" s="152">
        <f t="shared" si="499"/>
        <v>0.23100181267710707</v>
      </c>
      <c r="J3943" s="152">
        <f t="shared" si="497"/>
        <v>5.1268254744329944E-5</v>
      </c>
      <c r="K3943" s="3" t="e">
        <f t="shared" ca="1" si="493"/>
        <v>#NAME?</v>
      </c>
      <c r="L3943" s="153" t="e">
        <f t="shared" ca="1" si="498"/>
        <v>#NAME?</v>
      </c>
      <c r="M3943" s="195" t="e">
        <f ca="1">_xll.BInterpol(cf!$A$2:$A$68,cf!$C$2:$C$68,params!B3943,"cubic")</f>
        <v>#NAME?</v>
      </c>
      <c r="N3943" s="195" t="e">
        <f ca="1">+_xll.BInterpol(#REF!,#REF!,params!B3943,"cubic")</f>
        <v>#NAME?</v>
      </c>
      <c r="O3943" s="153" t="e">
        <f t="shared" ca="1" si="494"/>
        <v>#NAME?</v>
      </c>
    </row>
    <row r="3944" spans="1:15">
      <c r="A3944">
        <v>3941</v>
      </c>
      <c r="B3944">
        <f t="shared" si="492"/>
        <v>15.763999999999999</v>
      </c>
      <c r="C3944" s="151" t="e">
        <f ca="1">+_xll.BInterpol(Boost!$R$6:$R$66,Boost!$AZ$6:$AZ$66,params!B3944,"cubic")</f>
        <v>#NAME?</v>
      </c>
      <c r="D3944" s="151" t="e">
        <f ca="1">+_xll.BInterpol(Boost!$R$6:$R$66,Boost!$AX$6:$AX$66,params!B3944,"cubic")</f>
        <v>#NAME?</v>
      </c>
      <c r="E3944" s="198" t="e">
        <f t="shared" ca="1" si="495"/>
        <v>#NAME?</v>
      </c>
      <c r="F3944" s="151" t="e">
        <f ca="1">+_xll.BInterpol(Boost!$R$6:$R$66,Boost!$AY$6:$AY$66,params!B3944,"cubic")</f>
        <v>#NAME?</v>
      </c>
      <c r="G3944" s="151" t="e">
        <f ca="1">_xll.BInterpol(cf!$A$2:$A$68,cf!$B$2:$B$68,params!B3944,"cubic")/100</f>
        <v>#NAME?</v>
      </c>
      <c r="H3944" s="199" t="e">
        <f t="shared" ca="1" si="496"/>
        <v>#NAME?</v>
      </c>
      <c r="I3944" s="152">
        <f t="shared" si="499"/>
        <v>0.23105307751408177</v>
      </c>
      <c r="J3944" s="152">
        <f t="shared" si="497"/>
        <v>5.1264836974707073E-5</v>
      </c>
      <c r="K3944" s="3" t="e">
        <f t="shared" ca="1" si="493"/>
        <v>#NAME?</v>
      </c>
      <c r="L3944" s="153" t="e">
        <f t="shared" ca="1" si="498"/>
        <v>#NAME?</v>
      </c>
      <c r="M3944" s="195" t="e">
        <f ca="1">_xll.BInterpol(cf!$A$2:$A$68,cf!$C$2:$C$68,params!B3944,"cubic")</f>
        <v>#NAME?</v>
      </c>
      <c r="N3944" s="195" t="e">
        <f ca="1">+_xll.BInterpol(#REF!,#REF!,params!B3944,"cubic")</f>
        <v>#NAME?</v>
      </c>
      <c r="O3944" s="153" t="e">
        <f t="shared" ca="1" si="494"/>
        <v>#NAME?</v>
      </c>
    </row>
    <row r="3945" spans="1:15">
      <c r="A3945">
        <v>3942</v>
      </c>
      <c r="B3945">
        <f t="shared" si="492"/>
        <v>15.768000000000001</v>
      </c>
      <c r="C3945" s="151" t="e">
        <f ca="1">+_xll.BInterpol(Boost!$R$6:$R$66,Boost!$AZ$6:$AZ$66,params!B3945,"cubic")</f>
        <v>#NAME?</v>
      </c>
      <c r="D3945" s="151" t="e">
        <f ca="1">+_xll.BInterpol(Boost!$R$6:$R$66,Boost!$AX$6:$AX$66,params!B3945,"cubic")</f>
        <v>#NAME?</v>
      </c>
      <c r="E3945" s="198" t="e">
        <f t="shared" ca="1" si="495"/>
        <v>#NAME?</v>
      </c>
      <c r="F3945" s="151" t="e">
        <f ca="1">+_xll.BInterpol(Boost!$R$6:$R$66,Boost!$AY$6:$AY$66,params!B3945,"cubic")</f>
        <v>#NAME?</v>
      </c>
      <c r="G3945" s="151" t="e">
        <f ca="1">_xll.BInterpol(cf!$A$2:$A$68,cf!$B$2:$B$68,params!B3945,"cubic")/100</f>
        <v>#NAME?</v>
      </c>
      <c r="H3945" s="199" t="e">
        <f t="shared" ca="1" si="496"/>
        <v>#NAME?</v>
      </c>
      <c r="I3945" s="152">
        <f t="shared" si="499"/>
        <v>0.23110433893351445</v>
      </c>
      <c r="J3945" s="152">
        <f t="shared" si="497"/>
        <v>5.1261419432679922E-5</v>
      </c>
      <c r="K3945" s="3" t="e">
        <f t="shared" ca="1" si="493"/>
        <v>#NAME?</v>
      </c>
      <c r="L3945" s="153" t="e">
        <f t="shared" ca="1" si="498"/>
        <v>#NAME?</v>
      </c>
      <c r="M3945" s="195" t="e">
        <f ca="1">_xll.BInterpol(cf!$A$2:$A$68,cf!$C$2:$C$68,params!B3945,"cubic")</f>
        <v>#NAME?</v>
      </c>
      <c r="N3945" s="195" t="e">
        <f ca="1">+_xll.BInterpol(#REF!,#REF!,params!B3945,"cubic")</f>
        <v>#NAME?</v>
      </c>
      <c r="O3945" s="153" t="e">
        <f t="shared" ca="1" si="494"/>
        <v>#NAME?</v>
      </c>
    </row>
    <row r="3946" spans="1:15">
      <c r="A3946">
        <v>3943</v>
      </c>
      <c r="B3946">
        <f t="shared" si="492"/>
        <v>15.772</v>
      </c>
      <c r="C3946" s="151" t="e">
        <f ca="1">+_xll.BInterpol(Boost!$R$6:$R$66,Boost!$AZ$6:$AZ$66,params!B3946,"cubic")</f>
        <v>#NAME?</v>
      </c>
      <c r="D3946" s="151" t="e">
        <f ca="1">+_xll.BInterpol(Boost!$R$6:$R$66,Boost!$AX$6:$AX$66,params!B3946,"cubic")</f>
        <v>#NAME?</v>
      </c>
      <c r="E3946" s="198" t="e">
        <f t="shared" ca="1" si="495"/>
        <v>#NAME?</v>
      </c>
      <c r="F3946" s="151" t="e">
        <f ca="1">+_xll.BInterpol(Boost!$R$6:$R$66,Boost!$AY$6:$AY$66,params!B3946,"cubic")</f>
        <v>#NAME?</v>
      </c>
      <c r="G3946" s="151" t="e">
        <f ca="1">_xll.BInterpol(cf!$A$2:$A$68,cf!$B$2:$B$68,params!B3946,"cubic")/100</f>
        <v>#NAME?</v>
      </c>
      <c r="H3946" s="199" t="e">
        <f t="shared" ca="1" si="496"/>
        <v>#NAME?</v>
      </c>
      <c r="I3946" s="152">
        <f t="shared" si="499"/>
        <v>0.23115559693563326</v>
      </c>
      <c r="J3946" s="152">
        <f t="shared" si="497"/>
        <v>5.1258002118803603E-5</v>
      </c>
      <c r="K3946" s="3" t="e">
        <f t="shared" ca="1" si="493"/>
        <v>#NAME?</v>
      </c>
      <c r="L3946" s="153" t="e">
        <f t="shared" ca="1" si="498"/>
        <v>#NAME?</v>
      </c>
      <c r="M3946" s="195" t="e">
        <f ca="1">_xll.BInterpol(cf!$A$2:$A$68,cf!$C$2:$C$68,params!B3946,"cubic")</f>
        <v>#NAME?</v>
      </c>
      <c r="N3946" s="195" t="e">
        <f ca="1">+_xll.BInterpol(#REF!,#REF!,params!B3946,"cubic")</f>
        <v>#NAME?</v>
      </c>
      <c r="O3946" s="153" t="e">
        <f t="shared" ca="1" si="494"/>
        <v>#NAME?</v>
      </c>
    </row>
    <row r="3947" spans="1:15">
      <c r="A3947">
        <v>3944</v>
      </c>
      <c r="B3947">
        <f t="shared" si="492"/>
        <v>15.776</v>
      </c>
      <c r="C3947" s="151" t="e">
        <f ca="1">+_xll.BInterpol(Boost!$R$6:$R$66,Boost!$AZ$6:$AZ$66,params!B3947,"cubic")</f>
        <v>#NAME?</v>
      </c>
      <c r="D3947" s="151" t="e">
        <f ca="1">+_xll.BInterpol(Boost!$R$6:$R$66,Boost!$AX$6:$AX$66,params!B3947,"cubic")</f>
        <v>#NAME?</v>
      </c>
      <c r="E3947" s="198" t="e">
        <f t="shared" ca="1" si="495"/>
        <v>#NAME?</v>
      </c>
      <c r="F3947" s="151" t="e">
        <f ca="1">+_xll.BInterpol(Boost!$R$6:$R$66,Boost!$AY$6:$AY$66,params!B3947,"cubic")</f>
        <v>#NAME?</v>
      </c>
      <c r="G3947" s="151" t="e">
        <f ca="1">_xll.BInterpol(cf!$A$2:$A$68,cf!$B$2:$B$68,params!B3947,"cubic")/100</f>
        <v>#NAME?</v>
      </c>
      <c r="H3947" s="199" t="e">
        <f t="shared" ca="1" si="496"/>
        <v>#NAME?</v>
      </c>
      <c r="I3947" s="152">
        <f t="shared" si="499"/>
        <v>0.23120685152066567</v>
      </c>
      <c r="J3947" s="152">
        <f t="shared" si="497"/>
        <v>5.1254585032411981E-5</v>
      </c>
      <c r="K3947" s="3" t="e">
        <f t="shared" ca="1" si="493"/>
        <v>#NAME?</v>
      </c>
      <c r="L3947" s="153" t="e">
        <f t="shared" ca="1" si="498"/>
        <v>#NAME?</v>
      </c>
      <c r="M3947" s="195" t="e">
        <f ca="1">_xll.BInterpol(cf!$A$2:$A$68,cf!$C$2:$C$68,params!B3947,"cubic")</f>
        <v>#NAME?</v>
      </c>
      <c r="N3947" s="195" t="e">
        <f ca="1">+_xll.BInterpol(#REF!,#REF!,params!B3947,"cubic")</f>
        <v>#NAME?</v>
      </c>
      <c r="O3947" s="153" t="e">
        <f t="shared" ca="1" si="494"/>
        <v>#NAME?</v>
      </c>
    </row>
    <row r="3948" spans="1:15">
      <c r="A3948">
        <v>3945</v>
      </c>
      <c r="B3948">
        <f t="shared" si="492"/>
        <v>15.78</v>
      </c>
      <c r="C3948" s="151" t="e">
        <f ca="1">+_xll.BInterpol(Boost!$R$6:$R$66,Boost!$AZ$6:$AZ$66,params!B3948,"cubic")</f>
        <v>#NAME?</v>
      </c>
      <c r="D3948" s="151" t="e">
        <f ca="1">+_xll.BInterpol(Boost!$R$6:$R$66,Boost!$AX$6:$AX$66,params!B3948,"cubic")</f>
        <v>#NAME?</v>
      </c>
      <c r="E3948" s="198" t="e">
        <f t="shared" ca="1" si="495"/>
        <v>#NAME?</v>
      </c>
      <c r="F3948" s="151" t="e">
        <f ca="1">+_xll.BInterpol(Boost!$R$6:$R$66,Boost!$AY$6:$AY$66,params!B3948,"cubic")</f>
        <v>#NAME?</v>
      </c>
      <c r="G3948" s="151" t="e">
        <f ca="1">_xll.BInterpol(cf!$A$2:$A$68,cf!$B$2:$B$68,params!B3948,"cubic")/100</f>
        <v>#NAME?</v>
      </c>
      <c r="H3948" s="199" t="e">
        <f t="shared" ca="1" si="496"/>
        <v>#NAME?</v>
      </c>
      <c r="I3948" s="152">
        <f t="shared" si="499"/>
        <v>0.23125810268883973</v>
      </c>
      <c r="J3948" s="152">
        <f t="shared" si="497"/>
        <v>5.1251168174060169E-5</v>
      </c>
      <c r="K3948" s="3" t="e">
        <f t="shared" ca="1" si="493"/>
        <v>#NAME?</v>
      </c>
      <c r="L3948" s="153" t="e">
        <f t="shared" ca="1" si="498"/>
        <v>#NAME?</v>
      </c>
      <c r="M3948" s="195" t="e">
        <f ca="1">_xll.BInterpol(cf!$A$2:$A$68,cf!$C$2:$C$68,params!B3948,"cubic")</f>
        <v>#NAME?</v>
      </c>
      <c r="N3948" s="195" t="e">
        <f ca="1">+_xll.BInterpol(#REF!,#REF!,params!B3948,"cubic")</f>
        <v>#NAME?</v>
      </c>
      <c r="O3948" s="153" t="e">
        <f t="shared" ca="1" si="494"/>
        <v>#NAME?</v>
      </c>
    </row>
    <row r="3949" spans="1:15">
      <c r="A3949">
        <v>3946</v>
      </c>
      <c r="B3949">
        <f t="shared" si="492"/>
        <v>15.784000000000001</v>
      </c>
      <c r="C3949" s="151" t="e">
        <f ca="1">+_xll.BInterpol(Boost!$R$6:$R$66,Boost!$AZ$6:$AZ$66,params!B3949,"cubic")</f>
        <v>#NAME?</v>
      </c>
      <c r="D3949" s="151" t="e">
        <f ca="1">+_xll.BInterpol(Boost!$R$6:$R$66,Boost!$AX$6:$AX$66,params!B3949,"cubic")</f>
        <v>#NAME?</v>
      </c>
      <c r="E3949" s="198" t="e">
        <f t="shared" ca="1" si="495"/>
        <v>#NAME?</v>
      </c>
      <c r="F3949" s="151" t="e">
        <f ca="1">+_xll.BInterpol(Boost!$R$6:$R$66,Boost!$AY$6:$AY$66,params!B3949,"cubic")</f>
        <v>#NAME?</v>
      </c>
      <c r="G3949" s="151" t="e">
        <f ca="1">_xll.BInterpol(cf!$A$2:$A$68,cf!$B$2:$B$68,params!B3949,"cubic")/100</f>
        <v>#NAME?</v>
      </c>
      <c r="H3949" s="199" t="e">
        <f t="shared" ca="1" si="496"/>
        <v>#NAME?</v>
      </c>
      <c r="I3949" s="152">
        <f t="shared" si="499"/>
        <v>0.23130935044038303</v>
      </c>
      <c r="J3949" s="152">
        <f t="shared" si="497"/>
        <v>5.1247751543304076E-5</v>
      </c>
      <c r="K3949" s="3" t="e">
        <f t="shared" ca="1" si="493"/>
        <v>#NAME?</v>
      </c>
      <c r="L3949" s="153" t="e">
        <f t="shared" ca="1" si="498"/>
        <v>#NAME?</v>
      </c>
      <c r="M3949" s="195" t="e">
        <f ca="1">_xll.BInterpol(cf!$A$2:$A$68,cf!$C$2:$C$68,params!B3949,"cubic")</f>
        <v>#NAME?</v>
      </c>
      <c r="N3949" s="195" t="e">
        <f ca="1">+_xll.BInterpol(#REF!,#REF!,params!B3949,"cubic")</f>
        <v>#NAME?</v>
      </c>
      <c r="O3949" s="153" t="e">
        <f t="shared" ca="1" si="494"/>
        <v>#NAME?</v>
      </c>
    </row>
    <row r="3950" spans="1:15">
      <c r="A3950">
        <v>3947</v>
      </c>
      <c r="B3950">
        <f t="shared" si="492"/>
        <v>15.788</v>
      </c>
      <c r="C3950" s="151" t="e">
        <f ca="1">+_xll.BInterpol(Boost!$R$6:$R$66,Boost!$AZ$6:$AZ$66,params!B3950,"cubic")</f>
        <v>#NAME?</v>
      </c>
      <c r="D3950" s="151" t="e">
        <f ca="1">+_xll.BInterpol(Boost!$R$6:$R$66,Boost!$AX$6:$AX$66,params!B3950,"cubic")</f>
        <v>#NAME?</v>
      </c>
      <c r="E3950" s="198" t="e">
        <f t="shared" ca="1" si="495"/>
        <v>#NAME?</v>
      </c>
      <c r="F3950" s="151" t="e">
        <f ca="1">+_xll.BInterpol(Boost!$R$6:$R$66,Boost!$AY$6:$AY$66,params!B3950,"cubic")</f>
        <v>#NAME?</v>
      </c>
      <c r="G3950" s="151" t="e">
        <f ca="1">_xll.BInterpol(cf!$A$2:$A$68,cf!$B$2:$B$68,params!B3950,"cubic")/100</f>
        <v>#NAME?</v>
      </c>
      <c r="H3950" s="199" t="e">
        <f t="shared" ca="1" si="496"/>
        <v>#NAME?</v>
      </c>
      <c r="I3950" s="152">
        <f t="shared" si="499"/>
        <v>0.23136059477552351</v>
      </c>
      <c r="J3950" s="152">
        <f t="shared" si="497"/>
        <v>5.1244335140476771E-5</v>
      </c>
      <c r="K3950" s="3" t="e">
        <f t="shared" ca="1" si="493"/>
        <v>#NAME?</v>
      </c>
      <c r="L3950" s="153" t="e">
        <f t="shared" ca="1" si="498"/>
        <v>#NAME?</v>
      </c>
      <c r="M3950" s="195" t="e">
        <f ca="1">_xll.BInterpol(cf!$A$2:$A$68,cf!$C$2:$C$68,params!B3950,"cubic")</f>
        <v>#NAME?</v>
      </c>
      <c r="N3950" s="195" t="e">
        <f ca="1">+_xll.BInterpol(#REF!,#REF!,params!B3950,"cubic")</f>
        <v>#NAME?</v>
      </c>
      <c r="O3950" s="153" t="e">
        <f t="shared" ca="1" si="494"/>
        <v>#NAME?</v>
      </c>
    </row>
    <row r="3951" spans="1:15">
      <c r="A3951">
        <v>3948</v>
      </c>
      <c r="B3951">
        <f t="shared" si="492"/>
        <v>15.792</v>
      </c>
      <c r="C3951" s="151" t="e">
        <f ca="1">+_xll.BInterpol(Boost!$R$6:$R$66,Boost!$AZ$6:$AZ$66,params!B3951,"cubic")</f>
        <v>#NAME?</v>
      </c>
      <c r="D3951" s="151" t="e">
        <f ca="1">+_xll.BInterpol(Boost!$R$6:$R$66,Boost!$AX$6:$AX$66,params!B3951,"cubic")</f>
        <v>#NAME?</v>
      </c>
      <c r="E3951" s="198" t="e">
        <f t="shared" ca="1" si="495"/>
        <v>#NAME?</v>
      </c>
      <c r="F3951" s="151" t="e">
        <f ca="1">+_xll.BInterpol(Boost!$R$6:$R$66,Boost!$AY$6:$AY$66,params!B3951,"cubic")</f>
        <v>#NAME?</v>
      </c>
      <c r="G3951" s="151" t="e">
        <f ca="1">_xll.BInterpol(cf!$A$2:$A$68,cf!$B$2:$B$68,params!B3951,"cubic")/100</f>
        <v>#NAME?</v>
      </c>
      <c r="H3951" s="199" t="e">
        <f t="shared" ca="1" si="496"/>
        <v>#NAME?</v>
      </c>
      <c r="I3951" s="152">
        <f t="shared" si="499"/>
        <v>0.23141183569448898</v>
      </c>
      <c r="J3951" s="152">
        <f t="shared" si="497"/>
        <v>5.124091896546723E-5</v>
      </c>
      <c r="K3951" s="3" t="e">
        <f t="shared" ca="1" si="493"/>
        <v>#NAME?</v>
      </c>
      <c r="L3951" s="153" t="e">
        <f t="shared" ca="1" si="498"/>
        <v>#NAME?</v>
      </c>
      <c r="M3951" s="195" t="e">
        <f ca="1">_xll.BInterpol(cf!$A$2:$A$68,cf!$C$2:$C$68,params!B3951,"cubic")</f>
        <v>#NAME?</v>
      </c>
      <c r="N3951" s="195" t="e">
        <f ca="1">+_xll.BInterpol(#REF!,#REF!,params!B3951,"cubic")</f>
        <v>#NAME?</v>
      </c>
      <c r="O3951" s="153" t="e">
        <f t="shared" ca="1" si="494"/>
        <v>#NAME?</v>
      </c>
    </row>
    <row r="3952" spans="1:15">
      <c r="A3952">
        <v>3949</v>
      </c>
      <c r="B3952">
        <f t="shared" si="492"/>
        <v>15.795999999999999</v>
      </c>
      <c r="C3952" s="151" t="e">
        <f ca="1">+_xll.BInterpol(Boost!$R$6:$R$66,Boost!$AZ$6:$AZ$66,params!B3952,"cubic")</f>
        <v>#NAME?</v>
      </c>
      <c r="D3952" s="151" t="e">
        <f ca="1">+_xll.BInterpol(Boost!$R$6:$R$66,Boost!$AX$6:$AX$66,params!B3952,"cubic")</f>
        <v>#NAME?</v>
      </c>
      <c r="E3952" s="198" t="e">
        <f t="shared" ca="1" si="495"/>
        <v>#NAME?</v>
      </c>
      <c r="F3952" s="151" t="e">
        <f ca="1">+_xll.BInterpol(Boost!$R$6:$R$66,Boost!$AY$6:$AY$66,params!B3952,"cubic")</f>
        <v>#NAME?</v>
      </c>
      <c r="G3952" s="151" t="e">
        <f ca="1">_xll.BInterpol(cf!$A$2:$A$68,cf!$B$2:$B$68,params!B3952,"cubic")/100</f>
        <v>#NAME?</v>
      </c>
      <c r="H3952" s="199" t="e">
        <f t="shared" ca="1" si="496"/>
        <v>#NAME?</v>
      </c>
      <c r="I3952" s="152">
        <f t="shared" si="499"/>
        <v>0.23146307319750692</v>
      </c>
      <c r="J3952" s="152">
        <f t="shared" si="497"/>
        <v>5.1237503017942387E-5</v>
      </c>
      <c r="K3952" s="3" t="e">
        <f t="shared" ca="1" si="493"/>
        <v>#NAME?</v>
      </c>
      <c r="L3952" s="153" t="e">
        <f t="shared" ca="1" si="498"/>
        <v>#NAME?</v>
      </c>
      <c r="M3952" s="195" t="e">
        <f ca="1">_xll.BInterpol(cf!$A$2:$A$68,cf!$C$2:$C$68,params!B3952,"cubic")</f>
        <v>#NAME?</v>
      </c>
      <c r="N3952" s="195" t="e">
        <f ca="1">+_xll.BInterpol(#REF!,#REF!,params!B3952,"cubic")</f>
        <v>#NAME?</v>
      </c>
      <c r="O3952" s="153" t="e">
        <f t="shared" ca="1" si="494"/>
        <v>#NAME?</v>
      </c>
    </row>
    <row r="3953" spans="1:15">
      <c r="A3953">
        <v>3950</v>
      </c>
      <c r="B3953">
        <f t="shared" si="492"/>
        <v>15.8</v>
      </c>
      <c r="C3953" s="151" t="e">
        <f ca="1">+_xll.BInterpol(Boost!$R$6:$R$66,Boost!$AZ$6:$AZ$66,params!B3953,"cubic")</f>
        <v>#NAME?</v>
      </c>
      <c r="D3953" s="151" t="e">
        <f ca="1">+_xll.BInterpol(Boost!$R$6:$R$66,Boost!$AX$6:$AX$66,params!B3953,"cubic")</f>
        <v>#NAME?</v>
      </c>
      <c r="E3953" s="198" t="e">
        <f t="shared" ca="1" si="495"/>
        <v>#NAME?</v>
      </c>
      <c r="F3953" s="151" t="e">
        <f ca="1">+_xll.BInterpol(Boost!$R$6:$R$66,Boost!$AY$6:$AY$66,params!B3953,"cubic")</f>
        <v>#NAME?</v>
      </c>
      <c r="G3953" s="151" t="e">
        <f ca="1">_xll.BInterpol(cf!$A$2:$A$68,cf!$B$2:$B$68,params!B3953,"cubic")/100</f>
        <v>#NAME?</v>
      </c>
      <c r="H3953" s="199" t="e">
        <f t="shared" ca="1" si="496"/>
        <v>#NAME?</v>
      </c>
      <c r="I3953" s="152">
        <f t="shared" si="499"/>
        <v>0.23151430728480515</v>
      </c>
      <c r="J3953" s="152">
        <f t="shared" si="497"/>
        <v>5.1234087298235309E-5</v>
      </c>
      <c r="K3953" s="3" t="e">
        <f t="shared" ca="1" si="493"/>
        <v>#NAME?</v>
      </c>
      <c r="L3953" s="153" t="e">
        <f t="shared" ca="1" si="498"/>
        <v>#NAME?</v>
      </c>
      <c r="M3953" s="195" t="e">
        <f ca="1">_xll.BInterpol(cf!$A$2:$A$68,cf!$C$2:$C$68,params!B3953,"cubic")</f>
        <v>#NAME?</v>
      </c>
      <c r="N3953" s="195" t="e">
        <f ca="1">+_xll.BInterpol(#REF!,#REF!,params!B3953,"cubic")</f>
        <v>#NAME?</v>
      </c>
      <c r="O3953" s="153" t="e">
        <f t="shared" ca="1" si="494"/>
        <v>#NAME?</v>
      </c>
    </row>
    <row r="3954" spans="1:15">
      <c r="A3954">
        <v>3951</v>
      </c>
      <c r="B3954">
        <f t="shared" si="492"/>
        <v>15.804</v>
      </c>
      <c r="C3954" s="151" t="e">
        <f ca="1">+_xll.BInterpol(Boost!$R$6:$R$66,Boost!$AZ$6:$AZ$66,params!B3954,"cubic")</f>
        <v>#NAME?</v>
      </c>
      <c r="D3954" s="151" t="e">
        <f ca="1">+_xll.BInterpol(Boost!$R$6:$R$66,Boost!$AX$6:$AX$66,params!B3954,"cubic")</f>
        <v>#NAME?</v>
      </c>
      <c r="E3954" s="198" t="e">
        <f t="shared" ca="1" si="495"/>
        <v>#NAME?</v>
      </c>
      <c r="F3954" s="151" t="e">
        <f ca="1">+_xll.BInterpol(Boost!$R$6:$R$66,Boost!$AY$6:$AY$66,params!B3954,"cubic")</f>
        <v>#NAME?</v>
      </c>
      <c r="G3954" s="151" t="e">
        <f ca="1">_xll.BInterpol(cf!$A$2:$A$68,cf!$B$2:$B$68,params!B3954,"cubic")/100</f>
        <v>#NAME?</v>
      </c>
      <c r="H3954" s="199" t="e">
        <f t="shared" ca="1" si="496"/>
        <v>#NAME?</v>
      </c>
      <c r="I3954" s="152">
        <f t="shared" si="499"/>
        <v>0.2315655379566115</v>
      </c>
      <c r="J3954" s="152">
        <f t="shared" si="497"/>
        <v>5.1230671806345995E-5</v>
      </c>
      <c r="K3954" s="3" t="e">
        <f t="shared" ca="1" si="493"/>
        <v>#NAME?</v>
      </c>
      <c r="L3954" s="153" t="e">
        <f t="shared" ca="1" si="498"/>
        <v>#NAME?</v>
      </c>
      <c r="M3954" s="195" t="e">
        <f ca="1">_xll.BInterpol(cf!$A$2:$A$68,cf!$C$2:$C$68,params!B3954,"cubic")</f>
        <v>#NAME?</v>
      </c>
      <c r="N3954" s="195" t="e">
        <f ca="1">+_xll.BInterpol(#REF!,#REF!,params!B3954,"cubic")</f>
        <v>#NAME?</v>
      </c>
      <c r="O3954" s="153" t="e">
        <f t="shared" ca="1" si="494"/>
        <v>#NAME?</v>
      </c>
    </row>
    <row r="3955" spans="1:15">
      <c r="A3955">
        <v>3952</v>
      </c>
      <c r="B3955">
        <f t="shared" si="492"/>
        <v>15.808</v>
      </c>
      <c r="C3955" s="151" t="e">
        <f ca="1">+_xll.BInterpol(Boost!$R$6:$R$66,Boost!$AZ$6:$AZ$66,params!B3955,"cubic")</f>
        <v>#NAME?</v>
      </c>
      <c r="D3955" s="151" t="e">
        <f ca="1">+_xll.BInterpol(Boost!$R$6:$R$66,Boost!$AX$6:$AX$66,params!B3955,"cubic")</f>
        <v>#NAME?</v>
      </c>
      <c r="E3955" s="198" t="e">
        <f t="shared" ca="1" si="495"/>
        <v>#NAME?</v>
      </c>
      <c r="F3955" s="151" t="e">
        <f ca="1">+_xll.BInterpol(Boost!$R$6:$R$66,Boost!$AY$6:$AY$66,params!B3955,"cubic")</f>
        <v>#NAME?</v>
      </c>
      <c r="G3955" s="151" t="e">
        <f ca="1">_xll.BInterpol(cf!$A$2:$A$68,cf!$B$2:$B$68,params!B3955,"cubic")/100</f>
        <v>#NAME?</v>
      </c>
      <c r="H3955" s="199" t="e">
        <f t="shared" ca="1" si="496"/>
        <v>#NAME?</v>
      </c>
      <c r="I3955" s="152">
        <f t="shared" si="499"/>
        <v>0.23161676521315355</v>
      </c>
      <c r="J3955" s="152">
        <f t="shared" si="497"/>
        <v>5.1227256542052402E-5</v>
      </c>
      <c r="K3955" s="3" t="e">
        <f t="shared" ca="1" si="493"/>
        <v>#NAME?</v>
      </c>
      <c r="L3955" s="153" t="e">
        <f t="shared" ca="1" si="498"/>
        <v>#NAME?</v>
      </c>
      <c r="M3955" s="195" t="e">
        <f ca="1">_xll.BInterpol(cf!$A$2:$A$68,cf!$C$2:$C$68,params!B3955,"cubic")</f>
        <v>#NAME?</v>
      </c>
      <c r="N3955" s="195" t="e">
        <f ca="1">+_xll.BInterpol(#REF!,#REF!,params!B3955,"cubic")</f>
        <v>#NAME?</v>
      </c>
      <c r="O3955" s="153" t="e">
        <f t="shared" ca="1" si="494"/>
        <v>#NAME?</v>
      </c>
    </row>
    <row r="3956" spans="1:15">
      <c r="A3956">
        <v>3953</v>
      </c>
      <c r="B3956">
        <f t="shared" si="492"/>
        <v>15.811999999999999</v>
      </c>
      <c r="C3956" s="151" t="e">
        <f ca="1">+_xll.BInterpol(Boost!$R$6:$R$66,Boost!$AZ$6:$AZ$66,params!B3956,"cubic")</f>
        <v>#NAME?</v>
      </c>
      <c r="D3956" s="151" t="e">
        <f ca="1">+_xll.BInterpol(Boost!$R$6:$R$66,Boost!$AX$6:$AX$66,params!B3956,"cubic")</f>
        <v>#NAME?</v>
      </c>
      <c r="E3956" s="198" t="e">
        <f t="shared" ca="1" si="495"/>
        <v>#NAME?</v>
      </c>
      <c r="F3956" s="151" t="e">
        <f ca="1">+_xll.BInterpol(Boost!$R$6:$R$66,Boost!$AY$6:$AY$66,params!B3956,"cubic")</f>
        <v>#NAME?</v>
      </c>
      <c r="G3956" s="151" t="e">
        <f ca="1">_xll.BInterpol(cf!$A$2:$A$68,cf!$B$2:$B$68,params!B3956,"cubic")/100</f>
        <v>#NAME?</v>
      </c>
      <c r="H3956" s="199" t="e">
        <f t="shared" ca="1" si="496"/>
        <v>#NAME?</v>
      </c>
      <c r="I3956" s="152">
        <f t="shared" si="499"/>
        <v>0.23166798905465891</v>
      </c>
      <c r="J3956" s="152">
        <f t="shared" si="497"/>
        <v>5.1223841505354528E-5</v>
      </c>
      <c r="K3956" s="3" t="e">
        <f t="shared" ca="1" si="493"/>
        <v>#NAME?</v>
      </c>
      <c r="L3956" s="153" t="e">
        <f t="shared" ca="1" si="498"/>
        <v>#NAME?</v>
      </c>
      <c r="M3956" s="195" t="e">
        <f ca="1">_xll.BInterpol(cf!$A$2:$A$68,cf!$C$2:$C$68,params!B3956,"cubic")</f>
        <v>#NAME?</v>
      </c>
      <c r="N3956" s="195" t="e">
        <f ca="1">+_xll.BInterpol(#REF!,#REF!,params!B3956,"cubic")</f>
        <v>#NAME?</v>
      </c>
      <c r="O3956" s="153" t="e">
        <f t="shared" ca="1" si="494"/>
        <v>#NAME?</v>
      </c>
    </row>
    <row r="3957" spans="1:15">
      <c r="A3957">
        <v>3954</v>
      </c>
      <c r="B3957">
        <f t="shared" si="492"/>
        <v>15.816000000000001</v>
      </c>
      <c r="C3957" s="151" t="e">
        <f ca="1">+_xll.BInterpol(Boost!$R$6:$R$66,Boost!$AZ$6:$AZ$66,params!B3957,"cubic")</f>
        <v>#NAME?</v>
      </c>
      <c r="D3957" s="151" t="e">
        <f ca="1">+_xll.BInterpol(Boost!$R$6:$R$66,Boost!$AX$6:$AX$66,params!B3957,"cubic")</f>
        <v>#NAME?</v>
      </c>
      <c r="E3957" s="198" t="e">
        <f t="shared" ca="1" si="495"/>
        <v>#NAME?</v>
      </c>
      <c r="F3957" s="151" t="e">
        <f ca="1">+_xll.BInterpol(Boost!$R$6:$R$66,Boost!$AY$6:$AY$66,params!B3957,"cubic")</f>
        <v>#NAME?</v>
      </c>
      <c r="G3957" s="151" t="e">
        <f ca="1">_xll.BInterpol(cf!$A$2:$A$68,cf!$B$2:$B$68,params!B3957,"cubic")/100</f>
        <v>#NAME?</v>
      </c>
      <c r="H3957" s="199" t="e">
        <f t="shared" ca="1" si="496"/>
        <v>#NAME?</v>
      </c>
      <c r="I3957" s="152">
        <f t="shared" si="499"/>
        <v>0.23171920948135549</v>
      </c>
      <c r="J3957" s="152">
        <f t="shared" si="497"/>
        <v>5.1220426696585442E-5</v>
      </c>
      <c r="K3957" s="3" t="e">
        <f t="shared" ca="1" si="493"/>
        <v>#NAME?</v>
      </c>
      <c r="L3957" s="153" t="e">
        <f t="shared" ca="1" si="498"/>
        <v>#NAME?</v>
      </c>
      <c r="M3957" s="195" t="e">
        <f ca="1">_xll.BInterpol(cf!$A$2:$A$68,cf!$C$2:$C$68,params!B3957,"cubic")</f>
        <v>#NAME?</v>
      </c>
      <c r="N3957" s="195" t="e">
        <f ca="1">+_xll.BInterpol(#REF!,#REF!,params!B3957,"cubic")</f>
        <v>#NAME?</v>
      </c>
      <c r="O3957" s="153" t="e">
        <f t="shared" ca="1" si="494"/>
        <v>#NAME?</v>
      </c>
    </row>
    <row r="3958" spans="1:15">
      <c r="A3958">
        <v>3955</v>
      </c>
      <c r="B3958">
        <f t="shared" si="492"/>
        <v>15.82</v>
      </c>
      <c r="C3958" s="151" t="e">
        <f ca="1">+_xll.BInterpol(Boost!$R$6:$R$66,Boost!$AZ$6:$AZ$66,params!B3958,"cubic")</f>
        <v>#NAME?</v>
      </c>
      <c r="D3958" s="151" t="e">
        <f ca="1">+_xll.BInterpol(Boost!$R$6:$R$66,Boost!$AX$6:$AX$66,params!B3958,"cubic")</f>
        <v>#NAME?</v>
      </c>
      <c r="E3958" s="198" t="e">
        <f t="shared" ca="1" si="495"/>
        <v>#NAME?</v>
      </c>
      <c r="F3958" s="151" t="e">
        <f ca="1">+_xll.BInterpol(Boost!$R$6:$R$66,Boost!$AY$6:$AY$66,params!B3958,"cubic")</f>
        <v>#NAME?</v>
      </c>
      <c r="G3958" s="151" t="e">
        <f ca="1">_xll.BInterpol(cf!$A$2:$A$68,cf!$B$2:$B$68,params!B3958,"cubic")/100</f>
        <v>#NAME?</v>
      </c>
      <c r="H3958" s="199" t="e">
        <f t="shared" ca="1" si="496"/>
        <v>#NAME?</v>
      </c>
      <c r="I3958" s="152">
        <f t="shared" si="499"/>
        <v>0.23177042649347068</v>
      </c>
      <c r="J3958" s="152">
        <f t="shared" si="497"/>
        <v>5.121701211519003E-5</v>
      </c>
      <c r="K3958" s="3" t="e">
        <f t="shared" ca="1" si="493"/>
        <v>#NAME?</v>
      </c>
      <c r="L3958" s="153" t="e">
        <f t="shared" ca="1" si="498"/>
        <v>#NAME?</v>
      </c>
      <c r="M3958" s="195" t="e">
        <f ca="1">_xll.BInterpol(cf!$A$2:$A$68,cf!$C$2:$C$68,params!B3958,"cubic")</f>
        <v>#NAME?</v>
      </c>
      <c r="N3958" s="195" t="e">
        <f ca="1">+_xll.BInterpol(#REF!,#REF!,params!B3958,"cubic")</f>
        <v>#NAME?</v>
      </c>
      <c r="O3958" s="153" t="e">
        <f t="shared" ca="1" si="494"/>
        <v>#NAME?</v>
      </c>
    </row>
    <row r="3959" spans="1:15">
      <c r="A3959">
        <v>3956</v>
      </c>
      <c r="B3959">
        <f t="shared" si="492"/>
        <v>15.824</v>
      </c>
      <c r="C3959" s="151" t="e">
        <f ca="1">+_xll.BInterpol(Boost!$R$6:$R$66,Boost!$AZ$6:$AZ$66,params!B3959,"cubic")</f>
        <v>#NAME?</v>
      </c>
      <c r="D3959" s="151" t="e">
        <f ca="1">+_xll.BInterpol(Boost!$R$6:$R$66,Boost!$AX$6:$AX$66,params!B3959,"cubic")</f>
        <v>#NAME?</v>
      </c>
      <c r="E3959" s="198" t="e">
        <f t="shared" ca="1" si="495"/>
        <v>#NAME?</v>
      </c>
      <c r="F3959" s="151" t="e">
        <f ca="1">+_xll.BInterpol(Boost!$R$6:$R$66,Boost!$AY$6:$AY$66,params!B3959,"cubic")</f>
        <v>#NAME?</v>
      </c>
      <c r="G3959" s="151" t="e">
        <f ca="1">_xll.BInterpol(cf!$A$2:$A$68,cf!$B$2:$B$68,params!B3959,"cubic")/100</f>
        <v>#NAME?</v>
      </c>
      <c r="H3959" s="199" t="e">
        <f t="shared" ca="1" si="496"/>
        <v>#NAME?</v>
      </c>
      <c r="I3959" s="152">
        <f t="shared" si="499"/>
        <v>0.23182164009123218</v>
      </c>
      <c r="J3959" s="152">
        <f t="shared" si="497"/>
        <v>5.1213597761501362E-5</v>
      </c>
      <c r="K3959" s="3" t="e">
        <f t="shared" ca="1" si="493"/>
        <v>#NAME?</v>
      </c>
      <c r="L3959" s="153" t="e">
        <f t="shared" ca="1" si="498"/>
        <v>#NAME?</v>
      </c>
      <c r="M3959" s="195" t="e">
        <f ca="1">_xll.BInterpol(cf!$A$2:$A$68,cf!$C$2:$C$68,params!B3959,"cubic")</f>
        <v>#NAME?</v>
      </c>
      <c r="N3959" s="195" t="e">
        <f ca="1">+_xll.BInterpol(#REF!,#REF!,params!B3959,"cubic")</f>
        <v>#NAME?</v>
      </c>
      <c r="O3959" s="153" t="e">
        <f t="shared" ca="1" si="494"/>
        <v>#NAME?</v>
      </c>
    </row>
    <row r="3960" spans="1:15">
      <c r="A3960">
        <v>3957</v>
      </c>
      <c r="B3960">
        <f t="shared" si="492"/>
        <v>15.827999999999999</v>
      </c>
      <c r="C3960" s="151" t="e">
        <f ca="1">+_xll.BInterpol(Boost!$R$6:$R$66,Boost!$AZ$6:$AZ$66,params!B3960,"cubic")</f>
        <v>#NAME?</v>
      </c>
      <c r="D3960" s="151" t="e">
        <f ca="1">+_xll.BInterpol(Boost!$R$6:$R$66,Boost!$AX$6:$AX$66,params!B3960,"cubic")</f>
        <v>#NAME?</v>
      </c>
      <c r="E3960" s="198" t="e">
        <f t="shared" ca="1" si="495"/>
        <v>#NAME?</v>
      </c>
      <c r="F3960" s="151" t="e">
        <f ca="1">+_xll.BInterpol(Boost!$R$6:$R$66,Boost!$AY$6:$AY$66,params!B3960,"cubic")</f>
        <v>#NAME?</v>
      </c>
      <c r="G3960" s="151" t="e">
        <f ca="1">_xll.BInterpol(cf!$A$2:$A$68,cf!$B$2:$B$68,params!B3960,"cubic")/100</f>
        <v>#NAME?</v>
      </c>
      <c r="H3960" s="199" t="e">
        <f t="shared" ca="1" si="496"/>
        <v>#NAME?</v>
      </c>
      <c r="I3960" s="152">
        <f t="shared" si="499"/>
        <v>0.2318728502748677</v>
      </c>
      <c r="J3960" s="152">
        <f t="shared" si="497"/>
        <v>5.1210183635519435E-5</v>
      </c>
      <c r="K3960" s="3" t="e">
        <f t="shared" ca="1" si="493"/>
        <v>#NAME?</v>
      </c>
      <c r="L3960" s="153" t="e">
        <f t="shared" ca="1" si="498"/>
        <v>#NAME?</v>
      </c>
      <c r="M3960" s="195" t="e">
        <f ca="1">_xll.BInterpol(cf!$A$2:$A$68,cf!$C$2:$C$68,params!B3960,"cubic")</f>
        <v>#NAME?</v>
      </c>
      <c r="N3960" s="195" t="e">
        <f ca="1">+_xll.BInterpol(#REF!,#REF!,params!B3960,"cubic")</f>
        <v>#NAME?</v>
      </c>
      <c r="O3960" s="153" t="e">
        <f t="shared" ca="1" si="494"/>
        <v>#NAME?</v>
      </c>
    </row>
    <row r="3961" spans="1:15">
      <c r="A3961">
        <v>3958</v>
      </c>
      <c r="B3961">
        <f t="shared" si="492"/>
        <v>15.832000000000001</v>
      </c>
      <c r="C3961" s="151" t="e">
        <f ca="1">+_xll.BInterpol(Boost!$R$6:$R$66,Boost!$AZ$6:$AZ$66,params!B3961,"cubic")</f>
        <v>#NAME?</v>
      </c>
      <c r="D3961" s="151" t="e">
        <f ca="1">+_xll.BInterpol(Boost!$R$6:$R$66,Boost!$AX$6:$AX$66,params!B3961,"cubic")</f>
        <v>#NAME?</v>
      </c>
      <c r="E3961" s="198" t="e">
        <f t="shared" ca="1" si="495"/>
        <v>#NAME?</v>
      </c>
      <c r="F3961" s="151" t="e">
        <f ca="1">+_xll.BInterpol(Boost!$R$6:$R$66,Boost!$AY$6:$AY$66,params!B3961,"cubic")</f>
        <v>#NAME?</v>
      </c>
      <c r="G3961" s="151" t="e">
        <f ca="1">_xll.BInterpol(cf!$A$2:$A$68,cf!$B$2:$B$68,params!B3961,"cubic")/100</f>
        <v>#NAME?</v>
      </c>
      <c r="H3961" s="199" t="e">
        <f t="shared" ca="1" si="496"/>
        <v>#NAME?</v>
      </c>
      <c r="I3961" s="152">
        <f t="shared" si="499"/>
        <v>0.23192405704460473</v>
      </c>
      <c r="J3961" s="152">
        <f t="shared" si="497"/>
        <v>5.1206769737022206E-5</v>
      </c>
      <c r="K3961" s="3" t="e">
        <f t="shared" ca="1" si="493"/>
        <v>#NAME?</v>
      </c>
      <c r="L3961" s="153" t="e">
        <f t="shared" ca="1" si="498"/>
        <v>#NAME?</v>
      </c>
      <c r="M3961" s="195" t="e">
        <f ca="1">_xll.BInterpol(cf!$A$2:$A$68,cf!$C$2:$C$68,params!B3961,"cubic")</f>
        <v>#NAME?</v>
      </c>
      <c r="N3961" s="195" t="e">
        <f ca="1">+_xll.BInterpol(#REF!,#REF!,params!B3961,"cubic")</f>
        <v>#NAME?</v>
      </c>
      <c r="O3961" s="153" t="e">
        <f t="shared" ca="1" si="494"/>
        <v>#NAME?</v>
      </c>
    </row>
    <row r="3962" spans="1:15">
      <c r="A3962">
        <v>3959</v>
      </c>
      <c r="B3962">
        <f t="shared" si="492"/>
        <v>15.836</v>
      </c>
      <c r="C3962" s="151" t="e">
        <f ca="1">+_xll.BInterpol(Boost!$R$6:$R$66,Boost!$AZ$6:$AZ$66,params!B3962,"cubic")</f>
        <v>#NAME?</v>
      </c>
      <c r="D3962" s="151" t="e">
        <f ca="1">+_xll.BInterpol(Boost!$R$6:$R$66,Boost!$AX$6:$AX$66,params!B3962,"cubic")</f>
        <v>#NAME?</v>
      </c>
      <c r="E3962" s="198" t="e">
        <f t="shared" ca="1" si="495"/>
        <v>#NAME?</v>
      </c>
      <c r="F3962" s="151" t="e">
        <f ca="1">+_xll.BInterpol(Boost!$R$6:$R$66,Boost!$AY$6:$AY$66,params!B3962,"cubic")</f>
        <v>#NAME?</v>
      </c>
      <c r="G3962" s="151" t="e">
        <f ca="1">_xll.BInterpol(cf!$A$2:$A$68,cf!$B$2:$B$68,params!B3962,"cubic")/100</f>
        <v>#NAME?</v>
      </c>
      <c r="H3962" s="199" t="e">
        <f t="shared" ca="1" si="496"/>
        <v>#NAME?</v>
      </c>
      <c r="I3962" s="152">
        <f t="shared" si="499"/>
        <v>0.23197526040067096</v>
      </c>
      <c r="J3962" s="152">
        <f t="shared" si="497"/>
        <v>5.120335606623172E-5</v>
      </c>
      <c r="K3962" s="3" t="e">
        <f t="shared" ca="1" si="493"/>
        <v>#NAME?</v>
      </c>
      <c r="L3962" s="153" t="e">
        <f t="shared" ca="1" si="498"/>
        <v>#NAME?</v>
      </c>
      <c r="M3962" s="195" t="e">
        <f ca="1">_xll.BInterpol(cf!$A$2:$A$68,cf!$C$2:$C$68,params!B3962,"cubic")</f>
        <v>#NAME?</v>
      </c>
      <c r="N3962" s="195" t="e">
        <f ca="1">+_xll.BInterpol(#REF!,#REF!,params!B3962,"cubic")</f>
        <v>#NAME?</v>
      </c>
      <c r="O3962" s="153" t="e">
        <f t="shared" ca="1" si="494"/>
        <v>#NAME?</v>
      </c>
    </row>
    <row r="3963" spans="1:15">
      <c r="A3963">
        <v>3960</v>
      </c>
      <c r="B3963">
        <f t="shared" si="492"/>
        <v>15.84</v>
      </c>
      <c r="C3963" s="151" t="e">
        <f ca="1">+_xll.BInterpol(Boost!$R$6:$R$66,Boost!$AZ$6:$AZ$66,params!B3963,"cubic")</f>
        <v>#NAME?</v>
      </c>
      <c r="D3963" s="151" t="e">
        <f ca="1">+_xll.BInterpol(Boost!$R$6:$R$66,Boost!$AX$6:$AX$66,params!B3963,"cubic")</f>
        <v>#NAME?</v>
      </c>
      <c r="E3963" s="198" t="e">
        <f t="shared" ca="1" si="495"/>
        <v>#NAME?</v>
      </c>
      <c r="F3963" s="151" t="e">
        <f ca="1">+_xll.BInterpol(Boost!$R$6:$R$66,Boost!$AY$6:$AY$66,params!B3963,"cubic")</f>
        <v>#NAME?</v>
      </c>
      <c r="G3963" s="151" t="e">
        <f ca="1">_xll.BInterpol(cf!$A$2:$A$68,cf!$B$2:$B$68,params!B3963,"cubic")/100</f>
        <v>#NAME?</v>
      </c>
      <c r="H3963" s="199" t="e">
        <f t="shared" ca="1" si="496"/>
        <v>#NAME?</v>
      </c>
      <c r="I3963" s="152">
        <f t="shared" si="499"/>
        <v>0.23202646034329388</v>
      </c>
      <c r="J3963" s="152">
        <f t="shared" si="497"/>
        <v>5.1199942622925931E-5</v>
      </c>
      <c r="K3963" s="3" t="e">
        <f t="shared" ca="1" si="493"/>
        <v>#NAME?</v>
      </c>
      <c r="L3963" s="153" t="e">
        <f t="shared" ca="1" si="498"/>
        <v>#NAME?</v>
      </c>
      <c r="M3963" s="195" t="e">
        <f ca="1">_xll.BInterpol(cf!$A$2:$A$68,cf!$C$2:$C$68,params!B3963,"cubic")</f>
        <v>#NAME?</v>
      </c>
      <c r="N3963" s="195" t="e">
        <f ca="1">+_xll.BInterpol(#REF!,#REF!,params!B3963,"cubic")</f>
        <v>#NAME?</v>
      </c>
      <c r="O3963" s="153" t="e">
        <f t="shared" ca="1" si="494"/>
        <v>#NAME?</v>
      </c>
    </row>
    <row r="3964" spans="1:15">
      <c r="A3964">
        <v>3961</v>
      </c>
      <c r="B3964">
        <f t="shared" si="492"/>
        <v>15.843999999999999</v>
      </c>
      <c r="C3964" s="151" t="e">
        <f ca="1">+_xll.BInterpol(Boost!$R$6:$R$66,Boost!$AZ$6:$AZ$66,params!B3964,"cubic")</f>
        <v>#NAME?</v>
      </c>
      <c r="D3964" s="151" t="e">
        <f ca="1">+_xll.BInterpol(Boost!$R$6:$R$66,Boost!$AX$6:$AX$66,params!B3964,"cubic")</f>
        <v>#NAME?</v>
      </c>
      <c r="E3964" s="198" t="e">
        <f t="shared" ca="1" si="495"/>
        <v>#NAME?</v>
      </c>
      <c r="F3964" s="151" t="e">
        <f ca="1">+_xll.BInterpol(Boost!$R$6:$R$66,Boost!$AY$6:$AY$66,params!B3964,"cubic")</f>
        <v>#NAME?</v>
      </c>
      <c r="G3964" s="151" t="e">
        <f ca="1">_xll.BInterpol(cf!$A$2:$A$68,cf!$B$2:$B$68,params!B3964,"cubic")/100</f>
        <v>#NAME?</v>
      </c>
      <c r="H3964" s="199" t="e">
        <f t="shared" ca="1" si="496"/>
        <v>#NAME?</v>
      </c>
      <c r="I3964" s="152">
        <f t="shared" si="499"/>
        <v>0.23207765687270099</v>
      </c>
      <c r="J3964" s="152">
        <f t="shared" si="497"/>
        <v>5.119652940710484E-5</v>
      </c>
      <c r="K3964" s="3" t="e">
        <f t="shared" ca="1" si="493"/>
        <v>#NAME?</v>
      </c>
      <c r="L3964" s="153" t="e">
        <f t="shared" ca="1" si="498"/>
        <v>#NAME?</v>
      </c>
      <c r="M3964" s="195" t="e">
        <f ca="1">_xll.BInterpol(cf!$A$2:$A$68,cf!$C$2:$C$68,params!B3964,"cubic")</f>
        <v>#NAME?</v>
      </c>
      <c r="N3964" s="195" t="e">
        <f ca="1">+_xll.BInterpol(#REF!,#REF!,params!B3964,"cubic")</f>
        <v>#NAME?</v>
      </c>
      <c r="O3964" s="153" t="e">
        <f t="shared" ca="1" si="494"/>
        <v>#NAME?</v>
      </c>
    </row>
    <row r="3965" spans="1:15">
      <c r="A3965">
        <v>3962</v>
      </c>
      <c r="B3965">
        <f t="shared" si="492"/>
        <v>15.848000000000001</v>
      </c>
      <c r="C3965" s="151" t="e">
        <f ca="1">+_xll.BInterpol(Boost!$R$6:$R$66,Boost!$AZ$6:$AZ$66,params!B3965,"cubic")</f>
        <v>#NAME?</v>
      </c>
      <c r="D3965" s="151" t="e">
        <f ca="1">+_xll.BInterpol(Boost!$R$6:$R$66,Boost!$AX$6:$AX$66,params!B3965,"cubic")</f>
        <v>#NAME?</v>
      </c>
      <c r="E3965" s="198" t="e">
        <f t="shared" ca="1" si="495"/>
        <v>#NAME?</v>
      </c>
      <c r="F3965" s="151" t="e">
        <f ca="1">+_xll.BInterpol(Boost!$R$6:$R$66,Boost!$AY$6:$AY$66,params!B3965,"cubic")</f>
        <v>#NAME?</v>
      </c>
      <c r="G3965" s="151" t="e">
        <f ca="1">_xll.BInterpol(cf!$A$2:$A$68,cf!$B$2:$B$68,params!B3965,"cubic")/100</f>
        <v>#NAME?</v>
      </c>
      <c r="H3965" s="199" t="e">
        <f t="shared" ca="1" si="496"/>
        <v>#NAME?</v>
      </c>
      <c r="I3965" s="152">
        <f t="shared" si="499"/>
        <v>0.23212884998911998</v>
      </c>
      <c r="J3965" s="152">
        <f t="shared" si="497"/>
        <v>5.1193116418990492E-5</v>
      </c>
      <c r="K3965" s="3" t="e">
        <f t="shared" ca="1" si="493"/>
        <v>#NAME?</v>
      </c>
      <c r="L3965" s="153" t="e">
        <f t="shared" ca="1" si="498"/>
        <v>#NAME?</v>
      </c>
      <c r="M3965" s="195" t="e">
        <f ca="1">_xll.BInterpol(cf!$A$2:$A$68,cf!$C$2:$C$68,params!B3965,"cubic")</f>
        <v>#NAME?</v>
      </c>
      <c r="N3965" s="195" t="e">
        <f ca="1">+_xll.BInterpol(#REF!,#REF!,params!B3965,"cubic")</f>
        <v>#NAME?</v>
      </c>
      <c r="O3965" s="153" t="e">
        <f t="shared" ca="1" si="494"/>
        <v>#NAME?</v>
      </c>
    </row>
    <row r="3966" spans="1:15">
      <c r="A3966">
        <v>3963</v>
      </c>
      <c r="B3966">
        <f t="shared" si="492"/>
        <v>15.852</v>
      </c>
      <c r="C3966" s="151" t="e">
        <f ca="1">+_xll.BInterpol(Boost!$R$6:$R$66,Boost!$AZ$6:$AZ$66,params!B3966,"cubic")</f>
        <v>#NAME?</v>
      </c>
      <c r="D3966" s="151" t="e">
        <f ca="1">+_xll.BInterpol(Boost!$R$6:$R$66,Boost!$AX$6:$AX$66,params!B3966,"cubic")</f>
        <v>#NAME?</v>
      </c>
      <c r="E3966" s="198" t="e">
        <f t="shared" ca="1" si="495"/>
        <v>#NAME?</v>
      </c>
      <c r="F3966" s="151" t="e">
        <f ca="1">+_xll.BInterpol(Boost!$R$6:$R$66,Boost!$AY$6:$AY$66,params!B3966,"cubic")</f>
        <v>#NAME?</v>
      </c>
      <c r="G3966" s="151" t="e">
        <f ca="1">_xll.BInterpol(cf!$A$2:$A$68,cf!$B$2:$B$68,params!B3966,"cubic")/100</f>
        <v>#NAME?</v>
      </c>
      <c r="H3966" s="199" t="e">
        <f t="shared" ca="1" si="496"/>
        <v>#NAME?</v>
      </c>
      <c r="I3966" s="152">
        <f t="shared" si="499"/>
        <v>0.23218003969277823</v>
      </c>
      <c r="J3966" s="152">
        <f t="shared" si="497"/>
        <v>5.1189703658249819E-5</v>
      </c>
      <c r="K3966" s="3" t="e">
        <f t="shared" ca="1" si="493"/>
        <v>#NAME?</v>
      </c>
      <c r="L3966" s="153" t="e">
        <f t="shared" ca="1" si="498"/>
        <v>#NAME?</v>
      </c>
      <c r="M3966" s="195" t="e">
        <f ca="1">_xll.BInterpol(cf!$A$2:$A$68,cf!$C$2:$C$68,params!B3966,"cubic")</f>
        <v>#NAME?</v>
      </c>
      <c r="N3966" s="195" t="e">
        <f ca="1">+_xll.BInterpol(#REF!,#REF!,params!B3966,"cubic")</f>
        <v>#NAME?</v>
      </c>
      <c r="O3966" s="153" t="e">
        <f t="shared" ca="1" si="494"/>
        <v>#NAME?</v>
      </c>
    </row>
    <row r="3967" spans="1:15">
      <c r="A3967">
        <v>3964</v>
      </c>
      <c r="B3967">
        <f t="shared" si="492"/>
        <v>15.856</v>
      </c>
      <c r="C3967" s="151" t="e">
        <f ca="1">+_xll.BInterpol(Boost!$R$6:$R$66,Boost!$AZ$6:$AZ$66,params!B3967,"cubic")</f>
        <v>#NAME?</v>
      </c>
      <c r="D3967" s="151" t="e">
        <f ca="1">+_xll.BInterpol(Boost!$R$6:$R$66,Boost!$AX$6:$AX$66,params!B3967,"cubic")</f>
        <v>#NAME?</v>
      </c>
      <c r="E3967" s="198" t="e">
        <f t="shared" ca="1" si="495"/>
        <v>#NAME?</v>
      </c>
      <c r="F3967" s="151" t="e">
        <f ca="1">+_xll.BInterpol(Boost!$R$6:$R$66,Boost!$AY$6:$AY$66,params!B3967,"cubic")</f>
        <v>#NAME?</v>
      </c>
      <c r="G3967" s="151" t="e">
        <f ca="1">_xll.BInterpol(cf!$A$2:$A$68,cf!$B$2:$B$68,params!B3967,"cubic")/100</f>
        <v>#NAME?</v>
      </c>
      <c r="H3967" s="199" t="e">
        <f t="shared" ca="1" si="496"/>
        <v>#NAME?</v>
      </c>
      <c r="I3967" s="152">
        <f t="shared" si="499"/>
        <v>0.23223122598390344</v>
      </c>
      <c r="J3967" s="152">
        <f t="shared" si="497"/>
        <v>5.1186291125215888E-5</v>
      </c>
      <c r="K3967" s="3" t="e">
        <f t="shared" ca="1" si="493"/>
        <v>#NAME?</v>
      </c>
      <c r="L3967" s="153" t="e">
        <f t="shared" ca="1" si="498"/>
        <v>#NAME?</v>
      </c>
      <c r="M3967" s="195" t="e">
        <f ca="1">_xll.BInterpol(cf!$A$2:$A$68,cf!$C$2:$C$68,params!B3967,"cubic")</f>
        <v>#NAME?</v>
      </c>
      <c r="N3967" s="195" t="e">
        <f ca="1">+_xll.BInterpol(#REF!,#REF!,params!B3967,"cubic")</f>
        <v>#NAME?</v>
      </c>
      <c r="O3967" s="153" t="e">
        <f t="shared" ca="1" si="494"/>
        <v>#NAME?</v>
      </c>
    </row>
    <row r="3968" spans="1:15">
      <c r="A3968">
        <v>3965</v>
      </c>
      <c r="B3968">
        <f t="shared" si="492"/>
        <v>15.86</v>
      </c>
      <c r="C3968" s="151" t="e">
        <f ca="1">+_xll.BInterpol(Boost!$R$6:$R$66,Boost!$AZ$6:$AZ$66,params!B3968,"cubic")</f>
        <v>#NAME?</v>
      </c>
      <c r="D3968" s="151" t="e">
        <f ca="1">+_xll.BInterpol(Boost!$R$6:$R$66,Boost!$AX$6:$AX$66,params!B3968,"cubic")</f>
        <v>#NAME?</v>
      </c>
      <c r="E3968" s="198" t="e">
        <f t="shared" ca="1" si="495"/>
        <v>#NAME?</v>
      </c>
      <c r="F3968" s="151" t="e">
        <f ca="1">+_xll.BInterpol(Boost!$R$6:$R$66,Boost!$AY$6:$AY$66,params!B3968,"cubic")</f>
        <v>#NAME?</v>
      </c>
      <c r="G3968" s="151" t="e">
        <f ca="1">_xll.BInterpol(cf!$A$2:$A$68,cf!$B$2:$B$68,params!B3968,"cubic")/100</f>
        <v>#NAME?</v>
      </c>
      <c r="H3968" s="199" t="e">
        <f t="shared" ca="1" si="496"/>
        <v>#NAME?</v>
      </c>
      <c r="I3968" s="152">
        <f t="shared" si="499"/>
        <v>0.23228240886272289</v>
      </c>
      <c r="J3968" s="152">
        <f t="shared" si="497"/>
        <v>5.118287881944461E-5</v>
      </c>
      <c r="K3968" s="3" t="e">
        <f t="shared" ca="1" si="493"/>
        <v>#NAME?</v>
      </c>
      <c r="L3968" s="153" t="e">
        <f t="shared" ca="1" si="498"/>
        <v>#NAME?</v>
      </c>
      <c r="M3968" s="195" t="e">
        <f ca="1">_xll.BInterpol(cf!$A$2:$A$68,cf!$C$2:$C$68,params!B3968,"cubic")</f>
        <v>#NAME?</v>
      </c>
      <c r="N3968" s="195" t="e">
        <f ca="1">+_xll.BInterpol(#REF!,#REF!,params!B3968,"cubic")</f>
        <v>#NAME?</v>
      </c>
      <c r="O3968" s="153" t="e">
        <f t="shared" ca="1" si="494"/>
        <v>#NAME?</v>
      </c>
    </row>
    <row r="3969" spans="1:15">
      <c r="A3969">
        <v>3966</v>
      </c>
      <c r="B3969">
        <f t="shared" si="492"/>
        <v>15.864000000000001</v>
      </c>
      <c r="C3969" s="151" t="e">
        <f ca="1">+_xll.BInterpol(Boost!$R$6:$R$66,Boost!$AZ$6:$AZ$66,params!B3969,"cubic")</f>
        <v>#NAME?</v>
      </c>
      <c r="D3969" s="151" t="e">
        <f ca="1">+_xll.BInterpol(Boost!$R$6:$R$66,Boost!$AX$6:$AX$66,params!B3969,"cubic")</f>
        <v>#NAME?</v>
      </c>
      <c r="E3969" s="198" t="e">
        <f t="shared" ca="1" si="495"/>
        <v>#NAME?</v>
      </c>
      <c r="F3969" s="151" t="e">
        <f ca="1">+_xll.BInterpol(Boost!$R$6:$R$66,Boost!$AY$6:$AY$66,params!B3969,"cubic")</f>
        <v>#NAME?</v>
      </c>
      <c r="G3969" s="151" t="e">
        <f ca="1">_xll.BInterpol(cf!$A$2:$A$68,cf!$B$2:$B$68,params!B3969,"cubic")/100</f>
        <v>#NAME?</v>
      </c>
      <c r="H3969" s="199" t="e">
        <f t="shared" ca="1" si="496"/>
        <v>#NAME?</v>
      </c>
      <c r="I3969" s="152">
        <f t="shared" si="499"/>
        <v>0.23233358832946427</v>
      </c>
      <c r="J3969" s="152">
        <f t="shared" si="497"/>
        <v>5.1179466741380075E-5</v>
      </c>
      <c r="K3969" s="3" t="e">
        <f t="shared" ca="1" si="493"/>
        <v>#NAME?</v>
      </c>
      <c r="L3969" s="153" t="e">
        <f t="shared" ca="1" si="498"/>
        <v>#NAME?</v>
      </c>
      <c r="M3969" s="195" t="e">
        <f ca="1">_xll.BInterpol(cf!$A$2:$A$68,cf!$C$2:$C$68,params!B3969,"cubic")</f>
        <v>#NAME?</v>
      </c>
      <c r="N3969" s="195" t="e">
        <f ca="1">+_xll.BInterpol(#REF!,#REF!,params!B3969,"cubic")</f>
        <v>#NAME?</v>
      </c>
      <c r="O3969" s="153" t="e">
        <f t="shared" ca="1" si="494"/>
        <v>#NAME?</v>
      </c>
    </row>
    <row r="3970" spans="1:15">
      <c r="A3970">
        <v>3967</v>
      </c>
      <c r="B3970">
        <f t="shared" si="492"/>
        <v>15.868</v>
      </c>
      <c r="C3970" s="151" t="e">
        <f ca="1">+_xll.BInterpol(Boost!$R$6:$R$66,Boost!$AZ$6:$AZ$66,params!B3970,"cubic")</f>
        <v>#NAME?</v>
      </c>
      <c r="D3970" s="151" t="e">
        <f ca="1">+_xll.BInterpol(Boost!$R$6:$R$66,Boost!$AX$6:$AX$66,params!B3970,"cubic")</f>
        <v>#NAME?</v>
      </c>
      <c r="E3970" s="198" t="e">
        <f t="shared" ca="1" si="495"/>
        <v>#NAME?</v>
      </c>
      <c r="F3970" s="151" t="e">
        <f ca="1">+_xll.BInterpol(Boost!$R$6:$R$66,Boost!$AY$6:$AY$66,params!B3970,"cubic")</f>
        <v>#NAME?</v>
      </c>
      <c r="G3970" s="151" t="e">
        <f ca="1">_xll.BInterpol(cf!$A$2:$A$68,cf!$B$2:$B$68,params!B3970,"cubic")/100</f>
        <v>#NAME?</v>
      </c>
      <c r="H3970" s="199" t="e">
        <f t="shared" ca="1" si="496"/>
        <v>#NAME?</v>
      </c>
      <c r="I3970" s="152">
        <f t="shared" si="499"/>
        <v>0.23238476438435485</v>
      </c>
      <c r="J3970" s="152">
        <f t="shared" si="497"/>
        <v>5.1176054890578193E-5</v>
      </c>
      <c r="K3970" s="3" t="e">
        <f t="shared" ca="1" si="493"/>
        <v>#NAME?</v>
      </c>
      <c r="L3970" s="153" t="e">
        <f t="shared" ca="1" si="498"/>
        <v>#NAME?</v>
      </c>
      <c r="M3970" s="195" t="e">
        <f ca="1">_xll.BInterpol(cf!$A$2:$A$68,cf!$C$2:$C$68,params!B3970,"cubic")</f>
        <v>#NAME?</v>
      </c>
      <c r="N3970" s="195" t="e">
        <f ca="1">+_xll.BInterpol(#REF!,#REF!,params!B3970,"cubic")</f>
        <v>#NAME?</v>
      </c>
      <c r="O3970" s="153" t="e">
        <f t="shared" ca="1" si="494"/>
        <v>#NAME?</v>
      </c>
    </row>
    <row r="3971" spans="1:15">
      <c r="A3971">
        <v>3968</v>
      </c>
      <c r="B3971">
        <f t="shared" si="492"/>
        <v>15.872</v>
      </c>
      <c r="C3971" s="151" t="e">
        <f ca="1">+_xll.BInterpol(Boost!$R$6:$R$66,Boost!$AZ$6:$AZ$66,params!B3971,"cubic")</f>
        <v>#NAME?</v>
      </c>
      <c r="D3971" s="151" t="e">
        <f ca="1">+_xll.BInterpol(Boost!$R$6:$R$66,Boost!$AX$6:$AX$66,params!B3971,"cubic")</f>
        <v>#NAME?</v>
      </c>
      <c r="E3971" s="198" t="e">
        <f t="shared" ca="1" si="495"/>
        <v>#NAME?</v>
      </c>
      <c r="F3971" s="151" t="e">
        <f ca="1">+_xll.BInterpol(Boost!$R$6:$R$66,Boost!$AY$6:$AY$66,params!B3971,"cubic")</f>
        <v>#NAME?</v>
      </c>
      <c r="G3971" s="151" t="e">
        <f ca="1">_xll.BInterpol(cf!$A$2:$A$68,cf!$B$2:$B$68,params!B3971,"cubic")/100</f>
        <v>#NAME?</v>
      </c>
      <c r="H3971" s="199" t="e">
        <f t="shared" ca="1" si="496"/>
        <v>#NAME?</v>
      </c>
      <c r="I3971" s="152">
        <f t="shared" si="499"/>
        <v>0.23243593702762211</v>
      </c>
      <c r="J3971" s="152">
        <f t="shared" si="497"/>
        <v>5.1172643267261009E-5</v>
      </c>
      <c r="K3971" s="3" t="e">
        <f t="shared" ca="1" si="493"/>
        <v>#NAME?</v>
      </c>
      <c r="L3971" s="153" t="e">
        <f t="shared" ca="1" si="498"/>
        <v>#NAME?</v>
      </c>
      <c r="M3971" s="195" t="e">
        <f ca="1">_xll.BInterpol(cf!$A$2:$A$68,cf!$C$2:$C$68,params!B3971,"cubic")</f>
        <v>#NAME?</v>
      </c>
      <c r="N3971" s="195" t="e">
        <f ca="1">+_xll.BInterpol(#REF!,#REF!,params!B3971,"cubic")</f>
        <v>#NAME?</v>
      </c>
      <c r="O3971" s="153" t="e">
        <f t="shared" ca="1" si="494"/>
        <v>#NAME?</v>
      </c>
    </row>
    <row r="3972" spans="1:15">
      <c r="A3972">
        <v>3969</v>
      </c>
      <c r="B3972">
        <f t="shared" ref="B3972:B4035" si="500">+A3972/250</f>
        <v>15.875999999999999</v>
      </c>
      <c r="C3972" s="151" t="e">
        <f ca="1">+_xll.BInterpol(Boost!$R$6:$R$66,Boost!$AZ$6:$AZ$66,params!B3972,"cubic")</f>
        <v>#NAME?</v>
      </c>
      <c r="D3972" s="151" t="e">
        <f ca="1">+_xll.BInterpol(Boost!$R$6:$R$66,Boost!$AX$6:$AX$66,params!B3972,"cubic")</f>
        <v>#NAME?</v>
      </c>
      <c r="E3972" s="198" t="e">
        <f t="shared" ca="1" si="495"/>
        <v>#NAME?</v>
      </c>
      <c r="F3972" s="151" t="e">
        <f ca="1">+_xll.BInterpol(Boost!$R$6:$R$66,Boost!$AY$6:$AY$66,params!B3972,"cubic")</f>
        <v>#NAME?</v>
      </c>
      <c r="G3972" s="151" t="e">
        <f ca="1">_xll.BInterpol(cf!$A$2:$A$68,cf!$B$2:$B$68,params!B3972,"cubic")/100</f>
        <v>#NAME?</v>
      </c>
      <c r="H3972" s="199" t="e">
        <f t="shared" ca="1" si="496"/>
        <v>#NAME?</v>
      </c>
      <c r="I3972" s="152">
        <f t="shared" si="499"/>
        <v>0.23248710625949365</v>
      </c>
      <c r="J3972" s="152">
        <f t="shared" si="497"/>
        <v>5.1169231871539544E-5</v>
      </c>
      <c r="K3972" s="3" t="e">
        <f t="shared" ref="K3972:K4035" ca="1" si="501">+EXP(H3972*-B3972)</f>
        <v>#NAME?</v>
      </c>
      <c r="L3972" s="153" t="e">
        <f t="shared" ca="1" si="498"/>
        <v>#NAME?</v>
      </c>
      <c r="M3972" s="195" t="e">
        <f ca="1">_xll.BInterpol(cf!$A$2:$A$68,cf!$C$2:$C$68,params!B3972,"cubic")</f>
        <v>#NAME?</v>
      </c>
      <c r="N3972" s="195" t="e">
        <f ca="1">+_xll.BInterpol(#REF!,#REF!,params!B3972,"cubic")</f>
        <v>#NAME?</v>
      </c>
      <c r="O3972" s="153" t="e">
        <f t="shared" ref="O3972:O4035" ca="1" si="502">+EXP(-B3973*E3973)-EXP(-B3972*E3972)</f>
        <v>#NAME?</v>
      </c>
    </row>
    <row r="3973" spans="1:15">
      <c r="A3973">
        <v>3970</v>
      </c>
      <c r="B3973">
        <f t="shared" si="500"/>
        <v>15.88</v>
      </c>
      <c r="C3973" s="151" t="e">
        <f ca="1">+_xll.BInterpol(Boost!$R$6:$R$66,Boost!$AZ$6:$AZ$66,params!B3973,"cubic")</f>
        <v>#NAME?</v>
      </c>
      <c r="D3973" s="151" t="e">
        <f ca="1">+_xll.BInterpol(Boost!$R$6:$R$66,Boost!$AX$6:$AX$66,params!B3973,"cubic")</f>
        <v>#NAME?</v>
      </c>
      <c r="E3973" s="198" t="e">
        <f t="shared" ref="E3973:E4036" ca="1" si="503">-((1+C3973*B3973)/(1+C3972*B3972)-1)/(B3973-B3972)+((1+F3973*B3973)/(1+F3972*B3972)-1)/(B3973-B3972)</f>
        <v>#NAME?</v>
      </c>
      <c r="F3973" s="151" t="e">
        <f ca="1">+_xll.BInterpol(Boost!$R$6:$R$66,Boost!$AY$6:$AY$66,params!B3973,"cubic")</f>
        <v>#NAME?</v>
      </c>
      <c r="G3973" s="151" t="e">
        <f ca="1">_xll.BInterpol(cf!$A$2:$A$68,cf!$B$2:$B$68,params!B3973,"cubic")/100</f>
        <v>#NAME?</v>
      </c>
      <c r="H3973" s="199" t="e">
        <f t="shared" ref="H3973:H4036" ca="1" si="504">-((1+F3973*B3973)/(1+F3972*B3972)-1)/(B3973-B3972)+((1+G3973*B3973)/(1+G3972*B3972)-1)/(B3973-B3972)</f>
        <v>#NAME?</v>
      </c>
      <c r="I3973" s="152">
        <f t="shared" si="499"/>
        <v>0.23253827208019673</v>
      </c>
      <c r="J3973" s="152">
        <f t="shared" ref="J3973:J4036" si="505">+I3973-I3972</f>
        <v>5.1165820703080733E-5</v>
      </c>
      <c r="K3973" s="3" t="e">
        <f t="shared" ca="1" si="501"/>
        <v>#NAME?</v>
      </c>
      <c r="L3973" s="153" t="e">
        <f t="shared" ref="L3973:L4036" ca="1" si="506">+K3974-K3973</f>
        <v>#NAME?</v>
      </c>
      <c r="M3973" s="195" t="e">
        <f ca="1">_xll.BInterpol(cf!$A$2:$A$68,cf!$C$2:$C$68,params!B3973,"cubic")</f>
        <v>#NAME?</v>
      </c>
      <c r="N3973" s="195" t="e">
        <f ca="1">+_xll.BInterpol(#REF!,#REF!,params!B3973,"cubic")</f>
        <v>#NAME?</v>
      </c>
      <c r="O3973" s="153" t="e">
        <f t="shared" ca="1" si="502"/>
        <v>#NAME?</v>
      </c>
    </row>
    <row r="3974" spans="1:15">
      <c r="A3974">
        <v>3971</v>
      </c>
      <c r="B3974">
        <f t="shared" si="500"/>
        <v>15.884</v>
      </c>
      <c r="C3974" s="151" t="e">
        <f ca="1">+_xll.BInterpol(Boost!$R$6:$R$66,Boost!$AZ$6:$AZ$66,params!B3974,"cubic")</f>
        <v>#NAME?</v>
      </c>
      <c r="D3974" s="151" t="e">
        <f ca="1">+_xll.BInterpol(Boost!$R$6:$R$66,Boost!$AX$6:$AX$66,params!B3974,"cubic")</f>
        <v>#NAME?</v>
      </c>
      <c r="E3974" s="198" t="e">
        <f t="shared" ca="1" si="503"/>
        <v>#NAME?</v>
      </c>
      <c r="F3974" s="151" t="e">
        <f ca="1">+_xll.BInterpol(Boost!$R$6:$R$66,Boost!$AY$6:$AY$66,params!B3974,"cubic")</f>
        <v>#NAME?</v>
      </c>
      <c r="G3974" s="151" t="e">
        <f ca="1">_xll.BInterpol(cf!$A$2:$A$68,cf!$B$2:$B$68,params!B3974,"cubic")/100</f>
        <v>#NAME?</v>
      </c>
      <c r="H3974" s="199" t="e">
        <f t="shared" ca="1" si="504"/>
        <v>#NAME?</v>
      </c>
      <c r="I3974" s="152">
        <f t="shared" si="499"/>
        <v>0.23258943448995872</v>
      </c>
      <c r="J3974" s="152">
        <f t="shared" si="505"/>
        <v>5.1162409761995598E-5</v>
      </c>
      <c r="K3974" s="3" t="e">
        <f t="shared" ca="1" si="501"/>
        <v>#NAME?</v>
      </c>
      <c r="L3974" s="153" t="e">
        <f t="shared" ca="1" si="506"/>
        <v>#NAME?</v>
      </c>
      <c r="M3974" s="195" t="e">
        <f ca="1">_xll.BInterpol(cf!$A$2:$A$68,cf!$C$2:$C$68,params!B3974,"cubic")</f>
        <v>#NAME?</v>
      </c>
      <c r="N3974" s="195" t="e">
        <f ca="1">+_xll.BInterpol(#REF!,#REF!,params!B3974,"cubic")</f>
        <v>#NAME?</v>
      </c>
      <c r="O3974" s="153" t="e">
        <f t="shared" ca="1" si="502"/>
        <v>#NAME?</v>
      </c>
    </row>
    <row r="3975" spans="1:15">
      <c r="A3975">
        <v>3972</v>
      </c>
      <c r="B3975">
        <f t="shared" si="500"/>
        <v>15.888</v>
      </c>
      <c r="C3975" s="151" t="e">
        <f ca="1">+_xll.BInterpol(Boost!$R$6:$R$66,Boost!$AZ$6:$AZ$66,params!B3975,"cubic")</f>
        <v>#NAME?</v>
      </c>
      <c r="D3975" s="151" t="e">
        <f ca="1">+_xll.BInterpol(Boost!$R$6:$R$66,Boost!$AX$6:$AX$66,params!B3975,"cubic")</f>
        <v>#NAME?</v>
      </c>
      <c r="E3975" s="198" t="e">
        <f t="shared" ca="1" si="503"/>
        <v>#NAME?</v>
      </c>
      <c r="F3975" s="151" t="e">
        <f ca="1">+_xll.BInterpol(Boost!$R$6:$R$66,Boost!$AY$6:$AY$66,params!B3975,"cubic")</f>
        <v>#NAME?</v>
      </c>
      <c r="G3975" s="151" t="e">
        <f ca="1">_xll.BInterpol(cf!$A$2:$A$68,cf!$B$2:$B$68,params!B3975,"cubic")/100</f>
        <v>#NAME?</v>
      </c>
      <c r="H3975" s="199" t="e">
        <f t="shared" ca="1" si="504"/>
        <v>#NAME?</v>
      </c>
      <c r="I3975" s="152">
        <f t="shared" si="499"/>
        <v>0.23264059348900712</v>
      </c>
      <c r="J3975" s="152">
        <f t="shared" si="505"/>
        <v>5.115899904839516E-5</v>
      </c>
      <c r="K3975" s="3" t="e">
        <f t="shared" ca="1" si="501"/>
        <v>#NAME?</v>
      </c>
      <c r="L3975" s="153" t="e">
        <f t="shared" ca="1" si="506"/>
        <v>#NAME?</v>
      </c>
      <c r="M3975" s="195" t="e">
        <f ca="1">_xll.BInterpol(cf!$A$2:$A$68,cf!$C$2:$C$68,params!B3975,"cubic")</f>
        <v>#NAME?</v>
      </c>
      <c r="N3975" s="195" t="e">
        <f ca="1">+_xll.BInterpol(#REF!,#REF!,params!B3975,"cubic")</f>
        <v>#NAME?</v>
      </c>
      <c r="O3975" s="153" t="e">
        <f t="shared" ca="1" si="502"/>
        <v>#NAME?</v>
      </c>
    </row>
    <row r="3976" spans="1:15">
      <c r="A3976">
        <v>3973</v>
      </c>
      <c r="B3976">
        <f t="shared" si="500"/>
        <v>15.891999999999999</v>
      </c>
      <c r="C3976" s="151" t="e">
        <f ca="1">+_xll.BInterpol(Boost!$R$6:$R$66,Boost!$AZ$6:$AZ$66,params!B3976,"cubic")</f>
        <v>#NAME?</v>
      </c>
      <c r="D3976" s="151" t="e">
        <f ca="1">+_xll.BInterpol(Boost!$R$6:$R$66,Boost!$AX$6:$AX$66,params!B3976,"cubic")</f>
        <v>#NAME?</v>
      </c>
      <c r="E3976" s="198" t="e">
        <f t="shared" ca="1" si="503"/>
        <v>#NAME?</v>
      </c>
      <c r="F3976" s="151" t="e">
        <f ca="1">+_xll.BInterpol(Boost!$R$6:$R$66,Boost!$AY$6:$AY$66,params!B3976,"cubic")</f>
        <v>#NAME?</v>
      </c>
      <c r="G3976" s="151" t="e">
        <f ca="1">_xll.BInterpol(cf!$A$2:$A$68,cf!$B$2:$B$68,params!B3976,"cubic")/100</f>
        <v>#NAME?</v>
      </c>
      <c r="H3976" s="199" t="e">
        <f t="shared" ca="1" si="504"/>
        <v>#NAME?</v>
      </c>
      <c r="I3976" s="152">
        <f t="shared" si="499"/>
        <v>0.23269174907756929</v>
      </c>
      <c r="J3976" s="152">
        <f t="shared" si="505"/>
        <v>5.1155588562168397E-5</v>
      </c>
      <c r="K3976" s="3" t="e">
        <f t="shared" ca="1" si="501"/>
        <v>#NAME?</v>
      </c>
      <c r="L3976" s="153" t="e">
        <f t="shared" ca="1" si="506"/>
        <v>#NAME?</v>
      </c>
      <c r="M3976" s="195" t="e">
        <f ca="1">_xll.BInterpol(cf!$A$2:$A$68,cf!$C$2:$C$68,params!B3976,"cubic")</f>
        <v>#NAME?</v>
      </c>
      <c r="N3976" s="195" t="e">
        <f ca="1">+_xll.BInterpol(#REF!,#REF!,params!B3976,"cubic")</f>
        <v>#NAME?</v>
      </c>
      <c r="O3976" s="153" t="e">
        <f t="shared" ca="1" si="502"/>
        <v>#NAME?</v>
      </c>
    </row>
    <row r="3977" spans="1:15">
      <c r="A3977">
        <v>3974</v>
      </c>
      <c r="B3977">
        <f t="shared" si="500"/>
        <v>15.896000000000001</v>
      </c>
      <c r="C3977" s="151" t="e">
        <f ca="1">+_xll.BInterpol(Boost!$R$6:$R$66,Boost!$AZ$6:$AZ$66,params!B3977,"cubic")</f>
        <v>#NAME?</v>
      </c>
      <c r="D3977" s="151" t="e">
        <f ca="1">+_xll.BInterpol(Boost!$R$6:$R$66,Boost!$AX$6:$AX$66,params!B3977,"cubic")</f>
        <v>#NAME?</v>
      </c>
      <c r="E3977" s="198" t="e">
        <f t="shared" ca="1" si="503"/>
        <v>#NAME?</v>
      </c>
      <c r="F3977" s="151" t="e">
        <f ca="1">+_xll.BInterpol(Boost!$R$6:$R$66,Boost!$AY$6:$AY$66,params!B3977,"cubic")</f>
        <v>#NAME?</v>
      </c>
      <c r="G3977" s="151" t="e">
        <f ca="1">_xll.BInterpol(cf!$A$2:$A$68,cf!$B$2:$B$68,params!B3977,"cubic")/100</f>
        <v>#NAME?</v>
      </c>
      <c r="H3977" s="199" t="e">
        <f t="shared" ca="1" si="504"/>
        <v>#NAME?</v>
      </c>
      <c r="I3977" s="152">
        <f t="shared" si="499"/>
        <v>0.2327429012558726</v>
      </c>
      <c r="J3977" s="152">
        <f t="shared" si="505"/>
        <v>5.115217830331531E-5</v>
      </c>
      <c r="K3977" s="3" t="e">
        <f t="shared" ca="1" si="501"/>
        <v>#NAME?</v>
      </c>
      <c r="L3977" s="153" t="e">
        <f t="shared" ca="1" si="506"/>
        <v>#NAME?</v>
      </c>
      <c r="M3977" s="195" t="e">
        <f ca="1">_xll.BInterpol(cf!$A$2:$A$68,cf!$C$2:$C$68,params!B3977,"cubic")</f>
        <v>#NAME?</v>
      </c>
      <c r="N3977" s="195" t="e">
        <f ca="1">+_xll.BInterpol(#REF!,#REF!,params!B3977,"cubic")</f>
        <v>#NAME?</v>
      </c>
      <c r="O3977" s="153" t="e">
        <f t="shared" ca="1" si="502"/>
        <v>#NAME?</v>
      </c>
    </row>
    <row r="3978" spans="1:15">
      <c r="A3978">
        <v>3975</v>
      </c>
      <c r="B3978">
        <f t="shared" si="500"/>
        <v>15.9</v>
      </c>
      <c r="C3978" s="151" t="e">
        <f ca="1">+_xll.BInterpol(Boost!$R$6:$R$66,Boost!$AZ$6:$AZ$66,params!B3978,"cubic")</f>
        <v>#NAME?</v>
      </c>
      <c r="D3978" s="151" t="e">
        <f ca="1">+_xll.BInterpol(Boost!$R$6:$R$66,Boost!$AX$6:$AX$66,params!B3978,"cubic")</f>
        <v>#NAME?</v>
      </c>
      <c r="E3978" s="198" t="e">
        <f t="shared" ca="1" si="503"/>
        <v>#NAME?</v>
      </c>
      <c r="F3978" s="151" t="e">
        <f ca="1">+_xll.BInterpol(Boost!$R$6:$R$66,Boost!$AY$6:$AY$66,params!B3978,"cubic")</f>
        <v>#NAME?</v>
      </c>
      <c r="G3978" s="151" t="e">
        <f ca="1">_xll.BInterpol(cf!$A$2:$A$68,cf!$B$2:$B$68,params!B3978,"cubic")/100</f>
        <v>#NAME?</v>
      </c>
      <c r="H3978" s="199" t="e">
        <f t="shared" ca="1" si="504"/>
        <v>#NAME?</v>
      </c>
      <c r="I3978" s="152">
        <f t="shared" si="499"/>
        <v>0.23279405002414433</v>
      </c>
      <c r="J3978" s="152">
        <f t="shared" si="505"/>
        <v>5.1148768271724876E-5</v>
      </c>
      <c r="K3978" s="3" t="e">
        <f t="shared" ca="1" si="501"/>
        <v>#NAME?</v>
      </c>
      <c r="L3978" s="153" t="e">
        <f t="shared" ca="1" si="506"/>
        <v>#NAME?</v>
      </c>
      <c r="M3978" s="195" t="e">
        <f ca="1">_xll.BInterpol(cf!$A$2:$A$68,cf!$C$2:$C$68,params!B3978,"cubic")</f>
        <v>#NAME?</v>
      </c>
      <c r="N3978" s="195" t="e">
        <f ca="1">+_xll.BInterpol(#REF!,#REF!,params!B3978,"cubic")</f>
        <v>#NAME?</v>
      </c>
      <c r="O3978" s="153" t="e">
        <f t="shared" ca="1" si="502"/>
        <v>#NAME?</v>
      </c>
    </row>
    <row r="3979" spans="1:15">
      <c r="A3979">
        <v>3976</v>
      </c>
      <c r="B3979">
        <f t="shared" si="500"/>
        <v>15.904</v>
      </c>
      <c r="C3979" s="151" t="e">
        <f ca="1">+_xll.BInterpol(Boost!$R$6:$R$66,Boost!$AZ$6:$AZ$66,params!B3979,"cubic")</f>
        <v>#NAME?</v>
      </c>
      <c r="D3979" s="151" t="e">
        <f ca="1">+_xll.BInterpol(Boost!$R$6:$R$66,Boost!$AX$6:$AX$66,params!B3979,"cubic")</f>
        <v>#NAME?</v>
      </c>
      <c r="E3979" s="198" t="e">
        <f t="shared" ca="1" si="503"/>
        <v>#NAME?</v>
      </c>
      <c r="F3979" s="151" t="e">
        <f ca="1">+_xll.BInterpol(Boost!$R$6:$R$66,Boost!$AY$6:$AY$66,params!B3979,"cubic")</f>
        <v>#NAME?</v>
      </c>
      <c r="G3979" s="151" t="e">
        <f ca="1">_xll.BInterpol(cf!$A$2:$A$68,cf!$B$2:$B$68,params!B3979,"cubic")/100</f>
        <v>#NAME?</v>
      </c>
      <c r="H3979" s="199" t="e">
        <f t="shared" ca="1" si="504"/>
        <v>#NAME?</v>
      </c>
      <c r="I3979" s="152">
        <f t="shared" si="499"/>
        <v>0.23284519538261184</v>
      </c>
      <c r="J3979" s="152">
        <f t="shared" si="505"/>
        <v>5.1145358467508117E-5</v>
      </c>
      <c r="K3979" s="3" t="e">
        <f t="shared" ca="1" si="501"/>
        <v>#NAME?</v>
      </c>
      <c r="L3979" s="153" t="e">
        <f t="shared" ca="1" si="506"/>
        <v>#NAME?</v>
      </c>
      <c r="M3979" s="195" t="e">
        <f ca="1">_xll.BInterpol(cf!$A$2:$A$68,cf!$C$2:$C$68,params!B3979,"cubic")</f>
        <v>#NAME?</v>
      </c>
      <c r="N3979" s="195" t="e">
        <f ca="1">+_xll.BInterpol(#REF!,#REF!,params!B3979,"cubic")</f>
        <v>#NAME?</v>
      </c>
      <c r="O3979" s="153" t="e">
        <f t="shared" ca="1" si="502"/>
        <v>#NAME?</v>
      </c>
    </row>
    <row r="3980" spans="1:15">
      <c r="A3980">
        <v>3977</v>
      </c>
      <c r="B3980">
        <f t="shared" si="500"/>
        <v>15.907999999999999</v>
      </c>
      <c r="C3980" s="151" t="e">
        <f ca="1">+_xll.BInterpol(Boost!$R$6:$R$66,Boost!$AZ$6:$AZ$66,params!B3980,"cubic")</f>
        <v>#NAME?</v>
      </c>
      <c r="D3980" s="151" t="e">
        <f ca="1">+_xll.BInterpol(Boost!$R$6:$R$66,Boost!$AX$6:$AX$66,params!B3980,"cubic")</f>
        <v>#NAME?</v>
      </c>
      <c r="E3980" s="198" t="e">
        <f t="shared" ca="1" si="503"/>
        <v>#NAME?</v>
      </c>
      <c r="F3980" s="151" t="e">
        <f ca="1">+_xll.BInterpol(Boost!$R$6:$R$66,Boost!$AY$6:$AY$66,params!B3980,"cubic")</f>
        <v>#NAME?</v>
      </c>
      <c r="G3980" s="151" t="e">
        <f ca="1">_xll.BInterpol(cf!$A$2:$A$68,cf!$B$2:$B$68,params!B3980,"cubic")/100</f>
        <v>#NAME?</v>
      </c>
      <c r="H3980" s="199" t="e">
        <f t="shared" ca="1" si="504"/>
        <v>#NAME?</v>
      </c>
      <c r="I3980" s="152">
        <f t="shared" si="499"/>
        <v>0.23289633733150239</v>
      </c>
      <c r="J3980" s="152">
        <f t="shared" si="505"/>
        <v>5.1141948890554012E-5</v>
      </c>
      <c r="K3980" s="3" t="e">
        <f t="shared" ca="1" si="501"/>
        <v>#NAME?</v>
      </c>
      <c r="L3980" s="153" t="e">
        <f t="shared" ca="1" si="506"/>
        <v>#NAME?</v>
      </c>
      <c r="M3980" s="195" t="e">
        <f ca="1">_xll.BInterpol(cf!$A$2:$A$68,cf!$C$2:$C$68,params!B3980,"cubic")</f>
        <v>#NAME?</v>
      </c>
      <c r="N3980" s="195" t="e">
        <f ca="1">+_xll.BInterpol(#REF!,#REF!,params!B3980,"cubic")</f>
        <v>#NAME?</v>
      </c>
      <c r="O3980" s="153" t="e">
        <f t="shared" ca="1" si="502"/>
        <v>#NAME?</v>
      </c>
    </row>
    <row r="3981" spans="1:15">
      <c r="A3981">
        <v>3978</v>
      </c>
      <c r="B3981">
        <f t="shared" si="500"/>
        <v>15.912000000000001</v>
      </c>
      <c r="C3981" s="151" t="e">
        <f ca="1">+_xll.BInterpol(Boost!$R$6:$R$66,Boost!$AZ$6:$AZ$66,params!B3981,"cubic")</f>
        <v>#NAME?</v>
      </c>
      <c r="D3981" s="151" t="e">
        <f ca="1">+_xll.BInterpol(Boost!$R$6:$R$66,Boost!$AX$6:$AX$66,params!B3981,"cubic")</f>
        <v>#NAME?</v>
      </c>
      <c r="E3981" s="198" t="e">
        <f t="shared" ca="1" si="503"/>
        <v>#NAME?</v>
      </c>
      <c r="F3981" s="151" t="e">
        <f ca="1">+_xll.BInterpol(Boost!$R$6:$R$66,Boost!$AY$6:$AY$66,params!B3981,"cubic")</f>
        <v>#NAME?</v>
      </c>
      <c r="G3981" s="151" t="e">
        <f ca="1">_xll.BInterpol(cf!$A$2:$A$68,cf!$B$2:$B$68,params!B3981,"cubic")/100</f>
        <v>#NAME?</v>
      </c>
      <c r="H3981" s="199" t="e">
        <f t="shared" ca="1" si="504"/>
        <v>#NAME?</v>
      </c>
      <c r="I3981" s="152">
        <f t="shared" si="499"/>
        <v>0.23294747587104336</v>
      </c>
      <c r="J3981" s="152">
        <f t="shared" si="505"/>
        <v>5.1138539540973582E-5</v>
      </c>
      <c r="K3981" s="3" t="e">
        <f t="shared" ca="1" si="501"/>
        <v>#NAME?</v>
      </c>
      <c r="L3981" s="153" t="e">
        <f t="shared" ca="1" si="506"/>
        <v>#NAME?</v>
      </c>
      <c r="M3981" s="195" t="e">
        <f ca="1">_xll.BInterpol(cf!$A$2:$A$68,cf!$C$2:$C$68,params!B3981,"cubic")</f>
        <v>#NAME?</v>
      </c>
      <c r="N3981" s="195" t="e">
        <f ca="1">+_xll.BInterpol(#REF!,#REF!,params!B3981,"cubic")</f>
        <v>#NAME?</v>
      </c>
      <c r="O3981" s="153" t="e">
        <f t="shared" ca="1" si="502"/>
        <v>#NAME?</v>
      </c>
    </row>
    <row r="3982" spans="1:15">
      <c r="A3982">
        <v>3979</v>
      </c>
      <c r="B3982">
        <f t="shared" si="500"/>
        <v>15.916</v>
      </c>
      <c r="C3982" s="151" t="e">
        <f ca="1">+_xll.BInterpol(Boost!$R$6:$R$66,Boost!$AZ$6:$AZ$66,params!B3982,"cubic")</f>
        <v>#NAME?</v>
      </c>
      <c r="D3982" s="151" t="e">
        <f ca="1">+_xll.BInterpol(Boost!$R$6:$R$66,Boost!$AX$6:$AX$66,params!B3982,"cubic")</f>
        <v>#NAME?</v>
      </c>
      <c r="E3982" s="198" t="e">
        <f t="shared" ca="1" si="503"/>
        <v>#NAME?</v>
      </c>
      <c r="F3982" s="151" t="e">
        <f ca="1">+_xll.BInterpol(Boost!$R$6:$R$66,Boost!$AY$6:$AY$66,params!B3982,"cubic")</f>
        <v>#NAME?</v>
      </c>
      <c r="G3982" s="151" t="e">
        <f ca="1">_xll.BInterpol(cf!$A$2:$A$68,cf!$B$2:$B$68,params!B3982,"cubic")/100</f>
        <v>#NAME?</v>
      </c>
      <c r="H3982" s="199" t="e">
        <f t="shared" ca="1" si="504"/>
        <v>#NAME?</v>
      </c>
      <c r="I3982" s="152">
        <f t="shared" si="499"/>
        <v>0.23299861100146202</v>
      </c>
      <c r="J3982" s="152">
        <f t="shared" si="505"/>
        <v>5.1135130418655805E-5</v>
      </c>
      <c r="K3982" s="3" t="e">
        <f t="shared" ca="1" si="501"/>
        <v>#NAME?</v>
      </c>
      <c r="L3982" s="153" t="e">
        <f t="shared" ca="1" si="506"/>
        <v>#NAME?</v>
      </c>
      <c r="M3982" s="195" t="e">
        <f ca="1">_xll.BInterpol(cf!$A$2:$A$68,cf!$C$2:$C$68,params!B3982,"cubic")</f>
        <v>#NAME?</v>
      </c>
      <c r="N3982" s="195" t="e">
        <f ca="1">+_xll.BInterpol(#REF!,#REF!,params!B3982,"cubic")</f>
        <v>#NAME?</v>
      </c>
      <c r="O3982" s="153" t="e">
        <f t="shared" ca="1" si="502"/>
        <v>#NAME?</v>
      </c>
    </row>
    <row r="3983" spans="1:15">
      <c r="A3983">
        <v>3980</v>
      </c>
      <c r="B3983">
        <f t="shared" si="500"/>
        <v>15.92</v>
      </c>
      <c r="C3983" s="151" t="e">
        <f ca="1">+_xll.BInterpol(Boost!$R$6:$R$66,Boost!$AZ$6:$AZ$66,params!B3983,"cubic")</f>
        <v>#NAME?</v>
      </c>
      <c r="D3983" s="151" t="e">
        <f ca="1">+_xll.BInterpol(Boost!$R$6:$R$66,Boost!$AX$6:$AX$66,params!B3983,"cubic")</f>
        <v>#NAME?</v>
      </c>
      <c r="E3983" s="198" t="e">
        <f t="shared" ca="1" si="503"/>
        <v>#NAME?</v>
      </c>
      <c r="F3983" s="151" t="e">
        <f ca="1">+_xll.BInterpol(Boost!$R$6:$R$66,Boost!$AY$6:$AY$66,params!B3983,"cubic")</f>
        <v>#NAME?</v>
      </c>
      <c r="G3983" s="151" t="e">
        <f ca="1">_xll.BInterpol(cf!$A$2:$A$68,cf!$B$2:$B$68,params!B3983,"cubic")/100</f>
        <v>#NAME?</v>
      </c>
      <c r="H3983" s="199" t="e">
        <f t="shared" ca="1" si="504"/>
        <v>#NAME?</v>
      </c>
      <c r="I3983" s="152">
        <f t="shared" si="499"/>
        <v>0.23304974272298562</v>
      </c>
      <c r="J3983" s="152">
        <f t="shared" si="505"/>
        <v>5.1131721523600682E-5</v>
      </c>
      <c r="K3983" s="3" t="e">
        <f t="shared" ca="1" si="501"/>
        <v>#NAME?</v>
      </c>
      <c r="L3983" s="153" t="e">
        <f t="shared" ca="1" si="506"/>
        <v>#NAME?</v>
      </c>
      <c r="M3983" s="195" t="e">
        <f ca="1">_xll.BInterpol(cf!$A$2:$A$68,cf!$C$2:$C$68,params!B3983,"cubic")</f>
        <v>#NAME?</v>
      </c>
      <c r="N3983" s="195" t="e">
        <f ca="1">+_xll.BInterpol(#REF!,#REF!,params!B3983,"cubic")</f>
        <v>#NAME?</v>
      </c>
      <c r="O3983" s="153" t="e">
        <f t="shared" ca="1" si="502"/>
        <v>#NAME?</v>
      </c>
    </row>
    <row r="3984" spans="1:15">
      <c r="A3984">
        <v>3981</v>
      </c>
      <c r="B3984">
        <f t="shared" si="500"/>
        <v>15.923999999999999</v>
      </c>
      <c r="C3984" s="151" t="e">
        <f ca="1">+_xll.BInterpol(Boost!$R$6:$R$66,Boost!$AZ$6:$AZ$66,params!B3984,"cubic")</f>
        <v>#NAME?</v>
      </c>
      <c r="D3984" s="151" t="e">
        <f ca="1">+_xll.BInterpol(Boost!$R$6:$R$66,Boost!$AX$6:$AX$66,params!B3984,"cubic")</f>
        <v>#NAME?</v>
      </c>
      <c r="E3984" s="198" t="e">
        <f t="shared" ca="1" si="503"/>
        <v>#NAME?</v>
      </c>
      <c r="F3984" s="151" t="e">
        <f ca="1">+_xll.BInterpol(Boost!$R$6:$R$66,Boost!$AY$6:$AY$66,params!B3984,"cubic")</f>
        <v>#NAME?</v>
      </c>
      <c r="G3984" s="151" t="e">
        <f ca="1">_xll.BInterpol(cf!$A$2:$A$68,cf!$B$2:$B$68,params!B3984,"cubic")/100</f>
        <v>#NAME?</v>
      </c>
      <c r="H3984" s="199" t="e">
        <f t="shared" ca="1" si="504"/>
        <v>#NAME?</v>
      </c>
      <c r="I3984" s="152">
        <f t="shared" ref="I3984:I4047" si="507">1-EXP($R$5*-1*B3984/(1-$R$6))</f>
        <v>0.23310087103584143</v>
      </c>
      <c r="J3984" s="152">
        <f t="shared" si="505"/>
        <v>5.1128312855808211E-5</v>
      </c>
      <c r="K3984" s="3" t="e">
        <f t="shared" ca="1" si="501"/>
        <v>#NAME?</v>
      </c>
      <c r="L3984" s="153" t="e">
        <f t="shared" ca="1" si="506"/>
        <v>#NAME?</v>
      </c>
      <c r="M3984" s="195" t="e">
        <f ca="1">_xll.BInterpol(cf!$A$2:$A$68,cf!$C$2:$C$68,params!B3984,"cubic")</f>
        <v>#NAME?</v>
      </c>
      <c r="N3984" s="195" t="e">
        <f ca="1">+_xll.BInterpol(#REF!,#REF!,params!B3984,"cubic")</f>
        <v>#NAME?</v>
      </c>
      <c r="O3984" s="153" t="e">
        <f t="shared" ca="1" si="502"/>
        <v>#NAME?</v>
      </c>
    </row>
    <row r="3985" spans="1:15">
      <c r="A3985">
        <v>3982</v>
      </c>
      <c r="B3985">
        <f t="shared" si="500"/>
        <v>15.928000000000001</v>
      </c>
      <c r="C3985" s="151" t="e">
        <f ca="1">+_xll.BInterpol(Boost!$R$6:$R$66,Boost!$AZ$6:$AZ$66,params!B3985,"cubic")</f>
        <v>#NAME?</v>
      </c>
      <c r="D3985" s="151" t="e">
        <f ca="1">+_xll.BInterpol(Boost!$R$6:$R$66,Boost!$AX$6:$AX$66,params!B3985,"cubic")</f>
        <v>#NAME?</v>
      </c>
      <c r="E3985" s="198" t="e">
        <f t="shared" ca="1" si="503"/>
        <v>#NAME?</v>
      </c>
      <c r="F3985" s="151" t="e">
        <f ca="1">+_xll.BInterpol(Boost!$R$6:$R$66,Boost!$AY$6:$AY$66,params!B3985,"cubic")</f>
        <v>#NAME?</v>
      </c>
      <c r="G3985" s="151" t="e">
        <f ca="1">_xll.BInterpol(cf!$A$2:$A$68,cf!$B$2:$B$68,params!B3985,"cubic")/100</f>
        <v>#NAME?</v>
      </c>
      <c r="H3985" s="199" t="e">
        <f t="shared" ca="1" si="504"/>
        <v>#NAME?</v>
      </c>
      <c r="I3985" s="152">
        <f t="shared" si="507"/>
        <v>0.2331519959402566</v>
      </c>
      <c r="J3985" s="152">
        <f t="shared" si="505"/>
        <v>5.1124904415167371E-5</v>
      </c>
      <c r="K3985" s="3" t="e">
        <f t="shared" ca="1" si="501"/>
        <v>#NAME?</v>
      </c>
      <c r="L3985" s="153" t="e">
        <f t="shared" ca="1" si="506"/>
        <v>#NAME?</v>
      </c>
      <c r="M3985" s="195" t="e">
        <f ca="1">_xll.BInterpol(cf!$A$2:$A$68,cf!$C$2:$C$68,params!B3985,"cubic")</f>
        <v>#NAME?</v>
      </c>
      <c r="N3985" s="195" t="e">
        <f ca="1">+_xll.BInterpol(#REF!,#REF!,params!B3985,"cubic")</f>
        <v>#NAME?</v>
      </c>
      <c r="O3985" s="153" t="e">
        <f t="shared" ca="1" si="502"/>
        <v>#NAME?</v>
      </c>
    </row>
    <row r="3986" spans="1:15">
      <c r="A3986">
        <v>3983</v>
      </c>
      <c r="B3986">
        <f t="shared" si="500"/>
        <v>15.932</v>
      </c>
      <c r="C3986" s="151" t="e">
        <f ca="1">+_xll.BInterpol(Boost!$R$6:$R$66,Boost!$AZ$6:$AZ$66,params!B3986,"cubic")</f>
        <v>#NAME?</v>
      </c>
      <c r="D3986" s="151" t="e">
        <f ca="1">+_xll.BInterpol(Boost!$R$6:$R$66,Boost!$AX$6:$AX$66,params!B3986,"cubic")</f>
        <v>#NAME?</v>
      </c>
      <c r="E3986" s="198" t="e">
        <f t="shared" ca="1" si="503"/>
        <v>#NAME?</v>
      </c>
      <c r="F3986" s="151" t="e">
        <f ca="1">+_xll.BInterpol(Boost!$R$6:$R$66,Boost!$AY$6:$AY$66,params!B3986,"cubic")</f>
        <v>#NAME?</v>
      </c>
      <c r="G3986" s="151" t="e">
        <f ca="1">_xll.BInterpol(cf!$A$2:$A$68,cf!$B$2:$B$68,params!B3986,"cubic")/100</f>
        <v>#NAME?</v>
      </c>
      <c r="H3986" s="199" t="e">
        <f t="shared" ca="1" si="504"/>
        <v>#NAME?</v>
      </c>
      <c r="I3986" s="152">
        <f t="shared" si="507"/>
        <v>0.2332031174364585</v>
      </c>
      <c r="J3986" s="152">
        <f t="shared" si="505"/>
        <v>5.1121496201900207E-5</v>
      </c>
      <c r="K3986" s="3" t="e">
        <f t="shared" ca="1" si="501"/>
        <v>#NAME?</v>
      </c>
      <c r="L3986" s="153" t="e">
        <f t="shared" ca="1" si="506"/>
        <v>#NAME?</v>
      </c>
      <c r="M3986" s="195" t="e">
        <f ca="1">_xll.BInterpol(cf!$A$2:$A$68,cf!$C$2:$C$68,params!B3986,"cubic")</f>
        <v>#NAME?</v>
      </c>
      <c r="N3986" s="195" t="e">
        <f ca="1">+_xll.BInterpol(#REF!,#REF!,params!B3986,"cubic")</f>
        <v>#NAME?</v>
      </c>
      <c r="O3986" s="153" t="e">
        <f t="shared" ca="1" si="502"/>
        <v>#NAME?</v>
      </c>
    </row>
    <row r="3987" spans="1:15">
      <c r="A3987">
        <v>3984</v>
      </c>
      <c r="B3987">
        <f t="shared" si="500"/>
        <v>15.936</v>
      </c>
      <c r="C3987" s="151" t="e">
        <f ca="1">+_xll.BInterpol(Boost!$R$6:$R$66,Boost!$AZ$6:$AZ$66,params!B3987,"cubic")</f>
        <v>#NAME?</v>
      </c>
      <c r="D3987" s="151" t="e">
        <f ca="1">+_xll.BInterpol(Boost!$R$6:$R$66,Boost!$AX$6:$AX$66,params!B3987,"cubic")</f>
        <v>#NAME?</v>
      </c>
      <c r="E3987" s="198" t="e">
        <f t="shared" ca="1" si="503"/>
        <v>#NAME?</v>
      </c>
      <c r="F3987" s="151" t="e">
        <f ca="1">+_xll.BInterpol(Boost!$R$6:$R$66,Boost!$AY$6:$AY$66,params!B3987,"cubic")</f>
        <v>#NAME?</v>
      </c>
      <c r="G3987" s="151" t="e">
        <f ca="1">_xll.BInterpol(cf!$A$2:$A$68,cf!$B$2:$B$68,params!B3987,"cubic")/100</f>
        <v>#NAME?</v>
      </c>
      <c r="H3987" s="199" t="e">
        <f t="shared" ca="1" si="504"/>
        <v>#NAME?</v>
      </c>
      <c r="I3987" s="152">
        <f t="shared" si="507"/>
        <v>0.23325423552467406</v>
      </c>
      <c r="J3987" s="152">
        <f t="shared" si="505"/>
        <v>5.1118088215562629E-5</v>
      </c>
      <c r="K3987" s="3" t="e">
        <f t="shared" ca="1" si="501"/>
        <v>#NAME?</v>
      </c>
      <c r="L3987" s="153" t="e">
        <f t="shared" ca="1" si="506"/>
        <v>#NAME?</v>
      </c>
      <c r="M3987" s="195" t="e">
        <f ca="1">_xll.BInterpol(cf!$A$2:$A$68,cf!$C$2:$C$68,params!B3987,"cubic")</f>
        <v>#NAME?</v>
      </c>
      <c r="N3987" s="195" t="e">
        <f ca="1">+_xll.BInterpol(#REF!,#REF!,params!B3987,"cubic")</f>
        <v>#NAME?</v>
      </c>
      <c r="O3987" s="153" t="e">
        <f t="shared" ca="1" si="502"/>
        <v>#NAME?</v>
      </c>
    </row>
    <row r="3988" spans="1:15">
      <c r="A3988">
        <v>3985</v>
      </c>
      <c r="B3988">
        <f t="shared" si="500"/>
        <v>15.94</v>
      </c>
      <c r="C3988" s="151" t="e">
        <f ca="1">+_xll.BInterpol(Boost!$R$6:$R$66,Boost!$AZ$6:$AZ$66,params!B3988,"cubic")</f>
        <v>#NAME?</v>
      </c>
      <c r="D3988" s="151" t="e">
        <f ca="1">+_xll.BInterpol(Boost!$R$6:$R$66,Boost!$AX$6:$AX$66,params!B3988,"cubic")</f>
        <v>#NAME?</v>
      </c>
      <c r="E3988" s="198" t="e">
        <f t="shared" ca="1" si="503"/>
        <v>#NAME?</v>
      </c>
      <c r="F3988" s="151" t="e">
        <f ca="1">+_xll.BInterpol(Boost!$R$6:$R$66,Boost!$AY$6:$AY$66,params!B3988,"cubic")</f>
        <v>#NAME?</v>
      </c>
      <c r="G3988" s="151" t="e">
        <f ca="1">_xll.BInterpol(cf!$A$2:$A$68,cf!$B$2:$B$68,params!B3988,"cubic")/100</f>
        <v>#NAME?</v>
      </c>
      <c r="H3988" s="199" t="e">
        <f t="shared" ca="1" si="504"/>
        <v>#NAME?</v>
      </c>
      <c r="I3988" s="152">
        <f t="shared" si="507"/>
        <v>0.23330535020513088</v>
      </c>
      <c r="J3988" s="152">
        <f t="shared" si="505"/>
        <v>5.1114680456820771E-5</v>
      </c>
      <c r="K3988" s="3" t="e">
        <f t="shared" ca="1" si="501"/>
        <v>#NAME?</v>
      </c>
      <c r="L3988" s="153" t="e">
        <f t="shared" ca="1" si="506"/>
        <v>#NAME?</v>
      </c>
      <c r="M3988" s="195" t="e">
        <f ca="1">_xll.BInterpol(cf!$A$2:$A$68,cf!$C$2:$C$68,params!B3988,"cubic")</f>
        <v>#NAME?</v>
      </c>
      <c r="N3988" s="195" t="e">
        <f ca="1">+_xll.BInterpol(#REF!,#REF!,params!B3988,"cubic")</f>
        <v>#NAME?</v>
      </c>
      <c r="O3988" s="153" t="e">
        <f t="shared" ca="1" si="502"/>
        <v>#NAME?</v>
      </c>
    </row>
    <row r="3989" spans="1:15">
      <c r="A3989">
        <v>3986</v>
      </c>
      <c r="B3989">
        <f t="shared" si="500"/>
        <v>15.944000000000001</v>
      </c>
      <c r="C3989" s="151" t="e">
        <f ca="1">+_xll.BInterpol(Boost!$R$6:$R$66,Boost!$AZ$6:$AZ$66,params!B3989,"cubic")</f>
        <v>#NAME?</v>
      </c>
      <c r="D3989" s="151" t="e">
        <f ca="1">+_xll.BInterpol(Boost!$R$6:$R$66,Boost!$AX$6:$AX$66,params!B3989,"cubic")</f>
        <v>#NAME?</v>
      </c>
      <c r="E3989" s="198" t="e">
        <f t="shared" ca="1" si="503"/>
        <v>#NAME?</v>
      </c>
      <c r="F3989" s="151" t="e">
        <f ca="1">+_xll.BInterpol(Boost!$R$6:$R$66,Boost!$AY$6:$AY$66,params!B3989,"cubic")</f>
        <v>#NAME?</v>
      </c>
      <c r="G3989" s="151" t="e">
        <f ca="1">_xll.BInterpol(cf!$A$2:$A$68,cf!$B$2:$B$68,params!B3989,"cubic")/100</f>
        <v>#NAME?</v>
      </c>
      <c r="H3989" s="199" t="e">
        <f t="shared" ca="1" si="504"/>
        <v>#NAME?</v>
      </c>
      <c r="I3989" s="152">
        <f t="shared" si="507"/>
        <v>0.23335646147805578</v>
      </c>
      <c r="J3989" s="152">
        <f t="shared" si="505"/>
        <v>5.1111272924897477E-5</v>
      </c>
      <c r="K3989" s="3" t="e">
        <f t="shared" ca="1" si="501"/>
        <v>#NAME?</v>
      </c>
      <c r="L3989" s="153" t="e">
        <f t="shared" ca="1" si="506"/>
        <v>#NAME?</v>
      </c>
      <c r="M3989" s="195" t="e">
        <f ca="1">_xll.BInterpol(cf!$A$2:$A$68,cf!$C$2:$C$68,params!B3989,"cubic")</f>
        <v>#NAME?</v>
      </c>
      <c r="N3989" s="195" t="e">
        <f ca="1">+_xll.BInterpol(#REF!,#REF!,params!B3989,"cubic")</f>
        <v>#NAME?</v>
      </c>
      <c r="O3989" s="153" t="e">
        <f t="shared" ca="1" si="502"/>
        <v>#NAME?</v>
      </c>
    </row>
    <row r="3990" spans="1:15">
      <c r="A3990">
        <v>3987</v>
      </c>
      <c r="B3990">
        <f t="shared" si="500"/>
        <v>15.948</v>
      </c>
      <c r="C3990" s="151" t="e">
        <f ca="1">+_xll.BInterpol(Boost!$R$6:$R$66,Boost!$AZ$6:$AZ$66,params!B3990,"cubic")</f>
        <v>#NAME?</v>
      </c>
      <c r="D3990" s="151" t="e">
        <f ca="1">+_xll.BInterpol(Boost!$R$6:$R$66,Boost!$AX$6:$AX$66,params!B3990,"cubic")</f>
        <v>#NAME?</v>
      </c>
      <c r="E3990" s="198" t="e">
        <f t="shared" ca="1" si="503"/>
        <v>#NAME?</v>
      </c>
      <c r="F3990" s="151" t="e">
        <f ca="1">+_xll.BInterpol(Boost!$R$6:$R$66,Boost!$AY$6:$AY$66,params!B3990,"cubic")</f>
        <v>#NAME?</v>
      </c>
      <c r="G3990" s="151" t="e">
        <f ca="1">_xll.BInterpol(cf!$A$2:$A$68,cf!$B$2:$B$68,params!B3990,"cubic")/100</f>
        <v>#NAME?</v>
      </c>
      <c r="H3990" s="199" t="e">
        <f t="shared" ca="1" si="504"/>
        <v>#NAME?</v>
      </c>
      <c r="I3990" s="152">
        <f t="shared" si="507"/>
        <v>0.23340756934367612</v>
      </c>
      <c r="J3990" s="152">
        <f t="shared" si="505"/>
        <v>5.1107865620347859E-5</v>
      </c>
      <c r="K3990" s="3" t="e">
        <f t="shared" ca="1" si="501"/>
        <v>#NAME?</v>
      </c>
      <c r="L3990" s="153" t="e">
        <f t="shared" ca="1" si="506"/>
        <v>#NAME?</v>
      </c>
      <c r="M3990" s="195" t="e">
        <f ca="1">_xll.BInterpol(cf!$A$2:$A$68,cf!$C$2:$C$68,params!B3990,"cubic")</f>
        <v>#NAME?</v>
      </c>
      <c r="N3990" s="195" t="e">
        <f ca="1">+_xll.BInterpol(#REF!,#REF!,params!B3990,"cubic")</f>
        <v>#NAME?</v>
      </c>
      <c r="O3990" s="153" t="e">
        <f t="shared" ca="1" si="502"/>
        <v>#NAME?</v>
      </c>
    </row>
    <row r="3991" spans="1:15">
      <c r="A3991">
        <v>3988</v>
      </c>
      <c r="B3991">
        <f t="shared" si="500"/>
        <v>15.952</v>
      </c>
      <c r="C3991" s="151" t="e">
        <f ca="1">+_xll.BInterpol(Boost!$R$6:$R$66,Boost!$AZ$6:$AZ$66,params!B3991,"cubic")</f>
        <v>#NAME?</v>
      </c>
      <c r="D3991" s="151" t="e">
        <f ca="1">+_xll.BInterpol(Boost!$R$6:$R$66,Boost!$AX$6:$AX$66,params!B3991,"cubic")</f>
        <v>#NAME?</v>
      </c>
      <c r="E3991" s="198" t="e">
        <f t="shared" ca="1" si="503"/>
        <v>#NAME?</v>
      </c>
      <c r="F3991" s="151" t="e">
        <f ca="1">+_xll.BInterpol(Boost!$R$6:$R$66,Boost!$AY$6:$AY$66,params!B3991,"cubic")</f>
        <v>#NAME?</v>
      </c>
      <c r="G3991" s="151" t="e">
        <f ca="1">_xll.BInterpol(cf!$A$2:$A$68,cf!$B$2:$B$68,params!B3991,"cubic")/100</f>
        <v>#NAME?</v>
      </c>
      <c r="H3991" s="199" t="e">
        <f t="shared" ca="1" si="504"/>
        <v>#NAME?</v>
      </c>
      <c r="I3991" s="152">
        <f t="shared" si="507"/>
        <v>0.23345867380221907</v>
      </c>
      <c r="J3991" s="152">
        <f t="shared" si="505"/>
        <v>5.1104458542949871E-5</v>
      </c>
      <c r="K3991" s="3" t="e">
        <f t="shared" ca="1" si="501"/>
        <v>#NAME?</v>
      </c>
      <c r="L3991" s="153" t="e">
        <f t="shared" ca="1" si="506"/>
        <v>#NAME?</v>
      </c>
      <c r="M3991" s="195" t="e">
        <f ca="1">_xll.BInterpol(cf!$A$2:$A$68,cf!$C$2:$C$68,params!B3991,"cubic")</f>
        <v>#NAME?</v>
      </c>
      <c r="N3991" s="195" t="e">
        <f ca="1">+_xll.BInterpol(#REF!,#REF!,params!B3991,"cubic")</f>
        <v>#NAME?</v>
      </c>
      <c r="O3991" s="153" t="e">
        <f t="shared" ca="1" si="502"/>
        <v>#NAME?</v>
      </c>
    </row>
    <row r="3992" spans="1:15">
      <c r="A3992">
        <v>3989</v>
      </c>
      <c r="B3992">
        <f t="shared" si="500"/>
        <v>15.956</v>
      </c>
      <c r="C3992" s="151" t="e">
        <f ca="1">+_xll.BInterpol(Boost!$R$6:$R$66,Boost!$AZ$6:$AZ$66,params!B3992,"cubic")</f>
        <v>#NAME?</v>
      </c>
      <c r="D3992" s="151" t="e">
        <f ca="1">+_xll.BInterpol(Boost!$R$6:$R$66,Boost!$AX$6:$AX$66,params!B3992,"cubic")</f>
        <v>#NAME?</v>
      </c>
      <c r="E3992" s="198" t="e">
        <f t="shared" ca="1" si="503"/>
        <v>#NAME?</v>
      </c>
      <c r="F3992" s="151" t="e">
        <f ca="1">+_xll.BInterpol(Boost!$R$6:$R$66,Boost!$AY$6:$AY$66,params!B3992,"cubic")</f>
        <v>#NAME?</v>
      </c>
      <c r="G3992" s="151" t="e">
        <f ca="1">_xll.BInterpol(cf!$A$2:$A$68,cf!$B$2:$B$68,params!B3992,"cubic")/100</f>
        <v>#NAME?</v>
      </c>
      <c r="H3992" s="199" t="e">
        <f t="shared" ca="1" si="504"/>
        <v>#NAME?</v>
      </c>
      <c r="I3992" s="152">
        <f t="shared" si="507"/>
        <v>0.23350977485391156</v>
      </c>
      <c r="J3992" s="152">
        <f t="shared" si="505"/>
        <v>5.110105169248147E-5</v>
      </c>
      <c r="K3992" s="3" t="e">
        <f t="shared" ca="1" si="501"/>
        <v>#NAME?</v>
      </c>
      <c r="L3992" s="153" t="e">
        <f t="shared" ca="1" si="506"/>
        <v>#NAME?</v>
      </c>
      <c r="M3992" s="195" t="e">
        <f ca="1">_xll.BInterpol(cf!$A$2:$A$68,cf!$C$2:$C$68,params!B3992,"cubic")</f>
        <v>#NAME?</v>
      </c>
      <c r="N3992" s="195" t="e">
        <f ca="1">+_xll.BInterpol(#REF!,#REF!,params!B3992,"cubic")</f>
        <v>#NAME?</v>
      </c>
      <c r="O3992" s="153" t="e">
        <f t="shared" ca="1" si="502"/>
        <v>#NAME?</v>
      </c>
    </row>
    <row r="3993" spans="1:15">
      <c r="A3993">
        <v>3990</v>
      </c>
      <c r="B3993">
        <f t="shared" si="500"/>
        <v>15.96</v>
      </c>
      <c r="C3993" s="151" t="e">
        <f ca="1">+_xll.BInterpol(Boost!$R$6:$R$66,Boost!$AZ$6:$AZ$66,params!B3993,"cubic")</f>
        <v>#NAME?</v>
      </c>
      <c r="D3993" s="151" t="e">
        <f ca="1">+_xll.BInterpol(Boost!$R$6:$R$66,Boost!$AX$6:$AX$66,params!B3993,"cubic")</f>
        <v>#NAME?</v>
      </c>
      <c r="E3993" s="198" t="e">
        <f t="shared" ca="1" si="503"/>
        <v>#NAME?</v>
      </c>
      <c r="F3993" s="151" t="e">
        <f ca="1">+_xll.BInterpol(Boost!$R$6:$R$66,Boost!$AY$6:$AY$66,params!B3993,"cubic")</f>
        <v>#NAME?</v>
      </c>
      <c r="G3993" s="151" t="e">
        <f ca="1">_xll.BInterpol(cf!$A$2:$A$68,cf!$B$2:$B$68,params!B3993,"cubic")/100</f>
        <v>#NAME?</v>
      </c>
      <c r="H3993" s="199" t="e">
        <f t="shared" ca="1" si="504"/>
        <v>#NAME?</v>
      </c>
      <c r="I3993" s="152">
        <f t="shared" si="507"/>
        <v>0.23356087249898094</v>
      </c>
      <c r="J3993" s="152">
        <f t="shared" si="505"/>
        <v>5.1097645069386743E-5</v>
      </c>
      <c r="K3993" s="3" t="e">
        <f t="shared" ca="1" si="501"/>
        <v>#NAME?</v>
      </c>
      <c r="L3993" s="153" t="e">
        <f t="shared" ca="1" si="506"/>
        <v>#NAME?</v>
      </c>
      <c r="M3993" s="195" t="e">
        <f ca="1">_xll.BInterpol(cf!$A$2:$A$68,cf!$C$2:$C$68,params!B3993,"cubic")</f>
        <v>#NAME?</v>
      </c>
      <c r="N3993" s="195" t="e">
        <f ca="1">+_xll.BInterpol(#REF!,#REF!,params!B3993,"cubic")</f>
        <v>#NAME?</v>
      </c>
      <c r="O3993" s="153" t="e">
        <f t="shared" ca="1" si="502"/>
        <v>#NAME?</v>
      </c>
    </row>
    <row r="3994" spans="1:15">
      <c r="A3994">
        <v>3991</v>
      </c>
      <c r="B3994">
        <f t="shared" si="500"/>
        <v>15.964</v>
      </c>
      <c r="C3994" s="151" t="e">
        <f ca="1">+_xll.BInterpol(Boost!$R$6:$R$66,Boost!$AZ$6:$AZ$66,params!B3994,"cubic")</f>
        <v>#NAME?</v>
      </c>
      <c r="D3994" s="151" t="e">
        <f ca="1">+_xll.BInterpol(Boost!$R$6:$R$66,Boost!$AX$6:$AX$66,params!B3994,"cubic")</f>
        <v>#NAME?</v>
      </c>
      <c r="E3994" s="198" t="e">
        <f t="shared" ca="1" si="503"/>
        <v>#NAME?</v>
      </c>
      <c r="F3994" s="151" t="e">
        <f ca="1">+_xll.BInterpol(Boost!$R$6:$R$66,Boost!$AY$6:$AY$66,params!B3994,"cubic")</f>
        <v>#NAME?</v>
      </c>
      <c r="G3994" s="151" t="e">
        <f ca="1">_xll.BInterpol(cf!$A$2:$A$68,cf!$B$2:$B$68,params!B3994,"cubic")/100</f>
        <v>#NAME?</v>
      </c>
      <c r="H3994" s="199" t="e">
        <f t="shared" ca="1" si="504"/>
        <v>#NAME?</v>
      </c>
      <c r="I3994" s="152">
        <f t="shared" si="507"/>
        <v>0.23361196673765405</v>
      </c>
      <c r="J3994" s="152">
        <f t="shared" si="505"/>
        <v>5.1094238673110581E-5</v>
      </c>
      <c r="K3994" s="3" t="e">
        <f t="shared" ca="1" si="501"/>
        <v>#NAME?</v>
      </c>
      <c r="L3994" s="153" t="e">
        <f t="shared" ca="1" si="506"/>
        <v>#NAME?</v>
      </c>
      <c r="M3994" s="195" t="e">
        <f ca="1">_xll.BInterpol(cf!$A$2:$A$68,cf!$C$2:$C$68,params!B3994,"cubic")</f>
        <v>#NAME?</v>
      </c>
      <c r="N3994" s="195" t="e">
        <f ca="1">+_xll.BInterpol(#REF!,#REF!,params!B3994,"cubic")</f>
        <v>#NAME?</v>
      </c>
      <c r="O3994" s="153" t="e">
        <f t="shared" ca="1" si="502"/>
        <v>#NAME?</v>
      </c>
    </row>
    <row r="3995" spans="1:15">
      <c r="A3995">
        <v>3992</v>
      </c>
      <c r="B3995">
        <f t="shared" si="500"/>
        <v>15.968</v>
      </c>
      <c r="C3995" s="151" t="e">
        <f ca="1">+_xll.BInterpol(Boost!$R$6:$R$66,Boost!$AZ$6:$AZ$66,params!B3995,"cubic")</f>
        <v>#NAME?</v>
      </c>
      <c r="D3995" s="151" t="e">
        <f ca="1">+_xll.BInterpol(Boost!$R$6:$R$66,Boost!$AX$6:$AX$66,params!B3995,"cubic")</f>
        <v>#NAME?</v>
      </c>
      <c r="E3995" s="198" t="e">
        <f t="shared" ca="1" si="503"/>
        <v>#NAME?</v>
      </c>
      <c r="F3995" s="151" t="e">
        <f ca="1">+_xll.BInterpol(Boost!$R$6:$R$66,Boost!$AY$6:$AY$66,params!B3995,"cubic")</f>
        <v>#NAME?</v>
      </c>
      <c r="G3995" s="151" t="e">
        <f ca="1">_xll.BInterpol(cf!$A$2:$A$68,cf!$B$2:$B$68,params!B3995,"cubic")/100</f>
        <v>#NAME?</v>
      </c>
      <c r="H3995" s="199" t="e">
        <f t="shared" ca="1" si="504"/>
        <v>#NAME?</v>
      </c>
      <c r="I3995" s="152">
        <f t="shared" si="507"/>
        <v>0.23366305757015826</v>
      </c>
      <c r="J3995" s="152">
        <f t="shared" si="505"/>
        <v>5.1090832504208095E-5</v>
      </c>
      <c r="K3995" s="3" t="e">
        <f t="shared" ca="1" si="501"/>
        <v>#NAME?</v>
      </c>
      <c r="L3995" s="153" t="e">
        <f t="shared" ca="1" si="506"/>
        <v>#NAME?</v>
      </c>
      <c r="M3995" s="195" t="e">
        <f ca="1">_xll.BInterpol(cf!$A$2:$A$68,cf!$C$2:$C$68,params!B3995,"cubic")</f>
        <v>#NAME?</v>
      </c>
      <c r="N3995" s="195" t="e">
        <f ca="1">+_xll.BInterpol(#REF!,#REF!,params!B3995,"cubic")</f>
        <v>#NAME?</v>
      </c>
      <c r="O3995" s="153" t="e">
        <f t="shared" ca="1" si="502"/>
        <v>#NAME?</v>
      </c>
    </row>
    <row r="3996" spans="1:15">
      <c r="A3996">
        <v>3993</v>
      </c>
      <c r="B3996">
        <f t="shared" si="500"/>
        <v>15.972</v>
      </c>
      <c r="C3996" s="151" t="e">
        <f ca="1">+_xll.BInterpol(Boost!$R$6:$R$66,Boost!$AZ$6:$AZ$66,params!B3996,"cubic")</f>
        <v>#NAME?</v>
      </c>
      <c r="D3996" s="151" t="e">
        <f ca="1">+_xll.BInterpol(Boost!$R$6:$R$66,Boost!$AX$6:$AX$66,params!B3996,"cubic")</f>
        <v>#NAME?</v>
      </c>
      <c r="E3996" s="198" t="e">
        <f t="shared" ca="1" si="503"/>
        <v>#NAME?</v>
      </c>
      <c r="F3996" s="151" t="e">
        <f ca="1">+_xll.BInterpol(Boost!$R$6:$R$66,Boost!$AY$6:$AY$66,params!B3996,"cubic")</f>
        <v>#NAME?</v>
      </c>
      <c r="G3996" s="151" t="e">
        <f ca="1">_xll.BInterpol(cf!$A$2:$A$68,cf!$B$2:$B$68,params!B3996,"cubic")/100</f>
        <v>#NAME?</v>
      </c>
      <c r="H3996" s="199" t="e">
        <f t="shared" ca="1" si="504"/>
        <v>#NAME?</v>
      </c>
      <c r="I3996" s="152">
        <f t="shared" si="507"/>
        <v>0.23371414499672039</v>
      </c>
      <c r="J3996" s="152">
        <f t="shared" si="505"/>
        <v>5.1087426562124172E-5</v>
      </c>
      <c r="K3996" s="3" t="e">
        <f t="shared" ca="1" si="501"/>
        <v>#NAME?</v>
      </c>
      <c r="L3996" s="153" t="e">
        <f t="shared" ca="1" si="506"/>
        <v>#NAME?</v>
      </c>
      <c r="M3996" s="195" t="e">
        <f ca="1">_xll.BInterpol(cf!$A$2:$A$68,cf!$C$2:$C$68,params!B3996,"cubic")</f>
        <v>#NAME?</v>
      </c>
      <c r="N3996" s="195" t="e">
        <f ca="1">+_xll.BInterpol(#REF!,#REF!,params!B3996,"cubic")</f>
        <v>#NAME?</v>
      </c>
      <c r="O3996" s="153" t="e">
        <f t="shared" ca="1" si="502"/>
        <v>#NAME?</v>
      </c>
    </row>
    <row r="3997" spans="1:15">
      <c r="A3997">
        <v>3994</v>
      </c>
      <c r="B3997">
        <f t="shared" si="500"/>
        <v>15.976000000000001</v>
      </c>
      <c r="C3997" s="151" t="e">
        <f ca="1">+_xll.BInterpol(Boost!$R$6:$R$66,Boost!$AZ$6:$AZ$66,params!B3997,"cubic")</f>
        <v>#NAME?</v>
      </c>
      <c r="D3997" s="151" t="e">
        <f ca="1">+_xll.BInterpol(Boost!$R$6:$R$66,Boost!$AX$6:$AX$66,params!B3997,"cubic")</f>
        <v>#NAME?</v>
      </c>
      <c r="E3997" s="198" t="e">
        <f t="shared" ca="1" si="503"/>
        <v>#NAME?</v>
      </c>
      <c r="F3997" s="151" t="e">
        <f ca="1">+_xll.BInterpol(Boost!$R$6:$R$66,Boost!$AY$6:$AY$66,params!B3997,"cubic")</f>
        <v>#NAME?</v>
      </c>
      <c r="G3997" s="151" t="e">
        <f ca="1">_xll.BInterpol(cf!$A$2:$A$68,cf!$B$2:$B$68,params!B3997,"cubic")/100</f>
        <v>#NAME?</v>
      </c>
      <c r="H3997" s="199" t="e">
        <f t="shared" ca="1" si="504"/>
        <v>#NAME?</v>
      </c>
      <c r="I3997" s="152">
        <f t="shared" si="507"/>
        <v>0.23376522901756769</v>
      </c>
      <c r="J3997" s="152">
        <f t="shared" si="505"/>
        <v>5.1084020847302902E-5</v>
      </c>
      <c r="K3997" s="3" t="e">
        <f t="shared" ca="1" si="501"/>
        <v>#NAME?</v>
      </c>
      <c r="L3997" s="153" t="e">
        <f t="shared" ca="1" si="506"/>
        <v>#NAME?</v>
      </c>
      <c r="M3997" s="195" t="e">
        <f ca="1">_xll.BInterpol(cf!$A$2:$A$68,cf!$C$2:$C$68,params!B3997,"cubic")</f>
        <v>#NAME?</v>
      </c>
      <c r="N3997" s="195" t="e">
        <f ca="1">+_xll.BInterpol(#REF!,#REF!,params!B3997,"cubic")</f>
        <v>#NAME?</v>
      </c>
      <c r="O3997" s="153" t="e">
        <f t="shared" ca="1" si="502"/>
        <v>#NAME?</v>
      </c>
    </row>
    <row r="3998" spans="1:15">
      <c r="A3998">
        <v>3995</v>
      </c>
      <c r="B3998">
        <f t="shared" si="500"/>
        <v>15.98</v>
      </c>
      <c r="C3998" s="151" t="e">
        <f ca="1">+_xll.BInterpol(Boost!$R$6:$R$66,Boost!$AZ$6:$AZ$66,params!B3998,"cubic")</f>
        <v>#NAME?</v>
      </c>
      <c r="D3998" s="151" t="e">
        <f ca="1">+_xll.BInterpol(Boost!$R$6:$R$66,Boost!$AX$6:$AX$66,params!B3998,"cubic")</f>
        <v>#NAME?</v>
      </c>
      <c r="E3998" s="198" t="e">
        <f t="shared" ca="1" si="503"/>
        <v>#NAME?</v>
      </c>
      <c r="F3998" s="151" t="e">
        <f ca="1">+_xll.BInterpol(Boost!$R$6:$R$66,Boost!$AY$6:$AY$66,params!B3998,"cubic")</f>
        <v>#NAME?</v>
      </c>
      <c r="G3998" s="151" t="e">
        <f ca="1">_xll.BInterpol(cf!$A$2:$A$68,cf!$B$2:$B$68,params!B3998,"cubic")/100</f>
        <v>#NAME?</v>
      </c>
      <c r="H3998" s="199" t="e">
        <f t="shared" ca="1" si="504"/>
        <v>#NAME?</v>
      </c>
      <c r="I3998" s="152">
        <f t="shared" si="507"/>
        <v>0.2338163096329271</v>
      </c>
      <c r="J3998" s="152">
        <f t="shared" si="505"/>
        <v>5.1080615359411219E-5</v>
      </c>
      <c r="K3998" s="3" t="e">
        <f t="shared" ca="1" si="501"/>
        <v>#NAME?</v>
      </c>
      <c r="L3998" s="153" t="e">
        <f t="shared" ca="1" si="506"/>
        <v>#NAME?</v>
      </c>
      <c r="M3998" s="195" t="e">
        <f ca="1">_xll.BInterpol(cf!$A$2:$A$68,cf!$C$2:$C$68,params!B3998,"cubic")</f>
        <v>#NAME?</v>
      </c>
      <c r="N3998" s="195" t="e">
        <f ca="1">+_xll.BInterpol(#REF!,#REF!,params!B3998,"cubic")</f>
        <v>#NAME?</v>
      </c>
      <c r="O3998" s="153" t="e">
        <f t="shared" ca="1" si="502"/>
        <v>#NAME?</v>
      </c>
    </row>
    <row r="3999" spans="1:15">
      <c r="A3999">
        <v>3996</v>
      </c>
      <c r="B3999">
        <f t="shared" si="500"/>
        <v>15.984</v>
      </c>
      <c r="C3999" s="151" t="e">
        <f ca="1">+_xll.BInterpol(Boost!$R$6:$R$66,Boost!$AZ$6:$AZ$66,params!B3999,"cubic")</f>
        <v>#NAME?</v>
      </c>
      <c r="D3999" s="151" t="e">
        <f ca="1">+_xll.BInterpol(Boost!$R$6:$R$66,Boost!$AX$6:$AX$66,params!B3999,"cubic")</f>
        <v>#NAME?</v>
      </c>
      <c r="E3999" s="198" t="e">
        <f t="shared" ca="1" si="503"/>
        <v>#NAME?</v>
      </c>
      <c r="F3999" s="151" t="e">
        <f ca="1">+_xll.BInterpol(Boost!$R$6:$R$66,Boost!$AY$6:$AY$66,params!B3999,"cubic")</f>
        <v>#NAME?</v>
      </c>
      <c r="G3999" s="151" t="e">
        <f ca="1">_xll.BInterpol(cf!$A$2:$A$68,cf!$B$2:$B$68,params!B3999,"cubic")/100</f>
        <v>#NAME?</v>
      </c>
      <c r="H3999" s="199" t="e">
        <f t="shared" ca="1" si="504"/>
        <v>#NAME?</v>
      </c>
      <c r="I3999" s="152">
        <f t="shared" si="507"/>
        <v>0.23386738684302566</v>
      </c>
      <c r="J3999" s="152">
        <f t="shared" si="505"/>
        <v>5.1077210098560144E-5</v>
      </c>
      <c r="K3999" s="3" t="e">
        <f t="shared" ca="1" si="501"/>
        <v>#NAME?</v>
      </c>
      <c r="L3999" s="153" t="e">
        <f t="shared" ca="1" si="506"/>
        <v>#NAME?</v>
      </c>
      <c r="M3999" s="195" t="e">
        <f ca="1">_xll.BInterpol(cf!$A$2:$A$68,cf!$C$2:$C$68,params!B3999,"cubic")</f>
        <v>#NAME?</v>
      </c>
      <c r="N3999" s="195" t="e">
        <f ca="1">+_xll.BInterpol(#REF!,#REF!,params!B3999,"cubic")</f>
        <v>#NAME?</v>
      </c>
      <c r="O3999" s="153" t="e">
        <f t="shared" ca="1" si="502"/>
        <v>#NAME?</v>
      </c>
    </row>
    <row r="4000" spans="1:15">
      <c r="A4000">
        <v>3997</v>
      </c>
      <c r="B4000">
        <f t="shared" si="500"/>
        <v>15.988</v>
      </c>
      <c r="C4000" s="151" t="e">
        <f ca="1">+_xll.BInterpol(Boost!$R$6:$R$66,Boost!$AZ$6:$AZ$66,params!B4000,"cubic")</f>
        <v>#NAME?</v>
      </c>
      <c r="D4000" s="151" t="e">
        <f ca="1">+_xll.BInterpol(Boost!$R$6:$R$66,Boost!$AX$6:$AX$66,params!B4000,"cubic")</f>
        <v>#NAME?</v>
      </c>
      <c r="E4000" s="198" t="e">
        <f t="shared" ca="1" si="503"/>
        <v>#NAME?</v>
      </c>
      <c r="F4000" s="151" t="e">
        <f ca="1">+_xll.BInterpol(Boost!$R$6:$R$66,Boost!$AY$6:$AY$66,params!B4000,"cubic")</f>
        <v>#NAME?</v>
      </c>
      <c r="G4000" s="151" t="e">
        <f ca="1">_xll.BInterpol(cf!$A$2:$A$68,cf!$B$2:$B$68,params!B4000,"cubic")/100</f>
        <v>#NAME?</v>
      </c>
      <c r="H4000" s="199" t="e">
        <f t="shared" ca="1" si="504"/>
        <v>#NAME?</v>
      </c>
      <c r="I4000" s="152">
        <f t="shared" si="507"/>
        <v>0.2339184606480903</v>
      </c>
      <c r="J4000" s="152">
        <f t="shared" si="505"/>
        <v>5.1073805064638655E-5</v>
      </c>
      <c r="K4000" s="3" t="e">
        <f t="shared" ca="1" si="501"/>
        <v>#NAME?</v>
      </c>
      <c r="L4000" s="153" t="e">
        <f t="shared" ca="1" si="506"/>
        <v>#NAME?</v>
      </c>
      <c r="M4000" s="195" t="e">
        <f ca="1">_xll.BInterpol(cf!$A$2:$A$68,cf!$C$2:$C$68,params!B4000,"cubic")</f>
        <v>#NAME?</v>
      </c>
      <c r="N4000" s="195" t="e">
        <f ca="1">+_xll.BInterpol(#REF!,#REF!,params!B4000,"cubic")</f>
        <v>#NAME?</v>
      </c>
      <c r="O4000" s="153" t="e">
        <f t="shared" ca="1" si="502"/>
        <v>#NAME?</v>
      </c>
    </row>
    <row r="4001" spans="1:15">
      <c r="A4001">
        <v>3998</v>
      </c>
      <c r="B4001">
        <f t="shared" si="500"/>
        <v>15.992000000000001</v>
      </c>
      <c r="C4001" s="151" t="e">
        <f ca="1">+_xll.BInterpol(Boost!$R$6:$R$66,Boost!$AZ$6:$AZ$66,params!B4001,"cubic")</f>
        <v>#NAME?</v>
      </c>
      <c r="D4001" s="151" t="e">
        <f ca="1">+_xll.BInterpol(Boost!$R$6:$R$66,Boost!$AX$6:$AX$66,params!B4001,"cubic")</f>
        <v>#NAME?</v>
      </c>
      <c r="E4001" s="198" t="e">
        <f t="shared" ca="1" si="503"/>
        <v>#NAME?</v>
      </c>
      <c r="F4001" s="151" t="e">
        <f ca="1">+_xll.BInterpol(Boost!$R$6:$R$66,Boost!$AY$6:$AY$66,params!B4001,"cubic")</f>
        <v>#NAME?</v>
      </c>
      <c r="G4001" s="151" t="e">
        <f ca="1">_xll.BInterpol(cf!$A$2:$A$68,cf!$B$2:$B$68,params!B4001,"cubic")/100</f>
        <v>#NAME?</v>
      </c>
      <c r="H4001" s="199" t="e">
        <f t="shared" ca="1" si="504"/>
        <v>#NAME?</v>
      </c>
      <c r="I4001" s="152">
        <f t="shared" si="507"/>
        <v>0.23396953104834817</v>
      </c>
      <c r="J4001" s="152">
        <f t="shared" si="505"/>
        <v>5.1070400257868798E-5</v>
      </c>
      <c r="K4001" s="3" t="e">
        <f t="shared" ca="1" si="501"/>
        <v>#NAME?</v>
      </c>
      <c r="L4001" s="153" t="e">
        <f t="shared" ca="1" si="506"/>
        <v>#NAME?</v>
      </c>
      <c r="M4001" s="195" t="e">
        <f ca="1">_xll.BInterpol(cf!$A$2:$A$68,cf!$C$2:$C$68,params!B4001,"cubic")</f>
        <v>#NAME?</v>
      </c>
      <c r="N4001" s="195" t="e">
        <f ca="1">+_xll.BInterpol(#REF!,#REF!,params!B4001,"cubic")</f>
        <v>#NAME?</v>
      </c>
      <c r="O4001" s="153" t="e">
        <f t="shared" ca="1" si="502"/>
        <v>#NAME?</v>
      </c>
    </row>
    <row r="4002" spans="1:15">
      <c r="A4002">
        <v>3999</v>
      </c>
      <c r="B4002">
        <f t="shared" si="500"/>
        <v>15.996</v>
      </c>
      <c r="C4002" s="151" t="e">
        <f ca="1">+_xll.BInterpol(Boost!$R$6:$R$66,Boost!$AZ$6:$AZ$66,params!B4002,"cubic")</f>
        <v>#NAME?</v>
      </c>
      <c r="D4002" s="151" t="e">
        <f ca="1">+_xll.BInterpol(Boost!$R$6:$R$66,Boost!$AX$6:$AX$66,params!B4002,"cubic")</f>
        <v>#NAME?</v>
      </c>
      <c r="E4002" s="198" t="e">
        <f t="shared" ca="1" si="503"/>
        <v>#NAME?</v>
      </c>
      <c r="F4002" s="151" t="e">
        <f ca="1">+_xll.BInterpol(Boost!$R$6:$R$66,Boost!$AY$6:$AY$66,params!B4002,"cubic")</f>
        <v>#NAME?</v>
      </c>
      <c r="G4002" s="151" t="e">
        <f ca="1">_xll.BInterpol(cf!$A$2:$A$68,cf!$B$2:$B$68,params!B4002,"cubic")/100</f>
        <v>#NAME?</v>
      </c>
      <c r="H4002" s="199" t="e">
        <f t="shared" ca="1" si="504"/>
        <v>#NAME?</v>
      </c>
      <c r="I4002" s="152">
        <f t="shared" si="507"/>
        <v>0.2340205980440262</v>
      </c>
      <c r="J4002" s="152">
        <f t="shared" si="505"/>
        <v>5.1066995678028526E-5</v>
      </c>
      <c r="K4002" s="3" t="e">
        <f t="shared" ca="1" si="501"/>
        <v>#NAME?</v>
      </c>
      <c r="L4002" s="153" t="e">
        <f t="shared" ca="1" si="506"/>
        <v>#NAME?</v>
      </c>
      <c r="M4002" s="195" t="e">
        <f ca="1">_xll.BInterpol(cf!$A$2:$A$68,cf!$C$2:$C$68,params!B4002,"cubic")</f>
        <v>#NAME?</v>
      </c>
      <c r="N4002" s="195" t="e">
        <f ca="1">+_xll.BInterpol(#REF!,#REF!,params!B4002,"cubic")</f>
        <v>#NAME?</v>
      </c>
      <c r="O4002" s="153" t="e">
        <f t="shared" ca="1" si="502"/>
        <v>#NAME?</v>
      </c>
    </row>
    <row r="4003" spans="1:15">
      <c r="A4003">
        <v>4000</v>
      </c>
      <c r="B4003">
        <f t="shared" si="500"/>
        <v>16</v>
      </c>
      <c r="C4003" s="151" t="e">
        <f ca="1">+_xll.BInterpol(Boost!$R$6:$R$66,Boost!$AZ$6:$AZ$66,params!B4003,"cubic")</f>
        <v>#NAME?</v>
      </c>
      <c r="D4003" s="151" t="e">
        <f ca="1">+_xll.BInterpol(Boost!$R$6:$R$66,Boost!$AX$6:$AX$66,params!B4003,"cubic")</f>
        <v>#NAME?</v>
      </c>
      <c r="E4003" s="198" t="e">
        <f t="shared" ca="1" si="503"/>
        <v>#NAME?</v>
      </c>
      <c r="F4003" s="151" t="e">
        <f ca="1">+_xll.BInterpol(Boost!$R$6:$R$66,Boost!$AY$6:$AY$66,params!B4003,"cubic")</f>
        <v>#NAME?</v>
      </c>
      <c r="G4003" s="151" t="e">
        <f ca="1">_xll.BInterpol(cf!$A$2:$A$68,cf!$B$2:$B$68,params!B4003,"cubic")/100</f>
        <v>#NAME?</v>
      </c>
      <c r="H4003" s="199" t="e">
        <f t="shared" ca="1" si="504"/>
        <v>#NAME?</v>
      </c>
      <c r="I4003" s="152">
        <f t="shared" si="507"/>
        <v>0.23407166163535131</v>
      </c>
      <c r="J4003" s="152">
        <f t="shared" si="505"/>
        <v>5.1063591325117841E-5</v>
      </c>
      <c r="K4003" s="3" t="e">
        <f t="shared" ca="1" si="501"/>
        <v>#NAME?</v>
      </c>
      <c r="L4003" s="153" t="e">
        <f t="shared" ca="1" si="506"/>
        <v>#NAME?</v>
      </c>
      <c r="M4003" s="195" t="e">
        <f ca="1">_xll.BInterpol(cf!$A$2:$A$68,cf!$C$2:$C$68,params!B4003,"cubic")</f>
        <v>#NAME?</v>
      </c>
      <c r="N4003" s="195" t="e">
        <f ca="1">+_xll.BInterpol(#REF!,#REF!,params!B4003,"cubic")</f>
        <v>#NAME?</v>
      </c>
      <c r="O4003" s="153" t="e">
        <f t="shared" ca="1" si="502"/>
        <v>#NAME?</v>
      </c>
    </row>
    <row r="4004" spans="1:15">
      <c r="A4004">
        <v>4001</v>
      </c>
      <c r="B4004">
        <f t="shared" si="500"/>
        <v>16.004000000000001</v>
      </c>
      <c r="C4004" s="151" t="e">
        <f ca="1">+_xll.BInterpol(Boost!$R$6:$R$66,Boost!$AZ$6:$AZ$66,params!B4004,"cubic")</f>
        <v>#NAME?</v>
      </c>
      <c r="D4004" s="151" t="e">
        <f ca="1">+_xll.BInterpol(Boost!$R$6:$R$66,Boost!$AX$6:$AX$66,params!B4004,"cubic")</f>
        <v>#NAME?</v>
      </c>
      <c r="E4004" s="198" t="e">
        <f t="shared" ca="1" si="503"/>
        <v>#NAME?</v>
      </c>
      <c r="F4004" s="151" t="e">
        <f ca="1">+_xll.BInterpol(Boost!$R$6:$R$66,Boost!$AY$6:$AY$66,params!B4004,"cubic")</f>
        <v>#NAME?</v>
      </c>
      <c r="G4004" s="151" t="e">
        <f ca="1">_xll.BInterpol(cf!$A$2:$A$68,cf!$B$2:$B$68,params!B4004,"cubic")/100</f>
        <v>#NAME?</v>
      </c>
      <c r="H4004" s="199" t="e">
        <f t="shared" ca="1" si="504"/>
        <v>#NAME?</v>
      </c>
      <c r="I4004" s="152">
        <f t="shared" si="507"/>
        <v>0.23412272182255045</v>
      </c>
      <c r="J4004" s="152">
        <f t="shared" si="505"/>
        <v>5.1060187199136742E-5</v>
      </c>
      <c r="K4004" s="3" t="e">
        <f t="shared" ca="1" si="501"/>
        <v>#NAME?</v>
      </c>
      <c r="L4004" s="153" t="e">
        <f t="shared" ca="1" si="506"/>
        <v>#NAME?</v>
      </c>
      <c r="M4004" s="195" t="e">
        <f ca="1">_xll.BInterpol(cf!$A$2:$A$68,cf!$C$2:$C$68,params!B4004,"cubic")</f>
        <v>#NAME?</v>
      </c>
      <c r="N4004" s="195" t="e">
        <f ca="1">+_xll.BInterpol(#REF!,#REF!,params!B4004,"cubic")</f>
        <v>#NAME?</v>
      </c>
      <c r="O4004" s="153" t="e">
        <f t="shared" ca="1" si="502"/>
        <v>#NAME?</v>
      </c>
    </row>
    <row r="4005" spans="1:15">
      <c r="A4005">
        <v>4002</v>
      </c>
      <c r="B4005">
        <f t="shared" si="500"/>
        <v>16.007999999999999</v>
      </c>
      <c r="C4005" s="151" t="e">
        <f ca="1">+_xll.BInterpol(Boost!$R$6:$R$66,Boost!$AZ$6:$AZ$66,params!B4005,"cubic")</f>
        <v>#NAME?</v>
      </c>
      <c r="D4005" s="151" t="e">
        <f ca="1">+_xll.BInterpol(Boost!$R$6:$R$66,Boost!$AX$6:$AX$66,params!B4005,"cubic")</f>
        <v>#NAME?</v>
      </c>
      <c r="E4005" s="198" t="e">
        <f t="shared" ca="1" si="503"/>
        <v>#NAME?</v>
      </c>
      <c r="F4005" s="151" t="e">
        <f ca="1">+_xll.BInterpol(Boost!$R$6:$R$66,Boost!$AY$6:$AY$66,params!B4005,"cubic")</f>
        <v>#NAME?</v>
      </c>
      <c r="G4005" s="151" t="e">
        <f ca="1">_xll.BInterpol(cf!$A$2:$A$68,cf!$B$2:$B$68,params!B4005,"cubic")/100</f>
        <v>#NAME?</v>
      </c>
      <c r="H4005" s="199" t="e">
        <f t="shared" ca="1" si="504"/>
        <v>#NAME?</v>
      </c>
      <c r="I4005" s="152">
        <f t="shared" si="507"/>
        <v>0.23417377860585065</v>
      </c>
      <c r="J4005" s="152">
        <f t="shared" si="505"/>
        <v>5.1056783300196251E-5</v>
      </c>
      <c r="K4005" s="3" t="e">
        <f t="shared" ca="1" si="501"/>
        <v>#NAME?</v>
      </c>
      <c r="L4005" s="153" t="e">
        <f t="shared" ca="1" si="506"/>
        <v>#NAME?</v>
      </c>
      <c r="M4005" s="195" t="e">
        <f ca="1">_xll.BInterpol(cf!$A$2:$A$68,cf!$C$2:$C$68,params!B4005,"cubic")</f>
        <v>#NAME?</v>
      </c>
      <c r="N4005" s="195" t="e">
        <f ca="1">+_xll.BInterpol(#REF!,#REF!,params!B4005,"cubic")</f>
        <v>#NAME?</v>
      </c>
      <c r="O4005" s="153" t="e">
        <f t="shared" ca="1" si="502"/>
        <v>#NAME?</v>
      </c>
    </row>
    <row r="4006" spans="1:15">
      <c r="A4006">
        <v>4003</v>
      </c>
      <c r="B4006">
        <f t="shared" si="500"/>
        <v>16.012</v>
      </c>
      <c r="C4006" s="151" t="e">
        <f ca="1">+_xll.BInterpol(Boost!$R$6:$R$66,Boost!$AZ$6:$AZ$66,params!B4006,"cubic")</f>
        <v>#NAME?</v>
      </c>
      <c r="D4006" s="151" t="e">
        <f ca="1">+_xll.BInterpol(Boost!$R$6:$R$66,Boost!$AX$6:$AX$66,params!B4006,"cubic")</f>
        <v>#NAME?</v>
      </c>
      <c r="E4006" s="198" t="e">
        <f t="shared" ca="1" si="503"/>
        <v>#NAME?</v>
      </c>
      <c r="F4006" s="151" t="e">
        <f ca="1">+_xll.BInterpol(Boost!$R$6:$R$66,Boost!$AY$6:$AY$66,params!B4006,"cubic")</f>
        <v>#NAME?</v>
      </c>
      <c r="G4006" s="151" t="e">
        <f ca="1">_xll.BInterpol(cf!$A$2:$A$68,cf!$B$2:$B$68,params!B4006,"cubic")/100</f>
        <v>#NAME?</v>
      </c>
      <c r="H4006" s="199" t="e">
        <f t="shared" ca="1" si="504"/>
        <v>#NAME?</v>
      </c>
      <c r="I4006" s="152">
        <f t="shared" si="507"/>
        <v>0.23422483198547872</v>
      </c>
      <c r="J4006" s="152">
        <f t="shared" si="505"/>
        <v>5.1053379628074325E-5</v>
      </c>
      <c r="K4006" s="3" t="e">
        <f t="shared" ca="1" si="501"/>
        <v>#NAME?</v>
      </c>
      <c r="L4006" s="153" t="e">
        <f t="shared" ca="1" si="506"/>
        <v>#NAME?</v>
      </c>
      <c r="M4006" s="195" t="e">
        <f ca="1">_xll.BInterpol(cf!$A$2:$A$68,cf!$C$2:$C$68,params!B4006,"cubic")</f>
        <v>#NAME?</v>
      </c>
      <c r="N4006" s="195" t="e">
        <f ca="1">+_xll.BInterpol(#REF!,#REF!,params!B4006,"cubic")</f>
        <v>#NAME?</v>
      </c>
      <c r="O4006" s="153" t="e">
        <f t="shared" ca="1" si="502"/>
        <v>#NAME?</v>
      </c>
    </row>
    <row r="4007" spans="1:15">
      <c r="A4007">
        <v>4004</v>
      </c>
      <c r="B4007">
        <f t="shared" si="500"/>
        <v>16.015999999999998</v>
      </c>
      <c r="C4007" s="151" t="e">
        <f ca="1">+_xll.BInterpol(Boost!$R$6:$R$66,Boost!$AZ$6:$AZ$66,params!B4007,"cubic")</f>
        <v>#NAME?</v>
      </c>
      <c r="D4007" s="151" t="e">
        <f ca="1">+_xll.BInterpol(Boost!$R$6:$R$66,Boost!$AX$6:$AX$66,params!B4007,"cubic")</f>
        <v>#NAME?</v>
      </c>
      <c r="E4007" s="198" t="e">
        <f t="shared" ca="1" si="503"/>
        <v>#NAME?</v>
      </c>
      <c r="F4007" s="151" t="e">
        <f ca="1">+_xll.BInterpol(Boost!$R$6:$R$66,Boost!$AY$6:$AY$66,params!B4007,"cubic")</f>
        <v>#NAME?</v>
      </c>
      <c r="G4007" s="151" t="e">
        <f ca="1">_xll.BInterpol(cf!$A$2:$A$68,cf!$B$2:$B$68,params!B4007,"cubic")/100</f>
        <v>#NAME?</v>
      </c>
      <c r="H4007" s="199" t="e">
        <f t="shared" ca="1" si="504"/>
        <v>#NAME?</v>
      </c>
      <c r="I4007" s="152">
        <f t="shared" si="507"/>
        <v>0.23427588196166149</v>
      </c>
      <c r="J4007" s="152">
        <f t="shared" si="505"/>
        <v>5.1049976182770962E-5</v>
      </c>
      <c r="K4007" s="3" t="e">
        <f t="shared" ca="1" si="501"/>
        <v>#NAME?</v>
      </c>
      <c r="L4007" s="153" t="e">
        <f t="shared" ca="1" si="506"/>
        <v>#NAME?</v>
      </c>
      <c r="M4007" s="195" t="e">
        <f ca="1">_xll.BInterpol(cf!$A$2:$A$68,cf!$C$2:$C$68,params!B4007,"cubic")</f>
        <v>#NAME?</v>
      </c>
      <c r="N4007" s="195" t="e">
        <f ca="1">+_xll.BInterpol(#REF!,#REF!,params!B4007,"cubic")</f>
        <v>#NAME?</v>
      </c>
      <c r="O4007" s="153" t="e">
        <f t="shared" ca="1" si="502"/>
        <v>#NAME?</v>
      </c>
    </row>
    <row r="4008" spans="1:15">
      <c r="A4008">
        <v>4005</v>
      </c>
      <c r="B4008">
        <f t="shared" si="500"/>
        <v>16.02</v>
      </c>
      <c r="C4008" s="151" t="e">
        <f ca="1">+_xll.BInterpol(Boost!$R$6:$R$66,Boost!$AZ$6:$AZ$66,params!B4008,"cubic")</f>
        <v>#NAME?</v>
      </c>
      <c r="D4008" s="151" t="e">
        <f ca="1">+_xll.BInterpol(Boost!$R$6:$R$66,Boost!$AX$6:$AX$66,params!B4008,"cubic")</f>
        <v>#NAME?</v>
      </c>
      <c r="E4008" s="198" t="e">
        <f t="shared" ca="1" si="503"/>
        <v>#NAME?</v>
      </c>
      <c r="F4008" s="151" t="e">
        <f ca="1">+_xll.BInterpol(Boost!$R$6:$R$66,Boost!$AY$6:$AY$66,params!B4008,"cubic")</f>
        <v>#NAME?</v>
      </c>
      <c r="G4008" s="151" t="e">
        <f ca="1">_xll.BInterpol(cf!$A$2:$A$68,cf!$B$2:$B$68,params!B4008,"cubic")/100</f>
        <v>#NAME?</v>
      </c>
      <c r="H4008" s="199" t="e">
        <f t="shared" ca="1" si="504"/>
        <v>#NAME?</v>
      </c>
      <c r="I4008" s="152">
        <f t="shared" si="507"/>
        <v>0.23432692853462611</v>
      </c>
      <c r="J4008" s="152">
        <f t="shared" si="505"/>
        <v>5.104657296461923E-5</v>
      </c>
      <c r="K4008" s="3" t="e">
        <f t="shared" ca="1" si="501"/>
        <v>#NAME?</v>
      </c>
      <c r="L4008" s="153" t="e">
        <f t="shared" ca="1" si="506"/>
        <v>#NAME?</v>
      </c>
      <c r="M4008" s="195" t="e">
        <f ca="1">_xll.BInterpol(cf!$A$2:$A$68,cf!$C$2:$C$68,params!B4008,"cubic")</f>
        <v>#NAME?</v>
      </c>
      <c r="N4008" s="195" t="e">
        <f ca="1">+_xll.BInterpol(#REF!,#REF!,params!B4008,"cubic")</f>
        <v>#NAME?</v>
      </c>
      <c r="O4008" s="153" t="e">
        <f t="shared" ca="1" si="502"/>
        <v>#NAME?</v>
      </c>
    </row>
    <row r="4009" spans="1:15">
      <c r="A4009">
        <v>4006</v>
      </c>
      <c r="B4009">
        <f t="shared" si="500"/>
        <v>16.024000000000001</v>
      </c>
      <c r="C4009" s="151" t="e">
        <f ca="1">+_xll.BInterpol(Boost!$R$6:$R$66,Boost!$AZ$6:$AZ$66,params!B4009,"cubic")</f>
        <v>#NAME?</v>
      </c>
      <c r="D4009" s="151" t="e">
        <f ca="1">+_xll.BInterpol(Boost!$R$6:$R$66,Boost!$AX$6:$AX$66,params!B4009,"cubic")</f>
        <v>#NAME?</v>
      </c>
      <c r="E4009" s="198" t="e">
        <f t="shared" ca="1" si="503"/>
        <v>#NAME?</v>
      </c>
      <c r="F4009" s="151" t="e">
        <f ca="1">+_xll.BInterpol(Boost!$R$6:$R$66,Boost!$AY$6:$AY$66,params!B4009,"cubic")</f>
        <v>#NAME?</v>
      </c>
      <c r="G4009" s="151" t="e">
        <f ca="1">_xll.BInterpol(cf!$A$2:$A$68,cf!$B$2:$B$68,params!B4009,"cubic")/100</f>
        <v>#NAME?</v>
      </c>
      <c r="H4009" s="199" t="e">
        <f t="shared" ca="1" si="504"/>
        <v>#NAME?</v>
      </c>
      <c r="I4009" s="152">
        <f t="shared" si="507"/>
        <v>0.23437797170459929</v>
      </c>
      <c r="J4009" s="152">
        <f t="shared" si="505"/>
        <v>5.104316997317504E-5</v>
      </c>
      <c r="K4009" s="3" t="e">
        <f t="shared" ca="1" si="501"/>
        <v>#NAME?</v>
      </c>
      <c r="L4009" s="153" t="e">
        <f t="shared" ca="1" si="506"/>
        <v>#NAME?</v>
      </c>
      <c r="M4009" s="195" t="e">
        <f ca="1">_xll.BInterpol(cf!$A$2:$A$68,cf!$C$2:$C$68,params!B4009,"cubic")</f>
        <v>#NAME?</v>
      </c>
      <c r="N4009" s="195" t="e">
        <f ca="1">+_xll.BInterpol(#REF!,#REF!,params!B4009,"cubic")</f>
        <v>#NAME?</v>
      </c>
      <c r="O4009" s="153" t="e">
        <f t="shared" ca="1" si="502"/>
        <v>#NAME?</v>
      </c>
    </row>
    <row r="4010" spans="1:15">
      <c r="A4010">
        <v>4007</v>
      </c>
      <c r="B4010">
        <f t="shared" si="500"/>
        <v>16.027999999999999</v>
      </c>
      <c r="C4010" s="151" t="e">
        <f ca="1">+_xll.BInterpol(Boost!$R$6:$R$66,Boost!$AZ$6:$AZ$66,params!B4010,"cubic")</f>
        <v>#NAME?</v>
      </c>
      <c r="D4010" s="151" t="e">
        <f ca="1">+_xll.BInterpol(Boost!$R$6:$R$66,Boost!$AX$6:$AX$66,params!B4010,"cubic")</f>
        <v>#NAME?</v>
      </c>
      <c r="E4010" s="198" t="e">
        <f t="shared" ca="1" si="503"/>
        <v>#NAME?</v>
      </c>
      <c r="F4010" s="151" t="e">
        <f ca="1">+_xll.BInterpol(Boost!$R$6:$R$66,Boost!$AY$6:$AY$66,params!B4010,"cubic")</f>
        <v>#NAME?</v>
      </c>
      <c r="G4010" s="151" t="e">
        <f ca="1">_xll.BInterpol(cf!$A$2:$A$68,cf!$B$2:$B$68,params!B4010,"cubic")/100</f>
        <v>#NAME?</v>
      </c>
      <c r="H4010" s="199" t="e">
        <f t="shared" ca="1" si="504"/>
        <v>#NAME?</v>
      </c>
      <c r="I4010" s="152">
        <f t="shared" si="507"/>
        <v>0.23442901147180772</v>
      </c>
      <c r="J4010" s="152">
        <f t="shared" si="505"/>
        <v>5.1039767208438391E-5</v>
      </c>
      <c r="K4010" s="3" t="e">
        <f t="shared" ca="1" si="501"/>
        <v>#NAME?</v>
      </c>
      <c r="L4010" s="153" t="e">
        <f t="shared" ca="1" si="506"/>
        <v>#NAME?</v>
      </c>
      <c r="M4010" s="195" t="e">
        <f ca="1">_xll.BInterpol(cf!$A$2:$A$68,cf!$C$2:$C$68,params!B4010,"cubic")</f>
        <v>#NAME?</v>
      </c>
      <c r="N4010" s="195" t="e">
        <f ca="1">+_xll.BInterpol(#REF!,#REF!,params!B4010,"cubic")</f>
        <v>#NAME?</v>
      </c>
      <c r="O4010" s="153" t="e">
        <f t="shared" ca="1" si="502"/>
        <v>#NAME?</v>
      </c>
    </row>
    <row r="4011" spans="1:15">
      <c r="A4011">
        <v>4008</v>
      </c>
      <c r="B4011">
        <f t="shared" si="500"/>
        <v>16.032</v>
      </c>
      <c r="C4011" s="151" t="e">
        <f ca="1">+_xll.BInterpol(Boost!$R$6:$R$66,Boost!$AZ$6:$AZ$66,params!B4011,"cubic")</f>
        <v>#NAME?</v>
      </c>
      <c r="D4011" s="151" t="e">
        <f ca="1">+_xll.BInterpol(Boost!$R$6:$R$66,Boost!$AX$6:$AX$66,params!B4011,"cubic")</f>
        <v>#NAME?</v>
      </c>
      <c r="E4011" s="198" t="e">
        <f t="shared" ca="1" si="503"/>
        <v>#NAME?</v>
      </c>
      <c r="F4011" s="151" t="e">
        <f ca="1">+_xll.BInterpol(Boost!$R$6:$R$66,Boost!$AY$6:$AY$66,params!B4011,"cubic")</f>
        <v>#NAME?</v>
      </c>
      <c r="G4011" s="151" t="e">
        <f ca="1">_xll.BInterpol(cf!$A$2:$A$68,cf!$B$2:$B$68,params!B4011,"cubic")/100</f>
        <v>#NAME?</v>
      </c>
      <c r="H4011" s="199" t="e">
        <f t="shared" ca="1" si="504"/>
        <v>#NAME?</v>
      </c>
      <c r="I4011" s="152">
        <f t="shared" si="507"/>
        <v>0.23448004783647858</v>
      </c>
      <c r="J4011" s="152">
        <f t="shared" si="505"/>
        <v>5.1036364670853374E-5</v>
      </c>
      <c r="K4011" s="3" t="e">
        <f t="shared" ca="1" si="501"/>
        <v>#NAME?</v>
      </c>
      <c r="L4011" s="153" t="e">
        <f t="shared" ca="1" si="506"/>
        <v>#NAME?</v>
      </c>
      <c r="M4011" s="195" t="e">
        <f ca="1">_xll.BInterpol(cf!$A$2:$A$68,cf!$C$2:$C$68,params!B4011,"cubic")</f>
        <v>#NAME?</v>
      </c>
      <c r="N4011" s="195" t="e">
        <f ca="1">+_xll.BInterpol(#REF!,#REF!,params!B4011,"cubic")</f>
        <v>#NAME?</v>
      </c>
      <c r="O4011" s="153" t="e">
        <f t="shared" ca="1" si="502"/>
        <v>#NAME?</v>
      </c>
    </row>
    <row r="4012" spans="1:15">
      <c r="A4012">
        <v>4009</v>
      </c>
      <c r="B4012">
        <f t="shared" si="500"/>
        <v>16.036000000000001</v>
      </c>
      <c r="C4012" s="151" t="e">
        <f ca="1">+_xll.BInterpol(Boost!$R$6:$R$66,Boost!$AZ$6:$AZ$66,params!B4012,"cubic")</f>
        <v>#NAME?</v>
      </c>
      <c r="D4012" s="151" t="e">
        <f ca="1">+_xll.BInterpol(Boost!$R$6:$R$66,Boost!$AX$6:$AX$66,params!B4012,"cubic")</f>
        <v>#NAME?</v>
      </c>
      <c r="E4012" s="198" t="e">
        <f t="shared" ca="1" si="503"/>
        <v>#NAME?</v>
      </c>
      <c r="F4012" s="151" t="e">
        <f ca="1">+_xll.BInterpol(Boost!$R$6:$R$66,Boost!$AY$6:$AY$66,params!B4012,"cubic")</f>
        <v>#NAME?</v>
      </c>
      <c r="G4012" s="151" t="e">
        <f ca="1">_xll.BInterpol(cf!$A$2:$A$68,cf!$B$2:$B$68,params!B4012,"cubic")/100</f>
        <v>#NAME?</v>
      </c>
      <c r="H4012" s="199" t="e">
        <f t="shared" ca="1" si="504"/>
        <v>#NAME?</v>
      </c>
      <c r="I4012" s="152">
        <f t="shared" si="507"/>
        <v>0.23453108079883855</v>
      </c>
      <c r="J4012" s="152">
        <f t="shared" si="505"/>
        <v>5.1032962359975897E-5</v>
      </c>
      <c r="K4012" s="3" t="e">
        <f t="shared" ca="1" si="501"/>
        <v>#NAME?</v>
      </c>
      <c r="L4012" s="153" t="e">
        <f t="shared" ca="1" si="506"/>
        <v>#NAME?</v>
      </c>
      <c r="M4012" s="195" t="e">
        <f ca="1">_xll.BInterpol(cf!$A$2:$A$68,cf!$C$2:$C$68,params!B4012,"cubic")</f>
        <v>#NAME?</v>
      </c>
      <c r="N4012" s="195" t="e">
        <f ca="1">+_xll.BInterpol(#REF!,#REF!,params!B4012,"cubic")</f>
        <v>#NAME?</v>
      </c>
      <c r="O4012" s="153" t="e">
        <f t="shared" ca="1" si="502"/>
        <v>#NAME?</v>
      </c>
    </row>
    <row r="4013" spans="1:15">
      <c r="A4013">
        <v>4010</v>
      </c>
      <c r="B4013">
        <f t="shared" si="500"/>
        <v>16.04</v>
      </c>
      <c r="C4013" s="151" t="e">
        <f ca="1">+_xll.BInterpol(Boost!$R$6:$R$66,Boost!$AZ$6:$AZ$66,params!B4013,"cubic")</f>
        <v>#NAME?</v>
      </c>
      <c r="D4013" s="151" t="e">
        <f ca="1">+_xll.BInterpol(Boost!$R$6:$R$66,Boost!$AX$6:$AX$66,params!B4013,"cubic")</f>
        <v>#NAME?</v>
      </c>
      <c r="E4013" s="198" t="e">
        <f t="shared" ca="1" si="503"/>
        <v>#NAME?</v>
      </c>
      <c r="F4013" s="151" t="e">
        <f ca="1">+_xll.BInterpol(Boost!$R$6:$R$66,Boost!$AY$6:$AY$66,params!B4013,"cubic")</f>
        <v>#NAME?</v>
      </c>
      <c r="G4013" s="151" t="e">
        <f ca="1">_xll.BInterpol(cf!$A$2:$A$68,cf!$B$2:$B$68,params!B4013,"cubic")/100</f>
        <v>#NAME?</v>
      </c>
      <c r="H4013" s="199" t="e">
        <f t="shared" ca="1" si="504"/>
        <v>#NAME?</v>
      </c>
      <c r="I4013" s="152">
        <f t="shared" si="507"/>
        <v>0.23458211035911425</v>
      </c>
      <c r="J4013" s="152">
        <f t="shared" si="505"/>
        <v>5.1029560275694941E-5</v>
      </c>
      <c r="K4013" s="3" t="e">
        <f t="shared" ca="1" si="501"/>
        <v>#NAME?</v>
      </c>
      <c r="L4013" s="153" t="e">
        <f t="shared" ca="1" si="506"/>
        <v>#NAME?</v>
      </c>
      <c r="M4013" s="195" t="e">
        <f ca="1">_xll.BInterpol(cf!$A$2:$A$68,cf!$C$2:$C$68,params!B4013,"cubic")</f>
        <v>#NAME?</v>
      </c>
      <c r="N4013" s="195" t="e">
        <f ca="1">+_xll.BInterpol(#REF!,#REF!,params!B4013,"cubic")</f>
        <v>#NAME?</v>
      </c>
      <c r="O4013" s="153" t="e">
        <f t="shared" ca="1" si="502"/>
        <v>#NAME?</v>
      </c>
    </row>
    <row r="4014" spans="1:15">
      <c r="A4014">
        <v>4011</v>
      </c>
      <c r="B4014">
        <f t="shared" si="500"/>
        <v>16.044</v>
      </c>
      <c r="C4014" s="151" t="e">
        <f ca="1">+_xll.BInterpol(Boost!$R$6:$R$66,Boost!$AZ$6:$AZ$66,params!B4014,"cubic")</f>
        <v>#NAME?</v>
      </c>
      <c r="D4014" s="151" t="e">
        <f ca="1">+_xll.BInterpol(Boost!$R$6:$R$66,Boost!$AX$6:$AX$66,params!B4014,"cubic")</f>
        <v>#NAME?</v>
      </c>
      <c r="E4014" s="198" t="e">
        <f t="shared" ca="1" si="503"/>
        <v>#NAME?</v>
      </c>
      <c r="F4014" s="151" t="e">
        <f ca="1">+_xll.BInterpol(Boost!$R$6:$R$66,Boost!$AY$6:$AY$66,params!B4014,"cubic")</f>
        <v>#NAME?</v>
      </c>
      <c r="G4014" s="151" t="e">
        <f ca="1">_xll.BInterpol(cf!$A$2:$A$68,cf!$B$2:$B$68,params!B4014,"cubic")/100</f>
        <v>#NAME?</v>
      </c>
      <c r="H4014" s="199" t="e">
        <f t="shared" ca="1" si="504"/>
        <v>#NAME?</v>
      </c>
      <c r="I4014" s="152">
        <f t="shared" si="507"/>
        <v>0.23463313651753293</v>
      </c>
      <c r="J4014" s="152">
        <f t="shared" si="505"/>
        <v>5.1026158418676637E-5</v>
      </c>
      <c r="K4014" s="3" t="e">
        <f t="shared" ca="1" si="501"/>
        <v>#NAME?</v>
      </c>
      <c r="L4014" s="153" t="e">
        <f t="shared" ca="1" si="506"/>
        <v>#NAME?</v>
      </c>
      <c r="M4014" s="195" t="e">
        <f ca="1">_xll.BInterpol(cf!$A$2:$A$68,cf!$C$2:$C$68,params!B4014,"cubic")</f>
        <v>#NAME?</v>
      </c>
      <c r="N4014" s="195" t="e">
        <f ca="1">+_xll.BInterpol(#REF!,#REF!,params!B4014,"cubic")</f>
        <v>#NAME?</v>
      </c>
      <c r="O4014" s="153" t="e">
        <f t="shared" ca="1" si="502"/>
        <v>#NAME?</v>
      </c>
    </row>
    <row r="4015" spans="1:15">
      <c r="A4015">
        <v>4012</v>
      </c>
      <c r="B4015">
        <f t="shared" si="500"/>
        <v>16.047999999999998</v>
      </c>
      <c r="C4015" s="151" t="e">
        <f ca="1">+_xll.BInterpol(Boost!$R$6:$R$66,Boost!$AZ$6:$AZ$66,params!B4015,"cubic")</f>
        <v>#NAME?</v>
      </c>
      <c r="D4015" s="151" t="e">
        <f ca="1">+_xll.BInterpol(Boost!$R$6:$R$66,Boost!$AX$6:$AX$66,params!B4015,"cubic")</f>
        <v>#NAME?</v>
      </c>
      <c r="E4015" s="198" t="e">
        <f t="shared" ca="1" si="503"/>
        <v>#NAME?</v>
      </c>
      <c r="F4015" s="151" t="e">
        <f ca="1">+_xll.BInterpol(Boost!$R$6:$R$66,Boost!$AY$6:$AY$66,params!B4015,"cubic")</f>
        <v>#NAME?</v>
      </c>
      <c r="G4015" s="151" t="e">
        <f ca="1">_xll.BInterpol(cf!$A$2:$A$68,cf!$B$2:$B$68,params!B4015,"cubic")/100</f>
        <v>#NAME?</v>
      </c>
      <c r="H4015" s="199" t="e">
        <f t="shared" ca="1" si="504"/>
        <v>#NAME?</v>
      </c>
      <c r="I4015" s="152">
        <f t="shared" si="507"/>
        <v>0.23468415927432085</v>
      </c>
      <c r="J4015" s="152">
        <f t="shared" si="505"/>
        <v>5.1022756787921786E-5</v>
      </c>
      <c r="K4015" s="3" t="e">
        <f t="shared" ca="1" si="501"/>
        <v>#NAME?</v>
      </c>
      <c r="L4015" s="153" t="e">
        <f t="shared" ca="1" si="506"/>
        <v>#NAME?</v>
      </c>
      <c r="M4015" s="195" t="e">
        <f ca="1">_xll.BInterpol(cf!$A$2:$A$68,cf!$C$2:$C$68,params!B4015,"cubic")</f>
        <v>#NAME?</v>
      </c>
      <c r="N4015" s="195" t="e">
        <f ca="1">+_xll.BInterpol(#REF!,#REF!,params!B4015,"cubic")</f>
        <v>#NAME?</v>
      </c>
      <c r="O4015" s="153" t="e">
        <f t="shared" ca="1" si="502"/>
        <v>#NAME?</v>
      </c>
    </row>
    <row r="4016" spans="1:15">
      <c r="A4016">
        <v>4013</v>
      </c>
      <c r="B4016">
        <f t="shared" si="500"/>
        <v>16.052</v>
      </c>
      <c r="C4016" s="151" t="e">
        <f ca="1">+_xll.BInterpol(Boost!$R$6:$R$66,Boost!$AZ$6:$AZ$66,params!B4016,"cubic")</f>
        <v>#NAME?</v>
      </c>
      <c r="D4016" s="151" t="e">
        <f ca="1">+_xll.BInterpol(Boost!$R$6:$R$66,Boost!$AX$6:$AX$66,params!B4016,"cubic")</f>
        <v>#NAME?</v>
      </c>
      <c r="E4016" s="198" t="e">
        <f t="shared" ca="1" si="503"/>
        <v>#NAME?</v>
      </c>
      <c r="F4016" s="151" t="e">
        <f ca="1">+_xll.BInterpol(Boost!$R$6:$R$66,Boost!$AY$6:$AY$66,params!B4016,"cubic")</f>
        <v>#NAME?</v>
      </c>
      <c r="G4016" s="151" t="e">
        <f ca="1">_xll.BInterpol(cf!$A$2:$A$68,cf!$B$2:$B$68,params!B4016,"cubic")/100</f>
        <v>#NAME?</v>
      </c>
      <c r="H4016" s="199" t="e">
        <f t="shared" ca="1" si="504"/>
        <v>#NAME?</v>
      </c>
      <c r="I4016" s="152">
        <f t="shared" si="507"/>
        <v>0.23473517862970517</v>
      </c>
      <c r="J4016" s="152">
        <f t="shared" si="505"/>
        <v>5.1019355384318565E-5</v>
      </c>
      <c r="K4016" s="3" t="e">
        <f t="shared" ca="1" si="501"/>
        <v>#NAME?</v>
      </c>
      <c r="L4016" s="153" t="e">
        <f t="shared" ca="1" si="506"/>
        <v>#NAME?</v>
      </c>
      <c r="M4016" s="195" t="e">
        <f ca="1">_xll.BInterpol(cf!$A$2:$A$68,cf!$C$2:$C$68,params!B4016,"cubic")</f>
        <v>#NAME?</v>
      </c>
      <c r="N4016" s="195" t="e">
        <f ca="1">+_xll.BInterpol(#REF!,#REF!,params!B4016,"cubic")</f>
        <v>#NAME?</v>
      </c>
      <c r="O4016" s="153" t="e">
        <f t="shared" ca="1" si="502"/>
        <v>#NAME?</v>
      </c>
    </row>
    <row r="4017" spans="1:15">
      <c r="A4017">
        <v>4014</v>
      </c>
      <c r="B4017">
        <f t="shared" si="500"/>
        <v>16.056000000000001</v>
      </c>
      <c r="C4017" s="151" t="e">
        <f ca="1">+_xll.BInterpol(Boost!$R$6:$R$66,Boost!$AZ$6:$AZ$66,params!B4017,"cubic")</f>
        <v>#NAME?</v>
      </c>
      <c r="D4017" s="151" t="e">
        <f ca="1">+_xll.BInterpol(Boost!$R$6:$R$66,Boost!$AX$6:$AX$66,params!B4017,"cubic")</f>
        <v>#NAME?</v>
      </c>
      <c r="E4017" s="198" t="e">
        <f t="shared" ca="1" si="503"/>
        <v>#NAME?</v>
      </c>
      <c r="F4017" s="151" t="e">
        <f ca="1">+_xll.BInterpol(Boost!$R$6:$R$66,Boost!$AY$6:$AY$66,params!B4017,"cubic")</f>
        <v>#NAME?</v>
      </c>
      <c r="G4017" s="151" t="e">
        <f ca="1">_xll.BInterpol(cf!$A$2:$A$68,cf!$B$2:$B$68,params!B4017,"cubic")/100</f>
        <v>#NAME?</v>
      </c>
      <c r="H4017" s="199" t="e">
        <f t="shared" ca="1" si="504"/>
        <v>#NAME?</v>
      </c>
      <c r="I4017" s="152">
        <f t="shared" si="507"/>
        <v>0.23478619458391248</v>
      </c>
      <c r="J4017" s="152">
        <f t="shared" si="505"/>
        <v>5.1015954207311864E-5</v>
      </c>
      <c r="K4017" s="3" t="e">
        <f t="shared" ca="1" si="501"/>
        <v>#NAME?</v>
      </c>
      <c r="L4017" s="153" t="e">
        <f t="shared" ca="1" si="506"/>
        <v>#NAME?</v>
      </c>
      <c r="M4017" s="195" t="e">
        <f ca="1">_xll.BInterpol(cf!$A$2:$A$68,cf!$C$2:$C$68,params!B4017,"cubic")</f>
        <v>#NAME?</v>
      </c>
      <c r="N4017" s="195" t="e">
        <f ca="1">+_xll.BInterpol(#REF!,#REF!,params!B4017,"cubic")</f>
        <v>#NAME?</v>
      </c>
      <c r="O4017" s="153" t="e">
        <f t="shared" ca="1" si="502"/>
        <v>#NAME?</v>
      </c>
    </row>
    <row r="4018" spans="1:15">
      <c r="A4018">
        <v>4015</v>
      </c>
      <c r="B4018">
        <f t="shared" si="500"/>
        <v>16.059999999999999</v>
      </c>
      <c r="C4018" s="151" t="e">
        <f ca="1">+_xll.BInterpol(Boost!$R$6:$R$66,Boost!$AZ$6:$AZ$66,params!B4018,"cubic")</f>
        <v>#NAME?</v>
      </c>
      <c r="D4018" s="151" t="e">
        <f ca="1">+_xll.BInterpol(Boost!$R$6:$R$66,Boost!$AX$6:$AX$66,params!B4018,"cubic")</f>
        <v>#NAME?</v>
      </c>
      <c r="E4018" s="198" t="e">
        <f t="shared" ca="1" si="503"/>
        <v>#NAME?</v>
      </c>
      <c r="F4018" s="151" t="e">
        <f ca="1">+_xll.BInterpol(Boost!$R$6:$R$66,Boost!$AY$6:$AY$66,params!B4018,"cubic")</f>
        <v>#NAME?</v>
      </c>
      <c r="G4018" s="151" t="e">
        <f ca="1">_xll.BInterpol(cf!$A$2:$A$68,cf!$B$2:$B$68,params!B4018,"cubic")/100</f>
        <v>#NAME?</v>
      </c>
      <c r="H4018" s="199" t="e">
        <f t="shared" ca="1" si="504"/>
        <v>#NAME?</v>
      </c>
      <c r="I4018" s="152">
        <f t="shared" si="507"/>
        <v>0.2348372071371696</v>
      </c>
      <c r="J4018" s="152">
        <f t="shared" si="505"/>
        <v>5.1012553257123727E-5</v>
      </c>
      <c r="K4018" s="3" t="e">
        <f t="shared" ca="1" si="501"/>
        <v>#NAME?</v>
      </c>
      <c r="L4018" s="153" t="e">
        <f t="shared" ca="1" si="506"/>
        <v>#NAME?</v>
      </c>
      <c r="M4018" s="195" t="e">
        <f ca="1">_xll.BInterpol(cf!$A$2:$A$68,cf!$C$2:$C$68,params!B4018,"cubic")</f>
        <v>#NAME?</v>
      </c>
      <c r="N4018" s="195" t="e">
        <f ca="1">+_xll.BInterpol(#REF!,#REF!,params!B4018,"cubic")</f>
        <v>#NAME?</v>
      </c>
      <c r="O4018" s="153" t="e">
        <f t="shared" ca="1" si="502"/>
        <v>#NAME?</v>
      </c>
    </row>
    <row r="4019" spans="1:15">
      <c r="A4019">
        <v>4016</v>
      </c>
      <c r="B4019">
        <f t="shared" si="500"/>
        <v>16.064</v>
      </c>
      <c r="C4019" s="151" t="e">
        <f ca="1">+_xll.BInterpol(Boost!$R$6:$R$66,Boost!$AZ$6:$AZ$66,params!B4019,"cubic")</f>
        <v>#NAME?</v>
      </c>
      <c r="D4019" s="151" t="e">
        <f ca="1">+_xll.BInterpol(Boost!$R$6:$R$66,Boost!$AX$6:$AX$66,params!B4019,"cubic")</f>
        <v>#NAME?</v>
      </c>
      <c r="E4019" s="198" t="e">
        <f t="shared" ca="1" si="503"/>
        <v>#NAME?</v>
      </c>
      <c r="F4019" s="151" t="e">
        <f ca="1">+_xll.BInterpol(Boost!$R$6:$R$66,Boost!$AY$6:$AY$66,params!B4019,"cubic")</f>
        <v>#NAME?</v>
      </c>
      <c r="G4019" s="151" t="e">
        <f ca="1">_xll.BInterpol(cf!$A$2:$A$68,cf!$B$2:$B$68,params!B4019,"cubic")/100</f>
        <v>#NAME?</v>
      </c>
      <c r="H4019" s="199" t="e">
        <f t="shared" ca="1" si="504"/>
        <v>#NAME?</v>
      </c>
      <c r="I4019" s="152">
        <f t="shared" si="507"/>
        <v>0.23488821628970313</v>
      </c>
      <c r="J4019" s="152">
        <f t="shared" si="505"/>
        <v>5.1009152533532109E-5</v>
      </c>
      <c r="K4019" s="3" t="e">
        <f t="shared" ca="1" si="501"/>
        <v>#NAME?</v>
      </c>
      <c r="L4019" s="153" t="e">
        <f t="shared" ca="1" si="506"/>
        <v>#NAME?</v>
      </c>
      <c r="M4019" s="195" t="e">
        <f ca="1">_xll.BInterpol(cf!$A$2:$A$68,cf!$C$2:$C$68,params!B4019,"cubic")</f>
        <v>#NAME?</v>
      </c>
      <c r="N4019" s="195" t="e">
        <f ca="1">+_xll.BInterpol(#REF!,#REF!,params!B4019,"cubic")</f>
        <v>#NAME?</v>
      </c>
      <c r="O4019" s="153" t="e">
        <f t="shared" ca="1" si="502"/>
        <v>#NAME?</v>
      </c>
    </row>
    <row r="4020" spans="1:15">
      <c r="A4020">
        <v>4017</v>
      </c>
      <c r="B4020">
        <f t="shared" si="500"/>
        <v>16.068000000000001</v>
      </c>
      <c r="C4020" s="151" t="e">
        <f ca="1">+_xll.BInterpol(Boost!$R$6:$R$66,Boost!$AZ$6:$AZ$66,params!B4020,"cubic")</f>
        <v>#NAME?</v>
      </c>
      <c r="D4020" s="151" t="e">
        <f ca="1">+_xll.BInterpol(Boost!$R$6:$R$66,Boost!$AX$6:$AX$66,params!B4020,"cubic")</f>
        <v>#NAME?</v>
      </c>
      <c r="E4020" s="198" t="e">
        <f t="shared" ca="1" si="503"/>
        <v>#NAME?</v>
      </c>
      <c r="F4020" s="151" t="e">
        <f ca="1">+_xll.BInterpol(Boost!$R$6:$R$66,Boost!$AY$6:$AY$66,params!B4020,"cubic")</f>
        <v>#NAME?</v>
      </c>
      <c r="G4020" s="151" t="e">
        <f ca="1">_xll.BInterpol(cf!$A$2:$A$68,cf!$B$2:$B$68,params!B4020,"cubic")/100</f>
        <v>#NAME?</v>
      </c>
      <c r="H4020" s="199" t="e">
        <f t="shared" ca="1" si="504"/>
        <v>#NAME?</v>
      </c>
      <c r="I4020" s="152">
        <f t="shared" si="507"/>
        <v>0.23493922204173989</v>
      </c>
      <c r="J4020" s="152">
        <f t="shared" si="505"/>
        <v>5.1005752036759056E-5</v>
      </c>
      <c r="K4020" s="3" t="e">
        <f t="shared" ca="1" si="501"/>
        <v>#NAME?</v>
      </c>
      <c r="L4020" s="153" t="e">
        <f t="shared" ca="1" si="506"/>
        <v>#NAME?</v>
      </c>
      <c r="M4020" s="195" t="e">
        <f ca="1">_xll.BInterpol(cf!$A$2:$A$68,cf!$C$2:$C$68,params!B4020,"cubic")</f>
        <v>#NAME?</v>
      </c>
      <c r="N4020" s="195" t="e">
        <f ca="1">+_xll.BInterpol(#REF!,#REF!,params!B4020,"cubic")</f>
        <v>#NAME?</v>
      </c>
      <c r="O4020" s="153" t="e">
        <f t="shared" ca="1" si="502"/>
        <v>#NAME?</v>
      </c>
    </row>
    <row r="4021" spans="1:15">
      <c r="A4021">
        <v>4018</v>
      </c>
      <c r="B4021">
        <f t="shared" si="500"/>
        <v>16.071999999999999</v>
      </c>
      <c r="C4021" s="151" t="e">
        <f ca="1">+_xll.BInterpol(Boost!$R$6:$R$66,Boost!$AZ$6:$AZ$66,params!B4021,"cubic")</f>
        <v>#NAME?</v>
      </c>
      <c r="D4021" s="151" t="e">
        <f ca="1">+_xll.BInterpol(Boost!$R$6:$R$66,Boost!$AX$6:$AX$66,params!B4021,"cubic")</f>
        <v>#NAME?</v>
      </c>
      <c r="E4021" s="198" t="e">
        <f t="shared" ca="1" si="503"/>
        <v>#NAME?</v>
      </c>
      <c r="F4021" s="151" t="e">
        <f ca="1">+_xll.BInterpol(Boost!$R$6:$R$66,Boost!$AY$6:$AY$66,params!B4021,"cubic")</f>
        <v>#NAME?</v>
      </c>
      <c r="G4021" s="151" t="e">
        <f ca="1">_xll.BInterpol(cf!$A$2:$A$68,cf!$B$2:$B$68,params!B4021,"cubic")/100</f>
        <v>#NAME?</v>
      </c>
      <c r="H4021" s="199" t="e">
        <f t="shared" ca="1" si="504"/>
        <v>#NAME?</v>
      </c>
      <c r="I4021" s="152">
        <f t="shared" si="507"/>
        <v>0.23499022439350647</v>
      </c>
      <c r="J4021" s="152">
        <f t="shared" si="505"/>
        <v>5.1002351766582521E-5</v>
      </c>
      <c r="K4021" s="3" t="e">
        <f t="shared" ca="1" si="501"/>
        <v>#NAME?</v>
      </c>
      <c r="L4021" s="153" t="e">
        <f t="shared" ca="1" si="506"/>
        <v>#NAME?</v>
      </c>
      <c r="M4021" s="195" t="e">
        <f ca="1">_xll.BInterpol(cf!$A$2:$A$68,cf!$C$2:$C$68,params!B4021,"cubic")</f>
        <v>#NAME?</v>
      </c>
      <c r="N4021" s="195" t="e">
        <f ca="1">+_xll.BInterpol(#REF!,#REF!,params!B4021,"cubic")</f>
        <v>#NAME?</v>
      </c>
      <c r="O4021" s="153" t="e">
        <f t="shared" ca="1" si="502"/>
        <v>#NAME?</v>
      </c>
    </row>
    <row r="4022" spans="1:15">
      <c r="A4022">
        <v>4019</v>
      </c>
      <c r="B4022">
        <f t="shared" si="500"/>
        <v>16.076000000000001</v>
      </c>
      <c r="C4022" s="151" t="e">
        <f ca="1">+_xll.BInterpol(Boost!$R$6:$R$66,Boost!$AZ$6:$AZ$66,params!B4022,"cubic")</f>
        <v>#NAME?</v>
      </c>
      <c r="D4022" s="151" t="e">
        <f ca="1">+_xll.BInterpol(Boost!$R$6:$R$66,Boost!$AX$6:$AX$66,params!B4022,"cubic")</f>
        <v>#NAME?</v>
      </c>
      <c r="E4022" s="198" t="e">
        <f t="shared" ca="1" si="503"/>
        <v>#NAME?</v>
      </c>
      <c r="F4022" s="151" t="e">
        <f ca="1">+_xll.BInterpol(Boost!$R$6:$R$66,Boost!$AY$6:$AY$66,params!B4022,"cubic")</f>
        <v>#NAME?</v>
      </c>
      <c r="G4022" s="151" t="e">
        <f ca="1">_xll.BInterpol(cf!$A$2:$A$68,cf!$B$2:$B$68,params!B4022,"cubic")/100</f>
        <v>#NAME?</v>
      </c>
      <c r="H4022" s="199" t="e">
        <f t="shared" ca="1" si="504"/>
        <v>#NAME?</v>
      </c>
      <c r="I4022" s="152">
        <f t="shared" si="507"/>
        <v>0.23504122334522959</v>
      </c>
      <c r="J4022" s="152">
        <f t="shared" si="505"/>
        <v>5.0998951723113528E-5</v>
      </c>
      <c r="K4022" s="3" t="e">
        <f t="shared" ca="1" si="501"/>
        <v>#NAME?</v>
      </c>
      <c r="L4022" s="153" t="e">
        <f t="shared" ca="1" si="506"/>
        <v>#NAME?</v>
      </c>
      <c r="M4022" s="195" t="e">
        <f ca="1">_xll.BInterpol(cf!$A$2:$A$68,cf!$C$2:$C$68,params!B4022,"cubic")</f>
        <v>#NAME?</v>
      </c>
      <c r="N4022" s="195" t="e">
        <f ca="1">+_xll.BInterpol(#REF!,#REF!,params!B4022,"cubic")</f>
        <v>#NAME?</v>
      </c>
      <c r="O4022" s="153" t="e">
        <f t="shared" ca="1" si="502"/>
        <v>#NAME?</v>
      </c>
    </row>
    <row r="4023" spans="1:15">
      <c r="A4023">
        <v>4020</v>
      </c>
      <c r="B4023">
        <f t="shared" si="500"/>
        <v>16.079999999999998</v>
      </c>
      <c r="C4023" s="151" t="e">
        <f ca="1">+_xll.BInterpol(Boost!$R$6:$R$66,Boost!$AZ$6:$AZ$66,params!B4023,"cubic")</f>
        <v>#NAME?</v>
      </c>
      <c r="D4023" s="151" t="e">
        <f ca="1">+_xll.BInterpol(Boost!$R$6:$R$66,Boost!$AX$6:$AX$66,params!B4023,"cubic")</f>
        <v>#NAME?</v>
      </c>
      <c r="E4023" s="198" t="e">
        <f t="shared" ca="1" si="503"/>
        <v>#NAME?</v>
      </c>
      <c r="F4023" s="151" t="e">
        <f ca="1">+_xll.BInterpol(Boost!$R$6:$R$66,Boost!$AY$6:$AY$66,params!B4023,"cubic")</f>
        <v>#NAME?</v>
      </c>
      <c r="G4023" s="151" t="e">
        <f ca="1">_xll.BInterpol(cf!$A$2:$A$68,cf!$B$2:$B$68,params!B4023,"cubic")/100</f>
        <v>#NAME?</v>
      </c>
      <c r="H4023" s="199" t="e">
        <f t="shared" ca="1" si="504"/>
        <v>#NAME?</v>
      </c>
      <c r="I4023" s="152">
        <f t="shared" si="507"/>
        <v>0.23509221889713605</v>
      </c>
      <c r="J4023" s="152">
        <f t="shared" si="505"/>
        <v>5.0995551906463099E-5</v>
      </c>
      <c r="K4023" s="3" t="e">
        <f t="shared" ca="1" si="501"/>
        <v>#NAME?</v>
      </c>
      <c r="L4023" s="153" t="e">
        <f t="shared" ca="1" si="506"/>
        <v>#NAME?</v>
      </c>
      <c r="M4023" s="195" t="e">
        <f ca="1">_xll.BInterpol(cf!$A$2:$A$68,cf!$C$2:$C$68,params!B4023,"cubic")</f>
        <v>#NAME?</v>
      </c>
      <c r="N4023" s="195" t="e">
        <f ca="1">+_xll.BInterpol(#REF!,#REF!,params!B4023,"cubic")</f>
        <v>#NAME?</v>
      </c>
      <c r="O4023" s="153" t="e">
        <f t="shared" ca="1" si="502"/>
        <v>#NAME?</v>
      </c>
    </row>
    <row r="4024" spans="1:15">
      <c r="A4024">
        <v>4021</v>
      </c>
      <c r="B4024">
        <f t="shared" si="500"/>
        <v>16.084</v>
      </c>
      <c r="C4024" s="151" t="e">
        <f ca="1">+_xll.BInterpol(Boost!$R$6:$R$66,Boost!$AZ$6:$AZ$66,params!B4024,"cubic")</f>
        <v>#NAME?</v>
      </c>
      <c r="D4024" s="151" t="e">
        <f ca="1">+_xll.BInterpol(Boost!$R$6:$R$66,Boost!$AX$6:$AX$66,params!B4024,"cubic")</f>
        <v>#NAME?</v>
      </c>
      <c r="E4024" s="198" t="e">
        <f t="shared" ca="1" si="503"/>
        <v>#NAME?</v>
      </c>
      <c r="F4024" s="151" t="e">
        <f ca="1">+_xll.BInterpol(Boost!$R$6:$R$66,Boost!$AY$6:$AY$66,params!B4024,"cubic")</f>
        <v>#NAME?</v>
      </c>
      <c r="G4024" s="151" t="e">
        <f ca="1">_xll.BInterpol(cf!$A$2:$A$68,cf!$B$2:$B$68,params!B4024,"cubic")/100</f>
        <v>#NAME?</v>
      </c>
      <c r="H4024" s="199" t="e">
        <f t="shared" ca="1" si="504"/>
        <v>#NAME?</v>
      </c>
      <c r="I4024" s="152">
        <f t="shared" si="507"/>
        <v>0.23514321104945224</v>
      </c>
      <c r="J4024" s="152">
        <f t="shared" si="505"/>
        <v>5.0992152316187145E-5</v>
      </c>
      <c r="K4024" s="3" t="e">
        <f t="shared" ca="1" si="501"/>
        <v>#NAME?</v>
      </c>
      <c r="L4024" s="153" t="e">
        <f t="shared" ca="1" si="506"/>
        <v>#NAME?</v>
      </c>
      <c r="M4024" s="195" t="e">
        <f ca="1">_xll.BInterpol(cf!$A$2:$A$68,cf!$C$2:$C$68,params!B4024,"cubic")</f>
        <v>#NAME?</v>
      </c>
      <c r="N4024" s="195" t="e">
        <f ca="1">+_xll.BInterpol(#REF!,#REF!,params!B4024,"cubic")</f>
        <v>#NAME?</v>
      </c>
      <c r="O4024" s="153" t="e">
        <f t="shared" ca="1" si="502"/>
        <v>#NAME?</v>
      </c>
    </row>
    <row r="4025" spans="1:15">
      <c r="A4025">
        <v>4022</v>
      </c>
      <c r="B4025">
        <f t="shared" si="500"/>
        <v>16.088000000000001</v>
      </c>
      <c r="C4025" s="151" t="e">
        <f ca="1">+_xll.BInterpol(Boost!$R$6:$R$66,Boost!$AZ$6:$AZ$66,params!B4025,"cubic")</f>
        <v>#NAME?</v>
      </c>
      <c r="D4025" s="151" t="e">
        <f ca="1">+_xll.BInterpol(Boost!$R$6:$R$66,Boost!$AX$6:$AX$66,params!B4025,"cubic")</f>
        <v>#NAME?</v>
      </c>
      <c r="E4025" s="198" t="e">
        <f t="shared" ca="1" si="503"/>
        <v>#NAME?</v>
      </c>
      <c r="F4025" s="151" t="e">
        <f ca="1">+_xll.BInterpol(Boost!$R$6:$R$66,Boost!$AY$6:$AY$66,params!B4025,"cubic")</f>
        <v>#NAME?</v>
      </c>
      <c r="G4025" s="151" t="e">
        <f ca="1">_xll.BInterpol(cf!$A$2:$A$68,cf!$B$2:$B$68,params!B4025,"cubic")/100</f>
        <v>#NAME?</v>
      </c>
      <c r="H4025" s="199" t="e">
        <f t="shared" ca="1" si="504"/>
        <v>#NAME?</v>
      </c>
      <c r="I4025" s="152">
        <f t="shared" si="507"/>
        <v>0.23519419980240497</v>
      </c>
      <c r="J4025" s="152">
        <f t="shared" si="505"/>
        <v>5.0988752952729754E-5</v>
      </c>
      <c r="K4025" s="3" t="e">
        <f t="shared" ca="1" si="501"/>
        <v>#NAME?</v>
      </c>
      <c r="L4025" s="153" t="e">
        <f t="shared" ca="1" si="506"/>
        <v>#NAME?</v>
      </c>
      <c r="M4025" s="195" t="e">
        <f ca="1">_xll.BInterpol(cf!$A$2:$A$68,cf!$C$2:$C$68,params!B4025,"cubic")</f>
        <v>#NAME?</v>
      </c>
      <c r="N4025" s="195" t="e">
        <f ca="1">+_xll.BInterpol(#REF!,#REF!,params!B4025,"cubic")</f>
        <v>#NAME?</v>
      </c>
      <c r="O4025" s="153" t="e">
        <f t="shared" ca="1" si="502"/>
        <v>#NAME?</v>
      </c>
    </row>
    <row r="4026" spans="1:15">
      <c r="A4026">
        <v>4023</v>
      </c>
      <c r="B4026">
        <f t="shared" si="500"/>
        <v>16.091999999999999</v>
      </c>
      <c r="C4026" s="151" t="e">
        <f ca="1">+_xll.BInterpol(Boost!$R$6:$R$66,Boost!$AZ$6:$AZ$66,params!B4026,"cubic")</f>
        <v>#NAME?</v>
      </c>
      <c r="D4026" s="151" t="e">
        <f ca="1">+_xll.BInterpol(Boost!$R$6:$R$66,Boost!$AX$6:$AX$66,params!B4026,"cubic")</f>
        <v>#NAME?</v>
      </c>
      <c r="E4026" s="198" t="e">
        <f t="shared" ca="1" si="503"/>
        <v>#NAME?</v>
      </c>
      <c r="F4026" s="151" t="e">
        <f ca="1">+_xll.BInterpol(Boost!$R$6:$R$66,Boost!$AY$6:$AY$66,params!B4026,"cubic")</f>
        <v>#NAME?</v>
      </c>
      <c r="G4026" s="151" t="e">
        <f ca="1">_xll.BInterpol(cf!$A$2:$A$68,cf!$B$2:$B$68,params!B4026,"cubic")/100</f>
        <v>#NAME?</v>
      </c>
      <c r="H4026" s="199" t="e">
        <f t="shared" ca="1" si="504"/>
        <v>#NAME?</v>
      </c>
      <c r="I4026" s="152">
        <f t="shared" si="507"/>
        <v>0.23524518515622073</v>
      </c>
      <c r="J4026" s="152">
        <f t="shared" si="505"/>
        <v>5.0985353815757861E-5</v>
      </c>
      <c r="K4026" s="3" t="e">
        <f t="shared" ca="1" si="501"/>
        <v>#NAME?</v>
      </c>
      <c r="L4026" s="153" t="e">
        <f t="shared" ca="1" si="506"/>
        <v>#NAME?</v>
      </c>
      <c r="M4026" s="195" t="e">
        <f ca="1">_xll.BInterpol(cf!$A$2:$A$68,cf!$C$2:$C$68,params!B4026,"cubic")</f>
        <v>#NAME?</v>
      </c>
      <c r="N4026" s="195" t="e">
        <f ca="1">+_xll.BInterpol(#REF!,#REF!,params!B4026,"cubic")</f>
        <v>#NAME?</v>
      </c>
      <c r="O4026" s="153" t="e">
        <f t="shared" ca="1" si="502"/>
        <v>#NAME?</v>
      </c>
    </row>
    <row r="4027" spans="1:15">
      <c r="A4027">
        <v>4024</v>
      </c>
      <c r="B4027">
        <f t="shared" si="500"/>
        <v>16.096</v>
      </c>
      <c r="C4027" s="151" t="e">
        <f ca="1">+_xll.BInterpol(Boost!$R$6:$R$66,Boost!$AZ$6:$AZ$66,params!B4027,"cubic")</f>
        <v>#NAME?</v>
      </c>
      <c r="D4027" s="151" t="e">
        <f ca="1">+_xll.BInterpol(Boost!$R$6:$R$66,Boost!$AX$6:$AX$66,params!B4027,"cubic")</f>
        <v>#NAME?</v>
      </c>
      <c r="E4027" s="198" t="e">
        <f t="shared" ca="1" si="503"/>
        <v>#NAME?</v>
      </c>
      <c r="F4027" s="151" t="e">
        <f ca="1">+_xll.BInterpol(Boost!$R$6:$R$66,Boost!$AY$6:$AY$66,params!B4027,"cubic")</f>
        <v>#NAME?</v>
      </c>
      <c r="G4027" s="151" t="e">
        <f ca="1">_xll.BInterpol(cf!$A$2:$A$68,cf!$B$2:$B$68,params!B4027,"cubic")/100</f>
        <v>#NAME?</v>
      </c>
      <c r="H4027" s="199" t="e">
        <f t="shared" ca="1" si="504"/>
        <v>#NAME?</v>
      </c>
      <c r="I4027" s="152">
        <f t="shared" si="507"/>
        <v>0.23529616711112633</v>
      </c>
      <c r="J4027" s="152">
        <f t="shared" si="505"/>
        <v>5.0981954905604532E-5</v>
      </c>
      <c r="K4027" s="3" t="e">
        <f t="shared" ca="1" si="501"/>
        <v>#NAME?</v>
      </c>
      <c r="L4027" s="153" t="e">
        <f t="shared" ca="1" si="506"/>
        <v>#NAME?</v>
      </c>
      <c r="M4027" s="195" t="e">
        <f ca="1">_xll.BInterpol(cf!$A$2:$A$68,cf!$C$2:$C$68,params!B4027,"cubic")</f>
        <v>#NAME?</v>
      </c>
      <c r="N4027" s="195" t="e">
        <f ca="1">+_xll.BInterpol(#REF!,#REF!,params!B4027,"cubic")</f>
        <v>#NAME?</v>
      </c>
      <c r="O4027" s="153" t="e">
        <f t="shared" ca="1" si="502"/>
        <v>#NAME?</v>
      </c>
    </row>
    <row r="4028" spans="1:15">
      <c r="A4028">
        <v>4025</v>
      </c>
      <c r="B4028">
        <f t="shared" si="500"/>
        <v>16.100000000000001</v>
      </c>
      <c r="C4028" s="151" t="e">
        <f ca="1">+_xll.BInterpol(Boost!$R$6:$R$66,Boost!$AZ$6:$AZ$66,params!B4028,"cubic")</f>
        <v>#NAME?</v>
      </c>
      <c r="D4028" s="151" t="e">
        <f ca="1">+_xll.BInterpol(Boost!$R$6:$R$66,Boost!$AX$6:$AX$66,params!B4028,"cubic")</f>
        <v>#NAME?</v>
      </c>
      <c r="E4028" s="198" t="e">
        <f t="shared" ca="1" si="503"/>
        <v>#NAME?</v>
      </c>
      <c r="F4028" s="151" t="e">
        <f ca="1">+_xll.BInterpol(Boost!$R$6:$R$66,Boost!$AY$6:$AY$66,params!B4028,"cubic")</f>
        <v>#NAME?</v>
      </c>
      <c r="G4028" s="151" t="e">
        <f ca="1">_xll.BInterpol(cf!$A$2:$A$68,cf!$B$2:$B$68,params!B4028,"cubic")/100</f>
        <v>#NAME?</v>
      </c>
      <c r="H4028" s="199" t="e">
        <f t="shared" ca="1" si="504"/>
        <v>#NAME?</v>
      </c>
      <c r="I4028" s="152">
        <f t="shared" si="507"/>
        <v>0.23534714566734816</v>
      </c>
      <c r="J4028" s="152">
        <f t="shared" si="505"/>
        <v>5.0978556221825677E-5</v>
      </c>
      <c r="K4028" s="3" t="e">
        <f t="shared" ca="1" si="501"/>
        <v>#NAME?</v>
      </c>
      <c r="L4028" s="153" t="e">
        <f t="shared" ca="1" si="506"/>
        <v>#NAME?</v>
      </c>
      <c r="M4028" s="195" t="e">
        <f ca="1">_xll.BInterpol(cf!$A$2:$A$68,cf!$C$2:$C$68,params!B4028,"cubic")</f>
        <v>#NAME?</v>
      </c>
      <c r="N4028" s="195" t="e">
        <f ca="1">+_xll.BInterpol(#REF!,#REF!,params!B4028,"cubic")</f>
        <v>#NAME?</v>
      </c>
      <c r="O4028" s="153" t="e">
        <f t="shared" ca="1" si="502"/>
        <v>#NAME?</v>
      </c>
    </row>
    <row r="4029" spans="1:15">
      <c r="A4029">
        <v>4026</v>
      </c>
      <c r="B4029">
        <f t="shared" si="500"/>
        <v>16.103999999999999</v>
      </c>
      <c r="C4029" s="151" t="e">
        <f ca="1">+_xll.BInterpol(Boost!$R$6:$R$66,Boost!$AZ$6:$AZ$66,params!B4029,"cubic")</f>
        <v>#NAME?</v>
      </c>
      <c r="D4029" s="151" t="e">
        <f ca="1">+_xll.BInterpol(Boost!$R$6:$R$66,Boost!$AX$6:$AX$66,params!B4029,"cubic")</f>
        <v>#NAME?</v>
      </c>
      <c r="E4029" s="198" t="e">
        <f t="shared" ca="1" si="503"/>
        <v>#NAME?</v>
      </c>
      <c r="F4029" s="151" t="e">
        <f ca="1">+_xll.BInterpol(Boost!$R$6:$R$66,Boost!$AY$6:$AY$66,params!B4029,"cubic")</f>
        <v>#NAME?</v>
      </c>
      <c r="G4029" s="151" t="e">
        <f ca="1">_xll.BInterpol(cf!$A$2:$A$68,cf!$B$2:$B$68,params!B4029,"cubic")/100</f>
        <v>#NAME?</v>
      </c>
      <c r="H4029" s="199" t="e">
        <f t="shared" ca="1" si="504"/>
        <v>#NAME?</v>
      </c>
      <c r="I4029" s="152">
        <f t="shared" si="507"/>
        <v>0.2353981208251128</v>
      </c>
      <c r="J4029" s="152">
        <f t="shared" si="505"/>
        <v>5.0975157764643342E-5</v>
      </c>
      <c r="K4029" s="3" t="e">
        <f t="shared" ca="1" si="501"/>
        <v>#NAME?</v>
      </c>
      <c r="L4029" s="153" t="e">
        <f t="shared" ca="1" si="506"/>
        <v>#NAME?</v>
      </c>
      <c r="M4029" s="195" t="e">
        <f ca="1">_xll.BInterpol(cf!$A$2:$A$68,cf!$C$2:$C$68,params!B4029,"cubic")</f>
        <v>#NAME?</v>
      </c>
      <c r="N4029" s="195" t="e">
        <f ca="1">+_xll.BInterpol(#REF!,#REF!,params!B4029,"cubic")</f>
        <v>#NAME?</v>
      </c>
      <c r="O4029" s="153" t="e">
        <f t="shared" ca="1" si="502"/>
        <v>#NAME?</v>
      </c>
    </row>
    <row r="4030" spans="1:15">
      <c r="A4030">
        <v>4027</v>
      </c>
      <c r="B4030">
        <f t="shared" si="500"/>
        <v>16.108000000000001</v>
      </c>
      <c r="C4030" s="151" t="e">
        <f ca="1">+_xll.BInterpol(Boost!$R$6:$R$66,Boost!$AZ$6:$AZ$66,params!B4030,"cubic")</f>
        <v>#NAME?</v>
      </c>
      <c r="D4030" s="151" t="e">
        <f ca="1">+_xll.BInterpol(Boost!$R$6:$R$66,Boost!$AX$6:$AX$66,params!B4030,"cubic")</f>
        <v>#NAME?</v>
      </c>
      <c r="E4030" s="198" t="e">
        <f t="shared" ca="1" si="503"/>
        <v>#NAME?</v>
      </c>
      <c r="F4030" s="151" t="e">
        <f ca="1">+_xll.BInterpol(Boost!$R$6:$R$66,Boost!$AY$6:$AY$66,params!B4030,"cubic")</f>
        <v>#NAME?</v>
      </c>
      <c r="G4030" s="151" t="e">
        <f ca="1">_xll.BInterpol(cf!$A$2:$A$68,cf!$B$2:$B$68,params!B4030,"cubic")/100</f>
        <v>#NAME?</v>
      </c>
      <c r="H4030" s="199" t="e">
        <f t="shared" ca="1" si="504"/>
        <v>#NAME?</v>
      </c>
      <c r="I4030" s="152">
        <f t="shared" si="507"/>
        <v>0.23544909258464697</v>
      </c>
      <c r="J4030" s="152">
        <f t="shared" si="505"/>
        <v>5.0971759534168548E-5</v>
      </c>
      <c r="K4030" s="3" t="e">
        <f t="shared" ca="1" si="501"/>
        <v>#NAME?</v>
      </c>
      <c r="L4030" s="153" t="e">
        <f t="shared" ca="1" si="506"/>
        <v>#NAME?</v>
      </c>
      <c r="M4030" s="195" t="e">
        <f ca="1">_xll.BInterpol(cf!$A$2:$A$68,cf!$C$2:$C$68,params!B4030,"cubic")</f>
        <v>#NAME?</v>
      </c>
      <c r="N4030" s="195" t="e">
        <f ca="1">+_xll.BInterpol(#REF!,#REF!,params!B4030,"cubic")</f>
        <v>#NAME?</v>
      </c>
      <c r="O4030" s="153" t="e">
        <f t="shared" ca="1" si="502"/>
        <v>#NAME?</v>
      </c>
    </row>
    <row r="4031" spans="1:15">
      <c r="A4031">
        <v>4028</v>
      </c>
      <c r="B4031">
        <f t="shared" si="500"/>
        <v>16.111999999999998</v>
      </c>
      <c r="C4031" s="151" t="e">
        <f ca="1">+_xll.BInterpol(Boost!$R$6:$R$66,Boost!$AZ$6:$AZ$66,params!B4031,"cubic")</f>
        <v>#NAME?</v>
      </c>
      <c r="D4031" s="151" t="e">
        <f ca="1">+_xll.BInterpol(Boost!$R$6:$R$66,Boost!$AX$6:$AX$66,params!B4031,"cubic")</f>
        <v>#NAME?</v>
      </c>
      <c r="E4031" s="198" t="e">
        <f t="shared" ca="1" si="503"/>
        <v>#NAME?</v>
      </c>
      <c r="F4031" s="151" t="e">
        <f ca="1">+_xll.BInterpol(Boost!$R$6:$R$66,Boost!$AY$6:$AY$66,params!B4031,"cubic")</f>
        <v>#NAME?</v>
      </c>
      <c r="G4031" s="151" t="e">
        <f ca="1">_xll.BInterpol(cf!$A$2:$A$68,cf!$B$2:$B$68,params!B4031,"cubic")/100</f>
        <v>#NAME?</v>
      </c>
      <c r="H4031" s="199" t="e">
        <f t="shared" ca="1" si="504"/>
        <v>#NAME?</v>
      </c>
      <c r="I4031" s="152">
        <f t="shared" si="507"/>
        <v>0.23550006094617704</v>
      </c>
      <c r="J4031" s="152">
        <f t="shared" si="505"/>
        <v>5.0968361530068229E-5</v>
      </c>
      <c r="K4031" s="3" t="e">
        <f t="shared" ca="1" si="501"/>
        <v>#NAME?</v>
      </c>
      <c r="L4031" s="153" t="e">
        <f t="shared" ca="1" si="506"/>
        <v>#NAME?</v>
      </c>
      <c r="M4031" s="195" t="e">
        <f ca="1">_xll.BInterpol(cf!$A$2:$A$68,cf!$C$2:$C$68,params!B4031,"cubic")</f>
        <v>#NAME?</v>
      </c>
      <c r="N4031" s="195" t="e">
        <f ca="1">+_xll.BInterpol(#REF!,#REF!,params!B4031,"cubic")</f>
        <v>#NAME?</v>
      </c>
      <c r="O4031" s="153" t="e">
        <f t="shared" ca="1" si="502"/>
        <v>#NAME?</v>
      </c>
    </row>
    <row r="4032" spans="1:15">
      <c r="A4032">
        <v>4029</v>
      </c>
      <c r="B4032">
        <f t="shared" si="500"/>
        <v>16.116</v>
      </c>
      <c r="C4032" s="151" t="e">
        <f ca="1">+_xll.BInterpol(Boost!$R$6:$R$66,Boost!$AZ$6:$AZ$66,params!B4032,"cubic")</f>
        <v>#NAME?</v>
      </c>
      <c r="D4032" s="151" t="e">
        <f ca="1">+_xll.BInterpol(Boost!$R$6:$R$66,Boost!$AX$6:$AX$66,params!B4032,"cubic")</f>
        <v>#NAME?</v>
      </c>
      <c r="E4032" s="198" t="e">
        <f t="shared" ca="1" si="503"/>
        <v>#NAME?</v>
      </c>
      <c r="F4032" s="151" t="e">
        <f ca="1">+_xll.BInterpol(Boost!$R$6:$R$66,Boost!$AY$6:$AY$66,params!B4032,"cubic")</f>
        <v>#NAME?</v>
      </c>
      <c r="G4032" s="151" t="e">
        <f ca="1">_xll.BInterpol(cf!$A$2:$A$68,cf!$B$2:$B$68,params!B4032,"cubic")/100</f>
        <v>#NAME?</v>
      </c>
      <c r="H4032" s="199" t="e">
        <f t="shared" ca="1" si="504"/>
        <v>#NAME?</v>
      </c>
      <c r="I4032" s="152">
        <f t="shared" si="507"/>
        <v>0.23555102590992971</v>
      </c>
      <c r="J4032" s="152">
        <f t="shared" si="505"/>
        <v>5.0964963752675452E-5</v>
      </c>
      <c r="K4032" s="3" t="e">
        <f t="shared" ca="1" si="501"/>
        <v>#NAME?</v>
      </c>
      <c r="L4032" s="153" t="e">
        <f t="shared" ca="1" si="506"/>
        <v>#NAME?</v>
      </c>
      <c r="M4032" s="195" t="e">
        <f ca="1">_xll.BInterpol(cf!$A$2:$A$68,cf!$C$2:$C$68,params!B4032,"cubic")</f>
        <v>#NAME?</v>
      </c>
      <c r="N4032" s="195" t="e">
        <f ca="1">+_xll.BInterpol(#REF!,#REF!,params!B4032,"cubic")</f>
        <v>#NAME?</v>
      </c>
      <c r="O4032" s="153" t="e">
        <f t="shared" ca="1" si="502"/>
        <v>#NAME?</v>
      </c>
    </row>
    <row r="4033" spans="1:15">
      <c r="A4033">
        <v>4030</v>
      </c>
      <c r="B4033">
        <f t="shared" si="500"/>
        <v>16.12</v>
      </c>
      <c r="C4033" s="151" t="e">
        <f ca="1">+_xll.BInterpol(Boost!$R$6:$R$66,Boost!$AZ$6:$AZ$66,params!B4033,"cubic")</f>
        <v>#NAME?</v>
      </c>
      <c r="D4033" s="151" t="e">
        <f ca="1">+_xll.BInterpol(Boost!$R$6:$R$66,Boost!$AX$6:$AX$66,params!B4033,"cubic")</f>
        <v>#NAME?</v>
      </c>
      <c r="E4033" s="198" t="e">
        <f t="shared" ca="1" si="503"/>
        <v>#NAME?</v>
      </c>
      <c r="F4033" s="151" t="e">
        <f ca="1">+_xll.BInterpol(Boost!$R$6:$R$66,Boost!$AY$6:$AY$66,params!B4033,"cubic")</f>
        <v>#NAME?</v>
      </c>
      <c r="G4033" s="151" t="e">
        <f ca="1">_xll.BInterpol(cf!$A$2:$A$68,cf!$B$2:$B$68,params!B4033,"cubic")/100</f>
        <v>#NAME?</v>
      </c>
      <c r="H4033" s="199" t="e">
        <f t="shared" ca="1" si="504"/>
        <v>#NAME?</v>
      </c>
      <c r="I4033" s="152">
        <f t="shared" si="507"/>
        <v>0.23560198747613126</v>
      </c>
      <c r="J4033" s="152">
        <f t="shared" si="505"/>
        <v>5.0961566201546127E-5</v>
      </c>
      <c r="K4033" s="3" t="e">
        <f t="shared" ca="1" si="501"/>
        <v>#NAME?</v>
      </c>
      <c r="L4033" s="153" t="e">
        <f t="shared" ca="1" si="506"/>
        <v>#NAME?</v>
      </c>
      <c r="M4033" s="195" t="e">
        <f ca="1">_xll.BInterpol(cf!$A$2:$A$68,cf!$C$2:$C$68,params!B4033,"cubic")</f>
        <v>#NAME?</v>
      </c>
      <c r="N4033" s="195" t="e">
        <f ca="1">+_xll.BInterpol(#REF!,#REF!,params!B4033,"cubic")</f>
        <v>#NAME?</v>
      </c>
      <c r="O4033" s="153" t="e">
        <f t="shared" ca="1" si="502"/>
        <v>#NAME?</v>
      </c>
    </row>
    <row r="4034" spans="1:15">
      <c r="A4034">
        <v>4031</v>
      </c>
      <c r="B4034">
        <f t="shared" si="500"/>
        <v>16.123999999999999</v>
      </c>
      <c r="C4034" s="151" t="e">
        <f ca="1">+_xll.BInterpol(Boost!$R$6:$R$66,Boost!$AZ$6:$AZ$66,params!B4034,"cubic")</f>
        <v>#NAME?</v>
      </c>
      <c r="D4034" s="151" t="e">
        <f ca="1">+_xll.BInterpol(Boost!$R$6:$R$66,Boost!$AX$6:$AX$66,params!B4034,"cubic")</f>
        <v>#NAME?</v>
      </c>
      <c r="E4034" s="198" t="e">
        <f t="shared" ca="1" si="503"/>
        <v>#NAME?</v>
      </c>
      <c r="F4034" s="151" t="e">
        <f ca="1">+_xll.BInterpol(Boost!$R$6:$R$66,Boost!$AY$6:$AY$66,params!B4034,"cubic")</f>
        <v>#NAME?</v>
      </c>
      <c r="G4034" s="151" t="e">
        <f ca="1">_xll.BInterpol(cf!$A$2:$A$68,cf!$B$2:$B$68,params!B4034,"cubic")/100</f>
        <v>#NAME?</v>
      </c>
      <c r="H4034" s="199" t="e">
        <f t="shared" ca="1" si="504"/>
        <v>#NAME?</v>
      </c>
      <c r="I4034" s="152">
        <f t="shared" si="507"/>
        <v>0.23565294564500827</v>
      </c>
      <c r="J4034" s="152">
        <f t="shared" si="505"/>
        <v>5.0958168877013321E-5</v>
      </c>
      <c r="K4034" s="3" t="e">
        <f t="shared" ca="1" si="501"/>
        <v>#NAME?</v>
      </c>
      <c r="L4034" s="153" t="e">
        <f t="shared" ca="1" si="506"/>
        <v>#NAME?</v>
      </c>
      <c r="M4034" s="195" t="e">
        <f ca="1">_xll.BInterpol(cf!$A$2:$A$68,cf!$C$2:$C$68,params!B4034,"cubic")</f>
        <v>#NAME?</v>
      </c>
      <c r="N4034" s="195" t="e">
        <f ca="1">+_xll.BInterpol(#REF!,#REF!,params!B4034,"cubic")</f>
        <v>#NAME?</v>
      </c>
      <c r="O4034" s="153" t="e">
        <f t="shared" ca="1" si="502"/>
        <v>#NAME?</v>
      </c>
    </row>
    <row r="4035" spans="1:15">
      <c r="A4035">
        <v>4032</v>
      </c>
      <c r="B4035">
        <f t="shared" si="500"/>
        <v>16.128</v>
      </c>
      <c r="C4035" s="151" t="e">
        <f ca="1">+_xll.BInterpol(Boost!$R$6:$R$66,Boost!$AZ$6:$AZ$66,params!B4035,"cubic")</f>
        <v>#NAME?</v>
      </c>
      <c r="D4035" s="151" t="e">
        <f ca="1">+_xll.BInterpol(Boost!$R$6:$R$66,Boost!$AX$6:$AX$66,params!B4035,"cubic")</f>
        <v>#NAME?</v>
      </c>
      <c r="E4035" s="198" t="e">
        <f t="shared" ca="1" si="503"/>
        <v>#NAME?</v>
      </c>
      <c r="F4035" s="151" t="e">
        <f ca="1">+_xll.BInterpol(Boost!$R$6:$R$66,Boost!$AY$6:$AY$66,params!B4035,"cubic")</f>
        <v>#NAME?</v>
      </c>
      <c r="G4035" s="151" t="e">
        <f ca="1">_xll.BInterpol(cf!$A$2:$A$68,cf!$B$2:$B$68,params!B4035,"cubic")/100</f>
        <v>#NAME?</v>
      </c>
      <c r="H4035" s="199" t="e">
        <f t="shared" ca="1" si="504"/>
        <v>#NAME?</v>
      </c>
      <c r="I4035" s="152">
        <f t="shared" si="507"/>
        <v>0.23570390041678746</v>
      </c>
      <c r="J4035" s="152">
        <f t="shared" si="505"/>
        <v>5.0954771779188057E-5</v>
      </c>
      <c r="K4035" s="3" t="e">
        <f t="shared" ca="1" si="501"/>
        <v>#NAME?</v>
      </c>
      <c r="L4035" s="153" t="e">
        <f t="shared" ca="1" si="506"/>
        <v>#NAME?</v>
      </c>
      <c r="M4035" s="195" t="e">
        <f ca="1">_xll.BInterpol(cf!$A$2:$A$68,cf!$C$2:$C$68,params!B4035,"cubic")</f>
        <v>#NAME?</v>
      </c>
      <c r="N4035" s="195" t="e">
        <f ca="1">+_xll.BInterpol(#REF!,#REF!,params!B4035,"cubic")</f>
        <v>#NAME?</v>
      </c>
      <c r="O4035" s="153" t="e">
        <f t="shared" ca="1" si="502"/>
        <v>#NAME?</v>
      </c>
    </row>
    <row r="4036" spans="1:15">
      <c r="A4036">
        <v>4033</v>
      </c>
      <c r="B4036">
        <f t="shared" ref="B4036:B4099" si="508">+A4036/250</f>
        <v>16.132000000000001</v>
      </c>
      <c r="C4036" s="151" t="e">
        <f ca="1">+_xll.BInterpol(Boost!$R$6:$R$66,Boost!$AZ$6:$AZ$66,params!B4036,"cubic")</f>
        <v>#NAME?</v>
      </c>
      <c r="D4036" s="151" t="e">
        <f ca="1">+_xll.BInterpol(Boost!$R$6:$R$66,Boost!$AX$6:$AX$66,params!B4036,"cubic")</f>
        <v>#NAME?</v>
      </c>
      <c r="E4036" s="198" t="e">
        <f t="shared" ca="1" si="503"/>
        <v>#NAME?</v>
      </c>
      <c r="F4036" s="151" t="e">
        <f ca="1">+_xll.BInterpol(Boost!$R$6:$R$66,Boost!$AY$6:$AY$66,params!B4036,"cubic")</f>
        <v>#NAME?</v>
      </c>
      <c r="G4036" s="151" t="e">
        <f ca="1">_xll.BInterpol(cf!$A$2:$A$68,cf!$B$2:$B$68,params!B4036,"cubic")/100</f>
        <v>#NAME?</v>
      </c>
      <c r="H4036" s="199" t="e">
        <f t="shared" ca="1" si="504"/>
        <v>#NAME?</v>
      </c>
      <c r="I4036" s="152">
        <f t="shared" si="507"/>
        <v>0.23575485179169497</v>
      </c>
      <c r="J4036" s="152">
        <f t="shared" si="505"/>
        <v>5.0951374907515223E-5</v>
      </c>
      <c r="K4036" s="3" t="e">
        <f t="shared" ref="K4036:K4099" ca="1" si="509">+EXP(H4036*-B4036)</f>
        <v>#NAME?</v>
      </c>
      <c r="L4036" s="153" t="e">
        <f t="shared" ca="1" si="506"/>
        <v>#NAME?</v>
      </c>
      <c r="M4036" s="195" t="e">
        <f ca="1">_xll.BInterpol(cf!$A$2:$A$68,cf!$C$2:$C$68,params!B4036,"cubic")</f>
        <v>#NAME?</v>
      </c>
      <c r="N4036" s="195" t="e">
        <f ca="1">+_xll.BInterpol(#REF!,#REF!,params!B4036,"cubic")</f>
        <v>#NAME?</v>
      </c>
      <c r="O4036" s="153" t="e">
        <f t="shared" ref="O4036:O4099" ca="1" si="510">+EXP(-B4037*E4037)-EXP(-B4036*E4036)</f>
        <v>#NAME?</v>
      </c>
    </row>
    <row r="4037" spans="1:15">
      <c r="A4037">
        <v>4034</v>
      </c>
      <c r="B4037">
        <f t="shared" si="508"/>
        <v>16.135999999999999</v>
      </c>
      <c r="C4037" s="151" t="e">
        <f ca="1">+_xll.BInterpol(Boost!$R$6:$R$66,Boost!$AZ$6:$AZ$66,params!B4037,"cubic")</f>
        <v>#NAME?</v>
      </c>
      <c r="D4037" s="151" t="e">
        <f ca="1">+_xll.BInterpol(Boost!$R$6:$R$66,Boost!$AX$6:$AX$66,params!B4037,"cubic")</f>
        <v>#NAME?</v>
      </c>
      <c r="E4037" s="198" t="e">
        <f t="shared" ref="E4037:E4100" ca="1" si="511">-((1+C4037*B4037)/(1+C4036*B4036)-1)/(B4037-B4036)+((1+F4037*B4037)/(1+F4036*B4036)-1)/(B4037-B4036)</f>
        <v>#NAME?</v>
      </c>
      <c r="F4037" s="151" t="e">
        <f ca="1">+_xll.BInterpol(Boost!$R$6:$R$66,Boost!$AY$6:$AY$66,params!B4037,"cubic")</f>
        <v>#NAME?</v>
      </c>
      <c r="G4037" s="151" t="e">
        <f ca="1">_xll.BInterpol(cf!$A$2:$A$68,cf!$B$2:$B$68,params!B4037,"cubic")/100</f>
        <v>#NAME?</v>
      </c>
      <c r="H4037" s="199" t="e">
        <f t="shared" ref="H4037:H4100" ca="1" si="512">-((1+F4037*B4037)/(1+F4036*B4036)-1)/(B4037-B4036)+((1+G4037*B4037)/(1+G4036*B4036)-1)/(B4037-B4036)</f>
        <v>#NAME?</v>
      </c>
      <c r="I4037" s="152">
        <f t="shared" si="507"/>
        <v>0.2358057997699573</v>
      </c>
      <c r="J4037" s="152">
        <f t="shared" ref="J4037:J4100" si="513">+I4037-I4036</f>
        <v>5.0947978262327887E-5</v>
      </c>
      <c r="K4037" s="3" t="e">
        <f t="shared" ca="1" si="509"/>
        <v>#NAME?</v>
      </c>
      <c r="L4037" s="153" t="e">
        <f t="shared" ref="L4037:L4100" ca="1" si="514">+K4038-K4037</f>
        <v>#NAME?</v>
      </c>
      <c r="M4037" s="195" t="e">
        <f ca="1">_xll.BInterpol(cf!$A$2:$A$68,cf!$C$2:$C$68,params!B4037,"cubic")</f>
        <v>#NAME?</v>
      </c>
      <c r="N4037" s="195" t="e">
        <f ca="1">+_xll.BInterpol(#REF!,#REF!,params!B4037,"cubic")</f>
        <v>#NAME?</v>
      </c>
      <c r="O4037" s="153" t="e">
        <f t="shared" ca="1" si="510"/>
        <v>#NAME?</v>
      </c>
    </row>
    <row r="4038" spans="1:15">
      <c r="A4038">
        <v>4035</v>
      </c>
      <c r="B4038">
        <f t="shared" si="508"/>
        <v>16.14</v>
      </c>
      <c r="C4038" s="151" t="e">
        <f ca="1">+_xll.BInterpol(Boost!$R$6:$R$66,Boost!$AZ$6:$AZ$66,params!B4038,"cubic")</f>
        <v>#NAME?</v>
      </c>
      <c r="D4038" s="151" t="e">
        <f ca="1">+_xll.BInterpol(Boost!$R$6:$R$66,Boost!$AX$6:$AX$66,params!B4038,"cubic")</f>
        <v>#NAME?</v>
      </c>
      <c r="E4038" s="198" t="e">
        <f t="shared" ca="1" si="511"/>
        <v>#NAME?</v>
      </c>
      <c r="F4038" s="151" t="e">
        <f ca="1">+_xll.BInterpol(Boost!$R$6:$R$66,Boost!$AY$6:$AY$66,params!B4038,"cubic")</f>
        <v>#NAME?</v>
      </c>
      <c r="G4038" s="151" t="e">
        <f ca="1">_xll.BInterpol(cf!$A$2:$A$68,cf!$B$2:$B$68,params!B4038,"cubic")/100</f>
        <v>#NAME?</v>
      </c>
      <c r="H4038" s="199" t="e">
        <f t="shared" ca="1" si="512"/>
        <v>#NAME?</v>
      </c>
      <c r="I4038" s="152">
        <f t="shared" si="507"/>
        <v>0.23585674435180104</v>
      </c>
      <c r="J4038" s="152">
        <f t="shared" si="513"/>
        <v>5.0944581843737069E-5</v>
      </c>
      <c r="K4038" s="3" t="e">
        <f t="shared" ca="1" si="509"/>
        <v>#NAME?</v>
      </c>
      <c r="L4038" s="153" t="e">
        <f t="shared" ca="1" si="514"/>
        <v>#NAME?</v>
      </c>
      <c r="M4038" s="195" t="e">
        <f ca="1">_xll.BInterpol(cf!$A$2:$A$68,cf!$C$2:$C$68,params!B4038,"cubic")</f>
        <v>#NAME?</v>
      </c>
      <c r="N4038" s="195" t="e">
        <f ca="1">+_xll.BInterpol(#REF!,#REF!,params!B4038,"cubic")</f>
        <v>#NAME?</v>
      </c>
      <c r="O4038" s="153" t="e">
        <f t="shared" ca="1" si="510"/>
        <v>#NAME?</v>
      </c>
    </row>
    <row r="4039" spans="1:15">
      <c r="A4039">
        <v>4036</v>
      </c>
      <c r="B4039">
        <f t="shared" si="508"/>
        <v>16.143999999999998</v>
      </c>
      <c r="C4039" s="151" t="e">
        <f ca="1">+_xll.BInterpol(Boost!$R$6:$R$66,Boost!$AZ$6:$AZ$66,params!B4039,"cubic")</f>
        <v>#NAME?</v>
      </c>
      <c r="D4039" s="151" t="e">
        <f ca="1">+_xll.BInterpol(Boost!$R$6:$R$66,Boost!$AX$6:$AX$66,params!B4039,"cubic")</f>
        <v>#NAME?</v>
      </c>
      <c r="E4039" s="198" t="e">
        <f t="shared" ca="1" si="511"/>
        <v>#NAME?</v>
      </c>
      <c r="F4039" s="151" t="e">
        <f ca="1">+_xll.BInterpol(Boost!$R$6:$R$66,Boost!$AY$6:$AY$66,params!B4039,"cubic")</f>
        <v>#NAME?</v>
      </c>
      <c r="G4039" s="151" t="e">
        <f ca="1">_xll.BInterpol(cf!$A$2:$A$68,cf!$B$2:$B$68,params!B4039,"cubic")/100</f>
        <v>#NAME?</v>
      </c>
      <c r="H4039" s="199" t="e">
        <f t="shared" ca="1" si="512"/>
        <v>#NAME?</v>
      </c>
      <c r="I4039" s="152">
        <f t="shared" si="507"/>
        <v>0.23590768553745256</v>
      </c>
      <c r="J4039" s="152">
        <f t="shared" si="513"/>
        <v>5.0941185651520726E-5</v>
      </c>
      <c r="K4039" s="3" t="e">
        <f t="shared" ca="1" si="509"/>
        <v>#NAME?</v>
      </c>
      <c r="L4039" s="153" t="e">
        <f t="shared" ca="1" si="514"/>
        <v>#NAME?</v>
      </c>
      <c r="M4039" s="195" t="e">
        <f ca="1">_xll.BInterpol(cf!$A$2:$A$68,cf!$C$2:$C$68,params!B4039,"cubic")</f>
        <v>#NAME?</v>
      </c>
      <c r="N4039" s="195" t="e">
        <f ca="1">+_xll.BInterpol(#REF!,#REF!,params!B4039,"cubic")</f>
        <v>#NAME?</v>
      </c>
      <c r="O4039" s="153" t="e">
        <f t="shared" ca="1" si="510"/>
        <v>#NAME?</v>
      </c>
    </row>
    <row r="4040" spans="1:15">
      <c r="A4040">
        <v>4037</v>
      </c>
      <c r="B4040">
        <f t="shared" si="508"/>
        <v>16.148</v>
      </c>
      <c r="C4040" s="151" t="e">
        <f ca="1">+_xll.BInterpol(Boost!$R$6:$R$66,Boost!$AZ$6:$AZ$66,params!B4040,"cubic")</f>
        <v>#NAME?</v>
      </c>
      <c r="D4040" s="151" t="e">
        <f ca="1">+_xll.BInterpol(Boost!$R$6:$R$66,Boost!$AX$6:$AX$66,params!B4040,"cubic")</f>
        <v>#NAME?</v>
      </c>
      <c r="E4040" s="198" t="e">
        <f t="shared" ca="1" si="511"/>
        <v>#NAME?</v>
      </c>
      <c r="F4040" s="151" t="e">
        <f ca="1">+_xll.BInterpol(Boost!$R$6:$R$66,Boost!$AY$6:$AY$66,params!B4040,"cubic")</f>
        <v>#NAME?</v>
      </c>
      <c r="G4040" s="151" t="e">
        <f ca="1">_xll.BInterpol(cf!$A$2:$A$68,cf!$B$2:$B$68,params!B4040,"cubic")/100</f>
        <v>#NAME?</v>
      </c>
      <c r="H4040" s="199" t="e">
        <f t="shared" ca="1" si="512"/>
        <v>#NAME?</v>
      </c>
      <c r="I4040" s="152">
        <f t="shared" si="507"/>
        <v>0.23595862332713824</v>
      </c>
      <c r="J4040" s="152">
        <f t="shared" si="513"/>
        <v>5.0937789685678858E-5</v>
      </c>
      <c r="K4040" s="3" t="e">
        <f t="shared" ca="1" si="509"/>
        <v>#NAME?</v>
      </c>
      <c r="L4040" s="153" t="e">
        <f t="shared" ca="1" si="514"/>
        <v>#NAME?</v>
      </c>
      <c r="M4040" s="195" t="e">
        <f ca="1">_xll.BInterpol(cf!$A$2:$A$68,cf!$C$2:$C$68,params!B4040,"cubic")</f>
        <v>#NAME?</v>
      </c>
      <c r="N4040" s="195" t="e">
        <f ca="1">+_xll.BInterpol(#REF!,#REF!,params!B4040,"cubic")</f>
        <v>#NAME?</v>
      </c>
      <c r="O4040" s="153" t="e">
        <f t="shared" ca="1" si="510"/>
        <v>#NAME?</v>
      </c>
    </row>
    <row r="4041" spans="1:15">
      <c r="A4041">
        <v>4038</v>
      </c>
      <c r="B4041">
        <f t="shared" si="508"/>
        <v>16.152000000000001</v>
      </c>
      <c r="C4041" s="151" t="e">
        <f ca="1">+_xll.BInterpol(Boost!$R$6:$R$66,Boost!$AZ$6:$AZ$66,params!B4041,"cubic")</f>
        <v>#NAME?</v>
      </c>
      <c r="D4041" s="151" t="e">
        <f ca="1">+_xll.BInterpol(Boost!$R$6:$R$66,Boost!$AX$6:$AX$66,params!B4041,"cubic")</f>
        <v>#NAME?</v>
      </c>
      <c r="E4041" s="198" t="e">
        <f t="shared" ca="1" si="511"/>
        <v>#NAME?</v>
      </c>
      <c r="F4041" s="151" t="e">
        <f ca="1">+_xll.BInterpol(Boost!$R$6:$R$66,Boost!$AY$6:$AY$66,params!B4041,"cubic")</f>
        <v>#NAME?</v>
      </c>
      <c r="G4041" s="151" t="e">
        <f ca="1">_xll.BInterpol(cf!$A$2:$A$68,cf!$B$2:$B$68,params!B4041,"cubic")/100</f>
        <v>#NAME?</v>
      </c>
      <c r="H4041" s="199" t="e">
        <f t="shared" ca="1" si="512"/>
        <v>#NAME?</v>
      </c>
      <c r="I4041" s="152">
        <f t="shared" si="507"/>
        <v>0.23600955772108445</v>
      </c>
      <c r="J4041" s="152">
        <f t="shared" si="513"/>
        <v>5.0934393946211465E-5</v>
      </c>
      <c r="K4041" s="3" t="e">
        <f t="shared" ca="1" si="509"/>
        <v>#NAME?</v>
      </c>
      <c r="L4041" s="153" t="e">
        <f t="shared" ca="1" si="514"/>
        <v>#NAME?</v>
      </c>
      <c r="M4041" s="195" t="e">
        <f ca="1">_xll.BInterpol(cf!$A$2:$A$68,cf!$C$2:$C$68,params!B4041,"cubic")</f>
        <v>#NAME?</v>
      </c>
      <c r="N4041" s="195" t="e">
        <f ca="1">+_xll.BInterpol(#REF!,#REF!,params!B4041,"cubic")</f>
        <v>#NAME?</v>
      </c>
      <c r="O4041" s="153" t="e">
        <f t="shared" ca="1" si="510"/>
        <v>#NAME?</v>
      </c>
    </row>
    <row r="4042" spans="1:15">
      <c r="A4042">
        <v>4039</v>
      </c>
      <c r="B4042">
        <f t="shared" si="508"/>
        <v>16.155999999999999</v>
      </c>
      <c r="C4042" s="151" t="e">
        <f ca="1">+_xll.BInterpol(Boost!$R$6:$R$66,Boost!$AZ$6:$AZ$66,params!B4042,"cubic")</f>
        <v>#NAME?</v>
      </c>
      <c r="D4042" s="151" t="e">
        <f ca="1">+_xll.BInterpol(Boost!$R$6:$R$66,Boost!$AX$6:$AX$66,params!B4042,"cubic")</f>
        <v>#NAME?</v>
      </c>
      <c r="E4042" s="198" t="e">
        <f t="shared" ca="1" si="511"/>
        <v>#NAME?</v>
      </c>
      <c r="F4042" s="151" t="e">
        <f ca="1">+_xll.BInterpol(Boost!$R$6:$R$66,Boost!$AY$6:$AY$66,params!B4042,"cubic")</f>
        <v>#NAME?</v>
      </c>
      <c r="G4042" s="151" t="e">
        <f ca="1">_xll.BInterpol(cf!$A$2:$A$68,cf!$B$2:$B$68,params!B4042,"cubic")/100</f>
        <v>#NAME?</v>
      </c>
      <c r="H4042" s="199" t="e">
        <f t="shared" ca="1" si="512"/>
        <v>#NAME?</v>
      </c>
      <c r="I4042" s="152">
        <f t="shared" si="507"/>
        <v>0.23606048871951746</v>
      </c>
      <c r="J4042" s="152">
        <f t="shared" si="513"/>
        <v>5.0930998433007524E-5</v>
      </c>
      <c r="K4042" s="3" t="e">
        <f t="shared" ca="1" si="509"/>
        <v>#NAME?</v>
      </c>
      <c r="L4042" s="153" t="e">
        <f t="shared" ca="1" si="514"/>
        <v>#NAME?</v>
      </c>
      <c r="M4042" s="195" t="e">
        <f ca="1">_xll.BInterpol(cf!$A$2:$A$68,cf!$C$2:$C$68,params!B4042,"cubic")</f>
        <v>#NAME?</v>
      </c>
      <c r="N4042" s="195" t="e">
        <f ca="1">+_xll.BInterpol(#REF!,#REF!,params!B4042,"cubic")</f>
        <v>#NAME?</v>
      </c>
      <c r="O4042" s="153" t="e">
        <f t="shared" ca="1" si="510"/>
        <v>#NAME?</v>
      </c>
    </row>
    <row r="4043" spans="1:15">
      <c r="A4043">
        <v>4040</v>
      </c>
      <c r="B4043">
        <f t="shared" si="508"/>
        <v>16.16</v>
      </c>
      <c r="C4043" s="151" t="e">
        <f ca="1">+_xll.BInterpol(Boost!$R$6:$R$66,Boost!$AZ$6:$AZ$66,params!B4043,"cubic")</f>
        <v>#NAME?</v>
      </c>
      <c r="D4043" s="151" t="e">
        <f ca="1">+_xll.BInterpol(Boost!$R$6:$R$66,Boost!$AX$6:$AX$66,params!B4043,"cubic")</f>
        <v>#NAME?</v>
      </c>
      <c r="E4043" s="198" t="e">
        <f t="shared" ca="1" si="511"/>
        <v>#NAME?</v>
      </c>
      <c r="F4043" s="151" t="e">
        <f ca="1">+_xll.BInterpol(Boost!$R$6:$R$66,Boost!$AY$6:$AY$66,params!B4043,"cubic")</f>
        <v>#NAME?</v>
      </c>
      <c r="G4043" s="151" t="e">
        <f ca="1">_xll.BInterpol(cf!$A$2:$A$68,cf!$B$2:$B$68,params!B4043,"cubic")/100</f>
        <v>#NAME?</v>
      </c>
      <c r="H4043" s="199" t="e">
        <f t="shared" ca="1" si="512"/>
        <v>#NAME?</v>
      </c>
      <c r="I4043" s="152">
        <f t="shared" si="507"/>
        <v>0.23611141632266386</v>
      </c>
      <c r="J4043" s="152">
        <f t="shared" si="513"/>
        <v>5.0927603146400102E-5</v>
      </c>
      <c r="K4043" s="3" t="e">
        <f t="shared" ca="1" si="509"/>
        <v>#NAME?</v>
      </c>
      <c r="L4043" s="153" t="e">
        <f t="shared" ca="1" si="514"/>
        <v>#NAME?</v>
      </c>
      <c r="M4043" s="195" t="e">
        <f ca="1">_xll.BInterpol(cf!$A$2:$A$68,cf!$C$2:$C$68,params!B4043,"cubic")</f>
        <v>#NAME?</v>
      </c>
      <c r="N4043" s="195" t="e">
        <f ca="1">+_xll.BInterpol(#REF!,#REF!,params!B4043,"cubic")</f>
        <v>#NAME?</v>
      </c>
      <c r="O4043" s="153" t="e">
        <f t="shared" ca="1" si="510"/>
        <v>#NAME?</v>
      </c>
    </row>
    <row r="4044" spans="1:15">
      <c r="A4044">
        <v>4041</v>
      </c>
      <c r="B4044">
        <f t="shared" si="508"/>
        <v>16.164000000000001</v>
      </c>
      <c r="C4044" s="151" t="e">
        <f ca="1">+_xll.BInterpol(Boost!$R$6:$R$66,Boost!$AZ$6:$AZ$66,params!B4044,"cubic")</f>
        <v>#NAME?</v>
      </c>
      <c r="D4044" s="151" t="e">
        <f ca="1">+_xll.BInterpol(Boost!$R$6:$R$66,Boost!$AX$6:$AX$66,params!B4044,"cubic")</f>
        <v>#NAME?</v>
      </c>
      <c r="E4044" s="198" t="e">
        <f t="shared" ca="1" si="511"/>
        <v>#NAME?</v>
      </c>
      <c r="F4044" s="151" t="e">
        <f ca="1">+_xll.BInterpol(Boost!$R$6:$R$66,Boost!$AY$6:$AY$66,params!B4044,"cubic")</f>
        <v>#NAME?</v>
      </c>
      <c r="G4044" s="151" t="e">
        <f ca="1">_xll.BInterpol(cf!$A$2:$A$68,cf!$B$2:$B$68,params!B4044,"cubic")/100</f>
        <v>#NAME?</v>
      </c>
      <c r="H4044" s="199" t="e">
        <f t="shared" ca="1" si="512"/>
        <v>#NAME?</v>
      </c>
      <c r="I4044" s="152">
        <f t="shared" si="507"/>
        <v>0.23616234053074991</v>
      </c>
      <c r="J4044" s="152">
        <f t="shared" si="513"/>
        <v>5.0924208086056133E-5</v>
      </c>
      <c r="K4044" s="3" t="e">
        <f t="shared" ca="1" si="509"/>
        <v>#NAME?</v>
      </c>
      <c r="L4044" s="153" t="e">
        <f t="shared" ca="1" si="514"/>
        <v>#NAME?</v>
      </c>
      <c r="M4044" s="195" t="e">
        <f ca="1">_xll.BInterpol(cf!$A$2:$A$68,cf!$C$2:$C$68,params!B4044,"cubic")</f>
        <v>#NAME?</v>
      </c>
      <c r="N4044" s="195" t="e">
        <f ca="1">+_xll.BInterpol(#REF!,#REF!,params!B4044,"cubic")</f>
        <v>#NAME?</v>
      </c>
      <c r="O4044" s="153" t="e">
        <f t="shared" ca="1" si="510"/>
        <v>#NAME?</v>
      </c>
    </row>
    <row r="4045" spans="1:15">
      <c r="A4045">
        <v>4042</v>
      </c>
      <c r="B4045">
        <f t="shared" si="508"/>
        <v>16.167999999999999</v>
      </c>
      <c r="C4045" s="151" t="e">
        <f ca="1">+_xll.BInterpol(Boost!$R$6:$R$66,Boost!$AZ$6:$AZ$66,params!B4045,"cubic")</f>
        <v>#NAME?</v>
      </c>
      <c r="D4045" s="151" t="e">
        <f ca="1">+_xll.BInterpol(Boost!$R$6:$R$66,Boost!$AX$6:$AX$66,params!B4045,"cubic")</f>
        <v>#NAME?</v>
      </c>
      <c r="E4045" s="198" t="e">
        <f t="shared" ca="1" si="511"/>
        <v>#NAME?</v>
      </c>
      <c r="F4045" s="151" t="e">
        <f ca="1">+_xll.BInterpol(Boost!$R$6:$R$66,Boost!$AY$6:$AY$66,params!B4045,"cubic")</f>
        <v>#NAME?</v>
      </c>
      <c r="G4045" s="151" t="e">
        <f ca="1">_xll.BInterpol(cf!$A$2:$A$68,cf!$B$2:$B$68,params!B4045,"cubic")/100</f>
        <v>#NAME?</v>
      </c>
      <c r="H4045" s="199" t="e">
        <f t="shared" ca="1" si="512"/>
        <v>#NAME?</v>
      </c>
      <c r="I4045" s="152">
        <f t="shared" si="507"/>
        <v>0.23621326134400189</v>
      </c>
      <c r="J4045" s="152">
        <f t="shared" si="513"/>
        <v>5.0920813251975616E-5</v>
      </c>
      <c r="K4045" s="3" t="e">
        <f t="shared" ca="1" si="509"/>
        <v>#NAME?</v>
      </c>
      <c r="L4045" s="153" t="e">
        <f t="shared" ca="1" si="514"/>
        <v>#NAME?</v>
      </c>
      <c r="M4045" s="195" t="e">
        <f ca="1">_xll.BInterpol(cf!$A$2:$A$68,cf!$C$2:$C$68,params!B4045,"cubic")</f>
        <v>#NAME?</v>
      </c>
      <c r="N4045" s="195" t="e">
        <f ca="1">+_xll.BInterpol(#REF!,#REF!,params!B4045,"cubic")</f>
        <v>#NAME?</v>
      </c>
      <c r="O4045" s="153" t="e">
        <f t="shared" ca="1" si="510"/>
        <v>#NAME?</v>
      </c>
    </row>
    <row r="4046" spans="1:15">
      <c r="A4046">
        <v>4043</v>
      </c>
      <c r="B4046">
        <f t="shared" si="508"/>
        <v>16.172000000000001</v>
      </c>
      <c r="C4046" s="151" t="e">
        <f ca="1">+_xll.BInterpol(Boost!$R$6:$R$66,Boost!$AZ$6:$AZ$66,params!B4046,"cubic")</f>
        <v>#NAME?</v>
      </c>
      <c r="D4046" s="151" t="e">
        <f ca="1">+_xll.BInterpol(Boost!$R$6:$R$66,Boost!$AX$6:$AX$66,params!B4046,"cubic")</f>
        <v>#NAME?</v>
      </c>
      <c r="E4046" s="198" t="e">
        <f t="shared" ca="1" si="511"/>
        <v>#NAME?</v>
      </c>
      <c r="F4046" s="151" t="e">
        <f ca="1">+_xll.BInterpol(Boost!$R$6:$R$66,Boost!$AY$6:$AY$66,params!B4046,"cubic")</f>
        <v>#NAME?</v>
      </c>
      <c r="G4046" s="151" t="e">
        <f ca="1">_xll.BInterpol(cf!$A$2:$A$68,cf!$B$2:$B$68,params!B4046,"cubic")/100</f>
        <v>#NAME?</v>
      </c>
      <c r="H4046" s="199" t="e">
        <f t="shared" ca="1" si="512"/>
        <v>#NAME?</v>
      </c>
      <c r="I4046" s="152">
        <f t="shared" si="507"/>
        <v>0.23626417876264616</v>
      </c>
      <c r="J4046" s="152">
        <f t="shared" si="513"/>
        <v>5.0917418644269574E-5</v>
      </c>
      <c r="K4046" s="3" t="e">
        <f t="shared" ca="1" si="509"/>
        <v>#NAME?</v>
      </c>
      <c r="L4046" s="153" t="e">
        <f t="shared" ca="1" si="514"/>
        <v>#NAME?</v>
      </c>
      <c r="M4046" s="195" t="e">
        <f ca="1">_xll.BInterpol(cf!$A$2:$A$68,cf!$C$2:$C$68,params!B4046,"cubic")</f>
        <v>#NAME?</v>
      </c>
      <c r="N4046" s="195" t="e">
        <f ca="1">+_xll.BInterpol(#REF!,#REF!,params!B4046,"cubic")</f>
        <v>#NAME?</v>
      </c>
      <c r="O4046" s="153" t="e">
        <f t="shared" ca="1" si="510"/>
        <v>#NAME?</v>
      </c>
    </row>
    <row r="4047" spans="1:15">
      <c r="A4047">
        <v>4044</v>
      </c>
      <c r="B4047">
        <f t="shared" si="508"/>
        <v>16.175999999999998</v>
      </c>
      <c r="C4047" s="151" t="e">
        <f ca="1">+_xll.BInterpol(Boost!$R$6:$R$66,Boost!$AZ$6:$AZ$66,params!B4047,"cubic")</f>
        <v>#NAME?</v>
      </c>
      <c r="D4047" s="151" t="e">
        <f ca="1">+_xll.BInterpol(Boost!$R$6:$R$66,Boost!$AX$6:$AX$66,params!B4047,"cubic")</f>
        <v>#NAME?</v>
      </c>
      <c r="E4047" s="198" t="e">
        <f t="shared" ca="1" si="511"/>
        <v>#NAME?</v>
      </c>
      <c r="F4047" s="151" t="e">
        <f ca="1">+_xll.BInterpol(Boost!$R$6:$R$66,Boost!$AY$6:$AY$66,params!B4047,"cubic")</f>
        <v>#NAME?</v>
      </c>
      <c r="G4047" s="151" t="e">
        <f ca="1">_xll.BInterpol(cf!$A$2:$A$68,cf!$B$2:$B$68,params!B4047,"cubic")/100</f>
        <v>#NAME?</v>
      </c>
      <c r="H4047" s="199" t="e">
        <f t="shared" ca="1" si="512"/>
        <v>#NAME?</v>
      </c>
      <c r="I4047" s="152">
        <f t="shared" si="507"/>
        <v>0.23631509278690899</v>
      </c>
      <c r="J4047" s="152">
        <f t="shared" si="513"/>
        <v>5.0914024262826985E-5</v>
      </c>
      <c r="K4047" s="3" t="e">
        <f t="shared" ca="1" si="509"/>
        <v>#NAME?</v>
      </c>
      <c r="L4047" s="153" t="e">
        <f t="shared" ca="1" si="514"/>
        <v>#NAME?</v>
      </c>
      <c r="M4047" s="195" t="e">
        <f ca="1">_xll.BInterpol(cf!$A$2:$A$68,cf!$C$2:$C$68,params!B4047,"cubic")</f>
        <v>#NAME?</v>
      </c>
      <c r="N4047" s="195" t="e">
        <f ca="1">+_xll.BInterpol(#REF!,#REF!,params!B4047,"cubic")</f>
        <v>#NAME?</v>
      </c>
      <c r="O4047" s="153" t="e">
        <f t="shared" ca="1" si="510"/>
        <v>#NAME?</v>
      </c>
    </row>
    <row r="4048" spans="1:15">
      <c r="A4048">
        <v>4045</v>
      </c>
      <c r="B4048">
        <f t="shared" si="508"/>
        <v>16.18</v>
      </c>
      <c r="C4048" s="151" t="e">
        <f ca="1">+_xll.BInterpol(Boost!$R$6:$R$66,Boost!$AZ$6:$AZ$66,params!B4048,"cubic")</f>
        <v>#NAME?</v>
      </c>
      <c r="D4048" s="151" t="e">
        <f ca="1">+_xll.BInterpol(Boost!$R$6:$R$66,Boost!$AX$6:$AX$66,params!B4048,"cubic")</f>
        <v>#NAME?</v>
      </c>
      <c r="E4048" s="198" t="e">
        <f t="shared" ca="1" si="511"/>
        <v>#NAME?</v>
      </c>
      <c r="F4048" s="151" t="e">
        <f ca="1">+_xll.BInterpol(Boost!$R$6:$R$66,Boost!$AY$6:$AY$66,params!B4048,"cubic")</f>
        <v>#NAME?</v>
      </c>
      <c r="G4048" s="151" t="e">
        <f ca="1">_xll.BInterpol(cf!$A$2:$A$68,cf!$B$2:$B$68,params!B4048,"cubic")/100</f>
        <v>#NAME?</v>
      </c>
      <c r="H4048" s="199" t="e">
        <f t="shared" ca="1" si="512"/>
        <v>#NAME?</v>
      </c>
      <c r="I4048" s="152">
        <f t="shared" ref="I4048:I4111" si="515">1-EXP($R$5*-1*B4048/(1-$R$6))</f>
        <v>0.23636600341701663</v>
      </c>
      <c r="J4048" s="152">
        <f t="shared" si="513"/>
        <v>5.0910630107647847E-5</v>
      </c>
      <c r="K4048" s="3" t="e">
        <f t="shared" ca="1" si="509"/>
        <v>#NAME?</v>
      </c>
      <c r="L4048" s="153" t="e">
        <f t="shared" ca="1" si="514"/>
        <v>#NAME?</v>
      </c>
      <c r="M4048" s="195" t="e">
        <f ca="1">_xll.BInterpol(cf!$A$2:$A$68,cf!$C$2:$C$68,params!B4048,"cubic")</f>
        <v>#NAME?</v>
      </c>
      <c r="N4048" s="195" t="e">
        <f ca="1">+_xll.BInterpol(#REF!,#REF!,params!B4048,"cubic")</f>
        <v>#NAME?</v>
      </c>
      <c r="O4048" s="153" t="e">
        <f t="shared" ca="1" si="510"/>
        <v>#NAME?</v>
      </c>
    </row>
    <row r="4049" spans="1:15">
      <c r="A4049">
        <v>4046</v>
      </c>
      <c r="B4049">
        <f t="shared" si="508"/>
        <v>16.184000000000001</v>
      </c>
      <c r="C4049" s="151" t="e">
        <f ca="1">+_xll.BInterpol(Boost!$R$6:$R$66,Boost!$AZ$6:$AZ$66,params!B4049,"cubic")</f>
        <v>#NAME?</v>
      </c>
      <c r="D4049" s="151" t="e">
        <f ca="1">+_xll.BInterpol(Boost!$R$6:$R$66,Boost!$AX$6:$AX$66,params!B4049,"cubic")</f>
        <v>#NAME?</v>
      </c>
      <c r="E4049" s="198" t="e">
        <f t="shared" ca="1" si="511"/>
        <v>#NAME?</v>
      </c>
      <c r="F4049" s="151" t="e">
        <f ca="1">+_xll.BInterpol(Boost!$R$6:$R$66,Boost!$AY$6:$AY$66,params!B4049,"cubic")</f>
        <v>#NAME?</v>
      </c>
      <c r="G4049" s="151" t="e">
        <f ca="1">_xll.BInterpol(cf!$A$2:$A$68,cf!$B$2:$B$68,params!B4049,"cubic")/100</f>
        <v>#NAME?</v>
      </c>
      <c r="H4049" s="199" t="e">
        <f t="shared" ca="1" si="512"/>
        <v>#NAME?</v>
      </c>
      <c r="I4049" s="152">
        <f t="shared" si="515"/>
        <v>0.23641691065319548</v>
      </c>
      <c r="J4049" s="152">
        <f t="shared" si="513"/>
        <v>5.0907236178843185E-5</v>
      </c>
      <c r="K4049" s="3" t="e">
        <f t="shared" ca="1" si="509"/>
        <v>#NAME?</v>
      </c>
      <c r="L4049" s="153" t="e">
        <f t="shared" ca="1" si="514"/>
        <v>#NAME?</v>
      </c>
      <c r="M4049" s="195" t="e">
        <f ca="1">_xll.BInterpol(cf!$A$2:$A$68,cf!$C$2:$C$68,params!B4049,"cubic")</f>
        <v>#NAME?</v>
      </c>
      <c r="N4049" s="195" t="e">
        <f ca="1">+_xll.BInterpol(#REF!,#REF!,params!B4049,"cubic")</f>
        <v>#NAME?</v>
      </c>
      <c r="O4049" s="153" t="e">
        <f t="shared" ca="1" si="510"/>
        <v>#NAME?</v>
      </c>
    </row>
    <row r="4050" spans="1:15">
      <c r="A4050">
        <v>4047</v>
      </c>
      <c r="B4050">
        <f t="shared" si="508"/>
        <v>16.187999999999999</v>
      </c>
      <c r="C4050" s="151" t="e">
        <f ca="1">+_xll.BInterpol(Boost!$R$6:$R$66,Boost!$AZ$6:$AZ$66,params!B4050,"cubic")</f>
        <v>#NAME?</v>
      </c>
      <c r="D4050" s="151" t="e">
        <f ca="1">+_xll.BInterpol(Boost!$R$6:$R$66,Boost!$AX$6:$AX$66,params!B4050,"cubic")</f>
        <v>#NAME?</v>
      </c>
      <c r="E4050" s="198" t="e">
        <f t="shared" ca="1" si="511"/>
        <v>#NAME?</v>
      </c>
      <c r="F4050" s="151" t="e">
        <f ca="1">+_xll.BInterpol(Boost!$R$6:$R$66,Boost!$AY$6:$AY$66,params!B4050,"cubic")</f>
        <v>#NAME?</v>
      </c>
      <c r="G4050" s="151" t="e">
        <f ca="1">_xll.BInterpol(cf!$A$2:$A$68,cf!$B$2:$B$68,params!B4050,"cubic")/100</f>
        <v>#NAME?</v>
      </c>
      <c r="H4050" s="199" t="e">
        <f t="shared" ca="1" si="512"/>
        <v>#NAME?</v>
      </c>
      <c r="I4050" s="152">
        <f t="shared" si="515"/>
        <v>0.23646781449567167</v>
      </c>
      <c r="J4050" s="152">
        <f t="shared" si="513"/>
        <v>5.0903842476190952E-5</v>
      </c>
      <c r="K4050" s="3" t="e">
        <f t="shared" ca="1" si="509"/>
        <v>#NAME?</v>
      </c>
      <c r="L4050" s="153" t="e">
        <f t="shared" ca="1" si="514"/>
        <v>#NAME?</v>
      </c>
      <c r="M4050" s="195" t="e">
        <f ca="1">_xll.BInterpol(cf!$A$2:$A$68,cf!$C$2:$C$68,params!B4050,"cubic")</f>
        <v>#NAME?</v>
      </c>
      <c r="N4050" s="195" t="e">
        <f ca="1">+_xll.BInterpol(#REF!,#REF!,params!B4050,"cubic")</f>
        <v>#NAME?</v>
      </c>
      <c r="O4050" s="153" t="e">
        <f t="shared" ca="1" si="510"/>
        <v>#NAME?</v>
      </c>
    </row>
    <row r="4051" spans="1:15">
      <c r="A4051">
        <v>4048</v>
      </c>
      <c r="B4051">
        <f t="shared" si="508"/>
        <v>16.192</v>
      </c>
      <c r="C4051" s="151" t="e">
        <f ca="1">+_xll.BInterpol(Boost!$R$6:$R$66,Boost!$AZ$6:$AZ$66,params!B4051,"cubic")</f>
        <v>#NAME?</v>
      </c>
      <c r="D4051" s="151" t="e">
        <f ca="1">+_xll.BInterpol(Boost!$R$6:$R$66,Boost!$AX$6:$AX$66,params!B4051,"cubic")</f>
        <v>#NAME?</v>
      </c>
      <c r="E4051" s="198" t="e">
        <f t="shared" ca="1" si="511"/>
        <v>#NAME?</v>
      </c>
      <c r="F4051" s="151" t="e">
        <f ca="1">+_xll.BInterpol(Boost!$R$6:$R$66,Boost!$AY$6:$AY$66,params!B4051,"cubic")</f>
        <v>#NAME?</v>
      </c>
      <c r="G4051" s="151" t="e">
        <f ca="1">_xll.BInterpol(cf!$A$2:$A$68,cf!$B$2:$B$68,params!B4051,"cubic")/100</f>
        <v>#NAME?</v>
      </c>
      <c r="H4051" s="199" t="e">
        <f t="shared" ca="1" si="512"/>
        <v>#NAME?</v>
      </c>
      <c r="I4051" s="152">
        <f t="shared" si="515"/>
        <v>0.23651871494467147</v>
      </c>
      <c r="J4051" s="152">
        <f t="shared" si="513"/>
        <v>5.0900448999802173E-5</v>
      </c>
      <c r="K4051" s="3" t="e">
        <f t="shared" ca="1" si="509"/>
        <v>#NAME?</v>
      </c>
      <c r="L4051" s="153" t="e">
        <f t="shared" ca="1" si="514"/>
        <v>#NAME?</v>
      </c>
      <c r="M4051" s="195" t="e">
        <f ca="1">_xll.BInterpol(cf!$A$2:$A$68,cf!$C$2:$C$68,params!B4051,"cubic")</f>
        <v>#NAME?</v>
      </c>
      <c r="N4051" s="195" t="e">
        <f ca="1">+_xll.BInterpol(#REF!,#REF!,params!B4051,"cubic")</f>
        <v>#NAME?</v>
      </c>
      <c r="O4051" s="153" t="e">
        <f t="shared" ca="1" si="510"/>
        <v>#NAME?</v>
      </c>
    </row>
    <row r="4052" spans="1:15">
      <c r="A4052">
        <v>4049</v>
      </c>
      <c r="B4052">
        <f t="shared" si="508"/>
        <v>16.196000000000002</v>
      </c>
      <c r="C4052" s="151" t="e">
        <f ca="1">+_xll.BInterpol(Boost!$R$6:$R$66,Boost!$AZ$6:$AZ$66,params!B4052,"cubic")</f>
        <v>#NAME?</v>
      </c>
      <c r="D4052" s="151" t="e">
        <f ca="1">+_xll.BInterpol(Boost!$R$6:$R$66,Boost!$AX$6:$AX$66,params!B4052,"cubic")</f>
        <v>#NAME?</v>
      </c>
      <c r="E4052" s="198" t="e">
        <f t="shared" ca="1" si="511"/>
        <v>#NAME?</v>
      </c>
      <c r="F4052" s="151" t="e">
        <f ca="1">+_xll.BInterpol(Boost!$R$6:$R$66,Boost!$AY$6:$AY$66,params!B4052,"cubic")</f>
        <v>#NAME?</v>
      </c>
      <c r="G4052" s="151" t="e">
        <f ca="1">_xll.BInterpol(cf!$A$2:$A$68,cf!$B$2:$B$68,params!B4052,"cubic")/100</f>
        <v>#NAME?</v>
      </c>
      <c r="H4052" s="199" t="e">
        <f t="shared" ca="1" si="512"/>
        <v>#NAME?</v>
      </c>
      <c r="I4052" s="152">
        <f t="shared" si="515"/>
        <v>0.23656961200042115</v>
      </c>
      <c r="J4052" s="152">
        <f t="shared" si="513"/>
        <v>5.0897055749676845E-5</v>
      </c>
      <c r="K4052" s="3" t="e">
        <f t="shared" ca="1" si="509"/>
        <v>#NAME?</v>
      </c>
      <c r="L4052" s="153" t="e">
        <f t="shared" ca="1" si="514"/>
        <v>#NAME?</v>
      </c>
      <c r="M4052" s="195" t="e">
        <f ca="1">_xll.BInterpol(cf!$A$2:$A$68,cf!$C$2:$C$68,params!B4052,"cubic")</f>
        <v>#NAME?</v>
      </c>
      <c r="N4052" s="195" t="e">
        <f ca="1">+_xll.BInterpol(#REF!,#REF!,params!B4052,"cubic")</f>
        <v>#NAME?</v>
      </c>
      <c r="O4052" s="153" t="e">
        <f t="shared" ca="1" si="510"/>
        <v>#NAME?</v>
      </c>
    </row>
    <row r="4053" spans="1:15">
      <c r="A4053">
        <v>4050</v>
      </c>
      <c r="B4053">
        <f t="shared" si="508"/>
        <v>16.2</v>
      </c>
      <c r="C4053" s="151" t="e">
        <f ca="1">+_xll.BInterpol(Boost!$R$6:$R$66,Boost!$AZ$6:$AZ$66,params!B4053,"cubic")</f>
        <v>#NAME?</v>
      </c>
      <c r="D4053" s="151" t="e">
        <f ca="1">+_xll.BInterpol(Boost!$R$6:$R$66,Boost!$AX$6:$AX$66,params!B4053,"cubic")</f>
        <v>#NAME?</v>
      </c>
      <c r="E4053" s="198" t="e">
        <f t="shared" ca="1" si="511"/>
        <v>#NAME?</v>
      </c>
      <c r="F4053" s="151" t="e">
        <f ca="1">+_xll.BInterpol(Boost!$R$6:$R$66,Boost!$AY$6:$AY$66,params!B4053,"cubic")</f>
        <v>#NAME?</v>
      </c>
      <c r="G4053" s="151" t="e">
        <f ca="1">_xll.BInterpol(cf!$A$2:$A$68,cf!$B$2:$B$68,params!B4053,"cubic")/100</f>
        <v>#NAME?</v>
      </c>
      <c r="H4053" s="199" t="e">
        <f t="shared" ca="1" si="512"/>
        <v>#NAME?</v>
      </c>
      <c r="I4053" s="152">
        <f t="shared" si="515"/>
        <v>0.23662050566314685</v>
      </c>
      <c r="J4053" s="152">
        <f t="shared" si="513"/>
        <v>5.0893662725703948E-5</v>
      </c>
      <c r="K4053" s="3" t="e">
        <f t="shared" ca="1" si="509"/>
        <v>#NAME?</v>
      </c>
      <c r="L4053" s="153" t="e">
        <f t="shared" ca="1" si="514"/>
        <v>#NAME?</v>
      </c>
      <c r="M4053" s="195" t="e">
        <f ca="1">_xll.BInterpol(cf!$A$2:$A$68,cf!$C$2:$C$68,params!B4053,"cubic")</f>
        <v>#NAME?</v>
      </c>
      <c r="N4053" s="195" t="e">
        <f ca="1">+_xll.BInterpol(#REF!,#REF!,params!B4053,"cubic")</f>
        <v>#NAME?</v>
      </c>
      <c r="O4053" s="153" t="e">
        <f t="shared" ca="1" si="510"/>
        <v>#NAME?</v>
      </c>
    </row>
    <row r="4054" spans="1:15">
      <c r="A4054">
        <v>4051</v>
      </c>
      <c r="B4054">
        <f t="shared" si="508"/>
        <v>16.204000000000001</v>
      </c>
      <c r="C4054" s="151" t="e">
        <f ca="1">+_xll.BInterpol(Boost!$R$6:$R$66,Boost!$AZ$6:$AZ$66,params!B4054,"cubic")</f>
        <v>#NAME?</v>
      </c>
      <c r="D4054" s="151" t="e">
        <f ca="1">+_xll.BInterpol(Boost!$R$6:$R$66,Boost!$AX$6:$AX$66,params!B4054,"cubic")</f>
        <v>#NAME?</v>
      </c>
      <c r="E4054" s="198" t="e">
        <f t="shared" ca="1" si="511"/>
        <v>#NAME?</v>
      </c>
      <c r="F4054" s="151" t="e">
        <f ca="1">+_xll.BInterpol(Boost!$R$6:$R$66,Boost!$AY$6:$AY$66,params!B4054,"cubic")</f>
        <v>#NAME?</v>
      </c>
      <c r="G4054" s="151" t="e">
        <f ca="1">_xll.BInterpol(cf!$A$2:$A$68,cf!$B$2:$B$68,params!B4054,"cubic")/100</f>
        <v>#NAME?</v>
      </c>
      <c r="H4054" s="199" t="e">
        <f t="shared" ca="1" si="512"/>
        <v>#NAME?</v>
      </c>
      <c r="I4054" s="152">
        <f t="shared" si="515"/>
        <v>0.23667139593307485</v>
      </c>
      <c r="J4054" s="152">
        <f t="shared" si="513"/>
        <v>5.0890269927994503E-5</v>
      </c>
      <c r="K4054" s="3" t="e">
        <f t="shared" ca="1" si="509"/>
        <v>#NAME?</v>
      </c>
      <c r="L4054" s="153" t="e">
        <f t="shared" ca="1" si="514"/>
        <v>#NAME?</v>
      </c>
      <c r="M4054" s="195" t="e">
        <f ca="1">_xll.BInterpol(cf!$A$2:$A$68,cf!$C$2:$C$68,params!B4054,"cubic")</f>
        <v>#NAME?</v>
      </c>
      <c r="N4054" s="195" t="e">
        <f ca="1">+_xll.BInterpol(#REF!,#REF!,params!B4054,"cubic")</f>
        <v>#NAME?</v>
      </c>
      <c r="O4054" s="153" t="e">
        <f t="shared" ca="1" si="510"/>
        <v>#NAME?</v>
      </c>
    </row>
    <row r="4055" spans="1:15">
      <c r="A4055">
        <v>4052</v>
      </c>
      <c r="B4055">
        <f t="shared" si="508"/>
        <v>16.207999999999998</v>
      </c>
      <c r="C4055" s="151" t="e">
        <f ca="1">+_xll.BInterpol(Boost!$R$6:$R$66,Boost!$AZ$6:$AZ$66,params!B4055,"cubic")</f>
        <v>#NAME?</v>
      </c>
      <c r="D4055" s="151" t="e">
        <f ca="1">+_xll.BInterpol(Boost!$R$6:$R$66,Boost!$AX$6:$AX$66,params!B4055,"cubic")</f>
        <v>#NAME?</v>
      </c>
      <c r="E4055" s="198" t="e">
        <f t="shared" ca="1" si="511"/>
        <v>#NAME?</v>
      </c>
      <c r="F4055" s="151" t="e">
        <f ca="1">+_xll.BInterpol(Boost!$R$6:$R$66,Boost!$AY$6:$AY$66,params!B4055,"cubic")</f>
        <v>#NAME?</v>
      </c>
      <c r="G4055" s="151" t="e">
        <f ca="1">_xll.BInterpol(cf!$A$2:$A$68,cf!$B$2:$B$68,params!B4055,"cubic")/100</f>
        <v>#NAME?</v>
      </c>
      <c r="H4055" s="199" t="e">
        <f t="shared" ca="1" si="512"/>
        <v>#NAME?</v>
      </c>
      <c r="I4055" s="152">
        <f t="shared" si="515"/>
        <v>0.23672228281043106</v>
      </c>
      <c r="J4055" s="152">
        <f t="shared" si="513"/>
        <v>5.0886877356215443E-5</v>
      </c>
      <c r="K4055" s="3" t="e">
        <f t="shared" ca="1" si="509"/>
        <v>#NAME?</v>
      </c>
      <c r="L4055" s="153" t="e">
        <f t="shared" ca="1" si="514"/>
        <v>#NAME?</v>
      </c>
      <c r="M4055" s="195" t="e">
        <f ca="1">_xll.BInterpol(cf!$A$2:$A$68,cf!$C$2:$C$68,params!B4055,"cubic")</f>
        <v>#NAME?</v>
      </c>
      <c r="N4055" s="195" t="e">
        <f ca="1">+_xll.BInterpol(#REF!,#REF!,params!B4055,"cubic")</f>
        <v>#NAME?</v>
      </c>
      <c r="O4055" s="153" t="e">
        <f t="shared" ca="1" si="510"/>
        <v>#NAME?</v>
      </c>
    </row>
    <row r="4056" spans="1:15">
      <c r="A4056">
        <v>4053</v>
      </c>
      <c r="B4056">
        <f t="shared" si="508"/>
        <v>16.212</v>
      </c>
      <c r="C4056" s="151" t="e">
        <f ca="1">+_xll.BInterpol(Boost!$R$6:$R$66,Boost!$AZ$6:$AZ$66,params!B4056,"cubic")</f>
        <v>#NAME?</v>
      </c>
      <c r="D4056" s="151" t="e">
        <f ca="1">+_xll.BInterpol(Boost!$R$6:$R$66,Boost!$AX$6:$AX$66,params!B4056,"cubic")</f>
        <v>#NAME?</v>
      </c>
      <c r="E4056" s="198" t="e">
        <f t="shared" ca="1" si="511"/>
        <v>#NAME?</v>
      </c>
      <c r="F4056" s="151" t="e">
        <f ca="1">+_xll.BInterpol(Boost!$R$6:$R$66,Boost!$AY$6:$AY$66,params!B4056,"cubic")</f>
        <v>#NAME?</v>
      </c>
      <c r="G4056" s="151" t="e">
        <f ca="1">_xll.BInterpol(cf!$A$2:$A$68,cf!$B$2:$B$68,params!B4056,"cubic")/100</f>
        <v>#NAME?</v>
      </c>
      <c r="H4056" s="199" t="e">
        <f t="shared" ca="1" si="512"/>
        <v>#NAME?</v>
      </c>
      <c r="I4056" s="152">
        <f t="shared" si="515"/>
        <v>0.23677316629544209</v>
      </c>
      <c r="J4056" s="152">
        <f t="shared" si="513"/>
        <v>5.0883485011032903E-5</v>
      </c>
      <c r="K4056" s="3" t="e">
        <f t="shared" ca="1" si="509"/>
        <v>#NAME?</v>
      </c>
      <c r="L4056" s="153" t="e">
        <f t="shared" ca="1" si="514"/>
        <v>#NAME?</v>
      </c>
      <c r="M4056" s="195" t="e">
        <f ca="1">_xll.BInterpol(cf!$A$2:$A$68,cf!$C$2:$C$68,params!B4056,"cubic")</f>
        <v>#NAME?</v>
      </c>
      <c r="N4056" s="195" t="e">
        <f ca="1">+_xll.BInterpol(#REF!,#REF!,params!B4056,"cubic")</f>
        <v>#NAME?</v>
      </c>
      <c r="O4056" s="153" t="e">
        <f t="shared" ca="1" si="510"/>
        <v>#NAME?</v>
      </c>
    </row>
    <row r="4057" spans="1:15">
      <c r="A4057">
        <v>4054</v>
      </c>
      <c r="B4057">
        <f t="shared" si="508"/>
        <v>16.216000000000001</v>
      </c>
      <c r="C4057" s="151" t="e">
        <f ca="1">+_xll.BInterpol(Boost!$R$6:$R$66,Boost!$AZ$6:$AZ$66,params!B4057,"cubic")</f>
        <v>#NAME?</v>
      </c>
      <c r="D4057" s="151" t="e">
        <f ca="1">+_xll.BInterpol(Boost!$R$6:$R$66,Boost!$AX$6:$AX$66,params!B4057,"cubic")</f>
        <v>#NAME?</v>
      </c>
      <c r="E4057" s="198" t="e">
        <f t="shared" ca="1" si="511"/>
        <v>#NAME?</v>
      </c>
      <c r="F4057" s="151" t="e">
        <f ca="1">+_xll.BInterpol(Boost!$R$6:$R$66,Boost!$AY$6:$AY$66,params!B4057,"cubic")</f>
        <v>#NAME?</v>
      </c>
      <c r="G4057" s="151" t="e">
        <f ca="1">_xll.BInterpol(cf!$A$2:$A$68,cf!$B$2:$B$68,params!B4057,"cubic")/100</f>
        <v>#NAME?</v>
      </c>
      <c r="H4057" s="199" t="e">
        <f t="shared" ca="1" si="512"/>
        <v>#NAME?</v>
      </c>
      <c r="I4057" s="152">
        <f t="shared" si="515"/>
        <v>0.23682404638833376</v>
      </c>
      <c r="J4057" s="152">
        <f t="shared" si="513"/>
        <v>5.0880092891669726E-5</v>
      </c>
      <c r="K4057" s="3" t="e">
        <f t="shared" ca="1" si="509"/>
        <v>#NAME?</v>
      </c>
      <c r="L4057" s="153" t="e">
        <f t="shared" ca="1" si="514"/>
        <v>#NAME?</v>
      </c>
      <c r="M4057" s="195" t="e">
        <f ca="1">_xll.BInterpol(cf!$A$2:$A$68,cf!$C$2:$C$68,params!B4057,"cubic")</f>
        <v>#NAME?</v>
      </c>
      <c r="N4057" s="195" t="e">
        <f ca="1">+_xll.BInterpol(#REF!,#REF!,params!B4057,"cubic")</f>
        <v>#NAME?</v>
      </c>
      <c r="O4057" s="153" t="e">
        <f t="shared" ca="1" si="510"/>
        <v>#NAME?</v>
      </c>
    </row>
    <row r="4058" spans="1:15">
      <c r="A4058">
        <v>4055</v>
      </c>
      <c r="B4058">
        <f t="shared" si="508"/>
        <v>16.22</v>
      </c>
      <c r="C4058" s="151" t="e">
        <f ca="1">+_xll.BInterpol(Boost!$R$6:$R$66,Boost!$AZ$6:$AZ$66,params!B4058,"cubic")</f>
        <v>#NAME?</v>
      </c>
      <c r="D4058" s="151" t="e">
        <f ca="1">+_xll.BInterpol(Boost!$R$6:$R$66,Boost!$AX$6:$AX$66,params!B4058,"cubic")</f>
        <v>#NAME?</v>
      </c>
      <c r="E4058" s="198" t="e">
        <f t="shared" ca="1" si="511"/>
        <v>#NAME?</v>
      </c>
      <c r="F4058" s="151" t="e">
        <f ca="1">+_xll.BInterpol(Boost!$R$6:$R$66,Boost!$AY$6:$AY$66,params!B4058,"cubic")</f>
        <v>#NAME?</v>
      </c>
      <c r="G4058" s="151" t="e">
        <f ca="1">_xll.BInterpol(cf!$A$2:$A$68,cf!$B$2:$B$68,params!B4058,"cubic")/100</f>
        <v>#NAME?</v>
      </c>
      <c r="H4058" s="199" t="e">
        <f t="shared" ca="1" si="512"/>
        <v>#NAME?</v>
      </c>
      <c r="I4058" s="152">
        <f t="shared" si="515"/>
        <v>0.23687492308933233</v>
      </c>
      <c r="J4058" s="152">
        <f t="shared" si="513"/>
        <v>5.0876700998570001E-5</v>
      </c>
      <c r="K4058" s="3" t="e">
        <f t="shared" ca="1" si="509"/>
        <v>#NAME?</v>
      </c>
      <c r="L4058" s="153" t="e">
        <f t="shared" ca="1" si="514"/>
        <v>#NAME?</v>
      </c>
      <c r="M4058" s="195" t="e">
        <f ca="1">_xll.BInterpol(cf!$A$2:$A$68,cf!$C$2:$C$68,params!B4058,"cubic")</f>
        <v>#NAME?</v>
      </c>
      <c r="N4058" s="195" t="e">
        <f ca="1">+_xll.BInterpol(#REF!,#REF!,params!B4058,"cubic")</f>
        <v>#NAME?</v>
      </c>
      <c r="O4058" s="153" t="e">
        <f t="shared" ca="1" si="510"/>
        <v>#NAME?</v>
      </c>
    </row>
    <row r="4059" spans="1:15">
      <c r="A4059">
        <v>4056</v>
      </c>
      <c r="B4059">
        <f t="shared" si="508"/>
        <v>16.224</v>
      </c>
      <c r="C4059" s="151" t="e">
        <f ca="1">+_xll.BInterpol(Boost!$R$6:$R$66,Boost!$AZ$6:$AZ$66,params!B4059,"cubic")</f>
        <v>#NAME?</v>
      </c>
      <c r="D4059" s="151" t="e">
        <f ca="1">+_xll.BInterpol(Boost!$R$6:$R$66,Boost!$AX$6:$AX$66,params!B4059,"cubic")</f>
        <v>#NAME?</v>
      </c>
      <c r="E4059" s="198" t="e">
        <f t="shared" ca="1" si="511"/>
        <v>#NAME?</v>
      </c>
      <c r="F4059" s="151" t="e">
        <f ca="1">+_xll.BInterpol(Boost!$R$6:$R$66,Boost!$AY$6:$AY$66,params!B4059,"cubic")</f>
        <v>#NAME?</v>
      </c>
      <c r="G4059" s="151" t="e">
        <f ca="1">_xll.BInterpol(cf!$A$2:$A$68,cf!$B$2:$B$68,params!B4059,"cubic")/100</f>
        <v>#NAME?</v>
      </c>
      <c r="H4059" s="199" t="e">
        <f t="shared" ca="1" si="512"/>
        <v>#NAME?</v>
      </c>
      <c r="I4059" s="152">
        <f t="shared" si="515"/>
        <v>0.23692579639866396</v>
      </c>
      <c r="J4059" s="152">
        <f t="shared" si="513"/>
        <v>5.0873309331622707E-5</v>
      </c>
      <c r="K4059" s="3" t="e">
        <f t="shared" ca="1" si="509"/>
        <v>#NAME?</v>
      </c>
      <c r="L4059" s="153" t="e">
        <f t="shared" ca="1" si="514"/>
        <v>#NAME?</v>
      </c>
      <c r="M4059" s="195" t="e">
        <f ca="1">_xll.BInterpol(cf!$A$2:$A$68,cf!$C$2:$C$68,params!B4059,"cubic")</f>
        <v>#NAME?</v>
      </c>
      <c r="N4059" s="195" t="e">
        <f ca="1">+_xll.BInterpol(#REF!,#REF!,params!B4059,"cubic")</f>
        <v>#NAME?</v>
      </c>
      <c r="O4059" s="153" t="e">
        <f t="shared" ca="1" si="510"/>
        <v>#NAME?</v>
      </c>
    </row>
    <row r="4060" spans="1:15">
      <c r="A4060">
        <v>4057</v>
      </c>
      <c r="B4060">
        <f t="shared" si="508"/>
        <v>16.228000000000002</v>
      </c>
      <c r="C4060" s="151" t="e">
        <f ca="1">+_xll.BInterpol(Boost!$R$6:$R$66,Boost!$AZ$6:$AZ$66,params!B4060,"cubic")</f>
        <v>#NAME?</v>
      </c>
      <c r="D4060" s="151" t="e">
        <f ca="1">+_xll.BInterpol(Boost!$R$6:$R$66,Boost!$AX$6:$AX$66,params!B4060,"cubic")</f>
        <v>#NAME?</v>
      </c>
      <c r="E4060" s="198" t="e">
        <f t="shared" ca="1" si="511"/>
        <v>#NAME?</v>
      </c>
      <c r="F4060" s="151" t="e">
        <f ca="1">+_xll.BInterpol(Boost!$R$6:$R$66,Boost!$AY$6:$AY$66,params!B4060,"cubic")</f>
        <v>#NAME?</v>
      </c>
      <c r="G4060" s="151" t="e">
        <f ca="1">_xll.BInterpol(cf!$A$2:$A$68,cf!$B$2:$B$68,params!B4060,"cubic")/100</f>
        <v>#NAME?</v>
      </c>
      <c r="H4060" s="199" t="e">
        <f t="shared" ca="1" si="512"/>
        <v>#NAME?</v>
      </c>
      <c r="I4060" s="152">
        <f t="shared" si="515"/>
        <v>0.23697666631655456</v>
      </c>
      <c r="J4060" s="152">
        <f t="shared" si="513"/>
        <v>5.0869917890605798E-5</v>
      </c>
      <c r="K4060" s="3" t="e">
        <f t="shared" ca="1" si="509"/>
        <v>#NAME?</v>
      </c>
      <c r="L4060" s="153" t="e">
        <f t="shared" ca="1" si="514"/>
        <v>#NAME?</v>
      </c>
      <c r="M4060" s="195" t="e">
        <f ca="1">_xll.BInterpol(cf!$A$2:$A$68,cf!$C$2:$C$68,params!B4060,"cubic")</f>
        <v>#NAME?</v>
      </c>
      <c r="N4060" s="195" t="e">
        <f ca="1">+_xll.BInterpol(#REF!,#REF!,params!B4060,"cubic")</f>
        <v>#NAME?</v>
      </c>
      <c r="O4060" s="153" t="e">
        <f t="shared" ca="1" si="510"/>
        <v>#NAME?</v>
      </c>
    </row>
    <row r="4061" spans="1:15">
      <c r="A4061">
        <v>4058</v>
      </c>
      <c r="B4061">
        <f t="shared" si="508"/>
        <v>16.231999999999999</v>
      </c>
      <c r="C4061" s="151" t="e">
        <f ca="1">+_xll.BInterpol(Boost!$R$6:$R$66,Boost!$AZ$6:$AZ$66,params!B4061,"cubic")</f>
        <v>#NAME?</v>
      </c>
      <c r="D4061" s="151" t="e">
        <f ca="1">+_xll.BInterpol(Boost!$R$6:$R$66,Boost!$AX$6:$AX$66,params!B4061,"cubic")</f>
        <v>#NAME?</v>
      </c>
      <c r="E4061" s="198" t="e">
        <f t="shared" ca="1" si="511"/>
        <v>#NAME?</v>
      </c>
      <c r="F4061" s="151" t="e">
        <f ca="1">+_xll.BInterpol(Boost!$R$6:$R$66,Boost!$AY$6:$AY$66,params!B4061,"cubic")</f>
        <v>#NAME?</v>
      </c>
      <c r="G4061" s="151" t="e">
        <f ca="1">_xll.BInterpol(cf!$A$2:$A$68,cf!$B$2:$B$68,params!B4061,"cubic")/100</f>
        <v>#NAME?</v>
      </c>
      <c r="H4061" s="199" t="e">
        <f t="shared" ca="1" si="512"/>
        <v>#NAME?</v>
      </c>
      <c r="I4061" s="152">
        <f t="shared" si="515"/>
        <v>0.23702753284323042</v>
      </c>
      <c r="J4061" s="152">
        <f t="shared" si="513"/>
        <v>5.0866526675852342E-5</v>
      </c>
      <c r="K4061" s="3" t="e">
        <f t="shared" ca="1" si="509"/>
        <v>#NAME?</v>
      </c>
      <c r="L4061" s="153" t="e">
        <f t="shared" ca="1" si="514"/>
        <v>#NAME?</v>
      </c>
      <c r="M4061" s="195" t="e">
        <f ca="1">_xll.BInterpol(cf!$A$2:$A$68,cf!$C$2:$C$68,params!B4061,"cubic")</f>
        <v>#NAME?</v>
      </c>
      <c r="N4061" s="195" t="e">
        <f ca="1">+_xll.BInterpol(#REF!,#REF!,params!B4061,"cubic")</f>
        <v>#NAME?</v>
      </c>
      <c r="O4061" s="153" t="e">
        <f t="shared" ca="1" si="510"/>
        <v>#NAME?</v>
      </c>
    </row>
    <row r="4062" spans="1:15">
      <c r="A4062">
        <v>4059</v>
      </c>
      <c r="B4062">
        <f t="shared" si="508"/>
        <v>16.236000000000001</v>
      </c>
      <c r="C4062" s="151" t="e">
        <f ca="1">+_xll.BInterpol(Boost!$R$6:$R$66,Boost!$AZ$6:$AZ$66,params!B4062,"cubic")</f>
        <v>#NAME?</v>
      </c>
      <c r="D4062" s="151" t="e">
        <f ca="1">+_xll.BInterpol(Boost!$R$6:$R$66,Boost!$AX$6:$AX$66,params!B4062,"cubic")</f>
        <v>#NAME?</v>
      </c>
      <c r="E4062" s="198" t="e">
        <f t="shared" ca="1" si="511"/>
        <v>#NAME?</v>
      </c>
      <c r="F4062" s="151" t="e">
        <f ca="1">+_xll.BInterpol(Boost!$R$6:$R$66,Boost!$AY$6:$AY$66,params!B4062,"cubic")</f>
        <v>#NAME?</v>
      </c>
      <c r="G4062" s="151" t="e">
        <f ca="1">_xll.BInterpol(cf!$A$2:$A$68,cf!$B$2:$B$68,params!B4062,"cubic")/100</f>
        <v>#NAME?</v>
      </c>
      <c r="H4062" s="199" t="e">
        <f t="shared" ca="1" si="512"/>
        <v>#NAME?</v>
      </c>
      <c r="I4062" s="152">
        <f t="shared" si="515"/>
        <v>0.23707839597891744</v>
      </c>
      <c r="J4062" s="152">
        <f t="shared" si="513"/>
        <v>5.0863135687029271E-5</v>
      </c>
      <c r="K4062" s="3" t="e">
        <f t="shared" ca="1" si="509"/>
        <v>#NAME?</v>
      </c>
      <c r="L4062" s="153" t="e">
        <f t="shared" ca="1" si="514"/>
        <v>#NAME?</v>
      </c>
      <c r="M4062" s="195" t="e">
        <f ca="1">_xll.BInterpol(cf!$A$2:$A$68,cf!$C$2:$C$68,params!B4062,"cubic")</f>
        <v>#NAME?</v>
      </c>
      <c r="N4062" s="195" t="e">
        <f ca="1">+_xll.BInterpol(#REF!,#REF!,params!B4062,"cubic")</f>
        <v>#NAME?</v>
      </c>
      <c r="O4062" s="153" t="e">
        <f t="shared" ca="1" si="510"/>
        <v>#NAME?</v>
      </c>
    </row>
    <row r="4063" spans="1:15">
      <c r="A4063">
        <v>4060</v>
      </c>
      <c r="B4063">
        <f t="shared" si="508"/>
        <v>16.239999999999998</v>
      </c>
      <c r="C4063" s="151" t="e">
        <f ca="1">+_xll.BInterpol(Boost!$R$6:$R$66,Boost!$AZ$6:$AZ$66,params!B4063,"cubic")</f>
        <v>#NAME?</v>
      </c>
      <c r="D4063" s="151" t="e">
        <f ca="1">+_xll.BInterpol(Boost!$R$6:$R$66,Boost!$AX$6:$AX$66,params!B4063,"cubic")</f>
        <v>#NAME?</v>
      </c>
      <c r="E4063" s="198" t="e">
        <f t="shared" ca="1" si="511"/>
        <v>#NAME?</v>
      </c>
      <c r="F4063" s="151" t="e">
        <f ca="1">+_xll.BInterpol(Boost!$R$6:$R$66,Boost!$AY$6:$AY$66,params!B4063,"cubic")</f>
        <v>#NAME?</v>
      </c>
      <c r="G4063" s="151" t="e">
        <f ca="1">_xll.BInterpol(cf!$A$2:$A$68,cf!$B$2:$B$68,params!B4063,"cubic")/100</f>
        <v>#NAME?</v>
      </c>
      <c r="H4063" s="199" t="e">
        <f t="shared" ca="1" si="512"/>
        <v>#NAME?</v>
      </c>
      <c r="I4063" s="152">
        <f t="shared" si="515"/>
        <v>0.23712925572384191</v>
      </c>
      <c r="J4063" s="152">
        <f t="shared" si="513"/>
        <v>5.0859744924469652E-5</v>
      </c>
      <c r="K4063" s="3" t="e">
        <f t="shared" ca="1" si="509"/>
        <v>#NAME?</v>
      </c>
      <c r="L4063" s="153" t="e">
        <f t="shared" ca="1" si="514"/>
        <v>#NAME?</v>
      </c>
      <c r="M4063" s="195" t="e">
        <f ca="1">_xll.BInterpol(cf!$A$2:$A$68,cf!$C$2:$C$68,params!B4063,"cubic")</f>
        <v>#NAME?</v>
      </c>
      <c r="N4063" s="195" t="e">
        <f ca="1">+_xll.BInterpol(#REF!,#REF!,params!B4063,"cubic")</f>
        <v>#NAME?</v>
      </c>
      <c r="O4063" s="153" t="e">
        <f t="shared" ca="1" si="510"/>
        <v>#NAME?</v>
      </c>
    </row>
    <row r="4064" spans="1:15">
      <c r="A4064">
        <v>4061</v>
      </c>
      <c r="B4064">
        <f t="shared" si="508"/>
        <v>16.244</v>
      </c>
      <c r="C4064" s="151" t="e">
        <f ca="1">+_xll.BInterpol(Boost!$R$6:$R$66,Boost!$AZ$6:$AZ$66,params!B4064,"cubic")</f>
        <v>#NAME?</v>
      </c>
      <c r="D4064" s="151" t="e">
        <f ca="1">+_xll.BInterpol(Boost!$R$6:$R$66,Boost!$AX$6:$AX$66,params!B4064,"cubic")</f>
        <v>#NAME?</v>
      </c>
      <c r="E4064" s="198" t="e">
        <f t="shared" ca="1" si="511"/>
        <v>#NAME?</v>
      </c>
      <c r="F4064" s="151" t="e">
        <f ca="1">+_xll.BInterpol(Boost!$R$6:$R$66,Boost!$AY$6:$AY$66,params!B4064,"cubic")</f>
        <v>#NAME?</v>
      </c>
      <c r="G4064" s="151" t="e">
        <f ca="1">_xll.BInterpol(cf!$A$2:$A$68,cf!$B$2:$B$68,params!B4064,"cubic")/100</f>
        <v>#NAME?</v>
      </c>
      <c r="H4064" s="199" t="e">
        <f t="shared" ca="1" si="512"/>
        <v>#NAME?</v>
      </c>
      <c r="I4064" s="152">
        <f t="shared" si="515"/>
        <v>0.23718011207822964</v>
      </c>
      <c r="J4064" s="152">
        <f t="shared" si="513"/>
        <v>5.0856354387729397E-5</v>
      </c>
      <c r="K4064" s="3" t="e">
        <f t="shared" ca="1" si="509"/>
        <v>#NAME?</v>
      </c>
      <c r="L4064" s="153" t="e">
        <f t="shared" ca="1" si="514"/>
        <v>#NAME?</v>
      </c>
      <c r="M4064" s="195" t="e">
        <f ca="1">_xll.BInterpol(cf!$A$2:$A$68,cf!$C$2:$C$68,params!B4064,"cubic")</f>
        <v>#NAME?</v>
      </c>
      <c r="N4064" s="195" t="e">
        <f ca="1">+_xll.BInterpol(#REF!,#REF!,params!B4064,"cubic")</f>
        <v>#NAME?</v>
      </c>
      <c r="O4064" s="153" t="e">
        <f t="shared" ca="1" si="510"/>
        <v>#NAME?</v>
      </c>
    </row>
    <row r="4065" spans="1:15">
      <c r="A4065">
        <v>4062</v>
      </c>
      <c r="B4065">
        <f t="shared" si="508"/>
        <v>16.248000000000001</v>
      </c>
      <c r="C4065" s="151" t="e">
        <f ca="1">+_xll.BInterpol(Boost!$R$6:$R$66,Boost!$AZ$6:$AZ$66,params!B4065,"cubic")</f>
        <v>#NAME?</v>
      </c>
      <c r="D4065" s="151" t="e">
        <f ca="1">+_xll.BInterpol(Boost!$R$6:$R$66,Boost!$AX$6:$AX$66,params!B4065,"cubic")</f>
        <v>#NAME?</v>
      </c>
      <c r="E4065" s="198" t="e">
        <f t="shared" ca="1" si="511"/>
        <v>#NAME?</v>
      </c>
      <c r="F4065" s="151" t="e">
        <f ca="1">+_xll.BInterpol(Boost!$R$6:$R$66,Boost!$AY$6:$AY$66,params!B4065,"cubic")</f>
        <v>#NAME?</v>
      </c>
      <c r="G4065" s="151" t="e">
        <f ca="1">_xll.BInterpol(cf!$A$2:$A$68,cf!$B$2:$B$68,params!B4065,"cubic")/100</f>
        <v>#NAME?</v>
      </c>
      <c r="H4065" s="199" t="e">
        <f t="shared" ca="1" si="512"/>
        <v>#NAME?</v>
      </c>
      <c r="I4065" s="152">
        <f t="shared" si="515"/>
        <v>0.23723096504230679</v>
      </c>
      <c r="J4065" s="152">
        <f t="shared" si="513"/>
        <v>5.0852964077141571E-5</v>
      </c>
      <c r="K4065" s="3" t="e">
        <f t="shared" ca="1" si="509"/>
        <v>#NAME?</v>
      </c>
      <c r="L4065" s="153" t="e">
        <f t="shared" ca="1" si="514"/>
        <v>#NAME?</v>
      </c>
      <c r="M4065" s="195" t="e">
        <f ca="1">_xll.BInterpol(cf!$A$2:$A$68,cf!$C$2:$C$68,params!B4065,"cubic")</f>
        <v>#NAME?</v>
      </c>
      <c r="N4065" s="195" t="e">
        <f ca="1">+_xll.BInterpol(#REF!,#REF!,params!B4065,"cubic")</f>
        <v>#NAME?</v>
      </c>
      <c r="O4065" s="153" t="e">
        <f t="shared" ca="1" si="510"/>
        <v>#NAME?</v>
      </c>
    </row>
    <row r="4066" spans="1:15">
      <c r="A4066">
        <v>4063</v>
      </c>
      <c r="B4066">
        <f t="shared" si="508"/>
        <v>16.251999999999999</v>
      </c>
      <c r="C4066" s="151" t="e">
        <f ca="1">+_xll.BInterpol(Boost!$R$6:$R$66,Boost!$AZ$6:$AZ$66,params!B4066,"cubic")</f>
        <v>#NAME?</v>
      </c>
      <c r="D4066" s="151" t="e">
        <f ca="1">+_xll.BInterpol(Boost!$R$6:$R$66,Boost!$AX$6:$AX$66,params!B4066,"cubic")</f>
        <v>#NAME?</v>
      </c>
      <c r="E4066" s="198" t="e">
        <f t="shared" ca="1" si="511"/>
        <v>#NAME?</v>
      </c>
      <c r="F4066" s="151" t="e">
        <f ca="1">+_xll.BInterpol(Boost!$R$6:$R$66,Boost!$AY$6:$AY$66,params!B4066,"cubic")</f>
        <v>#NAME?</v>
      </c>
      <c r="G4066" s="151" t="e">
        <f ca="1">_xll.BInterpol(cf!$A$2:$A$68,cf!$B$2:$B$68,params!B4066,"cubic")/100</f>
        <v>#NAME?</v>
      </c>
      <c r="H4066" s="199" t="e">
        <f t="shared" ca="1" si="512"/>
        <v>#NAME?</v>
      </c>
      <c r="I4066" s="152">
        <f t="shared" si="515"/>
        <v>0.23728181461629938</v>
      </c>
      <c r="J4066" s="152">
        <f t="shared" si="513"/>
        <v>5.0849573992595154E-5</v>
      </c>
      <c r="K4066" s="3" t="e">
        <f t="shared" ca="1" si="509"/>
        <v>#NAME?</v>
      </c>
      <c r="L4066" s="153" t="e">
        <f t="shared" ca="1" si="514"/>
        <v>#NAME?</v>
      </c>
      <c r="M4066" s="195" t="e">
        <f ca="1">_xll.BInterpol(cf!$A$2:$A$68,cf!$C$2:$C$68,params!B4066,"cubic")</f>
        <v>#NAME?</v>
      </c>
      <c r="N4066" s="195" t="e">
        <f ca="1">+_xll.BInterpol(#REF!,#REF!,params!B4066,"cubic")</f>
        <v>#NAME?</v>
      </c>
      <c r="O4066" s="153" t="e">
        <f t="shared" ca="1" si="510"/>
        <v>#NAME?</v>
      </c>
    </row>
    <row r="4067" spans="1:15">
      <c r="A4067">
        <v>4064</v>
      </c>
      <c r="B4067">
        <f t="shared" si="508"/>
        <v>16.256</v>
      </c>
      <c r="C4067" s="151" t="e">
        <f ca="1">+_xll.BInterpol(Boost!$R$6:$R$66,Boost!$AZ$6:$AZ$66,params!B4067,"cubic")</f>
        <v>#NAME?</v>
      </c>
      <c r="D4067" s="151" t="e">
        <f ca="1">+_xll.BInterpol(Boost!$R$6:$R$66,Boost!$AX$6:$AX$66,params!B4067,"cubic")</f>
        <v>#NAME?</v>
      </c>
      <c r="E4067" s="198" t="e">
        <f t="shared" ca="1" si="511"/>
        <v>#NAME?</v>
      </c>
      <c r="F4067" s="151" t="e">
        <f ca="1">+_xll.BInterpol(Boost!$R$6:$R$66,Boost!$AY$6:$AY$66,params!B4067,"cubic")</f>
        <v>#NAME?</v>
      </c>
      <c r="G4067" s="151" t="e">
        <f ca="1">_xll.BInterpol(cf!$A$2:$A$68,cf!$B$2:$B$68,params!B4067,"cubic")/100</f>
        <v>#NAME?</v>
      </c>
      <c r="H4067" s="199" t="e">
        <f t="shared" ca="1" si="512"/>
        <v>#NAME?</v>
      </c>
      <c r="I4067" s="152">
        <f t="shared" si="515"/>
        <v>0.23733266080043336</v>
      </c>
      <c r="J4067" s="152">
        <f t="shared" si="513"/>
        <v>5.0846184133979122E-5</v>
      </c>
      <c r="K4067" s="3" t="e">
        <f t="shared" ca="1" si="509"/>
        <v>#NAME?</v>
      </c>
      <c r="L4067" s="153" t="e">
        <f t="shared" ca="1" si="514"/>
        <v>#NAME?</v>
      </c>
      <c r="M4067" s="195" t="e">
        <f ca="1">_xll.BInterpol(cf!$A$2:$A$68,cf!$C$2:$C$68,params!B4067,"cubic")</f>
        <v>#NAME?</v>
      </c>
      <c r="N4067" s="195" t="e">
        <f ca="1">+_xll.BInterpol(#REF!,#REF!,params!B4067,"cubic")</f>
        <v>#NAME?</v>
      </c>
      <c r="O4067" s="153" t="e">
        <f t="shared" ca="1" si="510"/>
        <v>#NAME?</v>
      </c>
    </row>
    <row r="4068" spans="1:15">
      <c r="A4068">
        <v>4065</v>
      </c>
      <c r="B4068">
        <f t="shared" si="508"/>
        <v>16.260000000000002</v>
      </c>
      <c r="C4068" s="151" t="e">
        <f ca="1">+_xll.BInterpol(Boost!$R$6:$R$66,Boost!$AZ$6:$AZ$66,params!B4068,"cubic")</f>
        <v>#NAME?</v>
      </c>
      <c r="D4068" s="151" t="e">
        <f ca="1">+_xll.BInterpol(Boost!$R$6:$R$66,Boost!$AX$6:$AX$66,params!B4068,"cubic")</f>
        <v>#NAME?</v>
      </c>
      <c r="E4068" s="198" t="e">
        <f t="shared" ca="1" si="511"/>
        <v>#NAME?</v>
      </c>
      <c r="F4068" s="151" t="e">
        <f ca="1">+_xll.BInterpol(Boost!$R$6:$R$66,Boost!$AY$6:$AY$66,params!B4068,"cubic")</f>
        <v>#NAME?</v>
      </c>
      <c r="G4068" s="151" t="e">
        <f ca="1">_xll.BInterpol(cf!$A$2:$A$68,cf!$B$2:$B$68,params!B4068,"cubic")/100</f>
        <v>#NAME?</v>
      </c>
      <c r="H4068" s="199" t="e">
        <f t="shared" ca="1" si="512"/>
        <v>#NAME?</v>
      </c>
      <c r="I4068" s="152">
        <f t="shared" si="515"/>
        <v>0.23738350359493465</v>
      </c>
      <c r="J4068" s="152">
        <f t="shared" si="513"/>
        <v>5.0842794501293476E-5</v>
      </c>
      <c r="K4068" s="3" t="e">
        <f t="shared" ca="1" si="509"/>
        <v>#NAME?</v>
      </c>
      <c r="L4068" s="153" t="e">
        <f t="shared" ca="1" si="514"/>
        <v>#NAME?</v>
      </c>
      <c r="M4068" s="195" t="e">
        <f ca="1">_xll.BInterpol(cf!$A$2:$A$68,cf!$C$2:$C$68,params!B4068,"cubic")</f>
        <v>#NAME?</v>
      </c>
      <c r="N4068" s="195" t="e">
        <f ca="1">+_xll.BInterpol(#REF!,#REF!,params!B4068,"cubic")</f>
        <v>#NAME?</v>
      </c>
      <c r="O4068" s="153" t="e">
        <f t="shared" ca="1" si="510"/>
        <v>#NAME?</v>
      </c>
    </row>
    <row r="4069" spans="1:15">
      <c r="A4069">
        <v>4066</v>
      </c>
      <c r="B4069">
        <f t="shared" si="508"/>
        <v>16.263999999999999</v>
      </c>
      <c r="C4069" s="151" t="e">
        <f ca="1">+_xll.BInterpol(Boost!$R$6:$R$66,Boost!$AZ$6:$AZ$66,params!B4069,"cubic")</f>
        <v>#NAME?</v>
      </c>
      <c r="D4069" s="151" t="e">
        <f ca="1">+_xll.BInterpol(Boost!$R$6:$R$66,Boost!$AX$6:$AX$66,params!B4069,"cubic")</f>
        <v>#NAME?</v>
      </c>
      <c r="E4069" s="198" t="e">
        <f t="shared" ca="1" si="511"/>
        <v>#NAME?</v>
      </c>
      <c r="F4069" s="151" t="e">
        <f ca="1">+_xll.BInterpol(Boost!$R$6:$R$66,Boost!$AY$6:$AY$66,params!B4069,"cubic")</f>
        <v>#NAME?</v>
      </c>
      <c r="G4069" s="151" t="e">
        <f ca="1">_xll.BInterpol(cf!$A$2:$A$68,cf!$B$2:$B$68,params!B4069,"cubic")/100</f>
        <v>#NAME?</v>
      </c>
      <c r="H4069" s="199" t="e">
        <f t="shared" ca="1" si="512"/>
        <v>#NAME?</v>
      </c>
      <c r="I4069" s="152">
        <f t="shared" si="515"/>
        <v>0.2374343430000293</v>
      </c>
      <c r="J4069" s="152">
        <f t="shared" si="513"/>
        <v>5.0839405094649237E-5</v>
      </c>
      <c r="K4069" s="3" t="e">
        <f t="shared" ca="1" si="509"/>
        <v>#NAME?</v>
      </c>
      <c r="L4069" s="153" t="e">
        <f t="shared" ca="1" si="514"/>
        <v>#NAME?</v>
      </c>
      <c r="M4069" s="195" t="e">
        <f ca="1">_xll.BInterpol(cf!$A$2:$A$68,cf!$C$2:$C$68,params!B4069,"cubic")</f>
        <v>#NAME?</v>
      </c>
      <c r="N4069" s="195" t="e">
        <f ca="1">+_xll.BInterpol(#REF!,#REF!,params!B4069,"cubic")</f>
        <v>#NAME?</v>
      </c>
      <c r="O4069" s="153" t="e">
        <f t="shared" ca="1" si="510"/>
        <v>#NAME?</v>
      </c>
    </row>
    <row r="4070" spans="1:15">
      <c r="A4070">
        <v>4067</v>
      </c>
      <c r="B4070">
        <f t="shared" si="508"/>
        <v>16.268000000000001</v>
      </c>
      <c r="C4070" s="151" t="e">
        <f ca="1">+_xll.BInterpol(Boost!$R$6:$R$66,Boost!$AZ$6:$AZ$66,params!B4070,"cubic")</f>
        <v>#NAME?</v>
      </c>
      <c r="D4070" s="151" t="e">
        <f ca="1">+_xll.BInterpol(Boost!$R$6:$R$66,Boost!$AX$6:$AX$66,params!B4070,"cubic")</f>
        <v>#NAME?</v>
      </c>
      <c r="E4070" s="198" t="e">
        <f t="shared" ca="1" si="511"/>
        <v>#NAME?</v>
      </c>
      <c r="F4070" s="151" t="e">
        <f ca="1">+_xll.BInterpol(Boost!$R$6:$R$66,Boost!$AY$6:$AY$66,params!B4070,"cubic")</f>
        <v>#NAME?</v>
      </c>
      <c r="G4070" s="151" t="e">
        <f ca="1">_xll.BInterpol(cf!$A$2:$A$68,cf!$B$2:$B$68,params!B4070,"cubic")/100</f>
        <v>#NAME?</v>
      </c>
      <c r="H4070" s="199" t="e">
        <f t="shared" ca="1" si="512"/>
        <v>#NAME?</v>
      </c>
      <c r="I4070" s="152">
        <f t="shared" si="515"/>
        <v>0.23748517901594335</v>
      </c>
      <c r="J4070" s="152">
        <f t="shared" si="513"/>
        <v>5.0836015914046406E-5</v>
      </c>
      <c r="K4070" s="3" t="e">
        <f t="shared" ca="1" si="509"/>
        <v>#NAME?</v>
      </c>
      <c r="L4070" s="153" t="e">
        <f t="shared" ca="1" si="514"/>
        <v>#NAME?</v>
      </c>
      <c r="M4070" s="195" t="e">
        <f ca="1">_xll.BInterpol(cf!$A$2:$A$68,cf!$C$2:$C$68,params!B4070,"cubic")</f>
        <v>#NAME?</v>
      </c>
      <c r="N4070" s="195" t="e">
        <f ca="1">+_xll.BInterpol(#REF!,#REF!,params!B4070,"cubic")</f>
        <v>#NAME?</v>
      </c>
      <c r="O4070" s="153" t="e">
        <f t="shared" ca="1" si="510"/>
        <v>#NAME?</v>
      </c>
    </row>
    <row r="4071" spans="1:15">
      <c r="A4071">
        <v>4068</v>
      </c>
      <c r="B4071">
        <f t="shared" si="508"/>
        <v>16.271999999999998</v>
      </c>
      <c r="C4071" s="151" t="e">
        <f ca="1">+_xll.BInterpol(Boost!$R$6:$R$66,Boost!$AZ$6:$AZ$66,params!B4071,"cubic")</f>
        <v>#NAME?</v>
      </c>
      <c r="D4071" s="151" t="e">
        <f ca="1">+_xll.BInterpol(Boost!$R$6:$R$66,Boost!$AX$6:$AX$66,params!B4071,"cubic")</f>
        <v>#NAME?</v>
      </c>
      <c r="E4071" s="198" t="e">
        <f t="shared" ca="1" si="511"/>
        <v>#NAME?</v>
      </c>
      <c r="F4071" s="151" t="e">
        <f ca="1">+_xll.BInterpol(Boost!$R$6:$R$66,Boost!$AY$6:$AY$66,params!B4071,"cubic")</f>
        <v>#NAME?</v>
      </c>
      <c r="G4071" s="151" t="e">
        <f ca="1">_xll.BInterpol(cf!$A$2:$A$68,cf!$B$2:$B$68,params!B4071,"cubic")/100</f>
        <v>#NAME?</v>
      </c>
      <c r="H4071" s="199" t="e">
        <f t="shared" ca="1" si="512"/>
        <v>#NAME?</v>
      </c>
      <c r="I4071" s="152">
        <f t="shared" si="515"/>
        <v>0.2375360116429025</v>
      </c>
      <c r="J4071" s="152">
        <f t="shared" si="513"/>
        <v>5.0832626959151916E-5</v>
      </c>
      <c r="K4071" s="3" t="e">
        <f t="shared" ca="1" si="509"/>
        <v>#NAME?</v>
      </c>
      <c r="L4071" s="153" t="e">
        <f t="shared" ca="1" si="514"/>
        <v>#NAME?</v>
      </c>
      <c r="M4071" s="195" t="e">
        <f ca="1">_xll.BInterpol(cf!$A$2:$A$68,cf!$C$2:$C$68,params!B4071,"cubic")</f>
        <v>#NAME?</v>
      </c>
      <c r="N4071" s="195" t="e">
        <f ca="1">+_xll.BInterpol(#REF!,#REF!,params!B4071,"cubic")</f>
        <v>#NAME?</v>
      </c>
      <c r="O4071" s="153" t="e">
        <f t="shared" ca="1" si="510"/>
        <v>#NAME?</v>
      </c>
    </row>
    <row r="4072" spans="1:15">
      <c r="A4072">
        <v>4069</v>
      </c>
      <c r="B4072">
        <f t="shared" si="508"/>
        <v>16.276</v>
      </c>
      <c r="C4072" s="151" t="e">
        <f ca="1">+_xll.BInterpol(Boost!$R$6:$R$66,Boost!$AZ$6:$AZ$66,params!B4072,"cubic")</f>
        <v>#NAME?</v>
      </c>
      <c r="D4072" s="151" t="e">
        <f ca="1">+_xll.BInterpol(Boost!$R$6:$R$66,Boost!$AX$6:$AX$66,params!B4072,"cubic")</f>
        <v>#NAME?</v>
      </c>
      <c r="E4072" s="198" t="e">
        <f t="shared" ca="1" si="511"/>
        <v>#NAME?</v>
      </c>
      <c r="F4072" s="151" t="e">
        <f ca="1">+_xll.BInterpol(Boost!$R$6:$R$66,Boost!$AY$6:$AY$66,params!B4072,"cubic")</f>
        <v>#NAME?</v>
      </c>
      <c r="G4072" s="151" t="e">
        <f ca="1">_xll.BInterpol(cf!$A$2:$A$68,cf!$B$2:$B$68,params!B4072,"cubic")/100</f>
        <v>#NAME?</v>
      </c>
      <c r="H4072" s="199" t="e">
        <f t="shared" ca="1" si="512"/>
        <v>#NAME?</v>
      </c>
      <c r="I4072" s="152">
        <f t="shared" si="515"/>
        <v>0.2375868408811328</v>
      </c>
      <c r="J4072" s="152">
        <f t="shared" si="513"/>
        <v>5.0829238230298834E-5</v>
      </c>
      <c r="K4072" s="3" t="e">
        <f t="shared" ca="1" si="509"/>
        <v>#NAME?</v>
      </c>
      <c r="L4072" s="153" t="e">
        <f t="shared" ca="1" si="514"/>
        <v>#NAME?</v>
      </c>
      <c r="M4072" s="195" t="e">
        <f ca="1">_xll.BInterpol(cf!$A$2:$A$68,cf!$C$2:$C$68,params!B4072,"cubic")</f>
        <v>#NAME?</v>
      </c>
      <c r="N4072" s="195" t="e">
        <f ca="1">+_xll.BInterpol(#REF!,#REF!,params!B4072,"cubic")</f>
        <v>#NAME?</v>
      </c>
      <c r="O4072" s="153" t="e">
        <f t="shared" ca="1" si="510"/>
        <v>#NAME?</v>
      </c>
    </row>
    <row r="4073" spans="1:15">
      <c r="A4073">
        <v>4070</v>
      </c>
      <c r="B4073">
        <f t="shared" si="508"/>
        <v>16.28</v>
      </c>
      <c r="C4073" s="151" t="e">
        <f ca="1">+_xll.BInterpol(Boost!$R$6:$R$66,Boost!$AZ$6:$AZ$66,params!B4073,"cubic")</f>
        <v>#NAME?</v>
      </c>
      <c r="D4073" s="151" t="e">
        <f ca="1">+_xll.BInterpol(Boost!$R$6:$R$66,Boost!$AX$6:$AX$66,params!B4073,"cubic")</f>
        <v>#NAME?</v>
      </c>
      <c r="E4073" s="198" t="e">
        <f t="shared" ca="1" si="511"/>
        <v>#NAME?</v>
      </c>
      <c r="F4073" s="151" t="e">
        <f ca="1">+_xll.BInterpol(Boost!$R$6:$R$66,Boost!$AY$6:$AY$66,params!B4073,"cubic")</f>
        <v>#NAME?</v>
      </c>
      <c r="G4073" s="151" t="e">
        <f ca="1">_xll.BInterpol(cf!$A$2:$A$68,cf!$B$2:$B$68,params!B4073,"cubic")/100</f>
        <v>#NAME?</v>
      </c>
      <c r="H4073" s="199" t="e">
        <f t="shared" ca="1" si="512"/>
        <v>#NAME?</v>
      </c>
      <c r="I4073" s="152">
        <f t="shared" si="515"/>
        <v>0.23763766673086029</v>
      </c>
      <c r="J4073" s="152">
        <f t="shared" si="513"/>
        <v>5.082584972748716E-5</v>
      </c>
      <c r="K4073" s="3" t="e">
        <f t="shared" ca="1" si="509"/>
        <v>#NAME?</v>
      </c>
      <c r="L4073" s="153" t="e">
        <f t="shared" ca="1" si="514"/>
        <v>#NAME?</v>
      </c>
      <c r="M4073" s="195" t="e">
        <f ca="1">_xll.BInterpol(cf!$A$2:$A$68,cf!$C$2:$C$68,params!B4073,"cubic")</f>
        <v>#NAME?</v>
      </c>
      <c r="N4073" s="195" t="e">
        <f ca="1">+_xll.BInterpol(#REF!,#REF!,params!B4073,"cubic")</f>
        <v>#NAME?</v>
      </c>
      <c r="O4073" s="153" t="e">
        <f t="shared" ca="1" si="510"/>
        <v>#NAME?</v>
      </c>
    </row>
    <row r="4074" spans="1:15">
      <c r="A4074">
        <v>4071</v>
      </c>
      <c r="B4074">
        <f t="shared" si="508"/>
        <v>16.283999999999999</v>
      </c>
      <c r="C4074" s="151" t="e">
        <f ca="1">+_xll.BInterpol(Boost!$R$6:$R$66,Boost!$AZ$6:$AZ$66,params!B4074,"cubic")</f>
        <v>#NAME?</v>
      </c>
      <c r="D4074" s="151" t="e">
        <f ca="1">+_xll.BInterpol(Boost!$R$6:$R$66,Boost!$AX$6:$AX$66,params!B4074,"cubic")</f>
        <v>#NAME?</v>
      </c>
      <c r="E4074" s="198" t="e">
        <f t="shared" ca="1" si="511"/>
        <v>#NAME?</v>
      </c>
      <c r="F4074" s="151" t="e">
        <f ca="1">+_xll.BInterpol(Boost!$R$6:$R$66,Boost!$AY$6:$AY$66,params!B4074,"cubic")</f>
        <v>#NAME?</v>
      </c>
      <c r="G4074" s="151" t="e">
        <f ca="1">_xll.BInterpol(cf!$A$2:$A$68,cf!$B$2:$B$68,params!B4074,"cubic")/100</f>
        <v>#NAME?</v>
      </c>
      <c r="H4074" s="199" t="e">
        <f t="shared" ca="1" si="512"/>
        <v>#NAME?</v>
      </c>
      <c r="I4074" s="152">
        <f t="shared" si="515"/>
        <v>0.23768848919231067</v>
      </c>
      <c r="J4074" s="152">
        <f t="shared" si="513"/>
        <v>5.0822461450383827E-5</v>
      </c>
      <c r="K4074" s="3" t="e">
        <f t="shared" ca="1" si="509"/>
        <v>#NAME?</v>
      </c>
      <c r="L4074" s="153" t="e">
        <f t="shared" ca="1" si="514"/>
        <v>#NAME?</v>
      </c>
      <c r="M4074" s="195" t="e">
        <f ca="1">_xll.BInterpol(cf!$A$2:$A$68,cf!$C$2:$C$68,params!B4074,"cubic")</f>
        <v>#NAME?</v>
      </c>
      <c r="N4074" s="195" t="e">
        <f ca="1">+_xll.BInterpol(#REF!,#REF!,params!B4074,"cubic")</f>
        <v>#NAME?</v>
      </c>
      <c r="O4074" s="153" t="e">
        <f t="shared" ca="1" si="510"/>
        <v>#NAME?</v>
      </c>
    </row>
    <row r="4075" spans="1:15">
      <c r="A4075">
        <v>4072</v>
      </c>
      <c r="B4075">
        <f t="shared" si="508"/>
        <v>16.288</v>
      </c>
      <c r="C4075" s="151" t="e">
        <f ca="1">+_xll.BInterpol(Boost!$R$6:$R$66,Boost!$AZ$6:$AZ$66,params!B4075,"cubic")</f>
        <v>#NAME?</v>
      </c>
      <c r="D4075" s="151" t="e">
        <f ca="1">+_xll.BInterpol(Boost!$R$6:$R$66,Boost!$AX$6:$AX$66,params!B4075,"cubic")</f>
        <v>#NAME?</v>
      </c>
      <c r="E4075" s="198" t="e">
        <f t="shared" ca="1" si="511"/>
        <v>#NAME?</v>
      </c>
      <c r="F4075" s="151" t="e">
        <f ca="1">+_xll.BInterpol(Boost!$R$6:$R$66,Boost!$AY$6:$AY$66,params!B4075,"cubic")</f>
        <v>#NAME?</v>
      </c>
      <c r="G4075" s="151" t="e">
        <f ca="1">_xll.BInterpol(cf!$A$2:$A$68,cf!$B$2:$B$68,params!B4075,"cubic")/100</f>
        <v>#NAME?</v>
      </c>
      <c r="H4075" s="199" t="e">
        <f t="shared" ca="1" si="512"/>
        <v>#NAME?</v>
      </c>
      <c r="I4075" s="152">
        <f t="shared" si="515"/>
        <v>0.23773930826570999</v>
      </c>
      <c r="J4075" s="152">
        <f t="shared" si="513"/>
        <v>5.0819073399321901E-5</v>
      </c>
      <c r="K4075" s="3" t="e">
        <f t="shared" ca="1" si="509"/>
        <v>#NAME?</v>
      </c>
      <c r="L4075" s="153" t="e">
        <f t="shared" ca="1" si="514"/>
        <v>#NAME?</v>
      </c>
      <c r="M4075" s="195" t="e">
        <f ca="1">_xll.BInterpol(cf!$A$2:$A$68,cf!$C$2:$C$68,params!B4075,"cubic")</f>
        <v>#NAME?</v>
      </c>
      <c r="N4075" s="195" t="e">
        <f ca="1">+_xll.BInterpol(#REF!,#REF!,params!B4075,"cubic")</f>
        <v>#NAME?</v>
      </c>
      <c r="O4075" s="153" t="e">
        <f t="shared" ca="1" si="510"/>
        <v>#NAME?</v>
      </c>
    </row>
    <row r="4076" spans="1:15">
      <c r="A4076">
        <v>4073</v>
      </c>
      <c r="B4076">
        <f t="shared" si="508"/>
        <v>16.292000000000002</v>
      </c>
      <c r="C4076" s="151" t="e">
        <f ca="1">+_xll.BInterpol(Boost!$R$6:$R$66,Boost!$AZ$6:$AZ$66,params!B4076,"cubic")</f>
        <v>#NAME?</v>
      </c>
      <c r="D4076" s="151" t="e">
        <f ca="1">+_xll.BInterpol(Boost!$R$6:$R$66,Boost!$AX$6:$AX$66,params!B4076,"cubic")</f>
        <v>#NAME?</v>
      </c>
      <c r="E4076" s="198" t="e">
        <f t="shared" ca="1" si="511"/>
        <v>#NAME?</v>
      </c>
      <c r="F4076" s="151" t="e">
        <f ca="1">+_xll.BInterpol(Boost!$R$6:$R$66,Boost!$AY$6:$AY$66,params!B4076,"cubic")</f>
        <v>#NAME?</v>
      </c>
      <c r="G4076" s="151" t="e">
        <f ca="1">_xll.BInterpol(cf!$A$2:$A$68,cf!$B$2:$B$68,params!B4076,"cubic")/100</f>
        <v>#NAME?</v>
      </c>
      <c r="H4076" s="199" t="e">
        <f t="shared" ca="1" si="512"/>
        <v>#NAME?</v>
      </c>
      <c r="I4076" s="152">
        <f t="shared" si="515"/>
        <v>0.23779012395128385</v>
      </c>
      <c r="J4076" s="152">
        <f t="shared" si="513"/>
        <v>5.0815685573857294E-5</v>
      </c>
      <c r="K4076" s="3" t="e">
        <f t="shared" ca="1" si="509"/>
        <v>#NAME?</v>
      </c>
      <c r="L4076" s="153" t="e">
        <f t="shared" ca="1" si="514"/>
        <v>#NAME?</v>
      </c>
      <c r="M4076" s="195" t="e">
        <f ca="1">_xll.BInterpol(cf!$A$2:$A$68,cf!$C$2:$C$68,params!B4076,"cubic")</f>
        <v>#NAME?</v>
      </c>
      <c r="N4076" s="195" t="e">
        <f ca="1">+_xll.BInterpol(#REF!,#REF!,params!B4076,"cubic")</f>
        <v>#NAME?</v>
      </c>
      <c r="O4076" s="153" t="e">
        <f t="shared" ca="1" si="510"/>
        <v>#NAME?</v>
      </c>
    </row>
    <row r="4077" spans="1:15">
      <c r="A4077">
        <v>4074</v>
      </c>
      <c r="B4077">
        <f t="shared" si="508"/>
        <v>16.295999999999999</v>
      </c>
      <c r="C4077" s="151" t="e">
        <f ca="1">+_xll.BInterpol(Boost!$R$6:$R$66,Boost!$AZ$6:$AZ$66,params!B4077,"cubic")</f>
        <v>#NAME?</v>
      </c>
      <c r="D4077" s="151" t="e">
        <f ca="1">+_xll.BInterpol(Boost!$R$6:$R$66,Boost!$AX$6:$AX$66,params!B4077,"cubic")</f>
        <v>#NAME?</v>
      </c>
      <c r="E4077" s="198" t="e">
        <f t="shared" ca="1" si="511"/>
        <v>#NAME?</v>
      </c>
      <c r="F4077" s="151" t="e">
        <f ca="1">+_xll.BInterpol(Boost!$R$6:$R$66,Boost!$AY$6:$AY$66,params!B4077,"cubic")</f>
        <v>#NAME?</v>
      </c>
      <c r="G4077" s="151" t="e">
        <f ca="1">_xll.BInterpol(cf!$A$2:$A$68,cf!$B$2:$B$68,params!B4077,"cubic")/100</f>
        <v>#NAME?</v>
      </c>
      <c r="H4077" s="199" t="e">
        <f t="shared" ca="1" si="512"/>
        <v>#NAME?</v>
      </c>
      <c r="I4077" s="152">
        <f t="shared" si="515"/>
        <v>0.23784093624925839</v>
      </c>
      <c r="J4077" s="152">
        <f t="shared" si="513"/>
        <v>5.0812297974545118E-5</v>
      </c>
      <c r="K4077" s="3" t="e">
        <f t="shared" ca="1" si="509"/>
        <v>#NAME?</v>
      </c>
      <c r="L4077" s="153" t="e">
        <f t="shared" ca="1" si="514"/>
        <v>#NAME?</v>
      </c>
      <c r="M4077" s="195" t="e">
        <f ca="1">_xll.BInterpol(cf!$A$2:$A$68,cf!$C$2:$C$68,params!B4077,"cubic")</f>
        <v>#NAME?</v>
      </c>
      <c r="N4077" s="195" t="e">
        <f ca="1">+_xll.BInterpol(#REF!,#REF!,params!B4077,"cubic")</f>
        <v>#NAME?</v>
      </c>
      <c r="O4077" s="153" t="e">
        <f t="shared" ca="1" si="510"/>
        <v>#NAME?</v>
      </c>
    </row>
    <row r="4078" spans="1:15">
      <c r="A4078">
        <v>4075</v>
      </c>
      <c r="B4078">
        <f t="shared" si="508"/>
        <v>16.3</v>
      </c>
      <c r="C4078" s="151" t="e">
        <f ca="1">+_xll.BInterpol(Boost!$R$6:$R$66,Boost!$AZ$6:$AZ$66,params!B4078,"cubic")</f>
        <v>#NAME?</v>
      </c>
      <c r="D4078" s="151" t="e">
        <f ca="1">+_xll.BInterpol(Boost!$R$6:$R$66,Boost!$AX$6:$AX$66,params!B4078,"cubic")</f>
        <v>#NAME?</v>
      </c>
      <c r="E4078" s="198" t="e">
        <f t="shared" ca="1" si="511"/>
        <v>#NAME?</v>
      </c>
      <c r="F4078" s="151" t="e">
        <f ca="1">+_xll.BInterpol(Boost!$R$6:$R$66,Boost!$AY$6:$AY$66,params!B4078,"cubic")</f>
        <v>#NAME?</v>
      </c>
      <c r="G4078" s="151" t="e">
        <f ca="1">_xll.BInterpol(cf!$A$2:$A$68,cf!$B$2:$B$68,params!B4078,"cubic")/100</f>
        <v>#NAME?</v>
      </c>
      <c r="H4078" s="199" t="e">
        <f t="shared" ca="1" si="512"/>
        <v>#NAME?</v>
      </c>
      <c r="I4078" s="152">
        <f t="shared" si="515"/>
        <v>0.23789174515985922</v>
      </c>
      <c r="J4078" s="152">
        <f t="shared" si="513"/>
        <v>5.0808910600830259E-5</v>
      </c>
      <c r="K4078" s="3" t="e">
        <f t="shared" ca="1" si="509"/>
        <v>#NAME?</v>
      </c>
      <c r="L4078" s="153" t="e">
        <f t="shared" ca="1" si="514"/>
        <v>#NAME?</v>
      </c>
      <c r="M4078" s="195" t="e">
        <f ca="1">_xll.BInterpol(cf!$A$2:$A$68,cf!$C$2:$C$68,params!B4078,"cubic")</f>
        <v>#NAME?</v>
      </c>
      <c r="N4078" s="195" t="e">
        <f ca="1">+_xll.BInterpol(#REF!,#REF!,params!B4078,"cubic")</f>
        <v>#NAME?</v>
      </c>
      <c r="O4078" s="153" t="e">
        <f t="shared" ca="1" si="510"/>
        <v>#NAME?</v>
      </c>
    </row>
    <row r="4079" spans="1:15">
      <c r="A4079">
        <v>4076</v>
      </c>
      <c r="B4079">
        <f t="shared" si="508"/>
        <v>16.303999999999998</v>
      </c>
      <c r="C4079" s="151" t="e">
        <f ca="1">+_xll.BInterpol(Boost!$R$6:$R$66,Boost!$AZ$6:$AZ$66,params!B4079,"cubic")</f>
        <v>#NAME?</v>
      </c>
      <c r="D4079" s="151" t="e">
        <f ca="1">+_xll.BInterpol(Boost!$R$6:$R$66,Boost!$AX$6:$AX$66,params!B4079,"cubic")</f>
        <v>#NAME?</v>
      </c>
      <c r="E4079" s="198" t="e">
        <f t="shared" ca="1" si="511"/>
        <v>#NAME?</v>
      </c>
      <c r="F4079" s="151" t="e">
        <f ca="1">+_xll.BInterpol(Boost!$R$6:$R$66,Boost!$AY$6:$AY$66,params!B4079,"cubic")</f>
        <v>#NAME?</v>
      </c>
      <c r="G4079" s="151" t="e">
        <f ca="1">_xll.BInterpol(cf!$A$2:$A$68,cf!$B$2:$B$68,params!B4079,"cubic")/100</f>
        <v>#NAME?</v>
      </c>
      <c r="H4079" s="199" t="e">
        <f t="shared" ca="1" si="512"/>
        <v>#NAME?</v>
      </c>
      <c r="I4079" s="152">
        <f t="shared" si="515"/>
        <v>0.23794255068331238</v>
      </c>
      <c r="J4079" s="152">
        <f t="shared" si="513"/>
        <v>5.0805523453156809E-5</v>
      </c>
      <c r="K4079" s="3" t="e">
        <f t="shared" ca="1" si="509"/>
        <v>#NAME?</v>
      </c>
      <c r="L4079" s="153" t="e">
        <f t="shared" ca="1" si="514"/>
        <v>#NAME?</v>
      </c>
      <c r="M4079" s="195" t="e">
        <f ca="1">_xll.BInterpol(cf!$A$2:$A$68,cf!$C$2:$C$68,params!B4079,"cubic")</f>
        <v>#NAME?</v>
      </c>
      <c r="N4079" s="195" t="e">
        <f ca="1">+_xll.BInterpol(#REF!,#REF!,params!B4079,"cubic")</f>
        <v>#NAME?</v>
      </c>
      <c r="O4079" s="153" t="e">
        <f t="shared" ca="1" si="510"/>
        <v>#NAME?</v>
      </c>
    </row>
    <row r="4080" spans="1:15">
      <c r="A4080">
        <v>4077</v>
      </c>
      <c r="B4080">
        <f t="shared" si="508"/>
        <v>16.308</v>
      </c>
      <c r="C4080" s="151" t="e">
        <f ca="1">+_xll.BInterpol(Boost!$R$6:$R$66,Boost!$AZ$6:$AZ$66,params!B4080,"cubic")</f>
        <v>#NAME?</v>
      </c>
      <c r="D4080" s="151" t="e">
        <f ca="1">+_xll.BInterpol(Boost!$R$6:$R$66,Boost!$AX$6:$AX$66,params!B4080,"cubic")</f>
        <v>#NAME?</v>
      </c>
      <c r="E4080" s="198" t="e">
        <f t="shared" ca="1" si="511"/>
        <v>#NAME?</v>
      </c>
      <c r="F4080" s="151" t="e">
        <f ca="1">+_xll.BInterpol(Boost!$R$6:$R$66,Boost!$AY$6:$AY$66,params!B4080,"cubic")</f>
        <v>#NAME?</v>
      </c>
      <c r="G4080" s="151" t="e">
        <f ca="1">_xll.BInterpol(cf!$A$2:$A$68,cf!$B$2:$B$68,params!B4080,"cubic")/100</f>
        <v>#NAME?</v>
      </c>
      <c r="H4080" s="199" t="e">
        <f t="shared" ca="1" si="512"/>
        <v>#NAME?</v>
      </c>
      <c r="I4080" s="152">
        <f t="shared" si="515"/>
        <v>0.23799335281984346</v>
      </c>
      <c r="J4080" s="152">
        <f t="shared" si="513"/>
        <v>5.0802136531080677E-5</v>
      </c>
      <c r="K4080" s="3" t="e">
        <f t="shared" ca="1" si="509"/>
        <v>#NAME?</v>
      </c>
      <c r="L4080" s="153" t="e">
        <f t="shared" ca="1" si="514"/>
        <v>#NAME?</v>
      </c>
      <c r="M4080" s="195" t="e">
        <f ca="1">_xll.BInterpol(cf!$A$2:$A$68,cf!$C$2:$C$68,params!B4080,"cubic")</f>
        <v>#NAME?</v>
      </c>
      <c r="N4080" s="195" t="e">
        <f ca="1">+_xll.BInterpol(#REF!,#REF!,params!B4080,"cubic")</f>
        <v>#NAME?</v>
      </c>
      <c r="O4080" s="153" t="e">
        <f t="shared" ca="1" si="510"/>
        <v>#NAME?</v>
      </c>
    </row>
    <row r="4081" spans="1:15">
      <c r="A4081">
        <v>4078</v>
      </c>
      <c r="B4081">
        <f t="shared" si="508"/>
        <v>16.312000000000001</v>
      </c>
      <c r="C4081" s="151" t="e">
        <f ca="1">+_xll.BInterpol(Boost!$R$6:$R$66,Boost!$AZ$6:$AZ$66,params!B4081,"cubic")</f>
        <v>#NAME?</v>
      </c>
      <c r="D4081" s="151" t="e">
        <f ca="1">+_xll.BInterpol(Boost!$R$6:$R$66,Boost!$AX$6:$AX$66,params!B4081,"cubic")</f>
        <v>#NAME?</v>
      </c>
      <c r="E4081" s="198" t="e">
        <f t="shared" ca="1" si="511"/>
        <v>#NAME?</v>
      </c>
      <c r="F4081" s="151" t="e">
        <f ca="1">+_xll.BInterpol(Boost!$R$6:$R$66,Boost!$AY$6:$AY$66,params!B4081,"cubic")</f>
        <v>#NAME?</v>
      </c>
      <c r="G4081" s="151" t="e">
        <f ca="1">_xll.BInterpol(cf!$A$2:$A$68,cf!$B$2:$B$68,params!B4081,"cubic")/100</f>
        <v>#NAME?</v>
      </c>
      <c r="H4081" s="199" t="e">
        <f t="shared" ca="1" si="512"/>
        <v>#NAME?</v>
      </c>
      <c r="I4081" s="152">
        <f t="shared" si="515"/>
        <v>0.23804415156967829</v>
      </c>
      <c r="J4081" s="152">
        <f t="shared" si="513"/>
        <v>5.0798749834823909E-5</v>
      </c>
      <c r="K4081" s="3" t="e">
        <f t="shared" ca="1" si="509"/>
        <v>#NAME?</v>
      </c>
      <c r="L4081" s="153" t="e">
        <f t="shared" ca="1" si="514"/>
        <v>#NAME?</v>
      </c>
      <c r="M4081" s="195" t="e">
        <f ca="1">_xll.BInterpol(cf!$A$2:$A$68,cf!$C$2:$C$68,params!B4081,"cubic")</f>
        <v>#NAME?</v>
      </c>
      <c r="N4081" s="195" t="e">
        <f ca="1">+_xll.BInterpol(#REF!,#REF!,params!B4081,"cubic")</f>
        <v>#NAME?</v>
      </c>
      <c r="O4081" s="153" t="e">
        <f t="shared" ca="1" si="510"/>
        <v>#NAME?</v>
      </c>
    </row>
    <row r="4082" spans="1:15">
      <c r="A4082">
        <v>4079</v>
      </c>
      <c r="B4082">
        <f t="shared" si="508"/>
        <v>16.315999999999999</v>
      </c>
      <c r="C4082" s="151" t="e">
        <f ca="1">+_xll.BInterpol(Boost!$R$6:$R$66,Boost!$AZ$6:$AZ$66,params!B4082,"cubic")</f>
        <v>#NAME?</v>
      </c>
      <c r="D4082" s="151" t="e">
        <f ca="1">+_xll.BInterpol(Boost!$R$6:$R$66,Boost!$AX$6:$AX$66,params!B4082,"cubic")</f>
        <v>#NAME?</v>
      </c>
      <c r="E4082" s="198" t="e">
        <f t="shared" ca="1" si="511"/>
        <v>#NAME?</v>
      </c>
      <c r="F4082" s="151" t="e">
        <f ca="1">+_xll.BInterpol(Boost!$R$6:$R$66,Boost!$AY$6:$AY$66,params!B4082,"cubic")</f>
        <v>#NAME?</v>
      </c>
      <c r="G4082" s="151" t="e">
        <f ca="1">_xll.BInterpol(cf!$A$2:$A$68,cf!$B$2:$B$68,params!B4082,"cubic")/100</f>
        <v>#NAME?</v>
      </c>
      <c r="H4082" s="199" t="e">
        <f t="shared" ca="1" si="512"/>
        <v>#NAME?</v>
      </c>
      <c r="I4082" s="152">
        <f t="shared" si="515"/>
        <v>0.23809494693304278</v>
      </c>
      <c r="J4082" s="152">
        <f t="shared" si="513"/>
        <v>5.0795363364497526E-5</v>
      </c>
      <c r="K4082" s="3" t="e">
        <f t="shared" ca="1" si="509"/>
        <v>#NAME?</v>
      </c>
      <c r="L4082" s="153" t="e">
        <f t="shared" ca="1" si="514"/>
        <v>#NAME?</v>
      </c>
      <c r="M4082" s="195" t="e">
        <f ca="1">_xll.BInterpol(cf!$A$2:$A$68,cf!$C$2:$C$68,params!B4082,"cubic")</f>
        <v>#NAME?</v>
      </c>
      <c r="N4082" s="195" t="e">
        <f ca="1">+_xll.BInterpol(#REF!,#REF!,params!B4082,"cubic")</f>
        <v>#NAME?</v>
      </c>
      <c r="O4082" s="153" t="e">
        <f t="shared" ca="1" si="510"/>
        <v>#NAME?</v>
      </c>
    </row>
    <row r="4083" spans="1:15">
      <c r="A4083">
        <v>4080</v>
      </c>
      <c r="B4083">
        <f t="shared" si="508"/>
        <v>16.32</v>
      </c>
      <c r="C4083" s="151" t="e">
        <f ca="1">+_xll.BInterpol(Boost!$R$6:$R$66,Boost!$AZ$6:$AZ$66,params!B4083,"cubic")</f>
        <v>#NAME?</v>
      </c>
      <c r="D4083" s="151" t="e">
        <f ca="1">+_xll.BInterpol(Boost!$R$6:$R$66,Boost!$AX$6:$AX$66,params!B4083,"cubic")</f>
        <v>#NAME?</v>
      </c>
      <c r="E4083" s="198" t="e">
        <f t="shared" ca="1" si="511"/>
        <v>#NAME?</v>
      </c>
      <c r="F4083" s="151" t="e">
        <f ca="1">+_xll.BInterpol(Boost!$R$6:$R$66,Boost!$AY$6:$AY$66,params!B4083,"cubic")</f>
        <v>#NAME?</v>
      </c>
      <c r="G4083" s="151" t="e">
        <f ca="1">_xll.BInterpol(cf!$A$2:$A$68,cf!$B$2:$B$68,params!B4083,"cubic")/100</f>
        <v>#NAME?</v>
      </c>
      <c r="H4083" s="199" t="e">
        <f t="shared" ca="1" si="512"/>
        <v>#NAME?</v>
      </c>
      <c r="I4083" s="152">
        <f t="shared" si="515"/>
        <v>0.23814573891016244</v>
      </c>
      <c r="J4083" s="152">
        <f t="shared" si="513"/>
        <v>5.0791977119657439E-5</v>
      </c>
      <c r="K4083" s="3" t="e">
        <f t="shared" ca="1" si="509"/>
        <v>#NAME?</v>
      </c>
      <c r="L4083" s="153" t="e">
        <f t="shared" ca="1" si="514"/>
        <v>#NAME?</v>
      </c>
      <c r="M4083" s="195" t="e">
        <f ca="1">_xll.BInterpol(cf!$A$2:$A$68,cf!$C$2:$C$68,params!B4083,"cubic")</f>
        <v>#NAME?</v>
      </c>
      <c r="N4083" s="195" t="e">
        <f ca="1">+_xll.BInterpol(#REF!,#REF!,params!B4083,"cubic")</f>
        <v>#NAME?</v>
      </c>
      <c r="O4083" s="153" t="e">
        <f t="shared" ca="1" si="510"/>
        <v>#NAME?</v>
      </c>
    </row>
    <row r="4084" spans="1:15">
      <c r="A4084">
        <v>4081</v>
      </c>
      <c r="B4084">
        <f t="shared" si="508"/>
        <v>16.324000000000002</v>
      </c>
      <c r="C4084" s="151" t="e">
        <f ca="1">+_xll.BInterpol(Boost!$R$6:$R$66,Boost!$AZ$6:$AZ$66,params!B4084,"cubic")</f>
        <v>#NAME?</v>
      </c>
      <c r="D4084" s="151" t="e">
        <f ca="1">+_xll.BInterpol(Boost!$R$6:$R$66,Boost!$AX$6:$AX$66,params!B4084,"cubic")</f>
        <v>#NAME?</v>
      </c>
      <c r="E4084" s="198" t="e">
        <f t="shared" ca="1" si="511"/>
        <v>#NAME?</v>
      </c>
      <c r="F4084" s="151" t="e">
        <f ca="1">+_xll.BInterpol(Boost!$R$6:$R$66,Boost!$AY$6:$AY$66,params!B4084,"cubic")</f>
        <v>#NAME?</v>
      </c>
      <c r="G4084" s="151" t="e">
        <f ca="1">_xll.BInterpol(cf!$A$2:$A$68,cf!$B$2:$B$68,params!B4084,"cubic")/100</f>
        <v>#NAME?</v>
      </c>
      <c r="H4084" s="199" t="e">
        <f t="shared" ca="1" si="512"/>
        <v>#NAME?</v>
      </c>
      <c r="I4084" s="152">
        <f t="shared" si="515"/>
        <v>0.2381965275012633</v>
      </c>
      <c r="J4084" s="152">
        <f t="shared" si="513"/>
        <v>5.078859110085876E-5</v>
      </c>
      <c r="K4084" s="3" t="e">
        <f t="shared" ca="1" si="509"/>
        <v>#NAME?</v>
      </c>
      <c r="L4084" s="153" t="e">
        <f t="shared" ca="1" si="514"/>
        <v>#NAME?</v>
      </c>
      <c r="M4084" s="195" t="e">
        <f ca="1">_xll.BInterpol(cf!$A$2:$A$68,cf!$C$2:$C$68,params!B4084,"cubic")</f>
        <v>#NAME?</v>
      </c>
      <c r="N4084" s="195" t="e">
        <f ca="1">+_xll.BInterpol(#REF!,#REF!,params!B4084,"cubic")</f>
        <v>#NAME?</v>
      </c>
      <c r="O4084" s="153" t="e">
        <f t="shared" ca="1" si="510"/>
        <v>#NAME?</v>
      </c>
    </row>
    <row r="4085" spans="1:15">
      <c r="A4085">
        <v>4082</v>
      </c>
      <c r="B4085">
        <f t="shared" si="508"/>
        <v>16.327999999999999</v>
      </c>
      <c r="C4085" s="151" t="e">
        <f ca="1">+_xll.BInterpol(Boost!$R$6:$R$66,Boost!$AZ$6:$AZ$66,params!B4085,"cubic")</f>
        <v>#NAME?</v>
      </c>
      <c r="D4085" s="151" t="e">
        <f ca="1">+_xll.BInterpol(Boost!$R$6:$R$66,Boost!$AX$6:$AX$66,params!B4085,"cubic")</f>
        <v>#NAME?</v>
      </c>
      <c r="E4085" s="198" t="e">
        <f t="shared" ca="1" si="511"/>
        <v>#NAME?</v>
      </c>
      <c r="F4085" s="151" t="e">
        <f ca="1">+_xll.BInterpol(Boost!$R$6:$R$66,Boost!$AY$6:$AY$66,params!B4085,"cubic")</f>
        <v>#NAME?</v>
      </c>
      <c r="G4085" s="151" t="e">
        <f ca="1">_xll.BInterpol(cf!$A$2:$A$68,cf!$B$2:$B$68,params!B4085,"cubic")/100</f>
        <v>#NAME?</v>
      </c>
      <c r="H4085" s="199" t="e">
        <f t="shared" ca="1" si="512"/>
        <v>#NAME?</v>
      </c>
      <c r="I4085" s="152">
        <f t="shared" si="515"/>
        <v>0.23824731270657085</v>
      </c>
      <c r="J4085" s="152">
        <f t="shared" si="513"/>
        <v>5.0785205307546377E-5</v>
      </c>
      <c r="K4085" s="3" t="e">
        <f t="shared" ca="1" si="509"/>
        <v>#NAME?</v>
      </c>
      <c r="L4085" s="153" t="e">
        <f t="shared" ca="1" si="514"/>
        <v>#NAME?</v>
      </c>
      <c r="M4085" s="195" t="e">
        <f ca="1">_xll.BInterpol(cf!$A$2:$A$68,cf!$C$2:$C$68,params!B4085,"cubic")</f>
        <v>#NAME?</v>
      </c>
      <c r="N4085" s="195" t="e">
        <f ca="1">+_xll.BInterpol(#REF!,#REF!,params!B4085,"cubic")</f>
        <v>#NAME?</v>
      </c>
      <c r="O4085" s="153" t="e">
        <f t="shared" ca="1" si="510"/>
        <v>#NAME?</v>
      </c>
    </row>
    <row r="4086" spans="1:15">
      <c r="A4086">
        <v>4083</v>
      </c>
      <c r="B4086">
        <f t="shared" si="508"/>
        <v>16.332000000000001</v>
      </c>
      <c r="C4086" s="151" t="e">
        <f ca="1">+_xll.BInterpol(Boost!$R$6:$R$66,Boost!$AZ$6:$AZ$66,params!B4086,"cubic")</f>
        <v>#NAME?</v>
      </c>
      <c r="D4086" s="151" t="e">
        <f ca="1">+_xll.BInterpol(Boost!$R$6:$R$66,Boost!$AX$6:$AX$66,params!B4086,"cubic")</f>
        <v>#NAME?</v>
      </c>
      <c r="E4086" s="198" t="e">
        <f t="shared" ca="1" si="511"/>
        <v>#NAME?</v>
      </c>
      <c r="F4086" s="151" t="e">
        <f ca="1">+_xll.BInterpol(Boost!$R$6:$R$66,Boost!$AY$6:$AY$66,params!B4086,"cubic")</f>
        <v>#NAME?</v>
      </c>
      <c r="G4086" s="151" t="e">
        <f ca="1">_xll.BInterpol(cf!$A$2:$A$68,cf!$B$2:$B$68,params!B4086,"cubic")/100</f>
        <v>#NAME?</v>
      </c>
      <c r="H4086" s="199" t="e">
        <f t="shared" ca="1" si="512"/>
        <v>#NAME?</v>
      </c>
      <c r="I4086" s="152">
        <f t="shared" si="515"/>
        <v>0.23829809452631101</v>
      </c>
      <c r="J4086" s="152">
        <f t="shared" si="513"/>
        <v>5.078181974016438E-5</v>
      </c>
      <c r="K4086" s="3" t="e">
        <f t="shared" ca="1" si="509"/>
        <v>#NAME?</v>
      </c>
      <c r="L4086" s="153" t="e">
        <f t="shared" ca="1" si="514"/>
        <v>#NAME?</v>
      </c>
      <c r="M4086" s="195" t="e">
        <f ca="1">_xll.BInterpol(cf!$A$2:$A$68,cf!$C$2:$C$68,params!B4086,"cubic")</f>
        <v>#NAME?</v>
      </c>
      <c r="N4086" s="195" t="e">
        <f ca="1">+_xll.BInterpol(#REF!,#REF!,params!B4086,"cubic")</f>
        <v>#NAME?</v>
      </c>
      <c r="O4086" s="153" t="e">
        <f t="shared" ca="1" si="510"/>
        <v>#NAME?</v>
      </c>
    </row>
    <row r="4087" spans="1:15">
      <c r="A4087">
        <v>4084</v>
      </c>
      <c r="B4087">
        <f t="shared" si="508"/>
        <v>16.335999999999999</v>
      </c>
      <c r="C4087" s="151" t="e">
        <f ca="1">+_xll.BInterpol(Boost!$R$6:$R$66,Boost!$AZ$6:$AZ$66,params!B4087,"cubic")</f>
        <v>#NAME?</v>
      </c>
      <c r="D4087" s="151" t="e">
        <f ca="1">+_xll.BInterpol(Boost!$R$6:$R$66,Boost!$AX$6:$AX$66,params!B4087,"cubic")</f>
        <v>#NAME?</v>
      </c>
      <c r="E4087" s="198" t="e">
        <f t="shared" ca="1" si="511"/>
        <v>#NAME?</v>
      </c>
      <c r="F4087" s="151" t="e">
        <f ca="1">+_xll.BInterpol(Boost!$R$6:$R$66,Boost!$AY$6:$AY$66,params!B4087,"cubic")</f>
        <v>#NAME?</v>
      </c>
      <c r="G4087" s="151" t="e">
        <f ca="1">_xll.BInterpol(cf!$A$2:$A$68,cf!$B$2:$B$68,params!B4087,"cubic")/100</f>
        <v>#NAME?</v>
      </c>
      <c r="H4087" s="199" t="e">
        <f t="shared" ca="1" si="512"/>
        <v>#NAME?</v>
      </c>
      <c r="I4087" s="152">
        <f t="shared" si="515"/>
        <v>0.23834887296070928</v>
      </c>
      <c r="J4087" s="152">
        <f t="shared" si="513"/>
        <v>5.0778434398268679E-5</v>
      </c>
      <c r="K4087" s="3" t="e">
        <f t="shared" ca="1" si="509"/>
        <v>#NAME?</v>
      </c>
      <c r="L4087" s="153" t="e">
        <f t="shared" ca="1" si="514"/>
        <v>#NAME?</v>
      </c>
      <c r="M4087" s="195" t="e">
        <f ca="1">_xll.BInterpol(cf!$A$2:$A$68,cf!$C$2:$C$68,params!B4087,"cubic")</f>
        <v>#NAME?</v>
      </c>
      <c r="N4087" s="195" t="e">
        <f ca="1">+_xll.BInterpol(#REF!,#REF!,params!B4087,"cubic")</f>
        <v>#NAME?</v>
      </c>
      <c r="O4087" s="153" t="e">
        <f t="shared" ca="1" si="510"/>
        <v>#NAME?</v>
      </c>
    </row>
    <row r="4088" spans="1:15">
      <c r="A4088">
        <v>4085</v>
      </c>
      <c r="B4088">
        <f t="shared" si="508"/>
        <v>16.34</v>
      </c>
      <c r="C4088" s="151" t="e">
        <f ca="1">+_xll.BInterpol(Boost!$R$6:$R$66,Boost!$AZ$6:$AZ$66,params!B4088,"cubic")</f>
        <v>#NAME?</v>
      </c>
      <c r="D4088" s="151" t="e">
        <f ca="1">+_xll.BInterpol(Boost!$R$6:$R$66,Boost!$AX$6:$AX$66,params!B4088,"cubic")</f>
        <v>#NAME?</v>
      </c>
      <c r="E4088" s="198" t="e">
        <f t="shared" ca="1" si="511"/>
        <v>#NAME?</v>
      </c>
      <c r="F4088" s="151" t="e">
        <f ca="1">+_xll.BInterpol(Boost!$R$6:$R$66,Boost!$AY$6:$AY$66,params!B4088,"cubic")</f>
        <v>#NAME?</v>
      </c>
      <c r="G4088" s="151" t="e">
        <f ca="1">_xll.BInterpol(cf!$A$2:$A$68,cf!$B$2:$B$68,params!B4088,"cubic")/100</f>
        <v>#NAME?</v>
      </c>
      <c r="H4088" s="199" t="e">
        <f t="shared" ca="1" si="512"/>
        <v>#NAME?</v>
      </c>
      <c r="I4088" s="152">
        <f t="shared" si="515"/>
        <v>0.23839964800999136</v>
      </c>
      <c r="J4088" s="152">
        <f t="shared" si="513"/>
        <v>5.0775049282081319E-5</v>
      </c>
      <c r="K4088" s="3" t="e">
        <f t="shared" ca="1" si="509"/>
        <v>#NAME?</v>
      </c>
      <c r="L4088" s="153" t="e">
        <f t="shared" ca="1" si="514"/>
        <v>#NAME?</v>
      </c>
      <c r="M4088" s="195" t="e">
        <f ca="1">_xll.BInterpol(cf!$A$2:$A$68,cf!$C$2:$C$68,params!B4088,"cubic")</f>
        <v>#NAME?</v>
      </c>
      <c r="N4088" s="195" t="e">
        <f ca="1">+_xll.BInterpol(#REF!,#REF!,params!B4088,"cubic")</f>
        <v>#NAME?</v>
      </c>
      <c r="O4088" s="153" t="e">
        <f t="shared" ca="1" si="510"/>
        <v>#NAME?</v>
      </c>
    </row>
    <row r="4089" spans="1:15">
      <c r="A4089">
        <v>4086</v>
      </c>
      <c r="B4089">
        <f t="shared" si="508"/>
        <v>16.344000000000001</v>
      </c>
      <c r="C4089" s="151" t="e">
        <f ca="1">+_xll.BInterpol(Boost!$R$6:$R$66,Boost!$AZ$6:$AZ$66,params!B4089,"cubic")</f>
        <v>#NAME?</v>
      </c>
      <c r="D4089" s="151" t="e">
        <f ca="1">+_xll.BInterpol(Boost!$R$6:$R$66,Boost!$AX$6:$AX$66,params!B4089,"cubic")</f>
        <v>#NAME?</v>
      </c>
      <c r="E4089" s="198" t="e">
        <f t="shared" ca="1" si="511"/>
        <v>#NAME?</v>
      </c>
      <c r="F4089" s="151" t="e">
        <f ca="1">+_xll.BInterpol(Boost!$R$6:$R$66,Boost!$AY$6:$AY$66,params!B4089,"cubic")</f>
        <v>#NAME?</v>
      </c>
      <c r="G4089" s="151" t="e">
        <f ca="1">_xll.BInterpol(cf!$A$2:$A$68,cf!$B$2:$B$68,params!B4089,"cubic")/100</f>
        <v>#NAME?</v>
      </c>
      <c r="H4089" s="199" t="e">
        <f t="shared" ca="1" si="512"/>
        <v>#NAME?</v>
      </c>
      <c r="I4089" s="152">
        <f t="shared" si="515"/>
        <v>0.23845041967438318</v>
      </c>
      <c r="J4089" s="152">
        <f t="shared" si="513"/>
        <v>5.0771664391824345E-5</v>
      </c>
      <c r="K4089" s="3" t="e">
        <f t="shared" ca="1" si="509"/>
        <v>#NAME?</v>
      </c>
      <c r="L4089" s="153" t="e">
        <f t="shared" ca="1" si="514"/>
        <v>#NAME?</v>
      </c>
      <c r="M4089" s="195" t="e">
        <f ca="1">_xll.BInterpol(cf!$A$2:$A$68,cf!$C$2:$C$68,params!B4089,"cubic")</f>
        <v>#NAME?</v>
      </c>
      <c r="N4089" s="195" t="e">
        <f ca="1">+_xll.BInterpol(#REF!,#REF!,params!B4089,"cubic")</f>
        <v>#NAME?</v>
      </c>
      <c r="O4089" s="153" t="e">
        <f t="shared" ca="1" si="510"/>
        <v>#NAME?</v>
      </c>
    </row>
    <row r="4090" spans="1:15">
      <c r="A4090">
        <v>4087</v>
      </c>
      <c r="B4090">
        <f t="shared" si="508"/>
        <v>16.347999999999999</v>
      </c>
      <c r="C4090" s="151" t="e">
        <f ca="1">+_xll.BInterpol(Boost!$R$6:$R$66,Boost!$AZ$6:$AZ$66,params!B4090,"cubic")</f>
        <v>#NAME?</v>
      </c>
      <c r="D4090" s="151" t="e">
        <f ca="1">+_xll.BInterpol(Boost!$R$6:$R$66,Boost!$AX$6:$AX$66,params!B4090,"cubic")</f>
        <v>#NAME?</v>
      </c>
      <c r="E4090" s="198" t="e">
        <f t="shared" ca="1" si="511"/>
        <v>#NAME?</v>
      </c>
      <c r="F4090" s="151" t="e">
        <f ca="1">+_xll.BInterpol(Boost!$R$6:$R$66,Boost!$AY$6:$AY$66,params!B4090,"cubic")</f>
        <v>#NAME?</v>
      </c>
      <c r="G4090" s="151" t="e">
        <f ca="1">_xll.BInterpol(cf!$A$2:$A$68,cf!$B$2:$B$68,params!B4090,"cubic")/100</f>
        <v>#NAME?</v>
      </c>
      <c r="H4090" s="199" t="e">
        <f t="shared" ca="1" si="512"/>
        <v>#NAME?</v>
      </c>
      <c r="I4090" s="152">
        <f t="shared" si="515"/>
        <v>0.23850118795411002</v>
      </c>
      <c r="J4090" s="152">
        <f t="shared" si="513"/>
        <v>5.0768279726831622E-5</v>
      </c>
      <c r="K4090" s="3" t="e">
        <f t="shared" ca="1" si="509"/>
        <v>#NAME?</v>
      </c>
      <c r="L4090" s="153" t="e">
        <f t="shared" ca="1" si="514"/>
        <v>#NAME?</v>
      </c>
      <c r="M4090" s="195" t="e">
        <f ca="1">_xll.BInterpol(cf!$A$2:$A$68,cf!$C$2:$C$68,params!B4090,"cubic")</f>
        <v>#NAME?</v>
      </c>
      <c r="N4090" s="195" t="e">
        <f ca="1">+_xll.BInterpol(#REF!,#REF!,params!B4090,"cubic")</f>
        <v>#NAME?</v>
      </c>
      <c r="O4090" s="153" t="e">
        <f t="shared" ca="1" si="510"/>
        <v>#NAME?</v>
      </c>
    </row>
    <row r="4091" spans="1:15">
      <c r="A4091">
        <v>4088</v>
      </c>
      <c r="B4091">
        <f t="shared" si="508"/>
        <v>16.352</v>
      </c>
      <c r="C4091" s="151" t="e">
        <f ca="1">+_xll.BInterpol(Boost!$R$6:$R$66,Boost!$AZ$6:$AZ$66,params!B4091,"cubic")</f>
        <v>#NAME?</v>
      </c>
      <c r="D4091" s="151" t="e">
        <f ca="1">+_xll.BInterpol(Boost!$R$6:$R$66,Boost!$AX$6:$AX$66,params!B4091,"cubic")</f>
        <v>#NAME?</v>
      </c>
      <c r="E4091" s="198" t="e">
        <f t="shared" ca="1" si="511"/>
        <v>#NAME?</v>
      </c>
      <c r="F4091" s="151" t="e">
        <f ca="1">+_xll.BInterpol(Boost!$R$6:$R$66,Boost!$AY$6:$AY$66,params!B4091,"cubic")</f>
        <v>#NAME?</v>
      </c>
      <c r="G4091" s="151" t="e">
        <f ca="1">_xll.BInterpol(cf!$A$2:$A$68,cf!$B$2:$B$68,params!B4091,"cubic")/100</f>
        <v>#NAME?</v>
      </c>
      <c r="H4091" s="199" t="e">
        <f t="shared" ca="1" si="512"/>
        <v>#NAME?</v>
      </c>
      <c r="I4091" s="152">
        <f t="shared" si="515"/>
        <v>0.23855195284939779</v>
      </c>
      <c r="J4091" s="152">
        <f t="shared" si="513"/>
        <v>5.0764895287769285E-5</v>
      </c>
      <c r="K4091" s="3" t="e">
        <f t="shared" ca="1" si="509"/>
        <v>#NAME?</v>
      </c>
      <c r="L4091" s="153" t="e">
        <f t="shared" ca="1" si="514"/>
        <v>#NAME?</v>
      </c>
      <c r="M4091" s="195" t="e">
        <f ca="1">_xll.BInterpol(cf!$A$2:$A$68,cf!$C$2:$C$68,params!B4091,"cubic")</f>
        <v>#NAME?</v>
      </c>
      <c r="N4091" s="195" t="e">
        <f ca="1">+_xll.BInterpol(#REF!,#REF!,params!B4091,"cubic")</f>
        <v>#NAME?</v>
      </c>
      <c r="O4091" s="153" t="e">
        <f t="shared" ca="1" si="510"/>
        <v>#NAME?</v>
      </c>
    </row>
    <row r="4092" spans="1:15">
      <c r="A4092">
        <v>4089</v>
      </c>
      <c r="B4092">
        <f t="shared" si="508"/>
        <v>16.356000000000002</v>
      </c>
      <c r="C4092" s="151" t="e">
        <f ca="1">+_xll.BInterpol(Boost!$R$6:$R$66,Boost!$AZ$6:$AZ$66,params!B4092,"cubic")</f>
        <v>#NAME?</v>
      </c>
      <c r="D4092" s="151" t="e">
        <f ca="1">+_xll.BInterpol(Boost!$R$6:$R$66,Boost!$AX$6:$AX$66,params!B4092,"cubic")</f>
        <v>#NAME?</v>
      </c>
      <c r="E4092" s="198" t="e">
        <f t="shared" ca="1" si="511"/>
        <v>#NAME?</v>
      </c>
      <c r="F4092" s="151" t="e">
        <f ca="1">+_xll.BInterpol(Boost!$R$6:$R$66,Boost!$AY$6:$AY$66,params!B4092,"cubic")</f>
        <v>#NAME?</v>
      </c>
      <c r="G4092" s="151" t="e">
        <f ca="1">_xll.BInterpol(cf!$A$2:$A$68,cf!$B$2:$B$68,params!B4092,"cubic")/100</f>
        <v>#NAME?</v>
      </c>
      <c r="H4092" s="199" t="e">
        <f t="shared" ca="1" si="512"/>
        <v>#NAME?</v>
      </c>
      <c r="I4092" s="152">
        <f t="shared" si="515"/>
        <v>0.23860271436047198</v>
      </c>
      <c r="J4092" s="152">
        <f t="shared" si="513"/>
        <v>5.0761511074193244E-5</v>
      </c>
      <c r="K4092" s="3" t="e">
        <f t="shared" ca="1" si="509"/>
        <v>#NAME?</v>
      </c>
      <c r="L4092" s="153" t="e">
        <f t="shared" ca="1" si="514"/>
        <v>#NAME?</v>
      </c>
      <c r="M4092" s="195" t="e">
        <f ca="1">_xll.BInterpol(cf!$A$2:$A$68,cf!$C$2:$C$68,params!B4092,"cubic")</f>
        <v>#NAME?</v>
      </c>
      <c r="N4092" s="195" t="e">
        <f ca="1">+_xll.BInterpol(#REF!,#REF!,params!B4092,"cubic")</f>
        <v>#NAME?</v>
      </c>
      <c r="O4092" s="153" t="e">
        <f t="shared" ca="1" si="510"/>
        <v>#NAME?</v>
      </c>
    </row>
    <row r="4093" spans="1:15">
      <c r="A4093">
        <v>4090</v>
      </c>
      <c r="B4093">
        <f t="shared" si="508"/>
        <v>16.36</v>
      </c>
      <c r="C4093" s="151" t="e">
        <f ca="1">+_xll.BInterpol(Boost!$R$6:$R$66,Boost!$AZ$6:$AZ$66,params!B4093,"cubic")</f>
        <v>#NAME?</v>
      </c>
      <c r="D4093" s="151" t="e">
        <f ca="1">+_xll.BInterpol(Boost!$R$6:$R$66,Boost!$AX$6:$AX$66,params!B4093,"cubic")</f>
        <v>#NAME?</v>
      </c>
      <c r="E4093" s="198" t="e">
        <f t="shared" ca="1" si="511"/>
        <v>#NAME?</v>
      </c>
      <c r="F4093" s="151" t="e">
        <f ca="1">+_xll.BInterpol(Boost!$R$6:$R$66,Boost!$AY$6:$AY$66,params!B4093,"cubic")</f>
        <v>#NAME?</v>
      </c>
      <c r="G4093" s="151" t="e">
        <f ca="1">_xll.BInterpol(cf!$A$2:$A$68,cf!$B$2:$B$68,params!B4093,"cubic")/100</f>
        <v>#NAME?</v>
      </c>
      <c r="H4093" s="199" t="e">
        <f t="shared" ca="1" si="512"/>
        <v>#NAME?</v>
      </c>
      <c r="I4093" s="152">
        <f t="shared" si="515"/>
        <v>0.2386534724875583</v>
      </c>
      <c r="J4093" s="152">
        <f t="shared" si="513"/>
        <v>5.0758127086325544E-5</v>
      </c>
      <c r="K4093" s="3" t="e">
        <f t="shared" ca="1" si="509"/>
        <v>#NAME?</v>
      </c>
      <c r="L4093" s="153" t="e">
        <f t="shared" ca="1" si="514"/>
        <v>#NAME?</v>
      </c>
      <c r="M4093" s="195" t="e">
        <f ca="1">_xll.BInterpol(cf!$A$2:$A$68,cf!$C$2:$C$68,params!B4093,"cubic")</f>
        <v>#NAME?</v>
      </c>
      <c r="N4093" s="195" t="e">
        <f ca="1">+_xll.BInterpol(#REF!,#REF!,params!B4093,"cubic")</f>
        <v>#NAME?</v>
      </c>
      <c r="O4093" s="153" t="e">
        <f t="shared" ca="1" si="510"/>
        <v>#NAME?</v>
      </c>
    </row>
    <row r="4094" spans="1:15">
      <c r="A4094">
        <v>4091</v>
      </c>
      <c r="B4094">
        <f t="shared" si="508"/>
        <v>16.364000000000001</v>
      </c>
      <c r="C4094" s="151" t="e">
        <f ca="1">+_xll.BInterpol(Boost!$R$6:$R$66,Boost!$AZ$6:$AZ$66,params!B4094,"cubic")</f>
        <v>#NAME?</v>
      </c>
      <c r="D4094" s="151" t="e">
        <f ca="1">+_xll.BInterpol(Boost!$R$6:$R$66,Boost!$AX$6:$AX$66,params!B4094,"cubic")</f>
        <v>#NAME?</v>
      </c>
      <c r="E4094" s="198" t="e">
        <f t="shared" ca="1" si="511"/>
        <v>#NAME?</v>
      </c>
      <c r="F4094" s="151" t="e">
        <f ca="1">+_xll.BInterpol(Boost!$R$6:$R$66,Boost!$AY$6:$AY$66,params!B4094,"cubic")</f>
        <v>#NAME?</v>
      </c>
      <c r="G4094" s="151" t="e">
        <f ca="1">_xll.BInterpol(cf!$A$2:$A$68,cf!$B$2:$B$68,params!B4094,"cubic")/100</f>
        <v>#NAME?</v>
      </c>
      <c r="H4094" s="199" t="e">
        <f t="shared" ca="1" si="512"/>
        <v>#NAME?</v>
      </c>
      <c r="I4094" s="152">
        <f t="shared" si="515"/>
        <v>0.23870422723088225</v>
      </c>
      <c r="J4094" s="152">
        <f t="shared" si="513"/>
        <v>5.075474332394414E-5</v>
      </c>
      <c r="K4094" s="3" t="e">
        <f t="shared" ca="1" si="509"/>
        <v>#NAME?</v>
      </c>
      <c r="L4094" s="153" t="e">
        <f t="shared" ca="1" si="514"/>
        <v>#NAME?</v>
      </c>
      <c r="M4094" s="195" t="e">
        <f ca="1">_xll.BInterpol(cf!$A$2:$A$68,cf!$C$2:$C$68,params!B4094,"cubic")</f>
        <v>#NAME?</v>
      </c>
      <c r="N4094" s="195" t="e">
        <f ca="1">+_xll.BInterpol(#REF!,#REF!,params!B4094,"cubic")</f>
        <v>#NAME?</v>
      </c>
      <c r="O4094" s="153" t="e">
        <f t="shared" ca="1" si="510"/>
        <v>#NAME?</v>
      </c>
    </row>
    <row r="4095" spans="1:15">
      <c r="A4095">
        <v>4092</v>
      </c>
      <c r="B4095">
        <f t="shared" si="508"/>
        <v>16.367999999999999</v>
      </c>
      <c r="C4095" s="151" t="e">
        <f ca="1">+_xll.BInterpol(Boost!$R$6:$R$66,Boost!$AZ$6:$AZ$66,params!B4095,"cubic")</f>
        <v>#NAME?</v>
      </c>
      <c r="D4095" s="151" t="e">
        <f ca="1">+_xll.BInterpol(Boost!$R$6:$R$66,Boost!$AX$6:$AX$66,params!B4095,"cubic")</f>
        <v>#NAME?</v>
      </c>
      <c r="E4095" s="198" t="e">
        <f t="shared" ca="1" si="511"/>
        <v>#NAME?</v>
      </c>
      <c r="F4095" s="151" t="e">
        <f ca="1">+_xll.BInterpol(Boost!$R$6:$R$66,Boost!$AY$6:$AY$66,params!B4095,"cubic")</f>
        <v>#NAME?</v>
      </c>
      <c r="G4095" s="151" t="e">
        <f ca="1">_xll.BInterpol(cf!$A$2:$A$68,cf!$B$2:$B$68,params!B4095,"cubic")/100</f>
        <v>#NAME?</v>
      </c>
      <c r="H4095" s="199" t="e">
        <f t="shared" ca="1" si="512"/>
        <v>#NAME?</v>
      </c>
      <c r="I4095" s="152">
        <f t="shared" si="515"/>
        <v>0.2387549785906693</v>
      </c>
      <c r="J4095" s="152">
        <f t="shared" si="513"/>
        <v>5.0751359787049033E-5</v>
      </c>
      <c r="K4095" s="3" t="e">
        <f t="shared" ca="1" si="509"/>
        <v>#NAME?</v>
      </c>
      <c r="L4095" s="153" t="e">
        <f t="shared" ca="1" si="514"/>
        <v>#NAME?</v>
      </c>
      <c r="M4095" s="195" t="e">
        <f ca="1">_xll.BInterpol(cf!$A$2:$A$68,cf!$C$2:$C$68,params!B4095,"cubic")</f>
        <v>#NAME?</v>
      </c>
      <c r="N4095" s="195" t="e">
        <f ca="1">+_xll.BInterpol(#REF!,#REF!,params!B4095,"cubic")</f>
        <v>#NAME?</v>
      </c>
      <c r="O4095" s="153" t="e">
        <f t="shared" ca="1" si="510"/>
        <v>#NAME?</v>
      </c>
    </row>
    <row r="4096" spans="1:15">
      <c r="A4096">
        <v>4093</v>
      </c>
      <c r="B4096">
        <f t="shared" si="508"/>
        <v>16.372</v>
      </c>
      <c r="C4096" s="151" t="e">
        <f ca="1">+_xll.BInterpol(Boost!$R$6:$R$66,Boost!$AZ$6:$AZ$66,params!B4096,"cubic")</f>
        <v>#NAME?</v>
      </c>
      <c r="D4096" s="151" t="e">
        <f ca="1">+_xll.BInterpol(Boost!$R$6:$R$66,Boost!$AX$6:$AX$66,params!B4096,"cubic")</f>
        <v>#NAME?</v>
      </c>
      <c r="E4096" s="198" t="e">
        <f t="shared" ca="1" si="511"/>
        <v>#NAME?</v>
      </c>
      <c r="F4096" s="151" t="e">
        <f ca="1">+_xll.BInterpol(Boost!$R$6:$R$66,Boost!$AY$6:$AY$66,params!B4096,"cubic")</f>
        <v>#NAME?</v>
      </c>
      <c r="G4096" s="151" t="e">
        <f ca="1">_xll.BInterpol(cf!$A$2:$A$68,cf!$B$2:$B$68,params!B4096,"cubic")/100</f>
        <v>#NAME?</v>
      </c>
      <c r="H4096" s="199" t="e">
        <f t="shared" ca="1" si="512"/>
        <v>#NAME?</v>
      </c>
      <c r="I4096" s="152">
        <f t="shared" si="515"/>
        <v>0.23880572656714527</v>
      </c>
      <c r="J4096" s="152">
        <f t="shared" si="513"/>
        <v>5.0747976475973289E-5</v>
      </c>
      <c r="K4096" s="3" t="e">
        <f t="shared" ca="1" si="509"/>
        <v>#NAME?</v>
      </c>
      <c r="L4096" s="153" t="e">
        <f t="shared" ca="1" si="514"/>
        <v>#NAME?</v>
      </c>
      <c r="M4096" s="195" t="e">
        <f ca="1">_xll.BInterpol(cf!$A$2:$A$68,cf!$C$2:$C$68,params!B4096,"cubic")</f>
        <v>#NAME?</v>
      </c>
      <c r="N4096" s="195" t="e">
        <f ca="1">+_xll.BInterpol(#REF!,#REF!,params!B4096,"cubic")</f>
        <v>#NAME?</v>
      </c>
      <c r="O4096" s="153" t="e">
        <f t="shared" ca="1" si="510"/>
        <v>#NAME?</v>
      </c>
    </row>
    <row r="4097" spans="1:15">
      <c r="A4097">
        <v>4094</v>
      </c>
      <c r="B4097">
        <f t="shared" si="508"/>
        <v>16.376000000000001</v>
      </c>
      <c r="C4097" s="151" t="e">
        <f ca="1">+_xll.BInterpol(Boost!$R$6:$R$66,Boost!$AZ$6:$AZ$66,params!B4097,"cubic")</f>
        <v>#NAME?</v>
      </c>
      <c r="D4097" s="151" t="e">
        <f ca="1">+_xll.BInterpol(Boost!$R$6:$R$66,Boost!$AX$6:$AX$66,params!B4097,"cubic")</f>
        <v>#NAME?</v>
      </c>
      <c r="E4097" s="198" t="e">
        <f t="shared" ca="1" si="511"/>
        <v>#NAME?</v>
      </c>
      <c r="F4097" s="151" t="e">
        <f ca="1">+_xll.BInterpol(Boost!$R$6:$R$66,Boost!$AY$6:$AY$66,params!B4097,"cubic")</f>
        <v>#NAME?</v>
      </c>
      <c r="G4097" s="151" t="e">
        <f ca="1">_xll.BInterpol(cf!$A$2:$A$68,cf!$B$2:$B$68,params!B4097,"cubic")/100</f>
        <v>#NAME?</v>
      </c>
      <c r="H4097" s="199" t="e">
        <f t="shared" ca="1" si="512"/>
        <v>#NAME?</v>
      </c>
      <c r="I4097" s="152">
        <f t="shared" si="515"/>
        <v>0.23885647116053554</v>
      </c>
      <c r="J4097" s="152">
        <f t="shared" si="513"/>
        <v>5.0744593390272819E-5</v>
      </c>
      <c r="K4097" s="3" t="e">
        <f t="shared" ca="1" si="509"/>
        <v>#NAME?</v>
      </c>
      <c r="L4097" s="153" t="e">
        <f t="shared" ca="1" si="514"/>
        <v>#NAME?</v>
      </c>
      <c r="M4097" s="195" t="e">
        <f ca="1">_xll.BInterpol(cf!$A$2:$A$68,cf!$C$2:$C$68,params!B4097,"cubic")</f>
        <v>#NAME?</v>
      </c>
      <c r="N4097" s="195" t="e">
        <f ca="1">+_xll.BInterpol(#REF!,#REF!,params!B4097,"cubic")</f>
        <v>#NAME?</v>
      </c>
      <c r="O4097" s="153" t="e">
        <f t="shared" ca="1" si="510"/>
        <v>#NAME?</v>
      </c>
    </row>
    <row r="4098" spans="1:15">
      <c r="A4098">
        <v>4095</v>
      </c>
      <c r="B4098">
        <f t="shared" si="508"/>
        <v>16.38</v>
      </c>
      <c r="C4098" s="151" t="e">
        <f ca="1">+_xll.BInterpol(Boost!$R$6:$R$66,Boost!$AZ$6:$AZ$66,params!B4098,"cubic")</f>
        <v>#NAME?</v>
      </c>
      <c r="D4098" s="151" t="e">
        <f ca="1">+_xll.BInterpol(Boost!$R$6:$R$66,Boost!$AX$6:$AX$66,params!B4098,"cubic")</f>
        <v>#NAME?</v>
      </c>
      <c r="E4098" s="198" t="e">
        <f t="shared" ca="1" si="511"/>
        <v>#NAME?</v>
      </c>
      <c r="F4098" s="151" t="e">
        <f ca="1">+_xll.BInterpol(Boost!$R$6:$R$66,Boost!$AY$6:$AY$66,params!B4098,"cubic")</f>
        <v>#NAME?</v>
      </c>
      <c r="G4098" s="151" t="e">
        <f ca="1">_xll.BInterpol(cf!$A$2:$A$68,cf!$B$2:$B$68,params!B4098,"cubic")/100</f>
        <v>#NAME?</v>
      </c>
      <c r="H4098" s="199" t="e">
        <f t="shared" ca="1" si="512"/>
        <v>#NAME?</v>
      </c>
      <c r="I4098" s="152">
        <f t="shared" si="515"/>
        <v>0.23890721237106571</v>
      </c>
      <c r="J4098" s="152">
        <f t="shared" si="513"/>
        <v>5.0741210530169667E-5</v>
      </c>
      <c r="K4098" s="3" t="e">
        <f t="shared" ca="1" si="509"/>
        <v>#NAME?</v>
      </c>
      <c r="L4098" s="153" t="e">
        <f t="shared" ca="1" si="514"/>
        <v>#NAME?</v>
      </c>
      <c r="M4098" s="195" t="e">
        <f ca="1">_xll.BInterpol(cf!$A$2:$A$68,cf!$C$2:$C$68,params!B4098,"cubic")</f>
        <v>#NAME?</v>
      </c>
      <c r="N4098" s="195" t="e">
        <f ca="1">+_xll.BInterpol(#REF!,#REF!,params!B4098,"cubic")</f>
        <v>#NAME?</v>
      </c>
      <c r="O4098" s="153" t="e">
        <f t="shared" ca="1" si="510"/>
        <v>#NAME?</v>
      </c>
    </row>
    <row r="4099" spans="1:15">
      <c r="A4099">
        <v>4096</v>
      </c>
      <c r="B4099">
        <f t="shared" si="508"/>
        <v>16.384</v>
      </c>
      <c r="C4099" s="151" t="e">
        <f ca="1">+_xll.BInterpol(Boost!$R$6:$R$66,Boost!$AZ$6:$AZ$66,params!B4099,"cubic")</f>
        <v>#NAME?</v>
      </c>
      <c r="D4099" s="151" t="e">
        <f ca="1">+_xll.BInterpol(Boost!$R$6:$R$66,Boost!$AX$6:$AX$66,params!B4099,"cubic")</f>
        <v>#NAME?</v>
      </c>
      <c r="E4099" s="198" t="e">
        <f t="shared" ca="1" si="511"/>
        <v>#NAME?</v>
      </c>
      <c r="F4099" s="151" t="e">
        <f ca="1">+_xll.BInterpol(Boost!$R$6:$R$66,Boost!$AY$6:$AY$66,params!B4099,"cubic")</f>
        <v>#NAME?</v>
      </c>
      <c r="G4099" s="151" t="e">
        <f ca="1">_xll.BInterpol(cf!$A$2:$A$68,cf!$B$2:$B$68,params!B4099,"cubic")/100</f>
        <v>#NAME?</v>
      </c>
      <c r="H4099" s="199" t="e">
        <f t="shared" ca="1" si="512"/>
        <v>#NAME?</v>
      </c>
      <c r="I4099" s="152">
        <f t="shared" si="515"/>
        <v>0.23895795019896127</v>
      </c>
      <c r="J4099" s="152">
        <f t="shared" si="513"/>
        <v>5.0737827895552812E-5</v>
      </c>
      <c r="K4099" s="3" t="e">
        <f t="shared" ca="1" si="509"/>
        <v>#NAME?</v>
      </c>
      <c r="L4099" s="153" t="e">
        <f t="shared" ca="1" si="514"/>
        <v>#NAME?</v>
      </c>
      <c r="M4099" s="195" t="e">
        <f ca="1">_xll.BInterpol(cf!$A$2:$A$68,cf!$C$2:$C$68,params!B4099,"cubic")</f>
        <v>#NAME?</v>
      </c>
      <c r="N4099" s="195" t="e">
        <f ca="1">+_xll.BInterpol(#REF!,#REF!,params!B4099,"cubic")</f>
        <v>#NAME?</v>
      </c>
      <c r="O4099" s="153" t="e">
        <f t="shared" ca="1" si="510"/>
        <v>#NAME?</v>
      </c>
    </row>
    <row r="4100" spans="1:15">
      <c r="A4100">
        <v>4097</v>
      </c>
      <c r="B4100">
        <f t="shared" ref="B4100:B4163" si="516">+A4100/250</f>
        <v>16.388000000000002</v>
      </c>
      <c r="C4100" s="151" t="e">
        <f ca="1">+_xll.BInterpol(Boost!$R$6:$R$66,Boost!$AZ$6:$AZ$66,params!B4100,"cubic")</f>
        <v>#NAME?</v>
      </c>
      <c r="D4100" s="151" t="e">
        <f ca="1">+_xll.BInterpol(Boost!$R$6:$R$66,Boost!$AX$6:$AX$66,params!B4100,"cubic")</f>
        <v>#NAME?</v>
      </c>
      <c r="E4100" s="198" t="e">
        <f t="shared" ca="1" si="511"/>
        <v>#NAME?</v>
      </c>
      <c r="F4100" s="151" t="e">
        <f ca="1">+_xll.BInterpol(Boost!$R$6:$R$66,Boost!$AY$6:$AY$66,params!B4100,"cubic")</f>
        <v>#NAME?</v>
      </c>
      <c r="G4100" s="151" t="e">
        <f ca="1">_xll.BInterpol(cf!$A$2:$A$68,cf!$B$2:$B$68,params!B4100,"cubic")/100</f>
        <v>#NAME?</v>
      </c>
      <c r="H4100" s="199" t="e">
        <f t="shared" ca="1" si="512"/>
        <v>#NAME?</v>
      </c>
      <c r="I4100" s="152">
        <f t="shared" si="515"/>
        <v>0.23900868464444769</v>
      </c>
      <c r="J4100" s="152">
        <f t="shared" si="513"/>
        <v>5.0734445486422253E-5</v>
      </c>
      <c r="K4100" s="3" t="e">
        <f t="shared" ref="K4100:K4163" ca="1" si="517">+EXP(H4100*-B4100)</f>
        <v>#NAME?</v>
      </c>
      <c r="L4100" s="153" t="e">
        <f t="shared" ca="1" si="514"/>
        <v>#NAME?</v>
      </c>
      <c r="M4100" s="195" t="e">
        <f ca="1">_xll.BInterpol(cf!$A$2:$A$68,cf!$C$2:$C$68,params!B4100,"cubic")</f>
        <v>#NAME?</v>
      </c>
      <c r="N4100" s="195" t="e">
        <f ca="1">+_xll.BInterpol(#REF!,#REF!,params!B4100,"cubic")</f>
        <v>#NAME?</v>
      </c>
      <c r="O4100" s="153" t="e">
        <f t="shared" ref="O4100:O4163" ca="1" si="518">+EXP(-B4101*E4101)-EXP(-B4100*E4100)</f>
        <v>#NAME?</v>
      </c>
    </row>
    <row r="4101" spans="1:15">
      <c r="A4101">
        <v>4098</v>
      </c>
      <c r="B4101">
        <f t="shared" si="516"/>
        <v>16.391999999999999</v>
      </c>
      <c r="C4101" s="151" t="e">
        <f ca="1">+_xll.BInterpol(Boost!$R$6:$R$66,Boost!$AZ$6:$AZ$66,params!B4101,"cubic")</f>
        <v>#NAME?</v>
      </c>
      <c r="D4101" s="151" t="e">
        <f ca="1">+_xll.BInterpol(Boost!$R$6:$R$66,Boost!$AX$6:$AX$66,params!B4101,"cubic")</f>
        <v>#NAME?</v>
      </c>
      <c r="E4101" s="198" t="e">
        <f t="shared" ref="E4101:E4164" ca="1" si="519">-((1+C4101*B4101)/(1+C4100*B4100)-1)/(B4101-B4100)+((1+F4101*B4101)/(1+F4100*B4100)-1)/(B4101-B4100)</f>
        <v>#NAME?</v>
      </c>
      <c r="F4101" s="151" t="e">
        <f ca="1">+_xll.BInterpol(Boost!$R$6:$R$66,Boost!$AY$6:$AY$66,params!B4101,"cubic")</f>
        <v>#NAME?</v>
      </c>
      <c r="G4101" s="151" t="e">
        <f ca="1">_xll.BInterpol(cf!$A$2:$A$68,cf!$B$2:$B$68,params!B4101,"cubic")/100</f>
        <v>#NAME?</v>
      </c>
      <c r="H4101" s="199" t="e">
        <f t="shared" ref="H4101:H4164" ca="1" si="520">-((1+F4101*B4101)/(1+F4100*B4100)-1)/(B4101-B4100)+((1+G4101*B4101)/(1+G4100*B4100)-1)/(B4101-B4100)</f>
        <v>#NAME?</v>
      </c>
      <c r="I4101" s="152">
        <f t="shared" si="515"/>
        <v>0.23905941570775058</v>
      </c>
      <c r="J4101" s="152">
        <f t="shared" ref="J4101:J4164" si="521">+I4101-I4100</f>
        <v>5.0731063302889012E-5</v>
      </c>
      <c r="K4101" s="3" t="e">
        <f t="shared" ca="1" si="517"/>
        <v>#NAME?</v>
      </c>
      <c r="L4101" s="153" t="e">
        <f t="shared" ref="L4101:L4164" ca="1" si="522">+K4102-K4101</f>
        <v>#NAME?</v>
      </c>
      <c r="M4101" s="195" t="e">
        <f ca="1">_xll.BInterpol(cf!$A$2:$A$68,cf!$C$2:$C$68,params!B4101,"cubic")</f>
        <v>#NAME?</v>
      </c>
      <c r="N4101" s="195" t="e">
        <f ca="1">+_xll.BInterpol(#REF!,#REF!,params!B4101,"cubic")</f>
        <v>#NAME?</v>
      </c>
      <c r="O4101" s="153" t="e">
        <f t="shared" ca="1" si="518"/>
        <v>#NAME?</v>
      </c>
    </row>
    <row r="4102" spans="1:15">
      <c r="A4102">
        <v>4099</v>
      </c>
      <c r="B4102">
        <f t="shared" si="516"/>
        <v>16.396000000000001</v>
      </c>
      <c r="C4102" s="151" t="e">
        <f ca="1">+_xll.BInterpol(Boost!$R$6:$R$66,Boost!$AZ$6:$AZ$66,params!B4102,"cubic")</f>
        <v>#NAME?</v>
      </c>
      <c r="D4102" s="151" t="e">
        <f ca="1">+_xll.BInterpol(Boost!$R$6:$R$66,Boost!$AX$6:$AX$66,params!B4102,"cubic")</f>
        <v>#NAME?</v>
      </c>
      <c r="E4102" s="198" t="e">
        <f t="shared" ca="1" si="519"/>
        <v>#NAME?</v>
      </c>
      <c r="F4102" s="151" t="e">
        <f ca="1">+_xll.BInterpol(Boost!$R$6:$R$66,Boost!$AY$6:$AY$66,params!B4102,"cubic")</f>
        <v>#NAME?</v>
      </c>
      <c r="G4102" s="151" t="e">
        <f ca="1">_xll.BInterpol(cf!$A$2:$A$68,cf!$B$2:$B$68,params!B4102,"cubic")/100</f>
        <v>#NAME?</v>
      </c>
      <c r="H4102" s="199" t="e">
        <f t="shared" ca="1" si="520"/>
        <v>#NAME?</v>
      </c>
      <c r="I4102" s="152">
        <f t="shared" si="515"/>
        <v>0.2391101433890952</v>
      </c>
      <c r="J4102" s="152">
        <f t="shared" si="521"/>
        <v>5.0727681344620024E-5</v>
      </c>
      <c r="K4102" s="3" t="e">
        <f t="shared" ca="1" si="517"/>
        <v>#NAME?</v>
      </c>
      <c r="L4102" s="153" t="e">
        <f t="shared" ca="1" si="522"/>
        <v>#NAME?</v>
      </c>
      <c r="M4102" s="195" t="e">
        <f ca="1">_xll.BInterpol(cf!$A$2:$A$68,cf!$C$2:$C$68,params!B4102,"cubic")</f>
        <v>#NAME?</v>
      </c>
      <c r="N4102" s="195" t="e">
        <f ca="1">+_xll.BInterpol(#REF!,#REF!,params!B4102,"cubic")</f>
        <v>#NAME?</v>
      </c>
      <c r="O4102" s="153" t="e">
        <f t="shared" ca="1" si="518"/>
        <v>#NAME?</v>
      </c>
    </row>
    <row r="4103" spans="1:15">
      <c r="A4103">
        <v>4100</v>
      </c>
      <c r="B4103">
        <f t="shared" si="516"/>
        <v>16.399999999999999</v>
      </c>
      <c r="C4103" s="151" t="e">
        <f ca="1">+_xll.BInterpol(Boost!$R$6:$R$66,Boost!$AZ$6:$AZ$66,params!B4103,"cubic")</f>
        <v>#NAME?</v>
      </c>
      <c r="D4103" s="151" t="e">
        <f ca="1">+_xll.BInterpol(Boost!$R$6:$R$66,Boost!$AX$6:$AX$66,params!B4103,"cubic")</f>
        <v>#NAME?</v>
      </c>
      <c r="E4103" s="198" t="e">
        <f t="shared" ca="1" si="519"/>
        <v>#NAME?</v>
      </c>
      <c r="F4103" s="151" t="e">
        <f ca="1">+_xll.BInterpol(Boost!$R$6:$R$66,Boost!$AY$6:$AY$66,params!B4103,"cubic")</f>
        <v>#NAME?</v>
      </c>
      <c r="G4103" s="151" t="e">
        <f ca="1">_xll.BInterpol(cf!$A$2:$A$68,cf!$B$2:$B$68,params!B4103,"cubic")/100</f>
        <v>#NAME?</v>
      </c>
      <c r="H4103" s="199" t="e">
        <f t="shared" ca="1" si="520"/>
        <v>#NAME?</v>
      </c>
      <c r="I4103" s="152">
        <f t="shared" si="515"/>
        <v>0.23916086768870704</v>
      </c>
      <c r="J4103" s="152">
        <f t="shared" si="521"/>
        <v>5.0724299611837331E-5</v>
      </c>
      <c r="K4103" s="3" t="e">
        <f t="shared" ca="1" si="517"/>
        <v>#NAME?</v>
      </c>
      <c r="L4103" s="153" t="e">
        <f t="shared" ca="1" si="522"/>
        <v>#NAME?</v>
      </c>
      <c r="M4103" s="195" t="e">
        <f ca="1">_xll.BInterpol(cf!$A$2:$A$68,cf!$C$2:$C$68,params!B4103,"cubic")</f>
        <v>#NAME?</v>
      </c>
      <c r="N4103" s="195" t="e">
        <f ca="1">+_xll.BInterpol(#REF!,#REF!,params!B4103,"cubic")</f>
        <v>#NAME?</v>
      </c>
      <c r="O4103" s="153" t="e">
        <f t="shared" ca="1" si="518"/>
        <v>#NAME?</v>
      </c>
    </row>
    <row r="4104" spans="1:15">
      <c r="A4104">
        <v>4101</v>
      </c>
      <c r="B4104">
        <f t="shared" si="516"/>
        <v>16.404</v>
      </c>
      <c r="C4104" s="151" t="e">
        <f ca="1">+_xll.BInterpol(Boost!$R$6:$R$66,Boost!$AZ$6:$AZ$66,params!B4104,"cubic")</f>
        <v>#NAME?</v>
      </c>
      <c r="D4104" s="151" t="e">
        <f ca="1">+_xll.BInterpol(Boost!$R$6:$R$66,Boost!$AX$6:$AX$66,params!B4104,"cubic")</f>
        <v>#NAME?</v>
      </c>
      <c r="E4104" s="198" t="e">
        <f t="shared" ca="1" si="519"/>
        <v>#NAME?</v>
      </c>
      <c r="F4104" s="151" t="e">
        <f ca="1">+_xll.BInterpol(Boost!$R$6:$R$66,Boost!$AY$6:$AY$66,params!B4104,"cubic")</f>
        <v>#NAME?</v>
      </c>
      <c r="G4104" s="151" t="e">
        <f ca="1">_xll.BInterpol(cf!$A$2:$A$68,cf!$B$2:$B$68,params!B4104,"cubic")/100</f>
        <v>#NAME?</v>
      </c>
      <c r="H4104" s="199" t="e">
        <f t="shared" ca="1" si="520"/>
        <v>#NAME?</v>
      </c>
      <c r="I4104" s="152">
        <f t="shared" si="515"/>
        <v>0.2392115886068118</v>
      </c>
      <c r="J4104" s="152">
        <f t="shared" si="521"/>
        <v>5.072091810476298E-5</v>
      </c>
      <c r="K4104" s="3" t="e">
        <f t="shared" ca="1" si="517"/>
        <v>#NAME?</v>
      </c>
      <c r="L4104" s="153" t="e">
        <f t="shared" ca="1" si="522"/>
        <v>#NAME?</v>
      </c>
      <c r="M4104" s="195" t="e">
        <f ca="1">_xll.BInterpol(cf!$A$2:$A$68,cf!$C$2:$C$68,params!B4104,"cubic")</f>
        <v>#NAME?</v>
      </c>
      <c r="N4104" s="195" t="e">
        <f ca="1">+_xll.BInterpol(#REF!,#REF!,params!B4104,"cubic")</f>
        <v>#NAME?</v>
      </c>
      <c r="O4104" s="153" t="e">
        <f t="shared" ca="1" si="518"/>
        <v>#NAME?</v>
      </c>
    </row>
    <row r="4105" spans="1:15">
      <c r="A4105">
        <v>4102</v>
      </c>
      <c r="B4105">
        <f t="shared" si="516"/>
        <v>16.408000000000001</v>
      </c>
      <c r="C4105" s="151" t="e">
        <f ca="1">+_xll.BInterpol(Boost!$R$6:$R$66,Boost!$AZ$6:$AZ$66,params!B4105,"cubic")</f>
        <v>#NAME?</v>
      </c>
      <c r="D4105" s="151" t="e">
        <f ca="1">+_xll.BInterpol(Boost!$R$6:$R$66,Boost!$AX$6:$AX$66,params!B4105,"cubic")</f>
        <v>#NAME?</v>
      </c>
      <c r="E4105" s="198" t="e">
        <f t="shared" ca="1" si="519"/>
        <v>#NAME?</v>
      </c>
      <c r="F4105" s="151" t="e">
        <f ca="1">+_xll.BInterpol(Boost!$R$6:$R$66,Boost!$AY$6:$AY$66,params!B4105,"cubic")</f>
        <v>#NAME?</v>
      </c>
      <c r="G4105" s="151" t="e">
        <f ca="1">_xll.BInterpol(cf!$A$2:$A$68,cf!$B$2:$B$68,params!B4105,"cubic")/100</f>
        <v>#NAME?</v>
      </c>
      <c r="H4105" s="199" t="e">
        <f t="shared" ca="1" si="520"/>
        <v>#NAME?</v>
      </c>
      <c r="I4105" s="152">
        <f t="shared" si="515"/>
        <v>0.23926230614363464</v>
      </c>
      <c r="J4105" s="152">
        <f t="shared" si="521"/>
        <v>5.0717536822841858E-5</v>
      </c>
      <c r="K4105" s="3" t="e">
        <f t="shared" ca="1" si="517"/>
        <v>#NAME?</v>
      </c>
      <c r="L4105" s="153" t="e">
        <f t="shared" ca="1" si="522"/>
        <v>#NAME?</v>
      </c>
      <c r="M4105" s="195" t="e">
        <f ca="1">_xll.BInterpol(cf!$A$2:$A$68,cf!$C$2:$C$68,params!B4105,"cubic")</f>
        <v>#NAME?</v>
      </c>
      <c r="N4105" s="195" t="e">
        <f ca="1">+_xll.BInterpol(#REF!,#REF!,params!B4105,"cubic")</f>
        <v>#NAME?</v>
      </c>
      <c r="O4105" s="153" t="e">
        <f t="shared" ca="1" si="518"/>
        <v>#NAME?</v>
      </c>
    </row>
    <row r="4106" spans="1:15">
      <c r="A4106">
        <v>4103</v>
      </c>
      <c r="B4106">
        <f t="shared" si="516"/>
        <v>16.411999999999999</v>
      </c>
      <c r="C4106" s="151" t="e">
        <f ca="1">+_xll.BInterpol(Boost!$R$6:$R$66,Boost!$AZ$6:$AZ$66,params!B4106,"cubic")</f>
        <v>#NAME?</v>
      </c>
      <c r="D4106" s="151" t="e">
        <f ca="1">+_xll.BInterpol(Boost!$R$6:$R$66,Boost!$AX$6:$AX$66,params!B4106,"cubic")</f>
        <v>#NAME?</v>
      </c>
      <c r="E4106" s="198" t="e">
        <f t="shared" ca="1" si="519"/>
        <v>#NAME?</v>
      </c>
      <c r="F4106" s="151" t="e">
        <f ca="1">+_xll.BInterpol(Boost!$R$6:$R$66,Boost!$AY$6:$AY$66,params!B4106,"cubic")</f>
        <v>#NAME?</v>
      </c>
      <c r="G4106" s="151" t="e">
        <f ca="1">_xll.BInterpol(cf!$A$2:$A$68,cf!$B$2:$B$68,params!B4106,"cubic")/100</f>
        <v>#NAME?</v>
      </c>
      <c r="H4106" s="199" t="e">
        <f t="shared" ca="1" si="520"/>
        <v>#NAME?</v>
      </c>
      <c r="I4106" s="152">
        <f t="shared" si="515"/>
        <v>0.23931302029940116</v>
      </c>
      <c r="J4106" s="152">
        <f t="shared" si="521"/>
        <v>5.0714155766518054E-5</v>
      </c>
      <c r="K4106" s="3" t="e">
        <f t="shared" ca="1" si="517"/>
        <v>#NAME?</v>
      </c>
      <c r="L4106" s="153" t="e">
        <f t="shared" ca="1" si="522"/>
        <v>#NAME?</v>
      </c>
      <c r="M4106" s="195" t="e">
        <f ca="1">_xll.BInterpol(cf!$A$2:$A$68,cf!$C$2:$C$68,params!B4106,"cubic")</f>
        <v>#NAME?</v>
      </c>
      <c r="N4106" s="195" t="e">
        <f ca="1">+_xll.BInterpol(#REF!,#REF!,params!B4106,"cubic")</f>
        <v>#NAME?</v>
      </c>
      <c r="O4106" s="153" t="e">
        <f t="shared" ca="1" si="518"/>
        <v>#NAME?</v>
      </c>
    </row>
    <row r="4107" spans="1:15">
      <c r="A4107">
        <v>4104</v>
      </c>
      <c r="B4107">
        <f t="shared" si="516"/>
        <v>16.416</v>
      </c>
      <c r="C4107" s="151" t="e">
        <f ca="1">+_xll.BInterpol(Boost!$R$6:$R$66,Boost!$AZ$6:$AZ$66,params!B4107,"cubic")</f>
        <v>#NAME?</v>
      </c>
      <c r="D4107" s="151" t="e">
        <f ca="1">+_xll.BInterpol(Boost!$R$6:$R$66,Boost!$AX$6:$AX$66,params!B4107,"cubic")</f>
        <v>#NAME?</v>
      </c>
      <c r="E4107" s="198" t="e">
        <f t="shared" ca="1" si="519"/>
        <v>#NAME?</v>
      </c>
      <c r="F4107" s="151" t="e">
        <f ca="1">+_xll.BInterpol(Boost!$R$6:$R$66,Boost!$AY$6:$AY$66,params!B4107,"cubic")</f>
        <v>#NAME?</v>
      </c>
      <c r="G4107" s="151" t="e">
        <f ca="1">_xll.BInterpol(cf!$A$2:$A$68,cf!$B$2:$B$68,params!B4107,"cubic")/100</f>
        <v>#NAME?</v>
      </c>
      <c r="H4107" s="199" t="e">
        <f t="shared" ca="1" si="520"/>
        <v>#NAME?</v>
      </c>
      <c r="I4107" s="152">
        <f t="shared" si="515"/>
        <v>0.23936373107433651</v>
      </c>
      <c r="J4107" s="152">
        <f t="shared" si="521"/>
        <v>5.071077493534748E-5</v>
      </c>
      <c r="K4107" s="3" t="e">
        <f t="shared" ca="1" si="517"/>
        <v>#NAME?</v>
      </c>
      <c r="L4107" s="153" t="e">
        <f t="shared" ca="1" si="522"/>
        <v>#NAME?</v>
      </c>
      <c r="M4107" s="195" t="e">
        <f ca="1">_xll.BInterpol(cf!$A$2:$A$68,cf!$C$2:$C$68,params!B4107,"cubic")</f>
        <v>#NAME?</v>
      </c>
      <c r="N4107" s="195" t="e">
        <f ca="1">+_xll.BInterpol(#REF!,#REF!,params!B4107,"cubic")</f>
        <v>#NAME?</v>
      </c>
      <c r="O4107" s="153" t="e">
        <f t="shared" ca="1" si="518"/>
        <v>#NAME?</v>
      </c>
    </row>
    <row r="4108" spans="1:15">
      <c r="A4108">
        <v>4105</v>
      </c>
      <c r="B4108">
        <f t="shared" si="516"/>
        <v>16.420000000000002</v>
      </c>
      <c r="C4108" s="151" t="e">
        <f ca="1">+_xll.BInterpol(Boost!$R$6:$R$66,Boost!$AZ$6:$AZ$66,params!B4108,"cubic")</f>
        <v>#NAME?</v>
      </c>
      <c r="D4108" s="151" t="e">
        <f ca="1">+_xll.BInterpol(Boost!$R$6:$R$66,Boost!$AX$6:$AX$66,params!B4108,"cubic")</f>
        <v>#NAME?</v>
      </c>
      <c r="E4108" s="198" t="e">
        <f t="shared" ca="1" si="519"/>
        <v>#NAME?</v>
      </c>
      <c r="F4108" s="151" t="e">
        <f ca="1">+_xll.BInterpol(Boost!$R$6:$R$66,Boost!$AY$6:$AY$66,params!B4108,"cubic")</f>
        <v>#NAME?</v>
      </c>
      <c r="G4108" s="151" t="e">
        <f ca="1">_xll.BInterpol(cf!$A$2:$A$68,cf!$B$2:$B$68,params!B4108,"cubic")/100</f>
        <v>#NAME?</v>
      </c>
      <c r="H4108" s="199" t="e">
        <f t="shared" ca="1" si="520"/>
        <v>#NAME?</v>
      </c>
      <c r="I4108" s="152">
        <f t="shared" si="515"/>
        <v>0.23941443846866639</v>
      </c>
      <c r="J4108" s="152">
        <f t="shared" si="521"/>
        <v>5.0707394329885247E-5</v>
      </c>
      <c r="K4108" s="3" t="e">
        <f t="shared" ca="1" si="517"/>
        <v>#NAME?</v>
      </c>
      <c r="L4108" s="153" t="e">
        <f t="shared" ca="1" si="522"/>
        <v>#NAME?</v>
      </c>
      <c r="M4108" s="195" t="e">
        <f ca="1">_xll.BInterpol(cf!$A$2:$A$68,cf!$C$2:$C$68,params!B4108,"cubic")</f>
        <v>#NAME?</v>
      </c>
      <c r="N4108" s="195" t="e">
        <f ca="1">+_xll.BInterpol(#REF!,#REF!,params!B4108,"cubic")</f>
        <v>#NAME?</v>
      </c>
      <c r="O4108" s="153" t="e">
        <f t="shared" ca="1" si="518"/>
        <v>#NAME?</v>
      </c>
    </row>
    <row r="4109" spans="1:15">
      <c r="A4109">
        <v>4106</v>
      </c>
      <c r="B4109">
        <f t="shared" si="516"/>
        <v>16.423999999999999</v>
      </c>
      <c r="C4109" s="151" t="e">
        <f ca="1">+_xll.BInterpol(Boost!$R$6:$R$66,Boost!$AZ$6:$AZ$66,params!B4109,"cubic")</f>
        <v>#NAME?</v>
      </c>
      <c r="D4109" s="151" t="e">
        <f ca="1">+_xll.BInterpol(Boost!$R$6:$R$66,Boost!$AX$6:$AX$66,params!B4109,"cubic")</f>
        <v>#NAME?</v>
      </c>
      <c r="E4109" s="198" t="e">
        <f t="shared" ca="1" si="519"/>
        <v>#NAME?</v>
      </c>
      <c r="F4109" s="151" t="e">
        <f ca="1">+_xll.BInterpol(Boost!$R$6:$R$66,Boost!$AY$6:$AY$66,params!B4109,"cubic")</f>
        <v>#NAME?</v>
      </c>
      <c r="G4109" s="151" t="e">
        <f ca="1">_xll.BInterpol(cf!$A$2:$A$68,cf!$B$2:$B$68,params!B4109,"cubic")/100</f>
        <v>#NAME?</v>
      </c>
      <c r="H4109" s="199" t="e">
        <f t="shared" ca="1" si="520"/>
        <v>#NAME?</v>
      </c>
      <c r="I4109" s="152">
        <f t="shared" si="515"/>
        <v>0.23946514248261586</v>
      </c>
      <c r="J4109" s="152">
        <f t="shared" si="521"/>
        <v>5.0704013949465221E-5</v>
      </c>
      <c r="K4109" s="3" t="e">
        <f t="shared" ca="1" si="517"/>
        <v>#NAME?</v>
      </c>
      <c r="L4109" s="153" t="e">
        <f t="shared" ca="1" si="522"/>
        <v>#NAME?</v>
      </c>
      <c r="M4109" s="195" t="e">
        <f ca="1">_xll.BInterpol(cf!$A$2:$A$68,cf!$C$2:$C$68,params!B4109,"cubic")</f>
        <v>#NAME?</v>
      </c>
      <c r="N4109" s="195" t="e">
        <f ca="1">+_xll.BInterpol(#REF!,#REF!,params!B4109,"cubic")</f>
        <v>#NAME?</v>
      </c>
      <c r="O4109" s="153" t="e">
        <f t="shared" ca="1" si="518"/>
        <v>#NAME?</v>
      </c>
    </row>
    <row r="4110" spans="1:15">
      <c r="A4110">
        <v>4107</v>
      </c>
      <c r="B4110">
        <f t="shared" si="516"/>
        <v>16.428000000000001</v>
      </c>
      <c r="C4110" s="151" t="e">
        <f ca="1">+_xll.BInterpol(Boost!$R$6:$R$66,Boost!$AZ$6:$AZ$66,params!B4110,"cubic")</f>
        <v>#NAME?</v>
      </c>
      <c r="D4110" s="151" t="e">
        <f ca="1">+_xll.BInterpol(Boost!$R$6:$R$66,Boost!$AX$6:$AX$66,params!B4110,"cubic")</f>
        <v>#NAME?</v>
      </c>
      <c r="E4110" s="198" t="e">
        <f t="shared" ca="1" si="519"/>
        <v>#NAME?</v>
      </c>
      <c r="F4110" s="151" t="e">
        <f ca="1">+_xll.BInterpol(Boost!$R$6:$R$66,Boost!$AY$6:$AY$66,params!B4110,"cubic")</f>
        <v>#NAME?</v>
      </c>
      <c r="G4110" s="151" t="e">
        <f ca="1">_xll.BInterpol(cf!$A$2:$A$68,cf!$B$2:$B$68,params!B4110,"cubic")/100</f>
        <v>#NAME?</v>
      </c>
      <c r="H4110" s="199" t="e">
        <f t="shared" ca="1" si="520"/>
        <v>#NAME?</v>
      </c>
      <c r="I4110" s="152">
        <f t="shared" si="515"/>
        <v>0.2395158431164105</v>
      </c>
      <c r="J4110" s="152">
        <f t="shared" si="521"/>
        <v>5.0700633794642513E-5</v>
      </c>
      <c r="K4110" s="3" t="e">
        <f t="shared" ca="1" si="517"/>
        <v>#NAME?</v>
      </c>
      <c r="L4110" s="153" t="e">
        <f t="shared" ca="1" si="522"/>
        <v>#NAME?</v>
      </c>
      <c r="M4110" s="195" t="e">
        <f ca="1">_xll.BInterpol(cf!$A$2:$A$68,cf!$C$2:$C$68,params!B4110,"cubic")</f>
        <v>#NAME?</v>
      </c>
      <c r="N4110" s="195" t="e">
        <f ca="1">+_xll.BInterpol(#REF!,#REF!,params!B4110,"cubic")</f>
        <v>#NAME?</v>
      </c>
      <c r="O4110" s="153" t="e">
        <f t="shared" ca="1" si="518"/>
        <v>#NAME?</v>
      </c>
    </row>
    <row r="4111" spans="1:15">
      <c r="A4111">
        <v>4108</v>
      </c>
      <c r="B4111">
        <f t="shared" si="516"/>
        <v>16.431999999999999</v>
      </c>
      <c r="C4111" s="151" t="e">
        <f ca="1">+_xll.BInterpol(Boost!$R$6:$R$66,Boost!$AZ$6:$AZ$66,params!B4111,"cubic")</f>
        <v>#NAME?</v>
      </c>
      <c r="D4111" s="151" t="e">
        <f ca="1">+_xll.BInterpol(Boost!$R$6:$R$66,Boost!$AX$6:$AX$66,params!B4111,"cubic")</f>
        <v>#NAME?</v>
      </c>
      <c r="E4111" s="198" t="e">
        <f t="shared" ca="1" si="519"/>
        <v>#NAME?</v>
      </c>
      <c r="F4111" s="151" t="e">
        <f ca="1">+_xll.BInterpol(Boost!$R$6:$R$66,Boost!$AY$6:$AY$66,params!B4111,"cubic")</f>
        <v>#NAME?</v>
      </c>
      <c r="G4111" s="151" t="e">
        <f ca="1">_xll.BInterpol(cf!$A$2:$A$68,cf!$B$2:$B$68,params!B4111,"cubic")/100</f>
        <v>#NAME?</v>
      </c>
      <c r="H4111" s="199" t="e">
        <f t="shared" ca="1" si="520"/>
        <v>#NAME?</v>
      </c>
      <c r="I4111" s="152">
        <f t="shared" si="515"/>
        <v>0.23956654037027536</v>
      </c>
      <c r="J4111" s="152">
        <f t="shared" si="521"/>
        <v>5.0697253864862013E-5</v>
      </c>
      <c r="K4111" s="3" t="e">
        <f t="shared" ca="1" si="517"/>
        <v>#NAME?</v>
      </c>
      <c r="L4111" s="153" t="e">
        <f t="shared" ca="1" si="522"/>
        <v>#NAME?</v>
      </c>
      <c r="M4111" s="195" t="e">
        <f ca="1">_xll.BInterpol(cf!$A$2:$A$68,cf!$C$2:$C$68,params!B4111,"cubic")</f>
        <v>#NAME?</v>
      </c>
      <c r="N4111" s="195" t="e">
        <f ca="1">+_xll.BInterpol(#REF!,#REF!,params!B4111,"cubic")</f>
        <v>#NAME?</v>
      </c>
      <c r="O4111" s="153" t="e">
        <f t="shared" ca="1" si="518"/>
        <v>#NAME?</v>
      </c>
    </row>
    <row r="4112" spans="1:15">
      <c r="A4112">
        <v>4109</v>
      </c>
      <c r="B4112">
        <f t="shared" si="516"/>
        <v>16.436</v>
      </c>
      <c r="C4112" s="151" t="e">
        <f ca="1">+_xll.BInterpol(Boost!$R$6:$R$66,Boost!$AZ$6:$AZ$66,params!B4112,"cubic")</f>
        <v>#NAME?</v>
      </c>
      <c r="D4112" s="151" t="e">
        <f ca="1">+_xll.BInterpol(Boost!$R$6:$R$66,Boost!$AX$6:$AX$66,params!B4112,"cubic")</f>
        <v>#NAME?</v>
      </c>
      <c r="E4112" s="198" t="e">
        <f t="shared" ca="1" si="519"/>
        <v>#NAME?</v>
      </c>
      <c r="F4112" s="151" t="e">
        <f ca="1">+_xll.BInterpol(Boost!$R$6:$R$66,Boost!$AY$6:$AY$66,params!B4112,"cubic")</f>
        <v>#NAME?</v>
      </c>
      <c r="G4112" s="151" t="e">
        <f ca="1">_xll.BInterpol(cf!$A$2:$A$68,cf!$B$2:$B$68,params!B4112,"cubic")/100</f>
        <v>#NAME?</v>
      </c>
      <c r="H4112" s="199" t="e">
        <f t="shared" ca="1" si="520"/>
        <v>#NAME?</v>
      </c>
      <c r="I4112" s="152">
        <f t="shared" ref="I4112:I4175" si="523">1-EXP($R$5*-1*B4112/(1-$R$6))</f>
        <v>0.23961723424443615</v>
      </c>
      <c r="J4112" s="152">
        <f t="shared" si="521"/>
        <v>5.0693874160789854E-5</v>
      </c>
      <c r="K4112" s="3" t="e">
        <f t="shared" ca="1" si="517"/>
        <v>#NAME?</v>
      </c>
      <c r="L4112" s="153" t="e">
        <f t="shared" ca="1" si="522"/>
        <v>#NAME?</v>
      </c>
      <c r="M4112" s="195" t="e">
        <f ca="1">_xll.BInterpol(cf!$A$2:$A$68,cf!$C$2:$C$68,params!B4112,"cubic")</f>
        <v>#NAME?</v>
      </c>
      <c r="N4112" s="195" t="e">
        <f ca="1">+_xll.BInterpol(#REF!,#REF!,params!B4112,"cubic")</f>
        <v>#NAME?</v>
      </c>
      <c r="O4112" s="153" t="e">
        <f t="shared" ca="1" si="518"/>
        <v>#NAME?</v>
      </c>
    </row>
    <row r="4113" spans="1:15">
      <c r="A4113">
        <v>4110</v>
      </c>
      <c r="B4113">
        <f t="shared" si="516"/>
        <v>16.440000000000001</v>
      </c>
      <c r="C4113" s="151" t="e">
        <f ca="1">+_xll.BInterpol(Boost!$R$6:$R$66,Boost!$AZ$6:$AZ$66,params!B4113,"cubic")</f>
        <v>#NAME?</v>
      </c>
      <c r="D4113" s="151" t="e">
        <f ca="1">+_xll.BInterpol(Boost!$R$6:$R$66,Boost!$AX$6:$AX$66,params!B4113,"cubic")</f>
        <v>#NAME?</v>
      </c>
      <c r="E4113" s="198" t="e">
        <f t="shared" ca="1" si="519"/>
        <v>#NAME?</v>
      </c>
      <c r="F4113" s="151" t="e">
        <f ca="1">+_xll.BInterpol(Boost!$R$6:$R$66,Boost!$AY$6:$AY$66,params!B4113,"cubic")</f>
        <v>#NAME?</v>
      </c>
      <c r="G4113" s="151" t="e">
        <f ca="1">_xll.BInterpol(cf!$A$2:$A$68,cf!$B$2:$B$68,params!B4113,"cubic")/100</f>
        <v>#NAME?</v>
      </c>
      <c r="H4113" s="199" t="e">
        <f t="shared" ca="1" si="520"/>
        <v>#NAME?</v>
      </c>
      <c r="I4113" s="152">
        <f t="shared" si="523"/>
        <v>0.23966792473911791</v>
      </c>
      <c r="J4113" s="152">
        <f t="shared" si="521"/>
        <v>5.0690494681759901E-5</v>
      </c>
      <c r="K4113" s="3" t="e">
        <f t="shared" ca="1" si="517"/>
        <v>#NAME?</v>
      </c>
      <c r="L4113" s="153" t="e">
        <f t="shared" ca="1" si="522"/>
        <v>#NAME?</v>
      </c>
      <c r="M4113" s="195" t="e">
        <f ca="1">_xll.BInterpol(cf!$A$2:$A$68,cf!$C$2:$C$68,params!B4113,"cubic")</f>
        <v>#NAME?</v>
      </c>
      <c r="N4113" s="195" t="e">
        <f ca="1">+_xll.BInterpol(#REF!,#REF!,params!B4113,"cubic")</f>
        <v>#NAME?</v>
      </c>
      <c r="O4113" s="153" t="e">
        <f t="shared" ca="1" si="518"/>
        <v>#NAME?</v>
      </c>
    </row>
    <row r="4114" spans="1:15">
      <c r="A4114">
        <v>4111</v>
      </c>
      <c r="B4114">
        <f t="shared" si="516"/>
        <v>16.443999999999999</v>
      </c>
      <c r="C4114" s="151" t="e">
        <f ca="1">+_xll.BInterpol(Boost!$R$6:$R$66,Boost!$AZ$6:$AZ$66,params!B4114,"cubic")</f>
        <v>#NAME?</v>
      </c>
      <c r="D4114" s="151" t="e">
        <f ca="1">+_xll.BInterpol(Boost!$R$6:$R$66,Boost!$AX$6:$AX$66,params!B4114,"cubic")</f>
        <v>#NAME?</v>
      </c>
      <c r="E4114" s="198" t="e">
        <f t="shared" ca="1" si="519"/>
        <v>#NAME?</v>
      </c>
      <c r="F4114" s="151" t="e">
        <f ca="1">+_xll.BInterpol(Boost!$R$6:$R$66,Boost!$AY$6:$AY$66,params!B4114,"cubic")</f>
        <v>#NAME?</v>
      </c>
      <c r="G4114" s="151" t="e">
        <f ca="1">_xll.BInterpol(cf!$A$2:$A$68,cf!$B$2:$B$68,params!B4114,"cubic")/100</f>
        <v>#NAME?</v>
      </c>
      <c r="H4114" s="199" t="e">
        <f t="shared" ca="1" si="520"/>
        <v>#NAME?</v>
      </c>
      <c r="I4114" s="152">
        <f t="shared" si="523"/>
        <v>0.23971861185454602</v>
      </c>
      <c r="J4114" s="152">
        <f t="shared" si="521"/>
        <v>5.0687115428105223E-5</v>
      </c>
      <c r="K4114" s="3" t="e">
        <f t="shared" ca="1" si="517"/>
        <v>#NAME?</v>
      </c>
      <c r="L4114" s="153" t="e">
        <f t="shared" ca="1" si="522"/>
        <v>#NAME?</v>
      </c>
      <c r="M4114" s="195" t="e">
        <f ca="1">_xll.BInterpol(cf!$A$2:$A$68,cf!$C$2:$C$68,params!B4114,"cubic")</f>
        <v>#NAME?</v>
      </c>
      <c r="N4114" s="195" t="e">
        <f ca="1">+_xll.BInterpol(#REF!,#REF!,params!B4114,"cubic")</f>
        <v>#NAME?</v>
      </c>
      <c r="O4114" s="153" t="e">
        <f t="shared" ca="1" si="518"/>
        <v>#NAME?</v>
      </c>
    </row>
    <row r="4115" spans="1:15">
      <c r="A4115">
        <v>4112</v>
      </c>
      <c r="B4115">
        <f t="shared" si="516"/>
        <v>16.448</v>
      </c>
      <c r="C4115" s="151" t="e">
        <f ca="1">+_xll.BInterpol(Boost!$R$6:$R$66,Boost!$AZ$6:$AZ$66,params!B4115,"cubic")</f>
        <v>#NAME?</v>
      </c>
      <c r="D4115" s="151" t="e">
        <f ca="1">+_xll.BInterpol(Boost!$R$6:$R$66,Boost!$AX$6:$AX$66,params!B4115,"cubic")</f>
        <v>#NAME?</v>
      </c>
      <c r="E4115" s="198" t="e">
        <f t="shared" ca="1" si="519"/>
        <v>#NAME?</v>
      </c>
      <c r="F4115" s="151" t="e">
        <f ca="1">+_xll.BInterpol(Boost!$R$6:$R$66,Boost!$AY$6:$AY$66,params!B4115,"cubic")</f>
        <v>#NAME?</v>
      </c>
      <c r="G4115" s="151" t="e">
        <f ca="1">_xll.BInterpol(cf!$A$2:$A$68,cf!$B$2:$B$68,params!B4115,"cubic")/100</f>
        <v>#NAME?</v>
      </c>
      <c r="H4115" s="199" t="e">
        <f t="shared" ca="1" si="520"/>
        <v>#NAME?</v>
      </c>
      <c r="I4115" s="152">
        <f t="shared" si="523"/>
        <v>0.23976929559094584</v>
      </c>
      <c r="J4115" s="152">
        <f t="shared" si="521"/>
        <v>5.0683736399825818E-5</v>
      </c>
      <c r="K4115" s="3" t="e">
        <f t="shared" ca="1" si="517"/>
        <v>#NAME?</v>
      </c>
      <c r="L4115" s="153" t="e">
        <f t="shared" ca="1" si="522"/>
        <v>#NAME?</v>
      </c>
      <c r="M4115" s="195" t="e">
        <f ca="1">_xll.BInterpol(cf!$A$2:$A$68,cf!$C$2:$C$68,params!B4115,"cubic")</f>
        <v>#NAME?</v>
      </c>
      <c r="N4115" s="195" t="e">
        <f ca="1">+_xll.BInterpol(#REF!,#REF!,params!B4115,"cubic")</f>
        <v>#NAME?</v>
      </c>
      <c r="O4115" s="153" t="e">
        <f t="shared" ca="1" si="518"/>
        <v>#NAME?</v>
      </c>
    </row>
    <row r="4116" spans="1:15">
      <c r="A4116">
        <v>4113</v>
      </c>
      <c r="B4116">
        <f t="shared" si="516"/>
        <v>16.452000000000002</v>
      </c>
      <c r="C4116" s="151" t="e">
        <f ca="1">+_xll.BInterpol(Boost!$R$6:$R$66,Boost!$AZ$6:$AZ$66,params!B4116,"cubic")</f>
        <v>#NAME?</v>
      </c>
      <c r="D4116" s="151" t="e">
        <f ca="1">+_xll.BInterpol(Boost!$R$6:$R$66,Boost!$AX$6:$AX$66,params!B4116,"cubic")</f>
        <v>#NAME?</v>
      </c>
      <c r="E4116" s="198" t="e">
        <f t="shared" ca="1" si="519"/>
        <v>#NAME?</v>
      </c>
      <c r="F4116" s="151" t="e">
        <f ca="1">+_xll.BInterpol(Boost!$R$6:$R$66,Boost!$AY$6:$AY$66,params!B4116,"cubic")</f>
        <v>#NAME?</v>
      </c>
      <c r="G4116" s="151" t="e">
        <f ca="1">_xll.BInterpol(cf!$A$2:$A$68,cf!$B$2:$B$68,params!B4116,"cubic")/100</f>
        <v>#NAME?</v>
      </c>
      <c r="H4116" s="199" t="e">
        <f t="shared" ca="1" si="520"/>
        <v>#NAME?</v>
      </c>
      <c r="I4116" s="152">
        <f t="shared" si="523"/>
        <v>0.23981997594854232</v>
      </c>
      <c r="J4116" s="152">
        <f t="shared" si="521"/>
        <v>5.0680357596477599E-5</v>
      </c>
      <c r="K4116" s="3" t="e">
        <f t="shared" ca="1" si="517"/>
        <v>#NAME?</v>
      </c>
      <c r="L4116" s="153" t="e">
        <f t="shared" ca="1" si="522"/>
        <v>#NAME?</v>
      </c>
      <c r="M4116" s="195" t="e">
        <f ca="1">_xll.BInterpol(cf!$A$2:$A$68,cf!$C$2:$C$68,params!B4116,"cubic")</f>
        <v>#NAME?</v>
      </c>
      <c r="N4116" s="195" t="e">
        <f ca="1">+_xll.BInterpol(#REF!,#REF!,params!B4116,"cubic")</f>
        <v>#NAME?</v>
      </c>
      <c r="O4116" s="153" t="e">
        <f t="shared" ca="1" si="518"/>
        <v>#NAME?</v>
      </c>
    </row>
    <row r="4117" spans="1:15">
      <c r="A4117">
        <v>4114</v>
      </c>
      <c r="B4117">
        <f t="shared" si="516"/>
        <v>16.456</v>
      </c>
      <c r="C4117" s="151" t="e">
        <f ca="1">+_xll.BInterpol(Boost!$R$6:$R$66,Boost!$AZ$6:$AZ$66,params!B4117,"cubic")</f>
        <v>#NAME?</v>
      </c>
      <c r="D4117" s="151" t="e">
        <f ca="1">+_xll.BInterpol(Boost!$R$6:$R$66,Boost!$AX$6:$AX$66,params!B4117,"cubic")</f>
        <v>#NAME?</v>
      </c>
      <c r="E4117" s="198" t="e">
        <f t="shared" ca="1" si="519"/>
        <v>#NAME?</v>
      </c>
      <c r="F4117" s="151" t="e">
        <f ca="1">+_xll.BInterpol(Boost!$R$6:$R$66,Boost!$AY$6:$AY$66,params!B4117,"cubic")</f>
        <v>#NAME?</v>
      </c>
      <c r="G4117" s="151" t="e">
        <f ca="1">_xll.BInterpol(cf!$A$2:$A$68,cf!$B$2:$B$68,params!B4117,"cubic")/100</f>
        <v>#NAME?</v>
      </c>
      <c r="H4117" s="199" t="e">
        <f t="shared" ca="1" si="520"/>
        <v>#NAME?</v>
      </c>
      <c r="I4117" s="152">
        <f t="shared" si="523"/>
        <v>0.23987065292756105</v>
      </c>
      <c r="J4117" s="152">
        <f t="shared" si="521"/>
        <v>5.0676979018726698E-5</v>
      </c>
      <c r="K4117" s="3" t="e">
        <f t="shared" ca="1" si="517"/>
        <v>#NAME?</v>
      </c>
      <c r="L4117" s="153" t="e">
        <f t="shared" ca="1" si="522"/>
        <v>#NAME?</v>
      </c>
      <c r="M4117" s="195" t="e">
        <f ca="1">_xll.BInterpol(cf!$A$2:$A$68,cf!$C$2:$C$68,params!B4117,"cubic")</f>
        <v>#NAME?</v>
      </c>
      <c r="N4117" s="195" t="e">
        <f ca="1">+_xll.BInterpol(#REF!,#REF!,params!B4117,"cubic")</f>
        <v>#NAME?</v>
      </c>
      <c r="O4117" s="153" t="e">
        <f t="shared" ca="1" si="518"/>
        <v>#NAME?</v>
      </c>
    </row>
    <row r="4118" spans="1:15">
      <c r="A4118">
        <v>4115</v>
      </c>
      <c r="B4118">
        <f t="shared" si="516"/>
        <v>16.46</v>
      </c>
      <c r="C4118" s="151" t="e">
        <f ca="1">+_xll.BInterpol(Boost!$R$6:$R$66,Boost!$AZ$6:$AZ$66,params!B4118,"cubic")</f>
        <v>#NAME?</v>
      </c>
      <c r="D4118" s="151" t="e">
        <f ca="1">+_xll.BInterpol(Boost!$R$6:$R$66,Boost!$AX$6:$AX$66,params!B4118,"cubic")</f>
        <v>#NAME?</v>
      </c>
      <c r="E4118" s="198" t="e">
        <f t="shared" ca="1" si="519"/>
        <v>#NAME?</v>
      </c>
      <c r="F4118" s="151" t="e">
        <f ca="1">+_xll.BInterpol(Boost!$R$6:$R$66,Boost!$AY$6:$AY$66,params!B4118,"cubic")</f>
        <v>#NAME?</v>
      </c>
      <c r="G4118" s="151" t="e">
        <f ca="1">_xll.BInterpol(cf!$A$2:$A$68,cf!$B$2:$B$68,params!B4118,"cubic")/100</f>
        <v>#NAME?</v>
      </c>
      <c r="H4118" s="199" t="e">
        <f t="shared" ca="1" si="520"/>
        <v>#NAME?</v>
      </c>
      <c r="I4118" s="152">
        <f t="shared" si="523"/>
        <v>0.23992132652822706</v>
      </c>
      <c r="J4118" s="152">
        <f t="shared" si="521"/>
        <v>5.0673600666018004E-5</v>
      </c>
      <c r="K4118" s="3" t="e">
        <f t="shared" ca="1" si="517"/>
        <v>#NAME?</v>
      </c>
      <c r="L4118" s="153" t="e">
        <f t="shared" ca="1" si="522"/>
        <v>#NAME?</v>
      </c>
      <c r="M4118" s="195" t="e">
        <f ca="1">_xll.BInterpol(cf!$A$2:$A$68,cf!$C$2:$C$68,params!B4118,"cubic")</f>
        <v>#NAME?</v>
      </c>
      <c r="N4118" s="195" t="e">
        <f ca="1">+_xll.BInterpol(#REF!,#REF!,params!B4118,"cubic")</f>
        <v>#NAME?</v>
      </c>
      <c r="O4118" s="153" t="e">
        <f t="shared" ca="1" si="518"/>
        <v>#NAME?</v>
      </c>
    </row>
    <row r="4119" spans="1:15">
      <c r="A4119">
        <v>4116</v>
      </c>
      <c r="B4119">
        <f t="shared" si="516"/>
        <v>16.463999999999999</v>
      </c>
      <c r="C4119" s="151" t="e">
        <f ca="1">+_xll.BInterpol(Boost!$R$6:$R$66,Boost!$AZ$6:$AZ$66,params!B4119,"cubic")</f>
        <v>#NAME?</v>
      </c>
      <c r="D4119" s="151" t="e">
        <f ca="1">+_xll.BInterpol(Boost!$R$6:$R$66,Boost!$AX$6:$AX$66,params!B4119,"cubic")</f>
        <v>#NAME?</v>
      </c>
      <c r="E4119" s="198" t="e">
        <f t="shared" ca="1" si="519"/>
        <v>#NAME?</v>
      </c>
      <c r="F4119" s="151" t="e">
        <f ca="1">+_xll.BInterpol(Boost!$R$6:$R$66,Boost!$AY$6:$AY$66,params!B4119,"cubic")</f>
        <v>#NAME?</v>
      </c>
      <c r="G4119" s="151" t="e">
        <f ca="1">_xll.BInterpol(cf!$A$2:$A$68,cf!$B$2:$B$68,params!B4119,"cubic")/100</f>
        <v>#NAME?</v>
      </c>
      <c r="H4119" s="199" t="e">
        <f t="shared" ca="1" si="520"/>
        <v>#NAME?</v>
      </c>
      <c r="I4119" s="152">
        <f t="shared" si="523"/>
        <v>0.23997199675076564</v>
      </c>
      <c r="J4119" s="152">
        <f t="shared" si="521"/>
        <v>5.0670222538573562E-5</v>
      </c>
      <c r="K4119" s="3" t="e">
        <f t="shared" ca="1" si="517"/>
        <v>#NAME?</v>
      </c>
      <c r="L4119" s="153" t="e">
        <f t="shared" ca="1" si="522"/>
        <v>#NAME?</v>
      </c>
      <c r="M4119" s="195" t="e">
        <f ca="1">_xll.BInterpol(cf!$A$2:$A$68,cf!$C$2:$C$68,params!B4119,"cubic")</f>
        <v>#NAME?</v>
      </c>
      <c r="N4119" s="195" t="e">
        <f ca="1">+_xll.BInterpol(#REF!,#REF!,params!B4119,"cubic")</f>
        <v>#NAME?</v>
      </c>
      <c r="O4119" s="153" t="e">
        <f t="shared" ca="1" si="518"/>
        <v>#NAME?</v>
      </c>
    </row>
    <row r="4120" spans="1:15">
      <c r="A4120">
        <v>4117</v>
      </c>
      <c r="B4120">
        <f t="shared" si="516"/>
        <v>16.468</v>
      </c>
      <c r="C4120" s="151" t="e">
        <f ca="1">+_xll.BInterpol(Boost!$R$6:$R$66,Boost!$AZ$6:$AZ$66,params!B4120,"cubic")</f>
        <v>#NAME?</v>
      </c>
      <c r="D4120" s="151" t="e">
        <f ca="1">+_xll.BInterpol(Boost!$R$6:$R$66,Boost!$AX$6:$AX$66,params!B4120,"cubic")</f>
        <v>#NAME?</v>
      </c>
      <c r="E4120" s="198" t="e">
        <f t="shared" ca="1" si="519"/>
        <v>#NAME?</v>
      </c>
      <c r="F4120" s="151" t="e">
        <f ca="1">+_xll.BInterpol(Boost!$R$6:$R$66,Boost!$AY$6:$AY$66,params!B4120,"cubic")</f>
        <v>#NAME?</v>
      </c>
      <c r="G4120" s="151" t="e">
        <f ca="1">_xll.BInterpol(cf!$A$2:$A$68,cf!$B$2:$B$68,params!B4120,"cubic")/100</f>
        <v>#NAME?</v>
      </c>
      <c r="H4120" s="199" t="e">
        <f t="shared" ca="1" si="520"/>
        <v>#NAME?</v>
      </c>
      <c r="I4120" s="152">
        <f t="shared" si="523"/>
        <v>0.24002266359540203</v>
      </c>
      <c r="J4120" s="152">
        <f t="shared" si="521"/>
        <v>5.0666844636393371E-5</v>
      </c>
      <c r="K4120" s="3" t="e">
        <f t="shared" ca="1" si="517"/>
        <v>#NAME?</v>
      </c>
      <c r="L4120" s="153" t="e">
        <f t="shared" ca="1" si="522"/>
        <v>#NAME?</v>
      </c>
      <c r="M4120" s="195" t="e">
        <f ca="1">_xll.BInterpol(cf!$A$2:$A$68,cf!$C$2:$C$68,params!B4120,"cubic")</f>
        <v>#NAME?</v>
      </c>
      <c r="N4120" s="195" t="e">
        <f ca="1">+_xll.BInterpol(#REF!,#REF!,params!B4120,"cubic")</f>
        <v>#NAME?</v>
      </c>
      <c r="O4120" s="153" t="e">
        <f t="shared" ca="1" si="518"/>
        <v>#NAME?</v>
      </c>
    </row>
    <row r="4121" spans="1:15">
      <c r="A4121">
        <v>4118</v>
      </c>
      <c r="B4121">
        <f t="shared" si="516"/>
        <v>16.472000000000001</v>
      </c>
      <c r="C4121" s="151" t="e">
        <f ca="1">+_xll.BInterpol(Boost!$R$6:$R$66,Boost!$AZ$6:$AZ$66,params!B4121,"cubic")</f>
        <v>#NAME?</v>
      </c>
      <c r="D4121" s="151" t="e">
        <f ca="1">+_xll.BInterpol(Boost!$R$6:$R$66,Boost!$AX$6:$AX$66,params!B4121,"cubic")</f>
        <v>#NAME?</v>
      </c>
      <c r="E4121" s="198" t="e">
        <f t="shared" ca="1" si="519"/>
        <v>#NAME?</v>
      </c>
      <c r="F4121" s="151" t="e">
        <f ca="1">+_xll.BInterpol(Boost!$R$6:$R$66,Boost!$AY$6:$AY$66,params!B4121,"cubic")</f>
        <v>#NAME?</v>
      </c>
      <c r="G4121" s="151" t="e">
        <f ca="1">_xll.BInterpol(cf!$A$2:$A$68,cf!$B$2:$B$68,params!B4121,"cubic")/100</f>
        <v>#NAME?</v>
      </c>
      <c r="H4121" s="199" t="e">
        <f t="shared" ca="1" si="520"/>
        <v>#NAME?</v>
      </c>
      <c r="I4121" s="152">
        <f t="shared" si="523"/>
        <v>0.2400733270623614</v>
      </c>
      <c r="J4121" s="152">
        <f t="shared" si="521"/>
        <v>5.066346695936641E-5</v>
      </c>
      <c r="K4121" s="3" t="e">
        <f t="shared" ca="1" si="517"/>
        <v>#NAME?</v>
      </c>
      <c r="L4121" s="153" t="e">
        <f t="shared" ca="1" si="522"/>
        <v>#NAME?</v>
      </c>
      <c r="M4121" s="195" t="e">
        <f ca="1">_xll.BInterpol(cf!$A$2:$A$68,cf!$C$2:$C$68,params!B4121,"cubic")</f>
        <v>#NAME?</v>
      </c>
      <c r="N4121" s="195" t="e">
        <f ca="1">+_xll.BInterpol(#REF!,#REF!,params!B4121,"cubic")</f>
        <v>#NAME?</v>
      </c>
      <c r="O4121" s="153" t="e">
        <f t="shared" ca="1" si="518"/>
        <v>#NAME?</v>
      </c>
    </row>
    <row r="4122" spans="1:15">
      <c r="A4122">
        <v>4119</v>
      </c>
      <c r="B4122">
        <f t="shared" si="516"/>
        <v>16.475999999999999</v>
      </c>
      <c r="C4122" s="151" t="e">
        <f ca="1">+_xll.BInterpol(Boost!$R$6:$R$66,Boost!$AZ$6:$AZ$66,params!B4122,"cubic")</f>
        <v>#NAME?</v>
      </c>
      <c r="D4122" s="151" t="e">
        <f ca="1">+_xll.BInterpol(Boost!$R$6:$R$66,Boost!$AX$6:$AX$66,params!B4122,"cubic")</f>
        <v>#NAME?</v>
      </c>
      <c r="E4122" s="198" t="e">
        <f t="shared" ca="1" si="519"/>
        <v>#NAME?</v>
      </c>
      <c r="F4122" s="151" t="e">
        <f ca="1">+_xll.BInterpol(Boost!$R$6:$R$66,Boost!$AY$6:$AY$66,params!B4122,"cubic")</f>
        <v>#NAME?</v>
      </c>
      <c r="G4122" s="151" t="e">
        <f ca="1">_xll.BInterpol(cf!$A$2:$A$68,cf!$B$2:$B$68,params!B4122,"cubic")/100</f>
        <v>#NAME?</v>
      </c>
      <c r="H4122" s="199" t="e">
        <f t="shared" ca="1" si="520"/>
        <v>#NAME?</v>
      </c>
      <c r="I4122" s="152">
        <f t="shared" si="523"/>
        <v>0.24012398715186878</v>
      </c>
      <c r="J4122" s="152">
        <f t="shared" si="521"/>
        <v>5.0660089507381656E-5</v>
      </c>
      <c r="K4122" s="3" t="e">
        <f t="shared" ca="1" si="517"/>
        <v>#NAME?</v>
      </c>
      <c r="L4122" s="153" t="e">
        <f t="shared" ca="1" si="522"/>
        <v>#NAME?</v>
      </c>
      <c r="M4122" s="195" t="e">
        <f ca="1">_xll.BInterpol(cf!$A$2:$A$68,cf!$C$2:$C$68,params!B4122,"cubic")</f>
        <v>#NAME?</v>
      </c>
      <c r="N4122" s="195" t="e">
        <f ca="1">+_xll.BInterpol(#REF!,#REF!,params!B4122,"cubic")</f>
        <v>#NAME?</v>
      </c>
      <c r="O4122" s="153" t="e">
        <f t="shared" ca="1" si="518"/>
        <v>#NAME?</v>
      </c>
    </row>
    <row r="4123" spans="1:15">
      <c r="A4123">
        <v>4120</v>
      </c>
      <c r="B4123">
        <f t="shared" si="516"/>
        <v>16.48</v>
      </c>
      <c r="C4123" s="151" t="e">
        <f ca="1">+_xll.BInterpol(Boost!$R$6:$R$66,Boost!$AZ$6:$AZ$66,params!B4123,"cubic")</f>
        <v>#NAME?</v>
      </c>
      <c r="D4123" s="151" t="e">
        <f ca="1">+_xll.BInterpol(Boost!$R$6:$R$66,Boost!$AX$6:$AX$66,params!B4123,"cubic")</f>
        <v>#NAME?</v>
      </c>
      <c r="E4123" s="198" t="e">
        <f t="shared" ca="1" si="519"/>
        <v>#NAME?</v>
      </c>
      <c r="F4123" s="151" t="e">
        <f ca="1">+_xll.BInterpol(Boost!$R$6:$R$66,Boost!$AY$6:$AY$66,params!B4123,"cubic")</f>
        <v>#NAME?</v>
      </c>
      <c r="G4123" s="151" t="e">
        <f ca="1">_xll.BInterpol(cf!$A$2:$A$68,cf!$B$2:$B$68,params!B4123,"cubic")/100</f>
        <v>#NAME?</v>
      </c>
      <c r="H4123" s="199" t="e">
        <f t="shared" ca="1" si="520"/>
        <v>#NAME?</v>
      </c>
      <c r="I4123" s="152">
        <f t="shared" si="523"/>
        <v>0.24017464386414944</v>
      </c>
      <c r="J4123" s="152">
        <f t="shared" si="521"/>
        <v>5.0656712280661154E-5</v>
      </c>
      <c r="K4123" s="3" t="e">
        <f t="shared" ca="1" si="517"/>
        <v>#NAME?</v>
      </c>
      <c r="L4123" s="153" t="e">
        <f t="shared" ca="1" si="522"/>
        <v>#NAME?</v>
      </c>
      <c r="M4123" s="195" t="e">
        <f ca="1">_xll.BInterpol(cf!$A$2:$A$68,cf!$C$2:$C$68,params!B4123,"cubic")</f>
        <v>#NAME?</v>
      </c>
      <c r="N4123" s="195" t="e">
        <f ca="1">+_xll.BInterpol(#REF!,#REF!,params!B4123,"cubic")</f>
        <v>#NAME?</v>
      </c>
      <c r="O4123" s="153" t="e">
        <f t="shared" ca="1" si="518"/>
        <v>#NAME?</v>
      </c>
    </row>
    <row r="4124" spans="1:15">
      <c r="A4124">
        <v>4121</v>
      </c>
      <c r="B4124">
        <f t="shared" si="516"/>
        <v>16.484000000000002</v>
      </c>
      <c r="C4124" s="151" t="e">
        <f ca="1">+_xll.BInterpol(Boost!$R$6:$R$66,Boost!$AZ$6:$AZ$66,params!B4124,"cubic")</f>
        <v>#NAME?</v>
      </c>
      <c r="D4124" s="151" t="e">
        <f ca="1">+_xll.BInterpol(Boost!$R$6:$R$66,Boost!$AX$6:$AX$66,params!B4124,"cubic")</f>
        <v>#NAME?</v>
      </c>
      <c r="E4124" s="198" t="e">
        <f t="shared" ca="1" si="519"/>
        <v>#NAME?</v>
      </c>
      <c r="F4124" s="151" t="e">
        <f ca="1">+_xll.BInterpol(Boost!$R$6:$R$66,Boost!$AY$6:$AY$66,params!B4124,"cubic")</f>
        <v>#NAME?</v>
      </c>
      <c r="G4124" s="151" t="e">
        <f ca="1">_xll.BInterpol(cf!$A$2:$A$68,cf!$B$2:$B$68,params!B4124,"cubic")/100</f>
        <v>#NAME?</v>
      </c>
      <c r="H4124" s="199" t="e">
        <f t="shared" ca="1" si="520"/>
        <v>#NAME?</v>
      </c>
      <c r="I4124" s="152">
        <f t="shared" si="523"/>
        <v>0.24022529719942864</v>
      </c>
      <c r="J4124" s="152">
        <f t="shared" si="521"/>
        <v>5.0653335279204903E-5</v>
      </c>
      <c r="K4124" s="3" t="e">
        <f t="shared" ca="1" si="517"/>
        <v>#NAME?</v>
      </c>
      <c r="L4124" s="153" t="e">
        <f t="shared" ca="1" si="522"/>
        <v>#NAME?</v>
      </c>
      <c r="M4124" s="195" t="e">
        <f ca="1">_xll.BInterpol(cf!$A$2:$A$68,cf!$C$2:$C$68,params!B4124,"cubic")</f>
        <v>#NAME?</v>
      </c>
      <c r="N4124" s="195" t="e">
        <f ca="1">+_xll.BInterpol(#REF!,#REF!,params!B4124,"cubic")</f>
        <v>#NAME?</v>
      </c>
      <c r="O4124" s="153" t="e">
        <f t="shared" ca="1" si="518"/>
        <v>#NAME?</v>
      </c>
    </row>
    <row r="4125" spans="1:15">
      <c r="A4125">
        <v>4122</v>
      </c>
      <c r="B4125">
        <f t="shared" si="516"/>
        <v>16.488</v>
      </c>
      <c r="C4125" s="151" t="e">
        <f ca="1">+_xll.BInterpol(Boost!$R$6:$R$66,Boost!$AZ$6:$AZ$66,params!B4125,"cubic")</f>
        <v>#NAME?</v>
      </c>
      <c r="D4125" s="151" t="e">
        <f ca="1">+_xll.BInterpol(Boost!$R$6:$R$66,Boost!$AX$6:$AX$66,params!B4125,"cubic")</f>
        <v>#NAME?</v>
      </c>
      <c r="E4125" s="198" t="e">
        <f t="shared" ca="1" si="519"/>
        <v>#NAME?</v>
      </c>
      <c r="F4125" s="151" t="e">
        <f ca="1">+_xll.BInterpol(Boost!$R$6:$R$66,Boost!$AY$6:$AY$66,params!B4125,"cubic")</f>
        <v>#NAME?</v>
      </c>
      <c r="G4125" s="151" t="e">
        <f ca="1">_xll.BInterpol(cf!$A$2:$A$68,cf!$B$2:$B$68,params!B4125,"cubic")/100</f>
        <v>#NAME?</v>
      </c>
      <c r="H4125" s="199" t="e">
        <f t="shared" ca="1" si="520"/>
        <v>#NAME?</v>
      </c>
      <c r="I4125" s="152">
        <f t="shared" si="523"/>
        <v>0.24027594715793121</v>
      </c>
      <c r="J4125" s="152">
        <f t="shared" si="521"/>
        <v>5.0649958502568815E-5</v>
      </c>
      <c r="K4125" s="3" t="e">
        <f t="shared" ca="1" si="517"/>
        <v>#NAME?</v>
      </c>
      <c r="L4125" s="153" t="e">
        <f t="shared" ca="1" si="522"/>
        <v>#NAME?</v>
      </c>
      <c r="M4125" s="195" t="e">
        <f ca="1">_xll.BInterpol(cf!$A$2:$A$68,cf!$C$2:$C$68,params!B4125,"cubic")</f>
        <v>#NAME?</v>
      </c>
      <c r="N4125" s="195" t="e">
        <f ca="1">+_xll.BInterpol(#REF!,#REF!,params!B4125,"cubic")</f>
        <v>#NAME?</v>
      </c>
      <c r="O4125" s="153" t="e">
        <f t="shared" ca="1" si="518"/>
        <v>#NAME?</v>
      </c>
    </row>
    <row r="4126" spans="1:15">
      <c r="A4126">
        <v>4123</v>
      </c>
      <c r="B4126">
        <f t="shared" si="516"/>
        <v>16.492000000000001</v>
      </c>
      <c r="C4126" s="151" t="e">
        <f ca="1">+_xll.BInterpol(Boost!$R$6:$R$66,Boost!$AZ$6:$AZ$66,params!B4126,"cubic")</f>
        <v>#NAME?</v>
      </c>
      <c r="D4126" s="151" t="e">
        <f ca="1">+_xll.BInterpol(Boost!$R$6:$R$66,Boost!$AX$6:$AX$66,params!B4126,"cubic")</f>
        <v>#NAME?</v>
      </c>
      <c r="E4126" s="198" t="e">
        <f t="shared" ca="1" si="519"/>
        <v>#NAME?</v>
      </c>
      <c r="F4126" s="151" t="e">
        <f ca="1">+_xll.BInterpol(Boost!$R$6:$R$66,Boost!$AY$6:$AY$66,params!B4126,"cubic")</f>
        <v>#NAME?</v>
      </c>
      <c r="G4126" s="151" t="e">
        <f ca="1">_xll.BInterpol(cf!$A$2:$A$68,cf!$B$2:$B$68,params!B4126,"cubic")/100</f>
        <v>#NAME?</v>
      </c>
      <c r="H4126" s="199" t="e">
        <f t="shared" ca="1" si="520"/>
        <v>#NAME?</v>
      </c>
      <c r="I4126" s="152">
        <f t="shared" si="523"/>
        <v>0.24032659373988263</v>
      </c>
      <c r="J4126" s="152">
        <f t="shared" si="521"/>
        <v>5.0646581951419023E-5</v>
      </c>
      <c r="K4126" s="3" t="e">
        <f t="shared" ca="1" si="517"/>
        <v>#NAME?</v>
      </c>
      <c r="L4126" s="153" t="e">
        <f t="shared" ca="1" si="522"/>
        <v>#NAME?</v>
      </c>
      <c r="M4126" s="195" t="e">
        <f ca="1">_xll.BInterpol(cf!$A$2:$A$68,cf!$C$2:$C$68,params!B4126,"cubic")</f>
        <v>#NAME?</v>
      </c>
      <c r="N4126" s="195" t="e">
        <f ca="1">+_xll.BInterpol(#REF!,#REF!,params!B4126,"cubic")</f>
        <v>#NAME?</v>
      </c>
      <c r="O4126" s="153" t="e">
        <f t="shared" ca="1" si="518"/>
        <v>#NAME?</v>
      </c>
    </row>
    <row r="4127" spans="1:15">
      <c r="A4127">
        <v>4124</v>
      </c>
      <c r="B4127">
        <f t="shared" si="516"/>
        <v>16.495999999999999</v>
      </c>
      <c r="C4127" s="151" t="e">
        <f ca="1">+_xll.BInterpol(Boost!$R$6:$R$66,Boost!$AZ$6:$AZ$66,params!B4127,"cubic")</f>
        <v>#NAME?</v>
      </c>
      <c r="D4127" s="151" t="e">
        <f ca="1">+_xll.BInterpol(Boost!$R$6:$R$66,Boost!$AX$6:$AX$66,params!B4127,"cubic")</f>
        <v>#NAME?</v>
      </c>
      <c r="E4127" s="198" t="e">
        <f t="shared" ca="1" si="519"/>
        <v>#NAME?</v>
      </c>
      <c r="F4127" s="151" t="e">
        <f ca="1">+_xll.BInterpol(Boost!$R$6:$R$66,Boost!$AY$6:$AY$66,params!B4127,"cubic")</f>
        <v>#NAME?</v>
      </c>
      <c r="G4127" s="151" t="e">
        <f ca="1">_xll.BInterpol(cf!$A$2:$A$68,cf!$B$2:$B$68,params!B4127,"cubic")/100</f>
        <v>#NAME?</v>
      </c>
      <c r="H4127" s="199" t="e">
        <f t="shared" ca="1" si="520"/>
        <v>#NAME?</v>
      </c>
      <c r="I4127" s="152">
        <f t="shared" si="523"/>
        <v>0.24037723694550761</v>
      </c>
      <c r="J4127" s="152">
        <f t="shared" si="521"/>
        <v>5.0643205624978371E-5</v>
      </c>
      <c r="K4127" s="3" t="e">
        <f t="shared" ca="1" si="517"/>
        <v>#NAME?</v>
      </c>
      <c r="L4127" s="153" t="e">
        <f t="shared" ca="1" si="522"/>
        <v>#NAME?</v>
      </c>
      <c r="M4127" s="195" t="e">
        <f ca="1">_xll.BInterpol(cf!$A$2:$A$68,cf!$C$2:$C$68,params!B4127,"cubic")</f>
        <v>#NAME?</v>
      </c>
      <c r="N4127" s="195" t="e">
        <f ca="1">+_xll.BInterpol(#REF!,#REF!,params!B4127,"cubic")</f>
        <v>#NAME?</v>
      </c>
      <c r="O4127" s="153" t="e">
        <f t="shared" ca="1" si="518"/>
        <v>#NAME?</v>
      </c>
    </row>
    <row r="4128" spans="1:15">
      <c r="A4128">
        <v>4125</v>
      </c>
      <c r="B4128">
        <f t="shared" si="516"/>
        <v>16.5</v>
      </c>
      <c r="C4128" s="151" t="e">
        <f ca="1">+_xll.BInterpol(Boost!$R$6:$R$66,Boost!$AZ$6:$AZ$66,params!B4128,"cubic")</f>
        <v>#NAME?</v>
      </c>
      <c r="D4128" s="151" t="e">
        <f ca="1">+_xll.BInterpol(Boost!$R$6:$R$66,Boost!$AX$6:$AX$66,params!B4128,"cubic")</f>
        <v>#NAME?</v>
      </c>
      <c r="E4128" s="198" t="e">
        <f t="shared" ca="1" si="519"/>
        <v>#NAME?</v>
      </c>
      <c r="F4128" s="151" t="e">
        <f ca="1">+_xll.BInterpol(Boost!$R$6:$R$66,Boost!$AY$6:$AY$66,params!B4128,"cubic")</f>
        <v>#NAME?</v>
      </c>
      <c r="G4128" s="151" t="e">
        <f ca="1">_xll.BInterpol(cf!$A$2:$A$68,cf!$B$2:$B$68,params!B4128,"cubic")/100</f>
        <v>#NAME?</v>
      </c>
      <c r="H4128" s="199" t="e">
        <f t="shared" ca="1" si="520"/>
        <v>#NAME?</v>
      </c>
      <c r="I4128" s="152">
        <f t="shared" si="523"/>
        <v>0.24042787677503152</v>
      </c>
      <c r="J4128" s="152">
        <f t="shared" si="521"/>
        <v>5.0639829523912994E-5</v>
      </c>
      <c r="K4128" s="3" t="e">
        <f t="shared" ca="1" si="517"/>
        <v>#NAME?</v>
      </c>
      <c r="L4128" s="153" t="e">
        <f t="shared" ca="1" si="522"/>
        <v>#NAME?</v>
      </c>
      <c r="M4128" s="195" t="e">
        <f ca="1">_xll.BInterpol(cf!$A$2:$A$68,cf!$C$2:$C$68,params!B4128,"cubic")</f>
        <v>#NAME?</v>
      </c>
      <c r="N4128" s="195" t="e">
        <f ca="1">+_xll.BInterpol(#REF!,#REF!,params!B4128,"cubic")</f>
        <v>#NAME?</v>
      </c>
      <c r="O4128" s="153" t="e">
        <f t="shared" ca="1" si="518"/>
        <v>#NAME?</v>
      </c>
    </row>
    <row r="4129" spans="1:15">
      <c r="A4129">
        <v>4126</v>
      </c>
      <c r="B4129">
        <f t="shared" si="516"/>
        <v>16.504000000000001</v>
      </c>
      <c r="C4129" s="151" t="e">
        <f ca="1">+_xll.BInterpol(Boost!$R$6:$R$66,Boost!$AZ$6:$AZ$66,params!B4129,"cubic")</f>
        <v>#NAME?</v>
      </c>
      <c r="D4129" s="151" t="e">
        <f ca="1">+_xll.BInterpol(Boost!$R$6:$R$66,Boost!$AX$6:$AX$66,params!B4129,"cubic")</f>
        <v>#NAME?</v>
      </c>
      <c r="E4129" s="198" t="e">
        <f t="shared" ca="1" si="519"/>
        <v>#NAME?</v>
      </c>
      <c r="F4129" s="151" t="e">
        <f ca="1">+_xll.BInterpol(Boost!$R$6:$R$66,Boost!$AY$6:$AY$66,params!B4129,"cubic")</f>
        <v>#NAME?</v>
      </c>
      <c r="G4129" s="151" t="e">
        <f ca="1">_xll.BInterpol(cf!$A$2:$A$68,cf!$B$2:$B$68,params!B4129,"cubic")/100</f>
        <v>#NAME?</v>
      </c>
      <c r="H4129" s="199" t="e">
        <f t="shared" ca="1" si="520"/>
        <v>#NAME?</v>
      </c>
      <c r="I4129" s="152">
        <f t="shared" si="523"/>
        <v>0.24047851322867941</v>
      </c>
      <c r="J4129" s="152">
        <f t="shared" si="521"/>
        <v>5.0636453647889823E-5</v>
      </c>
      <c r="K4129" s="3" t="e">
        <f t="shared" ca="1" si="517"/>
        <v>#NAME?</v>
      </c>
      <c r="L4129" s="153" t="e">
        <f t="shared" ca="1" si="522"/>
        <v>#NAME?</v>
      </c>
      <c r="M4129" s="195" t="e">
        <f ca="1">_xll.BInterpol(cf!$A$2:$A$68,cf!$C$2:$C$68,params!B4129,"cubic")</f>
        <v>#NAME?</v>
      </c>
      <c r="N4129" s="195" t="e">
        <f ca="1">+_xll.BInterpol(#REF!,#REF!,params!B4129,"cubic")</f>
        <v>#NAME?</v>
      </c>
      <c r="O4129" s="153" t="e">
        <f t="shared" ca="1" si="518"/>
        <v>#NAME?</v>
      </c>
    </row>
    <row r="4130" spans="1:15">
      <c r="A4130">
        <v>4127</v>
      </c>
      <c r="B4130">
        <f t="shared" si="516"/>
        <v>16.507999999999999</v>
      </c>
      <c r="C4130" s="151" t="e">
        <f ca="1">+_xll.BInterpol(Boost!$R$6:$R$66,Boost!$AZ$6:$AZ$66,params!B4130,"cubic")</f>
        <v>#NAME?</v>
      </c>
      <c r="D4130" s="151" t="e">
        <f ca="1">+_xll.BInterpol(Boost!$R$6:$R$66,Boost!$AX$6:$AX$66,params!B4130,"cubic")</f>
        <v>#NAME?</v>
      </c>
      <c r="E4130" s="198" t="e">
        <f t="shared" ca="1" si="519"/>
        <v>#NAME?</v>
      </c>
      <c r="F4130" s="151" t="e">
        <f ca="1">+_xll.BInterpol(Boost!$R$6:$R$66,Boost!$AY$6:$AY$66,params!B4130,"cubic")</f>
        <v>#NAME?</v>
      </c>
      <c r="G4130" s="151" t="e">
        <f ca="1">_xll.BInterpol(cf!$A$2:$A$68,cf!$B$2:$B$68,params!B4130,"cubic")/100</f>
        <v>#NAME?</v>
      </c>
      <c r="H4130" s="199" t="e">
        <f t="shared" ca="1" si="520"/>
        <v>#NAME?</v>
      </c>
      <c r="I4130" s="152">
        <f t="shared" si="523"/>
        <v>0.2405291463066761</v>
      </c>
      <c r="J4130" s="152">
        <f t="shared" si="521"/>
        <v>5.0633077996686815E-5</v>
      </c>
      <c r="K4130" s="3" t="e">
        <f t="shared" ca="1" si="517"/>
        <v>#NAME?</v>
      </c>
      <c r="L4130" s="153" t="e">
        <f t="shared" ca="1" si="522"/>
        <v>#NAME?</v>
      </c>
      <c r="M4130" s="195" t="e">
        <f ca="1">_xll.BInterpol(cf!$A$2:$A$68,cf!$C$2:$C$68,params!B4130,"cubic")</f>
        <v>#NAME?</v>
      </c>
      <c r="N4130" s="195" t="e">
        <f ca="1">+_xll.BInterpol(#REF!,#REF!,params!B4130,"cubic")</f>
        <v>#NAME?</v>
      </c>
      <c r="O4130" s="153" t="e">
        <f t="shared" ca="1" si="518"/>
        <v>#NAME?</v>
      </c>
    </row>
    <row r="4131" spans="1:15">
      <c r="A4131">
        <v>4128</v>
      </c>
      <c r="B4131">
        <f t="shared" si="516"/>
        <v>16.512</v>
      </c>
      <c r="C4131" s="151" t="e">
        <f ca="1">+_xll.BInterpol(Boost!$R$6:$R$66,Boost!$AZ$6:$AZ$66,params!B4131,"cubic")</f>
        <v>#NAME?</v>
      </c>
      <c r="D4131" s="151" t="e">
        <f ca="1">+_xll.BInterpol(Boost!$R$6:$R$66,Boost!$AX$6:$AX$66,params!B4131,"cubic")</f>
        <v>#NAME?</v>
      </c>
      <c r="E4131" s="198" t="e">
        <f t="shared" ca="1" si="519"/>
        <v>#NAME?</v>
      </c>
      <c r="F4131" s="151" t="e">
        <f ca="1">+_xll.BInterpol(Boost!$R$6:$R$66,Boost!$AY$6:$AY$66,params!B4131,"cubic")</f>
        <v>#NAME?</v>
      </c>
      <c r="G4131" s="151" t="e">
        <f ca="1">_xll.BInterpol(cf!$A$2:$A$68,cf!$B$2:$B$68,params!B4131,"cubic")/100</f>
        <v>#NAME?</v>
      </c>
      <c r="H4131" s="199" t="e">
        <f t="shared" ca="1" si="520"/>
        <v>#NAME?</v>
      </c>
      <c r="I4131" s="152">
        <f t="shared" si="523"/>
        <v>0.24057977600924685</v>
      </c>
      <c r="J4131" s="152">
        <f t="shared" si="521"/>
        <v>5.0629702570748059E-5</v>
      </c>
      <c r="K4131" s="3" t="e">
        <f t="shared" ca="1" si="517"/>
        <v>#NAME?</v>
      </c>
      <c r="L4131" s="153" t="e">
        <f t="shared" ca="1" si="522"/>
        <v>#NAME?</v>
      </c>
      <c r="M4131" s="195" t="e">
        <f ca="1">_xll.BInterpol(cf!$A$2:$A$68,cf!$C$2:$C$68,params!B4131,"cubic")</f>
        <v>#NAME?</v>
      </c>
      <c r="N4131" s="195" t="e">
        <f ca="1">+_xll.BInterpol(#REF!,#REF!,params!B4131,"cubic")</f>
        <v>#NAME?</v>
      </c>
      <c r="O4131" s="153" t="e">
        <f t="shared" ca="1" si="518"/>
        <v>#NAME?</v>
      </c>
    </row>
    <row r="4132" spans="1:15">
      <c r="A4132">
        <v>4129</v>
      </c>
      <c r="B4132">
        <f t="shared" si="516"/>
        <v>16.515999999999998</v>
      </c>
      <c r="C4132" s="151" t="e">
        <f ca="1">+_xll.BInterpol(Boost!$R$6:$R$66,Boost!$AZ$6:$AZ$66,params!B4132,"cubic")</f>
        <v>#NAME?</v>
      </c>
      <c r="D4132" s="151" t="e">
        <f ca="1">+_xll.BInterpol(Boost!$R$6:$R$66,Boost!$AX$6:$AX$66,params!B4132,"cubic")</f>
        <v>#NAME?</v>
      </c>
      <c r="E4132" s="198" t="e">
        <f t="shared" ca="1" si="519"/>
        <v>#NAME?</v>
      </c>
      <c r="F4132" s="151" t="e">
        <f ca="1">+_xll.BInterpol(Boost!$R$6:$R$66,Boost!$AY$6:$AY$66,params!B4132,"cubic")</f>
        <v>#NAME?</v>
      </c>
      <c r="G4132" s="151" t="e">
        <f ca="1">_xll.BInterpol(cf!$A$2:$A$68,cf!$B$2:$B$68,params!B4132,"cubic")/100</f>
        <v>#NAME?</v>
      </c>
      <c r="H4132" s="199" t="e">
        <f t="shared" ca="1" si="520"/>
        <v>#NAME?</v>
      </c>
      <c r="I4132" s="152">
        <f t="shared" si="523"/>
        <v>0.24063040233661648</v>
      </c>
      <c r="J4132" s="152">
        <f t="shared" si="521"/>
        <v>5.0626327369629465E-5</v>
      </c>
      <c r="K4132" s="3" t="e">
        <f t="shared" ca="1" si="517"/>
        <v>#NAME?</v>
      </c>
      <c r="L4132" s="153" t="e">
        <f t="shared" ca="1" si="522"/>
        <v>#NAME?</v>
      </c>
      <c r="M4132" s="195" t="e">
        <f ca="1">_xll.BInterpol(cf!$A$2:$A$68,cf!$C$2:$C$68,params!B4132,"cubic")</f>
        <v>#NAME?</v>
      </c>
      <c r="N4132" s="195" t="e">
        <f ca="1">+_xll.BInterpol(#REF!,#REF!,params!B4132,"cubic")</f>
        <v>#NAME?</v>
      </c>
      <c r="O4132" s="153" t="e">
        <f t="shared" ca="1" si="518"/>
        <v>#NAME?</v>
      </c>
    </row>
    <row r="4133" spans="1:15">
      <c r="A4133">
        <v>4130</v>
      </c>
      <c r="B4133">
        <f t="shared" si="516"/>
        <v>16.52</v>
      </c>
      <c r="C4133" s="151" t="e">
        <f ca="1">+_xll.BInterpol(Boost!$R$6:$R$66,Boost!$AZ$6:$AZ$66,params!B4133,"cubic")</f>
        <v>#NAME?</v>
      </c>
      <c r="D4133" s="151" t="e">
        <f ca="1">+_xll.BInterpol(Boost!$R$6:$R$66,Boost!$AX$6:$AX$66,params!B4133,"cubic")</f>
        <v>#NAME?</v>
      </c>
      <c r="E4133" s="198" t="e">
        <f t="shared" ca="1" si="519"/>
        <v>#NAME?</v>
      </c>
      <c r="F4133" s="151" t="e">
        <f ca="1">+_xll.BInterpol(Boost!$R$6:$R$66,Boost!$AY$6:$AY$66,params!B4133,"cubic")</f>
        <v>#NAME?</v>
      </c>
      <c r="G4133" s="151" t="e">
        <f ca="1">_xll.BInterpol(cf!$A$2:$A$68,cf!$B$2:$B$68,params!B4133,"cubic")/100</f>
        <v>#NAME?</v>
      </c>
      <c r="H4133" s="199" t="e">
        <f t="shared" ca="1" si="520"/>
        <v>#NAME?</v>
      </c>
      <c r="I4133" s="152">
        <f t="shared" si="523"/>
        <v>0.24068102528901025</v>
      </c>
      <c r="J4133" s="152">
        <f t="shared" si="521"/>
        <v>5.0622952393775122E-5</v>
      </c>
      <c r="K4133" s="3" t="e">
        <f t="shared" ca="1" si="517"/>
        <v>#NAME?</v>
      </c>
      <c r="L4133" s="153" t="e">
        <f t="shared" ca="1" si="522"/>
        <v>#NAME?</v>
      </c>
      <c r="M4133" s="195" t="e">
        <f ca="1">_xll.BInterpol(cf!$A$2:$A$68,cf!$C$2:$C$68,params!B4133,"cubic")</f>
        <v>#NAME?</v>
      </c>
      <c r="N4133" s="195" t="e">
        <f ca="1">+_xll.BInterpol(#REF!,#REF!,params!B4133,"cubic")</f>
        <v>#NAME?</v>
      </c>
      <c r="O4133" s="153" t="e">
        <f t="shared" ca="1" si="518"/>
        <v>#NAME?</v>
      </c>
    </row>
    <row r="4134" spans="1:15">
      <c r="A4134">
        <v>4131</v>
      </c>
      <c r="B4134">
        <f t="shared" si="516"/>
        <v>16.524000000000001</v>
      </c>
      <c r="C4134" s="151" t="e">
        <f ca="1">+_xll.BInterpol(Boost!$R$6:$R$66,Boost!$AZ$6:$AZ$66,params!B4134,"cubic")</f>
        <v>#NAME?</v>
      </c>
      <c r="D4134" s="151" t="e">
        <f ca="1">+_xll.BInterpol(Boost!$R$6:$R$66,Boost!$AX$6:$AX$66,params!B4134,"cubic")</f>
        <v>#NAME?</v>
      </c>
      <c r="E4134" s="198" t="e">
        <f t="shared" ca="1" si="519"/>
        <v>#NAME?</v>
      </c>
      <c r="F4134" s="151" t="e">
        <f ca="1">+_xll.BInterpol(Boost!$R$6:$R$66,Boost!$AY$6:$AY$66,params!B4134,"cubic")</f>
        <v>#NAME?</v>
      </c>
      <c r="G4134" s="151" t="e">
        <f ca="1">_xll.BInterpol(cf!$A$2:$A$68,cf!$B$2:$B$68,params!B4134,"cubic")/100</f>
        <v>#NAME?</v>
      </c>
      <c r="H4134" s="199" t="e">
        <f t="shared" ca="1" si="520"/>
        <v>#NAME?</v>
      </c>
      <c r="I4134" s="152">
        <f t="shared" si="523"/>
        <v>0.24073164486665299</v>
      </c>
      <c r="J4134" s="152">
        <f t="shared" si="521"/>
        <v>5.0619577642740943E-5</v>
      </c>
      <c r="K4134" s="3" t="e">
        <f t="shared" ca="1" si="517"/>
        <v>#NAME?</v>
      </c>
      <c r="L4134" s="153" t="e">
        <f t="shared" ca="1" si="522"/>
        <v>#NAME?</v>
      </c>
      <c r="M4134" s="195" t="e">
        <f ca="1">_xll.BInterpol(cf!$A$2:$A$68,cf!$C$2:$C$68,params!B4134,"cubic")</f>
        <v>#NAME?</v>
      </c>
      <c r="N4134" s="195" t="e">
        <f ca="1">+_xll.BInterpol(#REF!,#REF!,params!B4134,"cubic")</f>
        <v>#NAME?</v>
      </c>
      <c r="O4134" s="153" t="e">
        <f t="shared" ca="1" si="518"/>
        <v>#NAME?</v>
      </c>
    </row>
    <row r="4135" spans="1:15">
      <c r="A4135">
        <v>4132</v>
      </c>
      <c r="B4135">
        <f t="shared" si="516"/>
        <v>16.527999999999999</v>
      </c>
      <c r="C4135" s="151" t="e">
        <f ca="1">+_xll.BInterpol(Boost!$R$6:$R$66,Boost!$AZ$6:$AZ$66,params!B4135,"cubic")</f>
        <v>#NAME?</v>
      </c>
      <c r="D4135" s="151" t="e">
        <f ca="1">+_xll.BInterpol(Boost!$R$6:$R$66,Boost!$AX$6:$AX$66,params!B4135,"cubic")</f>
        <v>#NAME?</v>
      </c>
      <c r="E4135" s="198" t="e">
        <f t="shared" ca="1" si="519"/>
        <v>#NAME?</v>
      </c>
      <c r="F4135" s="151" t="e">
        <f ca="1">+_xll.BInterpol(Boost!$R$6:$R$66,Boost!$AY$6:$AY$66,params!B4135,"cubic")</f>
        <v>#NAME?</v>
      </c>
      <c r="G4135" s="151" t="e">
        <f ca="1">_xll.BInterpol(cf!$A$2:$A$68,cf!$B$2:$B$68,params!B4135,"cubic")/100</f>
        <v>#NAME?</v>
      </c>
      <c r="H4135" s="199" t="e">
        <f t="shared" ca="1" si="520"/>
        <v>#NAME?</v>
      </c>
      <c r="I4135" s="152">
        <f t="shared" si="523"/>
        <v>0.24078226106976963</v>
      </c>
      <c r="J4135" s="152">
        <f t="shared" si="521"/>
        <v>5.0616203116637948E-5</v>
      </c>
      <c r="K4135" s="3" t="e">
        <f t="shared" ca="1" si="517"/>
        <v>#NAME?</v>
      </c>
      <c r="L4135" s="153" t="e">
        <f t="shared" ca="1" si="522"/>
        <v>#NAME?</v>
      </c>
      <c r="M4135" s="195" t="e">
        <f ca="1">_xll.BInterpol(cf!$A$2:$A$68,cf!$C$2:$C$68,params!B4135,"cubic")</f>
        <v>#NAME?</v>
      </c>
      <c r="N4135" s="195" t="e">
        <f ca="1">+_xll.BInterpol(#REF!,#REF!,params!B4135,"cubic")</f>
        <v>#NAME?</v>
      </c>
      <c r="O4135" s="153" t="e">
        <f t="shared" ca="1" si="518"/>
        <v>#NAME?</v>
      </c>
    </row>
    <row r="4136" spans="1:15">
      <c r="A4136">
        <v>4133</v>
      </c>
      <c r="B4136">
        <f t="shared" si="516"/>
        <v>16.532</v>
      </c>
      <c r="C4136" s="151" t="e">
        <f ca="1">+_xll.BInterpol(Boost!$R$6:$R$66,Boost!$AZ$6:$AZ$66,params!B4136,"cubic")</f>
        <v>#NAME?</v>
      </c>
      <c r="D4136" s="151" t="e">
        <f ca="1">+_xll.BInterpol(Boost!$R$6:$R$66,Boost!$AX$6:$AX$66,params!B4136,"cubic")</f>
        <v>#NAME?</v>
      </c>
      <c r="E4136" s="198" t="e">
        <f t="shared" ca="1" si="519"/>
        <v>#NAME?</v>
      </c>
      <c r="F4136" s="151" t="e">
        <f ca="1">+_xll.BInterpol(Boost!$R$6:$R$66,Boost!$AY$6:$AY$66,params!B4136,"cubic")</f>
        <v>#NAME?</v>
      </c>
      <c r="G4136" s="151" t="e">
        <f ca="1">_xll.BInterpol(cf!$A$2:$A$68,cf!$B$2:$B$68,params!B4136,"cubic")/100</f>
        <v>#NAME?</v>
      </c>
      <c r="H4136" s="199" t="e">
        <f t="shared" ca="1" si="520"/>
        <v>#NAME?</v>
      </c>
      <c r="I4136" s="152">
        <f t="shared" si="523"/>
        <v>0.24083287389858532</v>
      </c>
      <c r="J4136" s="152">
        <f t="shared" si="521"/>
        <v>5.0612828815688182E-5</v>
      </c>
      <c r="K4136" s="3" t="e">
        <f t="shared" ca="1" si="517"/>
        <v>#NAME?</v>
      </c>
      <c r="L4136" s="153" t="e">
        <f t="shared" ca="1" si="522"/>
        <v>#NAME?</v>
      </c>
      <c r="M4136" s="195" t="e">
        <f ca="1">_xll.BInterpol(cf!$A$2:$A$68,cf!$C$2:$C$68,params!B4136,"cubic")</f>
        <v>#NAME?</v>
      </c>
      <c r="N4136" s="195" t="e">
        <f ca="1">+_xll.BInterpol(#REF!,#REF!,params!B4136,"cubic")</f>
        <v>#NAME?</v>
      </c>
      <c r="O4136" s="153" t="e">
        <f t="shared" ca="1" si="518"/>
        <v>#NAME?</v>
      </c>
    </row>
    <row r="4137" spans="1:15">
      <c r="A4137">
        <v>4134</v>
      </c>
      <c r="B4137">
        <f t="shared" si="516"/>
        <v>16.536000000000001</v>
      </c>
      <c r="C4137" s="151" t="e">
        <f ca="1">+_xll.BInterpol(Boost!$R$6:$R$66,Boost!$AZ$6:$AZ$66,params!B4137,"cubic")</f>
        <v>#NAME?</v>
      </c>
      <c r="D4137" s="151" t="e">
        <f ca="1">+_xll.BInterpol(Boost!$R$6:$R$66,Boost!$AX$6:$AX$66,params!B4137,"cubic")</f>
        <v>#NAME?</v>
      </c>
      <c r="E4137" s="198" t="e">
        <f t="shared" ca="1" si="519"/>
        <v>#NAME?</v>
      </c>
      <c r="F4137" s="151" t="e">
        <f ca="1">+_xll.BInterpol(Boost!$R$6:$R$66,Boost!$AY$6:$AY$66,params!B4137,"cubic")</f>
        <v>#NAME?</v>
      </c>
      <c r="G4137" s="151" t="e">
        <f ca="1">_xll.BInterpol(cf!$A$2:$A$68,cf!$B$2:$B$68,params!B4137,"cubic")/100</f>
        <v>#NAME?</v>
      </c>
      <c r="H4137" s="199" t="e">
        <f t="shared" ca="1" si="520"/>
        <v>#NAME?</v>
      </c>
      <c r="I4137" s="152">
        <f t="shared" si="523"/>
        <v>0.24088348335332488</v>
      </c>
      <c r="J4137" s="152">
        <f t="shared" si="521"/>
        <v>5.0609454739558579E-5</v>
      </c>
      <c r="K4137" s="3" t="e">
        <f t="shared" ca="1" si="517"/>
        <v>#NAME?</v>
      </c>
      <c r="L4137" s="153" t="e">
        <f t="shared" ca="1" si="522"/>
        <v>#NAME?</v>
      </c>
      <c r="M4137" s="195" t="e">
        <f ca="1">_xll.BInterpol(cf!$A$2:$A$68,cf!$C$2:$C$68,params!B4137,"cubic")</f>
        <v>#NAME?</v>
      </c>
      <c r="N4137" s="195" t="e">
        <f ca="1">+_xll.BInterpol(#REF!,#REF!,params!B4137,"cubic")</f>
        <v>#NAME?</v>
      </c>
      <c r="O4137" s="153" t="e">
        <f t="shared" ca="1" si="518"/>
        <v>#NAME?</v>
      </c>
    </row>
    <row r="4138" spans="1:15">
      <c r="A4138">
        <v>4135</v>
      </c>
      <c r="B4138">
        <f t="shared" si="516"/>
        <v>16.54</v>
      </c>
      <c r="C4138" s="151" t="e">
        <f ca="1">+_xll.BInterpol(Boost!$R$6:$R$66,Boost!$AZ$6:$AZ$66,params!B4138,"cubic")</f>
        <v>#NAME?</v>
      </c>
      <c r="D4138" s="151" t="e">
        <f ca="1">+_xll.BInterpol(Boost!$R$6:$R$66,Boost!$AX$6:$AX$66,params!B4138,"cubic")</f>
        <v>#NAME?</v>
      </c>
      <c r="E4138" s="198" t="e">
        <f t="shared" ca="1" si="519"/>
        <v>#NAME?</v>
      </c>
      <c r="F4138" s="151" t="e">
        <f ca="1">+_xll.BInterpol(Boost!$R$6:$R$66,Boost!$AY$6:$AY$66,params!B4138,"cubic")</f>
        <v>#NAME?</v>
      </c>
      <c r="G4138" s="151" t="e">
        <f ca="1">_xll.BInterpol(cf!$A$2:$A$68,cf!$B$2:$B$68,params!B4138,"cubic")/100</f>
        <v>#NAME?</v>
      </c>
      <c r="H4138" s="199" t="e">
        <f t="shared" ca="1" si="520"/>
        <v>#NAME?</v>
      </c>
      <c r="I4138" s="152">
        <f t="shared" si="523"/>
        <v>0.24093408943421313</v>
      </c>
      <c r="J4138" s="152">
        <f t="shared" si="521"/>
        <v>5.0606080888249139E-5</v>
      </c>
      <c r="K4138" s="3" t="e">
        <f t="shared" ca="1" si="517"/>
        <v>#NAME?</v>
      </c>
      <c r="L4138" s="153" t="e">
        <f t="shared" ca="1" si="522"/>
        <v>#NAME?</v>
      </c>
      <c r="M4138" s="195" t="e">
        <f ca="1">_xll.BInterpol(cf!$A$2:$A$68,cf!$C$2:$C$68,params!B4138,"cubic")</f>
        <v>#NAME?</v>
      </c>
      <c r="N4138" s="195" t="e">
        <f ca="1">+_xll.BInterpol(#REF!,#REF!,params!B4138,"cubic")</f>
        <v>#NAME?</v>
      </c>
      <c r="O4138" s="153" t="e">
        <f t="shared" ca="1" si="518"/>
        <v>#NAME?</v>
      </c>
    </row>
    <row r="4139" spans="1:15">
      <c r="A4139">
        <v>4136</v>
      </c>
      <c r="B4139">
        <f t="shared" si="516"/>
        <v>16.544</v>
      </c>
      <c r="C4139" s="151" t="e">
        <f ca="1">+_xll.BInterpol(Boost!$R$6:$R$66,Boost!$AZ$6:$AZ$66,params!B4139,"cubic")</f>
        <v>#NAME?</v>
      </c>
      <c r="D4139" s="151" t="e">
        <f ca="1">+_xll.BInterpol(Boost!$R$6:$R$66,Boost!$AX$6:$AX$66,params!B4139,"cubic")</f>
        <v>#NAME?</v>
      </c>
      <c r="E4139" s="198" t="e">
        <f t="shared" ca="1" si="519"/>
        <v>#NAME?</v>
      </c>
      <c r="F4139" s="151" t="e">
        <f ca="1">+_xll.BInterpol(Boost!$R$6:$R$66,Boost!$AY$6:$AY$66,params!B4139,"cubic")</f>
        <v>#NAME?</v>
      </c>
      <c r="G4139" s="151" t="e">
        <f ca="1">_xll.BInterpol(cf!$A$2:$A$68,cf!$B$2:$B$68,params!B4139,"cubic")/100</f>
        <v>#NAME?</v>
      </c>
      <c r="H4139" s="199" t="e">
        <f t="shared" ca="1" si="520"/>
        <v>#NAME?</v>
      </c>
      <c r="I4139" s="152">
        <f t="shared" si="523"/>
        <v>0.24098469214147522</v>
      </c>
      <c r="J4139" s="152">
        <f t="shared" si="521"/>
        <v>5.0602707262092927E-5</v>
      </c>
      <c r="K4139" s="3" t="e">
        <f t="shared" ca="1" si="517"/>
        <v>#NAME?</v>
      </c>
      <c r="L4139" s="153" t="e">
        <f t="shared" ca="1" si="522"/>
        <v>#NAME?</v>
      </c>
      <c r="M4139" s="195" t="e">
        <f ca="1">_xll.BInterpol(cf!$A$2:$A$68,cf!$C$2:$C$68,params!B4139,"cubic")</f>
        <v>#NAME?</v>
      </c>
      <c r="N4139" s="195" t="e">
        <f ca="1">+_xll.BInterpol(#REF!,#REF!,params!B4139,"cubic")</f>
        <v>#NAME?</v>
      </c>
      <c r="O4139" s="153" t="e">
        <f t="shared" ca="1" si="518"/>
        <v>#NAME?</v>
      </c>
    </row>
    <row r="4140" spans="1:15">
      <c r="A4140">
        <v>4137</v>
      </c>
      <c r="B4140">
        <f t="shared" si="516"/>
        <v>16.547999999999998</v>
      </c>
      <c r="C4140" s="151" t="e">
        <f ca="1">+_xll.BInterpol(Boost!$R$6:$R$66,Boost!$AZ$6:$AZ$66,params!B4140,"cubic")</f>
        <v>#NAME?</v>
      </c>
      <c r="D4140" s="151" t="e">
        <f ca="1">+_xll.BInterpol(Boost!$R$6:$R$66,Boost!$AX$6:$AX$66,params!B4140,"cubic")</f>
        <v>#NAME?</v>
      </c>
      <c r="E4140" s="198" t="e">
        <f t="shared" ca="1" si="519"/>
        <v>#NAME?</v>
      </c>
      <c r="F4140" s="151" t="e">
        <f ca="1">+_xll.BInterpol(Boost!$R$6:$R$66,Boost!$AY$6:$AY$66,params!B4140,"cubic")</f>
        <v>#NAME?</v>
      </c>
      <c r="G4140" s="151" t="e">
        <f ca="1">_xll.BInterpol(cf!$A$2:$A$68,cf!$B$2:$B$68,params!B4140,"cubic")/100</f>
        <v>#NAME?</v>
      </c>
      <c r="H4140" s="199" t="e">
        <f t="shared" ca="1" si="520"/>
        <v>#NAME?</v>
      </c>
      <c r="I4140" s="152">
        <f t="shared" si="523"/>
        <v>0.24103529147533587</v>
      </c>
      <c r="J4140" s="152">
        <f t="shared" si="521"/>
        <v>5.0599333860645856E-5</v>
      </c>
      <c r="K4140" s="3" t="e">
        <f t="shared" ca="1" si="517"/>
        <v>#NAME?</v>
      </c>
      <c r="L4140" s="153" t="e">
        <f t="shared" ca="1" si="522"/>
        <v>#NAME?</v>
      </c>
      <c r="M4140" s="195" t="e">
        <f ca="1">_xll.BInterpol(cf!$A$2:$A$68,cf!$C$2:$C$68,params!B4140,"cubic")</f>
        <v>#NAME?</v>
      </c>
      <c r="N4140" s="195" t="e">
        <f ca="1">+_xll.BInterpol(#REF!,#REF!,params!B4140,"cubic")</f>
        <v>#NAME?</v>
      </c>
      <c r="O4140" s="153" t="e">
        <f t="shared" ca="1" si="518"/>
        <v>#NAME?</v>
      </c>
    </row>
    <row r="4141" spans="1:15">
      <c r="A4141">
        <v>4138</v>
      </c>
      <c r="B4141">
        <f t="shared" si="516"/>
        <v>16.552</v>
      </c>
      <c r="C4141" s="151" t="e">
        <f ca="1">+_xll.BInterpol(Boost!$R$6:$R$66,Boost!$AZ$6:$AZ$66,params!B4141,"cubic")</f>
        <v>#NAME?</v>
      </c>
      <c r="D4141" s="151" t="e">
        <f ca="1">+_xll.BInterpol(Boost!$R$6:$R$66,Boost!$AX$6:$AX$66,params!B4141,"cubic")</f>
        <v>#NAME?</v>
      </c>
      <c r="E4141" s="198" t="e">
        <f t="shared" ca="1" si="519"/>
        <v>#NAME?</v>
      </c>
      <c r="F4141" s="151" t="e">
        <f ca="1">+_xll.BInterpol(Boost!$R$6:$R$66,Boost!$AY$6:$AY$66,params!B4141,"cubic")</f>
        <v>#NAME?</v>
      </c>
      <c r="G4141" s="151" t="e">
        <f ca="1">_xll.BInterpol(cf!$A$2:$A$68,cf!$B$2:$B$68,params!B4141,"cubic")/100</f>
        <v>#NAME?</v>
      </c>
      <c r="H4141" s="199" t="e">
        <f t="shared" ca="1" si="520"/>
        <v>#NAME?</v>
      </c>
      <c r="I4141" s="152">
        <f t="shared" si="523"/>
        <v>0.24108588743602022</v>
      </c>
      <c r="J4141" s="152">
        <f t="shared" si="521"/>
        <v>5.0595960684352015E-5</v>
      </c>
      <c r="K4141" s="3" t="e">
        <f t="shared" ca="1" si="517"/>
        <v>#NAME?</v>
      </c>
      <c r="L4141" s="153" t="e">
        <f t="shared" ca="1" si="522"/>
        <v>#NAME?</v>
      </c>
      <c r="M4141" s="195" t="e">
        <f ca="1">_xll.BInterpol(cf!$A$2:$A$68,cf!$C$2:$C$68,params!B4141,"cubic")</f>
        <v>#NAME?</v>
      </c>
      <c r="N4141" s="195" t="e">
        <f ca="1">+_xll.BInterpol(#REF!,#REF!,params!B4141,"cubic")</f>
        <v>#NAME?</v>
      </c>
      <c r="O4141" s="153" t="e">
        <f t="shared" ca="1" si="518"/>
        <v>#NAME?</v>
      </c>
    </row>
    <row r="4142" spans="1:15">
      <c r="A4142">
        <v>4139</v>
      </c>
      <c r="B4142">
        <f t="shared" si="516"/>
        <v>16.556000000000001</v>
      </c>
      <c r="C4142" s="151" t="e">
        <f ca="1">+_xll.BInterpol(Boost!$R$6:$R$66,Boost!$AZ$6:$AZ$66,params!B4142,"cubic")</f>
        <v>#NAME?</v>
      </c>
      <c r="D4142" s="151" t="e">
        <f ca="1">+_xll.BInterpol(Boost!$R$6:$R$66,Boost!$AX$6:$AX$66,params!B4142,"cubic")</f>
        <v>#NAME?</v>
      </c>
      <c r="E4142" s="198" t="e">
        <f t="shared" ca="1" si="519"/>
        <v>#NAME?</v>
      </c>
      <c r="F4142" s="151" t="e">
        <f ca="1">+_xll.BInterpol(Boost!$R$6:$R$66,Boost!$AY$6:$AY$66,params!B4142,"cubic")</f>
        <v>#NAME?</v>
      </c>
      <c r="G4142" s="151" t="e">
        <f ca="1">_xll.BInterpol(cf!$A$2:$A$68,cf!$B$2:$B$68,params!B4142,"cubic")/100</f>
        <v>#NAME?</v>
      </c>
      <c r="H4142" s="199" t="e">
        <f t="shared" ca="1" si="520"/>
        <v>#NAME?</v>
      </c>
      <c r="I4142" s="152">
        <f t="shared" si="523"/>
        <v>0.24113648002375276</v>
      </c>
      <c r="J4142" s="152">
        <f t="shared" si="521"/>
        <v>5.0592587732545269E-5</v>
      </c>
      <c r="K4142" s="3" t="e">
        <f t="shared" ca="1" si="517"/>
        <v>#NAME?</v>
      </c>
      <c r="L4142" s="153" t="e">
        <f t="shared" ca="1" si="522"/>
        <v>#NAME?</v>
      </c>
      <c r="M4142" s="195" t="e">
        <f ca="1">_xll.BInterpol(cf!$A$2:$A$68,cf!$C$2:$C$68,params!B4142,"cubic")</f>
        <v>#NAME?</v>
      </c>
      <c r="N4142" s="195" t="e">
        <f ca="1">+_xll.BInterpol(#REF!,#REF!,params!B4142,"cubic")</f>
        <v>#NAME?</v>
      </c>
      <c r="O4142" s="153" t="e">
        <f t="shared" ca="1" si="518"/>
        <v>#NAME?</v>
      </c>
    </row>
    <row r="4143" spans="1:15">
      <c r="A4143">
        <v>4140</v>
      </c>
      <c r="B4143">
        <f t="shared" si="516"/>
        <v>16.559999999999999</v>
      </c>
      <c r="C4143" s="151" t="e">
        <f ca="1">+_xll.BInterpol(Boost!$R$6:$R$66,Boost!$AZ$6:$AZ$66,params!B4143,"cubic")</f>
        <v>#NAME?</v>
      </c>
      <c r="D4143" s="151" t="e">
        <f ca="1">+_xll.BInterpol(Boost!$R$6:$R$66,Boost!$AX$6:$AX$66,params!B4143,"cubic")</f>
        <v>#NAME?</v>
      </c>
      <c r="E4143" s="198" t="e">
        <f t="shared" ca="1" si="519"/>
        <v>#NAME?</v>
      </c>
      <c r="F4143" s="151" t="e">
        <f ca="1">+_xll.BInterpol(Boost!$R$6:$R$66,Boost!$AY$6:$AY$66,params!B4143,"cubic")</f>
        <v>#NAME?</v>
      </c>
      <c r="G4143" s="151" t="e">
        <f ca="1">_xll.BInterpol(cf!$A$2:$A$68,cf!$B$2:$B$68,params!B4143,"cubic")/100</f>
        <v>#NAME?</v>
      </c>
      <c r="H4143" s="199" t="e">
        <f t="shared" ca="1" si="520"/>
        <v>#NAME?</v>
      </c>
      <c r="I4143" s="152">
        <f t="shared" si="523"/>
        <v>0.24118706923875866</v>
      </c>
      <c r="J4143" s="152">
        <f t="shared" si="521"/>
        <v>5.0589215005891752E-5</v>
      </c>
      <c r="K4143" s="3" t="e">
        <f t="shared" ca="1" si="517"/>
        <v>#NAME?</v>
      </c>
      <c r="L4143" s="153" t="e">
        <f t="shared" ca="1" si="522"/>
        <v>#NAME?</v>
      </c>
      <c r="M4143" s="195" t="e">
        <f ca="1">_xll.BInterpol(cf!$A$2:$A$68,cf!$C$2:$C$68,params!B4143,"cubic")</f>
        <v>#NAME?</v>
      </c>
      <c r="N4143" s="195" t="e">
        <f ca="1">+_xll.BInterpol(#REF!,#REF!,params!B4143,"cubic")</f>
        <v>#NAME?</v>
      </c>
      <c r="O4143" s="153" t="e">
        <f t="shared" ca="1" si="518"/>
        <v>#NAME?</v>
      </c>
    </row>
    <row r="4144" spans="1:15">
      <c r="A4144">
        <v>4141</v>
      </c>
      <c r="B4144">
        <f t="shared" si="516"/>
        <v>16.564</v>
      </c>
      <c r="C4144" s="151" t="e">
        <f ca="1">+_xll.BInterpol(Boost!$R$6:$R$66,Boost!$AZ$6:$AZ$66,params!B4144,"cubic")</f>
        <v>#NAME?</v>
      </c>
      <c r="D4144" s="151" t="e">
        <f ca="1">+_xll.BInterpol(Boost!$R$6:$R$66,Boost!$AX$6:$AX$66,params!B4144,"cubic")</f>
        <v>#NAME?</v>
      </c>
      <c r="E4144" s="198" t="e">
        <f t="shared" ca="1" si="519"/>
        <v>#NAME?</v>
      </c>
      <c r="F4144" s="151" t="e">
        <f ca="1">+_xll.BInterpol(Boost!$R$6:$R$66,Boost!$AY$6:$AY$66,params!B4144,"cubic")</f>
        <v>#NAME?</v>
      </c>
      <c r="G4144" s="151" t="e">
        <f ca="1">_xll.BInterpol(cf!$A$2:$A$68,cf!$B$2:$B$68,params!B4144,"cubic")/100</f>
        <v>#NAME?</v>
      </c>
      <c r="H4144" s="199" t="e">
        <f t="shared" ca="1" si="520"/>
        <v>#NAME?</v>
      </c>
      <c r="I4144" s="152">
        <f t="shared" si="523"/>
        <v>0.24123765508126249</v>
      </c>
      <c r="J4144" s="152">
        <f t="shared" si="521"/>
        <v>5.0585842503836354E-5</v>
      </c>
      <c r="K4144" s="3" t="e">
        <f t="shared" ca="1" si="517"/>
        <v>#NAME?</v>
      </c>
      <c r="L4144" s="153" t="e">
        <f t="shared" ca="1" si="522"/>
        <v>#NAME?</v>
      </c>
      <c r="M4144" s="195" t="e">
        <f ca="1">_xll.BInterpol(cf!$A$2:$A$68,cf!$C$2:$C$68,params!B4144,"cubic")</f>
        <v>#NAME?</v>
      </c>
      <c r="N4144" s="195" t="e">
        <f ca="1">+_xll.BInterpol(#REF!,#REF!,params!B4144,"cubic")</f>
        <v>#NAME?</v>
      </c>
      <c r="O4144" s="153" t="e">
        <f t="shared" ca="1" si="518"/>
        <v>#NAME?</v>
      </c>
    </row>
    <row r="4145" spans="1:15">
      <c r="A4145">
        <v>4142</v>
      </c>
      <c r="B4145">
        <f t="shared" si="516"/>
        <v>16.568000000000001</v>
      </c>
      <c r="C4145" s="151" t="e">
        <f ca="1">+_xll.BInterpol(Boost!$R$6:$R$66,Boost!$AZ$6:$AZ$66,params!B4145,"cubic")</f>
        <v>#NAME?</v>
      </c>
      <c r="D4145" s="151" t="e">
        <f ca="1">+_xll.BInterpol(Boost!$R$6:$R$66,Boost!$AX$6:$AX$66,params!B4145,"cubic")</f>
        <v>#NAME?</v>
      </c>
      <c r="E4145" s="198" t="e">
        <f t="shared" ca="1" si="519"/>
        <v>#NAME?</v>
      </c>
      <c r="F4145" s="151" t="e">
        <f ca="1">+_xll.BInterpol(Boost!$R$6:$R$66,Boost!$AY$6:$AY$66,params!B4145,"cubic")</f>
        <v>#NAME?</v>
      </c>
      <c r="G4145" s="151" t="e">
        <f ca="1">_xll.BInterpol(cf!$A$2:$A$68,cf!$B$2:$B$68,params!B4145,"cubic")/100</f>
        <v>#NAME?</v>
      </c>
      <c r="H4145" s="199" t="e">
        <f t="shared" ca="1" si="520"/>
        <v>#NAME?</v>
      </c>
      <c r="I4145" s="152">
        <f t="shared" si="523"/>
        <v>0.24128823755148943</v>
      </c>
      <c r="J4145" s="152">
        <f t="shared" si="521"/>
        <v>5.0582470226934184E-5</v>
      </c>
      <c r="K4145" s="3" t="e">
        <f t="shared" ca="1" si="517"/>
        <v>#NAME?</v>
      </c>
      <c r="L4145" s="153" t="e">
        <f t="shared" ca="1" si="522"/>
        <v>#NAME?</v>
      </c>
      <c r="M4145" s="195" t="e">
        <f ca="1">_xll.BInterpol(cf!$A$2:$A$68,cf!$C$2:$C$68,params!B4145,"cubic")</f>
        <v>#NAME?</v>
      </c>
      <c r="N4145" s="195" t="e">
        <f ca="1">+_xll.BInterpol(#REF!,#REF!,params!B4145,"cubic")</f>
        <v>#NAME?</v>
      </c>
      <c r="O4145" s="153" t="e">
        <f t="shared" ca="1" si="518"/>
        <v>#NAME?</v>
      </c>
    </row>
    <row r="4146" spans="1:15">
      <c r="A4146">
        <v>4143</v>
      </c>
      <c r="B4146">
        <f t="shared" si="516"/>
        <v>16.571999999999999</v>
      </c>
      <c r="C4146" s="151" t="e">
        <f ca="1">+_xll.BInterpol(Boost!$R$6:$R$66,Boost!$AZ$6:$AZ$66,params!B4146,"cubic")</f>
        <v>#NAME?</v>
      </c>
      <c r="D4146" s="151" t="e">
        <f ca="1">+_xll.BInterpol(Boost!$R$6:$R$66,Boost!$AX$6:$AX$66,params!B4146,"cubic")</f>
        <v>#NAME?</v>
      </c>
      <c r="E4146" s="198" t="e">
        <f t="shared" ca="1" si="519"/>
        <v>#NAME?</v>
      </c>
      <c r="F4146" s="151" t="e">
        <f ca="1">+_xll.BInterpol(Boost!$R$6:$R$66,Boost!$AY$6:$AY$66,params!B4146,"cubic")</f>
        <v>#NAME?</v>
      </c>
      <c r="G4146" s="151" t="e">
        <f ca="1">_xll.BInterpol(cf!$A$2:$A$68,cf!$B$2:$B$68,params!B4146,"cubic")/100</f>
        <v>#NAME?</v>
      </c>
      <c r="H4146" s="199" t="e">
        <f t="shared" ca="1" si="520"/>
        <v>#NAME?</v>
      </c>
      <c r="I4146" s="152">
        <f t="shared" si="523"/>
        <v>0.24133881664966395</v>
      </c>
      <c r="J4146" s="152">
        <f t="shared" si="521"/>
        <v>5.057909817451911E-5</v>
      </c>
      <c r="K4146" s="3" t="e">
        <f t="shared" ca="1" si="517"/>
        <v>#NAME?</v>
      </c>
      <c r="L4146" s="153" t="e">
        <f t="shared" ca="1" si="522"/>
        <v>#NAME?</v>
      </c>
      <c r="M4146" s="195" t="e">
        <f ca="1">_xll.BInterpol(cf!$A$2:$A$68,cf!$C$2:$C$68,params!B4146,"cubic")</f>
        <v>#NAME?</v>
      </c>
      <c r="N4146" s="195" t="e">
        <f ca="1">+_xll.BInterpol(#REF!,#REF!,params!B4146,"cubic")</f>
        <v>#NAME?</v>
      </c>
      <c r="O4146" s="153" t="e">
        <f t="shared" ca="1" si="518"/>
        <v>#NAME?</v>
      </c>
    </row>
    <row r="4147" spans="1:15">
      <c r="A4147">
        <v>4144</v>
      </c>
      <c r="B4147">
        <f t="shared" si="516"/>
        <v>16.576000000000001</v>
      </c>
      <c r="C4147" s="151" t="e">
        <f ca="1">+_xll.BInterpol(Boost!$R$6:$R$66,Boost!$AZ$6:$AZ$66,params!B4147,"cubic")</f>
        <v>#NAME?</v>
      </c>
      <c r="D4147" s="151" t="e">
        <f ca="1">+_xll.BInterpol(Boost!$R$6:$R$66,Boost!$AX$6:$AX$66,params!B4147,"cubic")</f>
        <v>#NAME?</v>
      </c>
      <c r="E4147" s="198" t="e">
        <f t="shared" ca="1" si="519"/>
        <v>#NAME?</v>
      </c>
      <c r="F4147" s="151" t="e">
        <f ca="1">+_xll.BInterpol(Boost!$R$6:$R$66,Boost!$AY$6:$AY$66,params!B4147,"cubic")</f>
        <v>#NAME?</v>
      </c>
      <c r="G4147" s="151" t="e">
        <f ca="1">_xll.BInterpol(cf!$A$2:$A$68,cf!$B$2:$B$68,params!B4147,"cubic")/100</f>
        <v>#NAME?</v>
      </c>
      <c r="H4147" s="199" t="e">
        <f t="shared" ca="1" si="520"/>
        <v>#NAME?</v>
      </c>
      <c r="I4147" s="152">
        <f t="shared" si="523"/>
        <v>0.24138939237601109</v>
      </c>
      <c r="J4147" s="152">
        <f t="shared" si="521"/>
        <v>5.0575726347146244E-5</v>
      </c>
      <c r="K4147" s="3" t="e">
        <f t="shared" ca="1" si="517"/>
        <v>#NAME?</v>
      </c>
      <c r="L4147" s="153" t="e">
        <f t="shared" ca="1" si="522"/>
        <v>#NAME?</v>
      </c>
      <c r="M4147" s="195" t="e">
        <f ca="1">_xll.BInterpol(cf!$A$2:$A$68,cf!$C$2:$C$68,params!B4147,"cubic")</f>
        <v>#NAME?</v>
      </c>
      <c r="N4147" s="195" t="e">
        <f ca="1">+_xll.BInterpol(#REF!,#REF!,params!B4147,"cubic")</f>
        <v>#NAME?</v>
      </c>
      <c r="O4147" s="153" t="e">
        <f t="shared" ca="1" si="518"/>
        <v>#NAME?</v>
      </c>
    </row>
    <row r="4148" spans="1:15">
      <c r="A4148">
        <v>4145</v>
      </c>
      <c r="B4148">
        <f t="shared" si="516"/>
        <v>16.579999999999998</v>
      </c>
      <c r="C4148" s="151" t="e">
        <f ca="1">+_xll.BInterpol(Boost!$R$6:$R$66,Boost!$AZ$6:$AZ$66,params!B4148,"cubic")</f>
        <v>#NAME?</v>
      </c>
      <c r="D4148" s="151" t="e">
        <f ca="1">+_xll.BInterpol(Boost!$R$6:$R$66,Boost!$AX$6:$AX$66,params!B4148,"cubic")</f>
        <v>#NAME?</v>
      </c>
      <c r="E4148" s="198" t="e">
        <f t="shared" ca="1" si="519"/>
        <v>#NAME?</v>
      </c>
      <c r="F4148" s="151" t="e">
        <f ca="1">+_xll.BInterpol(Boost!$R$6:$R$66,Boost!$AY$6:$AY$66,params!B4148,"cubic")</f>
        <v>#NAME?</v>
      </c>
      <c r="G4148" s="151" t="e">
        <f ca="1">_xll.BInterpol(cf!$A$2:$A$68,cf!$B$2:$B$68,params!B4148,"cubic")/100</f>
        <v>#NAME?</v>
      </c>
      <c r="H4148" s="199" t="e">
        <f t="shared" ca="1" si="520"/>
        <v>#NAME?</v>
      </c>
      <c r="I4148" s="152">
        <f t="shared" si="523"/>
        <v>0.24143996473075535</v>
      </c>
      <c r="J4148" s="152">
        <f t="shared" si="521"/>
        <v>5.0572354744260473E-5</v>
      </c>
      <c r="K4148" s="3" t="e">
        <f t="shared" ca="1" si="517"/>
        <v>#NAME?</v>
      </c>
      <c r="L4148" s="153" t="e">
        <f t="shared" ca="1" si="522"/>
        <v>#NAME?</v>
      </c>
      <c r="M4148" s="195" t="e">
        <f ca="1">_xll.BInterpol(cf!$A$2:$A$68,cf!$C$2:$C$68,params!B4148,"cubic")</f>
        <v>#NAME?</v>
      </c>
      <c r="N4148" s="195" t="e">
        <f ca="1">+_xll.BInterpol(#REF!,#REF!,params!B4148,"cubic")</f>
        <v>#NAME?</v>
      </c>
      <c r="O4148" s="153" t="e">
        <f t="shared" ca="1" si="518"/>
        <v>#NAME?</v>
      </c>
    </row>
    <row r="4149" spans="1:15">
      <c r="A4149">
        <v>4146</v>
      </c>
      <c r="B4149">
        <f t="shared" si="516"/>
        <v>16.584</v>
      </c>
      <c r="C4149" s="151" t="e">
        <f ca="1">+_xll.BInterpol(Boost!$R$6:$R$66,Boost!$AZ$6:$AZ$66,params!B4149,"cubic")</f>
        <v>#NAME?</v>
      </c>
      <c r="D4149" s="151" t="e">
        <f ca="1">+_xll.BInterpol(Boost!$R$6:$R$66,Boost!$AX$6:$AX$66,params!B4149,"cubic")</f>
        <v>#NAME?</v>
      </c>
      <c r="E4149" s="198" t="e">
        <f t="shared" ca="1" si="519"/>
        <v>#NAME?</v>
      </c>
      <c r="F4149" s="151" t="e">
        <f ca="1">+_xll.BInterpol(Boost!$R$6:$R$66,Boost!$AY$6:$AY$66,params!B4149,"cubic")</f>
        <v>#NAME?</v>
      </c>
      <c r="G4149" s="151" t="e">
        <f ca="1">_xll.BInterpol(cf!$A$2:$A$68,cf!$B$2:$B$68,params!B4149,"cubic")/100</f>
        <v>#NAME?</v>
      </c>
      <c r="H4149" s="199" t="e">
        <f t="shared" ca="1" si="520"/>
        <v>#NAME?</v>
      </c>
      <c r="I4149" s="152">
        <f t="shared" si="523"/>
        <v>0.24149053371412177</v>
      </c>
      <c r="J4149" s="152">
        <f t="shared" si="521"/>
        <v>5.0568983366416909E-5</v>
      </c>
      <c r="K4149" s="3" t="e">
        <f t="shared" ca="1" si="517"/>
        <v>#NAME?</v>
      </c>
      <c r="L4149" s="153" t="e">
        <f t="shared" ca="1" si="522"/>
        <v>#NAME?</v>
      </c>
      <c r="M4149" s="195" t="e">
        <f ca="1">_xll.BInterpol(cf!$A$2:$A$68,cf!$C$2:$C$68,params!B4149,"cubic")</f>
        <v>#NAME?</v>
      </c>
      <c r="N4149" s="195" t="e">
        <f ca="1">+_xll.BInterpol(#REF!,#REF!,params!B4149,"cubic")</f>
        <v>#NAME?</v>
      </c>
      <c r="O4149" s="153" t="e">
        <f t="shared" ca="1" si="518"/>
        <v>#NAME?</v>
      </c>
    </row>
    <row r="4150" spans="1:15">
      <c r="A4150">
        <v>4147</v>
      </c>
      <c r="B4150">
        <f t="shared" si="516"/>
        <v>16.588000000000001</v>
      </c>
      <c r="C4150" s="151" t="e">
        <f ca="1">+_xll.BInterpol(Boost!$R$6:$R$66,Boost!$AZ$6:$AZ$66,params!B4150,"cubic")</f>
        <v>#NAME?</v>
      </c>
      <c r="D4150" s="151" t="e">
        <f ca="1">+_xll.BInterpol(Boost!$R$6:$R$66,Boost!$AX$6:$AX$66,params!B4150,"cubic")</f>
        <v>#NAME?</v>
      </c>
      <c r="E4150" s="198" t="e">
        <f t="shared" ca="1" si="519"/>
        <v>#NAME?</v>
      </c>
      <c r="F4150" s="151" t="e">
        <f ca="1">+_xll.BInterpol(Boost!$R$6:$R$66,Boost!$AY$6:$AY$66,params!B4150,"cubic")</f>
        <v>#NAME?</v>
      </c>
      <c r="G4150" s="151" t="e">
        <f ca="1">_xll.BInterpol(cf!$A$2:$A$68,cf!$B$2:$B$68,params!B4150,"cubic")/100</f>
        <v>#NAME?</v>
      </c>
      <c r="H4150" s="199" t="e">
        <f t="shared" ca="1" si="520"/>
        <v>#NAME?</v>
      </c>
      <c r="I4150" s="152">
        <f t="shared" si="523"/>
        <v>0.24154109932633505</v>
      </c>
      <c r="J4150" s="152">
        <f t="shared" si="521"/>
        <v>5.0565612213282485E-5</v>
      </c>
      <c r="K4150" s="3" t="e">
        <f t="shared" ca="1" si="517"/>
        <v>#NAME?</v>
      </c>
      <c r="L4150" s="153" t="e">
        <f t="shared" ca="1" si="522"/>
        <v>#NAME?</v>
      </c>
      <c r="M4150" s="195" t="e">
        <f ca="1">_xll.BInterpol(cf!$A$2:$A$68,cf!$C$2:$C$68,params!B4150,"cubic")</f>
        <v>#NAME?</v>
      </c>
      <c r="N4150" s="195" t="e">
        <f ca="1">+_xll.BInterpol(#REF!,#REF!,params!B4150,"cubic")</f>
        <v>#NAME?</v>
      </c>
      <c r="O4150" s="153" t="e">
        <f t="shared" ca="1" si="518"/>
        <v>#NAME?</v>
      </c>
    </row>
    <row r="4151" spans="1:15">
      <c r="A4151">
        <v>4148</v>
      </c>
      <c r="B4151">
        <f t="shared" si="516"/>
        <v>16.591999999999999</v>
      </c>
      <c r="C4151" s="151" t="e">
        <f ca="1">+_xll.BInterpol(Boost!$R$6:$R$66,Boost!$AZ$6:$AZ$66,params!B4151,"cubic")</f>
        <v>#NAME?</v>
      </c>
      <c r="D4151" s="151" t="e">
        <f ca="1">+_xll.BInterpol(Boost!$R$6:$R$66,Boost!$AX$6:$AX$66,params!B4151,"cubic")</f>
        <v>#NAME?</v>
      </c>
      <c r="E4151" s="198" t="e">
        <f t="shared" ca="1" si="519"/>
        <v>#NAME?</v>
      </c>
      <c r="F4151" s="151" t="e">
        <f ca="1">+_xll.BInterpol(Boost!$R$6:$R$66,Boost!$AY$6:$AY$66,params!B4151,"cubic")</f>
        <v>#NAME?</v>
      </c>
      <c r="G4151" s="151" t="e">
        <f ca="1">_xll.BInterpol(cf!$A$2:$A$68,cf!$B$2:$B$68,params!B4151,"cubic")/100</f>
        <v>#NAME?</v>
      </c>
      <c r="H4151" s="199" t="e">
        <f t="shared" ca="1" si="520"/>
        <v>#NAME?</v>
      </c>
      <c r="I4151" s="152">
        <f t="shared" si="523"/>
        <v>0.24159166156761991</v>
      </c>
      <c r="J4151" s="152">
        <f t="shared" si="521"/>
        <v>5.0562241284857201E-5</v>
      </c>
      <c r="K4151" s="3" t="e">
        <f t="shared" ca="1" si="517"/>
        <v>#NAME?</v>
      </c>
      <c r="L4151" s="153" t="e">
        <f t="shared" ca="1" si="522"/>
        <v>#NAME?</v>
      </c>
      <c r="M4151" s="195" t="e">
        <f ca="1">_xll.BInterpol(cf!$A$2:$A$68,cf!$C$2:$C$68,params!B4151,"cubic")</f>
        <v>#NAME?</v>
      </c>
      <c r="N4151" s="195" t="e">
        <f ca="1">+_xll.BInterpol(#REF!,#REF!,params!B4151,"cubic")</f>
        <v>#NAME?</v>
      </c>
      <c r="O4151" s="153" t="e">
        <f t="shared" ca="1" si="518"/>
        <v>#NAME?</v>
      </c>
    </row>
    <row r="4152" spans="1:15">
      <c r="A4152">
        <v>4149</v>
      </c>
      <c r="B4152">
        <f t="shared" si="516"/>
        <v>16.596</v>
      </c>
      <c r="C4152" s="151" t="e">
        <f ca="1">+_xll.BInterpol(Boost!$R$6:$R$66,Boost!$AZ$6:$AZ$66,params!B4152,"cubic")</f>
        <v>#NAME?</v>
      </c>
      <c r="D4152" s="151" t="e">
        <f ca="1">+_xll.BInterpol(Boost!$R$6:$R$66,Boost!$AX$6:$AX$66,params!B4152,"cubic")</f>
        <v>#NAME?</v>
      </c>
      <c r="E4152" s="198" t="e">
        <f t="shared" ca="1" si="519"/>
        <v>#NAME?</v>
      </c>
      <c r="F4152" s="151" t="e">
        <f ca="1">+_xll.BInterpol(Boost!$R$6:$R$66,Boost!$AY$6:$AY$66,params!B4152,"cubic")</f>
        <v>#NAME?</v>
      </c>
      <c r="G4152" s="151" t="e">
        <f ca="1">_xll.BInterpol(cf!$A$2:$A$68,cf!$B$2:$B$68,params!B4152,"cubic")/100</f>
        <v>#NAME?</v>
      </c>
      <c r="H4152" s="199" t="e">
        <f t="shared" ca="1" si="520"/>
        <v>#NAME?</v>
      </c>
      <c r="I4152" s="152">
        <f t="shared" si="523"/>
        <v>0.24164222043820094</v>
      </c>
      <c r="J4152" s="152">
        <f t="shared" si="521"/>
        <v>5.0558870581030035E-5</v>
      </c>
      <c r="K4152" s="3" t="e">
        <f t="shared" ca="1" si="517"/>
        <v>#NAME?</v>
      </c>
      <c r="L4152" s="153" t="e">
        <f t="shared" ca="1" si="522"/>
        <v>#NAME?</v>
      </c>
      <c r="M4152" s="195" t="e">
        <f ca="1">_xll.BInterpol(cf!$A$2:$A$68,cf!$C$2:$C$68,params!B4152,"cubic")</f>
        <v>#NAME?</v>
      </c>
      <c r="N4152" s="195" t="e">
        <f ca="1">+_xll.BInterpol(#REF!,#REF!,params!B4152,"cubic")</f>
        <v>#NAME?</v>
      </c>
      <c r="O4152" s="153" t="e">
        <f t="shared" ca="1" si="518"/>
        <v>#NAME?</v>
      </c>
    </row>
    <row r="4153" spans="1:15">
      <c r="A4153">
        <v>4150</v>
      </c>
      <c r="B4153">
        <f t="shared" si="516"/>
        <v>16.600000000000001</v>
      </c>
      <c r="C4153" s="151" t="e">
        <f ca="1">+_xll.BInterpol(Boost!$R$6:$R$66,Boost!$AZ$6:$AZ$66,params!B4153,"cubic")</f>
        <v>#NAME?</v>
      </c>
      <c r="D4153" s="151" t="e">
        <f ca="1">+_xll.BInterpol(Boost!$R$6:$R$66,Boost!$AX$6:$AX$66,params!B4153,"cubic")</f>
        <v>#NAME?</v>
      </c>
      <c r="E4153" s="198" t="e">
        <f t="shared" ca="1" si="519"/>
        <v>#NAME?</v>
      </c>
      <c r="F4153" s="151" t="e">
        <f ca="1">+_xll.BInterpol(Boost!$R$6:$R$66,Boost!$AY$6:$AY$66,params!B4153,"cubic")</f>
        <v>#NAME?</v>
      </c>
      <c r="G4153" s="151" t="e">
        <f ca="1">_xll.BInterpol(cf!$A$2:$A$68,cf!$B$2:$B$68,params!B4153,"cubic")/100</f>
        <v>#NAME?</v>
      </c>
      <c r="H4153" s="199" t="e">
        <f t="shared" ca="1" si="520"/>
        <v>#NAME?</v>
      </c>
      <c r="I4153" s="152">
        <f t="shared" si="523"/>
        <v>0.24169277593830307</v>
      </c>
      <c r="J4153" s="152">
        <f t="shared" si="521"/>
        <v>5.0555500102134054E-5</v>
      </c>
      <c r="K4153" s="3" t="e">
        <f t="shared" ca="1" si="517"/>
        <v>#NAME?</v>
      </c>
      <c r="L4153" s="153" t="e">
        <f t="shared" ca="1" si="522"/>
        <v>#NAME?</v>
      </c>
      <c r="M4153" s="195" t="e">
        <f ca="1">_xll.BInterpol(cf!$A$2:$A$68,cf!$C$2:$C$68,params!B4153,"cubic")</f>
        <v>#NAME?</v>
      </c>
      <c r="N4153" s="195" t="e">
        <f ca="1">+_xll.BInterpol(#REF!,#REF!,params!B4153,"cubic")</f>
        <v>#NAME?</v>
      </c>
      <c r="O4153" s="153" t="e">
        <f t="shared" ca="1" si="518"/>
        <v>#NAME?</v>
      </c>
    </row>
    <row r="4154" spans="1:15">
      <c r="A4154">
        <v>4151</v>
      </c>
      <c r="B4154">
        <f t="shared" si="516"/>
        <v>16.603999999999999</v>
      </c>
      <c r="C4154" s="151" t="e">
        <f ca="1">+_xll.BInterpol(Boost!$R$6:$R$66,Boost!$AZ$6:$AZ$66,params!B4154,"cubic")</f>
        <v>#NAME?</v>
      </c>
      <c r="D4154" s="151" t="e">
        <f ca="1">+_xll.BInterpol(Boost!$R$6:$R$66,Boost!$AX$6:$AX$66,params!B4154,"cubic")</f>
        <v>#NAME?</v>
      </c>
      <c r="E4154" s="198" t="e">
        <f t="shared" ca="1" si="519"/>
        <v>#NAME?</v>
      </c>
      <c r="F4154" s="151" t="e">
        <f ca="1">+_xll.BInterpol(Boost!$R$6:$R$66,Boost!$AY$6:$AY$66,params!B4154,"cubic")</f>
        <v>#NAME?</v>
      </c>
      <c r="G4154" s="151" t="e">
        <f ca="1">_xll.BInterpol(cf!$A$2:$A$68,cf!$B$2:$B$68,params!B4154,"cubic")/100</f>
        <v>#NAME?</v>
      </c>
      <c r="H4154" s="199" t="e">
        <f t="shared" ca="1" si="520"/>
        <v>#NAME?</v>
      </c>
      <c r="I4154" s="152">
        <f t="shared" si="523"/>
        <v>0.2417433280681508</v>
      </c>
      <c r="J4154" s="152">
        <f t="shared" si="521"/>
        <v>5.0552129847725169E-5</v>
      </c>
      <c r="K4154" s="3" t="e">
        <f t="shared" ca="1" si="517"/>
        <v>#NAME?</v>
      </c>
      <c r="L4154" s="153" t="e">
        <f t="shared" ca="1" si="522"/>
        <v>#NAME?</v>
      </c>
      <c r="M4154" s="195" t="e">
        <f ca="1">_xll.BInterpol(cf!$A$2:$A$68,cf!$C$2:$C$68,params!B4154,"cubic")</f>
        <v>#NAME?</v>
      </c>
      <c r="N4154" s="195" t="e">
        <f ca="1">+_xll.BInterpol(#REF!,#REF!,params!B4154,"cubic")</f>
        <v>#NAME?</v>
      </c>
      <c r="O4154" s="153" t="e">
        <f t="shared" ca="1" si="518"/>
        <v>#NAME?</v>
      </c>
    </row>
    <row r="4155" spans="1:15">
      <c r="A4155">
        <v>4152</v>
      </c>
      <c r="B4155">
        <f t="shared" si="516"/>
        <v>16.608000000000001</v>
      </c>
      <c r="C4155" s="151" t="e">
        <f ca="1">+_xll.BInterpol(Boost!$R$6:$R$66,Boost!$AZ$6:$AZ$66,params!B4155,"cubic")</f>
        <v>#NAME?</v>
      </c>
      <c r="D4155" s="151" t="e">
        <f ca="1">+_xll.BInterpol(Boost!$R$6:$R$66,Boost!$AX$6:$AX$66,params!B4155,"cubic")</f>
        <v>#NAME?</v>
      </c>
      <c r="E4155" s="198" t="e">
        <f t="shared" ca="1" si="519"/>
        <v>#NAME?</v>
      </c>
      <c r="F4155" s="151" t="e">
        <f ca="1">+_xll.BInterpol(Boost!$R$6:$R$66,Boost!$AY$6:$AY$66,params!B4155,"cubic")</f>
        <v>#NAME?</v>
      </c>
      <c r="G4155" s="151" t="e">
        <f ca="1">_xll.BInterpol(cf!$A$2:$A$68,cf!$B$2:$B$68,params!B4155,"cubic")/100</f>
        <v>#NAME?</v>
      </c>
      <c r="H4155" s="199" t="e">
        <f t="shared" ca="1" si="520"/>
        <v>#NAME?</v>
      </c>
      <c r="I4155" s="152">
        <f t="shared" si="523"/>
        <v>0.24179387682796882</v>
      </c>
      <c r="J4155" s="152">
        <f t="shared" si="521"/>
        <v>5.0548759818025424E-5</v>
      </c>
      <c r="K4155" s="3" t="e">
        <f t="shared" ca="1" si="517"/>
        <v>#NAME?</v>
      </c>
      <c r="L4155" s="153" t="e">
        <f t="shared" ca="1" si="522"/>
        <v>#NAME?</v>
      </c>
      <c r="M4155" s="195" t="e">
        <f ca="1">_xll.BInterpol(cf!$A$2:$A$68,cf!$C$2:$C$68,params!B4155,"cubic")</f>
        <v>#NAME?</v>
      </c>
      <c r="N4155" s="195" t="e">
        <f ca="1">+_xll.BInterpol(#REF!,#REF!,params!B4155,"cubic")</f>
        <v>#NAME?</v>
      </c>
      <c r="O4155" s="153" t="e">
        <f t="shared" ca="1" si="518"/>
        <v>#NAME?</v>
      </c>
    </row>
    <row r="4156" spans="1:15">
      <c r="A4156">
        <v>4153</v>
      </c>
      <c r="B4156">
        <f t="shared" si="516"/>
        <v>16.611999999999998</v>
      </c>
      <c r="C4156" s="151" t="e">
        <f ca="1">+_xll.BInterpol(Boost!$R$6:$R$66,Boost!$AZ$6:$AZ$66,params!B4156,"cubic")</f>
        <v>#NAME?</v>
      </c>
      <c r="D4156" s="151" t="e">
        <f ca="1">+_xll.BInterpol(Boost!$R$6:$R$66,Boost!$AX$6:$AX$66,params!B4156,"cubic")</f>
        <v>#NAME?</v>
      </c>
      <c r="E4156" s="198" t="e">
        <f t="shared" ca="1" si="519"/>
        <v>#NAME?</v>
      </c>
      <c r="F4156" s="151" t="e">
        <f ca="1">+_xll.BInterpol(Boost!$R$6:$R$66,Boost!$AY$6:$AY$66,params!B4156,"cubic")</f>
        <v>#NAME?</v>
      </c>
      <c r="G4156" s="151" t="e">
        <f ca="1">_xll.BInterpol(cf!$A$2:$A$68,cf!$B$2:$B$68,params!B4156,"cubic")/100</f>
        <v>#NAME?</v>
      </c>
      <c r="H4156" s="199" t="e">
        <f t="shared" ca="1" si="520"/>
        <v>#NAME?</v>
      </c>
      <c r="I4156" s="152">
        <f t="shared" si="523"/>
        <v>0.24184442221798186</v>
      </c>
      <c r="J4156" s="152">
        <f t="shared" si="521"/>
        <v>5.0545390013034819E-5</v>
      </c>
      <c r="K4156" s="3" t="e">
        <f t="shared" ca="1" si="517"/>
        <v>#NAME?</v>
      </c>
      <c r="L4156" s="153" t="e">
        <f t="shared" ca="1" si="522"/>
        <v>#NAME?</v>
      </c>
      <c r="M4156" s="195" t="e">
        <f ca="1">_xll.BInterpol(cf!$A$2:$A$68,cf!$C$2:$C$68,params!B4156,"cubic")</f>
        <v>#NAME?</v>
      </c>
      <c r="N4156" s="195" t="e">
        <f ca="1">+_xll.BInterpol(#REF!,#REF!,params!B4156,"cubic")</f>
        <v>#NAME?</v>
      </c>
      <c r="O4156" s="153" t="e">
        <f t="shared" ca="1" si="518"/>
        <v>#NAME?</v>
      </c>
    </row>
    <row r="4157" spans="1:15">
      <c r="A4157">
        <v>4154</v>
      </c>
      <c r="B4157">
        <f t="shared" si="516"/>
        <v>16.616</v>
      </c>
      <c r="C4157" s="151" t="e">
        <f ca="1">+_xll.BInterpol(Boost!$R$6:$R$66,Boost!$AZ$6:$AZ$66,params!B4157,"cubic")</f>
        <v>#NAME?</v>
      </c>
      <c r="D4157" s="151" t="e">
        <f ca="1">+_xll.BInterpol(Boost!$R$6:$R$66,Boost!$AX$6:$AX$66,params!B4157,"cubic")</f>
        <v>#NAME?</v>
      </c>
      <c r="E4157" s="198" t="e">
        <f t="shared" ca="1" si="519"/>
        <v>#NAME?</v>
      </c>
      <c r="F4157" s="151" t="e">
        <f ca="1">+_xll.BInterpol(Boost!$R$6:$R$66,Boost!$AY$6:$AY$66,params!B4157,"cubic")</f>
        <v>#NAME?</v>
      </c>
      <c r="G4157" s="151" t="e">
        <f ca="1">_xll.BInterpol(cf!$A$2:$A$68,cf!$B$2:$B$68,params!B4157,"cubic")/100</f>
        <v>#NAME?</v>
      </c>
      <c r="H4157" s="199" t="e">
        <f t="shared" ca="1" si="520"/>
        <v>#NAME?</v>
      </c>
      <c r="I4157" s="152">
        <f t="shared" si="523"/>
        <v>0.24189496423841472</v>
      </c>
      <c r="J4157" s="152">
        <f t="shared" si="521"/>
        <v>5.0542020432864376E-5</v>
      </c>
      <c r="K4157" s="3" t="e">
        <f t="shared" ca="1" si="517"/>
        <v>#NAME?</v>
      </c>
      <c r="L4157" s="153" t="e">
        <f t="shared" ca="1" si="522"/>
        <v>#NAME?</v>
      </c>
      <c r="M4157" s="195" t="e">
        <f ca="1">_xll.BInterpol(cf!$A$2:$A$68,cf!$C$2:$C$68,params!B4157,"cubic")</f>
        <v>#NAME?</v>
      </c>
      <c r="N4157" s="195" t="e">
        <f ca="1">+_xll.BInterpol(#REF!,#REF!,params!B4157,"cubic")</f>
        <v>#NAME?</v>
      </c>
      <c r="O4157" s="153" t="e">
        <f t="shared" ca="1" si="518"/>
        <v>#NAME?</v>
      </c>
    </row>
    <row r="4158" spans="1:15">
      <c r="A4158">
        <v>4155</v>
      </c>
      <c r="B4158">
        <f t="shared" si="516"/>
        <v>16.62</v>
      </c>
      <c r="C4158" s="151" t="e">
        <f ca="1">+_xll.BInterpol(Boost!$R$6:$R$66,Boost!$AZ$6:$AZ$66,params!B4158,"cubic")</f>
        <v>#NAME?</v>
      </c>
      <c r="D4158" s="151" t="e">
        <f ca="1">+_xll.BInterpol(Boost!$R$6:$R$66,Boost!$AX$6:$AX$66,params!B4158,"cubic")</f>
        <v>#NAME?</v>
      </c>
      <c r="E4158" s="198" t="e">
        <f t="shared" ca="1" si="519"/>
        <v>#NAME?</v>
      </c>
      <c r="F4158" s="151" t="e">
        <f ca="1">+_xll.BInterpol(Boost!$R$6:$R$66,Boost!$AY$6:$AY$66,params!B4158,"cubic")</f>
        <v>#NAME?</v>
      </c>
      <c r="G4158" s="151" t="e">
        <f ca="1">_xll.BInterpol(cf!$A$2:$A$68,cf!$B$2:$B$68,params!B4158,"cubic")/100</f>
        <v>#NAME?</v>
      </c>
      <c r="H4158" s="199" t="e">
        <f t="shared" ca="1" si="520"/>
        <v>#NAME?</v>
      </c>
      <c r="I4158" s="152">
        <f t="shared" si="523"/>
        <v>0.24194550288949168</v>
      </c>
      <c r="J4158" s="152">
        <f t="shared" si="521"/>
        <v>5.0538651076958985E-5</v>
      </c>
      <c r="K4158" s="3" t="e">
        <f t="shared" ca="1" si="517"/>
        <v>#NAME?</v>
      </c>
      <c r="L4158" s="153" t="e">
        <f t="shared" ca="1" si="522"/>
        <v>#NAME?</v>
      </c>
      <c r="M4158" s="195" t="e">
        <f ca="1">_xll.BInterpol(cf!$A$2:$A$68,cf!$C$2:$C$68,params!B4158,"cubic")</f>
        <v>#NAME?</v>
      </c>
      <c r="N4158" s="195" t="e">
        <f ca="1">+_xll.BInterpol(#REF!,#REF!,params!B4158,"cubic")</f>
        <v>#NAME?</v>
      </c>
      <c r="O4158" s="153" t="e">
        <f t="shared" ca="1" si="518"/>
        <v>#NAME?</v>
      </c>
    </row>
    <row r="4159" spans="1:15">
      <c r="A4159">
        <v>4156</v>
      </c>
      <c r="B4159">
        <f t="shared" si="516"/>
        <v>16.623999999999999</v>
      </c>
      <c r="C4159" s="151" t="e">
        <f ca="1">+_xll.BInterpol(Boost!$R$6:$R$66,Boost!$AZ$6:$AZ$66,params!B4159,"cubic")</f>
        <v>#NAME?</v>
      </c>
      <c r="D4159" s="151" t="e">
        <f ca="1">+_xll.BInterpol(Boost!$R$6:$R$66,Boost!$AX$6:$AX$66,params!B4159,"cubic")</f>
        <v>#NAME?</v>
      </c>
      <c r="E4159" s="198" t="e">
        <f t="shared" ca="1" si="519"/>
        <v>#NAME?</v>
      </c>
      <c r="F4159" s="151" t="e">
        <f ca="1">+_xll.BInterpol(Boost!$R$6:$R$66,Boost!$AY$6:$AY$66,params!B4159,"cubic")</f>
        <v>#NAME?</v>
      </c>
      <c r="G4159" s="151" t="e">
        <f ca="1">_xll.BInterpol(cf!$A$2:$A$68,cf!$B$2:$B$68,params!B4159,"cubic")/100</f>
        <v>#NAME?</v>
      </c>
      <c r="H4159" s="199" t="e">
        <f t="shared" ca="1" si="520"/>
        <v>#NAME?</v>
      </c>
      <c r="I4159" s="152">
        <f t="shared" si="523"/>
        <v>0.24199603817143756</v>
      </c>
      <c r="J4159" s="152">
        <f t="shared" si="521"/>
        <v>5.0535281945873756E-5</v>
      </c>
      <c r="K4159" s="3" t="e">
        <f t="shared" ca="1" si="517"/>
        <v>#NAME?</v>
      </c>
      <c r="L4159" s="153" t="e">
        <f t="shared" ca="1" si="522"/>
        <v>#NAME?</v>
      </c>
      <c r="M4159" s="195" t="e">
        <f ca="1">_xll.BInterpol(cf!$A$2:$A$68,cf!$C$2:$C$68,params!B4159,"cubic")</f>
        <v>#NAME?</v>
      </c>
      <c r="N4159" s="195" t="e">
        <f ca="1">+_xll.BInterpol(#REF!,#REF!,params!B4159,"cubic")</f>
        <v>#NAME?</v>
      </c>
      <c r="O4159" s="153" t="e">
        <f t="shared" ca="1" si="518"/>
        <v>#NAME?</v>
      </c>
    </row>
    <row r="4160" spans="1:15">
      <c r="A4160">
        <v>4157</v>
      </c>
      <c r="B4160">
        <f t="shared" si="516"/>
        <v>16.628</v>
      </c>
      <c r="C4160" s="151" t="e">
        <f ca="1">+_xll.BInterpol(Boost!$R$6:$R$66,Boost!$AZ$6:$AZ$66,params!B4160,"cubic")</f>
        <v>#NAME?</v>
      </c>
      <c r="D4160" s="151" t="e">
        <f ca="1">+_xll.BInterpol(Boost!$R$6:$R$66,Boost!$AX$6:$AX$66,params!B4160,"cubic")</f>
        <v>#NAME?</v>
      </c>
      <c r="E4160" s="198" t="e">
        <f t="shared" ca="1" si="519"/>
        <v>#NAME?</v>
      </c>
      <c r="F4160" s="151" t="e">
        <f ca="1">+_xll.BInterpol(Boost!$R$6:$R$66,Boost!$AY$6:$AY$66,params!B4160,"cubic")</f>
        <v>#NAME?</v>
      </c>
      <c r="G4160" s="151" t="e">
        <f ca="1">_xll.BInterpol(cf!$A$2:$A$68,cf!$B$2:$B$68,params!B4160,"cubic")/100</f>
        <v>#NAME?</v>
      </c>
      <c r="H4160" s="199" t="e">
        <f t="shared" ca="1" si="520"/>
        <v>#NAME?</v>
      </c>
      <c r="I4160" s="152">
        <f t="shared" si="523"/>
        <v>0.24204657008447705</v>
      </c>
      <c r="J4160" s="152">
        <f t="shared" si="521"/>
        <v>5.0531913039497667E-5</v>
      </c>
      <c r="K4160" s="3" t="e">
        <f t="shared" ca="1" si="517"/>
        <v>#NAME?</v>
      </c>
      <c r="L4160" s="153" t="e">
        <f t="shared" ca="1" si="522"/>
        <v>#NAME?</v>
      </c>
      <c r="M4160" s="195" t="e">
        <f ca="1">_xll.BInterpol(cf!$A$2:$A$68,cf!$C$2:$C$68,params!B4160,"cubic")</f>
        <v>#NAME?</v>
      </c>
      <c r="N4160" s="195" t="e">
        <f ca="1">+_xll.BInterpol(#REF!,#REF!,params!B4160,"cubic")</f>
        <v>#NAME?</v>
      </c>
      <c r="O4160" s="153" t="e">
        <f t="shared" ca="1" si="518"/>
        <v>#NAME?</v>
      </c>
    </row>
    <row r="4161" spans="1:15">
      <c r="A4161">
        <v>4158</v>
      </c>
      <c r="B4161">
        <f t="shared" si="516"/>
        <v>16.632000000000001</v>
      </c>
      <c r="C4161" s="151" t="e">
        <f ca="1">+_xll.BInterpol(Boost!$R$6:$R$66,Boost!$AZ$6:$AZ$66,params!B4161,"cubic")</f>
        <v>#NAME?</v>
      </c>
      <c r="D4161" s="151" t="e">
        <f ca="1">+_xll.BInterpol(Boost!$R$6:$R$66,Boost!$AX$6:$AX$66,params!B4161,"cubic")</f>
        <v>#NAME?</v>
      </c>
      <c r="E4161" s="198" t="e">
        <f t="shared" ca="1" si="519"/>
        <v>#NAME?</v>
      </c>
      <c r="F4161" s="151" t="e">
        <f ca="1">+_xll.BInterpol(Boost!$R$6:$R$66,Boost!$AY$6:$AY$66,params!B4161,"cubic")</f>
        <v>#NAME?</v>
      </c>
      <c r="G4161" s="151" t="e">
        <f ca="1">_xll.BInterpol(cf!$A$2:$A$68,cf!$B$2:$B$68,params!B4161,"cubic")/100</f>
        <v>#NAME?</v>
      </c>
      <c r="H4161" s="199" t="e">
        <f t="shared" ca="1" si="520"/>
        <v>#NAME?</v>
      </c>
      <c r="I4161" s="152">
        <f t="shared" si="523"/>
        <v>0.24209709862883455</v>
      </c>
      <c r="J4161" s="152">
        <f t="shared" si="521"/>
        <v>5.0528544357497651E-5</v>
      </c>
      <c r="K4161" s="3" t="e">
        <f t="shared" ca="1" si="517"/>
        <v>#NAME?</v>
      </c>
      <c r="L4161" s="153" t="e">
        <f t="shared" ca="1" si="522"/>
        <v>#NAME?</v>
      </c>
      <c r="M4161" s="195" t="e">
        <f ca="1">_xll.BInterpol(cf!$A$2:$A$68,cf!$C$2:$C$68,params!B4161,"cubic")</f>
        <v>#NAME?</v>
      </c>
      <c r="N4161" s="195" t="e">
        <f ca="1">+_xll.BInterpol(#REF!,#REF!,params!B4161,"cubic")</f>
        <v>#NAME?</v>
      </c>
      <c r="O4161" s="153" t="e">
        <f t="shared" ca="1" si="518"/>
        <v>#NAME?</v>
      </c>
    </row>
    <row r="4162" spans="1:15">
      <c r="A4162">
        <v>4159</v>
      </c>
      <c r="B4162">
        <f t="shared" si="516"/>
        <v>16.635999999999999</v>
      </c>
      <c r="C4162" s="151" t="e">
        <f ca="1">+_xll.BInterpol(Boost!$R$6:$R$66,Boost!$AZ$6:$AZ$66,params!B4162,"cubic")</f>
        <v>#NAME?</v>
      </c>
      <c r="D4162" s="151" t="e">
        <f ca="1">+_xll.BInterpol(Boost!$R$6:$R$66,Boost!$AX$6:$AX$66,params!B4162,"cubic")</f>
        <v>#NAME?</v>
      </c>
      <c r="E4162" s="198" t="e">
        <f t="shared" ca="1" si="519"/>
        <v>#NAME?</v>
      </c>
      <c r="F4162" s="151" t="e">
        <f ca="1">+_xll.BInterpol(Boost!$R$6:$R$66,Boost!$AY$6:$AY$66,params!B4162,"cubic")</f>
        <v>#NAME?</v>
      </c>
      <c r="G4162" s="151" t="e">
        <f ca="1">_xll.BInterpol(cf!$A$2:$A$68,cf!$B$2:$B$68,params!B4162,"cubic")/100</f>
        <v>#NAME?</v>
      </c>
      <c r="H4162" s="199" t="e">
        <f t="shared" ca="1" si="520"/>
        <v>#NAME?</v>
      </c>
      <c r="I4162" s="152">
        <f t="shared" si="523"/>
        <v>0.24214762380473476</v>
      </c>
      <c r="J4162" s="152">
        <f t="shared" si="521"/>
        <v>5.0525175900206776E-5</v>
      </c>
      <c r="K4162" s="3" t="e">
        <f t="shared" ca="1" si="517"/>
        <v>#NAME?</v>
      </c>
      <c r="L4162" s="153" t="e">
        <f t="shared" ca="1" si="522"/>
        <v>#NAME?</v>
      </c>
      <c r="M4162" s="195" t="e">
        <f ca="1">_xll.BInterpol(cf!$A$2:$A$68,cf!$C$2:$C$68,params!B4162,"cubic")</f>
        <v>#NAME?</v>
      </c>
      <c r="N4162" s="195" t="e">
        <f ca="1">+_xll.BInterpol(#REF!,#REF!,params!B4162,"cubic")</f>
        <v>#NAME?</v>
      </c>
      <c r="O4162" s="153" t="e">
        <f t="shared" ca="1" si="518"/>
        <v>#NAME?</v>
      </c>
    </row>
    <row r="4163" spans="1:15">
      <c r="A4163">
        <v>4160</v>
      </c>
      <c r="B4163">
        <f t="shared" si="516"/>
        <v>16.64</v>
      </c>
      <c r="C4163" s="151" t="e">
        <f ca="1">+_xll.BInterpol(Boost!$R$6:$R$66,Boost!$AZ$6:$AZ$66,params!B4163,"cubic")</f>
        <v>#NAME?</v>
      </c>
      <c r="D4163" s="151" t="e">
        <f ca="1">+_xll.BInterpol(Boost!$R$6:$R$66,Boost!$AX$6:$AX$66,params!B4163,"cubic")</f>
        <v>#NAME?</v>
      </c>
      <c r="E4163" s="198" t="e">
        <f t="shared" ca="1" si="519"/>
        <v>#NAME?</v>
      </c>
      <c r="F4163" s="151" t="e">
        <f ca="1">+_xll.BInterpol(Boost!$R$6:$R$66,Boost!$AY$6:$AY$66,params!B4163,"cubic")</f>
        <v>#NAME?</v>
      </c>
      <c r="G4163" s="151" t="e">
        <f ca="1">_xll.BInterpol(cf!$A$2:$A$68,cf!$B$2:$B$68,params!B4163,"cubic")/100</f>
        <v>#NAME?</v>
      </c>
      <c r="H4163" s="199" t="e">
        <f t="shared" ca="1" si="520"/>
        <v>#NAME?</v>
      </c>
      <c r="I4163" s="152">
        <f t="shared" si="523"/>
        <v>0.24219814561240205</v>
      </c>
      <c r="J4163" s="152">
        <f t="shared" si="521"/>
        <v>5.0521807667291974E-5</v>
      </c>
      <c r="K4163" s="3" t="e">
        <f t="shared" ca="1" si="517"/>
        <v>#NAME?</v>
      </c>
      <c r="L4163" s="153" t="e">
        <f t="shared" ca="1" si="522"/>
        <v>#NAME?</v>
      </c>
      <c r="M4163" s="195" t="e">
        <f ca="1">_xll.BInterpol(cf!$A$2:$A$68,cf!$C$2:$C$68,params!B4163,"cubic")</f>
        <v>#NAME?</v>
      </c>
      <c r="N4163" s="195" t="e">
        <f ca="1">+_xll.BInterpol(#REF!,#REF!,params!B4163,"cubic")</f>
        <v>#NAME?</v>
      </c>
      <c r="O4163" s="153" t="e">
        <f t="shared" ca="1" si="518"/>
        <v>#NAME?</v>
      </c>
    </row>
    <row r="4164" spans="1:15">
      <c r="A4164">
        <v>4161</v>
      </c>
      <c r="B4164">
        <f t="shared" ref="B4164:B4227" si="524">+A4164/250</f>
        <v>16.643999999999998</v>
      </c>
      <c r="C4164" s="151" t="e">
        <f ca="1">+_xll.BInterpol(Boost!$R$6:$R$66,Boost!$AZ$6:$AZ$66,params!B4164,"cubic")</f>
        <v>#NAME?</v>
      </c>
      <c r="D4164" s="151" t="e">
        <f ca="1">+_xll.BInterpol(Boost!$R$6:$R$66,Boost!$AX$6:$AX$66,params!B4164,"cubic")</f>
        <v>#NAME?</v>
      </c>
      <c r="E4164" s="198" t="e">
        <f t="shared" ca="1" si="519"/>
        <v>#NAME?</v>
      </c>
      <c r="F4164" s="151" t="e">
        <f ca="1">+_xll.BInterpol(Boost!$R$6:$R$66,Boost!$AY$6:$AY$66,params!B4164,"cubic")</f>
        <v>#NAME?</v>
      </c>
      <c r="G4164" s="151" t="e">
        <f ca="1">_xll.BInterpol(cf!$A$2:$A$68,cf!$B$2:$B$68,params!B4164,"cubic")/100</f>
        <v>#NAME?</v>
      </c>
      <c r="H4164" s="199" t="e">
        <f t="shared" ca="1" si="520"/>
        <v>#NAME?</v>
      </c>
      <c r="I4164" s="152">
        <f t="shared" si="523"/>
        <v>0.24224866405206114</v>
      </c>
      <c r="J4164" s="152">
        <f t="shared" si="521"/>
        <v>5.0518439659086312E-5</v>
      </c>
      <c r="K4164" s="3" t="e">
        <f t="shared" ref="K4164:K4227" ca="1" si="525">+EXP(H4164*-B4164)</f>
        <v>#NAME?</v>
      </c>
      <c r="L4164" s="153" t="e">
        <f t="shared" ca="1" si="522"/>
        <v>#NAME?</v>
      </c>
      <c r="M4164" s="195" t="e">
        <f ca="1">_xll.BInterpol(cf!$A$2:$A$68,cf!$C$2:$C$68,params!B4164,"cubic")</f>
        <v>#NAME?</v>
      </c>
      <c r="N4164" s="195" t="e">
        <f ca="1">+_xll.BInterpol(#REF!,#REF!,params!B4164,"cubic")</f>
        <v>#NAME?</v>
      </c>
      <c r="O4164" s="153" t="e">
        <f t="shared" ref="O4164:O4227" ca="1" si="526">+EXP(-B4165*E4165)-EXP(-B4164*E4164)</f>
        <v>#NAME?</v>
      </c>
    </row>
    <row r="4165" spans="1:15">
      <c r="A4165">
        <v>4162</v>
      </c>
      <c r="B4165">
        <f t="shared" si="524"/>
        <v>16.648</v>
      </c>
      <c r="C4165" s="151" t="e">
        <f ca="1">+_xll.BInterpol(Boost!$R$6:$R$66,Boost!$AZ$6:$AZ$66,params!B4165,"cubic")</f>
        <v>#NAME?</v>
      </c>
      <c r="D4165" s="151" t="e">
        <f ca="1">+_xll.BInterpol(Boost!$R$6:$R$66,Boost!$AX$6:$AX$66,params!B4165,"cubic")</f>
        <v>#NAME?</v>
      </c>
      <c r="E4165" s="198" t="e">
        <f t="shared" ref="E4165:E4228" ca="1" si="527">-((1+C4165*B4165)/(1+C4164*B4164)-1)/(B4165-B4164)+((1+F4165*B4165)/(1+F4164*B4164)-1)/(B4165-B4164)</f>
        <v>#NAME?</v>
      </c>
      <c r="F4165" s="151" t="e">
        <f ca="1">+_xll.BInterpol(Boost!$R$6:$R$66,Boost!$AY$6:$AY$66,params!B4165,"cubic")</f>
        <v>#NAME?</v>
      </c>
      <c r="G4165" s="151" t="e">
        <f ca="1">_xll.BInterpol(cf!$A$2:$A$68,cf!$B$2:$B$68,params!B4165,"cubic")/100</f>
        <v>#NAME?</v>
      </c>
      <c r="H4165" s="199" t="e">
        <f t="shared" ref="H4165:H4228" ca="1" si="528">-((1+F4165*B4165)/(1+F4164*B4164)-1)/(B4165-B4164)+((1+G4165*B4165)/(1+G4164*B4164)-1)/(B4165-B4164)</f>
        <v>#NAME?</v>
      </c>
      <c r="I4165" s="152">
        <f t="shared" si="523"/>
        <v>0.24229917912393661</v>
      </c>
      <c r="J4165" s="152">
        <f t="shared" ref="J4165:J4228" si="529">+I4165-I4164</f>
        <v>5.0515071875478768E-5</v>
      </c>
      <c r="K4165" s="3" t="e">
        <f t="shared" ca="1" si="525"/>
        <v>#NAME?</v>
      </c>
      <c r="L4165" s="153" t="e">
        <f t="shared" ref="L4165:L4228" ca="1" si="530">+K4166-K4165</f>
        <v>#NAME?</v>
      </c>
      <c r="M4165" s="195" t="e">
        <f ca="1">_xll.BInterpol(cf!$A$2:$A$68,cf!$C$2:$C$68,params!B4165,"cubic")</f>
        <v>#NAME?</v>
      </c>
      <c r="N4165" s="195" t="e">
        <f ca="1">+_xll.BInterpol(#REF!,#REF!,params!B4165,"cubic")</f>
        <v>#NAME?</v>
      </c>
      <c r="O4165" s="153" t="e">
        <f t="shared" ca="1" si="526"/>
        <v>#NAME?</v>
      </c>
    </row>
    <row r="4166" spans="1:15">
      <c r="A4166">
        <v>4163</v>
      </c>
      <c r="B4166">
        <f t="shared" si="524"/>
        <v>16.652000000000001</v>
      </c>
      <c r="C4166" s="151" t="e">
        <f ca="1">+_xll.BInterpol(Boost!$R$6:$R$66,Boost!$AZ$6:$AZ$66,params!B4166,"cubic")</f>
        <v>#NAME?</v>
      </c>
      <c r="D4166" s="151" t="e">
        <f ca="1">+_xll.BInterpol(Boost!$R$6:$R$66,Boost!$AX$6:$AX$66,params!B4166,"cubic")</f>
        <v>#NAME?</v>
      </c>
      <c r="E4166" s="198" t="e">
        <f t="shared" ca="1" si="527"/>
        <v>#NAME?</v>
      </c>
      <c r="F4166" s="151" t="e">
        <f ca="1">+_xll.BInterpol(Boost!$R$6:$R$66,Boost!$AY$6:$AY$66,params!B4166,"cubic")</f>
        <v>#NAME?</v>
      </c>
      <c r="G4166" s="151" t="e">
        <f ca="1">_xll.BInterpol(cf!$A$2:$A$68,cf!$B$2:$B$68,params!B4166,"cubic")/100</f>
        <v>#NAME?</v>
      </c>
      <c r="H4166" s="199" t="e">
        <f t="shared" ca="1" si="528"/>
        <v>#NAME?</v>
      </c>
      <c r="I4166" s="152">
        <f t="shared" si="523"/>
        <v>0.24234969082825286</v>
      </c>
      <c r="J4166" s="152">
        <f t="shared" si="529"/>
        <v>5.0511704316247297E-5</v>
      </c>
      <c r="K4166" s="3" t="e">
        <f t="shared" ca="1" si="525"/>
        <v>#NAME?</v>
      </c>
      <c r="L4166" s="153" t="e">
        <f t="shared" ca="1" si="530"/>
        <v>#NAME?</v>
      </c>
      <c r="M4166" s="195" t="e">
        <f ca="1">_xll.BInterpol(cf!$A$2:$A$68,cf!$C$2:$C$68,params!B4166,"cubic")</f>
        <v>#NAME?</v>
      </c>
      <c r="N4166" s="195" t="e">
        <f ca="1">+_xll.BInterpol(#REF!,#REF!,params!B4166,"cubic")</f>
        <v>#NAME?</v>
      </c>
      <c r="O4166" s="153" t="e">
        <f t="shared" ca="1" si="526"/>
        <v>#NAME?</v>
      </c>
    </row>
    <row r="4167" spans="1:15">
      <c r="A4167">
        <v>4164</v>
      </c>
      <c r="B4167">
        <f t="shared" si="524"/>
        <v>16.655999999999999</v>
      </c>
      <c r="C4167" s="151" t="e">
        <f ca="1">+_xll.BInterpol(Boost!$R$6:$R$66,Boost!$AZ$6:$AZ$66,params!B4167,"cubic")</f>
        <v>#NAME?</v>
      </c>
      <c r="D4167" s="151" t="e">
        <f ca="1">+_xll.BInterpol(Boost!$R$6:$R$66,Boost!$AX$6:$AX$66,params!B4167,"cubic")</f>
        <v>#NAME?</v>
      </c>
      <c r="E4167" s="198" t="e">
        <f t="shared" ca="1" si="527"/>
        <v>#NAME?</v>
      </c>
      <c r="F4167" s="151" t="e">
        <f ca="1">+_xll.BInterpol(Boost!$R$6:$R$66,Boost!$AY$6:$AY$66,params!B4167,"cubic")</f>
        <v>#NAME?</v>
      </c>
      <c r="G4167" s="151" t="e">
        <f ca="1">_xll.BInterpol(cf!$A$2:$A$68,cf!$B$2:$B$68,params!B4167,"cubic")/100</f>
        <v>#NAME?</v>
      </c>
      <c r="H4167" s="199" t="e">
        <f t="shared" ca="1" si="528"/>
        <v>#NAME?</v>
      </c>
      <c r="I4167" s="152">
        <f t="shared" si="523"/>
        <v>0.24240019916523436</v>
      </c>
      <c r="J4167" s="152">
        <f t="shared" si="529"/>
        <v>5.0508336981502922E-5</v>
      </c>
      <c r="K4167" s="3" t="e">
        <f t="shared" ca="1" si="525"/>
        <v>#NAME?</v>
      </c>
      <c r="L4167" s="153" t="e">
        <f t="shared" ca="1" si="530"/>
        <v>#NAME?</v>
      </c>
      <c r="M4167" s="195" t="e">
        <f ca="1">_xll.BInterpol(cf!$A$2:$A$68,cf!$C$2:$C$68,params!B4167,"cubic")</f>
        <v>#NAME?</v>
      </c>
      <c r="N4167" s="195" t="e">
        <f ca="1">+_xll.BInterpol(#REF!,#REF!,params!B4167,"cubic")</f>
        <v>#NAME?</v>
      </c>
      <c r="O4167" s="153" t="e">
        <f t="shared" ca="1" si="526"/>
        <v>#NAME?</v>
      </c>
    </row>
    <row r="4168" spans="1:15">
      <c r="A4168">
        <v>4165</v>
      </c>
      <c r="B4168">
        <f t="shared" si="524"/>
        <v>16.66</v>
      </c>
      <c r="C4168" s="151" t="e">
        <f ca="1">+_xll.BInterpol(Boost!$R$6:$R$66,Boost!$AZ$6:$AZ$66,params!B4168,"cubic")</f>
        <v>#NAME?</v>
      </c>
      <c r="D4168" s="151" t="e">
        <f ca="1">+_xll.BInterpol(Boost!$R$6:$R$66,Boost!$AX$6:$AX$66,params!B4168,"cubic")</f>
        <v>#NAME?</v>
      </c>
      <c r="E4168" s="198" t="e">
        <f t="shared" ca="1" si="527"/>
        <v>#NAME?</v>
      </c>
      <c r="F4168" s="151" t="e">
        <f ca="1">+_xll.BInterpol(Boost!$R$6:$R$66,Boost!$AY$6:$AY$66,params!B4168,"cubic")</f>
        <v>#NAME?</v>
      </c>
      <c r="G4168" s="151" t="e">
        <f ca="1">_xll.BInterpol(cf!$A$2:$A$68,cf!$B$2:$B$68,params!B4168,"cubic")/100</f>
        <v>#NAME?</v>
      </c>
      <c r="H4168" s="199" t="e">
        <f t="shared" ca="1" si="528"/>
        <v>#NAME?</v>
      </c>
      <c r="I4168" s="152">
        <f t="shared" si="523"/>
        <v>0.24245070413510561</v>
      </c>
      <c r="J4168" s="152">
        <f t="shared" si="529"/>
        <v>5.0504969871245642E-5</v>
      </c>
      <c r="K4168" s="3" t="e">
        <f t="shared" ca="1" si="525"/>
        <v>#NAME?</v>
      </c>
      <c r="L4168" s="153" t="e">
        <f t="shared" ca="1" si="530"/>
        <v>#NAME?</v>
      </c>
      <c r="M4168" s="195" t="e">
        <f ca="1">_xll.BInterpol(cf!$A$2:$A$68,cf!$C$2:$C$68,params!B4168,"cubic")</f>
        <v>#NAME?</v>
      </c>
      <c r="N4168" s="195" t="e">
        <f ca="1">+_xll.BInterpol(#REF!,#REF!,params!B4168,"cubic")</f>
        <v>#NAME?</v>
      </c>
      <c r="O4168" s="153" t="e">
        <f t="shared" ca="1" si="526"/>
        <v>#NAME?</v>
      </c>
    </row>
    <row r="4169" spans="1:15">
      <c r="A4169">
        <v>4166</v>
      </c>
      <c r="B4169">
        <f t="shared" si="524"/>
        <v>16.664000000000001</v>
      </c>
      <c r="C4169" s="151" t="e">
        <f ca="1">+_xll.BInterpol(Boost!$R$6:$R$66,Boost!$AZ$6:$AZ$66,params!B4169,"cubic")</f>
        <v>#NAME?</v>
      </c>
      <c r="D4169" s="151" t="e">
        <f ca="1">+_xll.BInterpol(Boost!$R$6:$R$66,Boost!$AX$6:$AX$66,params!B4169,"cubic")</f>
        <v>#NAME?</v>
      </c>
      <c r="E4169" s="198" t="e">
        <f t="shared" ca="1" si="527"/>
        <v>#NAME?</v>
      </c>
      <c r="F4169" s="151" t="e">
        <f ca="1">+_xll.BInterpol(Boost!$R$6:$R$66,Boost!$AY$6:$AY$66,params!B4169,"cubic")</f>
        <v>#NAME?</v>
      </c>
      <c r="G4169" s="151" t="e">
        <f ca="1">_xll.BInterpol(cf!$A$2:$A$68,cf!$B$2:$B$68,params!B4169,"cubic")/100</f>
        <v>#NAME?</v>
      </c>
      <c r="H4169" s="199" t="e">
        <f t="shared" ca="1" si="528"/>
        <v>#NAME?</v>
      </c>
      <c r="I4169" s="152">
        <f t="shared" si="523"/>
        <v>0.2425012057380912</v>
      </c>
      <c r="J4169" s="152">
        <f t="shared" si="529"/>
        <v>5.050160298558648E-5</v>
      </c>
      <c r="K4169" s="3" t="e">
        <f t="shared" ca="1" si="525"/>
        <v>#NAME?</v>
      </c>
      <c r="L4169" s="153" t="e">
        <f t="shared" ca="1" si="530"/>
        <v>#NAME?</v>
      </c>
      <c r="M4169" s="195" t="e">
        <f ca="1">_xll.BInterpol(cf!$A$2:$A$68,cf!$C$2:$C$68,params!B4169,"cubic")</f>
        <v>#NAME?</v>
      </c>
      <c r="N4169" s="195" t="e">
        <f ca="1">+_xll.BInterpol(#REF!,#REF!,params!B4169,"cubic")</f>
        <v>#NAME?</v>
      </c>
      <c r="O4169" s="153" t="e">
        <f t="shared" ca="1" si="526"/>
        <v>#NAME?</v>
      </c>
    </row>
    <row r="4170" spans="1:15">
      <c r="A4170">
        <v>4167</v>
      </c>
      <c r="B4170">
        <f t="shared" si="524"/>
        <v>16.667999999999999</v>
      </c>
      <c r="C4170" s="151" t="e">
        <f ca="1">+_xll.BInterpol(Boost!$R$6:$R$66,Boost!$AZ$6:$AZ$66,params!B4170,"cubic")</f>
        <v>#NAME?</v>
      </c>
      <c r="D4170" s="151" t="e">
        <f ca="1">+_xll.BInterpol(Boost!$R$6:$R$66,Boost!$AX$6:$AX$66,params!B4170,"cubic")</f>
        <v>#NAME?</v>
      </c>
      <c r="E4170" s="198" t="e">
        <f t="shared" ca="1" si="527"/>
        <v>#NAME?</v>
      </c>
      <c r="F4170" s="151" t="e">
        <f ca="1">+_xll.BInterpol(Boost!$R$6:$R$66,Boost!$AY$6:$AY$66,params!B4170,"cubic")</f>
        <v>#NAME?</v>
      </c>
      <c r="G4170" s="151" t="e">
        <f ca="1">_xll.BInterpol(cf!$A$2:$A$68,cf!$B$2:$B$68,params!B4170,"cubic")/100</f>
        <v>#NAME?</v>
      </c>
      <c r="H4170" s="199" t="e">
        <f t="shared" ca="1" si="528"/>
        <v>#NAME?</v>
      </c>
      <c r="I4170" s="152">
        <f t="shared" si="523"/>
        <v>0.24255170397441539</v>
      </c>
      <c r="J4170" s="152">
        <f t="shared" si="529"/>
        <v>5.0498236324192369E-5</v>
      </c>
      <c r="K4170" s="3" t="e">
        <f t="shared" ca="1" si="525"/>
        <v>#NAME?</v>
      </c>
      <c r="L4170" s="153" t="e">
        <f t="shared" ca="1" si="530"/>
        <v>#NAME?</v>
      </c>
      <c r="M4170" s="195" t="e">
        <f ca="1">_xll.BInterpol(cf!$A$2:$A$68,cf!$C$2:$C$68,params!B4170,"cubic")</f>
        <v>#NAME?</v>
      </c>
      <c r="N4170" s="195" t="e">
        <f ca="1">+_xll.BInterpol(#REF!,#REF!,params!B4170,"cubic")</f>
        <v>#NAME?</v>
      </c>
      <c r="O4170" s="153" t="e">
        <f t="shared" ca="1" si="526"/>
        <v>#NAME?</v>
      </c>
    </row>
    <row r="4171" spans="1:15">
      <c r="A4171">
        <v>4168</v>
      </c>
      <c r="B4171">
        <f t="shared" si="524"/>
        <v>16.672000000000001</v>
      </c>
      <c r="C4171" s="151" t="e">
        <f ca="1">+_xll.BInterpol(Boost!$R$6:$R$66,Boost!$AZ$6:$AZ$66,params!B4171,"cubic")</f>
        <v>#NAME?</v>
      </c>
      <c r="D4171" s="151" t="e">
        <f ca="1">+_xll.BInterpol(Boost!$R$6:$R$66,Boost!$AX$6:$AX$66,params!B4171,"cubic")</f>
        <v>#NAME?</v>
      </c>
      <c r="E4171" s="198" t="e">
        <f t="shared" ca="1" si="527"/>
        <v>#NAME?</v>
      </c>
      <c r="F4171" s="151" t="e">
        <f ca="1">+_xll.BInterpol(Boost!$R$6:$R$66,Boost!$AY$6:$AY$66,params!B4171,"cubic")</f>
        <v>#NAME?</v>
      </c>
      <c r="G4171" s="151" t="e">
        <f ca="1">_xll.BInterpol(cf!$A$2:$A$68,cf!$B$2:$B$68,params!B4171,"cubic")/100</f>
        <v>#NAME?</v>
      </c>
      <c r="H4171" s="199" t="e">
        <f t="shared" ca="1" si="528"/>
        <v>#NAME?</v>
      </c>
      <c r="I4171" s="152">
        <f t="shared" si="523"/>
        <v>0.24260219884430279</v>
      </c>
      <c r="J4171" s="152">
        <f t="shared" si="529"/>
        <v>5.0494869887396376E-5</v>
      </c>
      <c r="K4171" s="3" t="e">
        <f t="shared" ca="1" si="525"/>
        <v>#NAME?</v>
      </c>
      <c r="L4171" s="153" t="e">
        <f t="shared" ca="1" si="530"/>
        <v>#NAME?</v>
      </c>
      <c r="M4171" s="195" t="e">
        <f ca="1">_xll.BInterpol(cf!$A$2:$A$68,cf!$C$2:$C$68,params!B4171,"cubic")</f>
        <v>#NAME?</v>
      </c>
      <c r="N4171" s="195" t="e">
        <f ca="1">+_xll.BInterpol(#REF!,#REF!,params!B4171,"cubic")</f>
        <v>#NAME?</v>
      </c>
      <c r="O4171" s="153" t="e">
        <f t="shared" ca="1" si="526"/>
        <v>#NAME?</v>
      </c>
    </row>
    <row r="4172" spans="1:15">
      <c r="A4172">
        <v>4169</v>
      </c>
      <c r="B4172">
        <f t="shared" si="524"/>
        <v>16.675999999999998</v>
      </c>
      <c r="C4172" s="151" t="e">
        <f ca="1">+_xll.BInterpol(Boost!$R$6:$R$66,Boost!$AZ$6:$AZ$66,params!B4172,"cubic")</f>
        <v>#NAME?</v>
      </c>
      <c r="D4172" s="151" t="e">
        <f ca="1">+_xll.BInterpol(Boost!$R$6:$R$66,Boost!$AX$6:$AX$66,params!B4172,"cubic")</f>
        <v>#NAME?</v>
      </c>
      <c r="E4172" s="198" t="e">
        <f t="shared" ca="1" si="527"/>
        <v>#NAME?</v>
      </c>
      <c r="F4172" s="151" t="e">
        <f ca="1">+_xll.BInterpol(Boost!$R$6:$R$66,Boost!$AY$6:$AY$66,params!B4172,"cubic")</f>
        <v>#NAME?</v>
      </c>
      <c r="G4172" s="151" t="e">
        <f ca="1">_xll.BInterpol(cf!$A$2:$A$68,cf!$B$2:$B$68,params!B4172,"cubic")/100</f>
        <v>#NAME?</v>
      </c>
      <c r="H4172" s="199" t="e">
        <f t="shared" ca="1" si="528"/>
        <v>#NAME?</v>
      </c>
      <c r="I4172" s="152">
        <f t="shared" si="523"/>
        <v>0.24265269034797754</v>
      </c>
      <c r="J4172" s="152">
        <f t="shared" si="529"/>
        <v>5.0491503674754412E-5</v>
      </c>
      <c r="K4172" s="3" t="e">
        <f t="shared" ca="1" si="525"/>
        <v>#NAME?</v>
      </c>
      <c r="L4172" s="153" t="e">
        <f t="shared" ca="1" si="530"/>
        <v>#NAME?</v>
      </c>
      <c r="M4172" s="195" t="e">
        <f ca="1">_xll.BInterpol(cf!$A$2:$A$68,cf!$C$2:$C$68,params!B4172,"cubic")</f>
        <v>#NAME?</v>
      </c>
      <c r="N4172" s="195" t="e">
        <f ca="1">+_xll.BInterpol(#REF!,#REF!,params!B4172,"cubic")</f>
        <v>#NAME?</v>
      </c>
      <c r="O4172" s="153" t="e">
        <f t="shared" ca="1" si="526"/>
        <v>#NAME?</v>
      </c>
    </row>
    <row r="4173" spans="1:15">
      <c r="A4173">
        <v>4170</v>
      </c>
      <c r="B4173">
        <f t="shared" si="524"/>
        <v>16.68</v>
      </c>
      <c r="C4173" s="151" t="e">
        <f ca="1">+_xll.BInterpol(Boost!$R$6:$R$66,Boost!$AZ$6:$AZ$66,params!B4173,"cubic")</f>
        <v>#NAME?</v>
      </c>
      <c r="D4173" s="151" t="e">
        <f ca="1">+_xll.BInterpol(Boost!$R$6:$R$66,Boost!$AX$6:$AX$66,params!B4173,"cubic")</f>
        <v>#NAME?</v>
      </c>
      <c r="E4173" s="198" t="e">
        <f t="shared" ca="1" si="527"/>
        <v>#NAME?</v>
      </c>
      <c r="F4173" s="151" t="e">
        <f ca="1">+_xll.BInterpol(Boost!$R$6:$R$66,Boost!$AY$6:$AY$66,params!B4173,"cubic")</f>
        <v>#NAME?</v>
      </c>
      <c r="G4173" s="151" t="e">
        <f ca="1">_xll.BInterpol(cf!$A$2:$A$68,cf!$B$2:$B$68,params!B4173,"cubic")/100</f>
        <v>#NAME?</v>
      </c>
      <c r="H4173" s="199" t="e">
        <f t="shared" ca="1" si="528"/>
        <v>#NAME?</v>
      </c>
      <c r="I4173" s="152">
        <f t="shared" si="523"/>
        <v>0.24270317848566447</v>
      </c>
      <c r="J4173" s="152">
        <f t="shared" si="529"/>
        <v>5.048813768693261E-5</v>
      </c>
      <c r="K4173" s="3" t="e">
        <f t="shared" ca="1" si="525"/>
        <v>#NAME?</v>
      </c>
      <c r="L4173" s="153" t="e">
        <f t="shared" ca="1" si="530"/>
        <v>#NAME?</v>
      </c>
      <c r="M4173" s="195" t="e">
        <f ca="1">_xll.BInterpol(cf!$A$2:$A$68,cf!$C$2:$C$68,params!B4173,"cubic")</f>
        <v>#NAME?</v>
      </c>
      <c r="N4173" s="195" t="e">
        <f ca="1">+_xll.BInterpol(#REF!,#REF!,params!B4173,"cubic")</f>
        <v>#NAME?</v>
      </c>
      <c r="O4173" s="153" t="e">
        <f t="shared" ca="1" si="526"/>
        <v>#NAME?</v>
      </c>
    </row>
    <row r="4174" spans="1:15">
      <c r="A4174">
        <v>4171</v>
      </c>
      <c r="B4174">
        <f t="shared" si="524"/>
        <v>16.684000000000001</v>
      </c>
      <c r="C4174" s="151" t="e">
        <f ca="1">+_xll.BInterpol(Boost!$R$6:$R$66,Boost!$AZ$6:$AZ$66,params!B4174,"cubic")</f>
        <v>#NAME?</v>
      </c>
      <c r="D4174" s="151" t="e">
        <f ca="1">+_xll.BInterpol(Boost!$R$6:$R$66,Boost!$AX$6:$AX$66,params!B4174,"cubic")</f>
        <v>#NAME?</v>
      </c>
      <c r="E4174" s="198" t="e">
        <f t="shared" ca="1" si="527"/>
        <v>#NAME?</v>
      </c>
      <c r="F4174" s="151" t="e">
        <f ca="1">+_xll.BInterpol(Boost!$R$6:$R$66,Boost!$AY$6:$AY$66,params!B4174,"cubic")</f>
        <v>#NAME?</v>
      </c>
      <c r="G4174" s="151" t="e">
        <f ca="1">_xll.BInterpol(cf!$A$2:$A$68,cf!$B$2:$B$68,params!B4174,"cubic")/100</f>
        <v>#NAME?</v>
      </c>
      <c r="H4174" s="199" t="e">
        <f t="shared" ca="1" si="528"/>
        <v>#NAME?</v>
      </c>
      <c r="I4174" s="152">
        <f t="shared" si="523"/>
        <v>0.24275366325758763</v>
      </c>
      <c r="J4174" s="152">
        <f t="shared" si="529"/>
        <v>5.0484771923153815E-5</v>
      </c>
      <c r="K4174" s="3" t="e">
        <f t="shared" ca="1" si="525"/>
        <v>#NAME?</v>
      </c>
      <c r="L4174" s="153" t="e">
        <f t="shared" ca="1" si="530"/>
        <v>#NAME?</v>
      </c>
      <c r="M4174" s="195" t="e">
        <f ca="1">_xll.BInterpol(cf!$A$2:$A$68,cf!$C$2:$C$68,params!B4174,"cubic")</f>
        <v>#NAME?</v>
      </c>
      <c r="N4174" s="195" t="e">
        <f ca="1">+_xll.BInterpol(#REF!,#REF!,params!B4174,"cubic")</f>
        <v>#NAME?</v>
      </c>
      <c r="O4174" s="153" t="e">
        <f t="shared" ca="1" si="526"/>
        <v>#NAME?</v>
      </c>
    </row>
    <row r="4175" spans="1:15">
      <c r="A4175">
        <v>4172</v>
      </c>
      <c r="B4175">
        <f t="shared" si="524"/>
        <v>16.687999999999999</v>
      </c>
      <c r="C4175" s="151" t="e">
        <f ca="1">+_xll.BInterpol(Boost!$R$6:$R$66,Boost!$AZ$6:$AZ$66,params!B4175,"cubic")</f>
        <v>#NAME?</v>
      </c>
      <c r="D4175" s="151" t="e">
        <f ca="1">+_xll.BInterpol(Boost!$R$6:$R$66,Boost!$AX$6:$AX$66,params!B4175,"cubic")</f>
        <v>#NAME?</v>
      </c>
      <c r="E4175" s="198" t="e">
        <f t="shared" ca="1" si="527"/>
        <v>#NAME?</v>
      </c>
      <c r="F4175" s="151" t="e">
        <f ca="1">+_xll.BInterpol(Boost!$R$6:$R$66,Boost!$AY$6:$AY$66,params!B4175,"cubic")</f>
        <v>#NAME?</v>
      </c>
      <c r="G4175" s="151" t="e">
        <f ca="1">_xll.BInterpol(cf!$A$2:$A$68,cf!$B$2:$B$68,params!B4175,"cubic")/100</f>
        <v>#NAME?</v>
      </c>
      <c r="H4175" s="199" t="e">
        <f t="shared" ca="1" si="528"/>
        <v>#NAME?</v>
      </c>
      <c r="I4175" s="152">
        <f t="shared" si="523"/>
        <v>0.2428041446639716</v>
      </c>
      <c r="J4175" s="152">
        <f t="shared" si="529"/>
        <v>5.0481406383973138E-5</v>
      </c>
      <c r="K4175" s="3" t="e">
        <f t="shared" ca="1" si="525"/>
        <v>#NAME?</v>
      </c>
      <c r="L4175" s="153" t="e">
        <f t="shared" ca="1" si="530"/>
        <v>#NAME?</v>
      </c>
      <c r="M4175" s="195" t="e">
        <f ca="1">_xll.BInterpol(cf!$A$2:$A$68,cf!$C$2:$C$68,params!B4175,"cubic")</f>
        <v>#NAME?</v>
      </c>
      <c r="N4175" s="195" t="e">
        <f ca="1">+_xll.BInterpol(#REF!,#REF!,params!B4175,"cubic")</f>
        <v>#NAME?</v>
      </c>
      <c r="O4175" s="153" t="e">
        <f t="shared" ca="1" si="526"/>
        <v>#NAME?</v>
      </c>
    </row>
    <row r="4176" spans="1:15">
      <c r="A4176">
        <v>4173</v>
      </c>
      <c r="B4176">
        <f t="shared" si="524"/>
        <v>16.692</v>
      </c>
      <c r="C4176" s="151" t="e">
        <f ca="1">+_xll.BInterpol(Boost!$R$6:$R$66,Boost!$AZ$6:$AZ$66,params!B4176,"cubic")</f>
        <v>#NAME?</v>
      </c>
      <c r="D4176" s="151" t="e">
        <f ca="1">+_xll.BInterpol(Boost!$R$6:$R$66,Boost!$AX$6:$AX$66,params!B4176,"cubic")</f>
        <v>#NAME?</v>
      </c>
      <c r="E4176" s="198" t="e">
        <f t="shared" ca="1" si="527"/>
        <v>#NAME?</v>
      </c>
      <c r="F4176" s="151" t="e">
        <f ca="1">+_xll.BInterpol(Boost!$R$6:$R$66,Boost!$AY$6:$AY$66,params!B4176,"cubic")</f>
        <v>#NAME?</v>
      </c>
      <c r="G4176" s="151" t="e">
        <f ca="1">_xll.BInterpol(cf!$A$2:$A$68,cf!$B$2:$B$68,params!B4176,"cubic")/100</f>
        <v>#NAME?</v>
      </c>
      <c r="H4176" s="199" t="e">
        <f t="shared" ca="1" si="528"/>
        <v>#NAME?</v>
      </c>
      <c r="I4176" s="152">
        <f t="shared" ref="I4176:I4239" si="531">1-EXP($R$5*-1*B4176/(1-$R$6))</f>
        <v>0.24285462270504066</v>
      </c>
      <c r="J4176" s="152">
        <f t="shared" si="529"/>
        <v>5.0478041069057511E-5</v>
      </c>
      <c r="K4176" s="3" t="e">
        <f t="shared" ca="1" si="525"/>
        <v>#NAME?</v>
      </c>
      <c r="L4176" s="153" t="e">
        <f t="shared" ca="1" si="530"/>
        <v>#NAME?</v>
      </c>
      <c r="M4176" s="195" t="e">
        <f ca="1">_xll.BInterpol(cf!$A$2:$A$68,cf!$C$2:$C$68,params!B4176,"cubic")</f>
        <v>#NAME?</v>
      </c>
      <c r="N4176" s="195" t="e">
        <f ca="1">+_xll.BInterpol(#REF!,#REF!,params!B4176,"cubic")</f>
        <v>#NAME?</v>
      </c>
      <c r="O4176" s="153" t="e">
        <f t="shared" ca="1" si="526"/>
        <v>#NAME?</v>
      </c>
    </row>
    <row r="4177" spans="1:15">
      <c r="A4177">
        <v>4174</v>
      </c>
      <c r="B4177">
        <f t="shared" si="524"/>
        <v>16.696000000000002</v>
      </c>
      <c r="C4177" s="151" t="e">
        <f ca="1">+_xll.BInterpol(Boost!$R$6:$R$66,Boost!$AZ$6:$AZ$66,params!B4177,"cubic")</f>
        <v>#NAME?</v>
      </c>
      <c r="D4177" s="151" t="e">
        <f ca="1">+_xll.BInterpol(Boost!$R$6:$R$66,Boost!$AX$6:$AX$66,params!B4177,"cubic")</f>
        <v>#NAME?</v>
      </c>
      <c r="E4177" s="198" t="e">
        <f t="shared" ca="1" si="527"/>
        <v>#NAME?</v>
      </c>
      <c r="F4177" s="151" t="e">
        <f ca="1">+_xll.BInterpol(Boost!$R$6:$R$66,Boost!$AY$6:$AY$66,params!B4177,"cubic")</f>
        <v>#NAME?</v>
      </c>
      <c r="G4177" s="151" t="e">
        <f ca="1">_xll.BInterpol(cf!$A$2:$A$68,cf!$B$2:$B$68,params!B4177,"cubic")/100</f>
        <v>#NAME?</v>
      </c>
      <c r="H4177" s="199" t="e">
        <f t="shared" ca="1" si="528"/>
        <v>#NAME?</v>
      </c>
      <c r="I4177" s="152">
        <f t="shared" si="531"/>
        <v>0.24290509738101906</v>
      </c>
      <c r="J4177" s="152">
        <f t="shared" si="529"/>
        <v>5.0474675978406935E-5</v>
      </c>
      <c r="K4177" s="3" t="e">
        <f t="shared" ca="1" si="525"/>
        <v>#NAME?</v>
      </c>
      <c r="L4177" s="153" t="e">
        <f t="shared" ca="1" si="530"/>
        <v>#NAME?</v>
      </c>
      <c r="M4177" s="195" t="e">
        <f ca="1">_xll.BInterpol(cf!$A$2:$A$68,cf!$C$2:$C$68,params!B4177,"cubic")</f>
        <v>#NAME?</v>
      </c>
      <c r="N4177" s="195" t="e">
        <f ca="1">+_xll.BInterpol(#REF!,#REF!,params!B4177,"cubic")</f>
        <v>#NAME?</v>
      </c>
      <c r="O4177" s="153" t="e">
        <f t="shared" ca="1" si="526"/>
        <v>#NAME?</v>
      </c>
    </row>
    <row r="4178" spans="1:15">
      <c r="A4178">
        <v>4175</v>
      </c>
      <c r="B4178">
        <f t="shared" si="524"/>
        <v>16.7</v>
      </c>
      <c r="C4178" s="151" t="e">
        <f ca="1">+_xll.BInterpol(Boost!$R$6:$R$66,Boost!$AZ$6:$AZ$66,params!B4178,"cubic")</f>
        <v>#NAME?</v>
      </c>
      <c r="D4178" s="151" t="e">
        <f ca="1">+_xll.BInterpol(Boost!$R$6:$R$66,Boost!$AX$6:$AX$66,params!B4178,"cubic")</f>
        <v>#NAME?</v>
      </c>
      <c r="E4178" s="198" t="e">
        <f t="shared" ca="1" si="527"/>
        <v>#NAME?</v>
      </c>
      <c r="F4178" s="151" t="e">
        <f ca="1">+_xll.BInterpol(Boost!$R$6:$R$66,Boost!$AY$6:$AY$66,params!B4178,"cubic")</f>
        <v>#NAME?</v>
      </c>
      <c r="G4178" s="151" t="e">
        <f ca="1">_xll.BInterpol(cf!$A$2:$A$68,cf!$B$2:$B$68,params!B4178,"cubic")/100</f>
        <v>#NAME?</v>
      </c>
      <c r="H4178" s="199" t="e">
        <f t="shared" ca="1" si="528"/>
        <v>#NAME?</v>
      </c>
      <c r="I4178" s="152">
        <f t="shared" si="531"/>
        <v>0.2429555686921312</v>
      </c>
      <c r="J4178" s="152">
        <f t="shared" si="529"/>
        <v>5.0471311112132433E-5</v>
      </c>
      <c r="K4178" s="3" t="e">
        <f t="shared" ca="1" si="525"/>
        <v>#NAME?</v>
      </c>
      <c r="L4178" s="153" t="e">
        <f t="shared" ca="1" si="530"/>
        <v>#NAME?</v>
      </c>
      <c r="M4178" s="195" t="e">
        <f ca="1">_xll.BInterpol(cf!$A$2:$A$68,cf!$C$2:$C$68,params!B4178,"cubic")</f>
        <v>#NAME?</v>
      </c>
      <c r="N4178" s="195" t="e">
        <f ca="1">+_xll.BInterpol(#REF!,#REF!,params!B4178,"cubic")</f>
        <v>#NAME?</v>
      </c>
      <c r="O4178" s="153" t="e">
        <f t="shared" ca="1" si="526"/>
        <v>#NAME?</v>
      </c>
    </row>
    <row r="4179" spans="1:15">
      <c r="A4179">
        <v>4176</v>
      </c>
      <c r="B4179">
        <f t="shared" si="524"/>
        <v>16.704000000000001</v>
      </c>
      <c r="C4179" s="151" t="e">
        <f ca="1">+_xll.BInterpol(Boost!$R$6:$R$66,Boost!$AZ$6:$AZ$66,params!B4179,"cubic")</f>
        <v>#NAME?</v>
      </c>
      <c r="D4179" s="151" t="e">
        <f ca="1">+_xll.BInterpol(Boost!$R$6:$R$66,Boost!$AX$6:$AX$66,params!B4179,"cubic")</f>
        <v>#NAME?</v>
      </c>
      <c r="E4179" s="198" t="e">
        <f t="shared" ca="1" si="527"/>
        <v>#NAME?</v>
      </c>
      <c r="F4179" s="151" t="e">
        <f ca="1">+_xll.BInterpol(Boost!$R$6:$R$66,Boost!$AY$6:$AY$66,params!B4179,"cubic")</f>
        <v>#NAME?</v>
      </c>
      <c r="G4179" s="151" t="e">
        <f ca="1">_xll.BInterpol(cf!$A$2:$A$68,cf!$B$2:$B$68,params!B4179,"cubic")/100</f>
        <v>#NAME?</v>
      </c>
      <c r="H4179" s="199" t="e">
        <f t="shared" ca="1" si="528"/>
        <v>#NAME?</v>
      </c>
      <c r="I4179" s="152">
        <f t="shared" si="531"/>
        <v>0.24300603663860154</v>
      </c>
      <c r="J4179" s="152">
        <f t="shared" si="529"/>
        <v>5.0467946470345026E-5</v>
      </c>
      <c r="K4179" s="3" t="e">
        <f t="shared" ca="1" si="525"/>
        <v>#NAME?</v>
      </c>
      <c r="L4179" s="153" t="e">
        <f t="shared" ca="1" si="530"/>
        <v>#NAME?</v>
      </c>
      <c r="M4179" s="195" t="e">
        <f ca="1">_xll.BInterpol(cf!$A$2:$A$68,cf!$C$2:$C$68,params!B4179,"cubic")</f>
        <v>#NAME?</v>
      </c>
      <c r="N4179" s="195" t="e">
        <f ca="1">+_xll.BInterpol(#REF!,#REF!,params!B4179,"cubic")</f>
        <v>#NAME?</v>
      </c>
      <c r="O4179" s="153" t="e">
        <f t="shared" ca="1" si="526"/>
        <v>#NAME?</v>
      </c>
    </row>
    <row r="4180" spans="1:15">
      <c r="A4180">
        <v>4177</v>
      </c>
      <c r="B4180">
        <f t="shared" si="524"/>
        <v>16.707999999999998</v>
      </c>
      <c r="C4180" s="151" t="e">
        <f ca="1">+_xll.BInterpol(Boost!$R$6:$R$66,Boost!$AZ$6:$AZ$66,params!B4180,"cubic")</f>
        <v>#NAME?</v>
      </c>
      <c r="D4180" s="151" t="e">
        <f ca="1">+_xll.BInterpol(Boost!$R$6:$R$66,Boost!$AX$6:$AX$66,params!B4180,"cubic")</f>
        <v>#NAME?</v>
      </c>
      <c r="E4180" s="198" t="e">
        <f t="shared" ca="1" si="527"/>
        <v>#NAME?</v>
      </c>
      <c r="F4180" s="151" t="e">
        <f ca="1">+_xll.BInterpol(Boost!$R$6:$R$66,Boost!$AY$6:$AY$66,params!B4180,"cubic")</f>
        <v>#NAME?</v>
      </c>
      <c r="G4180" s="151" t="e">
        <f ca="1">_xll.BInterpol(cf!$A$2:$A$68,cf!$B$2:$B$68,params!B4180,"cubic")/100</f>
        <v>#NAME?</v>
      </c>
      <c r="H4180" s="199" t="e">
        <f t="shared" ca="1" si="528"/>
        <v>#NAME?</v>
      </c>
      <c r="I4180" s="152">
        <f t="shared" si="531"/>
        <v>0.24305650122065414</v>
      </c>
      <c r="J4180" s="152">
        <f t="shared" si="529"/>
        <v>5.0464582052600626E-5</v>
      </c>
      <c r="K4180" s="3" t="e">
        <f t="shared" ca="1" si="525"/>
        <v>#NAME?</v>
      </c>
      <c r="L4180" s="153" t="e">
        <f t="shared" ca="1" si="530"/>
        <v>#NAME?</v>
      </c>
      <c r="M4180" s="195" t="e">
        <f ca="1">_xll.BInterpol(cf!$A$2:$A$68,cf!$C$2:$C$68,params!B4180,"cubic")</f>
        <v>#NAME?</v>
      </c>
      <c r="N4180" s="195" t="e">
        <f ca="1">+_xll.BInterpol(#REF!,#REF!,params!B4180,"cubic")</f>
        <v>#NAME?</v>
      </c>
      <c r="O4180" s="153" t="e">
        <f t="shared" ca="1" si="526"/>
        <v>#NAME?</v>
      </c>
    </row>
    <row r="4181" spans="1:15">
      <c r="A4181">
        <v>4178</v>
      </c>
      <c r="B4181">
        <f t="shared" si="524"/>
        <v>16.712</v>
      </c>
      <c r="C4181" s="151" t="e">
        <f ca="1">+_xll.BInterpol(Boost!$R$6:$R$66,Boost!$AZ$6:$AZ$66,params!B4181,"cubic")</f>
        <v>#NAME?</v>
      </c>
      <c r="D4181" s="151" t="e">
        <f ca="1">+_xll.BInterpol(Boost!$R$6:$R$66,Boost!$AX$6:$AX$66,params!B4181,"cubic")</f>
        <v>#NAME?</v>
      </c>
      <c r="E4181" s="198" t="e">
        <f t="shared" ca="1" si="527"/>
        <v>#NAME?</v>
      </c>
      <c r="F4181" s="151" t="e">
        <f ca="1">+_xll.BInterpol(Boost!$R$6:$R$66,Boost!$AY$6:$AY$66,params!B4181,"cubic")</f>
        <v>#NAME?</v>
      </c>
      <c r="G4181" s="151" t="e">
        <f ca="1">_xll.BInterpol(cf!$A$2:$A$68,cf!$B$2:$B$68,params!B4181,"cubic")/100</f>
        <v>#NAME?</v>
      </c>
      <c r="H4181" s="199" t="e">
        <f t="shared" ca="1" si="528"/>
        <v>#NAME?</v>
      </c>
      <c r="I4181" s="152">
        <f t="shared" si="531"/>
        <v>0.24310696243851349</v>
      </c>
      <c r="J4181" s="152">
        <f t="shared" si="529"/>
        <v>5.0461217859343321E-5</v>
      </c>
      <c r="K4181" s="3" t="e">
        <f t="shared" ca="1" si="525"/>
        <v>#NAME?</v>
      </c>
      <c r="L4181" s="153" t="e">
        <f t="shared" ca="1" si="530"/>
        <v>#NAME?</v>
      </c>
      <c r="M4181" s="195" t="e">
        <f ca="1">_xll.BInterpol(cf!$A$2:$A$68,cf!$C$2:$C$68,params!B4181,"cubic")</f>
        <v>#NAME?</v>
      </c>
      <c r="N4181" s="195" t="e">
        <f ca="1">+_xll.BInterpol(#REF!,#REF!,params!B4181,"cubic")</f>
        <v>#NAME?</v>
      </c>
      <c r="O4181" s="153" t="e">
        <f t="shared" ca="1" si="526"/>
        <v>#NAME?</v>
      </c>
    </row>
    <row r="4182" spans="1:15">
      <c r="A4182">
        <v>4179</v>
      </c>
      <c r="B4182">
        <f t="shared" si="524"/>
        <v>16.716000000000001</v>
      </c>
      <c r="C4182" s="151" t="e">
        <f ca="1">+_xll.BInterpol(Boost!$R$6:$R$66,Boost!$AZ$6:$AZ$66,params!B4182,"cubic")</f>
        <v>#NAME?</v>
      </c>
      <c r="D4182" s="151" t="e">
        <f ca="1">+_xll.BInterpol(Boost!$R$6:$R$66,Boost!$AX$6:$AX$66,params!B4182,"cubic")</f>
        <v>#NAME?</v>
      </c>
      <c r="E4182" s="198" t="e">
        <f t="shared" ca="1" si="527"/>
        <v>#NAME?</v>
      </c>
      <c r="F4182" s="151" t="e">
        <f ca="1">+_xll.BInterpol(Boost!$R$6:$R$66,Boost!$AY$6:$AY$66,params!B4182,"cubic")</f>
        <v>#NAME?</v>
      </c>
      <c r="G4182" s="151" t="e">
        <f ca="1">_xll.BInterpol(cf!$A$2:$A$68,cf!$B$2:$B$68,params!B4182,"cubic")/100</f>
        <v>#NAME?</v>
      </c>
      <c r="H4182" s="199" t="e">
        <f t="shared" ca="1" si="528"/>
        <v>#NAME?</v>
      </c>
      <c r="I4182" s="152">
        <f t="shared" si="531"/>
        <v>0.24315742029240384</v>
      </c>
      <c r="J4182" s="152">
        <f t="shared" si="529"/>
        <v>5.0457853890351068E-5</v>
      </c>
      <c r="K4182" s="3" t="e">
        <f t="shared" ca="1" si="525"/>
        <v>#NAME?</v>
      </c>
      <c r="L4182" s="153" t="e">
        <f t="shared" ca="1" si="530"/>
        <v>#NAME?</v>
      </c>
      <c r="M4182" s="195" t="e">
        <f ca="1">_xll.BInterpol(cf!$A$2:$A$68,cf!$C$2:$C$68,params!B4182,"cubic")</f>
        <v>#NAME?</v>
      </c>
      <c r="N4182" s="195" t="e">
        <f ca="1">+_xll.BInterpol(#REF!,#REF!,params!B4182,"cubic")</f>
        <v>#NAME?</v>
      </c>
      <c r="O4182" s="153" t="e">
        <f t="shared" ca="1" si="526"/>
        <v>#NAME?</v>
      </c>
    </row>
    <row r="4183" spans="1:15">
      <c r="A4183">
        <v>4180</v>
      </c>
      <c r="B4183">
        <f t="shared" si="524"/>
        <v>16.72</v>
      </c>
      <c r="C4183" s="151" t="e">
        <f ca="1">+_xll.BInterpol(Boost!$R$6:$R$66,Boost!$AZ$6:$AZ$66,params!B4183,"cubic")</f>
        <v>#NAME?</v>
      </c>
      <c r="D4183" s="151" t="e">
        <f ca="1">+_xll.BInterpol(Boost!$R$6:$R$66,Boost!$AX$6:$AX$66,params!B4183,"cubic")</f>
        <v>#NAME?</v>
      </c>
      <c r="E4183" s="198" t="e">
        <f t="shared" ca="1" si="527"/>
        <v>#NAME?</v>
      </c>
      <c r="F4183" s="151" t="e">
        <f ca="1">+_xll.BInterpol(Boost!$R$6:$R$66,Boost!$AY$6:$AY$66,params!B4183,"cubic")</f>
        <v>#NAME?</v>
      </c>
      <c r="G4183" s="151" t="e">
        <f ca="1">_xll.BInterpol(cf!$A$2:$A$68,cf!$B$2:$B$68,params!B4183,"cubic")/100</f>
        <v>#NAME?</v>
      </c>
      <c r="H4183" s="199" t="e">
        <f t="shared" ca="1" si="528"/>
        <v>#NAME?</v>
      </c>
      <c r="I4183" s="152">
        <f t="shared" si="531"/>
        <v>0.24320787478254924</v>
      </c>
      <c r="J4183" s="152">
        <f t="shared" si="529"/>
        <v>5.045449014540182E-5</v>
      </c>
      <c r="K4183" s="3" t="e">
        <f t="shared" ca="1" si="525"/>
        <v>#NAME?</v>
      </c>
      <c r="L4183" s="153" t="e">
        <f t="shared" ca="1" si="530"/>
        <v>#NAME?</v>
      </c>
      <c r="M4183" s="195" t="e">
        <f ca="1">_xll.BInterpol(cf!$A$2:$A$68,cf!$C$2:$C$68,params!B4183,"cubic")</f>
        <v>#NAME?</v>
      </c>
      <c r="N4183" s="195" t="e">
        <f ca="1">+_xll.BInterpol(#REF!,#REF!,params!B4183,"cubic")</f>
        <v>#NAME?</v>
      </c>
      <c r="O4183" s="153" t="e">
        <f t="shared" ca="1" si="526"/>
        <v>#NAME?</v>
      </c>
    </row>
    <row r="4184" spans="1:15">
      <c r="A4184">
        <v>4181</v>
      </c>
      <c r="B4184">
        <f t="shared" si="524"/>
        <v>16.724</v>
      </c>
      <c r="C4184" s="151" t="e">
        <f ca="1">+_xll.BInterpol(Boost!$R$6:$R$66,Boost!$AZ$6:$AZ$66,params!B4184,"cubic")</f>
        <v>#NAME?</v>
      </c>
      <c r="D4184" s="151" t="e">
        <f ca="1">+_xll.BInterpol(Boost!$R$6:$R$66,Boost!$AX$6:$AX$66,params!B4184,"cubic")</f>
        <v>#NAME?</v>
      </c>
      <c r="E4184" s="198" t="e">
        <f t="shared" ca="1" si="527"/>
        <v>#NAME?</v>
      </c>
      <c r="F4184" s="151" t="e">
        <f ca="1">+_xll.BInterpol(Boost!$R$6:$R$66,Boost!$AY$6:$AY$66,params!B4184,"cubic")</f>
        <v>#NAME?</v>
      </c>
      <c r="G4184" s="151" t="e">
        <f ca="1">_xll.BInterpol(cf!$A$2:$A$68,cf!$B$2:$B$68,params!B4184,"cubic")/100</f>
        <v>#NAME?</v>
      </c>
      <c r="H4184" s="199" t="e">
        <f t="shared" ca="1" si="528"/>
        <v>#NAME?</v>
      </c>
      <c r="I4184" s="152">
        <f t="shared" si="531"/>
        <v>0.24325832590917418</v>
      </c>
      <c r="J4184" s="152">
        <f t="shared" si="529"/>
        <v>5.0451126624939668E-5</v>
      </c>
      <c r="K4184" s="3" t="e">
        <f t="shared" ca="1" si="525"/>
        <v>#NAME?</v>
      </c>
      <c r="L4184" s="153" t="e">
        <f t="shared" ca="1" si="530"/>
        <v>#NAME?</v>
      </c>
      <c r="M4184" s="195" t="e">
        <f ca="1">_xll.BInterpol(cf!$A$2:$A$68,cf!$C$2:$C$68,params!B4184,"cubic")</f>
        <v>#NAME?</v>
      </c>
      <c r="N4184" s="195" t="e">
        <f ca="1">+_xll.BInterpol(#REF!,#REF!,params!B4184,"cubic")</f>
        <v>#NAME?</v>
      </c>
      <c r="O4184" s="153" t="e">
        <f t="shared" ca="1" si="526"/>
        <v>#NAME?</v>
      </c>
    </row>
    <row r="4185" spans="1:15">
      <c r="A4185">
        <v>4182</v>
      </c>
      <c r="B4185">
        <f t="shared" si="524"/>
        <v>16.728000000000002</v>
      </c>
      <c r="C4185" s="151" t="e">
        <f ca="1">+_xll.BInterpol(Boost!$R$6:$R$66,Boost!$AZ$6:$AZ$66,params!B4185,"cubic")</f>
        <v>#NAME?</v>
      </c>
      <c r="D4185" s="151" t="e">
        <f ca="1">+_xll.BInterpol(Boost!$R$6:$R$66,Boost!$AX$6:$AX$66,params!B4185,"cubic")</f>
        <v>#NAME?</v>
      </c>
      <c r="E4185" s="198" t="e">
        <f t="shared" ca="1" si="527"/>
        <v>#NAME?</v>
      </c>
      <c r="F4185" s="151" t="e">
        <f ca="1">+_xll.BInterpol(Boost!$R$6:$R$66,Boost!$AY$6:$AY$66,params!B4185,"cubic")</f>
        <v>#NAME?</v>
      </c>
      <c r="G4185" s="151" t="e">
        <f ca="1">_xll.BInterpol(cf!$A$2:$A$68,cf!$B$2:$B$68,params!B4185,"cubic")/100</f>
        <v>#NAME?</v>
      </c>
      <c r="H4185" s="199" t="e">
        <f t="shared" ca="1" si="528"/>
        <v>#NAME?</v>
      </c>
      <c r="I4185" s="152">
        <f t="shared" si="531"/>
        <v>0.24330877367250281</v>
      </c>
      <c r="J4185" s="152">
        <f t="shared" si="529"/>
        <v>5.0447763328631545E-5</v>
      </c>
      <c r="K4185" s="3" t="e">
        <f t="shared" ca="1" si="525"/>
        <v>#NAME?</v>
      </c>
      <c r="L4185" s="153" t="e">
        <f t="shared" ca="1" si="530"/>
        <v>#NAME?</v>
      </c>
      <c r="M4185" s="195" t="e">
        <f ca="1">_xll.BInterpol(cf!$A$2:$A$68,cf!$C$2:$C$68,params!B4185,"cubic")</f>
        <v>#NAME?</v>
      </c>
      <c r="N4185" s="195" t="e">
        <f ca="1">+_xll.BInterpol(#REF!,#REF!,params!B4185,"cubic")</f>
        <v>#NAME?</v>
      </c>
      <c r="O4185" s="153" t="e">
        <f t="shared" ca="1" si="526"/>
        <v>#NAME?</v>
      </c>
    </row>
    <row r="4186" spans="1:15">
      <c r="A4186">
        <v>4183</v>
      </c>
      <c r="B4186">
        <f t="shared" si="524"/>
        <v>16.731999999999999</v>
      </c>
      <c r="C4186" s="151" t="e">
        <f ca="1">+_xll.BInterpol(Boost!$R$6:$R$66,Boost!$AZ$6:$AZ$66,params!B4186,"cubic")</f>
        <v>#NAME?</v>
      </c>
      <c r="D4186" s="151" t="e">
        <f ca="1">+_xll.BInterpol(Boost!$R$6:$R$66,Boost!$AX$6:$AX$66,params!B4186,"cubic")</f>
        <v>#NAME?</v>
      </c>
      <c r="E4186" s="198" t="e">
        <f t="shared" ca="1" si="527"/>
        <v>#NAME?</v>
      </c>
      <c r="F4186" s="151" t="e">
        <f ca="1">+_xll.BInterpol(Boost!$R$6:$R$66,Boost!$AY$6:$AY$66,params!B4186,"cubic")</f>
        <v>#NAME?</v>
      </c>
      <c r="G4186" s="151" t="e">
        <f ca="1">_xll.BInterpol(cf!$A$2:$A$68,cf!$B$2:$B$68,params!B4186,"cubic")/100</f>
        <v>#NAME?</v>
      </c>
      <c r="H4186" s="199" t="e">
        <f t="shared" ca="1" si="528"/>
        <v>#NAME?</v>
      </c>
      <c r="I4186" s="152">
        <f t="shared" si="531"/>
        <v>0.24335921807275929</v>
      </c>
      <c r="J4186" s="152">
        <f t="shared" si="529"/>
        <v>5.0444400256477451E-5</v>
      </c>
      <c r="K4186" s="3" t="e">
        <f t="shared" ca="1" si="525"/>
        <v>#NAME?</v>
      </c>
      <c r="L4186" s="153" t="e">
        <f t="shared" ca="1" si="530"/>
        <v>#NAME?</v>
      </c>
      <c r="M4186" s="195" t="e">
        <f ca="1">_xll.BInterpol(cf!$A$2:$A$68,cf!$C$2:$C$68,params!B4186,"cubic")</f>
        <v>#NAME?</v>
      </c>
      <c r="N4186" s="195" t="e">
        <f ca="1">+_xll.BInterpol(#REF!,#REF!,params!B4186,"cubic")</f>
        <v>#NAME?</v>
      </c>
      <c r="O4186" s="153" t="e">
        <f t="shared" ca="1" si="526"/>
        <v>#NAME?</v>
      </c>
    </row>
    <row r="4187" spans="1:15">
      <c r="A4187">
        <v>4184</v>
      </c>
      <c r="B4187">
        <f t="shared" si="524"/>
        <v>16.736000000000001</v>
      </c>
      <c r="C4187" s="151" t="e">
        <f ca="1">+_xll.BInterpol(Boost!$R$6:$R$66,Boost!$AZ$6:$AZ$66,params!B4187,"cubic")</f>
        <v>#NAME?</v>
      </c>
      <c r="D4187" s="151" t="e">
        <f ca="1">+_xll.BInterpol(Boost!$R$6:$R$66,Boost!$AX$6:$AX$66,params!B4187,"cubic")</f>
        <v>#NAME?</v>
      </c>
      <c r="E4187" s="198" t="e">
        <f t="shared" ca="1" si="527"/>
        <v>#NAME?</v>
      </c>
      <c r="F4187" s="151" t="e">
        <f ca="1">+_xll.BInterpol(Boost!$R$6:$R$66,Boost!$AY$6:$AY$66,params!B4187,"cubic")</f>
        <v>#NAME?</v>
      </c>
      <c r="G4187" s="151" t="e">
        <f ca="1">_xll.BInterpol(cf!$A$2:$A$68,cf!$B$2:$B$68,params!B4187,"cubic")/100</f>
        <v>#NAME?</v>
      </c>
      <c r="H4187" s="199" t="e">
        <f t="shared" ca="1" si="528"/>
        <v>#NAME?</v>
      </c>
      <c r="I4187" s="152">
        <f t="shared" si="531"/>
        <v>0.24340965911016788</v>
      </c>
      <c r="J4187" s="152">
        <f t="shared" si="529"/>
        <v>5.0441037408588407E-5</v>
      </c>
      <c r="K4187" s="3" t="e">
        <f t="shared" ca="1" si="525"/>
        <v>#NAME?</v>
      </c>
      <c r="L4187" s="153" t="e">
        <f t="shared" ca="1" si="530"/>
        <v>#NAME?</v>
      </c>
      <c r="M4187" s="195" t="e">
        <f ca="1">_xll.BInterpol(cf!$A$2:$A$68,cf!$C$2:$C$68,params!B4187,"cubic")</f>
        <v>#NAME?</v>
      </c>
      <c r="N4187" s="195" t="e">
        <f ca="1">+_xll.BInterpol(#REF!,#REF!,params!B4187,"cubic")</f>
        <v>#NAME?</v>
      </c>
      <c r="O4187" s="153" t="e">
        <f t="shared" ca="1" si="526"/>
        <v>#NAME?</v>
      </c>
    </row>
    <row r="4188" spans="1:15">
      <c r="A4188">
        <v>4185</v>
      </c>
      <c r="B4188">
        <f t="shared" si="524"/>
        <v>16.739999999999998</v>
      </c>
      <c r="C4188" s="151" t="e">
        <f ca="1">+_xll.BInterpol(Boost!$R$6:$R$66,Boost!$AZ$6:$AZ$66,params!B4188,"cubic")</f>
        <v>#NAME?</v>
      </c>
      <c r="D4188" s="151" t="e">
        <f ca="1">+_xll.BInterpol(Boost!$R$6:$R$66,Boost!$AX$6:$AX$66,params!B4188,"cubic")</f>
        <v>#NAME?</v>
      </c>
      <c r="E4188" s="198" t="e">
        <f t="shared" ca="1" si="527"/>
        <v>#NAME?</v>
      </c>
      <c r="F4188" s="151" t="e">
        <f ca="1">+_xll.BInterpol(Boost!$R$6:$R$66,Boost!$AY$6:$AY$66,params!B4188,"cubic")</f>
        <v>#NAME?</v>
      </c>
      <c r="G4188" s="151" t="e">
        <f ca="1">_xll.BInterpol(cf!$A$2:$A$68,cf!$B$2:$B$68,params!B4188,"cubic")/100</f>
        <v>#NAME?</v>
      </c>
      <c r="H4188" s="199" t="e">
        <f t="shared" ca="1" si="528"/>
        <v>#NAME?</v>
      </c>
      <c r="I4188" s="152">
        <f t="shared" si="531"/>
        <v>0.24346009678495262</v>
      </c>
      <c r="J4188" s="152">
        <f t="shared" si="529"/>
        <v>5.043767478474237E-5</v>
      </c>
      <c r="K4188" s="3" t="e">
        <f t="shared" ca="1" si="525"/>
        <v>#NAME?</v>
      </c>
      <c r="L4188" s="153" t="e">
        <f t="shared" ca="1" si="530"/>
        <v>#NAME?</v>
      </c>
      <c r="M4188" s="195" t="e">
        <f ca="1">_xll.BInterpol(cf!$A$2:$A$68,cf!$C$2:$C$68,params!B4188,"cubic")</f>
        <v>#NAME?</v>
      </c>
      <c r="N4188" s="195" t="e">
        <f ca="1">+_xll.BInterpol(#REF!,#REF!,params!B4188,"cubic")</f>
        <v>#NAME?</v>
      </c>
      <c r="O4188" s="153" t="e">
        <f t="shared" ca="1" si="526"/>
        <v>#NAME?</v>
      </c>
    </row>
    <row r="4189" spans="1:15">
      <c r="A4189">
        <v>4186</v>
      </c>
      <c r="B4189">
        <f t="shared" si="524"/>
        <v>16.744</v>
      </c>
      <c r="C4189" s="151" t="e">
        <f ca="1">+_xll.BInterpol(Boost!$R$6:$R$66,Boost!$AZ$6:$AZ$66,params!B4189,"cubic")</f>
        <v>#NAME?</v>
      </c>
      <c r="D4189" s="151" t="e">
        <f ca="1">+_xll.BInterpol(Boost!$R$6:$R$66,Boost!$AX$6:$AX$66,params!B4189,"cubic")</f>
        <v>#NAME?</v>
      </c>
      <c r="E4189" s="198" t="e">
        <f t="shared" ca="1" si="527"/>
        <v>#NAME?</v>
      </c>
      <c r="F4189" s="151" t="e">
        <f ca="1">+_xll.BInterpol(Boost!$R$6:$R$66,Boost!$AY$6:$AY$66,params!B4189,"cubic")</f>
        <v>#NAME?</v>
      </c>
      <c r="G4189" s="151" t="e">
        <f ca="1">_xll.BInterpol(cf!$A$2:$A$68,cf!$B$2:$B$68,params!B4189,"cubic")/100</f>
        <v>#NAME?</v>
      </c>
      <c r="H4189" s="199" t="e">
        <f t="shared" ca="1" si="528"/>
        <v>#NAME?</v>
      </c>
      <c r="I4189" s="152">
        <f t="shared" si="531"/>
        <v>0.24351053109733789</v>
      </c>
      <c r="J4189" s="152">
        <f t="shared" si="529"/>
        <v>5.0434312385272406E-5</v>
      </c>
      <c r="K4189" s="3" t="e">
        <f t="shared" ca="1" si="525"/>
        <v>#NAME?</v>
      </c>
      <c r="L4189" s="153" t="e">
        <f t="shared" ca="1" si="530"/>
        <v>#NAME?</v>
      </c>
      <c r="M4189" s="195" t="e">
        <f ca="1">_xll.BInterpol(cf!$A$2:$A$68,cf!$C$2:$C$68,params!B4189,"cubic")</f>
        <v>#NAME?</v>
      </c>
      <c r="N4189" s="195" t="e">
        <f ca="1">+_xll.BInterpol(#REF!,#REF!,params!B4189,"cubic")</f>
        <v>#NAME?</v>
      </c>
      <c r="O4189" s="153" t="e">
        <f t="shared" ca="1" si="526"/>
        <v>#NAME?</v>
      </c>
    </row>
    <row r="4190" spans="1:15">
      <c r="A4190">
        <v>4187</v>
      </c>
      <c r="B4190">
        <f t="shared" si="524"/>
        <v>16.748000000000001</v>
      </c>
      <c r="C4190" s="151" t="e">
        <f ca="1">+_xll.BInterpol(Boost!$R$6:$R$66,Boost!$AZ$6:$AZ$66,params!B4190,"cubic")</f>
        <v>#NAME?</v>
      </c>
      <c r="D4190" s="151" t="e">
        <f ca="1">+_xll.BInterpol(Boost!$R$6:$R$66,Boost!$AX$6:$AX$66,params!B4190,"cubic")</f>
        <v>#NAME?</v>
      </c>
      <c r="E4190" s="198" t="e">
        <f t="shared" ca="1" si="527"/>
        <v>#NAME?</v>
      </c>
      <c r="F4190" s="151" t="e">
        <f ca="1">+_xll.BInterpol(Boost!$R$6:$R$66,Boost!$AY$6:$AY$66,params!B4190,"cubic")</f>
        <v>#NAME?</v>
      </c>
      <c r="G4190" s="151" t="e">
        <f ca="1">_xll.BInterpol(cf!$A$2:$A$68,cf!$B$2:$B$68,params!B4190,"cubic")/100</f>
        <v>#NAME?</v>
      </c>
      <c r="H4190" s="199" t="e">
        <f t="shared" ca="1" si="528"/>
        <v>#NAME?</v>
      </c>
      <c r="I4190" s="152">
        <f t="shared" si="531"/>
        <v>0.24356096204754774</v>
      </c>
      <c r="J4190" s="152">
        <f t="shared" si="529"/>
        <v>5.0430950209845449E-5</v>
      </c>
      <c r="K4190" s="3" t="e">
        <f t="shared" ca="1" si="525"/>
        <v>#NAME?</v>
      </c>
      <c r="L4190" s="153" t="e">
        <f t="shared" ca="1" si="530"/>
        <v>#NAME?</v>
      </c>
      <c r="M4190" s="195" t="e">
        <f ca="1">_xll.BInterpol(cf!$A$2:$A$68,cf!$C$2:$C$68,params!B4190,"cubic")</f>
        <v>#NAME?</v>
      </c>
      <c r="N4190" s="195" t="e">
        <f ca="1">+_xll.BInterpol(#REF!,#REF!,params!B4190,"cubic")</f>
        <v>#NAME?</v>
      </c>
      <c r="O4190" s="153" t="e">
        <f t="shared" ca="1" si="526"/>
        <v>#NAME?</v>
      </c>
    </row>
    <row r="4191" spans="1:15">
      <c r="A4191">
        <v>4188</v>
      </c>
      <c r="B4191">
        <f t="shared" si="524"/>
        <v>16.751999999999999</v>
      </c>
      <c r="C4191" s="151" t="e">
        <f ca="1">+_xll.BInterpol(Boost!$R$6:$R$66,Boost!$AZ$6:$AZ$66,params!B4191,"cubic")</f>
        <v>#NAME?</v>
      </c>
      <c r="D4191" s="151" t="e">
        <f ca="1">+_xll.BInterpol(Boost!$R$6:$R$66,Boost!$AX$6:$AX$66,params!B4191,"cubic")</f>
        <v>#NAME?</v>
      </c>
      <c r="E4191" s="198" t="e">
        <f t="shared" ca="1" si="527"/>
        <v>#NAME?</v>
      </c>
      <c r="F4191" s="151" t="e">
        <f ca="1">+_xll.BInterpol(Boost!$R$6:$R$66,Boost!$AY$6:$AY$66,params!B4191,"cubic")</f>
        <v>#NAME?</v>
      </c>
      <c r="G4191" s="151" t="e">
        <f ca="1">_xll.BInterpol(cf!$A$2:$A$68,cf!$B$2:$B$68,params!B4191,"cubic")/100</f>
        <v>#NAME?</v>
      </c>
      <c r="H4191" s="199" t="e">
        <f t="shared" ca="1" si="528"/>
        <v>#NAME?</v>
      </c>
      <c r="I4191" s="152">
        <f t="shared" si="531"/>
        <v>0.2436113896358062</v>
      </c>
      <c r="J4191" s="152">
        <f t="shared" si="529"/>
        <v>5.0427588258461498E-5</v>
      </c>
      <c r="K4191" s="3" t="e">
        <f t="shared" ca="1" si="525"/>
        <v>#NAME?</v>
      </c>
      <c r="L4191" s="153" t="e">
        <f t="shared" ca="1" si="530"/>
        <v>#NAME?</v>
      </c>
      <c r="M4191" s="195" t="e">
        <f ca="1">_xll.BInterpol(cf!$A$2:$A$68,cf!$C$2:$C$68,params!B4191,"cubic")</f>
        <v>#NAME?</v>
      </c>
      <c r="N4191" s="195" t="e">
        <f ca="1">+_xll.BInterpol(#REF!,#REF!,params!B4191,"cubic")</f>
        <v>#NAME?</v>
      </c>
      <c r="O4191" s="153" t="e">
        <f t="shared" ca="1" si="526"/>
        <v>#NAME?</v>
      </c>
    </row>
    <row r="4192" spans="1:15">
      <c r="A4192">
        <v>4189</v>
      </c>
      <c r="B4192">
        <f t="shared" si="524"/>
        <v>16.756</v>
      </c>
      <c r="C4192" s="151" t="e">
        <f ca="1">+_xll.BInterpol(Boost!$R$6:$R$66,Boost!$AZ$6:$AZ$66,params!B4192,"cubic")</f>
        <v>#NAME?</v>
      </c>
      <c r="D4192" s="151" t="e">
        <f ca="1">+_xll.BInterpol(Boost!$R$6:$R$66,Boost!$AX$6:$AX$66,params!B4192,"cubic")</f>
        <v>#NAME?</v>
      </c>
      <c r="E4192" s="198" t="e">
        <f t="shared" ca="1" si="527"/>
        <v>#NAME?</v>
      </c>
      <c r="F4192" s="151" t="e">
        <f ca="1">+_xll.BInterpol(Boost!$R$6:$R$66,Boost!$AY$6:$AY$66,params!B4192,"cubic")</f>
        <v>#NAME?</v>
      </c>
      <c r="G4192" s="151" t="e">
        <f ca="1">_xll.BInterpol(cf!$A$2:$A$68,cf!$B$2:$B$68,params!B4192,"cubic")/100</f>
        <v>#NAME?</v>
      </c>
      <c r="H4192" s="199" t="e">
        <f t="shared" ca="1" si="528"/>
        <v>#NAME?</v>
      </c>
      <c r="I4192" s="152">
        <f t="shared" si="531"/>
        <v>0.24366181386233765</v>
      </c>
      <c r="J4192" s="152">
        <f t="shared" si="529"/>
        <v>5.042422653145362E-5</v>
      </c>
      <c r="K4192" s="3" t="e">
        <f t="shared" ca="1" si="525"/>
        <v>#NAME?</v>
      </c>
      <c r="L4192" s="153" t="e">
        <f t="shared" ca="1" si="530"/>
        <v>#NAME?</v>
      </c>
      <c r="M4192" s="195" t="e">
        <f ca="1">_xll.BInterpol(cf!$A$2:$A$68,cf!$C$2:$C$68,params!B4192,"cubic")</f>
        <v>#NAME?</v>
      </c>
      <c r="N4192" s="195" t="e">
        <f ca="1">+_xll.BInterpol(#REF!,#REF!,params!B4192,"cubic")</f>
        <v>#NAME?</v>
      </c>
      <c r="O4192" s="153" t="e">
        <f t="shared" ca="1" si="526"/>
        <v>#NAME?</v>
      </c>
    </row>
    <row r="4193" spans="1:15">
      <c r="A4193">
        <v>4190</v>
      </c>
      <c r="B4193">
        <f t="shared" si="524"/>
        <v>16.760000000000002</v>
      </c>
      <c r="C4193" s="151" t="e">
        <f ca="1">+_xll.BInterpol(Boost!$R$6:$R$66,Boost!$AZ$6:$AZ$66,params!B4193,"cubic")</f>
        <v>#NAME?</v>
      </c>
      <c r="D4193" s="151" t="e">
        <f ca="1">+_xll.BInterpol(Boost!$R$6:$R$66,Boost!$AX$6:$AX$66,params!B4193,"cubic")</f>
        <v>#NAME?</v>
      </c>
      <c r="E4193" s="198" t="e">
        <f t="shared" ca="1" si="527"/>
        <v>#NAME?</v>
      </c>
      <c r="F4193" s="151" t="e">
        <f ca="1">+_xll.BInterpol(Boost!$R$6:$R$66,Boost!$AY$6:$AY$66,params!B4193,"cubic")</f>
        <v>#NAME?</v>
      </c>
      <c r="G4193" s="151" t="e">
        <f ca="1">_xll.BInterpol(cf!$A$2:$A$68,cf!$B$2:$B$68,params!B4193,"cubic")/100</f>
        <v>#NAME?</v>
      </c>
      <c r="H4193" s="199" t="e">
        <f t="shared" ca="1" si="528"/>
        <v>#NAME?</v>
      </c>
      <c r="I4193" s="152">
        <f t="shared" si="531"/>
        <v>0.24371223472736603</v>
      </c>
      <c r="J4193" s="152">
        <f t="shared" si="529"/>
        <v>5.0420865028377726E-5</v>
      </c>
      <c r="K4193" s="3" t="e">
        <f t="shared" ca="1" si="525"/>
        <v>#NAME?</v>
      </c>
      <c r="L4193" s="153" t="e">
        <f t="shared" ca="1" si="530"/>
        <v>#NAME?</v>
      </c>
      <c r="M4193" s="195" t="e">
        <f ca="1">_xll.BInterpol(cf!$A$2:$A$68,cf!$C$2:$C$68,params!B4193,"cubic")</f>
        <v>#NAME?</v>
      </c>
      <c r="N4193" s="195" t="e">
        <f ca="1">+_xll.BInterpol(#REF!,#REF!,params!B4193,"cubic")</f>
        <v>#NAME?</v>
      </c>
      <c r="O4193" s="153" t="e">
        <f t="shared" ca="1" si="526"/>
        <v>#NAME?</v>
      </c>
    </row>
    <row r="4194" spans="1:15">
      <c r="A4194">
        <v>4191</v>
      </c>
      <c r="B4194">
        <f t="shared" si="524"/>
        <v>16.763999999999999</v>
      </c>
      <c r="C4194" s="151" t="e">
        <f ca="1">+_xll.BInterpol(Boost!$R$6:$R$66,Boost!$AZ$6:$AZ$66,params!B4194,"cubic")</f>
        <v>#NAME?</v>
      </c>
      <c r="D4194" s="151" t="e">
        <f ca="1">+_xll.BInterpol(Boost!$R$6:$R$66,Boost!$AX$6:$AX$66,params!B4194,"cubic")</f>
        <v>#NAME?</v>
      </c>
      <c r="E4194" s="198" t="e">
        <f t="shared" ca="1" si="527"/>
        <v>#NAME?</v>
      </c>
      <c r="F4194" s="151" t="e">
        <f ca="1">+_xll.BInterpol(Boost!$R$6:$R$66,Boost!$AY$6:$AY$66,params!B4194,"cubic")</f>
        <v>#NAME?</v>
      </c>
      <c r="G4194" s="151" t="e">
        <f ca="1">_xll.BInterpol(cf!$A$2:$A$68,cf!$B$2:$B$68,params!B4194,"cubic")/100</f>
        <v>#NAME?</v>
      </c>
      <c r="H4194" s="199" t="e">
        <f t="shared" ca="1" si="528"/>
        <v>#NAME?</v>
      </c>
      <c r="I4194" s="152">
        <f t="shared" si="531"/>
        <v>0.24376265223111537</v>
      </c>
      <c r="J4194" s="152">
        <f t="shared" si="529"/>
        <v>5.0417503749344839E-5</v>
      </c>
      <c r="K4194" s="3" t="e">
        <f t="shared" ca="1" si="525"/>
        <v>#NAME?</v>
      </c>
      <c r="L4194" s="153" t="e">
        <f t="shared" ca="1" si="530"/>
        <v>#NAME?</v>
      </c>
      <c r="M4194" s="195" t="e">
        <f ca="1">_xll.BInterpol(cf!$A$2:$A$68,cf!$C$2:$C$68,params!B4194,"cubic")</f>
        <v>#NAME?</v>
      </c>
      <c r="N4194" s="195" t="e">
        <f ca="1">+_xll.BInterpol(#REF!,#REF!,params!B4194,"cubic")</f>
        <v>#NAME?</v>
      </c>
      <c r="O4194" s="153" t="e">
        <f t="shared" ca="1" si="526"/>
        <v>#NAME?</v>
      </c>
    </row>
    <row r="4195" spans="1:15">
      <c r="A4195">
        <v>4192</v>
      </c>
      <c r="B4195">
        <f t="shared" si="524"/>
        <v>16.768000000000001</v>
      </c>
      <c r="C4195" s="151" t="e">
        <f ca="1">+_xll.BInterpol(Boost!$R$6:$R$66,Boost!$AZ$6:$AZ$66,params!B4195,"cubic")</f>
        <v>#NAME?</v>
      </c>
      <c r="D4195" s="151" t="e">
        <f ca="1">+_xll.BInterpol(Boost!$R$6:$R$66,Boost!$AX$6:$AX$66,params!B4195,"cubic")</f>
        <v>#NAME?</v>
      </c>
      <c r="E4195" s="198" t="e">
        <f t="shared" ca="1" si="527"/>
        <v>#NAME?</v>
      </c>
      <c r="F4195" s="151" t="e">
        <f ca="1">+_xll.BInterpol(Boost!$R$6:$R$66,Boost!$AY$6:$AY$66,params!B4195,"cubic")</f>
        <v>#NAME?</v>
      </c>
      <c r="G4195" s="151" t="e">
        <f ca="1">_xll.BInterpol(cf!$A$2:$A$68,cf!$B$2:$B$68,params!B4195,"cubic")/100</f>
        <v>#NAME?</v>
      </c>
      <c r="H4195" s="199" t="e">
        <f t="shared" ca="1" si="528"/>
        <v>#NAME?</v>
      </c>
      <c r="I4195" s="152">
        <f t="shared" si="531"/>
        <v>0.24381306637380984</v>
      </c>
      <c r="J4195" s="152">
        <f t="shared" si="529"/>
        <v>5.041414269446598E-5</v>
      </c>
      <c r="K4195" s="3" t="e">
        <f t="shared" ca="1" si="525"/>
        <v>#NAME?</v>
      </c>
      <c r="L4195" s="153" t="e">
        <f t="shared" ca="1" si="530"/>
        <v>#NAME?</v>
      </c>
      <c r="M4195" s="195" t="e">
        <f ca="1">_xll.BInterpol(cf!$A$2:$A$68,cf!$C$2:$C$68,params!B4195,"cubic")</f>
        <v>#NAME?</v>
      </c>
      <c r="N4195" s="195" t="e">
        <f ca="1">+_xll.BInterpol(#REF!,#REF!,params!B4195,"cubic")</f>
        <v>#NAME?</v>
      </c>
      <c r="O4195" s="153" t="e">
        <f t="shared" ca="1" si="526"/>
        <v>#NAME?</v>
      </c>
    </row>
    <row r="4196" spans="1:15">
      <c r="A4196">
        <v>4193</v>
      </c>
      <c r="B4196">
        <f t="shared" si="524"/>
        <v>16.771999999999998</v>
      </c>
      <c r="C4196" s="151" t="e">
        <f ca="1">+_xll.BInterpol(Boost!$R$6:$R$66,Boost!$AZ$6:$AZ$66,params!B4196,"cubic")</f>
        <v>#NAME?</v>
      </c>
      <c r="D4196" s="151" t="e">
        <f ca="1">+_xll.BInterpol(Boost!$R$6:$R$66,Boost!$AX$6:$AX$66,params!B4196,"cubic")</f>
        <v>#NAME?</v>
      </c>
      <c r="E4196" s="198" t="e">
        <f t="shared" ca="1" si="527"/>
        <v>#NAME?</v>
      </c>
      <c r="F4196" s="151" t="e">
        <f ca="1">+_xll.BInterpol(Boost!$R$6:$R$66,Boost!$AY$6:$AY$66,params!B4196,"cubic")</f>
        <v>#NAME?</v>
      </c>
      <c r="G4196" s="151" t="e">
        <f ca="1">_xll.BInterpol(cf!$A$2:$A$68,cf!$B$2:$B$68,params!B4196,"cubic")/100</f>
        <v>#NAME?</v>
      </c>
      <c r="H4196" s="199" t="e">
        <f t="shared" ca="1" si="528"/>
        <v>#NAME?</v>
      </c>
      <c r="I4196" s="152">
        <f t="shared" si="531"/>
        <v>0.24386347715567347</v>
      </c>
      <c r="J4196" s="152">
        <f t="shared" si="529"/>
        <v>5.0410781863630127E-5</v>
      </c>
      <c r="K4196" s="3" t="e">
        <f t="shared" ca="1" si="525"/>
        <v>#NAME?</v>
      </c>
      <c r="L4196" s="153" t="e">
        <f t="shared" ca="1" si="530"/>
        <v>#NAME?</v>
      </c>
      <c r="M4196" s="195" t="e">
        <f ca="1">_xll.BInterpol(cf!$A$2:$A$68,cf!$C$2:$C$68,params!B4196,"cubic")</f>
        <v>#NAME?</v>
      </c>
      <c r="N4196" s="195" t="e">
        <f ca="1">+_xll.BInterpol(#REF!,#REF!,params!B4196,"cubic")</f>
        <v>#NAME?</v>
      </c>
      <c r="O4196" s="153" t="e">
        <f t="shared" ca="1" si="526"/>
        <v>#NAME?</v>
      </c>
    </row>
    <row r="4197" spans="1:15">
      <c r="A4197">
        <v>4194</v>
      </c>
      <c r="B4197">
        <f t="shared" si="524"/>
        <v>16.776</v>
      </c>
      <c r="C4197" s="151" t="e">
        <f ca="1">+_xll.BInterpol(Boost!$R$6:$R$66,Boost!$AZ$6:$AZ$66,params!B4197,"cubic")</f>
        <v>#NAME?</v>
      </c>
      <c r="D4197" s="151" t="e">
        <f ca="1">+_xll.BInterpol(Boost!$R$6:$R$66,Boost!$AX$6:$AX$66,params!B4197,"cubic")</f>
        <v>#NAME?</v>
      </c>
      <c r="E4197" s="198" t="e">
        <f t="shared" ca="1" si="527"/>
        <v>#NAME?</v>
      </c>
      <c r="F4197" s="151" t="e">
        <f ca="1">+_xll.BInterpol(Boost!$R$6:$R$66,Boost!$AY$6:$AY$66,params!B4197,"cubic")</f>
        <v>#NAME?</v>
      </c>
      <c r="G4197" s="151" t="e">
        <f ca="1">_xll.BInterpol(cf!$A$2:$A$68,cf!$B$2:$B$68,params!B4197,"cubic")/100</f>
        <v>#NAME?</v>
      </c>
      <c r="H4197" s="199" t="e">
        <f t="shared" ca="1" si="528"/>
        <v>#NAME?</v>
      </c>
      <c r="I4197" s="152">
        <f t="shared" si="531"/>
        <v>0.24391388457693042</v>
      </c>
      <c r="J4197" s="152">
        <f t="shared" si="529"/>
        <v>5.0407421256948304E-5</v>
      </c>
      <c r="K4197" s="3" t="e">
        <f t="shared" ca="1" si="525"/>
        <v>#NAME?</v>
      </c>
      <c r="L4197" s="153" t="e">
        <f t="shared" ca="1" si="530"/>
        <v>#NAME?</v>
      </c>
      <c r="M4197" s="195" t="e">
        <f ca="1">_xll.BInterpol(cf!$A$2:$A$68,cf!$C$2:$C$68,params!B4197,"cubic")</f>
        <v>#NAME?</v>
      </c>
      <c r="N4197" s="195" t="e">
        <f ca="1">+_xll.BInterpol(#REF!,#REF!,params!B4197,"cubic")</f>
        <v>#NAME?</v>
      </c>
      <c r="O4197" s="153" t="e">
        <f t="shared" ca="1" si="526"/>
        <v>#NAME?</v>
      </c>
    </row>
    <row r="4198" spans="1:15">
      <c r="A4198">
        <v>4195</v>
      </c>
      <c r="B4198">
        <f t="shared" si="524"/>
        <v>16.78</v>
      </c>
      <c r="C4198" s="151" t="e">
        <f ca="1">+_xll.BInterpol(Boost!$R$6:$R$66,Boost!$AZ$6:$AZ$66,params!B4198,"cubic")</f>
        <v>#NAME?</v>
      </c>
      <c r="D4198" s="151" t="e">
        <f ca="1">+_xll.BInterpol(Boost!$R$6:$R$66,Boost!$AX$6:$AX$66,params!B4198,"cubic")</f>
        <v>#NAME?</v>
      </c>
      <c r="E4198" s="198" t="e">
        <f t="shared" ca="1" si="527"/>
        <v>#NAME?</v>
      </c>
      <c r="F4198" s="151" t="e">
        <f ca="1">+_xll.BInterpol(Boost!$R$6:$R$66,Boost!$AY$6:$AY$66,params!B4198,"cubic")</f>
        <v>#NAME?</v>
      </c>
      <c r="G4198" s="151" t="e">
        <f ca="1">_xll.BInterpol(cf!$A$2:$A$68,cf!$B$2:$B$68,params!B4198,"cubic")/100</f>
        <v>#NAME?</v>
      </c>
      <c r="H4198" s="199" t="e">
        <f t="shared" ca="1" si="528"/>
        <v>#NAME?</v>
      </c>
      <c r="I4198" s="152">
        <f t="shared" si="531"/>
        <v>0.24396428863780462</v>
      </c>
      <c r="J4198" s="152">
        <f t="shared" si="529"/>
        <v>5.0404060874198464E-5</v>
      </c>
      <c r="K4198" s="3" t="e">
        <f t="shared" ca="1" si="525"/>
        <v>#NAME?</v>
      </c>
      <c r="L4198" s="153" t="e">
        <f t="shared" ca="1" si="530"/>
        <v>#NAME?</v>
      </c>
      <c r="M4198" s="195" t="e">
        <f ca="1">_xll.BInterpol(cf!$A$2:$A$68,cf!$C$2:$C$68,params!B4198,"cubic")</f>
        <v>#NAME?</v>
      </c>
      <c r="N4198" s="195" t="e">
        <f ca="1">+_xll.BInterpol(#REF!,#REF!,params!B4198,"cubic")</f>
        <v>#NAME?</v>
      </c>
      <c r="O4198" s="153" t="e">
        <f t="shared" ca="1" si="526"/>
        <v>#NAME?</v>
      </c>
    </row>
    <row r="4199" spans="1:15">
      <c r="A4199">
        <v>4196</v>
      </c>
      <c r="B4199">
        <f t="shared" si="524"/>
        <v>16.783999999999999</v>
      </c>
      <c r="C4199" s="151" t="e">
        <f ca="1">+_xll.BInterpol(Boost!$R$6:$R$66,Boost!$AZ$6:$AZ$66,params!B4199,"cubic")</f>
        <v>#NAME?</v>
      </c>
      <c r="D4199" s="151" t="e">
        <f ca="1">+_xll.BInterpol(Boost!$R$6:$R$66,Boost!$AX$6:$AX$66,params!B4199,"cubic")</f>
        <v>#NAME?</v>
      </c>
      <c r="E4199" s="198" t="e">
        <f t="shared" ca="1" si="527"/>
        <v>#NAME?</v>
      </c>
      <c r="F4199" s="151" t="e">
        <f ca="1">+_xll.BInterpol(Boost!$R$6:$R$66,Boost!$AY$6:$AY$66,params!B4199,"cubic")</f>
        <v>#NAME?</v>
      </c>
      <c r="G4199" s="151" t="e">
        <f ca="1">_xll.BInterpol(cf!$A$2:$A$68,cf!$B$2:$B$68,params!B4199,"cubic")/100</f>
        <v>#NAME?</v>
      </c>
      <c r="H4199" s="199" t="e">
        <f t="shared" ca="1" si="528"/>
        <v>#NAME?</v>
      </c>
      <c r="I4199" s="152">
        <f t="shared" si="531"/>
        <v>0.24401468933852</v>
      </c>
      <c r="J4199" s="152">
        <f t="shared" si="529"/>
        <v>5.0400700715380609E-5</v>
      </c>
      <c r="K4199" s="3" t="e">
        <f t="shared" ca="1" si="525"/>
        <v>#NAME?</v>
      </c>
      <c r="L4199" s="153" t="e">
        <f t="shared" ca="1" si="530"/>
        <v>#NAME?</v>
      </c>
      <c r="M4199" s="195" t="e">
        <f ca="1">_xll.BInterpol(cf!$A$2:$A$68,cf!$C$2:$C$68,params!B4199,"cubic")</f>
        <v>#NAME?</v>
      </c>
      <c r="N4199" s="195" t="e">
        <f ca="1">+_xll.BInterpol(#REF!,#REF!,params!B4199,"cubic")</f>
        <v>#NAME?</v>
      </c>
      <c r="O4199" s="153" t="e">
        <f t="shared" ca="1" si="526"/>
        <v>#NAME?</v>
      </c>
    </row>
    <row r="4200" spans="1:15">
      <c r="A4200">
        <v>4197</v>
      </c>
      <c r="B4200">
        <f t="shared" si="524"/>
        <v>16.788</v>
      </c>
      <c r="C4200" s="151" t="e">
        <f ca="1">+_xll.BInterpol(Boost!$R$6:$R$66,Boost!$AZ$6:$AZ$66,params!B4200,"cubic")</f>
        <v>#NAME?</v>
      </c>
      <c r="D4200" s="151" t="e">
        <f ca="1">+_xll.BInterpol(Boost!$R$6:$R$66,Boost!$AX$6:$AX$66,params!B4200,"cubic")</f>
        <v>#NAME?</v>
      </c>
      <c r="E4200" s="198" t="e">
        <f t="shared" ca="1" si="527"/>
        <v>#NAME?</v>
      </c>
      <c r="F4200" s="151" t="e">
        <f ca="1">+_xll.BInterpol(Boost!$R$6:$R$66,Boost!$AY$6:$AY$66,params!B4200,"cubic")</f>
        <v>#NAME?</v>
      </c>
      <c r="G4200" s="151" t="e">
        <f ca="1">_xll.BInterpol(cf!$A$2:$A$68,cf!$B$2:$B$68,params!B4200,"cubic")/100</f>
        <v>#NAME?</v>
      </c>
      <c r="H4200" s="199" t="e">
        <f t="shared" ca="1" si="528"/>
        <v>#NAME?</v>
      </c>
      <c r="I4200" s="152">
        <f t="shared" si="531"/>
        <v>0.24406508667930082</v>
      </c>
      <c r="J4200" s="152">
        <f t="shared" si="529"/>
        <v>5.0397340780827804E-5</v>
      </c>
      <c r="K4200" s="3" t="e">
        <f t="shared" ca="1" si="525"/>
        <v>#NAME?</v>
      </c>
      <c r="L4200" s="153" t="e">
        <f t="shared" ca="1" si="530"/>
        <v>#NAME?</v>
      </c>
      <c r="M4200" s="195" t="e">
        <f ca="1">_xll.BInterpol(cf!$A$2:$A$68,cf!$C$2:$C$68,params!B4200,"cubic")</f>
        <v>#NAME?</v>
      </c>
      <c r="N4200" s="195" t="e">
        <f ca="1">+_xll.BInterpol(#REF!,#REF!,params!B4200,"cubic")</f>
        <v>#NAME?</v>
      </c>
      <c r="O4200" s="153" t="e">
        <f t="shared" ca="1" si="526"/>
        <v>#NAME?</v>
      </c>
    </row>
    <row r="4201" spans="1:15">
      <c r="A4201">
        <v>4198</v>
      </c>
      <c r="B4201">
        <f t="shared" si="524"/>
        <v>16.792000000000002</v>
      </c>
      <c r="C4201" s="151" t="e">
        <f ca="1">+_xll.BInterpol(Boost!$R$6:$R$66,Boost!$AZ$6:$AZ$66,params!B4201,"cubic")</f>
        <v>#NAME?</v>
      </c>
      <c r="D4201" s="151" t="e">
        <f ca="1">+_xll.BInterpol(Boost!$R$6:$R$66,Boost!$AX$6:$AX$66,params!B4201,"cubic")</f>
        <v>#NAME?</v>
      </c>
      <c r="E4201" s="198" t="e">
        <f t="shared" ca="1" si="527"/>
        <v>#NAME?</v>
      </c>
      <c r="F4201" s="151" t="e">
        <f ca="1">+_xll.BInterpol(Boost!$R$6:$R$66,Boost!$AY$6:$AY$66,params!B4201,"cubic")</f>
        <v>#NAME?</v>
      </c>
      <c r="G4201" s="151" t="e">
        <f ca="1">_xll.BInterpol(cf!$A$2:$A$68,cf!$B$2:$B$68,params!B4201,"cubic")/100</f>
        <v>#NAME?</v>
      </c>
      <c r="H4201" s="199" t="e">
        <f t="shared" ca="1" si="528"/>
        <v>#NAME?</v>
      </c>
      <c r="I4201" s="152">
        <f t="shared" si="531"/>
        <v>0.24411548066037081</v>
      </c>
      <c r="J4201" s="152">
        <f t="shared" si="529"/>
        <v>5.0393981069984939E-5</v>
      </c>
      <c r="K4201" s="3" t="e">
        <f t="shared" ca="1" si="525"/>
        <v>#NAME?</v>
      </c>
      <c r="L4201" s="153" t="e">
        <f t="shared" ca="1" si="530"/>
        <v>#NAME?</v>
      </c>
      <c r="M4201" s="195" t="e">
        <f ca="1">_xll.BInterpol(cf!$A$2:$A$68,cf!$C$2:$C$68,params!B4201,"cubic")</f>
        <v>#NAME?</v>
      </c>
      <c r="N4201" s="195" t="e">
        <f ca="1">+_xll.BInterpol(#REF!,#REF!,params!B4201,"cubic")</f>
        <v>#NAME?</v>
      </c>
      <c r="O4201" s="153" t="e">
        <f t="shared" ca="1" si="526"/>
        <v>#NAME?</v>
      </c>
    </row>
    <row r="4202" spans="1:15">
      <c r="A4202">
        <v>4199</v>
      </c>
      <c r="B4202">
        <f t="shared" si="524"/>
        <v>16.795999999999999</v>
      </c>
      <c r="C4202" s="151" t="e">
        <f ca="1">+_xll.BInterpol(Boost!$R$6:$R$66,Boost!$AZ$6:$AZ$66,params!B4202,"cubic")</f>
        <v>#NAME?</v>
      </c>
      <c r="D4202" s="151" t="e">
        <f ca="1">+_xll.BInterpol(Boost!$R$6:$R$66,Boost!$AX$6:$AX$66,params!B4202,"cubic")</f>
        <v>#NAME?</v>
      </c>
      <c r="E4202" s="198" t="e">
        <f t="shared" ca="1" si="527"/>
        <v>#NAME?</v>
      </c>
      <c r="F4202" s="151" t="e">
        <f ca="1">+_xll.BInterpol(Boost!$R$6:$R$66,Boost!$AY$6:$AY$66,params!B4202,"cubic")</f>
        <v>#NAME?</v>
      </c>
      <c r="G4202" s="151" t="e">
        <f ca="1">_xll.BInterpol(cf!$A$2:$A$68,cf!$B$2:$B$68,params!B4202,"cubic")/100</f>
        <v>#NAME?</v>
      </c>
      <c r="H4202" s="199" t="e">
        <f t="shared" ca="1" si="528"/>
        <v>#NAME?</v>
      </c>
      <c r="I4202" s="152">
        <f t="shared" si="531"/>
        <v>0.24416587128195411</v>
      </c>
      <c r="J4202" s="152">
        <f t="shared" si="529"/>
        <v>5.0390621583296102E-5</v>
      </c>
      <c r="K4202" s="3" t="e">
        <f t="shared" ca="1" si="525"/>
        <v>#NAME?</v>
      </c>
      <c r="L4202" s="153" t="e">
        <f t="shared" ca="1" si="530"/>
        <v>#NAME?</v>
      </c>
      <c r="M4202" s="195" t="e">
        <f ca="1">_xll.BInterpol(cf!$A$2:$A$68,cf!$C$2:$C$68,params!B4202,"cubic")</f>
        <v>#NAME?</v>
      </c>
      <c r="N4202" s="195" t="e">
        <f ca="1">+_xll.BInterpol(#REF!,#REF!,params!B4202,"cubic")</f>
        <v>#NAME?</v>
      </c>
      <c r="O4202" s="153" t="e">
        <f t="shared" ca="1" si="526"/>
        <v>#NAME?</v>
      </c>
    </row>
    <row r="4203" spans="1:15">
      <c r="A4203">
        <v>4200</v>
      </c>
      <c r="B4203">
        <f t="shared" si="524"/>
        <v>16.8</v>
      </c>
      <c r="C4203" s="151" t="e">
        <f ca="1">+_xll.BInterpol(Boost!$R$6:$R$66,Boost!$AZ$6:$AZ$66,params!B4203,"cubic")</f>
        <v>#NAME?</v>
      </c>
      <c r="D4203" s="151" t="e">
        <f ca="1">+_xll.BInterpol(Boost!$R$6:$R$66,Boost!$AX$6:$AX$66,params!B4203,"cubic")</f>
        <v>#NAME?</v>
      </c>
      <c r="E4203" s="198" t="e">
        <f t="shared" ca="1" si="527"/>
        <v>#NAME?</v>
      </c>
      <c r="F4203" s="151" t="e">
        <f ca="1">+_xll.BInterpol(Boost!$R$6:$R$66,Boost!$AY$6:$AY$66,params!B4203,"cubic")</f>
        <v>#NAME?</v>
      </c>
      <c r="G4203" s="151" t="e">
        <f ca="1">_xll.BInterpol(cf!$A$2:$A$68,cf!$B$2:$B$68,params!B4203,"cubic")/100</f>
        <v>#NAME?</v>
      </c>
      <c r="H4203" s="199" t="e">
        <f t="shared" ca="1" si="528"/>
        <v>#NAME?</v>
      </c>
      <c r="I4203" s="152">
        <f t="shared" si="531"/>
        <v>0.24421625854427453</v>
      </c>
      <c r="J4203" s="152">
        <f t="shared" si="529"/>
        <v>5.0387262320428228E-5</v>
      </c>
      <c r="K4203" s="3" t="e">
        <f t="shared" ca="1" si="525"/>
        <v>#NAME?</v>
      </c>
      <c r="L4203" s="153" t="e">
        <f t="shared" ca="1" si="530"/>
        <v>#NAME?</v>
      </c>
      <c r="M4203" s="195" t="e">
        <f ca="1">_xll.BInterpol(cf!$A$2:$A$68,cf!$C$2:$C$68,params!B4203,"cubic")</f>
        <v>#NAME?</v>
      </c>
      <c r="N4203" s="195" t="e">
        <f ca="1">+_xll.BInterpol(#REF!,#REF!,params!B4203,"cubic")</f>
        <v>#NAME?</v>
      </c>
      <c r="O4203" s="153" t="e">
        <f t="shared" ca="1" si="526"/>
        <v>#NAME?</v>
      </c>
    </row>
    <row r="4204" spans="1:15">
      <c r="A4204">
        <v>4201</v>
      </c>
      <c r="B4204">
        <f t="shared" si="524"/>
        <v>16.803999999999998</v>
      </c>
      <c r="C4204" s="151" t="e">
        <f ca="1">+_xll.BInterpol(Boost!$R$6:$R$66,Boost!$AZ$6:$AZ$66,params!B4204,"cubic")</f>
        <v>#NAME?</v>
      </c>
      <c r="D4204" s="151" t="e">
        <f ca="1">+_xll.BInterpol(Boost!$R$6:$R$66,Boost!$AX$6:$AX$66,params!B4204,"cubic")</f>
        <v>#NAME?</v>
      </c>
      <c r="E4204" s="198" t="e">
        <f t="shared" ca="1" si="527"/>
        <v>#NAME?</v>
      </c>
      <c r="F4204" s="151" t="e">
        <f ca="1">+_xll.BInterpol(Boost!$R$6:$R$66,Boost!$AY$6:$AY$66,params!B4204,"cubic")</f>
        <v>#NAME?</v>
      </c>
      <c r="G4204" s="151" t="e">
        <f ca="1">_xll.BInterpol(cf!$A$2:$A$68,cf!$B$2:$B$68,params!B4204,"cubic")/100</f>
        <v>#NAME?</v>
      </c>
      <c r="H4204" s="199" t="e">
        <f t="shared" ca="1" si="528"/>
        <v>#NAME?</v>
      </c>
      <c r="I4204" s="152">
        <f t="shared" si="531"/>
        <v>0.24426664244755614</v>
      </c>
      <c r="J4204" s="152">
        <f t="shared" si="529"/>
        <v>5.0383903281603359E-5</v>
      </c>
      <c r="K4204" s="3" t="e">
        <f t="shared" ca="1" si="525"/>
        <v>#NAME?</v>
      </c>
      <c r="L4204" s="153" t="e">
        <f t="shared" ca="1" si="530"/>
        <v>#NAME?</v>
      </c>
      <c r="M4204" s="195" t="e">
        <f ca="1">_xll.BInterpol(cf!$A$2:$A$68,cf!$C$2:$C$68,params!B4204,"cubic")</f>
        <v>#NAME?</v>
      </c>
      <c r="N4204" s="195" t="e">
        <f ca="1">+_xll.BInterpol(#REF!,#REF!,params!B4204,"cubic")</f>
        <v>#NAME?</v>
      </c>
      <c r="O4204" s="153" t="e">
        <f t="shared" ca="1" si="526"/>
        <v>#NAME?</v>
      </c>
    </row>
    <row r="4205" spans="1:15">
      <c r="A4205">
        <v>4202</v>
      </c>
      <c r="B4205">
        <f t="shared" si="524"/>
        <v>16.808</v>
      </c>
      <c r="C4205" s="151" t="e">
        <f ca="1">+_xll.BInterpol(Boost!$R$6:$R$66,Boost!$AZ$6:$AZ$66,params!B4205,"cubic")</f>
        <v>#NAME?</v>
      </c>
      <c r="D4205" s="151" t="e">
        <f ca="1">+_xll.BInterpol(Boost!$R$6:$R$66,Boost!$AX$6:$AX$66,params!B4205,"cubic")</f>
        <v>#NAME?</v>
      </c>
      <c r="E4205" s="198" t="e">
        <f t="shared" ca="1" si="527"/>
        <v>#NAME?</v>
      </c>
      <c r="F4205" s="151" t="e">
        <f ca="1">+_xll.BInterpol(Boost!$R$6:$R$66,Boost!$AY$6:$AY$66,params!B4205,"cubic")</f>
        <v>#NAME?</v>
      </c>
      <c r="G4205" s="151" t="e">
        <f ca="1">_xll.BInterpol(cf!$A$2:$A$68,cf!$B$2:$B$68,params!B4205,"cubic")/100</f>
        <v>#NAME?</v>
      </c>
      <c r="H4205" s="199" t="e">
        <f t="shared" ca="1" si="528"/>
        <v>#NAME?</v>
      </c>
      <c r="I4205" s="152">
        <f t="shared" si="531"/>
        <v>0.24431702299202285</v>
      </c>
      <c r="J4205" s="152">
        <f t="shared" si="529"/>
        <v>5.0380544466710475E-5</v>
      </c>
      <c r="K4205" s="3" t="e">
        <f t="shared" ca="1" si="525"/>
        <v>#NAME?</v>
      </c>
      <c r="L4205" s="153" t="e">
        <f t="shared" ca="1" si="530"/>
        <v>#NAME?</v>
      </c>
      <c r="M4205" s="195" t="e">
        <f ca="1">_xll.BInterpol(cf!$A$2:$A$68,cf!$C$2:$C$68,params!B4205,"cubic")</f>
        <v>#NAME?</v>
      </c>
      <c r="N4205" s="195" t="e">
        <f ca="1">+_xll.BInterpol(#REF!,#REF!,params!B4205,"cubic")</f>
        <v>#NAME?</v>
      </c>
      <c r="O4205" s="153" t="e">
        <f t="shared" ca="1" si="526"/>
        <v>#NAME?</v>
      </c>
    </row>
    <row r="4206" spans="1:15">
      <c r="A4206">
        <v>4203</v>
      </c>
      <c r="B4206">
        <f t="shared" si="524"/>
        <v>16.812000000000001</v>
      </c>
      <c r="C4206" s="151" t="e">
        <f ca="1">+_xll.BInterpol(Boost!$R$6:$R$66,Boost!$AZ$6:$AZ$66,params!B4206,"cubic")</f>
        <v>#NAME?</v>
      </c>
      <c r="D4206" s="151" t="e">
        <f ca="1">+_xll.BInterpol(Boost!$R$6:$R$66,Boost!$AX$6:$AX$66,params!B4206,"cubic")</f>
        <v>#NAME?</v>
      </c>
      <c r="E4206" s="198" t="e">
        <f t="shared" ca="1" si="527"/>
        <v>#NAME?</v>
      </c>
      <c r="F4206" s="151" t="e">
        <f ca="1">+_xll.BInterpol(Boost!$R$6:$R$66,Boost!$AY$6:$AY$66,params!B4206,"cubic")</f>
        <v>#NAME?</v>
      </c>
      <c r="G4206" s="151" t="e">
        <f ca="1">_xll.BInterpol(cf!$A$2:$A$68,cf!$B$2:$B$68,params!B4206,"cubic")/100</f>
        <v>#NAME?</v>
      </c>
      <c r="H4206" s="199" t="e">
        <f t="shared" ca="1" si="528"/>
        <v>#NAME?</v>
      </c>
      <c r="I4206" s="152">
        <f t="shared" si="531"/>
        <v>0.2443674001778986</v>
      </c>
      <c r="J4206" s="152">
        <f t="shared" si="529"/>
        <v>5.0377185875749575E-5</v>
      </c>
      <c r="K4206" s="3" t="e">
        <f t="shared" ca="1" si="525"/>
        <v>#NAME?</v>
      </c>
      <c r="L4206" s="153" t="e">
        <f t="shared" ca="1" si="530"/>
        <v>#NAME?</v>
      </c>
      <c r="M4206" s="195" t="e">
        <f ca="1">_xll.BInterpol(cf!$A$2:$A$68,cf!$C$2:$C$68,params!B4206,"cubic")</f>
        <v>#NAME?</v>
      </c>
      <c r="N4206" s="195" t="e">
        <f ca="1">+_xll.BInterpol(#REF!,#REF!,params!B4206,"cubic")</f>
        <v>#NAME?</v>
      </c>
      <c r="O4206" s="153" t="e">
        <f t="shared" ca="1" si="526"/>
        <v>#NAME?</v>
      </c>
    </row>
    <row r="4207" spans="1:15">
      <c r="A4207">
        <v>4204</v>
      </c>
      <c r="B4207">
        <f t="shared" si="524"/>
        <v>16.815999999999999</v>
      </c>
      <c r="C4207" s="151" t="e">
        <f ca="1">+_xll.BInterpol(Boost!$R$6:$R$66,Boost!$AZ$6:$AZ$66,params!B4207,"cubic")</f>
        <v>#NAME?</v>
      </c>
      <c r="D4207" s="151" t="e">
        <f ca="1">+_xll.BInterpol(Boost!$R$6:$R$66,Boost!$AX$6:$AX$66,params!B4207,"cubic")</f>
        <v>#NAME?</v>
      </c>
      <c r="E4207" s="198" t="e">
        <f t="shared" ca="1" si="527"/>
        <v>#NAME?</v>
      </c>
      <c r="F4207" s="151" t="e">
        <f ca="1">+_xll.BInterpol(Boost!$R$6:$R$66,Boost!$AY$6:$AY$66,params!B4207,"cubic")</f>
        <v>#NAME?</v>
      </c>
      <c r="G4207" s="151" t="e">
        <f ca="1">_xll.BInterpol(cf!$A$2:$A$68,cf!$B$2:$B$68,params!B4207,"cubic")/100</f>
        <v>#NAME?</v>
      </c>
      <c r="H4207" s="199" t="e">
        <f t="shared" ca="1" si="528"/>
        <v>#NAME?</v>
      </c>
      <c r="I4207" s="152">
        <f t="shared" si="531"/>
        <v>0.2444177740054071</v>
      </c>
      <c r="J4207" s="152">
        <f t="shared" si="529"/>
        <v>5.0373827508498614E-5</v>
      </c>
      <c r="K4207" s="3" t="e">
        <f t="shared" ca="1" si="525"/>
        <v>#NAME?</v>
      </c>
      <c r="L4207" s="153" t="e">
        <f t="shared" ca="1" si="530"/>
        <v>#NAME?</v>
      </c>
      <c r="M4207" s="195" t="e">
        <f ca="1">_xll.BInterpol(cf!$A$2:$A$68,cf!$C$2:$C$68,params!B4207,"cubic")</f>
        <v>#NAME?</v>
      </c>
      <c r="N4207" s="195" t="e">
        <f ca="1">+_xll.BInterpol(#REF!,#REF!,params!B4207,"cubic")</f>
        <v>#NAME?</v>
      </c>
      <c r="O4207" s="153" t="e">
        <f t="shared" ca="1" si="526"/>
        <v>#NAME?</v>
      </c>
    </row>
    <row r="4208" spans="1:15">
      <c r="A4208">
        <v>4205</v>
      </c>
      <c r="B4208">
        <f t="shared" si="524"/>
        <v>16.82</v>
      </c>
      <c r="C4208" s="151" t="e">
        <f ca="1">+_xll.BInterpol(Boost!$R$6:$R$66,Boost!$AZ$6:$AZ$66,params!B4208,"cubic")</f>
        <v>#NAME?</v>
      </c>
      <c r="D4208" s="151" t="e">
        <f ca="1">+_xll.BInterpol(Boost!$R$6:$R$66,Boost!$AX$6:$AX$66,params!B4208,"cubic")</f>
        <v>#NAME?</v>
      </c>
      <c r="E4208" s="198" t="e">
        <f t="shared" ca="1" si="527"/>
        <v>#NAME?</v>
      </c>
      <c r="F4208" s="151" t="e">
        <f ca="1">+_xll.BInterpol(Boost!$R$6:$R$66,Boost!$AY$6:$AY$66,params!B4208,"cubic")</f>
        <v>#NAME?</v>
      </c>
      <c r="G4208" s="151" t="e">
        <f ca="1">_xll.BInterpol(cf!$A$2:$A$68,cf!$B$2:$B$68,params!B4208,"cubic")/100</f>
        <v>#NAME?</v>
      </c>
      <c r="H4208" s="199" t="e">
        <f t="shared" ca="1" si="528"/>
        <v>#NAME?</v>
      </c>
      <c r="I4208" s="152">
        <f t="shared" si="531"/>
        <v>0.2444681444747725</v>
      </c>
      <c r="J4208" s="152">
        <f t="shared" si="529"/>
        <v>5.0370469365401682E-5</v>
      </c>
      <c r="K4208" s="3" t="e">
        <f t="shared" ca="1" si="525"/>
        <v>#NAME?</v>
      </c>
      <c r="L4208" s="153" t="e">
        <f t="shared" ca="1" si="530"/>
        <v>#NAME?</v>
      </c>
      <c r="M4208" s="195" t="e">
        <f ca="1">_xll.BInterpol(cf!$A$2:$A$68,cf!$C$2:$C$68,params!B4208,"cubic")</f>
        <v>#NAME?</v>
      </c>
      <c r="N4208" s="195" t="e">
        <f ca="1">+_xll.BInterpol(#REF!,#REF!,params!B4208,"cubic")</f>
        <v>#NAME?</v>
      </c>
      <c r="O4208" s="153" t="e">
        <f t="shared" ca="1" si="526"/>
        <v>#NAME?</v>
      </c>
    </row>
    <row r="4209" spans="1:15">
      <c r="A4209">
        <v>4206</v>
      </c>
      <c r="B4209">
        <f t="shared" si="524"/>
        <v>16.824000000000002</v>
      </c>
      <c r="C4209" s="151" t="e">
        <f ca="1">+_xll.BInterpol(Boost!$R$6:$R$66,Boost!$AZ$6:$AZ$66,params!B4209,"cubic")</f>
        <v>#NAME?</v>
      </c>
      <c r="D4209" s="151" t="e">
        <f ca="1">+_xll.BInterpol(Boost!$R$6:$R$66,Boost!$AX$6:$AX$66,params!B4209,"cubic")</f>
        <v>#NAME?</v>
      </c>
      <c r="E4209" s="198" t="e">
        <f t="shared" ca="1" si="527"/>
        <v>#NAME?</v>
      </c>
      <c r="F4209" s="151" t="e">
        <f ca="1">+_xll.BInterpol(Boost!$R$6:$R$66,Boost!$AY$6:$AY$66,params!B4209,"cubic")</f>
        <v>#NAME?</v>
      </c>
      <c r="G4209" s="151" t="e">
        <f ca="1">_xll.BInterpol(cf!$A$2:$A$68,cf!$B$2:$B$68,params!B4209,"cubic")/100</f>
        <v>#NAME?</v>
      </c>
      <c r="H4209" s="199" t="e">
        <f t="shared" ca="1" si="528"/>
        <v>#NAME?</v>
      </c>
      <c r="I4209" s="152">
        <f t="shared" si="531"/>
        <v>0.2445185115862184</v>
      </c>
      <c r="J4209" s="152">
        <f t="shared" si="529"/>
        <v>5.0367111445903667E-5</v>
      </c>
      <c r="K4209" s="3" t="e">
        <f t="shared" ca="1" si="525"/>
        <v>#NAME?</v>
      </c>
      <c r="L4209" s="153" t="e">
        <f t="shared" ca="1" si="530"/>
        <v>#NAME?</v>
      </c>
      <c r="M4209" s="195" t="e">
        <f ca="1">_xll.BInterpol(cf!$A$2:$A$68,cf!$C$2:$C$68,params!B4209,"cubic")</f>
        <v>#NAME?</v>
      </c>
      <c r="N4209" s="195" t="e">
        <f ca="1">+_xll.BInterpol(#REF!,#REF!,params!B4209,"cubic")</f>
        <v>#NAME?</v>
      </c>
      <c r="O4209" s="153" t="e">
        <f t="shared" ca="1" si="526"/>
        <v>#NAME?</v>
      </c>
    </row>
    <row r="4210" spans="1:15">
      <c r="A4210">
        <v>4207</v>
      </c>
      <c r="B4210">
        <f t="shared" si="524"/>
        <v>16.827999999999999</v>
      </c>
      <c r="C4210" s="151" t="e">
        <f ca="1">+_xll.BInterpol(Boost!$R$6:$R$66,Boost!$AZ$6:$AZ$66,params!B4210,"cubic")</f>
        <v>#NAME?</v>
      </c>
      <c r="D4210" s="151" t="e">
        <f ca="1">+_xll.BInterpol(Boost!$R$6:$R$66,Boost!$AX$6:$AX$66,params!B4210,"cubic")</f>
        <v>#NAME?</v>
      </c>
      <c r="E4210" s="198" t="e">
        <f t="shared" ca="1" si="527"/>
        <v>#NAME?</v>
      </c>
      <c r="F4210" s="151" t="e">
        <f ca="1">+_xll.BInterpol(Boost!$R$6:$R$66,Boost!$AY$6:$AY$66,params!B4210,"cubic")</f>
        <v>#NAME?</v>
      </c>
      <c r="G4210" s="151" t="e">
        <f ca="1">_xll.BInterpol(cf!$A$2:$A$68,cf!$B$2:$B$68,params!B4210,"cubic")/100</f>
        <v>#NAME?</v>
      </c>
      <c r="H4210" s="199" t="e">
        <f t="shared" ca="1" si="528"/>
        <v>#NAME?</v>
      </c>
      <c r="I4210" s="152">
        <f t="shared" si="531"/>
        <v>0.24456887533996885</v>
      </c>
      <c r="J4210" s="152">
        <f t="shared" si="529"/>
        <v>5.0363753750448659E-5</v>
      </c>
      <c r="K4210" s="3" t="e">
        <f t="shared" ca="1" si="525"/>
        <v>#NAME?</v>
      </c>
      <c r="L4210" s="153" t="e">
        <f t="shared" ca="1" si="530"/>
        <v>#NAME?</v>
      </c>
      <c r="M4210" s="195" t="e">
        <f ca="1">_xll.BInterpol(cf!$A$2:$A$68,cf!$C$2:$C$68,params!B4210,"cubic")</f>
        <v>#NAME?</v>
      </c>
      <c r="N4210" s="195" t="e">
        <f ca="1">+_xll.BInterpol(#REF!,#REF!,params!B4210,"cubic")</f>
        <v>#NAME?</v>
      </c>
      <c r="O4210" s="153" t="e">
        <f t="shared" ca="1" si="526"/>
        <v>#NAME?</v>
      </c>
    </row>
    <row r="4211" spans="1:15">
      <c r="A4211">
        <v>4208</v>
      </c>
      <c r="B4211">
        <f t="shared" si="524"/>
        <v>16.832000000000001</v>
      </c>
      <c r="C4211" s="151" t="e">
        <f ca="1">+_xll.BInterpol(Boost!$R$6:$R$66,Boost!$AZ$6:$AZ$66,params!B4211,"cubic")</f>
        <v>#NAME?</v>
      </c>
      <c r="D4211" s="151" t="e">
        <f ca="1">+_xll.BInterpol(Boost!$R$6:$R$66,Boost!$AX$6:$AX$66,params!B4211,"cubic")</f>
        <v>#NAME?</v>
      </c>
      <c r="E4211" s="198" t="e">
        <f t="shared" ca="1" si="527"/>
        <v>#NAME?</v>
      </c>
      <c r="F4211" s="151" t="e">
        <f ca="1">+_xll.BInterpol(Boost!$R$6:$R$66,Boost!$AY$6:$AY$66,params!B4211,"cubic")</f>
        <v>#NAME?</v>
      </c>
      <c r="G4211" s="151" t="e">
        <f ca="1">_xll.BInterpol(cf!$A$2:$A$68,cf!$B$2:$B$68,params!B4211,"cubic")/100</f>
        <v>#NAME?</v>
      </c>
      <c r="H4211" s="199" t="e">
        <f t="shared" ca="1" si="528"/>
        <v>#NAME?</v>
      </c>
      <c r="I4211" s="152">
        <f t="shared" si="531"/>
        <v>0.24461923573624766</v>
      </c>
      <c r="J4211" s="152">
        <f t="shared" si="529"/>
        <v>5.0360396278814612E-5</v>
      </c>
      <c r="K4211" s="3" t="e">
        <f t="shared" ca="1" si="525"/>
        <v>#NAME?</v>
      </c>
      <c r="L4211" s="153" t="e">
        <f t="shared" ca="1" si="530"/>
        <v>#NAME?</v>
      </c>
      <c r="M4211" s="195" t="e">
        <f ca="1">_xll.BInterpol(cf!$A$2:$A$68,cf!$C$2:$C$68,params!B4211,"cubic")</f>
        <v>#NAME?</v>
      </c>
      <c r="N4211" s="195" t="e">
        <f ca="1">+_xll.BInterpol(#REF!,#REF!,params!B4211,"cubic")</f>
        <v>#NAME?</v>
      </c>
      <c r="O4211" s="153" t="e">
        <f t="shared" ca="1" si="526"/>
        <v>#NAME?</v>
      </c>
    </row>
    <row r="4212" spans="1:15">
      <c r="A4212">
        <v>4209</v>
      </c>
      <c r="B4212">
        <f t="shared" si="524"/>
        <v>16.835999999999999</v>
      </c>
      <c r="C4212" s="151" t="e">
        <f ca="1">+_xll.BInterpol(Boost!$R$6:$R$66,Boost!$AZ$6:$AZ$66,params!B4212,"cubic")</f>
        <v>#NAME?</v>
      </c>
      <c r="D4212" s="151" t="e">
        <f ca="1">+_xll.BInterpol(Boost!$R$6:$R$66,Boost!$AX$6:$AX$66,params!B4212,"cubic")</f>
        <v>#NAME?</v>
      </c>
      <c r="E4212" s="198" t="e">
        <f t="shared" ca="1" si="527"/>
        <v>#NAME?</v>
      </c>
      <c r="F4212" s="151" t="e">
        <f ca="1">+_xll.BInterpol(Boost!$R$6:$R$66,Boost!$AY$6:$AY$66,params!B4212,"cubic")</f>
        <v>#NAME?</v>
      </c>
      <c r="G4212" s="151" t="e">
        <f ca="1">_xll.BInterpol(cf!$A$2:$A$68,cf!$B$2:$B$68,params!B4212,"cubic")/100</f>
        <v>#NAME?</v>
      </c>
      <c r="H4212" s="199" t="e">
        <f t="shared" ca="1" si="528"/>
        <v>#NAME?</v>
      </c>
      <c r="I4212" s="152">
        <f t="shared" si="531"/>
        <v>0.24466959277527855</v>
      </c>
      <c r="J4212" s="152">
        <f t="shared" si="529"/>
        <v>5.0357039030890505E-5</v>
      </c>
      <c r="K4212" s="3" t="e">
        <f t="shared" ca="1" si="525"/>
        <v>#NAME?</v>
      </c>
      <c r="L4212" s="153" t="e">
        <f t="shared" ca="1" si="530"/>
        <v>#NAME?</v>
      </c>
      <c r="M4212" s="195" t="e">
        <f ca="1">_xll.BInterpol(cf!$A$2:$A$68,cf!$C$2:$C$68,params!B4212,"cubic")</f>
        <v>#NAME?</v>
      </c>
      <c r="N4212" s="195" t="e">
        <f ca="1">+_xll.BInterpol(#REF!,#REF!,params!B4212,"cubic")</f>
        <v>#NAME?</v>
      </c>
      <c r="O4212" s="153" t="e">
        <f t="shared" ca="1" si="526"/>
        <v>#NAME?</v>
      </c>
    </row>
    <row r="4213" spans="1:15">
      <c r="A4213">
        <v>4210</v>
      </c>
      <c r="B4213">
        <f t="shared" si="524"/>
        <v>16.84</v>
      </c>
      <c r="C4213" s="151" t="e">
        <f ca="1">+_xll.BInterpol(Boost!$R$6:$R$66,Boost!$AZ$6:$AZ$66,params!B4213,"cubic")</f>
        <v>#NAME?</v>
      </c>
      <c r="D4213" s="151" t="e">
        <f ca="1">+_xll.BInterpol(Boost!$R$6:$R$66,Boost!$AX$6:$AX$66,params!B4213,"cubic")</f>
        <v>#NAME?</v>
      </c>
      <c r="E4213" s="198" t="e">
        <f t="shared" ca="1" si="527"/>
        <v>#NAME?</v>
      </c>
      <c r="F4213" s="151" t="e">
        <f ca="1">+_xll.BInterpol(Boost!$R$6:$R$66,Boost!$AY$6:$AY$66,params!B4213,"cubic")</f>
        <v>#NAME?</v>
      </c>
      <c r="G4213" s="151" t="e">
        <f ca="1">_xll.BInterpol(cf!$A$2:$A$68,cf!$B$2:$B$68,params!B4213,"cubic")/100</f>
        <v>#NAME?</v>
      </c>
      <c r="H4213" s="199" t="e">
        <f t="shared" ca="1" si="528"/>
        <v>#NAME?</v>
      </c>
      <c r="I4213" s="152">
        <f t="shared" si="531"/>
        <v>0.24471994645728556</v>
      </c>
      <c r="J4213" s="152">
        <f t="shared" si="529"/>
        <v>5.0353682007009404E-5</v>
      </c>
      <c r="K4213" s="3" t="e">
        <f t="shared" ca="1" si="525"/>
        <v>#NAME?</v>
      </c>
      <c r="L4213" s="153" t="e">
        <f t="shared" ca="1" si="530"/>
        <v>#NAME?</v>
      </c>
      <c r="M4213" s="195" t="e">
        <f ca="1">_xll.BInterpol(cf!$A$2:$A$68,cf!$C$2:$C$68,params!B4213,"cubic")</f>
        <v>#NAME?</v>
      </c>
      <c r="N4213" s="195" t="e">
        <f ca="1">+_xll.BInterpol(#REF!,#REF!,params!B4213,"cubic")</f>
        <v>#NAME?</v>
      </c>
      <c r="O4213" s="153" t="e">
        <f t="shared" ca="1" si="526"/>
        <v>#NAME?</v>
      </c>
    </row>
    <row r="4214" spans="1:15">
      <c r="A4214">
        <v>4211</v>
      </c>
      <c r="B4214">
        <f t="shared" si="524"/>
        <v>16.844000000000001</v>
      </c>
      <c r="C4214" s="151" t="e">
        <f ca="1">+_xll.BInterpol(Boost!$R$6:$R$66,Boost!$AZ$6:$AZ$66,params!B4214,"cubic")</f>
        <v>#NAME?</v>
      </c>
      <c r="D4214" s="151" t="e">
        <f ca="1">+_xll.BInterpol(Boost!$R$6:$R$66,Boost!$AX$6:$AX$66,params!B4214,"cubic")</f>
        <v>#NAME?</v>
      </c>
      <c r="E4214" s="198" t="e">
        <f t="shared" ca="1" si="527"/>
        <v>#NAME?</v>
      </c>
      <c r="F4214" s="151" t="e">
        <f ca="1">+_xll.BInterpol(Boost!$R$6:$R$66,Boost!$AY$6:$AY$66,params!B4214,"cubic")</f>
        <v>#NAME?</v>
      </c>
      <c r="G4214" s="151" t="e">
        <f ca="1">_xll.BInterpol(cf!$A$2:$A$68,cf!$B$2:$B$68,params!B4214,"cubic")/100</f>
        <v>#NAME?</v>
      </c>
      <c r="H4214" s="199" t="e">
        <f t="shared" ca="1" si="528"/>
        <v>#NAME?</v>
      </c>
      <c r="I4214" s="152">
        <f t="shared" si="531"/>
        <v>0.24477029678249229</v>
      </c>
      <c r="J4214" s="152">
        <f t="shared" si="529"/>
        <v>5.035032520672722E-5</v>
      </c>
      <c r="K4214" s="3" t="e">
        <f t="shared" ca="1" si="525"/>
        <v>#NAME?</v>
      </c>
      <c r="L4214" s="153" t="e">
        <f t="shared" ca="1" si="530"/>
        <v>#NAME?</v>
      </c>
      <c r="M4214" s="195" t="e">
        <f ca="1">_xll.BInterpol(cf!$A$2:$A$68,cf!$C$2:$C$68,params!B4214,"cubic")</f>
        <v>#NAME?</v>
      </c>
      <c r="N4214" s="195" t="e">
        <f ca="1">+_xll.BInterpol(#REF!,#REF!,params!B4214,"cubic")</f>
        <v>#NAME?</v>
      </c>
      <c r="O4214" s="153" t="e">
        <f t="shared" ca="1" si="526"/>
        <v>#NAME?</v>
      </c>
    </row>
    <row r="4215" spans="1:15">
      <c r="A4215">
        <v>4212</v>
      </c>
      <c r="B4215">
        <f t="shared" si="524"/>
        <v>16.847999999999999</v>
      </c>
      <c r="C4215" s="151" t="e">
        <f ca="1">+_xll.BInterpol(Boost!$R$6:$R$66,Boost!$AZ$6:$AZ$66,params!B4215,"cubic")</f>
        <v>#NAME?</v>
      </c>
      <c r="D4215" s="151" t="e">
        <f ca="1">+_xll.BInterpol(Boost!$R$6:$R$66,Boost!$AX$6:$AX$66,params!B4215,"cubic")</f>
        <v>#NAME?</v>
      </c>
      <c r="E4215" s="198" t="e">
        <f t="shared" ca="1" si="527"/>
        <v>#NAME?</v>
      </c>
      <c r="F4215" s="151" t="e">
        <f ca="1">+_xll.BInterpol(Boost!$R$6:$R$66,Boost!$AY$6:$AY$66,params!B4215,"cubic")</f>
        <v>#NAME?</v>
      </c>
      <c r="G4215" s="151" t="e">
        <f ca="1">_xll.BInterpol(cf!$A$2:$A$68,cf!$B$2:$B$68,params!B4215,"cubic")/100</f>
        <v>#NAME?</v>
      </c>
      <c r="H4215" s="199" t="e">
        <f t="shared" ca="1" si="528"/>
        <v>#NAME?</v>
      </c>
      <c r="I4215" s="152">
        <f t="shared" si="531"/>
        <v>0.24482064375112245</v>
      </c>
      <c r="J4215" s="152">
        <f t="shared" si="529"/>
        <v>5.0346968630154976E-5</v>
      </c>
      <c r="K4215" s="3" t="e">
        <f t="shared" ca="1" si="525"/>
        <v>#NAME?</v>
      </c>
      <c r="L4215" s="153" t="e">
        <f t="shared" ca="1" si="530"/>
        <v>#NAME?</v>
      </c>
      <c r="M4215" s="195" t="e">
        <f ca="1">_xll.BInterpol(cf!$A$2:$A$68,cf!$C$2:$C$68,params!B4215,"cubic")</f>
        <v>#NAME?</v>
      </c>
      <c r="N4215" s="195" t="e">
        <f ca="1">+_xll.BInterpol(#REF!,#REF!,params!B4215,"cubic")</f>
        <v>#NAME?</v>
      </c>
      <c r="O4215" s="153" t="e">
        <f t="shared" ca="1" si="526"/>
        <v>#NAME?</v>
      </c>
    </row>
    <row r="4216" spans="1:15">
      <c r="A4216">
        <v>4213</v>
      </c>
      <c r="B4216">
        <f t="shared" si="524"/>
        <v>16.852</v>
      </c>
      <c r="C4216" s="151" t="e">
        <f ca="1">+_xll.BInterpol(Boost!$R$6:$R$66,Boost!$AZ$6:$AZ$66,params!B4216,"cubic")</f>
        <v>#NAME?</v>
      </c>
      <c r="D4216" s="151" t="e">
        <f ca="1">+_xll.BInterpol(Boost!$R$6:$R$66,Boost!$AX$6:$AX$66,params!B4216,"cubic")</f>
        <v>#NAME?</v>
      </c>
      <c r="E4216" s="198" t="e">
        <f t="shared" ca="1" si="527"/>
        <v>#NAME?</v>
      </c>
      <c r="F4216" s="151" t="e">
        <f ca="1">+_xll.BInterpol(Boost!$R$6:$R$66,Boost!$AY$6:$AY$66,params!B4216,"cubic")</f>
        <v>#NAME?</v>
      </c>
      <c r="G4216" s="151" t="e">
        <f ca="1">_xll.BInterpol(cf!$A$2:$A$68,cf!$B$2:$B$68,params!B4216,"cubic")/100</f>
        <v>#NAME?</v>
      </c>
      <c r="H4216" s="199" t="e">
        <f t="shared" ca="1" si="528"/>
        <v>#NAME?</v>
      </c>
      <c r="I4216" s="152">
        <f t="shared" si="531"/>
        <v>0.24487098736340007</v>
      </c>
      <c r="J4216" s="152">
        <f t="shared" si="529"/>
        <v>5.0343612277625738E-5</v>
      </c>
      <c r="K4216" s="3" t="e">
        <f t="shared" ca="1" si="525"/>
        <v>#NAME?</v>
      </c>
      <c r="L4216" s="153" t="e">
        <f t="shared" ca="1" si="530"/>
        <v>#NAME?</v>
      </c>
      <c r="M4216" s="195" t="e">
        <f ca="1">_xll.BInterpol(cf!$A$2:$A$68,cf!$C$2:$C$68,params!B4216,"cubic")</f>
        <v>#NAME?</v>
      </c>
      <c r="N4216" s="195" t="e">
        <f ca="1">+_xll.BInterpol(#REF!,#REF!,params!B4216,"cubic")</f>
        <v>#NAME?</v>
      </c>
      <c r="O4216" s="153" t="e">
        <f t="shared" ca="1" si="526"/>
        <v>#NAME?</v>
      </c>
    </row>
    <row r="4217" spans="1:15">
      <c r="A4217">
        <v>4214</v>
      </c>
      <c r="B4217">
        <f t="shared" si="524"/>
        <v>16.856000000000002</v>
      </c>
      <c r="C4217" s="151" t="e">
        <f ca="1">+_xll.BInterpol(Boost!$R$6:$R$66,Boost!$AZ$6:$AZ$66,params!B4217,"cubic")</f>
        <v>#NAME?</v>
      </c>
      <c r="D4217" s="151" t="e">
        <f ca="1">+_xll.BInterpol(Boost!$R$6:$R$66,Boost!$AX$6:$AX$66,params!B4217,"cubic")</f>
        <v>#NAME?</v>
      </c>
      <c r="E4217" s="198" t="e">
        <f t="shared" ca="1" si="527"/>
        <v>#NAME?</v>
      </c>
      <c r="F4217" s="151" t="e">
        <f ca="1">+_xll.BInterpol(Boost!$R$6:$R$66,Boost!$AY$6:$AY$66,params!B4217,"cubic")</f>
        <v>#NAME?</v>
      </c>
      <c r="G4217" s="151" t="e">
        <f ca="1">_xll.BInterpol(cf!$A$2:$A$68,cf!$B$2:$B$68,params!B4217,"cubic")/100</f>
        <v>#NAME?</v>
      </c>
      <c r="H4217" s="199" t="e">
        <f t="shared" ca="1" si="528"/>
        <v>#NAME?</v>
      </c>
      <c r="I4217" s="152">
        <f t="shared" si="531"/>
        <v>0.24492132761954866</v>
      </c>
      <c r="J4217" s="152">
        <f t="shared" si="529"/>
        <v>5.0340256148584395E-5</v>
      </c>
      <c r="K4217" s="3" t="e">
        <f t="shared" ca="1" si="525"/>
        <v>#NAME?</v>
      </c>
      <c r="L4217" s="153" t="e">
        <f t="shared" ca="1" si="530"/>
        <v>#NAME?</v>
      </c>
      <c r="M4217" s="195" t="e">
        <f ca="1">_xll.BInterpol(cf!$A$2:$A$68,cf!$C$2:$C$68,params!B4217,"cubic")</f>
        <v>#NAME?</v>
      </c>
      <c r="N4217" s="195" t="e">
        <f ca="1">+_xll.BInterpol(#REF!,#REF!,params!B4217,"cubic")</f>
        <v>#NAME?</v>
      </c>
      <c r="O4217" s="153" t="e">
        <f t="shared" ca="1" si="526"/>
        <v>#NAME?</v>
      </c>
    </row>
    <row r="4218" spans="1:15">
      <c r="A4218">
        <v>4215</v>
      </c>
      <c r="B4218">
        <f t="shared" si="524"/>
        <v>16.86</v>
      </c>
      <c r="C4218" s="151" t="e">
        <f ca="1">+_xll.BInterpol(Boost!$R$6:$R$66,Boost!$AZ$6:$AZ$66,params!B4218,"cubic")</f>
        <v>#NAME?</v>
      </c>
      <c r="D4218" s="151" t="e">
        <f ca="1">+_xll.BInterpol(Boost!$R$6:$R$66,Boost!$AX$6:$AX$66,params!B4218,"cubic")</f>
        <v>#NAME?</v>
      </c>
      <c r="E4218" s="198" t="e">
        <f t="shared" ca="1" si="527"/>
        <v>#NAME?</v>
      </c>
      <c r="F4218" s="151" t="e">
        <f ca="1">+_xll.BInterpol(Boost!$R$6:$R$66,Boost!$AY$6:$AY$66,params!B4218,"cubic")</f>
        <v>#NAME?</v>
      </c>
      <c r="G4218" s="151" t="e">
        <f ca="1">_xll.BInterpol(cf!$A$2:$A$68,cf!$B$2:$B$68,params!B4218,"cubic")/100</f>
        <v>#NAME?</v>
      </c>
      <c r="H4218" s="199" t="e">
        <f t="shared" ca="1" si="528"/>
        <v>#NAME?</v>
      </c>
      <c r="I4218" s="152">
        <f t="shared" si="531"/>
        <v>0.24497166451979202</v>
      </c>
      <c r="J4218" s="152">
        <f t="shared" si="529"/>
        <v>5.0336900243364013E-5</v>
      </c>
      <c r="K4218" s="3" t="e">
        <f t="shared" ca="1" si="525"/>
        <v>#NAME?</v>
      </c>
      <c r="L4218" s="153" t="e">
        <f t="shared" ca="1" si="530"/>
        <v>#NAME?</v>
      </c>
      <c r="M4218" s="195" t="e">
        <f ca="1">_xll.BInterpol(cf!$A$2:$A$68,cf!$C$2:$C$68,params!B4218,"cubic")</f>
        <v>#NAME?</v>
      </c>
      <c r="N4218" s="195" t="e">
        <f ca="1">+_xll.BInterpol(#REF!,#REF!,params!B4218,"cubic")</f>
        <v>#NAME?</v>
      </c>
      <c r="O4218" s="153" t="e">
        <f t="shared" ca="1" si="526"/>
        <v>#NAME?</v>
      </c>
    </row>
    <row r="4219" spans="1:15">
      <c r="A4219">
        <v>4216</v>
      </c>
      <c r="B4219">
        <f t="shared" si="524"/>
        <v>16.864000000000001</v>
      </c>
      <c r="C4219" s="151" t="e">
        <f ca="1">+_xll.BInterpol(Boost!$R$6:$R$66,Boost!$AZ$6:$AZ$66,params!B4219,"cubic")</f>
        <v>#NAME?</v>
      </c>
      <c r="D4219" s="151" t="e">
        <f ca="1">+_xll.BInterpol(Boost!$R$6:$R$66,Boost!$AX$6:$AX$66,params!B4219,"cubic")</f>
        <v>#NAME?</v>
      </c>
      <c r="E4219" s="198" t="e">
        <f t="shared" ca="1" si="527"/>
        <v>#NAME?</v>
      </c>
      <c r="F4219" s="151" t="e">
        <f ca="1">+_xll.BInterpol(Boost!$R$6:$R$66,Boost!$AY$6:$AY$66,params!B4219,"cubic")</f>
        <v>#NAME?</v>
      </c>
      <c r="G4219" s="151" t="e">
        <f ca="1">_xll.BInterpol(cf!$A$2:$A$68,cf!$B$2:$B$68,params!B4219,"cubic")/100</f>
        <v>#NAME?</v>
      </c>
      <c r="H4219" s="199" t="e">
        <f t="shared" ca="1" si="528"/>
        <v>#NAME?</v>
      </c>
      <c r="I4219" s="152">
        <f t="shared" si="531"/>
        <v>0.24502199806435387</v>
      </c>
      <c r="J4219" s="152">
        <f t="shared" si="529"/>
        <v>5.0333544561853572E-5</v>
      </c>
      <c r="K4219" s="3" t="e">
        <f t="shared" ca="1" si="525"/>
        <v>#NAME?</v>
      </c>
      <c r="L4219" s="153" t="e">
        <f t="shared" ca="1" si="530"/>
        <v>#NAME?</v>
      </c>
      <c r="M4219" s="195" t="e">
        <f ca="1">_xll.BInterpol(cf!$A$2:$A$68,cf!$C$2:$C$68,params!B4219,"cubic")</f>
        <v>#NAME?</v>
      </c>
      <c r="N4219" s="195" t="e">
        <f ca="1">+_xll.BInterpol(#REF!,#REF!,params!B4219,"cubic")</f>
        <v>#NAME?</v>
      </c>
      <c r="O4219" s="153" t="e">
        <f t="shared" ca="1" si="526"/>
        <v>#NAME?</v>
      </c>
    </row>
    <row r="4220" spans="1:15">
      <c r="A4220">
        <v>4217</v>
      </c>
      <c r="B4220">
        <f t="shared" si="524"/>
        <v>16.867999999999999</v>
      </c>
      <c r="C4220" s="151" t="e">
        <f ca="1">+_xll.BInterpol(Boost!$R$6:$R$66,Boost!$AZ$6:$AZ$66,params!B4220,"cubic")</f>
        <v>#NAME?</v>
      </c>
      <c r="D4220" s="151" t="e">
        <f ca="1">+_xll.BInterpol(Boost!$R$6:$R$66,Boost!$AX$6:$AX$66,params!B4220,"cubic")</f>
        <v>#NAME?</v>
      </c>
      <c r="E4220" s="198" t="e">
        <f t="shared" ca="1" si="527"/>
        <v>#NAME?</v>
      </c>
      <c r="F4220" s="151" t="e">
        <f ca="1">+_xll.BInterpol(Boost!$R$6:$R$66,Boost!$AY$6:$AY$66,params!B4220,"cubic")</f>
        <v>#NAME?</v>
      </c>
      <c r="G4220" s="151" t="e">
        <f ca="1">_xll.BInterpol(cf!$A$2:$A$68,cf!$B$2:$B$68,params!B4220,"cubic")/100</f>
        <v>#NAME?</v>
      </c>
      <c r="H4220" s="199" t="e">
        <f t="shared" ca="1" si="528"/>
        <v>#NAME?</v>
      </c>
      <c r="I4220" s="152">
        <f t="shared" si="531"/>
        <v>0.24507232825345804</v>
      </c>
      <c r="J4220" s="152">
        <f t="shared" si="529"/>
        <v>5.0330189104164091E-5</v>
      </c>
      <c r="K4220" s="3" t="e">
        <f t="shared" ca="1" si="525"/>
        <v>#NAME?</v>
      </c>
      <c r="L4220" s="153" t="e">
        <f t="shared" ca="1" si="530"/>
        <v>#NAME?</v>
      </c>
      <c r="M4220" s="195" t="e">
        <f ca="1">_xll.BInterpol(cf!$A$2:$A$68,cf!$C$2:$C$68,params!B4220,"cubic")</f>
        <v>#NAME?</v>
      </c>
      <c r="N4220" s="195" t="e">
        <f ca="1">+_xll.BInterpol(#REF!,#REF!,params!B4220,"cubic")</f>
        <v>#NAME?</v>
      </c>
      <c r="O4220" s="153" t="e">
        <f t="shared" ca="1" si="526"/>
        <v>#NAME?</v>
      </c>
    </row>
    <row r="4221" spans="1:15">
      <c r="A4221">
        <v>4218</v>
      </c>
      <c r="B4221">
        <f t="shared" si="524"/>
        <v>16.872</v>
      </c>
      <c r="C4221" s="151" t="e">
        <f ca="1">+_xll.BInterpol(Boost!$R$6:$R$66,Boost!$AZ$6:$AZ$66,params!B4221,"cubic")</f>
        <v>#NAME?</v>
      </c>
      <c r="D4221" s="151" t="e">
        <f ca="1">+_xll.BInterpol(Boost!$R$6:$R$66,Boost!$AX$6:$AX$66,params!B4221,"cubic")</f>
        <v>#NAME?</v>
      </c>
      <c r="E4221" s="198" t="e">
        <f t="shared" ca="1" si="527"/>
        <v>#NAME?</v>
      </c>
      <c r="F4221" s="151" t="e">
        <f ca="1">+_xll.BInterpol(Boost!$R$6:$R$66,Boost!$AY$6:$AY$66,params!B4221,"cubic")</f>
        <v>#NAME?</v>
      </c>
      <c r="G4221" s="151" t="e">
        <f ca="1">_xll.BInterpol(cf!$A$2:$A$68,cf!$B$2:$B$68,params!B4221,"cubic")/100</f>
        <v>#NAME?</v>
      </c>
      <c r="H4221" s="199" t="e">
        <f t="shared" ca="1" si="528"/>
        <v>#NAME?</v>
      </c>
      <c r="I4221" s="152">
        <f t="shared" si="531"/>
        <v>0.245122655087328</v>
      </c>
      <c r="J4221" s="152">
        <f t="shared" si="529"/>
        <v>5.0326833869962506E-5</v>
      </c>
      <c r="K4221" s="3" t="e">
        <f t="shared" ca="1" si="525"/>
        <v>#NAME?</v>
      </c>
      <c r="L4221" s="153" t="e">
        <f t="shared" ca="1" si="530"/>
        <v>#NAME?</v>
      </c>
      <c r="M4221" s="195" t="e">
        <f ca="1">_xll.BInterpol(cf!$A$2:$A$68,cf!$C$2:$C$68,params!B4221,"cubic")</f>
        <v>#NAME?</v>
      </c>
      <c r="N4221" s="195" t="e">
        <f ca="1">+_xll.BInterpol(#REF!,#REF!,params!B4221,"cubic")</f>
        <v>#NAME?</v>
      </c>
      <c r="O4221" s="153" t="e">
        <f t="shared" ca="1" si="526"/>
        <v>#NAME?</v>
      </c>
    </row>
    <row r="4222" spans="1:15">
      <c r="A4222">
        <v>4219</v>
      </c>
      <c r="B4222">
        <f t="shared" si="524"/>
        <v>16.876000000000001</v>
      </c>
      <c r="C4222" s="151" t="e">
        <f ca="1">+_xll.BInterpol(Boost!$R$6:$R$66,Boost!$AZ$6:$AZ$66,params!B4222,"cubic")</f>
        <v>#NAME?</v>
      </c>
      <c r="D4222" s="151" t="e">
        <f ca="1">+_xll.BInterpol(Boost!$R$6:$R$66,Boost!$AX$6:$AX$66,params!B4222,"cubic")</f>
        <v>#NAME?</v>
      </c>
      <c r="E4222" s="198" t="e">
        <f t="shared" ca="1" si="527"/>
        <v>#NAME?</v>
      </c>
      <c r="F4222" s="151" t="e">
        <f ca="1">+_xll.BInterpol(Boost!$R$6:$R$66,Boost!$AY$6:$AY$66,params!B4222,"cubic")</f>
        <v>#NAME?</v>
      </c>
      <c r="G4222" s="151" t="e">
        <f ca="1">_xll.BInterpol(cf!$A$2:$A$68,cf!$B$2:$B$68,params!B4222,"cubic")/100</f>
        <v>#NAME?</v>
      </c>
      <c r="H4222" s="199" t="e">
        <f t="shared" ca="1" si="528"/>
        <v>#NAME?</v>
      </c>
      <c r="I4222" s="152">
        <f t="shared" si="531"/>
        <v>0.24517297856618758</v>
      </c>
      <c r="J4222" s="152">
        <f t="shared" si="529"/>
        <v>5.0323478859581883E-5</v>
      </c>
      <c r="K4222" s="3" t="e">
        <f t="shared" ca="1" si="525"/>
        <v>#NAME?</v>
      </c>
      <c r="L4222" s="153" t="e">
        <f t="shared" ca="1" si="530"/>
        <v>#NAME?</v>
      </c>
      <c r="M4222" s="195" t="e">
        <f ca="1">_xll.BInterpol(cf!$A$2:$A$68,cf!$C$2:$C$68,params!B4222,"cubic")</f>
        <v>#NAME?</v>
      </c>
      <c r="N4222" s="195" t="e">
        <f ca="1">+_xll.BInterpol(#REF!,#REF!,params!B4222,"cubic")</f>
        <v>#NAME?</v>
      </c>
      <c r="O4222" s="153" t="e">
        <f t="shared" ca="1" si="526"/>
        <v>#NAME?</v>
      </c>
    </row>
    <row r="4223" spans="1:15">
      <c r="A4223">
        <v>4220</v>
      </c>
      <c r="B4223">
        <f t="shared" si="524"/>
        <v>16.88</v>
      </c>
      <c r="C4223" s="151" t="e">
        <f ca="1">+_xll.BInterpol(Boost!$R$6:$R$66,Boost!$AZ$6:$AZ$66,params!B4223,"cubic")</f>
        <v>#NAME?</v>
      </c>
      <c r="D4223" s="151" t="e">
        <f ca="1">+_xll.BInterpol(Boost!$R$6:$R$66,Boost!$AX$6:$AX$66,params!B4223,"cubic")</f>
        <v>#NAME?</v>
      </c>
      <c r="E4223" s="198" t="e">
        <f t="shared" ca="1" si="527"/>
        <v>#NAME?</v>
      </c>
      <c r="F4223" s="151" t="e">
        <f ca="1">+_xll.BInterpol(Boost!$R$6:$R$66,Boost!$AY$6:$AY$66,params!B4223,"cubic")</f>
        <v>#NAME?</v>
      </c>
      <c r="G4223" s="151" t="e">
        <f ca="1">_xll.BInterpol(cf!$A$2:$A$68,cf!$B$2:$B$68,params!B4223,"cubic")/100</f>
        <v>#NAME?</v>
      </c>
      <c r="H4223" s="199" t="e">
        <f t="shared" ca="1" si="528"/>
        <v>#NAME?</v>
      </c>
      <c r="I4223" s="152">
        <f t="shared" si="531"/>
        <v>0.24522329869026038</v>
      </c>
      <c r="J4223" s="152">
        <f t="shared" si="529"/>
        <v>5.0320124072800176E-5</v>
      </c>
      <c r="K4223" s="3" t="e">
        <f t="shared" ca="1" si="525"/>
        <v>#NAME?</v>
      </c>
      <c r="L4223" s="153" t="e">
        <f t="shared" ca="1" si="530"/>
        <v>#NAME?</v>
      </c>
      <c r="M4223" s="195" t="e">
        <f ca="1">_xll.BInterpol(cf!$A$2:$A$68,cf!$C$2:$C$68,params!B4223,"cubic")</f>
        <v>#NAME?</v>
      </c>
      <c r="N4223" s="195" t="e">
        <f ca="1">+_xll.BInterpol(#REF!,#REF!,params!B4223,"cubic")</f>
        <v>#NAME?</v>
      </c>
      <c r="O4223" s="153" t="e">
        <f t="shared" ca="1" si="526"/>
        <v>#NAME?</v>
      </c>
    </row>
    <row r="4224" spans="1:15">
      <c r="A4224">
        <v>4221</v>
      </c>
      <c r="B4224">
        <f t="shared" si="524"/>
        <v>16.884</v>
      </c>
      <c r="C4224" s="151" t="e">
        <f ca="1">+_xll.BInterpol(Boost!$R$6:$R$66,Boost!$AZ$6:$AZ$66,params!B4224,"cubic")</f>
        <v>#NAME?</v>
      </c>
      <c r="D4224" s="151" t="e">
        <f ca="1">+_xll.BInterpol(Boost!$R$6:$R$66,Boost!$AX$6:$AX$66,params!B4224,"cubic")</f>
        <v>#NAME?</v>
      </c>
      <c r="E4224" s="198" t="e">
        <f t="shared" ca="1" si="527"/>
        <v>#NAME?</v>
      </c>
      <c r="F4224" s="151" t="e">
        <f ca="1">+_xll.BInterpol(Boost!$R$6:$R$66,Boost!$AY$6:$AY$66,params!B4224,"cubic")</f>
        <v>#NAME?</v>
      </c>
      <c r="G4224" s="151" t="e">
        <f ca="1">_xll.BInterpol(cf!$A$2:$A$68,cf!$B$2:$B$68,params!B4224,"cubic")/100</f>
        <v>#NAME?</v>
      </c>
      <c r="H4224" s="199" t="e">
        <f t="shared" ca="1" si="528"/>
        <v>#NAME?</v>
      </c>
      <c r="I4224" s="152">
        <f t="shared" si="531"/>
        <v>0.24527361545977011</v>
      </c>
      <c r="J4224" s="152">
        <f t="shared" si="529"/>
        <v>5.031676950972841E-5</v>
      </c>
      <c r="K4224" s="3" t="e">
        <f t="shared" ca="1" si="525"/>
        <v>#NAME?</v>
      </c>
      <c r="L4224" s="153" t="e">
        <f t="shared" ca="1" si="530"/>
        <v>#NAME?</v>
      </c>
      <c r="M4224" s="195" t="e">
        <f ca="1">_xll.BInterpol(cf!$A$2:$A$68,cf!$C$2:$C$68,params!B4224,"cubic")</f>
        <v>#NAME?</v>
      </c>
      <c r="N4224" s="195" t="e">
        <f ca="1">+_xll.BInterpol(#REF!,#REF!,params!B4224,"cubic")</f>
        <v>#NAME?</v>
      </c>
      <c r="O4224" s="153" t="e">
        <f t="shared" ca="1" si="526"/>
        <v>#NAME?</v>
      </c>
    </row>
    <row r="4225" spans="1:15">
      <c r="A4225">
        <v>4222</v>
      </c>
      <c r="B4225">
        <f t="shared" si="524"/>
        <v>16.888000000000002</v>
      </c>
      <c r="C4225" s="151" t="e">
        <f ca="1">+_xll.BInterpol(Boost!$R$6:$R$66,Boost!$AZ$6:$AZ$66,params!B4225,"cubic")</f>
        <v>#NAME?</v>
      </c>
      <c r="D4225" s="151" t="e">
        <f ca="1">+_xll.BInterpol(Boost!$R$6:$R$66,Boost!$AX$6:$AX$66,params!B4225,"cubic")</f>
        <v>#NAME?</v>
      </c>
      <c r="E4225" s="198" t="e">
        <f t="shared" ca="1" si="527"/>
        <v>#NAME?</v>
      </c>
      <c r="F4225" s="151" t="e">
        <f ca="1">+_xll.BInterpol(Boost!$R$6:$R$66,Boost!$AY$6:$AY$66,params!B4225,"cubic")</f>
        <v>#NAME?</v>
      </c>
      <c r="G4225" s="151" t="e">
        <f ca="1">_xll.BInterpol(cf!$A$2:$A$68,cf!$B$2:$B$68,params!B4225,"cubic")/100</f>
        <v>#NAME?</v>
      </c>
      <c r="H4225" s="199" t="e">
        <f t="shared" ca="1" si="528"/>
        <v>#NAME?</v>
      </c>
      <c r="I4225" s="152">
        <f t="shared" si="531"/>
        <v>0.24532392887494037</v>
      </c>
      <c r="J4225" s="152">
        <f t="shared" si="529"/>
        <v>5.031341517025556E-5</v>
      </c>
      <c r="K4225" s="3" t="e">
        <f t="shared" ca="1" si="525"/>
        <v>#NAME?</v>
      </c>
      <c r="L4225" s="153" t="e">
        <f t="shared" ca="1" si="530"/>
        <v>#NAME?</v>
      </c>
      <c r="M4225" s="195" t="e">
        <f ca="1">_xll.BInterpol(cf!$A$2:$A$68,cf!$C$2:$C$68,params!B4225,"cubic")</f>
        <v>#NAME?</v>
      </c>
      <c r="N4225" s="195" t="e">
        <f ca="1">+_xll.BInterpol(#REF!,#REF!,params!B4225,"cubic")</f>
        <v>#NAME?</v>
      </c>
      <c r="O4225" s="153" t="e">
        <f t="shared" ca="1" si="526"/>
        <v>#NAME?</v>
      </c>
    </row>
    <row r="4226" spans="1:15">
      <c r="A4226">
        <v>4223</v>
      </c>
      <c r="B4226">
        <f t="shared" si="524"/>
        <v>16.891999999999999</v>
      </c>
      <c r="C4226" s="151" t="e">
        <f ca="1">+_xll.BInterpol(Boost!$R$6:$R$66,Boost!$AZ$6:$AZ$66,params!B4226,"cubic")</f>
        <v>#NAME?</v>
      </c>
      <c r="D4226" s="151" t="e">
        <f ca="1">+_xll.BInterpol(Boost!$R$6:$R$66,Boost!$AX$6:$AX$66,params!B4226,"cubic")</f>
        <v>#NAME?</v>
      </c>
      <c r="E4226" s="198" t="e">
        <f t="shared" ca="1" si="527"/>
        <v>#NAME?</v>
      </c>
      <c r="F4226" s="151" t="e">
        <f ca="1">+_xll.BInterpol(Boost!$R$6:$R$66,Boost!$AY$6:$AY$66,params!B4226,"cubic")</f>
        <v>#NAME?</v>
      </c>
      <c r="G4226" s="151" t="e">
        <f ca="1">_xll.BInterpol(cf!$A$2:$A$68,cf!$B$2:$B$68,params!B4226,"cubic")/100</f>
        <v>#NAME?</v>
      </c>
      <c r="H4226" s="199" t="e">
        <f t="shared" ca="1" si="528"/>
        <v>#NAME?</v>
      </c>
      <c r="I4226" s="152">
        <f t="shared" si="531"/>
        <v>0.24537423893599464</v>
      </c>
      <c r="J4226" s="152">
        <f t="shared" si="529"/>
        <v>5.0310061054270605E-5</v>
      </c>
      <c r="K4226" s="3" t="e">
        <f t="shared" ca="1" si="525"/>
        <v>#NAME?</v>
      </c>
      <c r="L4226" s="153" t="e">
        <f t="shared" ca="1" si="530"/>
        <v>#NAME?</v>
      </c>
      <c r="M4226" s="195" t="e">
        <f ca="1">_xll.BInterpol(cf!$A$2:$A$68,cf!$C$2:$C$68,params!B4226,"cubic")</f>
        <v>#NAME?</v>
      </c>
      <c r="N4226" s="195" t="e">
        <f ca="1">+_xll.BInterpol(#REF!,#REF!,params!B4226,"cubic")</f>
        <v>#NAME?</v>
      </c>
      <c r="O4226" s="153" t="e">
        <f t="shared" ca="1" si="526"/>
        <v>#NAME?</v>
      </c>
    </row>
    <row r="4227" spans="1:15">
      <c r="A4227">
        <v>4224</v>
      </c>
      <c r="B4227">
        <f t="shared" si="524"/>
        <v>16.896000000000001</v>
      </c>
      <c r="C4227" s="151" t="e">
        <f ca="1">+_xll.BInterpol(Boost!$R$6:$R$66,Boost!$AZ$6:$AZ$66,params!B4227,"cubic")</f>
        <v>#NAME?</v>
      </c>
      <c r="D4227" s="151" t="e">
        <f ca="1">+_xll.BInterpol(Boost!$R$6:$R$66,Boost!$AX$6:$AX$66,params!B4227,"cubic")</f>
        <v>#NAME?</v>
      </c>
      <c r="E4227" s="198" t="e">
        <f t="shared" ca="1" si="527"/>
        <v>#NAME?</v>
      </c>
      <c r="F4227" s="151" t="e">
        <f ca="1">+_xll.BInterpol(Boost!$R$6:$R$66,Boost!$AY$6:$AY$66,params!B4227,"cubic")</f>
        <v>#NAME?</v>
      </c>
      <c r="G4227" s="151" t="e">
        <f ca="1">_xll.BInterpol(cf!$A$2:$A$68,cf!$B$2:$B$68,params!B4227,"cubic")/100</f>
        <v>#NAME?</v>
      </c>
      <c r="H4227" s="199" t="e">
        <f t="shared" ca="1" si="528"/>
        <v>#NAME?</v>
      </c>
      <c r="I4227" s="152">
        <f t="shared" si="531"/>
        <v>0.24542454564315674</v>
      </c>
      <c r="J4227" s="152">
        <f t="shared" si="529"/>
        <v>5.0306707162106612E-5</v>
      </c>
      <c r="K4227" s="3" t="e">
        <f t="shared" ca="1" si="525"/>
        <v>#NAME?</v>
      </c>
      <c r="L4227" s="153" t="e">
        <f t="shared" ca="1" si="530"/>
        <v>#NAME?</v>
      </c>
      <c r="M4227" s="195" t="e">
        <f ca="1">_xll.BInterpol(cf!$A$2:$A$68,cf!$C$2:$C$68,params!B4227,"cubic")</f>
        <v>#NAME?</v>
      </c>
      <c r="N4227" s="195" t="e">
        <f ca="1">+_xll.BInterpol(#REF!,#REF!,params!B4227,"cubic")</f>
        <v>#NAME?</v>
      </c>
      <c r="O4227" s="153" t="e">
        <f t="shared" ca="1" si="526"/>
        <v>#NAME?</v>
      </c>
    </row>
    <row r="4228" spans="1:15">
      <c r="A4228">
        <v>4225</v>
      </c>
      <c r="B4228">
        <f t="shared" ref="B4228:B4291" si="532">+A4228/250</f>
        <v>16.899999999999999</v>
      </c>
      <c r="C4228" s="151" t="e">
        <f ca="1">+_xll.BInterpol(Boost!$R$6:$R$66,Boost!$AZ$6:$AZ$66,params!B4228,"cubic")</f>
        <v>#NAME?</v>
      </c>
      <c r="D4228" s="151" t="e">
        <f ca="1">+_xll.BInterpol(Boost!$R$6:$R$66,Boost!$AX$6:$AX$66,params!B4228,"cubic")</f>
        <v>#NAME?</v>
      </c>
      <c r="E4228" s="198" t="e">
        <f t="shared" ca="1" si="527"/>
        <v>#NAME?</v>
      </c>
      <c r="F4228" s="151" t="e">
        <f ca="1">+_xll.BInterpol(Boost!$R$6:$R$66,Boost!$AY$6:$AY$66,params!B4228,"cubic")</f>
        <v>#NAME?</v>
      </c>
      <c r="G4228" s="151" t="e">
        <f ca="1">_xll.BInterpol(cf!$A$2:$A$68,cf!$B$2:$B$68,params!B4228,"cubic")/100</f>
        <v>#NAME?</v>
      </c>
      <c r="H4228" s="199" t="e">
        <f t="shared" ca="1" si="528"/>
        <v>#NAME?</v>
      </c>
      <c r="I4228" s="152">
        <f t="shared" si="531"/>
        <v>0.24547484899665006</v>
      </c>
      <c r="J4228" s="152">
        <f t="shared" si="529"/>
        <v>5.0303353493319491E-5</v>
      </c>
      <c r="K4228" s="3" t="e">
        <f t="shared" ref="K4228:K4291" ca="1" si="533">+EXP(H4228*-B4228)</f>
        <v>#NAME?</v>
      </c>
      <c r="L4228" s="153" t="e">
        <f t="shared" ca="1" si="530"/>
        <v>#NAME?</v>
      </c>
      <c r="M4228" s="195" t="e">
        <f ca="1">_xll.BInterpol(cf!$A$2:$A$68,cf!$C$2:$C$68,params!B4228,"cubic")</f>
        <v>#NAME?</v>
      </c>
      <c r="N4228" s="195" t="e">
        <f ca="1">+_xll.BInterpol(#REF!,#REF!,params!B4228,"cubic")</f>
        <v>#NAME?</v>
      </c>
      <c r="O4228" s="153" t="e">
        <f t="shared" ref="O4228:O4291" ca="1" si="534">+EXP(-B4229*E4229)-EXP(-B4228*E4228)</f>
        <v>#NAME?</v>
      </c>
    </row>
    <row r="4229" spans="1:15">
      <c r="A4229">
        <v>4226</v>
      </c>
      <c r="B4229">
        <f t="shared" si="532"/>
        <v>16.904</v>
      </c>
      <c r="C4229" s="151" t="e">
        <f ca="1">+_xll.BInterpol(Boost!$R$6:$R$66,Boost!$AZ$6:$AZ$66,params!B4229,"cubic")</f>
        <v>#NAME?</v>
      </c>
      <c r="D4229" s="151" t="e">
        <f ca="1">+_xll.BInterpol(Boost!$R$6:$R$66,Boost!$AX$6:$AX$66,params!B4229,"cubic")</f>
        <v>#NAME?</v>
      </c>
      <c r="E4229" s="198" t="e">
        <f t="shared" ref="E4229:E4292" ca="1" si="535">-((1+C4229*B4229)/(1+C4228*B4228)-1)/(B4229-B4228)+((1+F4229*B4229)/(1+F4228*B4228)-1)/(B4229-B4228)</f>
        <v>#NAME?</v>
      </c>
      <c r="F4229" s="151" t="e">
        <f ca="1">+_xll.BInterpol(Boost!$R$6:$R$66,Boost!$AY$6:$AY$66,params!B4229,"cubic")</f>
        <v>#NAME?</v>
      </c>
      <c r="G4229" s="151" t="e">
        <f ca="1">_xll.BInterpol(cf!$A$2:$A$68,cf!$B$2:$B$68,params!B4229,"cubic")/100</f>
        <v>#NAME?</v>
      </c>
      <c r="H4229" s="199" t="e">
        <f t="shared" ref="H4229:H4292" ca="1" si="536">-((1+F4229*B4229)/(1+F4228*B4228)-1)/(B4229-B4228)+((1+G4229*B4229)/(1+G4228*B4228)-1)/(B4229-B4228)</f>
        <v>#NAME?</v>
      </c>
      <c r="I4229" s="152">
        <f t="shared" si="531"/>
        <v>0.24552514899669831</v>
      </c>
      <c r="J4229" s="152">
        <f t="shared" ref="J4229:J4292" si="537">+I4229-I4228</f>
        <v>5.030000004824231E-5</v>
      </c>
      <c r="K4229" s="3" t="e">
        <f t="shared" ca="1" si="533"/>
        <v>#NAME?</v>
      </c>
      <c r="L4229" s="153" t="e">
        <f t="shared" ref="L4229:L4292" ca="1" si="538">+K4230-K4229</f>
        <v>#NAME?</v>
      </c>
      <c r="M4229" s="195" t="e">
        <f ca="1">_xll.BInterpol(cf!$A$2:$A$68,cf!$C$2:$C$68,params!B4229,"cubic")</f>
        <v>#NAME?</v>
      </c>
      <c r="N4229" s="195" t="e">
        <f ca="1">+_xll.BInterpol(#REF!,#REF!,params!B4229,"cubic")</f>
        <v>#NAME?</v>
      </c>
      <c r="O4229" s="153" t="e">
        <f t="shared" ca="1" si="534"/>
        <v>#NAME?</v>
      </c>
    </row>
    <row r="4230" spans="1:15">
      <c r="A4230">
        <v>4227</v>
      </c>
      <c r="B4230">
        <f t="shared" si="532"/>
        <v>16.908000000000001</v>
      </c>
      <c r="C4230" s="151" t="e">
        <f ca="1">+_xll.BInterpol(Boost!$R$6:$R$66,Boost!$AZ$6:$AZ$66,params!B4230,"cubic")</f>
        <v>#NAME?</v>
      </c>
      <c r="D4230" s="151" t="e">
        <f ca="1">+_xll.BInterpol(Boost!$R$6:$R$66,Boost!$AX$6:$AX$66,params!B4230,"cubic")</f>
        <v>#NAME?</v>
      </c>
      <c r="E4230" s="198" t="e">
        <f t="shared" ca="1" si="535"/>
        <v>#NAME?</v>
      </c>
      <c r="F4230" s="151" t="e">
        <f ca="1">+_xll.BInterpol(Boost!$R$6:$R$66,Boost!$AY$6:$AY$66,params!B4230,"cubic")</f>
        <v>#NAME?</v>
      </c>
      <c r="G4230" s="151" t="e">
        <f ca="1">_xll.BInterpol(cf!$A$2:$A$68,cf!$B$2:$B$68,params!B4230,"cubic")/100</f>
        <v>#NAME?</v>
      </c>
      <c r="H4230" s="199" t="e">
        <f t="shared" ca="1" si="536"/>
        <v>#NAME?</v>
      </c>
      <c r="I4230" s="152">
        <f t="shared" si="531"/>
        <v>0.24557544564352507</v>
      </c>
      <c r="J4230" s="152">
        <f t="shared" si="537"/>
        <v>5.0296646826764047E-5</v>
      </c>
      <c r="K4230" s="3" t="e">
        <f t="shared" ca="1" si="533"/>
        <v>#NAME?</v>
      </c>
      <c r="L4230" s="153" t="e">
        <f t="shared" ca="1" si="538"/>
        <v>#NAME?</v>
      </c>
      <c r="M4230" s="195" t="e">
        <f ca="1">_xll.BInterpol(cf!$A$2:$A$68,cf!$C$2:$C$68,params!B4230,"cubic")</f>
        <v>#NAME?</v>
      </c>
      <c r="N4230" s="195" t="e">
        <f ca="1">+_xll.BInterpol(#REF!,#REF!,params!B4230,"cubic")</f>
        <v>#NAME?</v>
      </c>
      <c r="O4230" s="153" t="e">
        <f t="shared" ca="1" si="534"/>
        <v>#NAME?</v>
      </c>
    </row>
    <row r="4231" spans="1:15">
      <c r="A4231">
        <v>4228</v>
      </c>
      <c r="B4231">
        <f t="shared" si="532"/>
        <v>16.911999999999999</v>
      </c>
      <c r="C4231" s="151" t="e">
        <f ca="1">+_xll.BInterpol(Boost!$R$6:$R$66,Boost!$AZ$6:$AZ$66,params!B4231,"cubic")</f>
        <v>#NAME?</v>
      </c>
      <c r="D4231" s="151" t="e">
        <f ca="1">+_xll.BInterpol(Boost!$R$6:$R$66,Boost!$AX$6:$AX$66,params!B4231,"cubic")</f>
        <v>#NAME?</v>
      </c>
      <c r="E4231" s="198" t="e">
        <f t="shared" ca="1" si="535"/>
        <v>#NAME?</v>
      </c>
      <c r="F4231" s="151" t="e">
        <f ca="1">+_xll.BInterpol(Boost!$R$6:$R$66,Boost!$AY$6:$AY$66,params!B4231,"cubic")</f>
        <v>#NAME?</v>
      </c>
      <c r="G4231" s="151" t="e">
        <f ca="1">_xll.BInterpol(cf!$A$2:$A$68,cf!$B$2:$B$68,params!B4231,"cubic")/100</f>
        <v>#NAME?</v>
      </c>
      <c r="H4231" s="199" t="e">
        <f t="shared" ca="1" si="536"/>
        <v>#NAME?</v>
      </c>
      <c r="I4231" s="152">
        <f t="shared" si="531"/>
        <v>0.24562573893735373</v>
      </c>
      <c r="J4231" s="152">
        <f t="shared" si="537"/>
        <v>5.0293293828662655E-5</v>
      </c>
      <c r="K4231" s="3" t="e">
        <f t="shared" ca="1" si="533"/>
        <v>#NAME?</v>
      </c>
      <c r="L4231" s="153" t="e">
        <f t="shared" ca="1" si="538"/>
        <v>#NAME?</v>
      </c>
      <c r="M4231" s="195" t="e">
        <f ca="1">_xll.BInterpol(cf!$A$2:$A$68,cf!$C$2:$C$68,params!B4231,"cubic")</f>
        <v>#NAME?</v>
      </c>
      <c r="N4231" s="195" t="e">
        <f ca="1">+_xll.BInterpol(#REF!,#REF!,params!B4231,"cubic")</f>
        <v>#NAME?</v>
      </c>
      <c r="O4231" s="153" t="e">
        <f t="shared" ca="1" si="534"/>
        <v>#NAME?</v>
      </c>
    </row>
    <row r="4232" spans="1:15">
      <c r="A4232">
        <v>4229</v>
      </c>
      <c r="B4232">
        <f t="shared" si="532"/>
        <v>16.916</v>
      </c>
      <c r="C4232" s="151" t="e">
        <f ca="1">+_xll.BInterpol(Boost!$R$6:$R$66,Boost!$AZ$6:$AZ$66,params!B4232,"cubic")</f>
        <v>#NAME?</v>
      </c>
      <c r="D4232" s="151" t="e">
        <f ca="1">+_xll.BInterpol(Boost!$R$6:$R$66,Boost!$AX$6:$AX$66,params!B4232,"cubic")</f>
        <v>#NAME?</v>
      </c>
      <c r="E4232" s="198" t="e">
        <f t="shared" ca="1" si="535"/>
        <v>#NAME?</v>
      </c>
      <c r="F4232" s="151" t="e">
        <f ca="1">+_xll.BInterpol(Boost!$R$6:$R$66,Boost!$AY$6:$AY$66,params!B4232,"cubic")</f>
        <v>#NAME?</v>
      </c>
      <c r="G4232" s="151" t="e">
        <f ca="1">_xll.BInterpol(cf!$A$2:$A$68,cf!$B$2:$B$68,params!B4232,"cubic")/100</f>
        <v>#NAME?</v>
      </c>
      <c r="H4232" s="199" t="e">
        <f t="shared" ca="1" si="536"/>
        <v>#NAME?</v>
      </c>
      <c r="I4232" s="152">
        <f t="shared" si="531"/>
        <v>0.24567602887840789</v>
      </c>
      <c r="J4232" s="152">
        <f t="shared" si="537"/>
        <v>5.0289941054160181E-5</v>
      </c>
      <c r="K4232" s="3" t="e">
        <f t="shared" ca="1" si="533"/>
        <v>#NAME?</v>
      </c>
      <c r="L4232" s="153" t="e">
        <f t="shared" ca="1" si="538"/>
        <v>#NAME?</v>
      </c>
      <c r="M4232" s="195" t="e">
        <f ca="1">_xll.BInterpol(cf!$A$2:$A$68,cf!$C$2:$C$68,params!B4232,"cubic")</f>
        <v>#NAME?</v>
      </c>
      <c r="N4232" s="195" t="e">
        <f ca="1">+_xll.BInterpol(#REF!,#REF!,params!B4232,"cubic")</f>
        <v>#NAME?</v>
      </c>
      <c r="O4232" s="153" t="e">
        <f t="shared" ca="1" si="534"/>
        <v>#NAME?</v>
      </c>
    </row>
    <row r="4233" spans="1:15">
      <c r="A4233">
        <v>4230</v>
      </c>
      <c r="B4233">
        <f t="shared" si="532"/>
        <v>16.920000000000002</v>
      </c>
      <c r="C4233" s="151" t="e">
        <f ca="1">+_xll.BInterpol(Boost!$R$6:$R$66,Boost!$AZ$6:$AZ$66,params!B4233,"cubic")</f>
        <v>#NAME?</v>
      </c>
      <c r="D4233" s="151" t="e">
        <f ca="1">+_xll.BInterpol(Boost!$R$6:$R$66,Boost!$AX$6:$AX$66,params!B4233,"cubic")</f>
        <v>#NAME?</v>
      </c>
      <c r="E4233" s="198" t="e">
        <f t="shared" ca="1" si="535"/>
        <v>#NAME?</v>
      </c>
      <c r="F4233" s="151" t="e">
        <f ca="1">+_xll.BInterpol(Boost!$R$6:$R$66,Boost!$AY$6:$AY$66,params!B4233,"cubic")</f>
        <v>#NAME?</v>
      </c>
      <c r="G4233" s="151" t="e">
        <f ca="1">_xll.BInterpol(cf!$A$2:$A$68,cf!$B$2:$B$68,params!B4233,"cubic")/100</f>
        <v>#NAME?</v>
      </c>
      <c r="H4233" s="199" t="e">
        <f t="shared" ca="1" si="536"/>
        <v>#NAME?</v>
      </c>
      <c r="I4233" s="152">
        <f t="shared" si="531"/>
        <v>0.24572631546691104</v>
      </c>
      <c r="J4233" s="152">
        <f t="shared" si="537"/>
        <v>5.0286588503145602E-5</v>
      </c>
      <c r="K4233" s="3" t="e">
        <f t="shared" ca="1" si="533"/>
        <v>#NAME?</v>
      </c>
      <c r="L4233" s="153" t="e">
        <f t="shared" ca="1" si="538"/>
        <v>#NAME?</v>
      </c>
      <c r="M4233" s="195" t="e">
        <f ca="1">_xll.BInterpol(cf!$A$2:$A$68,cf!$C$2:$C$68,params!B4233,"cubic")</f>
        <v>#NAME?</v>
      </c>
      <c r="N4233" s="195" t="e">
        <f ca="1">+_xll.BInterpol(#REF!,#REF!,params!B4233,"cubic")</f>
        <v>#NAME?</v>
      </c>
      <c r="O4233" s="153" t="e">
        <f t="shared" ca="1" si="534"/>
        <v>#NAME?</v>
      </c>
    </row>
    <row r="4234" spans="1:15">
      <c r="A4234">
        <v>4231</v>
      </c>
      <c r="B4234">
        <f t="shared" si="532"/>
        <v>16.923999999999999</v>
      </c>
      <c r="C4234" s="151" t="e">
        <f ca="1">+_xll.BInterpol(Boost!$R$6:$R$66,Boost!$AZ$6:$AZ$66,params!B4234,"cubic")</f>
        <v>#NAME?</v>
      </c>
      <c r="D4234" s="151" t="e">
        <f ca="1">+_xll.BInterpol(Boost!$R$6:$R$66,Boost!$AX$6:$AX$66,params!B4234,"cubic")</f>
        <v>#NAME?</v>
      </c>
      <c r="E4234" s="198" t="e">
        <f t="shared" ca="1" si="535"/>
        <v>#NAME?</v>
      </c>
      <c r="F4234" s="151" t="e">
        <f ca="1">+_xll.BInterpol(Boost!$R$6:$R$66,Boost!$AY$6:$AY$66,params!B4234,"cubic")</f>
        <v>#NAME?</v>
      </c>
      <c r="G4234" s="151" t="e">
        <f ca="1">_xll.BInterpol(cf!$A$2:$A$68,cf!$B$2:$B$68,params!B4234,"cubic")/100</f>
        <v>#NAME?</v>
      </c>
      <c r="H4234" s="199" t="e">
        <f t="shared" ca="1" si="536"/>
        <v>#NAME?</v>
      </c>
      <c r="I4234" s="152">
        <f t="shared" si="531"/>
        <v>0.24577659870308677</v>
      </c>
      <c r="J4234" s="152">
        <f t="shared" si="537"/>
        <v>5.028323617572994E-5</v>
      </c>
      <c r="K4234" s="3" t="e">
        <f t="shared" ca="1" si="533"/>
        <v>#NAME?</v>
      </c>
      <c r="L4234" s="153" t="e">
        <f t="shared" ca="1" si="538"/>
        <v>#NAME?</v>
      </c>
      <c r="M4234" s="195" t="e">
        <f ca="1">_xll.BInterpol(cf!$A$2:$A$68,cf!$C$2:$C$68,params!B4234,"cubic")</f>
        <v>#NAME?</v>
      </c>
      <c r="N4234" s="195" t="e">
        <f ca="1">+_xll.BInterpol(#REF!,#REF!,params!B4234,"cubic")</f>
        <v>#NAME?</v>
      </c>
      <c r="O4234" s="153" t="e">
        <f t="shared" ca="1" si="534"/>
        <v>#NAME?</v>
      </c>
    </row>
    <row r="4235" spans="1:15">
      <c r="A4235">
        <v>4232</v>
      </c>
      <c r="B4235">
        <f t="shared" si="532"/>
        <v>16.928000000000001</v>
      </c>
      <c r="C4235" s="151" t="e">
        <f ca="1">+_xll.BInterpol(Boost!$R$6:$R$66,Boost!$AZ$6:$AZ$66,params!B4235,"cubic")</f>
        <v>#NAME?</v>
      </c>
      <c r="D4235" s="151" t="e">
        <f ca="1">+_xll.BInterpol(Boost!$R$6:$R$66,Boost!$AX$6:$AX$66,params!B4235,"cubic")</f>
        <v>#NAME?</v>
      </c>
      <c r="E4235" s="198" t="e">
        <f t="shared" ca="1" si="535"/>
        <v>#NAME?</v>
      </c>
      <c r="F4235" s="151" t="e">
        <f ca="1">+_xll.BInterpol(Boost!$R$6:$R$66,Boost!$AY$6:$AY$66,params!B4235,"cubic")</f>
        <v>#NAME?</v>
      </c>
      <c r="G4235" s="151" t="e">
        <f ca="1">_xll.BInterpol(cf!$A$2:$A$68,cf!$B$2:$B$68,params!B4235,"cubic")/100</f>
        <v>#NAME?</v>
      </c>
      <c r="H4235" s="199" t="e">
        <f t="shared" ca="1" si="536"/>
        <v>#NAME?</v>
      </c>
      <c r="I4235" s="152">
        <f t="shared" si="531"/>
        <v>0.24582687858715846</v>
      </c>
      <c r="J4235" s="152">
        <f t="shared" si="537"/>
        <v>5.027988407169115E-5</v>
      </c>
      <c r="K4235" s="3" t="e">
        <f t="shared" ca="1" si="533"/>
        <v>#NAME?</v>
      </c>
      <c r="L4235" s="153" t="e">
        <f t="shared" ca="1" si="538"/>
        <v>#NAME?</v>
      </c>
      <c r="M4235" s="195" t="e">
        <f ca="1">_xll.BInterpol(cf!$A$2:$A$68,cf!$C$2:$C$68,params!B4235,"cubic")</f>
        <v>#NAME?</v>
      </c>
      <c r="N4235" s="195" t="e">
        <f ca="1">+_xll.BInterpol(#REF!,#REF!,params!B4235,"cubic")</f>
        <v>#NAME?</v>
      </c>
      <c r="O4235" s="153" t="e">
        <f t="shared" ca="1" si="534"/>
        <v>#NAME?</v>
      </c>
    </row>
    <row r="4236" spans="1:15">
      <c r="A4236">
        <v>4233</v>
      </c>
      <c r="B4236">
        <f t="shared" si="532"/>
        <v>16.931999999999999</v>
      </c>
      <c r="C4236" s="151" t="e">
        <f ca="1">+_xll.BInterpol(Boost!$R$6:$R$66,Boost!$AZ$6:$AZ$66,params!B4236,"cubic")</f>
        <v>#NAME?</v>
      </c>
      <c r="D4236" s="151" t="e">
        <f ca="1">+_xll.BInterpol(Boost!$R$6:$R$66,Boost!$AX$6:$AX$66,params!B4236,"cubic")</f>
        <v>#NAME?</v>
      </c>
      <c r="E4236" s="198" t="e">
        <f t="shared" ca="1" si="535"/>
        <v>#NAME?</v>
      </c>
      <c r="F4236" s="151" t="e">
        <f ca="1">+_xll.BInterpol(Boost!$R$6:$R$66,Boost!$AY$6:$AY$66,params!B4236,"cubic")</f>
        <v>#NAME?</v>
      </c>
      <c r="G4236" s="151" t="e">
        <f ca="1">_xll.BInterpol(cf!$A$2:$A$68,cf!$B$2:$B$68,params!B4236,"cubic")/100</f>
        <v>#NAME?</v>
      </c>
      <c r="H4236" s="199" t="e">
        <f t="shared" ca="1" si="536"/>
        <v>#NAME?</v>
      </c>
      <c r="I4236" s="152">
        <f t="shared" si="531"/>
        <v>0.2458771551193496</v>
      </c>
      <c r="J4236" s="152">
        <f t="shared" si="537"/>
        <v>5.0276532191140255E-5</v>
      </c>
      <c r="K4236" s="3" t="e">
        <f t="shared" ca="1" si="533"/>
        <v>#NAME?</v>
      </c>
      <c r="L4236" s="153" t="e">
        <f t="shared" ca="1" si="538"/>
        <v>#NAME?</v>
      </c>
      <c r="M4236" s="195" t="e">
        <f ca="1">_xll.BInterpol(cf!$A$2:$A$68,cf!$C$2:$C$68,params!B4236,"cubic")</f>
        <v>#NAME?</v>
      </c>
      <c r="N4236" s="195" t="e">
        <f ca="1">+_xll.BInterpol(#REF!,#REF!,params!B4236,"cubic")</f>
        <v>#NAME?</v>
      </c>
      <c r="O4236" s="153" t="e">
        <f t="shared" ca="1" si="534"/>
        <v>#NAME?</v>
      </c>
    </row>
    <row r="4237" spans="1:15">
      <c r="A4237">
        <v>4234</v>
      </c>
      <c r="B4237">
        <f t="shared" si="532"/>
        <v>16.936</v>
      </c>
      <c r="C4237" s="151" t="e">
        <f ca="1">+_xll.BInterpol(Boost!$R$6:$R$66,Boost!$AZ$6:$AZ$66,params!B4237,"cubic")</f>
        <v>#NAME?</v>
      </c>
      <c r="D4237" s="151" t="e">
        <f ca="1">+_xll.BInterpol(Boost!$R$6:$R$66,Boost!$AX$6:$AX$66,params!B4237,"cubic")</f>
        <v>#NAME?</v>
      </c>
      <c r="E4237" s="198" t="e">
        <f t="shared" ca="1" si="535"/>
        <v>#NAME?</v>
      </c>
      <c r="F4237" s="151" t="e">
        <f ca="1">+_xll.BInterpol(Boost!$R$6:$R$66,Boost!$AY$6:$AY$66,params!B4237,"cubic")</f>
        <v>#NAME?</v>
      </c>
      <c r="G4237" s="151" t="e">
        <f ca="1">_xll.BInterpol(cf!$A$2:$A$68,cf!$B$2:$B$68,params!B4237,"cubic")/100</f>
        <v>#NAME?</v>
      </c>
      <c r="H4237" s="199" t="e">
        <f t="shared" ca="1" si="536"/>
        <v>#NAME?</v>
      </c>
      <c r="I4237" s="152">
        <f t="shared" si="531"/>
        <v>0.24592742829988379</v>
      </c>
      <c r="J4237" s="152">
        <f t="shared" si="537"/>
        <v>5.0273180534188278E-5</v>
      </c>
      <c r="K4237" s="3" t="e">
        <f t="shared" ca="1" si="533"/>
        <v>#NAME?</v>
      </c>
      <c r="L4237" s="153" t="e">
        <f t="shared" ca="1" si="538"/>
        <v>#NAME?</v>
      </c>
      <c r="M4237" s="195" t="e">
        <f ca="1">_xll.BInterpol(cf!$A$2:$A$68,cf!$C$2:$C$68,params!B4237,"cubic")</f>
        <v>#NAME?</v>
      </c>
      <c r="N4237" s="195" t="e">
        <f ca="1">+_xll.BInterpol(#REF!,#REF!,params!B4237,"cubic")</f>
        <v>#NAME?</v>
      </c>
      <c r="O4237" s="153" t="e">
        <f t="shared" ca="1" si="534"/>
        <v>#NAME?</v>
      </c>
    </row>
    <row r="4238" spans="1:15">
      <c r="A4238">
        <v>4235</v>
      </c>
      <c r="B4238">
        <f t="shared" si="532"/>
        <v>16.940000000000001</v>
      </c>
      <c r="C4238" s="151" t="e">
        <f ca="1">+_xll.BInterpol(Boost!$R$6:$R$66,Boost!$AZ$6:$AZ$66,params!B4238,"cubic")</f>
        <v>#NAME?</v>
      </c>
      <c r="D4238" s="151" t="e">
        <f ca="1">+_xll.BInterpol(Boost!$R$6:$R$66,Boost!$AX$6:$AX$66,params!B4238,"cubic")</f>
        <v>#NAME?</v>
      </c>
      <c r="E4238" s="198" t="e">
        <f t="shared" ca="1" si="535"/>
        <v>#NAME?</v>
      </c>
      <c r="F4238" s="151" t="e">
        <f ca="1">+_xll.BInterpol(Boost!$R$6:$R$66,Boost!$AY$6:$AY$66,params!B4238,"cubic")</f>
        <v>#NAME?</v>
      </c>
      <c r="G4238" s="151" t="e">
        <f ca="1">_xll.BInterpol(cf!$A$2:$A$68,cf!$B$2:$B$68,params!B4238,"cubic")/100</f>
        <v>#NAME?</v>
      </c>
      <c r="H4238" s="199" t="e">
        <f t="shared" ca="1" si="536"/>
        <v>#NAME?</v>
      </c>
      <c r="I4238" s="152">
        <f t="shared" si="531"/>
        <v>0.24597769812898418</v>
      </c>
      <c r="J4238" s="152">
        <f t="shared" si="537"/>
        <v>5.0269829100391128E-5</v>
      </c>
      <c r="K4238" s="3" t="e">
        <f t="shared" ca="1" si="533"/>
        <v>#NAME?</v>
      </c>
      <c r="L4238" s="153" t="e">
        <f t="shared" ca="1" si="538"/>
        <v>#NAME?</v>
      </c>
      <c r="M4238" s="195" t="e">
        <f ca="1">_xll.BInterpol(cf!$A$2:$A$68,cf!$C$2:$C$68,params!B4238,"cubic")</f>
        <v>#NAME?</v>
      </c>
      <c r="N4238" s="195" t="e">
        <f ca="1">+_xll.BInterpol(#REF!,#REF!,params!B4238,"cubic")</f>
        <v>#NAME?</v>
      </c>
      <c r="O4238" s="153" t="e">
        <f t="shared" ca="1" si="534"/>
        <v>#NAME?</v>
      </c>
    </row>
    <row r="4239" spans="1:15">
      <c r="A4239">
        <v>4236</v>
      </c>
      <c r="B4239">
        <f t="shared" si="532"/>
        <v>16.943999999999999</v>
      </c>
      <c r="C4239" s="151" t="e">
        <f ca="1">+_xll.BInterpol(Boost!$R$6:$R$66,Boost!$AZ$6:$AZ$66,params!B4239,"cubic")</f>
        <v>#NAME?</v>
      </c>
      <c r="D4239" s="151" t="e">
        <f ca="1">+_xll.BInterpol(Boost!$R$6:$R$66,Boost!$AX$6:$AX$66,params!B4239,"cubic")</f>
        <v>#NAME?</v>
      </c>
      <c r="E4239" s="198" t="e">
        <f t="shared" ca="1" si="535"/>
        <v>#NAME?</v>
      </c>
      <c r="F4239" s="151" t="e">
        <f ca="1">+_xll.BInterpol(Boost!$R$6:$R$66,Boost!$AY$6:$AY$66,params!B4239,"cubic")</f>
        <v>#NAME?</v>
      </c>
      <c r="G4239" s="151" t="e">
        <f ca="1">_xll.BInterpol(cf!$A$2:$A$68,cf!$B$2:$B$68,params!B4239,"cubic")/100</f>
        <v>#NAME?</v>
      </c>
      <c r="H4239" s="199" t="e">
        <f t="shared" ca="1" si="536"/>
        <v>#NAME?</v>
      </c>
      <c r="I4239" s="152">
        <f t="shared" si="531"/>
        <v>0.24602796460687437</v>
      </c>
      <c r="J4239" s="152">
        <f t="shared" si="537"/>
        <v>5.0266477890192895E-5</v>
      </c>
      <c r="K4239" s="3" t="e">
        <f t="shared" ca="1" si="533"/>
        <v>#NAME?</v>
      </c>
      <c r="L4239" s="153" t="e">
        <f t="shared" ca="1" si="538"/>
        <v>#NAME?</v>
      </c>
      <c r="M4239" s="195" t="e">
        <f ca="1">_xll.BInterpol(cf!$A$2:$A$68,cf!$C$2:$C$68,params!B4239,"cubic")</f>
        <v>#NAME?</v>
      </c>
      <c r="N4239" s="195" t="e">
        <f ca="1">+_xll.BInterpol(#REF!,#REF!,params!B4239,"cubic")</f>
        <v>#NAME?</v>
      </c>
      <c r="O4239" s="153" t="e">
        <f t="shared" ca="1" si="534"/>
        <v>#NAME?</v>
      </c>
    </row>
    <row r="4240" spans="1:15">
      <c r="A4240">
        <v>4237</v>
      </c>
      <c r="B4240">
        <f t="shared" si="532"/>
        <v>16.948</v>
      </c>
      <c r="C4240" s="151" t="e">
        <f ca="1">+_xll.BInterpol(Boost!$R$6:$R$66,Boost!$AZ$6:$AZ$66,params!B4240,"cubic")</f>
        <v>#NAME?</v>
      </c>
      <c r="D4240" s="151" t="e">
        <f ca="1">+_xll.BInterpol(Boost!$R$6:$R$66,Boost!$AX$6:$AX$66,params!B4240,"cubic")</f>
        <v>#NAME?</v>
      </c>
      <c r="E4240" s="198" t="e">
        <f t="shared" ca="1" si="535"/>
        <v>#NAME?</v>
      </c>
      <c r="F4240" s="151" t="e">
        <f ca="1">+_xll.BInterpol(Boost!$R$6:$R$66,Boost!$AY$6:$AY$66,params!B4240,"cubic")</f>
        <v>#NAME?</v>
      </c>
      <c r="G4240" s="151" t="e">
        <f ca="1">_xll.BInterpol(cf!$A$2:$A$68,cf!$B$2:$B$68,params!B4240,"cubic")/100</f>
        <v>#NAME?</v>
      </c>
      <c r="H4240" s="199" t="e">
        <f t="shared" ca="1" si="536"/>
        <v>#NAME?</v>
      </c>
      <c r="I4240" s="152">
        <f t="shared" ref="I4240:I4303" si="539">1-EXP($R$5*-1*B4240/(1-$R$6))</f>
        <v>0.24607822773377774</v>
      </c>
      <c r="J4240" s="152">
        <f t="shared" si="537"/>
        <v>5.0263126903371536E-5</v>
      </c>
      <c r="K4240" s="3" t="e">
        <f t="shared" ca="1" si="533"/>
        <v>#NAME?</v>
      </c>
      <c r="L4240" s="153" t="e">
        <f t="shared" ca="1" si="538"/>
        <v>#NAME?</v>
      </c>
      <c r="M4240" s="195" t="e">
        <f ca="1">_xll.BInterpol(cf!$A$2:$A$68,cf!$C$2:$C$68,params!B4240,"cubic")</f>
        <v>#NAME?</v>
      </c>
      <c r="N4240" s="195" t="e">
        <f ca="1">+_xll.BInterpol(#REF!,#REF!,params!B4240,"cubic")</f>
        <v>#NAME?</v>
      </c>
      <c r="O4240" s="153" t="e">
        <f t="shared" ca="1" si="534"/>
        <v>#NAME?</v>
      </c>
    </row>
    <row r="4241" spans="1:15">
      <c r="A4241">
        <v>4238</v>
      </c>
      <c r="B4241">
        <f t="shared" si="532"/>
        <v>16.952000000000002</v>
      </c>
      <c r="C4241" s="151" t="e">
        <f ca="1">+_xll.BInterpol(Boost!$R$6:$R$66,Boost!$AZ$6:$AZ$66,params!B4241,"cubic")</f>
        <v>#NAME?</v>
      </c>
      <c r="D4241" s="151" t="e">
        <f ca="1">+_xll.BInterpol(Boost!$R$6:$R$66,Boost!$AX$6:$AX$66,params!B4241,"cubic")</f>
        <v>#NAME?</v>
      </c>
      <c r="E4241" s="198" t="e">
        <f t="shared" ca="1" si="535"/>
        <v>#NAME?</v>
      </c>
      <c r="F4241" s="151" t="e">
        <f ca="1">+_xll.BInterpol(Boost!$R$6:$R$66,Boost!$AY$6:$AY$66,params!B4241,"cubic")</f>
        <v>#NAME?</v>
      </c>
      <c r="G4241" s="151" t="e">
        <f ca="1">_xll.BInterpol(cf!$A$2:$A$68,cf!$B$2:$B$68,params!B4241,"cubic")/100</f>
        <v>#NAME?</v>
      </c>
      <c r="H4241" s="199" t="e">
        <f t="shared" ca="1" si="536"/>
        <v>#NAME?</v>
      </c>
      <c r="I4241" s="152">
        <f t="shared" si="539"/>
        <v>0.24612848750991767</v>
      </c>
      <c r="J4241" s="152">
        <f t="shared" si="537"/>
        <v>5.0259776139927048E-5</v>
      </c>
      <c r="K4241" s="3" t="e">
        <f t="shared" ca="1" si="533"/>
        <v>#NAME?</v>
      </c>
      <c r="L4241" s="153" t="e">
        <f t="shared" ca="1" si="538"/>
        <v>#NAME?</v>
      </c>
      <c r="M4241" s="195" t="e">
        <f ca="1">_xll.BInterpol(cf!$A$2:$A$68,cf!$C$2:$C$68,params!B4241,"cubic")</f>
        <v>#NAME?</v>
      </c>
      <c r="N4241" s="195" t="e">
        <f ca="1">+_xll.BInterpol(#REF!,#REF!,params!B4241,"cubic")</f>
        <v>#NAME?</v>
      </c>
      <c r="O4241" s="153" t="e">
        <f t="shared" ca="1" si="534"/>
        <v>#NAME?</v>
      </c>
    </row>
    <row r="4242" spans="1:15">
      <c r="A4242">
        <v>4239</v>
      </c>
      <c r="B4242">
        <f t="shared" si="532"/>
        <v>16.956</v>
      </c>
      <c r="C4242" s="151" t="e">
        <f ca="1">+_xll.BInterpol(Boost!$R$6:$R$66,Boost!$AZ$6:$AZ$66,params!B4242,"cubic")</f>
        <v>#NAME?</v>
      </c>
      <c r="D4242" s="151" t="e">
        <f ca="1">+_xll.BInterpol(Boost!$R$6:$R$66,Boost!$AX$6:$AX$66,params!B4242,"cubic")</f>
        <v>#NAME?</v>
      </c>
      <c r="E4242" s="198" t="e">
        <f t="shared" ca="1" si="535"/>
        <v>#NAME?</v>
      </c>
      <c r="F4242" s="151" t="e">
        <f ca="1">+_xll.BInterpol(Boost!$R$6:$R$66,Boost!$AY$6:$AY$66,params!B4242,"cubic")</f>
        <v>#NAME?</v>
      </c>
      <c r="G4242" s="151" t="e">
        <f ca="1">_xll.BInterpol(cf!$A$2:$A$68,cf!$B$2:$B$68,params!B4242,"cubic")/100</f>
        <v>#NAME?</v>
      </c>
      <c r="H4242" s="199" t="e">
        <f t="shared" ca="1" si="536"/>
        <v>#NAME?</v>
      </c>
      <c r="I4242" s="152">
        <f t="shared" si="539"/>
        <v>0.24617874393551753</v>
      </c>
      <c r="J4242" s="152">
        <f t="shared" si="537"/>
        <v>5.0256425599859433E-5</v>
      </c>
      <c r="K4242" s="3" t="e">
        <f t="shared" ca="1" si="533"/>
        <v>#NAME?</v>
      </c>
      <c r="L4242" s="153" t="e">
        <f t="shared" ca="1" si="538"/>
        <v>#NAME?</v>
      </c>
      <c r="M4242" s="195" t="e">
        <f ca="1">_xll.BInterpol(cf!$A$2:$A$68,cf!$C$2:$C$68,params!B4242,"cubic")</f>
        <v>#NAME?</v>
      </c>
      <c r="N4242" s="195" t="e">
        <f ca="1">+_xll.BInterpol(#REF!,#REF!,params!B4242,"cubic")</f>
        <v>#NAME?</v>
      </c>
      <c r="O4242" s="153" t="e">
        <f t="shared" ca="1" si="534"/>
        <v>#NAME?</v>
      </c>
    </row>
    <row r="4243" spans="1:15">
      <c r="A4243">
        <v>4240</v>
      </c>
      <c r="B4243">
        <f t="shared" si="532"/>
        <v>16.96</v>
      </c>
      <c r="C4243" s="151" t="e">
        <f ca="1">+_xll.BInterpol(Boost!$R$6:$R$66,Boost!$AZ$6:$AZ$66,params!B4243,"cubic")</f>
        <v>#NAME?</v>
      </c>
      <c r="D4243" s="151" t="e">
        <f ca="1">+_xll.BInterpol(Boost!$R$6:$R$66,Boost!$AX$6:$AX$66,params!B4243,"cubic")</f>
        <v>#NAME?</v>
      </c>
      <c r="E4243" s="198" t="e">
        <f t="shared" ca="1" si="535"/>
        <v>#NAME?</v>
      </c>
      <c r="F4243" s="151" t="e">
        <f ca="1">+_xll.BInterpol(Boost!$R$6:$R$66,Boost!$AY$6:$AY$66,params!B4243,"cubic")</f>
        <v>#NAME?</v>
      </c>
      <c r="G4243" s="151" t="e">
        <f ca="1">_xll.BInterpol(cf!$A$2:$A$68,cf!$B$2:$B$68,params!B4243,"cubic")/100</f>
        <v>#NAME?</v>
      </c>
      <c r="H4243" s="199" t="e">
        <f t="shared" ca="1" si="536"/>
        <v>#NAME?</v>
      </c>
      <c r="I4243" s="152">
        <f t="shared" si="539"/>
        <v>0.2462289970108007</v>
      </c>
      <c r="J4243" s="152">
        <f t="shared" si="537"/>
        <v>5.0253075283168691E-5</v>
      </c>
      <c r="K4243" s="3" t="e">
        <f t="shared" ca="1" si="533"/>
        <v>#NAME?</v>
      </c>
      <c r="L4243" s="153" t="e">
        <f t="shared" ca="1" si="538"/>
        <v>#NAME?</v>
      </c>
      <c r="M4243" s="195" t="e">
        <f ca="1">_xll.BInterpol(cf!$A$2:$A$68,cf!$C$2:$C$68,params!B4243,"cubic")</f>
        <v>#NAME?</v>
      </c>
      <c r="N4243" s="195" t="e">
        <f ca="1">+_xll.BInterpol(#REF!,#REF!,params!B4243,"cubic")</f>
        <v>#NAME?</v>
      </c>
      <c r="O4243" s="153" t="e">
        <f t="shared" ca="1" si="534"/>
        <v>#NAME?</v>
      </c>
    </row>
    <row r="4244" spans="1:15">
      <c r="A4244">
        <v>4241</v>
      </c>
      <c r="B4244">
        <f t="shared" si="532"/>
        <v>16.963999999999999</v>
      </c>
      <c r="C4244" s="151" t="e">
        <f ca="1">+_xll.BInterpol(Boost!$R$6:$R$66,Boost!$AZ$6:$AZ$66,params!B4244,"cubic")</f>
        <v>#NAME?</v>
      </c>
      <c r="D4244" s="151" t="e">
        <f ca="1">+_xll.BInterpol(Boost!$R$6:$R$66,Boost!$AX$6:$AX$66,params!B4244,"cubic")</f>
        <v>#NAME?</v>
      </c>
      <c r="E4244" s="198" t="e">
        <f t="shared" ca="1" si="535"/>
        <v>#NAME?</v>
      </c>
      <c r="F4244" s="151" t="e">
        <f ca="1">+_xll.BInterpol(Boost!$R$6:$R$66,Boost!$AY$6:$AY$66,params!B4244,"cubic")</f>
        <v>#NAME?</v>
      </c>
      <c r="G4244" s="151" t="e">
        <f ca="1">_xll.BInterpol(cf!$A$2:$A$68,cf!$B$2:$B$68,params!B4244,"cubic")/100</f>
        <v>#NAME?</v>
      </c>
      <c r="H4244" s="199" t="e">
        <f t="shared" ca="1" si="536"/>
        <v>#NAME?</v>
      </c>
      <c r="I4244" s="152">
        <f t="shared" si="539"/>
        <v>0.24627924673599044</v>
      </c>
      <c r="J4244" s="152">
        <f t="shared" si="537"/>
        <v>5.0249725189743799E-5</v>
      </c>
      <c r="K4244" s="3" t="e">
        <f t="shared" ca="1" si="533"/>
        <v>#NAME?</v>
      </c>
      <c r="L4244" s="153" t="e">
        <f t="shared" ca="1" si="538"/>
        <v>#NAME?</v>
      </c>
      <c r="M4244" s="195" t="e">
        <f ca="1">_xll.BInterpol(cf!$A$2:$A$68,cf!$C$2:$C$68,params!B4244,"cubic")</f>
        <v>#NAME?</v>
      </c>
      <c r="N4244" s="195" t="e">
        <f ca="1">+_xll.BInterpol(#REF!,#REF!,params!B4244,"cubic")</f>
        <v>#NAME?</v>
      </c>
      <c r="O4244" s="153" t="e">
        <f t="shared" ca="1" si="534"/>
        <v>#NAME?</v>
      </c>
    </row>
    <row r="4245" spans="1:15">
      <c r="A4245">
        <v>4242</v>
      </c>
      <c r="B4245">
        <f t="shared" si="532"/>
        <v>16.968</v>
      </c>
      <c r="C4245" s="151" t="e">
        <f ca="1">+_xll.BInterpol(Boost!$R$6:$R$66,Boost!$AZ$6:$AZ$66,params!B4245,"cubic")</f>
        <v>#NAME?</v>
      </c>
      <c r="D4245" s="151" t="e">
        <f ca="1">+_xll.BInterpol(Boost!$R$6:$R$66,Boost!$AX$6:$AX$66,params!B4245,"cubic")</f>
        <v>#NAME?</v>
      </c>
      <c r="E4245" s="198" t="e">
        <f t="shared" ca="1" si="535"/>
        <v>#NAME?</v>
      </c>
      <c r="F4245" s="151" t="e">
        <f ca="1">+_xll.BInterpol(Boost!$R$6:$R$66,Boost!$AY$6:$AY$66,params!B4245,"cubic")</f>
        <v>#NAME?</v>
      </c>
      <c r="G4245" s="151" t="e">
        <f ca="1">_xll.BInterpol(cf!$A$2:$A$68,cf!$B$2:$B$68,params!B4245,"cubic")/100</f>
        <v>#NAME?</v>
      </c>
      <c r="H4245" s="199" t="e">
        <f t="shared" ca="1" si="536"/>
        <v>#NAME?</v>
      </c>
      <c r="I4245" s="152">
        <f t="shared" si="539"/>
        <v>0.24632949311131025</v>
      </c>
      <c r="J4245" s="152">
        <f t="shared" si="537"/>
        <v>5.0246375319806802E-5</v>
      </c>
      <c r="K4245" s="3" t="e">
        <f t="shared" ca="1" si="533"/>
        <v>#NAME?</v>
      </c>
      <c r="L4245" s="153" t="e">
        <f t="shared" ca="1" si="538"/>
        <v>#NAME?</v>
      </c>
      <c r="M4245" s="195" t="e">
        <f ca="1">_xll.BInterpol(cf!$A$2:$A$68,cf!$C$2:$C$68,params!B4245,"cubic")</f>
        <v>#NAME?</v>
      </c>
      <c r="N4245" s="195" t="e">
        <f ca="1">+_xll.BInterpol(#REF!,#REF!,params!B4245,"cubic")</f>
        <v>#NAME?</v>
      </c>
      <c r="O4245" s="153" t="e">
        <f t="shared" ca="1" si="534"/>
        <v>#NAME?</v>
      </c>
    </row>
    <row r="4246" spans="1:15">
      <c r="A4246">
        <v>4243</v>
      </c>
      <c r="B4246">
        <f t="shared" si="532"/>
        <v>16.972000000000001</v>
      </c>
      <c r="C4246" s="151" t="e">
        <f ca="1">+_xll.BInterpol(Boost!$R$6:$R$66,Boost!$AZ$6:$AZ$66,params!B4246,"cubic")</f>
        <v>#NAME?</v>
      </c>
      <c r="D4246" s="151" t="e">
        <f ca="1">+_xll.BInterpol(Boost!$R$6:$R$66,Boost!$AX$6:$AX$66,params!B4246,"cubic")</f>
        <v>#NAME?</v>
      </c>
      <c r="E4246" s="198" t="e">
        <f t="shared" ca="1" si="535"/>
        <v>#NAME?</v>
      </c>
      <c r="F4246" s="151" t="e">
        <f ca="1">+_xll.BInterpol(Boost!$R$6:$R$66,Boost!$AY$6:$AY$66,params!B4246,"cubic")</f>
        <v>#NAME?</v>
      </c>
      <c r="G4246" s="151" t="e">
        <f ca="1">_xll.BInterpol(cf!$A$2:$A$68,cf!$B$2:$B$68,params!B4246,"cubic")/100</f>
        <v>#NAME?</v>
      </c>
      <c r="H4246" s="199" t="e">
        <f t="shared" ca="1" si="536"/>
        <v>#NAME?</v>
      </c>
      <c r="I4246" s="152">
        <f t="shared" si="539"/>
        <v>0.2463797361369835</v>
      </c>
      <c r="J4246" s="152">
        <f t="shared" si="537"/>
        <v>5.0243025673246677E-5</v>
      </c>
      <c r="K4246" s="3" t="e">
        <f t="shared" ca="1" si="533"/>
        <v>#NAME?</v>
      </c>
      <c r="L4246" s="153" t="e">
        <f t="shared" ca="1" si="538"/>
        <v>#NAME?</v>
      </c>
      <c r="M4246" s="195" t="e">
        <f ca="1">_xll.BInterpol(cf!$A$2:$A$68,cf!$C$2:$C$68,params!B4246,"cubic")</f>
        <v>#NAME?</v>
      </c>
      <c r="N4246" s="195" t="e">
        <f ca="1">+_xll.BInterpol(#REF!,#REF!,params!B4246,"cubic")</f>
        <v>#NAME?</v>
      </c>
      <c r="O4246" s="153" t="e">
        <f t="shared" ca="1" si="534"/>
        <v>#NAME?</v>
      </c>
    </row>
    <row r="4247" spans="1:15">
      <c r="A4247">
        <v>4244</v>
      </c>
      <c r="B4247">
        <f t="shared" si="532"/>
        <v>16.975999999999999</v>
      </c>
      <c r="C4247" s="151" t="e">
        <f ca="1">+_xll.BInterpol(Boost!$R$6:$R$66,Boost!$AZ$6:$AZ$66,params!B4247,"cubic")</f>
        <v>#NAME?</v>
      </c>
      <c r="D4247" s="151" t="e">
        <f ca="1">+_xll.BInterpol(Boost!$R$6:$R$66,Boost!$AX$6:$AX$66,params!B4247,"cubic")</f>
        <v>#NAME?</v>
      </c>
      <c r="E4247" s="198" t="e">
        <f t="shared" ca="1" si="535"/>
        <v>#NAME?</v>
      </c>
      <c r="F4247" s="151" t="e">
        <f ca="1">+_xll.BInterpol(Boost!$R$6:$R$66,Boost!$AY$6:$AY$66,params!B4247,"cubic")</f>
        <v>#NAME?</v>
      </c>
      <c r="G4247" s="151" t="e">
        <f ca="1">_xll.BInterpol(cf!$A$2:$A$68,cf!$B$2:$B$68,params!B4247,"cubic")/100</f>
        <v>#NAME?</v>
      </c>
      <c r="H4247" s="199" t="e">
        <f t="shared" ca="1" si="536"/>
        <v>#NAME?</v>
      </c>
      <c r="I4247" s="152">
        <f t="shared" si="539"/>
        <v>0.24642997581323312</v>
      </c>
      <c r="J4247" s="152">
        <f t="shared" si="537"/>
        <v>5.0239676249619336E-5</v>
      </c>
      <c r="K4247" s="3" t="e">
        <f t="shared" ca="1" si="533"/>
        <v>#NAME?</v>
      </c>
      <c r="L4247" s="153" t="e">
        <f t="shared" ca="1" si="538"/>
        <v>#NAME?</v>
      </c>
      <c r="M4247" s="195" t="e">
        <f ca="1">_xll.BInterpol(cf!$A$2:$A$68,cf!$C$2:$C$68,params!B4247,"cubic")</f>
        <v>#NAME?</v>
      </c>
      <c r="N4247" s="195" t="e">
        <f ca="1">+_xll.BInterpol(#REF!,#REF!,params!B4247,"cubic")</f>
        <v>#NAME?</v>
      </c>
      <c r="O4247" s="153" t="e">
        <f t="shared" ca="1" si="534"/>
        <v>#NAME?</v>
      </c>
    </row>
    <row r="4248" spans="1:15">
      <c r="A4248">
        <v>4245</v>
      </c>
      <c r="B4248">
        <f t="shared" si="532"/>
        <v>16.98</v>
      </c>
      <c r="C4248" s="151" t="e">
        <f ca="1">+_xll.BInterpol(Boost!$R$6:$R$66,Boost!$AZ$6:$AZ$66,params!B4248,"cubic")</f>
        <v>#NAME?</v>
      </c>
      <c r="D4248" s="151" t="e">
        <f ca="1">+_xll.BInterpol(Boost!$R$6:$R$66,Boost!$AX$6:$AX$66,params!B4248,"cubic")</f>
        <v>#NAME?</v>
      </c>
      <c r="E4248" s="198" t="e">
        <f t="shared" ca="1" si="535"/>
        <v>#NAME?</v>
      </c>
      <c r="F4248" s="151" t="e">
        <f ca="1">+_xll.BInterpol(Boost!$R$6:$R$66,Boost!$AY$6:$AY$66,params!B4248,"cubic")</f>
        <v>#NAME?</v>
      </c>
      <c r="G4248" s="151" t="e">
        <f ca="1">_xll.BInterpol(cf!$A$2:$A$68,cf!$B$2:$B$68,params!B4248,"cubic")/100</f>
        <v>#NAME?</v>
      </c>
      <c r="H4248" s="199" t="e">
        <f t="shared" ca="1" si="536"/>
        <v>#NAME?</v>
      </c>
      <c r="I4248" s="152">
        <f t="shared" si="539"/>
        <v>0.24648021214028282</v>
      </c>
      <c r="J4248" s="152">
        <f t="shared" si="537"/>
        <v>5.0236327049701934E-5</v>
      </c>
      <c r="K4248" s="3" t="e">
        <f t="shared" ca="1" si="533"/>
        <v>#NAME?</v>
      </c>
      <c r="L4248" s="153" t="e">
        <f t="shared" ca="1" si="538"/>
        <v>#NAME?</v>
      </c>
      <c r="M4248" s="195" t="e">
        <f ca="1">_xll.BInterpol(cf!$A$2:$A$68,cf!$C$2:$C$68,params!B4248,"cubic")</f>
        <v>#NAME?</v>
      </c>
      <c r="N4248" s="195" t="e">
        <f ca="1">+_xll.BInterpol(#REF!,#REF!,params!B4248,"cubic")</f>
        <v>#NAME?</v>
      </c>
      <c r="O4248" s="153" t="e">
        <f t="shared" ca="1" si="534"/>
        <v>#NAME?</v>
      </c>
    </row>
    <row r="4249" spans="1:15">
      <c r="A4249">
        <v>4246</v>
      </c>
      <c r="B4249">
        <f t="shared" si="532"/>
        <v>16.984000000000002</v>
      </c>
      <c r="C4249" s="151" t="e">
        <f ca="1">+_xll.BInterpol(Boost!$R$6:$R$66,Boost!$AZ$6:$AZ$66,params!B4249,"cubic")</f>
        <v>#NAME?</v>
      </c>
      <c r="D4249" s="151" t="e">
        <f ca="1">+_xll.BInterpol(Boost!$R$6:$R$66,Boost!$AX$6:$AX$66,params!B4249,"cubic")</f>
        <v>#NAME?</v>
      </c>
      <c r="E4249" s="198" t="e">
        <f t="shared" ca="1" si="535"/>
        <v>#NAME?</v>
      </c>
      <c r="F4249" s="151" t="e">
        <f ca="1">+_xll.BInterpol(Boost!$R$6:$R$66,Boost!$AY$6:$AY$66,params!B4249,"cubic")</f>
        <v>#NAME?</v>
      </c>
      <c r="G4249" s="151" t="e">
        <f ca="1">_xll.BInterpol(cf!$A$2:$A$68,cf!$B$2:$B$68,params!B4249,"cubic")/100</f>
        <v>#NAME?</v>
      </c>
      <c r="H4249" s="199" t="e">
        <f t="shared" ca="1" si="536"/>
        <v>#NAME?</v>
      </c>
      <c r="I4249" s="152">
        <f t="shared" si="539"/>
        <v>0.24653044511835553</v>
      </c>
      <c r="J4249" s="152">
        <f t="shared" si="537"/>
        <v>5.0232978072717316E-5</v>
      </c>
      <c r="K4249" s="3" t="e">
        <f t="shared" ca="1" si="533"/>
        <v>#NAME?</v>
      </c>
      <c r="L4249" s="153" t="e">
        <f t="shared" ca="1" si="538"/>
        <v>#NAME?</v>
      </c>
      <c r="M4249" s="195" t="e">
        <f ca="1">_xll.BInterpol(cf!$A$2:$A$68,cf!$C$2:$C$68,params!B4249,"cubic")</f>
        <v>#NAME?</v>
      </c>
      <c r="N4249" s="195" t="e">
        <f ca="1">+_xll.BInterpol(#REF!,#REF!,params!B4249,"cubic")</f>
        <v>#NAME?</v>
      </c>
      <c r="O4249" s="153" t="e">
        <f t="shared" ca="1" si="534"/>
        <v>#NAME?</v>
      </c>
    </row>
    <row r="4250" spans="1:15">
      <c r="A4250">
        <v>4247</v>
      </c>
      <c r="B4250">
        <f t="shared" si="532"/>
        <v>16.988</v>
      </c>
      <c r="C4250" s="151" t="e">
        <f ca="1">+_xll.BInterpol(Boost!$R$6:$R$66,Boost!$AZ$6:$AZ$66,params!B4250,"cubic")</f>
        <v>#NAME?</v>
      </c>
      <c r="D4250" s="151" t="e">
        <f ca="1">+_xll.BInterpol(Boost!$R$6:$R$66,Boost!$AX$6:$AX$66,params!B4250,"cubic")</f>
        <v>#NAME?</v>
      </c>
      <c r="E4250" s="198" t="e">
        <f t="shared" ca="1" si="535"/>
        <v>#NAME?</v>
      </c>
      <c r="F4250" s="151" t="e">
        <f ca="1">+_xll.BInterpol(Boost!$R$6:$R$66,Boost!$AY$6:$AY$66,params!B4250,"cubic")</f>
        <v>#NAME?</v>
      </c>
      <c r="G4250" s="151" t="e">
        <f ca="1">_xll.BInterpol(cf!$A$2:$A$68,cf!$B$2:$B$68,params!B4250,"cubic")/100</f>
        <v>#NAME?</v>
      </c>
      <c r="H4250" s="199" t="e">
        <f t="shared" ca="1" si="536"/>
        <v>#NAME?</v>
      </c>
      <c r="I4250" s="152">
        <f t="shared" si="539"/>
        <v>0.24658067474767476</v>
      </c>
      <c r="J4250" s="152">
        <f t="shared" si="537"/>
        <v>5.0229629319220592E-5</v>
      </c>
      <c r="K4250" s="3" t="e">
        <f t="shared" ca="1" si="533"/>
        <v>#NAME?</v>
      </c>
      <c r="L4250" s="153" t="e">
        <f t="shared" ca="1" si="538"/>
        <v>#NAME?</v>
      </c>
      <c r="M4250" s="195" t="e">
        <f ca="1">_xll.BInterpol(cf!$A$2:$A$68,cf!$C$2:$C$68,params!B4250,"cubic")</f>
        <v>#NAME?</v>
      </c>
      <c r="N4250" s="195" t="e">
        <f ca="1">+_xll.BInterpol(#REF!,#REF!,params!B4250,"cubic")</f>
        <v>#NAME?</v>
      </c>
      <c r="O4250" s="153" t="e">
        <f t="shared" ca="1" si="534"/>
        <v>#NAME?</v>
      </c>
    </row>
    <row r="4251" spans="1:15">
      <c r="A4251">
        <v>4248</v>
      </c>
      <c r="B4251">
        <f t="shared" si="532"/>
        <v>16.992000000000001</v>
      </c>
      <c r="C4251" s="151" t="e">
        <f ca="1">+_xll.BInterpol(Boost!$R$6:$R$66,Boost!$AZ$6:$AZ$66,params!B4251,"cubic")</f>
        <v>#NAME?</v>
      </c>
      <c r="D4251" s="151" t="e">
        <f ca="1">+_xll.BInterpol(Boost!$R$6:$R$66,Boost!$AX$6:$AX$66,params!B4251,"cubic")</f>
        <v>#NAME?</v>
      </c>
      <c r="E4251" s="198" t="e">
        <f t="shared" ca="1" si="535"/>
        <v>#NAME?</v>
      </c>
      <c r="F4251" s="151" t="e">
        <f ca="1">+_xll.BInterpol(Boost!$R$6:$R$66,Boost!$AY$6:$AY$66,params!B4251,"cubic")</f>
        <v>#NAME?</v>
      </c>
      <c r="G4251" s="151" t="e">
        <f ca="1">_xll.BInterpol(cf!$A$2:$A$68,cf!$B$2:$B$68,params!B4251,"cubic")/100</f>
        <v>#NAME?</v>
      </c>
      <c r="H4251" s="199" t="e">
        <f t="shared" ca="1" si="536"/>
        <v>#NAME?</v>
      </c>
      <c r="I4251" s="152">
        <f t="shared" si="539"/>
        <v>0.24663090102846363</v>
      </c>
      <c r="J4251" s="152">
        <f t="shared" si="537"/>
        <v>5.0226280788878697E-5</v>
      </c>
      <c r="K4251" s="3" t="e">
        <f t="shared" ca="1" si="533"/>
        <v>#NAME?</v>
      </c>
      <c r="L4251" s="153" t="e">
        <f t="shared" ca="1" si="538"/>
        <v>#NAME?</v>
      </c>
      <c r="M4251" s="195" t="e">
        <f ca="1">_xll.BInterpol(cf!$A$2:$A$68,cf!$C$2:$C$68,params!B4251,"cubic")</f>
        <v>#NAME?</v>
      </c>
      <c r="N4251" s="195" t="e">
        <f ca="1">+_xll.BInterpol(#REF!,#REF!,params!B4251,"cubic")</f>
        <v>#NAME?</v>
      </c>
      <c r="O4251" s="153" t="e">
        <f t="shared" ca="1" si="534"/>
        <v>#NAME?</v>
      </c>
    </row>
    <row r="4252" spans="1:15">
      <c r="A4252">
        <v>4249</v>
      </c>
      <c r="B4252">
        <f t="shared" si="532"/>
        <v>16.995999999999999</v>
      </c>
      <c r="C4252" s="151" t="e">
        <f ca="1">+_xll.BInterpol(Boost!$R$6:$R$66,Boost!$AZ$6:$AZ$66,params!B4252,"cubic")</f>
        <v>#NAME?</v>
      </c>
      <c r="D4252" s="151" t="e">
        <f ca="1">+_xll.BInterpol(Boost!$R$6:$R$66,Boost!$AX$6:$AX$66,params!B4252,"cubic")</f>
        <v>#NAME?</v>
      </c>
      <c r="E4252" s="198" t="e">
        <f t="shared" ca="1" si="535"/>
        <v>#NAME?</v>
      </c>
      <c r="F4252" s="151" t="e">
        <f ca="1">+_xll.BInterpol(Boost!$R$6:$R$66,Boost!$AY$6:$AY$66,params!B4252,"cubic")</f>
        <v>#NAME?</v>
      </c>
      <c r="G4252" s="151" t="e">
        <f ca="1">_xll.BInterpol(cf!$A$2:$A$68,cf!$B$2:$B$68,params!B4252,"cubic")/100</f>
        <v>#NAME?</v>
      </c>
      <c r="H4252" s="199" t="e">
        <f t="shared" ca="1" si="536"/>
        <v>#NAME?</v>
      </c>
      <c r="I4252" s="152">
        <f t="shared" si="539"/>
        <v>0.24668112396094533</v>
      </c>
      <c r="J4252" s="152">
        <f t="shared" si="537"/>
        <v>5.0222932481691629E-5</v>
      </c>
      <c r="K4252" s="3" t="e">
        <f t="shared" ca="1" si="533"/>
        <v>#NAME?</v>
      </c>
      <c r="L4252" s="153" t="e">
        <f t="shared" ca="1" si="538"/>
        <v>#NAME?</v>
      </c>
      <c r="M4252" s="195" t="e">
        <f ca="1">_xll.BInterpol(cf!$A$2:$A$68,cf!$C$2:$C$68,params!B4252,"cubic")</f>
        <v>#NAME?</v>
      </c>
      <c r="N4252" s="195" t="e">
        <f ca="1">+_xll.BInterpol(#REF!,#REF!,params!B4252,"cubic")</f>
        <v>#NAME?</v>
      </c>
      <c r="O4252" s="153" t="e">
        <f t="shared" ca="1" si="534"/>
        <v>#NAME?</v>
      </c>
    </row>
    <row r="4253" spans="1:15">
      <c r="A4253">
        <v>4250</v>
      </c>
      <c r="B4253">
        <f t="shared" si="532"/>
        <v>17</v>
      </c>
      <c r="C4253" s="151" t="e">
        <f ca="1">+_xll.BInterpol(Boost!$R$6:$R$66,Boost!$AZ$6:$AZ$66,params!B4253,"cubic")</f>
        <v>#NAME?</v>
      </c>
      <c r="D4253" s="151" t="e">
        <f ca="1">+_xll.BInterpol(Boost!$R$6:$R$66,Boost!$AX$6:$AX$66,params!B4253,"cubic")</f>
        <v>#NAME?</v>
      </c>
      <c r="E4253" s="198" t="e">
        <f t="shared" ca="1" si="535"/>
        <v>#NAME?</v>
      </c>
      <c r="F4253" s="151" t="e">
        <f ca="1">+_xll.BInterpol(Boost!$R$6:$R$66,Boost!$AY$6:$AY$66,params!B4253,"cubic")</f>
        <v>#NAME?</v>
      </c>
      <c r="G4253" s="151" t="e">
        <f ca="1">_xll.BInterpol(cf!$A$2:$A$68,cf!$B$2:$B$68,params!B4253,"cubic")/100</f>
        <v>#NAME?</v>
      </c>
      <c r="H4253" s="199" t="e">
        <f t="shared" ca="1" si="536"/>
        <v>#NAME?</v>
      </c>
      <c r="I4253" s="152">
        <f t="shared" si="539"/>
        <v>0.24673134354534321</v>
      </c>
      <c r="J4253" s="152">
        <f t="shared" si="537"/>
        <v>5.0219584397881434E-5</v>
      </c>
      <c r="K4253" s="3" t="e">
        <f t="shared" ca="1" si="533"/>
        <v>#NAME?</v>
      </c>
      <c r="L4253" s="153" t="e">
        <f t="shared" ca="1" si="538"/>
        <v>#NAME?</v>
      </c>
      <c r="M4253" s="195" t="e">
        <f ca="1">_xll.BInterpol(cf!$A$2:$A$68,cf!$C$2:$C$68,params!B4253,"cubic")</f>
        <v>#NAME?</v>
      </c>
      <c r="N4253" s="195" t="e">
        <f ca="1">+_xll.BInterpol(#REF!,#REF!,params!B4253,"cubic")</f>
        <v>#NAME?</v>
      </c>
      <c r="O4253" s="153" t="e">
        <f t="shared" ca="1" si="534"/>
        <v>#NAME?</v>
      </c>
    </row>
    <row r="4254" spans="1:15">
      <c r="A4254">
        <v>4251</v>
      </c>
      <c r="B4254">
        <f t="shared" si="532"/>
        <v>17.004000000000001</v>
      </c>
      <c r="C4254" s="151" t="e">
        <f ca="1">+_xll.BInterpol(Boost!$R$6:$R$66,Boost!$AZ$6:$AZ$66,params!B4254,"cubic")</f>
        <v>#NAME?</v>
      </c>
      <c r="D4254" s="151" t="e">
        <f ca="1">+_xll.BInterpol(Boost!$R$6:$R$66,Boost!$AX$6:$AX$66,params!B4254,"cubic")</f>
        <v>#NAME?</v>
      </c>
      <c r="E4254" s="198" t="e">
        <f t="shared" ca="1" si="535"/>
        <v>#NAME?</v>
      </c>
      <c r="F4254" s="151" t="e">
        <f ca="1">+_xll.BInterpol(Boost!$R$6:$R$66,Boost!$AY$6:$AY$66,params!B4254,"cubic")</f>
        <v>#NAME?</v>
      </c>
      <c r="G4254" s="151" t="e">
        <f ca="1">_xll.BInterpol(cf!$A$2:$A$68,cf!$B$2:$B$68,params!B4254,"cubic")/100</f>
        <v>#NAME?</v>
      </c>
      <c r="H4254" s="199" t="e">
        <f t="shared" ca="1" si="536"/>
        <v>#NAME?</v>
      </c>
      <c r="I4254" s="152">
        <f t="shared" si="539"/>
        <v>0.24678155978188043</v>
      </c>
      <c r="J4254" s="152">
        <f t="shared" si="537"/>
        <v>5.0216236537226067E-5</v>
      </c>
      <c r="K4254" s="3" t="e">
        <f t="shared" ca="1" si="533"/>
        <v>#NAME?</v>
      </c>
      <c r="L4254" s="153" t="e">
        <f t="shared" ca="1" si="538"/>
        <v>#NAME?</v>
      </c>
      <c r="M4254" s="195" t="e">
        <f ca="1">_xll.BInterpol(cf!$A$2:$A$68,cf!$C$2:$C$68,params!B4254,"cubic")</f>
        <v>#NAME?</v>
      </c>
      <c r="N4254" s="195" t="e">
        <f ca="1">+_xll.BInterpol(#REF!,#REF!,params!B4254,"cubic")</f>
        <v>#NAME?</v>
      </c>
      <c r="O4254" s="153" t="e">
        <f t="shared" ca="1" si="534"/>
        <v>#NAME?</v>
      </c>
    </row>
    <row r="4255" spans="1:15">
      <c r="A4255">
        <v>4252</v>
      </c>
      <c r="B4255">
        <f t="shared" si="532"/>
        <v>17.007999999999999</v>
      </c>
      <c r="C4255" s="151" t="e">
        <f ca="1">+_xll.BInterpol(Boost!$R$6:$R$66,Boost!$AZ$6:$AZ$66,params!B4255,"cubic")</f>
        <v>#NAME?</v>
      </c>
      <c r="D4255" s="151" t="e">
        <f ca="1">+_xll.BInterpol(Boost!$R$6:$R$66,Boost!$AX$6:$AX$66,params!B4255,"cubic")</f>
        <v>#NAME?</v>
      </c>
      <c r="E4255" s="198" t="e">
        <f t="shared" ca="1" si="535"/>
        <v>#NAME?</v>
      </c>
      <c r="F4255" s="151" t="e">
        <f ca="1">+_xll.BInterpol(Boost!$R$6:$R$66,Boost!$AY$6:$AY$66,params!B4255,"cubic")</f>
        <v>#NAME?</v>
      </c>
      <c r="G4255" s="151" t="e">
        <f ca="1">_xll.BInterpol(cf!$A$2:$A$68,cf!$B$2:$B$68,params!B4255,"cubic")/100</f>
        <v>#NAME?</v>
      </c>
      <c r="H4255" s="199" t="e">
        <f t="shared" ca="1" si="536"/>
        <v>#NAME?</v>
      </c>
      <c r="I4255" s="152">
        <f t="shared" si="539"/>
        <v>0.24683177267077994</v>
      </c>
      <c r="J4255" s="152">
        <f t="shared" si="537"/>
        <v>5.0212888899503483E-5</v>
      </c>
      <c r="K4255" s="3" t="e">
        <f t="shared" ca="1" si="533"/>
        <v>#NAME?</v>
      </c>
      <c r="L4255" s="153" t="e">
        <f t="shared" ca="1" si="538"/>
        <v>#NAME?</v>
      </c>
      <c r="M4255" s="195" t="e">
        <f ca="1">_xll.BInterpol(cf!$A$2:$A$68,cf!$C$2:$C$68,params!B4255,"cubic")</f>
        <v>#NAME?</v>
      </c>
      <c r="N4255" s="195" t="e">
        <f ca="1">+_xll.BInterpol(#REF!,#REF!,params!B4255,"cubic")</f>
        <v>#NAME?</v>
      </c>
      <c r="O4255" s="153" t="e">
        <f t="shared" ca="1" si="534"/>
        <v>#NAME?</v>
      </c>
    </row>
    <row r="4256" spans="1:15">
      <c r="A4256">
        <v>4253</v>
      </c>
      <c r="B4256">
        <f t="shared" si="532"/>
        <v>17.012</v>
      </c>
      <c r="C4256" s="151" t="e">
        <f ca="1">+_xll.BInterpol(Boost!$R$6:$R$66,Boost!$AZ$6:$AZ$66,params!B4256,"cubic")</f>
        <v>#NAME?</v>
      </c>
      <c r="D4256" s="151" t="e">
        <f ca="1">+_xll.BInterpol(Boost!$R$6:$R$66,Boost!$AX$6:$AX$66,params!B4256,"cubic")</f>
        <v>#NAME?</v>
      </c>
      <c r="E4256" s="198" t="e">
        <f t="shared" ca="1" si="535"/>
        <v>#NAME?</v>
      </c>
      <c r="F4256" s="151" t="e">
        <f ca="1">+_xll.BInterpol(Boost!$R$6:$R$66,Boost!$AY$6:$AY$66,params!B4256,"cubic")</f>
        <v>#NAME?</v>
      </c>
      <c r="G4256" s="151" t="e">
        <f ca="1">_xll.BInterpol(cf!$A$2:$A$68,cf!$B$2:$B$68,params!B4256,"cubic")/100</f>
        <v>#NAME?</v>
      </c>
      <c r="H4256" s="199" t="e">
        <f t="shared" ca="1" si="536"/>
        <v>#NAME?</v>
      </c>
      <c r="I4256" s="152">
        <f t="shared" si="539"/>
        <v>0.24688198221226532</v>
      </c>
      <c r="J4256" s="152">
        <f t="shared" si="537"/>
        <v>5.0209541485379816E-5</v>
      </c>
      <c r="K4256" s="3" t="e">
        <f t="shared" ca="1" si="533"/>
        <v>#NAME?</v>
      </c>
      <c r="L4256" s="153" t="e">
        <f t="shared" ca="1" si="538"/>
        <v>#NAME?</v>
      </c>
      <c r="M4256" s="195" t="e">
        <f ca="1">_xll.BInterpol(cf!$A$2:$A$68,cf!$C$2:$C$68,params!B4256,"cubic")</f>
        <v>#NAME?</v>
      </c>
      <c r="N4256" s="195" t="e">
        <f ca="1">+_xll.BInterpol(#REF!,#REF!,params!B4256,"cubic")</f>
        <v>#NAME?</v>
      </c>
      <c r="O4256" s="153" t="e">
        <f t="shared" ca="1" si="534"/>
        <v>#NAME?</v>
      </c>
    </row>
    <row r="4257" spans="1:15">
      <c r="A4257">
        <v>4254</v>
      </c>
      <c r="B4257">
        <f t="shared" si="532"/>
        <v>17.015999999999998</v>
      </c>
      <c r="C4257" s="151" t="e">
        <f ca="1">+_xll.BInterpol(Boost!$R$6:$R$66,Boost!$AZ$6:$AZ$66,params!B4257,"cubic")</f>
        <v>#NAME?</v>
      </c>
      <c r="D4257" s="151" t="e">
        <f ca="1">+_xll.BInterpol(Boost!$R$6:$R$66,Boost!$AX$6:$AX$66,params!B4257,"cubic")</f>
        <v>#NAME?</v>
      </c>
      <c r="E4257" s="198" t="e">
        <f t="shared" ca="1" si="535"/>
        <v>#NAME?</v>
      </c>
      <c r="F4257" s="151" t="e">
        <f ca="1">+_xll.BInterpol(Boost!$R$6:$R$66,Boost!$AY$6:$AY$66,params!B4257,"cubic")</f>
        <v>#NAME?</v>
      </c>
      <c r="G4257" s="151" t="e">
        <f ca="1">_xll.BInterpol(cf!$A$2:$A$68,cf!$B$2:$B$68,params!B4257,"cubic")/100</f>
        <v>#NAME?</v>
      </c>
      <c r="H4257" s="199" t="e">
        <f t="shared" ca="1" si="536"/>
        <v>#NAME?</v>
      </c>
      <c r="I4257" s="152">
        <f t="shared" si="539"/>
        <v>0.24693218840655939</v>
      </c>
      <c r="J4257" s="152">
        <f t="shared" si="537"/>
        <v>5.020619429407791E-5</v>
      </c>
      <c r="K4257" s="3" t="e">
        <f t="shared" ca="1" si="533"/>
        <v>#NAME?</v>
      </c>
      <c r="L4257" s="153" t="e">
        <f t="shared" ca="1" si="538"/>
        <v>#NAME?</v>
      </c>
      <c r="M4257" s="195" t="e">
        <f ca="1">_xll.BInterpol(cf!$A$2:$A$68,cf!$C$2:$C$68,params!B4257,"cubic")</f>
        <v>#NAME?</v>
      </c>
      <c r="N4257" s="195" t="e">
        <f ca="1">+_xll.BInterpol(#REF!,#REF!,params!B4257,"cubic")</f>
        <v>#NAME?</v>
      </c>
      <c r="O4257" s="153" t="e">
        <f t="shared" ca="1" si="534"/>
        <v>#NAME?</v>
      </c>
    </row>
    <row r="4258" spans="1:15">
      <c r="A4258">
        <v>4255</v>
      </c>
      <c r="B4258">
        <f t="shared" si="532"/>
        <v>17.02</v>
      </c>
      <c r="C4258" s="151" t="e">
        <f ca="1">+_xll.BInterpol(Boost!$R$6:$R$66,Boost!$AZ$6:$AZ$66,params!B4258,"cubic")</f>
        <v>#NAME?</v>
      </c>
      <c r="D4258" s="151" t="e">
        <f ca="1">+_xll.BInterpol(Boost!$R$6:$R$66,Boost!$AX$6:$AX$66,params!B4258,"cubic")</f>
        <v>#NAME?</v>
      </c>
      <c r="E4258" s="198" t="e">
        <f t="shared" ca="1" si="535"/>
        <v>#NAME?</v>
      </c>
      <c r="F4258" s="151" t="e">
        <f ca="1">+_xll.BInterpol(Boost!$R$6:$R$66,Boost!$AY$6:$AY$66,params!B4258,"cubic")</f>
        <v>#NAME?</v>
      </c>
      <c r="G4258" s="151" t="e">
        <f ca="1">_xll.BInterpol(cf!$A$2:$A$68,cf!$B$2:$B$68,params!B4258,"cubic")/100</f>
        <v>#NAME?</v>
      </c>
      <c r="H4258" s="199" t="e">
        <f t="shared" ca="1" si="536"/>
        <v>#NAME?</v>
      </c>
      <c r="I4258" s="152">
        <f t="shared" si="539"/>
        <v>0.24698239125388544</v>
      </c>
      <c r="J4258" s="152">
        <f t="shared" si="537"/>
        <v>5.0202847326041855E-5</v>
      </c>
      <c r="K4258" s="3" t="e">
        <f t="shared" ca="1" si="533"/>
        <v>#NAME?</v>
      </c>
      <c r="L4258" s="153" t="e">
        <f t="shared" ca="1" si="538"/>
        <v>#NAME?</v>
      </c>
      <c r="M4258" s="195" t="e">
        <f ca="1">_xll.BInterpol(cf!$A$2:$A$68,cf!$C$2:$C$68,params!B4258,"cubic")</f>
        <v>#NAME?</v>
      </c>
      <c r="N4258" s="195" t="e">
        <f ca="1">+_xll.BInterpol(#REF!,#REF!,params!B4258,"cubic")</f>
        <v>#NAME?</v>
      </c>
      <c r="O4258" s="153" t="e">
        <f t="shared" ca="1" si="534"/>
        <v>#NAME?</v>
      </c>
    </row>
    <row r="4259" spans="1:15">
      <c r="A4259">
        <v>4256</v>
      </c>
      <c r="B4259">
        <f t="shared" si="532"/>
        <v>17.024000000000001</v>
      </c>
      <c r="C4259" s="151" t="e">
        <f ca="1">+_xll.BInterpol(Boost!$R$6:$R$66,Boost!$AZ$6:$AZ$66,params!B4259,"cubic")</f>
        <v>#NAME?</v>
      </c>
      <c r="D4259" s="151" t="e">
        <f ca="1">+_xll.BInterpol(Boost!$R$6:$R$66,Boost!$AX$6:$AX$66,params!B4259,"cubic")</f>
        <v>#NAME?</v>
      </c>
      <c r="E4259" s="198" t="e">
        <f t="shared" ca="1" si="535"/>
        <v>#NAME?</v>
      </c>
      <c r="F4259" s="151" t="e">
        <f ca="1">+_xll.BInterpol(Boost!$R$6:$R$66,Boost!$AY$6:$AY$66,params!B4259,"cubic")</f>
        <v>#NAME?</v>
      </c>
      <c r="G4259" s="151" t="e">
        <f ca="1">_xll.BInterpol(cf!$A$2:$A$68,cf!$B$2:$B$68,params!B4259,"cubic")/100</f>
        <v>#NAME?</v>
      </c>
      <c r="H4259" s="199" t="e">
        <f t="shared" ca="1" si="536"/>
        <v>#NAME?</v>
      </c>
      <c r="I4259" s="152">
        <f t="shared" si="539"/>
        <v>0.2470325907544666</v>
      </c>
      <c r="J4259" s="152">
        <f t="shared" si="537"/>
        <v>5.0199500581160628E-5</v>
      </c>
      <c r="K4259" s="3" t="e">
        <f t="shared" ca="1" si="533"/>
        <v>#NAME?</v>
      </c>
      <c r="L4259" s="153" t="e">
        <f t="shared" ca="1" si="538"/>
        <v>#NAME?</v>
      </c>
      <c r="M4259" s="195" t="e">
        <f ca="1">_xll.BInterpol(cf!$A$2:$A$68,cf!$C$2:$C$68,params!B4259,"cubic")</f>
        <v>#NAME?</v>
      </c>
      <c r="N4259" s="195" t="e">
        <f ca="1">+_xll.BInterpol(#REF!,#REF!,params!B4259,"cubic")</f>
        <v>#NAME?</v>
      </c>
      <c r="O4259" s="153" t="e">
        <f t="shared" ca="1" si="534"/>
        <v>#NAME?</v>
      </c>
    </row>
    <row r="4260" spans="1:15">
      <c r="A4260">
        <v>4257</v>
      </c>
      <c r="B4260">
        <f t="shared" si="532"/>
        <v>17.027999999999999</v>
      </c>
      <c r="C4260" s="151" t="e">
        <f ca="1">+_xll.BInterpol(Boost!$R$6:$R$66,Boost!$AZ$6:$AZ$66,params!B4260,"cubic")</f>
        <v>#NAME?</v>
      </c>
      <c r="D4260" s="151" t="e">
        <f ca="1">+_xll.BInterpol(Boost!$R$6:$R$66,Boost!$AX$6:$AX$66,params!B4260,"cubic")</f>
        <v>#NAME?</v>
      </c>
      <c r="E4260" s="198" t="e">
        <f t="shared" ca="1" si="535"/>
        <v>#NAME?</v>
      </c>
      <c r="F4260" s="151" t="e">
        <f ca="1">+_xll.BInterpol(Boost!$R$6:$R$66,Boost!$AY$6:$AY$66,params!B4260,"cubic")</f>
        <v>#NAME?</v>
      </c>
      <c r="G4260" s="151" t="e">
        <f ca="1">_xll.BInterpol(cf!$A$2:$A$68,cf!$B$2:$B$68,params!B4260,"cubic")/100</f>
        <v>#NAME?</v>
      </c>
      <c r="H4260" s="199" t="e">
        <f t="shared" ca="1" si="536"/>
        <v>#NAME?</v>
      </c>
      <c r="I4260" s="152">
        <f t="shared" si="539"/>
        <v>0.24708278690852592</v>
      </c>
      <c r="J4260" s="152">
        <f t="shared" si="537"/>
        <v>5.0196154059323206E-5</v>
      </c>
      <c r="K4260" s="3" t="e">
        <f t="shared" ca="1" si="533"/>
        <v>#NAME?</v>
      </c>
      <c r="L4260" s="153" t="e">
        <f t="shared" ca="1" si="538"/>
        <v>#NAME?</v>
      </c>
      <c r="M4260" s="195" t="e">
        <f ca="1">_xll.BInterpol(cf!$A$2:$A$68,cf!$C$2:$C$68,params!B4260,"cubic")</f>
        <v>#NAME?</v>
      </c>
      <c r="N4260" s="195" t="e">
        <f ca="1">+_xll.BInterpol(#REF!,#REF!,params!B4260,"cubic")</f>
        <v>#NAME?</v>
      </c>
      <c r="O4260" s="153" t="e">
        <f t="shared" ca="1" si="534"/>
        <v>#NAME?</v>
      </c>
    </row>
    <row r="4261" spans="1:15">
      <c r="A4261">
        <v>4258</v>
      </c>
      <c r="B4261">
        <f t="shared" si="532"/>
        <v>17.032</v>
      </c>
      <c r="C4261" s="151" t="e">
        <f ca="1">+_xll.BInterpol(Boost!$R$6:$R$66,Boost!$AZ$6:$AZ$66,params!B4261,"cubic")</f>
        <v>#NAME?</v>
      </c>
      <c r="D4261" s="151" t="e">
        <f ca="1">+_xll.BInterpol(Boost!$R$6:$R$66,Boost!$AX$6:$AX$66,params!B4261,"cubic")</f>
        <v>#NAME?</v>
      </c>
      <c r="E4261" s="198" t="e">
        <f t="shared" ca="1" si="535"/>
        <v>#NAME?</v>
      </c>
      <c r="F4261" s="151" t="e">
        <f ca="1">+_xll.BInterpol(Boost!$R$6:$R$66,Boost!$AY$6:$AY$66,params!B4261,"cubic")</f>
        <v>#NAME?</v>
      </c>
      <c r="G4261" s="151" t="e">
        <f ca="1">_xll.BInterpol(cf!$A$2:$A$68,cf!$B$2:$B$68,params!B4261,"cubic")/100</f>
        <v>#NAME?</v>
      </c>
      <c r="H4261" s="199" t="e">
        <f t="shared" ca="1" si="536"/>
        <v>#NAME?</v>
      </c>
      <c r="I4261" s="152">
        <f t="shared" si="539"/>
        <v>0.24713297971628645</v>
      </c>
      <c r="J4261" s="152">
        <f t="shared" si="537"/>
        <v>5.019280776052959E-5</v>
      </c>
      <c r="K4261" s="3" t="e">
        <f t="shared" ca="1" si="533"/>
        <v>#NAME?</v>
      </c>
      <c r="L4261" s="153" t="e">
        <f t="shared" ca="1" si="538"/>
        <v>#NAME?</v>
      </c>
      <c r="M4261" s="195" t="e">
        <f ca="1">_xll.BInterpol(cf!$A$2:$A$68,cf!$C$2:$C$68,params!B4261,"cubic")</f>
        <v>#NAME?</v>
      </c>
      <c r="N4261" s="195" t="e">
        <f ca="1">+_xll.BInterpol(#REF!,#REF!,params!B4261,"cubic")</f>
        <v>#NAME?</v>
      </c>
      <c r="O4261" s="153" t="e">
        <f t="shared" ca="1" si="534"/>
        <v>#NAME?</v>
      </c>
    </row>
    <row r="4262" spans="1:15">
      <c r="A4262">
        <v>4259</v>
      </c>
      <c r="B4262">
        <f t="shared" si="532"/>
        <v>17.036000000000001</v>
      </c>
      <c r="C4262" s="151" t="e">
        <f ca="1">+_xll.BInterpol(Boost!$R$6:$R$66,Boost!$AZ$6:$AZ$66,params!B4262,"cubic")</f>
        <v>#NAME?</v>
      </c>
      <c r="D4262" s="151" t="e">
        <f ca="1">+_xll.BInterpol(Boost!$R$6:$R$66,Boost!$AX$6:$AX$66,params!B4262,"cubic")</f>
        <v>#NAME?</v>
      </c>
      <c r="E4262" s="198" t="e">
        <f t="shared" ca="1" si="535"/>
        <v>#NAME?</v>
      </c>
      <c r="F4262" s="151" t="e">
        <f ca="1">+_xll.BInterpol(Boost!$R$6:$R$66,Boost!$AY$6:$AY$66,params!B4262,"cubic")</f>
        <v>#NAME?</v>
      </c>
      <c r="G4262" s="151" t="e">
        <f ca="1">_xll.BInterpol(cf!$A$2:$A$68,cf!$B$2:$B$68,params!B4262,"cubic")/100</f>
        <v>#NAME?</v>
      </c>
      <c r="H4262" s="199" t="e">
        <f t="shared" ca="1" si="536"/>
        <v>#NAME?</v>
      </c>
      <c r="I4262" s="152">
        <f t="shared" si="539"/>
        <v>0.24718316917797145</v>
      </c>
      <c r="J4262" s="152">
        <f t="shared" si="537"/>
        <v>5.0189461685001824E-5</v>
      </c>
      <c r="K4262" s="3" t="e">
        <f t="shared" ca="1" si="533"/>
        <v>#NAME?</v>
      </c>
      <c r="L4262" s="153" t="e">
        <f t="shared" ca="1" si="538"/>
        <v>#NAME?</v>
      </c>
      <c r="M4262" s="195" t="e">
        <f ca="1">_xll.BInterpol(cf!$A$2:$A$68,cf!$C$2:$C$68,params!B4262,"cubic")</f>
        <v>#NAME?</v>
      </c>
      <c r="N4262" s="195" t="e">
        <f ca="1">+_xll.BInterpol(#REF!,#REF!,params!B4262,"cubic")</f>
        <v>#NAME?</v>
      </c>
      <c r="O4262" s="153" t="e">
        <f t="shared" ca="1" si="534"/>
        <v>#NAME?</v>
      </c>
    </row>
    <row r="4263" spans="1:15">
      <c r="A4263">
        <v>4260</v>
      </c>
      <c r="B4263">
        <f t="shared" si="532"/>
        <v>17.04</v>
      </c>
      <c r="C4263" s="151" t="e">
        <f ca="1">+_xll.BInterpol(Boost!$R$6:$R$66,Boost!$AZ$6:$AZ$66,params!B4263,"cubic")</f>
        <v>#NAME?</v>
      </c>
      <c r="D4263" s="151" t="e">
        <f ca="1">+_xll.BInterpol(Boost!$R$6:$R$66,Boost!$AX$6:$AX$66,params!B4263,"cubic")</f>
        <v>#NAME?</v>
      </c>
      <c r="E4263" s="198" t="e">
        <f t="shared" ca="1" si="535"/>
        <v>#NAME?</v>
      </c>
      <c r="F4263" s="151" t="e">
        <f ca="1">+_xll.BInterpol(Boost!$R$6:$R$66,Boost!$AY$6:$AY$66,params!B4263,"cubic")</f>
        <v>#NAME?</v>
      </c>
      <c r="G4263" s="151" t="e">
        <f ca="1">_xll.BInterpol(cf!$A$2:$A$68,cf!$B$2:$B$68,params!B4263,"cubic")/100</f>
        <v>#NAME?</v>
      </c>
      <c r="H4263" s="199" t="e">
        <f t="shared" ca="1" si="536"/>
        <v>#NAME?</v>
      </c>
      <c r="I4263" s="152">
        <f t="shared" si="539"/>
        <v>0.24723335529380375</v>
      </c>
      <c r="J4263" s="152">
        <f t="shared" si="537"/>
        <v>5.0186115832295819E-5</v>
      </c>
      <c r="K4263" s="3" t="e">
        <f t="shared" ca="1" si="533"/>
        <v>#NAME?</v>
      </c>
      <c r="L4263" s="153" t="e">
        <f t="shared" ca="1" si="538"/>
        <v>#NAME?</v>
      </c>
      <c r="M4263" s="195" t="e">
        <f ca="1">_xll.BInterpol(cf!$A$2:$A$68,cf!$C$2:$C$68,params!B4263,"cubic")</f>
        <v>#NAME?</v>
      </c>
      <c r="N4263" s="195" t="e">
        <f ca="1">+_xll.BInterpol(#REF!,#REF!,params!B4263,"cubic")</f>
        <v>#NAME?</v>
      </c>
      <c r="O4263" s="153" t="e">
        <f t="shared" ca="1" si="534"/>
        <v>#NAME?</v>
      </c>
    </row>
    <row r="4264" spans="1:15">
      <c r="A4264">
        <v>4261</v>
      </c>
      <c r="B4264">
        <f t="shared" si="532"/>
        <v>17.044</v>
      </c>
      <c r="C4264" s="151" t="e">
        <f ca="1">+_xll.BInterpol(Boost!$R$6:$R$66,Boost!$AZ$6:$AZ$66,params!B4264,"cubic")</f>
        <v>#NAME?</v>
      </c>
      <c r="D4264" s="151" t="e">
        <f ca="1">+_xll.BInterpol(Boost!$R$6:$R$66,Boost!$AX$6:$AX$66,params!B4264,"cubic")</f>
        <v>#NAME?</v>
      </c>
      <c r="E4264" s="198" t="e">
        <f t="shared" ca="1" si="535"/>
        <v>#NAME?</v>
      </c>
      <c r="F4264" s="151" t="e">
        <f ca="1">+_xll.BInterpol(Boost!$R$6:$R$66,Boost!$AY$6:$AY$66,params!B4264,"cubic")</f>
        <v>#NAME?</v>
      </c>
      <c r="G4264" s="151" t="e">
        <f ca="1">_xll.BInterpol(cf!$A$2:$A$68,cf!$B$2:$B$68,params!B4264,"cubic")/100</f>
        <v>#NAME?</v>
      </c>
      <c r="H4264" s="199" t="e">
        <f t="shared" ca="1" si="536"/>
        <v>#NAME?</v>
      </c>
      <c r="I4264" s="152">
        <f t="shared" si="539"/>
        <v>0.2472835380640066</v>
      </c>
      <c r="J4264" s="152">
        <f t="shared" si="537"/>
        <v>5.0182770202855664E-5</v>
      </c>
      <c r="K4264" s="3" t="e">
        <f t="shared" ca="1" si="533"/>
        <v>#NAME?</v>
      </c>
      <c r="L4264" s="153" t="e">
        <f t="shared" ca="1" si="538"/>
        <v>#NAME?</v>
      </c>
      <c r="M4264" s="195" t="e">
        <f ca="1">_xll.BInterpol(cf!$A$2:$A$68,cf!$C$2:$C$68,params!B4264,"cubic")</f>
        <v>#NAME?</v>
      </c>
      <c r="N4264" s="195" t="e">
        <f ca="1">+_xll.BInterpol(#REF!,#REF!,params!B4264,"cubic")</f>
        <v>#NAME?</v>
      </c>
      <c r="O4264" s="153" t="e">
        <f t="shared" ca="1" si="534"/>
        <v>#NAME?</v>
      </c>
    </row>
    <row r="4265" spans="1:15">
      <c r="A4265">
        <v>4262</v>
      </c>
      <c r="B4265">
        <f t="shared" si="532"/>
        <v>17.047999999999998</v>
      </c>
      <c r="C4265" s="151" t="e">
        <f ca="1">+_xll.BInterpol(Boost!$R$6:$R$66,Boost!$AZ$6:$AZ$66,params!B4265,"cubic")</f>
        <v>#NAME?</v>
      </c>
      <c r="D4265" s="151" t="e">
        <f ca="1">+_xll.BInterpol(Boost!$R$6:$R$66,Boost!$AX$6:$AX$66,params!B4265,"cubic")</f>
        <v>#NAME?</v>
      </c>
      <c r="E4265" s="198" t="e">
        <f t="shared" ca="1" si="535"/>
        <v>#NAME?</v>
      </c>
      <c r="F4265" s="151" t="e">
        <f ca="1">+_xll.BInterpol(Boost!$R$6:$R$66,Boost!$AY$6:$AY$66,params!B4265,"cubic")</f>
        <v>#NAME?</v>
      </c>
      <c r="G4265" s="151" t="e">
        <f ca="1">_xll.BInterpol(cf!$A$2:$A$68,cf!$B$2:$B$68,params!B4265,"cubic")/100</f>
        <v>#NAME?</v>
      </c>
      <c r="H4265" s="199" t="e">
        <f t="shared" ca="1" si="536"/>
        <v>#NAME?</v>
      </c>
      <c r="I4265" s="152">
        <f t="shared" si="539"/>
        <v>0.24733371748880295</v>
      </c>
      <c r="J4265" s="152">
        <f t="shared" si="537"/>
        <v>5.0179424796348293E-5</v>
      </c>
      <c r="K4265" s="3" t="e">
        <f t="shared" ca="1" si="533"/>
        <v>#NAME?</v>
      </c>
      <c r="L4265" s="153" t="e">
        <f t="shared" ca="1" si="538"/>
        <v>#NAME?</v>
      </c>
      <c r="M4265" s="195" t="e">
        <f ca="1">_xll.BInterpol(cf!$A$2:$A$68,cf!$C$2:$C$68,params!B4265,"cubic")</f>
        <v>#NAME?</v>
      </c>
      <c r="N4265" s="195" t="e">
        <f ca="1">+_xll.BInterpol(#REF!,#REF!,params!B4265,"cubic")</f>
        <v>#NAME?</v>
      </c>
      <c r="O4265" s="153" t="e">
        <f t="shared" ca="1" si="534"/>
        <v>#NAME?</v>
      </c>
    </row>
    <row r="4266" spans="1:15">
      <c r="A4266">
        <v>4263</v>
      </c>
      <c r="B4266">
        <f t="shared" si="532"/>
        <v>17.052</v>
      </c>
      <c r="C4266" s="151" t="e">
        <f ca="1">+_xll.BInterpol(Boost!$R$6:$R$66,Boost!$AZ$6:$AZ$66,params!B4266,"cubic")</f>
        <v>#NAME?</v>
      </c>
      <c r="D4266" s="151" t="e">
        <f ca="1">+_xll.BInterpol(Boost!$R$6:$R$66,Boost!$AX$6:$AX$66,params!B4266,"cubic")</f>
        <v>#NAME?</v>
      </c>
      <c r="E4266" s="198" t="e">
        <f t="shared" ca="1" si="535"/>
        <v>#NAME?</v>
      </c>
      <c r="F4266" s="151" t="e">
        <f ca="1">+_xll.BInterpol(Boost!$R$6:$R$66,Boost!$AY$6:$AY$66,params!B4266,"cubic")</f>
        <v>#NAME?</v>
      </c>
      <c r="G4266" s="151" t="e">
        <f ca="1">_xll.BInterpol(cf!$A$2:$A$68,cf!$B$2:$B$68,params!B4266,"cubic")/100</f>
        <v>#NAME?</v>
      </c>
      <c r="H4266" s="199" t="e">
        <f t="shared" ca="1" si="536"/>
        <v>#NAME?</v>
      </c>
      <c r="I4266" s="152">
        <f t="shared" si="539"/>
        <v>0.24738389356841572</v>
      </c>
      <c r="J4266" s="152">
        <f t="shared" si="537"/>
        <v>5.0176079612773705E-5</v>
      </c>
      <c r="K4266" s="3" t="e">
        <f t="shared" ca="1" si="533"/>
        <v>#NAME?</v>
      </c>
      <c r="L4266" s="153" t="e">
        <f t="shared" ca="1" si="538"/>
        <v>#NAME?</v>
      </c>
      <c r="M4266" s="195" t="e">
        <f ca="1">_xll.BInterpol(cf!$A$2:$A$68,cf!$C$2:$C$68,params!B4266,"cubic")</f>
        <v>#NAME?</v>
      </c>
      <c r="N4266" s="195" t="e">
        <f ca="1">+_xll.BInterpol(#REF!,#REF!,params!B4266,"cubic")</f>
        <v>#NAME?</v>
      </c>
      <c r="O4266" s="153" t="e">
        <f t="shared" ca="1" si="534"/>
        <v>#NAME?</v>
      </c>
    </row>
    <row r="4267" spans="1:15">
      <c r="A4267">
        <v>4264</v>
      </c>
      <c r="B4267">
        <f t="shared" si="532"/>
        <v>17.056000000000001</v>
      </c>
      <c r="C4267" s="151" t="e">
        <f ca="1">+_xll.BInterpol(Boost!$R$6:$R$66,Boost!$AZ$6:$AZ$66,params!B4267,"cubic")</f>
        <v>#NAME?</v>
      </c>
      <c r="D4267" s="151" t="e">
        <f ca="1">+_xll.BInterpol(Boost!$R$6:$R$66,Boost!$AX$6:$AX$66,params!B4267,"cubic")</f>
        <v>#NAME?</v>
      </c>
      <c r="E4267" s="198" t="e">
        <f t="shared" ca="1" si="535"/>
        <v>#NAME?</v>
      </c>
      <c r="F4267" s="151" t="e">
        <f ca="1">+_xll.BInterpol(Boost!$R$6:$R$66,Boost!$AY$6:$AY$66,params!B4267,"cubic")</f>
        <v>#NAME?</v>
      </c>
      <c r="G4267" s="151" t="e">
        <f ca="1">_xll.BInterpol(cf!$A$2:$A$68,cf!$B$2:$B$68,params!B4267,"cubic")/100</f>
        <v>#NAME?</v>
      </c>
      <c r="H4267" s="199" t="e">
        <f t="shared" ca="1" si="536"/>
        <v>#NAME?</v>
      </c>
      <c r="I4267" s="152">
        <f t="shared" si="539"/>
        <v>0.24743406630306819</v>
      </c>
      <c r="J4267" s="152">
        <f t="shared" si="537"/>
        <v>5.0172734652464968E-5</v>
      </c>
      <c r="K4267" s="3" t="e">
        <f t="shared" ca="1" si="533"/>
        <v>#NAME?</v>
      </c>
      <c r="L4267" s="153" t="e">
        <f t="shared" ca="1" si="538"/>
        <v>#NAME?</v>
      </c>
      <c r="M4267" s="195" t="e">
        <f ca="1">_xll.BInterpol(cf!$A$2:$A$68,cf!$C$2:$C$68,params!B4267,"cubic")</f>
        <v>#NAME?</v>
      </c>
      <c r="N4267" s="195" t="e">
        <f ca="1">+_xll.BInterpol(#REF!,#REF!,params!B4267,"cubic")</f>
        <v>#NAME?</v>
      </c>
      <c r="O4267" s="153" t="e">
        <f t="shared" ca="1" si="534"/>
        <v>#NAME?</v>
      </c>
    </row>
    <row r="4268" spans="1:15">
      <c r="A4268">
        <v>4265</v>
      </c>
      <c r="B4268">
        <f t="shared" si="532"/>
        <v>17.059999999999999</v>
      </c>
      <c r="C4268" s="151" t="e">
        <f ca="1">+_xll.BInterpol(Boost!$R$6:$R$66,Boost!$AZ$6:$AZ$66,params!B4268,"cubic")</f>
        <v>#NAME?</v>
      </c>
      <c r="D4268" s="151" t="e">
        <f ca="1">+_xll.BInterpol(Boost!$R$6:$R$66,Boost!$AX$6:$AX$66,params!B4268,"cubic")</f>
        <v>#NAME?</v>
      </c>
      <c r="E4268" s="198" t="e">
        <f t="shared" ca="1" si="535"/>
        <v>#NAME?</v>
      </c>
      <c r="F4268" s="151" t="e">
        <f ca="1">+_xll.BInterpol(Boost!$R$6:$R$66,Boost!$AY$6:$AY$66,params!B4268,"cubic")</f>
        <v>#NAME?</v>
      </c>
      <c r="G4268" s="151" t="e">
        <f ca="1">_xll.BInterpol(cf!$A$2:$A$68,cf!$B$2:$B$68,params!B4268,"cubic")/100</f>
        <v>#NAME?</v>
      </c>
      <c r="H4268" s="199" t="e">
        <f t="shared" ca="1" si="536"/>
        <v>#NAME?</v>
      </c>
      <c r="I4268" s="152">
        <f t="shared" si="539"/>
        <v>0.24748423569298306</v>
      </c>
      <c r="J4268" s="152">
        <f t="shared" si="537"/>
        <v>5.0169389914866969E-5</v>
      </c>
      <c r="K4268" s="3" t="e">
        <f t="shared" ca="1" si="533"/>
        <v>#NAME?</v>
      </c>
      <c r="L4268" s="153" t="e">
        <f t="shared" ca="1" si="538"/>
        <v>#NAME?</v>
      </c>
      <c r="M4268" s="195" t="e">
        <f ca="1">_xll.BInterpol(cf!$A$2:$A$68,cf!$C$2:$C$68,params!B4268,"cubic")</f>
        <v>#NAME?</v>
      </c>
      <c r="N4268" s="195" t="e">
        <f ca="1">+_xll.BInterpol(#REF!,#REF!,params!B4268,"cubic")</f>
        <v>#NAME?</v>
      </c>
      <c r="O4268" s="153" t="e">
        <f t="shared" ca="1" si="534"/>
        <v>#NAME?</v>
      </c>
    </row>
    <row r="4269" spans="1:15">
      <c r="A4269">
        <v>4266</v>
      </c>
      <c r="B4269">
        <f t="shared" si="532"/>
        <v>17.064</v>
      </c>
      <c r="C4269" s="151" t="e">
        <f ca="1">+_xll.BInterpol(Boost!$R$6:$R$66,Boost!$AZ$6:$AZ$66,params!B4269,"cubic")</f>
        <v>#NAME?</v>
      </c>
      <c r="D4269" s="151" t="e">
        <f ca="1">+_xll.BInterpol(Boost!$R$6:$R$66,Boost!$AX$6:$AX$66,params!B4269,"cubic")</f>
        <v>#NAME?</v>
      </c>
      <c r="E4269" s="198" t="e">
        <f t="shared" ca="1" si="535"/>
        <v>#NAME?</v>
      </c>
      <c r="F4269" s="151" t="e">
        <f ca="1">+_xll.BInterpol(Boost!$R$6:$R$66,Boost!$AY$6:$AY$66,params!B4269,"cubic")</f>
        <v>#NAME?</v>
      </c>
      <c r="G4269" s="151" t="e">
        <f ca="1">_xll.BInterpol(cf!$A$2:$A$68,cf!$B$2:$B$68,params!B4269,"cubic")/100</f>
        <v>#NAME?</v>
      </c>
      <c r="H4269" s="199" t="e">
        <f t="shared" ca="1" si="536"/>
        <v>#NAME?</v>
      </c>
      <c r="I4269" s="152">
        <f t="shared" si="539"/>
        <v>0.24753440173838337</v>
      </c>
      <c r="J4269" s="152">
        <f t="shared" si="537"/>
        <v>5.0166045400312775E-5</v>
      </c>
      <c r="K4269" s="3" t="e">
        <f t="shared" ca="1" si="533"/>
        <v>#NAME?</v>
      </c>
      <c r="L4269" s="153" t="e">
        <f t="shared" ca="1" si="538"/>
        <v>#NAME?</v>
      </c>
      <c r="M4269" s="195" t="e">
        <f ca="1">_xll.BInterpol(cf!$A$2:$A$68,cf!$C$2:$C$68,params!B4269,"cubic")</f>
        <v>#NAME?</v>
      </c>
      <c r="N4269" s="195" t="e">
        <f ca="1">+_xll.BInterpol(#REF!,#REF!,params!B4269,"cubic")</f>
        <v>#NAME?</v>
      </c>
      <c r="O4269" s="153" t="e">
        <f t="shared" ca="1" si="534"/>
        <v>#NAME?</v>
      </c>
    </row>
    <row r="4270" spans="1:15">
      <c r="A4270">
        <v>4267</v>
      </c>
      <c r="B4270">
        <f t="shared" si="532"/>
        <v>17.068000000000001</v>
      </c>
      <c r="C4270" s="151" t="e">
        <f ca="1">+_xll.BInterpol(Boost!$R$6:$R$66,Boost!$AZ$6:$AZ$66,params!B4270,"cubic")</f>
        <v>#NAME?</v>
      </c>
      <c r="D4270" s="151" t="e">
        <f ca="1">+_xll.BInterpol(Boost!$R$6:$R$66,Boost!$AX$6:$AX$66,params!B4270,"cubic")</f>
        <v>#NAME?</v>
      </c>
      <c r="E4270" s="198" t="e">
        <f t="shared" ca="1" si="535"/>
        <v>#NAME?</v>
      </c>
      <c r="F4270" s="151" t="e">
        <f ca="1">+_xll.BInterpol(Boost!$R$6:$R$66,Boost!$AY$6:$AY$66,params!B4270,"cubic")</f>
        <v>#NAME?</v>
      </c>
      <c r="G4270" s="151" t="e">
        <f ca="1">_xll.BInterpol(cf!$A$2:$A$68,cf!$B$2:$B$68,params!B4270,"cubic")/100</f>
        <v>#NAME?</v>
      </c>
      <c r="H4270" s="199" t="e">
        <f t="shared" ca="1" si="536"/>
        <v>#NAME?</v>
      </c>
      <c r="I4270" s="152">
        <f t="shared" si="539"/>
        <v>0.24758456443949228</v>
      </c>
      <c r="J4270" s="152">
        <f t="shared" si="537"/>
        <v>5.016270110891341E-5</v>
      </c>
      <c r="K4270" s="3" t="e">
        <f t="shared" ca="1" si="533"/>
        <v>#NAME?</v>
      </c>
      <c r="L4270" s="153" t="e">
        <f t="shared" ca="1" si="538"/>
        <v>#NAME?</v>
      </c>
      <c r="M4270" s="195" t="e">
        <f ca="1">_xll.BInterpol(cf!$A$2:$A$68,cf!$C$2:$C$68,params!B4270,"cubic")</f>
        <v>#NAME?</v>
      </c>
      <c r="N4270" s="195" t="e">
        <f ca="1">+_xll.BInterpol(#REF!,#REF!,params!B4270,"cubic")</f>
        <v>#NAME?</v>
      </c>
      <c r="O4270" s="153" t="e">
        <f t="shared" ca="1" si="534"/>
        <v>#NAME?</v>
      </c>
    </row>
    <row r="4271" spans="1:15">
      <c r="A4271">
        <v>4268</v>
      </c>
      <c r="B4271">
        <f t="shared" si="532"/>
        <v>17.071999999999999</v>
      </c>
      <c r="C4271" s="151" t="e">
        <f ca="1">+_xll.BInterpol(Boost!$R$6:$R$66,Boost!$AZ$6:$AZ$66,params!B4271,"cubic")</f>
        <v>#NAME?</v>
      </c>
      <c r="D4271" s="151" t="e">
        <f ca="1">+_xll.BInterpol(Boost!$R$6:$R$66,Boost!$AX$6:$AX$66,params!B4271,"cubic")</f>
        <v>#NAME?</v>
      </c>
      <c r="E4271" s="198" t="e">
        <f t="shared" ca="1" si="535"/>
        <v>#NAME?</v>
      </c>
      <c r="F4271" s="151" t="e">
        <f ca="1">+_xll.BInterpol(Boost!$R$6:$R$66,Boost!$AY$6:$AY$66,params!B4271,"cubic")</f>
        <v>#NAME?</v>
      </c>
      <c r="G4271" s="151" t="e">
        <f ca="1">_xll.BInterpol(cf!$A$2:$A$68,cf!$B$2:$B$68,params!B4271,"cubic")/100</f>
        <v>#NAME?</v>
      </c>
      <c r="H4271" s="199" t="e">
        <f t="shared" ca="1" si="536"/>
        <v>#NAME?</v>
      </c>
      <c r="I4271" s="152">
        <f t="shared" si="539"/>
        <v>0.2476347237965324</v>
      </c>
      <c r="J4271" s="152">
        <f t="shared" si="537"/>
        <v>5.0159357040113761E-5</v>
      </c>
      <c r="K4271" s="3" t="e">
        <f t="shared" ca="1" si="533"/>
        <v>#NAME?</v>
      </c>
      <c r="L4271" s="153" t="e">
        <f t="shared" ca="1" si="538"/>
        <v>#NAME?</v>
      </c>
      <c r="M4271" s="195" t="e">
        <f ca="1">_xll.BInterpol(cf!$A$2:$A$68,cf!$C$2:$C$68,params!B4271,"cubic")</f>
        <v>#NAME?</v>
      </c>
      <c r="N4271" s="195" t="e">
        <f ca="1">+_xll.BInterpol(#REF!,#REF!,params!B4271,"cubic")</f>
        <v>#NAME?</v>
      </c>
      <c r="O4271" s="153" t="e">
        <f t="shared" ca="1" si="534"/>
        <v>#NAME?</v>
      </c>
    </row>
    <row r="4272" spans="1:15">
      <c r="A4272">
        <v>4269</v>
      </c>
      <c r="B4272">
        <f t="shared" si="532"/>
        <v>17.076000000000001</v>
      </c>
      <c r="C4272" s="151" t="e">
        <f ca="1">+_xll.BInterpol(Boost!$R$6:$R$66,Boost!$AZ$6:$AZ$66,params!B4272,"cubic")</f>
        <v>#NAME?</v>
      </c>
      <c r="D4272" s="151" t="e">
        <f ca="1">+_xll.BInterpol(Boost!$R$6:$R$66,Boost!$AX$6:$AX$66,params!B4272,"cubic")</f>
        <v>#NAME?</v>
      </c>
      <c r="E4272" s="198" t="e">
        <f t="shared" ca="1" si="535"/>
        <v>#NAME?</v>
      </c>
      <c r="F4272" s="151" t="e">
        <f ca="1">+_xll.BInterpol(Boost!$R$6:$R$66,Boost!$AY$6:$AY$66,params!B4272,"cubic")</f>
        <v>#NAME?</v>
      </c>
      <c r="G4272" s="151" t="e">
        <f ca="1">_xll.BInterpol(cf!$A$2:$A$68,cf!$B$2:$B$68,params!B4272,"cubic")/100</f>
        <v>#NAME?</v>
      </c>
      <c r="H4272" s="199" t="e">
        <f t="shared" ca="1" si="536"/>
        <v>#NAME?</v>
      </c>
      <c r="I4272" s="152">
        <f t="shared" si="539"/>
        <v>0.24768487980972698</v>
      </c>
      <c r="J4272" s="152">
        <f t="shared" si="537"/>
        <v>5.0156013194579963E-5</v>
      </c>
      <c r="K4272" s="3" t="e">
        <f t="shared" ca="1" si="533"/>
        <v>#NAME?</v>
      </c>
      <c r="L4272" s="153" t="e">
        <f t="shared" ca="1" si="538"/>
        <v>#NAME?</v>
      </c>
      <c r="M4272" s="195" t="e">
        <f ca="1">_xll.BInterpol(cf!$A$2:$A$68,cf!$C$2:$C$68,params!B4272,"cubic")</f>
        <v>#NAME?</v>
      </c>
      <c r="N4272" s="195" t="e">
        <f ca="1">+_xll.BInterpol(#REF!,#REF!,params!B4272,"cubic")</f>
        <v>#NAME?</v>
      </c>
      <c r="O4272" s="153" t="e">
        <f t="shared" ca="1" si="534"/>
        <v>#NAME?</v>
      </c>
    </row>
    <row r="4273" spans="1:15">
      <c r="A4273">
        <v>4270</v>
      </c>
      <c r="B4273">
        <f t="shared" si="532"/>
        <v>17.079999999999998</v>
      </c>
      <c r="C4273" s="151" t="e">
        <f ca="1">+_xll.BInterpol(Boost!$R$6:$R$66,Boost!$AZ$6:$AZ$66,params!B4273,"cubic")</f>
        <v>#NAME?</v>
      </c>
      <c r="D4273" s="151" t="e">
        <f ca="1">+_xll.BInterpol(Boost!$R$6:$R$66,Boost!$AX$6:$AX$66,params!B4273,"cubic")</f>
        <v>#NAME?</v>
      </c>
      <c r="E4273" s="198" t="e">
        <f t="shared" ca="1" si="535"/>
        <v>#NAME?</v>
      </c>
      <c r="F4273" s="151" t="e">
        <f ca="1">+_xll.BInterpol(Boost!$R$6:$R$66,Boost!$AY$6:$AY$66,params!B4273,"cubic")</f>
        <v>#NAME?</v>
      </c>
      <c r="G4273" s="151" t="e">
        <f ca="1">_xll.BInterpol(cf!$A$2:$A$68,cf!$B$2:$B$68,params!B4273,"cubic")/100</f>
        <v>#NAME?</v>
      </c>
      <c r="H4273" s="199" t="e">
        <f t="shared" ca="1" si="536"/>
        <v>#NAME?</v>
      </c>
      <c r="I4273" s="152">
        <f t="shared" si="539"/>
        <v>0.24773503247929873</v>
      </c>
      <c r="J4273" s="152">
        <f t="shared" si="537"/>
        <v>5.0152669571756903E-5</v>
      </c>
      <c r="K4273" s="3" t="e">
        <f t="shared" ca="1" si="533"/>
        <v>#NAME?</v>
      </c>
      <c r="L4273" s="153" t="e">
        <f t="shared" ca="1" si="538"/>
        <v>#NAME?</v>
      </c>
      <c r="M4273" s="195" t="e">
        <f ca="1">_xll.BInterpol(cf!$A$2:$A$68,cf!$C$2:$C$68,params!B4273,"cubic")</f>
        <v>#NAME?</v>
      </c>
      <c r="N4273" s="195" t="e">
        <f ca="1">+_xll.BInterpol(#REF!,#REF!,params!B4273,"cubic")</f>
        <v>#NAME?</v>
      </c>
      <c r="O4273" s="153" t="e">
        <f t="shared" ca="1" si="534"/>
        <v>#NAME?</v>
      </c>
    </row>
    <row r="4274" spans="1:15">
      <c r="A4274">
        <v>4271</v>
      </c>
      <c r="B4274">
        <f t="shared" si="532"/>
        <v>17.084</v>
      </c>
      <c r="C4274" s="151" t="e">
        <f ca="1">+_xll.BInterpol(Boost!$R$6:$R$66,Boost!$AZ$6:$AZ$66,params!B4274,"cubic")</f>
        <v>#NAME?</v>
      </c>
      <c r="D4274" s="151" t="e">
        <f ca="1">+_xll.BInterpol(Boost!$R$6:$R$66,Boost!$AX$6:$AX$66,params!B4274,"cubic")</f>
        <v>#NAME?</v>
      </c>
      <c r="E4274" s="198" t="e">
        <f t="shared" ca="1" si="535"/>
        <v>#NAME?</v>
      </c>
      <c r="F4274" s="151" t="e">
        <f ca="1">+_xll.BInterpol(Boost!$R$6:$R$66,Boost!$AY$6:$AY$66,params!B4274,"cubic")</f>
        <v>#NAME?</v>
      </c>
      <c r="G4274" s="151" t="e">
        <f ca="1">_xll.BInterpol(cf!$A$2:$A$68,cf!$B$2:$B$68,params!B4274,"cubic")/100</f>
        <v>#NAME?</v>
      </c>
      <c r="H4274" s="199" t="e">
        <f t="shared" ca="1" si="536"/>
        <v>#NAME?</v>
      </c>
      <c r="I4274" s="152">
        <f t="shared" si="539"/>
        <v>0.24778518180547071</v>
      </c>
      <c r="J4274" s="152">
        <f t="shared" si="537"/>
        <v>5.0149326171977648E-5</v>
      </c>
      <c r="K4274" s="3" t="e">
        <f t="shared" ca="1" si="533"/>
        <v>#NAME?</v>
      </c>
      <c r="L4274" s="153" t="e">
        <f t="shared" ca="1" si="538"/>
        <v>#NAME?</v>
      </c>
      <c r="M4274" s="195" t="e">
        <f ca="1">_xll.BInterpol(cf!$A$2:$A$68,cf!$C$2:$C$68,params!B4274,"cubic")</f>
        <v>#NAME?</v>
      </c>
      <c r="N4274" s="195" t="e">
        <f ca="1">+_xll.BInterpol(#REF!,#REF!,params!B4274,"cubic")</f>
        <v>#NAME?</v>
      </c>
      <c r="O4274" s="153" t="e">
        <f t="shared" ca="1" si="534"/>
        <v>#NAME?</v>
      </c>
    </row>
    <row r="4275" spans="1:15">
      <c r="A4275">
        <v>4272</v>
      </c>
      <c r="B4275">
        <f t="shared" si="532"/>
        <v>17.088000000000001</v>
      </c>
      <c r="C4275" s="151" t="e">
        <f ca="1">+_xll.BInterpol(Boost!$R$6:$R$66,Boost!$AZ$6:$AZ$66,params!B4275,"cubic")</f>
        <v>#NAME?</v>
      </c>
      <c r="D4275" s="151" t="e">
        <f ca="1">+_xll.BInterpol(Boost!$R$6:$R$66,Boost!$AX$6:$AX$66,params!B4275,"cubic")</f>
        <v>#NAME?</v>
      </c>
      <c r="E4275" s="198" t="e">
        <f t="shared" ca="1" si="535"/>
        <v>#NAME?</v>
      </c>
      <c r="F4275" s="151" t="e">
        <f ca="1">+_xll.BInterpol(Boost!$R$6:$R$66,Boost!$AY$6:$AY$66,params!B4275,"cubic")</f>
        <v>#NAME?</v>
      </c>
      <c r="G4275" s="151" t="e">
        <f ca="1">_xll.BInterpol(cf!$A$2:$A$68,cf!$B$2:$B$68,params!B4275,"cubic")/100</f>
        <v>#NAME?</v>
      </c>
      <c r="H4275" s="199" t="e">
        <f t="shared" ca="1" si="536"/>
        <v>#NAME?</v>
      </c>
      <c r="I4275" s="152">
        <f t="shared" si="539"/>
        <v>0.24783532778846562</v>
      </c>
      <c r="J4275" s="152">
        <f t="shared" si="537"/>
        <v>5.0145982994909133E-5</v>
      </c>
      <c r="K4275" s="3" t="e">
        <f t="shared" ca="1" si="533"/>
        <v>#NAME?</v>
      </c>
      <c r="L4275" s="153" t="e">
        <f t="shared" ca="1" si="538"/>
        <v>#NAME?</v>
      </c>
      <c r="M4275" s="195" t="e">
        <f ca="1">_xll.BInterpol(cf!$A$2:$A$68,cf!$C$2:$C$68,params!B4275,"cubic")</f>
        <v>#NAME?</v>
      </c>
      <c r="N4275" s="195" t="e">
        <f ca="1">+_xll.BInterpol(#REF!,#REF!,params!B4275,"cubic")</f>
        <v>#NAME?</v>
      </c>
      <c r="O4275" s="153" t="e">
        <f t="shared" ca="1" si="534"/>
        <v>#NAME?</v>
      </c>
    </row>
    <row r="4276" spans="1:15">
      <c r="A4276">
        <v>4273</v>
      </c>
      <c r="B4276">
        <f t="shared" si="532"/>
        <v>17.091999999999999</v>
      </c>
      <c r="C4276" s="151" t="e">
        <f ca="1">+_xll.BInterpol(Boost!$R$6:$R$66,Boost!$AZ$6:$AZ$66,params!B4276,"cubic")</f>
        <v>#NAME?</v>
      </c>
      <c r="D4276" s="151" t="e">
        <f ca="1">+_xll.BInterpol(Boost!$R$6:$R$66,Boost!$AX$6:$AX$66,params!B4276,"cubic")</f>
        <v>#NAME?</v>
      </c>
      <c r="E4276" s="198" t="e">
        <f t="shared" ca="1" si="535"/>
        <v>#NAME?</v>
      </c>
      <c r="F4276" s="151" t="e">
        <f ca="1">+_xll.BInterpol(Boost!$R$6:$R$66,Boost!$AY$6:$AY$66,params!B4276,"cubic")</f>
        <v>#NAME?</v>
      </c>
      <c r="G4276" s="151" t="e">
        <f ca="1">_xll.BInterpol(cf!$A$2:$A$68,cf!$B$2:$B$68,params!B4276,"cubic")/100</f>
        <v>#NAME?</v>
      </c>
      <c r="H4276" s="199" t="e">
        <f t="shared" ca="1" si="536"/>
        <v>#NAME?</v>
      </c>
      <c r="I4276" s="152">
        <f t="shared" si="539"/>
        <v>0.2478854704285065</v>
      </c>
      <c r="J4276" s="152">
        <f t="shared" si="537"/>
        <v>5.0142640040884423E-5</v>
      </c>
      <c r="K4276" s="3" t="e">
        <f t="shared" ca="1" si="533"/>
        <v>#NAME?</v>
      </c>
      <c r="L4276" s="153" t="e">
        <f t="shared" ca="1" si="538"/>
        <v>#NAME?</v>
      </c>
      <c r="M4276" s="195" t="e">
        <f ca="1">_xll.BInterpol(cf!$A$2:$A$68,cf!$C$2:$C$68,params!B4276,"cubic")</f>
        <v>#NAME?</v>
      </c>
      <c r="N4276" s="195" t="e">
        <f ca="1">+_xll.BInterpol(#REF!,#REF!,params!B4276,"cubic")</f>
        <v>#NAME?</v>
      </c>
      <c r="O4276" s="153" t="e">
        <f t="shared" ca="1" si="534"/>
        <v>#NAME?</v>
      </c>
    </row>
    <row r="4277" spans="1:15">
      <c r="A4277">
        <v>4274</v>
      </c>
      <c r="B4277">
        <f t="shared" si="532"/>
        <v>17.096</v>
      </c>
      <c r="C4277" s="151" t="e">
        <f ca="1">+_xll.BInterpol(Boost!$R$6:$R$66,Boost!$AZ$6:$AZ$66,params!B4277,"cubic")</f>
        <v>#NAME?</v>
      </c>
      <c r="D4277" s="151" t="e">
        <f ca="1">+_xll.BInterpol(Boost!$R$6:$R$66,Boost!$AX$6:$AX$66,params!B4277,"cubic")</f>
        <v>#NAME?</v>
      </c>
      <c r="E4277" s="198" t="e">
        <f t="shared" ca="1" si="535"/>
        <v>#NAME?</v>
      </c>
      <c r="F4277" s="151" t="e">
        <f ca="1">+_xll.BInterpol(Boost!$R$6:$R$66,Boost!$AY$6:$AY$66,params!B4277,"cubic")</f>
        <v>#NAME?</v>
      </c>
      <c r="G4277" s="151" t="e">
        <f ca="1">_xll.BInterpol(cf!$A$2:$A$68,cf!$B$2:$B$68,params!B4277,"cubic")/100</f>
        <v>#NAME?</v>
      </c>
      <c r="H4277" s="199" t="e">
        <f t="shared" ca="1" si="536"/>
        <v>#NAME?</v>
      </c>
      <c r="I4277" s="152">
        <f t="shared" si="539"/>
        <v>0.24793560972581619</v>
      </c>
      <c r="J4277" s="152">
        <f t="shared" si="537"/>
        <v>5.0139297309681474E-5</v>
      </c>
      <c r="K4277" s="3" t="e">
        <f t="shared" ca="1" si="533"/>
        <v>#NAME?</v>
      </c>
      <c r="L4277" s="153" t="e">
        <f t="shared" ca="1" si="538"/>
        <v>#NAME?</v>
      </c>
      <c r="M4277" s="195" t="e">
        <f ca="1">_xll.BInterpol(cf!$A$2:$A$68,cf!$C$2:$C$68,params!B4277,"cubic")</f>
        <v>#NAME?</v>
      </c>
      <c r="N4277" s="195" t="e">
        <f ca="1">+_xll.BInterpol(#REF!,#REF!,params!B4277,"cubic")</f>
        <v>#NAME?</v>
      </c>
      <c r="O4277" s="153" t="e">
        <f t="shared" ca="1" si="534"/>
        <v>#NAME?</v>
      </c>
    </row>
    <row r="4278" spans="1:15">
      <c r="A4278">
        <v>4275</v>
      </c>
      <c r="B4278">
        <f t="shared" si="532"/>
        <v>17.100000000000001</v>
      </c>
      <c r="C4278" s="151" t="e">
        <f ca="1">+_xll.BInterpol(Boost!$R$6:$R$66,Boost!$AZ$6:$AZ$66,params!B4278,"cubic")</f>
        <v>#NAME?</v>
      </c>
      <c r="D4278" s="151" t="e">
        <f ca="1">+_xll.BInterpol(Boost!$R$6:$R$66,Boost!$AX$6:$AX$66,params!B4278,"cubic")</f>
        <v>#NAME?</v>
      </c>
      <c r="E4278" s="198" t="e">
        <f t="shared" ca="1" si="535"/>
        <v>#NAME?</v>
      </c>
      <c r="F4278" s="151" t="e">
        <f ca="1">+_xll.BInterpol(Boost!$R$6:$R$66,Boost!$AY$6:$AY$66,params!B4278,"cubic")</f>
        <v>#NAME?</v>
      </c>
      <c r="G4278" s="151" t="e">
        <f ca="1">_xll.BInterpol(cf!$A$2:$A$68,cf!$B$2:$B$68,params!B4278,"cubic")/100</f>
        <v>#NAME?</v>
      </c>
      <c r="H4278" s="199" t="e">
        <f t="shared" ca="1" si="536"/>
        <v>#NAME?</v>
      </c>
      <c r="I4278" s="152">
        <f t="shared" si="539"/>
        <v>0.24798574568061738</v>
      </c>
      <c r="J4278" s="152">
        <f t="shared" si="537"/>
        <v>5.0135954801189264E-5</v>
      </c>
      <c r="K4278" s="3" t="e">
        <f t="shared" ca="1" si="533"/>
        <v>#NAME?</v>
      </c>
      <c r="L4278" s="153" t="e">
        <f t="shared" ca="1" si="538"/>
        <v>#NAME?</v>
      </c>
      <c r="M4278" s="195" t="e">
        <f ca="1">_xll.BInterpol(cf!$A$2:$A$68,cf!$C$2:$C$68,params!B4278,"cubic")</f>
        <v>#NAME?</v>
      </c>
      <c r="N4278" s="195" t="e">
        <f ca="1">+_xll.BInterpol(#REF!,#REF!,params!B4278,"cubic")</f>
        <v>#NAME?</v>
      </c>
      <c r="O4278" s="153" t="e">
        <f t="shared" ca="1" si="534"/>
        <v>#NAME?</v>
      </c>
    </row>
    <row r="4279" spans="1:15">
      <c r="A4279">
        <v>4276</v>
      </c>
      <c r="B4279">
        <f t="shared" si="532"/>
        <v>17.103999999999999</v>
      </c>
      <c r="C4279" s="151" t="e">
        <f ca="1">+_xll.BInterpol(Boost!$R$6:$R$66,Boost!$AZ$6:$AZ$66,params!B4279,"cubic")</f>
        <v>#NAME?</v>
      </c>
      <c r="D4279" s="151" t="e">
        <f ca="1">+_xll.BInterpol(Boost!$R$6:$R$66,Boost!$AX$6:$AX$66,params!B4279,"cubic")</f>
        <v>#NAME?</v>
      </c>
      <c r="E4279" s="198" t="e">
        <f t="shared" ca="1" si="535"/>
        <v>#NAME?</v>
      </c>
      <c r="F4279" s="151" t="e">
        <f ca="1">+_xll.BInterpol(Boost!$R$6:$R$66,Boost!$AY$6:$AY$66,params!B4279,"cubic")</f>
        <v>#NAME?</v>
      </c>
      <c r="G4279" s="151" t="e">
        <f ca="1">_xll.BInterpol(cf!$A$2:$A$68,cf!$B$2:$B$68,params!B4279,"cubic")/100</f>
        <v>#NAME?</v>
      </c>
      <c r="H4279" s="199" t="e">
        <f t="shared" ca="1" si="536"/>
        <v>#NAME?</v>
      </c>
      <c r="I4279" s="152">
        <f t="shared" si="539"/>
        <v>0.24803587829313301</v>
      </c>
      <c r="J4279" s="152">
        <f t="shared" si="537"/>
        <v>5.0132612515629837E-5</v>
      </c>
      <c r="K4279" s="3" t="e">
        <f t="shared" ca="1" si="533"/>
        <v>#NAME?</v>
      </c>
      <c r="L4279" s="153" t="e">
        <f t="shared" ca="1" si="538"/>
        <v>#NAME?</v>
      </c>
      <c r="M4279" s="195" t="e">
        <f ca="1">_xll.BInterpol(cf!$A$2:$A$68,cf!$C$2:$C$68,params!B4279,"cubic")</f>
        <v>#NAME?</v>
      </c>
      <c r="N4279" s="195" t="e">
        <f ca="1">+_xll.BInterpol(#REF!,#REF!,params!B4279,"cubic")</f>
        <v>#NAME?</v>
      </c>
      <c r="O4279" s="153" t="e">
        <f t="shared" ca="1" si="534"/>
        <v>#NAME?</v>
      </c>
    </row>
    <row r="4280" spans="1:15">
      <c r="A4280">
        <v>4277</v>
      </c>
      <c r="B4280">
        <f t="shared" si="532"/>
        <v>17.108000000000001</v>
      </c>
      <c r="C4280" s="151" t="e">
        <f ca="1">+_xll.BInterpol(Boost!$R$6:$R$66,Boost!$AZ$6:$AZ$66,params!B4280,"cubic")</f>
        <v>#NAME?</v>
      </c>
      <c r="D4280" s="151" t="e">
        <f ca="1">+_xll.BInterpol(Boost!$R$6:$R$66,Boost!$AX$6:$AX$66,params!B4280,"cubic")</f>
        <v>#NAME?</v>
      </c>
      <c r="E4280" s="198" t="e">
        <f t="shared" ca="1" si="535"/>
        <v>#NAME?</v>
      </c>
      <c r="F4280" s="151" t="e">
        <f ca="1">+_xll.BInterpol(Boost!$R$6:$R$66,Boost!$AY$6:$AY$66,params!B4280,"cubic")</f>
        <v>#NAME?</v>
      </c>
      <c r="G4280" s="151" t="e">
        <f ca="1">_xll.BInterpol(cf!$A$2:$A$68,cf!$B$2:$B$68,params!B4280,"cubic")/100</f>
        <v>#NAME?</v>
      </c>
      <c r="H4280" s="199" t="e">
        <f t="shared" ca="1" si="536"/>
        <v>#NAME?</v>
      </c>
      <c r="I4280" s="152">
        <f t="shared" si="539"/>
        <v>0.2480860075635859</v>
      </c>
      <c r="J4280" s="152">
        <f t="shared" si="537"/>
        <v>5.0129270452892172E-5</v>
      </c>
      <c r="K4280" s="3" t="e">
        <f t="shared" ca="1" si="533"/>
        <v>#NAME?</v>
      </c>
      <c r="L4280" s="153" t="e">
        <f t="shared" ca="1" si="538"/>
        <v>#NAME?</v>
      </c>
      <c r="M4280" s="195" t="e">
        <f ca="1">_xll.BInterpol(cf!$A$2:$A$68,cf!$C$2:$C$68,params!B4280,"cubic")</f>
        <v>#NAME?</v>
      </c>
      <c r="N4280" s="195" t="e">
        <f ca="1">+_xll.BInterpol(#REF!,#REF!,params!B4280,"cubic")</f>
        <v>#NAME?</v>
      </c>
      <c r="O4280" s="153" t="e">
        <f t="shared" ca="1" si="534"/>
        <v>#NAME?</v>
      </c>
    </row>
    <row r="4281" spans="1:15">
      <c r="A4281">
        <v>4278</v>
      </c>
      <c r="B4281">
        <f t="shared" si="532"/>
        <v>17.111999999999998</v>
      </c>
      <c r="C4281" s="151" t="e">
        <f ca="1">+_xll.BInterpol(Boost!$R$6:$R$66,Boost!$AZ$6:$AZ$66,params!B4281,"cubic")</f>
        <v>#NAME?</v>
      </c>
      <c r="D4281" s="151" t="e">
        <f ca="1">+_xll.BInterpol(Boost!$R$6:$R$66,Boost!$AX$6:$AX$66,params!B4281,"cubic")</f>
        <v>#NAME?</v>
      </c>
      <c r="E4281" s="198" t="e">
        <f t="shared" ca="1" si="535"/>
        <v>#NAME?</v>
      </c>
      <c r="F4281" s="151" t="e">
        <f ca="1">+_xll.BInterpol(Boost!$R$6:$R$66,Boost!$AY$6:$AY$66,params!B4281,"cubic")</f>
        <v>#NAME?</v>
      </c>
      <c r="G4281" s="151" t="e">
        <f ca="1">_xll.BInterpol(cf!$A$2:$A$68,cf!$B$2:$B$68,params!B4281,"cubic")/100</f>
        <v>#NAME?</v>
      </c>
      <c r="H4281" s="199" t="e">
        <f t="shared" ca="1" si="536"/>
        <v>#NAME?</v>
      </c>
      <c r="I4281" s="152">
        <f t="shared" si="539"/>
        <v>0.24813613349219876</v>
      </c>
      <c r="J4281" s="152">
        <f t="shared" si="537"/>
        <v>5.0125928612865245E-5</v>
      </c>
      <c r="K4281" s="3" t="e">
        <f t="shared" ca="1" si="533"/>
        <v>#NAME?</v>
      </c>
      <c r="L4281" s="153" t="e">
        <f t="shared" ca="1" si="538"/>
        <v>#NAME?</v>
      </c>
      <c r="M4281" s="195" t="e">
        <f ca="1">_xll.BInterpol(cf!$A$2:$A$68,cf!$C$2:$C$68,params!B4281,"cubic")</f>
        <v>#NAME?</v>
      </c>
      <c r="N4281" s="195" t="e">
        <f ca="1">+_xll.BInterpol(#REF!,#REF!,params!B4281,"cubic")</f>
        <v>#NAME?</v>
      </c>
      <c r="O4281" s="153" t="e">
        <f t="shared" ca="1" si="534"/>
        <v>#NAME?</v>
      </c>
    </row>
    <row r="4282" spans="1:15">
      <c r="A4282">
        <v>4279</v>
      </c>
      <c r="B4282">
        <f t="shared" si="532"/>
        <v>17.116</v>
      </c>
      <c r="C4282" s="151" t="e">
        <f ca="1">+_xll.BInterpol(Boost!$R$6:$R$66,Boost!$AZ$6:$AZ$66,params!B4282,"cubic")</f>
        <v>#NAME?</v>
      </c>
      <c r="D4282" s="151" t="e">
        <f ca="1">+_xll.BInterpol(Boost!$R$6:$R$66,Boost!$AX$6:$AX$66,params!B4282,"cubic")</f>
        <v>#NAME?</v>
      </c>
      <c r="E4282" s="198" t="e">
        <f t="shared" ca="1" si="535"/>
        <v>#NAME?</v>
      </c>
      <c r="F4282" s="151" t="e">
        <f ca="1">+_xll.BInterpol(Boost!$R$6:$R$66,Boost!$AY$6:$AY$66,params!B4282,"cubic")</f>
        <v>#NAME?</v>
      </c>
      <c r="G4282" s="151" t="e">
        <f ca="1">_xll.BInterpol(cf!$A$2:$A$68,cf!$B$2:$B$68,params!B4282,"cubic")/100</f>
        <v>#NAME?</v>
      </c>
      <c r="H4282" s="199" t="e">
        <f t="shared" ca="1" si="536"/>
        <v>#NAME?</v>
      </c>
      <c r="I4282" s="152">
        <f t="shared" si="539"/>
        <v>0.24818625607919453</v>
      </c>
      <c r="J4282" s="152">
        <f t="shared" si="537"/>
        <v>5.0122586995771101E-5</v>
      </c>
      <c r="K4282" s="3" t="e">
        <f t="shared" ca="1" si="533"/>
        <v>#NAME?</v>
      </c>
      <c r="L4282" s="153" t="e">
        <f t="shared" ca="1" si="538"/>
        <v>#NAME?</v>
      </c>
      <c r="M4282" s="195" t="e">
        <f ca="1">_xll.BInterpol(cf!$A$2:$A$68,cf!$C$2:$C$68,params!B4282,"cubic")</f>
        <v>#NAME?</v>
      </c>
      <c r="N4282" s="195" t="e">
        <f ca="1">+_xll.BInterpol(#REF!,#REF!,params!B4282,"cubic")</f>
        <v>#NAME?</v>
      </c>
      <c r="O4282" s="153" t="e">
        <f t="shared" ca="1" si="534"/>
        <v>#NAME?</v>
      </c>
    </row>
    <row r="4283" spans="1:15">
      <c r="A4283">
        <v>4280</v>
      </c>
      <c r="B4283">
        <f t="shared" si="532"/>
        <v>17.12</v>
      </c>
      <c r="C4283" s="151" t="e">
        <f ca="1">+_xll.BInterpol(Boost!$R$6:$R$66,Boost!$AZ$6:$AZ$66,params!B4283,"cubic")</f>
        <v>#NAME?</v>
      </c>
      <c r="D4283" s="151" t="e">
        <f ca="1">+_xll.BInterpol(Boost!$R$6:$R$66,Boost!$AX$6:$AX$66,params!B4283,"cubic")</f>
        <v>#NAME?</v>
      </c>
      <c r="E4283" s="198" t="e">
        <f t="shared" ca="1" si="535"/>
        <v>#NAME?</v>
      </c>
      <c r="F4283" s="151" t="e">
        <f ca="1">+_xll.BInterpol(Boost!$R$6:$R$66,Boost!$AY$6:$AY$66,params!B4283,"cubic")</f>
        <v>#NAME?</v>
      </c>
      <c r="G4283" s="151" t="e">
        <f ca="1">_xll.BInterpol(cf!$A$2:$A$68,cf!$B$2:$B$68,params!B4283,"cubic")/100</f>
        <v>#NAME?</v>
      </c>
      <c r="H4283" s="199" t="e">
        <f t="shared" ca="1" si="536"/>
        <v>#NAME?</v>
      </c>
      <c r="I4283" s="152">
        <f t="shared" si="539"/>
        <v>0.24823637532479581</v>
      </c>
      <c r="J4283" s="152">
        <f t="shared" si="537"/>
        <v>5.0119245601276674E-5</v>
      </c>
      <c r="K4283" s="3" t="e">
        <f t="shared" ca="1" si="533"/>
        <v>#NAME?</v>
      </c>
      <c r="L4283" s="153" t="e">
        <f t="shared" ca="1" si="538"/>
        <v>#NAME?</v>
      </c>
      <c r="M4283" s="195" t="e">
        <f ca="1">_xll.BInterpol(cf!$A$2:$A$68,cf!$C$2:$C$68,params!B4283,"cubic")</f>
        <v>#NAME?</v>
      </c>
      <c r="N4283" s="195" t="e">
        <f ca="1">+_xll.BInterpol(#REF!,#REF!,params!B4283,"cubic")</f>
        <v>#NAME?</v>
      </c>
      <c r="O4283" s="153" t="e">
        <f t="shared" ca="1" si="534"/>
        <v>#NAME?</v>
      </c>
    </row>
    <row r="4284" spans="1:15">
      <c r="A4284">
        <v>4281</v>
      </c>
      <c r="B4284">
        <f t="shared" si="532"/>
        <v>17.123999999999999</v>
      </c>
      <c r="C4284" s="151" t="e">
        <f ca="1">+_xll.BInterpol(Boost!$R$6:$R$66,Boost!$AZ$6:$AZ$66,params!B4284,"cubic")</f>
        <v>#NAME?</v>
      </c>
      <c r="D4284" s="151" t="e">
        <f ca="1">+_xll.BInterpol(Boost!$R$6:$R$66,Boost!$AX$6:$AX$66,params!B4284,"cubic")</f>
        <v>#NAME?</v>
      </c>
      <c r="E4284" s="198" t="e">
        <f t="shared" ca="1" si="535"/>
        <v>#NAME?</v>
      </c>
      <c r="F4284" s="151" t="e">
        <f ca="1">+_xll.BInterpol(Boost!$R$6:$R$66,Boost!$AY$6:$AY$66,params!B4284,"cubic")</f>
        <v>#NAME?</v>
      </c>
      <c r="G4284" s="151" t="e">
        <f ca="1">_xll.BInterpol(cf!$A$2:$A$68,cf!$B$2:$B$68,params!B4284,"cubic")/100</f>
        <v>#NAME?</v>
      </c>
      <c r="H4284" s="199" t="e">
        <f t="shared" ca="1" si="536"/>
        <v>#NAME?</v>
      </c>
      <c r="I4284" s="152">
        <f t="shared" si="539"/>
        <v>0.24828649122922553</v>
      </c>
      <c r="J4284" s="152">
        <f t="shared" si="537"/>
        <v>5.011590442971503E-5</v>
      </c>
      <c r="K4284" s="3" t="e">
        <f t="shared" ca="1" si="533"/>
        <v>#NAME?</v>
      </c>
      <c r="L4284" s="153" t="e">
        <f t="shared" ca="1" si="538"/>
        <v>#NAME?</v>
      </c>
      <c r="M4284" s="195" t="e">
        <f ca="1">_xll.BInterpol(cf!$A$2:$A$68,cf!$C$2:$C$68,params!B4284,"cubic")</f>
        <v>#NAME?</v>
      </c>
      <c r="N4284" s="195" t="e">
        <f ca="1">+_xll.BInterpol(#REF!,#REF!,params!B4284,"cubic")</f>
        <v>#NAME?</v>
      </c>
      <c r="O4284" s="153" t="e">
        <f t="shared" ca="1" si="534"/>
        <v>#NAME?</v>
      </c>
    </row>
    <row r="4285" spans="1:15">
      <c r="A4285">
        <v>4282</v>
      </c>
      <c r="B4285">
        <f t="shared" si="532"/>
        <v>17.128</v>
      </c>
      <c r="C4285" s="151" t="e">
        <f ca="1">+_xll.BInterpol(Boost!$R$6:$R$66,Boost!$AZ$6:$AZ$66,params!B4285,"cubic")</f>
        <v>#NAME?</v>
      </c>
      <c r="D4285" s="151" t="e">
        <f ca="1">+_xll.BInterpol(Boost!$R$6:$R$66,Boost!$AX$6:$AX$66,params!B4285,"cubic")</f>
        <v>#NAME?</v>
      </c>
      <c r="E4285" s="198" t="e">
        <f t="shared" ca="1" si="535"/>
        <v>#NAME?</v>
      </c>
      <c r="F4285" s="151" t="e">
        <f ca="1">+_xll.BInterpol(Boost!$R$6:$R$66,Boost!$AY$6:$AY$66,params!B4285,"cubic")</f>
        <v>#NAME?</v>
      </c>
      <c r="G4285" s="151" t="e">
        <f ca="1">_xll.BInterpol(cf!$A$2:$A$68,cf!$B$2:$B$68,params!B4285,"cubic")/100</f>
        <v>#NAME?</v>
      </c>
      <c r="H4285" s="199" t="e">
        <f t="shared" ca="1" si="536"/>
        <v>#NAME?</v>
      </c>
      <c r="I4285" s="152">
        <f t="shared" si="539"/>
        <v>0.24833660379270617</v>
      </c>
      <c r="J4285" s="152">
        <f t="shared" si="537"/>
        <v>5.0112563480642081E-5</v>
      </c>
      <c r="K4285" s="3" t="e">
        <f t="shared" ca="1" si="533"/>
        <v>#NAME?</v>
      </c>
      <c r="L4285" s="153" t="e">
        <f t="shared" ca="1" si="538"/>
        <v>#NAME?</v>
      </c>
      <c r="M4285" s="195" t="e">
        <f ca="1">_xll.BInterpol(cf!$A$2:$A$68,cf!$C$2:$C$68,params!B4285,"cubic")</f>
        <v>#NAME?</v>
      </c>
      <c r="N4285" s="195" t="e">
        <f ca="1">+_xll.BInterpol(#REF!,#REF!,params!B4285,"cubic")</f>
        <v>#NAME?</v>
      </c>
      <c r="O4285" s="153" t="e">
        <f t="shared" ca="1" si="534"/>
        <v>#NAME?</v>
      </c>
    </row>
    <row r="4286" spans="1:15">
      <c r="A4286">
        <v>4283</v>
      </c>
      <c r="B4286">
        <f t="shared" si="532"/>
        <v>17.132000000000001</v>
      </c>
      <c r="C4286" s="151" t="e">
        <f ca="1">+_xll.BInterpol(Boost!$R$6:$R$66,Boost!$AZ$6:$AZ$66,params!B4286,"cubic")</f>
        <v>#NAME?</v>
      </c>
      <c r="D4286" s="151" t="e">
        <f ca="1">+_xll.BInterpol(Boost!$R$6:$R$66,Boost!$AX$6:$AX$66,params!B4286,"cubic")</f>
        <v>#NAME?</v>
      </c>
      <c r="E4286" s="198" t="e">
        <f t="shared" ca="1" si="535"/>
        <v>#NAME?</v>
      </c>
      <c r="F4286" s="151" t="e">
        <f ca="1">+_xll.BInterpol(Boost!$R$6:$R$66,Boost!$AY$6:$AY$66,params!B4286,"cubic")</f>
        <v>#NAME?</v>
      </c>
      <c r="G4286" s="151" t="e">
        <f ca="1">_xll.BInterpol(cf!$A$2:$A$68,cf!$B$2:$B$68,params!B4286,"cubic")/100</f>
        <v>#NAME?</v>
      </c>
      <c r="H4286" s="199" t="e">
        <f t="shared" ca="1" si="536"/>
        <v>#NAME?</v>
      </c>
      <c r="I4286" s="152">
        <f t="shared" si="539"/>
        <v>0.24838671301546078</v>
      </c>
      <c r="J4286" s="152">
        <f t="shared" si="537"/>
        <v>5.0109222754612937E-5</v>
      </c>
      <c r="K4286" s="3" t="e">
        <f t="shared" ca="1" si="533"/>
        <v>#NAME?</v>
      </c>
      <c r="L4286" s="153" t="e">
        <f t="shared" ca="1" si="538"/>
        <v>#NAME?</v>
      </c>
      <c r="M4286" s="195" t="e">
        <f ca="1">_xll.BInterpol(cf!$A$2:$A$68,cf!$C$2:$C$68,params!B4286,"cubic")</f>
        <v>#NAME?</v>
      </c>
      <c r="N4286" s="195" t="e">
        <f ca="1">+_xll.BInterpol(#REF!,#REF!,params!B4286,"cubic")</f>
        <v>#NAME?</v>
      </c>
      <c r="O4286" s="153" t="e">
        <f t="shared" ca="1" si="534"/>
        <v>#NAME?</v>
      </c>
    </row>
    <row r="4287" spans="1:15">
      <c r="A4287">
        <v>4284</v>
      </c>
      <c r="B4287">
        <f t="shared" si="532"/>
        <v>17.135999999999999</v>
      </c>
      <c r="C4287" s="151" t="e">
        <f ca="1">+_xll.BInterpol(Boost!$R$6:$R$66,Boost!$AZ$6:$AZ$66,params!B4287,"cubic")</f>
        <v>#NAME?</v>
      </c>
      <c r="D4287" s="151" t="e">
        <f ca="1">+_xll.BInterpol(Boost!$R$6:$R$66,Boost!$AX$6:$AX$66,params!B4287,"cubic")</f>
        <v>#NAME?</v>
      </c>
      <c r="E4287" s="198" t="e">
        <f t="shared" ca="1" si="535"/>
        <v>#NAME?</v>
      </c>
      <c r="F4287" s="151" t="e">
        <f ca="1">+_xll.BInterpol(Boost!$R$6:$R$66,Boost!$AY$6:$AY$66,params!B4287,"cubic")</f>
        <v>#NAME?</v>
      </c>
      <c r="G4287" s="151" t="e">
        <f ca="1">_xll.BInterpol(cf!$A$2:$A$68,cf!$B$2:$B$68,params!B4287,"cubic")/100</f>
        <v>#NAME?</v>
      </c>
      <c r="H4287" s="199" t="e">
        <f t="shared" ca="1" si="536"/>
        <v>#NAME?</v>
      </c>
      <c r="I4287" s="152">
        <f t="shared" si="539"/>
        <v>0.24843681889771163</v>
      </c>
      <c r="J4287" s="152">
        <f t="shared" si="537"/>
        <v>5.0105882250850442E-5</v>
      </c>
      <c r="K4287" s="3" t="e">
        <f t="shared" ca="1" si="533"/>
        <v>#NAME?</v>
      </c>
      <c r="L4287" s="153" t="e">
        <f t="shared" ca="1" si="538"/>
        <v>#NAME?</v>
      </c>
      <c r="M4287" s="195" t="e">
        <f ca="1">_xll.BInterpol(cf!$A$2:$A$68,cf!$C$2:$C$68,params!B4287,"cubic")</f>
        <v>#NAME?</v>
      </c>
      <c r="N4287" s="195" t="e">
        <f ca="1">+_xll.BInterpol(#REF!,#REF!,params!B4287,"cubic")</f>
        <v>#NAME?</v>
      </c>
      <c r="O4287" s="153" t="e">
        <f t="shared" ca="1" si="534"/>
        <v>#NAME?</v>
      </c>
    </row>
    <row r="4288" spans="1:15">
      <c r="A4288">
        <v>4285</v>
      </c>
      <c r="B4288">
        <f t="shared" si="532"/>
        <v>17.14</v>
      </c>
      <c r="C4288" s="151" t="e">
        <f ca="1">+_xll.BInterpol(Boost!$R$6:$R$66,Boost!$AZ$6:$AZ$66,params!B4288,"cubic")</f>
        <v>#NAME?</v>
      </c>
      <c r="D4288" s="151" t="e">
        <f ca="1">+_xll.BInterpol(Boost!$R$6:$R$66,Boost!$AX$6:$AX$66,params!B4288,"cubic")</f>
        <v>#NAME?</v>
      </c>
      <c r="E4288" s="198" t="e">
        <f t="shared" ca="1" si="535"/>
        <v>#NAME?</v>
      </c>
      <c r="F4288" s="151" t="e">
        <f ca="1">+_xll.BInterpol(Boost!$R$6:$R$66,Boost!$AY$6:$AY$66,params!B4288,"cubic")</f>
        <v>#NAME?</v>
      </c>
      <c r="G4288" s="151" t="e">
        <f ca="1">_xll.BInterpol(cf!$A$2:$A$68,cf!$B$2:$B$68,params!B4288,"cubic")/100</f>
        <v>#NAME?</v>
      </c>
      <c r="H4288" s="199" t="e">
        <f t="shared" ca="1" si="536"/>
        <v>#NAME?</v>
      </c>
      <c r="I4288" s="152">
        <f t="shared" si="539"/>
        <v>0.24848692143968187</v>
      </c>
      <c r="J4288" s="152">
        <f t="shared" si="537"/>
        <v>5.0102541970242775E-5</v>
      </c>
      <c r="K4288" s="3" t="e">
        <f t="shared" ca="1" si="533"/>
        <v>#NAME?</v>
      </c>
      <c r="L4288" s="153" t="e">
        <f t="shared" ca="1" si="538"/>
        <v>#NAME?</v>
      </c>
      <c r="M4288" s="195" t="e">
        <f ca="1">_xll.BInterpol(cf!$A$2:$A$68,cf!$C$2:$C$68,params!B4288,"cubic")</f>
        <v>#NAME?</v>
      </c>
      <c r="N4288" s="195" t="e">
        <f ca="1">+_xll.BInterpol(#REF!,#REF!,params!B4288,"cubic")</f>
        <v>#NAME?</v>
      </c>
      <c r="O4288" s="153" t="e">
        <f t="shared" ca="1" si="534"/>
        <v>#NAME?</v>
      </c>
    </row>
    <row r="4289" spans="1:15">
      <c r="A4289">
        <v>4286</v>
      </c>
      <c r="B4289">
        <f t="shared" si="532"/>
        <v>17.143999999999998</v>
      </c>
      <c r="C4289" s="151" t="e">
        <f ca="1">+_xll.BInterpol(Boost!$R$6:$R$66,Boost!$AZ$6:$AZ$66,params!B4289,"cubic")</f>
        <v>#NAME?</v>
      </c>
      <c r="D4289" s="151" t="e">
        <f ca="1">+_xll.BInterpol(Boost!$R$6:$R$66,Boost!$AX$6:$AX$66,params!B4289,"cubic")</f>
        <v>#NAME?</v>
      </c>
      <c r="E4289" s="198" t="e">
        <f t="shared" ca="1" si="535"/>
        <v>#NAME?</v>
      </c>
      <c r="F4289" s="151" t="e">
        <f ca="1">+_xll.BInterpol(Boost!$R$6:$R$66,Boost!$AY$6:$AY$66,params!B4289,"cubic")</f>
        <v>#NAME?</v>
      </c>
      <c r="G4289" s="151" t="e">
        <f ca="1">_xll.BInterpol(cf!$A$2:$A$68,cf!$B$2:$B$68,params!B4289,"cubic")/100</f>
        <v>#NAME?</v>
      </c>
      <c r="H4289" s="199" t="e">
        <f t="shared" ca="1" si="536"/>
        <v>#NAME?</v>
      </c>
      <c r="I4289" s="152">
        <f t="shared" si="539"/>
        <v>0.248537020641594</v>
      </c>
      <c r="J4289" s="152">
        <f t="shared" si="537"/>
        <v>5.0099201912123803E-5</v>
      </c>
      <c r="K4289" s="3" t="e">
        <f t="shared" ca="1" si="533"/>
        <v>#NAME?</v>
      </c>
      <c r="L4289" s="153" t="e">
        <f t="shared" ca="1" si="538"/>
        <v>#NAME?</v>
      </c>
      <c r="M4289" s="195" t="e">
        <f ca="1">_xll.BInterpol(cf!$A$2:$A$68,cf!$C$2:$C$68,params!B4289,"cubic")</f>
        <v>#NAME?</v>
      </c>
      <c r="N4289" s="195" t="e">
        <f ca="1">+_xll.BInterpol(#REF!,#REF!,params!B4289,"cubic")</f>
        <v>#NAME?</v>
      </c>
      <c r="O4289" s="153" t="e">
        <f t="shared" ca="1" si="534"/>
        <v>#NAME?</v>
      </c>
    </row>
    <row r="4290" spans="1:15">
      <c r="A4290">
        <v>4287</v>
      </c>
      <c r="B4290">
        <f t="shared" si="532"/>
        <v>17.148</v>
      </c>
      <c r="C4290" s="151" t="e">
        <f ca="1">+_xll.BInterpol(Boost!$R$6:$R$66,Boost!$AZ$6:$AZ$66,params!B4290,"cubic")</f>
        <v>#NAME?</v>
      </c>
      <c r="D4290" s="151" t="e">
        <f ca="1">+_xll.BInterpol(Boost!$R$6:$R$66,Boost!$AX$6:$AX$66,params!B4290,"cubic")</f>
        <v>#NAME?</v>
      </c>
      <c r="E4290" s="198" t="e">
        <f t="shared" ca="1" si="535"/>
        <v>#NAME?</v>
      </c>
      <c r="F4290" s="151" t="e">
        <f ca="1">+_xll.BInterpol(Boost!$R$6:$R$66,Boost!$AY$6:$AY$66,params!B4290,"cubic")</f>
        <v>#NAME?</v>
      </c>
      <c r="G4290" s="151" t="e">
        <f ca="1">_xll.BInterpol(cf!$A$2:$A$68,cf!$B$2:$B$68,params!B4290,"cubic")/100</f>
        <v>#NAME?</v>
      </c>
      <c r="H4290" s="199" t="e">
        <f t="shared" ca="1" si="536"/>
        <v>#NAME?</v>
      </c>
      <c r="I4290" s="152">
        <f t="shared" si="539"/>
        <v>0.24858711650367049</v>
      </c>
      <c r="J4290" s="152">
        <f t="shared" si="537"/>
        <v>5.0095862076493525E-5</v>
      </c>
      <c r="K4290" s="3" t="e">
        <f t="shared" ca="1" si="533"/>
        <v>#NAME?</v>
      </c>
      <c r="L4290" s="153" t="e">
        <f t="shared" ca="1" si="538"/>
        <v>#NAME?</v>
      </c>
      <c r="M4290" s="195" t="e">
        <f ca="1">_xll.BInterpol(cf!$A$2:$A$68,cf!$C$2:$C$68,params!B4290,"cubic")</f>
        <v>#NAME?</v>
      </c>
      <c r="N4290" s="195" t="e">
        <f ca="1">+_xll.BInterpol(#REF!,#REF!,params!B4290,"cubic")</f>
        <v>#NAME?</v>
      </c>
      <c r="O4290" s="153" t="e">
        <f t="shared" ca="1" si="534"/>
        <v>#NAME?</v>
      </c>
    </row>
    <row r="4291" spans="1:15">
      <c r="A4291">
        <v>4288</v>
      </c>
      <c r="B4291">
        <f t="shared" si="532"/>
        <v>17.152000000000001</v>
      </c>
      <c r="C4291" s="151" t="e">
        <f ca="1">+_xll.BInterpol(Boost!$R$6:$R$66,Boost!$AZ$6:$AZ$66,params!B4291,"cubic")</f>
        <v>#NAME?</v>
      </c>
      <c r="D4291" s="151" t="e">
        <f ca="1">+_xll.BInterpol(Boost!$R$6:$R$66,Boost!$AX$6:$AX$66,params!B4291,"cubic")</f>
        <v>#NAME?</v>
      </c>
      <c r="E4291" s="198" t="e">
        <f t="shared" ca="1" si="535"/>
        <v>#NAME?</v>
      </c>
      <c r="F4291" s="151" t="e">
        <f ca="1">+_xll.BInterpol(Boost!$R$6:$R$66,Boost!$AY$6:$AY$66,params!B4291,"cubic")</f>
        <v>#NAME?</v>
      </c>
      <c r="G4291" s="151" t="e">
        <f ca="1">_xll.BInterpol(cf!$A$2:$A$68,cf!$B$2:$B$68,params!B4291,"cubic")/100</f>
        <v>#NAME?</v>
      </c>
      <c r="H4291" s="199" t="e">
        <f t="shared" ca="1" si="536"/>
        <v>#NAME?</v>
      </c>
      <c r="I4291" s="152">
        <f t="shared" si="539"/>
        <v>0.2486372090261344</v>
      </c>
      <c r="J4291" s="152">
        <f t="shared" si="537"/>
        <v>5.0092522463907052E-5</v>
      </c>
      <c r="K4291" s="3" t="e">
        <f t="shared" ca="1" si="533"/>
        <v>#NAME?</v>
      </c>
      <c r="L4291" s="153" t="e">
        <f t="shared" ca="1" si="538"/>
        <v>#NAME?</v>
      </c>
      <c r="M4291" s="195" t="e">
        <f ca="1">_xll.BInterpol(cf!$A$2:$A$68,cf!$C$2:$C$68,params!B4291,"cubic")</f>
        <v>#NAME?</v>
      </c>
      <c r="N4291" s="195" t="e">
        <f ca="1">+_xll.BInterpol(#REF!,#REF!,params!B4291,"cubic")</f>
        <v>#NAME?</v>
      </c>
      <c r="O4291" s="153" t="e">
        <f t="shared" ca="1" si="534"/>
        <v>#NAME?</v>
      </c>
    </row>
    <row r="4292" spans="1:15">
      <c r="A4292">
        <v>4289</v>
      </c>
      <c r="B4292">
        <f t="shared" ref="B4292:B4355" si="540">+A4292/250</f>
        <v>17.155999999999999</v>
      </c>
      <c r="C4292" s="151" t="e">
        <f ca="1">+_xll.BInterpol(Boost!$R$6:$R$66,Boost!$AZ$6:$AZ$66,params!B4292,"cubic")</f>
        <v>#NAME?</v>
      </c>
      <c r="D4292" s="151" t="e">
        <f ca="1">+_xll.BInterpol(Boost!$R$6:$R$66,Boost!$AX$6:$AX$66,params!B4292,"cubic")</f>
        <v>#NAME?</v>
      </c>
      <c r="E4292" s="198" t="e">
        <f t="shared" ca="1" si="535"/>
        <v>#NAME?</v>
      </c>
      <c r="F4292" s="151" t="e">
        <f ca="1">+_xll.BInterpol(Boost!$R$6:$R$66,Boost!$AY$6:$AY$66,params!B4292,"cubic")</f>
        <v>#NAME?</v>
      </c>
      <c r="G4292" s="151" t="e">
        <f ca="1">_xll.BInterpol(cf!$A$2:$A$68,cf!$B$2:$B$68,params!B4292,"cubic")/100</f>
        <v>#NAME?</v>
      </c>
      <c r="H4292" s="199" t="e">
        <f t="shared" ca="1" si="536"/>
        <v>#NAME?</v>
      </c>
      <c r="I4292" s="152">
        <f t="shared" si="539"/>
        <v>0.24868729820920787</v>
      </c>
      <c r="J4292" s="152">
        <f t="shared" si="537"/>
        <v>5.0089183073476207E-5</v>
      </c>
      <c r="K4292" s="3" t="e">
        <f t="shared" ref="K4292:K4355" ca="1" si="541">+EXP(H4292*-B4292)</f>
        <v>#NAME?</v>
      </c>
      <c r="L4292" s="153" t="e">
        <f t="shared" ca="1" si="538"/>
        <v>#NAME?</v>
      </c>
      <c r="M4292" s="195" t="e">
        <f ca="1">_xll.BInterpol(cf!$A$2:$A$68,cf!$C$2:$C$68,params!B4292,"cubic")</f>
        <v>#NAME?</v>
      </c>
      <c r="N4292" s="195" t="e">
        <f ca="1">+_xll.BInterpol(#REF!,#REF!,params!B4292,"cubic")</f>
        <v>#NAME?</v>
      </c>
      <c r="O4292" s="153" t="e">
        <f t="shared" ref="O4292:O4355" ca="1" si="542">+EXP(-B4293*E4293)-EXP(-B4292*E4292)</f>
        <v>#NAME?</v>
      </c>
    </row>
    <row r="4293" spans="1:15">
      <c r="A4293">
        <v>4290</v>
      </c>
      <c r="B4293">
        <f t="shared" si="540"/>
        <v>17.16</v>
      </c>
      <c r="C4293" s="151" t="e">
        <f ca="1">+_xll.BInterpol(Boost!$R$6:$R$66,Boost!$AZ$6:$AZ$66,params!B4293,"cubic")</f>
        <v>#NAME?</v>
      </c>
      <c r="D4293" s="151" t="e">
        <f ca="1">+_xll.BInterpol(Boost!$R$6:$R$66,Boost!$AX$6:$AX$66,params!B4293,"cubic")</f>
        <v>#NAME?</v>
      </c>
      <c r="E4293" s="198" t="e">
        <f t="shared" ref="E4293:E4356" ca="1" si="543">-((1+C4293*B4293)/(1+C4292*B4292)-1)/(B4293-B4292)+((1+F4293*B4293)/(1+F4292*B4292)-1)/(B4293-B4292)</f>
        <v>#NAME?</v>
      </c>
      <c r="F4293" s="151" t="e">
        <f ca="1">+_xll.BInterpol(Boost!$R$6:$R$66,Boost!$AY$6:$AY$66,params!B4293,"cubic")</f>
        <v>#NAME?</v>
      </c>
      <c r="G4293" s="151" t="e">
        <f ca="1">_xll.BInterpol(cf!$A$2:$A$68,cf!$B$2:$B$68,params!B4293,"cubic")/100</f>
        <v>#NAME?</v>
      </c>
      <c r="H4293" s="199" t="e">
        <f t="shared" ref="H4293:H4356" ca="1" si="544">-((1+F4293*B4293)/(1+F4292*B4292)-1)/(B4293-B4292)+((1+G4293*B4293)/(1+G4292*B4292)-1)/(B4293-B4292)</f>
        <v>#NAME?</v>
      </c>
      <c r="I4293" s="152">
        <f t="shared" si="539"/>
        <v>0.24873738405311396</v>
      </c>
      <c r="J4293" s="152">
        <f t="shared" ref="J4293:J4356" si="545">+I4293-I4292</f>
        <v>5.0085843906089167E-5</v>
      </c>
      <c r="K4293" s="3" t="e">
        <f t="shared" ca="1" si="541"/>
        <v>#NAME?</v>
      </c>
      <c r="L4293" s="153" t="e">
        <f t="shared" ref="L4293:L4356" ca="1" si="546">+K4294-K4293</f>
        <v>#NAME?</v>
      </c>
      <c r="M4293" s="195" t="e">
        <f ca="1">_xll.BInterpol(cf!$A$2:$A$68,cf!$C$2:$C$68,params!B4293,"cubic")</f>
        <v>#NAME?</v>
      </c>
      <c r="N4293" s="195" t="e">
        <f ca="1">+_xll.BInterpol(#REF!,#REF!,params!B4293,"cubic")</f>
        <v>#NAME?</v>
      </c>
      <c r="O4293" s="153" t="e">
        <f t="shared" ca="1" si="542"/>
        <v>#NAME?</v>
      </c>
    </row>
    <row r="4294" spans="1:15">
      <c r="A4294">
        <v>4291</v>
      </c>
      <c r="B4294">
        <f t="shared" si="540"/>
        <v>17.164000000000001</v>
      </c>
      <c r="C4294" s="151" t="e">
        <f ca="1">+_xll.BInterpol(Boost!$R$6:$R$66,Boost!$AZ$6:$AZ$66,params!B4294,"cubic")</f>
        <v>#NAME?</v>
      </c>
      <c r="D4294" s="151" t="e">
        <f ca="1">+_xll.BInterpol(Boost!$R$6:$R$66,Boost!$AX$6:$AX$66,params!B4294,"cubic")</f>
        <v>#NAME?</v>
      </c>
      <c r="E4294" s="198" t="e">
        <f t="shared" ca="1" si="543"/>
        <v>#NAME?</v>
      </c>
      <c r="F4294" s="151" t="e">
        <f ca="1">+_xll.BInterpol(Boost!$R$6:$R$66,Boost!$AY$6:$AY$66,params!B4294,"cubic")</f>
        <v>#NAME?</v>
      </c>
      <c r="G4294" s="151" t="e">
        <f ca="1">_xll.BInterpol(cf!$A$2:$A$68,cf!$B$2:$B$68,params!B4294,"cubic")/100</f>
        <v>#NAME?</v>
      </c>
      <c r="H4294" s="199" t="e">
        <f t="shared" ca="1" si="544"/>
        <v>#NAME?</v>
      </c>
      <c r="I4294" s="152">
        <f t="shared" si="539"/>
        <v>0.24878746655807504</v>
      </c>
      <c r="J4294" s="152">
        <f t="shared" si="545"/>
        <v>5.0082504961079799E-5</v>
      </c>
      <c r="K4294" s="3" t="e">
        <f t="shared" ca="1" si="541"/>
        <v>#NAME?</v>
      </c>
      <c r="L4294" s="153" t="e">
        <f t="shared" ca="1" si="546"/>
        <v>#NAME?</v>
      </c>
      <c r="M4294" s="195" t="e">
        <f ca="1">_xll.BInterpol(cf!$A$2:$A$68,cf!$C$2:$C$68,params!B4294,"cubic")</f>
        <v>#NAME?</v>
      </c>
      <c r="N4294" s="195" t="e">
        <f ca="1">+_xll.BInterpol(#REF!,#REF!,params!B4294,"cubic")</f>
        <v>#NAME?</v>
      </c>
      <c r="O4294" s="153" t="e">
        <f t="shared" ca="1" si="542"/>
        <v>#NAME?</v>
      </c>
    </row>
    <row r="4295" spans="1:15">
      <c r="A4295">
        <v>4292</v>
      </c>
      <c r="B4295">
        <f t="shared" si="540"/>
        <v>17.167999999999999</v>
      </c>
      <c r="C4295" s="151" t="e">
        <f ca="1">+_xll.BInterpol(Boost!$R$6:$R$66,Boost!$AZ$6:$AZ$66,params!B4295,"cubic")</f>
        <v>#NAME?</v>
      </c>
      <c r="D4295" s="151" t="e">
        <f ca="1">+_xll.BInterpol(Boost!$R$6:$R$66,Boost!$AX$6:$AX$66,params!B4295,"cubic")</f>
        <v>#NAME?</v>
      </c>
      <c r="E4295" s="198" t="e">
        <f t="shared" ca="1" si="543"/>
        <v>#NAME?</v>
      </c>
      <c r="F4295" s="151" t="e">
        <f ca="1">+_xll.BInterpol(Boost!$R$6:$R$66,Boost!$AY$6:$AY$66,params!B4295,"cubic")</f>
        <v>#NAME?</v>
      </c>
      <c r="G4295" s="151" t="e">
        <f ca="1">_xll.BInterpol(cf!$A$2:$A$68,cf!$B$2:$B$68,params!B4295,"cubic")/100</f>
        <v>#NAME?</v>
      </c>
      <c r="H4295" s="199" t="e">
        <f t="shared" ca="1" si="544"/>
        <v>#NAME?</v>
      </c>
      <c r="I4295" s="152">
        <f t="shared" si="539"/>
        <v>0.24883754572431382</v>
      </c>
      <c r="J4295" s="152">
        <f t="shared" si="545"/>
        <v>5.007916623878117E-5</v>
      </c>
      <c r="K4295" s="3" t="e">
        <f t="shared" ca="1" si="541"/>
        <v>#NAME?</v>
      </c>
      <c r="L4295" s="153" t="e">
        <f t="shared" ca="1" si="546"/>
        <v>#NAME?</v>
      </c>
      <c r="M4295" s="195" t="e">
        <f ca="1">_xll.BInterpol(cf!$A$2:$A$68,cf!$C$2:$C$68,params!B4295,"cubic")</f>
        <v>#NAME?</v>
      </c>
      <c r="N4295" s="195" t="e">
        <f ca="1">+_xll.BInterpol(#REF!,#REF!,params!B4295,"cubic")</f>
        <v>#NAME?</v>
      </c>
      <c r="O4295" s="153" t="e">
        <f t="shared" ca="1" si="542"/>
        <v>#NAME?</v>
      </c>
    </row>
    <row r="4296" spans="1:15">
      <c r="A4296">
        <v>4293</v>
      </c>
      <c r="B4296">
        <f t="shared" si="540"/>
        <v>17.172000000000001</v>
      </c>
      <c r="C4296" s="151" t="e">
        <f ca="1">+_xll.BInterpol(Boost!$R$6:$R$66,Boost!$AZ$6:$AZ$66,params!B4296,"cubic")</f>
        <v>#NAME?</v>
      </c>
      <c r="D4296" s="151" t="e">
        <f ca="1">+_xll.BInterpol(Boost!$R$6:$R$66,Boost!$AX$6:$AX$66,params!B4296,"cubic")</f>
        <v>#NAME?</v>
      </c>
      <c r="E4296" s="198" t="e">
        <f t="shared" ca="1" si="543"/>
        <v>#NAME?</v>
      </c>
      <c r="F4296" s="151" t="e">
        <f ca="1">+_xll.BInterpol(Boost!$R$6:$R$66,Boost!$AY$6:$AY$66,params!B4296,"cubic")</f>
        <v>#NAME?</v>
      </c>
      <c r="G4296" s="151" t="e">
        <f ca="1">_xll.BInterpol(cf!$A$2:$A$68,cf!$B$2:$B$68,params!B4296,"cubic")/100</f>
        <v>#NAME?</v>
      </c>
      <c r="H4296" s="199" t="e">
        <f t="shared" ca="1" si="544"/>
        <v>#NAME?</v>
      </c>
      <c r="I4296" s="152">
        <f t="shared" si="539"/>
        <v>0.24888762155205268</v>
      </c>
      <c r="J4296" s="152">
        <f t="shared" si="545"/>
        <v>5.0075827738860212E-5</v>
      </c>
      <c r="K4296" s="3" t="e">
        <f t="shared" ca="1" si="541"/>
        <v>#NAME?</v>
      </c>
      <c r="L4296" s="153" t="e">
        <f t="shared" ca="1" si="546"/>
        <v>#NAME?</v>
      </c>
      <c r="M4296" s="195" t="e">
        <f ca="1">_xll.BInterpol(cf!$A$2:$A$68,cf!$C$2:$C$68,params!B4296,"cubic")</f>
        <v>#NAME?</v>
      </c>
      <c r="N4296" s="195" t="e">
        <f ca="1">+_xll.BInterpol(#REF!,#REF!,params!B4296,"cubic")</f>
        <v>#NAME?</v>
      </c>
      <c r="O4296" s="153" t="e">
        <f t="shared" ca="1" si="542"/>
        <v>#NAME?</v>
      </c>
    </row>
    <row r="4297" spans="1:15">
      <c r="A4297">
        <v>4294</v>
      </c>
      <c r="B4297">
        <f t="shared" si="540"/>
        <v>17.175999999999998</v>
      </c>
      <c r="C4297" s="151" t="e">
        <f ca="1">+_xll.BInterpol(Boost!$R$6:$R$66,Boost!$AZ$6:$AZ$66,params!B4297,"cubic")</f>
        <v>#NAME?</v>
      </c>
      <c r="D4297" s="151" t="e">
        <f ca="1">+_xll.BInterpol(Boost!$R$6:$R$66,Boost!$AX$6:$AX$66,params!B4297,"cubic")</f>
        <v>#NAME?</v>
      </c>
      <c r="E4297" s="198" t="e">
        <f t="shared" ca="1" si="543"/>
        <v>#NAME?</v>
      </c>
      <c r="F4297" s="151" t="e">
        <f ca="1">+_xll.BInterpol(Boost!$R$6:$R$66,Boost!$AY$6:$AY$66,params!B4297,"cubic")</f>
        <v>#NAME?</v>
      </c>
      <c r="G4297" s="151" t="e">
        <f ca="1">_xll.BInterpol(cf!$A$2:$A$68,cf!$B$2:$B$68,params!B4297,"cubic")/100</f>
        <v>#NAME?</v>
      </c>
      <c r="H4297" s="199" t="e">
        <f t="shared" ca="1" si="544"/>
        <v>#NAME?</v>
      </c>
      <c r="I4297" s="152">
        <f t="shared" si="539"/>
        <v>0.24893769404151433</v>
      </c>
      <c r="J4297" s="152">
        <f t="shared" si="545"/>
        <v>5.0072489461649994E-5</v>
      </c>
      <c r="K4297" s="3" t="e">
        <f t="shared" ca="1" si="541"/>
        <v>#NAME?</v>
      </c>
      <c r="L4297" s="153" t="e">
        <f t="shared" ca="1" si="546"/>
        <v>#NAME?</v>
      </c>
      <c r="M4297" s="195" t="e">
        <f ca="1">_xll.BInterpol(cf!$A$2:$A$68,cf!$C$2:$C$68,params!B4297,"cubic")</f>
        <v>#NAME?</v>
      </c>
      <c r="N4297" s="195" t="e">
        <f ca="1">+_xll.BInterpol(#REF!,#REF!,params!B4297,"cubic")</f>
        <v>#NAME?</v>
      </c>
      <c r="O4297" s="153" t="e">
        <f t="shared" ca="1" si="542"/>
        <v>#NAME?</v>
      </c>
    </row>
    <row r="4298" spans="1:15">
      <c r="A4298">
        <v>4295</v>
      </c>
      <c r="B4298">
        <f t="shared" si="540"/>
        <v>17.18</v>
      </c>
      <c r="C4298" s="151" t="e">
        <f ca="1">+_xll.BInterpol(Boost!$R$6:$R$66,Boost!$AZ$6:$AZ$66,params!B4298,"cubic")</f>
        <v>#NAME?</v>
      </c>
      <c r="D4298" s="151" t="e">
        <f ca="1">+_xll.BInterpol(Boost!$R$6:$R$66,Boost!$AX$6:$AX$66,params!B4298,"cubic")</f>
        <v>#NAME?</v>
      </c>
      <c r="E4298" s="198" t="e">
        <f t="shared" ca="1" si="543"/>
        <v>#NAME?</v>
      </c>
      <c r="F4298" s="151" t="e">
        <f ca="1">+_xll.BInterpol(Boost!$R$6:$R$66,Boost!$AY$6:$AY$66,params!B4298,"cubic")</f>
        <v>#NAME?</v>
      </c>
      <c r="G4298" s="151" t="e">
        <f ca="1">_xll.BInterpol(cf!$A$2:$A$68,cf!$B$2:$B$68,params!B4298,"cubic")/100</f>
        <v>#NAME?</v>
      </c>
      <c r="H4298" s="199" t="e">
        <f t="shared" ca="1" si="544"/>
        <v>#NAME?</v>
      </c>
      <c r="I4298" s="152">
        <f t="shared" si="539"/>
        <v>0.24898776319292137</v>
      </c>
      <c r="J4298" s="152">
        <f t="shared" si="545"/>
        <v>5.0069151407039492E-5</v>
      </c>
      <c r="K4298" s="3" t="e">
        <f t="shared" ca="1" si="541"/>
        <v>#NAME?</v>
      </c>
      <c r="L4298" s="153" t="e">
        <f t="shared" ca="1" si="546"/>
        <v>#NAME?</v>
      </c>
      <c r="M4298" s="195" t="e">
        <f ca="1">_xll.BInterpol(cf!$A$2:$A$68,cf!$C$2:$C$68,params!B4298,"cubic")</f>
        <v>#NAME?</v>
      </c>
      <c r="N4298" s="195" t="e">
        <f ca="1">+_xll.BInterpol(#REF!,#REF!,params!B4298,"cubic")</f>
        <v>#NAME?</v>
      </c>
      <c r="O4298" s="153" t="e">
        <f t="shared" ca="1" si="542"/>
        <v>#NAME?</v>
      </c>
    </row>
    <row r="4299" spans="1:15">
      <c r="A4299">
        <v>4296</v>
      </c>
      <c r="B4299">
        <f t="shared" si="540"/>
        <v>17.184000000000001</v>
      </c>
      <c r="C4299" s="151" t="e">
        <f ca="1">+_xll.BInterpol(Boost!$R$6:$R$66,Boost!$AZ$6:$AZ$66,params!B4299,"cubic")</f>
        <v>#NAME?</v>
      </c>
      <c r="D4299" s="151" t="e">
        <f ca="1">+_xll.BInterpol(Boost!$R$6:$R$66,Boost!$AX$6:$AX$66,params!B4299,"cubic")</f>
        <v>#NAME?</v>
      </c>
      <c r="E4299" s="198" t="e">
        <f t="shared" ca="1" si="543"/>
        <v>#NAME?</v>
      </c>
      <c r="F4299" s="151" t="e">
        <f ca="1">+_xll.BInterpol(Boost!$R$6:$R$66,Boost!$AY$6:$AY$66,params!B4299,"cubic")</f>
        <v>#NAME?</v>
      </c>
      <c r="G4299" s="151" t="e">
        <f ca="1">_xll.BInterpol(cf!$A$2:$A$68,cf!$B$2:$B$68,params!B4299,"cubic")/100</f>
        <v>#NAME?</v>
      </c>
      <c r="H4299" s="199" t="e">
        <f t="shared" ca="1" si="544"/>
        <v>#NAME?</v>
      </c>
      <c r="I4299" s="152">
        <f t="shared" si="539"/>
        <v>0.24903782900649618</v>
      </c>
      <c r="J4299" s="152">
        <f t="shared" si="545"/>
        <v>5.0065813574806661E-5</v>
      </c>
      <c r="K4299" s="3" t="e">
        <f t="shared" ca="1" si="541"/>
        <v>#NAME?</v>
      </c>
      <c r="L4299" s="153" t="e">
        <f t="shared" ca="1" si="546"/>
        <v>#NAME?</v>
      </c>
      <c r="M4299" s="195" t="e">
        <f ca="1">_xll.BInterpol(cf!$A$2:$A$68,cf!$C$2:$C$68,params!B4299,"cubic")</f>
        <v>#NAME?</v>
      </c>
      <c r="N4299" s="195" t="e">
        <f ca="1">+_xll.BInterpol(#REF!,#REF!,params!B4299,"cubic")</f>
        <v>#NAME?</v>
      </c>
      <c r="O4299" s="153" t="e">
        <f t="shared" ca="1" si="542"/>
        <v>#NAME?</v>
      </c>
    </row>
    <row r="4300" spans="1:15">
      <c r="A4300">
        <v>4297</v>
      </c>
      <c r="B4300">
        <f t="shared" si="540"/>
        <v>17.187999999999999</v>
      </c>
      <c r="C4300" s="151" t="e">
        <f ca="1">+_xll.BInterpol(Boost!$R$6:$R$66,Boost!$AZ$6:$AZ$66,params!B4300,"cubic")</f>
        <v>#NAME?</v>
      </c>
      <c r="D4300" s="151" t="e">
        <f ca="1">+_xll.BInterpol(Boost!$R$6:$R$66,Boost!$AX$6:$AX$66,params!B4300,"cubic")</f>
        <v>#NAME?</v>
      </c>
      <c r="E4300" s="198" t="e">
        <f t="shared" ca="1" si="543"/>
        <v>#NAME?</v>
      </c>
      <c r="F4300" s="151" t="e">
        <f ca="1">+_xll.BInterpol(Boost!$R$6:$R$66,Boost!$AY$6:$AY$66,params!B4300,"cubic")</f>
        <v>#NAME?</v>
      </c>
      <c r="G4300" s="151" t="e">
        <f ca="1">_xll.BInterpol(cf!$A$2:$A$68,cf!$B$2:$B$68,params!B4300,"cubic")/100</f>
        <v>#NAME?</v>
      </c>
      <c r="H4300" s="199" t="e">
        <f t="shared" ca="1" si="544"/>
        <v>#NAME?</v>
      </c>
      <c r="I4300" s="152">
        <f t="shared" si="539"/>
        <v>0.24908789148246135</v>
      </c>
      <c r="J4300" s="152">
        <f t="shared" si="545"/>
        <v>5.0062475965173547E-5</v>
      </c>
      <c r="K4300" s="3" t="e">
        <f t="shared" ca="1" si="541"/>
        <v>#NAME?</v>
      </c>
      <c r="L4300" s="153" t="e">
        <f t="shared" ca="1" si="546"/>
        <v>#NAME?</v>
      </c>
      <c r="M4300" s="195" t="e">
        <f ca="1">_xll.BInterpol(cf!$A$2:$A$68,cf!$C$2:$C$68,params!B4300,"cubic")</f>
        <v>#NAME?</v>
      </c>
      <c r="N4300" s="195" t="e">
        <f ca="1">+_xll.BInterpol(#REF!,#REF!,params!B4300,"cubic")</f>
        <v>#NAME?</v>
      </c>
      <c r="O4300" s="153" t="e">
        <f t="shared" ca="1" si="542"/>
        <v>#NAME?</v>
      </c>
    </row>
    <row r="4301" spans="1:15">
      <c r="A4301">
        <v>4298</v>
      </c>
      <c r="B4301">
        <f t="shared" si="540"/>
        <v>17.192</v>
      </c>
      <c r="C4301" s="151" t="e">
        <f ca="1">+_xll.BInterpol(Boost!$R$6:$R$66,Boost!$AZ$6:$AZ$66,params!B4301,"cubic")</f>
        <v>#NAME?</v>
      </c>
      <c r="D4301" s="151" t="e">
        <f ca="1">+_xll.BInterpol(Boost!$R$6:$R$66,Boost!$AX$6:$AX$66,params!B4301,"cubic")</f>
        <v>#NAME?</v>
      </c>
      <c r="E4301" s="198" t="e">
        <f t="shared" ca="1" si="543"/>
        <v>#NAME?</v>
      </c>
      <c r="F4301" s="151" t="e">
        <f ca="1">+_xll.BInterpol(Boost!$R$6:$R$66,Boost!$AY$6:$AY$66,params!B4301,"cubic")</f>
        <v>#NAME?</v>
      </c>
      <c r="G4301" s="151" t="e">
        <f ca="1">_xll.BInterpol(cf!$A$2:$A$68,cf!$B$2:$B$68,params!B4301,"cubic")/100</f>
        <v>#NAME?</v>
      </c>
      <c r="H4301" s="199" t="e">
        <f t="shared" ca="1" si="544"/>
        <v>#NAME?</v>
      </c>
      <c r="I4301" s="152">
        <f t="shared" si="539"/>
        <v>0.24913795062103927</v>
      </c>
      <c r="J4301" s="152">
        <f t="shared" si="545"/>
        <v>5.0059138577918105E-5</v>
      </c>
      <c r="K4301" s="3" t="e">
        <f t="shared" ca="1" si="541"/>
        <v>#NAME?</v>
      </c>
      <c r="L4301" s="153" t="e">
        <f t="shared" ca="1" si="546"/>
        <v>#NAME?</v>
      </c>
      <c r="M4301" s="195" t="e">
        <f ca="1">_xll.BInterpol(cf!$A$2:$A$68,cf!$C$2:$C$68,params!B4301,"cubic")</f>
        <v>#NAME?</v>
      </c>
      <c r="N4301" s="195" t="e">
        <f ca="1">+_xll.BInterpol(#REF!,#REF!,params!B4301,"cubic")</f>
        <v>#NAME?</v>
      </c>
      <c r="O4301" s="153" t="e">
        <f t="shared" ca="1" si="542"/>
        <v>#NAME?</v>
      </c>
    </row>
    <row r="4302" spans="1:15">
      <c r="A4302">
        <v>4299</v>
      </c>
      <c r="B4302">
        <f t="shared" si="540"/>
        <v>17.196000000000002</v>
      </c>
      <c r="C4302" s="151" t="e">
        <f ca="1">+_xll.BInterpol(Boost!$R$6:$R$66,Boost!$AZ$6:$AZ$66,params!B4302,"cubic")</f>
        <v>#NAME?</v>
      </c>
      <c r="D4302" s="151" t="e">
        <f ca="1">+_xll.BInterpol(Boost!$R$6:$R$66,Boost!$AX$6:$AX$66,params!B4302,"cubic")</f>
        <v>#NAME?</v>
      </c>
      <c r="E4302" s="198" t="e">
        <f t="shared" ca="1" si="543"/>
        <v>#NAME?</v>
      </c>
      <c r="F4302" s="151" t="e">
        <f ca="1">+_xll.BInterpol(Boost!$R$6:$R$66,Boost!$AY$6:$AY$66,params!B4302,"cubic")</f>
        <v>#NAME?</v>
      </c>
      <c r="G4302" s="151" t="e">
        <f ca="1">_xll.BInterpol(cf!$A$2:$A$68,cf!$B$2:$B$68,params!B4302,"cubic")/100</f>
        <v>#NAME?</v>
      </c>
      <c r="H4302" s="199" t="e">
        <f t="shared" ca="1" si="544"/>
        <v>#NAME?</v>
      </c>
      <c r="I4302" s="152">
        <f t="shared" si="539"/>
        <v>0.24918800642245265</v>
      </c>
      <c r="J4302" s="152">
        <f t="shared" si="545"/>
        <v>5.0055801413373402E-5</v>
      </c>
      <c r="K4302" s="3" t="e">
        <f t="shared" ca="1" si="541"/>
        <v>#NAME?</v>
      </c>
      <c r="L4302" s="153" t="e">
        <f t="shared" ca="1" si="546"/>
        <v>#NAME?</v>
      </c>
      <c r="M4302" s="195" t="e">
        <f ca="1">_xll.BInterpol(cf!$A$2:$A$68,cf!$C$2:$C$68,params!B4302,"cubic")</f>
        <v>#NAME?</v>
      </c>
      <c r="N4302" s="195" t="e">
        <f ca="1">+_xll.BInterpol(#REF!,#REF!,params!B4302,"cubic")</f>
        <v>#NAME?</v>
      </c>
      <c r="O4302" s="153" t="e">
        <f t="shared" ca="1" si="542"/>
        <v>#NAME?</v>
      </c>
    </row>
    <row r="4303" spans="1:15">
      <c r="A4303">
        <v>4300</v>
      </c>
      <c r="B4303">
        <f t="shared" si="540"/>
        <v>17.2</v>
      </c>
      <c r="C4303" s="151" t="e">
        <f ca="1">+_xll.BInterpol(Boost!$R$6:$R$66,Boost!$AZ$6:$AZ$66,params!B4303,"cubic")</f>
        <v>#NAME?</v>
      </c>
      <c r="D4303" s="151" t="e">
        <f ca="1">+_xll.BInterpol(Boost!$R$6:$R$66,Boost!$AX$6:$AX$66,params!B4303,"cubic")</f>
        <v>#NAME?</v>
      </c>
      <c r="E4303" s="198" t="e">
        <f t="shared" ca="1" si="543"/>
        <v>#NAME?</v>
      </c>
      <c r="F4303" s="151" t="e">
        <f ca="1">+_xll.BInterpol(Boost!$R$6:$R$66,Boost!$AY$6:$AY$66,params!B4303,"cubic")</f>
        <v>#NAME?</v>
      </c>
      <c r="G4303" s="151" t="e">
        <f ca="1">_xll.BInterpol(cf!$A$2:$A$68,cf!$B$2:$B$68,params!B4303,"cubic")/100</f>
        <v>#NAME?</v>
      </c>
      <c r="H4303" s="199" t="e">
        <f t="shared" ca="1" si="544"/>
        <v>#NAME?</v>
      </c>
      <c r="I4303" s="152">
        <f t="shared" si="539"/>
        <v>0.24923805888692374</v>
      </c>
      <c r="J4303" s="152">
        <f t="shared" si="545"/>
        <v>5.0052464471095348E-5</v>
      </c>
      <c r="K4303" s="3" t="e">
        <f t="shared" ca="1" si="541"/>
        <v>#NAME?</v>
      </c>
      <c r="L4303" s="153" t="e">
        <f t="shared" ca="1" si="546"/>
        <v>#NAME?</v>
      </c>
      <c r="M4303" s="195" t="e">
        <f ca="1">_xll.BInterpol(cf!$A$2:$A$68,cf!$C$2:$C$68,params!B4303,"cubic")</f>
        <v>#NAME?</v>
      </c>
      <c r="N4303" s="195" t="e">
        <f ca="1">+_xll.BInterpol(#REF!,#REF!,params!B4303,"cubic")</f>
        <v>#NAME?</v>
      </c>
      <c r="O4303" s="153" t="e">
        <f t="shared" ca="1" si="542"/>
        <v>#NAME?</v>
      </c>
    </row>
    <row r="4304" spans="1:15">
      <c r="A4304">
        <v>4301</v>
      </c>
      <c r="B4304">
        <f t="shared" si="540"/>
        <v>17.204000000000001</v>
      </c>
      <c r="C4304" s="151" t="e">
        <f ca="1">+_xll.BInterpol(Boost!$R$6:$R$66,Boost!$AZ$6:$AZ$66,params!B4304,"cubic")</f>
        <v>#NAME?</v>
      </c>
      <c r="D4304" s="151" t="e">
        <f ca="1">+_xll.BInterpol(Boost!$R$6:$R$66,Boost!$AX$6:$AX$66,params!B4304,"cubic")</f>
        <v>#NAME?</v>
      </c>
      <c r="E4304" s="198" t="e">
        <f t="shared" ca="1" si="543"/>
        <v>#NAME?</v>
      </c>
      <c r="F4304" s="151" t="e">
        <f ca="1">+_xll.BInterpol(Boost!$R$6:$R$66,Boost!$AY$6:$AY$66,params!B4304,"cubic")</f>
        <v>#NAME?</v>
      </c>
      <c r="G4304" s="151" t="e">
        <f ca="1">_xll.BInterpol(cf!$A$2:$A$68,cf!$B$2:$B$68,params!B4304,"cubic")/100</f>
        <v>#NAME?</v>
      </c>
      <c r="H4304" s="199" t="e">
        <f t="shared" ca="1" si="544"/>
        <v>#NAME?</v>
      </c>
      <c r="I4304" s="152">
        <f t="shared" ref="I4304:I4367" si="547">1-EXP($R$5*-1*B4304/(1-$R$6))</f>
        <v>0.24928810801467516</v>
      </c>
      <c r="J4304" s="152">
        <f t="shared" si="545"/>
        <v>5.0049127751417011E-5</v>
      </c>
      <c r="K4304" s="3" t="e">
        <f t="shared" ca="1" si="541"/>
        <v>#NAME?</v>
      </c>
      <c r="L4304" s="153" t="e">
        <f t="shared" ca="1" si="546"/>
        <v>#NAME?</v>
      </c>
      <c r="M4304" s="195" t="e">
        <f ca="1">_xll.BInterpol(cf!$A$2:$A$68,cf!$C$2:$C$68,params!B4304,"cubic")</f>
        <v>#NAME?</v>
      </c>
      <c r="N4304" s="195" t="e">
        <f ca="1">+_xll.BInterpol(#REF!,#REF!,params!B4304,"cubic")</f>
        <v>#NAME?</v>
      </c>
      <c r="O4304" s="153" t="e">
        <f t="shared" ca="1" si="542"/>
        <v>#NAME?</v>
      </c>
    </row>
    <row r="4305" spans="1:15">
      <c r="A4305">
        <v>4302</v>
      </c>
      <c r="B4305">
        <f t="shared" si="540"/>
        <v>17.207999999999998</v>
      </c>
      <c r="C4305" s="151" t="e">
        <f ca="1">+_xll.BInterpol(Boost!$R$6:$R$66,Boost!$AZ$6:$AZ$66,params!B4305,"cubic")</f>
        <v>#NAME?</v>
      </c>
      <c r="D4305" s="151" t="e">
        <f ca="1">+_xll.BInterpol(Boost!$R$6:$R$66,Boost!$AX$6:$AX$66,params!B4305,"cubic")</f>
        <v>#NAME?</v>
      </c>
      <c r="E4305" s="198" t="e">
        <f t="shared" ca="1" si="543"/>
        <v>#NAME?</v>
      </c>
      <c r="F4305" s="151" t="e">
        <f ca="1">+_xll.BInterpol(Boost!$R$6:$R$66,Boost!$AY$6:$AY$66,params!B4305,"cubic")</f>
        <v>#NAME?</v>
      </c>
      <c r="G4305" s="151" t="e">
        <f ca="1">_xll.BInterpol(cf!$A$2:$A$68,cf!$B$2:$B$68,params!B4305,"cubic")/100</f>
        <v>#NAME?</v>
      </c>
      <c r="H4305" s="199" t="e">
        <f t="shared" ca="1" si="544"/>
        <v>#NAME?</v>
      </c>
      <c r="I4305" s="152">
        <f t="shared" si="547"/>
        <v>0.24933815380592927</v>
      </c>
      <c r="J4305" s="152">
        <f t="shared" si="545"/>
        <v>5.0045791254116345E-5</v>
      </c>
      <c r="K4305" s="3" t="e">
        <f t="shared" ca="1" si="541"/>
        <v>#NAME?</v>
      </c>
      <c r="L4305" s="153" t="e">
        <f t="shared" ca="1" si="546"/>
        <v>#NAME?</v>
      </c>
      <c r="M4305" s="195" t="e">
        <f ca="1">_xll.BInterpol(cf!$A$2:$A$68,cf!$C$2:$C$68,params!B4305,"cubic")</f>
        <v>#NAME?</v>
      </c>
      <c r="N4305" s="195" t="e">
        <f ca="1">+_xll.BInterpol(#REF!,#REF!,params!B4305,"cubic")</f>
        <v>#NAME?</v>
      </c>
      <c r="O4305" s="153" t="e">
        <f t="shared" ca="1" si="542"/>
        <v>#NAME?</v>
      </c>
    </row>
    <row r="4306" spans="1:15">
      <c r="A4306">
        <v>4303</v>
      </c>
      <c r="B4306">
        <f t="shared" si="540"/>
        <v>17.212</v>
      </c>
      <c r="C4306" s="151" t="e">
        <f ca="1">+_xll.BInterpol(Boost!$R$6:$R$66,Boost!$AZ$6:$AZ$66,params!B4306,"cubic")</f>
        <v>#NAME?</v>
      </c>
      <c r="D4306" s="151" t="e">
        <f ca="1">+_xll.BInterpol(Boost!$R$6:$R$66,Boost!$AX$6:$AX$66,params!B4306,"cubic")</f>
        <v>#NAME?</v>
      </c>
      <c r="E4306" s="198" t="e">
        <f t="shared" ca="1" si="543"/>
        <v>#NAME?</v>
      </c>
      <c r="F4306" s="151" t="e">
        <f ca="1">+_xll.BInterpol(Boost!$R$6:$R$66,Boost!$AY$6:$AY$66,params!B4306,"cubic")</f>
        <v>#NAME?</v>
      </c>
      <c r="G4306" s="151" t="e">
        <f ca="1">_xll.BInterpol(cf!$A$2:$A$68,cf!$B$2:$B$68,params!B4306,"cubic")/100</f>
        <v>#NAME?</v>
      </c>
      <c r="H4306" s="199" t="e">
        <f t="shared" ca="1" si="544"/>
        <v>#NAME?</v>
      </c>
      <c r="I4306" s="152">
        <f t="shared" si="547"/>
        <v>0.24938819626090858</v>
      </c>
      <c r="J4306" s="152">
        <f t="shared" si="545"/>
        <v>5.0042454979304374E-5</v>
      </c>
      <c r="K4306" s="3" t="e">
        <f t="shared" ca="1" si="541"/>
        <v>#NAME?</v>
      </c>
      <c r="L4306" s="153" t="e">
        <f t="shared" ca="1" si="546"/>
        <v>#NAME?</v>
      </c>
      <c r="M4306" s="195" t="e">
        <f ca="1">_xll.BInterpol(cf!$A$2:$A$68,cf!$C$2:$C$68,params!B4306,"cubic")</f>
        <v>#NAME?</v>
      </c>
      <c r="N4306" s="195" t="e">
        <f ca="1">+_xll.BInterpol(#REF!,#REF!,params!B4306,"cubic")</f>
        <v>#NAME?</v>
      </c>
      <c r="O4306" s="153" t="e">
        <f t="shared" ca="1" si="542"/>
        <v>#NAME?</v>
      </c>
    </row>
    <row r="4307" spans="1:15">
      <c r="A4307">
        <v>4304</v>
      </c>
      <c r="B4307">
        <f t="shared" si="540"/>
        <v>17.216000000000001</v>
      </c>
      <c r="C4307" s="151" t="e">
        <f ca="1">+_xll.BInterpol(Boost!$R$6:$R$66,Boost!$AZ$6:$AZ$66,params!B4307,"cubic")</f>
        <v>#NAME?</v>
      </c>
      <c r="D4307" s="151" t="e">
        <f ca="1">+_xll.BInterpol(Boost!$R$6:$R$66,Boost!$AX$6:$AX$66,params!B4307,"cubic")</f>
        <v>#NAME?</v>
      </c>
      <c r="E4307" s="198" t="e">
        <f t="shared" ca="1" si="543"/>
        <v>#NAME?</v>
      </c>
      <c r="F4307" s="151" t="e">
        <f ca="1">+_xll.BInterpol(Boost!$R$6:$R$66,Boost!$AY$6:$AY$66,params!B4307,"cubic")</f>
        <v>#NAME?</v>
      </c>
      <c r="G4307" s="151" t="e">
        <f ca="1">_xll.BInterpol(cf!$A$2:$A$68,cf!$B$2:$B$68,params!B4307,"cubic")/100</f>
        <v>#NAME?</v>
      </c>
      <c r="H4307" s="199" t="e">
        <f t="shared" ca="1" si="544"/>
        <v>#NAME?</v>
      </c>
      <c r="I4307" s="152">
        <f t="shared" si="547"/>
        <v>0.24943823537983534</v>
      </c>
      <c r="J4307" s="152">
        <f t="shared" si="545"/>
        <v>5.0039118926759052E-5</v>
      </c>
      <c r="K4307" s="3" t="e">
        <f t="shared" ca="1" si="541"/>
        <v>#NAME?</v>
      </c>
      <c r="L4307" s="153" t="e">
        <f t="shared" ca="1" si="546"/>
        <v>#NAME?</v>
      </c>
      <c r="M4307" s="195" t="e">
        <f ca="1">_xll.BInterpol(cf!$A$2:$A$68,cf!$C$2:$C$68,params!B4307,"cubic")</f>
        <v>#NAME?</v>
      </c>
      <c r="N4307" s="195" t="e">
        <f ca="1">+_xll.BInterpol(#REF!,#REF!,params!B4307,"cubic")</f>
        <v>#NAME?</v>
      </c>
      <c r="O4307" s="153" t="e">
        <f t="shared" ca="1" si="542"/>
        <v>#NAME?</v>
      </c>
    </row>
    <row r="4308" spans="1:15">
      <c r="A4308">
        <v>4305</v>
      </c>
      <c r="B4308">
        <f t="shared" si="540"/>
        <v>17.22</v>
      </c>
      <c r="C4308" s="151" t="e">
        <f ca="1">+_xll.BInterpol(Boost!$R$6:$R$66,Boost!$AZ$6:$AZ$66,params!B4308,"cubic")</f>
        <v>#NAME?</v>
      </c>
      <c r="D4308" s="151" t="e">
        <f ca="1">+_xll.BInterpol(Boost!$R$6:$R$66,Boost!$AX$6:$AX$66,params!B4308,"cubic")</f>
        <v>#NAME?</v>
      </c>
      <c r="E4308" s="198" t="e">
        <f t="shared" ca="1" si="543"/>
        <v>#NAME?</v>
      </c>
      <c r="F4308" s="151" t="e">
        <f ca="1">+_xll.BInterpol(Boost!$R$6:$R$66,Boost!$AY$6:$AY$66,params!B4308,"cubic")</f>
        <v>#NAME?</v>
      </c>
      <c r="G4308" s="151" t="e">
        <f ca="1">_xll.BInterpol(cf!$A$2:$A$68,cf!$B$2:$B$68,params!B4308,"cubic")/100</f>
        <v>#NAME?</v>
      </c>
      <c r="H4308" s="199" t="e">
        <f t="shared" ca="1" si="544"/>
        <v>#NAME?</v>
      </c>
      <c r="I4308" s="152">
        <f t="shared" si="547"/>
        <v>0.24948827116293204</v>
      </c>
      <c r="J4308" s="152">
        <f t="shared" si="545"/>
        <v>5.0035783096702424E-5</v>
      </c>
      <c r="K4308" s="3" t="e">
        <f t="shared" ca="1" si="541"/>
        <v>#NAME?</v>
      </c>
      <c r="L4308" s="153" t="e">
        <f t="shared" ca="1" si="546"/>
        <v>#NAME?</v>
      </c>
      <c r="M4308" s="195" t="e">
        <f ca="1">_xll.BInterpol(cf!$A$2:$A$68,cf!$C$2:$C$68,params!B4308,"cubic")</f>
        <v>#NAME?</v>
      </c>
      <c r="N4308" s="195" t="e">
        <f ca="1">+_xll.BInterpol(#REF!,#REF!,params!B4308,"cubic")</f>
        <v>#NAME?</v>
      </c>
      <c r="O4308" s="153" t="e">
        <f t="shared" ca="1" si="542"/>
        <v>#NAME?</v>
      </c>
    </row>
    <row r="4309" spans="1:15">
      <c r="A4309">
        <v>4306</v>
      </c>
      <c r="B4309">
        <f t="shared" si="540"/>
        <v>17.224</v>
      </c>
      <c r="C4309" s="151" t="e">
        <f ca="1">+_xll.BInterpol(Boost!$R$6:$R$66,Boost!$AZ$6:$AZ$66,params!B4309,"cubic")</f>
        <v>#NAME?</v>
      </c>
      <c r="D4309" s="151" t="e">
        <f ca="1">+_xll.BInterpol(Boost!$R$6:$R$66,Boost!$AX$6:$AX$66,params!B4309,"cubic")</f>
        <v>#NAME?</v>
      </c>
      <c r="E4309" s="198" t="e">
        <f t="shared" ca="1" si="543"/>
        <v>#NAME?</v>
      </c>
      <c r="F4309" s="151" t="e">
        <f ca="1">+_xll.BInterpol(Boost!$R$6:$R$66,Boost!$AY$6:$AY$66,params!B4309,"cubic")</f>
        <v>#NAME?</v>
      </c>
      <c r="G4309" s="151" t="e">
        <f ca="1">_xll.BInterpol(cf!$A$2:$A$68,cf!$B$2:$B$68,params!B4309,"cubic")/100</f>
        <v>#NAME?</v>
      </c>
      <c r="H4309" s="199" t="e">
        <f t="shared" ca="1" si="544"/>
        <v>#NAME?</v>
      </c>
      <c r="I4309" s="152">
        <f t="shared" si="547"/>
        <v>0.24953830361042106</v>
      </c>
      <c r="J4309" s="152">
        <f t="shared" si="545"/>
        <v>5.0032447489023468E-5</v>
      </c>
      <c r="K4309" s="3" t="e">
        <f t="shared" ca="1" si="541"/>
        <v>#NAME?</v>
      </c>
      <c r="L4309" s="153" t="e">
        <f t="shared" ca="1" si="546"/>
        <v>#NAME?</v>
      </c>
      <c r="M4309" s="195" t="e">
        <f ca="1">_xll.BInterpol(cf!$A$2:$A$68,cf!$C$2:$C$68,params!B4309,"cubic")</f>
        <v>#NAME?</v>
      </c>
      <c r="N4309" s="195" t="e">
        <f ca="1">+_xll.BInterpol(#REF!,#REF!,params!B4309,"cubic")</f>
        <v>#NAME?</v>
      </c>
      <c r="O4309" s="153" t="e">
        <f t="shared" ca="1" si="542"/>
        <v>#NAME?</v>
      </c>
    </row>
    <row r="4310" spans="1:15">
      <c r="A4310">
        <v>4307</v>
      </c>
      <c r="B4310">
        <f t="shared" si="540"/>
        <v>17.228000000000002</v>
      </c>
      <c r="C4310" s="151" t="e">
        <f ca="1">+_xll.BInterpol(Boost!$R$6:$R$66,Boost!$AZ$6:$AZ$66,params!B4310,"cubic")</f>
        <v>#NAME?</v>
      </c>
      <c r="D4310" s="151" t="e">
        <f ca="1">+_xll.BInterpol(Boost!$R$6:$R$66,Boost!$AX$6:$AX$66,params!B4310,"cubic")</f>
        <v>#NAME?</v>
      </c>
      <c r="E4310" s="198" t="e">
        <f t="shared" ca="1" si="543"/>
        <v>#NAME?</v>
      </c>
      <c r="F4310" s="151" t="e">
        <f ca="1">+_xll.BInterpol(Boost!$R$6:$R$66,Boost!$AY$6:$AY$66,params!B4310,"cubic")</f>
        <v>#NAME?</v>
      </c>
      <c r="G4310" s="151" t="e">
        <f ca="1">_xll.BInterpol(cf!$A$2:$A$68,cf!$B$2:$B$68,params!B4310,"cubic")/100</f>
        <v>#NAME?</v>
      </c>
      <c r="H4310" s="199" t="e">
        <f t="shared" ca="1" si="544"/>
        <v>#NAME?</v>
      </c>
      <c r="I4310" s="152">
        <f t="shared" si="547"/>
        <v>0.24958833272252479</v>
      </c>
      <c r="J4310" s="152">
        <f t="shared" si="545"/>
        <v>5.0029112103722184E-5</v>
      </c>
      <c r="K4310" s="3" t="e">
        <f t="shared" ca="1" si="541"/>
        <v>#NAME?</v>
      </c>
      <c r="L4310" s="153" t="e">
        <f t="shared" ca="1" si="546"/>
        <v>#NAME?</v>
      </c>
      <c r="M4310" s="195" t="e">
        <f ca="1">_xll.BInterpol(cf!$A$2:$A$68,cf!$C$2:$C$68,params!B4310,"cubic")</f>
        <v>#NAME?</v>
      </c>
      <c r="N4310" s="195" t="e">
        <f ca="1">+_xll.BInterpol(#REF!,#REF!,params!B4310,"cubic")</f>
        <v>#NAME?</v>
      </c>
      <c r="O4310" s="153" t="e">
        <f t="shared" ca="1" si="542"/>
        <v>#NAME?</v>
      </c>
    </row>
    <row r="4311" spans="1:15">
      <c r="A4311">
        <v>4308</v>
      </c>
      <c r="B4311">
        <f t="shared" si="540"/>
        <v>17.231999999999999</v>
      </c>
      <c r="C4311" s="151" t="e">
        <f ca="1">+_xll.BInterpol(Boost!$R$6:$R$66,Boost!$AZ$6:$AZ$66,params!B4311,"cubic")</f>
        <v>#NAME?</v>
      </c>
      <c r="D4311" s="151" t="e">
        <f ca="1">+_xll.BInterpol(Boost!$R$6:$R$66,Boost!$AX$6:$AX$66,params!B4311,"cubic")</f>
        <v>#NAME?</v>
      </c>
      <c r="E4311" s="198" t="e">
        <f t="shared" ca="1" si="543"/>
        <v>#NAME?</v>
      </c>
      <c r="F4311" s="151" t="e">
        <f ca="1">+_xll.BInterpol(Boost!$R$6:$R$66,Boost!$AY$6:$AY$66,params!B4311,"cubic")</f>
        <v>#NAME?</v>
      </c>
      <c r="G4311" s="151" t="e">
        <f ca="1">_xll.BInterpol(cf!$A$2:$A$68,cf!$B$2:$B$68,params!B4311,"cubic")/100</f>
        <v>#NAME?</v>
      </c>
      <c r="H4311" s="199" t="e">
        <f t="shared" ca="1" si="544"/>
        <v>#NAME?</v>
      </c>
      <c r="I4311" s="152">
        <f t="shared" si="547"/>
        <v>0.24963835849946547</v>
      </c>
      <c r="J4311" s="152">
        <f t="shared" si="545"/>
        <v>5.002577694068755E-5</v>
      </c>
      <c r="K4311" s="3" t="e">
        <f t="shared" ca="1" si="541"/>
        <v>#NAME?</v>
      </c>
      <c r="L4311" s="153" t="e">
        <f t="shared" ca="1" si="546"/>
        <v>#NAME?</v>
      </c>
      <c r="M4311" s="195" t="e">
        <f ca="1">_xll.BInterpol(cf!$A$2:$A$68,cf!$C$2:$C$68,params!B4311,"cubic")</f>
        <v>#NAME?</v>
      </c>
      <c r="N4311" s="195" t="e">
        <f ca="1">+_xll.BInterpol(#REF!,#REF!,params!B4311,"cubic")</f>
        <v>#NAME?</v>
      </c>
      <c r="O4311" s="153" t="e">
        <f t="shared" ca="1" si="542"/>
        <v>#NAME?</v>
      </c>
    </row>
    <row r="4312" spans="1:15">
      <c r="A4312">
        <v>4309</v>
      </c>
      <c r="B4312">
        <f t="shared" si="540"/>
        <v>17.236000000000001</v>
      </c>
      <c r="C4312" s="151" t="e">
        <f ca="1">+_xll.BInterpol(Boost!$R$6:$R$66,Boost!$AZ$6:$AZ$66,params!B4312,"cubic")</f>
        <v>#NAME?</v>
      </c>
      <c r="D4312" s="151" t="e">
        <f ca="1">+_xll.BInterpol(Boost!$R$6:$R$66,Boost!$AX$6:$AX$66,params!B4312,"cubic")</f>
        <v>#NAME?</v>
      </c>
      <c r="E4312" s="198" t="e">
        <f t="shared" ca="1" si="543"/>
        <v>#NAME?</v>
      </c>
      <c r="F4312" s="151" t="e">
        <f ca="1">+_xll.BInterpol(Boost!$R$6:$R$66,Boost!$AY$6:$AY$66,params!B4312,"cubic")</f>
        <v>#NAME?</v>
      </c>
      <c r="G4312" s="151" t="e">
        <f ca="1">_xll.BInterpol(cf!$A$2:$A$68,cf!$B$2:$B$68,params!B4312,"cubic")/100</f>
        <v>#NAME?</v>
      </c>
      <c r="H4312" s="199" t="e">
        <f t="shared" ca="1" si="544"/>
        <v>#NAME?</v>
      </c>
      <c r="I4312" s="152">
        <f t="shared" si="547"/>
        <v>0.24968838094146562</v>
      </c>
      <c r="J4312" s="152">
        <f t="shared" si="545"/>
        <v>5.0022442000141609E-5</v>
      </c>
      <c r="K4312" s="3" t="e">
        <f t="shared" ca="1" si="541"/>
        <v>#NAME?</v>
      </c>
      <c r="L4312" s="153" t="e">
        <f t="shared" ca="1" si="546"/>
        <v>#NAME?</v>
      </c>
      <c r="M4312" s="195" t="e">
        <f ca="1">_xll.BInterpol(cf!$A$2:$A$68,cf!$C$2:$C$68,params!B4312,"cubic")</f>
        <v>#NAME?</v>
      </c>
      <c r="N4312" s="195" t="e">
        <f ca="1">+_xll.BInterpol(#REF!,#REF!,params!B4312,"cubic")</f>
        <v>#NAME?</v>
      </c>
      <c r="O4312" s="153" t="e">
        <f t="shared" ca="1" si="542"/>
        <v>#NAME?</v>
      </c>
    </row>
    <row r="4313" spans="1:15">
      <c r="A4313">
        <v>4310</v>
      </c>
      <c r="B4313">
        <f t="shared" si="540"/>
        <v>17.239999999999998</v>
      </c>
      <c r="C4313" s="151" t="e">
        <f ca="1">+_xll.BInterpol(Boost!$R$6:$R$66,Boost!$AZ$6:$AZ$66,params!B4313,"cubic")</f>
        <v>#NAME?</v>
      </c>
      <c r="D4313" s="151" t="e">
        <f ca="1">+_xll.BInterpol(Boost!$R$6:$R$66,Boost!$AX$6:$AX$66,params!B4313,"cubic")</f>
        <v>#NAME?</v>
      </c>
      <c r="E4313" s="198" t="e">
        <f t="shared" ca="1" si="543"/>
        <v>#NAME?</v>
      </c>
      <c r="F4313" s="151" t="e">
        <f ca="1">+_xll.BInterpol(Boost!$R$6:$R$66,Boost!$AY$6:$AY$66,params!B4313,"cubic")</f>
        <v>#NAME?</v>
      </c>
      <c r="G4313" s="151" t="e">
        <f ca="1">_xll.BInterpol(cf!$A$2:$A$68,cf!$B$2:$B$68,params!B4313,"cubic")/100</f>
        <v>#NAME?</v>
      </c>
      <c r="H4313" s="199" t="e">
        <f t="shared" ca="1" si="544"/>
        <v>#NAME?</v>
      </c>
      <c r="I4313" s="152">
        <f t="shared" si="547"/>
        <v>0.24973840004874737</v>
      </c>
      <c r="J4313" s="152">
        <f t="shared" si="545"/>
        <v>5.0019107281751296E-5</v>
      </c>
      <c r="K4313" s="3" t="e">
        <f t="shared" ca="1" si="541"/>
        <v>#NAME?</v>
      </c>
      <c r="L4313" s="153" t="e">
        <f t="shared" ca="1" si="546"/>
        <v>#NAME?</v>
      </c>
      <c r="M4313" s="195" t="e">
        <f ca="1">_xll.BInterpol(cf!$A$2:$A$68,cf!$C$2:$C$68,params!B4313,"cubic")</f>
        <v>#NAME?</v>
      </c>
      <c r="N4313" s="195" t="e">
        <f ca="1">+_xll.BInterpol(#REF!,#REF!,params!B4313,"cubic")</f>
        <v>#NAME?</v>
      </c>
      <c r="O4313" s="153" t="e">
        <f t="shared" ca="1" si="542"/>
        <v>#NAME?</v>
      </c>
    </row>
    <row r="4314" spans="1:15">
      <c r="A4314">
        <v>4311</v>
      </c>
      <c r="B4314">
        <f t="shared" si="540"/>
        <v>17.244</v>
      </c>
      <c r="C4314" s="151" t="e">
        <f ca="1">+_xll.BInterpol(Boost!$R$6:$R$66,Boost!$AZ$6:$AZ$66,params!B4314,"cubic")</f>
        <v>#NAME?</v>
      </c>
      <c r="D4314" s="151" t="e">
        <f ca="1">+_xll.BInterpol(Boost!$R$6:$R$66,Boost!$AX$6:$AX$66,params!B4314,"cubic")</f>
        <v>#NAME?</v>
      </c>
      <c r="E4314" s="198" t="e">
        <f t="shared" ca="1" si="543"/>
        <v>#NAME?</v>
      </c>
      <c r="F4314" s="151" t="e">
        <f ca="1">+_xll.BInterpol(Boost!$R$6:$R$66,Boost!$AY$6:$AY$66,params!B4314,"cubic")</f>
        <v>#NAME?</v>
      </c>
      <c r="G4314" s="151" t="e">
        <f ca="1">_xll.BInterpol(cf!$A$2:$A$68,cf!$B$2:$B$68,params!B4314,"cubic")/100</f>
        <v>#NAME?</v>
      </c>
      <c r="H4314" s="199" t="e">
        <f t="shared" ca="1" si="544"/>
        <v>#NAME?</v>
      </c>
      <c r="I4314" s="152">
        <f t="shared" si="547"/>
        <v>0.24978841582153322</v>
      </c>
      <c r="J4314" s="152">
        <f t="shared" si="545"/>
        <v>5.0015772785849677E-5</v>
      </c>
      <c r="K4314" s="3" t="e">
        <f t="shared" ca="1" si="541"/>
        <v>#NAME?</v>
      </c>
      <c r="L4314" s="153" t="e">
        <f t="shared" ca="1" si="546"/>
        <v>#NAME?</v>
      </c>
      <c r="M4314" s="195" t="e">
        <f ca="1">_xll.BInterpol(cf!$A$2:$A$68,cf!$C$2:$C$68,params!B4314,"cubic")</f>
        <v>#NAME?</v>
      </c>
      <c r="N4314" s="195" t="e">
        <f ca="1">+_xll.BInterpol(#REF!,#REF!,params!B4314,"cubic")</f>
        <v>#NAME?</v>
      </c>
      <c r="O4314" s="153" t="e">
        <f t="shared" ca="1" si="542"/>
        <v>#NAME?</v>
      </c>
    </row>
    <row r="4315" spans="1:15">
      <c r="A4315">
        <v>4312</v>
      </c>
      <c r="B4315">
        <f t="shared" si="540"/>
        <v>17.248000000000001</v>
      </c>
      <c r="C4315" s="151" t="e">
        <f ca="1">+_xll.BInterpol(Boost!$R$6:$R$66,Boost!$AZ$6:$AZ$66,params!B4315,"cubic")</f>
        <v>#NAME?</v>
      </c>
      <c r="D4315" s="151" t="e">
        <f ca="1">+_xll.BInterpol(Boost!$R$6:$R$66,Boost!$AX$6:$AX$66,params!B4315,"cubic")</f>
        <v>#NAME?</v>
      </c>
      <c r="E4315" s="198" t="e">
        <f t="shared" ca="1" si="543"/>
        <v>#NAME?</v>
      </c>
      <c r="F4315" s="151" t="e">
        <f ca="1">+_xll.BInterpol(Boost!$R$6:$R$66,Boost!$AY$6:$AY$66,params!B4315,"cubic")</f>
        <v>#NAME?</v>
      </c>
      <c r="G4315" s="151" t="e">
        <f ca="1">_xll.BInterpol(cf!$A$2:$A$68,cf!$B$2:$B$68,params!B4315,"cubic")/100</f>
        <v>#NAME?</v>
      </c>
      <c r="H4315" s="199" t="e">
        <f t="shared" ca="1" si="544"/>
        <v>#NAME?</v>
      </c>
      <c r="I4315" s="152">
        <f t="shared" si="547"/>
        <v>0.24983842826004532</v>
      </c>
      <c r="J4315" s="152">
        <f t="shared" si="545"/>
        <v>5.0012438512103685E-5</v>
      </c>
      <c r="K4315" s="3" t="e">
        <f t="shared" ca="1" si="541"/>
        <v>#NAME?</v>
      </c>
      <c r="L4315" s="153" t="e">
        <f t="shared" ca="1" si="546"/>
        <v>#NAME?</v>
      </c>
      <c r="M4315" s="195" t="e">
        <f ca="1">_xll.BInterpol(cf!$A$2:$A$68,cf!$C$2:$C$68,params!B4315,"cubic")</f>
        <v>#NAME?</v>
      </c>
      <c r="N4315" s="195" t="e">
        <f ca="1">+_xll.BInterpol(#REF!,#REF!,params!B4315,"cubic")</f>
        <v>#NAME?</v>
      </c>
      <c r="O4315" s="153" t="e">
        <f t="shared" ca="1" si="542"/>
        <v>#NAME?</v>
      </c>
    </row>
    <row r="4316" spans="1:15">
      <c r="A4316">
        <v>4313</v>
      </c>
      <c r="B4316">
        <f t="shared" si="540"/>
        <v>17.251999999999999</v>
      </c>
      <c r="C4316" s="151" t="e">
        <f ca="1">+_xll.BInterpol(Boost!$R$6:$R$66,Boost!$AZ$6:$AZ$66,params!B4316,"cubic")</f>
        <v>#NAME?</v>
      </c>
      <c r="D4316" s="151" t="e">
        <f ca="1">+_xll.BInterpol(Boost!$R$6:$R$66,Boost!$AX$6:$AX$66,params!B4316,"cubic")</f>
        <v>#NAME?</v>
      </c>
      <c r="E4316" s="198" t="e">
        <f t="shared" ca="1" si="543"/>
        <v>#NAME?</v>
      </c>
      <c r="F4316" s="151" t="e">
        <f ca="1">+_xll.BInterpol(Boost!$R$6:$R$66,Boost!$AY$6:$AY$66,params!B4316,"cubic")</f>
        <v>#NAME?</v>
      </c>
      <c r="G4316" s="151" t="e">
        <f ca="1">_xll.BInterpol(cf!$A$2:$A$68,cf!$B$2:$B$68,params!B4316,"cubic")/100</f>
        <v>#NAME?</v>
      </c>
      <c r="H4316" s="199" t="e">
        <f t="shared" ca="1" si="544"/>
        <v>#NAME?</v>
      </c>
      <c r="I4316" s="152">
        <f t="shared" si="547"/>
        <v>0.24988843736450594</v>
      </c>
      <c r="J4316" s="152">
        <f t="shared" si="545"/>
        <v>5.0009104460624343E-5</v>
      </c>
      <c r="K4316" s="3" t="e">
        <f t="shared" ca="1" si="541"/>
        <v>#NAME?</v>
      </c>
      <c r="L4316" s="153" t="e">
        <f t="shared" ca="1" si="546"/>
        <v>#NAME?</v>
      </c>
      <c r="M4316" s="195" t="e">
        <f ca="1">_xll.BInterpol(cf!$A$2:$A$68,cf!$C$2:$C$68,params!B4316,"cubic")</f>
        <v>#NAME?</v>
      </c>
      <c r="N4316" s="195" t="e">
        <f ca="1">+_xll.BInterpol(#REF!,#REF!,params!B4316,"cubic")</f>
        <v>#NAME?</v>
      </c>
      <c r="O4316" s="153" t="e">
        <f t="shared" ca="1" si="542"/>
        <v>#NAME?</v>
      </c>
    </row>
    <row r="4317" spans="1:15">
      <c r="A4317">
        <v>4314</v>
      </c>
      <c r="B4317">
        <f t="shared" si="540"/>
        <v>17.256</v>
      </c>
      <c r="C4317" s="151" t="e">
        <f ca="1">+_xll.BInterpol(Boost!$R$6:$R$66,Boost!$AZ$6:$AZ$66,params!B4317,"cubic")</f>
        <v>#NAME?</v>
      </c>
      <c r="D4317" s="151" t="e">
        <f ca="1">+_xll.BInterpol(Boost!$R$6:$R$66,Boost!$AX$6:$AX$66,params!B4317,"cubic")</f>
        <v>#NAME?</v>
      </c>
      <c r="E4317" s="198" t="e">
        <f t="shared" ca="1" si="543"/>
        <v>#NAME?</v>
      </c>
      <c r="F4317" s="151" t="e">
        <f ca="1">+_xll.BInterpol(Boost!$R$6:$R$66,Boost!$AY$6:$AY$66,params!B4317,"cubic")</f>
        <v>#NAME?</v>
      </c>
      <c r="G4317" s="151" t="e">
        <f ca="1">_xll.BInterpol(cf!$A$2:$A$68,cf!$B$2:$B$68,params!B4317,"cubic")/100</f>
        <v>#NAME?</v>
      </c>
      <c r="H4317" s="199" t="e">
        <f t="shared" ca="1" si="544"/>
        <v>#NAME?</v>
      </c>
      <c r="I4317" s="152">
        <f t="shared" si="547"/>
        <v>0.24993844313513747</v>
      </c>
      <c r="J4317" s="152">
        <f t="shared" si="545"/>
        <v>5.0005770631522672E-5</v>
      </c>
      <c r="K4317" s="3" t="e">
        <f t="shared" ca="1" si="541"/>
        <v>#NAME?</v>
      </c>
      <c r="L4317" s="153" t="e">
        <f t="shared" ca="1" si="546"/>
        <v>#NAME?</v>
      </c>
      <c r="M4317" s="195" t="e">
        <f ca="1">_xll.BInterpol(cf!$A$2:$A$68,cf!$C$2:$C$68,params!B4317,"cubic")</f>
        <v>#NAME?</v>
      </c>
      <c r="N4317" s="195" t="e">
        <f ca="1">+_xll.BInterpol(#REF!,#REF!,params!B4317,"cubic")</f>
        <v>#NAME?</v>
      </c>
      <c r="O4317" s="153" t="e">
        <f t="shared" ca="1" si="542"/>
        <v>#NAME?</v>
      </c>
    </row>
    <row r="4318" spans="1:15">
      <c r="A4318">
        <v>4315</v>
      </c>
      <c r="B4318">
        <f t="shared" si="540"/>
        <v>17.260000000000002</v>
      </c>
      <c r="C4318" s="151" t="e">
        <f ca="1">+_xll.BInterpol(Boost!$R$6:$R$66,Boost!$AZ$6:$AZ$66,params!B4318,"cubic")</f>
        <v>#NAME?</v>
      </c>
      <c r="D4318" s="151" t="e">
        <f ca="1">+_xll.BInterpol(Boost!$R$6:$R$66,Boost!$AX$6:$AX$66,params!B4318,"cubic")</f>
        <v>#NAME?</v>
      </c>
      <c r="E4318" s="198" t="e">
        <f t="shared" ca="1" si="543"/>
        <v>#NAME?</v>
      </c>
      <c r="F4318" s="151" t="e">
        <f ca="1">+_xll.BInterpol(Boost!$R$6:$R$66,Boost!$AY$6:$AY$66,params!B4318,"cubic")</f>
        <v>#NAME?</v>
      </c>
      <c r="G4318" s="151" t="e">
        <f ca="1">_xll.BInterpol(cf!$A$2:$A$68,cf!$B$2:$B$68,params!B4318,"cubic")/100</f>
        <v>#NAME?</v>
      </c>
      <c r="H4318" s="199" t="e">
        <f t="shared" ca="1" si="544"/>
        <v>#NAME?</v>
      </c>
      <c r="I4318" s="152">
        <f t="shared" si="547"/>
        <v>0.24998844557216204</v>
      </c>
      <c r="J4318" s="152">
        <f t="shared" si="545"/>
        <v>5.0002437024576629E-5</v>
      </c>
      <c r="K4318" s="3" t="e">
        <f t="shared" ca="1" si="541"/>
        <v>#NAME?</v>
      </c>
      <c r="L4318" s="153" t="e">
        <f t="shared" ca="1" si="546"/>
        <v>#NAME?</v>
      </c>
      <c r="M4318" s="195" t="e">
        <f ca="1">_xll.BInterpol(cf!$A$2:$A$68,cf!$C$2:$C$68,params!B4318,"cubic")</f>
        <v>#NAME?</v>
      </c>
      <c r="N4318" s="195" t="e">
        <f ca="1">+_xll.BInterpol(#REF!,#REF!,params!B4318,"cubic")</f>
        <v>#NAME?</v>
      </c>
      <c r="O4318" s="153" t="e">
        <f t="shared" ca="1" si="542"/>
        <v>#NAME?</v>
      </c>
    </row>
    <row r="4319" spans="1:15">
      <c r="A4319">
        <v>4316</v>
      </c>
      <c r="B4319">
        <f t="shared" si="540"/>
        <v>17.263999999999999</v>
      </c>
      <c r="C4319" s="151" t="e">
        <f ca="1">+_xll.BInterpol(Boost!$R$6:$R$66,Boost!$AZ$6:$AZ$66,params!B4319,"cubic")</f>
        <v>#NAME?</v>
      </c>
      <c r="D4319" s="151" t="e">
        <f ca="1">+_xll.BInterpol(Boost!$R$6:$R$66,Boost!$AX$6:$AX$66,params!B4319,"cubic")</f>
        <v>#NAME?</v>
      </c>
      <c r="E4319" s="198" t="e">
        <f t="shared" ca="1" si="543"/>
        <v>#NAME?</v>
      </c>
      <c r="F4319" s="151" t="e">
        <f ca="1">+_xll.BInterpol(Boost!$R$6:$R$66,Boost!$AY$6:$AY$66,params!B4319,"cubic")</f>
        <v>#NAME?</v>
      </c>
      <c r="G4319" s="151" t="e">
        <f ca="1">_xll.BInterpol(cf!$A$2:$A$68,cf!$B$2:$B$68,params!B4319,"cubic")/100</f>
        <v>#NAME?</v>
      </c>
      <c r="H4319" s="199" t="e">
        <f t="shared" ca="1" si="544"/>
        <v>#NAME?</v>
      </c>
      <c r="I4319" s="152">
        <f t="shared" si="547"/>
        <v>0.25003844467580194</v>
      </c>
      <c r="J4319" s="152">
        <f t="shared" si="545"/>
        <v>4.9999103639897235E-5</v>
      </c>
      <c r="K4319" s="3" t="e">
        <f t="shared" ca="1" si="541"/>
        <v>#NAME?</v>
      </c>
      <c r="L4319" s="153" t="e">
        <f t="shared" ca="1" si="546"/>
        <v>#NAME?</v>
      </c>
      <c r="M4319" s="195" t="e">
        <f ca="1">_xll.BInterpol(cf!$A$2:$A$68,cf!$C$2:$C$68,params!B4319,"cubic")</f>
        <v>#NAME?</v>
      </c>
      <c r="N4319" s="195" t="e">
        <f ca="1">+_xll.BInterpol(#REF!,#REF!,params!B4319,"cubic")</f>
        <v>#NAME?</v>
      </c>
      <c r="O4319" s="153" t="e">
        <f t="shared" ca="1" si="542"/>
        <v>#NAME?</v>
      </c>
    </row>
    <row r="4320" spans="1:15">
      <c r="A4320">
        <v>4317</v>
      </c>
      <c r="B4320">
        <f t="shared" si="540"/>
        <v>17.268000000000001</v>
      </c>
      <c r="C4320" s="151" t="e">
        <f ca="1">+_xll.BInterpol(Boost!$R$6:$R$66,Boost!$AZ$6:$AZ$66,params!B4320,"cubic")</f>
        <v>#NAME?</v>
      </c>
      <c r="D4320" s="151" t="e">
        <f ca="1">+_xll.BInterpol(Boost!$R$6:$R$66,Boost!$AX$6:$AX$66,params!B4320,"cubic")</f>
        <v>#NAME?</v>
      </c>
      <c r="E4320" s="198" t="e">
        <f t="shared" ca="1" si="543"/>
        <v>#NAME?</v>
      </c>
      <c r="F4320" s="151" t="e">
        <f ca="1">+_xll.BInterpol(Boost!$R$6:$R$66,Boost!$AY$6:$AY$66,params!B4320,"cubic")</f>
        <v>#NAME?</v>
      </c>
      <c r="G4320" s="151" t="e">
        <f ca="1">_xll.BInterpol(cf!$A$2:$A$68,cf!$B$2:$B$68,params!B4320,"cubic")/100</f>
        <v>#NAME?</v>
      </c>
      <c r="H4320" s="199" t="e">
        <f t="shared" ca="1" si="544"/>
        <v>#NAME?</v>
      </c>
      <c r="I4320" s="152">
        <f t="shared" si="547"/>
        <v>0.25008844044627931</v>
      </c>
      <c r="J4320" s="152">
        <f t="shared" si="545"/>
        <v>4.9995770477373469E-5</v>
      </c>
      <c r="K4320" s="3" t="e">
        <f t="shared" ca="1" si="541"/>
        <v>#NAME?</v>
      </c>
      <c r="L4320" s="153" t="e">
        <f t="shared" ca="1" si="546"/>
        <v>#NAME?</v>
      </c>
      <c r="M4320" s="195" t="e">
        <f ca="1">_xll.BInterpol(cf!$A$2:$A$68,cf!$C$2:$C$68,params!B4320,"cubic")</f>
        <v>#NAME?</v>
      </c>
      <c r="N4320" s="195" t="e">
        <f ca="1">+_xll.BInterpol(#REF!,#REF!,params!B4320,"cubic")</f>
        <v>#NAME?</v>
      </c>
      <c r="O4320" s="153" t="e">
        <f t="shared" ca="1" si="542"/>
        <v>#NAME?</v>
      </c>
    </row>
    <row r="4321" spans="1:15">
      <c r="A4321">
        <v>4318</v>
      </c>
      <c r="B4321">
        <f t="shared" si="540"/>
        <v>17.271999999999998</v>
      </c>
      <c r="C4321" s="151" t="e">
        <f ca="1">+_xll.BInterpol(Boost!$R$6:$R$66,Boost!$AZ$6:$AZ$66,params!B4321,"cubic")</f>
        <v>#NAME?</v>
      </c>
      <c r="D4321" s="151" t="e">
        <f ca="1">+_xll.BInterpol(Boost!$R$6:$R$66,Boost!$AX$6:$AX$66,params!B4321,"cubic")</f>
        <v>#NAME?</v>
      </c>
      <c r="E4321" s="198" t="e">
        <f t="shared" ca="1" si="543"/>
        <v>#NAME?</v>
      </c>
      <c r="F4321" s="151" t="e">
        <f ca="1">+_xll.BInterpol(Boost!$R$6:$R$66,Boost!$AY$6:$AY$66,params!B4321,"cubic")</f>
        <v>#NAME?</v>
      </c>
      <c r="G4321" s="151" t="e">
        <f ca="1">_xll.BInterpol(cf!$A$2:$A$68,cf!$B$2:$B$68,params!B4321,"cubic")/100</f>
        <v>#NAME?</v>
      </c>
      <c r="H4321" s="199" t="e">
        <f t="shared" ca="1" si="544"/>
        <v>#NAME?</v>
      </c>
      <c r="I4321" s="152">
        <f t="shared" si="547"/>
        <v>0.25013843288381643</v>
      </c>
      <c r="J4321" s="152">
        <f t="shared" si="545"/>
        <v>4.9992437537116352E-5</v>
      </c>
      <c r="K4321" s="3" t="e">
        <f t="shared" ca="1" si="541"/>
        <v>#NAME?</v>
      </c>
      <c r="L4321" s="153" t="e">
        <f t="shared" ca="1" si="546"/>
        <v>#NAME?</v>
      </c>
      <c r="M4321" s="195" t="e">
        <f ca="1">_xll.BInterpol(cf!$A$2:$A$68,cf!$C$2:$C$68,params!B4321,"cubic")</f>
        <v>#NAME?</v>
      </c>
      <c r="N4321" s="195" t="e">
        <f ca="1">+_xll.BInterpol(#REF!,#REF!,params!B4321,"cubic")</f>
        <v>#NAME?</v>
      </c>
      <c r="O4321" s="153" t="e">
        <f t="shared" ca="1" si="542"/>
        <v>#NAME?</v>
      </c>
    </row>
    <row r="4322" spans="1:15">
      <c r="A4322">
        <v>4319</v>
      </c>
      <c r="B4322">
        <f t="shared" si="540"/>
        <v>17.276</v>
      </c>
      <c r="C4322" s="151" t="e">
        <f ca="1">+_xll.BInterpol(Boost!$R$6:$R$66,Boost!$AZ$6:$AZ$66,params!B4322,"cubic")</f>
        <v>#NAME?</v>
      </c>
      <c r="D4322" s="151" t="e">
        <f ca="1">+_xll.BInterpol(Boost!$R$6:$R$66,Boost!$AX$6:$AX$66,params!B4322,"cubic")</f>
        <v>#NAME?</v>
      </c>
      <c r="E4322" s="198" t="e">
        <f t="shared" ca="1" si="543"/>
        <v>#NAME?</v>
      </c>
      <c r="F4322" s="151" t="e">
        <f ca="1">+_xll.BInterpol(Boost!$R$6:$R$66,Boost!$AY$6:$AY$66,params!B4322,"cubic")</f>
        <v>#NAME?</v>
      </c>
      <c r="G4322" s="151" t="e">
        <f ca="1">_xll.BInterpol(cf!$A$2:$A$68,cf!$B$2:$B$68,params!B4322,"cubic")/100</f>
        <v>#NAME?</v>
      </c>
      <c r="H4322" s="199" t="e">
        <f t="shared" ca="1" si="544"/>
        <v>#NAME?</v>
      </c>
      <c r="I4322" s="152">
        <f t="shared" si="547"/>
        <v>0.25018842198863556</v>
      </c>
      <c r="J4322" s="152">
        <f t="shared" si="545"/>
        <v>4.9989104819125885E-5</v>
      </c>
      <c r="K4322" s="3" t="e">
        <f t="shared" ca="1" si="541"/>
        <v>#NAME?</v>
      </c>
      <c r="L4322" s="153" t="e">
        <f t="shared" ca="1" si="546"/>
        <v>#NAME?</v>
      </c>
      <c r="M4322" s="195" t="e">
        <f ca="1">_xll.BInterpol(cf!$A$2:$A$68,cf!$C$2:$C$68,params!B4322,"cubic")</f>
        <v>#NAME?</v>
      </c>
      <c r="N4322" s="195" t="e">
        <f ca="1">+_xll.BInterpol(#REF!,#REF!,params!B4322,"cubic")</f>
        <v>#NAME?</v>
      </c>
      <c r="O4322" s="153" t="e">
        <f t="shared" ca="1" si="542"/>
        <v>#NAME?</v>
      </c>
    </row>
    <row r="4323" spans="1:15">
      <c r="A4323">
        <v>4320</v>
      </c>
      <c r="B4323">
        <f t="shared" si="540"/>
        <v>17.28</v>
      </c>
      <c r="C4323" s="151" t="e">
        <f ca="1">+_xll.BInterpol(Boost!$R$6:$R$66,Boost!$AZ$6:$AZ$66,params!B4323,"cubic")</f>
        <v>#NAME?</v>
      </c>
      <c r="D4323" s="151" t="e">
        <f ca="1">+_xll.BInterpol(Boost!$R$6:$R$66,Boost!$AX$6:$AX$66,params!B4323,"cubic")</f>
        <v>#NAME?</v>
      </c>
      <c r="E4323" s="198" t="e">
        <f t="shared" ca="1" si="543"/>
        <v>#NAME?</v>
      </c>
      <c r="F4323" s="151" t="e">
        <f ca="1">+_xll.BInterpol(Boost!$R$6:$R$66,Boost!$AY$6:$AY$66,params!B4323,"cubic")</f>
        <v>#NAME?</v>
      </c>
      <c r="G4323" s="151" t="e">
        <f ca="1">_xll.BInterpol(cf!$A$2:$A$68,cf!$B$2:$B$68,params!B4323,"cubic")/100</f>
        <v>#NAME?</v>
      </c>
      <c r="H4323" s="199" t="e">
        <f t="shared" ca="1" si="544"/>
        <v>#NAME?</v>
      </c>
      <c r="I4323" s="152">
        <f t="shared" si="547"/>
        <v>0.25023840776095874</v>
      </c>
      <c r="J4323" s="152">
        <f t="shared" si="545"/>
        <v>4.9985772323180022E-5</v>
      </c>
      <c r="K4323" s="3" t="e">
        <f t="shared" ca="1" si="541"/>
        <v>#NAME?</v>
      </c>
      <c r="L4323" s="153" t="e">
        <f t="shared" ca="1" si="546"/>
        <v>#NAME?</v>
      </c>
      <c r="M4323" s="195" t="e">
        <f ca="1">_xll.BInterpol(cf!$A$2:$A$68,cf!$C$2:$C$68,params!B4323,"cubic")</f>
        <v>#NAME?</v>
      </c>
      <c r="N4323" s="195" t="e">
        <f ca="1">+_xll.BInterpol(#REF!,#REF!,params!B4323,"cubic")</f>
        <v>#NAME?</v>
      </c>
      <c r="O4323" s="153" t="e">
        <f t="shared" ca="1" si="542"/>
        <v>#NAME?</v>
      </c>
    </row>
    <row r="4324" spans="1:15">
      <c r="A4324">
        <v>4321</v>
      </c>
      <c r="B4324">
        <f t="shared" si="540"/>
        <v>17.283999999999999</v>
      </c>
      <c r="C4324" s="151" t="e">
        <f ca="1">+_xll.BInterpol(Boost!$R$6:$R$66,Boost!$AZ$6:$AZ$66,params!B4324,"cubic")</f>
        <v>#NAME?</v>
      </c>
      <c r="D4324" s="151" t="e">
        <f ca="1">+_xll.BInterpol(Boost!$R$6:$R$66,Boost!$AX$6:$AX$66,params!B4324,"cubic")</f>
        <v>#NAME?</v>
      </c>
      <c r="E4324" s="198" t="e">
        <f t="shared" ca="1" si="543"/>
        <v>#NAME?</v>
      </c>
      <c r="F4324" s="151" t="e">
        <f ca="1">+_xll.BInterpol(Boost!$R$6:$R$66,Boost!$AY$6:$AY$66,params!B4324,"cubic")</f>
        <v>#NAME?</v>
      </c>
      <c r="G4324" s="151" t="e">
        <f ca="1">_xll.BInterpol(cf!$A$2:$A$68,cf!$B$2:$B$68,params!B4324,"cubic")/100</f>
        <v>#NAME?</v>
      </c>
      <c r="H4324" s="199" t="e">
        <f t="shared" ca="1" si="544"/>
        <v>#NAME?</v>
      </c>
      <c r="I4324" s="152">
        <f t="shared" si="547"/>
        <v>0.25028839020100813</v>
      </c>
      <c r="J4324" s="152">
        <f t="shared" si="545"/>
        <v>4.9982440049389787E-5</v>
      </c>
      <c r="K4324" s="3" t="e">
        <f t="shared" ca="1" si="541"/>
        <v>#NAME?</v>
      </c>
      <c r="L4324" s="153" t="e">
        <f t="shared" ca="1" si="546"/>
        <v>#NAME?</v>
      </c>
      <c r="M4324" s="195" t="e">
        <f ca="1">_xll.BInterpol(cf!$A$2:$A$68,cf!$C$2:$C$68,params!B4324,"cubic")</f>
        <v>#NAME?</v>
      </c>
      <c r="N4324" s="195" t="e">
        <f ca="1">+_xll.BInterpol(#REF!,#REF!,params!B4324,"cubic")</f>
        <v>#NAME?</v>
      </c>
      <c r="O4324" s="153" t="e">
        <f t="shared" ca="1" si="542"/>
        <v>#NAME?</v>
      </c>
    </row>
    <row r="4325" spans="1:15">
      <c r="A4325">
        <v>4322</v>
      </c>
      <c r="B4325">
        <f t="shared" si="540"/>
        <v>17.288</v>
      </c>
      <c r="C4325" s="151" t="e">
        <f ca="1">+_xll.BInterpol(Boost!$R$6:$R$66,Boost!$AZ$6:$AZ$66,params!B4325,"cubic")</f>
        <v>#NAME?</v>
      </c>
      <c r="D4325" s="151" t="e">
        <f ca="1">+_xll.BInterpol(Boost!$R$6:$R$66,Boost!$AX$6:$AX$66,params!B4325,"cubic")</f>
        <v>#NAME?</v>
      </c>
      <c r="E4325" s="198" t="e">
        <f t="shared" ca="1" si="543"/>
        <v>#NAME?</v>
      </c>
      <c r="F4325" s="151" t="e">
        <f ca="1">+_xll.BInterpol(Boost!$R$6:$R$66,Boost!$AY$6:$AY$66,params!B4325,"cubic")</f>
        <v>#NAME?</v>
      </c>
      <c r="G4325" s="151" t="e">
        <f ca="1">_xll.BInterpol(cf!$A$2:$A$68,cf!$B$2:$B$68,params!B4325,"cubic")/100</f>
        <v>#NAME?</v>
      </c>
      <c r="H4325" s="199" t="e">
        <f t="shared" ca="1" si="544"/>
        <v>#NAME?</v>
      </c>
      <c r="I4325" s="152">
        <f t="shared" si="547"/>
        <v>0.25033836930900599</v>
      </c>
      <c r="J4325" s="152">
        <f t="shared" si="545"/>
        <v>4.9979107997866201E-5</v>
      </c>
      <c r="K4325" s="3" t="e">
        <f t="shared" ca="1" si="541"/>
        <v>#NAME?</v>
      </c>
      <c r="L4325" s="153" t="e">
        <f t="shared" ca="1" si="546"/>
        <v>#NAME?</v>
      </c>
      <c r="M4325" s="195" t="e">
        <f ca="1">_xll.BInterpol(cf!$A$2:$A$68,cf!$C$2:$C$68,params!B4325,"cubic")</f>
        <v>#NAME?</v>
      </c>
      <c r="N4325" s="195" t="e">
        <f ca="1">+_xll.BInterpol(#REF!,#REF!,params!B4325,"cubic")</f>
        <v>#NAME?</v>
      </c>
      <c r="O4325" s="153" t="e">
        <f t="shared" ca="1" si="542"/>
        <v>#NAME?</v>
      </c>
    </row>
    <row r="4326" spans="1:15">
      <c r="A4326">
        <v>4323</v>
      </c>
      <c r="B4326">
        <f t="shared" si="540"/>
        <v>17.292000000000002</v>
      </c>
      <c r="C4326" s="151" t="e">
        <f ca="1">+_xll.BInterpol(Boost!$R$6:$R$66,Boost!$AZ$6:$AZ$66,params!B4326,"cubic")</f>
        <v>#NAME?</v>
      </c>
      <c r="D4326" s="151" t="e">
        <f ca="1">+_xll.BInterpol(Boost!$R$6:$R$66,Boost!$AX$6:$AX$66,params!B4326,"cubic")</f>
        <v>#NAME?</v>
      </c>
      <c r="E4326" s="198" t="e">
        <f t="shared" ca="1" si="543"/>
        <v>#NAME?</v>
      </c>
      <c r="F4326" s="151" t="e">
        <f ca="1">+_xll.BInterpol(Boost!$R$6:$R$66,Boost!$AY$6:$AY$66,params!B4326,"cubic")</f>
        <v>#NAME?</v>
      </c>
      <c r="G4326" s="151" t="e">
        <f ca="1">_xll.BInterpol(cf!$A$2:$A$68,cf!$B$2:$B$68,params!B4326,"cubic")/100</f>
        <v>#NAME?</v>
      </c>
      <c r="H4326" s="199" t="e">
        <f t="shared" ca="1" si="544"/>
        <v>#NAME?</v>
      </c>
      <c r="I4326" s="152">
        <f t="shared" si="547"/>
        <v>0.25038834508517438</v>
      </c>
      <c r="J4326" s="152">
        <f t="shared" si="545"/>
        <v>4.997577616838722E-5</v>
      </c>
      <c r="K4326" s="3" t="e">
        <f t="shared" ca="1" si="541"/>
        <v>#NAME?</v>
      </c>
      <c r="L4326" s="153" t="e">
        <f t="shared" ca="1" si="546"/>
        <v>#NAME?</v>
      </c>
      <c r="M4326" s="195" t="e">
        <f ca="1">_xll.BInterpol(cf!$A$2:$A$68,cf!$C$2:$C$68,params!B4326,"cubic")</f>
        <v>#NAME?</v>
      </c>
      <c r="N4326" s="195" t="e">
        <f ca="1">+_xll.BInterpol(#REF!,#REF!,params!B4326,"cubic")</f>
        <v>#NAME?</v>
      </c>
      <c r="O4326" s="153" t="e">
        <f t="shared" ca="1" si="542"/>
        <v>#NAME?</v>
      </c>
    </row>
    <row r="4327" spans="1:15">
      <c r="A4327">
        <v>4324</v>
      </c>
      <c r="B4327">
        <f t="shared" si="540"/>
        <v>17.295999999999999</v>
      </c>
      <c r="C4327" s="151" t="e">
        <f ca="1">+_xll.BInterpol(Boost!$R$6:$R$66,Boost!$AZ$6:$AZ$66,params!B4327,"cubic")</f>
        <v>#NAME?</v>
      </c>
      <c r="D4327" s="151" t="e">
        <f ca="1">+_xll.BInterpol(Boost!$R$6:$R$66,Boost!$AX$6:$AX$66,params!B4327,"cubic")</f>
        <v>#NAME?</v>
      </c>
      <c r="E4327" s="198" t="e">
        <f t="shared" ca="1" si="543"/>
        <v>#NAME?</v>
      </c>
      <c r="F4327" s="151" t="e">
        <f ca="1">+_xll.BInterpol(Boost!$R$6:$R$66,Boost!$AY$6:$AY$66,params!B4327,"cubic")</f>
        <v>#NAME?</v>
      </c>
      <c r="G4327" s="151" t="e">
        <f ca="1">_xll.BInterpol(cf!$A$2:$A$68,cf!$B$2:$B$68,params!B4327,"cubic")/100</f>
        <v>#NAME?</v>
      </c>
      <c r="H4327" s="199" t="e">
        <f t="shared" ca="1" si="544"/>
        <v>#NAME?</v>
      </c>
      <c r="I4327" s="152">
        <f t="shared" si="547"/>
        <v>0.25043831752973533</v>
      </c>
      <c r="J4327" s="152">
        <f t="shared" si="545"/>
        <v>4.9972444560952844E-5</v>
      </c>
      <c r="K4327" s="3" t="e">
        <f t="shared" ca="1" si="541"/>
        <v>#NAME?</v>
      </c>
      <c r="L4327" s="153" t="e">
        <f t="shared" ca="1" si="546"/>
        <v>#NAME?</v>
      </c>
      <c r="M4327" s="195" t="e">
        <f ca="1">_xll.BInterpol(cf!$A$2:$A$68,cf!$C$2:$C$68,params!B4327,"cubic")</f>
        <v>#NAME?</v>
      </c>
      <c r="N4327" s="195" t="e">
        <f ca="1">+_xll.BInterpol(#REF!,#REF!,params!B4327,"cubic")</f>
        <v>#NAME?</v>
      </c>
      <c r="O4327" s="153" t="e">
        <f t="shared" ca="1" si="542"/>
        <v>#NAME?</v>
      </c>
    </row>
    <row r="4328" spans="1:15">
      <c r="A4328">
        <v>4325</v>
      </c>
      <c r="B4328">
        <f t="shared" si="540"/>
        <v>17.3</v>
      </c>
      <c r="C4328" s="151" t="e">
        <f ca="1">+_xll.BInterpol(Boost!$R$6:$R$66,Boost!$AZ$6:$AZ$66,params!B4328,"cubic")</f>
        <v>#NAME?</v>
      </c>
      <c r="D4328" s="151" t="e">
        <f ca="1">+_xll.BInterpol(Boost!$R$6:$R$66,Boost!$AX$6:$AX$66,params!B4328,"cubic")</f>
        <v>#NAME?</v>
      </c>
      <c r="E4328" s="198" t="e">
        <f t="shared" ca="1" si="543"/>
        <v>#NAME?</v>
      </c>
      <c r="F4328" s="151" t="e">
        <f ca="1">+_xll.BInterpol(Boost!$R$6:$R$66,Boost!$AY$6:$AY$66,params!B4328,"cubic")</f>
        <v>#NAME?</v>
      </c>
      <c r="G4328" s="151" t="e">
        <f ca="1">_xll.BInterpol(cf!$A$2:$A$68,cf!$B$2:$B$68,params!B4328,"cubic")/100</f>
        <v>#NAME?</v>
      </c>
      <c r="H4328" s="199" t="e">
        <f t="shared" ca="1" si="544"/>
        <v>#NAME?</v>
      </c>
      <c r="I4328" s="152">
        <f t="shared" si="547"/>
        <v>0.25048828664291112</v>
      </c>
      <c r="J4328" s="152">
        <f t="shared" si="545"/>
        <v>4.9969113175785118E-5</v>
      </c>
      <c r="K4328" s="3" t="e">
        <f t="shared" ca="1" si="541"/>
        <v>#NAME?</v>
      </c>
      <c r="L4328" s="153" t="e">
        <f t="shared" ca="1" si="546"/>
        <v>#NAME?</v>
      </c>
      <c r="M4328" s="195" t="e">
        <f ca="1">_xll.BInterpol(cf!$A$2:$A$68,cf!$C$2:$C$68,params!B4328,"cubic")</f>
        <v>#NAME?</v>
      </c>
      <c r="N4328" s="195" t="e">
        <f ca="1">+_xll.BInterpol(#REF!,#REF!,params!B4328,"cubic")</f>
        <v>#NAME?</v>
      </c>
      <c r="O4328" s="153" t="e">
        <f t="shared" ca="1" si="542"/>
        <v>#NAME?</v>
      </c>
    </row>
    <row r="4329" spans="1:15">
      <c r="A4329">
        <v>4326</v>
      </c>
      <c r="B4329">
        <f t="shared" si="540"/>
        <v>17.303999999999998</v>
      </c>
      <c r="C4329" s="151" t="e">
        <f ca="1">+_xll.BInterpol(Boost!$R$6:$R$66,Boost!$AZ$6:$AZ$66,params!B4329,"cubic")</f>
        <v>#NAME?</v>
      </c>
      <c r="D4329" s="151" t="e">
        <f ca="1">+_xll.BInterpol(Boost!$R$6:$R$66,Boost!$AX$6:$AX$66,params!B4329,"cubic")</f>
        <v>#NAME?</v>
      </c>
      <c r="E4329" s="198" t="e">
        <f t="shared" ca="1" si="543"/>
        <v>#NAME?</v>
      </c>
      <c r="F4329" s="151" t="e">
        <f ca="1">+_xll.BInterpol(Boost!$R$6:$R$66,Boost!$AY$6:$AY$66,params!B4329,"cubic")</f>
        <v>#NAME?</v>
      </c>
      <c r="G4329" s="151" t="e">
        <f ca="1">_xll.BInterpol(cf!$A$2:$A$68,cf!$B$2:$B$68,params!B4329,"cubic")/100</f>
        <v>#NAME?</v>
      </c>
      <c r="H4329" s="199" t="e">
        <f t="shared" ca="1" si="544"/>
        <v>#NAME?</v>
      </c>
      <c r="I4329" s="152">
        <f t="shared" si="547"/>
        <v>0.25053825242492356</v>
      </c>
      <c r="J4329" s="152">
        <f t="shared" si="545"/>
        <v>4.9965782012439952E-5</v>
      </c>
      <c r="K4329" s="3" t="e">
        <f t="shared" ca="1" si="541"/>
        <v>#NAME?</v>
      </c>
      <c r="L4329" s="153" t="e">
        <f t="shared" ca="1" si="546"/>
        <v>#NAME?</v>
      </c>
      <c r="M4329" s="195" t="e">
        <f ca="1">_xll.BInterpol(cf!$A$2:$A$68,cf!$C$2:$C$68,params!B4329,"cubic")</f>
        <v>#NAME?</v>
      </c>
      <c r="N4329" s="195" t="e">
        <f ca="1">+_xll.BInterpol(#REF!,#REF!,params!B4329,"cubic")</f>
        <v>#NAME?</v>
      </c>
      <c r="O4329" s="153" t="e">
        <f t="shared" ca="1" si="542"/>
        <v>#NAME?</v>
      </c>
    </row>
    <row r="4330" spans="1:15">
      <c r="A4330">
        <v>4327</v>
      </c>
      <c r="B4330">
        <f t="shared" si="540"/>
        <v>17.308</v>
      </c>
      <c r="C4330" s="151" t="e">
        <f ca="1">+_xll.BInterpol(Boost!$R$6:$R$66,Boost!$AZ$6:$AZ$66,params!B4330,"cubic")</f>
        <v>#NAME?</v>
      </c>
      <c r="D4330" s="151" t="e">
        <f ca="1">+_xll.BInterpol(Boost!$R$6:$R$66,Boost!$AX$6:$AX$66,params!B4330,"cubic")</f>
        <v>#NAME?</v>
      </c>
      <c r="E4330" s="198" t="e">
        <f t="shared" ca="1" si="543"/>
        <v>#NAME?</v>
      </c>
      <c r="F4330" s="151" t="e">
        <f ca="1">+_xll.BInterpol(Boost!$R$6:$R$66,Boost!$AY$6:$AY$66,params!B4330,"cubic")</f>
        <v>#NAME?</v>
      </c>
      <c r="G4330" s="151" t="e">
        <f ca="1">_xll.BInterpol(cf!$A$2:$A$68,cf!$B$2:$B$68,params!B4330,"cubic")/100</f>
        <v>#NAME?</v>
      </c>
      <c r="H4330" s="199" t="e">
        <f t="shared" ca="1" si="544"/>
        <v>#NAME?</v>
      </c>
      <c r="I4330" s="152">
        <f t="shared" si="547"/>
        <v>0.25058821487599514</v>
      </c>
      <c r="J4330" s="152">
        <f t="shared" si="545"/>
        <v>4.996245107158348E-5</v>
      </c>
      <c r="K4330" s="3" t="e">
        <f t="shared" ca="1" si="541"/>
        <v>#NAME?</v>
      </c>
      <c r="L4330" s="153" t="e">
        <f t="shared" ca="1" si="546"/>
        <v>#NAME?</v>
      </c>
      <c r="M4330" s="195" t="e">
        <f ca="1">_xll.BInterpol(cf!$A$2:$A$68,cf!$C$2:$C$68,params!B4330,"cubic")</f>
        <v>#NAME?</v>
      </c>
      <c r="N4330" s="195" t="e">
        <f ca="1">+_xll.BInterpol(#REF!,#REF!,params!B4330,"cubic")</f>
        <v>#NAME?</v>
      </c>
      <c r="O4330" s="153" t="e">
        <f t="shared" ca="1" si="542"/>
        <v>#NAME?</v>
      </c>
    </row>
    <row r="4331" spans="1:15">
      <c r="A4331">
        <v>4328</v>
      </c>
      <c r="B4331">
        <f t="shared" si="540"/>
        <v>17.312000000000001</v>
      </c>
      <c r="C4331" s="151" t="e">
        <f ca="1">+_xll.BInterpol(Boost!$R$6:$R$66,Boost!$AZ$6:$AZ$66,params!B4331,"cubic")</f>
        <v>#NAME?</v>
      </c>
      <c r="D4331" s="151" t="e">
        <f ca="1">+_xll.BInterpol(Boost!$R$6:$R$66,Boost!$AX$6:$AX$66,params!B4331,"cubic")</f>
        <v>#NAME?</v>
      </c>
      <c r="E4331" s="198" t="e">
        <f t="shared" ca="1" si="543"/>
        <v>#NAME?</v>
      </c>
      <c r="F4331" s="151" t="e">
        <f ca="1">+_xll.BInterpol(Boost!$R$6:$R$66,Boost!$AY$6:$AY$66,params!B4331,"cubic")</f>
        <v>#NAME?</v>
      </c>
      <c r="G4331" s="151" t="e">
        <f ca="1">_xll.BInterpol(cf!$A$2:$A$68,cf!$B$2:$B$68,params!B4331,"cubic")/100</f>
        <v>#NAME?</v>
      </c>
      <c r="H4331" s="199" t="e">
        <f t="shared" ca="1" si="544"/>
        <v>#NAME?</v>
      </c>
      <c r="I4331" s="152">
        <f t="shared" si="547"/>
        <v>0.25063817399634747</v>
      </c>
      <c r="J4331" s="152">
        <f t="shared" si="545"/>
        <v>4.9959120352327524E-5</v>
      </c>
      <c r="K4331" s="3" t="e">
        <f t="shared" ca="1" si="541"/>
        <v>#NAME?</v>
      </c>
      <c r="L4331" s="153" t="e">
        <f t="shared" ca="1" si="546"/>
        <v>#NAME?</v>
      </c>
      <c r="M4331" s="195" t="e">
        <f ca="1">_xll.BInterpol(cf!$A$2:$A$68,cf!$C$2:$C$68,params!B4331,"cubic")</f>
        <v>#NAME?</v>
      </c>
      <c r="N4331" s="195" t="e">
        <f ca="1">+_xll.BInterpol(#REF!,#REF!,params!B4331,"cubic")</f>
        <v>#NAME?</v>
      </c>
      <c r="O4331" s="153" t="e">
        <f t="shared" ca="1" si="542"/>
        <v>#NAME?</v>
      </c>
    </row>
    <row r="4332" spans="1:15">
      <c r="A4332">
        <v>4329</v>
      </c>
      <c r="B4332">
        <f t="shared" si="540"/>
        <v>17.315999999999999</v>
      </c>
      <c r="C4332" s="151" t="e">
        <f ca="1">+_xll.BInterpol(Boost!$R$6:$R$66,Boost!$AZ$6:$AZ$66,params!B4332,"cubic")</f>
        <v>#NAME?</v>
      </c>
      <c r="D4332" s="151" t="e">
        <f ca="1">+_xll.BInterpol(Boost!$R$6:$R$66,Boost!$AX$6:$AX$66,params!B4332,"cubic")</f>
        <v>#NAME?</v>
      </c>
      <c r="E4332" s="198" t="e">
        <f t="shared" ca="1" si="543"/>
        <v>#NAME?</v>
      </c>
      <c r="F4332" s="151" t="e">
        <f ca="1">+_xll.BInterpol(Boost!$R$6:$R$66,Boost!$AY$6:$AY$66,params!B4332,"cubic")</f>
        <v>#NAME?</v>
      </c>
      <c r="G4332" s="151" t="e">
        <f ca="1">_xll.BInterpol(cf!$A$2:$A$68,cf!$B$2:$B$68,params!B4332,"cubic")/100</f>
        <v>#NAME?</v>
      </c>
      <c r="H4332" s="199" t="e">
        <f t="shared" ca="1" si="544"/>
        <v>#NAME?</v>
      </c>
      <c r="I4332" s="152">
        <f t="shared" si="547"/>
        <v>0.25068812978620292</v>
      </c>
      <c r="J4332" s="152">
        <f t="shared" si="545"/>
        <v>4.995578985544924E-5</v>
      </c>
      <c r="K4332" s="3" t="e">
        <f t="shared" ca="1" si="541"/>
        <v>#NAME?</v>
      </c>
      <c r="L4332" s="153" t="e">
        <f t="shared" ca="1" si="546"/>
        <v>#NAME?</v>
      </c>
      <c r="M4332" s="195" t="e">
        <f ca="1">_xll.BInterpol(cf!$A$2:$A$68,cf!$C$2:$C$68,params!B4332,"cubic")</f>
        <v>#NAME?</v>
      </c>
      <c r="N4332" s="195" t="e">
        <f ca="1">+_xll.BInterpol(#REF!,#REF!,params!B4332,"cubic")</f>
        <v>#NAME?</v>
      </c>
      <c r="O4332" s="153" t="e">
        <f t="shared" ca="1" si="542"/>
        <v>#NAME?</v>
      </c>
    </row>
    <row r="4333" spans="1:15">
      <c r="A4333">
        <v>4330</v>
      </c>
      <c r="B4333">
        <f t="shared" si="540"/>
        <v>17.32</v>
      </c>
      <c r="C4333" s="151" t="e">
        <f ca="1">+_xll.BInterpol(Boost!$R$6:$R$66,Boost!$AZ$6:$AZ$66,params!B4333,"cubic")</f>
        <v>#NAME?</v>
      </c>
      <c r="D4333" s="151" t="e">
        <f ca="1">+_xll.BInterpol(Boost!$R$6:$R$66,Boost!$AX$6:$AX$66,params!B4333,"cubic")</f>
        <v>#NAME?</v>
      </c>
      <c r="E4333" s="198" t="e">
        <f t="shared" ca="1" si="543"/>
        <v>#NAME?</v>
      </c>
      <c r="F4333" s="151" t="e">
        <f ca="1">+_xll.BInterpol(Boost!$R$6:$R$66,Boost!$AY$6:$AY$66,params!B4333,"cubic")</f>
        <v>#NAME?</v>
      </c>
      <c r="G4333" s="151" t="e">
        <f ca="1">_xll.BInterpol(cf!$A$2:$A$68,cf!$B$2:$B$68,params!B4333,"cubic")/100</f>
        <v>#NAME?</v>
      </c>
      <c r="H4333" s="199" t="e">
        <f t="shared" ca="1" si="544"/>
        <v>#NAME?</v>
      </c>
      <c r="I4333" s="152">
        <f t="shared" si="547"/>
        <v>0.25073808224578331</v>
      </c>
      <c r="J4333" s="152">
        <f t="shared" si="545"/>
        <v>4.9952459580393516E-5</v>
      </c>
      <c r="K4333" s="3" t="e">
        <f t="shared" ca="1" si="541"/>
        <v>#NAME?</v>
      </c>
      <c r="L4333" s="153" t="e">
        <f t="shared" ca="1" si="546"/>
        <v>#NAME?</v>
      </c>
      <c r="M4333" s="195" t="e">
        <f ca="1">_xll.BInterpol(cf!$A$2:$A$68,cf!$C$2:$C$68,params!B4333,"cubic")</f>
        <v>#NAME?</v>
      </c>
      <c r="N4333" s="195" t="e">
        <f ca="1">+_xll.BInterpol(#REF!,#REF!,params!B4333,"cubic")</f>
        <v>#NAME?</v>
      </c>
      <c r="O4333" s="153" t="e">
        <f t="shared" ca="1" si="542"/>
        <v>#NAME?</v>
      </c>
    </row>
    <row r="4334" spans="1:15">
      <c r="A4334">
        <v>4331</v>
      </c>
      <c r="B4334">
        <f t="shared" si="540"/>
        <v>17.324000000000002</v>
      </c>
      <c r="C4334" s="151" t="e">
        <f ca="1">+_xll.BInterpol(Boost!$R$6:$R$66,Boost!$AZ$6:$AZ$66,params!B4334,"cubic")</f>
        <v>#NAME?</v>
      </c>
      <c r="D4334" s="151" t="e">
        <f ca="1">+_xll.BInterpol(Boost!$R$6:$R$66,Boost!$AX$6:$AX$66,params!B4334,"cubic")</f>
        <v>#NAME?</v>
      </c>
      <c r="E4334" s="198" t="e">
        <f t="shared" ca="1" si="543"/>
        <v>#NAME?</v>
      </c>
      <c r="F4334" s="151" t="e">
        <f ca="1">+_xll.BInterpol(Boost!$R$6:$R$66,Boost!$AY$6:$AY$66,params!B4334,"cubic")</f>
        <v>#NAME?</v>
      </c>
      <c r="G4334" s="151" t="e">
        <f ca="1">_xll.BInterpol(cf!$A$2:$A$68,cf!$B$2:$B$68,params!B4334,"cubic")/100</f>
        <v>#NAME?</v>
      </c>
      <c r="H4334" s="199" t="e">
        <f t="shared" ca="1" si="544"/>
        <v>#NAME?</v>
      </c>
      <c r="I4334" s="152">
        <f t="shared" si="547"/>
        <v>0.2507880313753108</v>
      </c>
      <c r="J4334" s="152">
        <f t="shared" si="545"/>
        <v>4.9949129527493419E-5</v>
      </c>
      <c r="K4334" s="3" t="e">
        <f t="shared" ca="1" si="541"/>
        <v>#NAME?</v>
      </c>
      <c r="L4334" s="153" t="e">
        <f t="shared" ca="1" si="546"/>
        <v>#NAME?</v>
      </c>
      <c r="M4334" s="195" t="e">
        <f ca="1">_xll.BInterpol(cf!$A$2:$A$68,cf!$C$2:$C$68,params!B4334,"cubic")</f>
        <v>#NAME?</v>
      </c>
      <c r="N4334" s="195" t="e">
        <f ca="1">+_xll.BInterpol(#REF!,#REF!,params!B4334,"cubic")</f>
        <v>#NAME?</v>
      </c>
      <c r="O4334" s="153" t="e">
        <f t="shared" ca="1" si="542"/>
        <v>#NAME?</v>
      </c>
    </row>
    <row r="4335" spans="1:15">
      <c r="A4335">
        <v>4332</v>
      </c>
      <c r="B4335">
        <f t="shared" si="540"/>
        <v>17.327999999999999</v>
      </c>
      <c r="C4335" s="151" t="e">
        <f ca="1">+_xll.BInterpol(Boost!$R$6:$R$66,Boost!$AZ$6:$AZ$66,params!B4335,"cubic")</f>
        <v>#NAME?</v>
      </c>
      <c r="D4335" s="151" t="e">
        <f ca="1">+_xll.BInterpol(Boost!$R$6:$R$66,Boost!$AX$6:$AX$66,params!B4335,"cubic")</f>
        <v>#NAME?</v>
      </c>
      <c r="E4335" s="198" t="e">
        <f t="shared" ca="1" si="543"/>
        <v>#NAME?</v>
      </c>
      <c r="F4335" s="151" t="e">
        <f ca="1">+_xll.BInterpol(Boost!$R$6:$R$66,Boost!$AY$6:$AY$66,params!B4335,"cubic")</f>
        <v>#NAME?</v>
      </c>
      <c r="G4335" s="151" t="e">
        <f ca="1">_xll.BInterpol(cf!$A$2:$A$68,cf!$B$2:$B$68,params!B4335,"cubic")/100</f>
        <v>#NAME?</v>
      </c>
      <c r="H4335" s="199" t="e">
        <f t="shared" ca="1" si="544"/>
        <v>#NAME?</v>
      </c>
      <c r="I4335" s="152">
        <f t="shared" si="547"/>
        <v>0.25083797717500733</v>
      </c>
      <c r="J4335" s="152">
        <f t="shared" si="545"/>
        <v>4.9945799696526905E-5</v>
      </c>
      <c r="K4335" s="3" t="e">
        <f t="shared" ca="1" si="541"/>
        <v>#NAME?</v>
      </c>
      <c r="L4335" s="153" t="e">
        <f t="shared" ca="1" si="546"/>
        <v>#NAME?</v>
      </c>
      <c r="M4335" s="195" t="e">
        <f ca="1">_xll.BInterpol(cf!$A$2:$A$68,cf!$C$2:$C$68,params!B4335,"cubic")</f>
        <v>#NAME?</v>
      </c>
      <c r="N4335" s="195" t="e">
        <f ca="1">+_xll.BInterpol(#REF!,#REF!,params!B4335,"cubic")</f>
        <v>#NAME?</v>
      </c>
      <c r="O4335" s="153" t="e">
        <f t="shared" ca="1" si="542"/>
        <v>#NAME?</v>
      </c>
    </row>
    <row r="4336" spans="1:15">
      <c r="A4336">
        <v>4333</v>
      </c>
      <c r="B4336">
        <f t="shared" si="540"/>
        <v>17.332000000000001</v>
      </c>
      <c r="C4336" s="151" t="e">
        <f ca="1">+_xll.BInterpol(Boost!$R$6:$R$66,Boost!$AZ$6:$AZ$66,params!B4336,"cubic")</f>
        <v>#NAME?</v>
      </c>
      <c r="D4336" s="151" t="e">
        <f ca="1">+_xll.BInterpol(Boost!$R$6:$R$66,Boost!$AX$6:$AX$66,params!B4336,"cubic")</f>
        <v>#NAME?</v>
      </c>
      <c r="E4336" s="198" t="e">
        <f t="shared" ca="1" si="543"/>
        <v>#NAME?</v>
      </c>
      <c r="F4336" s="151" t="e">
        <f ca="1">+_xll.BInterpol(Boost!$R$6:$R$66,Boost!$AY$6:$AY$66,params!B4336,"cubic")</f>
        <v>#NAME?</v>
      </c>
      <c r="G4336" s="151" t="e">
        <f ca="1">_xll.BInterpol(cf!$A$2:$A$68,cf!$B$2:$B$68,params!B4336,"cubic")/100</f>
        <v>#NAME?</v>
      </c>
      <c r="H4336" s="199" t="e">
        <f t="shared" ca="1" si="544"/>
        <v>#NAME?</v>
      </c>
      <c r="I4336" s="152">
        <f t="shared" si="547"/>
        <v>0.25088791964509483</v>
      </c>
      <c r="J4336" s="152">
        <f t="shared" si="545"/>
        <v>4.9942470087493973E-5</v>
      </c>
      <c r="K4336" s="3" t="e">
        <f t="shared" ca="1" si="541"/>
        <v>#NAME?</v>
      </c>
      <c r="L4336" s="153" t="e">
        <f t="shared" ca="1" si="546"/>
        <v>#NAME?</v>
      </c>
      <c r="M4336" s="195" t="e">
        <f ca="1">_xll.BInterpol(cf!$A$2:$A$68,cf!$C$2:$C$68,params!B4336,"cubic")</f>
        <v>#NAME?</v>
      </c>
      <c r="N4336" s="195" t="e">
        <f ca="1">+_xll.BInterpol(#REF!,#REF!,params!B4336,"cubic")</f>
        <v>#NAME?</v>
      </c>
      <c r="O4336" s="153" t="e">
        <f t="shared" ca="1" si="542"/>
        <v>#NAME?</v>
      </c>
    </row>
    <row r="4337" spans="1:15">
      <c r="A4337">
        <v>4334</v>
      </c>
      <c r="B4337">
        <f t="shared" si="540"/>
        <v>17.335999999999999</v>
      </c>
      <c r="C4337" s="151" t="e">
        <f ca="1">+_xll.BInterpol(Boost!$R$6:$R$66,Boost!$AZ$6:$AZ$66,params!B4337,"cubic")</f>
        <v>#NAME?</v>
      </c>
      <c r="D4337" s="151" t="e">
        <f ca="1">+_xll.BInterpol(Boost!$R$6:$R$66,Boost!$AX$6:$AX$66,params!B4337,"cubic")</f>
        <v>#NAME?</v>
      </c>
      <c r="E4337" s="198" t="e">
        <f t="shared" ca="1" si="543"/>
        <v>#NAME?</v>
      </c>
      <c r="F4337" s="151" t="e">
        <f ca="1">+_xll.BInterpol(Boost!$R$6:$R$66,Boost!$AY$6:$AY$66,params!B4337,"cubic")</f>
        <v>#NAME?</v>
      </c>
      <c r="G4337" s="151" t="e">
        <f ca="1">_xll.BInterpol(cf!$A$2:$A$68,cf!$B$2:$B$68,params!B4337,"cubic")/100</f>
        <v>#NAME?</v>
      </c>
      <c r="H4337" s="199" t="e">
        <f t="shared" ca="1" si="544"/>
        <v>#NAME?</v>
      </c>
      <c r="I4337" s="152">
        <f t="shared" si="547"/>
        <v>0.25093785878579522</v>
      </c>
      <c r="J4337" s="152">
        <f t="shared" si="545"/>
        <v>4.9939140700394624E-5</v>
      </c>
      <c r="K4337" s="3" t="e">
        <f t="shared" ca="1" si="541"/>
        <v>#NAME?</v>
      </c>
      <c r="L4337" s="153" t="e">
        <f t="shared" ca="1" si="546"/>
        <v>#NAME?</v>
      </c>
      <c r="M4337" s="195" t="e">
        <f ca="1">_xll.BInterpol(cf!$A$2:$A$68,cf!$C$2:$C$68,params!B4337,"cubic")</f>
        <v>#NAME?</v>
      </c>
      <c r="N4337" s="195" t="e">
        <f ca="1">+_xll.BInterpol(#REF!,#REF!,params!B4337,"cubic")</f>
        <v>#NAME?</v>
      </c>
      <c r="O4337" s="153" t="e">
        <f t="shared" ca="1" si="542"/>
        <v>#NAME?</v>
      </c>
    </row>
    <row r="4338" spans="1:15">
      <c r="A4338">
        <v>4335</v>
      </c>
      <c r="B4338">
        <f t="shared" si="540"/>
        <v>17.34</v>
      </c>
      <c r="C4338" s="151" t="e">
        <f ca="1">+_xll.BInterpol(Boost!$R$6:$R$66,Boost!$AZ$6:$AZ$66,params!B4338,"cubic")</f>
        <v>#NAME?</v>
      </c>
      <c r="D4338" s="151" t="e">
        <f ca="1">+_xll.BInterpol(Boost!$R$6:$R$66,Boost!$AX$6:$AX$66,params!B4338,"cubic")</f>
        <v>#NAME?</v>
      </c>
      <c r="E4338" s="198" t="e">
        <f t="shared" ca="1" si="543"/>
        <v>#NAME?</v>
      </c>
      <c r="F4338" s="151" t="e">
        <f ca="1">+_xll.BInterpol(Boost!$R$6:$R$66,Boost!$AY$6:$AY$66,params!B4338,"cubic")</f>
        <v>#NAME?</v>
      </c>
      <c r="G4338" s="151" t="e">
        <f ca="1">_xll.BInterpol(cf!$A$2:$A$68,cf!$B$2:$B$68,params!B4338,"cubic")/100</f>
        <v>#NAME?</v>
      </c>
      <c r="H4338" s="199" t="e">
        <f t="shared" ca="1" si="544"/>
        <v>#NAME?</v>
      </c>
      <c r="I4338" s="152">
        <f t="shared" si="547"/>
        <v>0.25098779459733067</v>
      </c>
      <c r="J4338" s="152">
        <f t="shared" si="545"/>
        <v>4.9935811535450902E-5</v>
      </c>
      <c r="K4338" s="3" t="e">
        <f t="shared" ca="1" si="541"/>
        <v>#NAME?</v>
      </c>
      <c r="L4338" s="153" t="e">
        <f t="shared" ca="1" si="546"/>
        <v>#NAME?</v>
      </c>
      <c r="M4338" s="195" t="e">
        <f ca="1">_xll.BInterpol(cf!$A$2:$A$68,cf!$C$2:$C$68,params!B4338,"cubic")</f>
        <v>#NAME?</v>
      </c>
      <c r="N4338" s="195" t="e">
        <f ca="1">+_xll.BInterpol(#REF!,#REF!,params!B4338,"cubic")</f>
        <v>#NAME?</v>
      </c>
      <c r="O4338" s="153" t="e">
        <f t="shared" ca="1" si="542"/>
        <v>#NAME?</v>
      </c>
    </row>
    <row r="4339" spans="1:15">
      <c r="A4339">
        <v>4336</v>
      </c>
      <c r="B4339">
        <f t="shared" si="540"/>
        <v>17.344000000000001</v>
      </c>
      <c r="C4339" s="151" t="e">
        <f ca="1">+_xll.BInterpol(Boost!$R$6:$R$66,Boost!$AZ$6:$AZ$66,params!B4339,"cubic")</f>
        <v>#NAME?</v>
      </c>
      <c r="D4339" s="151" t="e">
        <f ca="1">+_xll.BInterpol(Boost!$R$6:$R$66,Boost!$AX$6:$AX$66,params!B4339,"cubic")</f>
        <v>#NAME?</v>
      </c>
      <c r="E4339" s="198" t="e">
        <f t="shared" ca="1" si="543"/>
        <v>#NAME?</v>
      </c>
      <c r="F4339" s="151" t="e">
        <f ca="1">+_xll.BInterpol(Boost!$R$6:$R$66,Boost!$AY$6:$AY$66,params!B4339,"cubic")</f>
        <v>#NAME?</v>
      </c>
      <c r="G4339" s="151" t="e">
        <f ca="1">_xll.BInterpol(cf!$A$2:$A$68,cf!$B$2:$B$68,params!B4339,"cubic")/100</f>
        <v>#NAME?</v>
      </c>
      <c r="H4339" s="199" t="e">
        <f t="shared" ca="1" si="544"/>
        <v>#NAME?</v>
      </c>
      <c r="I4339" s="152">
        <f t="shared" si="547"/>
        <v>0.25103772707992289</v>
      </c>
      <c r="J4339" s="152">
        <f t="shared" si="545"/>
        <v>4.9932482592218719E-5</v>
      </c>
      <c r="K4339" s="3" t="e">
        <f t="shared" ca="1" si="541"/>
        <v>#NAME?</v>
      </c>
      <c r="L4339" s="153" t="e">
        <f t="shared" ca="1" si="546"/>
        <v>#NAME?</v>
      </c>
      <c r="M4339" s="195" t="e">
        <f ca="1">_xll.BInterpol(cf!$A$2:$A$68,cf!$C$2:$C$68,params!B4339,"cubic")</f>
        <v>#NAME?</v>
      </c>
      <c r="N4339" s="195" t="e">
        <f ca="1">+_xll.BInterpol(#REF!,#REF!,params!B4339,"cubic")</f>
        <v>#NAME?</v>
      </c>
      <c r="O4339" s="153" t="e">
        <f t="shared" ca="1" si="542"/>
        <v>#NAME?</v>
      </c>
    </row>
    <row r="4340" spans="1:15">
      <c r="A4340">
        <v>4337</v>
      </c>
      <c r="B4340">
        <f t="shared" si="540"/>
        <v>17.347999999999999</v>
      </c>
      <c r="C4340" s="151" t="e">
        <f ca="1">+_xll.BInterpol(Boost!$R$6:$R$66,Boost!$AZ$6:$AZ$66,params!B4340,"cubic")</f>
        <v>#NAME?</v>
      </c>
      <c r="D4340" s="151" t="e">
        <f ca="1">+_xll.BInterpol(Boost!$R$6:$R$66,Boost!$AX$6:$AX$66,params!B4340,"cubic")</f>
        <v>#NAME?</v>
      </c>
      <c r="E4340" s="198" t="e">
        <f t="shared" ca="1" si="543"/>
        <v>#NAME?</v>
      </c>
      <c r="F4340" s="151" t="e">
        <f ca="1">+_xll.BInterpol(Boost!$R$6:$R$66,Boost!$AY$6:$AY$66,params!B4340,"cubic")</f>
        <v>#NAME?</v>
      </c>
      <c r="G4340" s="151" t="e">
        <f ca="1">_xll.BInterpol(cf!$A$2:$A$68,cf!$B$2:$B$68,params!B4340,"cubic")/100</f>
        <v>#NAME?</v>
      </c>
      <c r="H4340" s="199" t="e">
        <f t="shared" ca="1" si="544"/>
        <v>#NAME?</v>
      </c>
      <c r="I4340" s="152">
        <f t="shared" si="547"/>
        <v>0.25108765623379403</v>
      </c>
      <c r="J4340" s="152">
        <f t="shared" si="545"/>
        <v>4.9929153871142162E-5</v>
      </c>
      <c r="K4340" s="3" t="e">
        <f t="shared" ca="1" si="541"/>
        <v>#NAME?</v>
      </c>
      <c r="L4340" s="153" t="e">
        <f t="shared" ca="1" si="546"/>
        <v>#NAME?</v>
      </c>
      <c r="M4340" s="195" t="e">
        <f ca="1">_xll.BInterpol(cf!$A$2:$A$68,cf!$C$2:$C$68,params!B4340,"cubic")</f>
        <v>#NAME?</v>
      </c>
      <c r="N4340" s="195" t="e">
        <f ca="1">+_xll.BInterpol(#REF!,#REF!,params!B4340,"cubic")</f>
        <v>#NAME?</v>
      </c>
      <c r="O4340" s="153" t="e">
        <f t="shared" ca="1" si="542"/>
        <v>#NAME?</v>
      </c>
    </row>
    <row r="4341" spans="1:15">
      <c r="A4341">
        <v>4338</v>
      </c>
      <c r="B4341">
        <f t="shared" si="540"/>
        <v>17.352</v>
      </c>
      <c r="C4341" s="151" t="e">
        <f ca="1">+_xll.BInterpol(Boost!$R$6:$R$66,Boost!$AZ$6:$AZ$66,params!B4341,"cubic")</f>
        <v>#NAME?</v>
      </c>
      <c r="D4341" s="151" t="e">
        <f ca="1">+_xll.BInterpol(Boost!$R$6:$R$66,Boost!$AX$6:$AX$66,params!B4341,"cubic")</f>
        <v>#NAME?</v>
      </c>
      <c r="E4341" s="198" t="e">
        <f t="shared" ca="1" si="543"/>
        <v>#NAME?</v>
      </c>
      <c r="F4341" s="151" t="e">
        <f ca="1">+_xll.BInterpol(Boost!$R$6:$R$66,Boost!$AY$6:$AY$66,params!B4341,"cubic")</f>
        <v>#NAME?</v>
      </c>
      <c r="G4341" s="151" t="e">
        <f ca="1">_xll.BInterpol(cf!$A$2:$A$68,cf!$B$2:$B$68,params!B4341,"cubic")/100</f>
        <v>#NAME?</v>
      </c>
      <c r="H4341" s="199" t="e">
        <f t="shared" ca="1" si="544"/>
        <v>#NAME?</v>
      </c>
      <c r="I4341" s="152">
        <f t="shared" si="547"/>
        <v>0.2511375820591657</v>
      </c>
      <c r="J4341" s="152">
        <f t="shared" si="545"/>
        <v>4.9925825371666122E-5</v>
      </c>
      <c r="K4341" s="3" t="e">
        <f t="shared" ca="1" si="541"/>
        <v>#NAME?</v>
      </c>
      <c r="L4341" s="153" t="e">
        <f t="shared" ca="1" si="546"/>
        <v>#NAME?</v>
      </c>
      <c r="M4341" s="195" t="e">
        <f ca="1">_xll.BInterpol(cf!$A$2:$A$68,cf!$C$2:$C$68,params!B4341,"cubic")</f>
        <v>#NAME?</v>
      </c>
      <c r="N4341" s="195" t="e">
        <f ca="1">+_xll.BInterpol(#REF!,#REF!,params!B4341,"cubic")</f>
        <v>#NAME?</v>
      </c>
      <c r="O4341" s="153" t="e">
        <f t="shared" ca="1" si="542"/>
        <v>#NAME?</v>
      </c>
    </row>
    <row r="4342" spans="1:15">
      <c r="A4342">
        <v>4339</v>
      </c>
      <c r="B4342">
        <f t="shared" si="540"/>
        <v>17.356000000000002</v>
      </c>
      <c r="C4342" s="151" t="e">
        <f ca="1">+_xll.BInterpol(Boost!$R$6:$R$66,Boost!$AZ$6:$AZ$66,params!B4342,"cubic")</f>
        <v>#NAME?</v>
      </c>
      <c r="D4342" s="151" t="e">
        <f ca="1">+_xll.BInterpol(Boost!$R$6:$R$66,Boost!$AX$6:$AX$66,params!B4342,"cubic")</f>
        <v>#NAME?</v>
      </c>
      <c r="E4342" s="198" t="e">
        <f t="shared" ca="1" si="543"/>
        <v>#NAME?</v>
      </c>
      <c r="F4342" s="151" t="e">
        <f ca="1">+_xll.BInterpol(Boost!$R$6:$R$66,Boost!$AY$6:$AY$66,params!B4342,"cubic")</f>
        <v>#NAME?</v>
      </c>
      <c r="G4342" s="151" t="e">
        <f ca="1">_xll.BInterpol(cf!$A$2:$A$68,cf!$B$2:$B$68,params!B4342,"cubic")/100</f>
        <v>#NAME?</v>
      </c>
      <c r="H4342" s="199" t="e">
        <f t="shared" ca="1" si="544"/>
        <v>#NAME?</v>
      </c>
      <c r="I4342" s="152">
        <f t="shared" si="547"/>
        <v>0.25118750455626004</v>
      </c>
      <c r="J4342" s="152">
        <f t="shared" si="545"/>
        <v>4.9922497094345708E-5</v>
      </c>
      <c r="K4342" s="3" t="e">
        <f t="shared" ca="1" si="541"/>
        <v>#NAME?</v>
      </c>
      <c r="L4342" s="153" t="e">
        <f t="shared" ca="1" si="546"/>
        <v>#NAME?</v>
      </c>
      <c r="M4342" s="195" t="e">
        <f ca="1">_xll.BInterpol(cf!$A$2:$A$68,cf!$C$2:$C$68,params!B4342,"cubic")</f>
        <v>#NAME?</v>
      </c>
      <c r="N4342" s="195" t="e">
        <f ca="1">+_xll.BInterpol(#REF!,#REF!,params!B4342,"cubic")</f>
        <v>#NAME?</v>
      </c>
      <c r="O4342" s="153" t="e">
        <f t="shared" ca="1" si="542"/>
        <v>#NAME?</v>
      </c>
    </row>
    <row r="4343" spans="1:15">
      <c r="A4343">
        <v>4340</v>
      </c>
      <c r="B4343">
        <f t="shared" si="540"/>
        <v>17.36</v>
      </c>
      <c r="C4343" s="151" t="e">
        <f ca="1">+_xll.BInterpol(Boost!$R$6:$R$66,Boost!$AZ$6:$AZ$66,params!B4343,"cubic")</f>
        <v>#NAME?</v>
      </c>
      <c r="D4343" s="151" t="e">
        <f ca="1">+_xll.BInterpol(Boost!$R$6:$R$66,Boost!$AX$6:$AX$66,params!B4343,"cubic")</f>
        <v>#NAME?</v>
      </c>
      <c r="E4343" s="198" t="e">
        <f t="shared" ca="1" si="543"/>
        <v>#NAME?</v>
      </c>
      <c r="F4343" s="151" t="e">
        <f ca="1">+_xll.BInterpol(Boost!$R$6:$R$66,Boost!$AY$6:$AY$66,params!B4343,"cubic")</f>
        <v>#NAME?</v>
      </c>
      <c r="G4343" s="151" t="e">
        <f ca="1">_xll.BInterpol(cf!$A$2:$A$68,cf!$B$2:$B$68,params!B4343,"cubic")/100</f>
        <v>#NAME?</v>
      </c>
      <c r="H4343" s="199" t="e">
        <f t="shared" ca="1" si="544"/>
        <v>#NAME?</v>
      </c>
      <c r="I4343" s="152">
        <f t="shared" si="547"/>
        <v>0.25123742372529878</v>
      </c>
      <c r="J4343" s="152">
        <f t="shared" si="545"/>
        <v>4.9919169038736833E-5</v>
      </c>
      <c r="K4343" s="3" t="e">
        <f t="shared" ca="1" si="541"/>
        <v>#NAME?</v>
      </c>
      <c r="L4343" s="153" t="e">
        <f t="shared" ca="1" si="546"/>
        <v>#NAME?</v>
      </c>
      <c r="M4343" s="195" t="e">
        <f ca="1">_xll.BInterpol(cf!$A$2:$A$68,cf!$C$2:$C$68,params!B4343,"cubic")</f>
        <v>#NAME?</v>
      </c>
      <c r="N4343" s="195" t="e">
        <f ca="1">+_xll.BInterpol(#REF!,#REF!,params!B4343,"cubic")</f>
        <v>#NAME?</v>
      </c>
      <c r="O4343" s="153" t="e">
        <f t="shared" ca="1" si="542"/>
        <v>#NAME?</v>
      </c>
    </row>
    <row r="4344" spans="1:15">
      <c r="A4344">
        <v>4341</v>
      </c>
      <c r="B4344">
        <f t="shared" si="540"/>
        <v>17.364000000000001</v>
      </c>
      <c r="C4344" s="151" t="e">
        <f ca="1">+_xll.BInterpol(Boost!$R$6:$R$66,Boost!$AZ$6:$AZ$66,params!B4344,"cubic")</f>
        <v>#NAME?</v>
      </c>
      <c r="D4344" s="151" t="e">
        <f ca="1">+_xll.BInterpol(Boost!$R$6:$R$66,Boost!$AX$6:$AX$66,params!B4344,"cubic")</f>
        <v>#NAME?</v>
      </c>
      <c r="E4344" s="198" t="e">
        <f t="shared" ca="1" si="543"/>
        <v>#NAME?</v>
      </c>
      <c r="F4344" s="151" t="e">
        <f ca="1">+_xll.BInterpol(Boost!$R$6:$R$66,Boost!$AY$6:$AY$66,params!B4344,"cubic")</f>
        <v>#NAME?</v>
      </c>
      <c r="G4344" s="151" t="e">
        <f ca="1">_xll.BInterpol(cf!$A$2:$A$68,cf!$B$2:$B$68,params!B4344,"cubic")/100</f>
        <v>#NAME?</v>
      </c>
      <c r="H4344" s="199" t="e">
        <f t="shared" ca="1" si="544"/>
        <v>#NAME?</v>
      </c>
      <c r="I4344" s="152">
        <f t="shared" si="547"/>
        <v>0.25128733956650395</v>
      </c>
      <c r="J4344" s="152">
        <f t="shared" si="545"/>
        <v>4.9915841205172562E-5</v>
      </c>
      <c r="K4344" s="3" t="e">
        <f t="shared" ca="1" si="541"/>
        <v>#NAME?</v>
      </c>
      <c r="L4344" s="153" t="e">
        <f t="shared" ca="1" si="546"/>
        <v>#NAME?</v>
      </c>
      <c r="M4344" s="195" t="e">
        <f ca="1">_xll.BInterpol(cf!$A$2:$A$68,cf!$C$2:$C$68,params!B4344,"cubic")</f>
        <v>#NAME?</v>
      </c>
      <c r="N4344" s="195" t="e">
        <f ca="1">+_xll.BInterpol(#REF!,#REF!,params!B4344,"cubic")</f>
        <v>#NAME?</v>
      </c>
      <c r="O4344" s="153" t="e">
        <f t="shared" ca="1" si="542"/>
        <v>#NAME?</v>
      </c>
    </row>
    <row r="4345" spans="1:15">
      <c r="A4345">
        <v>4342</v>
      </c>
      <c r="B4345">
        <f t="shared" si="540"/>
        <v>17.367999999999999</v>
      </c>
      <c r="C4345" s="151" t="e">
        <f ca="1">+_xll.BInterpol(Boost!$R$6:$R$66,Boost!$AZ$6:$AZ$66,params!B4345,"cubic")</f>
        <v>#NAME?</v>
      </c>
      <c r="D4345" s="151" t="e">
        <f ca="1">+_xll.BInterpol(Boost!$R$6:$R$66,Boost!$AX$6:$AX$66,params!B4345,"cubic")</f>
        <v>#NAME?</v>
      </c>
      <c r="E4345" s="198" t="e">
        <f t="shared" ca="1" si="543"/>
        <v>#NAME?</v>
      </c>
      <c r="F4345" s="151" t="e">
        <f ca="1">+_xll.BInterpol(Boost!$R$6:$R$66,Boost!$AY$6:$AY$66,params!B4345,"cubic")</f>
        <v>#NAME?</v>
      </c>
      <c r="G4345" s="151" t="e">
        <f ca="1">_xll.BInterpol(cf!$A$2:$A$68,cf!$B$2:$B$68,params!B4345,"cubic")/100</f>
        <v>#NAME?</v>
      </c>
      <c r="H4345" s="199" t="e">
        <f t="shared" ca="1" si="544"/>
        <v>#NAME?</v>
      </c>
      <c r="I4345" s="152">
        <f t="shared" si="547"/>
        <v>0.25133725208009727</v>
      </c>
      <c r="J4345" s="152">
        <f t="shared" si="545"/>
        <v>4.9912513593319829E-5</v>
      </c>
      <c r="K4345" s="3" t="e">
        <f t="shared" ca="1" si="541"/>
        <v>#NAME?</v>
      </c>
      <c r="L4345" s="153" t="e">
        <f t="shared" ca="1" si="546"/>
        <v>#NAME?</v>
      </c>
      <c r="M4345" s="195" t="e">
        <f ca="1">_xll.BInterpol(cf!$A$2:$A$68,cf!$C$2:$C$68,params!B4345,"cubic")</f>
        <v>#NAME?</v>
      </c>
      <c r="N4345" s="195" t="e">
        <f ca="1">+_xll.BInterpol(#REF!,#REF!,params!B4345,"cubic")</f>
        <v>#NAME?</v>
      </c>
      <c r="O4345" s="153" t="e">
        <f t="shared" ca="1" si="542"/>
        <v>#NAME?</v>
      </c>
    </row>
    <row r="4346" spans="1:15">
      <c r="A4346">
        <v>4343</v>
      </c>
      <c r="B4346">
        <f t="shared" si="540"/>
        <v>17.372</v>
      </c>
      <c r="C4346" s="151" t="e">
        <f ca="1">+_xll.BInterpol(Boost!$R$6:$R$66,Boost!$AZ$6:$AZ$66,params!B4346,"cubic")</f>
        <v>#NAME?</v>
      </c>
      <c r="D4346" s="151" t="e">
        <f ca="1">+_xll.BInterpol(Boost!$R$6:$R$66,Boost!$AX$6:$AX$66,params!B4346,"cubic")</f>
        <v>#NAME?</v>
      </c>
      <c r="E4346" s="198" t="e">
        <f t="shared" ca="1" si="543"/>
        <v>#NAME?</v>
      </c>
      <c r="F4346" s="151" t="e">
        <f ca="1">+_xll.BInterpol(Boost!$R$6:$R$66,Boost!$AY$6:$AY$66,params!B4346,"cubic")</f>
        <v>#NAME?</v>
      </c>
      <c r="G4346" s="151" t="e">
        <f ca="1">_xll.BInterpol(cf!$A$2:$A$68,cf!$B$2:$B$68,params!B4346,"cubic")/100</f>
        <v>#NAME?</v>
      </c>
      <c r="H4346" s="199" t="e">
        <f t="shared" ca="1" si="544"/>
        <v>#NAME?</v>
      </c>
      <c r="I4346" s="152">
        <f t="shared" si="547"/>
        <v>0.25138716126630056</v>
      </c>
      <c r="J4346" s="152">
        <f t="shared" si="545"/>
        <v>4.9909186203289657E-5</v>
      </c>
      <c r="K4346" s="3" t="e">
        <f t="shared" ca="1" si="541"/>
        <v>#NAME?</v>
      </c>
      <c r="L4346" s="153" t="e">
        <f t="shared" ca="1" si="546"/>
        <v>#NAME?</v>
      </c>
      <c r="M4346" s="195" t="e">
        <f ca="1">_xll.BInterpol(cf!$A$2:$A$68,cf!$C$2:$C$68,params!B4346,"cubic")</f>
        <v>#NAME?</v>
      </c>
      <c r="N4346" s="195" t="e">
        <f ca="1">+_xll.BInterpol(#REF!,#REF!,params!B4346,"cubic")</f>
        <v>#NAME?</v>
      </c>
      <c r="O4346" s="153" t="e">
        <f t="shared" ca="1" si="542"/>
        <v>#NAME?</v>
      </c>
    </row>
    <row r="4347" spans="1:15">
      <c r="A4347">
        <v>4344</v>
      </c>
      <c r="B4347">
        <f t="shared" si="540"/>
        <v>17.376000000000001</v>
      </c>
      <c r="C4347" s="151" t="e">
        <f ca="1">+_xll.BInterpol(Boost!$R$6:$R$66,Boost!$AZ$6:$AZ$66,params!B4347,"cubic")</f>
        <v>#NAME?</v>
      </c>
      <c r="D4347" s="151" t="e">
        <f ca="1">+_xll.BInterpol(Boost!$R$6:$R$66,Boost!$AX$6:$AX$66,params!B4347,"cubic")</f>
        <v>#NAME?</v>
      </c>
      <c r="E4347" s="198" t="e">
        <f t="shared" ca="1" si="543"/>
        <v>#NAME?</v>
      </c>
      <c r="F4347" s="151" t="e">
        <f ca="1">+_xll.BInterpol(Boost!$R$6:$R$66,Boost!$AY$6:$AY$66,params!B4347,"cubic")</f>
        <v>#NAME?</v>
      </c>
      <c r="G4347" s="151" t="e">
        <f ca="1">_xll.BInterpol(cf!$A$2:$A$68,cf!$B$2:$B$68,params!B4347,"cubic")/100</f>
        <v>#NAME?</v>
      </c>
      <c r="H4347" s="199" t="e">
        <f t="shared" ca="1" si="544"/>
        <v>#NAME?</v>
      </c>
      <c r="I4347" s="152">
        <f t="shared" si="547"/>
        <v>0.25143706712533576</v>
      </c>
      <c r="J4347" s="152">
        <f t="shared" si="545"/>
        <v>4.9905859035193068E-5</v>
      </c>
      <c r="K4347" s="3" t="e">
        <f t="shared" ca="1" si="541"/>
        <v>#NAME?</v>
      </c>
      <c r="L4347" s="153" t="e">
        <f t="shared" ca="1" si="546"/>
        <v>#NAME?</v>
      </c>
      <c r="M4347" s="195" t="e">
        <f ca="1">_xll.BInterpol(cf!$A$2:$A$68,cf!$C$2:$C$68,params!B4347,"cubic")</f>
        <v>#NAME?</v>
      </c>
      <c r="N4347" s="195" t="e">
        <f ca="1">+_xll.BInterpol(#REF!,#REF!,params!B4347,"cubic")</f>
        <v>#NAME?</v>
      </c>
      <c r="O4347" s="153" t="e">
        <f t="shared" ca="1" si="542"/>
        <v>#NAME?</v>
      </c>
    </row>
    <row r="4348" spans="1:15">
      <c r="A4348">
        <v>4345</v>
      </c>
      <c r="B4348">
        <f t="shared" si="540"/>
        <v>17.38</v>
      </c>
      <c r="C4348" s="151" t="e">
        <f ca="1">+_xll.BInterpol(Boost!$R$6:$R$66,Boost!$AZ$6:$AZ$66,params!B4348,"cubic")</f>
        <v>#NAME?</v>
      </c>
      <c r="D4348" s="151" t="e">
        <f ca="1">+_xll.BInterpol(Boost!$R$6:$R$66,Boost!$AX$6:$AX$66,params!B4348,"cubic")</f>
        <v>#NAME?</v>
      </c>
      <c r="E4348" s="198" t="e">
        <f t="shared" ca="1" si="543"/>
        <v>#NAME?</v>
      </c>
      <c r="F4348" s="151" t="e">
        <f ca="1">+_xll.BInterpol(Boost!$R$6:$R$66,Boost!$AY$6:$AY$66,params!B4348,"cubic")</f>
        <v>#NAME?</v>
      </c>
      <c r="G4348" s="151" t="e">
        <f ca="1">_xll.BInterpol(cf!$A$2:$A$68,cf!$B$2:$B$68,params!B4348,"cubic")/100</f>
        <v>#NAME?</v>
      </c>
      <c r="H4348" s="199" t="e">
        <f t="shared" ca="1" si="544"/>
        <v>#NAME?</v>
      </c>
      <c r="I4348" s="152">
        <f t="shared" si="547"/>
        <v>0.25148696965742445</v>
      </c>
      <c r="J4348" s="152">
        <f t="shared" si="545"/>
        <v>4.9902532088696994E-5</v>
      </c>
      <c r="K4348" s="3" t="e">
        <f t="shared" ca="1" si="541"/>
        <v>#NAME?</v>
      </c>
      <c r="L4348" s="153" t="e">
        <f t="shared" ca="1" si="546"/>
        <v>#NAME?</v>
      </c>
      <c r="M4348" s="195" t="e">
        <f ca="1">_xll.BInterpol(cf!$A$2:$A$68,cf!$C$2:$C$68,params!B4348,"cubic")</f>
        <v>#NAME?</v>
      </c>
      <c r="N4348" s="195" t="e">
        <f ca="1">+_xll.BInterpol(#REF!,#REF!,params!B4348,"cubic")</f>
        <v>#NAME?</v>
      </c>
      <c r="O4348" s="153" t="e">
        <f t="shared" ca="1" si="542"/>
        <v>#NAME?</v>
      </c>
    </row>
    <row r="4349" spans="1:15">
      <c r="A4349">
        <v>4346</v>
      </c>
      <c r="B4349">
        <f t="shared" si="540"/>
        <v>17.384</v>
      </c>
      <c r="C4349" s="151" t="e">
        <f ca="1">+_xll.BInterpol(Boost!$R$6:$R$66,Boost!$AZ$6:$AZ$66,params!B4349,"cubic")</f>
        <v>#NAME?</v>
      </c>
      <c r="D4349" s="151" t="e">
        <f ca="1">+_xll.BInterpol(Boost!$R$6:$R$66,Boost!$AX$6:$AX$66,params!B4349,"cubic")</f>
        <v>#NAME?</v>
      </c>
      <c r="E4349" s="198" t="e">
        <f t="shared" ca="1" si="543"/>
        <v>#NAME?</v>
      </c>
      <c r="F4349" s="151" t="e">
        <f ca="1">+_xll.BInterpol(Boost!$R$6:$R$66,Boost!$AY$6:$AY$66,params!B4349,"cubic")</f>
        <v>#NAME?</v>
      </c>
      <c r="G4349" s="151" t="e">
        <f ca="1">_xll.BInterpol(cf!$A$2:$A$68,cf!$B$2:$B$68,params!B4349,"cubic")/100</f>
        <v>#NAME?</v>
      </c>
      <c r="H4349" s="199" t="e">
        <f t="shared" ca="1" si="544"/>
        <v>#NAME?</v>
      </c>
      <c r="I4349" s="152">
        <f t="shared" si="547"/>
        <v>0.25153686886278859</v>
      </c>
      <c r="J4349" s="152">
        <f t="shared" si="545"/>
        <v>4.9899205364134502E-5</v>
      </c>
      <c r="K4349" s="3" t="e">
        <f t="shared" ca="1" si="541"/>
        <v>#NAME?</v>
      </c>
      <c r="L4349" s="153" t="e">
        <f t="shared" ca="1" si="546"/>
        <v>#NAME?</v>
      </c>
      <c r="M4349" s="195" t="e">
        <f ca="1">_xll.BInterpol(cf!$A$2:$A$68,cf!$C$2:$C$68,params!B4349,"cubic")</f>
        <v>#NAME?</v>
      </c>
      <c r="N4349" s="195" t="e">
        <f ca="1">+_xll.BInterpol(#REF!,#REF!,params!B4349,"cubic")</f>
        <v>#NAME?</v>
      </c>
      <c r="O4349" s="153" t="e">
        <f t="shared" ca="1" si="542"/>
        <v>#NAME?</v>
      </c>
    </row>
    <row r="4350" spans="1:15">
      <c r="A4350">
        <v>4347</v>
      </c>
      <c r="B4350">
        <f t="shared" si="540"/>
        <v>17.388000000000002</v>
      </c>
      <c r="C4350" s="151" t="e">
        <f ca="1">+_xll.BInterpol(Boost!$R$6:$R$66,Boost!$AZ$6:$AZ$66,params!B4350,"cubic")</f>
        <v>#NAME?</v>
      </c>
      <c r="D4350" s="151" t="e">
        <f ca="1">+_xll.BInterpol(Boost!$R$6:$R$66,Boost!$AX$6:$AX$66,params!B4350,"cubic")</f>
        <v>#NAME?</v>
      </c>
      <c r="E4350" s="198" t="e">
        <f t="shared" ca="1" si="543"/>
        <v>#NAME?</v>
      </c>
      <c r="F4350" s="151" t="e">
        <f ca="1">+_xll.BInterpol(Boost!$R$6:$R$66,Boost!$AY$6:$AY$66,params!B4350,"cubic")</f>
        <v>#NAME?</v>
      </c>
      <c r="G4350" s="151" t="e">
        <f ca="1">_xll.BInterpol(cf!$A$2:$A$68,cf!$B$2:$B$68,params!B4350,"cubic")/100</f>
        <v>#NAME?</v>
      </c>
      <c r="H4350" s="199" t="e">
        <f t="shared" ca="1" si="544"/>
        <v>#NAME?</v>
      </c>
      <c r="I4350" s="152">
        <f t="shared" si="547"/>
        <v>0.25158676474164998</v>
      </c>
      <c r="J4350" s="152">
        <f t="shared" si="545"/>
        <v>4.9895878861394571E-5</v>
      </c>
      <c r="K4350" s="3" t="e">
        <f t="shared" ca="1" si="541"/>
        <v>#NAME?</v>
      </c>
      <c r="L4350" s="153" t="e">
        <f t="shared" ca="1" si="546"/>
        <v>#NAME?</v>
      </c>
      <c r="M4350" s="195" t="e">
        <f ca="1">_xll.BInterpol(cf!$A$2:$A$68,cf!$C$2:$C$68,params!B4350,"cubic")</f>
        <v>#NAME?</v>
      </c>
      <c r="N4350" s="195" t="e">
        <f ca="1">+_xll.BInterpol(#REF!,#REF!,params!B4350,"cubic")</f>
        <v>#NAME?</v>
      </c>
      <c r="O4350" s="153" t="e">
        <f t="shared" ca="1" si="542"/>
        <v>#NAME?</v>
      </c>
    </row>
    <row r="4351" spans="1:15">
      <c r="A4351">
        <v>4348</v>
      </c>
      <c r="B4351">
        <f t="shared" si="540"/>
        <v>17.391999999999999</v>
      </c>
      <c r="C4351" s="151" t="e">
        <f ca="1">+_xll.BInterpol(Boost!$R$6:$R$66,Boost!$AZ$6:$AZ$66,params!B4351,"cubic")</f>
        <v>#NAME?</v>
      </c>
      <c r="D4351" s="151" t="e">
        <f ca="1">+_xll.BInterpol(Boost!$R$6:$R$66,Boost!$AX$6:$AX$66,params!B4351,"cubic")</f>
        <v>#NAME?</v>
      </c>
      <c r="E4351" s="198" t="e">
        <f t="shared" ca="1" si="543"/>
        <v>#NAME?</v>
      </c>
      <c r="F4351" s="151" t="e">
        <f ca="1">+_xll.BInterpol(Boost!$R$6:$R$66,Boost!$AY$6:$AY$66,params!B4351,"cubic")</f>
        <v>#NAME?</v>
      </c>
      <c r="G4351" s="151" t="e">
        <f ca="1">_xll.BInterpol(cf!$A$2:$A$68,cf!$B$2:$B$68,params!B4351,"cubic")/100</f>
        <v>#NAME?</v>
      </c>
      <c r="H4351" s="199" t="e">
        <f t="shared" ca="1" si="544"/>
        <v>#NAME?</v>
      </c>
      <c r="I4351" s="152">
        <f t="shared" si="547"/>
        <v>0.25163665729423035</v>
      </c>
      <c r="J4351" s="152">
        <f t="shared" si="545"/>
        <v>4.9892552580366178E-5</v>
      </c>
      <c r="K4351" s="3" t="e">
        <f t="shared" ca="1" si="541"/>
        <v>#NAME?</v>
      </c>
      <c r="L4351" s="153" t="e">
        <f t="shared" ca="1" si="546"/>
        <v>#NAME?</v>
      </c>
      <c r="M4351" s="195" t="e">
        <f ca="1">_xll.BInterpol(cf!$A$2:$A$68,cf!$C$2:$C$68,params!B4351,"cubic")</f>
        <v>#NAME?</v>
      </c>
      <c r="N4351" s="195" t="e">
        <f ca="1">+_xll.BInterpol(#REF!,#REF!,params!B4351,"cubic")</f>
        <v>#NAME?</v>
      </c>
      <c r="O4351" s="153" t="e">
        <f t="shared" ca="1" si="542"/>
        <v>#NAME?</v>
      </c>
    </row>
    <row r="4352" spans="1:15">
      <c r="A4352">
        <v>4349</v>
      </c>
      <c r="B4352">
        <f t="shared" si="540"/>
        <v>17.396000000000001</v>
      </c>
      <c r="C4352" s="151" t="e">
        <f ca="1">+_xll.BInterpol(Boost!$R$6:$R$66,Boost!$AZ$6:$AZ$66,params!B4352,"cubic")</f>
        <v>#NAME?</v>
      </c>
      <c r="D4352" s="151" t="e">
        <f ca="1">+_xll.BInterpol(Boost!$R$6:$R$66,Boost!$AX$6:$AX$66,params!B4352,"cubic")</f>
        <v>#NAME?</v>
      </c>
      <c r="E4352" s="198" t="e">
        <f t="shared" ca="1" si="543"/>
        <v>#NAME?</v>
      </c>
      <c r="F4352" s="151" t="e">
        <f ca="1">+_xll.BInterpol(Boost!$R$6:$R$66,Boost!$AY$6:$AY$66,params!B4352,"cubic")</f>
        <v>#NAME?</v>
      </c>
      <c r="G4352" s="151" t="e">
        <f ca="1">_xll.BInterpol(cf!$A$2:$A$68,cf!$B$2:$B$68,params!B4352,"cubic")/100</f>
        <v>#NAME?</v>
      </c>
      <c r="H4352" s="199" t="e">
        <f t="shared" ca="1" si="544"/>
        <v>#NAME?</v>
      </c>
      <c r="I4352" s="152">
        <f t="shared" si="547"/>
        <v>0.2516865465207514</v>
      </c>
      <c r="J4352" s="152">
        <f t="shared" si="545"/>
        <v>4.9889226521049324E-5</v>
      </c>
      <c r="K4352" s="3" t="e">
        <f t="shared" ca="1" si="541"/>
        <v>#NAME?</v>
      </c>
      <c r="L4352" s="153" t="e">
        <f t="shared" ca="1" si="546"/>
        <v>#NAME?</v>
      </c>
      <c r="M4352" s="195" t="e">
        <f ca="1">_xll.BInterpol(cf!$A$2:$A$68,cf!$C$2:$C$68,params!B4352,"cubic")</f>
        <v>#NAME?</v>
      </c>
      <c r="N4352" s="195" t="e">
        <f ca="1">+_xll.BInterpol(#REF!,#REF!,params!B4352,"cubic")</f>
        <v>#NAME?</v>
      </c>
      <c r="O4352" s="153" t="e">
        <f t="shared" ca="1" si="542"/>
        <v>#NAME?</v>
      </c>
    </row>
    <row r="4353" spans="1:15">
      <c r="A4353">
        <v>4350</v>
      </c>
      <c r="B4353">
        <f t="shared" si="540"/>
        <v>17.399999999999999</v>
      </c>
      <c r="C4353" s="151" t="e">
        <f ca="1">+_xll.BInterpol(Boost!$R$6:$R$66,Boost!$AZ$6:$AZ$66,params!B4353,"cubic")</f>
        <v>#NAME?</v>
      </c>
      <c r="D4353" s="151" t="e">
        <f ca="1">+_xll.BInterpol(Boost!$R$6:$R$66,Boost!$AX$6:$AX$66,params!B4353,"cubic")</f>
        <v>#NAME?</v>
      </c>
      <c r="E4353" s="198" t="e">
        <f t="shared" ca="1" si="543"/>
        <v>#NAME?</v>
      </c>
      <c r="F4353" s="151" t="e">
        <f ca="1">+_xll.BInterpol(Boost!$R$6:$R$66,Boost!$AY$6:$AY$66,params!B4353,"cubic")</f>
        <v>#NAME?</v>
      </c>
      <c r="G4353" s="151" t="e">
        <f ca="1">_xll.BInterpol(cf!$A$2:$A$68,cf!$B$2:$B$68,params!B4353,"cubic")/100</f>
        <v>#NAME?</v>
      </c>
      <c r="H4353" s="199" t="e">
        <f t="shared" ca="1" si="544"/>
        <v>#NAME?</v>
      </c>
      <c r="I4353" s="152">
        <f t="shared" si="547"/>
        <v>0.25173643242143473</v>
      </c>
      <c r="J4353" s="152">
        <f t="shared" si="545"/>
        <v>4.9885900683332984E-5</v>
      </c>
      <c r="K4353" s="3" t="e">
        <f t="shared" ca="1" si="541"/>
        <v>#NAME?</v>
      </c>
      <c r="L4353" s="153" t="e">
        <f t="shared" ca="1" si="546"/>
        <v>#NAME?</v>
      </c>
      <c r="M4353" s="195" t="e">
        <f ca="1">_xll.BInterpol(cf!$A$2:$A$68,cf!$C$2:$C$68,params!B4353,"cubic")</f>
        <v>#NAME?</v>
      </c>
      <c r="N4353" s="195" t="e">
        <f ca="1">+_xll.BInterpol(#REF!,#REF!,params!B4353,"cubic")</f>
        <v>#NAME?</v>
      </c>
      <c r="O4353" s="153" t="e">
        <f t="shared" ca="1" si="542"/>
        <v>#NAME?</v>
      </c>
    </row>
    <row r="4354" spans="1:15">
      <c r="A4354">
        <v>4351</v>
      </c>
      <c r="B4354">
        <f t="shared" si="540"/>
        <v>17.404</v>
      </c>
      <c r="C4354" s="151" t="e">
        <f ca="1">+_xll.BInterpol(Boost!$R$6:$R$66,Boost!$AZ$6:$AZ$66,params!B4354,"cubic")</f>
        <v>#NAME?</v>
      </c>
      <c r="D4354" s="151" t="e">
        <f ca="1">+_xll.BInterpol(Boost!$R$6:$R$66,Boost!$AX$6:$AX$66,params!B4354,"cubic")</f>
        <v>#NAME?</v>
      </c>
      <c r="E4354" s="198" t="e">
        <f t="shared" ca="1" si="543"/>
        <v>#NAME?</v>
      </c>
      <c r="F4354" s="151" t="e">
        <f ca="1">+_xll.BInterpol(Boost!$R$6:$R$66,Boost!$AY$6:$AY$66,params!B4354,"cubic")</f>
        <v>#NAME?</v>
      </c>
      <c r="G4354" s="151" t="e">
        <f ca="1">_xll.BInterpol(cf!$A$2:$A$68,cf!$B$2:$B$68,params!B4354,"cubic")/100</f>
        <v>#NAME?</v>
      </c>
      <c r="H4354" s="199" t="e">
        <f t="shared" ca="1" si="544"/>
        <v>#NAME?</v>
      </c>
      <c r="I4354" s="152">
        <f t="shared" si="547"/>
        <v>0.25178631499650239</v>
      </c>
      <c r="J4354" s="152">
        <f t="shared" si="545"/>
        <v>4.988257506766125E-5</v>
      </c>
      <c r="K4354" s="3" t="e">
        <f t="shared" ca="1" si="541"/>
        <v>#NAME?</v>
      </c>
      <c r="L4354" s="153" t="e">
        <f t="shared" ca="1" si="546"/>
        <v>#NAME?</v>
      </c>
      <c r="M4354" s="195" t="e">
        <f ca="1">_xll.BInterpol(cf!$A$2:$A$68,cf!$C$2:$C$68,params!B4354,"cubic")</f>
        <v>#NAME?</v>
      </c>
      <c r="N4354" s="195" t="e">
        <f ca="1">+_xll.BInterpol(#REF!,#REF!,params!B4354,"cubic")</f>
        <v>#NAME?</v>
      </c>
      <c r="O4354" s="153" t="e">
        <f t="shared" ca="1" si="542"/>
        <v>#NAME?</v>
      </c>
    </row>
    <row r="4355" spans="1:15">
      <c r="A4355">
        <v>4352</v>
      </c>
      <c r="B4355">
        <f t="shared" si="540"/>
        <v>17.408000000000001</v>
      </c>
      <c r="C4355" s="151" t="e">
        <f ca="1">+_xll.BInterpol(Boost!$R$6:$R$66,Boost!$AZ$6:$AZ$66,params!B4355,"cubic")</f>
        <v>#NAME?</v>
      </c>
      <c r="D4355" s="151" t="e">
        <f ca="1">+_xll.BInterpol(Boost!$R$6:$R$66,Boost!$AX$6:$AX$66,params!B4355,"cubic")</f>
        <v>#NAME?</v>
      </c>
      <c r="E4355" s="198" t="e">
        <f t="shared" ca="1" si="543"/>
        <v>#NAME?</v>
      </c>
      <c r="F4355" s="151" t="e">
        <f ca="1">+_xll.BInterpol(Boost!$R$6:$R$66,Boost!$AY$6:$AY$66,params!B4355,"cubic")</f>
        <v>#NAME?</v>
      </c>
      <c r="G4355" s="151" t="e">
        <f ca="1">_xll.BInterpol(cf!$A$2:$A$68,cf!$B$2:$B$68,params!B4355,"cubic")/100</f>
        <v>#NAME?</v>
      </c>
      <c r="H4355" s="199" t="e">
        <f t="shared" ca="1" si="544"/>
        <v>#NAME?</v>
      </c>
      <c r="I4355" s="152">
        <f t="shared" si="547"/>
        <v>0.25183619424617587</v>
      </c>
      <c r="J4355" s="152">
        <f t="shared" si="545"/>
        <v>4.9879249673479009E-5</v>
      </c>
      <c r="K4355" s="3" t="e">
        <f t="shared" ca="1" si="541"/>
        <v>#NAME?</v>
      </c>
      <c r="L4355" s="153" t="e">
        <f t="shared" ca="1" si="546"/>
        <v>#NAME?</v>
      </c>
      <c r="M4355" s="195" t="e">
        <f ca="1">_xll.BInterpol(cf!$A$2:$A$68,cf!$C$2:$C$68,params!B4355,"cubic")</f>
        <v>#NAME?</v>
      </c>
      <c r="N4355" s="195" t="e">
        <f ca="1">+_xll.BInterpol(#REF!,#REF!,params!B4355,"cubic")</f>
        <v>#NAME?</v>
      </c>
      <c r="O4355" s="153" t="e">
        <f t="shared" ca="1" si="542"/>
        <v>#NAME?</v>
      </c>
    </row>
    <row r="4356" spans="1:15">
      <c r="A4356">
        <v>4353</v>
      </c>
      <c r="B4356">
        <f t="shared" ref="B4356:B4419" si="548">+A4356/250</f>
        <v>17.411999999999999</v>
      </c>
      <c r="C4356" s="151" t="e">
        <f ca="1">+_xll.BInterpol(Boost!$R$6:$R$66,Boost!$AZ$6:$AZ$66,params!B4356,"cubic")</f>
        <v>#NAME?</v>
      </c>
      <c r="D4356" s="151" t="e">
        <f ca="1">+_xll.BInterpol(Boost!$R$6:$R$66,Boost!$AX$6:$AX$66,params!B4356,"cubic")</f>
        <v>#NAME?</v>
      </c>
      <c r="E4356" s="198" t="e">
        <f t="shared" ca="1" si="543"/>
        <v>#NAME?</v>
      </c>
      <c r="F4356" s="151" t="e">
        <f ca="1">+_xll.BInterpol(Boost!$R$6:$R$66,Boost!$AY$6:$AY$66,params!B4356,"cubic")</f>
        <v>#NAME?</v>
      </c>
      <c r="G4356" s="151" t="e">
        <f ca="1">_xll.BInterpol(cf!$A$2:$A$68,cf!$B$2:$B$68,params!B4356,"cubic")/100</f>
        <v>#NAME?</v>
      </c>
      <c r="H4356" s="199" t="e">
        <f t="shared" ca="1" si="544"/>
        <v>#NAME?</v>
      </c>
      <c r="I4356" s="152">
        <f t="shared" si="547"/>
        <v>0.25188607017067677</v>
      </c>
      <c r="J4356" s="152">
        <f t="shared" si="545"/>
        <v>4.9875924500897284E-5</v>
      </c>
      <c r="K4356" s="3" t="e">
        <f t="shared" ref="K4356:K4419" ca="1" si="549">+EXP(H4356*-B4356)</f>
        <v>#NAME?</v>
      </c>
      <c r="L4356" s="153" t="e">
        <f t="shared" ca="1" si="546"/>
        <v>#NAME?</v>
      </c>
      <c r="M4356" s="195" t="e">
        <f ca="1">_xll.BInterpol(cf!$A$2:$A$68,cf!$C$2:$C$68,params!B4356,"cubic")</f>
        <v>#NAME?</v>
      </c>
      <c r="N4356" s="195" t="e">
        <f ca="1">+_xll.BInterpol(#REF!,#REF!,params!B4356,"cubic")</f>
        <v>#NAME?</v>
      </c>
      <c r="O4356" s="153" t="e">
        <f t="shared" ref="O4356:O4419" ca="1" si="550">+EXP(-B4357*E4357)-EXP(-B4356*E4356)</f>
        <v>#NAME?</v>
      </c>
    </row>
    <row r="4357" spans="1:15">
      <c r="A4357">
        <v>4354</v>
      </c>
      <c r="B4357">
        <f t="shared" si="548"/>
        <v>17.416</v>
      </c>
      <c r="C4357" s="151" t="e">
        <f ca="1">+_xll.BInterpol(Boost!$R$6:$R$66,Boost!$AZ$6:$AZ$66,params!B4357,"cubic")</f>
        <v>#NAME?</v>
      </c>
      <c r="D4357" s="151" t="e">
        <f ca="1">+_xll.BInterpol(Boost!$R$6:$R$66,Boost!$AX$6:$AX$66,params!B4357,"cubic")</f>
        <v>#NAME?</v>
      </c>
      <c r="E4357" s="198" t="e">
        <f t="shared" ref="E4357:E4420" ca="1" si="551">-((1+C4357*B4357)/(1+C4356*B4356)-1)/(B4357-B4356)+((1+F4357*B4357)/(1+F4356*B4356)-1)/(B4357-B4356)</f>
        <v>#NAME?</v>
      </c>
      <c r="F4357" s="151" t="e">
        <f ca="1">+_xll.BInterpol(Boost!$R$6:$R$66,Boost!$AY$6:$AY$66,params!B4357,"cubic")</f>
        <v>#NAME?</v>
      </c>
      <c r="G4357" s="151" t="e">
        <f ca="1">_xll.BInterpol(cf!$A$2:$A$68,cf!$B$2:$B$68,params!B4357,"cubic")/100</f>
        <v>#NAME?</v>
      </c>
      <c r="H4357" s="199" t="e">
        <f t="shared" ref="H4357:H4420" ca="1" si="552">-((1+F4357*B4357)/(1+F4356*B4356)-1)/(B4357-B4356)+((1+G4357*B4357)/(1+G4356*B4356)-1)/(B4357-B4356)</f>
        <v>#NAME?</v>
      </c>
      <c r="I4357" s="152">
        <f t="shared" si="547"/>
        <v>0.25193594277022691</v>
      </c>
      <c r="J4357" s="152">
        <f t="shared" ref="J4357:J4420" si="553">+I4357-I4356</f>
        <v>4.9872599550138119E-5</v>
      </c>
      <c r="K4357" s="3" t="e">
        <f t="shared" ca="1" si="549"/>
        <v>#NAME?</v>
      </c>
      <c r="L4357" s="153" t="e">
        <f t="shared" ref="L4357:L4420" ca="1" si="554">+K4358-K4357</f>
        <v>#NAME?</v>
      </c>
      <c r="M4357" s="195" t="e">
        <f ca="1">_xll.BInterpol(cf!$A$2:$A$68,cf!$C$2:$C$68,params!B4357,"cubic")</f>
        <v>#NAME?</v>
      </c>
      <c r="N4357" s="195" t="e">
        <f ca="1">+_xll.BInterpol(#REF!,#REF!,params!B4357,"cubic")</f>
        <v>#NAME?</v>
      </c>
      <c r="O4357" s="153" t="e">
        <f t="shared" ca="1" si="550"/>
        <v>#NAME?</v>
      </c>
    </row>
    <row r="4358" spans="1:15">
      <c r="A4358">
        <v>4355</v>
      </c>
      <c r="B4358">
        <f t="shared" si="548"/>
        <v>17.420000000000002</v>
      </c>
      <c r="C4358" s="151" t="e">
        <f ca="1">+_xll.BInterpol(Boost!$R$6:$R$66,Boost!$AZ$6:$AZ$66,params!B4358,"cubic")</f>
        <v>#NAME?</v>
      </c>
      <c r="D4358" s="151" t="e">
        <f ca="1">+_xll.BInterpol(Boost!$R$6:$R$66,Boost!$AX$6:$AX$66,params!B4358,"cubic")</f>
        <v>#NAME?</v>
      </c>
      <c r="E4358" s="198" t="e">
        <f t="shared" ca="1" si="551"/>
        <v>#NAME?</v>
      </c>
      <c r="F4358" s="151" t="e">
        <f ca="1">+_xll.BInterpol(Boost!$R$6:$R$66,Boost!$AY$6:$AY$66,params!B4358,"cubic")</f>
        <v>#NAME?</v>
      </c>
      <c r="G4358" s="151" t="e">
        <f ca="1">_xll.BInterpol(cf!$A$2:$A$68,cf!$B$2:$B$68,params!B4358,"cubic")/100</f>
        <v>#NAME?</v>
      </c>
      <c r="H4358" s="199" t="e">
        <f t="shared" ca="1" si="552"/>
        <v>#NAME?</v>
      </c>
      <c r="I4358" s="152">
        <f t="shared" si="547"/>
        <v>0.251985812045048</v>
      </c>
      <c r="J4358" s="152">
        <f t="shared" si="553"/>
        <v>4.9869274821090492E-5</v>
      </c>
      <c r="K4358" s="3" t="e">
        <f t="shared" ca="1" si="549"/>
        <v>#NAME?</v>
      </c>
      <c r="L4358" s="153" t="e">
        <f t="shared" ca="1" si="554"/>
        <v>#NAME?</v>
      </c>
      <c r="M4358" s="195" t="e">
        <f ca="1">_xll.BInterpol(cf!$A$2:$A$68,cf!$C$2:$C$68,params!B4358,"cubic")</f>
        <v>#NAME?</v>
      </c>
      <c r="N4358" s="195" t="e">
        <f ca="1">+_xll.BInterpol(#REF!,#REF!,params!B4358,"cubic")</f>
        <v>#NAME?</v>
      </c>
      <c r="O4358" s="153" t="e">
        <f t="shared" ca="1" si="550"/>
        <v>#NAME?</v>
      </c>
    </row>
    <row r="4359" spans="1:15">
      <c r="A4359">
        <v>4356</v>
      </c>
      <c r="B4359">
        <f t="shared" si="548"/>
        <v>17.423999999999999</v>
      </c>
      <c r="C4359" s="151" t="e">
        <f ca="1">+_xll.BInterpol(Boost!$R$6:$R$66,Boost!$AZ$6:$AZ$66,params!B4359,"cubic")</f>
        <v>#NAME?</v>
      </c>
      <c r="D4359" s="151" t="e">
        <f ca="1">+_xll.BInterpol(Boost!$R$6:$R$66,Boost!$AX$6:$AX$66,params!B4359,"cubic")</f>
        <v>#NAME?</v>
      </c>
      <c r="E4359" s="198" t="e">
        <f t="shared" ca="1" si="551"/>
        <v>#NAME?</v>
      </c>
      <c r="F4359" s="151" t="e">
        <f ca="1">+_xll.BInterpol(Boost!$R$6:$R$66,Boost!$AY$6:$AY$66,params!B4359,"cubic")</f>
        <v>#NAME?</v>
      </c>
      <c r="G4359" s="151" t="e">
        <f ca="1">_xll.BInterpol(cf!$A$2:$A$68,cf!$B$2:$B$68,params!B4359,"cubic")/100</f>
        <v>#NAME?</v>
      </c>
      <c r="H4359" s="199" t="e">
        <f t="shared" ca="1" si="552"/>
        <v>#NAME?</v>
      </c>
      <c r="I4359" s="152">
        <f t="shared" si="547"/>
        <v>0.25203567799536153</v>
      </c>
      <c r="J4359" s="152">
        <f t="shared" si="553"/>
        <v>4.9865950313532359E-5</v>
      </c>
      <c r="K4359" s="3" t="e">
        <f t="shared" ca="1" si="549"/>
        <v>#NAME?</v>
      </c>
      <c r="L4359" s="153" t="e">
        <f t="shared" ca="1" si="554"/>
        <v>#NAME?</v>
      </c>
      <c r="M4359" s="195" t="e">
        <f ca="1">_xll.BInterpol(cf!$A$2:$A$68,cf!$C$2:$C$68,params!B4359,"cubic")</f>
        <v>#NAME?</v>
      </c>
      <c r="N4359" s="195" t="e">
        <f ca="1">+_xll.BInterpol(#REF!,#REF!,params!B4359,"cubic")</f>
        <v>#NAME?</v>
      </c>
      <c r="O4359" s="153" t="e">
        <f t="shared" ca="1" si="550"/>
        <v>#NAME?</v>
      </c>
    </row>
    <row r="4360" spans="1:15">
      <c r="A4360">
        <v>4357</v>
      </c>
      <c r="B4360">
        <f t="shared" si="548"/>
        <v>17.428000000000001</v>
      </c>
      <c r="C4360" s="151" t="e">
        <f ca="1">+_xll.BInterpol(Boost!$R$6:$R$66,Boost!$AZ$6:$AZ$66,params!B4360,"cubic")</f>
        <v>#NAME?</v>
      </c>
      <c r="D4360" s="151" t="e">
        <f ca="1">+_xll.BInterpol(Boost!$R$6:$R$66,Boost!$AX$6:$AX$66,params!B4360,"cubic")</f>
        <v>#NAME?</v>
      </c>
      <c r="E4360" s="198" t="e">
        <f t="shared" ca="1" si="551"/>
        <v>#NAME?</v>
      </c>
      <c r="F4360" s="151" t="e">
        <f ca="1">+_xll.BInterpol(Boost!$R$6:$R$66,Boost!$AY$6:$AY$66,params!B4360,"cubic")</f>
        <v>#NAME?</v>
      </c>
      <c r="G4360" s="151" t="e">
        <f ca="1">_xll.BInterpol(cf!$A$2:$A$68,cf!$B$2:$B$68,params!B4360,"cubic")/100</f>
        <v>#NAME?</v>
      </c>
      <c r="H4360" s="199" t="e">
        <f t="shared" ca="1" si="552"/>
        <v>#NAME?</v>
      </c>
      <c r="I4360" s="152">
        <f t="shared" si="547"/>
        <v>0.2520855406213891</v>
      </c>
      <c r="J4360" s="152">
        <f t="shared" si="553"/>
        <v>4.9862626027574741E-5</v>
      </c>
      <c r="K4360" s="3" t="e">
        <f t="shared" ca="1" si="549"/>
        <v>#NAME?</v>
      </c>
      <c r="L4360" s="153" t="e">
        <f t="shared" ca="1" si="554"/>
        <v>#NAME?</v>
      </c>
      <c r="M4360" s="195" t="e">
        <f ca="1">_xll.BInterpol(cf!$A$2:$A$68,cf!$C$2:$C$68,params!B4360,"cubic")</f>
        <v>#NAME?</v>
      </c>
      <c r="N4360" s="195" t="e">
        <f ca="1">+_xll.BInterpol(#REF!,#REF!,params!B4360,"cubic")</f>
        <v>#NAME?</v>
      </c>
      <c r="O4360" s="153" t="e">
        <f t="shared" ca="1" si="550"/>
        <v>#NAME?</v>
      </c>
    </row>
    <row r="4361" spans="1:15">
      <c r="A4361">
        <v>4358</v>
      </c>
      <c r="B4361">
        <f t="shared" si="548"/>
        <v>17.431999999999999</v>
      </c>
      <c r="C4361" s="151" t="e">
        <f ca="1">+_xll.BInterpol(Boost!$R$6:$R$66,Boost!$AZ$6:$AZ$66,params!B4361,"cubic")</f>
        <v>#NAME?</v>
      </c>
      <c r="D4361" s="151" t="e">
        <f ca="1">+_xll.BInterpol(Boost!$R$6:$R$66,Boost!$AX$6:$AX$66,params!B4361,"cubic")</f>
        <v>#NAME?</v>
      </c>
      <c r="E4361" s="198" t="e">
        <f t="shared" ca="1" si="551"/>
        <v>#NAME?</v>
      </c>
      <c r="F4361" s="151" t="e">
        <f ca="1">+_xll.BInterpol(Boost!$R$6:$R$66,Boost!$AY$6:$AY$66,params!B4361,"cubic")</f>
        <v>#NAME?</v>
      </c>
      <c r="G4361" s="151" t="e">
        <f ca="1">_xll.BInterpol(cf!$A$2:$A$68,cf!$B$2:$B$68,params!B4361,"cubic")/100</f>
        <v>#NAME?</v>
      </c>
      <c r="H4361" s="199" t="e">
        <f t="shared" ca="1" si="552"/>
        <v>#NAME?</v>
      </c>
      <c r="I4361" s="152">
        <f t="shared" si="547"/>
        <v>0.25213539992335254</v>
      </c>
      <c r="J4361" s="152">
        <f t="shared" si="553"/>
        <v>4.9859301963439684E-5</v>
      </c>
      <c r="K4361" s="3" t="e">
        <f t="shared" ca="1" si="549"/>
        <v>#NAME?</v>
      </c>
      <c r="L4361" s="153" t="e">
        <f t="shared" ca="1" si="554"/>
        <v>#NAME?</v>
      </c>
      <c r="M4361" s="195" t="e">
        <f ca="1">_xll.BInterpol(cf!$A$2:$A$68,cf!$C$2:$C$68,params!B4361,"cubic")</f>
        <v>#NAME?</v>
      </c>
      <c r="N4361" s="195" t="e">
        <f ca="1">+_xll.BInterpol(#REF!,#REF!,params!B4361,"cubic")</f>
        <v>#NAME?</v>
      </c>
      <c r="O4361" s="153" t="e">
        <f t="shared" ca="1" si="550"/>
        <v>#NAME?</v>
      </c>
    </row>
    <row r="4362" spans="1:15">
      <c r="A4362">
        <v>4359</v>
      </c>
      <c r="B4362">
        <f t="shared" si="548"/>
        <v>17.436</v>
      </c>
      <c r="C4362" s="151" t="e">
        <f ca="1">+_xll.BInterpol(Boost!$R$6:$R$66,Boost!$AZ$6:$AZ$66,params!B4362,"cubic")</f>
        <v>#NAME?</v>
      </c>
      <c r="D4362" s="151" t="e">
        <f ca="1">+_xll.BInterpol(Boost!$R$6:$R$66,Boost!$AX$6:$AX$66,params!B4362,"cubic")</f>
        <v>#NAME?</v>
      </c>
      <c r="E4362" s="198" t="e">
        <f t="shared" ca="1" si="551"/>
        <v>#NAME?</v>
      </c>
      <c r="F4362" s="151" t="e">
        <f ca="1">+_xll.BInterpol(Boost!$R$6:$R$66,Boost!$AY$6:$AY$66,params!B4362,"cubic")</f>
        <v>#NAME?</v>
      </c>
      <c r="G4362" s="151" t="e">
        <f ca="1">_xll.BInterpol(cf!$A$2:$A$68,cf!$B$2:$B$68,params!B4362,"cubic")/100</f>
        <v>#NAME?</v>
      </c>
      <c r="H4362" s="199" t="e">
        <f t="shared" ca="1" si="552"/>
        <v>#NAME?</v>
      </c>
      <c r="I4362" s="152">
        <f t="shared" si="547"/>
        <v>0.25218525590147323</v>
      </c>
      <c r="J4362" s="152">
        <f t="shared" si="553"/>
        <v>4.9855978120683098E-5</v>
      </c>
      <c r="K4362" s="3" t="e">
        <f t="shared" ca="1" si="549"/>
        <v>#NAME?</v>
      </c>
      <c r="L4362" s="153" t="e">
        <f t="shared" ca="1" si="554"/>
        <v>#NAME?</v>
      </c>
      <c r="M4362" s="195" t="e">
        <f ca="1">_xll.BInterpol(cf!$A$2:$A$68,cf!$C$2:$C$68,params!B4362,"cubic")</f>
        <v>#NAME?</v>
      </c>
      <c r="N4362" s="195" t="e">
        <f ca="1">+_xll.BInterpol(#REF!,#REF!,params!B4362,"cubic")</f>
        <v>#NAME?</v>
      </c>
      <c r="O4362" s="153" t="e">
        <f t="shared" ca="1" si="550"/>
        <v>#NAME?</v>
      </c>
    </row>
    <row r="4363" spans="1:15">
      <c r="A4363">
        <v>4360</v>
      </c>
      <c r="B4363">
        <f t="shared" si="548"/>
        <v>17.440000000000001</v>
      </c>
      <c r="C4363" s="151" t="e">
        <f ca="1">+_xll.BInterpol(Boost!$R$6:$R$66,Boost!$AZ$6:$AZ$66,params!B4363,"cubic")</f>
        <v>#NAME?</v>
      </c>
      <c r="D4363" s="151" t="e">
        <f ca="1">+_xll.BInterpol(Boost!$R$6:$R$66,Boost!$AX$6:$AX$66,params!B4363,"cubic")</f>
        <v>#NAME?</v>
      </c>
      <c r="E4363" s="198" t="e">
        <f t="shared" ca="1" si="551"/>
        <v>#NAME?</v>
      </c>
      <c r="F4363" s="151" t="e">
        <f ca="1">+_xll.BInterpol(Boost!$R$6:$R$66,Boost!$AY$6:$AY$66,params!B4363,"cubic")</f>
        <v>#NAME?</v>
      </c>
      <c r="G4363" s="151" t="e">
        <f ca="1">_xll.BInterpol(cf!$A$2:$A$68,cf!$B$2:$B$68,params!B4363,"cubic")/100</f>
        <v>#NAME?</v>
      </c>
      <c r="H4363" s="199" t="e">
        <f t="shared" ca="1" si="552"/>
        <v>#NAME?</v>
      </c>
      <c r="I4363" s="152">
        <f t="shared" si="547"/>
        <v>0.25223510855597286</v>
      </c>
      <c r="J4363" s="152">
        <f t="shared" si="553"/>
        <v>4.9852654499638049E-5</v>
      </c>
      <c r="K4363" s="3" t="e">
        <f t="shared" ca="1" si="549"/>
        <v>#NAME?</v>
      </c>
      <c r="L4363" s="153" t="e">
        <f t="shared" ca="1" si="554"/>
        <v>#NAME?</v>
      </c>
      <c r="M4363" s="195" t="e">
        <f ca="1">_xll.BInterpol(cf!$A$2:$A$68,cf!$C$2:$C$68,params!B4363,"cubic")</f>
        <v>#NAME?</v>
      </c>
      <c r="N4363" s="195" t="e">
        <f ca="1">+_xll.BInterpol(#REF!,#REF!,params!B4363,"cubic")</f>
        <v>#NAME?</v>
      </c>
      <c r="O4363" s="153" t="e">
        <f t="shared" ca="1" si="550"/>
        <v>#NAME?</v>
      </c>
    </row>
    <row r="4364" spans="1:15">
      <c r="A4364">
        <v>4361</v>
      </c>
      <c r="B4364">
        <f t="shared" si="548"/>
        <v>17.443999999999999</v>
      </c>
      <c r="C4364" s="151" t="e">
        <f ca="1">+_xll.BInterpol(Boost!$R$6:$R$66,Boost!$AZ$6:$AZ$66,params!B4364,"cubic")</f>
        <v>#NAME?</v>
      </c>
      <c r="D4364" s="151" t="e">
        <f ca="1">+_xll.BInterpol(Boost!$R$6:$R$66,Boost!$AX$6:$AX$66,params!B4364,"cubic")</f>
        <v>#NAME?</v>
      </c>
      <c r="E4364" s="198" t="e">
        <f t="shared" ca="1" si="551"/>
        <v>#NAME?</v>
      </c>
      <c r="F4364" s="151" t="e">
        <f ca="1">+_xll.BInterpol(Boost!$R$6:$R$66,Boost!$AY$6:$AY$66,params!B4364,"cubic")</f>
        <v>#NAME?</v>
      </c>
      <c r="G4364" s="151" t="e">
        <f ca="1">_xll.BInterpol(cf!$A$2:$A$68,cf!$B$2:$B$68,params!B4364,"cubic")/100</f>
        <v>#NAME?</v>
      </c>
      <c r="H4364" s="199" t="e">
        <f t="shared" ca="1" si="552"/>
        <v>#NAME?</v>
      </c>
      <c r="I4364" s="152">
        <f t="shared" si="547"/>
        <v>0.25228495788707295</v>
      </c>
      <c r="J4364" s="152">
        <f t="shared" si="553"/>
        <v>4.9849331100082495E-5</v>
      </c>
      <c r="K4364" s="3" t="e">
        <f t="shared" ca="1" si="549"/>
        <v>#NAME?</v>
      </c>
      <c r="L4364" s="153" t="e">
        <f t="shared" ca="1" si="554"/>
        <v>#NAME?</v>
      </c>
      <c r="M4364" s="195" t="e">
        <f ca="1">_xll.BInterpol(cf!$A$2:$A$68,cf!$C$2:$C$68,params!B4364,"cubic")</f>
        <v>#NAME?</v>
      </c>
      <c r="N4364" s="195" t="e">
        <f ca="1">+_xll.BInterpol(#REF!,#REF!,params!B4364,"cubic")</f>
        <v>#NAME?</v>
      </c>
      <c r="O4364" s="153" t="e">
        <f t="shared" ca="1" si="550"/>
        <v>#NAME?</v>
      </c>
    </row>
    <row r="4365" spans="1:15">
      <c r="A4365">
        <v>4362</v>
      </c>
      <c r="B4365">
        <f t="shared" si="548"/>
        <v>17.448</v>
      </c>
      <c r="C4365" s="151" t="e">
        <f ca="1">+_xll.BInterpol(Boost!$R$6:$R$66,Boost!$AZ$6:$AZ$66,params!B4365,"cubic")</f>
        <v>#NAME?</v>
      </c>
      <c r="D4365" s="151" t="e">
        <f ca="1">+_xll.BInterpol(Boost!$R$6:$R$66,Boost!$AX$6:$AX$66,params!B4365,"cubic")</f>
        <v>#NAME?</v>
      </c>
      <c r="E4365" s="198" t="e">
        <f t="shared" ca="1" si="551"/>
        <v>#NAME?</v>
      </c>
      <c r="F4365" s="151" t="e">
        <f ca="1">+_xll.BInterpol(Boost!$R$6:$R$66,Boost!$AY$6:$AY$66,params!B4365,"cubic")</f>
        <v>#NAME?</v>
      </c>
      <c r="G4365" s="151" t="e">
        <f ca="1">_xll.BInterpol(cf!$A$2:$A$68,cf!$B$2:$B$68,params!B4365,"cubic")/100</f>
        <v>#NAME?</v>
      </c>
      <c r="H4365" s="199" t="e">
        <f t="shared" ca="1" si="552"/>
        <v>#NAME?</v>
      </c>
      <c r="I4365" s="152">
        <f t="shared" si="547"/>
        <v>0.25233480389499507</v>
      </c>
      <c r="J4365" s="152">
        <f t="shared" si="553"/>
        <v>4.9846007922127455E-5</v>
      </c>
      <c r="K4365" s="3" t="e">
        <f t="shared" ca="1" si="549"/>
        <v>#NAME?</v>
      </c>
      <c r="L4365" s="153" t="e">
        <f t="shared" ca="1" si="554"/>
        <v>#NAME?</v>
      </c>
      <c r="M4365" s="195" t="e">
        <f ca="1">_xll.BInterpol(cf!$A$2:$A$68,cf!$C$2:$C$68,params!B4365,"cubic")</f>
        <v>#NAME?</v>
      </c>
      <c r="N4365" s="195" t="e">
        <f ca="1">+_xll.BInterpol(#REF!,#REF!,params!B4365,"cubic")</f>
        <v>#NAME?</v>
      </c>
      <c r="O4365" s="153" t="e">
        <f t="shared" ca="1" si="550"/>
        <v>#NAME?</v>
      </c>
    </row>
    <row r="4366" spans="1:15">
      <c r="A4366">
        <v>4363</v>
      </c>
      <c r="B4366">
        <f t="shared" si="548"/>
        <v>17.452000000000002</v>
      </c>
      <c r="C4366" s="151" t="e">
        <f ca="1">+_xll.BInterpol(Boost!$R$6:$R$66,Boost!$AZ$6:$AZ$66,params!B4366,"cubic")</f>
        <v>#NAME?</v>
      </c>
      <c r="D4366" s="151" t="e">
        <f ca="1">+_xll.BInterpol(Boost!$R$6:$R$66,Boost!$AX$6:$AX$66,params!B4366,"cubic")</f>
        <v>#NAME?</v>
      </c>
      <c r="E4366" s="198" t="e">
        <f t="shared" ca="1" si="551"/>
        <v>#NAME?</v>
      </c>
      <c r="F4366" s="151" t="e">
        <f ca="1">+_xll.BInterpol(Boost!$R$6:$R$66,Boost!$AY$6:$AY$66,params!B4366,"cubic")</f>
        <v>#NAME?</v>
      </c>
      <c r="G4366" s="151" t="e">
        <f ca="1">_xll.BInterpol(cf!$A$2:$A$68,cf!$B$2:$B$68,params!B4366,"cubic")/100</f>
        <v>#NAME?</v>
      </c>
      <c r="H4366" s="199" t="e">
        <f t="shared" ca="1" si="552"/>
        <v>#NAME?</v>
      </c>
      <c r="I4366" s="152">
        <f t="shared" si="547"/>
        <v>0.25238464657996085</v>
      </c>
      <c r="J4366" s="152">
        <f t="shared" si="553"/>
        <v>4.9842684965772932E-5</v>
      </c>
      <c r="K4366" s="3" t="e">
        <f t="shared" ca="1" si="549"/>
        <v>#NAME?</v>
      </c>
      <c r="L4366" s="153" t="e">
        <f t="shared" ca="1" si="554"/>
        <v>#NAME?</v>
      </c>
      <c r="M4366" s="195" t="e">
        <f ca="1">_xll.BInterpol(cf!$A$2:$A$68,cf!$C$2:$C$68,params!B4366,"cubic")</f>
        <v>#NAME?</v>
      </c>
      <c r="N4366" s="195" t="e">
        <f ca="1">+_xll.BInterpol(#REF!,#REF!,params!B4366,"cubic")</f>
        <v>#NAME?</v>
      </c>
      <c r="O4366" s="153" t="e">
        <f t="shared" ca="1" si="550"/>
        <v>#NAME?</v>
      </c>
    </row>
    <row r="4367" spans="1:15">
      <c r="A4367">
        <v>4364</v>
      </c>
      <c r="B4367">
        <f t="shared" si="548"/>
        <v>17.456</v>
      </c>
      <c r="C4367" s="151" t="e">
        <f ca="1">+_xll.BInterpol(Boost!$R$6:$R$66,Boost!$AZ$6:$AZ$66,params!B4367,"cubic")</f>
        <v>#NAME?</v>
      </c>
      <c r="D4367" s="151" t="e">
        <f ca="1">+_xll.BInterpol(Boost!$R$6:$R$66,Boost!$AX$6:$AX$66,params!B4367,"cubic")</f>
        <v>#NAME?</v>
      </c>
      <c r="E4367" s="198" t="e">
        <f t="shared" ca="1" si="551"/>
        <v>#NAME?</v>
      </c>
      <c r="F4367" s="151" t="e">
        <f ca="1">+_xll.BInterpol(Boost!$R$6:$R$66,Boost!$AY$6:$AY$66,params!B4367,"cubic")</f>
        <v>#NAME?</v>
      </c>
      <c r="G4367" s="151" t="e">
        <f ca="1">_xll.BInterpol(cf!$A$2:$A$68,cf!$B$2:$B$68,params!B4367,"cubic")/100</f>
        <v>#NAME?</v>
      </c>
      <c r="H4367" s="199" t="e">
        <f t="shared" ca="1" si="552"/>
        <v>#NAME?</v>
      </c>
      <c r="I4367" s="152">
        <f t="shared" si="547"/>
        <v>0.25243448594219153</v>
      </c>
      <c r="J4367" s="152">
        <f t="shared" si="553"/>
        <v>4.9839362230685857E-5</v>
      </c>
      <c r="K4367" s="3" t="e">
        <f t="shared" ca="1" si="549"/>
        <v>#NAME?</v>
      </c>
      <c r="L4367" s="153" t="e">
        <f t="shared" ca="1" si="554"/>
        <v>#NAME?</v>
      </c>
      <c r="M4367" s="195" t="e">
        <f ca="1">_xll.BInterpol(cf!$A$2:$A$68,cf!$C$2:$C$68,params!B4367,"cubic")</f>
        <v>#NAME?</v>
      </c>
      <c r="N4367" s="195" t="e">
        <f ca="1">+_xll.BInterpol(#REF!,#REF!,params!B4367,"cubic")</f>
        <v>#NAME?</v>
      </c>
      <c r="O4367" s="153" t="e">
        <f t="shared" ca="1" si="550"/>
        <v>#NAME?</v>
      </c>
    </row>
    <row r="4368" spans="1:15">
      <c r="A4368">
        <v>4365</v>
      </c>
      <c r="B4368">
        <f t="shared" si="548"/>
        <v>17.46</v>
      </c>
      <c r="C4368" s="151" t="e">
        <f ca="1">+_xll.BInterpol(Boost!$R$6:$R$66,Boost!$AZ$6:$AZ$66,params!B4368,"cubic")</f>
        <v>#NAME?</v>
      </c>
      <c r="D4368" s="151" t="e">
        <f ca="1">+_xll.BInterpol(Boost!$R$6:$R$66,Boost!$AX$6:$AX$66,params!B4368,"cubic")</f>
        <v>#NAME?</v>
      </c>
      <c r="E4368" s="198" t="e">
        <f t="shared" ca="1" si="551"/>
        <v>#NAME?</v>
      </c>
      <c r="F4368" s="151" t="e">
        <f ca="1">+_xll.BInterpol(Boost!$R$6:$R$66,Boost!$AY$6:$AY$66,params!B4368,"cubic")</f>
        <v>#NAME?</v>
      </c>
      <c r="G4368" s="151" t="e">
        <f ca="1">_xll.BInterpol(cf!$A$2:$A$68,cf!$B$2:$B$68,params!B4368,"cubic")/100</f>
        <v>#NAME?</v>
      </c>
      <c r="H4368" s="199" t="e">
        <f t="shared" ca="1" si="552"/>
        <v>#NAME?</v>
      </c>
      <c r="I4368" s="152">
        <f t="shared" ref="I4368:I4431" si="555">1-EXP($R$5*-1*B4368/(1-$R$6))</f>
        <v>0.25248432198190907</v>
      </c>
      <c r="J4368" s="152">
        <f t="shared" si="553"/>
        <v>4.9836039717532366E-5</v>
      </c>
      <c r="K4368" s="3" t="e">
        <f t="shared" ca="1" si="549"/>
        <v>#NAME?</v>
      </c>
      <c r="L4368" s="153" t="e">
        <f t="shared" ca="1" si="554"/>
        <v>#NAME?</v>
      </c>
      <c r="M4368" s="195" t="e">
        <f ca="1">_xll.BInterpol(cf!$A$2:$A$68,cf!$C$2:$C$68,params!B4368,"cubic")</f>
        <v>#NAME?</v>
      </c>
      <c r="N4368" s="195" t="e">
        <f ca="1">+_xll.BInterpol(#REF!,#REF!,params!B4368,"cubic")</f>
        <v>#NAME?</v>
      </c>
      <c r="O4368" s="153" t="e">
        <f t="shared" ca="1" si="550"/>
        <v>#NAME?</v>
      </c>
    </row>
    <row r="4369" spans="1:15">
      <c r="A4369">
        <v>4366</v>
      </c>
      <c r="B4369">
        <f t="shared" si="548"/>
        <v>17.463999999999999</v>
      </c>
      <c r="C4369" s="151" t="e">
        <f ca="1">+_xll.BInterpol(Boost!$R$6:$R$66,Boost!$AZ$6:$AZ$66,params!B4369,"cubic")</f>
        <v>#NAME?</v>
      </c>
      <c r="D4369" s="151" t="e">
        <f ca="1">+_xll.BInterpol(Boost!$R$6:$R$66,Boost!$AX$6:$AX$66,params!B4369,"cubic")</f>
        <v>#NAME?</v>
      </c>
      <c r="E4369" s="198" t="e">
        <f t="shared" ca="1" si="551"/>
        <v>#NAME?</v>
      </c>
      <c r="F4369" s="151" t="e">
        <f ca="1">+_xll.BInterpol(Boost!$R$6:$R$66,Boost!$AY$6:$AY$66,params!B4369,"cubic")</f>
        <v>#NAME?</v>
      </c>
      <c r="G4369" s="151" t="e">
        <f ca="1">_xll.BInterpol(cf!$A$2:$A$68,cf!$B$2:$B$68,params!B4369,"cubic")/100</f>
        <v>#NAME?</v>
      </c>
      <c r="H4369" s="199" t="e">
        <f t="shared" ca="1" si="552"/>
        <v>#NAME?</v>
      </c>
      <c r="I4369" s="152">
        <f t="shared" si="555"/>
        <v>0.25253415469933449</v>
      </c>
      <c r="J4369" s="152">
        <f t="shared" si="553"/>
        <v>4.9832717425424278E-5</v>
      </c>
      <c r="K4369" s="3" t="e">
        <f t="shared" ca="1" si="549"/>
        <v>#NAME?</v>
      </c>
      <c r="L4369" s="153" t="e">
        <f t="shared" ca="1" si="554"/>
        <v>#NAME?</v>
      </c>
      <c r="M4369" s="195" t="e">
        <f ca="1">_xll.BInterpol(cf!$A$2:$A$68,cf!$C$2:$C$68,params!B4369,"cubic")</f>
        <v>#NAME?</v>
      </c>
      <c r="N4369" s="195" t="e">
        <f ca="1">+_xll.BInterpol(#REF!,#REF!,params!B4369,"cubic")</f>
        <v>#NAME?</v>
      </c>
      <c r="O4369" s="153" t="e">
        <f t="shared" ca="1" si="550"/>
        <v>#NAME?</v>
      </c>
    </row>
    <row r="4370" spans="1:15">
      <c r="A4370">
        <v>4367</v>
      </c>
      <c r="B4370">
        <f t="shared" si="548"/>
        <v>17.468</v>
      </c>
      <c r="C4370" s="151" t="e">
        <f ca="1">+_xll.BInterpol(Boost!$R$6:$R$66,Boost!$AZ$6:$AZ$66,params!B4370,"cubic")</f>
        <v>#NAME?</v>
      </c>
      <c r="D4370" s="151" t="e">
        <f ca="1">+_xll.BInterpol(Boost!$R$6:$R$66,Boost!$AX$6:$AX$66,params!B4370,"cubic")</f>
        <v>#NAME?</v>
      </c>
      <c r="E4370" s="198" t="e">
        <f t="shared" ca="1" si="551"/>
        <v>#NAME?</v>
      </c>
      <c r="F4370" s="151" t="e">
        <f ca="1">+_xll.BInterpol(Boost!$R$6:$R$66,Boost!$AY$6:$AY$66,params!B4370,"cubic")</f>
        <v>#NAME?</v>
      </c>
      <c r="G4370" s="151" t="e">
        <f ca="1">_xll.BInterpol(cf!$A$2:$A$68,cf!$B$2:$B$68,params!B4370,"cubic")/100</f>
        <v>#NAME?</v>
      </c>
      <c r="H4370" s="199" t="e">
        <f t="shared" ca="1" si="552"/>
        <v>#NAME?</v>
      </c>
      <c r="I4370" s="152">
        <f t="shared" si="555"/>
        <v>0.25258398409468963</v>
      </c>
      <c r="J4370" s="152">
        <f t="shared" si="553"/>
        <v>4.982939535513875E-5</v>
      </c>
      <c r="K4370" s="3" t="e">
        <f t="shared" ca="1" si="549"/>
        <v>#NAME?</v>
      </c>
      <c r="L4370" s="153" t="e">
        <f t="shared" ca="1" si="554"/>
        <v>#NAME?</v>
      </c>
      <c r="M4370" s="195" t="e">
        <f ca="1">_xll.BInterpol(cf!$A$2:$A$68,cf!$C$2:$C$68,params!B4370,"cubic")</f>
        <v>#NAME?</v>
      </c>
      <c r="N4370" s="195" t="e">
        <f ca="1">+_xll.BInterpol(#REF!,#REF!,params!B4370,"cubic")</f>
        <v>#NAME?</v>
      </c>
      <c r="O4370" s="153" t="e">
        <f t="shared" ca="1" si="550"/>
        <v>#NAME?</v>
      </c>
    </row>
    <row r="4371" spans="1:15">
      <c r="A4371">
        <v>4368</v>
      </c>
      <c r="B4371">
        <f t="shared" si="548"/>
        <v>17.472000000000001</v>
      </c>
      <c r="C4371" s="151" t="e">
        <f ca="1">+_xll.BInterpol(Boost!$R$6:$R$66,Boost!$AZ$6:$AZ$66,params!B4371,"cubic")</f>
        <v>#NAME?</v>
      </c>
      <c r="D4371" s="151" t="e">
        <f ca="1">+_xll.BInterpol(Boost!$R$6:$R$66,Boost!$AX$6:$AX$66,params!B4371,"cubic")</f>
        <v>#NAME?</v>
      </c>
      <c r="E4371" s="198" t="e">
        <f t="shared" ca="1" si="551"/>
        <v>#NAME?</v>
      </c>
      <c r="F4371" s="151" t="e">
        <f ca="1">+_xll.BInterpol(Boost!$R$6:$R$66,Boost!$AY$6:$AY$66,params!B4371,"cubic")</f>
        <v>#NAME?</v>
      </c>
      <c r="G4371" s="151" t="e">
        <f ca="1">_xll.BInterpol(cf!$A$2:$A$68,cf!$B$2:$B$68,params!B4371,"cubic")/100</f>
        <v>#NAME?</v>
      </c>
      <c r="H4371" s="199" t="e">
        <f t="shared" ca="1" si="552"/>
        <v>#NAME?</v>
      </c>
      <c r="I4371" s="152">
        <f t="shared" si="555"/>
        <v>0.25263381016819564</v>
      </c>
      <c r="J4371" s="152">
        <f t="shared" si="553"/>
        <v>4.9826073506009649E-5</v>
      </c>
      <c r="K4371" s="3" t="e">
        <f t="shared" ca="1" si="549"/>
        <v>#NAME?</v>
      </c>
      <c r="L4371" s="153" t="e">
        <f t="shared" ca="1" si="554"/>
        <v>#NAME?</v>
      </c>
      <c r="M4371" s="195" t="e">
        <f ca="1">_xll.BInterpol(cf!$A$2:$A$68,cf!$C$2:$C$68,params!B4371,"cubic")</f>
        <v>#NAME?</v>
      </c>
      <c r="N4371" s="195" t="e">
        <f ca="1">+_xll.BInterpol(#REF!,#REF!,params!B4371,"cubic")</f>
        <v>#NAME?</v>
      </c>
      <c r="O4371" s="153" t="e">
        <f t="shared" ca="1" si="550"/>
        <v>#NAME?</v>
      </c>
    </row>
    <row r="4372" spans="1:15">
      <c r="A4372">
        <v>4369</v>
      </c>
      <c r="B4372">
        <f t="shared" si="548"/>
        <v>17.475999999999999</v>
      </c>
      <c r="C4372" s="151" t="e">
        <f ca="1">+_xll.BInterpol(Boost!$R$6:$R$66,Boost!$AZ$6:$AZ$66,params!B4372,"cubic")</f>
        <v>#NAME?</v>
      </c>
      <c r="D4372" s="151" t="e">
        <f ca="1">+_xll.BInterpol(Boost!$R$6:$R$66,Boost!$AX$6:$AX$66,params!B4372,"cubic")</f>
        <v>#NAME?</v>
      </c>
      <c r="E4372" s="198" t="e">
        <f t="shared" ca="1" si="551"/>
        <v>#NAME?</v>
      </c>
      <c r="F4372" s="151" t="e">
        <f ca="1">+_xll.BInterpol(Boost!$R$6:$R$66,Boost!$AY$6:$AY$66,params!B4372,"cubic")</f>
        <v>#NAME?</v>
      </c>
      <c r="G4372" s="151" t="e">
        <f ca="1">_xll.BInterpol(cf!$A$2:$A$68,cf!$B$2:$B$68,params!B4372,"cubic")/100</f>
        <v>#NAME?</v>
      </c>
      <c r="H4372" s="199" t="e">
        <f t="shared" ca="1" si="552"/>
        <v>#NAME?</v>
      </c>
      <c r="I4372" s="152">
        <f t="shared" si="555"/>
        <v>0.25268363292007434</v>
      </c>
      <c r="J4372" s="152">
        <f t="shared" si="553"/>
        <v>4.9822751878703109E-5</v>
      </c>
      <c r="K4372" s="3" t="e">
        <f t="shared" ca="1" si="549"/>
        <v>#NAME?</v>
      </c>
      <c r="L4372" s="153" t="e">
        <f t="shared" ca="1" si="554"/>
        <v>#NAME?</v>
      </c>
      <c r="M4372" s="195" t="e">
        <f ca="1">_xll.BInterpol(cf!$A$2:$A$68,cf!$C$2:$C$68,params!B4372,"cubic")</f>
        <v>#NAME?</v>
      </c>
      <c r="N4372" s="195" t="e">
        <f ca="1">+_xll.BInterpol(#REF!,#REF!,params!B4372,"cubic")</f>
        <v>#NAME?</v>
      </c>
      <c r="O4372" s="153" t="e">
        <f t="shared" ca="1" si="550"/>
        <v>#NAME?</v>
      </c>
    </row>
    <row r="4373" spans="1:15">
      <c r="A4373">
        <v>4370</v>
      </c>
      <c r="B4373">
        <f t="shared" si="548"/>
        <v>17.48</v>
      </c>
      <c r="C4373" s="151" t="e">
        <f ca="1">+_xll.BInterpol(Boost!$R$6:$R$66,Boost!$AZ$6:$AZ$66,params!B4373,"cubic")</f>
        <v>#NAME?</v>
      </c>
      <c r="D4373" s="151" t="e">
        <f ca="1">+_xll.BInterpol(Boost!$R$6:$R$66,Boost!$AX$6:$AX$66,params!B4373,"cubic")</f>
        <v>#NAME?</v>
      </c>
      <c r="E4373" s="198" t="e">
        <f t="shared" ca="1" si="551"/>
        <v>#NAME?</v>
      </c>
      <c r="F4373" s="151" t="e">
        <f ca="1">+_xll.BInterpol(Boost!$R$6:$R$66,Boost!$AY$6:$AY$66,params!B4373,"cubic")</f>
        <v>#NAME?</v>
      </c>
      <c r="G4373" s="151" t="e">
        <f ca="1">_xll.BInterpol(cf!$A$2:$A$68,cf!$B$2:$B$68,params!B4373,"cubic")/100</f>
        <v>#NAME?</v>
      </c>
      <c r="H4373" s="199" t="e">
        <f t="shared" ca="1" si="552"/>
        <v>#NAME?</v>
      </c>
      <c r="I4373" s="152">
        <f t="shared" si="555"/>
        <v>0.25273345235054689</v>
      </c>
      <c r="J4373" s="152">
        <f t="shared" si="553"/>
        <v>4.9819430472552995E-5</v>
      </c>
      <c r="K4373" s="3" t="e">
        <f t="shared" ca="1" si="549"/>
        <v>#NAME?</v>
      </c>
      <c r="L4373" s="153" t="e">
        <f t="shared" ca="1" si="554"/>
        <v>#NAME?</v>
      </c>
      <c r="M4373" s="195" t="e">
        <f ca="1">_xll.BInterpol(cf!$A$2:$A$68,cf!$C$2:$C$68,params!B4373,"cubic")</f>
        <v>#NAME?</v>
      </c>
      <c r="N4373" s="195" t="e">
        <f ca="1">+_xll.BInterpol(#REF!,#REF!,params!B4373,"cubic")</f>
        <v>#NAME?</v>
      </c>
      <c r="O4373" s="153" t="e">
        <f t="shared" ca="1" si="550"/>
        <v>#NAME?</v>
      </c>
    </row>
    <row r="4374" spans="1:15">
      <c r="A4374">
        <v>4371</v>
      </c>
      <c r="B4374">
        <f t="shared" si="548"/>
        <v>17.484000000000002</v>
      </c>
      <c r="C4374" s="151" t="e">
        <f ca="1">+_xll.BInterpol(Boost!$R$6:$R$66,Boost!$AZ$6:$AZ$66,params!B4374,"cubic")</f>
        <v>#NAME?</v>
      </c>
      <c r="D4374" s="151" t="e">
        <f ca="1">+_xll.BInterpol(Boost!$R$6:$R$66,Boost!$AX$6:$AX$66,params!B4374,"cubic")</f>
        <v>#NAME?</v>
      </c>
      <c r="E4374" s="198" t="e">
        <f t="shared" ca="1" si="551"/>
        <v>#NAME?</v>
      </c>
      <c r="F4374" s="151" t="e">
        <f ca="1">+_xll.BInterpol(Boost!$R$6:$R$66,Boost!$AY$6:$AY$66,params!B4374,"cubic")</f>
        <v>#NAME?</v>
      </c>
      <c r="G4374" s="151" t="e">
        <f ca="1">_xll.BInterpol(cf!$A$2:$A$68,cf!$B$2:$B$68,params!B4374,"cubic")/100</f>
        <v>#NAME?</v>
      </c>
      <c r="H4374" s="199" t="e">
        <f t="shared" ca="1" si="552"/>
        <v>#NAME?</v>
      </c>
      <c r="I4374" s="152">
        <f t="shared" si="555"/>
        <v>0.25278326845983468</v>
      </c>
      <c r="J4374" s="152">
        <f t="shared" si="553"/>
        <v>4.9816109287781352E-5</v>
      </c>
      <c r="K4374" s="3" t="e">
        <f t="shared" ca="1" si="549"/>
        <v>#NAME?</v>
      </c>
      <c r="L4374" s="153" t="e">
        <f t="shared" ca="1" si="554"/>
        <v>#NAME?</v>
      </c>
      <c r="M4374" s="195" t="e">
        <f ca="1">_xll.BInterpol(cf!$A$2:$A$68,cf!$C$2:$C$68,params!B4374,"cubic")</f>
        <v>#NAME?</v>
      </c>
      <c r="N4374" s="195" t="e">
        <f ca="1">+_xll.BInterpol(#REF!,#REF!,params!B4374,"cubic")</f>
        <v>#NAME?</v>
      </c>
      <c r="O4374" s="153" t="e">
        <f t="shared" ca="1" si="550"/>
        <v>#NAME?</v>
      </c>
    </row>
    <row r="4375" spans="1:15">
      <c r="A4375">
        <v>4372</v>
      </c>
      <c r="B4375">
        <f t="shared" si="548"/>
        <v>17.488</v>
      </c>
      <c r="C4375" s="151" t="e">
        <f ca="1">+_xll.BInterpol(Boost!$R$6:$R$66,Boost!$AZ$6:$AZ$66,params!B4375,"cubic")</f>
        <v>#NAME?</v>
      </c>
      <c r="D4375" s="151" t="e">
        <f ca="1">+_xll.BInterpol(Boost!$R$6:$R$66,Boost!$AX$6:$AX$66,params!B4375,"cubic")</f>
        <v>#NAME?</v>
      </c>
      <c r="E4375" s="198" t="e">
        <f t="shared" ca="1" si="551"/>
        <v>#NAME?</v>
      </c>
      <c r="F4375" s="151" t="e">
        <f ca="1">+_xll.BInterpol(Boost!$R$6:$R$66,Boost!$AY$6:$AY$66,params!B4375,"cubic")</f>
        <v>#NAME?</v>
      </c>
      <c r="G4375" s="151" t="e">
        <f ca="1">_xll.BInterpol(cf!$A$2:$A$68,cf!$B$2:$B$68,params!B4375,"cubic")/100</f>
        <v>#NAME?</v>
      </c>
      <c r="H4375" s="199" t="e">
        <f t="shared" ca="1" si="552"/>
        <v>#NAME?</v>
      </c>
      <c r="I4375" s="152">
        <f t="shared" si="555"/>
        <v>0.25283308124815929</v>
      </c>
      <c r="J4375" s="152">
        <f t="shared" si="553"/>
        <v>4.9812788324610224E-5</v>
      </c>
      <c r="K4375" s="3" t="e">
        <f t="shared" ca="1" si="549"/>
        <v>#NAME?</v>
      </c>
      <c r="L4375" s="153" t="e">
        <f t="shared" ca="1" si="554"/>
        <v>#NAME?</v>
      </c>
      <c r="M4375" s="195" t="e">
        <f ca="1">_xll.BInterpol(cf!$A$2:$A$68,cf!$C$2:$C$68,params!B4375,"cubic")</f>
        <v>#NAME?</v>
      </c>
      <c r="N4375" s="195" t="e">
        <f ca="1">+_xll.BInterpol(#REF!,#REF!,params!B4375,"cubic")</f>
        <v>#NAME?</v>
      </c>
      <c r="O4375" s="153" t="e">
        <f t="shared" ca="1" si="550"/>
        <v>#NAME?</v>
      </c>
    </row>
    <row r="4376" spans="1:15">
      <c r="A4376">
        <v>4373</v>
      </c>
      <c r="B4376">
        <f t="shared" si="548"/>
        <v>17.492000000000001</v>
      </c>
      <c r="C4376" s="151" t="e">
        <f ca="1">+_xll.BInterpol(Boost!$R$6:$R$66,Boost!$AZ$6:$AZ$66,params!B4376,"cubic")</f>
        <v>#NAME?</v>
      </c>
      <c r="D4376" s="151" t="e">
        <f ca="1">+_xll.BInterpol(Boost!$R$6:$R$66,Boost!$AX$6:$AX$66,params!B4376,"cubic")</f>
        <v>#NAME?</v>
      </c>
      <c r="E4376" s="198" t="e">
        <f t="shared" ca="1" si="551"/>
        <v>#NAME?</v>
      </c>
      <c r="F4376" s="151" t="e">
        <f ca="1">+_xll.BInterpol(Boost!$R$6:$R$66,Boost!$AY$6:$AY$66,params!B4376,"cubic")</f>
        <v>#NAME?</v>
      </c>
      <c r="G4376" s="151" t="e">
        <f ca="1">_xll.BInterpol(cf!$A$2:$A$68,cf!$B$2:$B$68,params!B4376,"cubic")/100</f>
        <v>#NAME?</v>
      </c>
      <c r="H4376" s="199" t="e">
        <f t="shared" ca="1" si="552"/>
        <v>#NAME?</v>
      </c>
      <c r="I4376" s="152">
        <f t="shared" si="555"/>
        <v>0.2528828907157421</v>
      </c>
      <c r="J4376" s="152">
        <f t="shared" si="553"/>
        <v>4.9809467582817568E-5</v>
      </c>
      <c r="K4376" s="3" t="e">
        <f t="shared" ca="1" si="549"/>
        <v>#NAME?</v>
      </c>
      <c r="L4376" s="153" t="e">
        <f t="shared" ca="1" si="554"/>
        <v>#NAME?</v>
      </c>
      <c r="M4376" s="195" t="e">
        <f ca="1">_xll.BInterpol(cf!$A$2:$A$68,cf!$C$2:$C$68,params!B4376,"cubic")</f>
        <v>#NAME?</v>
      </c>
      <c r="N4376" s="195" t="e">
        <f ca="1">+_xll.BInterpol(#REF!,#REF!,params!B4376,"cubic")</f>
        <v>#NAME?</v>
      </c>
      <c r="O4376" s="153" t="e">
        <f t="shared" ca="1" si="550"/>
        <v>#NAME?</v>
      </c>
    </row>
    <row r="4377" spans="1:15">
      <c r="A4377">
        <v>4374</v>
      </c>
      <c r="B4377">
        <f t="shared" si="548"/>
        <v>17.495999999999999</v>
      </c>
      <c r="C4377" s="151" t="e">
        <f ca="1">+_xll.BInterpol(Boost!$R$6:$R$66,Boost!$AZ$6:$AZ$66,params!B4377,"cubic")</f>
        <v>#NAME?</v>
      </c>
      <c r="D4377" s="151" t="e">
        <f ca="1">+_xll.BInterpol(Boost!$R$6:$R$66,Boost!$AX$6:$AX$66,params!B4377,"cubic")</f>
        <v>#NAME?</v>
      </c>
      <c r="E4377" s="198" t="e">
        <f t="shared" ca="1" si="551"/>
        <v>#NAME?</v>
      </c>
      <c r="F4377" s="151" t="e">
        <f ca="1">+_xll.BInterpol(Boost!$R$6:$R$66,Boost!$AY$6:$AY$66,params!B4377,"cubic")</f>
        <v>#NAME?</v>
      </c>
      <c r="G4377" s="151" t="e">
        <f ca="1">_xll.BInterpol(cf!$A$2:$A$68,cf!$B$2:$B$68,params!B4377,"cubic")/100</f>
        <v>#NAME?</v>
      </c>
      <c r="H4377" s="199" t="e">
        <f t="shared" ca="1" si="552"/>
        <v>#NAME?</v>
      </c>
      <c r="I4377" s="152">
        <f t="shared" si="555"/>
        <v>0.25293269686280428</v>
      </c>
      <c r="J4377" s="152">
        <f t="shared" si="553"/>
        <v>4.9806147062181338E-5</v>
      </c>
      <c r="K4377" s="3" t="e">
        <f t="shared" ca="1" si="549"/>
        <v>#NAME?</v>
      </c>
      <c r="L4377" s="153" t="e">
        <f t="shared" ca="1" si="554"/>
        <v>#NAME?</v>
      </c>
      <c r="M4377" s="195" t="e">
        <f ca="1">_xll.BInterpol(cf!$A$2:$A$68,cf!$C$2:$C$68,params!B4377,"cubic")</f>
        <v>#NAME?</v>
      </c>
      <c r="N4377" s="195" t="e">
        <f ca="1">+_xll.BInterpol(#REF!,#REF!,params!B4377,"cubic")</f>
        <v>#NAME?</v>
      </c>
      <c r="O4377" s="153" t="e">
        <f t="shared" ca="1" si="550"/>
        <v>#NAME?</v>
      </c>
    </row>
    <row r="4378" spans="1:15">
      <c r="A4378">
        <v>4375</v>
      </c>
      <c r="B4378">
        <f t="shared" si="548"/>
        <v>17.5</v>
      </c>
      <c r="C4378" s="151" t="e">
        <f ca="1">+_xll.BInterpol(Boost!$R$6:$R$66,Boost!$AZ$6:$AZ$66,params!B4378,"cubic")</f>
        <v>#NAME?</v>
      </c>
      <c r="D4378" s="151" t="e">
        <f ca="1">+_xll.BInterpol(Boost!$R$6:$R$66,Boost!$AX$6:$AX$66,params!B4378,"cubic")</f>
        <v>#NAME?</v>
      </c>
      <c r="E4378" s="198" t="e">
        <f t="shared" ca="1" si="551"/>
        <v>#NAME?</v>
      </c>
      <c r="F4378" s="151" t="e">
        <f ca="1">+_xll.BInterpol(Boost!$R$6:$R$66,Boost!$AY$6:$AY$66,params!B4378,"cubic")</f>
        <v>#NAME?</v>
      </c>
      <c r="G4378" s="151" t="e">
        <f ca="1">_xll.BInterpol(cf!$A$2:$A$68,cf!$B$2:$B$68,params!B4378,"cubic")/100</f>
        <v>#NAME?</v>
      </c>
      <c r="H4378" s="199" t="e">
        <f t="shared" ca="1" si="552"/>
        <v>#NAME?</v>
      </c>
      <c r="I4378" s="152">
        <f t="shared" si="555"/>
        <v>0.25298249968956743</v>
      </c>
      <c r="J4378" s="152">
        <f t="shared" si="553"/>
        <v>4.9802826763145625E-5</v>
      </c>
      <c r="K4378" s="3" t="e">
        <f t="shared" ca="1" si="549"/>
        <v>#NAME?</v>
      </c>
      <c r="L4378" s="153" t="e">
        <f t="shared" ca="1" si="554"/>
        <v>#NAME?</v>
      </c>
      <c r="M4378" s="195" t="e">
        <f ca="1">_xll.BInterpol(cf!$A$2:$A$68,cf!$C$2:$C$68,params!B4378,"cubic")</f>
        <v>#NAME?</v>
      </c>
      <c r="N4378" s="195" t="e">
        <f ca="1">+_xll.BInterpol(#REF!,#REF!,params!B4378,"cubic")</f>
        <v>#NAME?</v>
      </c>
      <c r="O4378" s="153" t="e">
        <f t="shared" ca="1" si="550"/>
        <v>#NAME?</v>
      </c>
    </row>
    <row r="4379" spans="1:15">
      <c r="A4379">
        <v>4376</v>
      </c>
      <c r="B4379">
        <f t="shared" si="548"/>
        <v>17.504000000000001</v>
      </c>
      <c r="C4379" s="151" t="e">
        <f ca="1">+_xll.BInterpol(Boost!$R$6:$R$66,Boost!$AZ$6:$AZ$66,params!B4379,"cubic")</f>
        <v>#NAME?</v>
      </c>
      <c r="D4379" s="151" t="e">
        <f ca="1">+_xll.BInterpol(Boost!$R$6:$R$66,Boost!$AX$6:$AX$66,params!B4379,"cubic")</f>
        <v>#NAME?</v>
      </c>
      <c r="E4379" s="198" t="e">
        <f t="shared" ca="1" si="551"/>
        <v>#NAME?</v>
      </c>
      <c r="F4379" s="151" t="e">
        <f ca="1">+_xll.BInterpol(Boost!$R$6:$R$66,Boost!$AY$6:$AY$66,params!B4379,"cubic")</f>
        <v>#NAME?</v>
      </c>
      <c r="G4379" s="151" t="e">
        <f ca="1">_xll.BInterpol(cf!$A$2:$A$68,cf!$B$2:$B$68,params!B4379,"cubic")/100</f>
        <v>#NAME?</v>
      </c>
      <c r="H4379" s="199" t="e">
        <f t="shared" ca="1" si="552"/>
        <v>#NAME?</v>
      </c>
      <c r="I4379" s="152">
        <f t="shared" si="555"/>
        <v>0.25303229919625292</v>
      </c>
      <c r="J4379" s="152">
        <f t="shared" si="553"/>
        <v>4.9799506685488382E-5</v>
      </c>
      <c r="K4379" s="3" t="e">
        <f t="shared" ca="1" si="549"/>
        <v>#NAME?</v>
      </c>
      <c r="L4379" s="153" t="e">
        <f t="shared" ca="1" si="554"/>
        <v>#NAME?</v>
      </c>
      <c r="M4379" s="195" t="e">
        <f ca="1">_xll.BInterpol(cf!$A$2:$A$68,cf!$C$2:$C$68,params!B4379,"cubic")</f>
        <v>#NAME?</v>
      </c>
      <c r="N4379" s="195" t="e">
        <f ca="1">+_xll.BInterpol(#REF!,#REF!,params!B4379,"cubic")</f>
        <v>#NAME?</v>
      </c>
      <c r="O4379" s="153" t="e">
        <f t="shared" ca="1" si="550"/>
        <v>#NAME?</v>
      </c>
    </row>
    <row r="4380" spans="1:15">
      <c r="A4380">
        <v>4377</v>
      </c>
      <c r="B4380">
        <f t="shared" si="548"/>
        <v>17.507999999999999</v>
      </c>
      <c r="C4380" s="151" t="e">
        <f ca="1">+_xll.BInterpol(Boost!$R$6:$R$66,Boost!$AZ$6:$AZ$66,params!B4380,"cubic")</f>
        <v>#NAME?</v>
      </c>
      <c r="D4380" s="151" t="e">
        <f ca="1">+_xll.BInterpol(Boost!$R$6:$R$66,Boost!$AX$6:$AX$66,params!B4380,"cubic")</f>
        <v>#NAME?</v>
      </c>
      <c r="E4380" s="198" t="e">
        <f t="shared" ca="1" si="551"/>
        <v>#NAME?</v>
      </c>
      <c r="F4380" s="151" t="e">
        <f ca="1">+_xll.BInterpol(Boost!$R$6:$R$66,Boost!$AY$6:$AY$66,params!B4380,"cubic")</f>
        <v>#NAME?</v>
      </c>
      <c r="G4380" s="151" t="e">
        <f ca="1">_xll.BInterpol(cf!$A$2:$A$68,cf!$B$2:$B$68,params!B4380,"cubic")/100</f>
        <v>#NAME?</v>
      </c>
      <c r="H4380" s="199" t="e">
        <f t="shared" ca="1" si="552"/>
        <v>#NAME?</v>
      </c>
      <c r="I4380" s="152">
        <f t="shared" si="555"/>
        <v>0.2530820953830818</v>
      </c>
      <c r="J4380" s="152">
        <f t="shared" si="553"/>
        <v>4.9796186828876543E-5</v>
      </c>
      <c r="K4380" s="3" t="e">
        <f t="shared" ca="1" si="549"/>
        <v>#NAME?</v>
      </c>
      <c r="L4380" s="153" t="e">
        <f t="shared" ca="1" si="554"/>
        <v>#NAME?</v>
      </c>
      <c r="M4380" s="195" t="e">
        <f ca="1">_xll.BInterpol(cf!$A$2:$A$68,cf!$C$2:$C$68,params!B4380,"cubic")</f>
        <v>#NAME?</v>
      </c>
      <c r="N4380" s="195" t="e">
        <f ca="1">+_xll.BInterpol(#REF!,#REF!,params!B4380,"cubic")</f>
        <v>#NAME?</v>
      </c>
      <c r="O4380" s="153" t="e">
        <f t="shared" ca="1" si="550"/>
        <v>#NAME?</v>
      </c>
    </row>
    <row r="4381" spans="1:15">
      <c r="A4381">
        <v>4378</v>
      </c>
      <c r="B4381">
        <f t="shared" si="548"/>
        <v>17.512</v>
      </c>
      <c r="C4381" s="151" t="e">
        <f ca="1">+_xll.BInterpol(Boost!$R$6:$R$66,Boost!$AZ$6:$AZ$66,params!B4381,"cubic")</f>
        <v>#NAME?</v>
      </c>
      <c r="D4381" s="151" t="e">
        <f ca="1">+_xll.BInterpol(Boost!$R$6:$R$66,Boost!$AX$6:$AX$66,params!B4381,"cubic")</f>
        <v>#NAME?</v>
      </c>
      <c r="E4381" s="198" t="e">
        <f t="shared" ca="1" si="551"/>
        <v>#NAME?</v>
      </c>
      <c r="F4381" s="151" t="e">
        <f ca="1">+_xll.BInterpol(Boost!$R$6:$R$66,Boost!$AY$6:$AY$66,params!B4381,"cubic")</f>
        <v>#NAME?</v>
      </c>
      <c r="G4381" s="151" t="e">
        <f ca="1">_xll.BInterpol(cf!$A$2:$A$68,cf!$B$2:$B$68,params!B4381,"cubic")/100</f>
        <v>#NAME?</v>
      </c>
      <c r="H4381" s="199" t="e">
        <f t="shared" ca="1" si="552"/>
        <v>#NAME?</v>
      </c>
      <c r="I4381" s="152">
        <f t="shared" si="555"/>
        <v>0.25313188825027555</v>
      </c>
      <c r="J4381" s="152">
        <f t="shared" si="553"/>
        <v>4.9792867193754198E-5</v>
      </c>
      <c r="K4381" s="3" t="e">
        <f t="shared" ca="1" si="549"/>
        <v>#NAME?</v>
      </c>
      <c r="L4381" s="153" t="e">
        <f t="shared" ca="1" si="554"/>
        <v>#NAME?</v>
      </c>
      <c r="M4381" s="195" t="e">
        <f ca="1">_xll.BInterpol(cf!$A$2:$A$68,cf!$C$2:$C$68,params!B4381,"cubic")</f>
        <v>#NAME?</v>
      </c>
      <c r="N4381" s="195" t="e">
        <f ca="1">+_xll.BInterpol(#REF!,#REF!,params!B4381,"cubic")</f>
        <v>#NAME?</v>
      </c>
      <c r="O4381" s="153" t="e">
        <f t="shared" ca="1" si="550"/>
        <v>#NAME?</v>
      </c>
    </row>
    <row r="4382" spans="1:15">
      <c r="A4382">
        <v>4379</v>
      </c>
      <c r="B4382">
        <f t="shared" si="548"/>
        <v>17.515999999999998</v>
      </c>
      <c r="C4382" s="151" t="e">
        <f ca="1">+_xll.BInterpol(Boost!$R$6:$R$66,Boost!$AZ$6:$AZ$66,params!B4382,"cubic")</f>
        <v>#NAME?</v>
      </c>
      <c r="D4382" s="151" t="e">
        <f ca="1">+_xll.BInterpol(Boost!$R$6:$R$66,Boost!$AX$6:$AX$66,params!B4382,"cubic")</f>
        <v>#NAME?</v>
      </c>
      <c r="E4382" s="198" t="e">
        <f t="shared" ca="1" si="551"/>
        <v>#NAME?</v>
      </c>
      <c r="F4382" s="151" t="e">
        <f ca="1">+_xll.BInterpol(Boost!$R$6:$R$66,Boost!$AY$6:$AY$66,params!B4382,"cubic")</f>
        <v>#NAME?</v>
      </c>
      <c r="G4382" s="151" t="e">
        <f ca="1">_xll.BInterpol(cf!$A$2:$A$68,cf!$B$2:$B$68,params!B4382,"cubic")/100</f>
        <v>#NAME?</v>
      </c>
      <c r="H4382" s="199" t="e">
        <f t="shared" ca="1" si="552"/>
        <v>#NAME?</v>
      </c>
      <c r="I4382" s="152">
        <f t="shared" si="555"/>
        <v>0.25318167779805545</v>
      </c>
      <c r="J4382" s="152">
        <f t="shared" si="553"/>
        <v>4.9789547779899301E-5</v>
      </c>
      <c r="K4382" s="3" t="e">
        <f t="shared" ca="1" si="549"/>
        <v>#NAME?</v>
      </c>
      <c r="L4382" s="153" t="e">
        <f t="shared" ca="1" si="554"/>
        <v>#NAME?</v>
      </c>
      <c r="M4382" s="195" t="e">
        <f ca="1">_xll.BInterpol(cf!$A$2:$A$68,cf!$C$2:$C$68,params!B4382,"cubic")</f>
        <v>#NAME?</v>
      </c>
      <c r="N4382" s="195" t="e">
        <f ca="1">+_xll.BInterpol(#REF!,#REF!,params!B4382,"cubic")</f>
        <v>#NAME?</v>
      </c>
      <c r="O4382" s="153" t="e">
        <f t="shared" ca="1" si="550"/>
        <v>#NAME?</v>
      </c>
    </row>
    <row r="4383" spans="1:15">
      <c r="A4383">
        <v>4380</v>
      </c>
      <c r="B4383">
        <f t="shared" si="548"/>
        <v>17.52</v>
      </c>
      <c r="C4383" s="151" t="e">
        <f ca="1">+_xll.BInterpol(Boost!$R$6:$R$66,Boost!$AZ$6:$AZ$66,params!B4383,"cubic")</f>
        <v>#NAME?</v>
      </c>
      <c r="D4383" s="151" t="e">
        <f ca="1">+_xll.BInterpol(Boost!$R$6:$R$66,Boost!$AX$6:$AX$66,params!B4383,"cubic")</f>
        <v>#NAME?</v>
      </c>
      <c r="E4383" s="198" t="e">
        <f t="shared" ca="1" si="551"/>
        <v>#NAME?</v>
      </c>
      <c r="F4383" s="151" t="e">
        <f ca="1">+_xll.BInterpol(Boost!$R$6:$R$66,Boost!$AY$6:$AY$66,params!B4383,"cubic")</f>
        <v>#NAME?</v>
      </c>
      <c r="G4383" s="151" t="e">
        <f ca="1">_xll.BInterpol(cf!$A$2:$A$68,cf!$B$2:$B$68,params!B4383,"cubic")/100</f>
        <v>#NAME?</v>
      </c>
      <c r="H4383" s="199" t="e">
        <f t="shared" ca="1" si="552"/>
        <v>#NAME?</v>
      </c>
      <c r="I4383" s="152">
        <f t="shared" si="555"/>
        <v>0.25323146402664287</v>
      </c>
      <c r="J4383" s="152">
        <f t="shared" si="553"/>
        <v>4.9786228587422876E-5</v>
      </c>
      <c r="K4383" s="3" t="e">
        <f t="shared" ca="1" si="549"/>
        <v>#NAME?</v>
      </c>
      <c r="L4383" s="153" t="e">
        <f t="shared" ca="1" si="554"/>
        <v>#NAME?</v>
      </c>
      <c r="M4383" s="195" t="e">
        <f ca="1">_xll.BInterpol(cf!$A$2:$A$68,cf!$C$2:$C$68,params!B4383,"cubic")</f>
        <v>#NAME?</v>
      </c>
      <c r="N4383" s="195" t="e">
        <f ca="1">+_xll.BInterpol(#REF!,#REF!,params!B4383,"cubic")</f>
        <v>#NAME?</v>
      </c>
      <c r="O4383" s="153" t="e">
        <f t="shared" ca="1" si="550"/>
        <v>#NAME?</v>
      </c>
    </row>
    <row r="4384" spans="1:15">
      <c r="A4384">
        <v>4381</v>
      </c>
      <c r="B4384">
        <f t="shared" si="548"/>
        <v>17.524000000000001</v>
      </c>
      <c r="C4384" s="151" t="e">
        <f ca="1">+_xll.BInterpol(Boost!$R$6:$R$66,Boost!$AZ$6:$AZ$66,params!B4384,"cubic")</f>
        <v>#NAME?</v>
      </c>
      <c r="D4384" s="151" t="e">
        <f ca="1">+_xll.BInterpol(Boost!$R$6:$R$66,Boost!$AX$6:$AX$66,params!B4384,"cubic")</f>
        <v>#NAME?</v>
      </c>
      <c r="E4384" s="198" t="e">
        <f t="shared" ca="1" si="551"/>
        <v>#NAME?</v>
      </c>
      <c r="F4384" s="151" t="e">
        <f ca="1">+_xll.BInterpol(Boost!$R$6:$R$66,Boost!$AY$6:$AY$66,params!B4384,"cubic")</f>
        <v>#NAME?</v>
      </c>
      <c r="G4384" s="151" t="e">
        <f ca="1">_xll.BInterpol(cf!$A$2:$A$68,cf!$B$2:$B$68,params!B4384,"cubic")/100</f>
        <v>#NAME?</v>
      </c>
      <c r="H4384" s="199" t="e">
        <f t="shared" ca="1" si="552"/>
        <v>#NAME?</v>
      </c>
      <c r="I4384" s="152">
        <f t="shared" si="555"/>
        <v>0.25328124693625897</v>
      </c>
      <c r="J4384" s="152">
        <f t="shared" si="553"/>
        <v>4.9782909616102877E-5</v>
      </c>
      <c r="K4384" s="3" t="e">
        <f t="shared" ca="1" si="549"/>
        <v>#NAME?</v>
      </c>
      <c r="L4384" s="153" t="e">
        <f t="shared" ca="1" si="554"/>
        <v>#NAME?</v>
      </c>
      <c r="M4384" s="195" t="e">
        <f ca="1">_xll.BInterpol(cf!$A$2:$A$68,cf!$C$2:$C$68,params!B4384,"cubic")</f>
        <v>#NAME?</v>
      </c>
      <c r="N4384" s="195" t="e">
        <f ca="1">+_xll.BInterpol(#REF!,#REF!,params!B4384,"cubic")</f>
        <v>#NAME?</v>
      </c>
      <c r="O4384" s="153" t="e">
        <f t="shared" ca="1" si="550"/>
        <v>#NAME?</v>
      </c>
    </row>
    <row r="4385" spans="1:15">
      <c r="A4385">
        <v>4382</v>
      </c>
      <c r="B4385">
        <f t="shared" si="548"/>
        <v>17.527999999999999</v>
      </c>
      <c r="C4385" s="151" t="e">
        <f ca="1">+_xll.BInterpol(Boost!$R$6:$R$66,Boost!$AZ$6:$AZ$66,params!B4385,"cubic")</f>
        <v>#NAME?</v>
      </c>
      <c r="D4385" s="151" t="e">
        <f ca="1">+_xll.BInterpol(Boost!$R$6:$R$66,Boost!$AX$6:$AX$66,params!B4385,"cubic")</f>
        <v>#NAME?</v>
      </c>
      <c r="E4385" s="198" t="e">
        <f t="shared" ca="1" si="551"/>
        <v>#NAME?</v>
      </c>
      <c r="F4385" s="151" t="e">
        <f ca="1">+_xll.BInterpol(Boost!$R$6:$R$66,Boost!$AY$6:$AY$66,params!B4385,"cubic")</f>
        <v>#NAME?</v>
      </c>
      <c r="G4385" s="151" t="e">
        <f ca="1">_xll.BInterpol(cf!$A$2:$A$68,cf!$B$2:$B$68,params!B4385,"cubic")/100</f>
        <v>#NAME?</v>
      </c>
      <c r="H4385" s="199" t="e">
        <f t="shared" ca="1" si="552"/>
        <v>#NAME?</v>
      </c>
      <c r="I4385" s="152">
        <f t="shared" si="555"/>
        <v>0.25333102652712514</v>
      </c>
      <c r="J4385" s="152">
        <f t="shared" si="553"/>
        <v>4.977959086616135E-5</v>
      </c>
      <c r="K4385" s="3" t="e">
        <f t="shared" ca="1" si="549"/>
        <v>#NAME?</v>
      </c>
      <c r="L4385" s="153" t="e">
        <f t="shared" ca="1" si="554"/>
        <v>#NAME?</v>
      </c>
      <c r="M4385" s="195" t="e">
        <f ca="1">_xll.BInterpol(cf!$A$2:$A$68,cf!$C$2:$C$68,params!B4385,"cubic")</f>
        <v>#NAME?</v>
      </c>
      <c r="N4385" s="195" t="e">
        <f ca="1">+_xll.BInterpol(#REF!,#REF!,params!B4385,"cubic")</f>
        <v>#NAME?</v>
      </c>
      <c r="O4385" s="153" t="e">
        <f t="shared" ca="1" si="550"/>
        <v>#NAME?</v>
      </c>
    </row>
    <row r="4386" spans="1:15">
      <c r="A4386">
        <v>4383</v>
      </c>
      <c r="B4386">
        <f t="shared" si="548"/>
        <v>17.532</v>
      </c>
      <c r="C4386" s="151" t="e">
        <f ca="1">+_xll.BInterpol(Boost!$R$6:$R$66,Boost!$AZ$6:$AZ$66,params!B4386,"cubic")</f>
        <v>#NAME?</v>
      </c>
      <c r="D4386" s="151" t="e">
        <f ca="1">+_xll.BInterpol(Boost!$R$6:$R$66,Boost!$AX$6:$AX$66,params!B4386,"cubic")</f>
        <v>#NAME?</v>
      </c>
      <c r="E4386" s="198" t="e">
        <f t="shared" ca="1" si="551"/>
        <v>#NAME?</v>
      </c>
      <c r="F4386" s="151" t="e">
        <f ca="1">+_xll.BInterpol(Boost!$R$6:$R$66,Boost!$AY$6:$AY$66,params!B4386,"cubic")</f>
        <v>#NAME?</v>
      </c>
      <c r="G4386" s="151" t="e">
        <f ca="1">_xll.BInterpol(cf!$A$2:$A$68,cf!$B$2:$B$68,params!B4386,"cubic")/100</f>
        <v>#NAME?</v>
      </c>
      <c r="H4386" s="199" t="e">
        <f t="shared" ca="1" si="552"/>
        <v>#NAME?</v>
      </c>
      <c r="I4386" s="152">
        <f t="shared" si="555"/>
        <v>0.25338080279946251</v>
      </c>
      <c r="J4386" s="152">
        <f t="shared" si="553"/>
        <v>4.9776272337376248E-5</v>
      </c>
      <c r="K4386" s="3" t="e">
        <f t="shared" ca="1" si="549"/>
        <v>#NAME?</v>
      </c>
      <c r="L4386" s="153" t="e">
        <f t="shared" ca="1" si="554"/>
        <v>#NAME?</v>
      </c>
      <c r="M4386" s="195" t="e">
        <f ca="1">_xll.BInterpol(cf!$A$2:$A$68,cf!$C$2:$C$68,params!B4386,"cubic")</f>
        <v>#NAME?</v>
      </c>
      <c r="N4386" s="195" t="e">
        <f ca="1">+_xll.BInterpol(#REF!,#REF!,params!B4386,"cubic")</f>
        <v>#NAME?</v>
      </c>
      <c r="O4386" s="153" t="e">
        <f t="shared" ca="1" si="550"/>
        <v>#NAME?</v>
      </c>
    </row>
    <row r="4387" spans="1:15">
      <c r="A4387">
        <v>4384</v>
      </c>
      <c r="B4387">
        <f t="shared" si="548"/>
        <v>17.536000000000001</v>
      </c>
      <c r="C4387" s="151" t="e">
        <f ca="1">+_xll.BInterpol(Boost!$R$6:$R$66,Boost!$AZ$6:$AZ$66,params!B4387,"cubic")</f>
        <v>#NAME?</v>
      </c>
      <c r="D4387" s="151" t="e">
        <f ca="1">+_xll.BInterpol(Boost!$R$6:$R$66,Boost!$AX$6:$AX$66,params!B4387,"cubic")</f>
        <v>#NAME?</v>
      </c>
      <c r="E4387" s="198" t="e">
        <f t="shared" ca="1" si="551"/>
        <v>#NAME?</v>
      </c>
      <c r="F4387" s="151" t="e">
        <f ca="1">+_xll.BInterpol(Boost!$R$6:$R$66,Boost!$AY$6:$AY$66,params!B4387,"cubic")</f>
        <v>#NAME?</v>
      </c>
      <c r="G4387" s="151" t="e">
        <f ca="1">_xll.BInterpol(cf!$A$2:$A$68,cf!$B$2:$B$68,params!B4387,"cubic")/100</f>
        <v>#NAME?</v>
      </c>
      <c r="H4387" s="199" t="e">
        <f t="shared" ca="1" si="552"/>
        <v>#NAME?</v>
      </c>
      <c r="I4387" s="152">
        <f t="shared" si="555"/>
        <v>0.25343057575349226</v>
      </c>
      <c r="J4387" s="152">
        <f t="shared" si="553"/>
        <v>4.9772954029747574E-5</v>
      </c>
      <c r="K4387" s="3" t="e">
        <f t="shared" ca="1" si="549"/>
        <v>#NAME?</v>
      </c>
      <c r="L4387" s="153" t="e">
        <f t="shared" ca="1" si="554"/>
        <v>#NAME?</v>
      </c>
      <c r="M4387" s="195" t="e">
        <f ca="1">_xll.BInterpol(cf!$A$2:$A$68,cf!$C$2:$C$68,params!B4387,"cubic")</f>
        <v>#NAME?</v>
      </c>
      <c r="N4387" s="195" t="e">
        <f ca="1">+_xll.BInterpol(#REF!,#REF!,params!B4387,"cubic")</f>
        <v>#NAME?</v>
      </c>
      <c r="O4387" s="153" t="e">
        <f t="shared" ca="1" si="550"/>
        <v>#NAME?</v>
      </c>
    </row>
    <row r="4388" spans="1:15">
      <c r="A4388">
        <v>4385</v>
      </c>
      <c r="B4388">
        <f t="shared" si="548"/>
        <v>17.54</v>
      </c>
      <c r="C4388" s="151" t="e">
        <f ca="1">+_xll.BInterpol(Boost!$R$6:$R$66,Boost!$AZ$6:$AZ$66,params!B4388,"cubic")</f>
        <v>#NAME?</v>
      </c>
      <c r="D4388" s="151" t="e">
        <f ca="1">+_xll.BInterpol(Boost!$R$6:$R$66,Boost!$AX$6:$AX$66,params!B4388,"cubic")</f>
        <v>#NAME?</v>
      </c>
      <c r="E4388" s="198" t="e">
        <f t="shared" ca="1" si="551"/>
        <v>#NAME?</v>
      </c>
      <c r="F4388" s="151" t="e">
        <f ca="1">+_xll.BInterpol(Boost!$R$6:$R$66,Boost!$AY$6:$AY$66,params!B4388,"cubic")</f>
        <v>#NAME?</v>
      </c>
      <c r="G4388" s="151" t="e">
        <f ca="1">_xll.BInterpol(cf!$A$2:$A$68,cf!$B$2:$B$68,params!B4388,"cubic")/100</f>
        <v>#NAME?</v>
      </c>
      <c r="H4388" s="199" t="e">
        <f t="shared" ca="1" si="552"/>
        <v>#NAME?</v>
      </c>
      <c r="I4388" s="152">
        <f t="shared" si="555"/>
        <v>0.25348034538943576</v>
      </c>
      <c r="J4388" s="152">
        <f t="shared" si="553"/>
        <v>4.976963594349737E-5</v>
      </c>
      <c r="K4388" s="3" t="e">
        <f t="shared" ca="1" si="549"/>
        <v>#NAME?</v>
      </c>
      <c r="L4388" s="153" t="e">
        <f t="shared" ca="1" si="554"/>
        <v>#NAME?</v>
      </c>
      <c r="M4388" s="195" t="e">
        <f ca="1">_xll.BInterpol(cf!$A$2:$A$68,cf!$C$2:$C$68,params!B4388,"cubic")</f>
        <v>#NAME?</v>
      </c>
      <c r="N4388" s="195" t="e">
        <f ca="1">+_xll.BInterpol(#REF!,#REF!,params!B4388,"cubic")</f>
        <v>#NAME?</v>
      </c>
      <c r="O4388" s="153" t="e">
        <f t="shared" ca="1" si="550"/>
        <v>#NAME?</v>
      </c>
    </row>
    <row r="4389" spans="1:15">
      <c r="A4389">
        <v>4386</v>
      </c>
      <c r="B4389">
        <f t="shared" si="548"/>
        <v>17.544</v>
      </c>
      <c r="C4389" s="151" t="e">
        <f ca="1">+_xll.BInterpol(Boost!$R$6:$R$66,Boost!$AZ$6:$AZ$66,params!B4389,"cubic")</f>
        <v>#NAME?</v>
      </c>
      <c r="D4389" s="151" t="e">
        <f ca="1">+_xll.BInterpol(Boost!$R$6:$R$66,Boost!$AX$6:$AX$66,params!B4389,"cubic")</f>
        <v>#NAME?</v>
      </c>
      <c r="E4389" s="198" t="e">
        <f t="shared" ca="1" si="551"/>
        <v>#NAME?</v>
      </c>
      <c r="F4389" s="151" t="e">
        <f ca="1">+_xll.BInterpol(Boost!$R$6:$R$66,Boost!$AY$6:$AY$66,params!B4389,"cubic")</f>
        <v>#NAME?</v>
      </c>
      <c r="G4389" s="151" t="e">
        <f ca="1">_xll.BInterpol(cf!$A$2:$A$68,cf!$B$2:$B$68,params!B4389,"cubic")/100</f>
        <v>#NAME?</v>
      </c>
      <c r="H4389" s="199" t="e">
        <f t="shared" ca="1" si="552"/>
        <v>#NAME?</v>
      </c>
      <c r="I4389" s="152">
        <f t="shared" si="555"/>
        <v>0.25353011170751416</v>
      </c>
      <c r="J4389" s="152">
        <f t="shared" si="553"/>
        <v>4.9766318078403593E-5</v>
      </c>
      <c r="K4389" s="3" t="e">
        <f t="shared" ca="1" si="549"/>
        <v>#NAME?</v>
      </c>
      <c r="L4389" s="153" t="e">
        <f t="shared" ca="1" si="554"/>
        <v>#NAME?</v>
      </c>
      <c r="M4389" s="195" t="e">
        <f ca="1">_xll.BInterpol(cf!$A$2:$A$68,cf!$C$2:$C$68,params!B4389,"cubic")</f>
        <v>#NAME?</v>
      </c>
      <c r="N4389" s="195" t="e">
        <f ca="1">+_xll.BInterpol(#REF!,#REF!,params!B4389,"cubic")</f>
        <v>#NAME?</v>
      </c>
      <c r="O4389" s="153" t="e">
        <f t="shared" ca="1" si="550"/>
        <v>#NAME?</v>
      </c>
    </row>
    <row r="4390" spans="1:15">
      <c r="A4390">
        <v>4387</v>
      </c>
      <c r="B4390">
        <f t="shared" si="548"/>
        <v>17.547999999999998</v>
      </c>
      <c r="C4390" s="151" t="e">
        <f ca="1">+_xll.BInterpol(Boost!$R$6:$R$66,Boost!$AZ$6:$AZ$66,params!B4390,"cubic")</f>
        <v>#NAME?</v>
      </c>
      <c r="D4390" s="151" t="e">
        <f ca="1">+_xll.BInterpol(Boost!$R$6:$R$66,Boost!$AX$6:$AX$66,params!B4390,"cubic")</f>
        <v>#NAME?</v>
      </c>
      <c r="E4390" s="198" t="e">
        <f t="shared" ca="1" si="551"/>
        <v>#NAME?</v>
      </c>
      <c r="F4390" s="151" t="e">
        <f ca="1">+_xll.BInterpol(Boost!$R$6:$R$66,Boost!$AY$6:$AY$66,params!B4390,"cubic")</f>
        <v>#NAME?</v>
      </c>
      <c r="G4390" s="151" t="e">
        <f ca="1">_xll.BInterpol(cf!$A$2:$A$68,cf!$B$2:$B$68,params!B4390,"cubic")/100</f>
        <v>#NAME?</v>
      </c>
      <c r="H4390" s="199" t="e">
        <f t="shared" ca="1" si="552"/>
        <v>#NAME?</v>
      </c>
      <c r="I4390" s="152">
        <f t="shared" si="555"/>
        <v>0.25357987470794841</v>
      </c>
      <c r="J4390" s="152">
        <f t="shared" si="553"/>
        <v>4.9763000434244198E-5</v>
      </c>
      <c r="K4390" s="3" t="e">
        <f t="shared" ca="1" si="549"/>
        <v>#NAME?</v>
      </c>
      <c r="L4390" s="153" t="e">
        <f t="shared" ca="1" si="554"/>
        <v>#NAME?</v>
      </c>
      <c r="M4390" s="195" t="e">
        <f ca="1">_xll.BInterpol(cf!$A$2:$A$68,cf!$C$2:$C$68,params!B4390,"cubic")</f>
        <v>#NAME?</v>
      </c>
      <c r="N4390" s="195" t="e">
        <f ca="1">+_xll.BInterpol(#REF!,#REF!,params!B4390,"cubic")</f>
        <v>#NAME?</v>
      </c>
      <c r="O4390" s="153" t="e">
        <f t="shared" ca="1" si="550"/>
        <v>#NAME?</v>
      </c>
    </row>
    <row r="4391" spans="1:15">
      <c r="A4391">
        <v>4388</v>
      </c>
      <c r="B4391">
        <f t="shared" si="548"/>
        <v>17.552</v>
      </c>
      <c r="C4391" s="151" t="e">
        <f ca="1">+_xll.BInterpol(Boost!$R$6:$R$66,Boost!$AZ$6:$AZ$66,params!B4391,"cubic")</f>
        <v>#NAME?</v>
      </c>
      <c r="D4391" s="151" t="e">
        <f ca="1">+_xll.BInterpol(Boost!$R$6:$R$66,Boost!$AX$6:$AX$66,params!B4391,"cubic")</f>
        <v>#NAME?</v>
      </c>
      <c r="E4391" s="198" t="e">
        <f t="shared" ca="1" si="551"/>
        <v>#NAME?</v>
      </c>
      <c r="F4391" s="151" t="e">
        <f ca="1">+_xll.BInterpol(Boost!$R$6:$R$66,Boost!$AY$6:$AY$66,params!B4391,"cubic")</f>
        <v>#NAME?</v>
      </c>
      <c r="G4391" s="151" t="e">
        <f ca="1">_xll.BInterpol(cf!$A$2:$A$68,cf!$B$2:$B$68,params!B4391,"cubic")/100</f>
        <v>#NAME?</v>
      </c>
      <c r="H4391" s="199" t="e">
        <f t="shared" ca="1" si="552"/>
        <v>#NAME?</v>
      </c>
      <c r="I4391" s="152">
        <f t="shared" si="555"/>
        <v>0.25362963439096009</v>
      </c>
      <c r="J4391" s="152">
        <f t="shared" si="553"/>
        <v>4.9759683011685318E-5</v>
      </c>
      <c r="K4391" s="3" t="e">
        <f t="shared" ca="1" si="549"/>
        <v>#NAME?</v>
      </c>
      <c r="L4391" s="153" t="e">
        <f t="shared" ca="1" si="554"/>
        <v>#NAME?</v>
      </c>
      <c r="M4391" s="195" t="e">
        <f ca="1">_xll.BInterpol(cf!$A$2:$A$68,cf!$C$2:$C$68,params!B4391,"cubic")</f>
        <v>#NAME?</v>
      </c>
      <c r="N4391" s="195" t="e">
        <f ca="1">+_xll.BInterpol(#REF!,#REF!,params!B4391,"cubic")</f>
        <v>#NAME?</v>
      </c>
      <c r="O4391" s="153" t="e">
        <f t="shared" ca="1" si="550"/>
        <v>#NAME?</v>
      </c>
    </row>
    <row r="4392" spans="1:15">
      <c r="A4392">
        <v>4389</v>
      </c>
      <c r="B4392">
        <f t="shared" si="548"/>
        <v>17.556000000000001</v>
      </c>
      <c r="C4392" s="151" t="e">
        <f ca="1">+_xll.BInterpol(Boost!$R$6:$R$66,Boost!$AZ$6:$AZ$66,params!B4392,"cubic")</f>
        <v>#NAME?</v>
      </c>
      <c r="D4392" s="151" t="e">
        <f ca="1">+_xll.BInterpol(Boost!$R$6:$R$66,Boost!$AX$6:$AX$66,params!B4392,"cubic")</f>
        <v>#NAME?</v>
      </c>
      <c r="E4392" s="198" t="e">
        <f t="shared" ca="1" si="551"/>
        <v>#NAME?</v>
      </c>
      <c r="F4392" s="151" t="e">
        <f ca="1">+_xll.BInterpol(Boost!$R$6:$R$66,Boost!$AY$6:$AY$66,params!B4392,"cubic")</f>
        <v>#NAME?</v>
      </c>
      <c r="G4392" s="151" t="e">
        <f ca="1">_xll.BInterpol(cf!$A$2:$A$68,cf!$B$2:$B$68,params!B4392,"cubic")/100</f>
        <v>#NAME?</v>
      </c>
      <c r="H4392" s="199" t="e">
        <f t="shared" ca="1" si="552"/>
        <v>#NAME?</v>
      </c>
      <c r="I4392" s="152">
        <f t="shared" si="555"/>
        <v>0.25367939075677004</v>
      </c>
      <c r="J4392" s="152">
        <f t="shared" si="553"/>
        <v>4.9756365809949799E-5</v>
      </c>
      <c r="K4392" s="3" t="e">
        <f t="shared" ca="1" si="549"/>
        <v>#NAME?</v>
      </c>
      <c r="L4392" s="153" t="e">
        <f t="shared" ca="1" si="554"/>
        <v>#NAME?</v>
      </c>
      <c r="M4392" s="195" t="e">
        <f ca="1">_xll.BInterpol(cf!$A$2:$A$68,cf!$C$2:$C$68,params!B4392,"cubic")</f>
        <v>#NAME?</v>
      </c>
      <c r="N4392" s="195" t="e">
        <f ca="1">+_xll.BInterpol(#REF!,#REF!,params!B4392,"cubic")</f>
        <v>#NAME?</v>
      </c>
      <c r="O4392" s="153" t="e">
        <f t="shared" ca="1" si="550"/>
        <v>#NAME?</v>
      </c>
    </row>
    <row r="4393" spans="1:15">
      <c r="A4393">
        <v>4390</v>
      </c>
      <c r="B4393">
        <f t="shared" si="548"/>
        <v>17.559999999999999</v>
      </c>
      <c r="C4393" s="151" t="e">
        <f ca="1">+_xll.BInterpol(Boost!$R$6:$R$66,Boost!$AZ$6:$AZ$66,params!B4393,"cubic")</f>
        <v>#NAME?</v>
      </c>
      <c r="D4393" s="151" t="e">
        <f ca="1">+_xll.BInterpol(Boost!$R$6:$R$66,Boost!$AX$6:$AX$66,params!B4393,"cubic")</f>
        <v>#NAME?</v>
      </c>
      <c r="E4393" s="198" t="e">
        <f t="shared" ca="1" si="551"/>
        <v>#NAME?</v>
      </c>
      <c r="F4393" s="151" t="e">
        <f ca="1">+_xll.BInterpol(Boost!$R$6:$R$66,Boost!$AY$6:$AY$66,params!B4393,"cubic")</f>
        <v>#NAME?</v>
      </c>
      <c r="G4393" s="151" t="e">
        <f ca="1">_xll.BInterpol(cf!$A$2:$A$68,cf!$B$2:$B$68,params!B4393,"cubic")/100</f>
        <v>#NAME?</v>
      </c>
      <c r="H4393" s="199" t="e">
        <f t="shared" ca="1" si="552"/>
        <v>#NAME?</v>
      </c>
      <c r="I4393" s="152">
        <f t="shared" si="555"/>
        <v>0.25372914380559952</v>
      </c>
      <c r="J4393" s="152">
        <f t="shared" si="553"/>
        <v>4.9753048829481727E-5</v>
      </c>
      <c r="K4393" s="3" t="e">
        <f t="shared" ca="1" si="549"/>
        <v>#NAME?</v>
      </c>
      <c r="L4393" s="153" t="e">
        <f t="shared" ca="1" si="554"/>
        <v>#NAME?</v>
      </c>
      <c r="M4393" s="195" t="e">
        <f ca="1">_xll.BInterpol(cf!$A$2:$A$68,cf!$C$2:$C$68,params!B4393,"cubic")</f>
        <v>#NAME?</v>
      </c>
      <c r="N4393" s="195" t="e">
        <f ca="1">+_xll.BInterpol(#REF!,#REF!,params!B4393,"cubic")</f>
        <v>#NAME?</v>
      </c>
      <c r="O4393" s="153" t="e">
        <f t="shared" ca="1" si="550"/>
        <v>#NAME?</v>
      </c>
    </row>
    <row r="4394" spans="1:15">
      <c r="A4394">
        <v>4391</v>
      </c>
      <c r="B4394">
        <f t="shared" si="548"/>
        <v>17.564</v>
      </c>
      <c r="C4394" s="151" t="e">
        <f ca="1">+_xll.BInterpol(Boost!$R$6:$R$66,Boost!$AZ$6:$AZ$66,params!B4394,"cubic")</f>
        <v>#NAME?</v>
      </c>
      <c r="D4394" s="151" t="e">
        <f ca="1">+_xll.BInterpol(Boost!$R$6:$R$66,Boost!$AX$6:$AX$66,params!B4394,"cubic")</f>
        <v>#NAME?</v>
      </c>
      <c r="E4394" s="198" t="e">
        <f t="shared" ca="1" si="551"/>
        <v>#NAME?</v>
      </c>
      <c r="F4394" s="151" t="e">
        <f ca="1">+_xll.BInterpol(Boost!$R$6:$R$66,Boost!$AY$6:$AY$66,params!B4394,"cubic")</f>
        <v>#NAME?</v>
      </c>
      <c r="G4394" s="151" t="e">
        <f ca="1">_xll.BInterpol(cf!$A$2:$A$68,cf!$B$2:$B$68,params!B4394,"cubic")/100</f>
        <v>#NAME?</v>
      </c>
      <c r="H4394" s="199" t="e">
        <f t="shared" ca="1" si="552"/>
        <v>#NAME?</v>
      </c>
      <c r="I4394" s="152">
        <f t="shared" si="555"/>
        <v>0.25377889353766969</v>
      </c>
      <c r="J4394" s="152">
        <f t="shared" si="553"/>
        <v>4.9749732070170083E-5</v>
      </c>
      <c r="K4394" s="3" t="e">
        <f t="shared" ca="1" si="549"/>
        <v>#NAME?</v>
      </c>
      <c r="L4394" s="153" t="e">
        <f t="shared" ca="1" si="554"/>
        <v>#NAME?</v>
      </c>
      <c r="M4394" s="195" t="e">
        <f ca="1">_xll.BInterpol(cf!$A$2:$A$68,cf!$C$2:$C$68,params!B4394,"cubic")</f>
        <v>#NAME?</v>
      </c>
      <c r="N4394" s="195" t="e">
        <f ca="1">+_xll.BInterpol(#REF!,#REF!,params!B4394,"cubic")</f>
        <v>#NAME?</v>
      </c>
      <c r="O4394" s="153" t="e">
        <f t="shared" ca="1" si="550"/>
        <v>#NAME?</v>
      </c>
    </row>
    <row r="4395" spans="1:15">
      <c r="A4395">
        <v>4392</v>
      </c>
      <c r="B4395">
        <f t="shared" si="548"/>
        <v>17.568000000000001</v>
      </c>
      <c r="C4395" s="151" t="e">
        <f ca="1">+_xll.BInterpol(Boost!$R$6:$R$66,Boost!$AZ$6:$AZ$66,params!B4395,"cubic")</f>
        <v>#NAME?</v>
      </c>
      <c r="D4395" s="151" t="e">
        <f ca="1">+_xll.BInterpol(Boost!$R$6:$R$66,Boost!$AX$6:$AX$66,params!B4395,"cubic")</f>
        <v>#NAME?</v>
      </c>
      <c r="E4395" s="198" t="e">
        <f t="shared" ca="1" si="551"/>
        <v>#NAME?</v>
      </c>
      <c r="F4395" s="151" t="e">
        <f ca="1">+_xll.BInterpol(Boost!$R$6:$R$66,Boost!$AY$6:$AY$66,params!B4395,"cubic")</f>
        <v>#NAME?</v>
      </c>
      <c r="G4395" s="151" t="e">
        <f ca="1">_xll.BInterpol(cf!$A$2:$A$68,cf!$B$2:$B$68,params!B4395,"cubic")/100</f>
        <v>#NAME?</v>
      </c>
      <c r="H4395" s="199" t="e">
        <f t="shared" ca="1" si="552"/>
        <v>#NAME?</v>
      </c>
      <c r="I4395" s="152">
        <f t="shared" si="555"/>
        <v>0.2538286399532016</v>
      </c>
      <c r="J4395" s="152">
        <f t="shared" si="553"/>
        <v>4.9746415531903843E-5</v>
      </c>
      <c r="K4395" s="3" t="e">
        <f t="shared" ca="1" si="549"/>
        <v>#NAME?</v>
      </c>
      <c r="L4395" s="153" t="e">
        <f t="shared" ca="1" si="554"/>
        <v>#NAME?</v>
      </c>
      <c r="M4395" s="195" t="e">
        <f ca="1">_xll.BInterpol(cf!$A$2:$A$68,cf!$C$2:$C$68,params!B4395,"cubic")</f>
        <v>#NAME?</v>
      </c>
      <c r="N4395" s="195" t="e">
        <f ca="1">+_xll.BInterpol(#REF!,#REF!,params!B4395,"cubic")</f>
        <v>#NAME?</v>
      </c>
      <c r="O4395" s="153" t="e">
        <f t="shared" ca="1" si="550"/>
        <v>#NAME?</v>
      </c>
    </row>
    <row r="4396" spans="1:15">
      <c r="A4396">
        <v>4393</v>
      </c>
      <c r="B4396">
        <f t="shared" si="548"/>
        <v>17.571999999999999</v>
      </c>
      <c r="C4396" s="151" t="e">
        <f ca="1">+_xll.BInterpol(Boost!$R$6:$R$66,Boost!$AZ$6:$AZ$66,params!B4396,"cubic")</f>
        <v>#NAME?</v>
      </c>
      <c r="D4396" s="151" t="e">
        <f ca="1">+_xll.BInterpol(Boost!$R$6:$R$66,Boost!$AX$6:$AX$66,params!B4396,"cubic")</f>
        <v>#NAME?</v>
      </c>
      <c r="E4396" s="198" t="e">
        <f t="shared" ca="1" si="551"/>
        <v>#NAME?</v>
      </c>
      <c r="F4396" s="151" t="e">
        <f ca="1">+_xll.BInterpol(Boost!$R$6:$R$66,Boost!$AY$6:$AY$66,params!B4396,"cubic")</f>
        <v>#NAME?</v>
      </c>
      <c r="G4396" s="151" t="e">
        <f ca="1">_xll.BInterpol(cf!$A$2:$A$68,cf!$B$2:$B$68,params!B4396,"cubic")/100</f>
        <v>#NAME?</v>
      </c>
      <c r="H4396" s="199" t="e">
        <f t="shared" ca="1" si="552"/>
        <v>#NAME?</v>
      </c>
      <c r="I4396" s="152">
        <f t="shared" si="555"/>
        <v>0.25387838305241628</v>
      </c>
      <c r="J4396" s="152">
        <f t="shared" si="553"/>
        <v>4.9743099214683006E-5</v>
      </c>
      <c r="K4396" s="3" t="e">
        <f t="shared" ca="1" si="549"/>
        <v>#NAME?</v>
      </c>
      <c r="L4396" s="153" t="e">
        <f t="shared" ca="1" si="554"/>
        <v>#NAME?</v>
      </c>
      <c r="M4396" s="195" t="e">
        <f ca="1">_xll.BInterpol(cf!$A$2:$A$68,cf!$C$2:$C$68,params!B4396,"cubic")</f>
        <v>#NAME?</v>
      </c>
      <c r="N4396" s="195" t="e">
        <f ca="1">+_xll.BInterpol(#REF!,#REF!,params!B4396,"cubic")</f>
        <v>#NAME?</v>
      </c>
      <c r="O4396" s="153" t="e">
        <f t="shared" ca="1" si="550"/>
        <v>#NAME?</v>
      </c>
    </row>
    <row r="4397" spans="1:15">
      <c r="A4397">
        <v>4394</v>
      </c>
      <c r="B4397">
        <f t="shared" si="548"/>
        <v>17.576000000000001</v>
      </c>
      <c r="C4397" s="151" t="e">
        <f ca="1">+_xll.BInterpol(Boost!$R$6:$R$66,Boost!$AZ$6:$AZ$66,params!B4397,"cubic")</f>
        <v>#NAME?</v>
      </c>
      <c r="D4397" s="151" t="e">
        <f ca="1">+_xll.BInterpol(Boost!$R$6:$R$66,Boost!$AX$6:$AX$66,params!B4397,"cubic")</f>
        <v>#NAME?</v>
      </c>
      <c r="E4397" s="198" t="e">
        <f t="shared" ca="1" si="551"/>
        <v>#NAME?</v>
      </c>
      <c r="F4397" s="151" t="e">
        <f ca="1">+_xll.BInterpol(Boost!$R$6:$R$66,Boost!$AY$6:$AY$66,params!B4397,"cubic")</f>
        <v>#NAME?</v>
      </c>
      <c r="G4397" s="151" t="e">
        <f ca="1">_xll.BInterpol(cf!$A$2:$A$68,cf!$B$2:$B$68,params!B4397,"cubic")/100</f>
        <v>#NAME?</v>
      </c>
      <c r="H4397" s="199" t="e">
        <f t="shared" ca="1" si="552"/>
        <v>#NAME?</v>
      </c>
      <c r="I4397" s="152">
        <f t="shared" si="555"/>
        <v>0.2539281228355349</v>
      </c>
      <c r="J4397" s="152">
        <f t="shared" si="553"/>
        <v>4.9739783118618597E-5</v>
      </c>
      <c r="K4397" s="3" t="e">
        <f t="shared" ca="1" si="549"/>
        <v>#NAME?</v>
      </c>
      <c r="L4397" s="153" t="e">
        <f t="shared" ca="1" si="554"/>
        <v>#NAME?</v>
      </c>
      <c r="M4397" s="195" t="e">
        <f ca="1">_xll.BInterpol(cf!$A$2:$A$68,cf!$C$2:$C$68,params!B4397,"cubic")</f>
        <v>#NAME?</v>
      </c>
      <c r="N4397" s="195" t="e">
        <f ca="1">+_xll.BInterpol(#REF!,#REF!,params!B4397,"cubic")</f>
        <v>#NAME?</v>
      </c>
      <c r="O4397" s="153" t="e">
        <f t="shared" ca="1" si="550"/>
        <v>#NAME?</v>
      </c>
    </row>
    <row r="4398" spans="1:15">
      <c r="A4398">
        <v>4395</v>
      </c>
      <c r="B4398">
        <f t="shared" si="548"/>
        <v>17.579999999999998</v>
      </c>
      <c r="C4398" s="151" t="e">
        <f ca="1">+_xll.BInterpol(Boost!$R$6:$R$66,Boost!$AZ$6:$AZ$66,params!B4398,"cubic")</f>
        <v>#NAME?</v>
      </c>
      <c r="D4398" s="151" t="e">
        <f ca="1">+_xll.BInterpol(Boost!$R$6:$R$66,Boost!$AX$6:$AX$66,params!B4398,"cubic")</f>
        <v>#NAME?</v>
      </c>
      <c r="E4398" s="198" t="e">
        <f t="shared" ca="1" si="551"/>
        <v>#NAME?</v>
      </c>
      <c r="F4398" s="151" t="e">
        <f ca="1">+_xll.BInterpol(Boost!$R$6:$R$66,Boost!$AY$6:$AY$66,params!B4398,"cubic")</f>
        <v>#NAME?</v>
      </c>
      <c r="G4398" s="151" t="e">
        <f ca="1">_xll.BInterpol(cf!$A$2:$A$68,cf!$B$2:$B$68,params!B4398,"cubic")/100</f>
        <v>#NAME?</v>
      </c>
      <c r="H4398" s="199" t="e">
        <f t="shared" ca="1" si="552"/>
        <v>#NAME?</v>
      </c>
      <c r="I4398" s="152">
        <f t="shared" si="555"/>
        <v>0.2539778593027785</v>
      </c>
      <c r="J4398" s="152">
        <f t="shared" si="553"/>
        <v>4.9736467243599591E-5</v>
      </c>
      <c r="K4398" s="3" t="e">
        <f t="shared" ca="1" si="549"/>
        <v>#NAME?</v>
      </c>
      <c r="L4398" s="153" t="e">
        <f t="shared" ca="1" si="554"/>
        <v>#NAME?</v>
      </c>
      <c r="M4398" s="195" t="e">
        <f ca="1">_xll.BInterpol(cf!$A$2:$A$68,cf!$C$2:$C$68,params!B4398,"cubic")</f>
        <v>#NAME?</v>
      </c>
      <c r="N4398" s="195" t="e">
        <f ca="1">+_xll.BInterpol(#REF!,#REF!,params!B4398,"cubic")</f>
        <v>#NAME?</v>
      </c>
      <c r="O4398" s="153" t="e">
        <f t="shared" ca="1" si="550"/>
        <v>#NAME?</v>
      </c>
    </row>
    <row r="4399" spans="1:15">
      <c r="A4399">
        <v>4396</v>
      </c>
      <c r="B4399">
        <f t="shared" si="548"/>
        <v>17.584</v>
      </c>
      <c r="C4399" s="151" t="e">
        <f ca="1">+_xll.BInterpol(Boost!$R$6:$R$66,Boost!$AZ$6:$AZ$66,params!B4399,"cubic")</f>
        <v>#NAME?</v>
      </c>
      <c r="D4399" s="151" t="e">
        <f ca="1">+_xll.BInterpol(Boost!$R$6:$R$66,Boost!$AX$6:$AX$66,params!B4399,"cubic")</f>
        <v>#NAME?</v>
      </c>
      <c r="E4399" s="198" t="e">
        <f t="shared" ca="1" si="551"/>
        <v>#NAME?</v>
      </c>
      <c r="F4399" s="151" t="e">
        <f ca="1">+_xll.BInterpol(Boost!$R$6:$R$66,Boost!$AY$6:$AY$66,params!B4399,"cubic")</f>
        <v>#NAME?</v>
      </c>
      <c r="G4399" s="151" t="e">
        <f ca="1">_xll.BInterpol(cf!$A$2:$A$68,cf!$B$2:$B$68,params!B4399,"cubic")/100</f>
        <v>#NAME?</v>
      </c>
      <c r="H4399" s="199" t="e">
        <f t="shared" ca="1" si="552"/>
        <v>#NAME?</v>
      </c>
      <c r="I4399" s="152">
        <f t="shared" si="555"/>
        <v>0.25402759245436823</v>
      </c>
      <c r="J4399" s="152">
        <f t="shared" si="553"/>
        <v>4.9733151589737012E-5</v>
      </c>
      <c r="K4399" s="3" t="e">
        <f t="shared" ca="1" si="549"/>
        <v>#NAME?</v>
      </c>
      <c r="L4399" s="153" t="e">
        <f t="shared" ca="1" si="554"/>
        <v>#NAME?</v>
      </c>
      <c r="M4399" s="195" t="e">
        <f ca="1">_xll.BInterpol(cf!$A$2:$A$68,cf!$C$2:$C$68,params!B4399,"cubic")</f>
        <v>#NAME?</v>
      </c>
      <c r="N4399" s="195" t="e">
        <f ca="1">+_xll.BInterpol(#REF!,#REF!,params!B4399,"cubic")</f>
        <v>#NAME?</v>
      </c>
      <c r="O4399" s="153" t="e">
        <f t="shared" ca="1" si="550"/>
        <v>#NAME?</v>
      </c>
    </row>
    <row r="4400" spans="1:15">
      <c r="A4400">
        <v>4397</v>
      </c>
      <c r="B4400">
        <f t="shared" si="548"/>
        <v>17.588000000000001</v>
      </c>
      <c r="C4400" s="151" t="e">
        <f ca="1">+_xll.BInterpol(Boost!$R$6:$R$66,Boost!$AZ$6:$AZ$66,params!B4400,"cubic")</f>
        <v>#NAME?</v>
      </c>
      <c r="D4400" s="151" t="e">
        <f ca="1">+_xll.BInterpol(Boost!$R$6:$R$66,Boost!$AX$6:$AX$66,params!B4400,"cubic")</f>
        <v>#NAME?</v>
      </c>
      <c r="E4400" s="198" t="e">
        <f t="shared" ca="1" si="551"/>
        <v>#NAME?</v>
      </c>
      <c r="F4400" s="151" t="e">
        <f ca="1">+_xll.BInterpol(Boost!$R$6:$R$66,Boost!$AY$6:$AY$66,params!B4400,"cubic")</f>
        <v>#NAME?</v>
      </c>
      <c r="G4400" s="151" t="e">
        <f ca="1">_xll.BInterpol(cf!$A$2:$A$68,cf!$B$2:$B$68,params!B4400,"cubic")/100</f>
        <v>#NAME?</v>
      </c>
      <c r="H4400" s="199" t="e">
        <f t="shared" ca="1" si="552"/>
        <v>#NAME?</v>
      </c>
      <c r="I4400" s="152">
        <f t="shared" si="555"/>
        <v>0.25407732229052504</v>
      </c>
      <c r="J4400" s="152">
        <f t="shared" si="553"/>
        <v>4.9729836156808815E-5</v>
      </c>
      <c r="K4400" s="3" t="e">
        <f t="shared" ca="1" si="549"/>
        <v>#NAME?</v>
      </c>
      <c r="L4400" s="153" t="e">
        <f t="shared" ca="1" si="554"/>
        <v>#NAME?</v>
      </c>
      <c r="M4400" s="195" t="e">
        <f ca="1">_xll.BInterpol(cf!$A$2:$A$68,cf!$C$2:$C$68,params!B4400,"cubic")</f>
        <v>#NAME?</v>
      </c>
      <c r="N4400" s="195" t="e">
        <f ca="1">+_xll.BInterpol(#REF!,#REF!,params!B4400,"cubic")</f>
        <v>#NAME?</v>
      </c>
      <c r="O4400" s="153" t="e">
        <f t="shared" ca="1" si="550"/>
        <v>#NAME?</v>
      </c>
    </row>
    <row r="4401" spans="1:15">
      <c r="A4401">
        <v>4398</v>
      </c>
      <c r="B4401">
        <f t="shared" si="548"/>
        <v>17.591999999999999</v>
      </c>
      <c r="C4401" s="151" t="e">
        <f ca="1">+_xll.BInterpol(Boost!$R$6:$R$66,Boost!$AZ$6:$AZ$66,params!B4401,"cubic")</f>
        <v>#NAME?</v>
      </c>
      <c r="D4401" s="151" t="e">
        <f ca="1">+_xll.BInterpol(Boost!$R$6:$R$66,Boost!$AX$6:$AX$66,params!B4401,"cubic")</f>
        <v>#NAME?</v>
      </c>
      <c r="E4401" s="198" t="e">
        <f t="shared" ca="1" si="551"/>
        <v>#NAME?</v>
      </c>
      <c r="F4401" s="151" t="e">
        <f ca="1">+_xll.BInterpol(Boost!$R$6:$R$66,Boost!$AY$6:$AY$66,params!B4401,"cubic")</f>
        <v>#NAME?</v>
      </c>
      <c r="G4401" s="151" t="e">
        <f ca="1">_xll.BInterpol(cf!$A$2:$A$68,cf!$B$2:$B$68,params!B4401,"cubic")/100</f>
        <v>#NAME?</v>
      </c>
      <c r="H4401" s="199" t="e">
        <f t="shared" ca="1" si="552"/>
        <v>#NAME?</v>
      </c>
      <c r="I4401" s="152">
        <f t="shared" si="555"/>
        <v>0.25412704881146986</v>
      </c>
      <c r="J4401" s="152">
        <f t="shared" si="553"/>
        <v>4.9726520944815E-5</v>
      </c>
      <c r="K4401" s="3" t="e">
        <f t="shared" ca="1" si="549"/>
        <v>#NAME?</v>
      </c>
      <c r="L4401" s="153" t="e">
        <f t="shared" ca="1" si="554"/>
        <v>#NAME?</v>
      </c>
      <c r="M4401" s="195" t="e">
        <f ca="1">_xll.BInterpol(cf!$A$2:$A$68,cf!$C$2:$C$68,params!B4401,"cubic")</f>
        <v>#NAME?</v>
      </c>
      <c r="N4401" s="195" t="e">
        <f ca="1">+_xll.BInterpol(#REF!,#REF!,params!B4401,"cubic")</f>
        <v>#NAME?</v>
      </c>
      <c r="O4401" s="153" t="e">
        <f t="shared" ca="1" si="550"/>
        <v>#NAME?</v>
      </c>
    </row>
    <row r="4402" spans="1:15">
      <c r="A4402">
        <v>4399</v>
      </c>
      <c r="B4402">
        <f t="shared" si="548"/>
        <v>17.596</v>
      </c>
      <c r="C4402" s="151" t="e">
        <f ca="1">+_xll.BInterpol(Boost!$R$6:$R$66,Boost!$AZ$6:$AZ$66,params!B4402,"cubic")</f>
        <v>#NAME?</v>
      </c>
      <c r="D4402" s="151" t="e">
        <f ca="1">+_xll.BInterpol(Boost!$R$6:$R$66,Boost!$AX$6:$AX$66,params!B4402,"cubic")</f>
        <v>#NAME?</v>
      </c>
      <c r="E4402" s="198" t="e">
        <f t="shared" ca="1" si="551"/>
        <v>#NAME?</v>
      </c>
      <c r="F4402" s="151" t="e">
        <f ca="1">+_xll.BInterpol(Boost!$R$6:$R$66,Boost!$AY$6:$AY$66,params!B4402,"cubic")</f>
        <v>#NAME?</v>
      </c>
      <c r="G4402" s="151" t="e">
        <f ca="1">_xll.BInterpol(cf!$A$2:$A$68,cf!$B$2:$B$68,params!B4402,"cubic")/100</f>
        <v>#NAME?</v>
      </c>
      <c r="H4402" s="199" t="e">
        <f t="shared" ca="1" si="552"/>
        <v>#NAME?</v>
      </c>
      <c r="I4402" s="152">
        <f t="shared" si="555"/>
        <v>0.25417677201742384</v>
      </c>
      <c r="J4402" s="152">
        <f t="shared" si="553"/>
        <v>4.9723205953977612E-5</v>
      </c>
      <c r="K4402" s="3" t="e">
        <f t="shared" ca="1" si="549"/>
        <v>#NAME?</v>
      </c>
      <c r="L4402" s="153" t="e">
        <f t="shared" ca="1" si="554"/>
        <v>#NAME?</v>
      </c>
      <c r="M4402" s="195" t="e">
        <f ca="1">_xll.BInterpol(cf!$A$2:$A$68,cf!$C$2:$C$68,params!B4402,"cubic")</f>
        <v>#NAME?</v>
      </c>
      <c r="N4402" s="195" t="e">
        <f ca="1">+_xll.BInterpol(#REF!,#REF!,params!B4402,"cubic")</f>
        <v>#NAME?</v>
      </c>
      <c r="O4402" s="153" t="e">
        <f t="shared" ca="1" si="550"/>
        <v>#NAME?</v>
      </c>
    </row>
    <row r="4403" spans="1:15">
      <c r="A4403">
        <v>4400</v>
      </c>
      <c r="B4403">
        <f t="shared" si="548"/>
        <v>17.600000000000001</v>
      </c>
      <c r="C4403" s="151" t="e">
        <f ca="1">+_xll.BInterpol(Boost!$R$6:$R$66,Boost!$AZ$6:$AZ$66,params!B4403,"cubic")</f>
        <v>#NAME?</v>
      </c>
      <c r="D4403" s="151" t="e">
        <f ca="1">+_xll.BInterpol(Boost!$R$6:$R$66,Boost!$AX$6:$AX$66,params!B4403,"cubic")</f>
        <v>#NAME?</v>
      </c>
      <c r="E4403" s="198" t="e">
        <f t="shared" ca="1" si="551"/>
        <v>#NAME?</v>
      </c>
      <c r="F4403" s="151" t="e">
        <f ca="1">+_xll.BInterpol(Boost!$R$6:$R$66,Boost!$AY$6:$AY$66,params!B4403,"cubic")</f>
        <v>#NAME?</v>
      </c>
      <c r="G4403" s="151" t="e">
        <f ca="1">_xll.BInterpol(cf!$A$2:$A$68,cf!$B$2:$B$68,params!B4403,"cubic")/100</f>
        <v>#NAME?</v>
      </c>
      <c r="H4403" s="199" t="e">
        <f t="shared" ca="1" si="552"/>
        <v>#NAME?</v>
      </c>
      <c r="I4403" s="152">
        <f t="shared" si="555"/>
        <v>0.25422649190860791</v>
      </c>
      <c r="J4403" s="152">
        <f t="shared" si="553"/>
        <v>4.9719891184074605E-5</v>
      </c>
      <c r="K4403" s="3" t="e">
        <f t="shared" ca="1" si="549"/>
        <v>#NAME?</v>
      </c>
      <c r="L4403" s="153" t="e">
        <f t="shared" ca="1" si="554"/>
        <v>#NAME?</v>
      </c>
      <c r="M4403" s="195" t="e">
        <f ca="1">_xll.BInterpol(cf!$A$2:$A$68,cf!$C$2:$C$68,params!B4403,"cubic")</f>
        <v>#NAME?</v>
      </c>
      <c r="N4403" s="195" t="e">
        <f ca="1">+_xll.BInterpol(#REF!,#REF!,params!B4403,"cubic")</f>
        <v>#NAME?</v>
      </c>
      <c r="O4403" s="153" t="e">
        <f t="shared" ca="1" si="550"/>
        <v>#NAME?</v>
      </c>
    </row>
    <row r="4404" spans="1:15">
      <c r="A4404">
        <v>4401</v>
      </c>
      <c r="B4404">
        <f t="shared" si="548"/>
        <v>17.603999999999999</v>
      </c>
      <c r="C4404" s="151" t="e">
        <f ca="1">+_xll.BInterpol(Boost!$R$6:$R$66,Boost!$AZ$6:$AZ$66,params!B4404,"cubic")</f>
        <v>#NAME?</v>
      </c>
      <c r="D4404" s="151" t="e">
        <f ca="1">+_xll.BInterpol(Boost!$R$6:$R$66,Boost!$AX$6:$AX$66,params!B4404,"cubic")</f>
        <v>#NAME?</v>
      </c>
      <c r="E4404" s="198" t="e">
        <f t="shared" ca="1" si="551"/>
        <v>#NAME?</v>
      </c>
      <c r="F4404" s="151" t="e">
        <f ca="1">+_xll.BInterpol(Boost!$R$6:$R$66,Boost!$AY$6:$AY$66,params!B4404,"cubic")</f>
        <v>#NAME?</v>
      </c>
      <c r="G4404" s="151" t="e">
        <f ca="1">_xll.BInterpol(cf!$A$2:$A$68,cf!$B$2:$B$68,params!B4404,"cubic")/100</f>
        <v>#NAME?</v>
      </c>
      <c r="H4404" s="199" t="e">
        <f t="shared" ca="1" si="552"/>
        <v>#NAME?</v>
      </c>
      <c r="I4404" s="152">
        <f t="shared" si="555"/>
        <v>0.2542762084852429</v>
      </c>
      <c r="J4404" s="152">
        <f t="shared" si="553"/>
        <v>4.9716576634994958E-5</v>
      </c>
      <c r="K4404" s="3" t="e">
        <f t="shared" ca="1" si="549"/>
        <v>#NAME?</v>
      </c>
      <c r="L4404" s="153" t="e">
        <f t="shared" ca="1" si="554"/>
        <v>#NAME?</v>
      </c>
      <c r="M4404" s="195" t="e">
        <f ca="1">_xll.BInterpol(cf!$A$2:$A$68,cf!$C$2:$C$68,params!B4404,"cubic")</f>
        <v>#NAME?</v>
      </c>
      <c r="N4404" s="195" t="e">
        <f ca="1">+_xll.BInterpol(#REF!,#REF!,params!B4404,"cubic")</f>
        <v>#NAME?</v>
      </c>
      <c r="O4404" s="153" t="e">
        <f t="shared" ca="1" si="550"/>
        <v>#NAME?</v>
      </c>
    </row>
    <row r="4405" spans="1:15">
      <c r="A4405">
        <v>4402</v>
      </c>
      <c r="B4405">
        <f t="shared" si="548"/>
        <v>17.608000000000001</v>
      </c>
      <c r="C4405" s="151" t="e">
        <f ca="1">+_xll.BInterpol(Boost!$R$6:$R$66,Boost!$AZ$6:$AZ$66,params!B4405,"cubic")</f>
        <v>#NAME?</v>
      </c>
      <c r="D4405" s="151" t="e">
        <f ca="1">+_xll.BInterpol(Boost!$R$6:$R$66,Boost!$AX$6:$AX$66,params!B4405,"cubic")</f>
        <v>#NAME?</v>
      </c>
      <c r="E4405" s="198" t="e">
        <f t="shared" ca="1" si="551"/>
        <v>#NAME?</v>
      </c>
      <c r="F4405" s="151" t="e">
        <f ca="1">+_xll.BInterpol(Boost!$R$6:$R$66,Boost!$AY$6:$AY$66,params!B4405,"cubic")</f>
        <v>#NAME?</v>
      </c>
      <c r="G4405" s="151" t="e">
        <f ca="1">_xll.BInterpol(cf!$A$2:$A$68,cf!$B$2:$B$68,params!B4405,"cubic")/100</f>
        <v>#NAME?</v>
      </c>
      <c r="H4405" s="199" t="e">
        <f t="shared" ca="1" si="552"/>
        <v>#NAME?</v>
      </c>
      <c r="I4405" s="152">
        <f t="shared" si="555"/>
        <v>0.2543259217475502</v>
      </c>
      <c r="J4405" s="152">
        <f t="shared" si="553"/>
        <v>4.9713262307293782E-5</v>
      </c>
      <c r="K4405" s="3" t="e">
        <f t="shared" ca="1" si="549"/>
        <v>#NAME?</v>
      </c>
      <c r="L4405" s="153" t="e">
        <f t="shared" ca="1" si="554"/>
        <v>#NAME?</v>
      </c>
      <c r="M4405" s="195" t="e">
        <f ca="1">_xll.BInterpol(cf!$A$2:$A$68,cf!$C$2:$C$68,params!B4405,"cubic")</f>
        <v>#NAME?</v>
      </c>
      <c r="N4405" s="195" t="e">
        <f ca="1">+_xll.BInterpol(#REF!,#REF!,params!B4405,"cubic")</f>
        <v>#NAME?</v>
      </c>
      <c r="O4405" s="153" t="e">
        <f t="shared" ca="1" si="550"/>
        <v>#NAME?</v>
      </c>
    </row>
    <row r="4406" spans="1:15">
      <c r="A4406">
        <v>4403</v>
      </c>
      <c r="B4406">
        <f t="shared" si="548"/>
        <v>17.611999999999998</v>
      </c>
      <c r="C4406" s="151" t="e">
        <f ca="1">+_xll.BInterpol(Boost!$R$6:$R$66,Boost!$AZ$6:$AZ$66,params!B4406,"cubic")</f>
        <v>#NAME?</v>
      </c>
      <c r="D4406" s="151" t="e">
        <f ca="1">+_xll.BInterpol(Boost!$R$6:$R$66,Boost!$AX$6:$AX$66,params!B4406,"cubic")</f>
        <v>#NAME?</v>
      </c>
      <c r="E4406" s="198" t="e">
        <f t="shared" ca="1" si="551"/>
        <v>#NAME?</v>
      </c>
      <c r="F4406" s="151" t="e">
        <f ca="1">+_xll.BInterpol(Boost!$R$6:$R$66,Boost!$AY$6:$AY$66,params!B4406,"cubic")</f>
        <v>#NAME?</v>
      </c>
      <c r="G4406" s="151" t="e">
        <f ca="1">_xll.BInterpol(cf!$A$2:$A$68,cf!$B$2:$B$68,params!B4406,"cubic")/100</f>
        <v>#NAME?</v>
      </c>
      <c r="H4406" s="199" t="e">
        <f t="shared" ca="1" si="552"/>
        <v>#NAME?</v>
      </c>
      <c r="I4406" s="152">
        <f t="shared" si="555"/>
        <v>0.25437563169575028</v>
      </c>
      <c r="J4406" s="152">
        <f t="shared" si="553"/>
        <v>4.9709948200082898E-5</v>
      </c>
      <c r="K4406" s="3" t="e">
        <f t="shared" ca="1" si="549"/>
        <v>#NAME?</v>
      </c>
      <c r="L4406" s="153" t="e">
        <f t="shared" ca="1" si="554"/>
        <v>#NAME?</v>
      </c>
      <c r="M4406" s="195" t="e">
        <f ca="1">_xll.BInterpol(cf!$A$2:$A$68,cf!$C$2:$C$68,params!B4406,"cubic")</f>
        <v>#NAME?</v>
      </c>
      <c r="N4406" s="195" t="e">
        <f ca="1">+_xll.BInterpol(#REF!,#REF!,params!B4406,"cubic")</f>
        <v>#NAME?</v>
      </c>
      <c r="O4406" s="153" t="e">
        <f t="shared" ca="1" si="550"/>
        <v>#NAME?</v>
      </c>
    </row>
    <row r="4407" spans="1:15">
      <c r="A4407">
        <v>4404</v>
      </c>
      <c r="B4407">
        <f t="shared" si="548"/>
        <v>17.616</v>
      </c>
      <c r="C4407" s="151" t="e">
        <f ca="1">+_xll.BInterpol(Boost!$R$6:$R$66,Boost!$AZ$6:$AZ$66,params!B4407,"cubic")</f>
        <v>#NAME?</v>
      </c>
      <c r="D4407" s="151" t="e">
        <f ca="1">+_xll.BInterpol(Boost!$R$6:$R$66,Boost!$AX$6:$AX$66,params!B4407,"cubic")</f>
        <v>#NAME?</v>
      </c>
      <c r="E4407" s="198" t="e">
        <f t="shared" ca="1" si="551"/>
        <v>#NAME?</v>
      </c>
      <c r="F4407" s="151" t="e">
        <f ca="1">+_xll.BInterpol(Boost!$R$6:$R$66,Boost!$AY$6:$AY$66,params!B4407,"cubic")</f>
        <v>#NAME?</v>
      </c>
      <c r="G4407" s="151" t="e">
        <f ca="1">_xll.BInterpol(cf!$A$2:$A$68,cf!$B$2:$B$68,params!B4407,"cubic")/100</f>
        <v>#NAME?</v>
      </c>
      <c r="H4407" s="199" t="e">
        <f t="shared" ca="1" si="552"/>
        <v>#NAME?</v>
      </c>
      <c r="I4407" s="152">
        <f t="shared" si="555"/>
        <v>0.25442533833006431</v>
      </c>
      <c r="J4407" s="152">
        <f t="shared" si="553"/>
        <v>4.9706634314028442E-5</v>
      </c>
      <c r="K4407" s="3" t="e">
        <f t="shared" ca="1" si="549"/>
        <v>#NAME?</v>
      </c>
      <c r="L4407" s="153" t="e">
        <f t="shared" ca="1" si="554"/>
        <v>#NAME?</v>
      </c>
      <c r="M4407" s="195" t="e">
        <f ca="1">_xll.BInterpol(cf!$A$2:$A$68,cf!$C$2:$C$68,params!B4407,"cubic")</f>
        <v>#NAME?</v>
      </c>
      <c r="N4407" s="195" t="e">
        <f ca="1">+_xll.BInterpol(#REF!,#REF!,params!B4407,"cubic")</f>
        <v>#NAME?</v>
      </c>
      <c r="O4407" s="153" t="e">
        <f t="shared" ca="1" si="550"/>
        <v>#NAME?</v>
      </c>
    </row>
    <row r="4408" spans="1:15">
      <c r="A4408">
        <v>4405</v>
      </c>
      <c r="B4408">
        <f t="shared" si="548"/>
        <v>17.62</v>
      </c>
      <c r="C4408" s="151" t="e">
        <f ca="1">+_xll.BInterpol(Boost!$R$6:$R$66,Boost!$AZ$6:$AZ$66,params!B4408,"cubic")</f>
        <v>#NAME?</v>
      </c>
      <c r="D4408" s="151" t="e">
        <f ca="1">+_xll.BInterpol(Boost!$R$6:$R$66,Boost!$AX$6:$AX$66,params!B4408,"cubic")</f>
        <v>#NAME?</v>
      </c>
      <c r="E4408" s="198" t="e">
        <f t="shared" ca="1" si="551"/>
        <v>#NAME?</v>
      </c>
      <c r="F4408" s="151" t="e">
        <f ca="1">+_xll.BInterpol(Boost!$R$6:$R$66,Boost!$AY$6:$AY$66,params!B4408,"cubic")</f>
        <v>#NAME?</v>
      </c>
      <c r="G4408" s="151" t="e">
        <f ca="1">_xll.BInterpol(cf!$A$2:$A$68,cf!$B$2:$B$68,params!B4408,"cubic")/100</f>
        <v>#NAME?</v>
      </c>
      <c r="H4408" s="199" t="e">
        <f t="shared" ca="1" si="552"/>
        <v>#NAME?</v>
      </c>
      <c r="I4408" s="152">
        <f t="shared" si="555"/>
        <v>0.25447504165071333</v>
      </c>
      <c r="J4408" s="152">
        <f t="shared" si="553"/>
        <v>4.9703320649019389E-5</v>
      </c>
      <c r="K4408" s="3" t="e">
        <f t="shared" ca="1" si="549"/>
        <v>#NAME?</v>
      </c>
      <c r="L4408" s="153" t="e">
        <f t="shared" ca="1" si="554"/>
        <v>#NAME?</v>
      </c>
      <c r="M4408" s="195" t="e">
        <f ca="1">_xll.BInterpol(cf!$A$2:$A$68,cf!$C$2:$C$68,params!B4408,"cubic")</f>
        <v>#NAME?</v>
      </c>
      <c r="N4408" s="195" t="e">
        <f ca="1">+_xll.BInterpol(#REF!,#REF!,params!B4408,"cubic")</f>
        <v>#NAME?</v>
      </c>
      <c r="O4408" s="153" t="e">
        <f t="shared" ca="1" si="550"/>
        <v>#NAME?</v>
      </c>
    </row>
    <row r="4409" spans="1:15">
      <c r="A4409">
        <v>4406</v>
      </c>
      <c r="B4409">
        <f t="shared" si="548"/>
        <v>17.623999999999999</v>
      </c>
      <c r="C4409" s="151" t="e">
        <f ca="1">+_xll.BInterpol(Boost!$R$6:$R$66,Boost!$AZ$6:$AZ$66,params!B4409,"cubic")</f>
        <v>#NAME?</v>
      </c>
      <c r="D4409" s="151" t="e">
        <f ca="1">+_xll.BInterpol(Boost!$R$6:$R$66,Boost!$AX$6:$AX$66,params!B4409,"cubic")</f>
        <v>#NAME?</v>
      </c>
      <c r="E4409" s="198" t="e">
        <f t="shared" ca="1" si="551"/>
        <v>#NAME?</v>
      </c>
      <c r="F4409" s="151" t="e">
        <f ca="1">+_xll.BInterpol(Boost!$R$6:$R$66,Boost!$AY$6:$AY$66,params!B4409,"cubic")</f>
        <v>#NAME?</v>
      </c>
      <c r="G4409" s="151" t="e">
        <f ca="1">_xll.BInterpol(cf!$A$2:$A$68,cf!$B$2:$B$68,params!B4409,"cubic")/100</f>
        <v>#NAME?</v>
      </c>
      <c r="H4409" s="199" t="e">
        <f t="shared" ca="1" si="552"/>
        <v>#NAME?</v>
      </c>
      <c r="I4409" s="152">
        <f t="shared" si="555"/>
        <v>0.25452474165791783</v>
      </c>
      <c r="J4409" s="152">
        <f t="shared" si="553"/>
        <v>4.9700007204500629E-5</v>
      </c>
      <c r="K4409" s="3" t="e">
        <f t="shared" ca="1" si="549"/>
        <v>#NAME?</v>
      </c>
      <c r="L4409" s="153" t="e">
        <f t="shared" ca="1" si="554"/>
        <v>#NAME?</v>
      </c>
      <c r="M4409" s="195" t="e">
        <f ca="1">_xll.BInterpol(cf!$A$2:$A$68,cf!$C$2:$C$68,params!B4409,"cubic")</f>
        <v>#NAME?</v>
      </c>
      <c r="N4409" s="195" t="e">
        <f ca="1">+_xll.BInterpol(#REF!,#REF!,params!B4409,"cubic")</f>
        <v>#NAME?</v>
      </c>
      <c r="O4409" s="153" t="e">
        <f t="shared" ca="1" si="550"/>
        <v>#NAME?</v>
      </c>
    </row>
    <row r="4410" spans="1:15">
      <c r="A4410">
        <v>4407</v>
      </c>
      <c r="B4410">
        <f t="shared" si="548"/>
        <v>17.628</v>
      </c>
      <c r="C4410" s="151" t="e">
        <f ca="1">+_xll.BInterpol(Boost!$R$6:$R$66,Boost!$AZ$6:$AZ$66,params!B4410,"cubic")</f>
        <v>#NAME?</v>
      </c>
      <c r="D4410" s="151" t="e">
        <f ca="1">+_xll.BInterpol(Boost!$R$6:$R$66,Boost!$AX$6:$AX$66,params!B4410,"cubic")</f>
        <v>#NAME?</v>
      </c>
      <c r="E4410" s="198" t="e">
        <f t="shared" ca="1" si="551"/>
        <v>#NAME?</v>
      </c>
      <c r="F4410" s="151" t="e">
        <f ca="1">+_xll.BInterpol(Boost!$R$6:$R$66,Boost!$AY$6:$AY$66,params!B4410,"cubic")</f>
        <v>#NAME?</v>
      </c>
      <c r="G4410" s="151" t="e">
        <f ca="1">_xll.BInterpol(cf!$A$2:$A$68,cf!$B$2:$B$68,params!B4410,"cubic")/100</f>
        <v>#NAME?</v>
      </c>
      <c r="H4410" s="199" t="e">
        <f t="shared" ca="1" si="552"/>
        <v>#NAME?</v>
      </c>
      <c r="I4410" s="152">
        <f t="shared" si="555"/>
        <v>0.25457443835189919</v>
      </c>
      <c r="J4410" s="152">
        <f t="shared" si="553"/>
        <v>4.969669398136034E-5</v>
      </c>
      <c r="K4410" s="3" t="e">
        <f t="shared" ca="1" si="549"/>
        <v>#NAME?</v>
      </c>
      <c r="L4410" s="153" t="e">
        <f t="shared" ca="1" si="554"/>
        <v>#NAME?</v>
      </c>
      <c r="M4410" s="195" t="e">
        <f ca="1">_xll.BInterpol(cf!$A$2:$A$68,cf!$C$2:$C$68,params!B4410,"cubic")</f>
        <v>#NAME?</v>
      </c>
      <c r="N4410" s="195" t="e">
        <f ca="1">+_xll.BInterpol(#REF!,#REF!,params!B4410,"cubic")</f>
        <v>#NAME?</v>
      </c>
      <c r="O4410" s="153" t="e">
        <f t="shared" ca="1" si="550"/>
        <v>#NAME?</v>
      </c>
    </row>
    <row r="4411" spans="1:15">
      <c r="A4411">
        <v>4408</v>
      </c>
      <c r="B4411">
        <f t="shared" si="548"/>
        <v>17.632000000000001</v>
      </c>
      <c r="C4411" s="151" t="e">
        <f ca="1">+_xll.BInterpol(Boost!$R$6:$R$66,Boost!$AZ$6:$AZ$66,params!B4411,"cubic")</f>
        <v>#NAME?</v>
      </c>
      <c r="D4411" s="151" t="e">
        <f ca="1">+_xll.BInterpol(Boost!$R$6:$R$66,Boost!$AX$6:$AX$66,params!B4411,"cubic")</f>
        <v>#NAME?</v>
      </c>
      <c r="E4411" s="198" t="e">
        <f t="shared" ca="1" si="551"/>
        <v>#NAME?</v>
      </c>
      <c r="F4411" s="151" t="e">
        <f ca="1">+_xll.BInterpol(Boost!$R$6:$R$66,Boost!$AY$6:$AY$66,params!B4411,"cubic")</f>
        <v>#NAME?</v>
      </c>
      <c r="G4411" s="151" t="e">
        <f ca="1">_xll.BInterpol(cf!$A$2:$A$68,cf!$B$2:$B$68,params!B4411,"cubic")/100</f>
        <v>#NAME?</v>
      </c>
      <c r="H4411" s="199" t="e">
        <f t="shared" ca="1" si="552"/>
        <v>#NAME?</v>
      </c>
      <c r="I4411" s="152">
        <f t="shared" si="555"/>
        <v>0.2546241317328779</v>
      </c>
      <c r="J4411" s="152">
        <f t="shared" si="553"/>
        <v>4.9693380978710344E-5</v>
      </c>
      <c r="K4411" s="3" t="e">
        <f t="shared" ca="1" si="549"/>
        <v>#NAME?</v>
      </c>
      <c r="L4411" s="153" t="e">
        <f t="shared" ca="1" si="554"/>
        <v>#NAME?</v>
      </c>
      <c r="M4411" s="195" t="e">
        <f ca="1">_xll.BInterpol(cf!$A$2:$A$68,cf!$C$2:$C$68,params!B4411,"cubic")</f>
        <v>#NAME?</v>
      </c>
      <c r="N4411" s="195" t="e">
        <f ca="1">+_xll.BInterpol(#REF!,#REF!,params!B4411,"cubic")</f>
        <v>#NAME?</v>
      </c>
      <c r="O4411" s="153" t="e">
        <f t="shared" ca="1" si="550"/>
        <v>#NAME?</v>
      </c>
    </row>
    <row r="4412" spans="1:15">
      <c r="A4412">
        <v>4409</v>
      </c>
      <c r="B4412">
        <f t="shared" si="548"/>
        <v>17.635999999999999</v>
      </c>
      <c r="C4412" s="151" t="e">
        <f ca="1">+_xll.BInterpol(Boost!$R$6:$R$66,Boost!$AZ$6:$AZ$66,params!B4412,"cubic")</f>
        <v>#NAME?</v>
      </c>
      <c r="D4412" s="151" t="e">
        <f ca="1">+_xll.BInterpol(Boost!$R$6:$R$66,Boost!$AX$6:$AX$66,params!B4412,"cubic")</f>
        <v>#NAME?</v>
      </c>
      <c r="E4412" s="198" t="e">
        <f t="shared" ca="1" si="551"/>
        <v>#NAME?</v>
      </c>
      <c r="F4412" s="151" t="e">
        <f ca="1">+_xll.BInterpol(Boost!$R$6:$R$66,Boost!$AY$6:$AY$66,params!B4412,"cubic")</f>
        <v>#NAME?</v>
      </c>
      <c r="G4412" s="151" t="e">
        <f ca="1">_xll.BInterpol(cf!$A$2:$A$68,cf!$B$2:$B$68,params!B4412,"cubic")/100</f>
        <v>#NAME?</v>
      </c>
      <c r="H4412" s="199" t="e">
        <f t="shared" ca="1" si="552"/>
        <v>#NAME?</v>
      </c>
      <c r="I4412" s="152">
        <f t="shared" si="555"/>
        <v>0.25467382180107501</v>
      </c>
      <c r="J4412" s="152">
        <f t="shared" si="553"/>
        <v>4.9690068197105752E-5</v>
      </c>
      <c r="K4412" s="3" t="e">
        <f t="shared" ca="1" si="549"/>
        <v>#NAME?</v>
      </c>
      <c r="L4412" s="153" t="e">
        <f t="shared" ca="1" si="554"/>
        <v>#NAME?</v>
      </c>
      <c r="M4412" s="195" t="e">
        <f ca="1">_xll.BInterpol(cf!$A$2:$A$68,cf!$C$2:$C$68,params!B4412,"cubic")</f>
        <v>#NAME?</v>
      </c>
      <c r="N4412" s="195" t="e">
        <f ca="1">+_xll.BInterpol(#REF!,#REF!,params!B4412,"cubic")</f>
        <v>#NAME?</v>
      </c>
      <c r="O4412" s="153" t="e">
        <f t="shared" ca="1" si="550"/>
        <v>#NAME?</v>
      </c>
    </row>
    <row r="4413" spans="1:15">
      <c r="A4413">
        <v>4410</v>
      </c>
      <c r="B4413">
        <f t="shared" si="548"/>
        <v>17.64</v>
      </c>
      <c r="C4413" s="151" t="e">
        <f ca="1">+_xll.BInterpol(Boost!$R$6:$R$66,Boost!$AZ$6:$AZ$66,params!B4413,"cubic")</f>
        <v>#NAME?</v>
      </c>
      <c r="D4413" s="151" t="e">
        <f ca="1">+_xll.BInterpol(Boost!$R$6:$R$66,Boost!$AX$6:$AX$66,params!B4413,"cubic")</f>
        <v>#NAME?</v>
      </c>
      <c r="E4413" s="198" t="e">
        <f t="shared" ca="1" si="551"/>
        <v>#NAME?</v>
      </c>
      <c r="F4413" s="151" t="e">
        <f ca="1">+_xll.BInterpol(Boost!$R$6:$R$66,Boost!$AY$6:$AY$66,params!B4413,"cubic")</f>
        <v>#NAME?</v>
      </c>
      <c r="G4413" s="151" t="e">
        <f ca="1">_xll.BInterpol(cf!$A$2:$A$68,cf!$B$2:$B$68,params!B4413,"cubic")/100</f>
        <v>#NAME?</v>
      </c>
      <c r="H4413" s="199" t="e">
        <f t="shared" ca="1" si="552"/>
        <v>#NAME?</v>
      </c>
      <c r="I4413" s="152">
        <f t="shared" si="555"/>
        <v>0.25472350855671144</v>
      </c>
      <c r="J4413" s="152">
        <f t="shared" si="553"/>
        <v>4.9686755636435542E-5</v>
      </c>
      <c r="K4413" s="3" t="e">
        <f t="shared" ca="1" si="549"/>
        <v>#NAME?</v>
      </c>
      <c r="L4413" s="153" t="e">
        <f t="shared" ca="1" si="554"/>
        <v>#NAME?</v>
      </c>
      <c r="M4413" s="195" t="e">
        <f ca="1">_xll.BInterpol(cf!$A$2:$A$68,cf!$C$2:$C$68,params!B4413,"cubic")</f>
        <v>#NAME?</v>
      </c>
      <c r="N4413" s="195" t="e">
        <f ca="1">+_xll.BInterpol(#REF!,#REF!,params!B4413,"cubic")</f>
        <v>#NAME?</v>
      </c>
      <c r="O4413" s="153" t="e">
        <f t="shared" ca="1" si="550"/>
        <v>#NAME?</v>
      </c>
    </row>
    <row r="4414" spans="1:15">
      <c r="A4414">
        <v>4411</v>
      </c>
      <c r="B4414">
        <f t="shared" si="548"/>
        <v>17.643999999999998</v>
      </c>
      <c r="C4414" s="151" t="e">
        <f ca="1">+_xll.BInterpol(Boost!$R$6:$R$66,Boost!$AZ$6:$AZ$66,params!B4414,"cubic")</f>
        <v>#NAME?</v>
      </c>
      <c r="D4414" s="151" t="e">
        <f ca="1">+_xll.BInterpol(Boost!$R$6:$R$66,Boost!$AX$6:$AX$66,params!B4414,"cubic")</f>
        <v>#NAME?</v>
      </c>
      <c r="E4414" s="198" t="e">
        <f t="shared" ca="1" si="551"/>
        <v>#NAME?</v>
      </c>
      <c r="F4414" s="151" t="e">
        <f ca="1">+_xll.BInterpol(Boost!$R$6:$R$66,Boost!$AY$6:$AY$66,params!B4414,"cubic")</f>
        <v>#NAME?</v>
      </c>
      <c r="G4414" s="151" t="e">
        <f ca="1">_xll.BInterpol(cf!$A$2:$A$68,cf!$B$2:$B$68,params!B4414,"cubic")/100</f>
        <v>#NAME?</v>
      </c>
      <c r="H4414" s="199" t="e">
        <f t="shared" ca="1" si="552"/>
        <v>#NAME?</v>
      </c>
      <c r="I4414" s="152">
        <f t="shared" si="555"/>
        <v>0.2547731920000077</v>
      </c>
      <c r="J4414" s="152">
        <f t="shared" si="553"/>
        <v>4.9683443296255625E-5</v>
      </c>
      <c r="K4414" s="3" t="e">
        <f t="shared" ca="1" si="549"/>
        <v>#NAME?</v>
      </c>
      <c r="L4414" s="153" t="e">
        <f t="shared" ca="1" si="554"/>
        <v>#NAME?</v>
      </c>
      <c r="M4414" s="195" t="e">
        <f ca="1">_xll.BInterpol(cf!$A$2:$A$68,cf!$C$2:$C$68,params!B4414,"cubic")</f>
        <v>#NAME?</v>
      </c>
      <c r="N4414" s="195" t="e">
        <f ca="1">+_xll.BInterpol(#REF!,#REF!,params!B4414,"cubic")</f>
        <v>#NAME?</v>
      </c>
      <c r="O4414" s="153" t="e">
        <f t="shared" ca="1" si="550"/>
        <v>#NAME?</v>
      </c>
    </row>
    <row r="4415" spans="1:15">
      <c r="A4415">
        <v>4412</v>
      </c>
      <c r="B4415">
        <f t="shared" si="548"/>
        <v>17.648</v>
      </c>
      <c r="C4415" s="151" t="e">
        <f ca="1">+_xll.BInterpol(Boost!$R$6:$R$66,Boost!$AZ$6:$AZ$66,params!B4415,"cubic")</f>
        <v>#NAME?</v>
      </c>
      <c r="D4415" s="151" t="e">
        <f ca="1">+_xll.BInterpol(Boost!$R$6:$R$66,Boost!$AX$6:$AX$66,params!B4415,"cubic")</f>
        <v>#NAME?</v>
      </c>
      <c r="E4415" s="198" t="e">
        <f t="shared" ca="1" si="551"/>
        <v>#NAME?</v>
      </c>
      <c r="F4415" s="151" t="e">
        <f ca="1">+_xll.BInterpol(Boost!$R$6:$R$66,Boost!$AY$6:$AY$66,params!B4415,"cubic")</f>
        <v>#NAME?</v>
      </c>
      <c r="G4415" s="151" t="e">
        <f ca="1">_xll.BInterpol(cf!$A$2:$A$68,cf!$B$2:$B$68,params!B4415,"cubic")/100</f>
        <v>#NAME?</v>
      </c>
      <c r="H4415" s="199" t="e">
        <f t="shared" ca="1" si="552"/>
        <v>#NAME?</v>
      </c>
      <c r="I4415" s="152">
        <f t="shared" si="555"/>
        <v>0.25482287213118504</v>
      </c>
      <c r="J4415" s="152">
        <f t="shared" si="553"/>
        <v>4.9680131177343156E-5</v>
      </c>
      <c r="K4415" s="3" t="e">
        <f t="shared" ca="1" si="549"/>
        <v>#NAME?</v>
      </c>
      <c r="L4415" s="153" t="e">
        <f t="shared" ca="1" si="554"/>
        <v>#NAME?</v>
      </c>
      <c r="M4415" s="195" t="e">
        <f ca="1">_xll.BInterpol(cf!$A$2:$A$68,cf!$C$2:$C$68,params!B4415,"cubic")</f>
        <v>#NAME?</v>
      </c>
      <c r="N4415" s="195" t="e">
        <f ca="1">+_xll.BInterpol(#REF!,#REF!,params!B4415,"cubic")</f>
        <v>#NAME?</v>
      </c>
      <c r="O4415" s="153" t="e">
        <f t="shared" ca="1" si="550"/>
        <v>#NAME?</v>
      </c>
    </row>
    <row r="4416" spans="1:15">
      <c r="A4416">
        <v>4413</v>
      </c>
      <c r="B4416">
        <f t="shared" si="548"/>
        <v>17.652000000000001</v>
      </c>
      <c r="C4416" s="151" t="e">
        <f ca="1">+_xll.BInterpol(Boost!$R$6:$R$66,Boost!$AZ$6:$AZ$66,params!B4416,"cubic")</f>
        <v>#NAME?</v>
      </c>
      <c r="D4416" s="151" t="e">
        <f ca="1">+_xll.BInterpol(Boost!$R$6:$R$66,Boost!$AX$6:$AX$66,params!B4416,"cubic")</f>
        <v>#NAME?</v>
      </c>
      <c r="E4416" s="198" t="e">
        <f t="shared" ca="1" si="551"/>
        <v>#NAME?</v>
      </c>
      <c r="F4416" s="151" t="e">
        <f ca="1">+_xll.BInterpol(Boost!$R$6:$R$66,Boost!$AY$6:$AY$66,params!B4416,"cubic")</f>
        <v>#NAME?</v>
      </c>
      <c r="G4416" s="151" t="e">
        <f ca="1">_xll.BInterpol(cf!$A$2:$A$68,cf!$B$2:$B$68,params!B4416,"cubic")/100</f>
        <v>#NAME?</v>
      </c>
      <c r="H4416" s="199" t="e">
        <f t="shared" ca="1" si="552"/>
        <v>#NAME?</v>
      </c>
      <c r="I4416" s="152">
        <f t="shared" si="555"/>
        <v>0.25487254895046385</v>
      </c>
      <c r="J4416" s="152">
        <f t="shared" si="553"/>
        <v>4.9676819278809958E-5</v>
      </c>
      <c r="K4416" s="3" t="e">
        <f t="shared" ca="1" si="549"/>
        <v>#NAME?</v>
      </c>
      <c r="L4416" s="153" t="e">
        <f t="shared" ca="1" si="554"/>
        <v>#NAME?</v>
      </c>
      <c r="M4416" s="195" t="e">
        <f ca="1">_xll.BInterpol(cf!$A$2:$A$68,cf!$C$2:$C$68,params!B4416,"cubic")</f>
        <v>#NAME?</v>
      </c>
      <c r="N4416" s="195" t="e">
        <f ca="1">+_xll.BInterpol(#REF!,#REF!,params!B4416,"cubic")</f>
        <v>#NAME?</v>
      </c>
      <c r="O4416" s="153" t="e">
        <f t="shared" ca="1" si="550"/>
        <v>#NAME?</v>
      </c>
    </row>
    <row r="4417" spans="1:15">
      <c r="A4417">
        <v>4414</v>
      </c>
      <c r="B4417">
        <f t="shared" si="548"/>
        <v>17.655999999999999</v>
      </c>
      <c r="C4417" s="151" t="e">
        <f ca="1">+_xll.BInterpol(Boost!$R$6:$R$66,Boost!$AZ$6:$AZ$66,params!B4417,"cubic")</f>
        <v>#NAME?</v>
      </c>
      <c r="D4417" s="151" t="e">
        <f ca="1">+_xll.BInterpol(Boost!$R$6:$R$66,Boost!$AX$6:$AX$66,params!B4417,"cubic")</f>
        <v>#NAME?</v>
      </c>
      <c r="E4417" s="198" t="e">
        <f t="shared" ca="1" si="551"/>
        <v>#NAME?</v>
      </c>
      <c r="F4417" s="151" t="e">
        <f ca="1">+_xll.BInterpol(Boost!$R$6:$R$66,Boost!$AY$6:$AY$66,params!B4417,"cubic")</f>
        <v>#NAME?</v>
      </c>
      <c r="G4417" s="151" t="e">
        <f ca="1">_xll.BInterpol(cf!$A$2:$A$68,cf!$B$2:$B$68,params!B4417,"cubic")/100</f>
        <v>#NAME?</v>
      </c>
      <c r="H4417" s="199" t="e">
        <f t="shared" ca="1" si="552"/>
        <v>#NAME?</v>
      </c>
      <c r="I4417" s="152">
        <f t="shared" si="555"/>
        <v>0.25492222245806517</v>
      </c>
      <c r="J4417" s="152">
        <f t="shared" si="553"/>
        <v>4.9673507601322164E-5</v>
      </c>
      <c r="K4417" s="3" t="e">
        <f t="shared" ca="1" si="549"/>
        <v>#NAME?</v>
      </c>
      <c r="L4417" s="153" t="e">
        <f t="shared" ca="1" si="554"/>
        <v>#NAME?</v>
      </c>
      <c r="M4417" s="195" t="e">
        <f ca="1">_xll.BInterpol(cf!$A$2:$A$68,cf!$C$2:$C$68,params!B4417,"cubic")</f>
        <v>#NAME?</v>
      </c>
      <c r="N4417" s="195" t="e">
        <f ca="1">+_xll.BInterpol(#REF!,#REF!,params!B4417,"cubic")</f>
        <v>#NAME?</v>
      </c>
      <c r="O4417" s="153" t="e">
        <f t="shared" ca="1" si="550"/>
        <v>#NAME?</v>
      </c>
    </row>
    <row r="4418" spans="1:15">
      <c r="A4418">
        <v>4415</v>
      </c>
      <c r="B4418">
        <f t="shared" si="548"/>
        <v>17.66</v>
      </c>
      <c r="C4418" s="151" t="e">
        <f ca="1">+_xll.BInterpol(Boost!$R$6:$R$66,Boost!$AZ$6:$AZ$66,params!B4418,"cubic")</f>
        <v>#NAME?</v>
      </c>
      <c r="D4418" s="151" t="e">
        <f ca="1">+_xll.BInterpol(Boost!$R$6:$R$66,Boost!$AX$6:$AX$66,params!B4418,"cubic")</f>
        <v>#NAME?</v>
      </c>
      <c r="E4418" s="198" t="e">
        <f t="shared" ca="1" si="551"/>
        <v>#NAME?</v>
      </c>
      <c r="F4418" s="151" t="e">
        <f ca="1">+_xll.BInterpol(Boost!$R$6:$R$66,Boost!$AY$6:$AY$66,params!B4418,"cubic")</f>
        <v>#NAME?</v>
      </c>
      <c r="G4418" s="151" t="e">
        <f ca="1">_xll.BInterpol(cf!$A$2:$A$68,cf!$B$2:$B$68,params!B4418,"cubic")/100</f>
        <v>#NAME?</v>
      </c>
      <c r="H4418" s="199" t="e">
        <f t="shared" ca="1" si="552"/>
        <v>#NAME?</v>
      </c>
      <c r="I4418" s="152">
        <f t="shared" si="555"/>
        <v>0.25497189265420972</v>
      </c>
      <c r="J4418" s="152">
        <f t="shared" si="553"/>
        <v>4.9670196144546708E-5</v>
      </c>
      <c r="K4418" s="3" t="e">
        <f t="shared" ca="1" si="549"/>
        <v>#NAME?</v>
      </c>
      <c r="L4418" s="153" t="e">
        <f t="shared" ca="1" si="554"/>
        <v>#NAME?</v>
      </c>
      <c r="M4418" s="195" t="e">
        <f ca="1">_xll.BInterpol(cf!$A$2:$A$68,cf!$C$2:$C$68,params!B4418,"cubic")</f>
        <v>#NAME?</v>
      </c>
      <c r="N4418" s="195" t="e">
        <f ca="1">+_xll.BInterpol(#REF!,#REF!,params!B4418,"cubic")</f>
        <v>#NAME?</v>
      </c>
      <c r="O4418" s="153" t="e">
        <f t="shared" ca="1" si="550"/>
        <v>#NAME?</v>
      </c>
    </row>
    <row r="4419" spans="1:15">
      <c r="A4419">
        <v>4416</v>
      </c>
      <c r="B4419">
        <f t="shared" si="548"/>
        <v>17.664000000000001</v>
      </c>
      <c r="C4419" s="151" t="e">
        <f ca="1">+_xll.BInterpol(Boost!$R$6:$R$66,Boost!$AZ$6:$AZ$66,params!B4419,"cubic")</f>
        <v>#NAME?</v>
      </c>
      <c r="D4419" s="151" t="e">
        <f ca="1">+_xll.BInterpol(Boost!$R$6:$R$66,Boost!$AX$6:$AX$66,params!B4419,"cubic")</f>
        <v>#NAME?</v>
      </c>
      <c r="E4419" s="198" t="e">
        <f t="shared" ca="1" si="551"/>
        <v>#NAME?</v>
      </c>
      <c r="F4419" s="151" t="e">
        <f ca="1">+_xll.BInterpol(Boost!$R$6:$R$66,Boost!$AY$6:$AY$66,params!B4419,"cubic")</f>
        <v>#NAME?</v>
      </c>
      <c r="G4419" s="151" t="e">
        <f ca="1">_xll.BInterpol(cf!$A$2:$A$68,cf!$B$2:$B$68,params!B4419,"cubic")/100</f>
        <v>#NAME?</v>
      </c>
      <c r="H4419" s="199" t="e">
        <f t="shared" ca="1" si="552"/>
        <v>#NAME?</v>
      </c>
      <c r="I4419" s="152">
        <f t="shared" si="555"/>
        <v>0.2550215595391182</v>
      </c>
      <c r="J4419" s="152">
        <f t="shared" si="553"/>
        <v>4.9666884908483588E-5</v>
      </c>
      <c r="K4419" s="3" t="e">
        <f t="shared" ca="1" si="549"/>
        <v>#NAME?</v>
      </c>
      <c r="L4419" s="153" t="e">
        <f t="shared" ca="1" si="554"/>
        <v>#NAME?</v>
      </c>
      <c r="M4419" s="195" t="e">
        <f ca="1">_xll.BInterpol(cf!$A$2:$A$68,cf!$C$2:$C$68,params!B4419,"cubic")</f>
        <v>#NAME?</v>
      </c>
      <c r="N4419" s="195" t="e">
        <f ca="1">+_xll.BInterpol(#REF!,#REF!,params!B4419,"cubic")</f>
        <v>#NAME?</v>
      </c>
      <c r="O4419" s="153" t="e">
        <f t="shared" ca="1" si="550"/>
        <v>#NAME?</v>
      </c>
    </row>
    <row r="4420" spans="1:15">
      <c r="A4420">
        <v>4417</v>
      </c>
      <c r="B4420">
        <f t="shared" ref="B4420:B4483" si="556">+A4420/250</f>
        <v>17.667999999999999</v>
      </c>
      <c r="C4420" s="151" t="e">
        <f ca="1">+_xll.BInterpol(Boost!$R$6:$R$66,Boost!$AZ$6:$AZ$66,params!B4420,"cubic")</f>
        <v>#NAME?</v>
      </c>
      <c r="D4420" s="151" t="e">
        <f ca="1">+_xll.BInterpol(Boost!$R$6:$R$66,Boost!$AX$6:$AX$66,params!B4420,"cubic")</f>
        <v>#NAME?</v>
      </c>
      <c r="E4420" s="198" t="e">
        <f t="shared" ca="1" si="551"/>
        <v>#NAME?</v>
      </c>
      <c r="F4420" s="151" t="e">
        <f ca="1">+_xll.BInterpol(Boost!$R$6:$R$66,Boost!$AY$6:$AY$66,params!B4420,"cubic")</f>
        <v>#NAME?</v>
      </c>
      <c r="G4420" s="151" t="e">
        <f ca="1">_xll.BInterpol(cf!$A$2:$A$68,cf!$B$2:$B$68,params!B4420,"cubic")/100</f>
        <v>#NAME?</v>
      </c>
      <c r="H4420" s="199" t="e">
        <f t="shared" ca="1" si="552"/>
        <v>#NAME?</v>
      </c>
      <c r="I4420" s="152">
        <f t="shared" si="555"/>
        <v>0.25507122311301145</v>
      </c>
      <c r="J4420" s="152">
        <f t="shared" si="553"/>
        <v>4.9663573893243829E-5</v>
      </c>
      <c r="K4420" s="3" t="e">
        <f t="shared" ref="K4420:K4483" ca="1" si="557">+EXP(H4420*-B4420)</f>
        <v>#NAME?</v>
      </c>
      <c r="L4420" s="153" t="e">
        <f t="shared" ca="1" si="554"/>
        <v>#NAME?</v>
      </c>
      <c r="M4420" s="195" t="e">
        <f ca="1">_xll.BInterpol(cf!$A$2:$A$68,cf!$C$2:$C$68,params!B4420,"cubic")</f>
        <v>#NAME?</v>
      </c>
      <c r="N4420" s="195" t="e">
        <f ca="1">+_xll.BInterpol(#REF!,#REF!,params!B4420,"cubic")</f>
        <v>#NAME?</v>
      </c>
      <c r="O4420" s="153" t="e">
        <f t="shared" ref="O4420:O4483" ca="1" si="558">+EXP(-B4421*E4421)-EXP(-B4420*E4420)</f>
        <v>#NAME?</v>
      </c>
    </row>
    <row r="4421" spans="1:15">
      <c r="A4421">
        <v>4418</v>
      </c>
      <c r="B4421">
        <f t="shared" si="556"/>
        <v>17.672000000000001</v>
      </c>
      <c r="C4421" s="151" t="e">
        <f ca="1">+_xll.BInterpol(Boost!$R$6:$R$66,Boost!$AZ$6:$AZ$66,params!B4421,"cubic")</f>
        <v>#NAME?</v>
      </c>
      <c r="D4421" s="151" t="e">
        <f ca="1">+_xll.BInterpol(Boost!$R$6:$R$66,Boost!$AX$6:$AX$66,params!B4421,"cubic")</f>
        <v>#NAME?</v>
      </c>
      <c r="E4421" s="198" t="e">
        <f t="shared" ref="E4421:E4484" ca="1" si="559">-((1+C4421*B4421)/(1+C4420*B4420)-1)/(B4421-B4420)+((1+F4421*B4421)/(1+F4420*B4420)-1)/(B4421-B4420)</f>
        <v>#NAME?</v>
      </c>
      <c r="F4421" s="151" t="e">
        <f ca="1">+_xll.BInterpol(Boost!$R$6:$R$66,Boost!$AY$6:$AY$66,params!B4421,"cubic")</f>
        <v>#NAME?</v>
      </c>
      <c r="G4421" s="151" t="e">
        <f ca="1">_xll.BInterpol(cf!$A$2:$A$68,cf!$B$2:$B$68,params!B4421,"cubic")/100</f>
        <v>#NAME?</v>
      </c>
      <c r="H4421" s="199" t="e">
        <f t="shared" ref="H4421:H4484" ca="1" si="560">-((1+F4421*B4421)/(1+F4420*B4420)-1)/(B4421-B4420)+((1+G4421*B4421)/(1+G4420*B4420)-1)/(B4421-B4420)</f>
        <v>#NAME?</v>
      </c>
      <c r="I4421" s="152">
        <f t="shared" si="555"/>
        <v>0.25512088337611005</v>
      </c>
      <c r="J4421" s="152">
        <f t="shared" ref="J4421:J4484" si="561">+I4421-I4420</f>
        <v>4.9660263098605384E-5</v>
      </c>
      <c r="K4421" s="3" t="e">
        <f t="shared" ca="1" si="557"/>
        <v>#NAME?</v>
      </c>
      <c r="L4421" s="153" t="e">
        <f t="shared" ref="L4421:L4484" ca="1" si="562">+K4422-K4421</f>
        <v>#NAME?</v>
      </c>
      <c r="M4421" s="195" t="e">
        <f ca="1">_xll.BInterpol(cf!$A$2:$A$68,cf!$C$2:$C$68,params!B4421,"cubic")</f>
        <v>#NAME?</v>
      </c>
      <c r="N4421" s="195" t="e">
        <f ca="1">+_xll.BInterpol(#REF!,#REF!,params!B4421,"cubic")</f>
        <v>#NAME?</v>
      </c>
      <c r="O4421" s="153" t="e">
        <f t="shared" ca="1" si="558"/>
        <v>#NAME?</v>
      </c>
    </row>
    <row r="4422" spans="1:15">
      <c r="A4422">
        <v>4419</v>
      </c>
      <c r="B4422">
        <f t="shared" si="556"/>
        <v>17.675999999999998</v>
      </c>
      <c r="C4422" s="151" t="e">
        <f ca="1">+_xll.BInterpol(Boost!$R$6:$R$66,Boost!$AZ$6:$AZ$66,params!B4422,"cubic")</f>
        <v>#NAME?</v>
      </c>
      <c r="D4422" s="151" t="e">
        <f ca="1">+_xll.BInterpol(Boost!$R$6:$R$66,Boost!$AX$6:$AX$66,params!B4422,"cubic")</f>
        <v>#NAME?</v>
      </c>
      <c r="E4422" s="198" t="e">
        <f t="shared" ca="1" si="559"/>
        <v>#NAME?</v>
      </c>
      <c r="F4422" s="151" t="e">
        <f ca="1">+_xll.BInterpol(Boost!$R$6:$R$66,Boost!$AY$6:$AY$66,params!B4422,"cubic")</f>
        <v>#NAME?</v>
      </c>
      <c r="G4422" s="151" t="e">
        <f ca="1">_xll.BInterpol(cf!$A$2:$A$68,cf!$B$2:$B$68,params!B4422,"cubic")/100</f>
        <v>#NAME?</v>
      </c>
      <c r="H4422" s="199" t="e">
        <f t="shared" ca="1" si="560"/>
        <v>#NAME?</v>
      </c>
      <c r="I4422" s="152">
        <f t="shared" si="555"/>
        <v>0.25517054032863484</v>
      </c>
      <c r="J4422" s="152">
        <f t="shared" si="561"/>
        <v>4.9656952524790299E-5</v>
      </c>
      <c r="K4422" s="3" t="e">
        <f t="shared" ca="1" si="557"/>
        <v>#NAME?</v>
      </c>
      <c r="L4422" s="153" t="e">
        <f t="shared" ca="1" si="562"/>
        <v>#NAME?</v>
      </c>
      <c r="M4422" s="195" t="e">
        <f ca="1">_xll.BInterpol(cf!$A$2:$A$68,cf!$C$2:$C$68,params!B4422,"cubic")</f>
        <v>#NAME?</v>
      </c>
      <c r="N4422" s="195" t="e">
        <f ca="1">+_xll.BInterpol(#REF!,#REF!,params!B4422,"cubic")</f>
        <v>#NAME?</v>
      </c>
      <c r="O4422" s="153" t="e">
        <f t="shared" ca="1" si="558"/>
        <v>#NAME?</v>
      </c>
    </row>
    <row r="4423" spans="1:15">
      <c r="A4423">
        <v>4420</v>
      </c>
      <c r="B4423">
        <f t="shared" si="556"/>
        <v>17.68</v>
      </c>
      <c r="C4423" s="151" t="e">
        <f ca="1">+_xll.BInterpol(Boost!$R$6:$R$66,Boost!$AZ$6:$AZ$66,params!B4423,"cubic")</f>
        <v>#NAME?</v>
      </c>
      <c r="D4423" s="151" t="e">
        <f ca="1">+_xll.BInterpol(Boost!$R$6:$R$66,Boost!$AX$6:$AX$66,params!B4423,"cubic")</f>
        <v>#NAME?</v>
      </c>
      <c r="E4423" s="198" t="e">
        <f t="shared" ca="1" si="559"/>
        <v>#NAME?</v>
      </c>
      <c r="F4423" s="151" t="e">
        <f ca="1">+_xll.BInterpol(Boost!$R$6:$R$66,Boost!$AY$6:$AY$66,params!B4423,"cubic")</f>
        <v>#NAME?</v>
      </c>
      <c r="G4423" s="151" t="e">
        <f ca="1">_xll.BInterpol(cf!$A$2:$A$68,cf!$B$2:$B$68,params!B4423,"cubic")/100</f>
        <v>#NAME?</v>
      </c>
      <c r="H4423" s="199" t="e">
        <f t="shared" ca="1" si="560"/>
        <v>#NAME?</v>
      </c>
      <c r="I4423" s="152">
        <f t="shared" si="555"/>
        <v>0.25522019397080642</v>
      </c>
      <c r="J4423" s="152">
        <f t="shared" si="561"/>
        <v>4.9653642171576529E-5</v>
      </c>
      <c r="K4423" s="3" t="e">
        <f t="shared" ca="1" si="557"/>
        <v>#NAME?</v>
      </c>
      <c r="L4423" s="153" t="e">
        <f t="shared" ca="1" si="562"/>
        <v>#NAME?</v>
      </c>
      <c r="M4423" s="195" t="e">
        <f ca="1">_xll.BInterpol(cf!$A$2:$A$68,cf!$C$2:$C$68,params!B4423,"cubic")</f>
        <v>#NAME?</v>
      </c>
      <c r="N4423" s="195" t="e">
        <f ca="1">+_xll.BInterpol(#REF!,#REF!,params!B4423,"cubic")</f>
        <v>#NAME?</v>
      </c>
      <c r="O4423" s="153" t="e">
        <f t="shared" ca="1" si="558"/>
        <v>#NAME?</v>
      </c>
    </row>
    <row r="4424" spans="1:15">
      <c r="A4424">
        <v>4421</v>
      </c>
      <c r="B4424">
        <f t="shared" si="556"/>
        <v>17.684000000000001</v>
      </c>
      <c r="C4424" s="151" t="e">
        <f ca="1">+_xll.BInterpol(Boost!$R$6:$R$66,Boost!$AZ$6:$AZ$66,params!B4424,"cubic")</f>
        <v>#NAME?</v>
      </c>
      <c r="D4424" s="151" t="e">
        <f ca="1">+_xll.BInterpol(Boost!$R$6:$R$66,Boost!$AX$6:$AX$66,params!B4424,"cubic")</f>
        <v>#NAME?</v>
      </c>
      <c r="E4424" s="198" t="e">
        <f t="shared" ca="1" si="559"/>
        <v>#NAME?</v>
      </c>
      <c r="F4424" s="151" t="e">
        <f ca="1">+_xll.BInterpol(Boost!$R$6:$R$66,Boost!$AY$6:$AY$66,params!B4424,"cubic")</f>
        <v>#NAME?</v>
      </c>
      <c r="G4424" s="151" t="e">
        <f ca="1">_xll.BInterpol(cf!$A$2:$A$68,cf!$B$2:$B$68,params!B4424,"cubic")/100</f>
        <v>#NAME?</v>
      </c>
      <c r="H4424" s="199" t="e">
        <f t="shared" ca="1" si="560"/>
        <v>#NAME?</v>
      </c>
      <c r="I4424" s="152">
        <f t="shared" si="555"/>
        <v>0.25526984430284561</v>
      </c>
      <c r="J4424" s="152">
        <f t="shared" si="561"/>
        <v>4.9650332039186118E-5</v>
      </c>
      <c r="K4424" s="3" t="e">
        <f t="shared" ca="1" si="557"/>
        <v>#NAME?</v>
      </c>
      <c r="L4424" s="153" t="e">
        <f t="shared" ca="1" si="562"/>
        <v>#NAME?</v>
      </c>
      <c r="M4424" s="195" t="e">
        <f ca="1">_xll.BInterpol(cf!$A$2:$A$68,cf!$C$2:$C$68,params!B4424,"cubic")</f>
        <v>#NAME?</v>
      </c>
      <c r="N4424" s="195" t="e">
        <f ca="1">+_xll.BInterpol(#REF!,#REF!,params!B4424,"cubic")</f>
        <v>#NAME?</v>
      </c>
      <c r="O4424" s="153" t="e">
        <f t="shared" ca="1" si="558"/>
        <v>#NAME?</v>
      </c>
    </row>
    <row r="4425" spans="1:15">
      <c r="A4425">
        <v>4422</v>
      </c>
      <c r="B4425">
        <f t="shared" si="556"/>
        <v>17.687999999999999</v>
      </c>
      <c r="C4425" s="151" t="e">
        <f ca="1">+_xll.BInterpol(Boost!$R$6:$R$66,Boost!$AZ$6:$AZ$66,params!B4425,"cubic")</f>
        <v>#NAME?</v>
      </c>
      <c r="D4425" s="151" t="e">
        <f ca="1">+_xll.BInterpol(Boost!$R$6:$R$66,Boost!$AX$6:$AX$66,params!B4425,"cubic")</f>
        <v>#NAME?</v>
      </c>
      <c r="E4425" s="198" t="e">
        <f t="shared" ca="1" si="559"/>
        <v>#NAME?</v>
      </c>
      <c r="F4425" s="151" t="e">
        <f ca="1">+_xll.BInterpol(Boost!$R$6:$R$66,Boost!$AY$6:$AY$66,params!B4425,"cubic")</f>
        <v>#NAME?</v>
      </c>
      <c r="G4425" s="151" t="e">
        <f ca="1">_xll.BInterpol(cf!$A$2:$A$68,cf!$B$2:$B$68,params!B4425,"cubic")/100</f>
        <v>#NAME?</v>
      </c>
      <c r="H4425" s="199" t="e">
        <f t="shared" ca="1" si="560"/>
        <v>#NAME?</v>
      </c>
      <c r="I4425" s="152">
        <f t="shared" si="555"/>
        <v>0.255319491324973</v>
      </c>
      <c r="J4425" s="152">
        <f t="shared" si="561"/>
        <v>4.9647022127397022E-5</v>
      </c>
      <c r="K4425" s="3" t="e">
        <f t="shared" ca="1" si="557"/>
        <v>#NAME?</v>
      </c>
      <c r="L4425" s="153" t="e">
        <f t="shared" ca="1" si="562"/>
        <v>#NAME?</v>
      </c>
      <c r="M4425" s="195" t="e">
        <f ca="1">_xll.BInterpol(cf!$A$2:$A$68,cf!$C$2:$C$68,params!B4425,"cubic")</f>
        <v>#NAME?</v>
      </c>
      <c r="N4425" s="195" t="e">
        <f ca="1">+_xll.BInterpol(#REF!,#REF!,params!B4425,"cubic")</f>
        <v>#NAME?</v>
      </c>
      <c r="O4425" s="153" t="e">
        <f t="shared" ca="1" si="558"/>
        <v>#NAME?</v>
      </c>
    </row>
    <row r="4426" spans="1:15">
      <c r="A4426">
        <v>4423</v>
      </c>
      <c r="B4426">
        <f t="shared" si="556"/>
        <v>17.692</v>
      </c>
      <c r="C4426" s="151" t="e">
        <f ca="1">+_xll.BInterpol(Boost!$R$6:$R$66,Boost!$AZ$6:$AZ$66,params!B4426,"cubic")</f>
        <v>#NAME?</v>
      </c>
      <c r="D4426" s="151" t="e">
        <f ca="1">+_xll.BInterpol(Boost!$R$6:$R$66,Boost!$AX$6:$AX$66,params!B4426,"cubic")</f>
        <v>#NAME?</v>
      </c>
      <c r="E4426" s="198" t="e">
        <f t="shared" ca="1" si="559"/>
        <v>#NAME?</v>
      </c>
      <c r="F4426" s="151" t="e">
        <f ca="1">+_xll.BInterpol(Boost!$R$6:$R$66,Boost!$AY$6:$AY$66,params!B4426,"cubic")</f>
        <v>#NAME?</v>
      </c>
      <c r="G4426" s="151" t="e">
        <f ca="1">_xll.BInterpol(cf!$A$2:$A$68,cf!$B$2:$B$68,params!B4426,"cubic")/100</f>
        <v>#NAME?</v>
      </c>
      <c r="H4426" s="199" t="e">
        <f t="shared" ca="1" si="560"/>
        <v>#NAME?</v>
      </c>
      <c r="I4426" s="152">
        <f t="shared" si="555"/>
        <v>0.2553691350374091</v>
      </c>
      <c r="J4426" s="152">
        <f t="shared" si="561"/>
        <v>4.964371243609822E-5</v>
      </c>
      <c r="K4426" s="3" t="e">
        <f t="shared" ca="1" si="557"/>
        <v>#NAME?</v>
      </c>
      <c r="L4426" s="153" t="e">
        <f t="shared" ca="1" si="562"/>
        <v>#NAME?</v>
      </c>
      <c r="M4426" s="195" t="e">
        <f ca="1">_xll.BInterpol(cf!$A$2:$A$68,cf!$C$2:$C$68,params!B4426,"cubic")</f>
        <v>#NAME?</v>
      </c>
      <c r="N4426" s="195" t="e">
        <f ca="1">+_xll.BInterpol(#REF!,#REF!,params!B4426,"cubic")</f>
        <v>#NAME?</v>
      </c>
      <c r="O4426" s="153" t="e">
        <f t="shared" ca="1" si="558"/>
        <v>#NAME?</v>
      </c>
    </row>
    <row r="4427" spans="1:15">
      <c r="A4427">
        <v>4424</v>
      </c>
      <c r="B4427">
        <f t="shared" si="556"/>
        <v>17.696000000000002</v>
      </c>
      <c r="C4427" s="151" t="e">
        <f ca="1">+_xll.BInterpol(Boost!$R$6:$R$66,Boost!$AZ$6:$AZ$66,params!B4427,"cubic")</f>
        <v>#NAME?</v>
      </c>
      <c r="D4427" s="151" t="e">
        <f ca="1">+_xll.BInterpol(Boost!$R$6:$R$66,Boost!$AX$6:$AX$66,params!B4427,"cubic")</f>
        <v>#NAME?</v>
      </c>
      <c r="E4427" s="198" t="e">
        <f t="shared" ca="1" si="559"/>
        <v>#NAME?</v>
      </c>
      <c r="F4427" s="151" t="e">
        <f ca="1">+_xll.BInterpol(Boost!$R$6:$R$66,Boost!$AY$6:$AY$66,params!B4427,"cubic")</f>
        <v>#NAME?</v>
      </c>
      <c r="G4427" s="151" t="e">
        <f ca="1">_xll.BInterpol(cf!$A$2:$A$68,cf!$B$2:$B$68,params!B4427,"cubic")/100</f>
        <v>#NAME?</v>
      </c>
      <c r="H4427" s="199" t="e">
        <f t="shared" ca="1" si="560"/>
        <v>#NAME?</v>
      </c>
      <c r="I4427" s="152">
        <f t="shared" si="555"/>
        <v>0.25541877544037483</v>
      </c>
      <c r="J4427" s="152">
        <f t="shared" si="561"/>
        <v>4.9640402965733799E-5</v>
      </c>
      <c r="K4427" s="3" t="e">
        <f t="shared" ca="1" si="557"/>
        <v>#NAME?</v>
      </c>
      <c r="L4427" s="153" t="e">
        <f t="shared" ca="1" si="562"/>
        <v>#NAME?</v>
      </c>
      <c r="M4427" s="195" t="e">
        <f ca="1">_xll.BInterpol(cf!$A$2:$A$68,cf!$C$2:$C$68,params!B4427,"cubic")</f>
        <v>#NAME?</v>
      </c>
      <c r="N4427" s="195" t="e">
        <f ca="1">+_xll.BInterpol(#REF!,#REF!,params!B4427,"cubic")</f>
        <v>#NAME?</v>
      </c>
      <c r="O4427" s="153" t="e">
        <f t="shared" ca="1" si="558"/>
        <v>#NAME?</v>
      </c>
    </row>
    <row r="4428" spans="1:15">
      <c r="A4428">
        <v>4425</v>
      </c>
      <c r="B4428">
        <f t="shared" si="556"/>
        <v>17.7</v>
      </c>
      <c r="C4428" s="151" t="e">
        <f ca="1">+_xll.BInterpol(Boost!$R$6:$R$66,Boost!$AZ$6:$AZ$66,params!B4428,"cubic")</f>
        <v>#NAME?</v>
      </c>
      <c r="D4428" s="151" t="e">
        <f ca="1">+_xll.BInterpol(Boost!$R$6:$R$66,Boost!$AX$6:$AX$66,params!B4428,"cubic")</f>
        <v>#NAME?</v>
      </c>
      <c r="E4428" s="198" t="e">
        <f t="shared" ca="1" si="559"/>
        <v>#NAME?</v>
      </c>
      <c r="F4428" s="151" t="e">
        <f ca="1">+_xll.BInterpol(Boost!$R$6:$R$66,Boost!$AY$6:$AY$66,params!B4428,"cubic")</f>
        <v>#NAME?</v>
      </c>
      <c r="G4428" s="151" t="e">
        <f ca="1">_xll.BInterpol(cf!$A$2:$A$68,cf!$B$2:$B$68,params!B4428,"cubic")/100</f>
        <v>#NAME?</v>
      </c>
      <c r="H4428" s="199" t="e">
        <f t="shared" ca="1" si="560"/>
        <v>#NAME?</v>
      </c>
      <c r="I4428" s="152">
        <f t="shared" si="555"/>
        <v>0.25546841253409058</v>
      </c>
      <c r="J4428" s="152">
        <f t="shared" si="561"/>
        <v>4.9637093715748648E-5</v>
      </c>
      <c r="K4428" s="3" t="e">
        <f t="shared" ca="1" si="557"/>
        <v>#NAME?</v>
      </c>
      <c r="L4428" s="153" t="e">
        <f t="shared" ca="1" si="562"/>
        <v>#NAME?</v>
      </c>
      <c r="M4428" s="195" t="e">
        <f ca="1">_xll.BInterpol(cf!$A$2:$A$68,cf!$C$2:$C$68,params!B4428,"cubic")</f>
        <v>#NAME?</v>
      </c>
      <c r="N4428" s="195" t="e">
        <f ca="1">+_xll.BInterpol(#REF!,#REF!,params!B4428,"cubic")</f>
        <v>#NAME?</v>
      </c>
      <c r="O4428" s="153" t="e">
        <f t="shared" ca="1" si="558"/>
        <v>#NAME?</v>
      </c>
    </row>
    <row r="4429" spans="1:15">
      <c r="A4429">
        <v>4426</v>
      </c>
      <c r="B4429">
        <f t="shared" si="556"/>
        <v>17.704000000000001</v>
      </c>
      <c r="C4429" s="151" t="e">
        <f ca="1">+_xll.BInterpol(Boost!$R$6:$R$66,Boost!$AZ$6:$AZ$66,params!B4429,"cubic")</f>
        <v>#NAME?</v>
      </c>
      <c r="D4429" s="151" t="e">
        <f ca="1">+_xll.BInterpol(Boost!$R$6:$R$66,Boost!$AX$6:$AX$66,params!B4429,"cubic")</f>
        <v>#NAME?</v>
      </c>
      <c r="E4429" s="198" t="e">
        <f t="shared" ca="1" si="559"/>
        <v>#NAME?</v>
      </c>
      <c r="F4429" s="151" t="e">
        <f ca="1">+_xll.BInterpol(Boost!$R$6:$R$66,Boost!$AY$6:$AY$66,params!B4429,"cubic")</f>
        <v>#NAME?</v>
      </c>
      <c r="G4429" s="151" t="e">
        <f ca="1">_xll.BInterpol(cf!$A$2:$A$68,cf!$B$2:$B$68,params!B4429,"cubic")/100</f>
        <v>#NAME?</v>
      </c>
      <c r="H4429" s="199" t="e">
        <f t="shared" ca="1" si="560"/>
        <v>#NAME?</v>
      </c>
      <c r="I4429" s="152">
        <f t="shared" si="555"/>
        <v>0.25551804631877717</v>
      </c>
      <c r="J4429" s="152">
        <f t="shared" si="561"/>
        <v>4.9633784686586857E-5</v>
      </c>
      <c r="K4429" s="3" t="e">
        <f t="shared" ca="1" si="557"/>
        <v>#NAME?</v>
      </c>
      <c r="L4429" s="153" t="e">
        <f t="shared" ca="1" si="562"/>
        <v>#NAME?</v>
      </c>
      <c r="M4429" s="195" t="e">
        <f ca="1">_xll.BInterpol(cf!$A$2:$A$68,cf!$C$2:$C$68,params!B4429,"cubic")</f>
        <v>#NAME?</v>
      </c>
      <c r="N4429" s="195" t="e">
        <f ca="1">+_xll.BInterpol(#REF!,#REF!,params!B4429,"cubic")</f>
        <v>#NAME?</v>
      </c>
      <c r="O4429" s="153" t="e">
        <f t="shared" ca="1" si="558"/>
        <v>#NAME?</v>
      </c>
    </row>
    <row r="4430" spans="1:15">
      <c r="A4430">
        <v>4427</v>
      </c>
      <c r="B4430">
        <f t="shared" si="556"/>
        <v>17.707999999999998</v>
      </c>
      <c r="C4430" s="151" t="e">
        <f ca="1">+_xll.BInterpol(Boost!$R$6:$R$66,Boost!$AZ$6:$AZ$66,params!B4430,"cubic")</f>
        <v>#NAME?</v>
      </c>
      <c r="D4430" s="151" t="e">
        <f ca="1">+_xll.BInterpol(Boost!$R$6:$R$66,Boost!$AX$6:$AX$66,params!B4430,"cubic")</f>
        <v>#NAME?</v>
      </c>
      <c r="E4430" s="198" t="e">
        <f t="shared" ca="1" si="559"/>
        <v>#NAME?</v>
      </c>
      <c r="F4430" s="151" t="e">
        <f ca="1">+_xll.BInterpol(Boost!$R$6:$R$66,Boost!$AY$6:$AY$66,params!B4430,"cubic")</f>
        <v>#NAME?</v>
      </c>
      <c r="G4430" s="151" t="e">
        <f ca="1">_xll.BInterpol(cf!$A$2:$A$68,cf!$B$2:$B$68,params!B4430,"cubic")/100</f>
        <v>#NAME?</v>
      </c>
      <c r="H4430" s="199" t="e">
        <f t="shared" ca="1" si="560"/>
        <v>#NAME?</v>
      </c>
      <c r="I4430" s="152">
        <f t="shared" si="555"/>
        <v>0.25556767679465497</v>
      </c>
      <c r="J4430" s="152">
        <f t="shared" si="561"/>
        <v>4.9630475877804336E-5</v>
      </c>
      <c r="K4430" s="3" t="e">
        <f t="shared" ca="1" si="557"/>
        <v>#NAME?</v>
      </c>
      <c r="L4430" s="153" t="e">
        <f t="shared" ca="1" si="562"/>
        <v>#NAME?</v>
      </c>
      <c r="M4430" s="195" t="e">
        <f ca="1">_xll.BInterpol(cf!$A$2:$A$68,cf!$C$2:$C$68,params!B4430,"cubic")</f>
        <v>#NAME?</v>
      </c>
      <c r="N4430" s="195" t="e">
        <f ca="1">+_xll.BInterpol(#REF!,#REF!,params!B4430,"cubic")</f>
        <v>#NAME?</v>
      </c>
      <c r="O4430" s="153" t="e">
        <f t="shared" ca="1" si="558"/>
        <v>#NAME?</v>
      </c>
    </row>
    <row r="4431" spans="1:15">
      <c r="A4431">
        <v>4428</v>
      </c>
      <c r="B4431">
        <f t="shared" si="556"/>
        <v>17.712</v>
      </c>
      <c r="C4431" s="151" t="e">
        <f ca="1">+_xll.BInterpol(Boost!$R$6:$R$66,Boost!$AZ$6:$AZ$66,params!B4431,"cubic")</f>
        <v>#NAME?</v>
      </c>
      <c r="D4431" s="151" t="e">
        <f ca="1">+_xll.BInterpol(Boost!$R$6:$R$66,Boost!$AX$6:$AX$66,params!B4431,"cubic")</f>
        <v>#NAME?</v>
      </c>
      <c r="E4431" s="198" t="e">
        <f t="shared" ca="1" si="559"/>
        <v>#NAME?</v>
      </c>
      <c r="F4431" s="151" t="e">
        <f ca="1">+_xll.BInterpol(Boost!$R$6:$R$66,Boost!$AY$6:$AY$66,params!B4431,"cubic")</f>
        <v>#NAME?</v>
      </c>
      <c r="G4431" s="151" t="e">
        <f ca="1">_xll.BInterpol(cf!$A$2:$A$68,cf!$B$2:$B$68,params!B4431,"cubic")/100</f>
        <v>#NAME?</v>
      </c>
      <c r="H4431" s="199" t="e">
        <f t="shared" ca="1" si="560"/>
        <v>#NAME?</v>
      </c>
      <c r="I4431" s="152">
        <f t="shared" si="555"/>
        <v>0.25561730396194471</v>
      </c>
      <c r="J4431" s="152">
        <f t="shared" si="561"/>
        <v>4.9627167289734153E-5</v>
      </c>
      <c r="K4431" s="3" t="e">
        <f t="shared" ca="1" si="557"/>
        <v>#NAME?</v>
      </c>
      <c r="L4431" s="153" t="e">
        <f t="shared" ca="1" si="562"/>
        <v>#NAME?</v>
      </c>
      <c r="M4431" s="195" t="e">
        <f ca="1">_xll.BInterpol(cf!$A$2:$A$68,cf!$C$2:$C$68,params!B4431,"cubic")</f>
        <v>#NAME?</v>
      </c>
      <c r="N4431" s="195" t="e">
        <f ca="1">+_xll.BInterpol(#REF!,#REF!,params!B4431,"cubic")</f>
        <v>#NAME?</v>
      </c>
      <c r="O4431" s="153" t="e">
        <f t="shared" ca="1" si="558"/>
        <v>#NAME?</v>
      </c>
    </row>
    <row r="4432" spans="1:15">
      <c r="A4432">
        <v>4429</v>
      </c>
      <c r="B4432">
        <f t="shared" si="556"/>
        <v>17.716000000000001</v>
      </c>
      <c r="C4432" s="151" t="e">
        <f ca="1">+_xll.BInterpol(Boost!$R$6:$R$66,Boost!$AZ$6:$AZ$66,params!B4432,"cubic")</f>
        <v>#NAME?</v>
      </c>
      <c r="D4432" s="151" t="e">
        <f ca="1">+_xll.BInterpol(Boost!$R$6:$R$66,Boost!$AX$6:$AX$66,params!B4432,"cubic")</f>
        <v>#NAME?</v>
      </c>
      <c r="E4432" s="198" t="e">
        <f t="shared" ca="1" si="559"/>
        <v>#NAME?</v>
      </c>
      <c r="F4432" s="151" t="e">
        <f ca="1">+_xll.BInterpol(Boost!$R$6:$R$66,Boost!$AY$6:$AY$66,params!B4432,"cubic")</f>
        <v>#NAME?</v>
      </c>
      <c r="G4432" s="151" t="e">
        <f ca="1">_xll.BInterpol(cf!$A$2:$A$68,cf!$B$2:$B$68,params!B4432,"cubic")/100</f>
        <v>#NAME?</v>
      </c>
      <c r="H4432" s="199" t="e">
        <f t="shared" ca="1" si="560"/>
        <v>#NAME?</v>
      </c>
      <c r="I4432" s="152">
        <f t="shared" ref="I4432:I4495" si="563">1-EXP($R$5*-1*B4432/(1-$R$6))</f>
        <v>0.25566692782086697</v>
      </c>
      <c r="J4432" s="152">
        <f t="shared" si="561"/>
        <v>4.9623858922265285E-5</v>
      </c>
      <c r="K4432" s="3" t="e">
        <f t="shared" ca="1" si="557"/>
        <v>#NAME?</v>
      </c>
      <c r="L4432" s="153" t="e">
        <f t="shared" ca="1" si="562"/>
        <v>#NAME?</v>
      </c>
      <c r="M4432" s="195" t="e">
        <f ca="1">_xll.BInterpol(cf!$A$2:$A$68,cf!$C$2:$C$68,params!B4432,"cubic")</f>
        <v>#NAME?</v>
      </c>
      <c r="N4432" s="195" t="e">
        <f ca="1">+_xll.BInterpol(#REF!,#REF!,params!B4432,"cubic")</f>
        <v>#NAME?</v>
      </c>
      <c r="O4432" s="153" t="e">
        <f t="shared" ca="1" si="558"/>
        <v>#NAME?</v>
      </c>
    </row>
    <row r="4433" spans="1:15">
      <c r="A4433">
        <v>4430</v>
      </c>
      <c r="B4433">
        <f t="shared" si="556"/>
        <v>17.72</v>
      </c>
      <c r="C4433" s="151" t="e">
        <f ca="1">+_xll.BInterpol(Boost!$R$6:$R$66,Boost!$AZ$6:$AZ$66,params!B4433,"cubic")</f>
        <v>#NAME?</v>
      </c>
      <c r="D4433" s="151" t="e">
        <f ca="1">+_xll.BInterpol(Boost!$R$6:$R$66,Boost!$AX$6:$AX$66,params!B4433,"cubic")</f>
        <v>#NAME?</v>
      </c>
      <c r="E4433" s="198" t="e">
        <f t="shared" ca="1" si="559"/>
        <v>#NAME?</v>
      </c>
      <c r="F4433" s="151" t="e">
        <f ca="1">+_xll.BInterpol(Boost!$R$6:$R$66,Boost!$AY$6:$AY$66,params!B4433,"cubic")</f>
        <v>#NAME?</v>
      </c>
      <c r="G4433" s="151" t="e">
        <f ca="1">_xll.BInterpol(cf!$A$2:$A$68,cf!$B$2:$B$68,params!B4433,"cubic")/100</f>
        <v>#NAME?</v>
      </c>
      <c r="H4433" s="199" t="e">
        <f t="shared" ca="1" si="560"/>
        <v>#NAME?</v>
      </c>
      <c r="I4433" s="152">
        <f t="shared" si="563"/>
        <v>0.25571654837164215</v>
      </c>
      <c r="J4433" s="152">
        <f t="shared" si="561"/>
        <v>4.9620550775175687E-5</v>
      </c>
      <c r="K4433" s="3" t="e">
        <f t="shared" ca="1" si="557"/>
        <v>#NAME?</v>
      </c>
      <c r="L4433" s="153" t="e">
        <f t="shared" ca="1" si="562"/>
        <v>#NAME?</v>
      </c>
      <c r="M4433" s="195" t="e">
        <f ca="1">_xll.BInterpol(cf!$A$2:$A$68,cf!$C$2:$C$68,params!B4433,"cubic")</f>
        <v>#NAME?</v>
      </c>
      <c r="N4433" s="195" t="e">
        <f ca="1">+_xll.BInterpol(#REF!,#REF!,params!B4433,"cubic")</f>
        <v>#NAME?</v>
      </c>
      <c r="O4433" s="153" t="e">
        <f t="shared" ca="1" si="558"/>
        <v>#NAME?</v>
      </c>
    </row>
    <row r="4434" spans="1:15">
      <c r="A4434">
        <v>4431</v>
      </c>
      <c r="B4434">
        <f t="shared" si="556"/>
        <v>17.724</v>
      </c>
      <c r="C4434" s="151" t="e">
        <f ca="1">+_xll.BInterpol(Boost!$R$6:$R$66,Boost!$AZ$6:$AZ$66,params!B4434,"cubic")</f>
        <v>#NAME?</v>
      </c>
      <c r="D4434" s="151" t="e">
        <f ca="1">+_xll.BInterpol(Boost!$R$6:$R$66,Boost!$AX$6:$AX$66,params!B4434,"cubic")</f>
        <v>#NAME?</v>
      </c>
      <c r="E4434" s="198" t="e">
        <f t="shared" ca="1" si="559"/>
        <v>#NAME?</v>
      </c>
      <c r="F4434" s="151" t="e">
        <f ca="1">+_xll.BInterpol(Boost!$R$6:$R$66,Boost!$AY$6:$AY$66,params!B4434,"cubic")</f>
        <v>#NAME?</v>
      </c>
      <c r="G4434" s="151" t="e">
        <f ca="1">_xll.BInterpol(cf!$A$2:$A$68,cf!$B$2:$B$68,params!B4434,"cubic")/100</f>
        <v>#NAME?</v>
      </c>
      <c r="H4434" s="199" t="e">
        <f t="shared" ca="1" si="560"/>
        <v>#NAME?</v>
      </c>
      <c r="I4434" s="152">
        <f t="shared" si="563"/>
        <v>0.25576616561449095</v>
      </c>
      <c r="J4434" s="152">
        <f t="shared" si="561"/>
        <v>4.9617242848798426E-5</v>
      </c>
      <c r="K4434" s="3" t="e">
        <f t="shared" ca="1" si="557"/>
        <v>#NAME?</v>
      </c>
      <c r="L4434" s="153" t="e">
        <f t="shared" ca="1" si="562"/>
        <v>#NAME?</v>
      </c>
      <c r="M4434" s="195" t="e">
        <f ca="1">_xll.BInterpol(cf!$A$2:$A$68,cf!$C$2:$C$68,params!B4434,"cubic")</f>
        <v>#NAME?</v>
      </c>
      <c r="N4434" s="195" t="e">
        <f ca="1">+_xll.BInterpol(#REF!,#REF!,params!B4434,"cubic")</f>
        <v>#NAME?</v>
      </c>
      <c r="O4434" s="153" t="e">
        <f t="shared" ca="1" si="558"/>
        <v>#NAME?</v>
      </c>
    </row>
    <row r="4435" spans="1:15">
      <c r="A4435">
        <v>4432</v>
      </c>
      <c r="B4435">
        <f t="shared" si="556"/>
        <v>17.728000000000002</v>
      </c>
      <c r="C4435" s="151" t="e">
        <f ca="1">+_xll.BInterpol(Boost!$R$6:$R$66,Boost!$AZ$6:$AZ$66,params!B4435,"cubic")</f>
        <v>#NAME?</v>
      </c>
      <c r="D4435" s="151" t="e">
        <f ca="1">+_xll.BInterpol(Boost!$R$6:$R$66,Boost!$AX$6:$AX$66,params!B4435,"cubic")</f>
        <v>#NAME?</v>
      </c>
      <c r="E4435" s="198" t="e">
        <f t="shared" ca="1" si="559"/>
        <v>#NAME?</v>
      </c>
      <c r="F4435" s="151" t="e">
        <f ca="1">+_xll.BInterpol(Boost!$R$6:$R$66,Boost!$AY$6:$AY$66,params!B4435,"cubic")</f>
        <v>#NAME?</v>
      </c>
      <c r="G4435" s="151" t="e">
        <f ca="1">_xll.BInterpol(cf!$A$2:$A$68,cf!$B$2:$B$68,params!B4435,"cubic")/100</f>
        <v>#NAME?</v>
      </c>
      <c r="H4435" s="199" t="e">
        <f t="shared" ca="1" si="560"/>
        <v>#NAME?</v>
      </c>
      <c r="I4435" s="152">
        <f t="shared" si="563"/>
        <v>0.25581577954963375</v>
      </c>
      <c r="J4435" s="152">
        <f t="shared" si="561"/>
        <v>4.9613935142800436E-5</v>
      </c>
      <c r="K4435" s="3" t="e">
        <f t="shared" ca="1" si="557"/>
        <v>#NAME?</v>
      </c>
      <c r="L4435" s="153" t="e">
        <f t="shared" ca="1" si="562"/>
        <v>#NAME?</v>
      </c>
      <c r="M4435" s="195" t="e">
        <f ca="1">_xll.BInterpol(cf!$A$2:$A$68,cf!$C$2:$C$68,params!B4435,"cubic")</f>
        <v>#NAME?</v>
      </c>
      <c r="N4435" s="195" t="e">
        <f ca="1">+_xll.BInterpol(#REF!,#REF!,params!B4435,"cubic")</f>
        <v>#NAME?</v>
      </c>
      <c r="O4435" s="153" t="e">
        <f t="shared" ca="1" si="558"/>
        <v>#NAME?</v>
      </c>
    </row>
    <row r="4436" spans="1:15">
      <c r="A4436">
        <v>4433</v>
      </c>
      <c r="B4436">
        <f t="shared" si="556"/>
        <v>17.731999999999999</v>
      </c>
      <c r="C4436" s="151" t="e">
        <f ca="1">+_xll.BInterpol(Boost!$R$6:$R$66,Boost!$AZ$6:$AZ$66,params!B4436,"cubic")</f>
        <v>#NAME?</v>
      </c>
      <c r="D4436" s="151" t="e">
        <f ca="1">+_xll.BInterpol(Boost!$R$6:$R$66,Boost!$AX$6:$AX$66,params!B4436,"cubic")</f>
        <v>#NAME?</v>
      </c>
      <c r="E4436" s="198" t="e">
        <f t="shared" ca="1" si="559"/>
        <v>#NAME?</v>
      </c>
      <c r="F4436" s="151" t="e">
        <f ca="1">+_xll.BInterpol(Boost!$R$6:$R$66,Boost!$AY$6:$AY$66,params!B4436,"cubic")</f>
        <v>#NAME?</v>
      </c>
      <c r="G4436" s="151" t="e">
        <f ca="1">_xll.BInterpol(cf!$A$2:$A$68,cf!$B$2:$B$68,params!B4436,"cubic")/100</f>
        <v>#NAME?</v>
      </c>
      <c r="H4436" s="199" t="e">
        <f t="shared" ca="1" si="560"/>
        <v>#NAME?</v>
      </c>
      <c r="I4436" s="152">
        <f t="shared" si="563"/>
        <v>0.25586539017729115</v>
      </c>
      <c r="J4436" s="152">
        <f t="shared" si="561"/>
        <v>4.9610627657403761E-5</v>
      </c>
      <c r="K4436" s="3" t="e">
        <f t="shared" ca="1" si="557"/>
        <v>#NAME?</v>
      </c>
      <c r="L4436" s="153" t="e">
        <f t="shared" ca="1" si="562"/>
        <v>#NAME?</v>
      </c>
      <c r="M4436" s="195" t="e">
        <f ca="1">_xll.BInterpol(cf!$A$2:$A$68,cf!$C$2:$C$68,params!B4436,"cubic")</f>
        <v>#NAME?</v>
      </c>
      <c r="N4436" s="195" t="e">
        <f ca="1">+_xll.BInterpol(#REF!,#REF!,params!B4436,"cubic")</f>
        <v>#NAME?</v>
      </c>
      <c r="O4436" s="153" t="e">
        <f t="shared" ca="1" si="558"/>
        <v>#NAME?</v>
      </c>
    </row>
    <row r="4437" spans="1:15">
      <c r="A4437">
        <v>4434</v>
      </c>
      <c r="B4437">
        <f t="shared" si="556"/>
        <v>17.736000000000001</v>
      </c>
      <c r="C4437" s="151" t="e">
        <f ca="1">+_xll.BInterpol(Boost!$R$6:$R$66,Boost!$AZ$6:$AZ$66,params!B4437,"cubic")</f>
        <v>#NAME?</v>
      </c>
      <c r="D4437" s="151" t="e">
        <f ca="1">+_xll.BInterpol(Boost!$R$6:$R$66,Boost!$AX$6:$AX$66,params!B4437,"cubic")</f>
        <v>#NAME?</v>
      </c>
      <c r="E4437" s="198" t="e">
        <f t="shared" ca="1" si="559"/>
        <v>#NAME?</v>
      </c>
      <c r="F4437" s="151" t="e">
        <f ca="1">+_xll.BInterpol(Boost!$R$6:$R$66,Boost!$AY$6:$AY$66,params!B4437,"cubic")</f>
        <v>#NAME?</v>
      </c>
      <c r="G4437" s="151" t="e">
        <f ca="1">_xll.BInterpol(cf!$A$2:$A$68,cf!$B$2:$B$68,params!B4437,"cubic")/100</f>
        <v>#NAME?</v>
      </c>
      <c r="H4437" s="199" t="e">
        <f t="shared" ca="1" si="560"/>
        <v>#NAME?</v>
      </c>
      <c r="I4437" s="152">
        <f t="shared" si="563"/>
        <v>0.25591499749768354</v>
      </c>
      <c r="J4437" s="152">
        <f t="shared" si="561"/>
        <v>4.9607320392386356E-5</v>
      </c>
      <c r="K4437" s="3" t="e">
        <f t="shared" ca="1" si="557"/>
        <v>#NAME?</v>
      </c>
      <c r="L4437" s="153" t="e">
        <f t="shared" ca="1" si="562"/>
        <v>#NAME?</v>
      </c>
      <c r="M4437" s="195" t="e">
        <f ca="1">_xll.BInterpol(cf!$A$2:$A$68,cf!$C$2:$C$68,params!B4437,"cubic")</f>
        <v>#NAME?</v>
      </c>
      <c r="N4437" s="195" t="e">
        <f ca="1">+_xll.BInterpol(#REF!,#REF!,params!B4437,"cubic")</f>
        <v>#NAME?</v>
      </c>
      <c r="O4437" s="153" t="e">
        <f t="shared" ca="1" si="558"/>
        <v>#NAME?</v>
      </c>
    </row>
    <row r="4438" spans="1:15">
      <c r="A4438">
        <v>4435</v>
      </c>
      <c r="B4438">
        <f t="shared" si="556"/>
        <v>17.739999999999998</v>
      </c>
      <c r="C4438" s="151" t="e">
        <f ca="1">+_xll.BInterpol(Boost!$R$6:$R$66,Boost!$AZ$6:$AZ$66,params!B4438,"cubic")</f>
        <v>#NAME?</v>
      </c>
      <c r="D4438" s="151" t="e">
        <f ca="1">+_xll.BInterpol(Boost!$R$6:$R$66,Boost!$AX$6:$AX$66,params!B4438,"cubic")</f>
        <v>#NAME?</v>
      </c>
      <c r="E4438" s="198" t="e">
        <f t="shared" ca="1" si="559"/>
        <v>#NAME?</v>
      </c>
      <c r="F4438" s="151" t="e">
        <f ca="1">+_xll.BInterpol(Boost!$R$6:$R$66,Boost!$AY$6:$AY$66,params!B4438,"cubic")</f>
        <v>#NAME?</v>
      </c>
      <c r="G4438" s="151" t="e">
        <f ca="1">_xll.BInterpol(cf!$A$2:$A$68,cf!$B$2:$B$68,params!B4438,"cubic")/100</f>
        <v>#NAME?</v>
      </c>
      <c r="H4438" s="199" t="e">
        <f t="shared" ca="1" si="560"/>
        <v>#NAME?</v>
      </c>
      <c r="I4438" s="152">
        <f t="shared" si="563"/>
        <v>0.25596460151103151</v>
      </c>
      <c r="J4438" s="152">
        <f t="shared" si="561"/>
        <v>4.9604013347970266E-5</v>
      </c>
      <c r="K4438" s="3" t="e">
        <f t="shared" ca="1" si="557"/>
        <v>#NAME?</v>
      </c>
      <c r="L4438" s="153" t="e">
        <f t="shared" ca="1" si="562"/>
        <v>#NAME?</v>
      </c>
      <c r="M4438" s="195" t="e">
        <f ca="1">_xll.BInterpol(cf!$A$2:$A$68,cf!$C$2:$C$68,params!B4438,"cubic")</f>
        <v>#NAME?</v>
      </c>
      <c r="N4438" s="195" t="e">
        <f ca="1">+_xll.BInterpol(#REF!,#REF!,params!B4438,"cubic")</f>
        <v>#NAME?</v>
      </c>
      <c r="O4438" s="153" t="e">
        <f t="shared" ca="1" si="558"/>
        <v>#NAME?</v>
      </c>
    </row>
    <row r="4439" spans="1:15">
      <c r="A4439">
        <v>4436</v>
      </c>
      <c r="B4439">
        <f t="shared" si="556"/>
        <v>17.744</v>
      </c>
      <c r="C4439" s="151" t="e">
        <f ca="1">+_xll.BInterpol(Boost!$R$6:$R$66,Boost!$AZ$6:$AZ$66,params!B4439,"cubic")</f>
        <v>#NAME?</v>
      </c>
      <c r="D4439" s="151" t="e">
        <f ca="1">+_xll.BInterpol(Boost!$R$6:$R$66,Boost!$AX$6:$AX$66,params!B4439,"cubic")</f>
        <v>#NAME?</v>
      </c>
      <c r="E4439" s="198" t="e">
        <f t="shared" ca="1" si="559"/>
        <v>#NAME?</v>
      </c>
      <c r="F4439" s="151" t="e">
        <f ca="1">+_xll.BInterpol(Boost!$R$6:$R$66,Boost!$AY$6:$AY$66,params!B4439,"cubic")</f>
        <v>#NAME?</v>
      </c>
      <c r="G4439" s="151" t="e">
        <f ca="1">_xll.BInterpol(cf!$A$2:$A$68,cf!$B$2:$B$68,params!B4439,"cubic")/100</f>
        <v>#NAME?</v>
      </c>
      <c r="H4439" s="199" t="e">
        <f t="shared" ca="1" si="560"/>
        <v>#NAME?</v>
      </c>
      <c r="I4439" s="152">
        <f t="shared" si="563"/>
        <v>0.25601420221755555</v>
      </c>
      <c r="J4439" s="152">
        <f t="shared" si="561"/>
        <v>4.9600706524044469E-5</v>
      </c>
      <c r="K4439" s="3" t="e">
        <f t="shared" ca="1" si="557"/>
        <v>#NAME?</v>
      </c>
      <c r="L4439" s="153" t="e">
        <f t="shared" ca="1" si="562"/>
        <v>#NAME?</v>
      </c>
      <c r="M4439" s="195" t="e">
        <f ca="1">_xll.BInterpol(cf!$A$2:$A$68,cf!$C$2:$C$68,params!B4439,"cubic")</f>
        <v>#NAME?</v>
      </c>
      <c r="N4439" s="195" t="e">
        <f ca="1">+_xll.BInterpol(#REF!,#REF!,params!B4439,"cubic")</f>
        <v>#NAME?</v>
      </c>
      <c r="O4439" s="153" t="e">
        <f t="shared" ca="1" si="558"/>
        <v>#NAME?</v>
      </c>
    </row>
    <row r="4440" spans="1:15">
      <c r="A4440">
        <v>4437</v>
      </c>
      <c r="B4440">
        <f t="shared" si="556"/>
        <v>17.748000000000001</v>
      </c>
      <c r="C4440" s="151" t="e">
        <f ca="1">+_xll.BInterpol(Boost!$R$6:$R$66,Boost!$AZ$6:$AZ$66,params!B4440,"cubic")</f>
        <v>#NAME?</v>
      </c>
      <c r="D4440" s="151" t="e">
        <f ca="1">+_xll.BInterpol(Boost!$R$6:$R$66,Boost!$AX$6:$AX$66,params!B4440,"cubic")</f>
        <v>#NAME?</v>
      </c>
      <c r="E4440" s="198" t="e">
        <f t="shared" ca="1" si="559"/>
        <v>#NAME?</v>
      </c>
      <c r="F4440" s="151" t="e">
        <f ca="1">+_xll.BInterpol(Boost!$R$6:$R$66,Boost!$AY$6:$AY$66,params!B4440,"cubic")</f>
        <v>#NAME?</v>
      </c>
      <c r="G4440" s="151" t="e">
        <f ca="1">_xll.BInterpol(cf!$A$2:$A$68,cf!$B$2:$B$68,params!B4440,"cubic")/100</f>
        <v>#NAME?</v>
      </c>
      <c r="H4440" s="199" t="e">
        <f t="shared" ca="1" si="560"/>
        <v>#NAME?</v>
      </c>
      <c r="I4440" s="152">
        <f t="shared" si="563"/>
        <v>0.25606379961747605</v>
      </c>
      <c r="J4440" s="152">
        <f t="shared" si="561"/>
        <v>4.9597399920497942E-5</v>
      </c>
      <c r="K4440" s="3" t="e">
        <f t="shared" ca="1" si="557"/>
        <v>#NAME?</v>
      </c>
      <c r="L4440" s="153" t="e">
        <f t="shared" ca="1" si="562"/>
        <v>#NAME?</v>
      </c>
      <c r="M4440" s="195" t="e">
        <f ca="1">_xll.BInterpol(cf!$A$2:$A$68,cf!$C$2:$C$68,params!B4440,"cubic")</f>
        <v>#NAME?</v>
      </c>
      <c r="N4440" s="195" t="e">
        <f ca="1">+_xll.BInterpol(#REF!,#REF!,params!B4440,"cubic")</f>
        <v>#NAME?</v>
      </c>
      <c r="O4440" s="153" t="e">
        <f t="shared" ca="1" si="558"/>
        <v>#NAME?</v>
      </c>
    </row>
    <row r="4441" spans="1:15">
      <c r="A4441">
        <v>4438</v>
      </c>
      <c r="B4441">
        <f t="shared" si="556"/>
        <v>17.751999999999999</v>
      </c>
      <c r="C4441" s="151" t="e">
        <f ca="1">+_xll.BInterpol(Boost!$R$6:$R$66,Boost!$AZ$6:$AZ$66,params!B4441,"cubic")</f>
        <v>#NAME?</v>
      </c>
      <c r="D4441" s="151" t="e">
        <f ca="1">+_xll.BInterpol(Boost!$R$6:$R$66,Boost!$AX$6:$AX$66,params!B4441,"cubic")</f>
        <v>#NAME?</v>
      </c>
      <c r="E4441" s="198" t="e">
        <f t="shared" ca="1" si="559"/>
        <v>#NAME?</v>
      </c>
      <c r="F4441" s="151" t="e">
        <f ca="1">+_xll.BInterpol(Boost!$R$6:$R$66,Boost!$AY$6:$AY$66,params!B4441,"cubic")</f>
        <v>#NAME?</v>
      </c>
      <c r="G4441" s="151" t="e">
        <f ca="1">_xll.BInterpol(cf!$A$2:$A$68,cf!$B$2:$B$68,params!B4441,"cubic")/100</f>
        <v>#NAME?</v>
      </c>
      <c r="H4441" s="199" t="e">
        <f t="shared" ca="1" si="560"/>
        <v>#NAME?</v>
      </c>
      <c r="I4441" s="152">
        <f t="shared" si="563"/>
        <v>0.25611339371101338</v>
      </c>
      <c r="J4441" s="152">
        <f t="shared" si="561"/>
        <v>4.9594093537330686E-5</v>
      </c>
      <c r="K4441" s="3" t="e">
        <f t="shared" ca="1" si="557"/>
        <v>#NAME?</v>
      </c>
      <c r="L4441" s="153" t="e">
        <f t="shared" ca="1" si="562"/>
        <v>#NAME?</v>
      </c>
      <c r="M4441" s="195" t="e">
        <f ca="1">_xll.BInterpol(cf!$A$2:$A$68,cf!$C$2:$C$68,params!B4441,"cubic")</f>
        <v>#NAME?</v>
      </c>
      <c r="N4441" s="195" t="e">
        <f ca="1">+_xll.BInterpol(#REF!,#REF!,params!B4441,"cubic")</f>
        <v>#NAME?</v>
      </c>
      <c r="O4441" s="153" t="e">
        <f t="shared" ca="1" si="558"/>
        <v>#NAME?</v>
      </c>
    </row>
    <row r="4442" spans="1:15">
      <c r="A4442">
        <v>4439</v>
      </c>
      <c r="B4442">
        <f t="shared" si="556"/>
        <v>17.756</v>
      </c>
      <c r="C4442" s="151" t="e">
        <f ca="1">+_xll.BInterpol(Boost!$R$6:$R$66,Boost!$AZ$6:$AZ$66,params!B4442,"cubic")</f>
        <v>#NAME?</v>
      </c>
      <c r="D4442" s="151" t="e">
        <f ca="1">+_xll.BInterpol(Boost!$R$6:$R$66,Boost!$AX$6:$AX$66,params!B4442,"cubic")</f>
        <v>#NAME?</v>
      </c>
      <c r="E4442" s="198" t="e">
        <f t="shared" ca="1" si="559"/>
        <v>#NAME?</v>
      </c>
      <c r="F4442" s="151" t="e">
        <f ca="1">+_xll.BInterpol(Boost!$R$6:$R$66,Boost!$AY$6:$AY$66,params!B4442,"cubic")</f>
        <v>#NAME?</v>
      </c>
      <c r="G4442" s="151" t="e">
        <f ca="1">_xll.BInterpol(cf!$A$2:$A$68,cf!$B$2:$B$68,params!B4442,"cubic")/100</f>
        <v>#NAME?</v>
      </c>
      <c r="H4442" s="199" t="e">
        <f t="shared" ca="1" si="560"/>
        <v>#NAME?</v>
      </c>
      <c r="I4442" s="152">
        <f t="shared" si="563"/>
        <v>0.25616298449838804</v>
      </c>
      <c r="J4442" s="152">
        <f t="shared" si="561"/>
        <v>4.9590787374653722E-5</v>
      </c>
      <c r="K4442" s="3" t="e">
        <f t="shared" ca="1" si="557"/>
        <v>#NAME?</v>
      </c>
      <c r="L4442" s="153" t="e">
        <f t="shared" ca="1" si="562"/>
        <v>#NAME?</v>
      </c>
      <c r="M4442" s="195" t="e">
        <f ca="1">_xll.BInterpol(cf!$A$2:$A$68,cf!$C$2:$C$68,params!B4442,"cubic")</f>
        <v>#NAME?</v>
      </c>
      <c r="N4442" s="195" t="e">
        <f ca="1">+_xll.BInterpol(#REF!,#REF!,params!B4442,"cubic")</f>
        <v>#NAME?</v>
      </c>
      <c r="O4442" s="153" t="e">
        <f t="shared" ca="1" si="558"/>
        <v>#NAME?</v>
      </c>
    </row>
    <row r="4443" spans="1:15">
      <c r="A4443">
        <v>4440</v>
      </c>
      <c r="B4443">
        <f t="shared" si="556"/>
        <v>17.760000000000002</v>
      </c>
      <c r="C4443" s="151" t="e">
        <f ca="1">+_xll.BInterpol(Boost!$R$6:$R$66,Boost!$AZ$6:$AZ$66,params!B4443,"cubic")</f>
        <v>#NAME?</v>
      </c>
      <c r="D4443" s="151" t="e">
        <f ca="1">+_xll.BInterpol(Boost!$R$6:$R$66,Boost!$AX$6:$AX$66,params!B4443,"cubic")</f>
        <v>#NAME?</v>
      </c>
      <c r="E4443" s="198" t="e">
        <f t="shared" ca="1" si="559"/>
        <v>#NAME?</v>
      </c>
      <c r="F4443" s="151" t="e">
        <f ca="1">+_xll.BInterpol(Boost!$R$6:$R$66,Boost!$AY$6:$AY$66,params!B4443,"cubic")</f>
        <v>#NAME?</v>
      </c>
      <c r="G4443" s="151" t="e">
        <f ca="1">_xll.BInterpol(cf!$A$2:$A$68,cf!$B$2:$B$68,params!B4443,"cubic")/100</f>
        <v>#NAME?</v>
      </c>
      <c r="H4443" s="199" t="e">
        <f t="shared" ca="1" si="560"/>
        <v>#NAME?</v>
      </c>
      <c r="I4443" s="152">
        <f t="shared" si="563"/>
        <v>0.25621257197982039</v>
      </c>
      <c r="J4443" s="152">
        <f t="shared" si="561"/>
        <v>4.9587481432356029E-5</v>
      </c>
      <c r="K4443" s="3" t="e">
        <f t="shared" ca="1" si="557"/>
        <v>#NAME?</v>
      </c>
      <c r="L4443" s="153" t="e">
        <f t="shared" ca="1" si="562"/>
        <v>#NAME?</v>
      </c>
      <c r="M4443" s="195" t="e">
        <f ca="1">_xll.BInterpol(cf!$A$2:$A$68,cf!$C$2:$C$68,params!B4443,"cubic")</f>
        <v>#NAME?</v>
      </c>
      <c r="N4443" s="195" t="e">
        <f ca="1">+_xll.BInterpol(#REF!,#REF!,params!B4443,"cubic")</f>
        <v>#NAME?</v>
      </c>
      <c r="O4443" s="153" t="e">
        <f t="shared" ca="1" si="558"/>
        <v>#NAME?</v>
      </c>
    </row>
    <row r="4444" spans="1:15">
      <c r="A4444">
        <v>4441</v>
      </c>
      <c r="B4444">
        <f t="shared" si="556"/>
        <v>17.763999999999999</v>
      </c>
      <c r="C4444" s="151" t="e">
        <f ca="1">+_xll.BInterpol(Boost!$R$6:$R$66,Boost!$AZ$6:$AZ$66,params!B4444,"cubic")</f>
        <v>#NAME?</v>
      </c>
      <c r="D4444" s="151" t="e">
        <f ca="1">+_xll.BInterpol(Boost!$R$6:$R$66,Boost!$AX$6:$AX$66,params!B4444,"cubic")</f>
        <v>#NAME?</v>
      </c>
      <c r="E4444" s="198" t="e">
        <f t="shared" ca="1" si="559"/>
        <v>#NAME?</v>
      </c>
      <c r="F4444" s="151" t="e">
        <f ca="1">+_xll.BInterpol(Boost!$R$6:$R$66,Boost!$AY$6:$AY$66,params!B4444,"cubic")</f>
        <v>#NAME?</v>
      </c>
      <c r="G4444" s="151" t="e">
        <f ca="1">_xll.BInterpol(cf!$A$2:$A$68,cf!$B$2:$B$68,params!B4444,"cubic")/100</f>
        <v>#NAME?</v>
      </c>
      <c r="H4444" s="199" t="e">
        <f t="shared" ca="1" si="560"/>
        <v>#NAME?</v>
      </c>
      <c r="I4444" s="152">
        <f t="shared" si="563"/>
        <v>0.25626215615553083</v>
      </c>
      <c r="J4444" s="152">
        <f t="shared" si="561"/>
        <v>4.9584175710437606E-5</v>
      </c>
      <c r="K4444" s="3" t="e">
        <f t="shared" ca="1" si="557"/>
        <v>#NAME?</v>
      </c>
      <c r="L4444" s="153" t="e">
        <f t="shared" ca="1" si="562"/>
        <v>#NAME?</v>
      </c>
      <c r="M4444" s="195" t="e">
        <f ca="1">_xll.BInterpol(cf!$A$2:$A$68,cf!$C$2:$C$68,params!B4444,"cubic")</f>
        <v>#NAME?</v>
      </c>
      <c r="N4444" s="195" t="e">
        <f ca="1">+_xll.BInterpol(#REF!,#REF!,params!B4444,"cubic")</f>
        <v>#NAME?</v>
      </c>
      <c r="O4444" s="153" t="e">
        <f t="shared" ca="1" si="558"/>
        <v>#NAME?</v>
      </c>
    </row>
    <row r="4445" spans="1:15">
      <c r="A4445">
        <v>4442</v>
      </c>
      <c r="B4445">
        <f t="shared" si="556"/>
        <v>17.768000000000001</v>
      </c>
      <c r="C4445" s="151" t="e">
        <f ca="1">+_xll.BInterpol(Boost!$R$6:$R$66,Boost!$AZ$6:$AZ$66,params!B4445,"cubic")</f>
        <v>#NAME?</v>
      </c>
      <c r="D4445" s="151" t="e">
        <f ca="1">+_xll.BInterpol(Boost!$R$6:$R$66,Boost!$AX$6:$AX$66,params!B4445,"cubic")</f>
        <v>#NAME?</v>
      </c>
      <c r="E4445" s="198" t="e">
        <f t="shared" ca="1" si="559"/>
        <v>#NAME?</v>
      </c>
      <c r="F4445" s="151" t="e">
        <f ca="1">+_xll.BInterpol(Boost!$R$6:$R$66,Boost!$AY$6:$AY$66,params!B4445,"cubic")</f>
        <v>#NAME?</v>
      </c>
      <c r="G4445" s="151" t="e">
        <f ca="1">_xll.BInterpol(cf!$A$2:$A$68,cf!$B$2:$B$68,params!B4445,"cubic")/100</f>
        <v>#NAME?</v>
      </c>
      <c r="H4445" s="199" t="e">
        <f t="shared" ca="1" si="560"/>
        <v>#NAME?</v>
      </c>
      <c r="I4445" s="152">
        <f t="shared" si="563"/>
        <v>0.25631173702573984</v>
      </c>
      <c r="J4445" s="152">
        <f t="shared" si="561"/>
        <v>4.9580870209009476E-5</v>
      </c>
      <c r="K4445" s="3" t="e">
        <f t="shared" ca="1" si="557"/>
        <v>#NAME?</v>
      </c>
      <c r="L4445" s="153" t="e">
        <f t="shared" ca="1" si="562"/>
        <v>#NAME?</v>
      </c>
      <c r="M4445" s="195" t="e">
        <f ca="1">_xll.BInterpol(cf!$A$2:$A$68,cf!$C$2:$C$68,params!B4445,"cubic")</f>
        <v>#NAME?</v>
      </c>
      <c r="N4445" s="195" t="e">
        <f ca="1">+_xll.BInterpol(#REF!,#REF!,params!B4445,"cubic")</f>
        <v>#NAME?</v>
      </c>
      <c r="O4445" s="153" t="e">
        <f t="shared" ca="1" si="558"/>
        <v>#NAME?</v>
      </c>
    </row>
    <row r="4446" spans="1:15">
      <c r="A4446">
        <v>4443</v>
      </c>
      <c r="B4446">
        <f t="shared" si="556"/>
        <v>17.771999999999998</v>
      </c>
      <c r="C4446" s="151" t="e">
        <f ca="1">+_xll.BInterpol(Boost!$R$6:$R$66,Boost!$AZ$6:$AZ$66,params!B4446,"cubic")</f>
        <v>#NAME?</v>
      </c>
      <c r="D4446" s="151" t="e">
        <f ca="1">+_xll.BInterpol(Boost!$R$6:$R$66,Boost!$AX$6:$AX$66,params!B4446,"cubic")</f>
        <v>#NAME?</v>
      </c>
      <c r="E4446" s="198" t="e">
        <f t="shared" ca="1" si="559"/>
        <v>#NAME?</v>
      </c>
      <c r="F4446" s="151" t="e">
        <f ca="1">+_xll.BInterpol(Boost!$R$6:$R$66,Boost!$AY$6:$AY$66,params!B4446,"cubic")</f>
        <v>#NAME?</v>
      </c>
      <c r="G4446" s="151" t="e">
        <f ca="1">_xll.BInterpol(cf!$A$2:$A$68,cf!$B$2:$B$68,params!B4446,"cubic")/100</f>
        <v>#NAME?</v>
      </c>
      <c r="H4446" s="199" t="e">
        <f t="shared" ca="1" si="560"/>
        <v>#NAME?</v>
      </c>
      <c r="I4446" s="152">
        <f t="shared" si="563"/>
        <v>0.25636131459066758</v>
      </c>
      <c r="J4446" s="152">
        <f t="shared" si="561"/>
        <v>4.9577564927738571E-5</v>
      </c>
      <c r="K4446" s="3" t="e">
        <f t="shared" ca="1" si="557"/>
        <v>#NAME?</v>
      </c>
      <c r="L4446" s="153" t="e">
        <f t="shared" ca="1" si="562"/>
        <v>#NAME?</v>
      </c>
      <c r="M4446" s="195" t="e">
        <f ca="1">_xll.BInterpol(cf!$A$2:$A$68,cf!$C$2:$C$68,params!B4446,"cubic")</f>
        <v>#NAME?</v>
      </c>
      <c r="N4446" s="195" t="e">
        <f ca="1">+_xll.BInterpol(#REF!,#REF!,params!B4446,"cubic")</f>
        <v>#NAME?</v>
      </c>
      <c r="O4446" s="153" t="e">
        <f t="shared" ca="1" si="558"/>
        <v>#NAME?</v>
      </c>
    </row>
    <row r="4447" spans="1:15">
      <c r="A4447">
        <v>4444</v>
      </c>
      <c r="B4447">
        <f t="shared" si="556"/>
        <v>17.776</v>
      </c>
      <c r="C4447" s="151" t="e">
        <f ca="1">+_xll.BInterpol(Boost!$R$6:$R$66,Boost!$AZ$6:$AZ$66,params!B4447,"cubic")</f>
        <v>#NAME?</v>
      </c>
      <c r="D4447" s="151" t="e">
        <f ca="1">+_xll.BInterpol(Boost!$R$6:$R$66,Boost!$AX$6:$AX$66,params!B4447,"cubic")</f>
        <v>#NAME?</v>
      </c>
      <c r="E4447" s="198" t="e">
        <f t="shared" ca="1" si="559"/>
        <v>#NAME?</v>
      </c>
      <c r="F4447" s="151" t="e">
        <f ca="1">+_xll.BInterpol(Boost!$R$6:$R$66,Boost!$AY$6:$AY$66,params!B4447,"cubic")</f>
        <v>#NAME?</v>
      </c>
      <c r="G4447" s="151" t="e">
        <f ca="1">_xll.BInterpol(cf!$A$2:$A$68,cf!$B$2:$B$68,params!B4447,"cubic")/100</f>
        <v>#NAME?</v>
      </c>
      <c r="H4447" s="199" t="e">
        <f t="shared" ca="1" si="560"/>
        <v>#NAME?</v>
      </c>
      <c r="I4447" s="152">
        <f t="shared" si="563"/>
        <v>0.25641088885053454</v>
      </c>
      <c r="J4447" s="152">
        <f t="shared" si="561"/>
        <v>4.9574259866957959E-5</v>
      </c>
      <c r="K4447" s="3" t="e">
        <f t="shared" ca="1" si="557"/>
        <v>#NAME?</v>
      </c>
      <c r="L4447" s="153" t="e">
        <f t="shared" ca="1" si="562"/>
        <v>#NAME?</v>
      </c>
      <c r="M4447" s="195" t="e">
        <f ca="1">_xll.BInterpol(cf!$A$2:$A$68,cf!$C$2:$C$68,params!B4447,"cubic")</f>
        <v>#NAME?</v>
      </c>
      <c r="N4447" s="195" t="e">
        <f ca="1">+_xll.BInterpol(#REF!,#REF!,params!B4447,"cubic")</f>
        <v>#NAME?</v>
      </c>
      <c r="O4447" s="153" t="e">
        <f t="shared" ca="1" si="558"/>
        <v>#NAME?</v>
      </c>
    </row>
    <row r="4448" spans="1:15">
      <c r="A4448">
        <v>4445</v>
      </c>
      <c r="B4448">
        <f t="shared" si="556"/>
        <v>17.78</v>
      </c>
      <c r="C4448" s="151" t="e">
        <f ca="1">+_xll.BInterpol(Boost!$R$6:$R$66,Boost!$AZ$6:$AZ$66,params!B4448,"cubic")</f>
        <v>#NAME?</v>
      </c>
      <c r="D4448" s="151" t="e">
        <f ca="1">+_xll.BInterpol(Boost!$R$6:$R$66,Boost!$AX$6:$AX$66,params!B4448,"cubic")</f>
        <v>#NAME?</v>
      </c>
      <c r="E4448" s="198" t="e">
        <f t="shared" ca="1" si="559"/>
        <v>#NAME?</v>
      </c>
      <c r="F4448" s="151" t="e">
        <f ca="1">+_xll.BInterpol(Boost!$R$6:$R$66,Boost!$AY$6:$AY$66,params!B4448,"cubic")</f>
        <v>#NAME?</v>
      </c>
      <c r="G4448" s="151" t="e">
        <f ca="1">_xll.BInterpol(cf!$A$2:$A$68,cf!$B$2:$B$68,params!B4448,"cubic")/100</f>
        <v>#NAME?</v>
      </c>
      <c r="H4448" s="199" t="e">
        <f t="shared" ca="1" si="560"/>
        <v>#NAME?</v>
      </c>
      <c r="I4448" s="152">
        <f t="shared" si="563"/>
        <v>0.25646045980556098</v>
      </c>
      <c r="J4448" s="152">
        <f t="shared" si="561"/>
        <v>4.9570955026445596E-5</v>
      </c>
      <c r="K4448" s="3" t="e">
        <f t="shared" ca="1" si="557"/>
        <v>#NAME?</v>
      </c>
      <c r="L4448" s="153" t="e">
        <f t="shared" ca="1" si="562"/>
        <v>#NAME?</v>
      </c>
      <c r="M4448" s="195" t="e">
        <f ca="1">_xll.BInterpol(cf!$A$2:$A$68,cf!$C$2:$C$68,params!B4448,"cubic")</f>
        <v>#NAME?</v>
      </c>
      <c r="N4448" s="195" t="e">
        <f ca="1">+_xll.BInterpol(#REF!,#REF!,params!B4448,"cubic")</f>
        <v>#NAME?</v>
      </c>
      <c r="O4448" s="153" t="e">
        <f t="shared" ca="1" si="558"/>
        <v>#NAME?</v>
      </c>
    </row>
    <row r="4449" spans="1:15">
      <c r="A4449">
        <v>4446</v>
      </c>
      <c r="B4449">
        <f t="shared" si="556"/>
        <v>17.783999999999999</v>
      </c>
      <c r="C4449" s="151" t="e">
        <f ca="1">+_xll.BInterpol(Boost!$R$6:$R$66,Boost!$AZ$6:$AZ$66,params!B4449,"cubic")</f>
        <v>#NAME?</v>
      </c>
      <c r="D4449" s="151" t="e">
        <f ca="1">+_xll.BInterpol(Boost!$R$6:$R$66,Boost!$AX$6:$AX$66,params!B4449,"cubic")</f>
        <v>#NAME?</v>
      </c>
      <c r="E4449" s="198" t="e">
        <f t="shared" ca="1" si="559"/>
        <v>#NAME?</v>
      </c>
      <c r="F4449" s="151" t="e">
        <f ca="1">+_xll.BInterpol(Boost!$R$6:$R$66,Boost!$AY$6:$AY$66,params!B4449,"cubic")</f>
        <v>#NAME?</v>
      </c>
      <c r="G4449" s="151" t="e">
        <f ca="1">_xll.BInterpol(cf!$A$2:$A$68,cf!$B$2:$B$68,params!B4449,"cubic")/100</f>
        <v>#NAME?</v>
      </c>
      <c r="H4449" s="199" t="e">
        <f t="shared" ca="1" si="560"/>
        <v>#NAME?</v>
      </c>
      <c r="I4449" s="152">
        <f t="shared" si="563"/>
        <v>0.25651002745596718</v>
      </c>
      <c r="J4449" s="152">
        <f t="shared" si="561"/>
        <v>4.956765040620148E-5</v>
      </c>
      <c r="K4449" s="3" t="e">
        <f t="shared" ca="1" si="557"/>
        <v>#NAME?</v>
      </c>
      <c r="L4449" s="153" t="e">
        <f t="shared" ca="1" si="562"/>
        <v>#NAME?</v>
      </c>
      <c r="M4449" s="195" t="e">
        <f ca="1">_xll.BInterpol(cf!$A$2:$A$68,cf!$C$2:$C$68,params!B4449,"cubic")</f>
        <v>#NAME?</v>
      </c>
      <c r="N4449" s="195" t="e">
        <f ca="1">+_xll.BInterpol(#REF!,#REF!,params!B4449,"cubic")</f>
        <v>#NAME?</v>
      </c>
      <c r="O4449" s="153" t="e">
        <f t="shared" ca="1" si="558"/>
        <v>#NAME?</v>
      </c>
    </row>
    <row r="4450" spans="1:15">
      <c r="A4450">
        <v>4447</v>
      </c>
      <c r="B4450">
        <f t="shared" si="556"/>
        <v>17.788</v>
      </c>
      <c r="C4450" s="151" t="e">
        <f ca="1">+_xll.BInterpol(Boost!$R$6:$R$66,Boost!$AZ$6:$AZ$66,params!B4450,"cubic")</f>
        <v>#NAME?</v>
      </c>
      <c r="D4450" s="151" t="e">
        <f ca="1">+_xll.BInterpol(Boost!$R$6:$R$66,Boost!$AX$6:$AX$66,params!B4450,"cubic")</f>
        <v>#NAME?</v>
      </c>
      <c r="E4450" s="198" t="e">
        <f t="shared" ca="1" si="559"/>
        <v>#NAME?</v>
      </c>
      <c r="F4450" s="151" t="e">
        <f ca="1">+_xll.BInterpol(Boost!$R$6:$R$66,Boost!$AY$6:$AY$66,params!B4450,"cubic")</f>
        <v>#NAME?</v>
      </c>
      <c r="G4450" s="151" t="e">
        <f ca="1">_xll.BInterpol(cf!$A$2:$A$68,cf!$B$2:$B$68,params!B4450,"cubic")/100</f>
        <v>#NAME?</v>
      </c>
      <c r="H4450" s="199" t="e">
        <f t="shared" ca="1" si="560"/>
        <v>#NAME?</v>
      </c>
      <c r="I4450" s="152">
        <f t="shared" si="563"/>
        <v>0.25655959180197363</v>
      </c>
      <c r="J4450" s="152">
        <f t="shared" si="561"/>
        <v>4.9564346006447657E-5</v>
      </c>
      <c r="K4450" s="3" t="e">
        <f t="shared" ca="1" si="557"/>
        <v>#NAME?</v>
      </c>
      <c r="L4450" s="153" t="e">
        <f t="shared" ca="1" si="562"/>
        <v>#NAME?</v>
      </c>
      <c r="M4450" s="195" t="e">
        <f ca="1">_xll.BInterpol(cf!$A$2:$A$68,cf!$C$2:$C$68,params!B4450,"cubic")</f>
        <v>#NAME?</v>
      </c>
      <c r="N4450" s="195" t="e">
        <f ca="1">+_xll.BInterpol(#REF!,#REF!,params!B4450,"cubic")</f>
        <v>#NAME?</v>
      </c>
      <c r="O4450" s="153" t="e">
        <f t="shared" ca="1" si="558"/>
        <v>#NAME?</v>
      </c>
    </row>
    <row r="4451" spans="1:15">
      <c r="A4451">
        <v>4448</v>
      </c>
      <c r="B4451">
        <f t="shared" si="556"/>
        <v>17.792000000000002</v>
      </c>
      <c r="C4451" s="151" t="e">
        <f ca="1">+_xll.BInterpol(Boost!$R$6:$R$66,Boost!$AZ$6:$AZ$66,params!B4451,"cubic")</f>
        <v>#NAME?</v>
      </c>
      <c r="D4451" s="151" t="e">
        <f ca="1">+_xll.BInterpol(Boost!$R$6:$R$66,Boost!$AX$6:$AX$66,params!B4451,"cubic")</f>
        <v>#NAME?</v>
      </c>
      <c r="E4451" s="198" t="e">
        <f t="shared" ca="1" si="559"/>
        <v>#NAME?</v>
      </c>
      <c r="F4451" s="151" t="e">
        <f ca="1">+_xll.BInterpol(Boost!$R$6:$R$66,Boost!$AY$6:$AY$66,params!B4451,"cubic")</f>
        <v>#NAME?</v>
      </c>
      <c r="G4451" s="151" t="e">
        <f ca="1">_xll.BInterpol(cf!$A$2:$A$68,cf!$B$2:$B$68,params!B4451,"cubic")/100</f>
        <v>#NAME?</v>
      </c>
      <c r="H4451" s="199" t="e">
        <f t="shared" ca="1" si="560"/>
        <v>#NAME?</v>
      </c>
      <c r="I4451" s="152">
        <f t="shared" si="563"/>
        <v>0.25660915284380037</v>
      </c>
      <c r="J4451" s="152">
        <f t="shared" si="561"/>
        <v>4.9561041826740038E-5</v>
      </c>
      <c r="K4451" s="3" t="e">
        <f t="shared" ca="1" si="557"/>
        <v>#NAME?</v>
      </c>
      <c r="L4451" s="153" t="e">
        <f t="shared" ca="1" si="562"/>
        <v>#NAME?</v>
      </c>
      <c r="M4451" s="195" t="e">
        <f ca="1">_xll.BInterpol(cf!$A$2:$A$68,cf!$C$2:$C$68,params!B4451,"cubic")</f>
        <v>#NAME?</v>
      </c>
      <c r="N4451" s="195" t="e">
        <f ca="1">+_xll.BInterpol(#REF!,#REF!,params!B4451,"cubic")</f>
        <v>#NAME?</v>
      </c>
      <c r="O4451" s="153" t="e">
        <f t="shared" ca="1" si="558"/>
        <v>#NAME?</v>
      </c>
    </row>
    <row r="4452" spans="1:15">
      <c r="A4452">
        <v>4449</v>
      </c>
      <c r="B4452">
        <f t="shared" si="556"/>
        <v>17.795999999999999</v>
      </c>
      <c r="C4452" s="151" t="e">
        <f ca="1">+_xll.BInterpol(Boost!$R$6:$R$66,Boost!$AZ$6:$AZ$66,params!B4452,"cubic")</f>
        <v>#NAME?</v>
      </c>
      <c r="D4452" s="151" t="e">
        <f ca="1">+_xll.BInterpol(Boost!$R$6:$R$66,Boost!$AX$6:$AX$66,params!B4452,"cubic")</f>
        <v>#NAME?</v>
      </c>
      <c r="E4452" s="198" t="e">
        <f t="shared" ca="1" si="559"/>
        <v>#NAME?</v>
      </c>
      <c r="F4452" s="151" t="e">
        <f ca="1">+_xll.BInterpol(Boost!$R$6:$R$66,Boost!$AY$6:$AY$66,params!B4452,"cubic")</f>
        <v>#NAME?</v>
      </c>
      <c r="G4452" s="151" t="e">
        <f ca="1">_xll.BInterpol(cf!$A$2:$A$68,cf!$B$2:$B$68,params!B4452,"cubic")/100</f>
        <v>#NAME?</v>
      </c>
      <c r="H4452" s="199" t="e">
        <f t="shared" ca="1" si="560"/>
        <v>#NAME?</v>
      </c>
      <c r="I4452" s="152">
        <f t="shared" si="563"/>
        <v>0.25665871058166778</v>
      </c>
      <c r="J4452" s="152">
        <f t="shared" si="561"/>
        <v>4.9557737867411689E-5</v>
      </c>
      <c r="K4452" s="3" t="e">
        <f t="shared" ca="1" si="557"/>
        <v>#NAME?</v>
      </c>
      <c r="L4452" s="153" t="e">
        <f t="shared" ca="1" si="562"/>
        <v>#NAME?</v>
      </c>
      <c r="M4452" s="195" t="e">
        <f ca="1">_xll.BInterpol(cf!$A$2:$A$68,cf!$C$2:$C$68,params!B4452,"cubic")</f>
        <v>#NAME?</v>
      </c>
      <c r="N4452" s="195" t="e">
        <f ca="1">+_xll.BInterpol(#REF!,#REF!,params!B4452,"cubic")</f>
        <v>#NAME?</v>
      </c>
      <c r="O4452" s="153" t="e">
        <f t="shared" ca="1" si="558"/>
        <v>#NAME?</v>
      </c>
    </row>
    <row r="4453" spans="1:15">
      <c r="A4453">
        <v>4450</v>
      </c>
      <c r="B4453">
        <f t="shared" si="556"/>
        <v>17.8</v>
      </c>
      <c r="C4453" s="151" t="e">
        <f ca="1">+_xll.BInterpol(Boost!$R$6:$R$66,Boost!$AZ$6:$AZ$66,params!B4453,"cubic")</f>
        <v>#NAME?</v>
      </c>
      <c r="D4453" s="151" t="e">
        <f ca="1">+_xll.BInterpol(Boost!$R$6:$R$66,Boost!$AX$6:$AX$66,params!B4453,"cubic")</f>
        <v>#NAME?</v>
      </c>
      <c r="E4453" s="198" t="e">
        <f t="shared" ca="1" si="559"/>
        <v>#NAME?</v>
      </c>
      <c r="F4453" s="151" t="e">
        <f ca="1">+_xll.BInterpol(Boost!$R$6:$R$66,Boost!$AY$6:$AY$66,params!B4453,"cubic")</f>
        <v>#NAME?</v>
      </c>
      <c r="G4453" s="151" t="e">
        <f ca="1">_xll.BInterpol(cf!$A$2:$A$68,cf!$B$2:$B$68,params!B4453,"cubic")/100</f>
        <v>#NAME?</v>
      </c>
      <c r="H4453" s="199" t="e">
        <f t="shared" ca="1" si="560"/>
        <v>#NAME?</v>
      </c>
      <c r="I4453" s="152">
        <f t="shared" si="563"/>
        <v>0.25670826501579624</v>
      </c>
      <c r="J4453" s="152">
        <f t="shared" si="561"/>
        <v>4.955443412846261E-5</v>
      </c>
      <c r="K4453" s="3" t="e">
        <f t="shared" ca="1" si="557"/>
        <v>#NAME?</v>
      </c>
      <c r="L4453" s="153" t="e">
        <f t="shared" ca="1" si="562"/>
        <v>#NAME?</v>
      </c>
      <c r="M4453" s="195" t="e">
        <f ca="1">_xll.BInterpol(cf!$A$2:$A$68,cf!$C$2:$C$68,params!B4453,"cubic")</f>
        <v>#NAME?</v>
      </c>
      <c r="N4453" s="195" t="e">
        <f ca="1">+_xll.BInterpol(#REF!,#REF!,params!B4453,"cubic")</f>
        <v>#NAME?</v>
      </c>
      <c r="O4453" s="153" t="e">
        <f t="shared" ca="1" si="558"/>
        <v>#NAME?</v>
      </c>
    </row>
    <row r="4454" spans="1:15">
      <c r="A4454">
        <v>4451</v>
      </c>
      <c r="B4454">
        <f t="shared" si="556"/>
        <v>17.803999999999998</v>
      </c>
      <c r="C4454" s="151" t="e">
        <f ca="1">+_xll.BInterpol(Boost!$R$6:$R$66,Boost!$AZ$6:$AZ$66,params!B4454,"cubic")</f>
        <v>#NAME?</v>
      </c>
      <c r="D4454" s="151" t="e">
        <f ca="1">+_xll.BInterpol(Boost!$R$6:$R$66,Boost!$AX$6:$AX$66,params!B4454,"cubic")</f>
        <v>#NAME?</v>
      </c>
      <c r="E4454" s="198" t="e">
        <f t="shared" ca="1" si="559"/>
        <v>#NAME?</v>
      </c>
      <c r="F4454" s="151" t="e">
        <f ca="1">+_xll.BInterpol(Boost!$R$6:$R$66,Boost!$AY$6:$AY$66,params!B4454,"cubic")</f>
        <v>#NAME?</v>
      </c>
      <c r="G4454" s="151" t="e">
        <f ca="1">_xll.BInterpol(cf!$A$2:$A$68,cf!$B$2:$B$68,params!B4454,"cubic")/100</f>
        <v>#NAME?</v>
      </c>
      <c r="H4454" s="199" t="e">
        <f t="shared" ca="1" si="560"/>
        <v>#NAME?</v>
      </c>
      <c r="I4454" s="152">
        <f t="shared" si="563"/>
        <v>0.25675781614640569</v>
      </c>
      <c r="J4454" s="152">
        <f t="shared" si="561"/>
        <v>4.9551130609448713E-5</v>
      </c>
      <c r="K4454" s="3" t="e">
        <f t="shared" ca="1" si="557"/>
        <v>#NAME?</v>
      </c>
      <c r="L4454" s="153" t="e">
        <f t="shared" ca="1" si="562"/>
        <v>#NAME?</v>
      </c>
      <c r="M4454" s="195" t="e">
        <f ca="1">_xll.BInterpol(cf!$A$2:$A$68,cf!$C$2:$C$68,params!B4454,"cubic")</f>
        <v>#NAME?</v>
      </c>
      <c r="N4454" s="195" t="e">
        <f ca="1">+_xll.BInterpol(#REF!,#REF!,params!B4454,"cubic")</f>
        <v>#NAME?</v>
      </c>
      <c r="O4454" s="153" t="e">
        <f t="shared" ca="1" si="558"/>
        <v>#NAME?</v>
      </c>
    </row>
    <row r="4455" spans="1:15">
      <c r="A4455">
        <v>4452</v>
      </c>
      <c r="B4455">
        <f t="shared" si="556"/>
        <v>17.808</v>
      </c>
      <c r="C4455" s="151" t="e">
        <f ca="1">+_xll.BInterpol(Boost!$R$6:$R$66,Boost!$AZ$6:$AZ$66,params!B4455,"cubic")</f>
        <v>#NAME?</v>
      </c>
      <c r="D4455" s="151" t="e">
        <f ca="1">+_xll.BInterpol(Boost!$R$6:$R$66,Boost!$AX$6:$AX$66,params!B4455,"cubic")</f>
        <v>#NAME?</v>
      </c>
      <c r="E4455" s="198" t="e">
        <f t="shared" ca="1" si="559"/>
        <v>#NAME?</v>
      </c>
      <c r="F4455" s="151" t="e">
        <f ca="1">+_xll.BInterpol(Boost!$R$6:$R$66,Boost!$AY$6:$AY$66,params!B4455,"cubic")</f>
        <v>#NAME?</v>
      </c>
      <c r="G4455" s="151" t="e">
        <f ca="1">_xll.BInterpol(cf!$A$2:$A$68,cf!$B$2:$B$68,params!B4455,"cubic")/100</f>
        <v>#NAME?</v>
      </c>
      <c r="H4455" s="199" t="e">
        <f t="shared" ca="1" si="560"/>
        <v>#NAME?</v>
      </c>
      <c r="I4455" s="152">
        <f t="shared" si="563"/>
        <v>0.25680736397371673</v>
      </c>
      <c r="J4455" s="152">
        <f t="shared" si="561"/>
        <v>4.954782731103613E-5</v>
      </c>
      <c r="K4455" s="3" t="e">
        <f t="shared" ca="1" si="557"/>
        <v>#NAME?</v>
      </c>
      <c r="L4455" s="153" t="e">
        <f t="shared" ca="1" si="562"/>
        <v>#NAME?</v>
      </c>
      <c r="M4455" s="195" t="e">
        <f ca="1">_xll.BInterpol(cf!$A$2:$A$68,cf!$C$2:$C$68,params!B4455,"cubic")</f>
        <v>#NAME?</v>
      </c>
      <c r="N4455" s="195" t="e">
        <f ca="1">+_xll.BInterpol(#REF!,#REF!,params!B4455,"cubic")</f>
        <v>#NAME?</v>
      </c>
      <c r="O4455" s="153" t="e">
        <f t="shared" ca="1" si="558"/>
        <v>#NAME?</v>
      </c>
    </row>
    <row r="4456" spans="1:15">
      <c r="A4456">
        <v>4453</v>
      </c>
      <c r="B4456">
        <f t="shared" si="556"/>
        <v>17.812000000000001</v>
      </c>
      <c r="C4456" s="151" t="e">
        <f ca="1">+_xll.BInterpol(Boost!$R$6:$R$66,Boost!$AZ$6:$AZ$66,params!B4456,"cubic")</f>
        <v>#NAME?</v>
      </c>
      <c r="D4456" s="151" t="e">
        <f ca="1">+_xll.BInterpol(Boost!$R$6:$R$66,Boost!$AX$6:$AX$66,params!B4456,"cubic")</f>
        <v>#NAME?</v>
      </c>
      <c r="E4456" s="198" t="e">
        <f t="shared" ca="1" si="559"/>
        <v>#NAME?</v>
      </c>
      <c r="F4456" s="151" t="e">
        <f ca="1">+_xll.BInterpol(Boost!$R$6:$R$66,Boost!$AY$6:$AY$66,params!B4456,"cubic")</f>
        <v>#NAME?</v>
      </c>
      <c r="G4456" s="151" t="e">
        <f ca="1">_xll.BInterpol(cf!$A$2:$A$68,cf!$B$2:$B$68,params!B4456,"cubic")/100</f>
        <v>#NAME?</v>
      </c>
      <c r="H4456" s="199" t="e">
        <f t="shared" ca="1" si="560"/>
        <v>#NAME?</v>
      </c>
      <c r="I4456" s="152">
        <f t="shared" si="563"/>
        <v>0.2568569084979494</v>
      </c>
      <c r="J4456" s="152">
        <f t="shared" si="561"/>
        <v>4.9544524232669751E-5</v>
      </c>
      <c r="K4456" s="3" t="e">
        <f t="shared" ca="1" si="557"/>
        <v>#NAME?</v>
      </c>
      <c r="L4456" s="153" t="e">
        <f t="shared" ca="1" si="562"/>
        <v>#NAME?</v>
      </c>
      <c r="M4456" s="195" t="e">
        <f ca="1">_xll.BInterpol(cf!$A$2:$A$68,cf!$C$2:$C$68,params!B4456,"cubic")</f>
        <v>#NAME?</v>
      </c>
      <c r="N4456" s="195" t="e">
        <f ca="1">+_xll.BInterpol(#REF!,#REF!,params!B4456,"cubic")</f>
        <v>#NAME?</v>
      </c>
      <c r="O4456" s="153" t="e">
        <f t="shared" ca="1" si="558"/>
        <v>#NAME?</v>
      </c>
    </row>
    <row r="4457" spans="1:15">
      <c r="A4457">
        <v>4454</v>
      </c>
      <c r="B4457">
        <f t="shared" si="556"/>
        <v>17.815999999999999</v>
      </c>
      <c r="C4457" s="151" t="e">
        <f ca="1">+_xll.BInterpol(Boost!$R$6:$R$66,Boost!$AZ$6:$AZ$66,params!B4457,"cubic")</f>
        <v>#NAME?</v>
      </c>
      <c r="D4457" s="151" t="e">
        <f ca="1">+_xll.BInterpol(Boost!$R$6:$R$66,Boost!$AX$6:$AX$66,params!B4457,"cubic")</f>
        <v>#NAME?</v>
      </c>
      <c r="E4457" s="198" t="e">
        <f t="shared" ca="1" si="559"/>
        <v>#NAME?</v>
      </c>
      <c r="F4457" s="151" t="e">
        <f ca="1">+_xll.BInterpol(Boost!$R$6:$R$66,Boost!$AY$6:$AY$66,params!B4457,"cubic")</f>
        <v>#NAME?</v>
      </c>
      <c r="G4457" s="151" t="e">
        <f ca="1">_xll.BInterpol(cf!$A$2:$A$68,cf!$B$2:$B$68,params!B4457,"cubic")/100</f>
        <v>#NAME?</v>
      </c>
      <c r="H4457" s="199" t="e">
        <f t="shared" ca="1" si="560"/>
        <v>#NAME?</v>
      </c>
      <c r="I4457" s="152">
        <f t="shared" si="563"/>
        <v>0.25690644971932375</v>
      </c>
      <c r="J4457" s="152">
        <f t="shared" si="561"/>
        <v>4.9541221374349576E-5</v>
      </c>
      <c r="K4457" s="3" t="e">
        <f t="shared" ca="1" si="557"/>
        <v>#NAME?</v>
      </c>
      <c r="L4457" s="153" t="e">
        <f t="shared" ca="1" si="562"/>
        <v>#NAME?</v>
      </c>
      <c r="M4457" s="195" t="e">
        <f ca="1">_xll.BInterpol(cf!$A$2:$A$68,cf!$C$2:$C$68,params!B4457,"cubic")</f>
        <v>#NAME?</v>
      </c>
      <c r="N4457" s="195" t="e">
        <f ca="1">+_xll.BInterpol(#REF!,#REF!,params!B4457,"cubic")</f>
        <v>#NAME?</v>
      </c>
      <c r="O4457" s="153" t="e">
        <f t="shared" ca="1" si="558"/>
        <v>#NAME?</v>
      </c>
    </row>
    <row r="4458" spans="1:15">
      <c r="A4458">
        <v>4455</v>
      </c>
      <c r="B4458">
        <f t="shared" si="556"/>
        <v>17.82</v>
      </c>
      <c r="C4458" s="151" t="e">
        <f ca="1">+_xll.BInterpol(Boost!$R$6:$R$66,Boost!$AZ$6:$AZ$66,params!B4458,"cubic")</f>
        <v>#NAME?</v>
      </c>
      <c r="D4458" s="151" t="e">
        <f ca="1">+_xll.BInterpol(Boost!$R$6:$R$66,Boost!$AX$6:$AX$66,params!B4458,"cubic")</f>
        <v>#NAME?</v>
      </c>
      <c r="E4458" s="198" t="e">
        <f t="shared" ca="1" si="559"/>
        <v>#NAME?</v>
      </c>
      <c r="F4458" s="151" t="e">
        <f ca="1">+_xll.BInterpol(Boost!$R$6:$R$66,Boost!$AY$6:$AY$66,params!B4458,"cubic")</f>
        <v>#NAME?</v>
      </c>
      <c r="G4458" s="151" t="e">
        <f ca="1">_xll.BInterpol(cf!$A$2:$A$68,cf!$B$2:$B$68,params!B4458,"cubic")/100</f>
        <v>#NAME?</v>
      </c>
      <c r="H4458" s="199" t="e">
        <f t="shared" ca="1" si="560"/>
        <v>#NAME?</v>
      </c>
      <c r="I4458" s="152">
        <f t="shared" si="563"/>
        <v>0.25695598763806016</v>
      </c>
      <c r="J4458" s="152">
        <f t="shared" si="561"/>
        <v>4.953791873640867E-5</v>
      </c>
      <c r="K4458" s="3" t="e">
        <f t="shared" ca="1" si="557"/>
        <v>#NAME?</v>
      </c>
      <c r="L4458" s="153" t="e">
        <f t="shared" ca="1" si="562"/>
        <v>#NAME?</v>
      </c>
      <c r="M4458" s="195" t="e">
        <f ca="1">_xll.BInterpol(cf!$A$2:$A$68,cf!$C$2:$C$68,params!B4458,"cubic")</f>
        <v>#NAME?</v>
      </c>
      <c r="N4458" s="195" t="e">
        <f ca="1">+_xll.BInterpol(#REF!,#REF!,params!B4458,"cubic")</f>
        <v>#NAME?</v>
      </c>
      <c r="O4458" s="153" t="e">
        <f t="shared" ca="1" si="558"/>
        <v>#NAME?</v>
      </c>
    </row>
    <row r="4459" spans="1:15">
      <c r="A4459">
        <v>4456</v>
      </c>
      <c r="B4459">
        <f t="shared" si="556"/>
        <v>17.824000000000002</v>
      </c>
      <c r="C4459" s="151" t="e">
        <f ca="1">+_xll.BInterpol(Boost!$R$6:$R$66,Boost!$AZ$6:$AZ$66,params!B4459,"cubic")</f>
        <v>#NAME?</v>
      </c>
      <c r="D4459" s="151" t="e">
        <f ca="1">+_xll.BInterpol(Boost!$R$6:$R$66,Boost!$AX$6:$AX$66,params!B4459,"cubic")</f>
        <v>#NAME?</v>
      </c>
      <c r="E4459" s="198" t="e">
        <f t="shared" ca="1" si="559"/>
        <v>#NAME?</v>
      </c>
      <c r="F4459" s="151" t="e">
        <f ca="1">+_xll.BInterpol(Boost!$R$6:$R$66,Boost!$AY$6:$AY$66,params!B4459,"cubic")</f>
        <v>#NAME?</v>
      </c>
      <c r="G4459" s="151" t="e">
        <f ca="1">_xll.BInterpol(cf!$A$2:$A$68,cf!$B$2:$B$68,params!B4459,"cubic")/100</f>
        <v>#NAME?</v>
      </c>
      <c r="H4459" s="199" t="e">
        <f t="shared" ca="1" si="560"/>
        <v>#NAME?</v>
      </c>
      <c r="I4459" s="152">
        <f t="shared" si="563"/>
        <v>0.25700552225437878</v>
      </c>
      <c r="J4459" s="152">
        <f t="shared" si="561"/>
        <v>4.9534616318624991E-5</v>
      </c>
      <c r="K4459" s="3" t="e">
        <f t="shared" ca="1" si="557"/>
        <v>#NAME?</v>
      </c>
      <c r="L4459" s="153" t="e">
        <f t="shared" ca="1" si="562"/>
        <v>#NAME?</v>
      </c>
      <c r="M4459" s="195" t="e">
        <f ca="1">_xll.BInterpol(cf!$A$2:$A$68,cf!$C$2:$C$68,params!B4459,"cubic")</f>
        <v>#NAME?</v>
      </c>
      <c r="N4459" s="195" t="e">
        <f ca="1">+_xll.BInterpol(#REF!,#REF!,params!B4459,"cubic")</f>
        <v>#NAME?</v>
      </c>
      <c r="O4459" s="153" t="e">
        <f t="shared" ca="1" si="558"/>
        <v>#NAME?</v>
      </c>
    </row>
    <row r="4460" spans="1:15">
      <c r="A4460">
        <v>4457</v>
      </c>
      <c r="B4460">
        <f t="shared" si="556"/>
        <v>17.827999999999999</v>
      </c>
      <c r="C4460" s="151" t="e">
        <f ca="1">+_xll.BInterpol(Boost!$R$6:$R$66,Boost!$AZ$6:$AZ$66,params!B4460,"cubic")</f>
        <v>#NAME?</v>
      </c>
      <c r="D4460" s="151" t="e">
        <f ca="1">+_xll.BInterpol(Boost!$R$6:$R$66,Boost!$AX$6:$AX$66,params!B4460,"cubic")</f>
        <v>#NAME?</v>
      </c>
      <c r="E4460" s="198" t="e">
        <f t="shared" ca="1" si="559"/>
        <v>#NAME?</v>
      </c>
      <c r="F4460" s="151" t="e">
        <f ca="1">+_xll.BInterpol(Boost!$R$6:$R$66,Boost!$AY$6:$AY$66,params!B4460,"cubic")</f>
        <v>#NAME?</v>
      </c>
      <c r="G4460" s="151" t="e">
        <f ca="1">_xll.BInterpol(cf!$A$2:$A$68,cf!$B$2:$B$68,params!B4460,"cubic")/100</f>
        <v>#NAME?</v>
      </c>
      <c r="H4460" s="199" t="e">
        <f t="shared" ca="1" si="560"/>
        <v>#NAME?</v>
      </c>
      <c r="I4460" s="152">
        <f t="shared" si="563"/>
        <v>0.25705505356849967</v>
      </c>
      <c r="J4460" s="152">
        <f t="shared" si="561"/>
        <v>4.9531314120887515E-5</v>
      </c>
      <c r="K4460" s="3" t="e">
        <f t="shared" ca="1" si="557"/>
        <v>#NAME?</v>
      </c>
      <c r="L4460" s="153" t="e">
        <f t="shared" ca="1" si="562"/>
        <v>#NAME?</v>
      </c>
      <c r="M4460" s="195" t="e">
        <f ca="1">_xll.BInterpol(cf!$A$2:$A$68,cf!$C$2:$C$68,params!B4460,"cubic")</f>
        <v>#NAME?</v>
      </c>
      <c r="N4460" s="195" t="e">
        <f ca="1">+_xll.BInterpol(#REF!,#REF!,params!B4460,"cubic")</f>
        <v>#NAME?</v>
      </c>
      <c r="O4460" s="153" t="e">
        <f t="shared" ca="1" si="558"/>
        <v>#NAME?</v>
      </c>
    </row>
    <row r="4461" spans="1:15">
      <c r="A4461">
        <v>4458</v>
      </c>
      <c r="B4461">
        <f t="shared" si="556"/>
        <v>17.832000000000001</v>
      </c>
      <c r="C4461" s="151" t="e">
        <f ca="1">+_xll.BInterpol(Boost!$R$6:$R$66,Boost!$AZ$6:$AZ$66,params!B4461,"cubic")</f>
        <v>#NAME?</v>
      </c>
      <c r="D4461" s="151" t="e">
        <f ca="1">+_xll.BInterpol(Boost!$R$6:$R$66,Boost!$AX$6:$AX$66,params!B4461,"cubic")</f>
        <v>#NAME?</v>
      </c>
      <c r="E4461" s="198" t="e">
        <f t="shared" ca="1" si="559"/>
        <v>#NAME?</v>
      </c>
      <c r="F4461" s="151" t="e">
        <f ca="1">+_xll.BInterpol(Boost!$R$6:$R$66,Boost!$AY$6:$AY$66,params!B4461,"cubic")</f>
        <v>#NAME?</v>
      </c>
      <c r="G4461" s="151" t="e">
        <f ca="1">_xll.BInterpol(cf!$A$2:$A$68,cf!$B$2:$B$68,params!B4461,"cubic")/100</f>
        <v>#NAME?</v>
      </c>
      <c r="H4461" s="199" t="e">
        <f t="shared" ca="1" si="560"/>
        <v>#NAME?</v>
      </c>
      <c r="I4461" s="152">
        <f t="shared" si="563"/>
        <v>0.25710458158064298</v>
      </c>
      <c r="J4461" s="152">
        <f t="shared" si="561"/>
        <v>4.9528012143307265E-5</v>
      </c>
      <c r="K4461" s="3" t="e">
        <f t="shared" ca="1" si="557"/>
        <v>#NAME?</v>
      </c>
      <c r="L4461" s="153" t="e">
        <f t="shared" ca="1" si="562"/>
        <v>#NAME?</v>
      </c>
      <c r="M4461" s="195" t="e">
        <f ca="1">_xll.BInterpol(cf!$A$2:$A$68,cf!$C$2:$C$68,params!B4461,"cubic")</f>
        <v>#NAME?</v>
      </c>
      <c r="N4461" s="195" t="e">
        <f ca="1">+_xll.BInterpol(#REF!,#REF!,params!B4461,"cubic")</f>
        <v>#NAME?</v>
      </c>
      <c r="O4461" s="153" t="e">
        <f t="shared" ca="1" si="558"/>
        <v>#NAME?</v>
      </c>
    </row>
    <row r="4462" spans="1:15">
      <c r="A4462">
        <v>4459</v>
      </c>
      <c r="B4462">
        <f t="shared" si="556"/>
        <v>17.835999999999999</v>
      </c>
      <c r="C4462" s="151" t="e">
        <f ca="1">+_xll.BInterpol(Boost!$R$6:$R$66,Boost!$AZ$6:$AZ$66,params!B4462,"cubic")</f>
        <v>#NAME?</v>
      </c>
      <c r="D4462" s="151" t="e">
        <f ca="1">+_xll.BInterpol(Boost!$R$6:$R$66,Boost!$AX$6:$AX$66,params!B4462,"cubic")</f>
        <v>#NAME?</v>
      </c>
      <c r="E4462" s="198" t="e">
        <f t="shared" ca="1" si="559"/>
        <v>#NAME?</v>
      </c>
      <c r="F4462" s="151" t="e">
        <f ca="1">+_xll.BInterpol(Boost!$R$6:$R$66,Boost!$AY$6:$AY$66,params!B4462,"cubic")</f>
        <v>#NAME?</v>
      </c>
      <c r="G4462" s="151" t="e">
        <f ca="1">_xll.BInterpol(cf!$A$2:$A$68,cf!$B$2:$B$68,params!B4462,"cubic")/100</f>
        <v>#NAME?</v>
      </c>
      <c r="H4462" s="199" t="e">
        <f t="shared" ca="1" si="560"/>
        <v>#NAME?</v>
      </c>
      <c r="I4462" s="152">
        <f t="shared" si="563"/>
        <v>0.25715410629102897</v>
      </c>
      <c r="J4462" s="152">
        <f t="shared" si="561"/>
        <v>4.9524710385995263E-5</v>
      </c>
      <c r="K4462" s="3" t="e">
        <f t="shared" ca="1" si="557"/>
        <v>#NAME?</v>
      </c>
      <c r="L4462" s="153" t="e">
        <f t="shared" ca="1" si="562"/>
        <v>#NAME?</v>
      </c>
      <c r="M4462" s="195" t="e">
        <f ca="1">_xll.BInterpol(cf!$A$2:$A$68,cf!$C$2:$C$68,params!B4462,"cubic")</f>
        <v>#NAME?</v>
      </c>
      <c r="N4462" s="195" t="e">
        <f ca="1">+_xll.BInterpol(#REF!,#REF!,params!B4462,"cubic")</f>
        <v>#NAME?</v>
      </c>
      <c r="O4462" s="153" t="e">
        <f t="shared" ca="1" si="558"/>
        <v>#NAME?</v>
      </c>
    </row>
    <row r="4463" spans="1:15">
      <c r="A4463">
        <v>4460</v>
      </c>
      <c r="B4463">
        <f t="shared" si="556"/>
        <v>17.84</v>
      </c>
      <c r="C4463" s="151" t="e">
        <f ca="1">+_xll.BInterpol(Boost!$R$6:$R$66,Boost!$AZ$6:$AZ$66,params!B4463,"cubic")</f>
        <v>#NAME?</v>
      </c>
      <c r="D4463" s="151" t="e">
        <f ca="1">+_xll.BInterpol(Boost!$R$6:$R$66,Boost!$AX$6:$AX$66,params!B4463,"cubic")</f>
        <v>#NAME?</v>
      </c>
      <c r="E4463" s="198" t="e">
        <f t="shared" ca="1" si="559"/>
        <v>#NAME?</v>
      </c>
      <c r="F4463" s="151" t="e">
        <f ca="1">+_xll.BInterpol(Boost!$R$6:$R$66,Boost!$AY$6:$AY$66,params!B4463,"cubic")</f>
        <v>#NAME?</v>
      </c>
      <c r="G4463" s="151" t="e">
        <f ca="1">_xll.BInterpol(cf!$A$2:$A$68,cf!$B$2:$B$68,params!B4463,"cubic")/100</f>
        <v>#NAME?</v>
      </c>
      <c r="H4463" s="199" t="e">
        <f t="shared" ca="1" si="560"/>
        <v>#NAME?</v>
      </c>
      <c r="I4463" s="152">
        <f t="shared" si="563"/>
        <v>0.25720362769987759</v>
      </c>
      <c r="J4463" s="152">
        <f t="shared" si="561"/>
        <v>4.9521408848618442E-5</v>
      </c>
      <c r="K4463" s="3" t="e">
        <f t="shared" ca="1" si="557"/>
        <v>#NAME?</v>
      </c>
      <c r="L4463" s="153" t="e">
        <f t="shared" ca="1" si="562"/>
        <v>#NAME?</v>
      </c>
      <c r="M4463" s="195" t="e">
        <f ca="1">_xll.BInterpol(cf!$A$2:$A$68,cf!$C$2:$C$68,params!B4463,"cubic")</f>
        <v>#NAME?</v>
      </c>
      <c r="N4463" s="195" t="e">
        <f ca="1">+_xll.BInterpol(#REF!,#REF!,params!B4463,"cubic")</f>
        <v>#NAME?</v>
      </c>
      <c r="O4463" s="153" t="e">
        <f t="shared" ca="1" si="558"/>
        <v>#NAME?</v>
      </c>
    </row>
    <row r="4464" spans="1:15">
      <c r="A4464">
        <v>4461</v>
      </c>
      <c r="B4464">
        <f t="shared" si="556"/>
        <v>17.844000000000001</v>
      </c>
      <c r="C4464" s="151" t="e">
        <f ca="1">+_xll.BInterpol(Boost!$R$6:$R$66,Boost!$AZ$6:$AZ$66,params!B4464,"cubic")</f>
        <v>#NAME?</v>
      </c>
      <c r="D4464" s="151" t="e">
        <f ca="1">+_xll.BInterpol(Boost!$R$6:$R$66,Boost!$AX$6:$AX$66,params!B4464,"cubic")</f>
        <v>#NAME?</v>
      </c>
      <c r="E4464" s="198" t="e">
        <f t="shared" ca="1" si="559"/>
        <v>#NAME?</v>
      </c>
      <c r="F4464" s="151" t="e">
        <f ca="1">+_xll.BInterpol(Boost!$R$6:$R$66,Boost!$AY$6:$AY$66,params!B4464,"cubic")</f>
        <v>#NAME?</v>
      </c>
      <c r="G4464" s="151" t="e">
        <f ca="1">_xll.BInterpol(cf!$A$2:$A$68,cf!$B$2:$B$68,params!B4464,"cubic")/100</f>
        <v>#NAME?</v>
      </c>
      <c r="H4464" s="199" t="e">
        <f t="shared" ca="1" si="560"/>
        <v>#NAME?</v>
      </c>
      <c r="I4464" s="152">
        <f t="shared" si="563"/>
        <v>0.25725314580740899</v>
      </c>
      <c r="J4464" s="152">
        <f t="shared" si="561"/>
        <v>4.9518107531398847E-5</v>
      </c>
      <c r="K4464" s="3" t="e">
        <f t="shared" ca="1" si="557"/>
        <v>#NAME?</v>
      </c>
      <c r="L4464" s="153" t="e">
        <f t="shared" ca="1" si="562"/>
        <v>#NAME?</v>
      </c>
      <c r="M4464" s="195" t="e">
        <f ca="1">_xll.BInterpol(cf!$A$2:$A$68,cf!$C$2:$C$68,params!B4464,"cubic")</f>
        <v>#NAME?</v>
      </c>
      <c r="N4464" s="195" t="e">
        <f ca="1">+_xll.BInterpol(#REF!,#REF!,params!B4464,"cubic")</f>
        <v>#NAME?</v>
      </c>
      <c r="O4464" s="153" t="e">
        <f t="shared" ca="1" si="558"/>
        <v>#NAME?</v>
      </c>
    </row>
    <row r="4465" spans="1:15">
      <c r="A4465">
        <v>4462</v>
      </c>
      <c r="B4465">
        <f t="shared" si="556"/>
        <v>17.847999999999999</v>
      </c>
      <c r="C4465" s="151" t="e">
        <f ca="1">+_xll.BInterpol(Boost!$R$6:$R$66,Boost!$AZ$6:$AZ$66,params!B4465,"cubic")</f>
        <v>#NAME?</v>
      </c>
      <c r="D4465" s="151" t="e">
        <f ca="1">+_xll.BInterpol(Boost!$R$6:$R$66,Boost!$AX$6:$AX$66,params!B4465,"cubic")</f>
        <v>#NAME?</v>
      </c>
      <c r="E4465" s="198" t="e">
        <f t="shared" ca="1" si="559"/>
        <v>#NAME?</v>
      </c>
      <c r="F4465" s="151" t="e">
        <f ca="1">+_xll.BInterpol(Boost!$R$6:$R$66,Boost!$AY$6:$AY$66,params!B4465,"cubic")</f>
        <v>#NAME?</v>
      </c>
      <c r="G4465" s="151" t="e">
        <f ca="1">_xll.BInterpol(cf!$A$2:$A$68,cf!$B$2:$B$68,params!B4465,"cubic")/100</f>
        <v>#NAME?</v>
      </c>
      <c r="H4465" s="199" t="e">
        <f t="shared" ca="1" si="560"/>
        <v>#NAME?</v>
      </c>
      <c r="I4465" s="152">
        <f t="shared" si="563"/>
        <v>0.25730266061384321</v>
      </c>
      <c r="J4465" s="152">
        <f t="shared" si="561"/>
        <v>4.9514806434225456E-5</v>
      </c>
      <c r="K4465" s="3" t="e">
        <f t="shared" ca="1" si="557"/>
        <v>#NAME?</v>
      </c>
      <c r="L4465" s="153" t="e">
        <f t="shared" ca="1" si="562"/>
        <v>#NAME?</v>
      </c>
      <c r="M4465" s="195" t="e">
        <f ca="1">_xll.BInterpol(cf!$A$2:$A$68,cf!$C$2:$C$68,params!B4465,"cubic")</f>
        <v>#NAME?</v>
      </c>
      <c r="N4465" s="195" t="e">
        <f ca="1">+_xll.BInterpol(#REF!,#REF!,params!B4465,"cubic")</f>
        <v>#NAME?</v>
      </c>
      <c r="O4465" s="153" t="e">
        <f t="shared" ca="1" si="558"/>
        <v>#NAME?</v>
      </c>
    </row>
    <row r="4466" spans="1:15">
      <c r="A4466">
        <v>4463</v>
      </c>
      <c r="B4466">
        <f t="shared" si="556"/>
        <v>17.852</v>
      </c>
      <c r="C4466" s="151" t="e">
        <f ca="1">+_xll.BInterpol(Boost!$R$6:$R$66,Boost!$AZ$6:$AZ$66,params!B4466,"cubic")</f>
        <v>#NAME?</v>
      </c>
      <c r="D4466" s="151" t="e">
        <f ca="1">+_xll.BInterpol(Boost!$R$6:$R$66,Boost!$AX$6:$AX$66,params!B4466,"cubic")</f>
        <v>#NAME?</v>
      </c>
      <c r="E4466" s="198" t="e">
        <f t="shared" ca="1" si="559"/>
        <v>#NAME?</v>
      </c>
      <c r="F4466" s="151" t="e">
        <f ca="1">+_xll.BInterpol(Boost!$R$6:$R$66,Boost!$AY$6:$AY$66,params!B4466,"cubic")</f>
        <v>#NAME?</v>
      </c>
      <c r="G4466" s="151" t="e">
        <f ca="1">_xll.BInterpol(cf!$A$2:$A$68,cf!$B$2:$B$68,params!B4466,"cubic")/100</f>
        <v>#NAME?</v>
      </c>
      <c r="H4466" s="199" t="e">
        <f t="shared" ca="1" si="560"/>
        <v>#NAME?</v>
      </c>
      <c r="I4466" s="152">
        <f t="shared" si="563"/>
        <v>0.25735217211940054</v>
      </c>
      <c r="J4466" s="152">
        <f t="shared" si="561"/>
        <v>4.9511505557320312E-5</v>
      </c>
      <c r="K4466" s="3" t="e">
        <f t="shared" ca="1" si="557"/>
        <v>#NAME?</v>
      </c>
      <c r="L4466" s="153" t="e">
        <f t="shared" ca="1" si="562"/>
        <v>#NAME?</v>
      </c>
      <c r="M4466" s="195" t="e">
        <f ca="1">_xll.BInterpol(cf!$A$2:$A$68,cf!$C$2:$C$68,params!B4466,"cubic")</f>
        <v>#NAME?</v>
      </c>
      <c r="N4466" s="195" t="e">
        <f ca="1">+_xll.BInterpol(#REF!,#REF!,params!B4466,"cubic")</f>
        <v>#NAME?</v>
      </c>
      <c r="O4466" s="153" t="e">
        <f t="shared" ca="1" si="558"/>
        <v>#NAME?</v>
      </c>
    </row>
    <row r="4467" spans="1:15">
      <c r="A4467">
        <v>4464</v>
      </c>
      <c r="B4467">
        <f t="shared" si="556"/>
        <v>17.856000000000002</v>
      </c>
      <c r="C4467" s="151" t="e">
        <f ca="1">+_xll.BInterpol(Boost!$R$6:$R$66,Boost!$AZ$6:$AZ$66,params!B4467,"cubic")</f>
        <v>#NAME?</v>
      </c>
      <c r="D4467" s="151" t="e">
        <f ca="1">+_xll.BInterpol(Boost!$R$6:$R$66,Boost!$AX$6:$AX$66,params!B4467,"cubic")</f>
        <v>#NAME?</v>
      </c>
      <c r="E4467" s="198" t="e">
        <f t="shared" ca="1" si="559"/>
        <v>#NAME?</v>
      </c>
      <c r="F4467" s="151" t="e">
        <f ca="1">+_xll.BInterpol(Boost!$R$6:$R$66,Boost!$AY$6:$AY$66,params!B4467,"cubic")</f>
        <v>#NAME?</v>
      </c>
      <c r="G4467" s="151" t="e">
        <f ca="1">_xll.BInterpol(cf!$A$2:$A$68,cf!$B$2:$B$68,params!B4467,"cubic")/100</f>
        <v>#NAME?</v>
      </c>
      <c r="H4467" s="199" t="e">
        <f t="shared" ca="1" si="560"/>
        <v>#NAME?</v>
      </c>
      <c r="I4467" s="152">
        <f t="shared" si="563"/>
        <v>0.25740168032430066</v>
      </c>
      <c r="J4467" s="152">
        <f t="shared" si="561"/>
        <v>4.9508204900128305E-5</v>
      </c>
      <c r="K4467" s="3" t="e">
        <f t="shared" ca="1" si="557"/>
        <v>#NAME?</v>
      </c>
      <c r="L4467" s="153" t="e">
        <f t="shared" ca="1" si="562"/>
        <v>#NAME?</v>
      </c>
      <c r="M4467" s="195" t="e">
        <f ca="1">_xll.BInterpol(cf!$A$2:$A$68,cf!$C$2:$C$68,params!B4467,"cubic")</f>
        <v>#NAME?</v>
      </c>
      <c r="N4467" s="195" t="e">
        <f ca="1">+_xll.BInterpol(#REF!,#REF!,params!B4467,"cubic")</f>
        <v>#NAME?</v>
      </c>
      <c r="O4467" s="153" t="e">
        <f t="shared" ca="1" si="558"/>
        <v>#NAME?</v>
      </c>
    </row>
    <row r="4468" spans="1:15">
      <c r="A4468">
        <v>4465</v>
      </c>
      <c r="B4468">
        <f t="shared" si="556"/>
        <v>17.86</v>
      </c>
      <c r="C4468" s="151" t="e">
        <f ca="1">+_xll.BInterpol(Boost!$R$6:$R$66,Boost!$AZ$6:$AZ$66,params!B4468,"cubic")</f>
        <v>#NAME?</v>
      </c>
      <c r="D4468" s="151" t="e">
        <f ca="1">+_xll.BInterpol(Boost!$R$6:$R$66,Boost!$AX$6:$AX$66,params!B4468,"cubic")</f>
        <v>#NAME?</v>
      </c>
      <c r="E4468" s="198" t="e">
        <f t="shared" ca="1" si="559"/>
        <v>#NAME?</v>
      </c>
      <c r="F4468" s="151" t="e">
        <f ca="1">+_xll.BInterpol(Boost!$R$6:$R$66,Boost!$AY$6:$AY$66,params!B4468,"cubic")</f>
        <v>#NAME?</v>
      </c>
      <c r="G4468" s="151" t="e">
        <f ca="1">_xll.BInterpol(cf!$A$2:$A$68,cf!$B$2:$B$68,params!B4468,"cubic")/100</f>
        <v>#NAME?</v>
      </c>
      <c r="H4468" s="199" t="e">
        <f t="shared" ca="1" si="560"/>
        <v>#NAME?</v>
      </c>
      <c r="I4468" s="152">
        <f t="shared" si="563"/>
        <v>0.25745118522876387</v>
      </c>
      <c r="J4468" s="152">
        <f t="shared" si="561"/>
        <v>4.9504904463204547E-5</v>
      </c>
      <c r="K4468" s="3" t="e">
        <f t="shared" ca="1" si="557"/>
        <v>#NAME?</v>
      </c>
      <c r="L4468" s="153" t="e">
        <f t="shared" ca="1" si="562"/>
        <v>#NAME?</v>
      </c>
      <c r="M4468" s="195" t="e">
        <f ca="1">_xll.BInterpol(cf!$A$2:$A$68,cf!$C$2:$C$68,params!B4468,"cubic")</f>
        <v>#NAME?</v>
      </c>
      <c r="N4468" s="195" t="e">
        <f ca="1">+_xll.BInterpol(#REF!,#REF!,params!B4468,"cubic")</f>
        <v>#NAME?</v>
      </c>
      <c r="O4468" s="153" t="e">
        <f t="shared" ca="1" si="558"/>
        <v>#NAME?</v>
      </c>
    </row>
    <row r="4469" spans="1:15">
      <c r="A4469">
        <v>4466</v>
      </c>
      <c r="B4469">
        <f t="shared" si="556"/>
        <v>17.864000000000001</v>
      </c>
      <c r="C4469" s="151" t="e">
        <f ca="1">+_xll.BInterpol(Boost!$R$6:$R$66,Boost!$AZ$6:$AZ$66,params!B4469,"cubic")</f>
        <v>#NAME?</v>
      </c>
      <c r="D4469" s="151" t="e">
        <f ca="1">+_xll.BInterpol(Boost!$R$6:$R$66,Boost!$AX$6:$AX$66,params!B4469,"cubic")</f>
        <v>#NAME?</v>
      </c>
      <c r="E4469" s="198" t="e">
        <f t="shared" ca="1" si="559"/>
        <v>#NAME?</v>
      </c>
      <c r="F4469" s="151" t="e">
        <f ca="1">+_xll.BInterpol(Boost!$R$6:$R$66,Boost!$AY$6:$AY$66,params!B4469,"cubic")</f>
        <v>#NAME?</v>
      </c>
      <c r="G4469" s="151" t="e">
        <f ca="1">_xll.BInterpol(cf!$A$2:$A$68,cf!$B$2:$B$68,params!B4469,"cubic")/100</f>
        <v>#NAME?</v>
      </c>
      <c r="H4469" s="199" t="e">
        <f t="shared" ca="1" si="560"/>
        <v>#NAME?</v>
      </c>
      <c r="I4469" s="152">
        <f t="shared" si="563"/>
        <v>0.2575006868330102</v>
      </c>
      <c r="J4469" s="152">
        <f t="shared" si="561"/>
        <v>4.9501604246326991E-5</v>
      </c>
      <c r="K4469" s="3" t="e">
        <f t="shared" ca="1" si="557"/>
        <v>#NAME?</v>
      </c>
      <c r="L4469" s="153" t="e">
        <f t="shared" ca="1" si="562"/>
        <v>#NAME?</v>
      </c>
      <c r="M4469" s="195" t="e">
        <f ca="1">_xll.BInterpol(cf!$A$2:$A$68,cf!$C$2:$C$68,params!B4469,"cubic")</f>
        <v>#NAME?</v>
      </c>
      <c r="N4469" s="195" t="e">
        <f ca="1">+_xll.BInterpol(#REF!,#REF!,params!B4469,"cubic")</f>
        <v>#NAME?</v>
      </c>
      <c r="O4469" s="153" t="e">
        <f t="shared" ca="1" si="558"/>
        <v>#NAME?</v>
      </c>
    </row>
    <row r="4470" spans="1:15">
      <c r="A4470">
        <v>4467</v>
      </c>
      <c r="B4470">
        <f t="shared" si="556"/>
        <v>17.867999999999999</v>
      </c>
      <c r="C4470" s="151" t="e">
        <f ca="1">+_xll.BInterpol(Boost!$R$6:$R$66,Boost!$AZ$6:$AZ$66,params!B4470,"cubic")</f>
        <v>#NAME?</v>
      </c>
      <c r="D4470" s="151" t="e">
        <f ca="1">+_xll.BInterpol(Boost!$R$6:$R$66,Boost!$AX$6:$AX$66,params!B4470,"cubic")</f>
        <v>#NAME?</v>
      </c>
      <c r="E4470" s="198" t="e">
        <f t="shared" ca="1" si="559"/>
        <v>#NAME?</v>
      </c>
      <c r="F4470" s="151" t="e">
        <f ca="1">+_xll.BInterpol(Boost!$R$6:$R$66,Boost!$AY$6:$AY$66,params!B4470,"cubic")</f>
        <v>#NAME?</v>
      </c>
      <c r="G4470" s="151" t="e">
        <f ca="1">_xll.BInterpol(cf!$A$2:$A$68,cf!$B$2:$B$68,params!B4470,"cubic")/100</f>
        <v>#NAME?</v>
      </c>
      <c r="H4470" s="199" t="e">
        <f t="shared" ca="1" si="560"/>
        <v>#NAME?</v>
      </c>
      <c r="I4470" s="152">
        <f t="shared" si="563"/>
        <v>0.25755018513725947</v>
      </c>
      <c r="J4470" s="152">
        <f t="shared" si="561"/>
        <v>4.9498304249273595E-5</v>
      </c>
      <c r="K4470" s="3" t="e">
        <f t="shared" ca="1" si="557"/>
        <v>#NAME?</v>
      </c>
      <c r="L4470" s="153" t="e">
        <f t="shared" ca="1" si="562"/>
        <v>#NAME?</v>
      </c>
      <c r="M4470" s="195" t="e">
        <f ca="1">_xll.BInterpol(cf!$A$2:$A$68,cf!$C$2:$C$68,params!B4470,"cubic")</f>
        <v>#NAME?</v>
      </c>
      <c r="N4470" s="195" t="e">
        <f ca="1">+_xll.BInterpol(#REF!,#REF!,params!B4470,"cubic")</f>
        <v>#NAME?</v>
      </c>
      <c r="O4470" s="153" t="e">
        <f t="shared" ca="1" si="558"/>
        <v>#NAME?</v>
      </c>
    </row>
    <row r="4471" spans="1:15">
      <c r="A4471">
        <v>4468</v>
      </c>
      <c r="B4471">
        <f t="shared" si="556"/>
        <v>17.872</v>
      </c>
      <c r="C4471" s="151" t="e">
        <f ca="1">+_xll.BInterpol(Boost!$R$6:$R$66,Boost!$AZ$6:$AZ$66,params!B4471,"cubic")</f>
        <v>#NAME?</v>
      </c>
      <c r="D4471" s="151" t="e">
        <f ca="1">+_xll.BInterpol(Boost!$R$6:$R$66,Boost!$AX$6:$AX$66,params!B4471,"cubic")</f>
        <v>#NAME?</v>
      </c>
      <c r="E4471" s="198" t="e">
        <f t="shared" ca="1" si="559"/>
        <v>#NAME?</v>
      </c>
      <c r="F4471" s="151" t="e">
        <f ca="1">+_xll.BInterpol(Boost!$R$6:$R$66,Boost!$AY$6:$AY$66,params!B4471,"cubic")</f>
        <v>#NAME?</v>
      </c>
      <c r="G4471" s="151" t="e">
        <f ca="1">_xll.BInterpol(cf!$A$2:$A$68,cf!$B$2:$B$68,params!B4471,"cubic")/100</f>
        <v>#NAME?</v>
      </c>
      <c r="H4471" s="199" t="e">
        <f t="shared" ca="1" si="560"/>
        <v>#NAME?</v>
      </c>
      <c r="I4471" s="152">
        <f t="shared" si="563"/>
        <v>0.25759968014173185</v>
      </c>
      <c r="J4471" s="152">
        <f t="shared" si="561"/>
        <v>4.9495004472377424E-5</v>
      </c>
      <c r="K4471" s="3" t="e">
        <f t="shared" ca="1" si="557"/>
        <v>#NAME?</v>
      </c>
      <c r="L4471" s="153" t="e">
        <f t="shared" ca="1" si="562"/>
        <v>#NAME?</v>
      </c>
      <c r="M4471" s="195" t="e">
        <f ca="1">_xll.BInterpol(cf!$A$2:$A$68,cf!$C$2:$C$68,params!B4471,"cubic")</f>
        <v>#NAME?</v>
      </c>
      <c r="N4471" s="195" t="e">
        <f ca="1">+_xll.BInterpol(#REF!,#REF!,params!B4471,"cubic")</f>
        <v>#NAME?</v>
      </c>
      <c r="O4471" s="153" t="e">
        <f t="shared" ca="1" si="558"/>
        <v>#NAME?</v>
      </c>
    </row>
    <row r="4472" spans="1:15">
      <c r="A4472">
        <v>4469</v>
      </c>
      <c r="B4472">
        <f t="shared" si="556"/>
        <v>17.876000000000001</v>
      </c>
      <c r="C4472" s="151" t="e">
        <f ca="1">+_xll.BInterpol(Boost!$R$6:$R$66,Boost!$AZ$6:$AZ$66,params!B4472,"cubic")</f>
        <v>#NAME?</v>
      </c>
      <c r="D4472" s="151" t="e">
        <f ca="1">+_xll.BInterpol(Boost!$R$6:$R$66,Boost!$AX$6:$AX$66,params!B4472,"cubic")</f>
        <v>#NAME?</v>
      </c>
      <c r="E4472" s="198" t="e">
        <f t="shared" ca="1" si="559"/>
        <v>#NAME?</v>
      </c>
      <c r="F4472" s="151" t="e">
        <f ca="1">+_xll.BInterpol(Boost!$R$6:$R$66,Boost!$AY$6:$AY$66,params!B4472,"cubic")</f>
        <v>#NAME?</v>
      </c>
      <c r="G4472" s="151" t="e">
        <f ca="1">_xll.BInterpol(cf!$A$2:$A$68,cf!$B$2:$B$68,params!B4472,"cubic")/100</f>
        <v>#NAME?</v>
      </c>
      <c r="H4472" s="199" t="e">
        <f t="shared" ca="1" si="560"/>
        <v>#NAME?</v>
      </c>
      <c r="I4472" s="152">
        <f t="shared" si="563"/>
        <v>0.25764917184664726</v>
      </c>
      <c r="J4472" s="152">
        <f t="shared" si="561"/>
        <v>4.9491704915416435E-5</v>
      </c>
      <c r="K4472" s="3" t="e">
        <f t="shared" ca="1" si="557"/>
        <v>#NAME?</v>
      </c>
      <c r="L4472" s="153" t="e">
        <f t="shared" ca="1" si="562"/>
        <v>#NAME?</v>
      </c>
      <c r="M4472" s="195" t="e">
        <f ca="1">_xll.BInterpol(cf!$A$2:$A$68,cf!$C$2:$C$68,params!B4472,"cubic")</f>
        <v>#NAME?</v>
      </c>
      <c r="N4472" s="195" t="e">
        <f ca="1">+_xll.BInterpol(#REF!,#REF!,params!B4472,"cubic")</f>
        <v>#NAME?</v>
      </c>
      <c r="O4472" s="153" t="e">
        <f t="shared" ca="1" si="558"/>
        <v>#NAME?</v>
      </c>
    </row>
    <row r="4473" spans="1:15">
      <c r="A4473">
        <v>4470</v>
      </c>
      <c r="B4473">
        <f t="shared" si="556"/>
        <v>17.88</v>
      </c>
      <c r="C4473" s="151" t="e">
        <f ca="1">+_xll.BInterpol(Boost!$R$6:$R$66,Boost!$AZ$6:$AZ$66,params!B4473,"cubic")</f>
        <v>#NAME?</v>
      </c>
      <c r="D4473" s="151" t="e">
        <f ca="1">+_xll.BInterpol(Boost!$R$6:$R$66,Boost!$AX$6:$AX$66,params!B4473,"cubic")</f>
        <v>#NAME?</v>
      </c>
      <c r="E4473" s="198" t="e">
        <f t="shared" ca="1" si="559"/>
        <v>#NAME?</v>
      </c>
      <c r="F4473" s="151" t="e">
        <f ca="1">+_xll.BInterpol(Boost!$R$6:$R$66,Boost!$AY$6:$AY$66,params!B4473,"cubic")</f>
        <v>#NAME?</v>
      </c>
      <c r="G4473" s="151" t="e">
        <f ca="1">_xll.BInterpol(cf!$A$2:$A$68,cf!$B$2:$B$68,params!B4473,"cubic")/100</f>
        <v>#NAME?</v>
      </c>
      <c r="H4473" s="199" t="e">
        <f t="shared" ca="1" si="560"/>
        <v>#NAME?</v>
      </c>
      <c r="I4473" s="152">
        <f t="shared" si="563"/>
        <v>0.25769866025222565</v>
      </c>
      <c r="J4473" s="152">
        <f t="shared" si="561"/>
        <v>4.9488405578390626E-5</v>
      </c>
      <c r="K4473" s="3" t="e">
        <f t="shared" ca="1" si="557"/>
        <v>#NAME?</v>
      </c>
      <c r="L4473" s="153" t="e">
        <f t="shared" ca="1" si="562"/>
        <v>#NAME?</v>
      </c>
      <c r="M4473" s="195" t="e">
        <f ca="1">_xll.BInterpol(cf!$A$2:$A$68,cf!$C$2:$C$68,params!B4473,"cubic")</f>
        <v>#NAME?</v>
      </c>
      <c r="N4473" s="195" t="e">
        <f ca="1">+_xll.BInterpol(#REF!,#REF!,params!B4473,"cubic")</f>
        <v>#NAME?</v>
      </c>
      <c r="O4473" s="153" t="e">
        <f t="shared" ca="1" si="558"/>
        <v>#NAME?</v>
      </c>
    </row>
    <row r="4474" spans="1:15">
      <c r="A4474">
        <v>4471</v>
      </c>
      <c r="B4474">
        <f t="shared" si="556"/>
        <v>17.884</v>
      </c>
      <c r="C4474" s="151" t="e">
        <f ca="1">+_xll.BInterpol(Boost!$R$6:$R$66,Boost!$AZ$6:$AZ$66,params!B4474,"cubic")</f>
        <v>#NAME?</v>
      </c>
      <c r="D4474" s="151" t="e">
        <f ca="1">+_xll.BInterpol(Boost!$R$6:$R$66,Boost!$AX$6:$AX$66,params!B4474,"cubic")</f>
        <v>#NAME?</v>
      </c>
      <c r="E4474" s="198" t="e">
        <f t="shared" ca="1" si="559"/>
        <v>#NAME?</v>
      </c>
      <c r="F4474" s="151" t="e">
        <f ca="1">+_xll.BInterpol(Boost!$R$6:$R$66,Boost!$AY$6:$AY$66,params!B4474,"cubic")</f>
        <v>#NAME?</v>
      </c>
      <c r="G4474" s="151" t="e">
        <f ca="1">_xll.BInterpol(cf!$A$2:$A$68,cf!$B$2:$B$68,params!B4474,"cubic")/100</f>
        <v>#NAME?</v>
      </c>
      <c r="H4474" s="199" t="e">
        <f t="shared" ca="1" si="560"/>
        <v>#NAME?</v>
      </c>
      <c r="I4474" s="152">
        <f t="shared" si="563"/>
        <v>0.25774814535868695</v>
      </c>
      <c r="J4474" s="152">
        <f t="shared" si="561"/>
        <v>4.9485106461299999E-5</v>
      </c>
      <c r="K4474" s="3" t="e">
        <f t="shared" ca="1" si="557"/>
        <v>#NAME?</v>
      </c>
      <c r="L4474" s="153" t="e">
        <f t="shared" ca="1" si="562"/>
        <v>#NAME?</v>
      </c>
      <c r="M4474" s="195" t="e">
        <f ca="1">_xll.BInterpol(cf!$A$2:$A$68,cf!$C$2:$C$68,params!B4474,"cubic")</f>
        <v>#NAME?</v>
      </c>
      <c r="N4474" s="195" t="e">
        <f ca="1">+_xll.BInterpol(#REF!,#REF!,params!B4474,"cubic")</f>
        <v>#NAME?</v>
      </c>
      <c r="O4474" s="153" t="e">
        <f t="shared" ca="1" si="558"/>
        <v>#NAME?</v>
      </c>
    </row>
    <row r="4475" spans="1:15">
      <c r="A4475">
        <v>4472</v>
      </c>
      <c r="B4475">
        <f t="shared" si="556"/>
        <v>17.888000000000002</v>
      </c>
      <c r="C4475" s="151" t="e">
        <f ca="1">+_xll.BInterpol(Boost!$R$6:$R$66,Boost!$AZ$6:$AZ$66,params!B4475,"cubic")</f>
        <v>#NAME?</v>
      </c>
      <c r="D4475" s="151" t="e">
        <f ca="1">+_xll.BInterpol(Boost!$R$6:$R$66,Boost!$AX$6:$AX$66,params!B4475,"cubic")</f>
        <v>#NAME?</v>
      </c>
      <c r="E4475" s="198" t="e">
        <f t="shared" ca="1" si="559"/>
        <v>#NAME?</v>
      </c>
      <c r="F4475" s="151" t="e">
        <f ca="1">+_xll.BInterpol(Boost!$R$6:$R$66,Boost!$AY$6:$AY$66,params!B4475,"cubic")</f>
        <v>#NAME?</v>
      </c>
      <c r="G4475" s="151" t="e">
        <f ca="1">_xll.BInterpol(cf!$A$2:$A$68,cf!$B$2:$B$68,params!B4475,"cubic")/100</f>
        <v>#NAME?</v>
      </c>
      <c r="H4475" s="199" t="e">
        <f t="shared" ca="1" si="560"/>
        <v>#NAME?</v>
      </c>
      <c r="I4475" s="152">
        <f t="shared" si="563"/>
        <v>0.2577976271662511</v>
      </c>
      <c r="J4475" s="152">
        <f t="shared" si="561"/>
        <v>4.9481807564144553E-5</v>
      </c>
      <c r="K4475" s="3" t="e">
        <f t="shared" ca="1" si="557"/>
        <v>#NAME?</v>
      </c>
      <c r="L4475" s="153" t="e">
        <f t="shared" ca="1" si="562"/>
        <v>#NAME?</v>
      </c>
      <c r="M4475" s="195" t="e">
        <f ca="1">_xll.BInterpol(cf!$A$2:$A$68,cf!$C$2:$C$68,params!B4475,"cubic")</f>
        <v>#NAME?</v>
      </c>
      <c r="N4475" s="195" t="e">
        <f ca="1">+_xll.BInterpol(#REF!,#REF!,params!B4475,"cubic")</f>
        <v>#NAME?</v>
      </c>
      <c r="O4475" s="153" t="e">
        <f t="shared" ca="1" si="558"/>
        <v>#NAME?</v>
      </c>
    </row>
    <row r="4476" spans="1:15">
      <c r="A4476">
        <v>4473</v>
      </c>
      <c r="B4476">
        <f t="shared" si="556"/>
        <v>17.891999999999999</v>
      </c>
      <c r="C4476" s="151" t="e">
        <f ca="1">+_xll.BInterpol(Boost!$R$6:$R$66,Boost!$AZ$6:$AZ$66,params!B4476,"cubic")</f>
        <v>#NAME?</v>
      </c>
      <c r="D4476" s="151" t="e">
        <f ca="1">+_xll.BInterpol(Boost!$R$6:$R$66,Boost!$AX$6:$AX$66,params!B4476,"cubic")</f>
        <v>#NAME?</v>
      </c>
      <c r="E4476" s="198" t="e">
        <f t="shared" ca="1" si="559"/>
        <v>#NAME?</v>
      </c>
      <c r="F4476" s="151" t="e">
        <f ca="1">+_xll.BInterpol(Boost!$R$6:$R$66,Boost!$AY$6:$AY$66,params!B4476,"cubic")</f>
        <v>#NAME?</v>
      </c>
      <c r="G4476" s="151" t="e">
        <f ca="1">_xll.BInterpol(cf!$A$2:$A$68,cf!$B$2:$B$68,params!B4476,"cubic")/100</f>
        <v>#NAME?</v>
      </c>
      <c r="H4476" s="199" t="e">
        <f t="shared" ca="1" si="560"/>
        <v>#NAME?</v>
      </c>
      <c r="I4476" s="152">
        <f t="shared" si="563"/>
        <v>0.25784710567513813</v>
      </c>
      <c r="J4476" s="152">
        <f t="shared" si="561"/>
        <v>4.9478508887035311E-5</v>
      </c>
      <c r="K4476" s="3" t="e">
        <f t="shared" ca="1" si="557"/>
        <v>#NAME?</v>
      </c>
      <c r="L4476" s="153" t="e">
        <f t="shared" ca="1" si="562"/>
        <v>#NAME?</v>
      </c>
      <c r="M4476" s="195" t="e">
        <f ca="1">_xll.BInterpol(cf!$A$2:$A$68,cf!$C$2:$C$68,params!B4476,"cubic")</f>
        <v>#NAME?</v>
      </c>
      <c r="N4476" s="195" t="e">
        <f ca="1">+_xll.BInterpol(#REF!,#REF!,params!B4476,"cubic")</f>
        <v>#NAME?</v>
      </c>
      <c r="O4476" s="153" t="e">
        <f t="shared" ca="1" si="558"/>
        <v>#NAME?</v>
      </c>
    </row>
    <row r="4477" spans="1:15">
      <c r="A4477">
        <v>4474</v>
      </c>
      <c r="B4477">
        <f t="shared" si="556"/>
        <v>17.896000000000001</v>
      </c>
      <c r="C4477" s="151" t="e">
        <f ca="1">+_xll.BInterpol(Boost!$R$6:$R$66,Boost!$AZ$6:$AZ$66,params!B4477,"cubic")</f>
        <v>#NAME?</v>
      </c>
      <c r="D4477" s="151" t="e">
        <f ca="1">+_xll.BInterpol(Boost!$R$6:$R$66,Boost!$AX$6:$AX$66,params!B4477,"cubic")</f>
        <v>#NAME?</v>
      </c>
      <c r="E4477" s="198" t="e">
        <f t="shared" ca="1" si="559"/>
        <v>#NAME?</v>
      </c>
      <c r="F4477" s="151" t="e">
        <f ca="1">+_xll.BInterpol(Boost!$R$6:$R$66,Boost!$AY$6:$AY$66,params!B4477,"cubic")</f>
        <v>#NAME?</v>
      </c>
      <c r="G4477" s="151" t="e">
        <f ca="1">_xll.BInterpol(cf!$A$2:$A$68,cf!$B$2:$B$68,params!B4477,"cubic")/100</f>
        <v>#NAME?</v>
      </c>
      <c r="H4477" s="199" t="e">
        <f t="shared" ca="1" si="560"/>
        <v>#NAME?</v>
      </c>
      <c r="I4477" s="152">
        <f t="shared" si="563"/>
        <v>0.25789658088556777</v>
      </c>
      <c r="J4477" s="152">
        <f t="shared" si="561"/>
        <v>4.9475210429639205E-5</v>
      </c>
      <c r="K4477" s="3" t="e">
        <f t="shared" ca="1" si="557"/>
        <v>#NAME?</v>
      </c>
      <c r="L4477" s="153" t="e">
        <f t="shared" ca="1" si="562"/>
        <v>#NAME?</v>
      </c>
      <c r="M4477" s="195" t="e">
        <f ca="1">_xll.BInterpol(cf!$A$2:$A$68,cf!$C$2:$C$68,params!B4477,"cubic")</f>
        <v>#NAME?</v>
      </c>
      <c r="N4477" s="195" t="e">
        <f ca="1">+_xll.BInterpol(#REF!,#REF!,params!B4477,"cubic")</f>
        <v>#NAME?</v>
      </c>
      <c r="O4477" s="153" t="e">
        <f t="shared" ca="1" si="558"/>
        <v>#NAME?</v>
      </c>
    </row>
    <row r="4478" spans="1:15">
      <c r="A4478">
        <v>4475</v>
      </c>
      <c r="B4478">
        <f t="shared" si="556"/>
        <v>17.899999999999999</v>
      </c>
      <c r="C4478" s="151" t="e">
        <f ca="1">+_xll.BInterpol(Boost!$R$6:$R$66,Boost!$AZ$6:$AZ$66,params!B4478,"cubic")</f>
        <v>#NAME?</v>
      </c>
      <c r="D4478" s="151" t="e">
        <f ca="1">+_xll.BInterpol(Boost!$R$6:$R$66,Boost!$AX$6:$AX$66,params!B4478,"cubic")</f>
        <v>#NAME?</v>
      </c>
      <c r="E4478" s="198" t="e">
        <f t="shared" ca="1" si="559"/>
        <v>#NAME?</v>
      </c>
      <c r="F4478" s="151" t="e">
        <f ca="1">+_xll.BInterpol(Boost!$R$6:$R$66,Boost!$AY$6:$AY$66,params!B4478,"cubic")</f>
        <v>#NAME?</v>
      </c>
      <c r="G4478" s="151" t="e">
        <f ca="1">_xll.BInterpol(cf!$A$2:$A$68,cf!$B$2:$B$68,params!B4478,"cubic")/100</f>
        <v>#NAME?</v>
      </c>
      <c r="H4478" s="199" t="e">
        <f t="shared" ca="1" si="560"/>
        <v>#NAME?</v>
      </c>
      <c r="I4478" s="152">
        <f t="shared" si="563"/>
        <v>0.25794605279775995</v>
      </c>
      <c r="J4478" s="152">
        <f t="shared" si="561"/>
        <v>4.947191219217828E-5</v>
      </c>
      <c r="K4478" s="3" t="e">
        <f t="shared" ca="1" si="557"/>
        <v>#NAME?</v>
      </c>
      <c r="L4478" s="153" t="e">
        <f t="shared" ca="1" si="562"/>
        <v>#NAME?</v>
      </c>
      <c r="M4478" s="195" t="e">
        <f ca="1">_xll.BInterpol(cf!$A$2:$A$68,cf!$C$2:$C$68,params!B4478,"cubic")</f>
        <v>#NAME?</v>
      </c>
      <c r="N4478" s="195" t="e">
        <f ca="1">+_xll.BInterpol(#REF!,#REF!,params!B4478,"cubic")</f>
        <v>#NAME?</v>
      </c>
      <c r="O4478" s="153" t="e">
        <f t="shared" ca="1" si="558"/>
        <v>#NAME?</v>
      </c>
    </row>
    <row r="4479" spans="1:15">
      <c r="A4479">
        <v>4476</v>
      </c>
      <c r="B4479">
        <f t="shared" si="556"/>
        <v>17.904</v>
      </c>
      <c r="C4479" s="151" t="e">
        <f ca="1">+_xll.BInterpol(Boost!$R$6:$R$66,Boost!$AZ$6:$AZ$66,params!B4479,"cubic")</f>
        <v>#NAME?</v>
      </c>
      <c r="D4479" s="151" t="e">
        <f ca="1">+_xll.BInterpol(Boost!$R$6:$R$66,Boost!$AX$6:$AX$66,params!B4479,"cubic")</f>
        <v>#NAME?</v>
      </c>
      <c r="E4479" s="198" t="e">
        <f t="shared" ca="1" si="559"/>
        <v>#NAME?</v>
      </c>
      <c r="F4479" s="151" t="e">
        <f ca="1">+_xll.BInterpol(Boost!$R$6:$R$66,Boost!$AY$6:$AY$66,params!B4479,"cubic")</f>
        <v>#NAME?</v>
      </c>
      <c r="G4479" s="151" t="e">
        <f ca="1">_xll.BInterpol(cf!$A$2:$A$68,cf!$B$2:$B$68,params!B4479,"cubic")/100</f>
        <v>#NAME?</v>
      </c>
      <c r="H4479" s="199" t="e">
        <f t="shared" ca="1" si="560"/>
        <v>#NAME?</v>
      </c>
      <c r="I4479" s="152">
        <f t="shared" si="563"/>
        <v>0.2579955214119346</v>
      </c>
      <c r="J4479" s="152">
        <f t="shared" si="561"/>
        <v>4.9468614174652537E-5</v>
      </c>
      <c r="K4479" s="3" t="e">
        <f t="shared" ca="1" si="557"/>
        <v>#NAME?</v>
      </c>
      <c r="L4479" s="153" t="e">
        <f t="shared" ca="1" si="562"/>
        <v>#NAME?</v>
      </c>
      <c r="M4479" s="195" t="e">
        <f ca="1">_xll.BInterpol(cf!$A$2:$A$68,cf!$C$2:$C$68,params!B4479,"cubic")</f>
        <v>#NAME?</v>
      </c>
      <c r="N4479" s="195" t="e">
        <f ca="1">+_xll.BInterpol(#REF!,#REF!,params!B4479,"cubic")</f>
        <v>#NAME?</v>
      </c>
      <c r="O4479" s="153" t="e">
        <f t="shared" ca="1" si="558"/>
        <v>#NAME?</v>
      </c>
    </row>
    <row r="4480" spans="1:15">
      <c r="A4480">
        <v>4477</v>
      </c>
      <c r="B4480">
        <f t="shared" si="556"/>
        <v>17.908000000000001</v>
      </c>
      <c r="C4480" s="151" t="e">
        <f ca="1">+_xll.BInterpol(Boost!$R$6:$R$66,Boost!$AZ$6:$AZ$66,params!B4480,"cubic")</f>
        <v>#NAME?</v>
      </c>
      <c r="D4480" s="151" t="e">
        <f ca="1">+_xll.BInterpol(Boost!$R$6:$R$66,Boost!$AX$6:$AX$66,params!B4480,"cubic")</f>
        <v>#NAME?</v>
      </c>
      <c r="E4480" s="198" t="e">
        <f t="shared" ca="1" si="559"/>
        <v>#NAME?</v>
      </c>
      <c r="F4480" s="151" t="e">
        <f ca="1">+_xll.BInterpol(Boost!$R$6:$R$66,Boost!$AY$6:$AY$66,params!B4480,"cubic")</f>
        <v>#NAME?</v>
      </c>
      <c r="G4480" s="151" t="e">
        <f ca="1">_xll.BInterpol(cf!$A$2:$A$68,cf!$B$2:$B$68,params!B4480,"cubic")/100</f>
        <v>#NAME?</v>
      </c>
      <c r="H4480" s="199" t="e">
        <f t="shared" ca="1" si="560"/>
        <v>#NAME?</v>
      </c>
      <c r="I4480" s="152">
        <f t="shared" si="563"/>
        <v>0.25804498672831166</v>
      </c>
      <c r="J4480" s="152">
        <f t="shared" si="561"/>
        <v>4.9465316377061974E-5</v>
      </c>
      <c r="K4480" s="3" t="e">
        <f t="shared" ca="1" si="557"/>
        <v>#NAME?</v>
      </c>
      <c r="L4480" s="153" t="e">
        <f t="shared" ca="1" si="562"/>
        <v>#NAME?</v>
      </c>
      <c r="M4480" s="195" t="e">
        <f ca="1">_xll.BInterpol(cf!$A$2:$A$68,cf!$C$2:$C$68,params!B4480,"cubic")</f>
        <v>#NAME?</v>
      </c>
      <c r="N4480" s="195" t="e">
        <f ca="1">+_xll.BInterpol(#REF!,#REF!,params!B4480,"cubic")</f>
        <v>#NAME?</v>
      </c>
      <c r="O4480" s="153" t="e">
        <f t="shared" ca="1" si="558"/>
        <v>#NAME?</v>
      </c>
    </row>
    <row r="4481" spans="1:15">
      <c r="A4481">
        <v>4478</v>
      </c>
      <c r="B4481">
        <f t="shared" si="556"/>
        <v>17.911999999999999</v>
      </c>
      <c r="C4481" s="151" t="e">
        <f ca="1">+_xll.BInterpol(Boost!$R$6:$R$66,Boost!$AZ$6:$AZ$66,params!B4481,"cubic")</f>
        <v>#NAME?</v>
      </c>
      <c r="D4481" s="151" t="e">
        <f ca="1">+_xll.BInterpol(Boost!$R$6:$R$66,Boost!$AX$6:$AX$66,params!B4481,"cubic")</f>
        <v>#NAME?</v>
      </c>
      <c r="E4481" s="198" t="e">
        <f t="shared" ca="1" si="559"/>
        <v>#NAME?</v>
      </c>
      <c r="F4481" s="151" t="e">
        <f ca="1">+_xll.BInterpol(Boost!$R$6:$R$66,Boost!$AY$6:$AY$66,params!B4481,"cubic")</f>
        <v>#NAME?</v>
      </c>
      <c r="G4481" s="151" t="e">
        <f ca="1">_xll.BInterpol(cf!$A$2:$A$68,cf!$B$2:$B$68,params!B4481,"cubic")/100</f>
        <v>#NAME?</v>
      </c>
      <c r="H4481" s="199" t="e">
        <f t="shared" ca="1" si="560"/>
        <v>#NAME?</v>
      </c>
      <c r="I4481" s="152">
        <f t="shared" si="563"/>
        <v>0.25809444874711085</v>
      </c>
      <c r="J4481" s="152">
        <f t="shared" si="561"/>
        <v>4.9462018799184548E-5</v>
      </c>
      <c r="K4481" s="3" t="e">
        <f t="shared" ca="1" si="557"/>
        <v>#NAME?</v>
      </c>
      <c r="L4481" s="153" t="e">
        <f t="shared" ca="1" si="562"/>
        <v>#NAME?</v>
      </c>
      <c r="M4481" s="195" t="e">
        <f ca="1">_xll.BInterpol(cf!$A$2:$A$68,cf!$C$2:$C$68,params!B4481,"cubic")</f>
        <v>#NAME?</v>
      </c>
      <c r="N4481" s="195" t="e">
        <f ca="1">+_xll.BInterpol(#REF!,#REF!,params!B4481,"cubic")</f>
        <v>#NAME?</v>
      </c>
      <c r="O4481" s="153" t="e">
        <f t="shared" ca="1" si="558"/>
        <v>#NAME?</v>
      </c>
    </row>
    <row r="4482" spans="1:15">
      <c r="A4482">
        <v>4479</v>
      </c>
      <c r="B4482">
        <f t="shared" si="556"/>
        <v>17.916</v>
      </c>
      <c r="C4482" s="151" t="e">
        <f ca="1">+_xll.BInterpol(Boost!$R$6:$R$66,Boost!$AZ$6:$AZ$66,params!B4482,"cubic")</f>
        <v>#NAME?</v>
      </c>
      <c r="D4482" s="151" t="e">
        <f ca="1">+_xll.BInterpol(Boost!$R$6:$R$66,Boost!$AX$6:$AX$66,params!B4482,"cubic")</f>
        <v>#NAME?</v>
      </c>
      <c r="E4482" s="198" t="e">
        <f t="shared" ca="1" si="559"/>
        <v>#NAME?</v>
      </c>
      <c r="F4482" s="151" t="e">
        <f ca="1">+_xll.BInterpol(Boost!$R$6:$R$66,Boost!$AY$6:$AY$66,params!B4482,"cubic")</f>
        <v>#NAME?</v>
      </c>
      <c r="G4482" s="151" t="e">
        <f ca="1">_xll.BInterpol(cf!$A$2:$A$68,cf!$B$2:$B$68,params!B4482,"cubic")/100</f>
        <v>#NAME?</v>
      </c>
      <c r="H4482" s="199" t="e">
        <f t="shared" ca="1" si="560"/>
        <v>#NAME?</v>
      </c>
      <c r="I4482" s="152">
        <f t="shared" si="563"/>
        <v>0.25814390746855198</v>
      </c>
      <c r="J4482" s="152">
        <f t="shared" si="561"/>
        <v>4.9458721441131281E-5</v>
      </c>
      <c r="K4482" s="3" t="e">
        <f t="shared" ca="1" si="557"/>
        <v>#NAME?</v>
      </c>
      <c r="L4482" s="153" t="e">
        <f t="shared" ca="1" si="562"/>
        <v>#NAME?</v>
      </c>
      <c r="M4482" s="195" t="e">
        <f ca="1">_xll.BInterpol(cf!$A$2:$A$68,cf!$C$2:$C$68,params!B4482,"cubic")</f>
        <v>#NAME?</v>
      </c>
      <c r="N4482" s="195" t="e">
        <f ca="1">+_xll.BInterpol(#REF!,#REF!,params!B4482,"cubic")</f>
        <v>#NAME?</v>
      </c>
      <c r="O4482" s="153" t="e">
        <f t="shared" ca="1" si="558"/>
        <v>#NAME?</v>
      </c>
    </row>
    <row r="4483" spans="1:15">
      <c r="A4483">
        <v>4480</v>
      </c>
      <c r="B4483">
        <f t="shared" si="556"/>
        <v>17.920000000000002</v>
      </c>
      <c r="C4483" s="151" t="e">
        <f ca="1">+_xll.BInterpol(Boost!$R$6:$R$66,Boost!$AZ$6:$AZ$66,params!B4483,"cubic")</f>
        <v>#NAME?</v>
      </c>
      <c r="D4483" s="151" t="e">
        <f ca="1">+_xll.BInterpol(Boost!$R$6:$R$66,Boost!$AX$6:$AX$66,params!B4483,"cubic")</f>
        <v>#NAME?</v>
      </c>
      <c r="E4483" s="198" t="e">
        <f t="shared" ca="1" si="559"/>
        <v>#NAME?</v>
      </c>
      <c r="F4483" s="151" t="e">
        <f ca="1">+_xll.BInterpol(Boost!$R$6:$R$66,Boost!$AY$6:$AY$66,params!B4483,"cubic")</f>
        <v>#NAME?</v>
      </c>
      <c r="G4483" s="151" t="e">
        <f ca="1">_xll.BInterpol(cf!$A$2:$A$68,cf!$B$2:$B$68,params!B4483,"cubic")/100</f>
        <v>#NAME?</v>
      </c>
      <c r="H4483" s="199" t="e">
        <f t="shared" ca="1" si="560"/>
        <v>#NAME?</v>
      </c>
      <c r="I4483" s="152">
        <f t="shared" si="563"/>
        <v>0.25819336289285499</v>
      </c>
      <c r="J4483" s="152">
        <f t="shared" si="561"/>
        <v>4.9455424303013196E-5</v>
      </c>
      <c r="K4483" s="3" t="e">
        <f t="shared" ca="1" si="557"/>
        <v>#NAME?</v>
      </c>
      <c r="L4483" s="153" t="e">
        <f t="shared" ca="1" si="562"/>
        <v>#NAME?</v>
      </c>
      <c r="M4483" s="195" t="e">
        <f ca="1">_xll.BInterpol(cf!$A$2:$A$68,cf!$C$2:$C$68,params!B4483,"cubic")</f>
        <v>#NAME?</v>
      </c>
      <c r="N4483" s="195" t="e">
        <f ca="1">+_xll.BInterpol(#REF!,#REF!,params!B4483,"cubic")</f>
        <v>#NAME?</v>
      </c>
      <c r="O4483" s="153" t="e">
        <f t="shared" ca="1" si="558"/>
        <v>#NAME?</v>
      </c>
    </row>
    <row r="4484" spans="1:15">
      <c r="A4484">
        <v>4481</v>
      </c>
      <c r="B4484">
        <f t="shared" ref="B4484:B4547" si="564">+A4484/250</f>
        <v>17.923999999999999</v>
      </c>
      <c r="C4484" s="151" t="e">
        <f ca="1">+_xll.BInterpol(Boost!$R$6:$R$66,Boost!$AZ$6:$AZ$66,params!B4484,"cubic")</f>
        <v>#NAME?</v>
      </c>
      <c r="D4484" s="151" t="e">
        <f ca="1">+_xll.BInterpol(Boost!$R$6:$R$66,Boost!$AX$6:$AX$66,params!B4484,"cubic")</f>
        <v>#NAME?</v>
      </c>
      <c r="E4484" s="198" t="e">
        <f t="shared" ca="1" si="559"/>
        <v>#NAME?</v>
      </c>
      <c r="F4484" s="151" t="e">
        <f ca="1">+_xll.BInterpol(Boost!$R$6:$R$66,Boost!$AY$6:$AY$66,params!B4484,"cubic")</f>
        <v>#NAME?</v>
      </c>
      <c r="G4484" s="151" t="e">
        <f ca="1">_xll.BInterpol(cf!$A$2:$A$68,cf!$B$2:$B$68,params!B4484,"cubic")/100</f>
        <v>#NAME?</v>
      </c>
      <c r="H4484" s="199" t="e">
        <f t="shared" ca="1" si="560"/>
        <v>#NAME?</v>
      </c>
      <c r="I4484" s="152">
        <f t="shared" si="563"/>
        <v>0.25824281502023949</v>
      </c>
      <c r="J4484" s="152">
        <f t="shared" si="561"/>
        <v>4.9452127384497224E-5</v>
      </c>
      <c r="K4484" s="3" t="e">
        <f t="shared" ref="K4484:K4547" ca="1" si="565">+EXP(H4484*-B4484)</f>
        <v>#NAME?</v>
      </c>
      <c r="L4484" s="153" t="e">
        <f t="shared" ca="1" si="562"/>
        <v>#NAME?</v>
      </c>
      <c r="M4484" s="195" t="e">
        <f ca="1">_xll.BInterpol(cf!$A$2:$A$68,cf!$C$2:$C$68,params!B4484,"cubic")</f>
        <v>#NAME?</v>
      </c>
      <c r="N4484" s="195" t="e">
        <f ca="1">+_xll.BInterpol(#REF!,#REF!,params!B4484,"cubic")</f>
        <v>#NAME?</v>
      </c>
      <c r="O4484" s="153" t="e">
        <f t="shared" ref="O4484:O4547" ca="1" si="566">+EXP(-B4485*E4485)-EXP(-B4484*E4484)</f>
        <v>#NAME?</v>
      </c>
    </row>
    <row r="4485" spans="1:15">
      <c r="A4485">
        <v>4482</v>
      </c>
      <c r="B4485">
        <f t="shared" si="564"/>
        <v>17.928000000000001</v>
      </c>
      <c r="C4485" s="151" t="e">
        <f ca="1">+_xll.BInterpol(Boost!$R$6:$R$66,Boost!$AZ$6:$AZ$66,params!B4485,"cubic")</f>
        <v>#NAME?</v>
      </c>
      <c r="D4485" s="151" t="e">
        <f ca="1">+_xll.BInterpol(Boost!$R$6:$R$66,Boost!$AX$6:$AX$66,params!B4485,"cubic")</f>
        <v>#NAME?</v>
      </c>
      <c r="E4485" s="198" t="e">
        <f t="shared" ref="E4485:E4548" ca="1" si="567">-((1+C4485*B4485)/(1+C4484*B4484)-1)/(B4485-B4484)+((1+F4485*B4485)/(1+F4484*B4484)-1)/(B4485-B4484)</f>
        <v>#NAME?</v>
      </c>
      <c r="F4485" s="151" t="e">
        <f ca="1">+_xll.BInterpol(Boost!$R$6:$R$66,Boost!$AY$6:$AY$66,params!B4485,"cubic")</f>
        <v>#NAME?</v>
      </c>
      <c r="G4485" s="151" t="e">
        <f ca="1">_xll.BInterpol(cf!$A$2:$A$68,cf!$B$2:$B$68,params!B4485,"cubic")/100</f>
        <v>#NAME?</v>
      </c>
      <c r="H4485" s="199" t="e">
        <f t="shared" ref="H4485:H4548" ca="1" si="568">-((1+F4485*B4485)/(1+F4484*B4484)-1)/(B4485-B4484)+((1+G4485*B4485)/(1+G4484*B4484)-1)/(B4485-B4484)</f>
        <v>#NAME?</v>
      </c>
      <c r="I4485" s="152">
        <f t="shared" si="563"/>
        <v>0.25829226385092552</v>
      </c>
      <c r="J4485" s="152">
        <f t="shared" ref="J4485:J4548" si="569">+I4485-I4484</f>
        <v>4.9448830686027456E-5</v>
      </c>
      <c r="K4485" s="3" t="e">
        <f t="shared" ca="1" si="565"/>
        <v>#NAME?</v>
      </c>
      <c r="L4485" s="153" t="e">
        <f t="shared" ref="L4485:L4548" ca="1" si="570">+K4486-K4485</f>
        <v>#NAME?</v>
      </c>
      <c r="M4485" s="195" t="e">
        <f ca="1">_xll.BInterpol(cf!$A$2:$A$68,cf!$C$2:$C$68,params!B4485,"cubic")</f>
        <v>#NAME?</v>
      </c>
      <c r="N4485" s="195" t="e">
        <f ca="1">+_xll.BInterpol(#REF!,#REF!,params!B4485,"cubic")</f>
        <v>#NAME?</v>
      </c>
      <c r="O4485" s="153" t="e">
        <f t="shared" ca="1" si="566"/>
        <v>#NAME?</v>
      </c>
    </row>
    <row r="4486" spans="1:15">
      <c r="A4486">
        <v>4483</v>
      </c>
      <c r="B4486">
        <f t="shared" si="564"/>
        <v>17.931999999999999</v>
      </c>
      <c r="C4486" s="151" t="e">
        <f ca="1">+_xll.BInterpol(Boost!$R$6:$R$66,Boost!$AZ$6:$AZ$66,params!B4486,"cubic")</f>
        <v>#NAME?</v>
      </c>
      <c r="D4486" s="151" t="e">
        <f ca="1">+_xll.BInterpol(Boost!$R$6:$R$66,Boost!$AX$6:$AX$66,params!B4486,"cubic")</f>
        <v>#NAME?</v>
      </c>
      <c r="E4486" s="198" t="e">
        <f t="shared" ca="1" si="567"/>
        <v>#NAME?</v>
      </c>
      <c r="F4486" s="151" t="e">
        <f ca="1">+_xll.BInterpol(Boost!$R$6:$R$66,Boost!$AY$6:$AY$66,params!B4486,"cubic")</f>
        <v>#NAME?</v>
      </c>
      <c r="G4486" s="151" t="e">
        <f ca="1">_xll.BInterpol(cf!$A$2:$A$68,cf!$B$2:$B$68,params!B4486,"cubic")/100</f>
        <v>#NAME?</v>
      </c>
      <c r="H4486" s="199" t="e">
        <f t="shared" ca="1" si="568"/>
        <v>#NAME?</v>
      </c>
      <c r="I4486" s="152">
        <f t="shared" si="563"/>
        <v>0.25834170938513268</v>
      </c>
      <c r="J4486" s="152">
        <f t="shared" si="569"/>
        <v>4.9445534207159803E-5</v>
      </c>
      <c r="K4486" s="3" t="e">
        <f t="shared" ca="1" si="565"/>
        <v>#NAME?</v>
      </c>
      <c r="L4486" s="153" t="e">
        <f t="shared" ca="1" si="570"/>
        <v>#NAME?</v>
      </c>
      <c r="M4486" s="195" t="e">
        <f ca="1">_xll.BInterpol(cf!$A$2:$A$68,cf!$C$2:$C$68,params!B4486,"cubic")</f>
        <v>#NAME?</v>
      </c>
      <c r="N4486" s="195" t="e">
        <f ca="1">+_xll.BInterpol(#REF!,#REF!,params!B4486,"cubic")</f>
        <v>#NAME?</v>
      </c>
      <c r="O4486" s="153" t="e">
        <f t="shared" ca="1" si="566"/>
        <v>#NAME?</v>
      </c>
    </row>
    <row r="4487" spans="1:15">
      <c r="A4487">
        <v>4484</v>
      </c>
      <c r="B4487">
        <f t="shared" si="564"/>
        <v>17.936</v>
      </c>
      <c r="C4487" s="151" t="e">
        <f ca="1">+_xll.BInterpol(Boost!$R$6:$R$66,Boost!$AZ$6:$AZ$66,params!B4487,"cubic")</f>
        <v>#NAME?</v>
      </c>
      <c r="D4487" s="151" t="e">
        <f ca="1">+_xll.BInterpol(Boost!$R$6:$R$66,Boost!$AX$6:$AX$66,params!B4487,"cubic")</f>
        <v>#NAME?</v>
      </c>
      <c r="E4487" s="198" t="e">
        <f t="shared" ca="1" si="567"/>
        <v>#NAME?</v>
      </c>
      <c r="F4487" s="151" t="e">
        <f ca="1">+_xll.BInterpol(Boost!$R$6:$R$66,Boost!$AY$6:$AY$66,params!B4487,"cubic")</f>
        <v>#NAME?</v>
      </c>
      <c r="G4487" s="151" t="e">
        <f ca="1">_xll.BInterpol(cf!$A$2:$A$68,cf!$B$2:$B$68,params!B4487,"cubic")/100</f>
        <v>#NAME?</v>
      </c>
      <c r="H4487" s="199" t="e">
        <f t="shared" ca="1" si="568"/>
        <v>#NAME?</v>
      </c>
      <c r="I4487" s="152">
        <f t="shared" si="563"/>
        <v>0.25839115162308079</v>
      </c>
      <c r="J4487" s="152">
        <f t="shared" si="569"/>
        <v>4.9442237948116308E-5</v>
      </c>
      <c r="K4487" s="3" t="e">
        <f t="shared" ca="1" si="565"/>
        <v>#NAME?</v>
      </c>
      <c r="L4487" s="153" t="e">
        <f t="shared" ca="1" si="570"/>
        <v>#NAME?</v>
      </c>
      <c r="M4487" s="195" t="e">
        <f ca="1">_xll.BInterpol(cf!$A$2:$A$68,cf!$C$2:$C$68,params!B4487,"cubic")</f>
        <v>#NAME?</v>
      </c>
      <c r="N4487" s="195" t="e">
        <f ca="1">+_xll.BInterpol(#REF!,#REF!,params!B4487,"cubic")</f>
        <v>#NAME?</v>
      </c>
      <c r="O4487" s="153" t="e">
        <f t="shared" ca="1" si="566"/>
        <v>#NAME?</v>
      </c>
    </row>
    <row r="4488" spans="1:15">
      <c r="A4488">
        <v>4485</v>
      </c>
      <c r="B4488">
        <f t="shared" si="564"/>
        <v>17.940000000000001</v>
      </c>
      <c r="C4488" s="151" t="e">
        <f ca="1">+_xll.BInterpol(Boost!$R$6:$R$66,Boost!$AZ$6:$AZ$66,params!B4488,"cubic")</f>
        <v>#NAME?</v>
      </c>
      <c r="D4488" s="151" t="e">
        <f ca="1">+_xll.BInterpol(Boost!$R$6:$R$66,Boost!$AX$6:$AX$66,params!B4488,"cubic")</f>
        <v>#NAME?</v>
      </c>
      <c r="E4488" s="198" t="e">
        <f t="shared" ca="1" si="567"/>
        <v>#NAME?</v>
      </c>
      <c r="F4488" s="151" t="e">
        <f ca="1">+_xll.BInterpol(Boost!$R$6:$R$66,Boost!$AY$6:$AY$66,params!B4488,"cubic")</f>
        <v>#NAME?</v>
      </c>
      <c r="G4488" s="151" t="e">
        <f ca="1">_xll.BInterpol(cf!$A$2:$A$68,cf!$B$2:$B$68,params!B4488,"cubic")/100</f>
        <v>#NAME?</v>
      </c>
      <c r="H4488" s="199" t="e">
        <f t="shared" ca="1" si="568"/>
        <v>#NAME?</v>
      </c>
      <c r="I4488" s="152">
        <f t="shared" si="563"/>
        <v>0.25844059056498958</v>
      </c>
      <c r="J4488" s="152">
        <f t="shared" si="569"/>
        <v>4.9438941908785949E-5</v>
      </c>
      <c r="K4488" s="3" t="e">
        <f t="shared" ca="1" si="565"/>
        <v>#NAME?</v>
      </c>
      <c r="L4488" s="153" t="e">
        <f t="shared" ca="1" si="570"/>
        <v>#NAME?</v>
      </c>
      <c r="M4488" s="195" t="e">
        <f ca="1">_xll.BInterpol(cf!$A$2:$A$68,cf!$C$2:$C$68,params!B4488,"cubic")</f>
        <v>#NAME?</v>
      </c>
      <c r="N4488" s="195" t="e">
        <f ca="1">+_xll.BInterpol(#REF!,#REF!,params!B4488,"cubic")</f>
        <v>#NAME?</v>
      </c>
      <c r="O4488" s="153" t="e">
        <f t="shared" ca="1" si="566"/>
        <v>#NAME?</v>
      </c>
    </row>
    <row r="4489" spans="1:15">
      <c r="A4489">
        <v>4486</v>
      </c>
      <c r="B4489">
        <f t="shared" si="564"/>
        <v>17.943999999999999</v>
      </c>
      <c r="C4489" s="151" t="e">
        <f ca="1">+_xll.BInterpol(Boost!$R$6:$R$66,Boost!$AZ$6:$AZ$66,params!B4489,"cubic")</f>
        <v>#NAME?</v>
      </c>
      <c r="D4489" s="151" t="e">
        <f ca="1">+_xll.BInterpol(Boost!$R$6:$R$66,Boost!$AX$6:$AX$66,params!B4489,"cubic")</f>
        <v>#NAME?</v>
      </c>
      <c r="E4489" s="198" t="e">
        <f t="shared" ca="1" si="567"/>
        <v>#NAME?</v>
      </c>
      <c r="F4489" s="151" t="e">
        <f ca="1">+_xll.BInterpol(Boost!$R$6:$R$66,Boost!$AY$6:$AY$66,params!B4489,"cubic")</f>
        <v>#NAME?</v>
      </c>
      <c r="G4489" s="151" t="e">
        <f ca="1">_xll.BInterpol(cf!$A$2:$A$68,cf!$B$2:$B$68,params!B4489,"cubic")/100</f>
        <v>#NAME?</v>
      </c>
      <c r="H4489" s="199" t="e">
        <f t="shared" ca="1" si="568"/>
        <v>#NAME?</v>
      </c>
      <c r="I4489" s="152">
        <f t="shared" si="563"/>
        <v>0.25849002621107864</v>
      </c>
      <c r="J4489" s="152">
        <f t="shared" si="569"/>
        <v>4.9435646089057705E-5</v>
      </c>
      <c r="K4489" s="3" t="e">
        <f t="shared" ca="1" si="565"/>
        <v>#NAME?</v>
      </c>
      <c r="L4489" s="153" t="e">
        <f t="shared" ca="1" si="570"/>
        <v>#NAME?</v>
      </c>
      <c r="M4489" s="195" t="e">
        <f ca="1">_xll.BInterpol(cf!$A$2:$A$68,cf!$C$2:$C$68,params!B4489,"cubic")</f>
        <v>#NAME?</v>
      </c>
      <c r="N4489" s="195" t="e">
        <f ca="1">+_xll.BInterpol(#REF!,#REF!,params!B4489,"cubic")</f>
        <v>#NAME?</v>
      </c>
      <c r="O4489" s="153" t="e">
        <f t="shared" ca="1" si="566"/>
        <v>#NAME?</v>
      </c>
    </row>
    <row r="4490" spans="1:15">
      <c r="A4490">
        <v>4487</v>
      </c>
      <c r="B4490">
        <f t="shared" si="564"/>
        <v>17.948</v>
      </c>
      <c r="C4490" s="151" t="e">
        <f ca="1">+_xll.BInterpol(Boost!$R$6:$R$66,Boost!$AZ$6:$AZ$66,params!B4490,"cubic")</f>
        <v>#NAME?</v>
      </c>
      <c r="D4490" s="151" t="e">
        <f ca="1">+_xll.BInterpol(Boost!$R$6:$R$66,Boost!$AX$6:$AX$66,params!B4490,"cubic")</f>
        <v>#NAME?</v>
      </c>
      <c r="E4490" s="198" t="e">
        <f t="shared" ca="1" si="567"/>
        <v>#NAME?</v>
      </c>
      <c r="F4490" s="151" t="e">
        <f ca="1">+_xll.BInterpol(Boost!$R$6:$R$66,Boost!$AY$6:$AY$66,params!B4490,"cubic")</f>
        <v>#NAME?</v>
      </c>
      <c r="G4490" s="151" t="e">
        <f ca="1">_xll.BInterpol(cf!$A$2:$A$68,cf!$B$2:$B$68,params!B4490,"cubic")/100</f>
        <v>#NAME?</v>
      </c>
      <c r="H4490" s="199" t="e">
        <f t="shared" ca="1" si="568"/>
        <v>#NAME?</v>
      </c>
      <c r="I4490" s="152">
        <f t="shared" si="563"/>
        <v>0.2585394585615679</v>
      </c>
      <c r="J4490" s="152">
        <f t="shared" si="569"/>
        <v>4.9432350489264643E-5</v>
      </c>
      <c r="K4490" s="3" t="e">
        <f t="shared" ca="1" si="565"/>
        <v>#NAME?</v>
      </c>
      <c r="L4490" s="153" t="e">
        <f t="shared" ca="1" si="570"/>
        <v>#NAME?</v>
      </c>
      <c r="M4490" s="195" t="e">
        <f ca="1">_xll.BInterpol(cf!$A$2:$A$68,cf!$C$2:$C$68,params!B4490,"cubic")</f>
        <v>#NAME?</v>
      </c>
      <c r="N4490" s="195" t="e">
        <f ca="1">+_xll.BInterpol(#REF!,#REF!,params!B4490,"cubic")</f>
        <v>#NAME?</v>
      </c>
      <c r="O4490" s="153" t="e">
        <f t="shared" ca="1" si="566"/>
        <v>#NAME?</v>
      </c>
    </row>
    <row r="4491" spans="1:15">
      <c r="A4491">
        <v>4488</v>
      </c>
      <c r="B4491">
        <f t="shared" si="564"/>
        <v>17.952000000000002</v>
      </c>
      <c r="C4491" s="151" t="e">
        <f ca="1">+_xll.BInterpol(Boost!$R$6:$R$66,Boost!$AZ$6:$AZ$66,params!B4491,"cubic")</f>
        <v>#NAME?</v>
      </c>
      <c r="D4491" s="151" t="e">
        <f ca="1">+_xll.BInterpol(Boost!$R$6:$R$66,Boost!$AX$6:$AX$66,params!B4491,"cubic")</f>
        <v>#NAME?</v>
      </c>
      <c r="E4491" s="198" t="e">
        <f t="shared" ca="1" si="567"/>
        <v>#NAME?</v>
      </c>
      <c r="F4491" s="151" t="e">
        <f ca="1">+_xll.BInterpol(Boost!$R$6:$R$66,Boost!$AY$6:$AY$66,params!B4491,"cubic")</f>
        <v>#NAME?</v>
      </c>
      <c r="G4491" s="151" t="e">
        <f ca="1">_xll.BInterpol(cf!$A$2:$A$68,cf!$B$2:$B$68,params!B4491,"cubic")/100</f>
        <v>#NAME?</v>
      </c>
      <c r="H4491" s="199" t="e">
        <f t="shared" ca="1" si="568"/>
        <v>#NAME?</v>
      </c>
      <c r="I4491" s="152">
        <f t="shared" si="563"/>
        <v>0.25858888761667698</v>
      </c>
      <c r="J4491" s="152">
        <f t="shared" si="569"/>
        <v>4.9429055109073694E-5</v>
      </c>
      <c r="K4491" s="3" t="e">
        <f t="shared" ca="1" si="565"/>
        <v>#NAME?</v>
      </c>
      <c r="L4491" s="153" t="e">
        <f t="shared" ca="1" si="570"/>
        <v>#NAME?</v>
      </c>
      <c r="M4491" s="195" t="e">
        <f ca="1">_xll.BInterpol(cf!$A$2:$A$68,cf!$C$2:$C$68,params!B4491,"cubic")</f>
        <v>#NAME?</v>
      </c>
      <c r="N4491" s="195" t="e">
        <f ca="1">+_xll.BInterpol(#REF!,#REF!,params!B4491,"cubic")</f>
        <v>#NAME?</v>
      </c>
      <c r="O4491" s="153" t="e">
        <f t="shared" ca="1" si="566"/>
        <v>#NAME?</v>
      </c>
    </row>
    <row r="4492" spans="1:15">
      <c r="A4492">
        <v>4489</v>
      </c>
      <c r="B4492">
        <f t="shared" si="564"/>
        <v>17.956</v>
      </c>
      <c r="C4492" s="151" t="e">
        <f ca="1">+_xll.BInterpol(Boost!$R$6:$R$66,Boost!$AZ$6:$AZ$66,params!B4492,"cubic")</f>
        <v>#NAME?</v>
      </c>
      <c r="D4492" s="151" t="e">
        <f ca="1">+_xll.BInterpol(Boost!$R$6:$R$66,Boost!$AX$6:$AX$66,params!B4492,"cubic")</f>
        <v>#NAME?</v>
      </c>
      <c r="E4492" s="198" t="e">
        <f t="shared" ca="1" si="567"/>
        <v>#NAME?</v>
      </c>
      <c r="F4492" s="151" t="e">
        <f ca="1">+_xll.BInterpol(Boost!$R$6:$R$66,Boost!$AY$6:$AY$66,params!B4492,"cubic")</f>
        <v>#NAME?</v>
      </c>
      <c r="G4492" s="151" t="e">
        <f ca="1">_xll.BInterpol(cf!$A$2:$A$68,cf!$B$2:$B$68,params!B4492,"cubic")/100</f>
        <v>#NAME?</v>
      </c>
      <c r="H4492" s="199" t="e">
        <f t="shared" ca="1" si="568"/>
        <v>#NAME?</v>
      </c>
      <c r="I4492" s="152">
        <f t="shared" si="563"/>
        <v>0.25863831337662557</v>
      </c>
      <c r="J4492" s="152">
        <f t="shared" si="569"/>
        <v>4.9425759948595882E-5</v>
      </c>
      <c r="K4492" s="3" t="e">
        <f t="shared" ca="1" si="565"/>
        <v>#NAME?</v>
      </c>
      <c r="L4492" s="153" t="e">
        <f t="shared" ca="1" si="570"/>
        <v>#NAME?</v>
      </c>
      <c r="M4492" s="195" t="e">
        <f ca="1">_xll.BInterpol(cf!$A$2:$A$68,cf!$C$2:$C$68,params!B4492,"cubic")</f>
        <v>#NAME?</v>
      </c>
      <c r="N4492" s="195" t="e">
        <f ca="1">+_xll.BInterpol(#REF!,#REF!,params!B4492,"cubic")</f>
        <v>#NAME?</v>
      </c>
      <c r="O4492" s="153" t="e">
        <f t="shared" ca="1" si="566"/>
        <v>#NAME?</v>
      </c>
    </row>
    <row r="4493" spans="1:15">
      <c r="A4493">
        <v>4490</v>
      </c>
      <c r="B4493">
        <f t="shared" si="564"/>
        <v>17.96</v>
      </c>
      <c r="C4493" s="151" t="e">
        <f ca="1">+_xll.BInterpol(Boost!$R$6:$R$66,Boost!$AZ$6:$AZ$66,params!B4493,"cubic")</f>
        <v>#NAME?</v>
      </c>
      <c r="D4493" s="151" t="e">
        <f ca="1">+_xll.BInterpol(Boost!$R$6:$R$66,Boost!$AX$6:$AX$66,params!B4493,"cubic")</f>
        <v>#NAME?</v>
      </c>
      <c r="E4493" s="198" t="e">
        <f t="shared" ca="1" si="567"/>
        <v>#NAME?</v>
      </c>
      <c r="F4493" s="151" t="e">
        <f ca="1">+_xll.BInterpol(Boost!$R$6:$R$66,Boost!$AY$6:$AY$66,params!B4493,"cubic")</f>
        <v>#NAME?</v>
      </c>
      <c r="G4493" s="151" t="e">
        <f ca="1">_xll.BInterpol(cf!$A$2:$A$68,cf!$B$2:$B$68,params!B4493,"cubic")/100</f>
        <v>#NAME?</v>
      </c>
      <c r="H4493" s="199" t="e">
        <f t="shared" ca="1" si="568"/>
        <v>#NAME?</v>
      </c>
      <c r="I4493" s="152">
        <f t="shared" si="563"/>
        <v>0.2586877358416334</v>
      </c>
      <c r="J4493" s="152">
        <f t="shared" si="569"/>
        <v>4.9422465007831207E-5</v>
      </c>
      <c r="K4493" s="3" t="e">
        <f t="shared" ca="1" si="565"/>
        <v>#NAME?</v>
      </c>
      <c r="L4493" s="153" t="e">
        <f t="shared" ca="1" si="570"/>
        <v>#NAME?</v>
      </c>
      <c r="M4493" s="195" t="e">
        <f ca="1">_xll.BInterpol(cf!$A$2:$A$68,cf!$C$2:$C$68,params!B4493,"cubic")</f>
        <v>#NAME?</v>
      </c>
      <c r="N4493" s="195" t="e">
        <f ca="1">+_xll.BInterpol(#REF!,#REF!,params!B4493,"cubic")</f>
        <v>#NAME?</v>
      </c>
      <c r="O4493" s="153" t="e">
        <f t="shared" ca="1" si="566"/>
        <v>#NAME?</v>
      </c>
    </row>
    <row r="4494" spans="1:15">
      <c r="A4494">
        <v>4491</v>
      </c>
      <c r="B4494">
        <f t="shared" si="564"/>
        <v>17.963999999999999</v>
      </c>
      <c r="C4494" s="151" t="e">
        <f ca="1">+_xll.BInterpol(Boost!$R$6:$R$66,Boost!$AZ$6:$AZ$66,params!B4494,"cubic")</f>
        <v>#NAME?</v>
      </c>
      <c r="D4494" s="151" t="e">
        <f ca="1">+_xll.BInterpol(Boost!$R$6:$R$66,Boost!$AX$6:$AX$66,params!B4494,"cubic")</f>
        <v>#NAME?</v>
      </c>
      <c r="E4494" s="198" t="e">
        <f t="shared" ca="1" si="567"/>
        <v>#NAME?</v>
      </c>
      <c r="F4494" s="151" t="e">
        <f ca="1">+_xll.BInterpol(Boost!$R$6:$R$66,Boost!$AY$6:$AY$66,params!B4494,"cubic")</f>
        <v>#NAME?</v>
      </c>
      <c r="G4494" s="151" t="e">
        <f ca="1">_xll.BInterpol(cf!$A$2:$A$68,cf!$B$2:$B$68,params!B4494,"cubic")/100</f>
        <v>#NAME?</v>
      </c>
      <c r="H4494" s="199" t="e">
        <f t="shared" ca="1" si="568"/>
        <v>#NAME?</v>
      </c>
      <c r="I4494" s="152">
        <f t="shared" si="563"/>
        <v>0.25873715501191996</v>
      </c>
      <c r="J4494" s="152">
        <f t="shared" si="569"/>
        <v>4.9419170286557623E-5</v>
      </c>
      <c r="K4494" s="3" t="e">
        <f t="shared" ca="1" si="565"/>
        <v>#NAME?</v>
      </c>
      <c r="L4494" s="153" t="e">
        <f t="shared" ca="1" si="570"/>
        <v>#NAME?</v>
      </c>
      <c r="M4494" s="195" t="e">
        <f ca="1">_xll.BInterpol(cf!$A$2:$A$68,cf!$C$2:$C$68,params!B4494,"cubic")</f>
        <v>#NAME?</v>
      </c>
      <c r="N4494" s="195" t="e">
        <f ca="1">+_xll.BInterpol(#REF!,#REF!,params!B4494,"cubic")</f>
        <v>#NAME?</v>
      </c>
      <c r="O4494" s="153" t="e">
        <f t="shared" ca="1" si="566"/>
        <v>#NAME?</v>
      </c>
    </row>
    <row r="4495" spans="1:15">
      <c r="A4495">
        <v>4492</v>
      </c>
      <c r="B4495">
        <f t="shared" si="564"/>
        <v>17.968</v>
      </c>
      <c r="C4495" s="151" t="e">
        <f ca="1">+_xll.BInterpol(Boost!$R$6:$R$66,Boost!$AZ$6:$AZ$66,params!B4495,"cubic")</f>
        <v>#NAME?</v>
      </c>
      <c r="D4495" s="151" t="e">
        <f ca="1">+_xll.BInterpol(Boost!$R$6:$R$66,Boost!$AX$6:$AX$66,params!B4495,"cubic")</f>
        <v>#NAME?</v>
      </c>
      <c r="E4495" s="198" t="e">
        <f t="shared" ca="1" si="567"/>
        <v>#NAME?</v>
      </c>
      <c r="F4495" s="151" t="e">
        <f ca="1">+_xll.BInterpol(Boost!$R$6:$R$66,Boost!$AY$6:$AY$66,params!B4495,"cubic")</f>
        <v>#NAME?</v>
      </c>
      <c r="G4495" s="151" t="e">
        <f ca="1">_xll.BInterpol(cf!$A$2:$A$68,cf!$B$2:$B$68,params!B4495,"cubic")/100</f>
        <v>#NAME?</v>
      </c>
      <c r="H4495" s="199" t="e">
        <f t="shared" ca="1" si="568"/>
        <v>#NAME?</v>
      </c>
      <c r="I4495" s="152">
        <f t="shared" si="563"/>
        <v>0.25878657088770496</v>
      </c>
      <c r="J4495" s="152">
        <f t="shared" si="569"/>
        <v>4.9415875784997176E-5</v>
      </c>
      <c r="K4495" s="3" t="e">
        <f t="shared" ca="1" si="565"/>
        <v>#NAME?</v>
      </c>
      <c r="L4495" s="153" t="e">
        <f t="shared" ca="1" si="570"/>
        <v>#NAME?</v>
      </c>
      <c r="M4495" s="195" t="e">
        <f ca="1">_xll.BInterpol(cf!$A$2:$A$68,cf!$C$2:$C$68,params!B4495,"cubic")</f>
        <v>#NAME?</v>
      </c>
      <c r="N4495" s="195" t="e">
        <f ca="1">+_xll.BInterpol(#REF!,#REF!,params!B4495,"cubic")</f>
        <v>#NAME?</v>
      </c>
      <c r="O4495" s="153" t="e">
        <f t="shared" ca="1" si="566"/>
        <v>#NAME?</v>
      </c>
    </row>
    <row r="4496" spans="1:15">
      <c r="A4496">
        <v>4493</v>
      </c>
      <c r="B4496">
        <f t="shared" si="564"/>
        <v>17.972000000000001</v>
      </c>
      <c r="C4496" s="151" t="e">
        <f ca="1">+_xll.BInterpol(Boost!$R$6:$R$66,Boost!$AZ$6:$AZ$66,params!B4496,"cubic")</f>
        <v>#NAME?</v>
      </c>
      <c r="D4496" s="151" t="e">
        <f ca="1">+_xll.BInterpol(Boost!$R$6:$R$66,Boost!$AX$6:$AX$66,params!B4496,"cubic")</f>
        <v>#NAME?</v>
      </c>
      <c r="E4496" s="198" t="e">
        <f t="shared" ca="1" si="567"/>
        <v>#NAME?</v>
      </c>
      <c r="F4496" s="151" t="e">
        <f ca="1">+_xll.BInterpol(Boost!$R$6:$R$66,Boost!$AY$6:$AY$66,params!B4496,"cubic")</f>
        <v>#NAME?</v>
      </c>
      <c r="G4496" s="151" t="e">
        <f ca="1">_xll.BInterpol(cf!$A$2:$A$68,cf!$B$2:$B$68,params!B4496,"cubic")/100</f>
        <v>#NAME?</v>
      </c>
      <c r="H4496" s="199" t="e">
        <f t="shared" ca="1" si="568"/>
        <v>#NAME?</v>
      </c>
      <c r="I4496" s="152">
        <f t="shared" ref="I4496:I4559" si="571">1-EXP($R$5*-1*B4496/(1-$R$6))</f>
        <v>0.25883598346920811</v>
      </c>
      <c r="J4496" s="152">
        <f t="shared" si="569"/>
        <v>4.9412581503149866E-5</v>
      </c>
      <c r="K4496" s="3" t="e">
        <f t="shared" ca="1" si="565"/>
        <v>#NAME?</v>
      </c>
      <c r="L4496" s="153" t="e">
        <f t="shared" ca="1" si="570"/>
        <v>#NAME?</v>
      </c>
      <c r="M4496" s="195" t="e">
        <f ca="1">_xll.BInterpol(cf!$A$2:$A$68,cf!$C$2:$C$68,params!B4496,"cubic")</f>
        <v>#NAME?</v>
      </c>
      <c r="N4496" s="195" t="e">
        <f ca="1">+_xll.BInterpol(#REF!,#REF!,params!B4496,"cubic")</f>
        <v>#NAME?</v>
      </c>
      <c r="O4496" s="153" t="e">
        <f t="shared" ca="1" si="566"/>
        <v>#NAME?</v>
      </c>
    </row>
    <row r="4497" spans="1:15">
      <c r="A4497">
        <v>4494</v>
      </c>
      <c r="B4497">
        <f t="shared" si="564"/>
        <v>17.975999999999999</v>
      </c>
      <c r="C4497" s="151" t="e">
        <f ca="1">+_xll.BInterpol(Boost!$R$6:$R$66,Boost!$AZ$6:$AZ$66,params!B4497,"cubic")</f>
        <v>#NAME?</v>
      </c>
      <c r="D4497" s="151" t="e">
        <f ca="1">+_xll.BInterpol(Boost!$R$6:$R$66,Boost!$AX$6:$AX$66,params!B4497,"cubic")</f>
        <v>#NAME?</v>
      </c>
      <c r="E4497" s="198" t="e">
        <f t="shared" ca="1" si="567"/>
        <v>#NAME?</v>
      </c>
      <c r="F4497" s="151" t="e">
        <f ca="1">+_xll.BInterpol(Boost!$R$6:$R$66,Boost!$AY$6:$AY$66,params!B4497,"cubic")</f>
        <v>#NAME?</v>
      </c>
      <c r="G4497" s="151" t="e">
        <f ca="1">_xll.BInterpol(cf!$A$2:$A$68,cf!$B$2:$B$68,params!B4497,"cubic")/100</f>
        <v>#NAME?</v>
      </c>
      <c r="H4497" s="199" t="e">
        <f t="shared" ca="1" si="568"/>
        <v>#NAME?</v>
      </c>
      <c r="I4497" s="152">
        <f t="shared" si="571"/>
        <v>0.25888539275664901</v>
      </c>
      <c r="J4497" s="152">
        <f t="shared" si="569"/>
        <v>4.940928744090467E-5</v>
      </c>
      <c r="K4497" s="3" t="e">
        <f t="shared" ca="1" si="565"/>
        <v>#NAME?</v>
      </c>
      <c r="L4497" s="153" t="e">
        <f t="shared" ca="1" si="570"/>
        <v>#NAME?</v>
      </c>
      <c r="M4497" s="195" t="e">
        <f ca="1">_xll.BInterpol(cf!$A$2:$A$68,cf!$C$2:$C$68,params!B4497,"cubic")</f>
        <v>#NAME?</v>
      </c>
      <c r="N4497" s="195" t="e">
        <f ca="1">+_xll.BInterpol(#REF!,#REF!,params!B4497,"cubic")</f>
        <v>#NAME?</v>
      </c>
      <c r="O4497" s="153" t="e">
        <f t="shared" ca="1" si="566"/>
        <v>#NAME?</v>
      </c>
    </row>
    <row r="4498" spans="1:15">
      <c r="A4498">
        <v>4495</v>
      </c>
      <c r="B4498">
        <f t="shared" si="564"/>
        <v>17.98</v>
      </c>
      <c r="C4498" s="151" t="e">
        <f ca="1">+_xll.BInterpol(Boost!$R$6:$R$66,Boost!$AZ$6:$AZ$66,params!B4498,"cubic")</f>
        <v>#NAME?</v>
      </c>
      <c r="D4498" s="151" t="e">
        <f ca="1">+_xll.BInterpol(Boost!$R$6:$R$66,Boost!$AX$6:$AX$66,params!B4498,"cubic")</f>
        <v>#NAME?</v>
      </c>
      <c r="E4498" s="198" t="e">
        <f t="shared" ca="1" si="567"/>
        <v>#NAME?</v>
      </c>
      <c r="F4498" s="151" t="e">
        <f ca="1">+_xll.BInterpol(Boost!$R$6:$R$66,Boost!$AY$6:$AY$66,params!B4498,"cubic")</f>
        <v>#NAME?</v>
      </c>
      <c r="G4498" s="151" t="e">
        <f ca="1">_xll.BInterpol(cf!$A$2:$A$68,cf!$B$2:$B$68,params!B4498,"cubic")/100</f>
        <v>#NAME?</v>
      </c>
      <c r="H4498" s="199" t="e">
        <f t="shared" ca="1" si="568"/>
        <v>#NAME?</v>
      </c>
      <c r="I4498" s="152">
        <f t="shared" si="571"/>
        <v>0.25893479875024705</v>
      </c>
      <c r="J4498" s="152">
        <f t="shared" si="569"/>
        <v>4.9405993598039544E-5</v>
      </c>
      <c r="K4498" s="3" t="e">
        <f t="shared" ca="1" si="565"/>
        <v>#NAME?</v>
      </c>
      <c r="L4498" s="153" t="e">
        <f t="shared" ca="1" si="570"/>
        <v>#NAME?</v>
      </c>
      <c r="M4498" s="195" t="e">
        <f ca="1">_xll.BInterpol(cf!$A$2:$A$68,cf!$C$2:$C$68,params!B4498,"cubic")</f>
        <v>#NAME?</v>
      </c>
      <c r="N4498" s="195" t="e">
        <f ca="1">+_xll.BInterpol(#REF!,#REF!,params!B4498,"cubic")</f>
        <v>#NAME?</v>
      </c>
      <c r="O4498" s="153" t="e">
        <f t="shared" ca="1" si="566"/>
        <v>#NAME?</v>
      </c>
    </row>
    <row r="4499" spans="1:15">
      <c r="A4499">
        <v>4496</v>
      </c>
      <c r="B4499">
        <f t="shared" si="564"/>
        <v>17.984000000000002</v>
      </c>
      <c r="C4499" s="151" t="e">
        <f ca="1">+_xll.BInterpol(Boost!$R$6:$R$66,Boost!$AZ$6:$AZ$66,params!B4499,"cubic")</f>
        <v>#NAME?</v>
      </c>
      <c r="D4499" s="151" t="e">
        <f ca="1">+_xll.BInterpol(Boost!$R$6:$R$66,Boost!$AX$6:$AX$66,params!B4499,"cubic")</f>
        <v>#NAME?</v>
      </c>
      <c r="E4499" s="198" t="e">
        <f t="shared" ca="1" si="567"/>
        <v>#NAME?</v>
      </c>
      <c r="F4499" s="151" t="e">
        <f ca="1">+_xll.BInterpol(Boost!$R$6:$R$66,Boost!$AY$6:$AY$66,params!B4499,"cubic")</f>
        <v>#NAME?</v>
      </c>
      <c r="G4499" s="151" t="e">
        <f ca="1">_xll.BInterpol(cf!$A$2:$A$68,cf!$B$2:$B$68,params!B4499,"cubic")/100</f>
        <v>#NAME?</v>
      </c>
      <c r="H4499" s="199" t="e">
        <f t="shared" ca="1" si="568"/>
        <v>#NAME?</v>
      </c>
      <c r="I4499" s="152">
        <f t="shared" si="571"/>
        <v>0.25898420145022216</v>
      </c>
      <c r="J4499" s="152">
        <f t="shared" si="569"/>
        <v>4.9402699975109599E-5</v>
      </c>
      <c r="K4499" s="3" t="e">
        <f t="shared" ca="1" si="565"/>
        <v>#NAME?</v>
      </c>
      <c r="L4499" s="153" t="e">
        <f t="shared" ca="1" si="570"/>
        <v>#NAME?</v>
      </c>
      <c r="M4499" s="195" t="e">
        <f ca="1">_xll.BInterpol(cf!$A$2:$A$68,cf!$C$2:$C$68,params!B4499,"cubic")</f>
        <v>#NAME?</v>
      </c>
      <c r="N4499" s="195" t="e">
        <f ca="1">+_xll.BInterpol(#REF!,#REF!,params!B4499,"cubic")</f>
        <v>#NAME?</v>
      </c>
      <c r="O4499" s="153" t="e">
        <f t="shared" ca="1" si="566"/>
        <v>#NAME?</v>
      </c>
    </row>
    <row r="4500" spans="1:15">
      <c r="A4500">
        <v>4497</v>
      </c>
      <c r="B4500">
        <f t="shared" si="564"/>
        <v>17.988</v>
      </c>
      <c r="C4500" s="151" t="e">
        <f ca="1">+_xll.BInterpol(Boost!$R$6:$R$66,Boost!$AZ$6:$AZ$66,params!B4500,"cubic")</f>
        <v>#NAME?</v>
      </c>
      <c r="D4500" s="151" t="e">
        <f ca="1">+_xll.BInterpol(Boost!$R$6:$R$66,Boost!$AX$6:$AX$66,params!B4500,"cubic")</f>
        <v>#NAME?</v>
      </c>
      <c r="E4500" s="198" t="e">
        <f t="shared" ca="1" si="567"/>
        <v>#NAME?</v>
      </c>
      <c r="F4500" s="151" t="e">
        <f ca="1">+_xll.BInterpol(Boost!$R$6:$R$66,Boost!$AY$6:$AY$66,params!B4500,"cubic")</f>
        <v>#NAME?</v>
      </c>
      <c r="G4500" s="151" t="e">
        <f ca="1">_xll.BInterpol(cf!$A$2:$A$68,cf!$B$2:$B$68,params!B4500,"cubic")/100</f>
        <v>#NAME?</v>
      </c>
      <c r="H4500" s="199" t="e">
        <f t="shared" ca="1" si="568"/>
        <v>#NAME?</v>
      </c>
      <c r="I4500" s="152">
        <f t="shared" si="571"/>
        <v>0.25903360085679361</v>
      </c>
      <c r="J4500" s="152">
        <f t="shared" si="569"/>
        <v>4.9399406571448701E-5</v>
      </c>
      <c r="K4500" s="3" t="e">
        <f t="shared" ca="1" si="565"/>
        <v>#NAME?</v>
      </c>
      <c r="L4500" s="153" t="e">
        <f t="shared" ca="1" si="570"/>
        <v>#NAME?</v>
      </c>
      <c r="M4500" s="195" t="e">
        <f ca="1">_xll.BInterpol(cf!$A$2:$A$68,cf!$C$2:$C$68,params!B4500,"cubic")</f>
        <v>#NAME?</v>
      </c>
      <c r="N4500" s="195" t="e">
        <f ca="1">+_xll.BInterpol(#REF!,#REF!,params!B4500,"cubic")</f>
        <v>#NAME?</v>
      </c>
      <c r="O4500" s="153" t="e">
        <f t="shared" ca="1" si="566"/>
        <v>#NAME?</v>
      </c>
    </row>
    <row r="4501" spans="1:15">
      <c r="A4501">
        <v>4498</v>
      </c>
      <c r="B4501">
        <f t="shared" si="564"/>
        <v>17.992000000000001</v>
      </c>
      <c r="C4501" s="151" t="e">
        <f ca="1">+_xll.BInterpol(Boost!$R$6:$R$66,Boost!$AZ$6:$AZ$66,params!B4501,"cubic")</f>
        <v>#NAME?</v>
      </c>
      <c r="D4501" s="151" t="e">
        <f ca="1">+_xll.BInterpol(Boost!$R$6:$R$66,Boost!$AX$6:$AX$66,params!B4501,"cubic")</f>
        <v>#NAME?</v>
      </c>
      <c r="E4501" s="198" t="e">
        <f t="shared" ca="1" si="567"/>
        <v>#NAME?</v>
      </c>
      <c r="F4501" s="151" t="e">
        <f ca="1">+_xll.BInterpol(Boost!$R$6:$R$66,Boost!$AY$6:$AY$66,params!B4501,"cubic")</f>
        <v>#NAME?</v>
      </c>
      <c r="G4501" s="151" t="e">
        <f ca="1">_xll.BInterpol(cf!$A$2:$A$68,cf!$B$2:$B$68,params!B4501,"cubic")/100</f>
        <v>#NAME?</v>
      </c>
      <c r="H4501" s="199" t="e">
        <f t="shared" ca="1" si="568"/>
        <v>#NAME?</v>
      </c>
      <c r="I4501" s="152">
        <f t="shared" si="571"/>
        <v>0.25908299697018111</v>
      </c>
      <c r="J4501" s="152">
        <f t="shared" si="569"/>
        <v>4.9396113387500939E-5</v>
      </c>
      <c r="K4501" s="3" t="e">
        <f t="shared" ca="1" si="565"/>
        <v>#NAME?</v>
      </c>
      <c r="L4501" s="153" t="e">
        <f t="shared" ca="1" si="570"/>
        <v>#NAME?</v>
      </c>
      <c r="M4501" s="195" t="e">
        <f ca="1">_xll.BInterpol(cf!$A$2:$A$68,cf!$C$2:$C$68,params!B4501,"cubic")</f>
        <v>#NAME?</v>
      </c>
      <c r="N4501" s="195" t="e">
        <f ca="1">+_xll.BInterpol(#REF!,#REF!,params!B4501,"cubic")</f>
        <v>#NAME?</v>
      </c>
      <c r="O4501" s="153" t="e">
        <f t="shared" ca="1" si="566"/>
        <v>#NAME?</v>
      </c>
    </row>
    <row r="4502" spans="1:15">
      <c r="A4502">
        <v>4499</v>
      </c>
      <c r="B4502">
        <f t="shared" si="564"/>
        <v>17.995999999999999</v>
      </c>
      <c r="C4502" s="151" t="e">
        <f ca="1">+_xll.BInterpol(Boost!$R$6:$R$66,Boost!$AZ$6:$AZ$66,params!B4502,"cubic")</f>
        <v>#NAME?</v>
      </c>
      <c r="D4502" s="151" t="e">
        <f ca="1">+_xll.BInterpol(Boost!$R$6:$R$66,Boost!$AX$6:$AX$66,params!B4502,"cubic")</f>
        <v>#NAME?</v>
      </c>
      <c r="E4502" s="198" t="e">
        <f t="shared" ca="1" si="567"/>
        <v>#NAME?</v>
      </c>
      <c r="F4502" s="151" t="e">
        <f ca="1">+_xll.BInterpol(Boost!$R$6:$R$66,Boost!$AY$6:$AY$66,params!B4502,"cubic")</f>
        <v>#NAME?</v>
      </c>
      <c r="G4502" s="151" t="e">
        <f ca="1">_xll.BInterpol(cf!$A$2:$A$68,cf!$B$2:$B$68,params!B4502,"cubic")/100</f>
        <v>#NAME?</v>
      </c>
      <c r="H4502" s="199" t="e">
        <f t="shared" ca="1" si="568"/>
        <v>#NAME?</v>
      </c>
      <c r="I4502" s="152">
        <f t="shared" si="571"/>
        <v>0.25913238979060405</v>
      </c>
      <c r="J4502" s="152">
        <f t="shared" si="569"/>
        <v>4.9392820422933248E-5</v>
      </c>
      <c r="K4502" s="3" t="e">
        <f t="shared" ca="1" si="565"/>
        <v>#NAME?</v>
      </c>
      <c r="L4502" s="153" t="e">
        <f t="shared" ca="1" si="570"/>
        <v>#NAME?</v>
      </c>
      <c r="M4502" s="195" t="e">
        <f ca="1">_xll.BInterpol(cf!$A$2:$A$68,cf!$C$2:$C$68,params!B4502,"cubic")</f>
        <v>#NAME?</v>
      </c>
      <c r="N4502" s="195" t="e">
        <f ca="1">+_xll.BInterpol(#REF!,#REF!,params!B4502,"cubic")</f>
        <v>#NAME?</v>
      </c>
      <c r="O4502" s="153" t="e">
        <f t="shared" ca="1" si="566"/>
        <v>#NAME?</v>
      </c>
    </row>
    <row r="4503" spans="1:15">
      <c r="A4503">
        <v>4500</v>
      </c>
      <c r="B4503">
        <f t="shared" si="564"/>
        <v>18</v>
      </c>
      <c r="C4503" s="151" t="e">
        <f ca="1">+_xll.BInterpol(Boost!$R$6:$R$66,Boost!$AZ$6:$AZ$66,params!B4503,"cubic")</f>
        <v>#NAME?</v>
      </c>
      <c r="D4503" s="151" t="e">
        <f ca="1">+_xll.BInterpol(Boost!$R$6:$R$66,Boost!$AX$6:$AX$66,params!B4503,"cubic")</f>
        <v>#NAME?</v>
      </c>
      <c r="E4503" s="198" t="e">
        <f t="shared" ca="1" si="567"/>
        <v>#NAME?</v>
      </c>
      <c r="F4503" s="151" t="e">
        <f ca="1">+_xll.BInterpol(Boost!$R$6:$R$66,Boost!$AY$6:$AY$66,params!B4503,"cubic")</f>
        <v>#NAME?</v>
      </c>
      <c r="G4503" s="151" t="e">
        <f ca="1">_xll.BInterpol(cf!$A$2:$A$68,cf!$B$2:$B$68,params!B4503,"cubic")/100</f>
        <v>#NAME?</v>
      </c>
      <c r="H4503" s="199" t="e">
        <f t="shared" ca="1" si="568"/>
        <v>#NAME?</v>
      </c>
      <c r="I4503" s="152">
        <f t="shared" si="571"/>
        <v>0.25918177931828212</v>
      </c>
      <c r="J4503" s="152">
        <f t="shared" si="569"/>
        <v>4.9389527678078693E-5</v>
      </c>
      <c r="K4503" s="3" t="e">
        <f t="shared" ca="1" si="565"/>
        <v>#NAME?</v>
      </c>
      <c r="L4503" s="153" t="e">
        <f t="shared" ca="1" si="570"/>
        <v>#NAME?</v>
      </c>
      <c r="M4503" s="195" t="e">
        <f ca="1">_xll.BInterpol(cf!$A$2:$A$68,cf!$C$2:$C$68,params!B4503,"cubic")</f>
        <v>#NAME?</v>
      </c>
      <c r="N4503" s="195" t="e">
        <f ca="1">+_xll.BInterpol(#REF!,#REF!,params!B4503,"cubic")</f>
        <v>#NAME?</v>
      </c>
      <c r="O4503" s="153" t="e">
        <f t="shared" ca="1" si="566"/>
        <v>#NAME?</v>
      </c>
    </row>
    <row r="4504" spans="1:15">
      <c r="A4504">
        <v>4501</v>
      </c>
      <c r="B4504">
        <f t="shared" si="564"/>
        <v>18.004000000000001</v>
      </c>
      <c r="C4504" s="151" t="e">
        <f ca="1">+_xll.BInterpol(Boost!$R$6:$R$66,Boost!$AZ$6:$AZ$66,params!B4504,"cubic")</f>
        <v>#NAME?</v>
      </c>
      <c r="D4504" s="151" t="e">
        <f ca="1">+_xll.BInterpol(Boost!$R$6:$R$66,Boost!$AX$6:$AX$66,params!B4504,"cubic")</f>
        <v>#NAME?</v>
      </c>
      <c r="E4504" s="198" t="e">
        <f t="shared" ca="1" si="567"/>
        <v>#NAME?</v>
      </c>
      <c r="F4504" s="151" t="e">
        <f ca="1">+_xll.BInterpol(Boost!$R$6:$R$66,Boost!$AY$6:$AY$66,params!B4504,"cubic")</f>
        <v>#NAME?</v>
      </c>
      <c r="G4504" s="151" t="e">
        <f ca="1">_xll.BInterpol(cf!$A$2:$A$68,cf!$B$2:$B$68,params!B4504,"cubic")/100</f>
        <v>#NAME?</v>
      </c>
      <c r="H4504" s="199" t="e">
        <f t="shared" ca="1" si="568"/>
        <v>#NAME?</v>
      </c>
      <c r="I4504" s="152">
        <f t="shared" si="571"/>
        <v>0.25923116555343484</v>
      </c>
      <c r="J4504" s="152">
        <f t="shared" si="569"/>
        <v>4.938623515271523E-5</v>
      </c>
      <c r="K4504" s="3" t="e">
        <f t="shared" ca="1" si="565"/>
        <v>#NAME?</v>
      </c>
      <c r="L4504" s="153" t="e">
        <f t="shared" ca="1" si="570"/>
        <v>#NAME?</v>
      </c>
      <c r="M4504" s="195" t="e">
        <f ca="1">_xll.BInterpol(cf!$A$2:$A$68,cf!$C$2:$C$68,params!B4504,"cubic")</f>
        <v>#NAME?</v>
      </c>
      <c r="N4504" s="195" t="e">
        <f ca="1">+_xll.BInterpol(#REF!,#REF!,params!B4504,"cubic")</f>
        <v>#NAME?</v>
      </c>
      <c r="O4504" s="153" t="e">
        <f t="shared" ca="1" si="566"/>
        <v>#NAME?</v>
      </c>
    </row>
    <row r="4505" spans="1:15">
      <c r="A4505">
        <v>4502</v>
      </c>
      <c r="B4505">
        <f t="shared" si="564"/>
        <v>18.007999999999999</v>
      </c>
      <c r="C4505" s="151" t="e">
        <f ca="1">+_xll.BInterpol(Boost!$R$6:$R$66,Boost!$AZ$6:$AZ$66,params!B4505,"cubic")</f>
        <v>#NAME?</v>
      </c>
      <c r="D4505" s="151" t="e">
        <f ca="1">+_xll.BInterpol(Boost!$R$6:$R$66,Boost!$AX$6:$AX$66,params!B4505,"cubic")</f>
        <v>#NAME?</v>
      </c>
      <c r="E4505" s="198" t="e">
        <f t="shared" ca="1" si="567"/>
        <v>#NAME?</v>
      </c>
      <c r="F4505" s="151" t="e">
        <f ca="1">+_xll.BInterpol(Boost!$R$6:$R$66,Boost!$AY$6:$AY$66,params!B4505,"cubic")</f>
        <v>#NAME?</v>
      </c>
      <c r="G4505" s="151" t="e">
        <f ca="1">_xll.BInterpol(cf!$A$2:$A$68,cf!$B$2:$B$68,params!B4505,"cubic")/100</f>
        <v>#NAME?</v>
      </c>
      <c r="H4505" s="199" t="e">
        <f t="shared" ca="1" si="568"/>
        <v>#NAME?</v>
      </c>
      <c r="I4505" s="152">
        <f t="shared" si="571"/>
        <v>0.25928054849628146</v>
      </c>
      <c r="J4505" s="152">
        <f t="shared" si="569"/>
        <v>4.9382942846620814E-5</v>
      </c>
      <c r="K4505" s="3" t="e">
        <f t="shared" ca="1" si="565"/>
        <v>#NAME?</v>
      </c>
      <c r="L4505" s="153" t="e">
        <f t="shared" ca="1" si="570"/>
        <v>#NAME?</v>
      </c>
      <c r="M4505" s="195" t="e">
        <f ca="1">_xll.BInterpol(cf!$A$2:$A$68,cf!$C$2:$C$68,params!B4505,"cubic")</f>
        <v>#NAME?</v>
      </c>
      <c r="N4505" s="195" t="e">
        <f ca="1">+_xll.BInterpol(#REF!,#REF!,params!B4505,"cubic")</f>
        <v>#NAME?</v>
      </c>
      <c r="O4505" s="153" t="e">
        <f t="shared" ca="1" si="566"/>
        <v>#NAME?</v>
      </c>
    </row>
    <row r="4506" spans="1:15">
      <c r="A4506">
        <v>4503</v>
      </c>
      <c r="B4506">
        <f t="shared" si="564"/>
        <v>18.012</v>
      </c>
      <c r="C4506" s="151" t="e">
        <f ca="1">+_xll.BInterpol(Boost!$R$6:$R$66,Boost!$AZ$6:$AZ$66,params!B4506,"cubic")</f>
        <v>#NAME?</v>
      </c>
      <c r="D4506" s="151" t="e">
        <f ca="1">+_xll.BInterpol(Boost!$R$6:$R$66,Boost!$AX$6:$AX$66,params!B4506,"cubic")</f>
        <v>#NAME?</v>
      </c>
      <c r="E4506" s="198" t="e">
        <f t="shared" ca="1" si="567"/>
        <v>#NAME?</v>
      </c>
      <c r="F4506" s="151" t="e">
        <f ca="1">+_xll.BInterpol(Boost!$R$6:$R$66,Boost!$AY$6:$AY$66,params!B4506,"cubic")</f>
        <v>#NAME?</v>
      </c>
      <c r="G4506" s="151" t="e">
        <f ca="1">_xll.BInterpol(cf!$A$2:$A$68,cf!$B$2:$B$68,params!B4506,"cubic")/100</f>
        <v>#NAME?</v>
      </c>
      <c r="H4506" s="199" t="e">
        <f t="shared" ca="1" si="568"/>
        <v>#NAME?</v>
      </c>
      <c r="I4506" s="152">
        <f t="shared" si="571"/>
        <v>0.25932992814704181</v>
      </c>
      <c r="J4506" s="152">
        <f t="shared" si="569"/>
        <v>4.9379650760350557E-5</v>
      </c>
      <c r="K4506" s="3" t="e">
        <f t="shared" ca="1" si="565"/>
        <v>#NAME?</v>
      </c>
      <c r="L4506" s="153" t="e">
        <f t="shared" ca="1" si="570"/>
        <v>#NAME?</v>
      </c>
      <c r="M4506" s="195" t="e">
        <f ca="1">_xll.BInterpol(cf!$A$2:$A$68,cf!$C$2:$C$68,params!B4506,"cubic")</f>
        <v>#NAME?</v>
      </c>
      <c r="N4506" s="195" t="e">
        <f ca="1">+_xll.BInterpol(#REF!,#REF!,params!B4506,"cubic")</f>
        <v>#NAME?</v>
      </c>
      <c r="O4506" s="153" t="e">
        <f t="shared" ca="1" si="566"/>
        <v>#NAME?</v>
      </c>
    </row>
    <row r="4507" spans="1:15">
      <c r="A4507">
        <v>4504</v>
      </c>
      <c r="B4507">
        <f t="shared" si="564"/>
        <v>18.015999999999998</v>
      </c>
      <c r="C4507" s="151" t="e">
        <f ca="1">+_xll.BInterpol(Boost!$R$6:$R$66,Boost!$AZ$6:$AZ$66,params!B4507,"cubic")</f>
        <v>#NAME?</v>
      </c>
      <c r="D4507" s="151" t="e">
        <f ca="1">+_xll.BInterpol(Boost!$R$6:$R$66,Boost!$AX$6:$AX$66,params!B4507,"cubic")</f>
        <v>#NAME?</v>
      </c>
      <c r="E4507" s="198" t="e">
        <f t="shared" ca="1" si="567"/>
        <v>#NAME?</v>
      </c>
      <c r="F4507" s="151" t="e">
        <f ca="1">+_xll.BInterpol(Boost!$R$6:$R$66,Boost!$AY$6:$AY$66,params!B4507,"cubic")</f>
        <v>#NAME?</v>
      </c>
      <c r="G4507" s="151" t="e">
        <f ca="1">_xll.BInterpol(cf!$A$2:$A$68,cf!$B$2:$B$68,params!B4507,"cubic")/100</f>
        <v>#NAME?</v>
      </c>
      <c r="H4507" s="199" t="e">
        <f t="shared" ca="1" si="568"/>
        <v>#NAME?</v>
      </c>
      <c r="I4507" s="152">
        <f t="shared" si="571"/>
        <v>0.25937930450593505</v>
      </c>
      <c r="J4507" s="152">
        <f t="shared" si="569"/>
        <v>4.9376358893238326E-5</v>
      </c>
      <c r="K4507" s="3" t="e">
        <f t="shared" ca="1" si="565"/>
        <v>#NAME?</v>
      </c>
      <c r="L4507" s="153" t="e">
        <f t="shared" ca="1" si="570"/>
        <v>#NAME?</v>
      </c>
      <c r="M4507" s="195" t="e">
        <f ca="1">_xll.BInterpol(cf!$A$2:$A$68,cf!$C$2:$C$68,params!B4507,"cubic")</f>
        <v>#NAME?</v>
      </c>
      <c r="N4507" s="195" t="e">
        <f ca="1">+_xll.BInterpol(#REF!,#REF!,params!B4507,"cubic")</f>
        <v>#NAME?</v>
      </c>
      <c r="O4507" s="153" t="e">
        <f t="shared" ca="1" si="566"/>
        <v>#NAME?</v>
      </c>
    </row>
    <row r="4508" spans="1:15">
      <c r="A4508">
        <v>4505</v>
      </c>
      <c r="B4508">
        <f t="shared" si="564"/>
        <v>18.02</v>
      </c>
      <c r="C4508" s="151" t="e">
        <f ca="1">+_xll.BInterpol(Boost!$R$6:$R$66,Boost!$AZ$6:$AZ$66,params!B4508,"cubic")</f>
        <v>#NAME?</v>
      </c>
      <c r="D4508" s="151" t="e">
        <f ca="1">+_xll.BInterpol(Boost!$R$6:$R$66,Boost!$AX$6:$AX$66,params!B4508,"cubic")</f>
        <v>#NAME?</v>
      </c>
      <c r="E4508" s="198" t="e">
        <f t="shared" ca="1" si="567"/>
        <v>#NAME?</v>
      </c>
      <c r="F4508" s="151" t="e">
        <f ca="1">+_xll.BInterpol(Boost!$R$6:$R$66,Boost!$AY$6:$AY$66,params!B4508,"cubic")</f>
        <v>#NAME?</v>
      </c>
      <c r="G4508" s="151" t="e">
        <f ca="1">_xll.BInterpol(cf!$A$2:$A$68,cf!$B$2:$B$68,params!B4508,"cubic")/100</f>
        <v>#NAME?</v>
      </c>
      <c r="H4508" s="199" t="e">
        <f t="shared" ca="1" si="568"/>
        <v>#NAME?</v>
      </c>
      <c r="I4508" s="152">
        <f t="shared" si="571"/>
        <v>0.25942867757318078</v>
      </c>
      <c r="J4508" s="152">
        <f t="shared" si="569"/>
        <v>4.9373067245728208E-5</v>
      </c>
      <c r="K4508" s="3" t="e">
        <f t="shared" ca="1" si="565"/>
        <v>#NAME?</v>
      </c>
      <c r="L4508" s="153" t="e">
        <f t="shared" ca="1" si="570"/>
        <v>#NAME?</v>
      </c>
      <c r="M4508" s="195" t="e">
        <f ca="1">_xll.BInterpol(cf!$A$2:$A$68,cf!$C$2:$C$68,params!B4508,"cubic")</f>
        <v>#NAME?</v>
      </c>
      <c r="N4508" s="195" t="e">
        <f ca="1">+_xll.BInterpol(#REF!,#REF!,params!B4508,"cubic")</f>
        <v>#NAME?</v>
      </c>
      <c r="O4508" s="153" t="e">
        <f t="shared" ca="1" si="566"/>
        <v>#NAME?</v>
      </c>
    </row>
    <row r="4509" spans="1:15">
      <c r="A4509">
        <v>4506</v>
      </c>
      <c r="B4509">
        <f t="shared" si="564"/>
        <v>18.024000000000001</v>
      </c>
      <c r="C4509" s="151" t="e">
        <f ca="1">+_xll.BInterpol(Boost!$R$6:$R$66,Boost!$AZ$6:$AZ$66,params!B4509,"cubic")</f>
        <v>#NAME?</v>
      </c>
      <c r="D4509" s="151" t="e">
        <f ca="1">+_xll.BInterpol(Boost!$R$6:$R$66,Boost!$AX$6:$AX$66,params!B4509,"cubic")</f>
        <v>#NAME?</v>
      </c>
      <c r="E4509" s="198" t="e">
        <f t="shared" ca="1" si="567"/>
        <v>#NAME?</v>
      </c>
      <c r="F4509" s="151" t="e">
        <f ca="1">+_xll.BInterpol(Boost!$R$6:$R$66,Boost!$AY$6:$AY$66,params!B4509,"cubic")</f>
        <v>#NAME?</v>
      </c>
      <c r="G4509" s="151" t="e">
        <f ca="1">_xll.BInterpol(cf!$A$2:$A$68,cf!$B$2:$B$68,params!B4509,"cubic")/100</f>
        <v>#NAME?</v>
      </c>
      <c r="H4509" s="199" t="e">
        <f t="shared" ca="1" si="568"/>
        <v>#NAME?</v>
      </c>
      <c r="I4509" s="152">
        <f t="shared" si="571"/>
        <v>0.25947804734899849</v>
      </c>
      <c r="J4509" s="152">
        <f t="shared" si="569"/>
        <v>4.9369775817709183E-5</v>
      </c>
      <c r="K4509" s="3" t="e">
        <f t="shared" ca="1" si="565"/>
        <v>#NAME?</v>
      </c>
      <c r="L4509" s="153" t="e">
        <f t="shared" ca="1" si="570"/>
        <v>#NAME?</v>
      </c>
      <c r="M4509" s="195" t="e">
        <f ca="1">_xll.BInterpol(cf!$A$2:$A$68,cf!$C$2:$C$68,params!B4509,"cubic")</f>
        <v>#NAME?</v>
      </c>
      <c r="N4509" s="195" t="e">
        <f ca="1">+_xll.BInterpol(#REF!,#REF!,params!B4509,"cubic")</f>
        <v>#NAME?</v>
      </c>
      <c r="O4509" s="153" t="e">
        <f t="shared" ca="1" si="566"/>
        <v>#NAME?</v>
      </c>
    </row>
    <row r="4510" spans="1:15">
      <c r="A4510">
        <v>4507</v>
      </c>
      <c r="B4510">
        <f t="shared" si="564"/>
        <v>18.027999999999999</v>
      </c>
      <c r="C4510" s="151" t="e">
        <f ca="1">+_xll.BInterpol(Boost!$R$6:$R$66,Boost!$AZ$6:$AZ$66,params!B4510,"cubic")</f>
        <v>#NAME?</v>
      </c>
      <c r="D4510" s="151" t="e">
        <f ca="1">+_xll.BInterpol(Boost!$R$6:$R$66,Boost!$AX$6:$AX$66,params!B4510,"cubic")</f>
        <v>#NAME?</v>
      </c>
      <c r="E4510" s="198" t="e">
        <f t="shared" ca="1" si="567"/>
        <v>#NAME?</v>
      </c>
      <c r="F4510" s="151" t="e">
        <f ca="1">+_xll.BInterpol(Boost!$R$6:$R$66,Boost!$AY$6:$AY$66,params!B4510,"cubic")</f>
        <v>#NAME?</v>
      </c>
      <c r="G4510" s="151" t="e">
        <f ca="1">_xll.BInterpol(cf!$A$2:$A$68,cf!$B$2:$B$68,params!B4510,"cubic")/100</f>
        <v>#NAME?</v>
      </c>
      <c r="H4510" s="199" t="e">
        <f t="shared" ca="1" si="568"/>
        <v>#NAME?</v>
      </c>
      <c r="I4510" s="152">
        <f t="shared" si="571"/>
        <v>0.25952741383360745</v>
      </c>
      <c r="J4510" s="152">
        <f t="shared" si="569"/>
        <v>4.9366484608959205E-5</v>
      </c>
      <c r="K4510" s="3" t="e">
        <f t="shared" ca="1" si="565"/>
        <v>#NAME?</v>
      </c>
      <c r="L4510" s="153" t="e">
        <f t="shared" ca="1" si="570"/>
        <v>#NAME?</v>
      </c>
      <c r="M4510" s="195" t="e">
        <f ca="1">_xll.BInterpol(cf!$A$2:$A$68,cf!$C$2:$C$68,params!B4510,"cubic")</f>
        <v>#NAME?</v>
      </c>
      <c r="N4510" s="195" t="e">
        <f ca="1">+_xll.BInterpol(#REF!,#REF!,params!B4510,"cubic")</f>
        <v>#NAME?</v>
      </c>
      <c r="O4510" s="153" t="e">
        <f t="shared" ca="1" si="566"/>
        <v>#NAME?</v>
      </c>
    </row>
    <row r="4511" spans="1:15">
      <c r="A4511">
        <v>4508</v>
      </c>
      <c r="B4511">
        <f t="shared" si="564"/>
        <v>18.032</v>
      </c>
      <c r="C4511" s="151" t="e">
        <f ca="1">+_xll.BInterpol(Boost!$R$6:$R$66,Boost!$AZ$6:$AZ$66,params!B4511,"cubic")</f>
        <v>#NAME?</v>
      </c>
      <c r="D4511" s="151" t="e">
        <f ca="1">+_xll.BInterpol(Boost!$R$6:$R$66,Boost!$AX$6:$AX$66,params!B4511,"cubic")</f>
        <v>#NAME?</v>
      </c>
      <c r="E4511" s="198" t="e">
        <f t="shared" ca="1" si="567"/>
        <v>#NAME?</v>
      </c>
      <c r="F4511" s="151" t="e">
        <f ca="1">+_xll.BInterpol(Boost!$R$6:$R$66,Boost!$AY$6:$AY$66,params!B4511,"cubic")</f>
        <v>#NAME?</v>
      </c>
      <c r="G4511" s="151" t="e">
        <f ca="1">_xll.BInterpol(cf!$A$2:$A$68,cf!$B$2:$B$68,params!B4511,"cubic")/100</f>
        <v>#NAME?</v>
      </c>
      <c r="H4511" s="199" t="e">
        <f t="shared" ca="1" si="568"/>
        <v>#NAME?</v>
      </c>
      <c r="I4511" s="152">
        <f t="shared" si="571"/>
        <v>0.25957677702722715</v>
      </c>
      <c r="J4511" s="152">
        <f t="shared" si="569"/>
        <v>4.9363193619700318E-5</v>
      </c>
      <c r="K4511" s="3" t="e">
        <f t="shared" ca="1" si="565"/>
        <v>#NAME?</v>
      </c>
      <c r="L4511" s="153" t="e">
        <f t="shared" ca="1" si="570"/>
        <v>#NAME?</v>
      </c>
      <c r="M4511" s="195" t="e">
        <f ca="1">_xll.BInterpol(cf!$A$2:$A$68,cf!$C$2:$C$68,params!B4511,"cubic")</f>
        <v>#NAME?</v>
      </c>
      <c r="N4511" s="195" t="e">
        <f ca="1">+_xll.BInterpol(#REF!,#REF!,params!B4511,"cubic")</f>
        <v>#NAME?</v>
      </c>
      <c r="O4511" s="153" t="e">
        <f t="shared" ca="1" si="566"/>
        <v>#NAME?</v>
      </c>
    </row>
    <row r="4512" spans="1:15">
      <c r="A4512">
        <v>4509</v>
      </c>
      <c r="B4512">
        <f t="shared" si="564"/>
        <v>18.036000000000001</v>
      </c>
      <c r="C4512" s="151" t="e">
        <f ca="1">+_xll.BInterpol(Boost!$R$6:$R$66,Boost!$AZ$6:$AZ$66,params!B4512,"cubic")</f>
        <v>#NAME?</v>
      </c>
      <c r="D4512" s="151" t="e">
        <f ca="1">+_xll.BInterpol(Boost!$R$6:$R$66,Boost!$AX$6:$AX$66,params!B4512,"cubic")</f>
        <v>#NAME?</v>
      </c>
      <c r="E4512" s="198" t="e">
        <f t="shared" ca="1" si="567"/>
        <v>#NAME?</v>
      </c>
      <c r="F4512" s="151" t="e">
        <f ca="1">+_xll.BInterpol(Boost!$R$6:$R$66,Boost!$AY$6:$AY$66,params!B4512,"cubic")</f>
        <v>#NAME?</v>
      </c>
      <c r="G4512" s="151" t="e">
        <f ca="1">_xll.BInterpol(cf!$A$2:$A$68,cf!$B$2:$B$68,params!B4512,"cubic")/100</f>
        <v>#NAME?</v>
      </c>
      <c r="H4512" s="199" t="e">
        <f t="shared" ca="1" si="568"/>
        <v>#NAME?</v>
      </c>
      <c r="I4512" s="152">
        <f t="shared" si="571"/>
        <v>0.25962613693007697</v>
      </c>
      <c r="J4512" s="152">
        <f t="shared" si="569"/>
        <v>4.9359902849821502E-5</v>
      </c>
      <c r="K4512" s="3" t="e">
        <f t="shared" ca="1" si="565"/>
        <v>#NAME?</v>
      </c>
      <c r="L4512" s="153" t="e">
        <f t="shared" ca="1" si="570"/>
        <v>#NAME?</v>
      </c>
      <c r="M4512" s="195" t="e">
        <f ca="1">_xll.BInterpol(cf!$A$2:$A$68,cf!$C$2:$C$68,params!B4512,"cubic")</f>
        <v>#NAME?</v>
      </c>
      <c r="N4512" s="195" t="e">
        <f ca="1">+_xll.BInterpol(#REF!,#REF!,params!B4512,"cubic")</f>
        <v>#NAME?</v>
      </c>
      <c r="O4512" s="153" t="e">
        <f t="shared" ca="1" si="566"/>
        <v>#NAME?</v>
      </c>
    </row>
    <row r="4513" spans="1:15">
      <c r="A4513">
        <v>4510</v>
      </c>
      <c r="B4513">
        <f t="shared" si="564"/>
        <v>18.04</v>
      </c>
      <c r="C4513" s="151" t="e">
        <f ca="1">+_xll.BInterpol(Boost!$R$6:$R$66,Boost!$AZ$6:$AZ$66,params!B4513,"cubic")</f>
        <v>#NAME?</v>
      </c>
      <c r="D4513" s="151" t="e">
        <f ca="1">+_xll.BInterpol(Boost!$R$6:$R$66,Boost!$AX$6:$AX$66,params!B4513,"cubic")</f>
        <v>#NAME?</v>
      </c>
      <c r="E4513" s="198" t="e">
        <f t="shared" ca="1" si="567"/>
        <v>#NAME?</v>
      </c>
      <c r="F4513" s="151" t="e">
        <f ca="1">+_xll.BInterpol(Boost!$R$6:$R$66,Boost!$AY$6:$AY$66,params!B4513,"cubic")</f>
        <v>#NAME?</v>
      </c>
      <c r="G4513" s="151" t="e">
        <f ca="1">_xll.BInterpol(cf!$A$2:$A$68,cf!$B$2:$B$68,params!B4513,"cubic")/100</f>
        <v>#NAME?</v>
      </c>
      <c r="H4513" s="199" t="e">
        <f t="shared" ca="1" si="568"/>
        <v>#NAME?</v>
      </c>
      <c r="I4513" s="152">
        <f t="shared" si="571"/>
        <v>0.25967549354237618</v>
      </c>
      <c r="J4513" s="152">
        <f t="shared" si="569"/>
        <v>4.9356612299211733E-5</v>
      </c>
      <c r="K4513" s="3" t="e">
        <f t="shared" ca="1" si="565"/>
        <v>#NAME?</v>
      </c>
      <c r="L4513" s="153" t="e">
        <f t="shared" ca="1" si="570"/>
        <v>#NAME?</v>
      </c>
      <c r="M4513" s="195" t="e">
        <f ca="1">_xll.BInterpol(cf!$A$2:$A$68,cf!$C$2:$C$68,params!B4513,"cubic")</f>
        <v>#NAME?</v>
      </c>
      <c r="N4513" s="195" t="e">
        <f ca="1">+_xll.BInterpol(#REF!,#REF!,params!B4513,"cubic")</f>
        <v>#NAME?</v>
      </c>
      <c r="O4513" s="153" t="e">
        <f t="shared" ca="1" si="566"/>
        <v>#NAME?</v>
      </c>
    </row>
    <row r="4514" spans="1:15">
      <c r="A4514">
        <v>4511</v>
      </c>
      <c r="B4514">
        <f t="shared" si="564"/>
        <v>18.044</v>
      </c>
      <c r="C4514" s="151" t="e">
        <f ca="1">+_xll.BInterpol(Boost!$R$6:$R$66,Boost!$AZ$6:$AZ$66,params!B4514,"cubic")</f>
        <v>#NAME?</v>
      </c>
      <c r="D4514" s="151" t="e">
        <f ca="1">+_xll.BInterpol(Boost!$R$6:$R$66,Boost!$AX$6:$AX$66,params!B4514,"cubic")</f>
        <v>#NAME?</v>
      </c>
      <c r="E4514" s="198" t="e">
        <f t="shared" ca="1" si="567"/>
        <v>#NAME?</v>
      </c>
      <c r="F4514" s="151" t="e">
        <f ca="1">+_xll.BInterpol(Boost!$R$6:$R$66,Boost!$AY$6:$AY$66,params!B4514,"cubic")</f>
        <v>#NAME?</v>
      </c>
      <c r="G4514" s="151" t="e">
        <f ca="1">_xll.BInterpol(cf!$A$2:$A$68,cf!$B$2:$B$68,params!B4514,"cubic")/100</f>
        <v>#NAME?</v>
      </c>
      <c r="H4514" s="199" t="e">
        <f t="shared" ca="1" si="568"/>
        <v>#NAME?</v>
      </c>
      <c r="I4514" s="152">
        <f t="shared" si="571"/>
        <v>0.25972484686434438</v>
      </c>
      <c r="J4514" s="152">
        <f t="shared" si="569"/>
        <v>4.9353321968204078E-5</v>
      </c>
      <c r="K4514" s="3" t="e">
        <f t="shared" ca="1" si="565"/>
        <v>#NAME?</v>
      </c>
      <c r="L4514" s="153" t="e">
        <f t="shared" ca="1" si="570"/>
        <v>#NAME?</v>
      </c>
      <c r="M4514" s="195" t="e">
        <f ca="1">_xll.BInterpol(cf!$A$2:$A$68,cf!$C$2:$C$68,params!B4514,"cubic")</f>
        <v>#NAME?</v>
      </c>
      <c r="N4514" s="195" t="e">
        <f ca="1">+_xll.BInterpol(#REF!,#REF!,params!B4514,"cubic")</f>
        <v>#NAME?</v>
      </c>
      <c r="O4514" s="153" t="e">
        <f t="shared" ca="1" si="566"/>
        <v>#NAME?</v>
      </c>
    </row>
    <row r="4515" spans="1:15">
      <c r="A4515">
        <v>4512</v>
      </c>
      <c r="B4515">
        <f t="shared" si="564"/>
        <v>18.047999999999998</v>
      </c>
      <c r="C4515" s="151" t="e">
        <f ca="1">+_xll.BInterpol(Boost!$R$6:$R$66,Boost!$AZ$6:$AZ$66,params!B4515,"cubic")</f>
        <v>#NAME?</v>
      </c>
      <c r="D4515" s="151" t="e">
        <f ca="1">+_xll.BInterpol(Boost!$R$6:$R$66,Boost!$AX$6:$AX$66,params!B4515,"cubic")</f>
        <v>#NAME?</v>
      </c>
      <c r="E4515" s="198" t="e">
        <f t="shared" ca="1" si="567"/>
        <v>#NAME?</v>
      </c>
      <c r="F4515" s="151" t="e">
        <f ca="1">+_xll.BInterpol(Boost!$R$6:$R$66,Boost!$AY$6:$AY$66,params!B4515,"cubic")</f>
        <v>#NAME?</v>
      </c>
      <c r="G4515" s="151" t="e">
        <f ca="1">_xll.BInterpol(cf!$A$2:$A$68,cf!$B$2:$B$68,params!B4515,"cubic")/100</f>
        <v>#NAME?</v>
      </c>
      <c r="H4515" s="199" t="e">
        <f t="shared" ca="1" si="568"/>
        <v>#NAME?</v>
      </c>
      <c r="I4515" s="152">
        <f t="shared" si="571"/>
        <v>0.25977419689620074</v>
      </c>
      <c r="J4515" s="152">
        <f t="shared" si="569"/>
        <v>4.9350031856354448E-5</v>
      </c>
      <c r="K4515" s="3" t="e">
        <f t="shared" ca="1" si="565"/>
        <v>#NAME?</v>
      </c>
      <c r="L4515" s="153" t="e">
        <f t="shared" ca="1" si="570"/>
        <v>#NAME?</v>
      </c>
      <c r="M4515" s="195" t="e">
        <f ca="1">_xll.BInterpol(cf!$A$2:$A$68,cf!$C$2:$C$68,params!B4515,"cubic")</f>
        <v>#NAME?</v>
      </c>
      <c r="N4515" s="195" t="e">
        <f ca="1">+_xll.BInterpol(#REF!,#REF!,params!B4515,"cubic")</f>
        <v>#NAME?</v>
      </c>
      <c r="O4515" s="153" t="e">
        <f t="shared" ca="1" si="566"/>
        <v>#NAME?</v>
      </c>
    </row>
    <row r="4516" spans="1:15">
      <c r="A4516">
        <v>4513</v>
      </c>
      <c r="B4516">
        <f t="shared" si="564"/>
        <v>18.052</v>
      </c>
      <c r="C4516" s="151" t="e">
        <f ca="1">+_xll.BInterpol(Boost!$R$6:$R$66,Boost!$AZ$6:$AZ$66,params!B4516,"cubic")</f>
        <v>#NAME?</v>
      </c>
      <c r="D4516" s="151" t="e">
        <f ca="1">+_xll.BInterpol(Boost!$R$6:$R$66,Boost!$AX$6:$AX$66,params!B4516,"cubic")</f>
        <v>#NAME?</v>
      </c>
      <c r="E4516" s="198" t="e">
        <f t="shared" ca="1" si="567"/>
        <v>#NAME?</v>
      </c>
      <c r="F4516" s="151" t="e">
        <f ca="1">+_xll.BInterpol(Boost!$R$6:$R$66,Boost!$AY$6:$AY$66,params!B4516,"cubic")</f>
        <v>#NAME?</v>
      </c>
      <c r="G4516" s="151" t="e">
        <f ca="1">_xll.BInterpol(cf!$A$2:$A$68,cf!$B$2:$B$68,params!B4516,"cubic")/100</f>
        <v>#NAME?</v>
      </c>
      <c r="H4516" s="199" t="e">
        <f t="shared" ca="1" si="568"/>
        <v>#NAME?</v>
      </c>
      <c r="I4516" s="152">
        <f t="shared" si="571"/>
        <v>0.25982354363816462</v>
      </c>
      <c r="J4516" s="152">
        <f t="shared" si="569"/>
        <v>4.9346741963884888E-5</v>
      </c>
      <c r="K4516" s="3" t="e">
        <f t="shared" ca="1" si="565"/>
        <v>#NAME?</v>
      </c>
      <c r="L4516" s="153" t="e">
        <f t="shared" ca="1" si="570"/>
        <v>#NAME?</v>
      </c>
      <c r="M4516" s="195" t="e">
        <f ca="1">_xll.BInterpol(cf!$A$2:$A$68,cf!$C$2:$C$68,params!B4516,"cubic")</f>
        <v>#NAME?</v>
      </c>
      <c r="N4516" s="195" t="e">
        <f ca="1">+_xll.BInterpol(#REF!,#REF!,params!B4516,"cubic")</f>
        <v>#NAME?</v>
      </c>
      <c r="O4516" s="153" t="e">
        <f t="shared" ca="1" si="566"/>
        <v>#NAME?</v>
      </c>
    </row>
    <row r="4517" spans="1:15">
      <c r="A4517">
        <v>4514</v>
      </c>
      <c r="B4517">
        <f t="shared" si="564"/>
        <v>18.056000000000001</v>
      </c>
      <c r="C4517" s="151" t="e">
        <f ca="1">+_xll.BInterpol(Boost!$R$6:$R$66,Boost!$AZ$6:$AZ$66,params!B4517,"cubic")</f>
        <v>#NAME?</v>
      </c>
      <c r="D4517" s="151" t="e">
        <f ca="1">+_xll.BInterpol(Boost!$R$6:$R$66,Boost!$AX$6:$AX$66,params!B4517,"cubic")</f>
        <v>#NAME?</v>
      </c>
      <c r="E4517" s="198" t="e">
        <f t="shared" ca="1" si="567"/>
        <v>#NAME?</v>
      </c>
      <c r="F4517" s="151" t="e">
        <f ca="1">+_xll.BInterpol(Boost!$R$6:$R$66,Boost!$AY$6:$AY$66,params!B4517,"cubic")</f>
        <v>#NAME?</v>
      </c>
      <c r="G4517" s="151" t="e">
        <f ca="1">_xll.BInterpol(cf!$A$2:$A$68,cf!$B$2:$B$68,params!B4517,"cubic")/100</f>
        <v>#NAME?</v>
      </c>
      <c r="H4517" s="199" t="e">
        <f t="shared" ca="1" si="568"/>
        <v>#NAME?</v>
      </c>
      <c r="I4517" s="152">
        <f t="shared" si="571"/>
        <v>0.25987288709045542</v>
      </c>
      <c r="J4517" s="152">
        <f t="shared" si="569"/>
        <v>4.9343452290795398E-5</v>
      </c>
      <c r="K4517" s="3" t="e">
        <f t="shared" ca="1" si="565"/>
        <v>#NAME?</v>
      </c>
      <c r="L4517" s="153" t="e">
        <f t="shared" ca="1" si="570"/>
        <v>#NAME?</v>
      </c>
      <c r="M4517" s="195" t="e">
        <f ca="1">_xll.BInterpol(cf!$A$2:$A$68,cf!$C$2:$C$68,params!B4517,"cubic")</f>
        <v>#NAME?</v>
      </c>
      <c r="N4517" s="195" t="e">
        <f ca="1">+_xll.BInterpol(#REF!,#REF!,params!B4517,"cubic")</f>
        <v>#NAME?</v>
      </c>
      <c r="O4517" s="153" t="e">
        <f t="shared" ca="1" si="566"/>
        <v>#NAME?</v>
      </c>
    </row>
    <row r="4518" spans="1:15">
      <c r="A4518">
        <v>4515</v>
      </c>
      <c r="B4518">
        <f t="shared" si="564"/>
        <v>18.059999999999999</v>
      </c>
      <c r="C4518" s="151" t="e">
        <f ca="1">+_xll.BInterpol(Boost!$R$6:$R$66,Boost!$AZ$6:$AZ$66,params!B4518,"cubic")</f>
        <v>#NAME?</v>
      </c>
      <c r="D4518" s="151" t="e">
        <f ca="1">+_xll.BInterpol(Boost!$R$6:$R$66,Boost!$AX$6:$AX$66,params!B4518,"cubic")</f>
        <v>#NAME?</v>
      </c>
      <c r="E4518" s="198" t="e">
        <f t="shared" ca="1" si="567"/>
        <v>#NAME?</v>
      </c>
      <c r="F4518" s="151" t="e">
        <f ca="1">+_xll.BInterpol(Boost!$R$6:$R$66,Boost!$AY$6:$AY$66,params!B4518,"cubic")</f>
        <v>#NAME?</v>
      </c>
      <c r="G4518" s="151" t="e">
        <f ca="1">_xll.BInterpol(cf!$A$2:$A$68,cf!$B$2:$B$68,params!B4518,"cubic")/100</f>
        <v>#NAME?</v>
      </c>
      <c r="H4518" s="199" t="e">
        <f t="shared" ca="1" si="568"/>
        <v>#NAME?</v>
      </c>
      <c r="I4518" s="152">
        <f t="shared" si="571"/>
        <v>0.25992222725329239</v>
      </c>
      <c r="J4518" s="152">
        <f t="shared" si="569"/>
        <v>4.9340162836974955E-5</v>
      </c>
      <c r="K4518" s="3" t="e">
        <f t="shared" ca="1" si="565"/>
        <v>#NAME?</v>
      </c>
      <c r="L4518" s="153" t="e">
        <f t="shared" ca="1" si="570"/>
        <v>#NAME?</v>
      </c>
      <c r="M4518" s="195" t="e">
        <f ca="1">_xll.BInterpol(cf!$A$2:$A$68,cf!$C$2:$C$68,params!B4518,"cubic")</f>
        <v>#NAME?</v>
      </c>
      <c r="N4518" s="195" t="e">
        <f ca="1">+_xll.BInterpol(#REF!,#REF!,params!B4518,"cubic")</f>
        <v>#NAME?</v>
      </c>
      <c r="O4518" s="153" t="e">
        <f t="shared" ca="1" si="566"/>
        <v>#NAME?</v>
      </c>
    </row>
    <row r="4519" spans="1:15">
      <c r="A4519">
        <v>4516</v>
      </c>
      <c r="B4519">
        <f t="shared" si="564"/>
        <v>18.064</v>
      </c>
      <c r="C4519" s="151" t="e">
        <f ca="1">+_xll.BInterpol(Boost!$R$6:$R$66,Boost!$AZ$6:$AZ$66,params!B4519,"cubic")</f>
        <v>#NAME?</v>
      </c>
      <c r="D4519" s="151" t="e">
        <f ca="1">+_xll.BInterpol(Boost!$R$6:$R$66,Boost!$AX$6:$AX$66,params!B4519,"cubic")</f>
        <v>#NAME?</v>
      </c>
      <c r="E4519" s="198" t="e">
        <f t="shared" ca="1" si="567"/>
        <v>#NAME?</v>
      </c>
      <c r="F4519" s="151" t="e">
        <f ca="1">+_xll.BInterpol(Boost!$R$6:$R$66,Boost!$AY$6:$AY$66,params!B4519,"cubic")</f>
        <v>#NAME?</v>
      </c>
      <c r="G4519" s="151" t="e">
        <f ca="1">_xll.BInterpol(cf!$A$2:$A$68,cf!$B$2:$B$68,params!B4519,"cubic")/100</f>
        <v>#NAME?</v>
      </c>
      <c r="H4519" s="199" t="e">
        <f t="shared" ca="1" si="568"/>
        <v>#NAME?</v>
      </c>
      <c r="I4519" s="152">
        <f t="shared" si="571"/>
        <v>0.25997156412689471</v>
      </c>
      <c r="J4519" s="152">
        <f t="shared" si="569"/>
        <v>4.9336873602312536E-5</v>
      </c>
      <c r="K4519" s="3" t="e">
        <f t="shared" ca="1" si="565"/>
        <v>#NAME?</v>
      </c>
      <c r="L4519" s="153" t="e">
        <f t="shared" ca="1" si="570"/>
        <v>#NAME?</v>
      </c>
      <c r="M4519" s="195" t="e">
        <f ca="1">_xll.BInterpol(cf!$A$2:$A$68,cf!$C$2:$C$68,params!B4519,"cubic")</f>
        <v>#NAME?</v>
      </c>
      <c r="N4519" s="195" t="e">
        <f ca="1">+_xll.BInterpol(#REF!,#REF!,params!B4519,"cubic")</f>
        <v>#NAME?</v>
      </c>
      <c r="O4519" s="153" t="e">
        <f t="shared" ca="1" si="566"/>
        <v>#NAME?</v>
      </c>
    </row>
    <row r="4520" spans="1:15">
      <c r="A4520">
        <v>4517</v>
      </c>
      <c r="B4520">
        <f t="shared" si="564"/>
        <v>18.068000000000001</v>
      </c>
      <c r="C4520" s="151" t="e">
        <f ca="1">+_xll.BInterpol(Boost!$R$6:$R$66,Boost!$AZ$6:$AZ$66,params!B4520,"cubic")</f>
        <v>#NAME?</v>
      </c>
      <c r="D4520" s="151" t="e">
        <f ca="1">+_xll.BInterpol(Boost!$R$6:$R$66,Boost!$AX$6:$AX$66,params!B4520,"cubic")</f>
        <v>#NAME?</v>
      </c>
      <c r="E4520" s="198" t="e">
        <f t="shared" ca="1" si="567"/>
        <v>#NAME?</v>
      </c>
      <c r="F4520" s="151" t="e">
        <f ca="1">+_xll.BInterpol(Boost!$R$6:$R$66,Boost!$AY$6:$AY$66,params!B4520,"cubic")</f>
        <v>#NAME?</v>
      </c>
      <c r="G4520" s="151" t="e">
        <f ca="1">_xll.BInterpol(cf!$A$2:$A$68,cf!$B$2:$B$68,params!B4520,"cubic")/100</f>
        <v>#NAME?</v>
      </c>
      <c r="H4520" s="199" t="e">
        <f t="shared" ca="1" si="568"/>
        <v>#NAME?</v>
      </c>
      <c r="I4520" s="152">
        <f t="shared" si="571"/>
        <v>0.26002089771148185</v>
      </c>
      <c r="J4520" s="152">
        <f t="shared" si="569"/>
        <v>4.933358458714121E-5</v>
      </c>
      <c r="K4520" s="3" t="e">
        <f t="shared" ca="1" si="565"/>
        <v>#NAME?</v>
      </c>
      <c r="L4520" s="153" t="e">
        <f t="shared" ca="1" si="570"/>
        <v>#NAME?</v>
      </c>
      <c r="M4520" s="195" t="e">
        <f ca="1">_xll.BInterpol(cf!$A$2:$A$68,cf!$C$2:$C$68,params!B4520,"cubic")</f>
        <v>#NAME?</v>
      </c>
      <c r="N4520" s="195" t="e">
        <f ca="1">+_xll.BInterpol(#REF!,#REF!,params!B4520,"cubic")</f>
        <v>#NAME?</v>
      </c>
      <c r="O4520" s="153" t="e">
        <f t="shared" ca="1" si="566"/>
        <v>#NAME?</v>
      </c>
    </row>
    <row r="4521" spans="1:15">
      <c r="A4521">
        <v>4518</v>
      </c>
      <c r="B4521">
        <f t="shared" si="564"/>
        <v>18.071999999999999</v>
      </c>
      <c r="C4521" s="151" t="e">
        <f ca="1">+_xll.BInterpol(Boost!$R$6:$R$66,Boost!$AZ$6:$AZ$66,params!B4521,"cubic")</f>
        <v>#NAME?</v>
      </c>
      <c r="D4521" s="151" t="e">
        <f ca="1">+_xll.BInterpol(Boost!$R$6:$R$66,Boost!$AX$6:$AX$66,params!B4521,"cubic")</f>
        <v>#NAME?</v>
      </c>
      <c r="E4521" s="198" t="e">
        <f t="shared" ca="1" si="567"/>
        <v>#NAME?</v>
      </c>
      <c r="F4521" s="151" t="e">
        <f ca="1">+_xll.BInterpol(Boost!$R$6:$R$66,Boost!$AY$6:$AY$66,params!B4521,"cubic")</f>
        <v>#NAME?</v>
      </c>
      <c r="G4521" s="151" t="e">
        <f ca="1">_xll.BInterpol(cf!$A$2:$A$68,cf!$B$2:$B$68,params!B4521,"cubic")/100</f>
        <v>#NAME?</v>
      </c>
      <c r="H4521" s="199" t="e">
        <f t="shared" ca="1" si="568"/>
        <v>#NAME?</v>
      </c>
      <c r="I4521" s="152">
        <f t="shared" si="571"/>
        <v>0.26007022800727297</v>
      </c>
      <c r="J4521" s="152">
        <f t="shared" si="569"/>
        <v>4.9330295791127909E-5</v>
      </c>
      <c r="K4521" s="3" t="e">
        <f t="shared" ca="1" si="565"/>
        <v>#NAME?</v>
      </c>
      <c r="L4521" s="153" t="e">
        <f t="shared" ca="1" si="570"/>
        <v>#NAME?</v>
      </c>
      <c r="M4521" s="195" t="e">
        <f ca="1">_xll.BInterpol(cf!$A$2:$A$68,cf!$C$2:$C$68,params!B4521,"cubic")</f>
        <v>#NAME?</v>
      </c>
      <c r="N4521" s="195" t="e">
        <f ca="1">+_xll.BInterpol(#REF!,#REF!,params!B4521,"cubic")</f>
        <v>#NAME?</v>
      </c>
      <c r="O4521" s="153" t="e">
        <f t="shared" ca="1" si="566"/>
        <v>#NAME?</v>
      </c>
    </row>
    <row r="4522" spans="1:15">
      <c r="A4522">
        <v>4519</v>
      </c>
      <c r="B4522">
        <f t="shared" si="564"/>
        <v>18.076000000000001</v>
      </c>
      <c r="C4522" s="151" t="e">
        <f ca="1">+_xll.BInterpol(Boost!$R$6:$R$66,Boost!$AZ$6:$AZ$66,params!B4522,"cubic")</f>
        <v>#NAME?</v>
      </c>
      <c r="D4522" s="151" t="e">
        <f ca="1">+_xll.BInterpol(Boost!$R$6:$R$66,Boost!$AX$6:$AX$66,params!B4522,"cubic")</f>
        <v>#NAME?</v>
      </c>
      <c r="E4522" s="198" t="e">
        <f t="shared" ca="1" si="567"/>
        <v>#NAME?</v>
      </c>
      <c r="F4522" s="151" t="e">
        <f ca="1">+_xll.BInterpol(Boost!$R$6:$R$66,Boost!$AY$6:$AY$66,params!B4522,"cubic")</f>
        <v>#NAME?</v>
      </c>
      <c r="G4522" s="151" t="e">
        <f ca="1">_xll.BInterpol(cf!$A$2:$A$68,cf!$B$2:$B$68,params!B4522,"cubic")/100</f>
        <v>#NAME?</v>
      </c>
      <c r="H4522" s="199" t="e">
        <f t="shared" ca="1" si="568"/>
        <v>#NAME?</v>
      </c>
      <c r="I4522" s="152">
        <f t="shared" si="571"/>
        <v>0.26011955501448736</v>
      </c>
      <c r="J4522" s="152">
        <f t="shared" si="569"/>
        <v>4.9327007214383656E-5</v>
      </c>
      <c r="K4522" s="3" t="e">
        <f t="shared" ca="1" si="565"/>
        <v>#NAME?</v>
      </c>
      <c r="L4522" s="153" t="e">
        <f t="shared" ca="1" si="570"/>
        <v>#NAME?</v>
      </c>
      <c r="M4522" s="195" t="e">
        <f ca="1">_xll.BInterpol(cf!$A$2:$A$68,cf!$C$2:$C$68,params!B4522,"cubic")</f>
        <v>#NAME?</v>
      </c>
      <c r="N4522" s="195" t="e">
        <f ca="1">+_xll.BInterpol(#REF!,#REF!,params!B4522,"cubic")</f>
        <v>#NAME?</v>
      </c>
      <c r="O4522" s="153" t="e">
        <f t="shared" ca="1" si="566"/>
        <v>#NAME?</v>
      </c>
    </row>
    <row r="4523" spans="1:15">
      <c r="A4523">
        <v>4520</v>
      </c>
      <c r="B4523">
        <f t="shared" si="564"/>
        <v>18.079999999999998</v>
      </c>
      <c r="C4523" s="151" t="e">
        <f ca="1">+_xll.BInterpol(Boost!$R$6:$R$66,Boost!$AZ$6:$AZ$66,params!B4523,"cubic")</f>
        <v>#NAME?</v>
      </c>
      <c r="D4523" s="151" t="e">
        <f ca="1">+_xll.BInterpol(Boost!$R$6:$R$66,Boost!$AX$6:$AX$66,params!B4523,"cubic")</f>
        <v>#NAME?</v>
      </c>
      <c r="E4523" s="198" t="e">
        <f t="shared" ca="1" si="567"/>
        <v>#NAME?</v>
      </c>
      <c r="F4523" s="151" t="e">
        <f ca="1">+_xll.BInterpol(Boost!$R$6:$R$66,Boost!$AY$6:$AY$66,params!B4523,"cubic")</f>
        <v>#NAME?</v>
      </c>
      <c r="G4523" s="151" t="e">
        <f ca="1">_xll.BInterpol(cf!$A$2:$A$68,cf!$B$2:$B$68,params!B4523,"cubic")/100</f>
        <v>#NAME?</v>
      </c>
      <c r="H4523" s="199" t="e">
        <f t="shared" ca="1" si="568"/>
        <v>#NAME?</v>
      </c>
      <c r="I4523" s="152">
        <f t="shared" si="571"/>
        <v>0.26016887873334416</v>
      </c>
      <c r="J4523" s="152">
        <f t="shared" si="569"/>
        <v>4.9323718856797427E-5</v>
      </c>
      <c r="K4523" s="3" t="e">
        <f t="shared" ca="1" si="565"/>
        <v>#NAME?</v>
      </c>
      <c r="L4523" s="153" t="e">
        <f t="shared" ca="1" si="570"/>
        <v>#NAME?</v>
      </c>
      <c r="M4523" s="195" t="e">
        <f ca="1">_xll.BInterpol(cf!$A$2:$A$68,cf!$C$2:$C$68,params!B4523,"cubic")</f>
        <v>#NAME?</v>
      </c>
      <c r="N4523" s="195" t="e">
        <f ca="1">+_xll.BInterpol(#REF!,#REF!,params!B4523,"cubic")</f>
        <v>#NAME?</v>
      </c>
      <c r="O4523" s="153" t="e">
        <f t="shared" ca="1" si="566"/>
        <v>#NAME?</v>
      </c>
    </row>
    <row r="4524" spans="1:15">
      <c r="A4524">
        <v>4521</v>
      </c>
      <c r="B4524">
        <f t="shared" si="564"/>
        <v>18.084</v>
      </c>
      <c r="C4524" s="151" t="e">
        <f ca="1">+_xll.BInterpol(Boost!$R$6:$R$66,Boost!$AZ$6:$AZ$66,params!B4524,"cubic")</f>
        <v>#NAME?</v>
      </c>
      <c r="D4524" s="151" t="e">
        <f ca="1">+_xll.BInterpol(Boost!$R$6:$R$66,Boost!$AX$6:$AX$66,params!B4524,"cubic")</f>
        <v>#NAME?</v>
      </c>
      <c r="E4524" s="198" t="e">
        <f t="shared" ca="1" si="567"/>
        <v>#NAME?</v>
      </c>
      <c r="F4524" s="151" t="e">
        <f ca="1">+_xll.BInterpol(Boost!$R$6:$R$66,Boost!$AY$6:$AY$66,params!B4524,"cubic")</f>
        <v>#NAME?</v>
      </c>
      <c r="G4524" s="151" t="e">
        <f ca="1">_xll.BInterpol(cf!$A$2:$A$68,cf!$B$2:$B$68,params!B4524,"cubic")/100</f>
        <v>#NAME?</v>
      </c>
      <c r="H4524" s="199" t="e">
        <f t="shared" ca="1" si="568"/>
        <v>#NAME?</v>
      </c>
      <c r="I4524" s="152">
        <f t="shared" si="571"/>
        <v>0.26021819916406264</v>
      </c>
      <c r="J4524" s="152">
        <f t="shared" si="569"/>
        <v>4.9320430718480246E-5</v>
      </c>
      <c r="K4524" s="3" t="e">
        <f t="shared" ca="1" si="565"/>
        <v>#NAME?</v>
      </c>
      <c r="L4524" s="153" t="e">
        <f t="shared" ca="1" si="570"/>
        <v>#NAME?</v>
      </c>
      <c r="M4524" s="195" t="e">
        <f ca="1">_xll.BInterpol(cf!$A$2:$A$68,cf!$C$2:$C$68,params!B4524,"cubic")</f>
        <v>#NAME?</v>
      </c>
      <c r="N4524" s="195" t="e">
        <f ca="1">+_xll.BInterpol(#REF!,#REF!,params!B4524,"cubic")</f>
        <v>#NAME?</v>
      </c>
      <c r="O4524" s="153" t="e">
        <f t="shared" ca="1" si="566"/>
        <v>#NAME?</v>
      </c>
    </row>
    <row r="4525" spans="1:15">
      <c r="A4525">
        <v>4522</v>
      </c>
      <c r="B4525">
        <f t="shared" si="564"/>
        <v>18.088000000000001</v>
      </c>
      <c r="C4525" s="151" t="e">
        <f ca="1">+_xll.BInterpol(Boost!$R$6:$R$66,Boost!$AZ$6:$AZ$66,params!B4525,"cubic")</f>
        <v>#NAME?</v>
      </c>
      <c r="D4525" s="151" t="e">
        <f ca="1">+_xll.BInterpol(Boost!$R$6:$R$66,Boost!$AX$6:$AX$66,params!B4525,"cubic")</f>
        <v>#NAME?</v>
      </c>
      <c r="E4525" s="198" t="e">
        <f t="shared" ca="1" si="567"/>
        <v>#NAME?</v>
      </c>
      <c r="F4525" s="151" t="e">
        <f ca="1">+_xll.BInterpol(Boost!$R$6:$R$66,Boost!$AY$6:$AY$66,params!B4525,"cubic")</f>
        <v>#NAME?</v>
      </c>
      <c r="G4525" s="151" t="e">
        <f ca="1">_xll.BInterpol(cf!$A$2:$A$68,cf!$B$2:$B$68,params!B4525,"cubic")/100</f>
        <v>#NAME?</v>
      </c>
      <c r="H4525" s="199" t="e">
        <f t="shared" ca="1" si="568"/>
        <v>#NAME?</v>
      </c>
      <c r="I4525" s="152">
        <f t="shared" si="571"/>
        <v>0.26026751630686196</v>
      </c>
      <c r="J4525" s="152">
        <f t="shared" si="569"/>
        <v>4.931714279932109E-5</v>
      </c>
      <c r="K4525" s="3" t="e">
        <f t="shared" ca="1" si="565"/>
        <v>#NAME?</v>
      </c>
      <c r="L4525" s="153" t="e">
        <f t="shared" ca="1" si="570"/>
        <v>#NAME?</v>
      </c>
      <c r="M4525" s="195" t="e">
        <f ca="1">_xll.BInterpol(cf!$A$2:$A$68,cf!$C$2:$C$68,params!B4525,"cubic")</f>
        <v>#NAME?</v>
      </c>
      <c r="N4525" s="195" t="e">
        <f ca="1">+_xll.BInterpol(#REF!,#REF!,params!B4525,"cubic")</f>
        <v>#NAME?</v>
      </c>
      <c r="O4525" s="153" t="e">
        <f t="shared" ca="1" si="566"/>
        <v>#NAME?</v>
      </c>
    </row>
    <row r="4526" spans="1:15">
      <c r="A4526">
        <v>4523</v>
      </c>
      <c r="B4526">
        <f t="shared" si="564"/>
        <v>18.091999999999999</v>
      </c>
      <c r="C4526" s="151" t="e">
        <f ca="1">+_xll.BInterpol(Boost!$R$6:$R$66,Boost!$AZ$6:$AZ$66,params!B4526,"cubic")</f>
        <v>#NAME?</v>
      </c>
      <c r="D4526" s="151" t="e">
        <f ca="1">+_xll.BInterpol(Boost!$R$6:$R$66,Boost!$AX$6:$AX$66,params!B4526,"cubic")</f>
        <v>#NAME?</v>
      </c>
      <c r="E4526" s="198" t="e">
        <f t="shared" ca="1" si="567"/>
        <v>#NAME?</v>
      </c>
      <c r="F4526" s="151" t="e">
        <f ca="1">+_xll.BInterpol(Boost!$R$6:$R$66,Boost!$AY$6:$AY$66,params!B4526,"cubic")</f>
        <v>#NAME?</v>
      </c>
      <c r="G4526" s="151" t="e">
        <f ca="1">_xll.BInterpol(cf!$A$2:$A$68,cf!$B$2:$B$68,params!B4526,"cubic")/100</f>
        <v>#NAME?</v>
      </c>
      <c r="H4526" s="199" t="e">
        <f t="shared" ca="1" si="568"/>
        <v>#NAME?</v>
      </c>
      <c r="I4526" s="152">
        <f t="shared" si="571"/>
        <v>0.26031683016196139</v>
      </c>
      <c r="J4526" s="152">
        <f t="shared" si="569"/>
        <v>4.9313855099430981E-5</v>
      </c>
      <c r="K4526" s="3" t="e">
        <f t="shared" ca="1" si="565"/>
        <v>#NAME?</v>
      </c>
      <c r="L4526" s="153" t="e">
        <f t="shared" ca="1" si="570"/>
        <v>#NAME?</v>
      </c>
      <c r="M4526" s="195" t="e">
        <f ca="1">_xll.BInterpol(cf!$A$2:$A$68,cf!$C$2:$C$68,params!B4526,"cubic")</f>
        <v>#NAME?</v>
      </c>
      <c r="N4526" s="195" t="e">
        <f ca="1">+_xll.BInterpol(#REF!,#REF!,params!B4526,"cubic")</f>
        <v>#NAME?</v>
      </c>
      <c r="O4526" s="153" t="e">
        <f t="shared" ca="1" si="566"/>
        <v>#NAME?</v>
      </c>
    </row>
    <row r="4527" spans="1:15">
      <c r="A4527">
        <v>4524</v>
      </c>
      <c r="B4527">
        <f t="shared" si="564"/>
        <v>18.096</v>
      </c>
      <c r="C4527" s="151" t="e">
        <f ca="1">+_xll.BInterpol(Boost!$R$6:$R$66,Boost!$AZ$6:$AZ$66,params!B4527,"cubic")</f>
        <v>#NAME?</v>
      </c>
      <c r="D4527" s="151" t="e">
        <f ca="1">+_xll.BInterpol(Boost!$R$6:$R$66,Boost!$AX$6:$AX$66,params!B4527,"cubic")</f>
        <v>#NAME?</v>
      </c>
      <c r="E4527" s="198" t="e">
        <f t="shared" ca="1" si="567"/>
        <v>#NAME?</v>
      </c>
      <c r="F4527" s="151" t="e">
        <f ca="1">+_xll.BInterpol(Boost!$R$6:$R$66,Boost!$AY$6:$AY$66,params!B4527,"cubic")</f>
        <v>#NAME?</v>
      </c>
      <c r="G4527" s="151" t="e">
        <f ca="1">_xll.BInterpol(cf!$A$2:$A$68,cf!$B$2:$B$68,params!B4527,"cubic")/100</f>
        <v>#NAME?</v>
      </c>
      <c r="H4527" s="199" t="e">
        <f t="shared" ca="1" si="568"/>
        <v>#NAME?</v>
      </c>
      <c r="I4527" s="152">
        <f t="shared" si="571"/>
        <v>0.26036614072958009</v>
      </c>
      <c r="J4527" s="152">
        <f t="shared" si="569"/>
        <v>4.9310567618698897E-5</v>
      </c>
      <c r="K4527" s="3" t="e">
        <f t="shared" ca="1" si="565"/>
        <v>#NAME?</v>
      </c>
      <c r="L4527" s="153" t="e">
        <f t="shared" ca="1" si="570"/>
        <v>#NAME?</v>
      </c>
      <c r="M4527" s="195" t="e">
        <f ca="1">_xll.BInterpol(cf!$A$2:$A$68,cf!$C$2:$C$68,params!B4527,"cubic")</f>
        <v>#NAME?</v>
      </c>
      <c r="N4527" s="195" t="e">
        <f ca="1">+_xll.BInterpol(#REF!,#REF!,params!B4527,"cubic")</f>
        <v>#NAME?</v>
      </c>
      <c r="O4527" s="153" t="e">
        <f t="shared" ca="1" si="566"/>
        <v>#NAME?</v>
      </c>
    </row>
    <row r="4528" spans="1:15">
      <c r="A4528">
        <v>4525</v>
      </c>
      <c r="B4528">
        <f t="shared" si="564"/>
        <v>18.100000000000001</v>
      </c>
      <c r="C4528" s="151" t="e">
        <f ca="1">+_xll.BInterpol(Boost!$R$6:$R$66,Boost!$AZ$6:$AZ$66,params!B4528,"cubic")</f>
        <v>#NAME?</v>
      </c>
      <c r="D4528" s="151" t="e">
        <f ca="1">+_xll.BInterpol(Boost!$R$6:$R$66,Boost!$AX$6:$AX$66,params!B4528,"cubic")</f>
        <v>#NAME?</v>
      </c>
      <c r="E4528" s="198" t="e">
        <f t="shared" ca="1" si="567"/>
        <v>#NAME?</v>
      </c>
      <c r="F4528" s="151" t="e">
        <f ca="1">+_xll.BInterpol(Boost!$R$6:$R$66,Boost!$AY$6:$AY$66,params!B4528,"cubic")</f>
        <v>#NAME?</v>
      </c>
      <c r="G4528" s="151" t="e">
        <f ca="1">_xll.BInterpol(cf!$A$2:$A$68,cf!$B$2:$B$68,params!B4528,"cubic")/100</f>
        <v>#NAME?</v>
      </c>
      <c r="H4528" s="199" t="e">
        <f t="shared" ca="1" si="568"/>
        <v>#NAME?</v>
      </c>
      <c r="I4528" s="152">
        <f t="shared" si="571"/>
        <v>0.26041544800993721</v>
      </c>
      <c r="J4528" s="152">
        <f t="shared" si="569"/>
        <v>4.9307280357124839E-5</v>
      </c>
      <c r="K4528" s="3" t="e">
        <f t="shared" ca="1" si="565"/>
        <v>#NAME?</v>
      </c>
      <c r="L4528" s="153" t="e">
        <f t="shared" ca="1" si="570"/>
        <v>#NAME?</v>
      </c>
      <c r="M4528" s="195" t="e">
        <f ca="1">_xll.BInterpol(cf!$A$2:$A$68,cf!$C$2:$C$68,params!B4528,"cubic")</f>
        <v>#NAME?</v>
      </c>
      <c r="N4528" s="195" t="e">
        <f ca="1">+_xll.BInterpol(#REF!,#REF!,params!B4528,"cubic")</f>
        <v>#NAME?</v>
      </c>
      <c r="O4528" s="153" t="e">
        <f t="shared" ca="1" si="566"/>
        <v>#NAME?</v>
      </c>
    </row>
    <row r="4529" spans="1:15">
      <c r="A4529">
        <v>4526</v>
      </c>
      <c r="B4529">
        <f t="shared" si="564"/>
        <v>18.103999999999999</v>
      </c>
      <c r="C4529" s="151" t="e">
        <f ca="1">+_xll.BInterpol(Boost!$R$6:$R$66,Boost!$AZ$6:$AZ$66,params!B4529,"cubic")</f>
        <v>#NAME?</v>
      </c>
      <c r="D4529" s="151" t="e">
        <f ca="1">+_xll.BInterpol(Boost!$R$6:$R$66,Boost!$AX$6:$AX$66,params!B4529,"cubic")</f>
        <v>#NAME?</v>
      </c>
      <c r="E4529" s="198" t="e">
        <f t="shared" ca="1" si="567"/>
        <v>#NAME?</v>
      </c>
      <c r="F4529" s="151" t="e">
        <f ca="1">+_xll.BInterpol(Boost!$R$6:$R$66,Boost!$AY$6:$AY$66,params!B4529,"cubic")</f>
        <v>#NAME?</v>
      </c>
      <c r="G4529" s="151" t="e">
        <f ca="1">_xll.BInterpol(cf!$A$2:$A$68,cf!$B$2:$B$68,params!B4529,"cubic")/100</f>
        <v>#NAME?</v>
      </c>
      <c r="H4529" s="199" t="e">
        <f t="shared" ca="1" si="568"/>
        <v>#NAME?</v>
      </c>
      <c r="I4529" s="152">
        <f t="shared" si="571"/>
        <v>0.26046475200325181</v>
      </c>
      <c r="J4529" s="152">
        <f t="shared" si="569"/>
        <v>4.9303993314597783E-5</v>
      </c>
      <c r="K4529" s="3" t="e">
        <f t="shared" ca="1" si="565"/>
        <v>#NAME?</v>
      </c>
      <c r="L4529" s="153" t="e">
        <f t="shared" ca="1" si="570"/>
        <v>#NAME?</v>
      </c>
      <c r="M4529" s="195" t="e">
        <f ca="1">_xll.BInterpol(cf!$A$2:$A$68,cf!$C$2:$C$68,params!B4529,"cubic")</f>
        <v>#NAME?</v>
      </c>
      <c r="N4529" s="195" t="e">
        <f ca="1">+_xll.BInterpol(#REF!,#REF!,params!B4529,"cubic")</f>
        <v>#NAME?</v>
      </c>
      <c r="O4529" s="153" t="e">
        <f t="shared" ca="1" si="566"/>
        <v>#NAME?</v>
      </c>
    </row>
    <row r="4530" spans="1:15">
      <c r="A4530">
        <v>4527</v>
      </c>
      <c r="B4530">
        <f t="shared" si="564"/>
        <v>18.108000000000001</v>
      </c>
      <c r="C4530" s="151" t="e">
        <f ca="1">+_xll.BInterpol(Boost!$R$6:$R$66,Boost!$AZ$6:$AZ$66,params!B4530,"cubic")</f>
        <v>#NAME?</v>
      </c>
      <c r="D4530" s="151" t="e">
        <f ca="1">+_xll.BInterpol(Boost!$R$6:$R$66,Boost!$AX$6:$AX$66,params!B4530,"cubic")</f>
        <v>#NAME?</v>
      </c>
      <c r="E4530" s="198" t="e">
        <f t="shared" ca="1" si="567"/>
        <v>#NAME?</v>
      </c>
      <c r="F4530" s="151" t="e">
        <f ca="1">+_xll.BInterpol(Boost!$R$6:$R$66,Boost!$AY$6:$AY$66,params!B4530,"cubic")</f>
        <v>#NAME?</v>
      </c>
      <c r="G4530" s="151" t="e">
        <f ca="1">_xll.BInterpol(cf!$A$2:$A$68,cf!$B$2:$B$68,params!B4530,"cubic")/100</f>
        <v>#NAME?</v>
      </c>
      <c r="H4530" s="199" t="e">
        <f t="shared" ca="1" si="568"/>
        <v>#NAME?</v>
      </c>
      <c r="I4530" s="152">
        <f t="shared" si="571"/>
        <v>0.26051405270974315</v>
      </c>
      <c r="J4530" s="152">
        <f t="shared" si="569"/>
        <v>4.9300706491339774E-5</v>
      </c>
      <c r="K4530" s="3" t="e">
        <f t="shared" ca="1" si="565"/>
        <v>#NAME?</v>
      </c>
      <c r="L4530" s="153" t="e">
        <f t="shared" ca="1" si="570"/>
        <v>#NAME?</v>
      </c>
      <c r="M4530" s="195" t="e">
        <f ca="1">_xll.BInterpol(cf!$A$2:$A$68,cf!$C$2:$C$68,params!B4530,"cubic")</f>
        <v>#NAME?</v>
      </c>
      <c r="N4530" s="195" t="e">
        <f ca="1">+_xll.BInterpol(#REF!,#REF!,params!B4530,"cubic")</f>
        <v>#NAME?</v>
      </c>
      <c r="O4530" s="153" t="e">
        <f t="shared" ca="1" si="566"/>
        <v>#NAME?</v>
      </c>
    </row>
    <row r="4531" spans="1:15">
      <c r="A4531">
        <v>4528</v>
      </c>
      <c r="B4531">
        <f t="shared" si="564"/>
        <v>18.111999999999998</v>
      </c>
      <c r="C4531" s="151" t="e">
        <f ca="1">+_xll.BInterpol(Boost!$R$6:$R$66,Boost!$AZ$6:$AZ$66,params!B4531,"cubic")</f>
        <v>#NAME?</v>
      </c>
      <c r="D4531" s="151" t="e">
        <f ca="1">+_xll.BInterpol(Boost!$R$6:$R$66,Boost!$AX$6:$AX$66,params!B4531,"cubic")</f>
        <v>#NAME?</v>
      </c>
      <c r="E4531" s="198" t="e">
        <f t="shared" ca="1" si="567"/>
        <v>#NAME?</v>
      </c>
      <c r="F4531" s="151" t="e">
        <f ca="1">+_xll.BInterpol(Boost!$R$6:$R$66,Boost!$AY$6:$AY$66,params!B4531,"cubic")</f>
        <v>#NAME?</v>
      </c>
      <c r="G4531" s="151" t="e">
        <f ca="1">_xll.BInterpol(cf!$A$2:$A$68,cf!$B$2:$B$68,params!B4531,"cubic")/100</f>
        <v>#NAME?</v>
      </c>
      <c r="H4531" s="199" t="e">
        <f t="shared" ca="1" si="568"/>
        <v>#NAME?</v>
      </c>
      <c r="I4531" s="152">
        <f t="shared" si="571"/>
        <v>0.26056335012963017</v>
      </c>
      <c r="J4531" s="152">
        <f t="shared" si="569"/>
        <v>4.9297419887017746E-5</v>
      </c>
      <c r="K4531" s="3" t="e">
        <f t="shared" ca="1" si="565"/>
        <v>#NAME?</v>
      </c>
      <c r="L4531" s="153" t="e">
        <f t="shared" ca="1" si="570"/>
        <v>#NAME?</v>
      </c>
      <c r="M4531" s="195" t="e">
        <f ca="1">_xll.BInterpol(cf!$A$2:$A$68,cf!$C$2:$C$68,params!B4531,"cubic")</f>
        <v>#NAME?</v>
      </c>
      <c r="N4531" s="195" t="e">
        <f ca="1">+_xll.BInterpol(#REF!,#REF!,params!B4531,"cubic")</f>
        <v>#NAME?</v>
      </c>
      <c r="O4531" s="153" t="e">
        <f t="shared" ca="1" si="566"/>
        <v>#NAME?</v>
      </c>
    </row>
    <row r="4532" spans="1:15">
      <c r="A4532">
        <v>4529</v>
      </c>
      <c r="B4532">
        <f t="shared" si="564"/>
        <v>18.116</v>
      </c>
      <c r="C4532" s="151" t="e">
        <f ca="1">+_xll.BInterpol(Boost!$R$6:$R$66,Boost!$AZ$6:$AZ$66,params!B4532,"cubic")</f>
        <v>#NAME?</v>
      </c>
      <c r="D4532" s="151" t="e">
        <f ca="1">+_xll.BInterpol(Boost!$R$6:$R$66,Boost!$AX$6:$AX$66,params!B4532,"cubic")</f>
        <v>#NAME?</v>
      </c>
      <c r="E4532" s="198" t="e">
        <f t="shared" ca="1" si="567"/>
        <v>#NAME?</v>
      </c>
      <c r="F4532" s="151" t="e">
        <f ca="1">+_xll.BInterpol(Boost!$R$6:$R$66,Boost!$AY$6:$AY$66,params!B4532,"cubic")</f>
        <v>#NAME?</v>
      </c>
      <c r="G4532" s="151" t="e">
        <f ca="1">_xll.BInterpol(cf!$A$2:$A$68,cf!$B$2:$B$68,params!B4532,"cubic")/100</f>
        <v>#NAME?</v>
      </c>
      <c r="H4532" s="199" t="e">
        <f t="shared" ca="1" si="568"/>
        <v>#NAME?</v>
      </c>
      <c r="I4532" s="152">
        <f t="shared" si="571"/>
        <v>0.26061264426313224</v>
      </c>
      <c r="J4532" s="152">
        <f t="shared" si="569"/>
        <v>4.9294133502075788E-5</v>
      </c>
      <c r="K4532" s="3" t="e">
        <f t="shared" ca="1" si="565"/>
        <v>#NAME?</v>
      </c>
      <c r="L4532" s="153" t="e">
        <f t="shared" ca="1" si="570"/>
        <v>#NAME?</v>
      </c>
      <c r="M4532" s="195" t="e">
        <f ca="1">_xll.BInterpol(cf!$A$2:$A$68,cf!$C$2:$C$68,params!B4532,"cubic")</f>
        <v>#NAME?</v>
      </c>
      <c r="N4532" s="195" t="e">
        <f ca="1">+_xll.BInterpol(#REF!,#REF!,params!B4532,"cubic")</f>
        <v>#NAME?</v>
      </c>
      <c r="O4532" s="153" t="e">
        <f t="shared" ca="1" si="566"/>
        <v>#NAME?</v>
      </c>
    </row>
    <row r="4533" spans="1:15">
      <c r="A4533">
        <v>4530</v>
      </c>
      <c r="B4533">
        <f t="shared" si="564"/>
        <v>18.12</v>
      </c>
      <c r="C4533" s="151" t="e">
        <f ca="1">+_xll.BInterpol(Boost!$R$6:$R$66,Boost!$AZ$6:$AZ$66,params!B4533,"cubic")</f>
        <v>#NAME?</v>
      </c>
      <c r="D4533" s="151" t="e">
        <f ca="1">+_xll.BInterpol(Boost!$R$6:$R$66,Boost!$AX$6:$AX$66,params!B4533,"cubic")</f>
        <v>#NAME?</v>
      </c>
      <c r="E4533" s="198" t="e">
        <f t="shared" ca="1" si="567"/>
        <v>#NAME?</v>
      </c>
      <c r="F4533" s="151" t="e">
        <f ca="1">+_xll.BInterpol(Boost!$R$6:$R$66,Boost!$AY$6:$AY$66,params!B4533,"cubic")</f>
        <v>#NAME?</v>
      </c>
      <c r="G4533" s="151" t="e">
        <f ca="1">_xll.BInterpol(cf!$A$2:$A$68,cf!$B$2:$B$68,params!B4533,"cubic")/100</f>
        <v>#NAME?</v>
      </c>
      <c r="H4533" s="199" t="e">
        <f t="shared" ca="1" si="568"/>
        <v>#NAME?</v>
      </c>
      <c r="I4533" s="152">
        <f t="shared" si="571"/>
        <v>0.26066193511046809</v>
      </c>
      <c r="J4533" s="152">
        <f t="shared" si="569"/>
        <v>4.9290847335847765E-5</v>
      </c>
      <c r="K4533" s="3" t="e">
        <f t="shared" ca="1" si="565"/>
        <v>#NAME?</v>
      </c>
      <c r="L4533" s="153" t="e">
        <f t="shared" ca="1" si="570"/>
        <v>#NAME?</v>
      </c>
      <c r="M4533" s="195" t="e">
        <f ca="1">_xll.BInterpol(cf!$A$2:$A$68,cf!$C$2:$C$68,params!B4533,"cubic")</f>
        <v>#NAME?</v>
      </c>
      <c r="N4533" s="195" t="e">
        <f ca="1">+_xll.BInterpol(#REF!,#REF!,params!B4533,"cubic")</f>
        <v>#NAME?</v>
      </c>
      <c r="O4533" s="153" t="e">
        <f t="shared" ca="1" si="566"/>
        <v>#NAME?</v>
      </c>
    </row>
    <row r="4534" spans="1:15">
      <c r="A4534">
        <v>4531</v>
      </c>
      <c r="B4534">
        <f t="shared" si="564"/>
        <v>18.123999999999999</v>
      </c>
      <c r="C4534" s="151" t="e">
        <f ca="1">+_xll.BInterpol(Boost!$R$6:$R$66,Boost!$AZ$6:$AZ$66,params!B4534,"cubic")</f>
        <v>#NAME?</v>
      </c>
      <c r="D4534" s="151" t="e">
        <f ca="1">+_xll.BInterpol(Boost!$R$6:$R$66,Boost!$AX$6:$AX$66,params!B4534,"cubic")</f>
        <v>#NAME?</v>
      </c>
      <c r="E4534" s="198" t="e">
        <f t="shared" ca="1" si="567"/>
        <v>#NAME?</v>
      </c>
      <c r="F4534" s="151" t="e">
        <f ca="1">+_xll.BInterpol(Boost!$R$6:$R$66,Boost!$AY$6:$AY$66,params!B4534,"cubic")</f>
        <v>#NAME?</v>
      </c>
      <c r="G4534" s="151" t="e">
        <f ca="1">_xll.BInterpol(cf!$A$2:$A$68,cf!$B$2:$B$68,params!B4534,"cubic")/100</f>
        <v>#NAME?</v>
      </c>
      <c r="H4534" s="199" t="e">
        <f t="shared" ca="1" si="568"/>
        <v>#NAME?</v>
      </c>
      <c r="I4534" s="152">
        <f t="shared" si="571"/>
        <v>0.26071122267185709</v>
      </c>
      <c r="J4534" s="152">
        <f t="shared" si="569"/>
        <v>4.9287561388999812E-5</v>
      </c>
      <c r="K4534" s="3" t="e">
        <f t="shared" ca="1" si="565"/>
        <v>#NAME?</v>
      </c>
      <c r="L4534" s="153" t="e">
        <f t="shared" ca="1" si="570"/>
        <v>#NAME?</v>
      </c>
      <c r="M4534" s="195" t="e">
        <f ca="1">_xll.BInterpol(cf!$A$2:$A$68,cf!$C$2:$C$68,params!B4534,"cubic")</f>
        <v>#NAME?</v>
      </c>
      <c r="N4534" s="195" t="e">
        <f ca="1">+_xll.BInterpol(#REF!,#REF!,params!B4534,"cubic")</f>
        <v>#NAME?</v>
      </c>
      <c r="O4534" s="153" t="e">
        <f t="shared" ca="1" si="566"/>
        <v>#NAME?</v>
      </c>
    </row>
    <row r="4535" spans="1:15">
      <c r="A4535">
        <v>4532</v>
      </c>
      <c r="B4535">
        <f t="shared" si="564"/>
        <v>18.128</v>
      </c>
      <c r="C4535" s="151" t="e">
        <f ca="1">+_xll.BInterpol(Boost!$R$6:$R$66,Boost!$AZ$6:$AZ$66,params!B4535,"cubic")</f>
        <v>#NAME?</v>
      </c>
      <c r="D4535" s="151" t="e">
        <f ca="1">+_xll.BInterpol(Boost!$R$6:$R$66,Boost!$AX$6:$AX$66,params!B4535,"cubic")</f>
        <v>#NAME?</v>
      </c>
      <c r="E4535" s="198" t="e">
        <f t="shared" ca="1" si="567"/>
        <v>#NAME?</v>
      </c>
      <c r="F4535" s="151" t="e">
        <f ca="1">+_xll.BInterpol(Boost!$R$6:$R$66,Boost!$AY$6:$AY$66,params!B4535,"cubic")</f>
        <v>#NAME?</v>
      </c>
      <c r="G4535" s="151" t="e">
        <f ca="1">_xll.BInterpol(cf!$A$2:$A$68,cf!$B$2:$B$68,params!B4535,"cubic")/100</f>
        <v>#NAME?</v>
      </c>
      <c r="H4535" s="199" t="e">
        <f t="shared" ca="1" si="568"/>
        <v>#NAME?</v>
      </c>
      <c r="I4535" s="152">
        <f t="shared" si="571"/>
        <v>0.26076050694751829</v>
      </c>
      <c r="J4535" s="152">
        <f t="shared" si="569"/>
        <v>4.9284275661198862E-5</v>
      </c>
      <c r="K4535" s="3" t="e">
        <f t="shared" ca="1" si="565"/>
        <v>#NAME?</v>
      </c>
      <c r="L4535" s="153" t="e">
        <f t="shared" ca="1" si="570"/>
        <v>#NAME?</v>
      </c>
      <c r="M4535" s="195" t="e">
        <f ca="1">_xll.BInterpol(cf!$A$2:$A$68,cf!$C$2:$C$68,params!B4535,"cubic")</f>
        <v>#NAME?</v>
      </c>
      <c r="N4535" s="195" t="e">
        <f ca="1">+_xll.BInterpol(#REF!,#REF!,params!B4535,"cubic")</f>
        <v>#NAME?</v>
      </c>
      <c r="O4535" s="153" t="e">
        <f t="shared" ca="1" si="566"/>
        <v>#NAME?</v>
      </c>
    </row>
    <row r="4536" spans="1:15">
      <c r="A4536">
        <v>4533</v>
      </c>
      <c r="B4536">
        <f t="shared" si="564"/>
        <v>18.132000000000001</v>
      </c>
      <c r="C4536" s="151" t="e">
        <f ca="1">+_xll.BInterpol(Boost!$R$6:$R$66,Boost!$AZ$6:$AZ$66,params!B4536,"cubic")</f>
        <v>#NAME?</v>
      </c>
      <c r="D4536" s="151" t="e">
        <f ca="1">+_xll.BInterpol(Boost!$R$6:$R$66,Boost!$AX$6:$AX$66,params!B4536,"cubic")</f>
        <v>#NAME?</v>
      </c>
      <c r="E4536" s="198" t="e">
        <f t="shared" ca="1" si="567"/>
        <v>#NAME?</v>
      </c>
      <c r="F4536" s="151" t="e">
        <f ca="1">+_xll.BInterpol(Boost!$R$6:$R$66,Boost!$AY$6:$AY$66,params!B4536,"cubic")</f>
        <v>#NAME?</v>
      </c>
      <c r="G4536" s="151" t="e">
        <f ca="1">_xll.BInterpol(cf!$A$2:$A$68,cf!$B$2:$B$68,params!B4536,"cubic")/100</f>
        <v>#NAME?</v>
      </c>
      <c r="H4536" s="199" t="e">
        <f t="shared" ca="1" si="568"/>
        <v>#NAME?</v>
      </c>
      <c r="I4536" s="152">
        <f t="shared" si="571"/>
        <v>0.26080978793767051</v>
      </c>
      <c r="J4536" s="152">
        <f t="shared" si="569"/>
        <v>4.928099015222287E-5</v>
      </c>
      <c r="K4536" s="3" t="e">
        <f t="shared" ca="1" si="565"/>
        <v>#NAME?</v>
      </c>
      <c r="L4536" s="153" t="e">
        <f t="shared" ca="1" si="570"/>
        <v>#NAME?</v>
      </c>
      <c r="M4536" s="195" t="e">
        <f ca="1">_xll.BInterpol(cf!$A$2:$A$68,cf!$C$2:$C$68,params!B4536,"cubic")</f>
        <v>#NAME?</v>
      </c>
      <c r="N4536" s="195" t="e">
        <f ca="1">+_xll.BInterpol(#REF!,#REF!,params!B4536,"cubic")</f>
        <v>#NAME?</v>
      </c>
      <c r="O4536" s="153" t="e">
        <f t="shared" ca="1" si="566"/>
        <v>#NAME?</v>
      </c>
    </row>
    <row r="4537" spans="1:15">
      <c r="A4537">
        <v>4534</v>
      </c>
      <c r="B4537">
        <f t="shared" si="564"/>
        <v>18.135999999999999</v>
      </c>
      <c r="C4537" s="151" t="e">
        <f ca="1">+_xll.BInterpol(Boost!$R$6:$R$66,Boost!$AZ$6:$AZ$66,params!B4537,"cubic")</f>
        <v>#NAME?</v>
      </c>
      <c r="D4537" s="151" t="e">
        <f ca="1">+_xll.BInterpol(Boost!$R$6:$R$66,Boost!$AX$6:$AX$66,params!B4537,"cubic")</f>
        <v>#NAME?</v>
      </c>
      <c r="E4537" s="198" t="e">
        <f t="shared" ca="1" si="567"/>
        <v>#NAME?</v>
      </c>
      <c r="F4537" s="151" t="e">
        <f ca="1">+_xll.BInterpol(Boost!$R$6:$R$66,Boost!$AY$6:$AY$66,params!B4537,"cubic")</f>
        <v>#NAME?</v>
      </c>
      <c r="G4537" s="151" t="e">
        <f ca="1">_xll.BInterpol(cf!$A$2:$A$68,cf!$B$2:$B$68,params!B4537,"cubic")/100</f>
        <v>#NAME?</v>
      </c>
      <c r="H4537" s="199" t="e">
        <f t="shared" ca="1" si="568"/>
        <v>#NAME?</v>
      </c>
      <c r="I4537" s="152">
        <f t="shared" si="571"/>
        <v>0.26085906564253292</v>
      </c>
      <c r="J4537" s="152">
        <f t="shared" si="569"/>
        <v>4.9277704862404903E-5</v>
      </c>
      <c r="K4537" s="3" t="e">
        <f t="shared" ca="1" si="565"/>
        <v>#NAME?</v>
      </c>
      <c r="L4537" s="153" t="e">
        <f t="shared" ca="1" si="570"/>
        <v>#NAME?</v>
      </c>
      <c r="M4537" s="195" t="e">
        <f ca="1">_xll.BInterpol(cf!$A$2:$A$68,cf!$C$2:$C$68,params!B4537,"cubic")</f>
        <v>#NAME?</v>
      </c>
      <c r="N4537" s="195" t="e">
        <f ca="1">+_xll.BInterpol(#REF!,#REF!,params!B4537,"cubic")</f>
        <v>#NAME?</v>
      </c>
      <c r="O4537" s="153" t="e">
        <f t="shared" ca="1" si="566"/>
        <v>#NAME?</v>
      </c>
    </row>
    <row r="4538" spans="1:15">
      <c r="A4538">
        <v>4535</v>
      </c>
      <c r="B4538">
        <f t="shared" si="564"/>
        <v>18.14</v>
      </c>
      <c r="C4538" s="151" t="e">
        <f ca="1">+_xll.BInterpol(Boost!$R$6:$R$66,Boost!$AZ$6:$AZ$66,params!B4538,"cubic")</f>
        <v>#NAME?</v>
      </c>
      <c r="D4538" s="151" t="e">
        <f ca="1">+_xll.BInterpol(Boost!$R$6:$R$66,Boost!$AX$6:$AX$66,params!B4538,"cubic")</f>
        <v>#NAME?</v>
      </c>
      <c r="E4538" s="198" t="e">
        <f t="shared" ca="1" si="567"/>
        <v>#NAME?</v>
      </c>
      <c r="F4538" s="151" t="e">
        <f ca="1">+_xll.BInterpol(Boost!$R$6:$R$66,Boost!$AY$6:$AY$66,params!B4538,"cubic")</f>
        <v>#NAME?</v>
      </c>
      <c r="G4538" s="151" t="e">
        <f ca="1">_xll.BInterpol(cf!$A$2:$A$68,cf!$B$2:$B$68,params!B4538,"cubic")/100</f>
        <v>#NAME?</v>
      </c>
      <c r="H4538" s="199" t="e">
        <f t="shared" ca="1" si="568"/>
        <v>#NAME?</v>
      </c>
      <c r="I4538" s="152">
        <f t="shared" si="571"/>
        <v>0.26090834006232455</v>
      </c>
      <c r="J4538" s="152">
        <f t="shared" si="569"/>
        <v>4.9274419791633939E-5</v>
      </c>
      <c r="K4538" s="3" t="e">
        <f t="shared" ca="1" si="565"/>
        <v>#NAME?</v>
      </c>
      <c r="L4538" s="153" t="e">
        <f t="shared" ca="1" si="570"/>
        <v>#NAME?</v>
      </c>
      <c r="M4538" s="195" t="e">
        <f ca="1">_xll.BInterpol(cf!$A$2:$A$68,cf!$C$2:$C$68,params!B4538,"cubic")</f>
        <v>#NAME?</v>
      </c>
      <c r="N4538" s="195" t="e">
        <f ca="1">+_xll.BInterpol(#REF!,#REF!,params!B4538,"cubic")</f>
        <v>#NAME?</v>
      </c>
      <c r="O4538" s="153" t="e">
        <f t="shared" ca="1" si="566"/>
        <v>#NAME?</v>
      </c>
    </row>
    <row r="4539" spans="1:15">
      <c r="A4539">
        <v>4536</v>
      </c>
      <c r="B4539">
        <f t="shared" si="564"/>
        <v>18.143999999999998</v>
      </c>
      <c r="C4539" s="151" t="e">
        <f ca="1">+_xll.BInterpol(Boost!$R$6:$R$66,Boost!$AZ$6:$AZ$66,params!B4539,"cubic")</f>
        <v>#NAME?</v>
      </c>
      <c r="D4539" s="151" t="e">
        <f ca="1">+_xll.BInterpol(Boost!$R$6:$R$66,Boost!$AX$6:$AX$66,params!B4539,"cubic")</f>
        <v>#NAME?</v>
      </c>
      <c r="E4539" s="198" t="e">
        <f t="shared" ca="1" si="567"/>
        <v>#NAME?</v>
      </c>
      <c r="F4539" s="151" t="e">
        <f ca="1">+_xll.BInterpol(Boost!$R$6:$R$66,Boost!$AY$6:$AY$66,params!B4539,"cubic")</f>
        <v>#NAME?</v>
      </c>
      <c r="G4539" s="151" t="e">
        <f ca="1">_xll.BInterpol(cf!$A$2:$A$68,cf!$B$2:$B$68,params!B4539,"cubic")/100</f>
        <v>#NAME?</v>
      </c>
      <c r="H4539" s="199" t="e">
        <f t="shared" ca="1" si="568"/>
        <v>#NAME?</v>
      </c>
      <c r="I4539" s="152">
        <f t="shared" si="571"/>
        <v>0.26095761119726424</v>
      </c>
      <c r="J4539" s="152">
        <f t="shared" si="569"/>
        <v>4.9271134939687933E-5</v>
      </c>
      <c r="K4539" s="3" t="e">
        <f t="shared" ca="1" si="565"/>
        <v>#NAME?</v>
      </c>
      <c r="L4539" s="153" t="e">
        <f t="shared" ca="1" si="570"/>
        <v>#NAME?</v>
      </c>
      <c r="M4539" s="195" t="e">
        <f ca="1">_xll.BInterpol(cf!$A$2:$A$68,cf!$C$2:$C$68,params!B4539,"cubic")</f>
        <v>#NAME?</v>
      </c>
      <c r="N4539" s="195" t="e">
        <f ca="1">+_xll.BInterpol(#REF!,#REF!,params!B4539,"cubic")</f>
        <v>#NAME?</v>
      </c>
      <c r="O4539" s="153" t="e">
        <f t="shared" ca="1" si="566"/>
        <v>#NAME?</v>
      </c>
    </row>
    <row r="4540" spans="1:15">
      <c r="A4540">
        <v>4537</v>
      </c>
      <c r="B4540">
        <f t="shared" si="564"/>
        <v>18.148</v>
      </c>
      <c r="C4540" s="151" t="e">
        <f ca="1">+_xll.BInterpol(Boost!$R$6:$R$66,Boost!$AZ$6:$AZ$66,params!B4540,"cubic")</f>
        <v>#NAME?</v>
      </c>
      <c r="D4540" s="151" t="e">
        <f ca="1">+_xll.BInterpol(Boost!$R$6:$R$66,Boost!$AX$6:$AX$66,params!B4540,"cubic")</f>
        <v>#NAME?</v>
      </c>
      <c r="E4540" s="198" t="e">
        <f t="shared" ca="1" si="567"/>
        <v>#NAME?</v>
      </c>
      <c r="F4540" s="151" t="e">
        <f ca="1">+_xll.BInterpol(Boost!$R$6:$R$66,Boost!$AY$6:$AY$66,params!B4540,"cubic")</f>
        <v>#NAME?</v>
      </c>
      <c r="G4540" s="151" t="e">
        <f ca="1">_xll.BInterpol(cf!$A$2:$A$68,cf!$B$2:$B$68,params!B4540,"cubic")/100</f>
        <v>#NAME?</v>
      </c>
      <c r="H4540" s="199" t="e">
        <f t="shared" ca="1" si="568"/>
        <v>#NAME?</v>
      </c>
      <c r="I4540" s="152">
        <f t="shared" si="571"/>
        <v>0.26100687904757114</v>
      </c>
      <c r="J4540" s="152">
        <f t="shared" si="569"/>
        <v>4.9267850306899952E-5</v>
      </c>
      <c r="K4540" s="3" t="e">
        <f t="shared" ca="1" si="565"/>
        <v>#NAME?</v>
      </c>
      <c r="L4540" s="153" t="e">
        <f t="shared" ca="1" si="570"/>
        <v>#NAME?</v>
      </c>
      <c r="M4540" s="195" t="e">
        <f ca="1">_xll.BInterpol(cf!$A$2:$A$68,cf!$C$2:$C$68,params!B4540,"cubic")</f>
        <v>#NAME?</v>
      </c>
      <c r="N4540" s="195" t="e">
        <f ca="1">+_xll.BInterpol(#REF!,#REF!,params!B4540,"cubic")</f>
        <v>#NAME?</v>
      </c>
      <c r="O4540" s="153" t="e">
        <f t="shared" ca="1" si="566"/>
        <v>#NAME?</v>
      </c>
    </row>
    <row r="4541" spans="1:15">
      <c r="A4541">
        <v>4538</v>
      </c>
      <c r="B4541">
        <f t="shared" si="564"/>
        <v>18.152000000000001</v>
      </c>
      <c r="C4541" s="151" t="e">
        <f ca="1">+_xll.BInterpol(Boost!$R$6:$R$66,Boost!$AZ$6:$AZ$66,params!B4541,"cubic")</f>
        <v>#NAME?</v>
      </c>
      <c r="D4541" s="151" t="e">
        <f ca="1">+_xll.BInterpol(Boost!$R$6:$R$66,Boost!$AX$6:$AX$66,params!B4541,"cubic")</f>
        <v>#NAME?</v>
      </c>
      <c r="E4541" s="198" t="e">
        <f t="shared" ca="1" si="567"/>
        <v>#NAME?</v>
      </c>
      <c r="F4541" s="151" t="e">
        <f ca="1">+_xll.BInterpol(Boost!$R$6:$R$66,Boost!$AY$6:$AY$66,params!B4541,"cubic")</f>
        <v>#NAME?</v>
      </c>
      <c r="G4541" s="151" t="e">
        <f ca="1">_xll.BInterpol(cf!$A$2:$A$68,cf!$B$2:$B$68,params!B4541,"cubic")/100</f>
        <v>#NAME?</v>
      </c>
      <c r="H4541" s="199" t="e">
        <f t="shared" ca="1" si="568"/>
        <v>#NAME?</v>
      </c>
      <c r="I4541" s="152">
        <f t="shared" si="571"/>
        <v>0.2610561436134643</v>
      </c>
      <c r="J4541" s="152">
        <f t="shared" si="569"/>
        <v>4.9264565893158974E-5</v>
      </c>
      <c r="K4541" s="3" t="e">
        <f t="shared" ca="1" si="565"/>
        <v>#NAME?</v>
      </c>
      <c r="L4541" s="153" t="e">
        <f t="shared" ca="1" si="570"/>
        <v>#NAME?</v>
      </c>
      <c r="M4541" s="195" t="e">
        <f ca="1">_xll.BInterpol(cf!$A$2:$A$68,cf!$C$2:$C$68,params!B4541,"cubic")</f>
        <v>#NAME?</v>
      </c>
      <c r="N4541" s="195" t="e">
        <f ca="1">+_xll.BInterpol(#REF!,#REF!,params!B4541,"cubic")</f>
        <v>#NAME?</v>
      </c>
      <c r="O4541" s="153" t="e">
        <f t="shared" ca="1" si="566"/>
        <v>#NAME?</v>
      </c>
    </row>
    <row r="4542" spans="1:15">
      <c r="A4542">
        <v>4539</v>
      </c>
      <c r="B4542">
        <f t="shared" si="564"/>
        <v>18.155999999999999</v>
      </c>
      <c r="C4542" s="151" t="e">
        <f ca="1">+_xll.BInterpol(Boost!$R$6:$R$66,Boost!$AZ$6:$AZ$66,params!B4542,"cubic")</f>
        <v>#NAME?</v>
      </c>
      <c r="D4542" s="151" t="e">
        <f ca="1">+_xll.BInterpol(Boost!$R$6:$R$66,Boost!$AX$6:$AX$66,params!B4542,"cubic")</f>
        <v>#NAME?</v>
      </c>
      <c r="E4542" s="198" t="e">
        <f t="shared" ca="1" si="567"/>
        <v>#NAME?</v>
      </c>
      <c r="F4542" s="151" t="e">
        <f ca="1">+_xll.BInterpol(Boost!$R$6:$R$66,Boost!$AY$6:$AY$66,params!B4542,"cubic")</f>
        <v>#NAME?</v>
      </c>
      <c r="G4542" s="151" t="e">
        <f ca="1">_xll.BInterpol(cf!$A$2:$A$68,cf!$B$2:$B$68,params!B4542,"cubic")/100</f>
        <v>#NAME?</v>
      </c>
      <c r="H4542" s="199" t="e">
        <f t="shared" ca="1" si="568"/>
        <v>#NAME?</v>
      </c>
      <c r="I4542" s="152">
        <f t="shared" si="571"/>
        <v>0.26110540489516243</v>
      </c>
      <c r="J4542" s="152">
        <f t="shared" si="569"/>
        <v>4.9261281698131931E-5</v>
      </c>
      <c r="K4542" s="3" t="e">
        <f t="shared" ca="1" si="565"/>
        <v>#NAME?</v>
      </c>
      <c r="L4542" s="153" t="e">
        <f t="shared" ca="1" si="570"/>
        <v>#NAME?</v>
      </c>
      <c r="M4542" s="195" t="e">
        <f ca="1">_xll.BInterpol(cf!$A$2:$A$68,cf!$C$2:$C$68,params!B4542,"cubic")</f>
        <v>#NAME?</v>
      </c>
      <c r="N4542" s="195" t="e">
        <f ca="1">+_xll.BInterpol(#REF!,#REF!,params!B4542,"cubic")</f>
        <v>#NAME?</v>
      </c>
      <c r="O4542" s="153" t="e">
        <f t="shared" ca="1" si="566"/>
        <v>#NAME?</v>
      </c>
    </row>
    <row r="4543" spans="1:15">
      <c r="A4543">
        <v>4540</v>
      </c>
      <c r="B4543">
        <f t="shared" si="564"/>
        <v>18.16</v>
      </c>
      <c r="C4543" s="151" t="e">
        <f ca="1">+_xll.BInterpol(Boost!$R$6:$R$66,Boost!$AZ$6:$AZ$66,params!B4543,"cubic")</f>
        <v>#NAME?</v>
      </c>
      <c r="D4543" s="151" t="e">
        <f ca="1">+_xll.BInterpol(Boost!$R$6:$R$66,Boost!$AX$6:$AX$66,params!B4543,"cubic")</f>
        <v>#NAME?</v>
      </c>
      <c r="E4543" s="198" t="e">
        <f t="shared" ca="1" si="567"/>
        <v>#NAME?</v>
      </c>
      <c r="F4543" s="151" t="e">
        <f ca="1">+_xll.BInterpol(Boost!$R$6:$R$66,Boost!$AY$6:$AY$66,params!B4543,"cubic")</f>
        <v>#NAME?</v>
      </c>
      <c r="G4543" s="151" t="e">
        <f ca="1">_xll.BInterpol(cf!$A$2:$A$68,cf!$B$2:$B$68,params!B4543,"cubic")/100</f>
        <v>#NAME?</v>
      </c>
      <c r="H4543" s="199" t="e">
        <f t="shared" ca="1" si="568"/>
        <v>#NAME?</v>
      </c>
      <c r="I4543" s="152">
        <f t="shared" si="571"/>
        <v>0.26115466289288458</v>
      </c>
      <c r="J4543" s="152">
        <f t="shared" si="569"/>
        <v>4.9257997722151892E-5</v>
      </c>
      <c r="K4543" s="3" t="e">
        <f t="shared" ca="1" si="565"/>
        <v>#NAME?</v>
      </c>
      <c r="L4543" s="153" t="e">
        <f t="shared" ca="1" si="570"/>
        <v>#NAME?</v>
      </c>
      <c r="M4543" s="195" t="e">
        <f ca="1">_xll.BInterpol(cf!$A$2:$A$68,cf!$C$2:$C$68,params!B4543,"cubic")</f>
        <v>#NAME?</v>
      </c>
      <c r="N4543" s="195" t="e">
        <f ca="1">+_xll.BInterpol(#REF!,#REF!,params!B4543,"cubic")</f>
        <v>#NAME?</v>
      </c>
      <c r="O4543" s="153" t="e">
        <f t="shared" ca="1" si="566"/>
        <v>#NAME?</v>
      </c>
    </row>
    <row r="4544" spans="1:15">
      <c r="A4544">
        <v>4541</v>
      </c>
      <c r="B4544">
        <f t="shared" si="564"/>
        <v>18.164000000000001</v>
      </c>
      <c r="C4544" s="151" t="e">
        <f ca="1">+_xll.BInterpol(Boost!$R$6:$R$66,Boost!$AZ$6:$AZ$66,params!B4544,"cubic")</f>
        <v>#NAME?</v>
      </c>
      <c r="D4544" s="151" t="e">
        <f ca="1">+_xll.BInterpol(Boost!$R$6:$R$66,Boost!$AX$6:$AX$66,params!B4544,"cubic")</f>
        <v>#NAME?</v>
      </c>
      <c r="E4544" s="198" t="e">
        <f t="shared" ca="1" si="567"/>
        <v>#NAME?</v>
      </c>
      <c r="F4544" s="151" t="e">
        <f ca="1">+_xll.BInterpol(Boost!$R$6:$R$66,Boost!$AY$6:$AY$66,params!B4544,"cubic")</f>
        <v>#NAME?</v>
      </c>
      <c r="G4544" s="151" t="e">
        <f ca="1">_xll.BInterpol(cf!$A$2:$A$68,cf!$B$2:$B$68,params!B4544,"cubic")/100</f>
        <v>#NAME?</v>
      </c>
      <c r="H4544" s="199" t="e">
        <f t="shared" ca="1" si="568"/>
        <v>#NAME?</v>
      </c>
      <c r="I4544" s="152">
        <f t="shared" si="571"/>
        <v>0.26120391760684969</v>
      </c>
      <c r="J4544" s="152">
        <f t="shared" si="569"/>
        <v>4.9254713965107833E-5</v>
      </c>
      <c r="K4544" s="3" t="e">
        <f t="shared" ca="1" si="565"/>
        <v>#NAME?</v>
      </c>
      <c r="L4544" s="153" t="e">
        <f t="shared" ca="1" si="570"/>
        <v>#NAME?</v>
      </c>
      <c r="M4544" s="195" t="e">
        <f ca="1">_xll.BInterpol(cf!$A$2:$A$68,cf!$C$2:$C$68,params!B4544,"cubic")</f>
        <v>#NAME?</v>
      </c>
      <c r="N4544" s="195" t="e">
        <f ca="1">+_xll.BInterpol(#REF!,#REF!,params!B4544,"cubic")</f>
        <v>#NAME?</v>
      </c>
      <c r="O4544" s="153" t="e">
        <f t="shared" ca="1" si="566"/>
        <v>#NAME?</v>
      </c>
    </row>
    <row r="4545" spans="1:15">
      <c r="A4545">
        <v>4542</v>
      </c>
      <c r="B4545">
        <f t="shared" si="564"/>
        <v>18.167999999999999</v>
      </c>
      <c r="C4545" s="151" t="e">
        <f ca="1">+_xll.BInterpol(Boost!$R$6:$R$66,Boost!$AZ$6:$AZ$66,params!B4545,"cubic")</f>
        <v>#NAME?</v>
      </c>
      <c r="D4545" s="151" t="e">
        <f ca="1">+_xll.BInterpol(Boost!$R$6:$R$66,Boost!$AX$6:$AX$66,params!B4545,"cubic")</f>
        <v>#NAME?</v>
      </c>
      <c r="E4545" s="198" t="e">
        <f t="shared" ca="1" si="567"/>
        <v>#NAME?</v>
      </c>
      <c r="F4545" s="151" t="e">
        <f ca="1">+_xll.BInterpol(Boost!$R$6:$R$66,Boost!$AY$6:$AY$66,params!B4545,"cubic")</f>
        <v>#NAME?</v>
      </c>
      <c r="G4545" s="151" t="e">
        <f ca="1">_xll.BInterpol(cf!$A$2:$A$68,cf!$B$2:$B$68,params!B4545,"cubic")/100</f>
        <v>#NAME?</v>
      </c>
      <c r="H4545" s="199" t="e">
        <f t="shared" ca="1" si="568"/>
        <v>#NAME?</v>
      </c>
      <c r="I4545" s="152">
        <f t="shared" si="571"/>
        <v>0.26125316903727658</v>
      </c>
      <c r="J4545" s="152">
        <f t="shared" si="569"/>
        <v>4.9251430426888732E-5</v>
      </c>
      <c r="K4545" s="3" t="e">
        <f t="shared" ca="1" si="565"/>
        <v>#NAME?</v>
      </c>
      <c r="L4545" s="153" t="e">
        <f t="shared" ca="1" si="570"/>
        <v>#NAME?</v>
      </c>
      <c r="M4545" s="195" t="e">
        <f ca="1">_xll.BInterpol(cf!$A$2:$A$68,cf!$C$2:$C$68,params!B4545,"cubic")</f>
        <v>#NAME?</v>
      </c>
      <c r="N4545" s="195" t="e">
        <f ca="1">+_xll.BInterpol(#REF!,#REF!,params!B4545,"cubic")</f>
        <v>#NAME?</v>
      </c>
      <c r="O4545" s="153" t="e">
        <f t="shared" ca="1" si="566"/>
        <v>#NAME?</v>
      </c>
    </row>
    <row r="4546" spans="1:15">
      <c r="A4546">
        <v>4543</v>
      </c>
      <c r="B4546">
        <f t="shared" si="564"/>
        <v>18.172000000000001</v>
      </c>
      <c r="C4546" s="151" t="e">
        <f ca="1">+_xll.BInterpol(Boost!$R$6:$R$66,Boost!$AZ$6:$AZ$66,params!B4546,"cubic")</f>
        <v>#NAME?</v>
      </c>
      <c r="D4546" s="151" t="e">
        <f ca="1">+_xll.BInterpol(Boost!$R$6:$R$66,Boost!$AX$6:$AX$66,params!B4546,"cubic")</f>
        <v>#NAME?</v>
      </c>
      <c r="E4546" s="198" t="e">
        <f t="shared" ca="1" si="567"/>
        <v>#NAME?</v>
      </c>
      <c r="F4546" s="151" t="e">
        <f ca="1">+_xll.BInterpol(Boost!$R$6:$R$66,Boost!$AY$6:$AY$66,params!B4546,"cubic")</f>
        <v>#NAME?</v>
      </c>
      <c r="G4546" s="151" t="e">
        <f ca="1">_xll.BInterpol(cf!$A$2:$A$68,cf!$B$2:$B$68,params!B4546,"cubic")/100</f>
        <v>#NAME?</v>
      </c>
      <c r="H4546" s="199" t="e">
        <f t="shared" ca="1" si="568"/>
        <v>#NAME?</v>
      </c>
      <c r="I4546" s="152">
        <f t="shared" si="571"/>
        <v>0.26130241718438429</v>
      </c>
      <c r="J4546" s="152">
        <f t="shared" si="569"/>
        <v>4.9248147107716633E-5</v>
      </c>
      <c r="K4546" s="3" t="e">
        <f t="shared" ca="1" si="565"/>
        <v>#NAME?</v>
      </c>
      <c r="L4546" s="153" t="e">
        <f t="shared" ca="1" si="570"/>
        <v>#NAME?</v>
      </c>
      <c r="M4546" s="195" t="e">
        <f ca="1">_xll.BInterpol(cf!$A$2:$A$68,cf!$C$2:$C$68,params!B4546,"cubic")</f>
        <v>#NAME?</v>
      </c>
      <c r="N4546" s="195" t="e">
        <f ca="1">+_xll.BInterpol(#REF!,#REF!,params!B4546,"cubic")</f>
        <v>#NAME?</v>
      </c>
      <c r="O4546" s="153" t="e">
        <f t="shared" ca="1" si="566"/>
        <v>#NAME?</v>
      </c>
    </row>
    <row r="4547" spans="1:15">
      <c r="A4547">
        <v>4544</v>
      </c>
      <c r="B4547">
        <f t="shared" si="564"/>
        <v>18.175999999999998</v>
      </c>
      <c r="C4547" s="151" t="e">
        <f ca="1">+_xll.BInterpol(Boost!$R$6:$R$66,Boost!$AZ$6:$AZ$66,params!B4547,"cubic")</f>
        <v>#NAME?</v>
      </c>
      <c r="D4547" s="151" t="e">
        <f ca="1">+_xll.BInterpol(Boost!$R$6:$R$66,Boost!$AX$6:$AX$66,params!B4547,"cubic")</f>
        <v>#NAME?</v>
      </c>
      <c r="E4547" s="198" t="e">
        <f t="shared" ca="1" si="567"/>
        <v>#NAME?</v>
      </c>
      <c r="F4547" s="151" t="e">
        <f ca="1">+_xll.BInterpol(Boost!$R$6:$R$66,Boost!$AY$6:$AY$66,params!B4547,"cubic")</f>
        <v>#NAME?</v>
      </c>
      <c r="G4547" s="151" t="e">
        <f ca="1">_xll.BInterpol(cf!$A$2:$A$68,cf!$B$2:$B$68,params!B4547,"cubic")/100</f>
        <v>#NAME?</v>
      </c>
      <c r="H4547" s="199" t="e">
        <f t="shared" ca="1" si="568"/>
        <v>#NAME?</v>
      </c>
      <c r="I4547" s="152">
        <f t="shared" si="571"/>
        <v>0.26135166204839166</v>
      </c>
      <c r="J4547" s="152">
        <f t="shared" si="569"/>
        <v>4.9244864007369493E-5</v>
      </c>
      <c r="K4547" s="3" t="e">
        <f t="shared" ca="1" si="565"/>
        <v>#NAME?</v>
      </c>
      <c r="L4547" s="153" t="e">
        <f t="shared" ca="1" si="570"/>
        <v>#NAME?</v>
      </c>
      <c r="M4547" s="195" t="e">
        <f ca="1">_xll.BInterpol(cf!$A$2:$A$68,cf!$C$2:$C$68,params!B4547,"cubic")</f>
        <v>#NAME?</v>
      </c>
      <c r="N4547" s="195" t="e">
        <f ca="1">+_xll.BInterpol(#REF!,#REF!,params!B4547,"cubic")</f>
        <v>#NAME?</v>
      </c>
      <c r="O4547" s="153" t="e">
        <f t="shared" ca="1" si="566"/>
        <v>#NAME?</v>
      </c>
    </row>
    <row r="4548" spans="1:15">
      <c r="A4548">
        <v>4545</v>
      </c>
      <c r="B4548">
        <f t="shared" ref="B4548:B4611" si="572">+A4548/250</f>
        <v>18.18</v>
      </c>
      <c r="C4548" s="151" t="e">
        <f ca="1">+_xll.BInterpol(Boost!$R$6:$R$66,Boost!$AZ$6:$AZ$66,params!B4548,"cubic")</f>
        <v>#NAME?</v>
      </c>
      <c r="D4548" s="151" t="e">
        <f ca="1">+_xll.BInterpol(Boost!$R$6:$R$66,Boost!$AX$6:$AX$66,params!B4548,"cubic")</f>
        <v>#NAME?</v>
      </c>
      <c r="E4548" s="198" t="e">
        <f t="shared" ca="1" si="567"/>
        <v>#NAME?</v>
      </c>
      <c r="F4548" s="151" t="e">
        <f ca="1">+_xll.BInterpol(Boost!$R$6:$R$66,Boost!$AY$6:$AY$66,params!B4548,"cubic")</f>
        <v>#NAME?</v>
      </c>
      <c r="G4548" s="151" t="e">
        <f ca="1">_xll.BInterpol(cf!$A$2:$A$68,cf!$B$2:$B$68,params!B4548,"cubic")/100</f>
        <v>#NAME?</v>
      </c>
      <c r="H4548" s="199" t="e">
        <f t="shared" ca="1" si="568"/>
        <v>#NAME?</v>
      </c>
      <c r="I4548" s="152">
        <f t="shared" si="571"/>
        <v>0.2614009036295174</v>
      </c>
      <c r="J4548" s="152">
        <f t="shared" si="569"/>
        <v>4.9241581125736289E-5</v>
      </c>
      <c r="K4548" s="3" t="e">
        <f t="shared" ref="K4548:K4611" ca="1" si="573">+EXP(H4548*-B4548)</f>
        <v>#NAME?</v>
      </c>
      <c r="L4548" s="153" t="e">
        <f t="shared" ca="1" si="570"/>
        <v>#NAME?</v>
      </c>
      <c r="M4548" s="195" t="e">
        <f ca="1">_xll.BInterpol(cf!$A$2:$A$68,cf!$C$2:$C$68,params!B4548,"cubic")</f>
        <v>#NAME?</v>
      </c>
      <c r="N4548" s="195" t="e">
        <f ca="1">+_xll.BInterpol(#REF!,#REF!,params!B4548,"cubic")</f>
        <v>#NAME?</v>
      </c>
      <c r="O4548" s="153" t="e">
        <f t="shared" ref="O4548:O4611" ca="1" si="574">+EXP(-B4549*E4549)-EXP(-B4548*E4548)</f>
        <v>#NAME?</v>
      </c>
    </row>
    <row r="4549" spans="1:15">
      <c r="A4549">
        <v>4546</v>
      </c>
      <c r="B4549">
        <f t="shared" si="572"/>
        <v>18.184000000000001</v>
      </c>
      <c r="C4549" s="151" t="e">
        <f ca="1">+_xll.BInterpol(Boost!$R$6:$R$66,Boost!$AZ$6:$AZ$66,params!B4549,"cubic")</f>
        <v>#NAME?</v>
      </c>
      <c r="D4549" s="151" t="e">
        <f ca="1">+_xll.BInterpol(Boost!$R$6:$R$66,Boost!$AX$6:$AX$66,params!B4549,"cubic")</f>
        <v>#NAME?</v>
      </c>
      <c r="E4549" s="198" t="e">
        <f t="shared" ref="E4549:E4612" ca="1" si="575">-((1+C4549*B4549)/(1+C4548*B4548)-1)/(B4549-B4548)+((1+F4549*B4549)/(1+F4548*B4548)-1)/(B4549-B4548)</f>
        <v>#NAME?</v>
      </c>
      <c r="F4549" s="151" t="e">
        <f ca="1">+_xll.BInterpol(Boost!$R$6:$R$66,Boost!$AY$6:$AY$66,params!B4549,"cubic")</f>
        <v>#NAME?</v>
      </c>
      <c r="G4549" s="151" t="e">
        <f ca="1">_xll.BInterpol(cf!$A$2:$A$68,cf!$B$2:$B$68,params!B4549,"cubic")/100</f>
        <v>#NAME?</v>
      </c>
      <c r="H4549" s="199" t="e">
        <f t="shared" ref="H4549:H4612" ca="1" si="576">-((1+F4549*B4549)/(1+F4548*B4548)-1)/(B4549-B4548)+((1+G4549*B4549)/(1+G4548*B4548)-1)/(B4549-B4548)</f>
        <v>#NAME?</v>
      </c>
      <c r="I4549" s="152">
        <f t="shared" si="571"/>
        <v>0.26145014192798066</v>
      </c>
      <c r="J4549" s="152">
        <f t="shared" ref="J4549:J4612" si="577">+I4549-I4548</f>
        <v>4.923829846326111E-5</v>
      </c>
      <c r="K4549" s="3" t="e">
        <f t="shared" ca="1" si="573"/>
        <v>#NAME?</v>
      </c>
      <c r="L4549" s="153" t="e">
        <f t="shared" ref="L4549:L4612" ca="1" si="578">+K4550-K4549</f>
        <v>#NAME?</v>
      </c>
      <c r="M4549" s="195" t="e">
        <f ca="1">_xll.BInterpol(cf!$A$2:$A$68,cf!$C$2:$C$68,params!B4549,"cubic")</f>
        <v>#NAME?</v>
      </c>
      <c r="N4549" s="195" t="e">
        <f ca="1">+_xll.BInterpol(#REF!,#REF!,params!B4549,"cubic")</f>
        <v>#NAME?</v>
      </c>
      <c r="O4549" s="153" t="e">
        <f t="shared" ca="1" si="574"/>
        <v>#NAME?</v>
      </c>
    </row>
    <row r="4550" spans="1:15">
      <c r="A4550">
        <v>4547</v>
      </c>
      <c r="B4550">
        <f t="shared" si="572"/>
        <v>18.187999999999999</v>
      </c>
      <c r="C4550" s="151" t="e">
        <f ca="1">+_xll.BInterpol(Boost!$R$6:$R$66,Boost!$AZ$6:$AZ$66,params!B4550,"cubic")</f>
        <v>#NAME?</v>
      </c>
      <c r="D4550" s="151" t="e">
        <f ca="1">+_xll.BInterpol(Boost!$R$6:$R$66,Boost!$AX$6:$AX$66,params!B4550,"cubic")</f>
        <v>#NAME?</v>
      </c>
      <c r="E4550" s="198" t="e">
        <f t="shared" ca="1" si="575"/>
        <v>#NAME?</v>
      </c>
      <c r="F4550" s="151" t="e">
        <f ca="1">+_xll.BInterpol(Boost!$R$6:$R$66,Boost!$AY$6:$AY$66,params!B4550,"cubic")</f>
        <v>#NAME?</v>
      </c>
      <c r="G4550" s="151" t="e">
        <f ca="1">_xll.BInterpol(cf!$A$2:$A$68,cf!$B$2:$B$68,params!B4550,"cubic")/100</f>
        <v>#NAME?</v>
      </c>
      <c r="H4550" s="199" t="e">
        <f t="shared" ca="1" si="576"/>
        <v>#NAME?</v>
      </c>
      <c r="I4550" s="152">
        <f t="shared" si="571"/>
        <v>0.26149937694399994</v>
      </c>
      <c r="J4550" s="152">
        <f t="shared" si="577"/>
        <v>4.9235016019277822E-5</v>
      </c>
      <c r="K4550" s="3" t="e">
        <f t="shared" ca="1" si="573"/>
        <v>#NAME?</v>
      </c>
      <c r="L4550" s="153" t="e">
        <f t="shared" ca="1" si="578"/>
        <v>#NAME?</v>
      </c>
      <c r="M4550" s="195" t="e">
        <f ca="1">_xll.BInterpol(cf!$A$2:$A$68,cf!$C$2:$C$68,params!B4550,"cubic")</f>
        <v>#NAME?</v>
      </c>
      <c r="N4550" s="195" t="e">
        <f ca="1">+_xll.BInterpol(#REF!,#REF!,params!B4550,"cubic")</f>
        <v>#NAME?</v>
      </c>
      <c r="O4550" s="153" t="e">
        <f t="shared" ca="1" si="574"/>
        <v>#NAME?</v>
      </c>
    </row>
    <row r="4551" spans="1:15">
      <c r="A4551">
        <v>4548</v>
      </c>
      <c r="B4551">
        <f t="shared" si="572"/>
        <v>18.192</v>
      </c>
      <c r="C4551" s="151" t="e">
        <f ca="1">+_xll.BInterpol(Boost!$R$6:$R$66,Boost!$AZ$6:$AZ$66,params!B4551,"cubic")</f>
        <v>#NAME?</v>
      </c>
      <c r="D4551" s="151" t="e">
        <f ca="1">+_xll.BInterpol(Boost!$R$6:$R$66,Boost!$AX$6:$AX$66,params!B4551,"cubic")</f>
        <v>#NAME?</v>
      </c>
      <c r="E4551" s="198" t="e">
        <f t="shared" ca="1" si="575"/>
        <v>#NAME?</v>
      </c>
      <c r="F4551" s="151" t="e">
        <f ca="1">+_xll.BInterpol(Boost!$R$6:$R$66,Boost!$AY$6:$AY$66,params!B4551,"cubic")</f>
        <v>#NAME?</v>
      </c>
      <c r="G4551" s="151" t="e">
        <f ca="1">_xll.BInterpol(cf!$A$2:$A$68,cf!$B$2:$B$68,params!B4551,"cubic")/100</f>
        <v>#NAME?</v>
      </c>
      <c r="H4551" s="199" t="e">
        <f t="shared" ca="1" si="576"/>
        <v>#NAME?</v>
      </c>
      <c r="I4551" s="152">
        <f t="shared" si="571"/>
        <v>0.26154860867779439</v>
      </c>
      <c r="J4551" s="152">
        <f t="shared" si="577"/>
        <v>4.9231733794452559E-5</v>
      </c>
      <c r="K4551" s="3" t="e">
        <f t="shared" ca="1" si="573"/>
        <v>#NAME?</v>
      </c>
      <c r="L4551" s="153" t="e">
        <f t="shared" ca="1" si="578"/>
        <v>#NAME?</v>
      </c>
      <c r="M4551" s="195" t="e">
        <f ca="1">_xll.BInterpol(cf!$A$2:$A$68,cf!$C$2:$C$68,params!B4551,"cubic")</f>
        <v>#NAME?</v>
      </c>
      <c r="N4551" s="195" t="e">
        <f ca="1">+_xll.BInterpol(#REF!,#REF!,params!B4551,"cubic")</f>
        <v>#NAME?</v>
      </c>
      <c r="O4551" s="153" t="e">
        <f t="shared" ca="1" si="574"/>
        <v>#NAME?</v>
      </c>
    </row>
    <row r="4552" spans="1:15">
      <c r="A4552">
        <v>4549</v>
      </c>
      <c r="B4552">
        <f t="shared" si="572"/>
        <v>18.196000000000002</v>
      </c>
      <c r="C4552" s="151" t="e">
        <f ca="1">+_xll.BInterpol(Boost!$R$6:$R$66,Boost!$AZ$6:$AZ$66,params!B4552,"cubic")</f>
        <v>#NAME?</v>
      </c>
      <c r="D4552" s="151" t="e">
        <f ca="1">+_xll.BInterpol(Boost!$R$6:$R$66,Boost!$AX$6:$AX$66,params!B4552,"cubic")</f>
        <v>#NAME?</v>
      </c>
      <c r="E4552" s="198" t="e">
        <f t="shared" ca="1" si="575"/>
        <v>#NAME?</v>
      </c>
      <c r="F4552" s="151" t="e">
        <f ca="1">+_xll.BInterpol(Boost!$R$6:$R$66,Boost!$AY$6:$AY$66,params!B4552,"cubic")</f>
        <v>#NAME?</v>
      </c>
      <c r="G4552" s="151" t="e">
        <f ca="1">_xll.BInterpol(cf!$A$2:$A$68,cf!$B$2:$B$68,params!B4552,"cubic")/100</f>
        <v>#NAME?</v>
      </c>
      <c r="H4552" s="199" t="e">
        <f t="shared" ca="1" si="576"/>
        <v>#NAME?</v>
      </c>
      <c r="I4552" s="152">
        <f t="shared" si="571"/>
        <v>0.26159783712958262</v>
      </c>
      <c r="J4552" s="152">
        <f t="shared" si="577"/>
        <v>4.922845178823021E-5</v>
      </c>
      <c r="K4552" s="3" t="e">
        <f t="shared" ca="1" si="573"/>
        <v>#NAME?</v>
      </c>
      <c r="L4552" s="153" t="e">
        <f t="shared" ca="1" si="578"/>
        <v>#NAME?</v>
      </c>
      <c r="M4552" s="195" t="e">
        <f ca="1">_xll.BInterpol(cf!$A$2:$A$68,cf!$C$2:$C$68,params!B4552,"cubic")</f>
        <v>#NAME?</v>
      </c>
      <c r="N4552" s="195" t="e">
        <f ca="1">+_xll.BInterpol(#REF!,#REF!,params!B4552,"cubic")</f>
        <v>#NAME?</v>
      </c>
      <c r="O4552" s="153" t="e">
        <f t="shared" ca="1" si="574"/>
        <v>#NAME?</v>
      </c>
    </row>
    <row r="4553" spans="1:15">
      <c r="A4553">
        <v>4550</v>
      </c>
      <c r="B4553">
        <f t="shared" si="572"/>
        <v>18.2</v>
      </c>
      <c r="C4553" s="151" t="e">
        <f ca="1">+_xll.BInterpol(Boost!$R$6:$R$66,Boost!$AZ$6:$AZ$66,params!B4553,"cubic")</f>
        <v>#NAME?</v>
      </c>
      <c r="D4553" s="151" t="e">
        <f ca="1">+_xll.BInterpol(Boost!$R$6:$R$66,Boost!$AX$6:$AX$66,params!B4553,"cubic")</f>
        <v>#NAME?</v>
      </c>
      <c r="E4553" s="198" t="e">
        <f t="shared" ca="1" si="575"/>
        <v>#NAME?</v>
      </c>
      <c r="F4553" s="151" t="e">
        <f ca="1">+_xll.BInterpol(Boost!$R$6:$R$66,Boost!$AY$6:$AY$66,params!B4553,"cubic")</f>
        <v>#NAME?</v>
      </c>
      <c r="G4553" s="151" t="e">
        <f ca="1">_xll.BInterpol(cf!$A$2:$A$68,cf!$B$2:$B$68,params!B4553,"cubic")/100</f>
        <v>#NAME?</v>
      </c>
      <c r="H4553" s="199" t="e">
        <f t="shared" ca="1" si="576"/>
        <v>#NAME?</v>
      </c>
      <c r="I4553" s="152">
        <f t="shared" si="571"/>
        <v>0.26164706229958334</v>
      </c>
      <c r="J4553" s="152">
        <f t="shared" si="577"/>
        <v>4.9225170000721796E-5</v>
      </c>
      <c r="K4553" s="3" t="e">
        <f t="shared" ca="1" si="573"/>
        <v>#NAME?</v>
      </c>
      <c r="L4553" s="153" t="e">
        <f t="shared" ca="1" si="578"/>
        <v>#NAME?</v>
      </c>
      <c r="M4553" s="195" t="e">
        <f ca="1">_xll.BInterpol(cf!$A$2:$A$68,cf!$C$2:$C$68,params!B4553,"cubic")</f>
        <v>#NAME?</v>
      </c>
      <c r="N4553" s="195" t="e">
        <f ca="1">+_xll.BInterpol(#REF!,#REF!,params!B4553,"cubic")</f>
        <v>#NAME?</v>
      </c>
      <c r="O4553" s="153" t="e">
        <f t="shared" ca="1" si="574"/>
        <v>#NAME?</v>
      </c>
    </row>
    <row r="4554" spans="1:15">
      <c r="A4554">
        <v>4551</v>
      </c>
      <c r="B4554">
        <f t="shared" si="572"/>
        <v>18.204000000000001</v>
      </c>
      <c r="C4554" s="151" t="e">
        <f ca="1">+_xll.BInterpol(Boost!$R$6:$R$66,Boost!$AZ$6:$AZ$66,params!B4554,"cubic")</f>
        <v>#NAME?</v>
      </c>
      <c r="D4554" s="151" t="e">
        <f ca="1">+_xll.BInterpol(Boost!$R$6:$R$66,Boost!$AX$6:$AX$66,params!B4554,"cubic")</f>
        <v>#NAME?</v>
      </c>
      <c r="E4554" s="198" t="e">
        <f t="shared" ca="1" si="575"/>
        <v>#NAME?</v>
      </c>
      <c r="F4554" s="151" t="e">
        <f ca="1">+_xll.BInterpol(Boost!$R$6:$R$66,Boost!$AY$6:$AY$66,params!B4554,"cubic")</f>
        <v>#NAME?</v>
      </c>
      <c r="G4554" s="151" t="e">
        <f ca="1">_xll.BInterpol(cf!$A$2:$A$68,cf!$B$2:$B$68,params!B4554,"cubic")/100</f>
        <v>#NAME?</v>
      </c>
      <c r="H4554" s="199" t="e">
        <f t="shared" ca="1" si="576"/>
        <v>#NAME?</v>
      </c>
      <c r="I4554" s="152">
        <f t="shared" si="571"/>
        <v>0.26169628418801549</v>
      </c>
      <c r="J4554" s="152">
        <f t="shared" si="577"/>
        <v>4.9221888432149363E-5</v>
      </c>
      <c r="K4554" s="3" t="e">
        <f t="shared" ca="1" si="573"/>
        <v>#NAME?</v>
      </c>
      <c r="L4554" s="153" t="e">
        <f t="shared" ca="1" si="578"/>
        <v>#NAME?</v>
      </c>
      <c r="M4554" s="195" t="e">
        <f ca="1">_xll.BInterpol(cf!$A$2:$A$68,cf!$C$2:$C$68,params!B4554,"cubic")</f>
        <v>#NAME?</v>
      </c>
      <c r="N4554" s="195" t="e">
        <f ca="1">+_xll.BInterpol(#REF!,#REF!,params!B4554,"cubic")</f>
        <v>#NAME?</v>
      </c>
      <c r="O4554" s="153" t="e">
        <f t="shared" ca="1" si="574"/>
        <v>#NAME?</v>
      </c>
    </row>
    <row r="4555" spans="1:15">
      <c r="A4555">
        <v>4552</v>
      </c>
      <c r="B4555">
        <f t="shared" si="572"/>
        <v>18.207999999999998</v>
      </c>
      <c r="C4555" s="151" t="e">
        <f ca="1">+_xll.BInterpol(Boost!$R$6:$R$66,Boost!$AZ$6:$AZ$66,params!B4555,"cubic")</f>
        <v>#NAME?</v>
      </c>
      <c r="D4555" s="151" t="e">
        <f ca="1">+_xll.BInterpol(Boost!$R$6:$R$66,Boost!$AX$6:$AX$66,params!B4555,"cubic")</f>
        <v>#NAME?</v>
      </c>
      <c r="E4555" s="198" t="e">
        <f t="shared" ca="1" si="575"/>
        <v>#NAME?</v>
      </c>
      <c r="F4555" s="151" t="e">
        <f ca="1">+_xll.BInterpol(Boost!$R$6:$R$66,Boost!$AY$6:$AY$66,params!B4555,"cubic")</f>
        <v>#NAME?</v>
      </c>
      <c r="G4555" s="151" t="e">
        <f ca="1">_xll.BInterpol(cf!$A$2:$A$68,cf!$B$2:$B$68,params!B4555,"cubic")/100</f>
        <v>#NAME?</v>
      </c>
      <c r="H4555" s="199" t="e">
        <f t="shared" ca="1" si="576"/>
        <v>#NAME?</v>
      </c>
      <c r="I4555" s="152">
        <f t="shared" si="571"/>
        <v>0.2617455027950979</v>
      </c>
      <c r="J4555" s="152">
        <f t="shared" si="577"/>
        <v>4.9218607082401888E-5</v>
      </c>
      <c r="K4555" s="3" t="e">
        <f t="shared" ca="1" si="573"/>
        <v>#NAME?</v>
      </c>
      <c r="L4555" s="153" t="e">
        <f t="shared" ca="1" si="578"/>
        <v>#NAME?</v>
      </c>
      <c r="M4555" s="195" t="e">
        <f ca="1">_xll.BInterpol(cf!$A$2:$A$68,cf!$C$2:$C$68,params!B4555,"cubic")</f>
        <v>#NAME?</v>
      </c>
      <c r="N4555" s="195" t="e">
        <f ca="1">+_xll.BInterpol(#REF!,#REF!,params!B4555,"cubic")</f>
        <v>#NAME?</v>
      </c>
      <c r="O4555" s="153" t="e">
        <f t="shared" ca="1" si="574"/>
        <v>#NAME?</v>
      </c>
    </row>
    <row r="4556" spans="1:15">
      <c r="A4556">
        <v>4553</v>
      </c>
      <c r="B4556">
        <f t="shared" si="572"/>
        <v>18.212</v>
      </c>
      <c r="C4556" s="151" t="e">
        <f ca="1">+_xll.BInterpol(Boost!$R$6:$R$66,Boost!$AZ$6:$AZ$66,params!B4556,"cubic")</f>
        <v>#NAME?</v>
      </c>
      <c r="D4556" s="151" t="e">
        <f ca="1">+_xll.BInterpol(Boost!$R$6:$R$66,Boost!$AX$6:$AX$66,params!B4556,"cubic")</f>
        <v>#NAME?</v>
      </c>
      <c r="E4556" s="198" t="e">
        <f t="shared" ca="1" si="575"/>
        <v>#NAME?</v>
      </c>
      <c r="F4556" s="151" t="e">
        <f ca="1">+_xll.BInterpol(Boost!$R$6:$R$66,Boost!$AY$6:$AY$66,params!B4556,"cubic")</f>
        <v>#NAME?</v>
      </c>
      <c r="G4556" s="151" t="e">
        <f ca="1">_xll.BInterpol(cf!$A$2:$A$68,cf!$B$2:$B$68,params!B4556,"cubic")/100</f>
        <v>#NAME?</v>
      </c>
      <c r="H4556" s="199" t="e">
        <f t="shared" ca="1" si="576"/>
        <v>#NAME?</v>
      </c>
      <c r="I4556" s="152">
        <f t="shared" si="571"/>
        <v>0.26179471812104915</v>
      </c>
      <c r="J4556" s="152">
        <f t="shared" si="577"/>
        <v>4.9215325951257327E-5</v>
      </c>
      <c r="K4556" s="3" t="e">
        <f t="shared" ca="1" si="573"/>
        <v>#NAME?</v>
      </c>
      <c r="L4556" s="153" t="e">
        <f t="shared" ca="1" si="578"/>
        <v>#NAME?</v>
      </c>
      <c r="M4556" s="195" t="e">
        <f ca="1">_xll.BInterpol(cf!$A$2:$A$68,cf!$C$2:$C$68,params!B4556,"cubic")</f>
        <v>#NAME?</v>
      </c>
      <c r="N4556" s="195" t="e">
        <f ca="1">+_xll.BInterpol(#REF!,#REF!,params!B4556,"cubic")</f>
        <v>#NAME?</v>
      </c>
      <c r="O4556" s="153" t="e">
        <f t="shared" ca="1" si="574"/>
        <v>#NAME?</v>
      </c>
    </row>
    <row r="4557" spans="1:15">
      <c r="A4557">
        <v>4554</v>
      </c>
      <c r="B4557">
        <f t="shared" si="572"/>
        <v>18.216000000000001</v>
      </c>
      <c r="C4557" s="151" t="e">
        <f ca="1">+_xll.BInterpol(Boost!$R$6:$R$66,Boost!$AZ$6:$AZ$66,params!B4557,"cubic")</f>
        <v>#NAME?</v>
      </c>
      <c r="D4557" s="151" t="e">
        <f ca="1">+_xll.BInterpol(Boost!$R$6:$R$66,Boost!$AX$6:$AX$66,params!B4557,"cubic")</f>
        <v>#NAME?</v>
      </c>
      <c r="E4557" s="198" t="e">
        <f t="shared" ca="1" si="575"/>
        <v>#NAME?</v>
      </c>
      <c r="F4557" s="151" t="e">
        <f ca="1">+_xll.BInterpol(Boost!$R$6:$R$66,Boost!$AY$6:$AY$66,params!B4557,"cubic")</f>
        <v>#NAME?</v>
      </c>
      <c r="G4557" s="151" t="e">
        <f ca="1">_xll.BInterpol(cf!$A$2:$A$68,cf!$B$2:$B$68,params!B4557,"cubic")/100</f>
        <v>#NAME?</v>
      </c>
      <c r="H4557" s="199" t="e">
        <f t="shared" ca="1" si="576"/>
        <v>#NAME?</v>
      </c>
      <c r="I4557" s="152">
        <f t="shared" si="571"/>
        <v>0.26184393016608798</v>
      </c>
      <c r="J4557" s="152">
        <f t="shared" si="577"/>
        <v>4.9212045038826702E-5</v>
      </c>
      <c r="K4557" s="3" t="e">
        <f t="shared" ca="1" si="573"/>
        <v>#NAME?</v>
      </c>
      <c r="L4557" s="153" t="e">
        <f t="shared" ca="1" si="578"/>
        <v>#NAME?</v>
      </c>
      <c r="M4557" s="195" t="e">
        <f ca="1">_xll.BInterpol(cf!$A$2:$A$68,cf!$C$2:$C$68,params!B4557,"cubic")</f>
        <v>#NAME?</v>
      </c>
      <c r="N4557" s="195" t="e">
        <f ca="1">+_xll.BInterpol(#REF!,#REF!,params!B4557,"cubic")</f>
        <v>#NAME?</v>
      </c>
      <c r="O4557" s="153" t="e">
        <f t="shared" ca="1" si="574"/>
        <v>#NAME?</v>
      </c>
    </row>
    <row r="4558" spans="1:15">
      <c r="A4558">
        <v>4555</v>
      </c>
      <c r="B4558">
        <f t="shared" si="572"/>
        <v>18.22</v>
      </c>
      <c r="C4558" s="151" t="e">
        <f ca="1">+_xll.BInterpol(Boost!$R$6:$R$66,Boost!$AZ$6:$AZ$66,params!B4558,"cubic")</f>
        <v>#NAME?</v>
      </c>
      <c r="D4558" s="151" t="e">
        <f ca="1">+_xll.BInterpol(Boost!$R$6:$R$66,Boost!$AX$6:$AX$66,params!B4558,"cubic")</f>
        <v>#NAME?</v>
      </c>
      <c r="E4558" s="198" t="e">
        <f t="shared" ca="1" si="575"/>
        <v>#NAME?</v>
      </c>
      <c r="F4558" s="151" t="e">
        <f ca="1">+_xll.BInterpol(Boost!$R$6:$R$66,Boost!$AY$6:$AY$66,params!B4558,"cubic")</f>
        <v>#NAME?</v>
      </c>
      <c r="G4558" s="151" t="e">
        <f ca="1">_xll.BInterpol(cf!$A$2:$A$68,cf!$B$2:$B$68,params!B4558,"cubic")/100</f>
        <v>#NAME?</v>
      </c>
      <c r="H4558" s="199" t="e">
        <f t="shared" ca="1" si="576"/>
        <v>#NAME?</v>
      </c>
      <c r="I4558" s="152">
        <f t="shared" si="571"/>
        <v>0.2618931389304332</v>
      </c>
      <c r="J4558" s="152">
        <f t="shared" si="577"/>
        <v>4.9208764345221034E-5</v>
      </c>
      <c r="K4558" s="3" t="e">
        <f t="shared" ca="1" si="573"/>
        <v>#NAME?</v>
      </c>
      <c r="L4558" s="153" t="e">
        <f t="shared" ca="1" si="578"/>
        <v>#NAME?</v>
      </c>
      <c r="M4558" s="195" t="e">
        <f ca="1">_xll.BInterpol(cf!$A$2:$A$68,cf!$C$2:$C$68,params!B4558,"cubic")</f>
        <v>#NAME?</v>
      </c>
      <c r="N4558" s="195" t="e">
        <f ca="1">+_xll.BInterpol(#REF!,#REF!,params!B4558,"cubic")</f>
        <v>#NAME?</v>
      </c>
      <c r="O4558" s="153" t="e">
        <f t="shared" ca="1" si="574"/>
        <v>#NAME?</v>
      </c>
    </row>
    <row r="4559" spans="1:15">
      <c r="A4559">
        <v>4556</v>
      </c>
      <c r="B4559">
        <f t="shared" si="572"/>
        <v>18.224</v>
      </c>
      <c r="C4559" s="151" t="e">
        <f ca="1">+_xll.BInterpol(Boost!$R$6:$R$66,Boost!$AZ$6:$AZ$66,params!B4559,"cubic")</f>
        <v>#NAME?</v>
      </c>
      <c r="D4559" s="151" t="e">
        <f ca="1">+_xll.BInterpol(Boost!$R$6:$R$66,Boost!$AX$6:$AX$66,params!B4559,"cubic")</f>
        <v>#NAME?</v>
      </c>
      <c r="E4559" s="198" t="e">
        <f t="shared" ca="1" si="575"/>
        <v>#NAME?</v>
      </c>
      <c r="F4559" s="151" t="e">
        <f ca="1">+_xll.BInterpol(Boost!$R$6:$R$66,Boost!$AY$6:$AY$66,params!B4559,"cubic")</f>
        <v>#NAME?</v>
      </c>
      <c r="G4559" s="151" t="e">
        <f ca="1">_xll.BInterpol(cf!$A$2:$A$68,cf!$B$2:$B$68,params!B4559,"cubic")/100</f>
        <v>#NAME?</v>
      </c>
      <c r="H4559" s="199" t="e">
        <f t="shared" ca="1" si="576"/>
        <v>#NAME?</v>
      </c>
      <c r="I4559" s="152">
        <f t="shared" si="571"/>
        <v>0.26194234441430353</v>
      </c>
      <c r="J4559" s="152">
        <f t="shared" si="577"/>
        <v>4.9205483870329303E-5</v>
      </c>
      <c r="K4559" s="3" t="e">
        <f t="shared" ca="1" si="573"/>
        <v>#NAME?</v>
      </c>
      <c r="L4559" s="153" t="e">
        <f t="shared" ca="1" si="578"/>
        <v>#NAME?</v>
      </c>
      <c r="M4559" s="195" t="e">
        <f ca="1">_xll.BInterpol(cf!$A$2:$A$68,cf!$C$2:$C$68,params!B4559,"cubic")</f>
        <v>#NAME?</v>
      </c>
      <c r="N4559" s="195" t="e">
        <f ca="1">+_xll.BInterpol(#REF!,#REF!,params!B4559,"cubic")</f>
        <v>#NAME?</v>
      </c>
      <c r="O4559" s="153" t="e">
        <f t="shared" ca="1" si="574"/>
        <v>#NAME?</v>
      </c>
    </row>
    <row r="4560" spans="1:15">
      <c r="A4560">
        <v>4557</v>
      </c>
      <c r="B4560">
        <f t="shared" si="572"/>
        <v>18.228000000000002</v>
      </c>
      <c r="C4560" s="151" t="e">
        <f ca="1">+_xll.BInterpol(Boost!$R$6:$R$66,Boost!$AZ$6:$AZ$66,params!B4560,"cubic")</f>
        <v>#NAME?</v>
      </c>
      <c r="D4560" s="151" t="e">
        <f ca="1">+_xll.BInterpol(Boost!$R$6:$R$66,Boost!$AX$6:$AX$66,params!B4560,"cubic")</f>
        <v>#NAME?</v>
      </c>
      <c r="E4560" s="198" t="e">
        <f t="shared" ca="1" si="575"/>
        <v>#NAME?</v>
      </c>
      <c r="F4560" s="151" t="e">
        <f ca="1">+_xll.BInterpol(Boost!$R$6:$R$66,Boost!$AY$6:$AY$66,params!B4560,"cubic")</f>
        <v>#NAME?</v>
      </c>
      <c r="G4560" s="151" t="e">
        <f ca="1">_xll.BInterpol(cf!$A$2:$A$68,cf!$B$2:$B$68,params!B4560,"cubic")/100</f>
        <v>#NAME?</v>
      </c>
      <c r="H4560" s="199" t="e">
        <f t="shared" ca="1" si="576"/>
        <v>#NAME?</v>
      </c>
      <c r="I4560" s="152">
        <f t="shared" ref="I4560:I4623" si="579">1-EXP($R$5*-1*B4560/(1-$R$6))</f>
        <v>0.26199154661791757</v>
      </c>
      <c r="J4560" s="152">
        <f t="shared" si="577"/>
        <v>4.9202203614040485E-5</v>
      </c>
      <c r="K4560" s="3" t="e">
        <f t="shared" ca="1" si="573"/>
        <v>#NAME?</v>
      </c>
      <c r="L4560" s="153" t="e">
        <f t="shared" ca="1" si="578"/>
        <v>#NAME?</v>
      </c>
      <c r="M4560" s="195" t="e">
        <f ca="1">_xll.BInterpol(cf!$A$2:$A$68,cf!$C$2:$C$68,params!B4560,"cubic")</f>
        <v>#NAME?</v>
      </c>
      <c r="N4560" s="195" t="e">
        <f ca="1">+_xll.BInterpol(#REF!,#REF!,params!B4560,"cubic")</f>
        <v>#NAME?</v>
      </c>
      <c r="O4560" s="153" t="e">
        <f t="shared" ca="1" si="574"/>
        <v>#NAME?</v>
      </c>
    </row>
    <row r="4561" spans="1:15">
      <c r="A4561">
        <v>4558</v>
      </c>
      <c r="B4561">
        <f t="shared" si="572"/>
        <v>18.231999999999999</v>
      </c>
      <c r="C4561" s="151" t="e">
        <f ca="1">+_xll.BInterpol(Boost!$R$6:$R$66,Boost!$AZ$6:$AZ$66,params!B4561,"cubic")</f>
        <v>#NAME?</v>
      </c>
      <c r="D4561" s="151" t="e">
        <f ca="1">+_xll.BInterpol(Boost!$R$6:$R$66,Boost!$AX$6:$AX$66,params!B4561,"cubic")</f>
        <v>#NAME?</v>
      </c>
      <c r="E4561" s="198" t="e">
        <f t="shared" ca="1" si="575"/>
        <v>#NAME?</v>
      </c>
      <c r="F4561" s="151" t="e">
        <f ca="1">+_xll.BInterpol(Boost!$R$6:$R$66,Boost!$AY$6:$AY$66,params!B4561,"cubic")</f>
        <v>#NAME?</v>
      </c>
      <c r="G4561" s="151" t="e">
        <f ca="1">_xll.BInterpol(cf!$A$2:$A$68,cf!$B$2:$B$68,params!B4561,"cubic")/100</f>
        <v>#NAME?</v>
      </c>
      <c r="H4561" s="199" t="e">
        <f t="shared" ca="1" si="576"/>
        <v>#NAME?</v>
      </c>
      <c r="I4561" s="152">
        <f t="shared" si="579"/>
        <v>0.26204074554149404</v>
      </c>
      <c r="J4561" s="152">
        <f t="shared" si="577"/>
        <v>4.9198923576465603E-5</v>
      </c>
      <c r="K4561" s="3" t="e">
        <f t="shared" ca="1" si="573"/>
        <v>#NAME?</v>
      </c>
      <c r="L4561" s="153" t="e">
        <f t="shared" ca="1" si="578"/>
        <v>#NAME?</v>
      </c>
      <c r="M4561" s="195" t="e">
        <f ca="1">_xll.BInterpol(cf!$A$2:$A$68,cf!$C$2:$C$68,params!B4561,"cubic")</f>
        <v>#NAME?</v>
      </c>
      <c r="N4561" s="195" t="e">
        <f ca="1">+_xll.BInterpol(#REF!,#REF!,params!B4561,"cubic")</f>
        <v>#NAME?</v>
      </c>
      <c r="O4561" s="153" t="e">
        <f t="shared" ca="1" si="574"/>
        <v>#NAME?</v>
      </c>
    </row>
    <row r="4562" spans="1:15">
      <c r="A4562">
        <v>4559</v>
      </c>
      <c r="B4562">
        <f t="shared" si="572"/>
        <v>18.236000000000001</v>
      </c>
      <c r="C4562" s="151" t="e">
        <f ca="1">+_xll.BInterpol(Boost!$R$6:$R$66,Boost!$AZ$6:$AZ$66,params!B4562,"cubic")</f>
        <v>#NAME?</v>
      </c>
      <c r="D4562" s="151" t="e">
        <f ca="1">+_xll.BInterpol(Boost!$R$6:$R$66,Boost!$AX$6:$AX$66,params!B4562,"cubic")</f>
        <v>#NAME?</v>
      </c>
      <c r="E4562" s="198" t="e">
        <f t="shared" ca="1" si="575"/>
        <v>#NAME?</v>
      </c>
      <c r="F4562" s="151" t="e">
        <f ca="1">+_xll.BInterpol(Boost!$R$6:$R$66,Boost!$AY$6:$AY$66,params!B4562,"cubic")</f>
        <v>#NAME?</v>
      </c>
      <c r="G4562" s="151" t="e">
        <f ca="1">_xll.BInterpol(cf!$A$2:$A$68,cf!$B$2:$B$68,params!B4562,"cubic")/100</f>
        <v>#NAME?</v>
      </c>
      <c r="H4562" s="199" t="e">
        <f t="shared" ca="1" si="576"/>
        <v>#NAME?</v>
      </c>
      <c r="I4562" s="152">
        <f t="shared" si="579"/>
        <v>0.26208994118525153</v>
      </c>
      <c r="J4562" s="152">
        <f t="shared" si="577"/>
        <v>4.9195643757493634E-5</v>
      </c>
      <c r="K4562" s="3" t="e">
        <f t="shared" ca="1" si="573"/>
        <v>#NAME?</v>
      </c>
      <c r="L4562" s="153" t="e">
        <f t="shared" ca="1" si="578"/>
        <v>#NAME?</v>
      </c>
      <c r="M4562" s="195" t="e">
        <f ca="1">_xll.BInterpol(cf!$A$2:$A$68,cf!$C$2:$C$68,params!B4562,"cubic")</f>
        <v>#NAME?</v>
      </c>
      <c r="N4562" s="195" t="e">
        <f ca="1">+_xll.BInterpol(#REF!,#REF!,params!B4562,"cubic")</f>
        <v>#NAME?</v>
      </c>
      <c r="O4562" s="153" t="e">
        <f t="shared" ca="1" si="574"/>
        <v>#NAME?</v>
      </c>
    </row>
    <row r="4563" spans="1:15">
      <c r="A4563">
        <v>4560</v>
      </c>
      <c r="B4563">
        <f t="shared" si="572"/>
        <v>18.239999999999998</v>
      </c>
      <c r="C4563" s="151" t="e">
        <f ca="1">+_xll.BInterpol(Boost!$R$6:$R$66,Boost!$AZ$6:$AZ$66,params!B4563,"cubic")</f>
        <v>#NAME?</v>
      </c>
      <c r="D4563" s="151" t="e">
        <f ca="1">+_xll.BInterpol(Boost!$R$6:$R$66,Boost!$AX$6:$AX$66,params!B4563,"cubic")</f>
        <v>#NAME?</v>
      </c>
      <c r="E4563" s="198" t="e">
        <f t="shared" ca="1" si="575"/>
        <v>#NAME?</v>
      </c>
      <c r="F4563" s="151" t="e">
        <f ca="1">+_xll.BInterpol(Boost!$R$6:$R$66,Boost!$AY$6:$AY$66,params!B4563,"cubic")</f>
        <v>#NAME?</v>
      </c>
      <c r="G4563" s="151" t="e">
        <f ca="1">_xll.BInterpol(cf!$A$2:$A$68,cf!$B$2:$B$68,params!B4563,"cubic")/100</f>
        <v>#NAME?</v>
      </c>
      <c r="H4563" s="199" t="e">
        <f t="shared" ca="1" si="576"/>
        <v>#NAME?</v>
      </c>
      <c r="I4563" s="152">
        <f t="shared" si="579"/>
        <v>0.26213913354940888</v>
      </c>
      <c r="J4563" s="152">
        <f t="shared" si="577"/>
        <v>4.9192364157346624E-5</v>
      </c>
      <c r="K4563" s="3" t="e">
        <f t="shared" ca="1" si="573"/>
        <v>#NAME?</v>
      </c>
      <c r="L4563" s="153" t="e">
        <f t="shared" ca="1" si="578"/>
        <v>#NAME?</v>
      </c>
      <c r="M4563" s="195" t="e">
        <f ca="1">_xll.BInterpol(cf!$A$2:$A$68,cf!$C$2:$C$68,params!B4563,"cubic")</f>
        <v>#NAME?</v>
      </c>
      <c r="N4563" s="195" t="e">
        <f ca="1">+_xll.BInterpol(#REF!,#REF!,params!B4563,"cubic")</f>
        <v>#NAME?</v>
      </c>
      <c r="O4563" s="153" t="e">
        <f t="shared" ca="1" si="574"/>
        <v>#NAME?</v>
      </c>
    </row>
    <row r="4564" spans="1:15">
      <c r="A4564">
        <v>4561</v>
      </c>
      <c r="B4564">
        <f t="shared" si="572"/>
        <v>18.244</v>
      </c>
      <c r="C4564" s="151" t="e">
        <f ca="1">+_xll.BInterpol(Boost!$R$6:$R$66,Boost!$AZ$6:$AZ$66,params!B4564,"cubic")</f>
        <v>#NAME?</v>
      </c>
      <c r="D4564" s="151" t="e">
        <f ca="1">+_xll.BInterpol(Boost!$R$6:$R$66,Boost!$AX$6:$AX$66,params!B4564,"cubic")</f>
        <v>#NAME?</v>
      </c>
      <c r="E4564" s="198" t="e">
        <f t="shared" ca="1" si="575"/>
        <v>#NAME?</v>
      </c>
      <c r="F4564" s="151" t="e">
        <f ca="1">+_xll.BInterpol(Boost!$R$6:$R$66,Boost!$AY$6:$AY$66,params!B4564,"cubic")</f>
        <v>#NAME?</v>
      </c>
      <c r="G4564" s="151" t="e">
        <f ca="1">_xll.BInterpol(cf!$A$2:$A$68,cf!$B$2:$B$68,params!B4564,"cubic")/100</f>
        <v>#NAME?</v>
      </c>
      <c r="H4564" s="199" t="e">
        <f t="shared" ca="1" si="576"/>
        <v>#NAME?</v>
      </c>
      <c r="I4564" s="152">
        <f t="shared" si="579"/>
        <v>0.26218832263418446</v>
      </c>
      <c r="J4564" s="152">
        <f t="shared" si="577"/>
        <v>4.9189084775580483E-5</v>
      </c>
      <c r="K4564" s="3" t="e">
        <f t="shared" ca="1" si="573"/>
        <v>#NAME?</v>
      </c>
      <c r="L4564" s="153" t="e">
        <f t="shared" ca="1" si="578"/>
        <v>#NAME?</v>
      </c>
      <c r="M4564" s="195" t="e">
        <f ca="1">_xll.BInterpol(cf!$A$2:$A$68,cf!$C$2:$C$68,params!B4564,"cubic")</f>
        <v>#NAME?</v>
      </c>
      <c r="N4564" s="195" t="e">
        <f ca="1">+_xll.BInterpol(#REF!,#REF!,params!B4564,"cubic")</f>
        <v>#NAME?</v>
      </c>
      <c r="O4564" s="153" t="e">
        <f t="shared" ca="1" si="574"/>
        <v>#NAME?</v>
      </c>
    </row>
    <row r="4565" spans="1:15">
      <c r="A4565">
        <v>4562</v>
      </c>
      <c r="B4565">
        <f t="shared" si="572"/>
        <v>18.248000000000001</v>
      </c>
      <c r="C4565" s="151" t="e">
        <f ca="1">+_xll.BInterpol(Boost!$R$6:$R$66,Boost!$AZ$6:$AZ$66,params!B4565,"cubic")</f>
        <v>#NAME?</v>
      </c>
      <c r="D4565" s="151" t="e">
        <f ca="1">+_xll.BInterpol(Boost!$R$6:$R$66,Boost!$AX$6:$AX$66,params!B4565,"cubic")</f>
        <v>#NAME?</v>
      </c>
      <c r="E4565" s="198" t="e">
        <f t="shared" ca="1" si="575"/>
        <v>#NAME?</v>
      </c>
      <c r="F4565" s="151" t="e">
        <f ca="1">+_xll.BInterpol(Boost!$R$6:$R$66,Boost!$AY$6:$AY$66,params!B4565,"cubic")</f>
        <v>#NAME?</v>
      </c>
      <c r="G4565" s="151" t="e">
        <f ca="1">_xll.BInterpol(cf!$A$2:$A$68,cf!$B$2:$B$68,params!B4565,"cubic")/100</f>
        <v>#NAME?</v>
      </c>
      <c r="H4565" s="199" t="e">
        <f t="shared" ca="1" si="576"/>
        <v>#NAME?</v>
      </c>
      <c r="I4565" s="152">
        <f t="shared" si="579"/>
        <v>0.26223750843979721</v>
      </c>
      <c r="J4565" s="152">
        <f t="shared" si="577"/>
        <v>4.9185805612750322E-5</v>
      </c>
      <c r="K4565" s="3" t="e">
        <f t="shared" ca="1" si="573"/>
        <v>#NAME?</v>
      </c>
      <c r="L4565" s="153" t="e">
        <f t="shared" ca="1" si="578"/>
        <v>#NAME?</v>
      </c>
      <c r="M4565" s="195" t="e">
        <f ca="1">_xll.BInterpol(cf!$A$2:$A$68,cf!$C$2:$C$68,params!B4565,"cubic")</f>
        <v>#NAME?</v>
      </c>
      <c r="N4565" s="195" t="e">
        <f ca="1">+_xll.BInterpol(#REF!,#REF!,params!B4565,"cubic")</f>
        <v>#NAME?</v>
      </c>
      <c r="O4565" s="153" t="e">
        <f t="shared" ca="1" si="574"/>
        <v>#NAME?</v>
      </c>
    </row>
    <row r="4566" spans="1:15">
      <c r="A4566">
        <v>4563</v>
      </c>
      <c r="B4566">
        <f t="shared" si="572"/>
        <v>18.251999999999999</v>
      </c>
      <c r="C4566" s="151" t="e">
        <f ca="1">+_xll.BInterpol(Boost!$R$6:$R$66,Boost!$AZ$6:$AZ$66,params!B4566,"cubic")</f>
        <v>#NAME?</v>
      </c>
      <c r="D4566" s="151" t="e">
        <f ca="1">+_xll.BInterpol(Boost!$R$6:$R$66,Boost!$AX$6:$AX$66,params!B4566,"cubic")</f>
        <v>#NAME?</v>
      </c>
      <c r="E4566" s="198" t="e">
        <f t="shared" ca="1" si="575"/>
        <v>#NAME?</v>
      </c>
      <c r="F4566" s="151" t="e">
        <f ca="1">+_xll.BInterpol(Boost!$R$6:$R$66,Boost!$AY$6:$AY$66,params!B4566,"cubic")</f>
        <v>#NAME?</v>
      </c>
      <c r="G4566" s="151" t="e">
        <f ca="1">_xll.BInterpol(cf!$A$2:$A$68,cf!$B$2:$B$68,params!B4566,"cubic")/100</f>
        <v>#NAME?</v>
      </c>
      <c r="H4566" s="199" t="e">
        <f t="shared" ca="1" si="576"/>
        <v>#NAME?</v>
      </c>
      <c r="I4566" s="152">
        <f t="shared" si="579"/>
        <v>0.2622866909664654</v>
      </c>
      <c r="J4566" s="152">
        <f t="shared" si="577"/>
        <v>4.9182526668190008E-5</v>
      </c>
      <c r="K4566" s="3" t="e">
        <f t="shared" ca="1" si="573"/>
        <v>#NAME?</v>
      </c>
      <c r="L4566" s="153" t="e">
        <f t="shared" ca="1" si="578"/>
        <v>#NAME?</v>
      </c>
      <c r="M4566" s="195" t="e">
        <f ca="1">_xll.BInterpol(cf!$A$2:$A$68,cf!$C$2:$C$68,params!B4566,"cubic")</f>
        <v>#NAME?</v>
      </c>
      <c r="N4566" s="195" t="e">
        <f ca="1">+_xll.BInterpol(#REF!,#REF!,params!B4566,"cubic")</f>
        <v>#NAME?</v>
      </c>
      <c r="O4566" s="153" t="e">
        <f t="shared" ca="1" si="574"/>
        <v>#NAME?</v>
      </c>
    </row>
    <row r="4567" spans="1:15">
      <c r="A4567">
        <v>4564</v>
      </c>
      <c r="B4567">
        <f t="shared" si="572"/>
        <v>18.256</v>
      </c>
      <c r="C4567" s="151" t="e">
        <f ca="1">+_xll.BInterpol(Boost!$R$6:$R$66,Boost!$AZ$6:$AZ$66,params!B4567,"cubic")</f>
        <v>#NAME?</v>
      </c>
      <c r="D4567" s="151" t="e">
        <f ca="1">+_xll.BInterpol(Boost!$R$6:$R$66,Boost!$AX$6:$AX$66,params!B4567,"cubic")</f>
        <v>#NAME?</v>
      </c>
      <c r="E4567" s="198" t="e">
        <f t="shared" ca="1" si="575"/>
        <v>#NAME?</v>
      </c>
      <c r="F4567" s="151" t="e">
        <f ca="1">+_xll.BInterpol(Boost!$R$6:$R$66,Boost!$AY$6:$AY$66,params!B4567,"cubic")</f>
        <v>#NAME?</v>
      </c>
      <c r="G4567" s="151" t="e">
        <f ca="1">_xll.BInterpol(cf!$A$2:$A$68,cf!$B$2:$B$68,params!B4567,"cubic")/100</f>
        <v>#NAME?</v>
      </c>
      <c r="H4567" s="199" t="e">
        <f t="shared" ca="1" si="576"/>
        <v>#NAME?</v>
      </c>
      <c r="I4567" s="152">
        <f t="shared" si="579"/>
        <v>0.26233587021440785</v>
      </c>
      <c r="J4567" s="152">
        <f t="shared" si="577"/>
        <v>4.9179247942454651E-5</v>
      </c>
      <c r="K4567" s="3" t="e">
        <f t="shared" ca="1" si="573"/>
        <v>#NAME?</v>
      </c>
      <c r="L4567" s="153" t="e">
        <f t="shared" ca="1" si="578"/>
        <v>#NAME?</v>
      </c>
      <c r="M4567" s="195" t="e">
        <f ca="1">_xll.BInterpol(cf!$A$2:$A$68,cf!$C$2:$C$68,params!B4567,"cubic")</f>
        <v>#NAME?</v>
      </c>
      <c r="N4567" s="195" t="e">
        <f ca="1">+_xll.BInterpol(#REF!,#REF!,params!B4567,"cubic")</f>
        <v>#NAME?</v>
      </c>
      <c r="O4567" s="153" t="e">
        <f t="shared" ca="1" si="574"/>
        <v>#NAME?</v>
      </c>
    </row>
    <row r="4568" spans="1:15">
      <c r="A4568">
        <v>4565</v>
      </c>
      <c r="B4568">
        <f t="shared" si="572"/>
        <v>18.260000000000002</v>
      </c>
      <c r="C4568" s="151" t="e">
        <f ca="1">+_xll.BInterpol(Boost!$R$6:$R$66,Boost!$AZ$6:$AZ$66,params!B4568,"cubic")</f>
        <v>#NAME?</v>
      </c>
      <c r="D4568" s="151" t="e">
        <f ca="1">+_xll.BInterpol(Boost!$R$6:$R$66,Boost!$AX$6:$AX$66,params!B4568,"cubic")</f>
        <v>#NAME?</v>
      </c>
      <c r="E4568" s="198" t="e">
        <f t="shared" ca="1" si="575"/>
        <v>#NAME?</v>
      </c>
      <c r="F4568" s="151" t="e">
        <f ca="1">+_xll.BInterpol(Boost!$R$6:$R$66,Boost!$AY$6:$AY$66,params!B4568,"cubic")</f>
        <v>#NAME?</v>
      </c>
      <c r="G4568" s="151" t="e">
        <f ca="1">_xll.BInterpol(cf!$A$2:$A$68,cf!$B$2:$B$68,params!B4568,"cubic")/100</f>
        <v>#NAME?</v>
      </c>
      <c r="H4568" s="199" t="e">
        <f t="shared" ca="1" si="576"/>
        <v>#NAME?</v>
      </c>
      <c r="I4568" s="152">
        <f t="shared" si="579"/>
        <v>0.26238504618384295</v>
      </c>
      <c r="J4568" s="152">
        <f t="shared" si="577"/>
        <v>4.9175969435100164E-5</v>
      </c>
      <c r="K4568" s="3" t="e">
        <f t="shared" ca="1" si="573"/>
        <v>#NAME?</v>
      </c>
      <c r="L4568" s="153" t="e">
        <f t="shared" ca="1" si="578"/>
        <v>#NAME?</v>
      </c>
      <c r="M4568" s="195" t="e">
        <f ca="1">_xll.BInterpol(cf!$A$2:$A$68,cf!$C$2:$C$68,params!B4568,"cubic")</f>
        <v>#NAME?</v>
      </c>
      <c r="N4568" s="195" t="e">
        <f ca="1">+_xll.BInterpol(#REF!,#REF!,params!B4568,"cubic")</f>
        <v>#NAME?</v>
      </c>
      <c r="O4568" s="153" t="e">
        <f t="shared" ca="1" si="574"/>
        <v>#NAME?</v>
      </c>
    </row>
    <row r="4569" spans="1:15">
      <c r="A4569">
        <v>4566</v>
      </c>
      <c r="B4569">
        <f t="shared" si="572"/>
        <v>18.263999999999999</v>
      </c>
      <c r="C4569" s="151" t="e">
        <f ca="1">+_xll.BInterpol(Boost!$R$6:$R$66,Boost!$AZ$6:$AZ$66,params!B4569,"cubic")</f>
        <v>#NAME?</v>
      </c>
      <c r="D4569" s="151" t="e">
        <f ca="1">+_xll.BInterpol(Boost!$R$6:$R$66,Boost!$AX$6:$AX$66,params!B4569,"cubic")</f>
        <v>#NAME?</v>
      </c>
      <c r="E4569" s="198" t="e">
        <f t="shared" ca="1" si="575"/>
        <v>#NAME?</v>
      </c>
      <c r="F4569" s="151" t="e">
        <f ca="1">+_xll.BInterpol(Boost!$R$6:$R$66,Boost!$AY$6:$AY$66,params!B4569,"cubic")</f>
        <v>#NAME?</v>
      </c>
      <c r="G4569" s="151" t="e">
        <f ca="1">_xll.BInterpol(cf!$A$2:$A$68,cf!$B$2:$B$68,params!B4569,"cubic")/100</f>
        <v>#NAME?</v>
      </c>
      <c r="H4569" s="199" t="e">
        <f t="shared" ca="1" si="576"/>
        <v>#NAME?</v>
      </c>
      <c r="I4569" s="152">
        <f t="shared" si="579"/>
        <v>0.26243421887498952</v>
      </c>
      <c r="J4569" s="152">
        <f t="shared" si="577"/>
        <v>4.9172691146570635E-5</v>
      </c>
      <c r="K4569" s="3" t="e">
        <f t="shared" ca="1" si="573"/>
        <v>#NAME?</v>
      </c>
      <c r="L4569" s="153" t="e">
        <f t="shared" ca="1" si="578"/>
        <v>#NAME?</v>
      </c>
      <c r="M4569" s="195" t="e">
        <f ca="1">_xll.BInterpol(cf!$A$2:$A$68,cf!$C$2:$C$68,params!B4569,"cubic")</f>
        <v>#NAME?</v>
      </c>
      <c r="N4569" s="195" t="e">
        <f ca="1">+_xll.BInterpol(#REF!,#REF!,params!B4569,"cubic")</f>
        <v>#NAME?</v>
      </c>
      <c r="O4569" s="153" t="e">
        <f t="shared" ca="1" si="574"/>
        <v>#NAME?</v>
      </c>
    </row>
    <row r="4570" spans="1:15">
      <c r="A4570">
        <v>4567</v>
      </c>
      <c r="B4570">
        <f t="shared" si="572"/>
        <v>18.268000000000001</v>
      </c>
      <c r="C4570" s="151" t="e">
        <f ca="1">+_xll.BInterpol(Boost!$R$6:$R$66,Boost!$AZ$6:$AZ$66,params!B4570,"cubic")</f>
        <v>#NAME?</v>
      </c>
      <c r="D4570" s="151" t="e">
        <f ca="1">+_xll.BInterpol(Boost!$R$6:$R$66,Boost!$AX$6:$AX$66,params!B4570,"cubic")</f>
        <v>#NAME?</v>
      </c>
      <c r="E4570" s="198" t="e">
        <f t="shared" ca="1" si="575"/>
        <v>#NAME?</v>
      </c>
      <c r="F4570" s="151" t="e">
        <f ca="1">+_xll.BInterpol(Boost!$R$6:$R$66,Boost!$AY$6:$AY$66,params!B4570,"cubic")</f>
        <v>#NAME?</v>
      </c>
      <c r="G4570" s="151" t="e">
        <f ca="1">_xll.BInterpol(cf!$A$2:$A$68,cf!$B$2:$B$68,params!B4570,"cubic")/100</f>
        <v>#NAME?</v>
      </c>
      <c r="H4570" s="199" t="e">
        <f t="shared" ca="1" si="576"/>
        <v>#NAME?</v>
      </c>
      <c r="I4570" s="152">
        <f t="shared" si="579"/>
        <v>0.26248338828806583</v>
      </c>
      <c r="J4570" s="152">
        <f t="shared" si="577"/>
        <v>4.9169413076310953E-5</v>
      </c>
      <c r="K4570" s="3" t="e">
        <f t="shared" ca="1" si="573"/>
        <v>#NAME?</v>
      </c>
      <c r="L4570" s="153" t="e">
        <f t="shared" ca="1" si="578"/>
        <v>#NAME?</v>
      </c>
      <c r="M4570" s="195" t="e">
        <f ca="1">_xll.BInterpol(cf!$A$2:$A$68,cf!$C$2:$C$68,params!B4570,"cubic")</f>
        <v>#NAME?</v>
      </c>
      <c r="N4570" s="195" t="e">
        <f ca="1">+_xll.BInterpol(#REF!,#REF!,params!B4570,"cubic")</f>
        <v>#NAME?</v>
      </c>
      <c r="O4570" s="153" t="e">
        <f t="shared" ca="1" si="574"/>
        <v>#NAME?</v>
      </c>
    </row>
    <row r="4571" spans="1:15">
      <c r="A4571">
        <v>4568</v>
      </c>
      <c r="B4571">
        <f t="shared" si="572"/>
        <v>18.271999999999998</v>
      </c>
      <c r="C4571" s="151" t="e">
        <f ca="1">+_xll.BInterpol(Boost!$R$6:$R$66,Boost!$AZ$6:$AZ$66,params!B4571,"cubic")</f>
        <v>#NAME?</v>
      </c>
      <c r="D4571" s="151" t="e">
        <f ca="1">+_xll.BInterpol(Boost!$R$6:$R$66,Boost!$AX$6:$AX$66,params!B4571,"cubic")</f>
        <v>#NAME?</v>
      </c>
      <c r="E4571" s="198" t="e">
        <f t="shared" ca="1" si="575"/>
        <v>#NAME?</v>
      </c>
      <c r="F4571" s="151" t="e">
        <f ca="1">+_xll.BInterpol(Boost!$R$6:$R$66,Boost!$AY$6:$AY$66,params!B4571,"cubic")</f>
        <v>#NAME?</v>
      </c>
      <c r="G4571" s="151" t="e">
        <f ca="1">_xll.BInterpol(cf!$A$2:$A$68,cf!$B$2:$B$68,params!B4571,"cubic")/100</f>
        <v>#NAME?</v>
      </c>
      <c r="H4571" s="199" t="e">
        <f t="shared" ca="1" si="576"/>
        <v>#NAME?</v>
      </c>
      <c r="I4571" s="152">
        <f t="shared" si="579"/>
        <v>0.2625325544232906</v>
      </c>
      <c r="J4571" s="152">
        <f t="shared" si="577"/>
        <v>4.9166135224765206E-5</v>
      </c>
      <c r="K4571" s="3" t="e">
        <f t="shared" ca="1" si="573"/>
        <v>#NAME?</v>
      </c>
      <c r="L4571" s="153" t="e">
        <f t="shared" ca="1" si="578"/>
        <v>#NAME?</v>
      </c>
      <c r="M4571" s="195" t="e">
        <f ca="1">_xll.BInterpol(cf!$A$2:$A$68,cf!$C$2:$C$68,params!B4571,"cubic")</f>
        <v>#NAME?</v>
      </c>
      <c r="N4571" s="195" t="e">
        <f ca="1">+_xll.BInterpol(#REF!,#REF!,params!B4571,"cubic")</f>
        <v>#NAME?</v>
      </c>
      <c r="O4571" s="153" t="e">
        <f t="shared" ca="1" si="574"/>
        <v>#NAME?</v>
      </c>
    </row>
    <row r="4572" spans="1:15">
      <c r="A4572">
        <v>4569</v>
      </c>
      <c r="B4572">
        <f t="shared" si="572"/>
        <v>18.276</v>
      </c>
      <c r="C4572" s="151" t="e">
        <f ca="1">+_xll.BInterpol(Boost!$R$6:$R$66,Boost!$AZ$6:$AZ$66,params!B4572,"cubic")</f>
        <v>#NAME?</v>
      </c>
      <c r="D4572" s="151" t="e">
        <f ca="1">+_xll.BInterpol(Boost!$R$6:$R$66,Boost!$AX$6:$AX$66,params!B4572,"cubic")</f>
        <v>#NAME?</v>
      </c>
      <c r="E4572" s="198" t="e">
        <f t="shared" ca="1" si="575"/>
        <v>#NAME?</v>
      </c>
      <c r="F4572" s="151" t="e">
        <f ca="1">+_xll.BInterpol(Boost!$R$6:$R$66,Boost!$AY$6:$AY$66,params!B4572,"cubic")</f>
        <v>#NAME?</v>
      </c>
      <c r="G4572" s="151" t="e">
        <f ca="1">_xll.BInterpol(cf!$A$2:$A$68,cf!$B$2:$B$68,params!B4572,"cubic")/100</f>
        <v>#NAME?</v>
      </c>
      <c r="H4572" s="199" t="e">
        <f t="shared" ca="1" si="576"/>
        <v>#NAME?</v>
      </c>
      <c r="I4572" s="152">
        <f t="shared" si="579"/>
        <v>0.26258171728088231</v>
      </c>
      <c r="J4572" s="152">
        <f t="shared" si="577"/>
        <v>4.9162857591711351E-5</v>
      </c>
      <c r="K4572" s="3" t="e">
        <f t="shared" ca="1" si="573"/>
        <v>#NAME?</v>
      </c>
      <c r="L4572" s="153" t="e">
        <f t="shared" ca="1" si="578"/>
        <v>#NAME?</v>
      </c>
      <c r="M4572" s="195" t="e">
        <f ca="1">_xll.BInterpol(cf!$A$2:$A$68,cf!$C$2:$C$68,params!B4572,"cubic")</f>
        <v>#NAME?</v>
      </c>
      <c r="N4572" s="195" t="e">
        <f ca="1">+_xll.BInterpol(#REF!,#REF!,params!B4572,"cubic")</f>
        <v>#NAME?</v>
      </c>
      <c r="O4572" s="153" t="e">
        <f t="shared" ca="1" si="574"/>
        <v>#NAME?</v>
      </c>
    </row>
    <row r="4573" spans="1:15">
      <c r="A4573">
        <v>4570</v>
      </c>
      <c r="B4573">
        <f t="shared" si="572"/>
        <v>18.28</v>
      </c>
      <c r="C4573" s="151" t="e">
        <f ca="1">+_xll.BInterpol(Boost!$R$6:$R$66,Boost!$AZ$6:$AZ$66,params!B4573,"cubic")</f>
        <v>#NAME?</v>
      </c>
      <c r="D4573" s="151" t="e">
        <f ca="1">+_xll.BInterpol(Boost!$R$6:$R$66,Boost!$AX$6:$AX$66,params!B4573,"cubic")</f>
        <v>#NAME?</v>
      </c>
      <c r="E4573" s="198" t="e">
        <f t="shared" ca="1" si="575"/>
        <v>#NAME?</v>
      </c>
      <c r="F4573" s="151" t="e">
        <f ca="1">+_xll.BInterpol(Boost!$R$6:$R$66,Boost!$AY$6:$AY$66,params!B4573,"cubic")</f>
        <v>#NAME?</v>
      </c>
      <c r="G4573" s="151" t="e">
        <f ca="1">_xll.BInterpol(cf!$A$2:$A$68,cf!$B$2:$B$68,params!B4573,"cubic")/100</f>
        <v>#NAME?</v>
      </c>
      <c r="H4573" s="199" t="e">
        <f t="shared" ca="1" si="576"/>
        <v>#NAME?</v>
      </c>
      <c r="I4573" s="152">
        <f t="shared" si="579"/>
        <v>0.26263087686105935</v>
      </c>
      <c r="J4573" s="152">
        <f t="shared" si="577"/>
        <v>4.9159580177038364E-5</v>
      </c>
      <c r="K4573" s="3" t="e">
        <f t="shared" ca="1" si="573"/>
        <v>#NAME?</v>
      </c>
      <c r="L4573" s="153" t="e">
        <f t="shared" ca="1" si="578"/>
        <v>#NAME?</v>
      </c>
      <c r="M4573" s="195" t="e">
        <f ca="1">_xll.BInterpol(cf!$A$2:$A$68,cf!$C$2:$C$68,params!B4573,"cubic")</f>
        <v>#NAME?</v>
      </c>
      <c r="N4573" s="195" t="e">
        <f ca="1">+_xll.BInterpol(#REF!,#REF!,params!B4573,"cubic")</f>
        <v>#NAME?</v>
      </c>
      <c r="O4573" s="153" t="e">
        <f t="shared" ca="1" si="574"/>
        <v>#NAME?</v>
      </c>
    </row>
    <row r="4574" spans="1:15">
      <c r="A4574">
        <v>4571</v>
      </c>
      <c r="B4574">
        <f t="shared" si="572"/>
        <v>18.283999999999999</v>
      </c>
      <c r="C4574" s="151" t="e">
        <f ca="1">+_xll.BInterpol(Boost!$R$6:$R$66,Boost!$AZ$6:$AZ$66,params!B4574,"cubic")</f>
        <v>#NAME?</v>
      </c>
      <c r="D4574" s="151" t="e">
        <f ca="1">+_xll.BInterpol(Boost!$R$6:$R$66,Boost!$AX$6:$AX$66,params!B4574,"cubic")</f>
        <v>#NAME?</v>
      </c>
      <c r="E4574" s="198" t="e">
        <f t="shared" ca="1" si="575"/>
        <v>#NAME?</v>
      </c>
      <c r="F4574" s="151" t="e">
        <f ca="1">+_xll.BInterpol(Boost!$R$6:$R$66,Boost!$AY$6:$AY$66,params!B4574,"cubic")</f>
        <v>#NAME?</v>
      </c>
      <c r="G4574" s="151" t="e">
        <f ca="1">_xll.BInterpol(cf!$A$2:$A$68,cf!$B$2:$B$68,params!B4574,"cubic")/100</f>
        <v>#NAME?</v>
      </c>
      <c r="H4574" s="199" t="e">
        <f t="shared" ca="1" si="576"/>
        <v>#NAME?</v>
      </c>
      <c r="I4574" s="152">
        <f t="shared" si="579"/>
        <v>0.26268003316404032</v>
      </c>
      <c r="J4574" s="152">
        <f t="shared" si="577"/>
        <v>4.9156302980968292E-5</v>
      </c>
      <c r="K4574" s="3" t="e">
        <f t="shared" ca="1" si="573"/>
        <v>#NAME?</v>
      </c>
      <c r="L4574" s="153" t="e">
        <f t="shared" ca="1" si="578"/>
        <v>#NAME?</v>
      </c>
      <c r="M4574" s="195" t="e">
        <f ca="1">_xll.BInterpol(cf!$A$2:$A$68,cf!$C$2:$C$68,params!B4574,"cubic")</f>
        <v>#NAME?</v>
      </c>
      <c r="N4574" s="195" t="e">
        <f ca="1">+_xll.BInterpol(#REF!,#REF!,params!B4574,"cubic")</f>
        <v>#NAME?</v>
      </c>
      <c r="O4574" s="153" t="e">
        <f t="shared" ca="1" si="574"/>
        <v>#NAME?</v>
      </c>
    </row>
    <row r="4575" spans="1:15">
      <c r="A4575">
        <v>4572</v>
      </c>
      <c r="B4575">
        <f t="shared" si="572"/>
        <v>18.288</v>
      </c>
      <c r="C4575" s="151" t="e">
        <f ca="1">+_xll.BInterpol(Boost!$R$6:$R$66,Boost!$AZ$6:$AZ$66,params!B4575,"cubic")</f>
        <v>#NAME?</v>
      </c>
      <c r="D4575" s="151" t="e">
        <f ca="1">+_xll.BInterpol(Boost!$R$6:$R$66,Boost!$AX$6:$AX$66,params!B4575,"cubic")</f>
        <v>#NAME?</v>
      </c>
      <c r="E4575" s="198" t="e">
        <f t="shared" ca="1" si="575"/>
        <v>#NAME?</v>
      </c>
      <c r="F4575" s="151" t="e">
        <f ca="1">+_xll.BInterpol(Boost!$R$6:$R$66,Boost!$AY$6:$AY$66,params!B4575,"cubic")</f>
        <v>#NAME?</v>
      </c>
      <c r="G4575" s="151" t="e">
        <f ca="1">_xll.BInterpol(cf!$A$2:$A$68,cf!$B$2:$B$68,params!B4575,"cubic")/100</f>
        <v>#NAME?</v>
      </c>
      <c r="H4575" s="199" t="e">
        <f t="shared" ca="1" si="576"/>
        <v>#NAME?</v>
      </c>
      <c r="I4575" s="152">
        <f t="shared" si="579"/>
        <v>0.2627291861900436</v>
      </c>
      <c r="J4575" s="152">
        <f t="shared" si="577"/>
        <v>4.9153026003279088E-5</v>
      </c>
      <c r="K4575" s="3" t="e">
        <f t="shared" ca="1" si="573"/>
        <v>#NAME?</v>
      </c>
      <c r="L4575" s="153" t="e">
        <f t="shared" ca="1" si="578"/>
        <v>#NAME?</v>
      </c>
      <c r="M4575" s="195" t="e">
        <f ca="1">_xll.BInterpol(cf!$A$2:$A$68,cf!$C$2:$C$68,params!B4575,"cubic")</f>
        <v>#NAME?</v>
      </c>
      <c r="N4575" s="195" t="e">
        <f ca="1">+_xll.BInterpol(#REF!,#REF!,params!B4575,"cubic")</f>
        <v>#NAME?</v>
      </c>
      <c r="O4575" s="153" t="e">
        <f t="shared" ca="1" si="574"/>
        <v>#NAME?</v>
      </c>
    </row>
    <row r="4576" spans="1:15">
      <c r="A4576">
        <v>4573</v>
      </c>
      <c r="B4576">
        <f t="shared" si="572"/>
        <v>18.292000000000002</v>
      </c>
      <c r="C4576" s="151" t="e">
        <f ca="1">+_xll.BInterpol(Boost!$R$6:$R$66,Boost!$AZ$6:$AZ$66,params!B4576,"cubic")</f>
        <v>#NAME?</v>
      </c>
      <c r="D4576" s="151" t="e">
        <f ca="1">+_xll.BInterpol(Boost!$R$6:$R$66,Boost!$AX$6:$AX$66,params!B4576,"cubic")</f>
        <v>#NAME?</v>
      </c>
      <c r="E4576" s="198" t="e">
        <f t="shared" ca="1" si="575"/>
        <v>#NAME?</v>
      </c>
      <c r="F4576" s="151" t="e">
        <f ca="1">+_xll.BInterpol(Boost!$R$6:$R$66,Boost!$AY$6:$AY$66,params!B4576,"cubic")</f>
        <v>#NAME?</v>
      </c>
      <c r="G4576" s="151" t="e">
        <f ca="1">_xll.BInterpol(cf!$A$2:$A$68,cf!$B$2:$B$68,params!B4576,"cubic")/100</f>
        <v>#NAME?</v>
      </c>
      <c r="H4576" s="199" t="e">
        <f t="shared" ca="1" si="576"/>
        <v>#NAME?</v>
      </c>
      <c r="I4576" s="152">
        <f t="shared" si="579"/>
        <v>0.26277833593928779</v>
      </c>
      <c r="J4576" s="152">
        <f t="shared" si="577"/>
        <v>4.9149749244192797E-5</v>
      </c>
      <c r="K4576" s="3" t="e">
        <f t="shared" ca="1" si="573"/>
        <v>#NAME?</v>
      </c>
      <c r="L4576" s="153" t="e">
        <f t="shared" ca="1" si="578"/>
        <v>#NAME?</v>
      </c>
      <c r="M4576" s="195" t="e">
        <f ca="1">_xll.BInterpol(cf!$A$2:$A$68,cf!$C$2:$C$68,params!B4576,"cubic")</f>
        <v>#NAME?</v>
      </c>
      <c r="N4576" s="195" t="e">
        <f ca="1">+_xll.BInterpol(#REF!,#REF!,params!B4576,"cubic")</f>
        <v>#NAME?</v>
      </c>
      <c r="O4576" s="153" t="e">
        <f t="shared" ca="1" si="574"/>
        <v>#NAME?</v>
      </c>
    </row>
    <row r="4577" spans="1:15">
      <c r="A4577">
        <v>4574</v>
      </c>
      <c r="B4577">
        <f t="shared" si="572"/>
        <v>18.295999999999999</v>
      </c>
      <c r="C4577" s="151" t="e">
        <f ca="1">+_xll.BInterpol(Boost!$R$6:$R$66,Boost!$AZ$6:$AZ$66,params!B4577,"cubic")</f>
        <v>#NAME?</v>
      </c>
      <c r="D4577" s="151" t="e">
        <f ca="1">+_xll.BInterpol(Boost!$R$6:$R$66,Boost!$AX$6:$AX$66,params!B4577,"cubic")</f>
        <v>#NAME?</v>
      </c>
      <c r="E4577" s="198" t="e">
        <f t="shared" ca="1" si="575"/>
        <v>#NAME?</v>
      </c>
      <c r="F4577" s="151" t="e">
        <f ca="1">+_xll.BInterpol(Boost!$R$6:$R$66,Boost!$AY$6:$AY$66,params!B4577,"cubic")</f>
        <v>#NAME?</v>
      </c>
      <c r="G4577" s="151" t="e">
        <f ca="1">_xll.BInterpol(cf!$A$2:$A$68,cf!$B$2:$B$68,params!B4577,"cubic")/100</f>
        <v>#NAME?</v>
      </c>
      <c r="H4577" s="199" t="e">
        <f t="shared" ca="1" si="576"/>
        <v>#NAME?</v>
      </c>
      <c r="I4577" s="152">
        <f t="shared" si="579"/>
        <v>0.26282748241199116</v>
      </c>
      <c r="J4577" s="152">
        <f t="shared" si="577"/>
        <v>4.9146472703376354E-5</v>
      </c>
      <c r="K4577" s="3" t="e">
        <f t="shared" ca="1" si="573"/>
        <v>#NAME?</v>
      </c>
      <c r="L4577" s="153" t="e">
        <f t="shared" ca="1" si="578"/>
        <v>#NAME?</v>
      </c>
      <c r="M4577" s="195" t="e">
        <f ca="1">_xll.BInterpol(cf!$A$2:$A$68,cf!$C$2:$C$68,params!B4577,"cubic")</f>
        <v>#NAME?</v>
      </c>
      <c r="N4577" s="195" t="e">
        <f ca="1">+_xll.BInterpol(#REF!,#REF!,params!B4577,"cubic")</f>
        <v>#NAME?</v>
      </c>
      <c r="O4577" s="153" t="e">
        <f t="shared" ca="1" si="574"/>
        <v>#NAME?</v>
      </c>
    </row>
    <row r="4578" spans="1:15">
      <c r="A4578">
        <v>4575</v>
      </c>
      <c r="B4578">
        <f t="shared" si="572"/>
        <v>18.3</v>
      </c>
      <c r="C4578" s="151" t="e">
        <f ca="1">+_xll.BInterpol(Boost!$R$6:$R$66,Boost!$AZ$6:$AZ$66,params!B4578,"cubic")</f>
        <v>#NAME?</v>
      </c>
      <c r="D4578" s="151" t="e">
        <f ca="1">+_xll.BInterpol(Boost!$R$6:$R$66,Boost!$AX$6:$AX$66,params!B4578,"cubic")</f>
        <v>#NAME?</v>
      </c>
      <c r="E4578" s="198" t="e">
        <f t="shared" ca="1" si="575"/>
        <v>#NAME?</v>
      </c>
      <c r="F4578" s="151" t="e">
        <f ca="1">+_xll.BInterpol(Boost!$R$6:$R$66,Boost!$AY$6:$AY$66,params!B4578,"cubic")</f>
        <v>#NAME?</v>
      </c>
      <c r="G4578" s="151" t="e">
        <f ca="1">_xll.BInterpol(cf!$A$2:$A$68,cf!$B$2:$B$68,params!B4578,"cubic")/100</f>
        <v>#NAME?</v>
      </c>
      <c r="H4578" s="199" t="e">
        <f t="shared" ca="1" si="576"/>
        <v>#NAME?</v>
      </c>
      <c r="I4578" s="152">
        <f t="shared" si="579"/>
        <v>0.26287662560837233</v>
      </c>
      <c r="J4578" s="152">
        <f t="shared" si="577"/>
        <v>4.9143196381162824E-5</v>
      </c>
      <c r="K4578" s="3" t="e">
        <f t="shared" ca="1" si="573"/>
        <v>#NAME?</v>
      </c>
      <c r="L4578" s="153" t="e">
        <f t="shared" ca="1" si="578"/>
        <v>#NAME?</v>
      </c>
      <c r="M4578" s="195" t="e">
        <f ca="1">_xll.BInterpol(cf!$A$2:$A$68,cf!$C$2:$C$68,params!B4578,"cubic")</f>
        <v>#NAME?</v>
      </c>
      <c r="N4578" s="195" t="e">
        <f ca="1">+_xll.BInterpol(#REF!,#REF!,params!B4578,"cubic")</f>
        <v>#NAME?</v>
      </c>
      <c r="O4578" s="153" t="e">
        <f t="shared" ca="1" si="574"/>
        <v>#NAME?</v>
      </c>
    </row>
    <row r="4579" spans="1:15">
      <c r="A4579">
        <v>4576</v>
      </c>
      <c r="B4579">
        <f t="shared" si="572"/>
        <v>18.303999999999998</v>
      </c>
      <c r="C4579" s="151" t="e">
        <f ca="1">+_xll.BInterpol(Boost!$R$6:$R$66,Boost!$AZ$6:$AZ$66,params!B4579,"cubic")</f>
        <v>#NAME?</v>
      </c>
      <c r="D4579" s="151" t="e">
        <f ca="1">+_xll.BInterpol(Boost!$R$6:$R$66,Boost!$AX$6:$AX$66,params!B4579,"cubic")</f>
        <v>#NAME?</v>
      </c>
      <c r="E4579" s="198" t="e">
        <f t="shared" ca="1" si="575"/>
        <v>#NAME?</v>
      </c>
      <c r="F4579" s="151" t="e">
        <f ca="1">+_xll.BInterpol(Boost!$R$6:$R$66,Boost!$AY$6:$AY$66,params!B4579,"cubic")</f>
        <v>#NAME?</v>
      </c>
      <c r="G4579" s="151" t="e">
        <f ca="1">_xll.BInterpol(cf!$A$2:$A$68,cf!$B$2:$B$68,params!B4579,"cubic")/100</f>
        <v>#NAME?</v>
      </c>
      <c r="H4579" s="199" t="e">
        <f t="shared" ca="1" si="576"/>
        <v>#NAME?</v>
      </c>
      <c r="I4579" s="152">
        <f t="shared" si="579"/>
        <v>0.26292576552864944</v>
      </c>
      <c r="J4579" s="152">
        <f t="shared" si="577"/>
        <v>4.9139920277108118E-5</v>
      </c>
      <c r="K4579" s="3" t="e">
        <f t="shared" ca="1" si="573"/>
        <v>#NAME?</v>
      </c>
      <c r="L4579" s="153" t="e">
        <f t="shared" ca="1" si="578"/>
        <v>#NAME?</v>
      </c>
      <c r="M4579" s="195" t="e">
        <f ca="1">_xll.BInterpol(cf!$A$2:$A$68,cf!$C$2:$C$68,params!B4579,"cubic")</f>
        <v>#NAME?</v>
      </c>
      <c r="N4579" s="195" t="e">
        <f ca="1">+_xll.BInterpol(#REF!,#REF!,params!B4579,"cubic")</f>
        <v>#NAME?</v>
      </c>
      <c r="O4579" s="153" t="e">
        <f t="shared" ca="1" si="574"/>
        <v>#NAME?</v>
      </c>
    </row>
    <row r="4580" spans="1:15">
      <c r="A4580">
        <v>4577</v>
      </c>
      <c r="B4580">
        <f t="shared" si="572"/>
        <v>18.308</v>
      </c>
      <c r="C4580" s="151" t="e">
        <f ca="1">+_xll.BInterpol(Boost!$R$6:$R$66,Boost!$AZ$6:$AZ$66,params!B4580,"cubic")</f>
        <v>#NAME?</v>
      </c>
      <c r="D4580" s="151" t="e">
        <f ca="1">+_xll.BInterpol(Boost!$R$6:$R$66,Boost!$AX$6:$AX$66,params!B4580,"cubic")</f>
        <v>#NAME?</v>
      </c>
      <c r="E4580" s="198" t="e">
        <f t="shared" ca="1" si="575"/>
        <v>#NAME?</v>
      </c>
      <c r="F4580" s="151" t="e">
        <f ca="1">+_xll.BInterpol(Boost!$R$6:$R$66,Boost!$AY$6:$AY$66,params!B4580,"cubic")</f>
        <v>#NAME?</v>
      </c>
      <c r="G4580" s="151" t="e">
        <f ca="1">_xll.BInterpol(cf!$A$2:$A$68,cf!$B$2:$B$68,params!B4580,"cubic")/100</f>
        <v>#NAME?</v>
      </c>
      <c r="H4580" s="199" t="e">
        <f t="shared" ca="1" si="576"/>
        <v>#NAME?</v>
      </c>
      <c r="I4580" s="152">
        <f t="shared" si="579"/>
        <v>0.2629749021730412</v>
      </c>
      <c r="J4580" s="152">
        <f t="shared" si="577"/>
        <v>4.9136644391767348E-5</v>
      </c>
      <c r="K4580" s="3" t="e">
        <f t="shared" ca="1" si="573"/>
        <v>#NAME?</v>
      </c>
      <c r="L4580" s="153" t="e">
        <f t="shared" ca="1" si="578"/>
        <v>#NAME?</v>
      </c>
      <c r="M4580" s="195" t="e">
        <f ca="1">_xll.BInterpol(cf!$A$2:$A$68,cf!$C$2:$C$68,params!B4580,"cubic")</f>
        <v>#NAME?</v>
      </c>
      <c r="N4580" s="195" t="e">
        <f ca="1">+_xll.BInterpol(#REF!,#REF!,params!B4580,"cubic")</f>
        <v>#NAME?</v>
      </c>
      <c r="O4580" s="153" t="e">
        <f t="shared" ca="1" si="574"/>
        <v>#NAME?</v>
      </c>
    </row>
    <row r="4581" spans="1:15">
      <c r="A4581">
        <v>4578</v>
      </c>
      <c r="B4581">
        <f t="shared" si="572"/>
        <v>18.312000000000001</v>
      </c>
      <c r="C4581" s="151" t="e">
        <f ca="1">+_xll.BInterpol(Boost!$R$6:$R$66,Boost!$AZ$6:$AZ$66,params!B4581,"cubic")</f>
        <v>#NAME?</v>
      </c>
      <c r="D4581" s="151" t="e">
        <f ca="1">+_xll.BInterpol(Boost!$R$6:$R$66,Boost!$AX$6:$AX$66,params!B4581,"cubic")</f>
        <v>#NAME?</v>
      </c>
      <c r="E4581" s="198" t="e">
        <f t="shared" ca="1" si="575"/>
        <v>#NAME?</v>
      </c>
      <c r="F4581" s="151" t="e">
        <f ca="1">+_xll.BInterpol(Boost!$R$6:$R$66,Boost!$AY$6:$AY$66,params!B4581,"cubic")</f>
        <v>#NAME?</v>
      </c>
      <c r="G4581" s="151" t="e">
        <f ca="1">_xll.BInterpol(cf!$A$2:$A$68,cf!$B$2:$B$68,params!B4581,"cubic")/100</f>
        <v>#NAME?</v>
      </c>
      <c r="H4581" s="199" t="e">
        <f t="shared" ca="1" si="576"/>
        <v>#NAME?</v>
      </c>
      <c r="I4581" s="152">
        <f t="shared" si="579"/>
        <v>0.2630240355417659</v>
      </c>
      <c r="J4581" s="152">
        <f t="shared" si="577"/>
        <v>4.9133368724696425E-5</v>
      </c>
      <c r="K4581" s="3" t="e">
        <f t="shared" ca="1" si="573"/>
        <v>#NAME?</v>
      </c>
      <c r="L4581" s="153" t="e">
        <f t="shared" ca="1" si="578"/>
        <v>#NAME?</v>
      </c>
      <c r="M4581" s="195" t="e">
        <f ca="1">_xll.BInterpol(cf!$A$2:$A$68,cf!$C$2:$C$68,params!B4581,"cubic")</f>
        <v>#NAME?</v>
      </c>
      <c r="N4581" s="195" t="e">
        <f ca="1">+_xll.BInterpol(#REF!,#REF!,params!B4581,"cubic")</f>
        <v>#NAME?</v>
      </c>
      <c r="O4581" s="153" t="e">
        <f t="shared" ca="1" si="574"/>
        <v>#NAME?</v>
      </c>
    </row>
    <row r="4582" spans="1:15">
      <c r="A4582">
        <v>4579</v>
      </c>
      <c r="B4582">
        <f t="shared" si="572"/>
        <v>18.315999999999999</v>
      </c>
      <c r="C4582" s="151" t="e">
        <f ca="1">+_xll.BInterpol(Boost!$R$6:$R$66,Boost!$AZ$6:$AZ$66,params!B4582,"cubic")</f>
        <v>#NAME?</v>
      </c>
      <c r="D4582" s="151" t="e">
        <f ca="1">+_xll.BInterpol(Boost!$R$6:$R$66,Boost!$AX$6:$AX$66,params!B4582,"cubic")</f>
        <v>#NAME?</v>
      </c>
      <c r="E4582" s="198" t="e">
        <f t="shared" ca="1" si="575"/>
        <v>#NAME?</v>
      </c>
      <c r="F4582" s="151" t="e">
        <f ca="1">+_xll.BInterpol(Boost!$R$6:$R$66,Boost!$AY$6:$AY$66,params!B4582,"cubic")</f>
        <v>#NAME?</v>
      </c>
      <c r="G4582" s="151" t="e">
        <f ca="1">_xll.BInterpol(cf!$A$2:$A$68,cf!$B$2:$B$68,params!B4582,"cubic")/100</f>
        <v>#NAME?</v>
      </c>
      <c r="H4582" s="199" t="e">
        <f t="shared" ca="1" si="576"/>
        <v>#NAME?</v>
      </c>
      <c r="I4582" s="152">
        <f t="shared" si="579"/>
        <v>0.26307316563504179</v>
      </c>
      <c r="J4582" s="152">
        <f t="shared" si="577"/>
        <v>4.9130093275895348E-5</v>
      </c>
      <c r="K4582" s="3" t="e">
        <f t="shared" ca="1" si="573"/>
        <v>#NAME?</v>
      </c>
      <c r="L4582" s="153" t="e">
        <f t="shared" ca="1" si="578"/>
        <v>#NAME?</v>
      </c>
      <c r="M4582" s="195" t="e">
        <f ca="1">_xll.BInterpol(cf!$A$2:$A$68,cf!$C$2:$C$68,params!B4582,"cubic")</f>
        <v>#NAME?</v>
      </c>
      <c r="N4582" s="195" t="e">
        <f ca="1">+_xll.BInterpol(#REF!,#REF!,params!B4582,"cubic")</f>
        <v>#NAME?</v>
      </c>
      <c r="O4582" s="153" t="e">
        <f t="shared" ca="1" si="574"/>
        <v>#NAME?</v>
      </c>
    </row>
    <row r="4583" spans="1:15">
      <c r="A4583">
        <v>4580</v>
      </c>
      <c r="B4583">
        <f t="shared" si="572"/>
        <v>18.32</v>
      </c>
      <c r="C4583" s="151" t="e">
        <f ca="1">+_xll.BInterpol(Boost!$R$6:$R$66,Boost!$AZ$6:$AZ$66,params!B4583,"cubic")</f>
        <v>#NAME?</v>
      </c>
      <c r="D4583" s="151" t="e">
        <f ca="1">+_xll.BInterpol(Boost!$R$6:$R$66,Boost!$AX$6:$AX$66,params!B4583,"cubic")</f>
        <v>#NAME?</v>
      </c>
      <c r="E4583" s="198" t="e">
        <f t="shared" ca="1" si="575"/>
        <v>#NAME?</v>
      </c>
      <c r="F4583" s="151" t="e">
        <f ca="1">+_xll.BInterpol(Boost!$R$6:$R$66,Boost!$AY$6:$AY$66,params!B4583,"cubic")</f>
        <v>#NAME?</v>
      </c>
      <c r="G4583" s="151" t="e">
        <f ca="1">_xll.BInterpol(cf!$A$2:$A$68,cf!$B$2:$B$68,params!B4583,"cubic")/100</f>
        <v>#NAME?</v>
      </c>
      <c r="H4583" s="199" t="e">
        <f t="shared" ca="1" si="576"/>
        <v>#NAME?</v>
      </c>
      <c r="I4583" s="152">
        <f t="shared" si="579"/>
        <v>0.26312229245308738</v>
      </c>
      <c r="J4583" s="152">
        <f t="shared" si="577"/>
        <v>4.9126818045586162E-5</v>
      </c>
      <c r="K4583" s="3" t="e">
        <f t="shared" ca="1" si="573"/>
        <v>#NAME?</v>
      </c>
      <c r="L4583" s="153" t="e">
        <f t="shared" ca="1" si="578"/>
        <v>#NAME?</v>
      </c>
      <c r="M4583" s="195" t="e">
        <f ca="1">_xll.BInterpol(cf!$A$2:$A$68,cf!$C$2:$C$68,params!B4583,"cubic")</f>
        <v>#NAME?</v>
      </c>
      <c r="N4583" s="195" t="e">
        <f ca="1">+_xll.BInterpol(#REF!,#REF!,params!B4583,"cubic")</f>
        <v>#NAME?</v>
      </c>
      <c r="O4583" s="153" t="e">
        <f t="shared" ca="1" si="574"/>
        <v>#NAME?</v>
      </c>
    </row>
    <row r="4584" spans="1:15">
      <c r="A4584">
        <v>4581</v>
      </c>
      <c r="B4584">
        <f t="shared" si="572"/>
        <v>18.324000000000002</v>
      </c>
      <c r="C4584" s="151" t="e">
        <f ca="1">+_xll.BInterpol(Boost!$R$6:$R$66,Boost!$AZ$6:$AZ$66,params!B4584,"cubic")</f>
        <v>#NAME?</v>
      </c>
      <c r="D4584" s="151" t="e">
        <f ca="1">+_xll.BInterpol(Boost!$R$6:$R$66,Boost!$AX$6:$AX$66,params!B4584,"cubic")</f>
        <v>#NAME?</v>
      </c>
      <c r="E4584" s="198" t="e">
        <f t="shared" ca="1" si="575"/>
        <v>#NAME?</v>
      </c>
      <c r="F4584" s="151" t="e">
        <f ca="1">+_xll.BInterpol(Boost!$R$6:$R$66,Boost!$AY$6:$AY$66,params!B4584,"cubic")</f>
        <v>#NAME?</v>
      </c>
      <c r="G4584" s="151" t="e">
        <f ca="1">_xll.BInterpol(cf!$A$2:$A$68,cf!$B$2:$B$68,params!B4584,"cubic")/100</f>
        <v>#NAME?</v>
      </c>
      <c r="H4584" s="199" t="e">
        <f t="shared" ca="1" si="576"/>
        <v>#NAME?</v>
      </c>
      <c r="I4584" s="152">
        <f t="shared" si="579"/>
        <v>0.26317141599612093</v>
      </c>
      <c r="J4584" s="152">
        <f t="shared" si="577"/>
        <v>4.9123543033546824E-5</v>
      </c>
      <c r="K4584" s="3" t="e">
        <f t="shared" ca="1" si="573"/>
        <v>#NAME?</v>
      </c>
      <c r="L4584" s="153" t="e">
        <f t="shared" ca="1" si="578"/>
        <v>#NAME?</v>
      </c>
      <c r="M4584" s="195" t="e">
        <f ca="1">_xll.BInterpol(cf!$A$2:$A$68,cf!$C$2:$C$68,params!B4584,"cubic")</f>
        <v>#NAME?</v>
      </c>
      <c r="N4584" s="195" t="e">
        <f ca="1">+_xll.BInterpol(#REF!,#REF!,params!B4584,"cubic")</f>
        <v>#NAME?</v>
      </c>
      <c r="O4584" s="153" t="e">
        <f t="shared" ca="1" si="574"/>
        <v>#NAME?</v>
      </c>
    </row>
    <row r="4585" spans="1:15">
      <c r="A4585">
        <v>4582</v>
      </c>
      <c r="B4585">
        <f t="shared" si="572"/>
        <v>18.327999999999999</v>
      </c>
      <c r="C4585" s="151" t="e">
        <f ca="1">+_xll.BInterpol(Boost!$R$6:$R$66,Boost!$AZ$6:$AZ$66,params!B4585,"cubic")</f>
        <v>#NAME?</v>
      </c>
      <c r="D4585" s="151" t="e">
        <f ca="1">+_xll.BInterpol(Boost!$R$6:$R$66,Boost!$AX$6:$AX$66,params!B4585,"cubic")</f>
        <v>#NAME?</v>
      </c>
      <c r="E4585" s="198" t="e">
        <f t="shared" ca="1" si="575"/>
        <v>#NAME?</v>
      </c>
      <c r="F4585" s="151" t="e">
        <f ca="1">+_xll.BInterpol(Boost!$R$6:$R$66,Boost!$AY$6:$AY$66,params!B4585,"cubic")</f>
        <v>#NAME?</v>
      </c>
      <c r="G4585" s="151" t="e">
        <f ca="1">_xll.BInterpol(cf!$A$2:$A$68,cf!$B$2:$B$68,params!B4585,"cubic")/100</f>
        <v>#NAME?</v>
      </c>
      <c r="H4585" s="199" t="e">
        <f t="shared" ca="1" si="576"/>
        <v>#NAME?</v>
      </c>
      <c r="I4585" s="152">
        <f t="shared" si="579"/>
        <v>0.26322053626436059</v>
      </c>
      <c r="J4585" s="152">
        <f t="shared" si="577"/>
        <v>4.9120268239666309E-5</v>
      </c>
      <c r="K4585" s="3" t="e">
        <f t="shared" ca="1" si="573"/>
        <v>#NAME?</v>
      </c>
      <c r="L4585" s="153" t="e">
        <f t="shared" ca="1" si="578"/>
        <v>#NAME?</v>
      </c>
      <c r="M4585" s="195" t="e">
        <f ca="1">_xll.BInterpol(cf!$A$2:$A$68,cf!$C$2:$C$68,params!B4585,"cubic")</f>
        <v>#NAME?</v>
      </c>
      <c r="N4585" s="195" t="e">
        <f ca="1">+_xll.BInterpol(#REF!,#REF!,params!B4585,"cubic")</f>
        <v>#NAME?</v>
      </c>
      <c r="O4585" s="153" t="e">
        <f t="shared" ca="1" si="574"/>
        <v>#NAME?</v>
      </c>
    </row>
    <row r="4586" spans="1:15">
      <c r="A4586">
        <v>4583</v>
      </c>
      <c r="B4586">
        <f t="shared" si="572"/>
        <v>18.332000000000001</v>
      </c>
      <c r="C4586" s="151" t="e">
        <f ca="1">+_xll.BInterpol(Boost!$R$6:$R$66,Boost!$AZ$6:$AZ$66,params!B4586,"cubic")</f>
        <v>#NAME?</v>
      </c>
      <c r="D4586" s="151" t="e">
        <f ca="1">+_xll.BInterpol(Boost!$R$6:$R$66,Boost!$AX$6:$AX$66,params!B4586,"cubic")</f>
        <v>#NAME?</v>
      </c>
      <c r="E4586" s="198" t="e">
        <f t="shared" ca="1" si="575"/>
        <v>#NAME?</v>
      </c>
      <c r="F4586" s="151" t="e">
        <f ca="1">+_xll.BInterpol(Boost!$R$6:$R$66,Boost!$AY$6:$AY$66,params!B4586,"cubic")</f>
        <v>#NAME?</v>
      </c>
      <c r="G4586" s="151" t="e">
        <f ca="1">_xll.BInterpol(cf!$A$2:$A$68,cf!$B$2:$B$68,params!B4586,"cubic")/100</f>
        <v>#NAME?</v>
      </c>
      <c r="H4586" s="199" t="e">
        <f t="shared" ca="1" si="576"/>
        <v>#NAME?</v>
      </c>
      <c r="I4586" s="152">
        <f t="shared" si="579"/>
        <v>0.26326965325802509</v>
      </c>
      <c r="J4586" s="152">
        <f t="shared" si="577"/>
        <v>4.9116993664499731E-5</v>
      </c>
      <c r="K4586" s="3" t="e">
        <f t="shared" ca="1" si="573"/>
        <v>#NAME?</v>
      </c>
      <c r="L4586" s="153" t="e">
        <f t="shared" ca="1" si="578"/>
        <v>#NAME?</v>
      </c>
      <c r="M4586" s="195" t="e">
        <f ca="1">_xll.BInterpol(cf!$A$2:$A$68,cf!$C$2:$C$68,params!B4586,"cubic")</f>
        <v>#NAME?</v>
      </c>
      <c r="N4586" s="195" t="e">
        <f ca="1">+_xll.BInterpol(#REF!,#REF!,params!B4586,"cubic")</f>
        <v>#NAME?</v>
      </c>
      <c r="O4586" s="153" t="e">
        <f t="shared" ca="1" si="574"/>
        <v>#NAME?</v>
      </c>
    </row>
    <row r="4587" spans="1:15">
      <c r="A4587">
        <v>4584</v>
      </c>
      <c r="B4587">
        <f t="shared" si="572"/>
        <v>18.335999999999999</v>
      </c>
      <c r="C4587" s="151" t="e">
        <f ca="1">+_xll.BInterpol(Boost!$R$6:$R$66,Boost!$AZ$6:$AZ$66,params!B4587,"cubic")</f>
        <v>#NAME?</v>
      </c>
      <c r="D4587" s="151" t="e">
        <f ca="1">+_xll.BInterpol(Boost!$R$6:$R$66,Boost!$AX$6:$AX$66,params!B4587,"cubic")</f>
        <v>#NAME?</v>
      </c>
      <c r="E4587" s="198" t="e">
        <f t="shared" ca="1" si="575"/>
        <v>#NAME?</v>
      </c>
      <c r="F4587" s="151" t="e">
        <f ca="1">+_xll.BInterpol(Boost!$R$6:$R$66,Boost!$AY$6:$AY$66,params!B4587,"cubic")</f>
        <v>#NAME?</v>
      </c>
      <c r="G4587" s="151" t="e">
        <f ca="1">_xll.BInterpol(cf!$A$2:$A$68,cf!$B$2:$B$68,params!B4587,"cubic")/100</f>
        <v>#NAME?</v>
      </c>
      <c r="H4587" s="199" t="e">
        <f t="shared" ca="1" si="576"/>
        <v>#NAME?</v>
      </c>
      <c r="I4587" s="152">
        <f t="shared" si="579"/>
        <v>0.26331876697733225</v>
      </c>
      <c r="J4587" s="152">
        <f t="shared" si="577"/>
        <v>4.911371930715891E-5</v>
      </c>
      <c r="K4587" s="3" t="e">
        <f t="shared" ca="1" si="573"/>
        <v>#NAME?</v>
      </c>
      <c r="L4587" s="153" t="e">
        <f t="shared" ca="1" si="578"/>
        <v>#NAME?</v>
      </c>
      <c r="M4587" s="195" t="e">
        <f ca="1">_xll.BInterpol(cf!$A$2:$A$68,cf!$C$2:$C$68,params!B4587,"cubic")</f>
        <v>#NAME?</v>
      </c>
      <c r="N4587" s="195" t="e">
        <f ca="1">+_xll.BInterpol(#REF!,#REF!,params!B4587,"cubic")</f>
        <v>#NAME?</v>
      </c>
      <c r="O4587" s="153" t="e">
        <f t="shared" ca="1" si="574"/>
        <v>#NAME?</v>
      </c>
    </row>
    <row r="4588" spans="1:15">
      <c r="A4588">
        <v>4585</v>
      </c>
      <c r="B4588">
        <f t="shared" si="572"/>
        <v>18.34</v>
      </c>
      <c r="C4588" s="151" t="e">
        <f ca="1">+_xll.BInterpol(Boost!$R$6:$R$66,Boost!$AZ$6:$AZ$66,params!B4588,"cubic")</f>
        <v>#NAME?</v>
      </c>
      <c r="D4588" s="151" t="e">
        <f ca="1">+_xll.BInterpol(Boost!$R$6:$R$66,Boost!$AX$6:$AX$66,params!B4588,"cubic")</f>
        <v>#NAME?</v>
      </c>
      <c r="E4588" s="198" t="e">
        <f t="shared" ca="1" si="575"/>
        <v>#NAME?</v>
      </c>
      <c r="F4588" s="151" t="e">
        <f ca="1">+_xll.BInterpol(Boost!$R$6:$R$66,Boost!$AY$6:$AY$66,params!B4588,"cubic")</f>
        <v>#NAME?</v>
      </c>
      <c r="G4588" s="151" t="e">
        <f ca="1">_xll.BInterpol(cf!$A$2:$A$68,cf!$B$2:$B$68,params!B4588,"cubic")/100</f>
        <v>#NAME?</v>
      </c>
      <c r="H4588" s="199" t="e">
        <f t="shared" ca="1" si="576"/>
        <v>#NAME?</v>
      </c>
      <c r="I4588" s="152">
        <f t="shared" si="579"/>
        <v>0.26336787742250078</v>
      </c>
      <c r="J4588" s="152">
        <f t="shared" si="577"/>
        <v>4.9110445168532024E-5</v>
      </c>
      <c r="K4588" s="3" t="e">
        <f t="shared" ca="1" si="573"/>
        <v>#NAME?</v>
      </c>
      <c r="L4588" s="153" t="e">
        <f t="shared" ca="1" si="578"/>
        <v>#NAME?</v>
      </c>
      <c r="M4588" s="195" t="e">
        <f ca="1">_xll.BInterpol(cf!$A$2:$A$68,cf!$C$2:$C$68,params!B4588,"cubic")</f>
        <v>#NAME?</v>
      </c>
      <c r="N4588" s="195" t="e">
        <f ca="1">+_xll.BInterpol(#REF!,#REF!,params!B4588,"cubic")</f>
        <v>#NAME?</v>
      </c>
      <c r="O4588" s="153" t="e">
        <f t="shared" ca="1" si="574"/>
        <v>#NAME?</v>
      </c>
    </row>
    <row r="4589" spans="1:15">
      <c r="A4589">
        <v>4586</v>
      </c>
      <c r="B4589">
        <f t="shared" si="572"/>
        <v>18.344000000000001</v>
      </c>
      <c r="C4589" s="151" t="e">
        <f ca="1">+_xll.BInterpol(Boost!$R$6:$R$66,Boost!$AZ$6:$AZ$66,params!B4589,"cubic")</f>
        <v>#NAME?</v>
      </c>
      <c r="D4589" s="151" t="e">
        <f ca="1">+_xll.BInterpol(Boost!$R$6:$R$66,Boost!$AX$6:$AX$66,params!B4589,"cubic")</f>
        <v>#NAME?</v>
      </c>
      <c r="E4589" s="198" t="e">
        <f t="shared" ca="1" si="575"/>
        <v>#NAME?</v>
      </c>
      <c r="F4589" s="151" t="e">
        <f ca="1">+_xll.BInterpol(Boost!$R$6:$R$66,Boost!$AY$6:$AY$66,params!B4589,"cubic")</f>
        <v>#NAME?</v>
      </c>
      <c r="G4589" s="151" t="e">
        <f ca="1">_xll.BInterpol(cf!$A$2:$A$68,cf!$B$2:$B$68,params!B4589,"cubic")/100</f>
        <v>#NAME?</v>
      </c>
      <c r="H4589" s="199" t="e">
        <f t="shared" ca="1" si="576"/>
        <v>#NAME?</v>
      </c>
      <c r="I4589" s="152">
        <f t="shared" si="579"/>
        <v>0.26341698459374874</v>
      </c>
      <c r="J4589" s="152">
        <f t="shared" si="577"/>
        <v>4.9107171247952941E-5</v>
      </c>
      <c r="K4589" s="3" t="e">
        <f t="shared" ca="1" si="573"/>
        <v>#NAME?</v>
      </c>
      <c r="L4589" s="153" t="e">
        <f t="shared" ca="1" si="578"/>
        <v>#NAME?</v>
      </c>
      <c r="M4589" s="195" t="e">
        <f ca="1">_xll.BInterpol(cf!$A$2:$A$68,cf!$C$2:$C$68,params!B4589,"cubic")</f>
        <v>#NAME?</v>
      </c>
      <c r="N4589" s="195" t="e">
        <f ca="1">+_xll.BInterpol(#REF!,#REF!,params!B4589,"cubic")</f>
        <v>#NAME?</v>
      </c>
      <c r="O4589" s="153" t="e">
        <f t="shared" ca="1" si="574"/>
        <v>#NAME?</v>
      </c>
    </row>
    <row r="4590" spans="1:15">
      <c r="A4590">
        <v>4587</v>
      </c>
      <c r="B4590">
        <f t="shared" si="572"/>
        <v>18.347999999999999</v>
      </c>
      <c r="C4590" s="151" t="e">
        <f ca="1">+_xll.BInterpol(Boost!$R$6:$R$66,Boost!$AZ$6:$AZ$66,params!B4590,"cubic")</f>
        <v>#NAME?</v>
      </c>
      <c r="D4590" s="151" t="e">
        <f ca="1">+_xll.BInterpol(Boost!$R$6:$R$66,Boost!$AX$6:$AX$66,params!B4590,"cubic")</f>
        <v>#NAME?</v>
      </c>
      <c r="E4590" s="198" t="e">
        <f t="shared" ca="1" si="575"/>
        <v>#NAME?</v>
      </c>
      <c r="F4590" s="151" t="e">
        <f ca="1">+_xll.BInterpol(Boost!$R$6:$R$66,Boost!$AY$6:$AY$66,params!B4590,"cubic")</f>
        <v>#NAME?</v>
      </c>
      <c r="G4590" s="151" t="e">
        <f ca="1">_xll.BInterpol(cf!$A$2:$A$68,cf!$B$2:$B$68,params!B4590,"cubic")/100</f>
        <v>#NAME?</v>
      </c>
      <c r="H4590" s="199" t="e">
        <f t="shared" ca="1" si="576"/>
        <v>#NAME?</v>
      </c>
      <c r="I4590" s="152">
        <f t="shared" si="579"/>
        <v>0.26346608849129438</v>
      </c>
      <c r="J4590" s="152">
        <f t="shared" si="577"/>
        <v>4.9103897545643704E-5</v>
      </c>
      <c r="K4590" s="3" t="e">
        <f t="shared" ca="1" si="573"/>
        <v>#NAME?</v>
      </c>
      <c r="L4590" s="153" t="e">
        <f t="shared" ca="1" si="578"/>
        <v>#NAME?</v>
      </c>
      <c r="M4590" s="195" t="e">
        <f ca="1">_xll.BInterpol(cf!$A$2:$A$68,cf!$C$2:$C$68,params!B4590,"cubic")</f>
        <v>#NAME?</v>
      </c>
      <c r="N4590" s="195" t="e">
        <f ca="1">+_xll.BInterpol(#REF!,#REF!,params!B4590,"cubic")</f>
        <v>#NAME?</v>
      </c>
      <c r="O4590" s="153" t="e">
        <f t="shared" ca="1" si="574"/>
        <v>#NAME?</v>
      </c>
    </row>
    <row r="4591" spans="1:15">
      <c r="A4591">
        <v>4588</v>
      </c>
      <c r="B4591">
        <f t="shared" si="572"/>
        <v>18.352</v>
      </c>
      <c r="C4591" s="151" t="e">
        <f ca="1">+_xll.BInterpol(Boost!$R$6:$R$66,Boost!$AZ$6:$AZ$66,params!B4591,"cubic")</f>
        <v>#NAME?</v>
      </c>
      <c r="D4591" s="151" t="e">
        <f ca="1">+_xll.BInterpol(Boost!$R$6:$R$66,Boost!$AX$6:$AX$66,params!B4591,"cubic")</f>
        <v>#NAME?</v>
      </c>
      <c r="E4591" s="198" t="e">
        <f t="shared" ca="1" si="575"/>
        <v>#NAME?</v>
      </c>
      <c r="F4591" s="151" t="e">
        <f ca="1">+_xll.BInterpol(Boost!$R$6:$R$66,Boost!$AY$6:$AY$66,params!B4591,"cubic")</f>
        <v>#NAME?</v>
      </c>
      <c r="G4591" s="151" t="e">
        <f ca="1">_xll.BInterpol(cf!$A$2:$A$68,cf!$B$2:$B$68,params!B4591,"cubic")/100</f>
        <v>#NAME?</v>
      </c>
      <c r="H4591" s="199" t="e">
        <f t="shared" ca="1" si="576"/>
        <v>#NAME?</v>
      </c>
      <c r="I4591" s="152">
        <f t="shared" si="579"/>
        <v>0.26351518911535599</v>
      </c>
      <c r="J4591" s="152">
        <f t="shared" si="577"/>
        <v>4.9100624061604314E-5</v>
      </c>
      <c r="K4591" s="3" t="e">
        <f t="shared" ca="1" si="573"/>
        <v>#NAME?</v>
      </c>
      <c r="L4591" s="153" t="e">
        <f t="shared" ca="1" si="578"/>
        <v>#NAME?</v>
      </c>
      <c r="M4591" s="195" t="e">
        <f ca="1">_xll.BInterpol(cf!$A$2:$A$68,cf!$C$2:$C$68,params!B4591,"cubic")</f>
        <v>#NAME?</v>
      </c>
      <c r="N4591" s="195" t="e">
        <f ca="1">+_xll.BInterpol(#REF!,#REF!,params!B4591,"cubic")</f>
        <v>#NAME?</v>
      </c>
      <c r="O4591" s="153" t="e">
        <f t="shared" ca="1" si="574"/>
        <v>#NAME?</v>
      </c>
    </row>
    <row r="4592" spans="1:15">
      <c r="A4592">
        <v>4589</v>
      </c>
      <c r="B4592">
        <f t="shared" si="572"/>
        <v>18.356000000000002</v>
      </c>
      <c r="C4592" s="151" t="e">
        <f ca="1">+_xll.BInterpol(Boost!$R$6:$R$66,Boost!$AZ$6:$AZ$66,params!B4592,"cubic")</f>
        <v>#NAME?</v>
      </c>
      <c r="D4592" s="151" t="e">
        <f ca="1">+_xll.BInterpol(Boost!$R$6:$R$66,Boost!$AX$6:$AX$66,params!B4592,"cubic")</f>
        <v>#NAME?</v>
      </c>
      <c r="E4592" s="198" t="e">
        <f t="shared" ca="1" si="575"/>
        <v>#NAME?</v>
      </c>
      <c r="F4592" s="151" t="e">
        <f ca="1">+_xll.BInterpol(Boost!$R$6:$R$66,Boost!$AY$6:$AY$66,params!B4592,"cubic")</f>
        <v>#NAME?</v>
      </c>
      <c r="G4592" s="151" t="e">
        <f ca="1">_xll.BInterpol(cf!$A$2:$A$68,cf!$B$2:$B$68,params!B4592,"cubic")/100</f>
        <v>#NAME?</v>
      </c>
      <c r="H4592" s="199" t="e">
        <f t="shared" ca="1" si="576"/>
        <v>#NAME?</v>
      </c>
      <c r="I4592" s="152">
        <f t="shared" si="579"/>
        <v>0.26356428646615182</v>
      </c>
      <c r="J4592" s="152">
        <f t="shared" si="577"/>
        <v>4.9097350795834771E-5</v>
      </c>
      <c r="K4592" s="3" t="e">
        <f t="shared" ca="1" si="573"/>
        <v>#NAME?</v>
      </c>
      <c r="L4592" s="153" t="e">
        <f t="shared" ca="1" si="578"/>
        <v>#NAME?</v>
      </c>
      <c r="M4592" s="195" t="e">
        <f ca="1">_xll.BInterpol(cf!$A$2:$A$68,cf!$C$2:$C$68,params!B4592,"cubic")</f>
        <v>#NAME?</v>
      </c>
      <c r="N4592" s="195" t="e">
        <f ca="1">+_xll.BInterpol(#REF!,#REF!,params!B4592,"cubic")</f>
        <v>#NAME?</v>
      </c>
      <c r="O4592" s="153" t="e">
        <f t="shared" ca="1" si="574"/>
        <v>#NAME?</v>
      </c>
    </row>
    <row r="4593" spans="1:15">
      <c r="A4593">
        <v>4590</v>
      </c>
      <c r="B4593">
        <f t="shared" si="572"/>
        <v>18.36</v>
      </c>
      <c r="C4593" s="151" t="e">
        <f ca="1">+_xll.BInterpol(Boost!$R$6:$R$66,Boost!$AZ$6:$AZ$66,params!B4593,"cubic")</f>
        <v>#NAME?</v>
      </c>
      <c r="D4593" s="151" t="e">
        <f ca="1">+_xll.BInterpol(Boost!$R$6:$R$66,Boost!$AX$6:$AX$66,params!B4593,"cubic")</f>
        <v>#NAME?</v>
      </c>
      <c r="E4593" s="198" t="e">
        <f t="shared" ca="1" si="575"/>
        <v>#NAME?</v>
      </c>
      <c r="F4593" s="151" t="e">
        <f ca="1">+_xll.BInterpol(Boost!$R$6:$R$66,Boost!$AY$6:$AY$66,params!B4593,"cubic")</f>
        <v>#NAME?</v>
      </c>
      <c r="G4593" s="151" t="e">
        <f ca="1">_xll.BInterpol(cf!$A$2:$A$68,cf!$B$2:$B$68,params!B4593,"cubic")/100</f>
        <v>#NAME?</v>
      </c>
      <c r="H4593" s="199" t="e">
        <f t="shared" ca="1" si="576"/>
        <v>#NAME?</v>
      </c>
      <c r="I4593" s="152">
        <f t="shared" si="579"/>
        <v>0.26361338054389993</v>
      </c>
      <c r="J4593" s="152">
        <f t="shared" si="577"/>
        <v>4.909407774811303E-5</v>
      </c>
      <c r="K4593" s="3" t="e">
        <f t="shared" ca="1" si="573"/>
        <v>#NAME?</v>
      </c>
      <c r="L4593" s="153" t="e">
        <f t="shared" ca="1" si="578"/>
        <v>#NAME?</v>
      </c>
      <c r="M4593" s="195" t="e">
        <f ca="1">_xll.BInterpol(cf!$A$2:$A$68,cf!$C$2:$C$68,params!B4593,"cubic")</f>
        <v>#NAME?</v>
      </c>
      <c r="N4593" s="195" t="e">
        <f ca="1">+_xll.BInterpol(#REF!,#REF!,params!B4593,"cubic")</f>
        <v>#NAME?</v>
      </c>
      <c r="O4593" s="153" t="e">
        <f t="shared" ca="1" si="574"/>
        <v>#NAME?</v>
      </c>
    </row>
    <row r="4594" spans="1:15">
      <c r="A4594">
        <v>4591</v>
      </c>
      <c r="B4594">
        <f t="shared" si="572"/>
        <v>18.364000000000001</v>
      </c>
      <c r="C4594" s="151" t="e">
        <f ca="1">+_xll.BInterpol(Boost!$R$6:$R$66,Boost!$AZ$6:$AZ$66,params!B4594,"cubic")</f>
        <v>#NAME?</v>
      </c>
      <c r="D4594" s="151" t="e">
        <f ca="1">+_xll.BInterpol(Boost!$R$6:$R$66,Boost!$AX$6:$AX$66,params!B4594,"cubic")</f>
        <v>#NAME?</v>
      </c>
      <c r="E4594" s="198" t="e">
        <f t="shared" ca="1" si="575"/>
        <v>#NAME?</v>
      </c>
      <c r="F4594" s="151" t="e">
        <f ca="1">+_xll.BInterpol(Boost!$R$6:$R$66,Boost!$AY$6:$AY$66,params!B4594,"cubic")</f>
        <v>#NAME?</v>
      </c>
      <c r="G4594" s="151" t="e">
        <f ca="1">_xll.BInterpol(cf!$A$2:$A$68,cf!$B$2:$B$68,params!B4594,"cubic")/100</f>
        <v>#NAME?</v>
      </c>
      <c r="H4594" s="199" t="e">
        <f t="shared" ca="1" si="576"/>
        <v>#NAME?</v>
      </c>
      <c r="I4594" s="152">
        <f t="shared" si="579"/>
        <v>0.26366247134881859</v>
      </c>
      <c r="J4594" s="152">
        <f t="shared" si="577"/>
        <v>4.9090804918661135E-5</v>
      </c>
      <c r="K4594" s="3" t="e">
        <f t="shared" ca="1" si="573"/>
        <v>#NAME?</v>
      </c>
      <c r="L4594" s="153" t="e">
        <f t="shared" ca="1" si="578"/>
        <v>#NAME?</v>
      </c>
      <c r="M4594" s="195" t="e">
        <f ca="1">_xll.BInterpol(cf!$A$2:$A$68,cf!$C$2:$C$68,params!B4594,"cubic")</f>
        <v>#NAME?</v>
      </c>
      <c r="N4594" s="195" t="e">
        <f ca="1">+_xll.BInterpol(#REF!,#REF!,params!B4594,"cubic")</f>
        <v>#NAME?</v>
      </c>
      <c r="O4594" s="153" t="e">
        <f t="shared" ca="1" si="574"/>
        <v>#NAME?</v>
      </c>
    </row>
    <row r="4595" spans="1:15">
      <c r="A4595">
        <v>4592</v>
      </c>
      <c r="B4595">
        <f t="shared" si="572"/>
        <v>18.367999999999999</v>
      </c>
      <c r="C4595" s="151" t="e">
        <f ca="1">+_xll.BInterpol(Boost!$R$6:$R$66,Boost!$AZ$6:$AZ$66,params!B4595,"cubic")</f>
        <v>#NAME?</v>
      </c>
      <c r="D4595" s="151" t="e">
        <f ca="1">+_xll.BInterpol(Boost!$R$6:$R$66,Boost!$AX$6:$AX$66,params!B4595,"cubic")</f>
        <v>#NAME?</v>
      </c>
      <c r="E4595" s="198" t="e">
        <f t="shared" ca="1" si="575"/>
        <v>#NAME?</v>
      </c>
      <c r="F4595" s="151" t="e">
        <f ca="1">+_xll.BInterpol(Boost!$R$6:$R$66,Boost!$AY$6:$AY$66,params!B4595,"cubic")</f>
        <v>#NAME?</v>
      </c>
      <c r="G4595" s="151" t="e">
        <f ca="1">_xll.BInterpol(cf!$A$2:$A$68,cf!$B$2:$B$68,params!B4595,"cubic")/100</f>
        <v>#NAME?</v>
      </c>
      <c r="H4595" s="199" t="e">
        <f t="shared" ca="1" si="576"/>
        <v>#NAME?</v>
      </c>
      <c r="I4595" s="152">
        <f t="shared" si="579"/>
        <v>0.26371155888112607</v>
      </c>
      <c r="J4595" s="152">
        <f t="shared" si="577"/>
        <v>4.9087532307479087E-5</v>
      </c>
      <c r="K4595" s="3" t="e">
        <f t="shared" ca="1" si="573"/>
        <v>#NAME?</v>
      </c>
      <c r="L4595" s="153" t="e">
        <f t="shared" ca="1" si="578"/>
        <v>#NAME?</v>
      </c>
      <c r="M4595" s="195" t="e">
        <f ca="1">_xll.BInterpol(cf!$A$2:$A$68,cf!$C$2:$C$68,params!B4595,"cubic")</f>
        <v>#NAME?</v>
      </c>
      <c r="N4595" s="195" t="e">
        <f ca="1">+_xll.BInterpol(#REF!,#REF!,params!B4595,"cubic")</f>
        <v>#NAME?</v>
      </c>
      <c r="O4595" s="153" t="e">
        <f t="shared" ca="1" si="574"/>
        <v>#NAME?</v>
      </c>
    </row>
    <row r="4596" spans="1:15">
      <c r="A4596">
        <v>4593</v>
      </c>
      <c r="B4596">
        <f t="shared" si="572"/>
        <v>18.372</v>
      </c>
      <c r="C4596" s="151" t="e">
        <f ca="1">+_xll.BInterpol(Boost!$R$6:$R$66,Boost!$AZ$6:$AZ$66,params!B4596,"cubic")</f>
        <v>#NAME?</v>
      </c>
      <c r="D4596" s="151" t="e">
        <f ca="1">+_xll.BInterpol(Boost!$R$6:$R$66,Boost!$AX$6:$AX$66,params!B4596,"cubic")</f>
        <v>#NAME?</v>
      </c>
      <c r="E4596" s="198" t="e">
        <f t="shared" ca="1" si="575"/>
        <v>#NAME?</v>
      </c>
      <c r="F4596" s="151" t="e">
        <f ca="1">+_xll.BInterpol(Boost!$R$6:$R$66,Boost!$AY$6:$AY$66,params!B4596,"cubic")</f>
        <v>#NAME?</v>
      </c>
      <c r="G4596" s="151" t="e">
        <f ca="1">_xll.BInterpol(cf!$A$2:$A$68,cf!$B$2:$B$68,params!B4596,"cubic")/100</f>
        <v>#NAME?</v>
      </c>
      <c r="H4596" s="199" t="e">
        <f t="shared" ca="1" si="576"/>
        <v>#NAME?</v>
      </c>
      <c r="I4596" s="152">
        <f t="shared" si="579"/>
        <v>0.26376064314104053</v>
      </c>
      <c r="J4596" s="152">
        <f t="shared" si="577"/>
        <v>4.9084259914455863E-5</v>
      </c>
      <c r="K4596" s="3" t="e">
        <f t="shared" ca="1" si="573"/>
        <v>#NAME?</v>
      </c>
      <c r="L4596" s="153" t="e">
        <f t="shared" ca="1" si="578"/>
        <v>#NAME?</v>
      </c>
      <c r="M4596" s="195" t="e">
        <f ca="1">_xll.BInterpol(cf!$A$2:$A$68,cf!$C$2:$C$68,params!B4596,"cubic")</f>
        <v>#NAME?</v>
      </c>
      <c r="N4596" s="195" t="e">
        <f ca="1">+_xll.BInterpol(#REF!,#REF!,params!B4596,"cubic")</f>
        <v>#NAME?</v>
      </c>
      <c r="O4596" s="153" t="e">
        <f t="shared" ca="1" si="574"/>
        <v>#NAME?</v>
      </c>
    </row>
    <row r="4597" spans="1:15">
      <c r="A4597">
        <v>4594</v>
      </c>
      <c r="B4597">
        <f t="shared" si="572"/>
        <v>18.376000000000001</v>
      </c>
      <c r="C4597" s="151" t="e">
        <f ca="1">+_xll.BInterpol(Boost!$R$6:$R$66,Boost!$AZ$6:$AZ$66,params!B4597,"cubic")</f>
        <v>#NAME?</v>
      </c>
      <c r="D4597" s="151" t="e">
        <f ca="1">+_xll.BInterpol(Boost!$R$6:$R$66,Boost!$AX$6:$AX$66,params!B4597,"cubic")</f>
        <v>#NAME?</v>
      </c>
      <c r="E4597" s="198" t="e">
        <f t="shared" ca="1" si="575"/>
        <v>#NAME?</v>
      </c>
      <c r="F4597" s="151" t="e">
        <f ca="1">+_xll.BInterpol(Boost!$R$6:$R$66,Boost!$AY$6:$AY$66,params!B4597,"cubic")</f>
        <v>#NAME?</v>
      </c>
      <c r="G4597" s="151" t="e">
        <f ca="1">_xll.BInterpol(cf!$A$2:$A$68,cf!$B$2:$B$68,params!B4597,"cubic")/100</f>
        <v>#NAME?</v>
      </c>
      <c r="H4597" s="199" t="e">
        <f t="shared" ca="1" si="576"/>
        <v>#NAME?</v>
      </c>
      <c r="I4597" s="152">
        <f t="shared" si="579"/>
        <v>0.26380972412878001</v>
      </c>
      <c r="J4597" s="152">
        <f t="shared" si="577"/>
        <v>4.9080987739480442E-5</v>
      </c>
      <c r="K4597" s="3" t="e">
        <f t="shared" ca="1" si="573"/>
        <v>#NAME?</v>
      </c>
      <c r="L4597" s="153" t="e">
        <f t="shared" ca="1" si="578"/>
        <v>#NAME?</v>
      </c>
      <c r="M4597" s="195" t="e">
        <f ca="1">_xll.BInterpol(cf!$A$2:$A$68,cf!$C$2:$C$68,params!B4597,"cubic")</f>
        <v>#NAME?</v>
      </c>
      <c r="N4597" s="195" t="e">
        <f ca="1">+_xll.BInterpol(#REF!,#REF!,params!B4597,"cubic")</f>
        <v>#NAME?</v>
      </c>
      <c r="O4597" s="153" t="e">
        <f t="shared" ca="1" si="574"/>
        <v>#NAME?</v>
      </c>
    </row>
    <row r="4598" spans="1:15">
      <c r="A4598">
        <v>4595</v>
      </c>
      <c r="B4598">
        <f t="shared" si="572"/>
        <v>18.38</v>
      </c>
      <c r="C4598" s="151" t="e">
        <f ca="1">+_xll.BInterpol(Boost!$R$6:$R$66,Boost!$AZ$6:$AZ$66,params!B4598,"cubic")</f>
        <v>#NAME?</v>
      </c>
      <c r="D4598" s="151" t="e">
        <f ca="1">+_xll.BInterpol(Boost!$R$6:$R$66,Boost!$AX$6:$AX$66,params!B4598,"cubic")</f>
        <v>#NAME?</v>
      </c>
      <c r="E4598" s="198" t="e">
        <f t="shared" ca="1" si="575"/>
        <v>#NAME?</v>
      </c>
      <c r="F4598" s="151" t="e">
        <f ca="1">+_xll.BInterpol(Boost!$R$6:$R$66,Boost!$AY$6:$AY$66,params!B4598,"cubic")</f>
        <v>#NAME?</v>
      </c>
      <c r="G4598" s="151" t="e">
        <f ca="1">_xll.BInterpol(cf!$A$2:$A$68,cf!$B$2:$B$68,params!B4598,"cubic")/100</f>
        <v>#NAME?</v>
      </c>
      <c r="H4598" s="199" t="e">
        <f t="shared" ca="1" si="576"/>
        <v>#NAME?</v>
      </c>
      <c r="I4598" s="152">
        <f t="shared" si="579"/>
        <v>0.26385880184456278</v>
      </c>
      <c r="J4598" s="152">
        <f t="shared" si="577"/>
        <v>4.9077715782774867E-5</v>
      </c>
      <c r="K4598" s="3" t="e">
        <f t="shared" ca="1" si="573"/>
        <v>#NAME?</v>
      </c>
      <c r="L4598" s="153" t="e">
        <f t="shared" ca="1" si="578"/>
        <v>#NAME?</v>
      </c>
      <c r="M4598" s="195" t="e">
        <f ca="1">_xll.BInterpol(cf!$A$2:$A$68,cf!$C$2:$C$68,params!B4598,"cubic")</f>
        <v>#NAME?</v>
      </c>
      <c r="N4598" s="195" t="e">
        <f ca="1">+_xll.BInterpol(#REF!,#REF!,params!B4598,"cubic")</f>
        <v>#NAME?</v>
      </c>
      <c r="O4598" s="153" t="e">
        <f t="shared" ca="1" si="574"/>
        <v>#NAME?</v>
      </c>
    </row>
    <row r="4599" spans="1:15">
      <c r="A4599">
        <v>4596</v>
      </c>
      <c r="B4599">
        <f t="shared" si="572"/>
        <v>18.384</v>
      </c>
      <c r="C4599" s="151" t="e">
        <f ca="1">+_xll.BInterpol(Boost!$R$6:$R$66,Boost!$AZ$6:$AZ$66,params!B4599,"cubic")</f>
        <v>#NAME?</v>
      </c>
      <c r="D4599" s="151" t="e">
        <f ca="1">+_xll.BInterpol(Boost!$R$6:$R$66,Boost!$AX$6:$AX$66,params!B4599,"cubic")</f>
        <v>#NAME?</v>
      </c>
      <c r="E4599" s="198" t="e">
        <f t="shared" ca="1" si="575"/>
        <v>#NAME?</v>
      </c>
      <c r="F4599" s="151" t="e">
        <f ca="1">+_xll.BInterpol(Boost!$R$6:$R$66,Boost!$AY$6:$AY$66,params!B4599,"cubic")</f>
        <v>#NAME?</v>
      </c>
      <c r="G4599" s="151" t="e">
        <f ca="1">_xll.BInterpol(cf!$A$2:$A$68,cf!$B$2:$B$68,params!B4599,"cubic")/100</f>
        <v>#NAME?</v>
      </c>
      <c r="H4599" s="199" t="e">
        <f t="shared" ca="1" si="576"/>
        <v>#NAME?</v>
      </c>
      <c r="I4599" s="152">
        <f t="shared" si="579"/>
        <v>0.26390787628860679</v>
      </c>
      <c r="J4599" s="152">
        <f t="shared" si="577"/>
        <v>4.9074444044006071E-5</v>
      </c>
      <c r="K4599" s="3" t="e">
        <f t="shared" ca="1" si="573"/>
        <v>#NAME?</v>
      </c>
      <c r="L4599" s="153" t="e">
        <f t="shared" ca="1" si="578"/>
        <v>#NAME?</v>
      </c>
      <c r="M4599" s="195" t="e">
        <f ca="1">_xll.BInterpol(cf!$A$2:$A$68,cf!$C$2:$C$68,params!B4599,"cubic")</f>
        <v>#NAME?</v>
      </c>
      <c r="N4599" s="195" t="e">
        <f ca="1">+_xll.BInterpol(#REF!,#REF!,params!B4599,"cubic")</f>
        <v>#NAME?</v>
      </c>
      <c r="O4599" s="153" t="e">
        <f t="shared" ca="1" si="574"/>
        <v>#NAME?</v>
      </c>
    </row>
    <row r="4600" spans="1:15">
      <c r="A4600">
        <v>4597</v>
      </c>
      <c r="B4600">
        <f t="shared" si="572"/>
        <v>18.388000000000002</v>
      </c>
      <c r="C4600" s="151" t="e">
        <f ca="1">+_xll.BInterpol(Boost!$R$6:$R$66,Boost!$AZ$6:$AZ$66,params!B4600,"cubic")</f>
        <v>#NAME?</v>
      </c>
      <c r="D4600" s="151" t="e">
        <f ca="1">+_xll.BInterpol(Boost!$R$6:$R$66,Boost!$AX$6:$AX$66,params!B4600,"cubic")</f>
        <v>#NAME?</v>
      </c>
      <c r="E4600" s="198" t="e">
        <f t="shared" ca="1" si="575"/>
        <v>#NAME?</v>
      </c>
      <c r="F4600" s="151" t="e">
        <f ca="1">+_xll.BInterpol(Boost!$R$6:$R$66,Boost!$AY$6:$AY$66,params!B4600,"cubic")</f>
        <v>#NAME?</v>
      </c>
      <c r="G4600" s="151" t="e">
        <f ca="1">_xll.BInterpol(cf!$A$2:$A$68,cf!$B$2:$B$68,params!B4600,"cubic")/100</f>
        <v>#NAME?</v>
      </c>
      <c r="H4600" s="199" t="e">
        <f t="shared" ca="1" si="576"/>
        <v>#NAME?</v>
      </c>
      <c r="I4600" s="152">
        <f t="shared" si="579"/>
        <v>0.2639569474611303</v>
      </c>
      <c r="J4600" s="152">
        <f t="shared" si="577"/>
        <v>4.9071172523507123E-5</v>
      </c>
      <c r="K4600" s="3" t="e">
        <f t="shared" ca="1" si="573"/>
        <v>#NAME?</v>
      </c>
      <c r="L4600" s="153" t="e">
        <f t="shared" ca="1" si="578"/>
        <v>#NAME?</v>
      </c>
      <c r="M4600" s="195" t="e">
        <f ca="1">_xll.BInterpol(cf!$A$2:$A$68,cf!$C$2:$C$68,params!B4600,"cubic")</f>
        <v>#NAME?</v>
      </c>
      <c r="N4600" s="195" t="e">
        <f ca="1">+_xll.BInterpol(#REF!,#REF!,params!B4600,"cubic")</f>
        <v>#NAME?</v>
      </c>
      <c r="O4600" s="153" t="e">
        <f t="shared" ca="1" si="574"/>
        <v>#NAME?</v>
      </c>
    </row>
    <row r="4601" spans="1:15">
      <c r="A4601">
        <v>4598</v>
      </c>
      <c r="B4601">
        <f t="shared" si="572"/>
        <v>18.391999999999999</v>
      </c>
      <c r="C4601" s="151" t="e">
        <f ca="1">+_xll.BInterpol(Boost!$R$6:$R$66,Boost!$AZ$6:$AZ$66,params!B4601,"cubic")</f>
        <v>#NAME?</v>
      </c>
      <c r="D4601" s="151" t="e">
        <f ca="1">+_xll.BInterpol(Boost!$R$6:$R$66,Boost!$AX$6:$AX$66,params!B4601,"cubic")</f>
        <v>#NAME?</v>
      </c>
      <c r="E4601" s="198" t="e">
        <f t="shared" ca="1" si="575"/>
        <v>#NAME?</v>
      </c>
      <c r="F4601" s="151" t="e">
        <f ca="1">+_xll.BInterpol(Boost!$R$6:$R$66,Boost!$AY$6:$AY$66,params!B4601,"cubic")</f>
        <v>#NAME?</v>
      </c>
      <c r="G4601" s="151" t="e">
        <f ca="1">_xll.BInterpol(cf!$A$2:$A$68,cf!$B$2:$B$68,params!B4601,"cubic")/100</f>
        <v>#NAME?</v>
      </c>
      <c r="H4601" s="199" t="e">
        <f t="shared" ca="1" si="576"/>
        <v>#NAME?</v>
      </c>
      <c r="I4601" s="152">
        <f t="shared" si="579"/>
        <v>0.26400601536235135</v>
      </c>
      <c r="J4601" s="152">
        <f t="shared" si="577"/>
        <v>4.9067901221055976E-5</v>
      </c>
      <c r="K4601" s="3" t="e">
        <f t="shared" ca="1" si="573"/>
        <v>#NAME?</v>
      </c>
      <c r="L4601" s="153" t="e">
        <f t="shared" ca="1" si="578"/>
        <v>#NAME?</v>
      </c>
      <c r="M4601" s="195" t="e">
        <f ca="1">_xll.BInterpol(cf!$A$2:$A$68,cf!$C$2:$C$68,params!B4601,"cubic")</f>
        <v>#NAME?</v>
      </c>
      <c r="N4601" s="195" t="e">
        <f ca="1">+_xll.BInterpol(#REF!,#REF!,params!B4601,"cubic")</f>
        <v>#NAME?</v>
      </c>
      <c r="O4601" s="153" t="e">
        <f t="shared" ca="1" si="574"/>
        <v>#NAME?</v>
      </c>
    </row>
    <row r="4602" spans="1:15">
      <c r="A4602">
        <v>4599</v>
      </c>
      <c r="B4602">
        <f t="shared" si="572"/>
        <v>18.396000000000001</v>
      </c>
      <c r="C4602" s="151" t="e">
        <f ca="1">+_xll.BInterpol(Boost!$R$6:$R$66,Boost!$AZ$6:$AZ$66,params!B4602,"cubic")</f>
        <v>#NAME?</v>
      </c>
      <c r="D4602" s="151" t="e">
        <f ca="1">+_xll.BInterpol(Boost!$R$6:$R$66,Boost!$AX$6:$AX$66,params!B4602,"cubic")</f>
        <v>#NAME?</v>
      </c>
      <c r="E4602" s="198" t="e">
        <f t="shared" ca="1" si="575"/>
        <v>#NAME?</v>
      </c>
      <c r="F4602" s="151" t="e">
        <f ca="1">+_xll.BInterpol(Boost!$R$6:$R$66,Boost!$AY$6:$AY$66,params!B4602,"cubic")</f>
        <v>#NAME?</v>
      </c>
      <c r="G4602" s="151" t="e">
        <f ca="1">_xll.BInterpol(cf!$A$2:$A$68,cf!$B$2:$B$68,params!B4602,"cubic")/100</f>
        <v>#NAME?</v>
      </c>
      <c r="H4602" s="199" t="e">
        <f t="shared" ca="1" si="576"/>
        <v>#NAME?</v>
      </c>
      <c r="I4602" s="152">
        <f t="shared" si="579"/>
        <v>0.26405507999248801</v>
      </c>
      <c r="J4602" s="152">
        <f t="shared" si="577"/>
        <v>4.9064630136652632E-5</v>
      </c>
      <c r="K4602" s="3" t="e">
        <f t="shared" ca="1" si="573"/>
        <v>#NAME?</v>
      </c>
      <c r="L4602" s="153" t="e">
        <f t="shared" ca="1" si="578"/>
        <v>#NAME?</v>
      </c>
      <c r="M4602" s="195" t="e">
        <f ca="1">_xll.BInterpol(cf!$A$2:$A$68,cf!$C$2:$C$68,params!B4602,"cubic")</f>
        <v>#NAME?</v>
      </c>
      <c r="N4602" s="195" t="e">
        <f ca="1">+_xll.BInterpol(#REF!,#REF!,params!B4602,"cubic")</f>
        <v>#NAME?</v>
      </c>
      <c r="O4602" s="153" t="e">
        <f t="shared" ca="1" si="574"/>
        <v>#NAME?</v>
      </c>
    </row>
    <row r="4603" spans="1:15">
      <c r="A4603">
        <v>4600</v>
      </c>
      <c r="B4603">
        <f t="shared" si="572"/>
        <v>18.399999999999999</v>
      </c>
      <c r="C4603" s="151" t="e">
        <f ca="1">+_xll.BInterpol(Boost!$R$6:$R$66,Boost!$AZ$6:$AZ$66,params!B4603,"cubic")</f>
        <v>#NAME?</v>
      </c>
      <c r="D4603" s="151" t="e">
        <f ca="1">+_xll.BInterpol(Boost!$R$6:$R$66,Boost!$AX$6:$AX$66,params!B4603,"cubic")</f>
        <v>#NAME?</v>
      </c>
      <c r="E4603" s="198" t="e">
        <f t="shared" ca="1" si="575"/>
        <v>#NAME?</v>
      </c>
      <c r="F4603" s="151" t="e">
        <f ca="1">+_xll.BInterpol(Boost!$R$6:$R$66,Boost!$AY$6:$AY$66,params!B4603,"cubic")</f>
        <v>#NAME?</v>
      </c>
      <c r="G4603" s="151" t="e">
        <f ca="1">_xll.BInterpol(cf!$A$2:$A$68,cf!$B$2:$B$68,params!B4603,"cubic")/100</f>
        <v>#NAME?</v>
      </c>
      <c r="H4603" s="199" t="e">
        <f t="shared" ca="1" si="576"/>
        <v>#NAME?</v>
      </c>
      <c r="I4603" s="152">
        <f t="shared" si="579"/>
        <v>0.26410414135175841</v>
      </c>
      <c r="J4603" s="152">
        <f t="shared" si="577"/>
        <v>4.9061359270408111E-5</v>
      </c>
      <c r="K4603" s="3" t="e">
        <f t="shared" ca="1" si="573"/>
        <v>#NAME?</v>
      </c>
      <c r="L4603" s="153" t="e">
        <f t="shared" ca="1" si="578"/>
        <v>#NAME?</v>
      </c>
      <c r="M4603" s="195" t="e">
        <f ca="1">_xll.BInterpol(cf!$A$2:$A$68,cf!$C$2:$C$68,params!B4603,"cubic")</f>
        <v>#NAME?</v>
      </c>
      <c r="N4603" s="195" t="e">
        <f ca="1">+_xll.BInterpol(#REF!,#REF!,params!B4603,"cubic")</f>
        <v>#NAME?</v>
      </c>
      <c r="O4603" s="153" t="e">
        <f t="shared" ca="1" si="574"/>
        <v>#NAME?</v>
      </c>
    </row>
    <row r="4604" spans="1:15">
      <c r="A4604">
        <v>4601</v>
      </c>
      <c r="B4604">
        <f t="shared" si="572"/>
        <v>18.404</v>
      </c>
      <c r="C4604" s="151" t="e">
        <f ca="1">+_xll.BInterpol(Boost!$R$6:$R$66,Boost!$AZ$6:$AZ$66,params!B4604,"cubic")</f>
        <v>#NAME?</v>
      </c>
      <c r="D4604" s="151" t="e">
        <f ca="1">+_xll.BInterpol(Boost!$R$6:$R$66,Boost!$AX$6:$AX$66,params!B4604,"cubic")</f>
        <v>#NAME?</v>
      </c>
      <c r="E4604" s="198" t="e">
        <f t="shared" ca="1" si="575"/>
        <v>#NAME?</v>
      </c>
      <c r="F4604" s="151" t="e">
        <f ca="1">+_xll.BInterpol(Boost!$R$6:$R$66,Boost!$AY$6:$AY$66,params!B4604,"cubic")</f>
        <v>#NAME?</v>
      </c>
      <c r="G4604" s="151" t="e">
        <f ca="1">_xll.BInterpol(cf!$A$2:$A$68,cf!$B$2:$B$68,params!B4604,"cubic")/100</f>
        <v>#NAME?</v>
      </c>
      <c r="H4604" s="199" t="e">
        <f t="shared" ca="1" si="576"/>
        <v>#NAME?</v>
      </c>
      <c r="I4604" s="152">
        <f t="shared" si="579"/>
        <v>0.2641531994403804</v>
      </c>
      <c r="J4604" s="152">
        <f t="shared" si="577"/>
        <v>4.9058088621989349E-5</v>
      </c>
      <c r="K4604" s="3" t="e">
        <f t="shared" ca="1" si="573"/>
        <v>#NAME?</v>
      </c>
      <c r="L4604" s="153" t="e">
        <f t="shared" ca="1" si="578"/>
        <v>#NAME?</v>
      </c>
      <c r="M4604" s="195" t="e">
        <f ca="1">_xll.BInterpol(cf!$A$2:$A$68,cf!$C$2:$C$68,params!B4604,"cubic")</f>
        <v>#NAME?</v>
      </c>
      <c r="N4604" s="195" t="e">
        <f ca="1">+_xll.BInterpol(#REF!,#REF!,params!B4604,"cubic")</f>
        <v>#NAME?</v>
      </c>
      <c r="O4604" s="153" t="e">
        <f t="shared" ca="1" si="574"/>
        <v>#NAME?</v>
      </c>
    </row>
    <row r="4605" spans="1:15">
      <c r="A4605">
        <v>4602</v>
      </c>
      <c r="B4605">
        <f t="shared" si="572"/>
        <v>18.408000000000001</v>
      </c>
      <c r="C4605" s="151" t="e">
        <f ca="1">+_xll.BInterpol(Boost!$R$6:$R$66,Boost!$AZ$6:$AZ$66,params!B4605,"cubic")</f>
        <v>#NAME?</v>
      </c>
      <c r="D4605" s="151" t="e">
        <f ca="1">+_xll.BInterpol(Boost!$R$6:$R$66,Boost!$AX$6:$AX$66,params!B4605,"cubic")</f>
        <v>#NAME?</v>
      </c>
      <c r="E4605" s="198" t="e">
        <f t="shared" ca="1" si="575"/>
        <v>#NAME?</v>
      </c>
      <c r="F4605" s="151" t="e">
        <f ca="1">+_xll.BInterpol(Boost!$R$6:$R$66,Boost!$AY$6:$AY$66,params!B4605,"cubic")</f>
        <v>#NAME?</v>
      </c>
      <c r="G4605" s="151" t="e">
        <f ca="1">_xll.BInterpol(cf!$A$2:$A$68,cf!$B$2:$B$68,params!B4605,"cubic")/100</f>
        <v>#NAME?</v>
      </c>
      <c r="H4605" s="199" t="e">
        <f t="shared" ca="1" si="576"/>
        <v>#NAME?</v>
      </c>
      <c r="I4605" s="152">
        <f t="shared" si="579"/>
        <v>0.26420225425857236</v>
      </c>
      <c r="J4605" s="152">
        <f t="shared" si="577"/>
        <v>4.9054818191951455E-5</v>
      </c>
      <c r="K4605" s="3" t="e">
        <f t="shared" ca="1" si="573"/>
        <v>#NAME?</v>
      </c>
      <c r="L4605" s="153" t="e">
        <f t="shared" ca="1" si="578"/>
        <v>#NAME?</v>
      </c>
      <c r="M4605" s="195" t="e">
        <f ca="1">_xll.BInterpol(cf!$A$2:$A$68,cf!$C$2:$C$68,params!B4605,"cubic")</f>
        <v>#NAME?</v>
      </c>
      <c r="N4605" s="195" t="e">
        <f ca="1">+_xll.BInterpol(#REF!,#REF!,params!B4605,"cubic")</f>
        <v>#NAME?</v>
      </c>
      <c r="O4605" s="153" t="e">
        <f t="shared" ca="1" si="574"/>
        <v>#NAME?</v>
      </c>
    </row>
    <row r="4606" spans="1:15">
      <c r="A4606">
        <v>4603</v>
      </c>
      <c r="B4606">
        <f t="shared" si="572"/>
        <v>18.411999999999999</v>
      </c>
      <c r="C4606" s="151" t="e">
        <f ca="1">+_xll.BInterpol(Boost!$R$6:$R$66,Boost!$AZ$6:$AZ$66,params!B4606,"cubic")</f>
        <v>#NAME?</v>
      </c>
      <c r="D4606" s="151" t="e">
        <f ca="1">+_xll.BInterpol(Boost!$R$6:$R$66,Boost!$AX$6:$AX$66,params!B4606,"cubic")</f>
        <v>#NAME?</v>
      </c>
      <c r="E4606" s="198" t="e">
        <f t="shared" ca="1" si="575"/>
        <v>#NAME?</v>
      </c>
      <c r="F4606" s="151" t="e">
        <f ca="1">+_xll.BInterpol(Boost!$R$6:$R$66,Boost!$AY$6:$AY$66,params!B4606,"cubic")</f>
        <v>#NAME?</v>
      </c>
      <c r="G4606" s="151" t="e">
        <f ca="1">_xll.BInterpol(cf!$A$2:$A$68,cf!$B$2:$B$68,params!B4606,"cubic")/100</f>
        <v>#NAME?</v>
      </c>
      <c r="H4606" s="199" t="e">
        <f t="shared" ca="1" si="576"/>
        <v>#NAME?</v>
      </c>
      <c r="I4606" s="152">
        <f t="shared" si="579"/>
        <v>0.26425130580655198</v>
      </c>
      <c r="J4606" s="152">
        <f t="shared" si="577"/>
        <v>4.9051547979628296E-5</v>
      </c>
      <c r="K4606" s="3" t="e">
        <f t="shared" ca="1" si="573"/>
        <v>#NAME?</v>
      </c>
      <c r="L4606" s="153" t="e">
        <f t="shared" ca="1" si="578"/>
        <v>#NAME?</v>
      </c>
      <c r="M4606" s="195" t="e">
        <f ca="1">_xll.BInterpol(cf!$A$2:$A$68,cf!$C$2:$C$68,params!B4606,"cubic")</f>
        <v>#NAME?</v>
      </c>
      <c r="N4606" s="195" t="e">
        <f ca="1">+_xll.BInterpol(#REF!,#REF!,params!B4606,"cubic")</f>
        <v>#NAME?</v>
      </c>
      <c r="O4606" s="153" t="e">
        <f t="shared" ca="1" si="574"/>
        <v>#NAME?</v>
      </c>
    </row>
    <row r="4607" spans="1:15">
      <c r="A4607">
        <v>4604</v>
      </c>
      <c r="B4607">
        <f t="shared" si="572"/>
        <v>18.416</v>
      </c>
      <c r="C4607" s="151" t="e">
        <f ca="1">+_xll.BInterpol(Boost!$R$6:$R$66,Boost!$AZ$6:$AZ$66,params!B4607,"cubic")</f>
        <v>#NAME?</v>
      </c>
      <c r="D4607" s="151" t="e">
        <f ca="1">+_xll.BInterpol(Boost!$R$6:$R$66,Boost!$AX$6:$AX$66,params!B4607,"cubic")</f>
        <v>#NAME?</v>
      </c>
      <c r="E4607" s="198" t="e">
        <f t="shared" ca="1" si="575"/>
        <v>#NAME?</v>
      </c>
      <c r="F4607" s="151" t="e">
        <f ca="1">+_xll.BInterpol(Boost!$R$6:$R$66,Boost!$AY$6:$AY$66,params!B4607,"cubic")</f>
        <v>#NAME?</v>
      </c>
      <c r="G4607" s="151" t="e">
        <f ca="1">_xll.BInterpol(cf!$A$2:$A$68,cf!$B$2:$B$68,params!B4607,"cubic")/100</f>
        <v>#NAME?</v>
      </c>
      <c r="H4607" s="199" t="e">
        <f t="shared" ca="1" si="576"/>
        <v>#NAME?</v>
      </c>
      <c r="I4607" s="152">
        <f t="shared" si="579"/>
        <v>0.26430035408453745</v>
      </c>
      <c r="J4607" s="152">
        <f t="shared" si="577"/>
        <v>4.9048277985463962E-5</v>
      </c>
      <c r="K4607" s="3" t="e">
        <f t="shared" ca="1" si="573"/>
        <v>#NAME?</v>
      </c>
      <c r="L4607" s="153" t="e">
        <f t="shared" ca="1" si="578"/>
        <v>#NAME?</v>
      </c>
      <c r="M4607" s="195" t="e">
        <f ca="1">_xll.BInterpol(cf!$A$2:$A$68,cf!$C$2:$C$68,params!B4607,"cubic")</f>
        <v>#NAME?</v>
      </c>
      <c r="N4607" s="195" t="e">
        <f ca="1">+_xll.BInterpol(#REF!,#REF!,params!B4607,"cubic")</f>
        <v>#NAME?</v>
      </c>
      <c r="O4607" s="153" t="e">
        <f t="shared" ca="1" si="574"/>
        <v>#NAME?</v>
      </c>
    </row>
    <row r="4608" spans="1:15">
      <c r="A4608">
        <v>4605</v>
      </c>
      <c r="B4608">
        <f t="shared" si="572"/>
        <v>18.420000000000002</v>
      </c>
      <c r="C4608" s="151" t="e">
        <f ca="1">+_xll.BInterpol(Boost!$R$6:$R$66,Boost!$AZ$6:$AZ$66,params!B4608,"cubic")</f>
        <v>#NAME?</v>
      </c>
      <c r="D4608" s="151" t="e">
        <f ca="1">+_xll.BInterpol(Boost!$R$6:$R$66,Boost!$AX$6:$AX$66,params!B4608,"cubic")</f>
        <v>#NAME?</v>
      </c>
      <c r="E4608" s="198" t="e">
        <f t="shared" ca="1" si="575"/>
        <v>#NAME?</v>
      </c>
      <c r="F4608" s="151" t="e">
        <f ca="1">+_xll.BInterpol(Boost!$R$6:$R$66,Boost!$AY$6:$AY$66,params!B4608,"cubic")</f>
        <v>#NAME?</v>
      </c>
      <c r="G4608" s="151" t="e">
        <f ca="1">_xll.BInterpol(cf!$A$2:$A$68,cf!$B$2:$B$68,params!B4608,"cubic")/100</f>
        <v>#NAME?</v>
      </c>
      <c r="H4608" s="199" t="e">
        <f t="shared" ca="1" si="576"/>
        <v>#NAME?</v>
      </c>
      <c r="I4608" s="152">
        <f t="shared" si="579"/>
        <v>0.26434939909274668</v>
      </c>
      <c r="J4608" s="152">
        <f t="shared" si="577"/>
        <v>4.9045008209236407E-5</v>
      </c>
      <c r="K4608" s="3" t="e">
        <f t="shared" ca="1" si="573"/>
        <v>#NAME?</v>
      </c>
      <c r="L4608" s="153" t="e">
        <f t="shared" ca="1" si="578"/>
        <v>#NAME?</v>
      </c>
      <c r="M4608" s="195" t="e">
        <f ca="1">_xll.BInterpol(cf!$A$2:$A$68,cf!$C$2:$C$68,params!B4608,"cubic")</f>
        <v>#NAME?</v>
      </c>
      <c r="N4608" s="195" t="e">
        <f ca="1">+_xll.BInterpol(#REF!,#REF!,params!B4608,"cubic")</f>
        <v>#NAME?</v>
      </c>
      <c r="O4608" s="153" t="e">
        <f t="shared" ca="1" si="574"/>
        <v>#NAME?</v>
      </c>
    </row>
    <row r="4609" spans="1:15">
      <c r="A4609">
        <v>4606</v>
      </c>
      <c r="B4609">
        <f t="shared" si="572"/>
        <v>18.423999999999999</v>
      </c>
      <c r="C4609" s="151" t="e">
        <f ca="1">+_xll.BInterpol(Boost!$R$6:$R$66,Boost!$AZ$6:$AZ$66,params!B4609,"cubic")</f>
        <v>#NAME?</v>
      </c>
      <c r="D4609" s="151" t="e">
        <f ca="1">+_xll.BInterpol(Boost!$R$6:$R$66,Boost!$AX$6:$AX$66,params!B4609,"cubic")</f>
        <v>#NAME?</v>
      </c>
      <c r="E4609" s="198" t="e">
        <f t="shared" ca="1" si="575"/>
        <v>#NAME?</v>
      </c>
      <c r="F4609" s="151" t="e">
        <f ca="1">+_xll.BInterpol(Boost!$R$6:$R$66,Boost!$AY$6:$AY$66,params!B4609,"cubic")</f>
        <v>#NAME?</v>
      </c>
      <c r="G4609" s="151" t="e">
        <f ca="1">_xll.BInterpol(cf!$A$2:$A$68,cf!$B$2:$B$68,params!B4609,"cubic")/100</f>
        <v>#NAME?</v>
      </c>
      <c r="H4609" s="199" t="e">
        <f t="shared" ca="1" si="576"/>
        <v>#NAME?</v>
      </c>
      <c r="I4609" s="152">
        <f t="shared" si="579"/>
        <v>0.26439844083139774</v>
      </c>
      <c r="J4609" s="152">
        <f t="shared" si="577"/>
        <v>4.9041738651056654E-5</v>
      </c>
      <c r="K4609" s="3" t="e">
        <f t="shared" ca="1" si="573"/>
        <v>#NAME?</v>
      </c>
      <c r="L4609" s="153" t="e">
        <f t="shared" ca="1" si="578"/>
        <v>#NAME?</v>
      </c>
      <c r="M4609" s="195" t="e">
        <f ca="1">_xll.BInterpol(cf!$A$2:$A$68,cf!$C$2:$C$68,params!B4609,"cubic")</f>
        <v>#NAME?</v>
      </c>
      <c r="N4609" s="195" t="e">
        <f ca="1">+_xll.BInterpol(#REF!,#REF!,params!B4609,"cubic")</f>
        <v>#NAME?</v>
      </c>
      <c r="O4609" s="153" t="e">
        <f t="shared" ca="1" si="574"/>
        <v>#NAME?</v>
      </c>
    </row>
    <row r="4610" spans="1:15">
      <c r="A4610">
        <v>4607</v>
      </c>
      <c r="B4610">
        <f t="shared" si="572"/>
        <v>18.428000000000001</v>
      </c>
      <c r="C4610" s="151" t="e">
        <f ca="1">+_xll.BInterpol(Boost!$R$6:$R$66,Boost!$AZ$6:$AZ$66,params!B4610,"cubic")</f>
        <v>#NAME?</v>
      </c>
      <c r="D4610" s="151" t="e">
        <f ca="1">+_xll.BInterpol(Boost!$R$6:$R$66,Boost!$AX$6:$AX$66,params!B4610,"cubic")</f>
        <v>#NAME?</v>
      </c>
      <c r="E4610" s="198" t="e">
        <f t="shared" ca="1" si="575"/>
        <v>#NAME?</v>
      </c>
      <c r="F4610" s="151" t="e">
        <f ca="1">+_xll.BInterpol(Boost!$R$6:$R$66,Boost!$AY$6:$AY$66,params!B4610,"cubic")</f>
        <v>#NAME?</v>
      </c>
      <c r="G4610" s="151" t="e">
        <f ca="1">_xll.BInterpol(cf!$A$2:$A$68,cf!$B$2:$B$68,params!B4610,"cubic")/100</f>
        <v>#NAME?</v>
      </c>
      <c r="H4610" s="199" t="e">
        <f t="shared" ca="1" si="576"/>
        <v>#NAME?</v>
      </c>
      <c r="I4610" s="152">
        <f t="shared" si="579"/>
        <v>0.26444747930070855</v>
      </c>
      <c r="J4610" s="152">
        <f t="shared" si="577"/>
        <v>4.9038469310813682E-5</v>
      </c>
      <c r="K4610" s="3" t="e">
        <f t="shared" ca="1" si="573"/>
        <v>#NAME?</v>
      </c>
      <c r="L4610" s="153" t="e">
        <f t="shared" ca="1" si="578"/>
        <v>#NAME?</v>
      </c>
      <c r="M4610" s="195" t="e">
        <f ca="1">_xll.BInterpol(cf!$A$2:$A$68,cf!$C$2:$C$68,params!B4610,"cubic")</f>
        <v>#NAME?</v>
      </c>
      <c r="N4610" s="195" t="e">
        <f ca="1">+_xll.BInterpol(#REF!,#REF!,params!B4610,"cubic")</f>
        <v>#NAME?</v>
      </c>
      <c r="O4610" s="153" t="e">
        <f t="shared" ca="1" si="574"/>
        <v>#NAME?</v>
      </c>
    </row>
    <row r="4611" spans="1:15">
      <c r="A4611">
        <v>4608</v>
      </c>
      <c r="B4611">
        <f t="shared" si="572"/>
        <v>18.431999999999999</v>
      </c>
      <c r="C4611" s="151" t="e">
        <f ca="1">+_xll.BInterpol(Boost!$R$6:$R$66,Boost!$AZ$6:$AZ$66,params!B4611,"cubic")</f>
        <v>#NAME?</v>
      </c>
      <c r="D4611" s="151" t="e">
        <f ca="1">+_xll.BInterpol(Boost!$R$6:$R$66,Boost!$AX$6:$AX$66,params!B4611,"cubic")</f>
        <v>#NAME?</v>
      </c>
      <c r="E4611" s="198" t="e">
        <f t="shared" ca="1" si="575"/>
        <v>#NAME?</v>
      </c>
      <c r="F4611" s="151" t="e">
        <f ca="1">+_xll.BInterpol(Boost!$R$6:$R$66,Boost!$AY$6:$AY$66,params!B4611,"cubic")</f>
        <v>#NAME?</v>
      </c>
      <c r="G4611" s="151" t="e">
        <f ca="1">_xll.BInterpol(cf!$A$2:$A$68,cf!$B$2:$B$68,params!B4611,"cubic")/100</f>
        <v>#NAME?</v>
      </c>
      <c r="H4611" s="199" t="e">
        <f t="shared" ca="1" si="576"/>
        <v>#NAME?</v>
      </c>
      <c r="I4611" s="152">
        <f t="shared" si="579"/>
        <v>0.26449651450089695</v>
      </c>
      <c r="J4611" s="152">
        <f t="shared" si="577"/>
        <v>4.9035200188396466E-5</v>
      </c>
      <c r="K4611" s="3" t="e">
        <f t="shared" ca="1" si="573"/>
        <v>#NAME?</v>
      </c>
      <c r="L4611" s="153" t="e">
        <f t="shared" ca="1" si="578"/>
        <v>#NAME?</v>
      </c>
      <c r="M4611" s="195" t="e">
        <f ca="1">_xll.BInterpol(cf!$A$2:$A$68,cf!$C$2:$C$68,params!B4611,"cubic")</f>
        <v>#NAME?</v>
      </c>
      <c r="N4611" s="195" t="e">
        <f ca="1">+_xll.BInterpol(#REF!,#REF!,params!B4611,"cubic")</f>
        <v>#NAME?</v>
      </c>
      <c r="O4611" s="153" t="e">
        <f t="shared" ca="1" si="574"/>
        <v>#NAME?</v>
      </c>
    </row>
    <row r="4612" spans="1:15">
      <c r="A4612">
        <v>4609</v>
      </c>
      <c r="B4612">
        <f t="shared" ref="B4612:B4675" si="580">+A4612/250</f>
        <v>18.436</v>
      </c>
      <c r="C4612" s="151" t="e">
        <f ca="1">+_xll.BInterpol(Boost!$R$6:$R$66,Boost!$AZ$6:$AZ$66,params!B4612,"cubic")</f>
        <v>#NAME?</v>
      </c>
      <c r="D4612" s="151" t="e">
        <f ca="1">+_xll.BInterpol(Boost!$R$6:$R$66,Boost!$AX$6:$AX$66,params!B4612,"cubic")</f>
        <v>#NAME?</v>
      </c>
      <c r="E4612" s="198" t="e">
        <f t="shared" ca="1" si="575"/>
        <v>#NAME?</v>
      </c>
      <c r="F4612" s="151" t="e">
        <f ca="1">+_xll.BInterpol(Boost!$R$6:$R$66,Boost!$AY$6:$AY$66,params!B4612,"cubic")</f>
        <v>#NAME?</v>
      </c>
      <c r="G4612" s="151" t="e">
        <f ca="1">_xll.BInterpol(cf!$A$2:$A$68,cf!$B$2:$B$68,params!B4612,"cubic")/100</f>
        <v>#NAME?</v>
      </c>
      <c r="H4612" s="199" t="e">
        <f t="shared" ca="1" si="576"/>
        <v>#NAME?</v>
      </c>
      <c r="I4612" s="152">
        <f t="shared" si="579"/>
        <v>0.26454554643218098</v>
      </c>
      <c r="J4612" s="152">
        <f t="shared" si="577"/>
        <v>4.9031931284027053E-5</v>
      </c>
      <c r="K4612" s="3" t="e">
        <f t="shared" ref="K4612:K4675" ca="1" si="581">+EXP(H4612*-B4612)</f>
        <v>#NAME?</v>
      </c>
      <c r="L4612" s="153" t="e">
        <f t="shared" ca="1" si="578"/>
        <v>#NAME?</v>
      </c>
      <c r="M4612" s="195" t="e">
        <f ca="1">_xll.BInterpol(cf!$A$2:$A$68,cf!$C$2:$C$68,params!B4612,"cubic")</f>
        <v>#NAME?</v>
      </c>
      <c r="N4612" s="195" t="e">
        <f ca="1">+_xll.BInterpol(#REF!,#REF!,params!B4612,"cubic")</f>
        <v>#NAME?</v>
      </c>
      <c r="O4612" s="153" t="e">
        <f t="shared" ref="O4612:O4675" ca="1" si="582">+EXP(-B4613*E4613)-EXP(-B4612*E4612)</f>
        <v>#NAME?</v>
      </c>
    </row>
    <row r="4613" spans="1:15">
      <c r="A4613">
        <v>4610</v>
      </c>
      <c r="B4613">
        <f t="shared" si="580"/>
        <v>18.440000000000001</v>
      </c>
      <c r="C4613" s="151" t="e">
        <f ca="1">+_xll.BInterpol(Boost!$R$6:$R$66,Boost!$AZ$6:$AZ$66,params!B4613,"cubic")</f>
        <v>#NAME?</v>
      </c>
      <c r="D4613" s="151" t="e">
        <f ca="1">+_xll.BInterpol(Boost!$R$6:$R$66,Boost!$AX$6:$AX$66,params!B4613,"cubic")</f>
        <v>#NAME?</v>
      </c>
      <c r="E4613" s="198" t="e">
        <f t="shared" ref="E4613:E4676" ca="1" si="583">-((1+C4613*B4613)/(1+C4612*B4612)-1)/(B4613-B4612)+((1+F4613*B4613)/(1+F4612*B4612)-1)/(B4613-B4612)</f>
        <v>#NAME?</v>
      </c>
      <c r="F4613" s="151" t="e">
        <f ca="1">+_xll.BInterpol(Boost!$R$6:$R$66,Boost!$AY$6:$AY$66,params!B4613,"cubic")</f>
        <v>#NAME?</v>
      </c>
      <c r="G4613" s="151" t="e">
        <f ca="1">_xll.BInterpol(cf!$A$2:$A$68,cf!$B$2:$B$68,params!B4613,"cubic")/100</f>
        <v>#NAME?</v>
      </c>
      <c r="H4613" s="199" t="e">
        <f t="shared" ref="H4613:H4676" ca="1" si="584">-((1+F4613*B4613)/(1+F4612*B4612)-1)/(B4613-B4612)+((1+G4613*B4613)/(1+G4612*B4612)-1)/(B4613-B4612)</f>
        <v>#NAME?</v>
      </c>
      <c r="I4613" s="152">
        <f t="shared" si="579"/>
        <v>0.26459457509477857</v>
      </c>
      <c r="J4613" s="152">
        <f t="shared" ref="J4613:J4676" si="585">+I4613-I4612</f>
        <v>4.9028662597594419E-5</v>
      </c>
      <c r="K4613" s="3" t="e">
        <f t="shared" ca="1" si="581"/>
        <v>#NAME?</v>
      </c>
      <c r="L4613" s="153" t="e">
        <f t="shared" ref="L4613:L4676" ca="1" si="586">+K4614-K4613</f>
        <v>#NAME?</v>
      </c>
      <c r="M4613" s="195" t="e">
        <f ca="1">_xll.BInterpol(cf!$A$2:$A$68,cf!$C$2:$C$68,params!B4613,"cubic")</f>
        <v>#NAME?</v>
      </c>
      <c r="N4613" s="195" t="e">
        <f ca="1">+_xll.BInterpol(#REF!,#REF!,params!B4613,"cubic")</f>
        <v>#NAME?</v>
      </c>
      <c r="O4613" s="153" t="e">
        <f t="shared" ca="1" si="582"/>
        <v>#NAME?</v>
      </c>
    </row>
    <row r="4614" spans="1:15">
      <c r="A4614">
        <v>4611</v>
      </c>
      <c r="B4614">
        <f t="shared" si="580"/>
        <v>18.443999999999999</v>
      </c>
      <c r="C4614" s="151" t="e">
        <f ca="1">+_xll.BInterpol(Boost!$R$6:$R$66,Boost!$AZ$6:$AZ$66,params!B4614,"cubic")</f>
        <v>#NAME?</v>
      </c>
      <c r="D4614" s="151" t="e">
        <f ca="1">+_xll.BInterpol(Boost!$R$6:$R$66,Boost!$AX$6:$AX$66,params!B4614,"cubic")</f>
        <v>#NAME?</v>
      </c>
      <c r="E4614" s="198" t="e">
        <f t="shared" ca="1" si="583"/>
        <v>#NAME?</v>
      </c>
      <c r="F4614" s="151" t="e">
        <f ca="1">+_xll.BInterpol(Boost!$R$6:$R$66,Boost!$AY$6:$AY$66,params!B4614,"cubic")</f>
        <v>#NAME?</v>
      </c>
      <c r="G4614" s="151" t="e">
        <f ca="1">_xll.BInterpol(cf!$A$2:$A$68,cf!$B$2:$B$68,params!B4614,"cubic")/100</f>
        <v>#NAME?</v>
      </c>
      <c r="H4614" s="199" t="e">
        <f t="shared" ca="1" si="584"/>
        <v>#NAME?</v>
      </c>
      <c r="I4614" s="152">
        <f t="shared" si="579"/>
        <v>0.26464360048890767</v>
      </c>
      <c r="J4614" s="152">
        <f t="shared" si="585"/>
        <v>4.9025394129098565E-5</v>
      </c>
      <c r="K4614" s="3" t="e">
        <f t="shared" ca="1" si="581"/>
        <v>#NAME?</v>
      </c>
      <c r="L4614" s="153" t="e">
        <f t="shared" ca="1" si="586"/>
        <v>#NAME?</v>
      </c>
      <c r="M4614" s="195" t="e">
        <f ca="1">_xll.BInterpol(cf!$A$2:$A$68,cf!$C$2:$C$68,params!B4614,"cubic")</f>
        <v>#NAME?</v>
      </c>
      <c r="N4614" s="195" t="e">
        <f ca="1">+_xll.BInterpol(#REF!,#REF!,params!B4614,"cubic")</f>
        <v>#NAME?</v>
      </c>
      <c r="O4614" s="153" t="e">
        <f t="shared" ca="1" si="582"/>
        <v>#NAME?</v>
      </c>
    </row>
    <row r="4615" spans="1:15">
      <c r="A4615">
        <v>4612</v>
      </c>
      <c r="B4615">
        <f t="shared" si="580"/>
        <v>18.448</v>
      </c>
      <c r="C4615" s="151" t="e">
        <f ca="1">+_xll.BInterpol(Boost!$R$6:$R$66,Boost!$AZ$6:$AZ$66,params!B4615,"cubic")</f>
        <v>#NAME?</v>
      </c>
      <c r="D4615" s="151" t="e">
        <f ca="1">+_xll.BInterpol(Boost!$R$6:$R$66,Boost!$AX$6:$AX$66,params!B4615,"cubic")</f>
        <v>#NAME?</v>
      </c>
      <c r="E4615" s="198" t="e">
        <f t="shared" ca="1" si="583"/>
        <v>#NAME?</v>
      </c>
      <c r="F4615" s="151" t="e">
        <f ca="1">+_xll.BInterpol(Boost!$R$6:$R$66,Boost!$AY$6:$AY$66,params!B4615,"cubic")</f>
        <v>#NAME?</v>
      </c>
      <c r="G4615" s="151" t="e">
        <f ca="1">_xll.BInterpol(cf!$A$2:$A$68,cf!$B$2:$B$68,params!B4615,"cubic")/100</f>
        <v>#NAME?</v>
      </c>
      <c r="H4615" s="199" t="e">
        <f t="shared" ca="1" si="584"/>
        <v>#NAME?</v>
      </c>
      <c r="I4615" s="152">
        <f t="shared" si="579"/>
        <v>0.2646926226147861</v>
      </c>
      <c r="J4615" s="152">
        <f t="shared" si="585"/>
        <v>4.9022125878428469E-5</v>
      </c>
      <c r="K4615" s="3" t="e">
        <f t="shared" ca="1" si="581"/>
        <v>#NAME?</v>
      </c>
      <c r="L4615" s="153" t="e">
        <f t="shared" ca="1" si="586"/>
        <v>#NAME?</v>
      </c>
      <c r="M4615" s="195" t="e">
        <f ca="1">_xll.BInterpol(cf!$A$2:$A$68,cf!$C$2:$C$68,params!B4615,"cubic")</f>
        <v>#NAME?</v>
      </c>
      <c r="N4615" s="195" t="e">
        <f ca="1">+_xll.BInterpol(#REF!,#REF!,params!B4615,"cubic")</f>
        <v>#NAME?</v>
      </c>
      <c r="O4615" s="153" t="e">
        <f t="shared" ca="1" si="582"/>
        <v>#NAME?</v>
      </c>
    </row>
    <row r="4616" spans="1:15">
      <c r="A4616">
        <v>4613</v>
      </c>
      <c r="B4616">
        <f t="shared" si="580"/>
        <v>18.452000000000002</v>
      </c>
      <c r="C4616" s="151" t="e">
        <f ca="1">+_xll.BInterpol(Boost!$R$6:$R$66,Boost!$AZ$6:$AZ$66,params!B4616,"cubic")</f>
        <v>#NAME?</v>
      </c>
      <c r="D4616" s="151" t="e">
        <f ca="1">+_xll.BInterpol(Boost!$R$6:$R$66,Boost!$AX$6:$AX$66,params!B4616,"cubic")</f>
        <v>#NAME?</v>
      </c>
      <c r="E4616" s="198" t="e">
        <f t="shared" ca="1" si="583"/>
        <v>#NAME?</v>
      </c>
      <c r="F4616" s="151" t="e">
        <f ca="1">+_xll.BInterpol(Boost!$R$6:$R$66,Boost!$AY$6:$AY$66,params!B4616,"cubic")</f>
        <v>#NAME?</v>
      </c>
      <c r="G4616" s="151" t="e">
        <f ca="1">_xll.BInterpol(cf!$A$2:$A$68,cf!$B$2:$B$68,params!B4616,"cubic")/100</f>
        <v>#NAME?</v>
      </c>
      <c r="H4616" s="199" t="e">
        <f t="shared" ca="1" si="584"/>
        <v>#NAME?</v>
      </c>
      <c r="I4616" s="152">
        <f t="shared" si="579"/>
        <v>0.26474164147263168</v>
      </c>
      <c r="J4616" s="152">
        <f t="shared" si="585"/>
        <v>4.901885784558413E-5</v>
      </c>
      <c r="K4616" s="3" t="e">
        <f t="shared" ca="1" si="581"/>
        <v>#NAME?</v>
      </c>
      <c r="L4616" s="153" t="e">
        <f t="shared" ca="1" si="586"/>
        <v>#NAME?</v>
      </c>
      <c r="M4616" s="195" t="e">
        <f ca="1">_xll.BInterpol(cf!$A$2:$A$68,cf!$C$2:$C$68,params!B4616,"cubic")</f>
        <v>#NAME?</v>
      </c>
      <c r="N4616" s="195" t="e">
        <f ca="1">+_xll.BInterpol(#REF!,#REF!,params!B4616,"cubic")</f>
        <v>#NAME?</v>
      </c>
      <c r="O4616" s="153" t="e">
        <f t="shared" ca="1" si="582"/>
        <v>#NAME?</v>
      </c>
    </row>
    <row r="4617" spans="1:15">
      <c r="A4617">
        <v>4614</v>
      </c>
      <c r="B4617">
        <f t="shared" si="580"/>
        <v>18.456</v>
      </c>
      <c r="C4617" s="151" t="e">
        <f ca="1">+_xll.BInterpol(Boost!$R$6:$R$66,Boost!$AZ$6:$AZ$66,params!B4617,"cubic")</f>
        <v>#NAME?</v>
      </c>
      <c r="D4617" s="151" t="e">
        <f ca="1">+_xll.BInterpol(Boost!$R$6:$R$66,Boost!$AX$6:$AX$66,params!B4617,"cubic")</f>
        <v>#NAME?</v>
      </c>
      <c r="E4617" s="198" t="e">
        <f t="shared" ca="1" si="583"/>
        <v>#NAME?</v>
      </c>
      <c r="F4617" s="151" t="e">
        <f ca="1">+_xll.BInterpol(Boost!$R$6:$R$66,Boost!$AY$6:$AY$66,params!B4617,"cubic")</f>
        <v>#NAME?</v>
      </c>
      <c r="G4617" s="151" t="e">
        <f ca="1">_xll.BInterpol(cf!$A$2:$A$68,cf!$B$2:$B$68,params!B4617,"cubic")/100</f>
        <v>#NAME?</v>
      </c>
      <c r="H4617" s="199" t="e">
        <f t="shared" ca="1" si="584"/>
        <v>#NAME?</v>
      </c>
      <c r="I4617" s="152">
        <f t="shared" si="579"/>
        <v>0.26479065706266236</v>
      </c>
      <c r="J4617" s="152">
        <f t="shared" si="585"/>
        <v>4.901559003067657E-5</v>
      </c>
      <c r="K4617" s="3" t="e">
        <f t="shared" ca="1" si="581"/>
        <v>#NAME?</v>
      </c>
      <c r="L4617" s="153" t="e">
        <f t="shared" ca="1" si="586"/>
        <v>#NAME?</v>
      </c>
      <c r="M4617" s="195" t="e">
        <f ca="1">_xll.BInterpol(cf!$A$2:$A$68,cf!$C$2:$C$68,params!B4617,"cubic")</f>
        <v>#NAME?</v>
      </c>
      <c r="N4617" s="195" t="e">
        <f ca="1">+_xll.BInterpol(#REF!,#REF!,params!B4617,"cubic")</f>
        <v>#NAME?</v>
      </c>
      <c r="O4617" s="153" t="e">
        <f t="shared" ca="1" si="582"/>
        <v>#NAME?</v>
      </c>
    </row>
    <row r="4618" spans="1:15">
      <c r="A4618">
        <v>4615</v>
      </c>
      <c r="B4618">
        <f t="shared" si="580"/>
        <v>18.46</v>
      </c>
      <c r="C4618" s="151" t="e">
        <f ca="1">+_xll.BInterpol(Boost!$R$6:$R$66,Boost!$AZ$6:$AZ$66,params!B4618,"cubic")</f>
        <v>#NAME?</v>
      </c>
      <c r="D4618" s="151" t="e">
        <f ca="1">+_xll.BInterpol(Boost!$R$6:$R$66,Boost!$AX$6:$AX$66,params!B4618,"cubic")</f>
        <v>#NAME?</v>
      </c>
      <c r="E4618" s="198" t="e">
        <f t="shared" ca="1" si="583"/>
        <v>#NAME?</v>
      </c>
      <c r="F4618" s="151" t="e">
        <f ca="1">+_xll.BInterpol(Boost!$R$6:$R$66,Boost!$AY$6:$AY$66,params!B4618,"cubic")</f>
        <v>#NAME?</v>
      </c>
      <c r="G4618" s="151" t="e">
        <f ca="1">_xll.BInterpol(cf!$A$2:$A$68,cf!$B$2:$B$68,params!B4618,"cubic")/100</f>
        <v>#NAME?</v>
      </c>
      <c r="H4618" s="199" t="e">
        <f t="shared" ca="1" si="584"/>
        <v>#NAME?</v>
      </c>
      <c r="I4618" s="152">
        <f t="shared" si="579"/>
        <v>0.26483966938509595</v>
      </c>
      <c r="J4618" s="152">
        <f t="shared" si="585"/>
        <v>4.9012322433594768E-5</v>
      </c>
      <c r="K4618" s="3" t="e">
        <f t="shared" ca="1" si="581"/>
        <v>#NAME?</v>
      </c>
      <c r="L4618" s="153" t="e">
        <f t="shared" ca="1" si="586"/>
        <v>#NAME?</v>
      </c>
      <c r="M4618" s="195" t="e">
        <f ca="1">_xll.BInterpol(cf!$A$2:$A$68,cf!$C$2:$C$68,params!B4618,"cubic")</f>
        <v>#NAME?</v>
      </c>
      <c r="N4618" s="195" t="e">
        <f ca="1">+_xll.BInterpol(#REF!,#REF!,params!B4618,"cubic")</f>
        <v>#NAME?</v>
      </c>
      <c r="O4618" s="153" t="e">
        <f t="shared" ca="1" si="582"/>
        <v>#NAME?</v>
      </c>
    </row>
    <row r="4619" spans="1:15">
      <c r="A4619">
        <v>4616</v>
      </c>
      <c r="B4619">
        <f t="shared" si="580"/>
        <v>18.463999999999999</v>
      </c>
      <c r="C4619" s="151" t="e">
        <f ca="1">+_xll.BInterpol(Boost!$R$6:$R$66,Boost!$AZ$6:$AZ$66,params!B4619,"cubic")</f>
        <v>#NAME?</v>
      </c>
      <c r="D4619" s="151" t="e">
        <f ca="1">+_xll.BInterpol(Boost!$R$6:$R$66,Boost!$AX$6:$AX$66,params!B4619,"cubic")</f>
        <v>#NAME?</v>
      </c>
      <c r="E4619" s="198" t="e">
        <f t="shared" ca="1" si="583"/>
        <v>#NAME?</v>
      </c>
      <c r="F4619" s="151" t="e">
        <f ca="1">+_xll.BInterpol(Boost!$R$6:$R$66,Boost!$AY$6:$AY$66,params!B4619,"cubic")</f>
        <v>#NAME?</v>
      </c>
      <c r="G4619" s="151" t="e">
        <f ca="1">_xll.BInterpol(cf!$A$2:$A$68,cf!$B$2:$B$68,params!B4619,"cubic")/100</f>
        <v>#NAME?</v>
      </c>
      <c r="H4619" s="199" t="e">
        <f t="shared" ca="1" si="584"/>
        <v>#NAME?</v>
      </c>
      <c r="I4619" s="152">
        <f t="shared" si="579"/>
        <v>0.26488867844015029</v>
      </c>
      <c r="J4619" s="152">
        <f t="shared" si="585"/>
        <v>4.9009055054338724E-5</v>
      </c>
      <c r="K4619" s="3" t="e">
        <f t="shared" ca="1" si="581"/>
        <v>#NAME?</v>
      </c>
      <c r="L4619" s="153" t="e">
        <f t="shared" ca="1" si="586"/>
        <v>#NAME?</v>
      </c>
      <c r="M4619" s="195" t="e">
        <f ca="1">_xll.BInterpol(cf!$A$2:$A$68,cf!$C$2:$C$68,params!B4619,"cubic")</f>
        <v>#NAME?</v>
      </c>
      <c r="N4619" s="195" t="e">
        <f ca="1">+_xll.BInterpol(#REF!,#REF!,params!B4619,"cubic")</f>
        <v>#NAME?</v>
      </c>
      <c r="O4619" s="153" t="e">
        <f t="shared" ca="1" si="582"/>
        <v>#NAME?</v>
      </c>
    </row>
    <row r="4620" spans="1:15">
      <c r="A4620">
        <v>4617</v>
      </c>
      <c r="B4620">
        <f t="shared" si="580"/>
        <v>18.468</v>
      </c>
      <c r="C4620" s="151" t="e">
        <f ca="1">+_xll.BInterpol(Boost!$R$6:$R$66,Boost!$AZ$6:$AZ$66,params!B4620,"cubic")</f>
        <v>#NAME?</v>
      </c>
      <c r="D4620" s="151" t="e">
        <f ca="1">+_xll.BInterpol(Boost!$R$6:$R$66,Boost!$AX$6:$AX$66,params!B4620,"cubic")</f>
        <v>#NAME?</v>
      </c>
      <c r="E4620" s="198" t="e">
        <f t="shared" ca="1" si="583"/>
        <v>#NAME?</v>
      </c>
      <c r="F4620" s="151" t="e">
        <f ca="1">+_xll.BInterpol(Boost!$R$6:$R$66,Boost!$AY$6:$AY$66,params!B4620,"cubic")</f>
        <v>#NAME?</v>
      </c>
      <c r="G4620" s="151" t="e">
        <f ca="1">_xll.BInterpol(cf!$A$2:$A$68,cf!$B$2:$B$68,params!B4620,"cubic")/100</f>
        <v>#NAME?</v>
      </c>
      <c r="H4620" s="199" t="e">
        <f t="shared" ca="1" si="584"/>
        <v>#NAME?</v>
      </c>
      <c r="I4620" s="152">
        <f t="shared" si="579"/>
        <v>0.2649376842280432</v>
      </c>
      <c r="J4620" s="152">
        <f t="shared" si="585"/>
        <v>4.9005787892908437E-5</v>
      </c>
      <c r="K4620" s="3" t="e">
        <f t="shared" ca="1" si="581"/>
        <v>#NAME?</v>
      </c>
      <c r="L4620" s="153" t="e">
        <f t="shared" ca="1" si="586"/>
        <v>#NAME?</v>
      </c>
      <c r="M4620" s="195" t="e">
        <f ca="1">_xll.BInterpol(cf!$A$2:$A$68,cf!$C$2:$C$68,params!B4620,"cubic")</f>
        <v>#NAME?</v>
      </c>
      <c r="N4620" s="195" t="e">
        <f ca="1">+_xll.BInterpol(#REF!,#REF!,params!B4620,"cubic")</f>
        <v>#NAME?</v>
      </c>
      <c r="O4620" s="153" t="e">
        <f t="shared" ca="1" si="582"/>
        <v>#NAME?</v>
      </c>
    </row>
    <row r="4621" spans="1:15">
      <c r="A4621">
        <v>4618</v>
      </c>
      <c r="B4621">
        <f t="shared" si="580"/>
        <v>18.472000000000001</v>
      </c>
      <c r="C4621" s="151" t="e">
        <f ca="1">+_xll.BInterpol(Boost!$R$6:$R$66,Boost!$AZ$6:$AZ$66,params!B4621,"cubic")</f>
        <v>#NAME?</v>
      </c>
      <c r="D4621" s="151" t="e">
        <f ca="1">+_xll.BInterpol(Boost!$R$6:$R$66,Boost!$AX$6:$AX$66,params!B4621,"cubic")</f>
        <v>#NAME?</v>
      </c>
      <c r="E4621" s="198" t="e">
        <f t="shared" ca="1" si="583"/>
        <v>#NAME?</v>
      </c>
      <c r="F4621" s="151" t="e">
        <f ca="1">+_xll.BInterpol(Boost!$R$6:$R$66,Boost!$AY$6:$AY$66,params!B4621,"cubic")</f>
        <v>#NAME?</v>
      </c>
      <c r="G4621" s="151" t="e">
        <f ca="1">_xll.BInterpol(cf!$A$2:$A$68,cf!$B$2:$B$68,params!B4621,"cubic")/100</f>
        <v>#NAME?</v>
      </c>
      <c r="H4621" s="199" t="e">
        <f t="shared" ca="1" si="584"/>
        <v>#NAME?</v>
      </c>
      <c r="I4621" s="152">
        <f t="shared" si="579"/>
        <v>0.26498668674899251</v>
      </c>
      <c r="J4621" s="152">
        <f t="shared" si="585"/>
        <v>4.9002520949303907E-5</v>
      </c>
      <c r="K4621" s="3" t="e">
        <f t="shared" ca="1" si="581"/>
        <v>#NAME?</v>
      </c>
      <c r="L4621" s="153" t="e">
        <f t="shared" ca="1" si="586"/>
        <v>#NAME?</v>
      </c>
      <c r="M4621" s="195" t="e">
        <f ca="1">_xll.BInterpol(cf!$A$2:$A$68,cf!$C$2:$C$68,params!B4621,"cubic")</f>
        <v>#NAME?</v>
      </c>
      <c r="N4621" s="195" t="e">
        <f ca="1">+_xll.BInterpol(#REF!,#REF!,params!B4621,"cubic")</f>
        <v>#NAME?</v>
      </c>
      <c r="O4621" s="153" t="e">
        <f t="shared" ca="1" si="582"/>
        <v>#NAME?</v>
      </c>
    </row>
    <row r="4622" spans="1:15">
      <c r="A4622">
        <v>4619</v>
      </c>
      <c r="B4622">
        <f t="shared" si="580"/>
        <v>18.475999999999999</v>
      </c>
      <c r="C4622" s="151" t="e">
        <f ca="1">+_xll.BInterpol(Boost!$R$6:$R$66,Boost!$AZ$6:$AZ$66,params!B4622,"cubic")</f>
        <v>#NAME?</v>
      </c>
      <c r="D4622" s="151" t="e">
        <f ca="1">+_xll.BInterpol(Boost!$R$6:$R$66,Boost!$AX$6:$AX$66,params!B4622,"cubic")</f>
        <v>#NAME?</v>
      </c>
      <c r="E4622" s="198" t="e">
        <f t="shared" ca="1" si="583"/>
        <v>#NAME?</v>
      </c>
      <c r="F4622" s="151" t="e">
        <f ca="1">+_xll.BInterpol(Boost!$R$6:$R$66,Boost!$AY$6:$AY$66,params!B4622,"cubic")</f>
        <v>#NAME?</v>
      </c>
      <c r="G4622" s="151" t="e">
        <f ca="1">_xll.BInterpol(cf!$A$2:$A$68,cf!$B$2:$B$68,params!B4622,"cubic")/100</f>
        <v>#NAME?</v>
      </c>
      <c r="H4622" s="199" t="e">
        <f t="shared" ca="1" si="584"/>
        <v>#NAME?</v>
      </c>
      <c r="I4622" s="152">
        <f t="shared" si="579"/>
        <v>0.26503568600321592</v>
      </c>
      <c r="J4622" s="152">
        <f t="shared" si="585"/>
        <v>4.8999254223414113E-5</v>
      </c>
      <c r="K4622" s="3" t="e">
        <f t="shared" ca="1" si="581"/>
        <v>#NAME?</v>
      </c>
      <c r="L4622" s="153" t="e">
        <f t="shared" ca="1" si="586"/>
        <v>#NAME?</v>
      </c>
      <c r="M4622" s="195" t="e">
        <f ca="1">_xll.BInterpol(cf!$A$2:$A$68,cf!$C$2:$C$68,params!B4622,"cubic")</f>
        <v>#NAME?</v>
      </c>
      <c r="N4622" s="195" t="e">
        <f ca="1">+_xll.BInterpol(#REF!,#REF!,params!B4622,"cubic")</f>
        <v>#NAME?</v>
      </c>
      <c r="O4622" s="153" t="e">
        <f t="shared" ca="1" si="582"/>
        <v>#NAME?</v>
      </c>
    </row>
    <row r="4623" spans="1:15">
      <c r="A4623">
        <v>4620</v>
      </c>
      <c r="B4623">
        <f t="shared" si="580"/>
        <v>18.48</v>
      </c>
      <c r="C4623" s="151" t="e">
        <f ca="1">+_xll.BInterpol(Boost!$R$6:$R$66,Boost!$AZ$6:$AZ$66,params!B4623,"cubic")</f>
        <v>#NAME?</v>
      </c>
      <c r="D4623" s="151" t="e">
        <f ca="1">+_xll.BInterpol(Boost!$R$6:$R$66,Boost!$AX$6:$AX$66,params!B4623,"cubic")</f>
        <v>#NAME?</v>
      </c>
      <c r="E4623" s="198" t="e">
        <f t="shared" ca="1" si="583"/>
        <v>#NAME?</v>
      </c>
      <c r="F4623" s="151" t="e">
        <f ca="1">+_xll.BInterpol(Boost!$R$6:$R$66,Boost!$AY$6:$AY$66,params!B4623,"cubic")</f>
        <v>#NAME?</v>
      </c>
      <c r="G4623" s="151" t="e">
        <f ca="1">_xll.BInterpol(cf!$A$2:$A$68,cf!$B$2:$B$68,params!B4623,"cubic")/100</f>
        <v>#NAME?</v>
      </c>
      <c r="H4623" s="199" t="e">
        <f t="shared" ca="1" si="584"/>
        <v>#NAME?</v>
      </c>
      <c r="I4623" s="152">
        <f t="shared" si="579"/>
        <v>0.26508468199093127</v>
      </c>
      <c r="J4623" s="152">
        <f t="shared" si="585"/>
        <v>4.8995987715350076E-5</v>
      </c>
      <c r="K4623" s="3" t="e">
        <f t="shared" ca="1" si="581"/>
        <v>#NAME?</v>
      </c>
      <c r="L4623" s="153" t="e">
        <f t="shared" ca="1" si="586"/>
        <v>#NAME?</v>
      </c>
      <c r="M4623" s="195" t="e">
        <f ca="1">_xll.BInterpol(cf!$A$2:$A$68,cf!$C$2:$C$68,params!B4623,"cubic")</f>
        <v>#NAME?</v>
      </c>
      <c r="N4623" s="195" t="e">
        <f ca="1">+_xll.BInterpol(#REF!,#REF!,params!B4623,"cubic")</f>
        <v>#NAME?</v>
      </c>
      <c r="O4623" s="153" t="e">
        <f t="shared" ca="1" si="582"/>
        <v>#NAME?</v>
      </c>
    </row>
    <row r="4624" spans="1:15">
      <c r="A4624">
        <v>4621</v>
      </c>
      <c r="B4624">
        <f t="shared" si="580"/>
        <v>18.484000000000002</v>
      </c>
      <c r="C4624" s="151" t="e">
        <f ca="1">+_xll.BInterpol(Boost!$R$6:$R$66,Boost!$AZ$6:$AZ$66,params!B4624,"cubic")</f>
        <v>#NAME?</v>
      </c>
      <c r="D4624" s="151" t="e">
        <f ca="1">+_xll.BInterpol(Boost!$R$6:$R$66,Boost!$AX$6:$AX$66,params!B4624,"cubic")</f>
        <v>#NAME?</v>
      </c>
      <c r="E4624" s="198" t="e">
        <f t="shared" ca="1" si="583"/>
        <v>#NAME?</v>
      </c>
      <c r="F4624" s="151" t="e">
        <f ca="1">+_xll.BInterpol(Boost!$R$6:$R$66,Boost!$AY$6:$AY$66,params!B4624,"cubic")</f>
        <v>#NAME?</v>
      </c>
      <c r="G4624" s="151" t="e">
        <f ca="1">_xll.BInterpol(cf!$A$2:$A$68,cf!$B$2:$B$68,params!B4624,"cubic")/100</f>
        <v>#NAME?</v>
      </c>
      <c r="H4624" s="199" t="e">
        <f t="shared" ca="1" si="584"/>
        <v>#NAME?</v>
      </c>
      <c r="I4624" s="152">
        <f t="shared" ref="I4624:I4687" si="587">1-EXP($R$5*-1*B4624/(1-$R$6))</f>
        <v>0.26513367471235638</v>
      </c>
      <c r="J4624" s="152">
        <f t="shared" si="585"/>
        <v>4.8992721425111796E-5</v>
      </c>
      <c r="K4624" s="3" t="e">
        <f t="shared" ca="1" si="581"/>
        <v>#NAME?</v>
      </c>
      <c r="L4624" s="153" t="e">
        <f t="shared" ca="1" si="586"/>
        <v>#NAME?</v>
      </c>
      <c r="M4624" s="195" t="e">
        <f ca="1">_xll.BInterpol(cf!$A$2:$A$68,cf!$C$2:$C$68,params!B4624,"cubic")</f>
        <v>#NAME?</v>
      </c>
      <c r="N4624" s="195" t="e">
        <f ca="1">+_xll.BInterpol(#REF!,#REF!,params!B4624,"cubic")</f>
        <v>#NAME?</v>
      </c>
      <c r="O4624" s="153" t="e">
        <f t="shared" ca="1" si="582"/>
        <v>#NAME?</v>
      </c>
    </row>
    <row r="4625" spans="1:15">
      <c r="A4625">
        <v>4622</v>
      </c>
      <c r="B4625">
        <f t="shared" si="580"/>
        <v>18.488</v>
      </c>
      <c r="C4625" s="151" t="e">
        <f ca="1">+_xll.BInterpol(Boost!$R$6:$R$66,Boost!$AZ$6:$AZ$66,params!B4625,"cubic")</f>
        <v>#NAME?</v>
      </c>
      <c r="D4625" s="151" t="e">
        <f ca="1">+_xll.BInterpol(Boost!$R$6:$R$66,Boost!$AX$6:$AX$66,params!B4625,"cubic")</f>
        <v>#NAME?</v>
      </c>
      <c r="E4625" s="198" t="e">
        <f t="shared" ca="1" si="583"/>
        <v>#NAME?</v>
      </c>
      <c r="F4625" s="151" t="e">
        <f ca="1">+_xll.BInterpol(Boost!$R$6:$R$66,Boost!$AY$6:$AY$66,params!B4625,"cubic")</f>
        <v>#NAME?</v>
      </c>
      <c r="G4625" s="151" t="e">
        <f ca="1">_xll.BInterpol(cf!$A$2:$A$68,cf!$B$2:$B$68,params!B4625,"cubic")/100</f>
        <v>#NAME?</v>
      </c>
      <c r="H4625" s="199" t="e">
        <f t="shared" ca="1" si="584"/>
        <v>#NAME?</v>
      </c>
      <c r="I4625" s="152">
        <f t="shared" si="587"/>
        <v>0.26518266416770886</v>
      </c>
      <c r="J4625" s="152">
        <f t="shared" si="585"/>
        <v>4.8989455352477229E-5</v>
      </c>
      <c r="K4625" s="3" t="e">
        <f t="shared" ca="1" si="581"/>
        <v>#NAME?</v>
      </c>
      <c r="L4625" s="153" t="e">
        <f t="shared" ca="1" si="586"/>
        <v>#NAME?</v>
      </c>
      <c r="M4625" s="195" t="e">
        <f ca="1">_xll.BInterpol(cf!$A$2:$A$68,cf!$C$2:$C$68,params!B4625,"cubic")</f>
        <v>#NAME?</v>
      </c>
      <c r="N4625" s="195" t="e">
        <f ca="1">+_xll.BInterpol(#REF!,#REF!,params!B4625,"cubic")</f>
        <v>#NAME?</v>
      </c>
      <c r="O4625" s="153" t="e">
        <f t="shared" ca="1" si="582"/>
        <v>#NAME?</v>
      </c>
    </row>
    <row r="4626" spans="1:15">
      <c r="A4626">
        <v>4623</v>
      </c>
      <c r="B4626">
        <f t="shared" si="580"/>
        <v>18.492000000000001</v>
      </c>
      <c r="C4626" s="151" t="e">
        <f ca="1">+_xll.BInterpol(Boost!$R$6:$R$66,Boost!$AZ$6:$AZ$66,params!B4626,"cubic")</f>
        <v>#NAME?</v>
      </c>
      <c r="D4626" s="151" t="e">
        <f ca="1">+_xll.BInterpol(Boost!$R$6:$R$66,Boost!$AX$6:$AX$66,params!B4626,"cubic")</f>
        <v>#NAME?</v>
      </c>
      <c r="E4626" s="198" t="e">
        <f t="shared" ca="1" si="583"/>
        <v>#NAME?</v>
      </c>
      <c r="F4626" s="151" t="e">
        <f ca="1">+_xll.BInterpol(Boost!$R$6:$R$66,Boost!$AY$6:$AY$66,params!B4626,"cubic")</f>
        <v>#NAME?</v>
      </c>
      <c r="G4626" s="151" t="e">
        <f ca="1">_xll.BInterpol(cf!$A$2:$A$68,cf!$B$2:$B$68,params!B4626,"cubic")/100</f>
        <v>#NAME?</v>
      </c>
      <c r="H4626" s="199" t="e">
        <f t="shared" ca="1" si="584"/>
        <v>#NAME?</v>
      </c>
      <c r="I4626" s="152">
        <f t="shared" si="587"/>
        <v>0.26523165035720664</v>
      </c>
      <c r="J4626" s="152">
        <f t="shared" si="585"/>
        <v>4.8986189497779442E-5</v>
      </c>
      <c r="K4626" s="3" t="e">
        <f t="shared" ca="1" si="581"/>
        <v>#NAME?</v>
      </c>
      <c r="L4626" s="153" t="e">
        <f t="shared" ca="1" si="586"/>
        <v>#NAME?</v>
      </c>
      <c r="M4626" s="195" t="e">
        <f ca="1">_xll.BInterpol(cf!$A$2:$A$68,cf!$C$2:$C$68,params!B4626,"cubic")</f>
        <v>#NAME?</v>
      </c>
      <c r="N4626" s="195" t="e">
        <f ca="1">+_xll.BInterpol(#REF!,#REF!,params!B4626,"cubic")</f>
        <v>#NAME?</v>
      </c>
      <c r="O4626" s="153" t="e">
        <f t="shared" ca="1" si="582"/>
        <v>#NAME?</v>
      </c>
    </row>
    <row r="4627" spans="1:15">
      <c r="A4627">
        <v>4624</v>
      </c>
      <c r="B4627">
        <f t="shared" si="580"/>
        <v>18.495999999999999</v>
      </c>
      <c r="C4627" s="151" t="e">
        <f ca="1">+_xll.BInterpol(Boost!$R$6:$R$66,Boost!$AZ$6:$AZ$66,params!B4627,"cubic")</f>
        <v>#NAME?</v>
      </c>
      <c r="D4627" s="151" t="e">
        <f ca="1">+_xll.BInterpol(Boost!$R$6:$R$66,Boost!$AX$6:$AX$66,params!B4627,"cubic")</f>
        <v>#NAME?</v>
      </c>
      <c r="E4627" s="198" t="e">
        <f t="shared" ca="1" si="583"/>
        <v>#NAME?</v>
      </c>
      <c r="F4627" s="151" t="e">
        <f ca="1">+_xll.BInterpol(Boost!$R$6:$R$66,Boost!$AY$6:$AY$66,params!B4627,"cubic")</f>
        <v>#NAME?</v>
      </c>
      <c r="G4627" s="151" t="e">
        <f ca="1">_xll.BInterpol(cf!$A$2:$A$68,cf!$B$2:$B$68,params!B4627,"cubic")/100</f>
        <v>#NAME?</v>
      </c>
      <c r="H4627" s="199" t="e">
        <f t="shared" ca="1" si="584"/>
        <v>#NAME?</v>
      </c>
      <c r="I4627" s="152">
        <f t="shared" si="587"/>
        <v>0.2652806332810671</v>
      </c>
      <c r="J4627" s="152">
        <f t="shared" si="585"/>
        <v>4.8982923860463323E-5</v>
      </c>
      <c r="K4627" s="3" t="e">
        <f t="shared" ca="1" si="581"/>
        <v>#NAME?</v>
      </c>
      <c r="L4627" s="153" t="e">
        <f t="shared" ca="1" si="586"/>
        <v>#NAME?</v>
      </c>
      <c r="M4627" s="195" t="e">
        <f ca="1">_xll.BInterpol(cf!$A$2:$A$68,cf!$C$2:$C$68,params!B4627,"cubic")</f>
        <v>#NAME?</v>
      </c>
      <c r="N4627" s="195" t="e">
        <f ca="1">+_xll.BInterpol(#REF!,#REF!,params!B4627,"cubic")</f>
        <v>#NAME?</v>
      </c>
      <c r="O4627" s="153" t="e">
        <f t="shared" ca="1" si="582"/>
        <v>#NAME?</v>
      </c>
    </row>
    <row r="4628" spans="1:15">
      <c r="A4628">
        <v>4625</v>
      </c>
      <c r="B4628">
        <f t="shared" si="580"/>
        <v>18.5</v>
      </c>
      <c r="C4628" s="151" t="e">
        <f ca="1">+_xll.BInterpol(Boost!$R$6:$R$66,Boost!$AZ$6:$AZ$66,params!B4628,"cubic")</f>
        <v>#NAME?</v>
      </c>
      <c r="D4628" s="151" t="e">
        <f ca="1">+_xll.BInterpol(Boost!$R$6:$R$66,Boost!$AX$6:$AX$66,params!B4628,"cubic")</f>
        <v>#NAME?</v>
      </c>
      <c r="E4628" s="198" t="e">
        <f t="shared" ca="1" si="583"/>
        <v>#NAME?</v>
      </c>
      <c r="F4628" s="151" t="e">
        <f ca="1">+_xll.BInterpol(Boost!$R$6:$R$66,Boost!$AY$6:$AY$66,params!B4628,"cubic")</f>
        <v>#NAME?</v>
      </c>
      <c r="G4628" s="151" t="e">
        <f ca="1">_xll.BInterpol(cf!$A$2:$A$68,cf!$B$2:$B$68,params!B4628,"cubic")/100</f>
        <v>#NAME?</v>
      </c>
      <c r="H4628" s="199" t="e">
        <f t="shared" ca="1" si="584"/>
        <v>#NAME?</v>
      </c>
      <c r="I4628" s="152">
        <f t="shared" si="587"/>
        <v>0.2653296129395083</v>
      </c>
      <c r="J4628" s="152">
        <f t="shared" si="585"/>
        <v>4.8979658441195006E-5</v>
      </c>
      <c r="K4628" s="3" t="e">
        <f t="shared" ca="1" si="581"/>
        <v>#NAME?</v>
      </c>
      <c r="L4628" s="153" t="e">
        <f t="shared" ca="1" si="586"/>
        <v>#NAME?</v>
      </c>
      <c r="M4628" s="195" t="e">
        <f ca="1">_xll.BInterpol(cf!$A$2:$A$68,cf!$C$2:$C$68,params!B4628,"cubic")</f>
        <v>#NAME?</v>
      </c>
      <c r="N4628" s="195" t="e">
        <f ca="1">+_xll.BInterpol(#REF!,#REF!,params!B4628,"cubic")</f>
        <v>#NAME?</v>
      </c>
      <c r="O4628" s="153" t="e">
        <f t="shared" ca="1" si="582"/>
        <v>#NAME?</v>
      </c>
    </row>
    <row r="4629" spans="1:15">
      <c r="A4629">
        <v>4626</v>
      </c>
      <c r="B4629">
        <f t="shared" si="580"/>
        <v>18.504000000000001</v>
      </c>
      <c r="C4629" s="151" t="e">
        <f ca="1">+_xll.BInterpol(Boost!$R$6:$R$66,Boost!$AZ$6:$AZ$66,params!B4629,"cubic")</f>
        <v>#NAME?</v>
      </c>
      <c r="D4629" s="151" t="e">
        <f ca="1">+_xll.BInterpol(Boost!$R$6:$R$66,Boost!$AX$6:$AX$66,params!B4629,"cubic")</f>
        <v>#NAME?</v>
      </c>
      <c r="E4629" s="198" t="e">
        <f t="shared" ca="1" si="583"/>
        <v>#NAME?</v>
      </c>
      <c r="F4629" s="151" t="e">
        <f ca="1">+_xll.BInterpol(Boost!$R$6:$R$66,Boost!$AY$6:$AY$66,params!B4629,"cubic")</f>
        <v>#NAME?</v>
      </c>
      <c r="G4629" s="151" t="e">
        <f ca="1">_xll.BInterpol(cf!$A$2:$A$68,cf!$B$2:$B$68,params!B4629,"cubic")/100</f>
        <v>#NAME?</v>
      </c>
      <c r="H4629" s="199" t="e">
        <f t="shared" ca="1" si="584"/>
        <v>#NAME?</v>
      </c>
      <c r="I4629" s="152">
        <f t="shared" si="587"/>
        <v>0.26537858933274783</v>
      </c>
      <c r="J4629" s="152">
        <f t="shared" si="585"/>
        <v>4.8976393239530402E-5</v>
      </c>
      <c r="K4629" s="3" t="e">
        <f t="shared" ca="1" si="581"/>
        <v>#NAME?</v>
      </c>
      <c r="L4629" s="153" t="e">
        <f t="shared" ca="1" si="586"/>
        <v>#NAME?</v>
      </c>
      <c r="M4629" s="195" t="e">
        <f ca="1">_xll.BInterpol(cf!$A$2:$A$68,cf!$C$2:$C$68,params!B4629,"cubic")</f>
        <v>#NAME?</v>
      </c>
      <c r="N4629" s="195" t="e">
        <f ca="1">+_xll.BInterpol(#REF!,#REF!,params!B4629,"cubic")</f>
        <v>#NAME?</v>
      </c>
      <c r="O4629" s="153" t="e">
        <f t="shared" ca="1" si="582"/>
        <v>#NAME?</v>
      </c>
    </row>
    <row r="4630" spans="1:15">
      <c r="A4630">
        <v>4627</v>
      </c>
      <c r="B4630">
        <f t="shared" si="580"/>
        <v>18.507999999999999</v>
      </c>
      <c r="C4630" s="151" t="e">
        <f ca="1">+_xll.BInterpol(Boost!$R$6:$R$66,Boost!$AZ$6:$AZ$66,params!B4630,"cubic")</f>
        <v>#NAME?</v>
      </c>
      <c r="D4630" s="151" t="e">
        <f ca="1">+_xll.BInterpol(Boost!$R$6:$R$66,Boost!$AX$6:$AX$66,params!B4630,"cubic")</f>
        <v>#NAME?</v>
      </c>
      <c r="E4630" s="198" t="e">
        <f t="shared" ca="1" si="583"/>
        <v>#NAME?</v>
      </c>
      <c r="F4630" s="151" t="e">
        <f ca="1">+_xll.BInterpol(Boost!$R$6:$R$66,Boost!$AY$6:$AY$66,params!B4630,"cubic")</f>
        <v>#NAME?</v>
      </c>
      <c r="G4630" s="151" t="e">
        <f ca="1">_xll.BInterpol(cf!$A$2:$A$68,cf!$B$2:$B$68,params!B4630,"cubic")/100</f>
        <v>#NAME?</v>
      </c>
      <c r="H4630" s="199" t="e">
        <f t="shared" ca="1" si="584"/>
        <v>#NAME?</v>
      </c>
      <c r="I4630" s="152">
        <f t="shared" si="587"/>
        <v>0.26542756246100319</v>
      </c>
      <c r="J4630" s="152">
        <f t="shared" si="585"/>
        <v>4.8973128255358489E-5</v>
      </c>
      <c r="K4630" s="3" t="e">
        <f t="shared" ca="1" si="581"/>
        <v>#NAME?</v>
      </c>
      <c r="L4630" s="153" t="e">
        <f t="shared" ca="1" si="586"/>
        <v>#NAME?</v>
      </c>
      <c r="M4630" s="195" t="e">
        <f ca="1">_xll.BInterpol(cf!$A$2:$A$68,cf!$C$2:$C$68,params!B4630,"cubic")</f>
        <v>#NAME?</v>
      </c>
      <c r="N4630" s="195" t="e">
        <f ca="1">+_xll.BInterpol(#REF!,#REF!,params!B4630,"cubic")</f>
        <v>#NAME?</v>
      </c>
      <c r="O4630" s="153" t="e">
        <f t="shared" ca="1" si="582"/>
        <v>#NAME?</v>
      </c>
    </row>
    <row r="4631" spans="1:15">
      <c r="A4631">
        <v>4628</v>
      </c>
      <c r="B4631">
        <f t="shared" si="580"/>
        <v>18.512</v>
      </c>
      <c r="C4631" s="151" t="e">
        <f ca="1">+_xll.BInterpol(Boost!$R$6:$R$66,Boost!$AZ$6:$AZ$66,params!B4631,"cubic")</f>
        <v>#NAME?</v>
      </c>
      <c r="D4631" s="151" t="e">
        <f ca="1">+_xll.BInterpol(Boost!$R$6:$R$66,Boost!$AX$6:$AX$66,params!B4631,"cubic")</f>
        <v>#NAME?</v>
      </c>
      <c r="E4631" s="198" t="e">
        <f t="shared" ca="1" si="583"/>
        <v>#NAME?</v>
      </c>
      <c r="F4631" s="151" t="e">
        <f ca="1">+_xll.BInterpol(Boost!$R$6:$R$66,Boost!$AY$6:$AY$66,params!B4631,"cubic")</f>
        <v>#NAME?</v>
      </c>
      <c r="G4631" s="151" t="e">
        <f ca="1">_xll.BInterpol(cf!$A$2:$A$68,cf!$B$2:$B$68,params!B4631,"cubic")/100</f>
        <v>#NAME?</v>
      </c>
      <c r="H4631" s="199" t="e">
        <f t="shared" ca="1" si="584"/>
        <v>#NAME?</v>
      </c>
      <c r="I4631" s="152">
        <f t="shared" si="587"/>
        <v>0.2654765323244922</v>
      </c>
      <c r="J4631" s="152">
        <f t="shared" si="585"/>
        <v>4.8969863489012333E-5</v>
      </c>
      <c r="K4631" s="3" t="e">
        <f t="shared" ca="1" si="581"/>
        <v>#NAME?</v>
      </c>
      <c r="L4631" s="153" t="e">
        <f t="shared" ca="1" si="586"/>
        <v>#NAME?</v>
      </c>
      <c r="M4631" s="195" t="e">
        <f ca="1">_xll.BInterpol(cf!$A$2:$A$68,cf!$C$2:$C$68,params!B4631,"cubic")</f>
        <v>#NAME?</v>
      </c>
      <c r="N4631" s="195" t="e">
        <f ca="1">+_xll.BInterpol(#REF!,#REF!,params!B4631,"cubic")</f>
        <v>#NAME?</v>
      </c>
      <c r="O4631" s="153" t="e">
        <f t="shared" ca="1" si="582"/>
        <v>#NAME?</v>
      </c>
    </row>
    <row r="4632" spans="1:15">
      <c r="A4632">
        <v>4629</v>
      </c>
      <c r="B4632">
        <f t="shared" si="580"/>
        <v>18.515999999999998</v>
      </c>
      <c r="C4632" s="151" t="e">
        <f ca="1">+_xll.BInterpol(Boost!$R$6:$R$66,Boost!$AZ$6:$AZ$66,params!B4632,"cubic")</f>
        <v>#NAME?</v>
      </c>
      <c r="D4632" s="151" t="e">
        <f ca="1">+_xll.BInterpol(Boost!$R$6:$R$66,Boost!$AX$6:$AX$66,params!B4632,"cubic")</f>
        <v>#NAME?</v>
      </c>
      <c r="E4632" s="198" t="e">
        <f t="shared" ca="1" si="583"/>
        <v>#NAME?</v>
      </c>
      <c r="F4632" s="151" t="e">
        <f ca="1">+_xll.BInterpol(Boost!$R$6:$R$66,Boost!$AY$6:$AY$66,params!B4632,"cubic")</f>
        <v>#NAME?</v>
      </c>
      <c r="G4632" s="151" t="e">
        <f ca="1">_xll.BInterpol(cf!$A$2:$A$68,cf!$B$2:$B$68,params!B4632,"cubic")/100</f>
        <v>#NAME?</v>
      </c>
      <c r="H4632" s="199" t="e">
        <f t="shared" ca="1" si="584"/>
        <v>#NAME?</v>
      </c>
      <c r="I4632" s="152">
        <f t="shared" si="587"/>
        <v>0.26552549892343247</v>
      </c>
      <c r="J4632" s="152">
        <f t="shared" si="585"/>
        <v>4.896659894026989E-5</v>
      </c>
      <c r="K4632" s="3" t="e">
        <f t="shared" ca="1" si="581"/>
        <v>#NAME?</v>
      </c>
      <c r="L4632" s="153" t="e">
        <f t="shared" ca="1" si="586"/>
        <v>#NAME?</v>
      </c>
      <c r="M4632" s="195" t="e">
        <f ca="1">_xll.BInterpol(cf!$A$2:$A$68,cf!$C$2:$C$68,params!B4632,"cubic")</f>
        <v>#NAME?</v>
      </c>
      <c r="N4632" s="195" t="e">
        <f ca="1">+_xll.BInterpol(#REF!,#REF!,params!B4632,"cubic")</f>
        <v>#NAME?</v>
      </c>
      <c r="O4632" s="153" t="e">
        <f t="shared" ca="1" si="582"/>
        <v>#NAME?</v>
      </c>
    </row>
    <row r="4633" spans="1:15">
      <c r="A4633">
        <v>4630</v>
      </c>
      <c r="B4633">
        <f t="shared" si="580"/>
        <v>18.52</v>
      </c>
      <c r="C4633" s="151" t="e">
        <f ca="1">+_xll.BInterpol(Boost!$R$6:$R$66,Boost!$AZ$6:$AZ$66,params!B4633,"cubic")</f>
        <v>#NAME?</v>
      </c>
      <c r="D4633" s="151" t="e">
        <f ca="1">+_xll.BInterpol(Boost!$R$6:$R$66,Boost!$AX$6:$AX$66,params!B4633,"cubic")</f>
        <v>#NAME?</v>
      </c>
      <c r="E4633" s="198" t="e">
        <f t="shared" ca="1" si="583"/>
        <v>#NAME?</v>
      </c>
      <c r="F4633" s="151" t="e">
        <f ca="1">+_xll.BInterpol(Boost!$R$6:$R$66,Boost!$AY$6:$AY$66,params!B4633,"cubic")</f>
        <v>#NAME?</v>
      </c>
      <c r="G4633" s="151" t="e">
        <f ca="1">_xll.BInterpol(cf!$A$2:$A$68,cf!$B$2:$B$68,params!B4633,"cubic")/100</f>
        <v>#NAME?</v>
      </c>
      <c r="H4633" s="199" t="e">
        <f t="shared" ca="1" si="584"/>
        <v>#NAME?</v>
      </c>
      <c r="I4633" s="152">
        <f t="shared" si="587"/>
        <v>0.2655744622580416</v>
      </c>
      <c r="J4633" s="152">
        <f t="shared" si="585"/>
        <v>4.8963334609131159E-5</v>
      </c>
      <c r="K4633" s="3" t="e">
        <f t="shared" ca="1" si="581"/>
        <v>#NAME?</v>
      </c>
      <c r="L4633" s="153" t="e">
        <f t="shared" ca="1" si="586"/>
        <v>#NAME?</v>
      </c>
      <c r="M4633" s="195" t="e">
        <f ca="1">_xll.BInterpol(cf!$A$2:$A$68,cf!$C$2:$C$68,params!B4633,"cubic")</f>
        <v>#NAME?</v>
      </c>
      <c r="N4633" s="195" t="e">
        <f ca="1">+_xll.BInterpol(#REF!,#REF!,params!B4633,"cubic")</f>
        <v>#NAME?</v>
      </c>
      <c r="O4633" s="153" t="e">
        <f t="shared" ca="1" si="582"/>
        <v>#NAME?</v>
      </c>
    </row>
    <row r="4634" spans="1:15">
      <c r="A4634">
        <v>4631</v>
      </c>
      <c r="B4634">
        <f t="shared" si="580"/>
        <v>18.524000000000001</v>
      </c>
      <c r="C4634" s="151" t="e">
        <f ca="1">+_xll.BInterpol(Boost!$R$6:$R$66,Boost!$AZ$6:$AZ$66,params!B4634,"cubic")</f>
        <v>#NAME?</v>
      </c>
      <c r="D4634" s="151" t="e">
        <f ca="1">+_xll.BInterpol(Boost!$R$6:$R$66,Boost!$AX$6:$AX$66,params!B4634,"cubic")</f>
        <v>#NAME?</v>
      </c>
      <c r="E4634" s="198" t="e">
        <f t="shared" ca="1" si="583"/>
        <v>#NAME?</v>
      </c>
      <c r="F4634" s="151" t="e">
        <f ca="1">+_xll.BInterpol(Boost!$R$6:$R$66,Boost!$AY$6:$AY$66,params!B4634,"cubic")</f>
        <v>#NAME?</v>
      </c>
      <c r="G4634" s="151" t="e">
        <f ca="1">_xll.BInterpol(cf!$A$2:$A$68,cf!$B$2:$B$68,params!B4634,"cubic")/100</f>
        <v>#NAME?</v>
      </c>
      <c r="H4634" s="199" t="e">
        <f t="shared" ca="1" si="584"/>
        <v>#NAME?</v>
      </c>
      <c r="I4634" s="152">
        <f t="shared" si="587"/>
        <v>0.26562342232853731</v>
      </c>
      <c r="J4634" s="152">
        <f t="shared" si="585"/>
        <v>4.8960070495707164E-5</v>
      </c>
      <c r="K4634" s="3" t="e">
        <f t="shared" ca="1" si="581"/>
        <v>#NAME?</v>
      </c>
      <c r="L4634" s="153" t="e">
        <f t="shared" ca="1" si="586"/>
        <v>#NAME?</v>
      </c>
      <c r="M4634" s="195" t="e">
        <f ca="1">_xll.BInterpol(cf!$A$2:$A$68,cf!$C$2:$C$68,params!B4634,"cubic")</f>
        <v>#NAME?</v>
      </c>
      <c r="N4634" s="195" t="e">
        <f ca="1">+_xll.BInterpol(#REF!,#REF!,params!B4634,"cubic")</f>
        <v>#NAME?</v>
      </c>
      <c r="O4634" s="153" t="e">
        <f t="shared" ca="1" si="582"/>
        <v>#NAME?</v>
      </c>
    </row>
    <row r="4635" spans="1:15">
      <c r="A4635">
        <v>4632</v>
      </c>
      <c r="B4635">
        <f t="shared" si="580"/>
        <v>18.527999999999999</v>
      </c>
      <c r="C4635" s="151" t="e">
        <f ca="1">+_xll.BInterpol(Boost!$R$6:$R$66,Boost!$AZ$6:$AZ$66,params!B4635,"cubic")</f>
        <v>#NAME?</v>
      </c>
      <c r="D4635" s="151" t="e">
        <f ca="1">+_xll.BInterpol(Boost!$R$6:$R$66,Boost!$AX$6:$AX$66,params!B4635,"cubic")</f>
        <v>#NAME?</v>
      </c>
      <c r="E4635" s="198" t="e">
        <f t="shared" ca="1" si="583"/>
        <v>#NAME?</v>
      </c>
      <c r="F4635" s="151" t="e">
        <f ca="1">+_xll.BInterpol(Boost!$R$6:$R$66,Boost!$AY$6:$AY$66,params!B4635,"cubic")</f>
        <v>#NAME?</v>
      </c>
      <c r="G4635" s="151" t="e">
        <f ca="1">_xll.BInterpol(cf!$A$2:$A$68,cf!$B$2:$B$68,params!B4635,"cubic")/100</f>
        <v>#NAME?</v>
      </c>
      <c r="H4635" s="199" t="e">
        <f t="shared" ca="1" si="584"/>
        <v>#NAME?</v>
      </c>
      <c r="I4635" s="152">
        <f t="shared" si="587"/>
        <v>0.26567237913513697</v>
      </c>
      <c r="J4635" s="152">
        <f t="shared" si="585"/>
        <v>4.8956806599664837E-5</v>
      </c>
      <c r="K4635" s="3" t="e">
        <f t="shared" ca="1" si="581"/>
        <v>#NAME?</v>
      </c>
      <c r="L4635" s="153" t="e">
        <f t="shared" ca="1" si="586"/>
        <v>#NAME?</v>
      </c>
      <c r="M4635" s="195" t="e">
        <f ca="1">_xll.BInterpol(cf!$A$2:$A$68,cf!$C$2:$C$68,params!B4635,"cubic")</f>
        <v>#NAME?</v>
      </c>
      <c r="N4635" s="195" t="e">
        <f ca="1">+_xll.BInterpol(#REF!,#REF!,params!B4635,"cubic")</f>
        <v>#NAME?</v>
      </c>
      <c r="O4635" s="153" t="e">
        <f t="shared" ca="1" si="582"/>
        <v>#NAME?</v>
      </c>
    </row>
    <row r="4636" spans="1:15">
      <c r="A4636">
        <v>4633</v>
      </c>
      <c r="B4636">
        <f t="shared" si="580"/>
        <v>18.532</v>
      </c>
      <c r="C4636" s="151" t="e">
        <f ca="1">+_xll.BInterpol(Boost!$R$6:$R$66,Boost!$AZ$6:$AZ$66,params!B4636,"cubic")</f>
        <v>#NAME?</v>
      </c>
      <c r="D4636" s="151" t="e">
        <f ca="1">+_xll.BInterpol(Boost!$R$6:$R$66,Boost!$AX$6:$AX$66,params!B4636,"cubic")</f>
        <v>#NAME?</v>
      </c>
      <c r="E4636" s="198" t="e">
        <f t="shared" ca="1" si="583"/>
        <v>#NAME?</v>
      </c>
      <c r="F4636" s="151" t="e">
        <f ca="1">+_xll.BInterpol(Boost!$R$6:$R$66,Boost!$AY$6:$AY$66,params!B4636,"cubic")</f>
        <v>#NAME?</v>
      </c>
      <c r="G4636" s="151" t="e">
        <f ca="1">_xll.BInterpol(cf!$A$2:$A$68,cf!$B$2:$B$68,params!B4636,"cubic")/100</f>
        <v>#NAME?</v>
      </c>
      <c r="H4636" s="199" t="e">
        <f t="shared" ca="1" si="584"/>
        <v>#NAME?</v>
      </c>
      <c r="I4636" s="152">
        <f t="shared" si="587"/>
        <v>0.26572133267805842</v>
      </c>
      <c r="J4636" s="152">
        <f t="shared" si="585"/>
        <v>4.8953542921448268E-5</v>
      </c>
      <c r="K4636" s="3" t="e">
        <f t="shared" ca="1" si="581"/>
        <v>#NAME?</v>
      </c>
      <c r="L4636" s="153" t="e">
        <f t="shared" ca="1" si="586"/>
        <v>#NAME?</v>
      </c>
      <c r="M4636" s="195" t="e">
        <f ca="1">_xll.BInterpol(cf!$A$2:$A$68,cf!$C$2:$C$68,params!B4636,"cubic")</f>
        <v>#NAME?</v>
      </c>
      <c r="N4636" s="195" t="e">
        <f ca="1">+_xll.BInterpol(#REF!,#REF!,params!B4636,"cubic")</f>
        <v>#NAME?</v>
      </c>
      <c r="O4636" s="153" t="e">
        <f t="shared" ca="1" si="582"/>
        <v>#NAME?</v>
      </c>
    </row>
    <row r="4637" spans="1:15">
      <c r="A4637">
        <v>4634</v>
      </c>
      <c r="B4637">
        <f t="shared" si="580"/>
        <v>18.536000000000001</v>
      </c>
      <c r="C4637" s="151" t="e">
        <f ca="1">+_xll.BInterpol(Boost!$R$6:$R$66,Boost!$AZ$6:$AZ$66,params!B4637,"cubic")</f>
        <v>#NAME?</v>
      </c>
      <c r="D4637" s="151" t="e">
        <f ca="1">+_xll.BInterpol(Boost!$R$6:$R$66,Boost!$AX$6:$AX$66,params!B4637,"cubic")</f>
        <v>#NAME?</v>
      </c>
      <c r="E4637" s="198" t="e">
        <f t="shared" ca="1" si="583"/>
        <v>#NAME?</v>
      </c>
      <c r="F4637" s="151" t="e">
        <f ca="1">+_xll.BInterpol(Boost!$R$6:$R$66,Boost!$AY$6:$AY$66,params!B4637,"cubic")</f>
        <v>#NAME?</v>
      </c>
      <c r="G4637" s="151" t="e">
        <f ca="1">_xll.BInterpol(cf!$A$2:$A$68,cf!$B$2:$B$68,params!B4637,"cubic")/100</f>
        <v>#NAME?</v>
      </c>
      <c r="H4637" s="199" t="e">
        <f t="shared" ca="1" si="584"/>
        <v>#NAME?</v>
      </c>
      <c r="I4637" s="152">
        <f t="shared" si="587"/>
        <v>0.26577028295751914</v>
      </c>
      <c r="J4637" s="152">
        <f t="shared" si="585"/>
        <v>4.8950279460724389E-5</v>
      </c>
      <c r="K4637" s="3" t="e">
        <f t="shared" ca="1" si="581"/>
        <v>#NAME?</v>
      </c>
      <c r="L4637" s="153" t="e">
        <f t="shared" ca="1" si="586"/>
        <v>#NAME?</v>
      </c>
      <c r="M4637" s="195" t="e">
        <f ca="1">_xll.BInterpol(cf!$A$2:$A$68,cf!$C$2:$C$68,params!B4637,"cubic")</f>
        <v>#NAME?</v>
      </c>
      <c r="N4637" s="195" t="e">
        <f ca="1">+_xll.BInterpol(#REF!,#REF!,params!B4637,"cubic")</f>
        <v>#NAME?</v>
      </c>
      <c r="O4637" s="153" t="e">
        <f t="shared" ca="1" si="582"/>
        <v>#NAME?</v>
      </c>
    </row>
    <row r="4638" spans="1:15">
      <c r="A4638">
        <v>4635</v>
      </c>
      <c r="B4638">
        <f t="shared" si="580"/>
        <v>18.54</v>
      </c>
      <c r="C4638" s="151" t="e">
        <f ca="1">+_xll.BInterpol(Boost!$R$6:$R$66,Boost!$AZ$6:$AZ$66,params!B4638,"cubic")</f>
        <v>#NAME?</v>
      </c>
      <c r="D4638" s="151" t="e">
        <f ca="1">+_xll.BInterpol(Boost!$R$6:$R$66,Boost!$AX$6:$AX$66,params!B4638,"cubic")</f>
        <v>#NAME?</v>
      </c>
      <c r="E4638" s="198" t="e">
        <f t="shared" ca="1" si="583"/>
        <v>#NAME?</v>
      </c>
      <c r="F4638" s="151" t="e">
        <f ca="1">+_xll.BInterpol(Boost!$R$6:$R$66,Boost!$AY$6:$AY$66,params!B4638,"cubic")</f>
        <v>#NAME?</v>
      </c>
      <c r="G4638" s="151" t="e">
        <f ca="1">_xll.BInterpol(cf!$A$2:$A$68,cf!$B$2:$B$68,params!B4638,"cubic")/100</f>
        <v>#NAME?</v>
      </c>
      <c r="H4638" s="199" t="e">
        <f t="shared" ca="1" si="584"/>
        <v>#NAME?</v>
      </c>
      <c r="I4638" s="152">
        <f t="shared" si="587"/>
        <v>0.26581922997373664</v>
      </c>
      <c r="J4638" s="152">
        <f t="shared" si="585"/>
        <v>4.89470162174932E-5</v>
      </c>
      <c r="K4638" s="3" t="e">
        <f t="shared" ca="1" si="581"/>
        <v>#NAME?</v>
      </c>
      <c r="L4638" s="153" t="e">
        <f t="shared" ca="1" si="586"/>
        <v>#NAME?</v>
      </c>
      <c r="M4638" s="195" t="e">
        <f ca="1">_xll.BInterpol(cf!$A$2:$A$68,cf!$C$2:$C$68,params!B4638,"cubic")</f>
        <v>#NAME?</v>
      </c>
      <c r="N4638" s="195" t="e">
        <f ca="1">+_xll.BInterpol(#REF!,#REF!,params!B4638,"cubic")</f>
        <v>#NAME?</v>
      </c>
      <c r="O4638" s="153" t="e">
        <f t="shared" ca="1" si="582"/>
        <v>#NAME?</v>
      </c>
    </row>
    <row r="4639" spans="1:15">
      <c r="A4639">
        <v>4636</v>
      </c>
      <c r="B4639">
        <f t="shared" si="580"/>
        <v>18.544</v>
      </c>
      <c r="C4639" s="151" t="e">
        <f ca="1">+_xll.BInterpol(Boost!$R$6:$R$66,Boost!$AZ$6:$AZ$66,params!B4639,"cubic")</f>
        <v>#NAME?</v>
      </c>
      <c r="D4639" s="151" t="e">
        <f ca="1">+_xll.BInterpol(Boost!$R$6:$R$66,Boost!$AX$6:$AX$66,params!B4639,"cubic")</f>
        <v>#NAME?</v>
      </c>
      <c r="E4639" s="198" t="e">
        <f t="shared" ca="1" si="583"/>
        <v>#NAME?</v>
      </c>
      <c r="F4639" s="151" t="e">
        <f ca="1">+_xll.BInterpol(Boost!$R$6:$R$66,Boost!$AY$6:$AY$66,params!B4639,"cubic")</f>
        <v>#NAME?</v>
      </c>
      <c r="G4639" s="151" t="e">
        <f ca="1">_xll.BInterpol(cf!$A$2:$A$68,cf!$B$2:$B$68,params!B4639,"cubic")/100</f>
        <v>#NAME?</v>
      </c>
      <c r="H4639" s="199" t="e">
        <f t="shared" ca="1" si="584"/>
        <v>#NAME?</v>
      </c>
      <c r="I4639" s="152">
        <f t="shared" si="587"/>
        <v>0.2658681737269285</v>
      </c>
      <c r="J4639" s="152">
        <f t="shared" si="585"/>
        <v>4.8943753191865724E-5</v>
      </c>
      <c r="K4639" s="3" t="e">
        <f t="shared" ca="1" si="581"/>
        <v>#NAME?</v>
      </c>
      <c r="L4639" s="153" t="e">
        <f t="shared" ca="1" si="586"/>
        <v>#NAME?</v>
      </c>
      <c r="M4639" s="195" t="e">
        <f ca="1">_xll.BInterpol(cf!$A$2:$A$68,cf!$C$2:$C$68,params!B4639,"cubic")</f>
        <v>#NAME?</v>
      </c>
      <c r="N4639" s="195" t="e">
        <f ca="1">+_xll.BInterpol(#REF!,#REF!,params!B4639,"cubic")</f>
        <v>#NAME?</v>
      </c>
      <c r="O4639" s="153" t="e">
        <f t="shared" ca="1" si="582"/>
        <v>#NAME?</v>
      </c>
    </row>
    <row r="4640" spans="1:15">
      <c r="A4640">
        <v>4637</v>
      </c>
      <c r="B4640">
        <f t="shared" si="580"/>
        <v>18.547999999999998</v>
      </c>
      <c r="C4640" s="151" t="e">
        <f ca="1">+_xll.BInterpol(Boost!$R$6:$R$66,Boost!$AZ$6:$AZ$66,params!B4640,"cubic")</f>
        <v>#NAME?</v>
      </c>
      <c r="D4640" s="151" t="e">
        <f ca="1">+_xll.BInterpol(Boost!$R$6:$R$66,Boost!$AX$6:$AX$66,params!B4640,"cubic")</f>
        <v>#NAME?</v>
      </c>
      <c r="E4640" s="198" t="e">
        <f t="shared" ca="1" si="583"/>
        <v>#NAME?</v>
      </c>
      <c r="F4640" s="151" t="e">
        <f ca="1">+_xll.BInterpol(Boost!$R$6:$R$66,Boost!$AY$6:$AY$66,params!B4640,"cubic")</f>
        <v>#NAME?</v>
      </c>
      <c r="G4640" s="151" t="e">
        <f ca="1">_xll.BInterpol(cf!$A$2:$A$68,cf!$B$2:$B$68,params!B4640,"cubic")/100</f>
        <v>#NAME?</v>
      </c>
      <c r="H4640" s="199" t="e">
        <f t="shared" ca="1" si="584"/>
        <v>#NAME?</v>
      </c>
      <c r="I4640" s="152">
        <f t="shared" si="587"/>
        <v>0.26591711421731223</v>
      </c>
      <c r="J4640" s="152">
        <f t="shared" si="585"/>
        <v>4.8940490383730939E-5</v>
      </c>
      <c r="K4640" s="3" t="e">
        <f t="shared" ca="1" si="581"/>
        <v>#NAME?</v>
      </c>
      <c r="L4640" s="153" t="e">
        <f t="shared" ca="1" si="586"/>
        <v>#NAME?</v>
      </c>
      <c r="M4640" s="195" t="e">
        <f ca="1">_xll.BInterpol(cf!$A$2:$A$68,cf!$C$2:$C$68,params!B4640,"cubic")</f>
        <v>#NAME?</v>
      </c>
      <c r="N4640" s="195" t="e">
        <f ca="1">+_xll.BInterpol(#REF!,#REF!,params!B4640,"cubic")</f>
        <v>#NAME?</v>
      </c>
      <c r="O4640" s="153" t="e">
        <f t="shared" ca="1" si="582"/>
        <v>#NAME?</v>
      </c>
    </row>
    <row r="4641" spans="1:15">
      <c r="A4641">
        <v>4638</v>
      </c>
      <c r="B4641">
        <f t="shared" si="580"/>
        <v>18.552</v>
      </c>
      <c r="C4641" s="151" t="e">
        <f ca="1">+_xll.BInterpol(Boost!$R$6:$R$66,Boost!$AZ$6:$AZ$66,params!B4641,"cubic")</f>
        <v>#NAME?</v>
      </c>
      <c r="D4641" s="151" t="e">
        <f ca="1">+_xll.BInterpol(Boost!$R$6:$R$66,Boost!$AX$6:$AX$66,params!B4641,"cubic")</f>
        <v>#NAME?</v>
      </c>
      <c r="E4641" s="198" t="e">
        <f t="shared" ca="1" si="583"/>
        <v>#NAME?</v>
      </c>
      <c r="F4641" s="151" t="e">
        <f ca="1">+_xll.BInterpol(Boost!$R$6:$R$66,Boost!$AY$6:$AY$66,params!B4641,"cubic")</f>
        <v>#NAME?</v>
      </c>
      <c r="G4641" s="151" t="e">
        <f ca="1">_xll.BInterpol(cf!$A$2:$A$68,cf!$B$2:$B$68,params!B4641,"cubic")/100</f>
        <v>#NAME?</v>
      </c>
      <c r="H4641" s="199" t="e">
        <f t="shared" ca="1" si="584"/>
        <v>#NAME?</v>
      </c>
      <c r="I4641" s="152">
        <f t="shared" si="587"/>
        <v>0.26596605144510532</v>
      </c>
      <c r="J4641" s="152">
        <f t="shared" si="585"/>
        <v>4.8937227793088844E-5</v>
      </c>
      <c r="K4641" s="3" t="e">
        <f t="shared" ca="1" si="581"/>
        <v>#NAME?</v>
      </c>
      <c r="L4641" s="153" t="e">
        <f t="shared" ca="1" si="586"/>
        <v>#NAME?</v>
      </c>
      <c r="M4641" s="195" t="e">
        <f ca="1">_xll.BInterpol(cf!$A$2:$A$68,cf!$C$2:$C$68,params!B4641,"cubic")</f>
        <v>#NAME?</v>
      </c>
      <c r="N4641" s="195" t="e">
        <f ca="1">+_xll.BInterpol(#REF!,#REF!,params!B4641,"cubic")</f>
        <v>#NAME?</v>
      </c>
      <c r="O4641" s="153" t="e">
        <f t="shared" ca="1" si="582"/>
        <v>#NAME?</v>
      </c>
    </row>
    <row r="4642" spans="1:15">
      <c r="A4642">
        <v>4639</v>
      </c>
      <c r="B4642">
        <f t="shared" si="580"/>
        <v>18.556000000000001</v>
      </c>
      <c r="C4642" s="151" t="e">
        <f ca="1">+_xll.BInterpol(Boost!$R$6:$R$66,Boost!$AZ$6:$AZ$66,params!B4642,"cubic")</f>
        <v>#NAME?</v>
      </c>
      <c r="D4642" s="151" t="e">
        <f ca="1">+_xll.BInterpol(Boost!$R$6:$R$66,Boost!$AX$6:$AX$66,params!B4642,"cubic")</f>
        <v>#NAME?</v>
      </c>
      <c r="E4642" s="198" t="e">
        <f t="shared" ca="1" si="583"/>
        <v>#NAME?</v>
      </c>
      <c r="F4642" s="151" t="e">
        <f ca="1">+_xll.BInterpol(Boost!$R$6:$R$66,Boost!$AY$6:$AY$66,params!B4642,"cubic")</f>
        <v>#NAME?</v>
      </c>
      <c r="G4642" s="151" t="e">
        <f ca="1">_xll.BInterpol(cf!$A$2:$A$68,cf!$B$2:$B$68,params!B4642,"cubic")/100</f>
        <v>#NAME?</v>
      </c>
      <c r="H4642" s="199" t="e">
        <f t="shared" ca="1" si="584"/>
        <v>#NAME?</v>
      </c>
      <c r="I4642" s="152">
        <f t="shared" si="587"/>
        <v>0.26601498541052537</v>
      </c>
      <c r="J4642" s="152">
        <f t="shared" si="585"/>
        <v>4.8933965420050463E-5</v>
      </c>
      <c r="K4642" s="3" t="e">
        <f t="shared" ca="1" si="581"/>
        <v>#NAME?</v>
      </c>
      <c r="L4642" s="153" t="e">
        <f t="shared" ca="1" si="586"/>
        <v>#NAME?</v>
      </c>
      <c r="M4642" s="195" t="e">
        <f ca="1">_xll.BInterpol(cf!$A$2:$A$68,cf!$C$2:$C$68,params!B4642,"cubic")</f>
        <v>#NAME?</v>
      </c>
      <c r="N4642" s="195" t="e">
        <f ca="1">+_xll.BInterpol(#REF!,#REF!,params!B4642,"cubic")</f>
        <v>#NAME?</v>
      </c>
      <c r="O4642" s="153" t="e">
        <f t="shared" ca="1" si="582"/>
        <v>#NAME?</v>
      </c>
    </row>
    <row r="4643" spans="1:15">
      <c r="A4643">
        <v>4640</v>
      </c>
      <c r="B4643">
        <f t="shared" si="580"/>
        <v>18.559999999999999</v>
      </c>
      <c r="C4643" s="151" t="e">
        <f ca="1">+_xll.BInterpol(Boost!$R$6:$R$66,Boost!$AZ$6:$AZ$66,params!B4643,"cubic")</f>
        <v>#NAME?</v>
      </c>
      <c r="D4643" s="151" t="e">
        <f ca="1">+_xll.BInterpol(Boost!$R$6:$R$66,Boost!$AX$6:$AX$66,params!B4643,"cubic")</f>
        <v>#NAME?</v>
      </c>
      <c r="E4643" s="198" t="e">
        <f t="shared" ca="1" si="583"/>
        <v>#NAME?</v>
      </c>
      <c r="F4643" s="151" t="e">
        <f ca="1">+_xll.BInterpol(Boost!$R$6:$R$66,Boost!$AY$6:$AY$66,params!B4643,"cubic")</f>
        <v>#NAME?</v>
      </c>
      <c r="G4643" s="151" t="e">
        <f ca="1">_xll.BInterpol(cf!$A$2:$A$68,cf!$B$2:$B$68,params!B4643,"cubic")/100</f>
        <v>#NAME?</v>
      </c>
      <c r="H4643" s="199" t="e">
        <f t="shared" ca="1" si="584"/>
        <v>#NAME?</v>
      </c>
      <c r="I4643" s="152">
        <f t="shared" si="587"/>
        <v>0.26606391611378977</v>
      </c>
      <c r="J4643" s="152">
        <f t="shared" si="585"/>
        <v>4.8930703264393749E-5</v>
      </c>
      <c r="K4643" s="3" t="e">
        <f t="shared" ca="1" si="581"/>
        <v>#NAME?</v>
      </c>
      <c r="L4643" s="153" t="e">
        <f t="shared" ca="1" si="586"/>
        <v>#NAME?</v>
      </c>
      <c r="M4643" s="195" t="e">
        <f ca="1">_xll.BInterpol(cf!$A$2:$A$68,cf!$C$2:$C$68,params!B4643,"cubic")</f>
        <v>#NAME?</v>
      </c>
      <c r="N4643" s="195" t="e">
        <f ca="1">+_xll.BInterpol(#REF!,#REF!,params!B4643,"cubic")</f>
        <v>#NAME?</v>
      </c>
      <c r="O4643" s="153" t="e">
        <f t="shared" ca="1" si="582"/>
        <v>#NAME?</v>
      </c>
    </row>
    <row r="4644" spans="1:15">
      <c r="A4644">
        <v>4641</v>
      </c>
      <c r="B4644">
        <f t="shared" si="580"/>
        <v>18.564</v>
      </c>
      <c r="C4644" s="151" t="e">
        <f ca="1">+_xll.BInterpol(Boost!$R$6:$R$66,Boost!$AZ$6:$AZ$66,params!B4644,"cubic")</f>
        <v>#NAME?</v>
      </c>
      <c r="D4644" s="151" t="e">
        <f ca="1">+_xll.BInterpol(Boost!$R$6:$R$66,Boost!$AX$6:$AX$66,params!B4644,"cubic")</f>
        <v>#NAME?</v>
      </c>
      <c r="E4644" s="198" t="e">
        <f t="shared" ca="1" si="583"/>
        <v>#NAME?</v>
      </c>
      <c r="F4644" s="151" t="e">
        <f ca="1">+_xll.BInterpol(Boost!$R$6:$R$66,Boost!$AY$6:$AY$66,params!B4644,"cubic")</f>
        <v>#NAME?</v>
      </c>
      <c r="G4644" s="151" t="e">
        <f ca="1">_xll.BInterpol(cf!$A$2:$A$68,cf!$B$2:$B$68,params!B4644,"cubic")/100</f>
        <v>#NAME?</v>
      </c>
      <c r="H4644" s="199" t="e">
        <f t="shared" ca="1" si="584"/>
        <v>#NAME?</v>
      </c>
      <c r="I4644" s="152">
        <f t="shared" si="587"/>
        <v>0.266112843555116</v>
      </c>
      <c r="J4644" s="152">
        <f t="shared" si="585"/>
        <v>4.8927441326229726E-5</v>
      </c>
      <c r="K4644" s="3" t="e">
        <f t="shared" ca="1" si="581"/>
        <v>#NAME?</v>
      </c>
      <c r="L4644" s="153" t="e">
        <f t="shared" ca="1" si="586"/>
        <v>#NAME?</v>
      </c>
      <c r="M4644" s="195" t="e">
        <f ca="1">_xll.BInterpol(cf!$A$2:$A$68,cf!$C$2:$C$68,params!B4644,"cubic")</f>
        <v>#NAME?</v>
      </c>
      <c r="N4644" s="195" t="e">
        <f ca="1">+_xll.BInterpol(#REF!,#REF!,params!B4644,"cubic")</f>
        <v>#NAME?</v>
      </c>
      <c r="O4644" s="153" t="e">
        <f t="shared" ca="1" si="582"/>
        <v>#NAME?</v>
      </c>
    </row>
    <row r="4645" spans="1:15">
      <c r="A4645">
        <v>4642</v>
      </c>
      <c r="B4645">
        <f t="shared" si="580"/>
        <v>18.568000000000001</v>
      </c>
      <c r="C4645" s="151" t="e">
        <f ca="1">+_xll.BInterpol(Boost!$R$6:$R$66,Boost!$AZ$6:$AZ$66,params!B4645,"cubic")</f>
        <v>#NAME?</v>
      </c>
      <c r="D4645" s="151" t="e">
        <f ca="1">+_xll.BInterpol(Boost!$R$6:$R$66,Boost!$AX$6:$AX$66,params!B4645,"cubic")</f>
        <v>#NAME?</v>
      </c>
      <c r="E4645" s="198" t="e">
        <f t="shared" ca="1" si="583"/>
        <v>#NAME?</v>
      </c>
      <c r="F4645" s="151" t="e">
        <f ca="1">+_xll.BInterpol(Boost!$R$6:$R$66,Boost!$AY$6:$AY$66,params!B4645,"cubic")</f>
        <v>#NAME?</v>
      </c>
      <c r="G4645" s="151" t="e">
        <f ca="1">_xll.BInterpol(cf!$A$2:$A$68,cf!$B$2:$B$68,params!B4645,"cubic")/100</f>
        <v>#NAME?</v>
      </c>
      <c r="H4645" s="199" t="e">
        <f t="shared" ca="1" si="584"/>
        <v>#NAME?</v>
      </c>
      <c r="I4645" s="152">
        <f t="shared" si="587"/>
        <v>0.26616176773472155</v>
      </c>
      <c r="J4645" s="152">
        <f t="shared" si="585"/>
        <v>4.8924179605558393E-5</v>
      </c>
      <c r="K4645" s="3" t="e">
        <f t="shared" ca="1" si="581"/>
        <v>#NAME?</v>
      </c>
      <c r="L4645" s="153" t="e">
        <f t="shared" ca="1" si="586"/>
        <v>#NAME?</v>
      </c>
      <c r="M4645" s="195" t="e">
        <f ca="1">_xll.BInterpol(cf!$A$2:$A$68,cf!$C$2:$C$68,params!B4645,"cubic")</f>
        <v>#NAME?</v>
      </c>
      <c r="N4645" s="195" t="e">
        <f ca="1">+_xll.BInterpol(#REF!,#REF!,params!B4645,"cubic")</f>
        <v>#NAME?</v>
      </c>
      <c r="O4645" s="153" t="e">
        <f t="shared" ca="1" si="582"/>
        <v>#NAME?</v>
      </c>
    </row>
    <row r="4646" spans="1:15">
      <c r="A4646">
        <v>4643</v>
      </c>
      <c r="B4646">
        <f t="shared" si="580"/>
        <v>18.571999999999999</v>
      </c>
      <c r="C4646" s="151" t="e">
        <f ca="1">+_xll.BInterpol(Boost!$R$6:$R$66,Boost!$AZ$6:$AZ$66,params!B4646,"cubic")</f>
        <v>#NAME?</v>
      </c>
      <c r="D4646" s="151" t="e">
        <f ca="1">+_xll.BInterpol(Boost!$R$6:$R$66,Boost!$AX$6:$AX$66,params!B4646,"cubic")</f>
        <v>#NAME?</v>
      </c>
      <c r="E4646" s="198" t="e">
        <f t="shared" ca="1" si="583"/>
        <v>#NAME?</v>
      </c>
      <c r="F4646" s="151" t="e">
        <f ca="1">+_xll.BInterpol(Boost!$R$6:$R$66,Boost!$AY$6:$AY$66,params!B4646,"cubic")</f>
        <v>#NAME?</v>
      </c>
      <c r="G4646" s="151" t="e">
        <f ca="1">_xll.BInterpol(cf!$A$2:$A$68,cf!$B$2:$B$68,params!B4646,"cubic")/100</f>
        <v>#NAME?</v>
      </c>
      <c r="H4646" s="199" t="e">
        <f t="shared" ca="1" si="584"/>
        <v>#NAME?</v>
      </c>
      <c r="I4646" s="152">
        <f t="shared" si="587"/>
        <v>0.26621068865282382</v>
      </c>
      <c r="J4646" s="152">
        <f t="shared" si="585"/>
        <v>4.8920918102268729E-5</v>
      </c>
      <c r="K4646" s="3" t="e">
        <f t="shared" ca="1" si="581"/>
        <v>#NAME?</v>
      </c>
      <c r="L4646" s="153" t="e">
        <f t="shared" ca="1" si="586"/>
        <v>#NAME?</v>
      </c>
      <c r="M4646" s="195" t="e">
        <f ca="1">_xll.BInterpol(cf!$A$2:$A$68,cf!$C$2:$C$68,params!B4646,"cubic")</f>
        <v>#NAME?</v>
      </c>
      <c r="N4646" s="195" t="e">
        <f ca="1">+_xll.BInterpol(#REF!,#REF!,params!B4646,"cubic")</f>
        <v>#NAME?</v>
      </c>
      <c r="O4646" s="153" t="e">
        <f t="shared" ca="1" si="582"/>
        <v>#NAME?</v>
      </c>
    </row>
    <row r="4647" spans="1:15">
      <c r="A4647">
        <v>4644</v>
      </c>
      <c r="B4647">
        <f t="shared" si="580"/>
        <v>18.576000000000001</v>
      </c>
      <c r="C4647" s="151" t="e">
        <f ca="1">+_xll.BInterpol(Boost!$R$6:$R$66,Boost!$AZ$6:$AZ$66,params!B4647,"cubic")</f>
        <v>#NAME?</v>
      </c>
      <c r="D4647" s="151" t="e">
        <f ca="1">+_xll.BInterpol(Boost!$R$6:$R$66,Boost!$AX$6:$AX$66,params!B4647,"cubic")</f>
        <v>#NAME?</v>
      </c>
      <c r="E4647" s="198" t="e">
        <f t="shared" ca="1" si="583"/>
        <v>#NAME?</v>
      </c>
      <c r="F4647" s="151" t="e">
        <f ca="1">+_xll.BInterpol(Boost!$R$6:$R$66,Boost!$AY$6:$AY$66,params!B4647,"cubic")</f>
        <v>#NAME?</v>
      </c>
      <c r="G4647" s="151" t="e">
        <f ca="1">_xll.BInterpol(cf!$A$2:$A$68,cf!$B$2:$B$68,params!B4647,"cubic")/100</f>
        <v>#NAME?</v>
      </c>
      <c r="H4647" s="199" t="e">
        <f t="shared" ca="1" si="584"/>
        <v>#NAME?</v>
      </c>
      <c r="I4647" s="152">
        <f t="shared" si="587"/>
        <v>0.2662596063096403</v>
      </c>
      <c r="J4647" s="152">
        <f t="shared" si="585"/>
        <v>4.8917656816471755E-5</v>
      </c>
      <c r="K4647" s="3" t="e">
        <f t="shared" ca="1" si="581"/>
        <v>#NAME?</v>
      </c>
      <c r="L4647" s="153" t="e">
        <f t="shared" ca="1" si="586"/>
        <v>#NAME?</v>
      </c>
      <c r="M4647" s="195" t="e">
        <f ca="1">_xll.BInterpol(cf!$A$2:$A$68,cf!$C$2:$C$68,params!B4647,"cubic")</f>
        <v>#NAME?</v>
      </c>
      <c r="N4647" s="195" t="e">
        <f ca="1">+_xll.BInterpol(#REF!,#REF!,params!B4647,"cubic")</f>
        <v>#NAME?</v>
      </c>
      <c r="O4647" s="153" t="e">
        <f t="shared" ca="1" si="582"/>
        <v>#NAME?</v>
      </c>
    </row>
    <row r="4648" spans="1:15">
      <c r="A4648">
        <v>4645</v>
      </c>
      <c r="B4648">
        <f t="shared" si="580"/>
        <v>18.579999999999998</v>
      </c>
      <c r="C4648" s="151" t="e">
        <f ca="1">+_xll.BInterpol(Boost!$R$6:$R$66,Boost!$AZ$6:$AZ$66,params!B4648,"cubic")</f>
        <v>#NAME?</v>
      </c>
      <c r="D4648" s="151" t="e">
        <f ca="1">+_xll.BInterpol(Boost!$R$6:$R$66,Boost!$AX$6:$AX$66,params!B4648,"cubic")</f>
        <v>#NAME?</v>
      </c>
      <c r="E4648" s="198" t="e">
        <f t="shared" ca="1" si="583"/>
        <v>#NAME?</v>
      </c>
      <c r="F4648" s="151" t="e">
        <f ca="1">+_xll.BInterpol(Boost!$R$6:$R$66,Boost!$AY$6:$AY$66,params!B4648,"cubic")</f>
        <v>#NAME?</v>
      </c>
      <c r="G4648" s="151" t="e">
        <f ca="1">_xll.BInterpol(cf!$A$2:$A$68,cf!$B$2:$B$68,params!B4648,"cubic")/100</f>
        <v>#NAME?</v>
      </c>
      <c r="H4648" s="199" t="e">
        <f t="shared" ca="1" si="584"/>
        <v>#NAME?</v>
      </c>
      <c r="I4648" s="152">
        <f t="shared" si="587"/>
        <v>0.26630852070538835</v>
      </c>
      <c r="J4648" s="152">
        <f t="shared" si="585"/>
        <v>4.891439574805645E-5</v>
      </c>
      <c r="K4648" s="3" t="e">
        <f t="shared" ca="1" si="581"/>
        <v>#NAME?</v>
      </c>
      <c r="L4648" s="153" t="e">
        <f t="shared" ca="1" si="586"/>
        <v>#NAME?</v>
      </c>
      <c r="M4648" s="195" t="e">
        <f ca="1">_xll.BInterpol(cf!$A$2:$A$68,cf!$C$2:$C$68,params!B4648,"cubic")</f>
        <v>#NAME?</v>
      </c>
      <c r="N4648" s="195" t="e">
        <f ca="1">+_xll.BInterpol(#REF!,#REF!,params!B4648,"cubic")</f>
        <v>#NAME?</v>
      </c>
      <c r="O4648" s="153" t="e">
        <f t="shared" ca="1" si="582"/>
        <v>#NAME?</v>
      </c>
    </row>
    <row r="4649" spans="1:15">
      <c r="A4649">
        <v>4646</v>
      </c>
      <c r="B4649">
        <f t="shared" si="580"/>
        <v>18.584</v>
      </c>
      <c r="C4649" s="151" t="e">
        <f ca="1">+_xll.BInterpol(Boost!$R$6:$R$66,Boost!$AZ$6:$AZ$66,params!B4649,"cubic")</f>
        <v>#NAME?</v>
      </c>
      <c r="D4649" s="151" t="e">
        <f ca="1">+_xll.BInterpol(Boost!$R$6:$R$66,Boost!$AX$6:$AX$66,params!B4649,"cubic")</f>
        <v>#NAME?</v>
      </c>
      <c r="E4649" s="198" t="e">
        <f t="shared" ca="1" si="583"/>
        <v>#NAME?</v>
      </c>
      <c r="F4649" s="151" t="e">
        <f ca="1">+_xll.BInterpol(Boost!$R$6:$R$66,Boost!$AY$6:$AY$66,params!B4649,"cubic")</f>
        <v>#NAME?</v>
      </c>
      <c r="G4649" s="151" t="e">
        <f ca="1">_xll.BInterpol(cf!$A$2:$A$68,cf!$B$2:$B$68,params!B4649,"cubic")/100</f>
        <v>#NAME?</v>
      </c>
      <c r="H4649" s="199" t="e">
        <f t="shared" ca="1" si="584"/>
        <v>#NAME?</v>
      </c>
      <c r="I4649" s="152">
        <f t="shared" si="587"/>
        <v>0.26635743184028537</v>
      </c>
      <c r="J4649" s="152">
        <f t="shared" si="585"/>
        <v>4.8911134897022812E-5</v>
      </c>
      <c r="K4649" s="3" t="e">
        <f t="shared" ca="1" si="581"/>
        <v>#NAME?</v>
      </c>
      <c r="L4649" s="153" t="e">
        <f t="shared" ca="1" si="586"/>
        <v>#NAME?</v>
      </c>
      <c r="M4649" s="195" t="e">
        <f ca="1">_xll.BInterpol(cf!$A$2:$A$68,cf!$C$2:$C$68,params!B4649,"cubic")</f>
        <v>#NAME?</v>
      </c>
      <c r="N4649" s="195" t="e">
        <f ca="1">+_xll.BInterpol(#REF!,#REF!,params!B4649,"cubic")</f>
        <v>#NAME?</v>
      </c>
      <c r="O4649" s="153" t="e">
        <f t="shared" ca="1" si="582"/>
        <v>#NAME?</v>
      </c>
    </row>
    <row r="4650" spans="1:15">
      <c r="A4650">
        <v>4647</v>
      </c>
      <c r="B4650">
        <f t="shared" si="580"/>
        <v>18.588000000000001</v>
      </c>
      <c r="C4650" s="151" t="e">
        <f ca="1">+_xll.BInterpol(Boost!$R$6:$R$66,Boost!$AZ$6:$AZ$66,params!B4650,"cubic")</f>
        <v>#NAME?</v>
      </c>
      <c r="D4650" s="151" t="e">
        <f ca="1">+_xll.BInterpol(Boost!$R$6:$R$66,Boost!$AX$6:$AX$66,params!B4650,"cubic")</f>
        <v>#NAME?</v>
      </c>
      <c r="E4650" s="198" t="e">
        <f t="shared" ca="1" si="583"/>
        <v>#NAME?</v>
      </c>
      <c r="F4650" s="151" t="e">
        <f ca="1">+_xll.BInterpol(Boost!$R$6:$R$66,Boost!$AY$6:$AY$66,params!B4650,"cubic")</f>
        <v>#NAME?</v>
      </c>
      <c r="G4650" s="151" t="e">
        <f ca="1">_xll.BInterpol(cf!$A$2:$A$68,cf!$B$2:$B$68,params!B4650,"cubic")/100</f>
        <v>#NAME?</v>
      </c>
      <c r="H4650" s="199" t="e">
        <f t="shared" ca="1" si="584"/>
        <v>#NAME?</v>
      </c>
      <c r="I4650" s="152">
        <f t="shared" si="587"/>
        <v>0.26640633971454875</v>
      </c>
      <c r="J4650" s="152">
        <f t="shared" si="585"/>
        <v>4.8907874263370843E-5</v>
      </c>
      <c r="K4650" s="3" t="e">
        <f t="shared" ca="1" si="581"/>
        <v>#NAME?</v>
      </c>
      <c r="L4650" s="153" t="e">
        <f t="shared" ca="1" si="586"/>
        <v>#NAME?</v>
      </c>
      <c r="M4650" s="195" t="e">
        <f ca="1">_xll.BInterpol(cf!$A$2:$A$68,cf!$C$2:$C$68,params!B4650,"cubic")</f>
        <v>#NAME?</v>
      </c>
      <c r="N4650" s="195" t="e">
        <f ca="1">+_xll.BInterpol(#REF!,#REF!,params!B4650,"cubic")</f>
        <v>#NAME?</v>
      </c>
      <c r="O4650" s="153" t="e">
        <f t="shared" ca="1" si="582"/>
        <v>#NAME?</v>
      </c>
    </row>
    <row r="4651" spans="1:15">
      <c r="A4651">
        <v>4648</v>
      </c>
      <c r="B4651">
        <f t="shared" si="580"/>
        <v>18.591999999999999</v>
      </c>
      <c r="C4651" s="151" t="e">
        <f ca="1">+_xll.BInterpol(Boost!$R$6:$R$66,Boost!$AZ$6:$AZ$66,params!B4651,"cubic")</f>
        <v>#NAME?</v>
      </c>
      <c r="D4651" s="151" t="e">
        <f ca="1">+_xll.BInterpol(Boost!$R$6:$R$66,Boost!$AX$6:$AX$66,params!B4651,"cubic")</f>
        <v>#NAME?</v>
      </c>
      <c r="E4651" s="198" t="e">
        <f t="shared" ca="1" si="583"/>
        <v>#NAME?</v>
      </c>
      <c r="F4651" s="151" t="e">
        <f ca="1">+_xll.BInterpol(Boost!$R$6:$R$66,Boost!$AY$6:$AY$66,params!B4651,"cubic")</f>
        <v>#NAME?</v>
      </c>
      <c r="G4651" s="151" t="e">
        <f ca="1">_xll.BInterpol(cf!$A$2:$A$68,cf!$B$2:$B$68,params!B4651,"cubic")/100</f>
        <v>#NAME?</v>
      </c>
      <c r="H4651" s="199" t="e">
        <f t="shared" ca="1" si="584"/>
        <v>#NAME?</v>
      </c>
      <c r="I4651" s="152">
        <f t="shared" si="587"/>
        <v>0.26645524432839596</v>
      </c>
      <c r="J4651" s="152">
        <f t="shared" si="585"/>
        <v>4.8904613847211564E-5</v>
      </c>
      <c r="K4651" s="3" t="e">
        <f t="shared" ca="1" si="581"/>
        <v>#NAME?</v>
      </c>
      <c r="L4651" s="153" t="e">
        <f t="shared" ca="1" si="586"/>
        <v>#NAME?</v>
      </c>
      <c r="M4651" s="195" t="e">
        <f ca="1">_xll.BInterpol(cf!$A$2:$A$68,cf!$C$2:$C$68,params!B4651,"cubic")</f>
        <v>#NAME?</v>
      </c>
      <c r="N4651" s="195" t="e">
        <f ca="1">+_xll.BInterpol(#REF!,#REF!,params!B4651,"cubic")</f>
        <v>#NAME?</v>
      </c>
      <c r="O4651" s="153" t="e">
        <f t="shared" ca="1" si="582"/>
        <v>#NAME?</v>
      </c>
    </row>
    <row r="4652" spans="1:15">
      <c r="A4652">
        <v>4649</v>
      </c>
      <c r="B4652">
        <f t="shared" si="580"/>
        <v>18.596</v>
      </c>
      <c r="C4652" s="151" t="e">
        <f ca="1">+_xll.BInterpol(Boost!$R$6:$R$66,Boost!$AZ$6:$AZ$66,params!B4652,"cubic")</f>
        <v>#NAME?</v>
      </c>
      <c r="D4652" s="151" t="e">
        <f ca="1">+_xll.BInterpol(Boost!$R$6:$R$66,Boost!$AX$6:$AX$66,params!B4652,"cubic")</f>
        <v>#NAME?</v>
      </c>
      <c r="E4652" s="198" t="e">
        <f t="shared" ca="1" si="583"/>
        <v>#NAME?</v>
      </c>
      <c r="F4652" s="151" t="e">
        <f ca="1">+_xll.BInterpol(Boost!$R$6:$R$66,Boost!$AY$6:$AY$66,params!B4652,"cubic")</f>
        <v>#NAME?</v>
      </c>
      <c r="G4652" s="151" t="e">
        <f ca="1">_xll.BInterpol(cf!$A$2:$A$68,cf!$B$2:$B$68,params!B4652,"cubic")/100</f>
        <v>#NAME?</v>
      </c>
      <c r="H4652" s="199" t="e">
        <f t="shared" ca="1" si="584"/>
        <v>#NAME?</v>
      </c>
      <c r="I4652" s="152">
        <f t="shared" si="587"/>
        <v>0.26650414568204417</v>
      </c>
      <c r="J4652" s="152">
        <f t="shared" si="585"/>
        <v>4.8901353648211909E-5</v>
      </c>
      <c r="K4652" s="3" t="e">
        <f t="shared" ca="1" si="581"/>
        <v>#NAME?</v>
      </c>
      <c r="L4652" s="153" t="e">
        <f t="shared" ca="1" si="586"/>
        <v>#NAME?</v>
      </c>
      <c r="M4652" s="195" t="e">
        <f ca="1">_xll.BInterpol(cf!$A$2:$A$68,cf!$C$2:$C$68,params!B4652,"cubic")</f>
        <v>#NAME?</v>
      </c>
      <c r="N4652" s="195" t="e">
        <f ca="1">+_xll.BInterpol(#REF!,#REF!,params!B4652,"cubic")</f>
        <v>#NAME?</v>
      </c>
      <c r="O4652" s="153" t="e">
        <f t="shared" ca="1" si="582"/>
        <v>#NAME?</v>
      </c>
    </row>
    <row r="4653" spans="1:15">
      <c r="A4653">
        <v>4650</v>
      </c>
      <c r="B4653">
        <f t="shared" si="580"/>
        <v>18.600000000000001</v>
      </c>
      <c r="C4653" s="151" t="e">
        <f ca="1">+_xll.BInterpol(Boost!$R$6:$R$66,Boost!$AZ$6:$AZ$66,params!B4653,"cubic")</f>
        <v>#NAME?</v>
      </c>
      <c r="D4653" s="151" t="e">
        <f ca="1">+_xll.BInterpol(Boost!$R$6:$R$66,Boost!$AX$6:$AX$66,params!B4653,"cubic")</f>
        <v>#NAME?</v>
      </c>
      <c r="E4653" s="198" t="e">
        <f t="shared" ca="1" si="583"/>
        <v>#NAME?</v>
      </c>
      <c r="F4653" s="151" t="e">
        <f ca="1">+_xll.BInterpol(Boost!$R$6:$R$66,Boost!$AY$6:$AY$66,params!B4653,"cubic")</f>
        <v>#NAME?</v>
      </c>
      <c r="G4653" s="151" t="e">
        <f ca="1">_xll.BInterpol(cf!$A$2:$A$68,cf!$B$2:$B$68,params!B4653,"cubic")/100</f>
        <v>#NAME?</v>
      </c>
      <c r="H4653" s="199" t="e">
        <f t="shared" ca="1" si="584"/>
        <v>#NAME?</v>
      </c>
      <c r="I4653" s="152">
        <f t="shared" si="587"/>
        <v>0.26655304377571076</v>
      </c>
      <c r="J4653" s="152">
        <f t="shared" si="585"/>
        <v>4.8898093666593923E-5</v>
      </c>
      <c r="K4653" s="3" t="e">
        <f t="shared" ca="1" si="581"/>
        <v>#NAME?</v>
      </c>
      <c r="L4653" s="153" t="e">
        <f t="shared" ca="1" si="586"/>
        <v>#NAME?</v>
      </c>
      <c r="M4653" s="195" t="e">
        <f ca="1">_xll.BInterpol(cf!$A$2:$A$68,cf!$C$2:$C$68,params!B4653,"cubic")</f>
        <v>#NAME?</v>
      </c>
      <c r="N4653" s="195" t="e">
        <f ca="1">+_xll.BInterpol(#REF!,#REF!,params!B4653,"cubic")</f>
        <v>#NAME?</v>
      </c>
      <c r="O4653" s="153" t="e">
        <f t="shared" ca="1" si="582"/>
        <v>#NAME?</v>
      </c>
    </row>
    <row r="4654" spans="1:15">
      <c r="A4654">
        <v>4651</v>
      </c>
      <c r="B4654">
        <f t="shared" si="580"/>
        <v>18.603999999999999</v>
      </c>
      <c r="C4654" s="151" t="e">
        <f ca="1">+_xll.BInterpol(Boost!$R$6:$R$66,Boost!$AZ$6:$AZ$66,params!B4654,"cubic")</f>
        <v>#NAME?</v>
      </c>
      <c r="D4654" s="151" t="e">
        <f ca="1">+_xll.BInterpol(Boost!$R$6:$R$66,Boost!$AX$6:$AX$66,params!B4654,"cubic")</f>
        <v>#NAME?</v>
      </c>
      <c r="E4654" s="198" t="e">
        <f t="shared" ca="1" si="583"/>
        <v>#NAME?</v>
      </c>
      <c r="F4654" s="151" t="e">
        <f ca="1">+_xll.BInterpol(Boost!$R$6:$R$66,Boost!$AY$6:$AY$66,params!B4654,"cubic")</f>
        <v>#NAME?</v>
      </c>
      <c r="G4654" s="151" t="e">
        <f ca="1">_xll.BInterpol(cf!$A$2:$A$68,cf!$B$2:$B$68,params!B4654,"cubic")/100</f>
        <v>#NAME?</v>
      </c>
      <c r="H4654" s="199" t="e">
        <f t="shared" ca="1" si="584"/>
        <v>#NAME?</v>
      </c>
      <c r="I4654" s="152">
        <f t="shared" si="587"/>
        <v>0.26660193860961312</v>
      </c>
      <c r="J4654" s="152">
        <f t="shared" si="585"/>
        <v>4.8894833902357604E-5</v>
      </c>
      <c r="K4654" s="3" t="e">
        <f t="shared" ca="1" si="581"/>
        <v>#NAME?</v>
      </c>
      <c r="L4654" s="153" t="e">
        <f t="shared" ca="1" si="586"/>
        <v>#NAME?</v>
      </c>
      <c r="M4654" s="195" t="e">
        <f ca="1">_xll.BInterpol(cf!$A$2:$A$68,cf!$C$2:$C$68,params!B4654,"cubic")</f>
        <v>#NAME?</v>
      </c>
      <c r="N4654" s="195" t="e">
        <f ca="1">+_xll.BInterpol(#REF!,#REF!,params!B4654,"cubic")</f>
        <v>#NAME?</v>
      </c>
      <c r="O4654" s="153" t="e">
        <f t="shared" ca="1" si="582"/>
        <v>#NAME?</v>
      </c>
    </row>
    <row r="4655" spans="1:15">
      <c r="A4655">
        <v>4652</v>
      </c>
      <c r="B4655">
        <f t="shared" si="580"/>
        <v>18.608000000000001</v>
      </c>
      <c r="C4655" s="151" t="e">
        <f ca="1">+_xll.BInterpol(Boost!$R$6:$R$66,Boost!$AZ$6:$AZ$66,params!B4655,"cubic")</f>
        <v>#NAME?</v>
      </c>
      <c r="D4655" s="151" t="e">
        <f ca="1">+_xll.BInterpol(Boost!$R$6:$R$66,Boost!$AX$6:$AX$66,params!B4655,"cubic")</f>
        <v>#NAME?</v>
      </c>
      <c r="E4655" s="198" t="e">
        <f t="shared" ca="1" si="583"/>
        <v>#NAME?</v>
      </c>
      <c r="F4655" s="151" t="e">
        <f ca="1">+_xll.BInterpol(Boost!$R$6:$R$66,Boost!$AY$6:$AY$66,params!B4655,"cubic")</f>
        <v>#NAME?</v>
      </c>
      <c r="G4655" s="151" t="e">
        <f ca="1">_xll.BInterpol(cf!$A$2:$A$68,cf!$B$2:$B$68,params!B4655,"cubic")/100</f>
        <v>#NAME?</v>
      </c>
      <c r="H4655" s="199" t="e">
        <f t="shared" ca="1" si="584"/>
        <v>#NAME?</v>
      </c>
      <c r="I4655" s="152">
        <f t="shared" si="587"/>
        <v>0.26665083018396851</v>
      </c>
      <c r="J4655" s="152">
        <f t="shared" si="585"/>
        <v>4.8891574355391931E-5</v>
      </c>
      <c r="K4655" s="3" t="e">
        <f t="shared" ca="1" si="581"/>
        <v>#NAME?</v>
      </c>
      <c r="L4655" s="153" t="e">
        <f t="shared" ca="1" si="586"/>
        <v>#NAME?</v>
      </c>
      <c r="M4655" s="195" t="e">
        <f ca="1">_xll.BInterpol(cf!$A$2:$A$68,cf!$C$2:$C$68,params!B4655,"cubic")</f>
        <v>#NAME?</v>
      </c>
      <c r="N4655" s="195" t="e">
        <f ca="1">+_xll.BInterpol(#REF!,#REF!,params!B4655,"cubic")</f>
        <v>#NAME?</v>
      </c>
      <c r="O4655" s="153" t="e">
        <f t="shared" ca="1" si="582"/>
        <v>#NAME?</v>
      </c>
    </row>
    <row r="4656" spans="1:15">
      <c r="A4656">
        <v>4653</v>
      </c>
      <c r="B4656">
        <f t="shared" si="580"/>
        <v>18.611999999999998</v>
      </c>
      <c r="C4656" s="151" t="e">
        <f ca="1">+_xll.BInterpol(Boost!$R$6:$R$66,Boost!$AZ$6:$AZ$66,params!B4656,"cubic")</f>
        <v>#NAME?</v>
      </c>
      <c r="D4656" s="151" t="e">
        <f ca="1">+_xll.BInterpol(Boost!$R$6:$R$66,Boost!$AX$6:$AX$66,params!B4656,"cubic")</f>
        <v>#NAME?</v>
      </c>
      <c r="E4656" s="198" t="e">
        <f t="shared" ca="1" si="583"/>
        <v>#NAME?</v>
      </c>
      <c r="F4656" s="151" t="e">
        <f ca="1">+_xll.BInterpol(Boost!$R$6:$R$66,Boost!$AY$6:$AY$66,params!B4656,"cubic")</f>
        <v>#NAME?</v>
      </c>
      <c r="G4656" s="151" t="e">
        <f ca="1">_xll.BInterpol(cf!$A$2:$A$68,cf!$B$2:$B$68,params!B4656,"cubic")/100</f>
        <v>#NAME?</v>
      </c>
      <c r="H4656" s="199" t="e">
        <f t="shared" ca="1" si="584"/>
        <v>#NAME?</v>
      </c>
      <c r="I4656" s="152">
        <f t="shared" si="587"/>
        <v>0.26669971849899432</v>
      </c>
      <c r="J4656" s="152">
        <f t="shared" si="585"/>
        <v>4.8888315025807927E-5</v>
      </c>
      <c r="K4656" s="3" t="e">
        <f t="shared" ca="1" si="581"/>
        <v>#NAME?</v>
      </c>
      <c r="L4656" s="153" t="e">
        <f t="shared" ca="1" si="586"/>
        <v>#NAME?</v>
      </c>
      <c r="M4656" s="195" t="e">
        <f ca="1">_xll.BInterpol(cf!$A$2:$A$68,cf!$C$2:$C$68,params!B4656,"cubic")</f>
        <v>#NAME?</v>
      </c>
      <c r="N4656" s="195" t="e">
        <f ca="1">+_xll.BInterpol(#REF!,#REF!,params!B4656,"cubic")</f>
        <v>#NAME?</v>
      </c>
      <c r="O4656" s="153" t="e">
        <f t="shared" ca="1" si="582"/>
        <v>#NAME?</v>
      </c>
    </row>
    <row r="4657" spans="1:15">
      <c r="A4657">
        <v>4654</v>
      </c>
      <c r="B4657">
        <f t="shared" si="580"/>
        <v>18.616</v>
      </c>
      <c r="C4657" s="151" t="e">
        <f ca="1">+_xll.BInterpol(Boost!$R$6:$R$66,Boost!$AZ$6:$AZ$66,params!B4657,"cubic")</f>
        <v>#NAME?</v>
      </c>
      <c r="D4657" s="151" t="e">
        <f ca="1">+_xll.BInterpol(Boost!$R$6:$R$66,Boost!$AX$6:$AX$66,params!B4657,"cubic")</f>
        <v>#NAME?</v>
      </c>
      <c r="E4657" s="198" t="e">
        <f t="shared" ca="1" si="583"/>
        <v>#NAME?</v>
      </c>
      <c r="F4657" s="151" t="e">
        <f ca="1">+_xll.BInterpol(Boost!$R$6:$R$66,Boost!$AY$6:$AY$66,params!B4657,"cubic")</f>
        <v>#NAME?</v>
      </c>
      <c r="G4657" s="151" t="e">
        <f ca="1">_xll.BInterpol(cf!$A$2:$A$68,cf!$B$2:$B$68,params!B4657,"cubic")/100</f>
        <v>#NAME?</v>
      </c>
      <c r="H4657" s="199" t="e">
        <f t="shared" ca="1" si="584"/>
        <v>#NAME?</v>
      </c>
      <c r="I4657" s="152">
        <f t="shared" si="587"/>
        <v>0.26674860355490781</v>
      </c>
      <c r="J4657" s="152">
        <f t="shared" si="585"/>
        <v>4.8885055913494568E-5</v>
      </c>
      <c r="K4657" s="3" t="e">
        <f t="shared" ca="1" si="581"/>
        <v>#NAME?</v>
      </c>
      <c r="L4657" s="153" t="e">
        <f t="shared" ca="1" si="586"/>
        <v>#NAME?</v>
      </c>
      <c r="M4657" s="195" t="e">
        <f ca="1">_xll.BInterpol(cf!$A$2:$A$68,cf!$C$2:$C$68,params!B4657,"cubic")</f>
        <v>#NAME?</v>
      </c>
      <c r="N4657" s="195" t="e">
        <f ca="1">+_xll.BInterpol(#REF!,#REF!,params!B4657,"cubic")</f>
        <v>#NAME?</v>
      </c>
      <c r="O4657" s="153" t="e">
        <f t="shared" ca="1" si="582"/>
        <v>#NAME?</v>
      </c>
    </row>
    <row r="4658" spans="1:15">
      <c r="A4658">
        <v>4655</v>
      </c>
      <c r="B4658">
        <f t="shared" si="580"/>
        <v>18.62</v>
      </c>
      <c r="C4658" s="151" t="e">
        <f ca="1">+_xll.BInterpol(Boost!$R$6:$R$66,Boost!$AZ$6:$AZ$66,params!B4658,"cubic")</f>
        <v>#NAME?</v>
      </c>
      <c r="D4658" s="151" t="e">
        <f ca="1">+_xll.BInterpol(Boost!$R$6:$R$66,Boost!$AX$6:$AX$66,params!B4658,"cubic")</f>
        <v>#NAME?</v>
      </c>
      <c r="E4658" s="198" t="e">
        <f t="shared" ca="1" si="583"/>
        <v>#NAME?</v>
      </c>
      <c r="F4658" s="151" t="e">
        <f ca="1">+_xll.BInterpol(Boost!$R$6:$R$66,Boost!$AY$6:$AY$66,params!B4658,"cubic")</f>
        <v>#NAME?</v>
      </c>
      <c r="G4658" s="151" t="e">
        <f ca="1">_xll.BInterpol(cf!$A$2:$A$68,cf!$B$2:$B$68,params!B4658,"cubic")/100</f>
        <v>#NAME?</v>
      </c>
      <c r="H4658" s="199" t="e">
        <f t="shared" ca="1" si="584"/>
        <v>#NAME?</v>
      </c>
      <c r="I4658" s="152">
        <f t="shared" si="587"/>
        <v>0.26679748535192616</v>
      </c>
      <c r="J4658" s="152">
        <f t="shared" si="585"/>
        <v>4.8881797018340833E-5</v>
      </c>
      <c r="K4658" s="3" t="e">
        <f t="shared" ca="1" si="581"/>
        <v>#NAME?</v>
      </c>
      <c r="L4658" s="153" t="e">
        <f t="shared" ca="1" si="586"/>
        <v>#NAME?</v>
      </c>
      <c r="M4658" s="195" t="e">
        <f ca="1">_xll.BInterpol(cf!$A$2:$A$68,cf!$C$2:$C$68,params!B4658,"cubic")</f>
        <v>#NAME?</v>
      </c>
      <c r="N4658" s="195" t="e">
        <f ca="1">+_xll.BInterpol(#REF!,#REF!,params!B4658,"cubic")</f>
        <v>#NAME?</v>
      </c>
      <c r="O4658" s="153" t="e">
        <f t="shared" ca="1" si="582"/>
        <v>#NAME?</v>
      </c>
    </row>
    <row r="4659" spans="1:15">
      <c r="A4659">
        <v>4656</v>
      </c>
      <c r="B4659">
        <f t="shared" si="580"/>
        <v>18.623999999999999</v>
      </c>
      <c r="C4659" s="151" t="e">
        <f ca="1">+_xll.BInterpol(Boost!$R$6:$R$66,Boost!$AZ$6:$AZ$66,params!B4659,"cubic")</f>
        <v>#NAME?</v>
      </c>
      <c r="D4659" s="151" t="e">
        <f ca="1">+_xll.BInterpol(Boost!$R$6:$R$66,Boost!$AX$6:$AX$66,params!B4659,"cubic")</f>
        <v>#NAME?</v>
      </c>
      <c r="E4659" s="198" t="e">
        <f t="shared" ca="1" si="583"/>
        <v>#NAME?</v>
      </c>
      <c r="F4659" s="151" t="e">
        <f ca="1">+_xll.BInterpol(Boost!$R$6:$R$66,Boost!$AY$6:$AY$66,params!B4659,"cubic")</f>
        <v>#NAME?</v>
      </c>
      <c r="G4659" s="151" t="e">
        <f ca="1">_xll.BInterpol(cf!$A$2:$A$68,cf!$B$2:$B$68,params!B4659,"cubic")/100</f>
        <v>#NAME?</v>
      </c>
      <c r="H4659" s="199" t="e">
        <f t="shared" ca="1" si="584"/>
        <v>#NAME?</v>
      </c>
      <c r="I4659" s="152">
        <f t="shared" si="587"/>
        <v>0.26684636389026661</v>
      </c>
      <c r="J4659" s="152">
        <f t="shared" si="585"/>
        <v>4.8878538340457744E-5</v>
      </c>
      <c r="K4659" s="3" t="e">
        <f t="shared" ca="1" si="581"/>
        <v>#NAME?</v>
      </c>
      <c r="L4659" s="153" t="e">
        <f t="shared" ca="1" si="586"/>
        <v>#NAME?</v>
      </c>
      <c r="M4659" s="195" t="e">
        <f ca="1">_xll.BInterpol(cf!$A$2:$A$68,cf!$C$2:$C$68,params!B4659,"cubic")</f>
        <v>#NAME?</v>
      </c>
      <c r="N4659" s="195" t="e">
        <f ca="1">+_xll.BInterpol(#REF!,#REF!,params!B4659,"cubic")</f>
        <v>#NAME?</v>
      </c>
      <c r="O4659" s="153" t="e">
        <f t="shared" ca="1" si="582"/>
        <v>#NAME?</v>
      </c>
    </row>
    <row r="4660" spans="1:15">
      <c r="A4660">
        <v>4657</v>
      </c>
      <c r="B4660">
        <f t="shared" si="580"/>
        <v>18.628</v>
      </c>
      <c r="C4660" s="151" t="e">
        <f ca="1">+_xll.BInterpol(Boost!$R$6:$R$66,Boost!$AZ$6:$AZ$66,params!B4660,"cubic")</f>
        <v>#NAME?</v>
      </c>
      <c r="D4660" s="151" t="e">
        <f ca="1">+_xll.BInterpol(Boost!$R$6:$R$66,Boost!$AX$6:$AX$66,params!B4660,"cubic")</f>
        <v>#NAME?</v>
      </c>
      <c r="E4660" s="198" t="e">
        <f t="shared" ca="1" si="583"/>
        <v>#NAME?</v>
      </c>
      <c r="F4660" s="151" t="e">
        <f ca="1">+_xll.BInterpol(Boost!$R$6:$R$66,Boost!$AY$6:$AY$66,params!B4660,"cubic")</f>
        <v>#NAME?</v>
      </c>
      <c r="G4660" s="151" t="e">
        <f ca="1">_xll.BInterpol(cf!$A$2:$A$68,cf!$B$2:$B$68,params!B4660,"cubic")/100</f>
        <v>#NAME?</v>
      </c>
      <c r="H4660" s="199" t="e">
        <f t="shared" ca="1" si="584"/>
        <v>#NAME?</v>
      </c>
      <c r="I4660" s="152">
        <f t="shared" si="587"/>
        <v>0.26689523917014646</v>
      </c>
      <c r="J4660" s="152">
        <f t="shared" si="585"/>
        <v>4.8875279879845301E-5</v>
      </c>
      <c r="K4660" s="3" t="e">
        <f t="shared" ca="1" si="581"/>
        <v>#NAME?</v>
      </c>
      <c r="L4660" s="153" t="e">
        <f t="shared" ca="1" si="586"/>
        <v>#NAME?</v>
      </c>
      <c r="M4660" s="195" t="e">
        <f ca="1">_xll.BInterpol(cf!$A$2:$A$68,cf!$C$2:$C$68,params!B4660,"cubic")</f>
        <v>#NAME?</v>
      </c>
      <c r="N4660" s="195" t="e">
        <f ca="1">+_xll.BInterpol(#REF!,#REF!,params!B4660,"cubic")</f>
        <v>#NAME?</v>
      </c>
      <c r="O4660" s="153" t="e">
        <f t="shared" ca="1" si="582"/>
        <v>#NAME?</v>
      </c>
    </row>
    <row r="4661" spans="1:15">
      <c r="A4661">
        <v>4658</v>
      </c>
      <c r="B4661">
        <f t="shared" si="580"/>
        <v>18.632000000000001</v>
      </c>
      <c r="C4661" s="151" t="e">
        <f ca="1">+_xll.BInterpol(Boost!$R$6:$R$66,Boost!$AZ$6:$AZ$66,params!B4661,"cubic")</f>
        <v>#NAME?</v>
      </c>
      <c r="D4661" s="151" t="e">
        <f ca="1">+_xll.BInterpol(Boost!$R$6:$R$66,Boost!$AX$6:$AX$66,params!B4661,"cubic")</f>
        <v>#NAME?</v>
      </c>
      <c r="E4661" s="198" t="e">
        <f t="shared" ca="1" si="583"/>
        <v>#NAME?</v>
      </c>
      <c r="F4661" s="151" t="e">
        <f ca="1">+_xll.BInterpol(Boost!$R$6:$R$66,Boost!$AY$6:$AY$66,params!B4661,"cubic")</f>
        <v>#NAME?</v>
      </c>
      <c r="G4661" s="151" t="e">
        <f ca="1">_xll.BInterpol(cf!$A$2:$A$68,cf!$B$2:$B$68,params!B4661,"cubic")/100</f>
        <v>#NAME?</v>
      </c>
      <c r="H4661" s="199" t="e">
        <f t="shared" ca="1" si="584"/>
        <v>#NAME?</v>
      </c>
      <c r="I4661" s="152">
        <f t="shared" si="587"/>
        <v>0.26694411119178307</v>
      </c>
      <c r="J4661" s="152">
        <f t="shared" si="585"/>
        <v>4.8872021636614527E-5</v>
      </c>
      <c r="K4661" s="3" t="e">
        <f t="shared" ca="1" si="581"/>
        <v>#NAME?</v>
      </c>
      <c r="L4661" s="153" t="e">
        <f t="shared" ca="1" si="586"/>
        <v>#NAME?</v>
      </c>
      <c r="M4661" s="195" t="e">
        <f ca="1">_xll.BInterpol(cf!$A$2:$A$68,cf!$C$2:$C$68,params!B4661,"cubic")</f>
        <v>#NAME?</v>
      </c>
      <c r="N4661" s="195" t="e">
        <f ca="1">+_xll.BInterpol(#REF!,#REF!,params!B4661,"cubic")</f>
        <v>#NAME?</v>
      </c>
      <c r="O4661" s="153" t="e">
        <f t="shared" ca="1" si="582"/>
        <v>#NAME?</v>
      </c>
    </row>
    <row r="4662" spans="1:15">
      <c r="A4662">
        <v>4659</v>
      </c>
      <c r="B4662">
        <f t="shared" si="580"/>
        <v>18.635999999999999</v>
      </c>
      <c r="C4662" s="151" t="e">
        <f ca="1">+_xll.BInterpol(Boost!$R$6:$R$66,Boost!$AZ$6:$AZ$66,params!B4662,"cubic")</f>
        <v>#NAME?</v>
      </c>
      <c r="D4662" s="151" t="e">
        <f ca="1">+_xll.BInterpol(Boost!$R$6:$R$66,Boost!$AX$6:$AX$66,params!B4662,"cubic")</f>
        <v>#NAME?</v>
      </c>
      <c r="E4662" s="198" t="e">
        <f t="shared" ca="1" si="583"/>
        <v>#NAME?</v>
      </c>
      <c r="F4662" s="151" t="e">
        <f ca="1">+_xll.BInterpol(Boost!$R$6:$R$66,Boost!$AY$6:$AY$66,params!B4662,"cubic")</f>
        <v>#NAME?</v>
      </c>
      <c r="G4662" s="151" t="e">
        <f ca="1">_xll.BInterpol(cf!$A$2:$A$68,cf!$B$2:$B$68,params!B4662,"cubic")/100</f>
        <v>#NAME?</v>
      </c>
      <c r="H4662" s="199" t="e">
        <f t="shared" ca="1" si="584"/>
        <v>#NAME?</v>
      </c>
      <c r="I4662" s="152">
        <f t="shared" si="587"/>
        <v>0.26699297995539328</v>
      </c>
      <c r="J4662" s="152">
        <f t="shared" si="585"/>
        <v>4.8868763610210308E-5</v>
      </c>
      <c r="K4662" s="3" t="e">
        <f t="shared" ca="1" si="581"/>
        <v>#NAME?</v>
      </c>
      <c r="L4662" s="153" t="e">
        <f t="shared" ca="1" si="586"/>
        <v>#NAME?</v>
      </c>
      <c r="M4662" s="195" t="e">
        <f ca="1">_xll.BInterpol(cf!$A$2:$A$68,cf!$C$2:$C$68,params!B4662,"cubic")</f>
        <v>#NAME?</v>
      </c>
      <c r="N4662" s="195" t="e">
        <f ca="1">+_xll.BInterpol(#REF!,#REF!,params!B4662,"cubic")</f>
        <v>#NAME?</v>
      </c>
      <c r="O4662" s="153" t="e">
        <f t="shared" ca="1" si="582"/>
        <v>#NAME?</v>
      </c>
    </row>
    <row r="4663" spans="1:15">
      <c r="A4663">
        <v>4660</v>
      </c>
      <c r="B4663">
        <f t="shared" si="580"/>
        <v>18.64</v>
      </c>
      <c r="C4663" s="151" t="e">
        <f ca="1">+_xll.BInterpol(Boost!$R$6:$R$66,Boost!$AZ$6:$AZ$66,params!B4663,"cubic")</f>
        <v>#NAME?</v>
      </c>
      <c r="D4663" s="151" t="e">
        <f ca="1">+_xll.BInterpol(Boost!$R$6:$R$66,Boost!$AX$6:$AX$66,params!B4663,"cubic")</f>
        <v>#NAME?</v>
      </c>
      <c r="E4663" s="198" t="e">
        <f t="shared" ca="1" si="583"/>
        <v>#NAME?</v>
      </c>
      <c r="F4663" s="151" t="e">
        <f ca="1">+_xll.BInterpol(Boost!$R$6:$R$66,Boost!$AY$6:$AY$66,params!B4663,"cubic")</f>
        <v>#NAME?</v>
      </c>
      <c r="G4663" s="151" t="e">
        <f ca="1">_xll.BInterpol(cf!$A$2:$A$68,cf!$B$2:$B$68,params!B4663,"cubic")/100</f>
        <v>#NAME?</v>
      </c>
      <c r="H4663" s="199" t="e">
        <f t="shared" ca="1" si="584"/>
        <v>#NAME?</v>
      </c>
      <c r="I4663" s="152">
        <f t="shared" si="587"/>
        <v>0.26704184546119469</v>
      </c>
      <c r="J4663" s="152">
        <f t="shared" si="585"/>
        <v>4.8865505801409803E-5</v>
      </c>
      <c r="K4663" s="3" t="e">
        <f t="shared" ca="1" si="581"/>
        <v>#NAME?</v>
      </c>
      <c r="L4663" s="153" t="e">
        <f t="shared" ca="1" si="586"/>
        <v>#NAME?</v>
      </c>
      <c r="M4663" s="195" t="e">
        <f ca="1">_xll.BInterpol(cf!$A$2:$A$68,cf!$C$2:$C$68,params!B4663,"cubic")</f>
        <v>#NAME?</v>
      </c>
      <c r="N4663" s="195" t="e">
        <f ca="1">+_xll.BInterpol(#REF!,#REF!,params!B4663,"cubic")</f>
        <v>#NAME?</v>
      </c>
      <c r="O4663" s="153" t="e">
        <f t="shared" ca="1" si="582"/>
        <v>#NAME?</v>
      </c>
    </row>
    <row r="4664" spans="1:15">
      <c r="A4664">
        <v>4661</v>
      </c>
      <c r="B4664">
        <f t="shared" si="580"/>
        <v>18.643999999999998</v>
      </c>
      <c r="C4664" s="151" t="e">
        <f ca="1">+_xll.BInterpol(Boost!$R$6:$R$66,Boost!$AZ$6:$AZ$66,params!B4664,"cubic")</f>
        <v>#NAME?</v>
      </c>
      <c r="D4664" s="151" t="e">
        <f ca="1">+_xll.BInterpol(Boost!$R$6:$R$66,Boost!$AX$6:$AX$66,params!B4664,"cubic")</f>
        <v>#NAME?</v>
      </c>
      <c r="E4664" s="198" t="e">
        <f t="shared" ca="1" si="583"/>
        <v>#NAME?</v>
      </c>
      <c r="F4664" s="151" t="e">
        <f ca="1">+_xll.BInterpol(Boost!$R$6:$R$66,Boost!$AY$6:$AY$66,params!B4664,"cubic")</f>
        <v>#NAME?</v>
      </c>
      <c r="G4664" s="151" t="e">
        <f ca="1">_xll.BInterpol(cf!$A$2:$A$68,cf!$B$2:$B$68,params!B4664,"cubic")/100</f>
        <v>#NAME?</v>
      </c>
      <c r="H4664" s="199" t="e">
        <f t="shared" ca="1" si="584"/>
        <v>#NAME?</v>
      </c>
      <c r="I4664" s="152">
        <f t="shared" si="587"/>
        <v>0.26709070770940424</v>
      </c>
      <c r="J4664" s="152">
        <f t="shared" si="585"/>
        <v>4.8862248209546877E-5</v>
      </c>
      <c r="K4664" s="3" t="e">
        <f t="shared" ca="1" si="581"/>
        <v>#NAME?</v>
      </c>
      <c r="L4664" s="153" t="e">
        <f t="shared" ca="1" si="586"/>
        <v>#NAME?</v>
      </c>
      <c r="M4664" s="195" t="e">
        <f ca="1">_xll.BInterpol(cf!$A$2:$A$68,cf!$C$2:$C$68,params!B4664,"cubic")</f>
        <v>#NAME?</v>
      </c>
      <c r="N4664" s="195" t="e">
        <f ca="1">+_xll.BInterpol(#REF!,#REF!,params!B4664,"cubic")</f>
        <v>#NAME?</v>
      </c>
      <c r="O4664" s="153" t="e">
        <f t="shared" ca="1" si="582"/>
        <v>#NAME?</v>
      </c>
    </row>
    <row r="4665" spans="1:15">
      <c r="A4665">
        <v>4662</v>
      </c>
      <c r="B4665">
        <f t="shared" si="580"/>
        <v>18.648</v>
      </c>
      <c r="C4665" s="151" t="e">
        <f ca="1">+_xll.BInterpol(Boost!$R$6:$R$66,Boost!$AZ$6:$AZ$66,params!B4665,"cubic")</f>
        <v>#NAME?</v>
      </c>
      <c r="D4665" s="151" t="e">
        <f ca="1">+_xll.BInterpol(Boost!$R$6:$R$66,Boost!$AX$6:$AX$66,params!B4665,"cubic")</f>
        <v>#NAME?</v>
      </c>
      <c r="E4665" s="198" t="e">
        <f t="shared" ca="1" si="583"/>
        <v>#NAME?</v>
      </c>
      <c r="F4665" s="151" t="e">
        <f ca="1">+_xll.BInterpol(Boost!$R$6:$R$66,Boost!$AY$6:$AY$66,params!B4665,"cubic")</f>
        <v>#NAME?</v>
      </c>
      <c r="G4665" s="151" t="e">
        <f ca="1">_xll.BInterpol(cf!$A$2:$A$68,cf!$B$2:$B$68,params!B4665,"cubic")/100</f>
        <v>#NAME?</v>
      </c>
      <c r="H4665" s="199" t="e">
        <f t="shared" ca="1" si="584"/>
        <v>#NAME?</v>
      </c>
      <c r="I4665" s="152">
        <f t="shared" si="587"/>
        <v>0.26713956670023919</v>
      </c>
      <c r="J4665" s="152">
        <f t="shared" si="585"/>
        <v>4.8858990834954596E-5</v>
      </c>
      <c r="K4665" s="3" t="e">
        <f t="shared" ca="1" si="581"/>
        <v>#NAME?</v>
      </c>
      <c r="L4665" s="153" t="e">
        <f t="shared" ca="1" si="586"/>
        <v>#NAME?</v>
      </c>
      <c r="M4665" s="195" t="e">
        <f ca="1">_xll.BInterpol(cf!$A$2:$A$68,cf!$C$2:$C$68,params!B4665,"cubic")</f>
        <v>#NAME?</v>
      </c>
      <c r="N4665" s="195" t="e">
        <f ca="1">+_xll.BInterpol(#REF!,#REF!,params!B4665,"cubic")</f>
        <v>#NAME?</v>
      </c>
      <c r="O4665" s="153" t="e">
        <f t="shared" ca="1" si="582"/>
        <v>#NAME?</v>
      </c>
    </row>
    <row r="4666" spans="1:15">
      <c r="A4666">
        <v>4663</v>
      </c>
      <c r="B4666">
        <f t="shared" si="580"/>
        <v>18.652000000000001</v>
      </c>
      <c r="C4666" s="151" t="e">
        <f ca="1">+_xll.BInterpol(Boost!$R$6:$R$66,Boost!$AZ$6:$AZ$66,params!B4666,"cubic")</f>
        <v>#NAME?</v>
      </c>
      <c r="D4666" s="151" t="e">
        <f ca="1">+_xll.BInterpol(Boost!$R$6:$R$66,Boost!$AX$6:$AX$66,params!B4666,"cubic")</f>
        <v>#NAME?</v>
      </c>
      <c r="E4666" s="198" t="e">
        <f t="shared" ca="1" si="583"/>
        <v>#NAME?</v>
      </c>
      <c r="F4666" s="151" t="e">
        <f ca="1">+_xll.BInterpol(Boost!$R$6:$R$66,Boost!$AY$6:$AY$66,params!B4666,"cubic")</f>
        <v>#NAME?</v>
      </c>
      <c r="G4666" s="151" t="e">
        <f ca="1">_xll.BInterpol(cf!$A$2:$A$68,cf!$B$2:$B$68,params!B4666,"cubic")/100</f>
        <v>#NAME?</v>
      </c>
      <c r="H4666" s="199" t="e">
        <f t="shared" ca="1" si="584"/>
        <v>#NAME?</v>
      </c>
      <c r="I4666" s="152">
        <f t="shared" si="587"/>
        <v>0.26718842243391661</v>
      </c>
      <c r="J4666" s="152">
        <f t="shared" si="585"/>
        <v>4.8855733677410917E-5</v>
      </c>
      <c r="K4666" s="3" t="e">
        <f t="shared" ca="1" si="581"/>
        <v>#NAME?</v>
      </c>
      <c r="L4666" s="153" t="e">
        <f t="shared" ca="1" si="586"/>
        <v>#NAME?</v>
      </c>
      <c r="M4666" s="195" t="e">
        <f ca="1">_xll.BInterpol(cf!$A$2:$A$68,cf!$C$2:$C$68,params!B4666,"cubic")</f>
        <v>#NAME?</v>
      </c>
      <c r="N4666" s="195" t="e">
        <f ca="1">+_xll.BInterpol(#REF!,#REF!,params!B4666,"cubic")</f>
        <v>#NAME?</v>
      </c>
      <c r="O4666" s="153" t="e">
        <f t="shared" ca="1" si="582"/>
        <v>#NAME?</v>
      </c>
    </row>
    <row r="4667" spans="1:15">
      <c r="A4667">
        <v>4664</v>
      </c>
      <c r="B4667">
        <f t="shared" si="580"/>
        <v>18.655999999999999</v>
      </c>
      <c r="C4667" s="151" t="e">
        <f ca="1">+_xll.BInterpol(Boost!$R$6:$R$66,Boost!$AZ$6:$AZ$66,params!B4667,"cubic")</f>
        <v>#NAME?</v>
      </c>
      <c r="D4667" s="151" t="e">
        <f ca="1">+_xll.BInterpol(Boost!$R$6:$R$66,Boost!$AX$6:$AX$66,params!B4667,"cubic")</f>
        <v>#NAME?</v>
      </c>
      <c r="E4667" s="198" t="e">
        <f t="shared" ca="1" si="583"/>
        <v>#NAME?</v>
      </c>
      <c r="F4667" s="151" t="e">
        <f ca="1">+_xll.BInterpol(Boost!$R$6:$R$66,Boost!$AY$6:$AY$66,params!B4667,"cubic")</f>
        <v>#NAME?</v>
      </c>
      <c r="G4667" s="151" t="e">
        <f ca="1">_xll.BInterpol(cf!$A$2:$A$68,cf!$B$2:$B$68,params!B4667,"cubic")/100</f>
        <v>#NAME?</v>
      </c>
      <c r="H4667" s="199" t="e">
        <f t="shared" ca="1" si="584"/>
        <v>#NAME?</v>
      </c>
      <c r="I4667" s="152">
        <f t="shared" si="587"/>
        <v>0.26723727491065363</v>
      </c>
      <c r="J4667" s="152">
        <f t="shared" si="585"/>
        <v>4.8852476737026862E-5</v>
      </c>
      <c r="K4667" s="3" t="e">
        <f t="shared" ca="1" si="581"/>
        <v>#NAME?</v>
      </c>
      <c r="L4667" s="153" t="e">
        <f t="shared" ca="1" si="586"/>
        <v>#NAME?</v>
      </c>
      <c r="M4667" s="195" t="e">
        <f ca="1">_xll.BInterpol(cf!$A$2:$A$68,cf!$C$2:$C$68,params!B4667,"cubic")</f>
        <v>#NAME?</v>
      </c>
      <c r="N4667" s="195" t="e">
        <f ca="1">+_xll.BInterpol(#REF!,#REF!,params!B4667,"cubic")</f>
        <v>#NAME?</v>
      </c>
      <c r="O4667" s="153" t="e">
        <f t="shared" ca="1" si="582"/>
        <v>#NAME?</v>
      </c>
    </row>
    <row r="4668" spans="1:15">
      <c r="A4668">
        <v>4665</v>
      </c>
      <c r="B4668">
        <f t="shared" si="580"/>
        <v>18.66</v>
      </c>
      <c r="C4668" s="151" t="e">
        <f ca="1">+_xll.BInterpol(Boost!$R$6:$R$66,Boost!$AZ$6:$AZ$66,params!B4668,"cubic")</f>
        <v>#NAME?</v>
      </c>
      <c r="D4668" s="151" t="e">
        <f ca="1">+_xll.BInterpol(Boost!$R$6:$R$66,Boost!$AX$6:$AX$66,params!B4668,"cubic")</f>
        <v>#NAME?</v>
      </c>
      <c r="E4668" s="198" t="e">
        <f t="shared" ca="1" si="583"/>
        <v>#NAME?</v>
      </c>
      <c r="F4668" s="151" t="e">
        <f ca="1">+_xll.BInterpol(Boost!$R$6:$R$66,Boost!$AY$6:$AY$66,params!B4668,"cubic")</f>
        <v>#NAME?</v>
      </c>
      <c r="G4668" s="151" t="e">
        <f ca="1">_xll.BInterpol(cf!$A$2:$A$68,cf!$B$2:$B$68,params!B4668,"cubic")/100</f>
        <v>#NAME?</v>
      </c>
      <c r="H4668" s="199" t="e">
        <f t="shared" ca="1" si="584"/>
        <v>#NAME?</v>
      </c>
      <c r="I4668" s="152">
        <f t="shared" si="587"/>
        <v>0.26728612413066755</v>
      </c>
      <c r="J4668" s="152">
        <f t="shared" si="585"/>
        <v>4.8849220013913452E-5</v>
      </c>
      <c r="K4668" s="3" t="e">
        <f t="shared" ca="1" si="581"/>
        <v>#NAME?</v>
      </c>
      <c r="L4668" s="153" t="e">
        <f t="shared" ca="1" si="586"/>
        <v>#NAME?</v>
      </c>
      <c r="M4668" s="195" t="e">
        <f ca="1">_xll.BInterpol(cf!$A$2:$A$68,cf!$C$2:$C$68,params!B4668,"cubic")</f>
        <v>#NAME?</v>
      </c>
      <c r="N4668" s="195" t="e">
        <f ca="1">+_xll.BInterpol(#REF!,#REF!,params!B4668,"cubic")</f>
        <v>#NAME?</v>
      </c>
      <c r="O4668" s="153" t="e">
        <f t="shared" ca="1" si="582"/>
        <v>#NAME?</v>
      </c>
    </row>
    <row r="4669" spans="1:15">
      <c r="A4669">
        <v>4666</v>
      </c>
      <c r="B4669">
        <f t="shared" si="580"/>
        <v>18.664000000000001</v>
      </c>
      <c r="C4669" s="151" t="e">
        <f ca="1">+_xll.BInterpol(Boost!$R$6:$R$66,Boost!$AZ$6:$AZ$66,params!B4669,"cubic")</f>
        <v>#NAME?</v>
      </c>
      <c r="D4669" s="151" t="e">
        <f ca="1">+_xll.BInterpol(Boost!$R$6:$R$66,Boost!$AX$6:$AX$66,params!B4669,"cubic")</f>
        <v>#NAME?</v>
      </c>
      <c r="E4669" s="198" t="e">
        <f t="shared" ca="1" si="583"/>
        <v>#NAME?</v>
      </c>
      <c r="F4669" s="151" t="e">
        <f ca="1">+_xll.BInterpol(Boost!$R$6:$R$66,Boost!$AY$6:$AY$66,params!B4669,"cubic")</f>
        <v>#NAME?</v>
      </c>
      <c r="G4669" s="151" t="e">
        <f ca="1">_xll.BInterpol(cf!$A$2:$A$68,cf!$B$2:$B$68,params!B4669,"cubic")/100</f>
        <v>#NAME?</v>
      </c>
      <c r="H4669" s="199" t="e">
        <f t="shared" ca="1" si="584"/>
        <v>#NAME?</v>
      </c>
      <c r="I4669" s="152">
        <f t="shared" si="587"/>
        <v>0.26733497009417528</v>
      </c>
      <c r="J4669" s="152">
        <f t="shared" si="585"/>
        <v>4.8845963507737622E-5</v>
      </c>
      <c r="K4669" s="3" t="e">
        <f t="shared" ca="1" si="581"/>
        <v>#NAME?</v>
      </c>
      <c r="L4669" s="153" t="e">
        <f t="shared" ca="1" si="586"/>
        <v>#NAME?</v>
      </c>
      <c r="M4669" s="195" t="e">
        <f ca="1">_xll.BInterpol(cf!$A$2:$A$68,cf!$C$2:$C$68,params!B4669,"cubic")</f>
        <v>#NAME?</v>
      </c>
      <c r="N4669" s="195" t="e">
        <f ca="1">+_xll.BInterpol(#REF!,#REF!,params!B4669,"cubic")</f>
        <v>#NAME?</v>
      </c>
      <c r="O4669" s="153" t="e">
        <f t="shared" ca="1" si="582"/>
        <v>#NAME?</v>
      </c>
    </row>
    <row r="4670" spans="1:15">
      <c r="A4670">
        <v>4667</v>
      </c>
      <c r="B4670">
        <f t="shared" si="580"/>
        <v>18.667999999999999</v>
      </c>
      <c r="C4670" s="151" t="e">
        <f ca="1">+_xll.BInterpol(Boost!$R$6:$R$66,Boost!$AZ$6:$AZ$66,params!B4670,"cubic")</f>
        <v>#NAME?</v>
      </c>
      <c r="D4670" s="151" t="e">
        <f ca="1">+_xll.BInterpol(Boost!$R$6:$R$66,Boost!$AX$6:$AX$66,params!B4670,"cubic")</f>
        <v>#NAME?</v>
      </c>
      <c r="E4670" s="198" t="e">
        <f t="shared" ca="1" si="583"/>
        <v>#NAME?</v>
      </c>
      <c r="F4670" s="151" t="e">
        <f ca="1">+_xll.BInterpol(Boost!$R$6:$R$66,Boost!$AY$6:$AY$66,params!B4670,"cubic")</f>
        <v>#NAME?</v>
      </c>
      <c r="G4670" s="151" t="e">
        <f ca="1">_xll.BInterpol(cf!$A$2:$A$68,cf!$B$2:$B$68,params!B4670,"cubic")/100</f>
        <v>#NAME?</v>
      </c>
      <c r="H4670" s="199" t="e">
        <f t="shared" ca="1" si="584"/>
        <v>#NAME?</v>
      </c>
      <c r="I4670" s="152">
        <f t="shared" si="587"/>
        <v>0.26738381280139401</v>
      </c>
      <c r="J4670" s="152">
        <f t="shared" si="585"/>
        <v>4.8842707218721415E-5</v>
      </c>
      <c r="K4670" s="3" t="e">
        <f t="shared" ca="1" si="581"/>
        <v>#NAME?</v>
      </c>
      <c r="L4670" s="153" t="e">
        <f t="shared" ca="1" si="586"/>
        <v>#NAME?</v>
      </c>
      <c r="M4670" s="195" t="e">
        <f ca="1">_xll.BInterpol(cf!$A$2:$A$68,cf!$C$2:$C$68,params!B4670,"cubic")</f>
        <v>#NAME?</v>
      </c>
      <c r="N4670" s="195" t="e">
        <f ca="1">+_xll.BInterpol(#REF!,#REF!,params!B4670,"cubic")</f>
        <v>#NAME?</v>
      </c>
      <c r="O4670" s="153" t="e">
        <f t="shared" ca="1" si="582"/>
        <v>#NAME?</v>
      </c>
    </row>
    <row r="4671" spans="1:15">
      <c r="A4671">
        <v>4668</v>
      </c>
      <c r="B4671">
        <f t="shared" si="580"/>
        <v>18.672000000000001</v>
      </c>
      <c r="C4671" s="151" t="e">
        <f ca="1">+_xll.BInterpol(Boost!$R$6:$R$66,Boost!$AZ$6:$AZ$66,params!B4671,"cubic")</f>
        <v>#NAME?</v>
      </c>
      <c r="D4671" s="151" t="e">
        <f ca="1">+_xll.BInterpol(Boost!$R$6:$R$66,Boost!$AX$6:$AX$66,params!B4671,"cubic")</f>
        <v>#NAME?</v>
      </c>
      <c r="E4671" s="198" t="e">
        <f t="shared" ca="1" si="583"/>
        <v>#NAME?</v>
      </c>
      <c r="F4671" s="151" t="e">
        <f ca="1">+_xll.BInterpol(Boost!$R$6:$R$66,Boost!$AY$6:$AY$66,params!B4671,"cubic")</f>
        <v>#NAME?</v>
      </c>
      <c r="G4671" s="151" t="e">
        <f ca="1">_xll.BInterpol(cf!$A$2:$A$68,cf!$B$2:$B$68,params!B4671,"cubic")/100</f>
        <v>#NAME?</v>
      </c>
      <c r="H4671" s="199" t="e">
        <f t="shared" ca="1" si="584"/>
        <v>#NAME?</v>
      </c>
      <c r="I4671" s="152">
        <f t="shared" si="587"/>
        <v>0.26743265225254076</v>
      </c>
      <c r="J4671" s="152">
        <f t="shared" si="585"/>
        <v>4.8839451146753809E-5</v>
      </c>
      <c r="K4671" s="3" t="e">
        <f t="shared" ca="1" si="581"/>
        <v>#NAME?</v>
      </c>
      <c r="L4671" s="153" t="e">
        <f t="shared" ca="1" si="586"/>
        <v>#NAME?</v>
      </c>
      <c r="M4671" s="195" t="e">
        <f ca="1">_xll.BInterpol(cf!$A$2:$A$68,cf!$C$2:$C$68,params!B4671,"cubic")</f>
        <v>#NAME?</v>
      </c>
      <c r="N4671" s="195" t="e">
        <f ca="1">+_xll.BInterpol(#REF!,#REF!,params!B4671,"cubic")</f>
        <v>#NAME?</v>
      </c>
      <c r="O4671" s="153" t="e">
        <f t="shared" ca="1" si="582"/>
        <v>#NAME?</v>
      </c>
    </row>
    <row r="4672" spans="1:15">
      <c r="A4672">
        <v>4669</v>
      </c>
      <c r="B4672">
        <f t="shared" si="580"/>
        <v>18.675999999999998</v>
      </c>
      <c r="C4672" s="151" t="e">
        <f ca="1">+_xll.BInterpol(Boost!$R$6:$R$66,Boost!$AZ$6:$AZ$66,params!B4672,"cubic")</f>
        <v>#NAME?</v>
      </c>
      <c r="D4672" s="151" t="e">
        <f ca="1">+_xll.BInterpol(Boost!$R$6:$R$66,Boost!$AX$6:$AX$66,params!B4672,"cubic")</f>
        <v>#NAME?</v>
      </c>
      <c r="E4672" s="198" t="e">
        <f t="shared" ca="1" si="583"/>
        <v>#NAME?</v>
      </c>
      <c r="F4672" s="151" t="e">
        <f ca="1">+_xll.BInterpol(Boost!$R$6:$R$66,Boost!$AY$6:$AY$66,params!B4672,"cubic")</f>
        <v>#NAME?</v>
      </c>
      <c r="G4672" s="151" t="e">
        <f ca="1">_xll.BInterpol(cf!$A$2:$A$68,cf!$B$2:$B$68,params!B4672,"cubic")/100</f>
        <v>#NAME?</v>
      </c>
      <c r="H4672" s="199" t="e">
        <f t="shared" ca="1" si="584"/>
        <v>#NAME?</v>
      </c>
      <c r="I4672" s="152">
        <f t="shared" si="587"/>
        <v>0.26748148844783259</v>
      </c>
      <c r="J4672" s="152">
        <f t="shared" si="585"/>
        <v>4.8836195291834805E-5</v>
      </c>
      <c r="K4672" s="3" t="e">
        <f t="shared" ca="1" si="581"/>
        <v>#NAME?</v>
      </c>
      <c r="L4672" s="153" t="e">
        <f t="shared" ca="1" si="586"/>
        <v>#NAME?</v>
      </c>
      <c r="M4672" s="195" t="e">
        <f ca="1">_xll.BInterpol(cf!$A$2:$A$68,cf!$C$2:$C$68,params!B4672,"cubic")</f>
        <v>#NAME?</v>
      </c>
      <c r="N4672" s="195" t="e">
        <f ca="1">+_xll.BInterpol(#REF!,#REF!,params!B4672,"cubic")</f>
        <v>#NAME?</v>
      </c>
      <c r="O4672" s="153" t="e">
        <f t="shared" ca="1" si="582"/>
        <v>#NAME?</v>
      </c>
    </row>
    <row r="4673" spans="1:15">
      <c r="A4673">
        <v>4670</v>
      </c>
      <c r="B4673">
        <f t="shared" si="580"/>
        <v>18.68</v>
      </c>
      <c r="C4673" s="151" t="e">
        <f ca="1">+_xll.BInterpol(Boost!$R$6:$R$66,Boost!$AZ$6:$AZ$66,params!B4673,"cubic")</f>
        <v>#NAME?</v>
      </c>
      <c r="D4673" s="151" t="e">
        <f ca="1">+_xll.BInterpol(Boost!$R$6:$R$66,Boost!$AX$6:$AX$66,params!B4673,"cubic")</f>
        <v>#NAME?</v>
      </c>
      <c r="E4673" s="198" t="e">
        <f t="shared" ca="1" si="583"/>
        <v>#NAME?</v>
      </c>
      <c r="F4673" s="151" t="e">
        <f ca="1">+_xll.BInterpol(Boost!$R$6:$R$66,Boost!$AY$6:$AY$66,params!B4673,"cubic")</f>
        <v>#NAME?</v>
      </c>
      <c r="G4673" s="151" t="e">
        <f ca="1">_xll.BInterpol(cf!$A$2:$A$68,cf!$B$2:$B$68,params!B4673,"cubic")/100</f>
        <v>#NAME?</v>
      </c>
      <c r="H4673" s="199" t="e">
        <f t="shared" ca="1" si="584"/>
        <v>#NAME?</v>
      </c>
      <c r="I4673" s="152">
        <f t="shared" si="587"/>
        <v>0.26753032138748678</v>
      </c>
      <c r="J4673" s="152">
        <f t="shared" si="585"/>
        <v>4.8832939654186447E-5</v>
      </c>
      <c r="K4673" s="3" t="e">
        <f t="shared" ca="1" si="581"/>
        <v>#NAME?</v>
      </c>
      <c r="L4673" s="153" t="e">
        <f t="shared" ca="1" si="586"/>
        <v>#NAME?</v>
      </c>
      <c r="M4673" s="195" t="e">
        <f ca="1">_xll.BInterpol(cf!$A$2:$A$68,cf!$C$2:$C$68,params!B4673,"cubic")</f>
        <v>#NAME?</v>
      </c>
      <c r="N4673" s="195" t="e">
        <f ca="1">+_xll.BInterpol(#REF!,#REF!,params!B4673,"cubic")</f>
        <v>#NAME?</v>
      </c>
      <c r="O4673" s="153" t="e">
        <f t="shared" ca="1" si="582"/>
        <v>#NAME?</v>
      </c>
    </row>
    <row r="4674" spans="1:15">
      <c r="A4674">
        <v>4671</v>
      </c>
      <c r="B4674">
        <f t="shared" si="580"/>
        <v>18.684000000000001</v>
      </c>
      <c r="C4674" s="151" t="e">
        <f ca="1">+_xll.BInterpol(Boost!$R$6:$R$66,Boost!$AZ$6:$AZ$66,params!B4674,"cubic")</f>
        <v>#NAME?</v>
      </c>
      <c r="D4674" s="151" t="e">
        <f ca="1">+_xll.BInterpol(Boost!$R$6:$R$66,Boost!$AX$6:$AX$66,params!B4674,"cubic")</f>
        <v>#NAME?</v>
      </c>
      <c r="E4674" s="198" t="e">
        <f t="shared" ca="1" si="583"/>
        <v>#NAME?</v>
      </c>
      <c r="F4674" s="151" t="e">
        <f ca="1">+_xll.BInterpol(Boost!$R$6:$R$66,Boost!$AY$6:$AY$66,params!B4674,"cubic")</f>
        <v>#NAME?</v>
      </c>
      <c r="G4674" s="151" t="e">
        <f ca="1">_xll.BInterpol(cf!$A$2:$A$68,cf!$B$2:$B$68,params!B4674,"cubic")/100</f>
        <v>#NAME?</v>
      </c>
      <c r="H4674" s="199" t="e">
        <f t="shared" ca="1" si="584"/>
        <v>#NAME?</v>
      </c>
      <c r="I4674" s="152">
        <f t="shared" si="587"/>
        <v>0.26757915107172003</v>
      </c>
      <c r="J4674" s="152">
        <f t="shared" si="585"/>
        <v>4.8829684233253623E-5</v>
      </c>
      <c r="K4674" s="3" t="e">
        <f t="shared" ca="1" si="581"/>
        <v>#NAME?</v>
      </c>
      <c r="L4674" s="153" t="e">
        <f t="shared" ca="1" si="586"/>
        <v>#NAME?</v>
      </c>
      <c r="M4674" s="195" t="e">
        <f ca="1">_xll.BInterpol(cf!$A$2:$A$68,cf!$C$2:$C$68,params!B4674,"cubic")</f>
        <v>#NAME?</v>
      </c>
      <c r="N4674" s="195" t="e">
        <f ca="1">+_xll.BInterpol(#REF!,#REF!,params!B4674,"cubic")</f>
        <v>#NAME?</v>
      </c>
      <c r="O4674" s="153" t="e">
        <f t="shared" ca="1" si="582"/>
        <v>#NAME?</v>
      </c>
    </row>
    <row r="4675" spans="1:15">
      <c r="A4675">
        <v>4672</v>
      </c>
      <c r="B4675">
        <f t="shared" si="580"/>
        <v>18.687999999999999</v>
      </c>
      <c r="C4675" s="151" t="e">
        <f ca="1">+_xll.BInterpol(Boost!$R$6:$R$66,Boost!$AZ$6:$AZ$66,params!B4675,"cubic")</f>
        <v>#NAME?</v>
      </c>
      <c r="D4675" s="151" t="e">
        <f ca="1">+_xll.BInterpol(Boost!$R$6:$R$66,Boost!$AX$6:$AX$66,params!B4675,"cubic")</f>
        <v>#NAME?</v>
      </c>
      <c r="E4675" s="198" t="e">
        <f t="shared" ca="1" si="583"/>
        <v>#NAME?</v>
      </c>
      <c r="F4675" s="151" t="e">
        <f ca="1">+_xll.BInterpol(Boost!$R$6:$R$66,Boost!$AY$6:$AY$66,params!B4675,"cubic")</f>
        <v>#NAME?</v>
      </c>
      <c r="G4675" s="151" t="e">
        <f ca="1">_xll.BInterpol(cf!$A$2:$A$68,cf!$B$2:$B$68,params!B4675,"cubic")/100</f>
        <v>#NAME?</v>
      </c>
      <c r="H4675" s="199" t="e">
        <f t="shared" ca="1" si="584"/>
        <v>#NAME?</v>
      </c>
      <c r="I4675" s="152">
        <f t="shared" si="587"/>
        <v>0.26762797750074951</v>
      </c>
      <c r="J4675" s="152">
        <f t="shared" si="585"/>
        <v>4.8826429029480423E-5</v>
      </c>
      <c r="K4675" s="3" t="e">
        <f t="shared" ca="1" si="581"/>
        <v>#NAME?</v>
      </c>
      <c r="L4675" s="153" t="e">
        <f t="shared" ca="1" si="586"/>
        <v>#NAME?</v>
      </c>
      <c r="M4675" s="195" t="e">
        <f ca="1">_xll.BInterpol(cf!$A$2:$A$68,cf!$C$2:$C$68,params!B4675,"cubic")</f>
        <v>#NAME?</v>
      </c>
      <c r="N4675" s="195" t="e">
        <f ca="1">+_xll.BInterpol(#REF!,#REF!,params!B4675,"cubic")</f>
        <v>#NAME?</v>
      </c>
      <c r="O4675" s="153" t="e">
        <f t="shared" ca="1" si="582"/>
        <v>#NAME?</v>
      </c>
    </row>
    <row r="4676" spans="1:15">
      <c r="A4676">
        <v>4673</v>
      </c>
      <c r="B4676">
        <f t="shared" ref="B4676:B4739" si="588">+A4676/250</f>
        <v>18.692</v>
      </c>
      <c r="C4676" s="151" t="e">
        <f ca="1">+_xll.BInterpol(Boost!$R$6:$R$66,Boost!$AZ$6:$AZ$66,params!B4676,"cubic")</f>
        <v>#NAME?</v>
      </c>
      <c r="D4676" s="151" t="e">
        <f ca="1">+_xll.BInterpol(Boost!$R$6:$R$66,Boost!$AX$6:$AX$66,params!B4676,"cubic")</f>
        <v>#NAME?</v>
      </c>
      <c r="E4676" s="198" t="e">
        <f t="shared" ca="1" si="583"/>
        <v>#NAME?</v>
      </c>
      <c r="F4676" s="151" t="e">
        <f ca="1">+_xll.BInterpol(Boost!$R$6:$R$66,Boost!$AY$6:$AY$66,params!B4676,"cubic")</f>
        <v>#NAME?</v>
      </c>
      <c r="G4676" s="151" t="e">
        <f ca="1">_xll.BInterpol(cf!$A$2:$A$68,cf!$B$2:$B$68,params!B4676,"cubic")/100</f>
        <v>#NAME?</v>
      </c>
      <c r="H4676" s="199" t="e">
        <f t="shared" ca="1" si="584"/>
        <v>#NAME?</v>
      </c>
      <c r="I4676" s="152">
        <f t="shared" si="587"/>
        <v>0.26767680067479227</v>
      </c>
      <c r="J4676" s="152">
        <f t="shared" si="585"/>
        <v>4.8823174042755824E-5</v>
      </c>
      <c r="K4676" s="3" t="e">
        <f t="shared" ref="K4676:K4739" ca="1" si="589">+EXP(H4676*-B4676)</f>
        <v>#NAME?</v>
      </c>
      <c r="L4676" s="153" t="e">
        <f t="shared" ca="1" si="586"/>
        <v>#NAME?</v>
      </c>
      <c r="M4676" s="195" t="e">
        <f ca="1">_xll.BInterpol(cf!$A$2:$A$68,cf!$C$2:$C$68,params!B4676,"cubic")</f>
        <v>#NAME?</v>
      </c>
      <c r="N4676" s="195" t="e">
        <f ca="1">+_xll.BInterpol(#REF!,#REF!,params!B4676,"cubic")</f>
        <v>#NAME?</v>
      </c>
      <c r="O4676" s="153" t="e">
        <f t="shared" ref="O4676:O4739" ca="1" si="590">+EXP(-B4677*E4677)-EXP(-B4676*E4676)</f>
        <v>#NAME?</v>
      </c>
    </row>
    <row r="4677" spans="1:15">
      <c r="A4677">
        <v>4674</v>
      </c>
      <c r="B4677">
        <f t="shared" si="588"/>
        <v>18.696000000000002</v>
      </c>
      <c r="C4677" s="151" t="e">
        <f ca="1">+_xll.BInterpol(Boost!$R$6:$R$66,Boost!$AZ$6:$AZ$66,params!B4677,"cubic")</f>
        <v>#NAME?</v>
      </c>
      <c r="D4677" s="151" t="e">
        <f ca="1">+_xll.BInterpol(Boost!$R$6:$R$66,Boost!$AX$6:$AX$66,params!B4677,"cubic")</f>
        <v>#NAME?</v>
      </c>
      <c r="E4677" s="198" t="e">
        <f t="shared" ref="E4677:E4740" ca="1" si="591">-((1+C4677*B4677)/(1+C4676*B4676)-1)/(B4677-B4676)+((1+F4677*B4677)/(1+F4676*B4676)-1)/(B4677-B4676)</f>
        <v>#NAME?</v>
      </c>
      <c r="F4677" s="151" t="e">
        <f ca="1">+_xll.BInterpol(Boost!$R$6:$R$66,Boost!$AY$6:$AY$66,params!B4677,"cubic")</f>
        <v>#NAME?</v>
      </c>
      <c r="G4677" s="151" t="e">
        <f ca="1">_xll.BInterpol(cf!$A$2:$A$68,cf!$B$2:$B$68,params!B4677,"cubic")/100</f>
        <v>#NAME?</v>
      </c>
      <c r="H4677" s="199" t="e">
        <f t="shared" ref="H4677:H4740" ca="1" si="592">-((1+F4677*B4677)/(1+F4676*B4676)-1)/(B4677-B4676)+((1+G4677*B4677)/(1+G4676*B4676)-1)/(B4677-B4676)</f>
        <v>#NAME?</v>
      </c>
      <c r="I4677" s="152">
        <f t="shared" si="587"/>
        <v>0.26772562059406524</v>
      </c>
      <c r="J4677" s="152">
        <f t="shared" ref="J4677:J4740" si="593">+I4677-I4676</f>
        <v>4.8819919272968804E-5</v>
      </c>
      <c r="K4677" s="3" t="e">
        <f t="shared" ca="1" si="589"/>
        <v>#NAME?</v>
      </c>
      <c r="L4677" s="153" t="e">
        <f t="shared" ref="L4677:L4740" ca="1" si="594">+K4678-K4677</f>
        <v>#NAME?</v>
      </c>
      <c r="M4677" s="195" t="e">
        <f ca="1">_xll.BInterpol(cf!$A$2:$A$68,cf!$C$2:$C$68,params!B4677,"cubic")</f>
        <v>#NAME?</v>
      </c>
      <c r="N4677" s="195" t="e">
        <f ca="1">+_xll.BInterpol(#REF!,#REF!,params!B4677,"cubic")</f>
        <v>#NAME?</v>
      </c>
      <c r="O4677" s="153" t="e">
        <f t="shared" ca="1" si="590"/>
        <v>#NAME?</v>
      </c>
    </row>
    <row r="4678" spans="1:15">
      <c r="A4678">
        <v>4675</v>
      </c>
      <c r="B4678">
        <f t="shared" si="588"/>
        <v>18.7</v>
      </c>
      <c r="C4678" s="151" t="e">
        <f ca="1">+_xll.BInterpol(Boost!$R$6:$R$66,Boost!$AZ$6:$AZ$66,params!B4678,"cubic")</f>
        <v>#NAME?</v>
      </c>
      <c r="D4678" s="151" t="e">
        <f ca="1">+_xll.BInterpol(Boost!$R$6:$R$66,Boost!$AX$6:$AX$66,params!B4678,"cubic")</f>
        <v>#NAME?</v>
      </c>
      <c r="E4678" s="198" t="e">
        <f t="shared" ca="1" si="591"/>
        <v>#NAME?</v>
      </c>
      <c r="F4678" s="151" t="e">
        <f ca="1">+_xll.BInterpol(Boost!$R$6:$R$66,Boost!$AY$6:$AY$66,params!B4678,"cubic")</f>
        <v>#NAME?</v>
      </c>
      <c r="G4678" s="151" t="e">
        <f ca="1">_xll.BInterpol(cf!$A$2:$A$68,cf!$B$2:$B$68,params!B4678,"cubic")/100</f>
        <v>#NAME?</v>
      </c>
      <c r="H4678" s="199" t="e">
        <f t="shared" ca="1" si="592"/>
        <v>#NAME?</v>
      </c>
      <c r="I4678" s="152">
        <f t="shared" si="587"/>
        <v>0.26777443725878536</v>
      </c>
      <c r="J4678" s="152">
        <f t="shared" si="593"/>
        <v>4.8816664720119363E-5</v>
      </c>
      <c r="K4678" s="3" t="e">
        <f t="shared" ca="1" si="589"/>
        <v>#NAME?</v>
      </c>
      <c r="L4678" s="153" t="e">
        <f t="shared" ca="1" si="594"/>
        <v>#NAME?</v>
      </c>
      <c r="M4678" s="195" t="e">
        <f ca="1">_xll.BInterpol(cf!$A$2:$A$68,cf!$C$2:$C$68,params!B4678,"cubic")</f>
        <v>#NAME?</v>
      </c>
      <c r="N4678" s="195" t="e">
        <f ca="1">+_xll.BInterpol(#REF!,#REF!,params!B4678,"cubic")</f>
        <v>#NAME?</v>
      </c>
      <c r="O4678" s="153" t="e">
        <f t="shared" ca="1" si="590"/>
        <v>#NAME?</v>
      </c>
    </row>
    <row r="4679" spans="1:15">
      <c r="A4679">
        <v>4676</v>
      </c>
      <c r="B4679">
        <f t="shared" si="588"/>
        <v>18.704000000000001</v>
      </c>
      <c r="C4679" s="151" t="e">
        <f ca="1">+_xll.BInterpol(Boost!$R$6:$R$66,Boost!$AZ$6:$AZ$66,params!B4679,"cubic")</f>
        <v>#NAME?</v>
      </c>
      <c r="D4679" s="151" t="e">
        <f ca="1">+_xll.BInterpol(Boost!$R$6:$R$66,Boost!$AX$6:$AX$66,params!B4679,"cubic")</f>
        <v>#NAME?</v>
      </c>
      <c r="E4679" s="198" t="e">
        <f t="shared" ca="1" si="591"/>
        <v>#NAME?</v>
      </c>
      <c r="F4679" s="151" t="e">
        <f ca="1">+_xll.BInterpol(Boost!$R$6:$R$66,Boost!$AY$6:$AY$66,params!B4679,"cubic")</f>
        <v>#NAME?</v>
      </c>
      <c r="G4679" s="151" t="e">
        <f ca="1">_xll.BInterpol(cf!$A$2:$A$68,cf!$B$2:$B$68,params!B4679,"cubic")/100</f>
        <v>#NAME?</v>
      </c>
      <c r="H4679" s="199" t="e">
        <f t="shared" ca="1" si="592"/>
        <v>#NAME?</v>
      </c>
      <c r="I4679" s="152">
        <f t="shared" si="587"/>
        <v>0.26782325066916968</v>
      </c>
      <c r="J4679" s="152">
        <f t="shared" si="593"/>
        <v>4.8813410384318523E-5</v>
      </c>
      <c r="K4679" s="3" t="e">
        <f t="shared" ca="1" si="589"/>
        <v>#NAME?</v>
      </c>
      <c r="L4679" s="153" t="e">
        <f t="shared" ca="1" si="594"/>
        <v>#NAME?</v>
      </c>
      <c r="M4679" s="195" t="e">
        <f ca="1">_xll.BInterpol(cf!$A$2:$A$68,cf!$C$2:$C$68,params!B4679,"cubic")</f>
        <v>#NAME?</v>
      </c>
      <c r="N4679" s="195" t="e">
        <f ca="1">+_xll.BInterpol(#REF!,#REF!,params!B4679,"cubic")</f>
        <v>#NAME?</v>
      </c>
      <c r="O4679" s="153" t="e">
        <f t="shared" ca="1" si="590"/>
        <v>#NAME?</v>
      </c>
    </row>
    <row r="4680" spans="1:15">
      <c r="A4680">
        <v>4677</v>
      </c>
      <c r="B4680">
        <f t="shared" si="588"/>
        <v>18.707999999999998</v>
      </c>
      <c r="C4680" s="151" t="e">
        <f ca="1">+_xll.BInterpol(Boost!$R$6:$R$66,Boost!$AZ$6:$AZ$66,params!B4680,"cubic")</f>
        <v>#NAME?</v>
      </c>
      <c r="D4680" s="151" t="e">
        <f ca="1">+_xll.BInterpol(Boost!$R$6:$R$66,Boost!$AX$6:$AX$66,params!B4680,"cubic")</f>
        <v>#NAME?</v>
      </c>
      <c r="E4680" s="198" t="e">
        <f t="shared" ca="1" si="591"/>
        <v>#NAME?</v>
      </c>
      <c r="F4680" s="151" t="e">
        <f ca="1">+_xll.BInterpol(Boost!$R$6:$R$66,Boost!$AY$6:$AY$66,params!B4680,"cubic")</f>
        <v>#NAME?</v>
      </c>
      <c r="G4680" s="151" t="e">
        <f ca="1">_xll.BInterpol(cf!$A$2:$A$68,cf!$B$2:$B$68,params!B4680,"cubic")/100</f>
        <v>#NAME?</v>
      </c>
      <c r="H4680" s="199" t="e">
        <f t="shared" ca="1" si="592"/>
        <v>#NAME?</v>
      </c>
      <c r="I4680" s="152">
        <f t="shared" si="587"/>
        <v>0.26787206082543513</v>
      </c>
      <c r="J4680" s="152">
        <f t="shared" si="593"/>
        <v>4.8810156265455262E-5</v>
      </c>
      <c r="K4680" s="3" t="e">
        <f t="shared" ca="1" si="589"/>
        <v>#NAME?</v>
      </c>
      <c r="L4680" s="153" t="e">
        <f t="shared" ca="1" si="594"/>
        <v>#NAME?</v>
      </c>
      <c r="M4680" s="195" t="e">
        <f ca="1">_xll.BInterpol(cf!$A$2:$A$68,cf!$C$2:$C$68,params!B4680,"cubic")</f>
        <v>#NAME?</v>
      </c>
      <c r="N4680" s="195" t="e">
        <f ca="1">+_xll.BInterpol(#REF!,#REF!,params!B4680,"cubic")</f>
        <v>#NAME?</v>
      </c>
      <c r="O4680" s="153" t="e">
        <f t="shared" ca="1" si="590"/>
        <v>#NAME?</v>
      </c>
    </row>
    <row r="4681" spans="1:15">
      <c r="A4681">
        <v>4678</v>
      </c>
      <c r="B4681">
        <f t="shared" si="588"/>
        <v>18.712</v>
      </c>
      <c r="C4681" s="151" t="e">
        <f ca="1">+_xll.BInterpol(Boost!$R$6:$R$66,Boost!$AZ$6:$AZ$66,params!B4681,"cubic")</f>
        <v>#NAME?</v>
      </c>
      <c r="D4681" s="151" t="e">
        <f ca="1">+_xll.BInterpol(Boost!$R$6:$R$66,Boost!$AX$6:$AX$66,params!B4681,"cubic")</f>
        <v>#NAME?</v>
      </c>
      <c r="E4681" s="198" t="e">
        <f t="shared" ca="1" si="591"/>
        <v>#NAME?</v>
      </c>
      <c r="F4681" s="151" t="e">
        <f ca="1">+_xll.BInterpol(Boost!$R$6:$R$66,Boost!$AY$6:$AY$66,params!B4681,"cubic")</f>
        <v>#NAME?</v>
      </c>
      <c r="G4681" s="151" t="e">
        <f ca="1">_xll.BInterpol(cf!$A$2:$A$68,cf!$B$2:$B$68,params!B4681,"cubic")/100</f>
        <v>#NAME?</v>
      </c>
      <c r="H4681" s="199" t="e">
        <f t="shared" ca="1" si="592"/>
        <v>#NAME?</v>
      </c>
      <c r="I4681" s="152">
        <f t="shared" si="587"/>
        <v>0.26792086772779866</v>
      </c>
      <c r="J4681" s="152">
        <f t="shared" si="593"/>
        <v>4.8806902363529581E-5</v>
      </c>
      <c r="K4681" s="3" t="e">
        <f t="shared" ca="1" si="589"/>
        <v>#NAME?</v>
      </c>
      <c r="L4681" s="153" t="e">
        <f t="shared" ca="1" si="594"/>
        <v>#NAME?</v>
      </c>
      <c r="M4681" s="195" t="e">
        <f ca="1">_xll.BInterpol(cf!$A$2:$A$68,cf!$C$2:$C$68,params!B4681,"cubic")</f>
        <v>#NAME?</v>
      </c>
      <c r="N4681" s="195" t="e">
        <f ca="1">+_xll.BInterpol(#REF!,#REF!,params!B4681,"cubic")</f>
        <v>#NAME?</v>
      </c>
      <c r="O4681" s="153" t="e">
        <f t="shared" ca="1" si="590"/>
        <v>#NAME?</v>
      </c>
    </row>
    <row r="4682" spans="1:15">
      <c r="A4682">
        <v>4679</v>
      </c>
      <c r="B4682">
        <f t="shared" si="588"/>
        <v>18.716000000000001</v>
      </c>
      <c r="C4682" s="151" t="e">
        <f ca="1">+_xll.BInterpol(Boost!$R$6:$R$66,Boost!$AZ$6:$AZ$66,params!B4682,"cubic")</f>
        <v>#NAME?</v>
      </c>
      <c r="D4682" s="151" t="e">
        <f ca="1">+_xll.BInterpol(Boost!$R$6:$R$66,Boost!$AX$6:$AX$66,params!B4682,"cubic")</f>
        <v>#NAME?</v>
      </c>
      <c r="E4682" s="198" t="e">
        <f t="shared" ca="1" si="591"/>
        <v>#NAME?</v>
      </c>
      <c r="F4682" s="151" t="e">
        <f ca="1">+_xll.BInterpol(Boost!$R$6:$R$66,Boost!$AY$6:$AY$66,params!B4682,"cubic")</f>
        <v>#NAME?</v>
      </c>
      <c r="G4682" s="151" t="e">
        <f ca="1">_xll.BInterpol(cf!$A$2:$A$68,cf!$B$2:$B$68,params!B4682,"cubic")/100</f>
        <v>#NAME?</v>
      </c>
      <c r="H4682" s="199" t="e">
        <f t="shared" ca="1" si="592"/>
        <v>#NAME?</v>
      </c>
      <c r="I4682" s="152">
        <f t="shared" si="587"/>
        <v>0.26796967137647709</v>
      </c>
      <c r="J4682" s="152">
        <f t="shared" si="593"/>
        <v>4.8803648678430456E-5</v>
      </c>
      <c r="K4682" s="3" t="e">
        <f t="shared" ca="1" si="589"/>
        <v>#NAME?</v>
      </c>
      <c r="L4682" s="153" t="e">
        <f t="shared" ca="1" si="594"/>
        <v>#NAME?</v>
      </c>
      <c r="M4682" s="195" t="e">
        <f ca="1">_xll.BInterpol(cf!$A$2:$A$68,cf!$C$2:$C$68,params!B4682,"cubic")</f>
        <v>#NAME?</v>
      </c>
      <c r="N4682" s="195" t="e">
        <f ca="1">+_xll.BInterpol(#REF!,#REF!,params!B4682,"cubic")</f>
        <v>#NAME?</v>
      </c>
      <c r="O4682" s="153" t="e">
        <f t="shared" ca="1" si="590"/>
        <v>#NAME?</v>
      </c>
    </row>
    <row r="4683" spans="1:15">
      <c r="A4683">
        <v>4680</v>
      </c>
      <c r="B4683">
        <f t="shared" si="588"/>
        <v>18.72</v>
      </c>
      <c r="C4683" s="151" t="e">
        <f ca="1">+_xll.BInterpol(Boost!$R$6:$R$66,Boost!$AZ$6:$AZ$66,params!B4683,"cubic")</f>
        <v>#NAME?</v>
      </c>
      <c r="D4683" s="151" t="e">
        <f ca="1">+_xll.BInterpol(Boost!$R$6:$R$66,Boost!$AX$6:$AX$66,params!B4683,"cubic")</f>
        <v>#NAME?</v>
      </c>
      <c r="E4683" s="198" t="e">
        <f t="shared" ca="1" si="591"/>
        <v>#NAME?</v>
      </c>
      <c r="F4683" s="151" t="e">
        <f ca="1">+_xll.BInterpol(Boost!$R$6:$R$66,Boost!$AY$6:$AY$66,params!B4683,"cubic")</f>
        <v>#NAME?</v>
      </c>
      <c r="G4683" s="151" t="e">
        <f ca="1">_xll.BInterpol(cf!$A$2:$A$68,cf!$B$2:$B$68,params!B4683,"cubic")/100</f>
        <v>#NAME?</v>
      </c>
      <c r="H4683" s="199" t="e">
        <f t="shared" ca="1" si="592"/>
        <v>#NAME?</v>
      </c>
      <c r="I4683" s="152">
        <f t="shared" si="587"/>
        <v>0.26801847177168736</v>
      </c>
      <c r="J4683" s="152">
        <f t="shared" si="593"/>
        <v>4.880039521026891E-5</v>
      </c>
      <c r="K4683" s="3" t="e">
        <f t="shared" ca="1" si="589"/>
        <v>#NAME?</v>
      </c>
      <c r="L4683" s="153" t="e">
        <f t="shared" ca="1" si="594"/>
        <v>#NAME?</v>
      </c>
      <c r="M4683" s="195" t="e">
        <f ca="1">_xll.BInterpol(cf!$A$2:$A$68,cf!$C$2:$C$68,params!B4683,"cubic")</f>
        <v>#NAME?</v>
      </c>
      <c r="N4683" s="195" t="e">
        <f ca="1">+_xll.BInterpol(#REF!,#REF!,params!B4683,"cubic")</f>
        <v>#NAME?</v>
      </c>
      <c r="O4683" s="153" t="e">
        <f t="shared" ca="1" si="590"/>
        <v>#NAME?</v>
      </c>
    </row>
    <row r="4684" spans="1:15">
      <c r="A4684">
        <v>4681</v>
      </c>
      <c r="B4684">
        <f t="shared" si="588"/>
        <v>18.724</v>
      </c>
      <c r="C4684" s="151" t="e">
        <f ca="1">+_xll.BInterpol(Boost!$R$6:$R$66,Boost!$AZ$6:$AZ$66,params!B4684,"cubic")</f>
        <v>#NAME?</v>
      </c>
      <c r="D4684" s="151" t="e">
        <f ca="1">+_xll.BInterpol(Boost!$R$6:$R$66,Boost!$AX$6:$AX$66,params!B4684,"cubic")</f>
        <v>#NAME?</v>
      </c>
      <c r="E4684" s="198" t="e">
        <f t="shared" ca="1" si="591"/>
        <v>#NAME?</v>
      </c>
      <c r="F4684" s="151" t="e">
        <f ca="1">+_xll.BInterpol(Boost!$R$6:$R$66,Boost!$AY$6:$AY$66,params!B4684,"cubic")</f>
        <v>#NAME?</v>
      </c>
      <c r="G4684" s="151" t="e">
        <f ca="1">_xll.BInterpol(cf!$A$2:$A$68,cf!$B$2:$B$68,params!B4684,"cubic")/100</f>
        <v>#NAME?</v>
      </c>
      <c r="H4684" s="199" t="e">
        <f t="shared" ca="1" si="592"/>
        <v>#NAME?</v>
      </c>
      <c r="I4684" s="152">
        <f t="shared" si="587"/>
        <v>0.26806726891364652</v>
      </c>
      <c r="J4684" s="152">
        <f t="shared" si="593"/>
        <v>4.8797141959155965E-5</v>
      </c>
      <c r="K4684" s="3" t="e">
        <f t="shared" ca="1" si="589"/>
        <v>#NAME?</v>
      </c>
      <c r="L4684" s="153" t="e">
        <f t="shared" ca="1" si="594"/>
        <v>#NAME?</v>
      </c>
      <c r="M4684" s="195" t="e">
        <f ca="1">_xll.BInterpol(cf!$A$2:$A$68,cf!$C$2:$C$68,params!B4684,"cubic")</f>
        <v>#NAME?</v>
      </c>
      <c r="N4684" s="195" t="e">
        <f ca="1">+_xll.BInterpol(#REF!,#REF!,params!B4684,"cubic")</f>
        <v>#NAME?</v>
      </c>
      <c r="O4684" s="153" t="e">
        <f t="shared" ca="1" si="590"/>
        <v>#NAME?</v>
      </c>
    </row>
    <row r="4685" spans="1:15">
      <c r="A4685">
        <v>4682</v>
      </c>
      <c r="B4685">
        <f t="shared" si="588"/>
        <v>18.728000000000002</v>
      </c>
      <c r="C4685" s="151" t="e">
        <f ca="1">+_xll.BInterpol(Boost!$R$6:$R$66,Boost!$AZ$6:$AZ$66,params!B4685,"cubic")</f>
        <v>#NAME?</v>
      </c>
      <c r="D4685" s="151" t="e">
        <f ca="1">+_xll.BInterpol(Boost!$R$6:$R$66,Boost!$AX$6:$AX$66,params!B4685,"cubic")</f>
        <v>#NAME?</v>
      </c>
      <c r="E4685" s="198" t="e">
        <f t="shared" ca="1" si="591"/>
        <v>#NAME?</v>
      </c>
      <c r="F4685" s="151" t="e">
        <f ca="1">+_xll.BInterpol(Boost!$R$6:$R$66,Boost!$AY$6:$AY$66,params!B4685,"cubic")</f>
        <v>#NAME?</v>
      </c>
      <c r="G4685" s="151" t="e">
        <f ca="1">_xll.BInterpol(cf!$A$2:$A$68,cf!$B$2:$B$68,params!B4685,"cubic")/100</f>
        <v>#NAME?</v>
      </c>
      <c r="H4685" s="199" t="e">
        <f t="shared" ca="1" si="592"/>
        <v>#NAME?</v>
      </c>
      <c r="I4685" s="152">
        <f t="shared" si="587"/>
        <v>0.26811606280257116</v>
      </c>
      <c r="J4685" s="152">
        <f t="shared" si="593"/>
        <v>4.8793888924647533E-5</v>
      </c>
      <c r="K4685" s="3" t="e">
        <f t="shared" ca="1" si="589"/>
        <v>#NAME?</v>
      </c>
      <c r="L4685" s="153" t="e">
        <f t="shared" ca="1" si="594"/>
        <v>#NAME?</v>
      </c>
      <c r="M4685" s="195" t="e">
        <f ca="1">_xll.BInterpol(cf!$A$2:$A$68,cf!$C$2:$C$68,params!B4685,"cubic")</f>
        <v>#NAME?</v>
      </c>
      <c r="N4685" s="195" t="e">
        <f ca="1">+_xll.BInterpol(#REF!,#REF!,params!B4685,"cubic")</f>
        <v>#NAME?</v>
      </c>
      <c r="O4685" s="153" t="e">
        <f t="shared" ca="1" si="590"/>
        <v>#NAME?</v>
      </c>
    </row>
    <row r="4686" spans="1:15">
      <c r="A4686">
        <v>4683</v>
      </c>
      <c r="B4686">
        <f t="shared" si="588"/>
        <v>18.731999999999999</v>
      </c>
      <c r="C4686" s="151" t="e">
        <f ca="1">+_xll.BInterpol(Boost!$R$6:$R$66,Boost!$AZ$6:$AZ$66,params!B4686,"cubic")</f>
        <v>#NAME?</v>
      </c>
      <c r="D4686" s="151" t="e">
        <f ca="1">+_xll.BInterpol(Boost!$R$6:$R$66,Boost!$AX$6:$AX$66,params!B4686,"cubic")</f>
        <v>#NAME?</v>
      </c>
      <c r="E4686" s="198" t="e">
        <f t="shared" ca="1" si="591"/>
        <v>#NAME?</v>
      </c>
      <c r="F4686" s="151" t="e">
        <f ca="1">+_xll.BInterpol(Boost!$R$6:$R$66,Boost!$AY$6:$AY$66,params!B4686,"cubic")</f>
        <v>#NAME?</v>
      </c>
      <c r="G4686" s="151" t="e">
        <f ca="1">_xll.BInterpol(cf!$A$2:$A$68,cf!$B$2:$B$68,params!B4686,"cubic")/100</f>
        <v>#NAME?</v>
      </c>
      <c r="H4686" s="199" t="e">
        <f t="shared" ca="1" si="592"/>
        <v>#NAME?</v>
      </c>
      <c r="I4686" s="152">
        <f t="shared" si="587"/>
        <v>0.26816485343867835</v>
      </c>
      <c r="J4686" s="152">
        <f t="shared" si="593"/>
        <v>4.8790636107187701E-5</v>
      </c>
      <c r="K4686" s="3" t="e">
        <f t="shared" ca="1" si="589"/>
        <v>#NAME?</v>
      </c>
      <c r="L4686" s="153" t="e">
        <f t="shared" ca="1" si="594"/>
        <v>#NAME?</v>
      </c>
      <c r="M4686" s="195" t="e">
        <f ca="1">_xll.BInterpol(cf!$A$2:$A$68,cf!$C$2:$C$68,params!B4686,"cubic")</f>
        <v>#NAME?</v>
      </c>
      <c r="N4686" s="195" t="e">
        <f ca="1">+_xll.BInterpol(#REF!,#REF!,params!B4686,"cubic")</f>
        <v>#NAME?</v>
      </c>
      <c r="O4686" s="153" t="e">
        <f t="shared" ca="1" si="590"/>
        <v>#NAME?</v>
      </c>
    </row>
    <row r="4687" spans="1:15">
      <c r="A4687">
        <v>4684</v>
      </c>
      <c r="B4687">
        <f t="shared" si="588"/>
        <v>18.736000000000001</v>
      </c>
      <c r="C4687" s="151" t="e">
        <f ca="1">+_xll.BInterpol(Boost!$R$6:$R$66,Boost!$AZ$6:$AZ$66,params!B4687,"cubic")</f>
        <v>#NAME?</v>
      </c>
      <c r="D4687" s="151" t="e">
        <f ca="1">+_xll.BInterpol(Boost!$R$6:$R$66,Boost!$AX$6:$AX$66,params!B4687,"cubic")</f>
        <v>#NAME?</v>
      </c>
      <c r="E4687" s="198" t="e">
        <f t="shared" ca="1" si="591"/>
        <v>#NAME?</v>
      </c>
      <c r="F4687" s="151" t="e">
        <f ca="1">+_xll.BInterpol(Boost!$R$6:$R$66,Boost!$AY$6:$AY$66,params!B4687,"cubic")</f>
        <v>#NAME?</v>
      </c>
      <c r="G4687" s="151" t="e">
        <f ca="1">_xll.BInterpol(cf!$A$2:$A$68,cf!$B$2:$B$68,params!B4687,"cubic")/100</f>
        <v>#NAME?</v>
      </c>
      <c r="H4687" s="199" t="e">
        <f t="shared" ca="1" si="592"/>
        <v>#NAME?</v>
      </c>
      <c r="I4687" s="152">
        <f t="shared" si="587"/>
        <v>0.26821364082218502</v>
      </c>
      <c r="J4687" s="152">
        <f t="shared" si="593"/>
        <v>4.8787383506665449E-5</v>
      </c>
      <c r="K4687" s="3" t="e">
        <f t="shared" ca="1" si="589"/>
        <v>#NAME?</v>
      </c>
      <c r="L4687" s="153" t="e">
        <f t="shared" ca="1" si="594"/>
        <v>#NAME?</v>
      </c>
      <c r="M4687" s="195" t="e">
        <f ca="1">_xll.BInterpol(cf!$A$2:$A$68,cf!$C$2:$C$68,params!B4687,"cubic")</f>
        <v>#NAME?</v>
      </c>
      <c r="N4687" s="195" t="e">
        <f ca="1">+_xll.BInterpol(#REF!,#REF!,params!B4687,"cubic")</f>
        <v>#NAME?</v>
      </c>
      <c r="O4687" s="153" t="e">
        <f t="shared" ca="1" si="590"/>
        <v>#NAME?</v>
      </c>
    </row>
    <row r="4688" spans="1:15">
      <c r="A4688">
        <v>4685</v>
      </c>
      <c r="B4688">
        <f t="shared" si="588"/>
        <v>18.739999999999998</v>
      </c>
      <c r="C4688" s="151" t="e">
        <f ca="1">+_xll.BInterpol(Boost!$R$6:$R$66,Boost!$AZ$6:$AZ$66,params!B4688,"cubic")</f>
        <v>#NAME?</v>
      </c>
      <c r="D4688" s="151" t="e">
        <f ca="1">+_xll.BInterpol(Boost!$R$6:$R$66,Boost!$AX$6:$AX$66,params!B4688,"cubic")</f>
        <v>#NAME?</v>
      </c>
      <c r="E4688" s="198" t="e">
        <f t="shared" ca="1" si="591"/>
        <v>#NAME?</v>
      </c>
      <c r="F4688" s="151" t="e">
        <f ca="1">+_xll.BInterpol(Boost!$R$6:$R$66,Boost!$AY$6:$AY$66,params!B4688,"cubic")</f>
        <v>#NAME?</v>
      </c>
      <c r="G4688" s="151" t="e">
        <f ca="1">_xll.BInterpol(cf!$A$2:$A$68,cf!$B$2:$B$68,params!B4688,"cubic")/100</f>
        <v>#NAME?</v>
      </c>
      <c r="H4688" s="199" t="e">
        <f t="shared" ca="1" si="592"/>
        <v>#NAME?</v>
      </c>
      <c r="I4688" s="152">
        <f t="shared" ref="I4688:I4751" si="595">1-EXP($R$5*-1*B4688/(1-$R$6))</f>
        <v>0.26826242495330765</v>
      </c>
      <c r="J4688" s="152">
        <f t="shared" si="593"/>
        <v>4.8784131122636687E-5</v>
      </c>
      <c r="K4688" s="3" t="e">
        <f t="shared" ca="1" si="589"/>
        <v>#NAME?</v>
      </c>
      <c r="L4688" s="153" t="e">
        <f t="shared" ca="1" si="594"/>
        <v>#NAME?</v>
      </c>
      <c r="M4688" s="195" t="e">
        <f ca="1">_xll.BInterpol(cf!$A$2:$A$68,cf!$C$2:$C$68,params!B4688,"cubic")</f>
        <v>#NAME?</v>
      </c>
      <c r="N4688" s="195" t="e">
        <f ca="1">+_xll.BInterpol(#REF!,#REF!,params!B4688,"cubic")</f>
        <v>#NAME?</v>
      </c>
      <c r="O4688" s="153" t="e">
        <f t="shared" ca="1" si="590"/>
        <v>#NAME?</v>
      </c>
    </row>
    <row r="4689" spans="1:15">
      <c r="A4689">
        <v>4686</v>
      </c>
      <c r="B4689">
        <f t="shared" si="588"/>
        <v>18.744</v>
      </c>
      <c r="C4689" s="151" t="e">
        <f ca="1">+_xll.BInterpol(Boost!$R$6:$R$66,Boost!$AZ$6:$AZ$66,params!B4689,"cubic")</f>
        <v>#NAME?</v>
      </c>
      <c r="D4689" s="151" t="e">
        <f ca="1">+_xll.BInterpol(Boost!$R$6:$R$66,Boost!$AX$6:$AX$66,params!B4689,"cubic")</f>
        <v>#NAME?</v>
      </c>
      <c r="E4689" s="198" t="e">
        <f t="shared" ca="1" si="591"/>
        <v>#NAME?</v>
      </c>
      <c r="F4689" s="151" t="e">
        <f ca="1">+_xll.BInterpol(Boost!$R$6:$R$66,Boost!$AY$6:$AY$66,params!B4689,"cubic")</f>
        <v>#NAME?</v>
      </c>
      <c r="G4689" s="151" t="e">
        <f ca="1">_xll.BInterpol(cf!$A$2:$A$68,cf!$B$2:$B$68,params!B4689,"cubic")/100</f>
        <v>#NAME?</v>
      </c>
      <c r="H4689" s="199" t="e">
        <f t="shared" ca="1" si="592"/>
        <v>#NAME?</v>
      </c>
      <c r="I4689" s="152">
        <f t="shared" si="595"/>
        <v>0.26831120583226342</v>
      </c>
      <c r="J4689" s="152">
        <f t="shared" si="593"/>
        <v>4.8780878955767548E-5</v>
      </c>
      <c r="K4689" s="3" t="e">
        <f t="shared" ca="1" si="589"/>
        <v>#NAME?</v>
      </c>
      <c r="L4689" s="153" t="e">
        <f t="shared" ca="1" si="594"/>
        <v>#NAME?</v>
      </c>
      <c r="M4689" s="195" t="e">
        <f ca="1">_xll.BInterpol(cf!$A$2:$A$68,cf!$C$2:$C$68,params!B4689,"cubic")</f>
        <v>#NAME?</v>
      </c>
      <c r="N4689" s="195" t="e">
        <f ca="1">+_xll.BInterpol(#REF!,#REF!,params!B4689,"cubic")</f>
        <v>#NAME?</v>
      </c>
      <c r="O4689" s="153" t="e">
        <f t="shared" ca="1" si="590"/>
        <v>#NAME?</v>
      </c>
    </row>
    <row r="4690" spans="1:15">
      <c r="A4690">
        <v>4687</v>
      </c>
      <c r="B4690">
        <f t="shared" si="588"/>
        <v>18.748000000000001</v>
      </c>
      <c r="C4690" s="151" t="e">
        <f ca="1">+_xll.BInterpol(Boost!$R$6:$R$66,Boost!$AZ$6:$AZ$66,params!B4690,"cubic")</f>
        <v>#NAME?</v>
      </c>
      <c r="D4690" s="151" t="e">
        <f ca="1">+_xll.BInterpol(Boost!$R$6:$R$66,Boost!$AX$6:$AX$66,params!B4690,"cubic")</f>
        <v>#NAME?</v>
      </c>
      <c r="E4690" s="198" t="e">
        <f t="shared" ca="1" si="591"/>
        <v>#NAME?</v>
      </c>
      <c r="F4690" s="151" t="e">
        <f ca="1">+_xll.BInterpol(Boost!$R$6:$R$66,Boost!$AY$6:$AY$66,params!B4690,"cubic")</f>
        <v>#NAME?</v>
      </c>
      <c r="G4690" s="151" t="e">
        <f ca="1">_xll.BInterpol(cf!$A$2:$A$68,cf!$B$2:$B$68,params!B4690,"cubic")/100</f>
        <v>#NAME?</v>
      </c>
      <c r="H4690" s="199" t="e">
        <f t="shared" ca="1" si="592"/>
        <v>#NAME?</v>
      </c>
      <c r="I4690" s="152">
        <f t="shared" si="595"/>
        <v>0.26835998345926904</v>
      </c>
      <c r="J4690" s="152">
        <f t="shared" si="593"/>
        <v>4.8777627005613944E-5</v>
      </c>
      <c r="K4690" s="3" t="e">
        <f t="shared" ca="1" si="589"/>
        <v>#NAME?</v>
      </c>
      <c r="L4690" s="153" t="e">
        <f t="shared" ca="1" si="594"/>
        <v>#NAME?</v>
      </c>
      <c r="M4690" s="195" t="e">
        <f ca="1">_xll.BInterpol(cf!$A$2:$A$68,cf!$C$2:$C$68,params!B4690,"cubic")</f>
        <v>#NAME?</v>
      </c>
      <c r="N4690" s="195" t="e">
        <f ca="1">+_xll.BInterpol(#REF!,#REF!,params!B4690,"cubic")</f>
        <v>#NAME?</v>
      </c>
      <c r="O4690" s="153" t="e">
        <f t="shared" ca="1" si="590"/>
        <v>#NAME?</v>
      </c>
    </row>
    <row r="4691" spans="1:15">
      <c r="A4691">
        <v>4688</v>
      </c>
      <c r="B4691">
        <f t="shared" si="588"/>
        <v>18.751999999999999</v>
      </c>
      <c r="C4691" s="151" t="e">
        <f ca="1">+_xll.BInterpol(Boost!$R$6:$R$66,Boost!$AZ$6:$AZ$66,params!B4691,"cubic")</f>
        <v>#NAME?</v>
      </c>
      <c r="D4691" s="151" t="e">
        <f ca="1">+_xll.BInterpol(Boost!$R$6:$R$66,Boost!$AX$6:$AX$66,params!B4691,"cubic")</f>
        <v>#NAME?</v>
      </c>
      <c r="E4691" s="198" t="e">
        <f t="shared" ca="1" si="591"/>
        <v>#NAME?</v>
      </c>
      <c r="F4691" s="151" t="e">
        <f ca="1">+_xll.BInterpol(Boost!$R$6:$R$66,Boost!$AY$6:$AY$66,params!B4691,"cubic")</f>
        <v>#NAME?</v>
      </c>
      <c r="G4691" s="151" t="e">
        <f ca="1">_xll.BInterpol(cf!$A$2:$A$68,cf!$B$2:$B$68,params!B4691,"cubic")/100</f>
        <v>#NAME?</v>
      </c>
      <c r="H4691" s="199" t="e">
        <f t="shared" ca="1" si="592"/>
        <v>#NAME?</v>
      </c>
      <c r="I4691" s="152">
        <f t="shared" si="595"/>
        <v>0.2684087578345411</v>
      </c>
      <c r="J4691" s="152">
        <f t="shared" si="593"/>
        <v>4.8774375272064852E-5</v>
      </c>
      <c r="K4691" s="3" t="e">
        <f t="shared" ca="1" si="589"/>
        <v>#NAME?</v>
      </c>
      <c r="L4691" s="153" t="e">
        <f t="shared" ca="1" si="594"/>
        <v>#NAME?</v>
      </c>
      <c r="M4691" s="195" t="e">
        <f ca="1">_xll.BInterpol(cf!$A$2:$A$68,cf!$C$2:$C$68,params!B4691,"cubic")</f>
        <v>#NAME?</v>
      </c>
      <c r="N4691" s="195" t="e">
        <f ca="1">+_xll.BInterpol(#REF!,#REF!,params!B4691,"cubic")</f>
        <v>#NAME?</v>
      </c>
      <c r="O4691" s="153" t="e">
        <f t="shared" ca="1" si="590"/>
        <v>#NAME?</v>
      </c>
    </row>
    <row r="4692" spans="1:15">
      <c r="A4692">
        <v>4689</v>
      </c>
      <c r="B4692">
        <f t="shared" si="588"/>
        <v>18.756</v>
      </c>
      <c r="C4692" s="151" t="e">
        <f ca="1">+_xll.BInterpol(Boost!$R$6:$R$66,Boost!$AZ$6:$AZ$66,params!B4692,"cubic")</f>
        <v>#NAME?</v>
      </c>
      <c r="D4692" s="151" t="e">
        <f ca="1">+_xll.BInterpol(Boost!$R$6:$R$66,Boost!$AX$6:$AX$66,params!B4692,"cubic")</f>
        <v>#NAME?</v>
      </c>
      <c r="E4692" s="198" t="e">
        <f t="shared" ca="1" si="591"/>
        <v>#NAME?</v>
      </c>
      <c r="F4692" s="151" t="e">
        <f ca="1">+_xll.BInterpol(Boost!$R$6:$R$66,Boost!$AY$6:$AY$66,params!B4692,"cubic")</f>
        <v>#NAME?</v>
      </c>
      <c r="G4692" s="151" t="e">
        <f ca="1">_xll.BInterpol(cf!$A$2:$A$68,cf!$B$2:$B$68,params!B4692,"cubic")/100</f>
        <v>#NAME?</v>
      </c>
      <c r="H4692" s="199" t="e">
        <f t="shared" ca="1" si="592"/>
        <v>#NAME?</v>
      </c>
      <c r="I4692" s="152">
        <f t="shared" si="595"/>
        <v>0.26845752895829667</v>
      </c>
      <c r="J4692" s="152">
        <f t="shared" si="593"/>
        <v>4.8771123755564361E-5</v>
      </c>
      <c r="K4692" s="3" t="e">
        <f t="shared" ca="1" si="589"/>
        <v>#NAME?</v>
      </c>
      <c r="L4692" s="153" t="e">
        <f t="shared" ca="1" si="594"/>
        <v>#NAME?</v>
      </c>
      <c r="M4692" s="195" t="e">
        <f ca="1">_xll.BInterpol(cf!$A$2:$A$68,cf!$C$2:$C$68,params!B4692,"cubic")</f>
        <v>#NAME?</v>
      </c>
      <c r="N4692" s="195" t="e">
        <f ca="1">+_xll.BInterpol(#REF!,#REF!,params!B4692,"cubic")</f>
        <v>#NAME?</v>
      </c>
      <c r="O4692" s="153" t="e">
        <f t="shared" ca="1" si="590"/>
        <v>#NAME?</v>
      </c>
    </row>
    <row r="4693" spans="1:15">
      <c r="A4693">
        <v>4690</v>
      </c>
      <c r="B4693">
        <f t="shared" si="588"/>
        <v>18.760000000000002</v>
      </c>
      <c r="C4693" s="151" t="e">
        <f ca="1">+_xll.BInterpol(Boost!$R$6:$R$66,Boost!$AZ$6:$AZ$66,params!B4693,"cubic")</f>
        <v>#NAME?</v>
      </c>
      <c r="D4693" s="151" t="e">
        <f ca="1">+_xll.BInterpol(Boost!$R$6:$R$66,Boost!$AX$6:$AX$66,params!B4693,"cubic")</f>
        <v>#NAME?</v>
      </c>
      <c r="E4693" s="198" t="e">
        <f t="shared" ca="1" si="591"/>
        <v>#NAME?</v>
      </c>
      <c r="F4693" s="151" t="e">
        <f ca="1">+_xll.BInterpol(Boost!$R$6:$R$66,Boost!$AY$6:$AY$66,params!B4693,"cubic")</f>
        <v>#NAME?</v>
      </c>
      <c r="G4693" s="151" t="e">
        <f ca="1">_xll.BInterpol(cf!$A$2:$A$68,cf!$B$2:$B$68,params!B4693,"cubic")/100</f>
        <v>#NAME?</v>
      </c>
      <c r="H4693" s="199" t="e">
        <f t="shared" ca="1" si="592"/>
        <v>#NAME?</v>
      </c>
      <c r="I4693" s="152">
        <f t="shared" si="595"/>
        <v>0.26850629683075233</v>
      </c>
      <c r="J4693" s="152">
        <f t="shared" si="593"/>
        <v>4.8767872455668382E-5</v>
      </c>
      <c r="K4693" s="3" t="e">
        <f t="shared" ca="1" si="589"/>
        <v>#NAME?</v>
      </c>
      <c r="L4693" s="153" t="e">
        <f t="shared" ca="1" si="594"/>
        <v>#NAME?</v>
      </c>
      <c r="M4693" s="195" t="e">
        <f ca="1">_xll.BInterpol(cf!$A$2:$A$68,cf!$C$2:$C$68,params!B4693,"cubic")</f>
        <v>#NAME?</v>
      </c>
      <c r="N4693" s="195" t="e">
        <f ca="1">+_xll.BInterpol(#REF!,#REF!,params!B4693,"cubic")</f>
        <v>#NAME?</v>
      </c>
      <c r="O4693" s="153" t="e">
        <f t="shared" ca="1" si="590"/>
        <v>#NAME?</v>
      </c>
    </row>
    <row r="4694" spans="1:15">
      <c r="A4694">
        <v>4691</v>
      </c>
      <c r="B4694">
        <f t="shared" si="588"/>
        <v>18.763999999999999</v>
      </c>
      <c r="C4694" s="151" t="e">
        <f ca="1">+_xll.BInterpol(Boost!$R$6:$R$66,Boost!$AZ$6:$AZ$66,params!B4694,"cubic")</f>
        <v>#NAME?</v>
      </c>
      <c r="D4694" s="151" t="e">
        <f ca="1">+_xll.BInterpol(Boost!$R$6:$R$66,Boost!$AX$6:$AX$66,params!B4694,"cubic")</f>
        <v>#NAME?</v>
      </c>
      <c r="E4694" s="198" t="e">
        <f t="shared" ca="1" si="591"/>
        <v>#NAME?</v>
      </c>
      <c r="F4694" s="151" t="e">
        <f ca="1">+_xll.BInterpol(Boost!$R$6:$R$66,Boost!$AY$6:$AY$66,params!B4694,"cubic")</f>
        <v>#NAME?</v>
      </c>
      <c r="G4694" s="151" t="e">
        <f ca="1">_xll.BInterpol(cf!$A$2:$A$68,cf!$B$2:$B$68,params!B4694,"cubic")/100</f>
        <v>#NAME?</v>
      </c>
      <c r="H4694" s="199" t="e">
        <f t="shared" ca="1" si="592"/>
        <v>#NAME?</v>
      </c>
      <c r="I4694" s="152">
        <f t="shared" si="595"/>
        <v>0.26855506145212482</v>
      </c>
      <c r="J4694" s="152">
        <f t="shared" si="593"/>
        <v>4.8764621372487937E-5</v>
      </c>
      <c r="K4694" s="3" t="e">
        <f t="shared" ca="1" si="589"/>
        <v>#NAME?</v>
      </c>
      <c r="L4694" s="153" t="e">
        <f t="shared" ca="1" si="594"/>
        <v>#NAME?</v>
      </c>
      <c r="M4694" s="195" t="e">
        <f ca="1">_xll.BInterpol(cf!$A$2:$A$68,cf!$C$2:$C$68,params!B4694,"cubic")</f>
        <v>#NAME?</v>
      </c>
      <c r="N4694" s="195" t="e">
        <f ca="1">+_xll.BInterpol(#REF!,#REF!,params!B4694,"cubic")</f>
        <v>#NAME?</v>
      </c>
      <c r="O4694" s="153" t="e">
        <f t="shared" ca="1" si="590"/>
        <v>#NAME?</v>
      </c>
    </row>
    <row r="4695" spans="1:15">
      <c r="A4695">
        <v>4692</v>
      </c>
      <c r="B4695">
        <f t="shared" si="588"/>
        <v>18.768000000000001</v>
      </c>
      <c r="C4695" s="151" t="e">
        <f ca="1">+_xll.BInterpol(Boost!$R$6:$R$66,Boost!$AZ$6:$AZ$66,params!B4695,"cubic")</f>
        <v>#NAME?</v>
      </c>
      <c r="D4695" s="151" t="e">
        <f ca="1">+_xll.BInterpol(Boost!$R$6:$R$66,Boost!$AX$6:$AX$66,params!B4695,"cubic")</f>
        <v>#NAME?</v>
      </c>
      <c r="E4695" s="198" t="e">
        <f t="shared" ca="1" si="591"/>
        <v>#NAME?</v>
      </c>
      <c r="F4695" s="151" t="e">
        <f ca="1">+_xll.BInterpol(Boost!$R$6:$R$66,Boost!$AY$6:$AY$66,params!B4695,"cubic")</f>
        <v>#NAME?</v>
      </c>
      <c r="G4695" s="151" t="e">
        <f ca="1">_xll.BInterpol(cf!$A$2:$A$68,cf!$B$2:$B$68,params!B4695,"cubic")/100</f>
        <v>#NAME?</v>
      </c>
      <c r="H4695" s="199" t="e">
        <f t="shared" ca="1" si="592"/>
        <v>#NAME?</v>
      </c>
      <c r="I4695" s="152">
        <f t="shared" si="595"/>
        <v>0.26860382282263096</v>
      </c>
      <c r="J4695" s="152">
        <f t="shared" si="593"/>
        <v>4.876137050613405E-5</v>
      </c>
      <c r="K4695" s="3" t="e">
        <f t="shared" ca="1" si="589"/>
        <v>#NAME?</v>
      </c>
      <c r="L4695" s="153" t="e">
        <f t="shared" ca="1" si="594"/>
        <v>#NAME?</v>
      </c>
      <c r="M4695" s="195" t="e">
        <f ca="1">_xll.BInterpol(cf!$A$2:$A$68,cf!$C$2:$C$68,params!B4695,"cubic")</f>
        <v>#NAME?</v>
      </c>
      <c r="N4695" s="195" t="e">
        <f ca="1">+_xll.BInterpol(#REF!,#REF!,params!B4695,"cubic")</f>
        <v>#NAME?</v>
      </c>
      <c r="O4695" s="153" t="e">
        <f t="shared" ca="1" si="590"/>
        <v>#NAME?</v>
      </c>
    </row>
    <row r="4696" spans="1:15">
      <c r="A4696">
        <v>4693</v>
      </c>
      <c r="B4696">
        <f t="shared" si="588"/>
        <v>18.771999999999998</v>
      </c>
      <c r="C4696" s="151" t="e">
        <f ca="1">+_xll.BInterpol(Boost!$R$6:$R$66,Boost!$AZ$6:$AZ$66,params!B4696,"cubic")</f>
        <v>#NAME?</v>
      </c>
      <c r="D4696" s="151" t="e">
        <f ca="1">+_xll.BInterpol(Boost!$R$6:$R$66,Boost!$AX$6:$AX$66,params!B4696,"cubic")</f>
        <v>#NAME?</v>
      </c>
      <c r="E4696" s="198" t="e">
        <f t="shared" ca="1" si="591"/>
        <v>#NAME?</v>
      </c>
      <c r="F4696" s="151" t="e">
        <f ca="1">+_xll.BInterpol(Boost!$R$6:$R$66,Boost!$AY$6:$AY$66,params!B4696,"cubic")</f>
        <v>#NAME?</v>
      </c>
      <c r="G4696" s="151" t="e">
        <f ca="1">_xll.BInterpol(cf!$A$2:$A$68,cf!$B$2:$B$68,params!B4696,"cubic")/100</f>
        <v>#NAME?</v>
      </c>
      <c r="H4696" s="199" t="e">
        <f t="shared" ca="1" si="592"/>
        <v>#NAME?</v>
      </c>
      <c r="I4696" s="152">
        <f t="shared" si="595"/>
        <v>0.26865258094248734</v>
      </c>
      <c r="J4696" s="152">
        <f t="shared" si="593"/>
        <v>4.8758119856384674E-5</v>
      </c>
      <c r="K4696" s="3" t="e">
        <f t="shared" ca="1" si="589"/>
        <v>#NAME?</v>
      </c>
      <c r="L4696" s="153" t="e">
        <f t="shared" ca="1" si="594"/>
        <v>#NAME?</v>
      </c>
      <c r="M4696" s="195" t="e">
        <f ca="1">_xll.BInterpol(cf!$A$2:$A$68,cf!$C$2:$C$68,params!B4696,"cubic")</f>
        <v>#NAME?</v>
      </c>
      <c r="N4696" s="195" t="e">
        <f ca="1">+_xll.BInterpol(#REF!,#REF!,params!B4696,"cubic")</f>
        <v>#NAME?</v>
      </c>
      <c r="O4696" s="153" t="e">
        <f t="shared" ca="1" si="590"/>
        <v>#NAME?</v>
      </c>
    </row>
    <row r="4697" spans="1:15">
      <c r="A4697">
        <v>4694</v>
      </c>
      <c r="B4697">
        <f t="shared" si="588"/>
        <v>18.776</v>
      </c>
      <c r="C4697" s="151" t="e">
        <f ca="1">+_xll.BInterpol(Boost!$R$6:$R$66,Boost!$AZ$6:$AZ$66,params!B4697,"cubic")</f>
        <v>#NAME?</v>
      </c>
      <c r="D4697" s="151" t="e">
        <f ca="1">+_xll.BInterpol(Boost!$R$6:$R$66,Boost!$AX$6:$AX$66,params!B4697,"cubic")</f>
        <v>#NAME?</v>
      </c>
      <c r="E4697" s="198" t="e">
        <f t="shared" ca="1" si="591"/>
        <v>#NAME?</v>
      </c>
      <c r="F4697" s="151" t="e">
        <f ca="1">+_xll.BInterpol(Boost!$R$6:$R$66,Boost!$AY$6:$AY$66,params!B4697,"cubic")</f>
        <v>#NAME?</v>
      </c>
      <c r="G4697" s="151" t="e">
        <f ca="1">_xll.BInterpol(cf!$A$2:$A$68,cf!$B$2:$B$68,params!B4697,"cubic")/100</f>
        <v>#NAME?</v>
      </c>
      <c r="H4697" s="199" t="e">
        <f t="shared" ca="1" si="592"/>
        <v>#NAME?</v>
      </c>
      <c r="I4697" s="152">
        <f t="shared" si="595"/>
        <v>0.2687013358119108</v>
      </c>
      <c r="J4697" s="152">
        <f t="shared" si="593"/>
        <v>4.8754869423461855E-5</v>
      </c>
      <c r="K4697" s="3" t="e">
        <f t="shared" ca="1" si="589"/>
        <v>#NAME?</v>
      </c>
      <c r="L4697" s="153" t="e">
        <f t="shared" ca="1" si="594"/>
        <v>#NAME?</v>
      </c>
      <c r="M4697" s="195" t="e">
        <f ca="1">_xll.BInterpol(cf!$A$2:$A$68,cf!$C$2:$C$68,params!B4697,"cubic")</f>
        <v>#NAME?</v>
      </c>
      <c r="N4697" s="195" t="e">
        <f ca="1">+_xll.BInterpol(#REF!,#REF!,params!B4697,"cubic")</f>
        <v>#NAME?</v>
      </c>
      <c r="O4697" s="153" t="e">
        <f t="shared" ca="1" si="590"/>
        <v>#NAME?</v>
      </c>
    </row>
    <row r="4698" spans="1:15">
      <c r="A4698">
        <v>4695</v>
      </c>
      <c r="B4698">
        <f t="shared" si="588"/>
        <v>18.78</v>
      </c>
      <c r="C4698" s="151" t="e">
        <f ca="1">+_xll.BInterpol(Boost!$R$6:$R$66,Boost!$AZ$6:$AZ$66,params!B4698,"cubic")</f>
        <v>#NAME?</v>
      </c>
      <c r="D4698" s="151" t="e">
        <f ca="1">+_xll.BInterpol(Boost!$R$6:$R$66,Boost!$AX$6:$AX$66,params!B4698,"cubic")</f>
        <v>#NAME?</v>
      </c>
      <c r="E4698" s="198" t="e">
        <f t="shared" ca="1" si="591"/>
        <v>#NAME?</v>
      </c>
      <c r="F4698" s="151" t="e">
        <f ca="1">+_xll.BInterpol(Boost!$R$6:$R$66,Boost!$AY$6:$AY$66,params!B4698,"cubic")</f>
        <v>#NAME?</v>
      </c>
      <c r="G4698" s="151" t="e">
        <f ca="1">_xll.BInterpol(cf!$A$2:$A$68,cf!$B$2:$B$68,params!B4698,"cubic")/100</f>
        <v>#NAME?</v>
      </c>
      <c r="H4698" s="199" t="e">
        <f t="shared" ca="1" si="592"/>
        <v>#NAME?</v>
      </c>
      <c r="I4698" s="152">
        <f t="shared" si="595"/>
        <v>0.26875008743111806</v>
      </c>
      <c r="J4698" s="152">
        <f t="shared" si="593"/>
        <v>4.8751619207254571E-5</v>
      </c>
      <c r="K4698" s="3" t="e">
        <f t="shared" ca="1" si="589"/>
        <v>#NAME?</v>
      </c>
      <c r="L4698" s="153" t="e">
        <f t="shared" ca="1" si="594"/>
        <v>#NAME?</v>
      </c>
      <c r="M4698" s="195" t="e">
        <f ca="1">_xll.BInterpol(cf!$A$2:$A$68,cf!$C$2:$C$68,params!B4698,"cubic")</f>
        <v>#NAME?</v>
      </c>
      <c r="N4698" s="195" t="e">
        <f ca="1">+_xll.BInterpol(#REF!,#REF!,params!B4698,"cubic")</f>
        <v>#NAME?</v>
      </c>
      <c r="O4698" s="153" t="e">
        <f t="shared" ca="1" si="590"/>
        <v>#NAME?</v>
      </c>
    </row>
    <row r="4699" spans="1:15">
      <c r="A4699">
        <v>4696</v>
      </c>
      <c r="B4699">
        <f t="shared" si="588"/>
        <v>18.783999999999999</v>
      </c>
      <c r="C4699" s="151" t="e">
        <f ca="1">+_xll.BInterpol(Boost!$R$6:$R$66,Boost!$AZ$6:$AZ$66,params!B4699,"cubic")</f>
        <v>#NAME?</v>
      </c>
      <c r="D4699" s="151" t="e">
        <f ca="1">+_xll.BInterpol(Boost!$R$6:$R$66,Boost!$AX$6:$AX$66,params!B4699,"cubic")</f>
        <v>#NAME?</v>
      </c>
      <c r="E4699" s="198" t="e">
        <f t="shared" ca="1" si="591"/>
        <v>#NAME?</v>
      </c>
      <c r="F4699" s="151" t="e">
        <f ca="1">+_xll.BInterpol(Boost!$R$6:$R$66,Boost!$AY$6:$AY$66,params!B4699,"cubic")</f>
        <v>#NAME?</v>
      </c>
      <c r="G4699" s="151" t="e">
        <f ca="1">_xll.BInterpol(cf!$A$2:$A$68,cf!$B$2:$B$68,params!B4699,"cubic")/100</f>
        <v>#NAME?</v>
      </c>
      <c r="H4699" s="199" t="e">
        <f t="shared" ca="1" si="592"/>
        <v>#NAME?</v>
      </c>
      <c r="I4699" s="152">
        <f t="shared" si="595"/>
        <v>0.2687988358003256</v>
      </c>
      <c r="J4699" s="152">
        <f t="shared" si="593"/>
        <v>4.8748369207540776E-5</v>
      </c>
      <c r="K4699" s="3" t="e">
        <f t="shared" ca="1" si="589"/>
        <v>#NAME?</v>
      </c>
      <c r="L4699" s="153" t="e">
        <f t="shared" ca="1" si="594"/>
        <v>#NAME?</v>
      </c>
      <c r="M4699" s="195" t="e">
        <f ca="1">_xll.BInterpol(cf!$A$2:$A$68,cf!$C$2:$C$68,params!B4699,"cubic")</f>
        <v>#NAME?</v>
      </c>
      <c r="N4699" s="195" t="e">
        <f ca="1">+_xll.BInterpol(#REF!,#REF!,params!B4699,"cubic")</f>
        <v>#NAME?</v>
      </c>
      <c r="O4699" s="153" t="e">
        <f t="shared" ca="1" si="590"/>
        <v>#NAME?</v>
      </c>
    </row>
    <row r="4700" spans="1:15">
      <c r="A4700">
        <v>4697</v>
      </c>
      <c r="B4700">
        <f t="shared" si="588"/>
        <v>18.788</v>
      </c>
      <c r="C4700" s="151" t="e">
        <f ca="1">+_xll.BInterpol(Boost!$R$6:$R$66,Boost!$AZ$6:$AZ$66,params!B4700,"cubic")</f>
        <v>#NAME?</v>
      </c>
      <c r="D4700" s="151" t="e">
        <f ca="1">+_xll.BInterpol(Boost!$R$6:$R$66,Boost!$AX$6:$AX$66,params!B4700,"cubic")</f>
        <v>#NAME?</v>
      </c>
      <c r="E4700" s="198" t="e">
        <f t="shared" ca="1" si="591"/>
        <v>#NAME?</v>
      </c>
      <c r="F4700" s="151" t="e">
        <f ca="1">+_xll.BInterpol(Boost!$R$6:$R$66,Boost!$AY$6:$AY$66,params!B4700,"cubic")</f>
        <v>#NAME?</v>
      </c>
      <c r="G4700" s="151" t="e">
        <f ca="1">_xll.BInterpol(cf!$A$2:$A$68,cf!$B$2:$B$68,params!B4700,"cubic")/100</f>
        <v>#NAME?</v>
      </c>
      <c r="H4700" s="199" t="e">
        <f t="shared" ca="1" si="592"/>
        <v>#NAME?</v>
      </c>
      <c r="I4700" s="152">
        <f t="shared" si="595"/>
        <v>0.26884758091975025</v>
      </c>
      <c r="J4700" s="152">
        <f t="shared" si="593"/>
        <v>4.8745119424653538E-5</v>
      </c>
      <c r="K4700" s="3" t="e">
        <f t="shared" ca="1" si="589"/>
        <v>#NAME?</v>
      </c>
      <c r="L4700" s="153" t="e">
        <f t="shared" ca="1" si="594"/>
        <v>#NAME?</v>
      </c>
      <c r="M4700" s="195" t="e">
        <f ca="1">_xll.BInterpol(cf!$A$2:$A$68,cf!$C$2:$C$68,params!B4700,"cubic")</f>
        <v>#NAME?</v>
      </c>
      <c r="N4700" s="195" t="e">
        <f ca="1">+_xll.BInterpol(#REF!,#REF!,params!B4700,"cubic")</f>
        <v>#NAME?</v>
      </c>
      <c r="O4700" s="153" t="e">
        <f t="shared" ca="1" si="590"/>
        <v>#NAME?</v>
      </c>
    </row>
    <row r="4701" spans="1:15">
      <c r="A4701">
        <v>4698</v>
      </c>
      <c r="B4701">
        <f t="shared" si="588"/>
        <v>18.792000000000002</v>
      </c>
      <c r="C4701" s="151" t="e">
        <f ca="1">+_xll.BInterpol(Boost!$R$6:$R$66,Boost!$AZ$6:$AZ$66,params!B4701,"cubic")</f>
        <v>#NAME?</v>
      </c>
      <c r="D4701" s="151" t="e">
        <f ca="1">+_xll.BInterpol(Boost!$R$6:$R$66,Boost!$AX$6:$AX$66,params!B4701,"cubic")</f>
        <v>#NAME?</v>
      </c>
      <c r="E4701" s="198" t="e">
        <f t="shared" ca="1" si="591"/>
        <v>#NAME?</v>
      </c>
      <c r="F4701" s="151" t="e">
        <f ca="1">+_xll.BInterpol(Boost!$R$6:$R$66,Boost!$AY$6:$AY$66,params!B4701,"cubic")</f>
        <v>#NAME?</v>
      </c>
      <c r="G4701" s="151" t="e">
        <f ca="1">_xll.BInterpol(cf!$A$2:$A$68,cf!$B$2:$B$68,params!B4701,"cubic")/100</f>
        <v>#NAME?</v>
      </c>
      <c r="H4701" s="199" t="e">
        <f t="shared" ca="1" si="592"/>
        <v>#NAME?</v>
      </c>
      <c r="I4701" s="152">
        <f t="shared" si="595"/>
        <v>0.26889632278960851</v>
      </c>
      <c r="J4701" s="152">
        <f t="shared" si="593"/>
        <v>4.874186985825979E-5</v>
      </c>
      <c r="K4701" s="3" t="e">
        <f t="shared" ca="1" si="589"/>
        <v>#NAME?</v>
      </c>
      <c r="L4701" s="153" t="e">
        <f t="shared" ca="1" si="594"/>
        <v>#NAME?</v>
      </c>
      <c r="M4701" s="195" t="e">
        <f ca="1">_xll.BInterpol(cf!$A$2:$A$68,cf!$C$2:$C$68,params!B4701,"cubic")</f>
        <v>#NAME?</v>
      </c>
      <c r="N4701" s="195" t="e">
        <f ca="1">+_xll.BInterpol(#REF!,#REF!,params!B4701,"cubic")</f>
        <v>#NAME?</v>
      </c>
      <c r="O4701" s="153" t="e">
        <f t="shared" ca="1" si="590"/>
        <v>#NAME?</v>
      </c>
    </row>
    <row r="4702" spans="1:15">
      <c r="A4702">
        <v>4699</v>
      </c>
      <c r="B4702">
        <f t="shared" si="588"/>
        <v>18.795999999999999</v>
      </c>
      <c r="C4702" s="151" t="e">
        <f ca="1">+_xll.BInterpol(Boost!$R$6:$R$66,Boost!$AZ$6:$AZ$66,params!B4702,"cubic")</f>
        <v>#NAME?</v>
      </c>
      <c r="D4702" s="151" t="e">
        <f ca="1">+_xll.BInterpol(Boost!$R$6:$R$66,Boost!$AX$6:$AX$66,params!B4702,"cubic")</f>
        <v>#NAME?</v>
      </c>
      <c r="E4702" s="198" t="e">
        <f t="shared" ca="1" si="591"/>
        <v>#NAME?</v>
      </c>
      <c r="F4702" s="151" t="e">
        <f ca="1">+_xll.BInterpol(Boost!$R$6:$R$66,Boost!$AY$6:$AY$66,params!B4702,"cubic")</f>
        <v>#NAME?</v>
      </c>
      <c r="G4702" s="151" t="e">
        <f ca="1">_xll.BInterpol(cf!$A$2:$A$68,cf!$B$2:$B$68,params!B4702,"cubic")/100</f>
        <v>#NAME?</v>
      </c>
      <c r="H4702" s="199" t="e">
        <f t="shared" ca="1" si="592"/>
        <v>#NAME?</v>
      </c>
      <c r="I4702" s="152">
        <f t="shared" si="595"/>
        <v>0.26894506141011709</v>
      </c>
      <c r="J4702" s="152">
        <f t="shared" si="593"/>
        <v>4.8738620508581576E-5</v>
      </c>
      <c r="K4702" s="3" t="e">
        <f t="shared" ca="1" si="589"/>
        <v>#NAME?</v>
      </c>
      <c r="L4702" s="153" t="e">
        <f t="shared" ca="1" si="594"/>
        <v>#NAME?</v>
      </c>
      <c r="M4702" s="195" t="e">
        <f ca="1">_xll.BInterpol(cf!$A$2:$A$68,cf!$C$2:$C$68,params!B4702,"cubic")</f>
        <v>#NAME?</v>
      </c>
      <c r="N4702" s="195" t="e">
        <f ca="1">+_xll.BInterpol(#REF!,#REF!,params!B4702,"cubic")</f>
        <v>#NAME?</v>
      </c>
      <c r="O4702" s="153" t="e">
        <f t="shared" ca="1" si="590"/>
        <v>#NAME?</v>
      </c>
    </row>
    <row r="4703" spans="1:15">
      <c r="A4703">
        <v>4700</v>
      </c>
      <c r="B4703">
        <f t="shared" si="588"/>
        <v>18.8</v>
      </c>
      <c r="C4703" s="151" t="e">
        <f ca="1">+_xll.BInterpol(Boost!$R$6:$R$66,Boost!$AZ$6:$AZ$66,params!B4703,"cubic")</f>
        <v>#NAME?</v>
      </c>
      <c r="D4703" s="151" t="e">
        <f ca="1">+_xll.BInterpol(Boost!$R$6:$R$66,Boost!$AX$6:$AX$66,params!B4703,"cubic")</f>
        <v>#NAME?</v>
      </c>
      <c r="E4703" s="198" t="e">
        <f t="shared" ca="1" si="591"/>
        <v>#NAME?</v>
      </c>
      <c r="F4703" s="151" t="e">
        <f ca="1">+_xll.BInterpol(Boost!$R$6:$R$66,Boost!$AY$6:$AY$66,params!B4703,"cubic")</f>
        <v>#NAME?</v>
      </c>
      <c r="G4703" s="151" t="e">
        <f ca="1">_xll.BInterpol(cf!$A$2:$A$68,cf!$B$2:$B$68,params!B4703,"cubic")/100</f>
        <v>#NAME?</v>
      </c>
      <c r="H4703" s="199" t="e">
        <f t="shared" ca="1" si="592"/>
        <v>#NAME?</v>
      </c>
      <c r="I4703" s="152">
        <f t="shared" si="595"/>
        <v>0.26899379678149271</v>
      </c>
      <c r="J4703" s="152">
        <f t="shared" si="593"/>
        <v>4.8735371375618897E-5</v>
      </c>
      <c r="K4703" s="3" t="e">
        <f t="shared" ca="1" si="589"/>
        <v>#NAME?</v>
      </c>
      <c r="L4703" s="153" t="e">
        <f t="shared" ca="1" si="594"/>
        <v>#NAME?</v>
      </c>
      <c r="M4703" s="195" t="e">
        <f ca="1">_xll.BInterpol(cf!$A$2:$A$68,cf!$C$2:$C$68,params!B4703,"cubic")</f>
        <v>#NAME?</v>
      </c>
      <c r="N4703" s="195" t="e">
        <f ca="1">+_xll.BInterpol(#REF!,#REF!,params!B4703,"cubic")</f>
        <v>#NAME?</v>
      </c>
      <c r="O4703" s="153" t="e">
        <f t="shared" ca="1" si="590"/>
        <v>#NAME?</v>
      </c>
    </row>
    <row r="4704" spans="1:15">
      <c r="A4704">
        <v>4701</v>
      </c>
      <c r="B4704">
        <f t="shared" si="588"/>
        <v>18.803999999999998</v>
      </c>
      <c r="C4704" s="151" t="e">
        <f ca="1">+_xll.BInterpol(Boost!$R$6:$R$66,Boost!$AZ$6:$AZ$66,params!B4704,"cubic")</f>
        <v>#NAME?</v>
      </c>
      <c r="D4704" s="151" t="e">
        <f ca="1">+_xll.BInterpol(Boost!$R$6:$R$66,Boost!$AX$6:$AX$66,params!B4704,"cubic")</f>
        <v>#NAME?</v>
      </c>
      <c r="E4704" s="198" t="e">
        <f t="shared" ca="1" si="591"/>
        <v>#NAME?</v>
      </c>
      <c r="F4704" s="151" t="e">
        <f ca="1">+_xll.BInterpol(Boost!$R$6:$R$66,Boost!$AY$6:$AY$66,params!B4704,"cubic")</f>
        <v>#NAME?</v>
      </c>
      <c r="G4704" s="151" t="e">
        <f ca="1">_xll.BInterpol(cf!$A$2:$A$68,cf!$B$2:$B$68,params!B4704,"cubic")/100</f>
        <v>#NAME?</v>
      </c>
      <c r="H4704" s="199" t="e">
        <f t="shared" ca="1" si="592"/>
        <v>#NAME?</v>
      </c>
      <c r="I4704" s="152">
        <f t="shared" si="595"/>
        <v>0.26904252890395175</v>
      </c>
      <c r="J4704" s="152">
        <f t="shared" si="593"/>
        <v>4.8732122459038685E-5</v>
      </c>
      <c r="K4704" s="3" t="e">
        <f t="shared" ca="1" si="589"/>
        <v>#NAME?</v>
      </c>
      <c r="L4704" s="153" t="e">
        <f t="shared" ca="1" si="594"/>
        <v>#NAME?</v>
      </c>
      <c r="M4704" s="195" t="e">
        <f ca="1">_xll.BInterpol(cf!$A$2:$A$68,cf!$C$2:$C$68,params!B4704,"cubic")</f>
        <v>#NAME?</v>
      </c>
      <c r="N4704" s="195" t="e">
        <f ca="1">+_xll.BInterpol(#REF!,#REF!,params!B4704,"cubic")</f>
        <v>#NAME?</v>
      </c>
      <c r="O4704" s="153" t="e">
        <f t="shared" ca="1" si="590"/>
        <v>#NAME?</v>
      </c>
    </row>
    <row r="4705" spans="1:15">
      <c r="A4705">
        <v>4702</v>
      </c>
      <c r="B4705">
        <f t="shared" si="588"/>
        <v>18.808</v>
      </c>
      <c r="C4705" s="151" t="e">
        <f ca="1">+_xll.BInterpol(Boost!$R$6:$R$66,Boost!$AZ$6:$AZ$66,params!B4705,"cubic")</f>
        <v>#NAME?</v>
      </c>
      <c r="D4705" s="151" t="e">
        <f ca="1">+_xll.BInterpol(Boost!$R$6:$R$66,Boost!$AX$6:$AX$66,params!B4705,"cubic")</f>
        <v>#NAME?</v>
      </c>
      <c r="E4705" s="198" t="e">
        <f t="shared" ca="1" si="591"/>
        <v>#NAME?</v>
      </c>
      <c r="F4705" s="151" t="e">
        <f ca="1">+_xll.BInterpol(Boost!$R$6:$R$66,Boost!$AY$6:$AY$66,params!B4705,"cubic")</f>
        <v>#NAME?</v>
      </c>
      <c r="G4705" s="151" t="e">
        <f ca="1">_xll.BInterpol(cf!$A$2:$A$68,cf!$B$2:$B$68,params!B4705,"cubic")/100</f>
        <v>#NAME?</v>
      </c>
      <c r="H4705" s="199" t="e">
        <f t="shared" ca="1" si="592"/>
        <v>#NAME?</v>
      </c>
      <c r="I4705" s="152">
        <f t="shared" si="595"/>
        <v>0.26909125777771103</v>
      </c>
      <c r="J4705" s="152">
        <f t="shared" si="593"/>
        <v>4.872887375928503E-5</v>
      </c>
      <c r="K4705" s="3" t="e">
        <f t="shared" ca="1" si="589"/>
        <v>#NAME?</v>
      </c>
      <c r="L4705" s="153" t="e">
        <f t="shared" ca="1" si="594"/>
        <v>#NAME?</v>
      </c>
      <c r="M4705" s="195" t="e">
        <f ca="1">_xll.BInterpol(cf!$A$2:$A$68,cf!$C$2:$C$68,params!B4705,"cubic")</f>
        <v>#NAME?</v>
      </c>
      <c r="N4705" s="195" t="e">
        <f ca="1">+_xll.BInterpol(#REF!,#REF!,params!B4705,"cubic")</f>
        <v>#NAME?</v>
      </c>
      <c r="O4705" s="153" t="e">
        <f t="shared" ca="1" si="590"/>
        <v>#NAME?</v>
      </c>
    </row>
    <row r="4706" spans="1:15">
      <c r="A4706">
        <v>4703</v>
      </c>
      <c r="B4706">
        <f t="shared" si="588"/>
        <v>18.812000000000001</v>
      </c>
      <c r="C4706" s="151" t="e">
        <f ca="1">+_xll.BInterpol(Boost!$R$6:$R$66,Boost!$AZ$6:$AZ$66,params!B4706,"cubic")</f>
        <v>#NAME?</v>
      </c>
      <c r="D4706" s="151" t="e">
        <f ca="1">+_xll.BInterpol(Boost!$R$6:$R$66,Boost!$AX$6:$AX$66,params!B4706,"cubic")</f>
        <v>#NAME?</v>
      </c>
      <c r="E4706" s="198" t="e">
        <f t="shared" ca="1" si="591"/>
        <v>#NAME?</v>
      </c>
      <c r="F4706" s="151" t="e">
        <f ca="1">+_xll.BInterpol(Boost!$R$6:$R$66,Boost!$AY$6:$AY$66,params!B4706,"cubic")</f>
        <v>#NAME?</v>
      </c>
      <c r="G4706" s="151" t="e">
        <f ca="1">_xll.BInterpol(cf!$A$2:$A$68,cf!$B$2:$B$68,params!B4706,"cubic")/100</f>
        <v>#NAME?</v>
      </c>
      <c r="H4706" s="199" t="e">
        <f t="shared" ca="1" si="592"/>
        <v>#NAME?</v>
      </c>
      <c r="I4706" s="152">
        <f t="shared" si="595"/>
        <v>0.26913998340298695</v>
      </c>
      <c r="J4706" s="152">
        <f t="shared" si="593"/>
        <v>4.8725625275913842E-5</v>
      </c>
      <c r="K4706" s="3" t="e">
        <f t="shared" ca="1" si="589"/>
        <v>#NAME?</v>
      </c>
      <c r="L4706" s="153" t="e">
        <f t="shared" ca="1" si="594"/>
        <v>#NAME?</v>
      </c>
      <c r="M4706" s="195" t="e">
        <f ca="1">_xll.BInterpol(cf!$A$2:$A$68,cf!$C$2:$C$68,params!B4706,"cubic")</f>
        <v>#NAME?</v>
      </c>
      <c r="N4706" s="195" t="e">
        <f ca="1">+_xll.BInterpol(#REF!,#REF!,params!B4706,"cubic")</f>
        <v>#NAME?</v>
      </c>
      <c r="O4706" s="153" t="e">
        <f t="shared" ca="1" si="590"/>
        <v>#NAME?</v>
      </c>
    </row>
    <row r="4707" spans="1:15">
      <c r="A4707">
        <v>4704</v>
      </c>
      <c r="B4707">
        <f t="shared" si="588"/>
        <v>18.815999999999999</v>
      </c>
      <c r="C4707" s="151" t="e">
        <f ca="1">+_xll.BInterpol(Boost!$R$6:$R$66,Boost!$AZ$6:$AZ$66,params!B4707,"cubic")</f>
        <v>#NAME?</v>
      </c>
      <c r="D4707" s="151" t="e">
        <f ca="1">+_xll.BInterpol(Boost!$R$6:$R$66,Boost!$AX$6:$AX$66,params!B4707,"cubic")</f>
        <v>#NAME?</v>
      </c>
      <c r="E4707" s="198" t="e">
        <f t="shared" ca="1" si="591"/>
        <v>#NAME?</v>
      </c>
      <c r="F4707" s="151" t="e">
        <f ca="1">+_xll.BInterpol(Boost!$R$6:$R$66,Boost!$AY$6:$AY$66,params!B4707,"cubic")</f>
        <v>#NAME?</v>
      </c>
      <c r="G4707" s="151" t="e">
        <f ca="1">_xll.BInterpol(cf!$A$2:$A$68,cf!$B$2:$B$68,params!B4707,"cubic")/100</f>
        <v>#NAME?</v>
      </c>
      <c r="H4707" s="199" t="e">
        <f t="shared" ca="1" si="592"/>
        <v>#NAME?</v>
      </c>
      <c r="I4707" s="152">
        <f t="shared" si="595"/>
        <v>0.2691887057799961</v>
      </c>
      <c r="J4707" s="152">
        <f t="shared" si="593"/>
        <v>4.8722377009147166E-5</v>
      </c>
      <c r="K4707" s="3" t="e">
        <f t="shared" ca="1" si="589"/>
        <v>#NAME?</v>
      </c>
      <c r="L4707" s="153" t="e">
        <f t="shared" ca="1" si="594"/>
        <v>#NAME?</v>
      </c>
      <c r="M4707" s="195" t="e">
        <f ca="1">_xll.BInterpol(cf!$A$2:$A$68,cf!$C$2:$C$68,params!B4707,"cubic")</f>
        <v>#NAME?</v>
      </c>
      <c r="N4707" s="195" t="e">
        <f ca="1">+_xll.BInterpol(#REF!,#REF!,params!B4707,"cubic")</f>
        <v>#NAME?</v>
      </c>
      <c r="O4707" s="153" t="e">
        <f t="shared" ca="1" si="590"/>
        <v>#NAME?</v>
      </c>
    </row>
    <row r="4708" spans="1:15">
      <c r="A4708">
        <v>4705</v>
      </c>
      <c r="B4708">
        <f t="shared" si="588"/>
        <v>18.82</v>
      </c>
      <c r="C4708" s="151" t="e">
        <f ca="1">+_xll.BInterpol(Boost!$R$6:$R$66,Boost!$AZ$6:$AZ$66,params!B4708,"cubic")</f>
        <v>#NAME?</v>
      </c>
      <c r="D4708" s="151" t="e">
        <f ca="1">+_xll.BInterpol(Boost!$R$6:$R$66,Boost!$AX$6:$AX$66,params!B4708,"cubic")</f>
        <v>#NAME?</v>
      </c>
      <c r="E4708" s="198" t="e">
        <f t="shared" ca="1" si="591"/>
        <v>#NAME?</v>
      </c>
      <c r="F4708" s="151" t="e">
        <f ca="1">+_xll.BInterpol(Boost!$R$6:$R$66,Boost!$AY$6:$AY$66,params!B4708,"cubic")</f>
        <v>#NAME?</v>
      </c>
      <c r="G4708" s="151" t="e">
        <f ca="1">_xll.BInterpol(cf!$A$2:$A$68,cf!$B$2:$B$68,params!B4708,"cubic")/100</f>
        <v>#NAME?</v>
      </c>
      <c r="H4708" s="199" t="e">
        <f t="shared" ca="1" si="592"/>
        <v>#NAME?</v>
      </c>
      <c r="I4708" s="152">
        <f t="shared" si="595"/>
        <v>0.26923742490895508</v>
      </c>
      <c r="J4708" s="152">
        <f t="shared" si="593"/>
        <v>4.8719128958985003E-5</v>
      </c>
      <c r="K4708" s="3" t="e">
        <f t="shared" ca="1" si="589"/>
        <v>#NAME?</v>
      </c>
      <c r="L4708" s="153" t="e">
        <f t="shared" ca="1" si="594"/>
        <v>#NAME?</v>
      </c>
      <c r="M4708" s="195" t="e">
        <f ca="1">_xll.BInterpol(cf!$A$2:$A$68,cf!$C$2:$C$68,params!B4708,"cubic")</f>
        <v>#NAME?</v>
      </c>
      <c r="N4708" s="195" t="e">
        <f ca="1">+_xll.BInterpol(#REF!,#REF!,params!B4708,"cubic")</f>
        <v>#NAME?</v>
      </c>
      <c r="O4708" s="153" t="e">
        <f t="shared" ca="1" si="590"/>
        <v>#NAME?</v>
      </c>
    </row>
    <row r="4709" spans="1:15">
      <c r="A4709">
        <v>4706</v>
      </c>
      <c r="B4709">
        <f t="shared" si="588"/>
        <v>18.824000000000002</v>
      </c>
      <c r="C4709" s="151" t="e">
        <f ca="1">+_xll.BInterpol(Boost!$R$6:$R$66,Boost!$AZ$6:$AZ$66,params!B4709,"cubic")</f>
        <v>#NAME?</v>
      </c>
      <c r="D4709" s="151" t="e">
        <f ca="1">+_xll.BInterpol(Boost!$R$6:$R$66,Boost!$AX$6:$AX$66,params!B4709,"cubic")</f>
        <v>#NAME?</v>
      </c>
      <c r="E4709" s="198" t="e">
        <f t="shared" ca="1" si="591"/>
        <v>#NAME?</v>
      </c>
      <c r="F4709" s="151" t="e">
        <f ca="1">+_xll.BInterpol(Boost!$R$6:$R$66,Boost!$AY$6:$AY$66,params!B4709,"cubic")</f>
        <v>#NAME?</v>
      </c>
      <c r="G4709" s="151" t="e">
        <f ca="1">_xll.BInterpol(cf!$A$2:$A$68,cf!$B$2:$B$68,params!B4709,"cubic")/100</f>
        <v>#NAME?</v>
      </c>
      <c r="H4709" s="199" t="e">
        <f t="shared" ca="1" si="592"/>
        <v>#NAME?</v>
      </c>
      <c r="I4709" s="152">
        <f t="shared" si="595"/>
        <v>0.2692861407900804</v>
      </c>
      <c r="J4709" s="152">
        <f t="shared" si="593"/>
        <v>4.8715881125316329E-5</v>
      </c>
      <c r="K4709" s="3" t="e">
        <f t="shared" ca="1" si="589"/>
        <v>#NAME?</v>
      </c>
      <c r="L4709" s="153" t="e">
        <f t="shared" ca="1" si="594"/>
        <v>#NAME?</v>
      </c>
      <c r="M4709" s="195" t="e">
        <f ca="1">_xll.BInterpol(cf!$A$2:$A$68,cf!$C$2:$C$68,params!B4709,"cubic")</f>
        <v>#NAME?</v>
      </c>
      <c r="N4709" s="195" t="e">
        <f ca="1">+_xll.BInterpol(#REF!,#REF!,params!B4709,"cubic")</f>
        <v>#NAME?</v>
      </c>
      <c r="O4709" s="153" t="e">
        <f t="shared" ca="1" si="590"/>
        <v>#NAME?</v>
      </c>
    </row>
    <row r="4710" spans="1:15">
      <c r="A4710">
        <v>4707</v>
      </c>
      <c r="B4710">
        <f t="shared" si="588"/>
        <v>18.827999999999999</v>
      </c>
      <c r="C4710" s="151" t="e">
        <f ca="1">+_xll.BInterpol(Boost!$R$6:$R$66,Boost!$AZ$6:$AZ$66,params!B4710,"cubic")</f>
        <v>#NAME?</v>
      </c>
      <c r="D4710" s="151" t="e">
        <f ca="1">+_xll.BInterpol(Boost!$R$6:$R$66,Boost!$AX$6:$AX$66,params!B4710,"cubic")</f>
        <v>#NAME?</v>
      </c>
      <c r="E4710" s="198" t="e">
        <f t="shared" ca="1" si="591"/>
        <v>#NAME?</v>
      </c>
      <c r="F4710" s="151" t="e">
        <f ca="1">+_xll.BInterpol(Boost!$R$6:$R$66,Boost!$AY$6:$AY$66,params!B4710,"cubic")</f>
        <v>#NAME?</v>
      </c>
      <c r="G4710" s="151" t="e">
        <f ca="1">_xll.BInterpol(cf!$A$2:$A$68,cf!$B$2:$B$68,params!B4710,"cubic")/100</f>
        <v>#NAME?</v>
      </c>
      <c r="H4710" s="199" t="e">
        <f t="shared" ca="1" si="592"/>
        <v>#NAME?</v>
      </c>
      <c r="I4710" s="152">
        <f t="shared" si="595"/>
        <v>0.26933485342358865</v>
      </c>
      <c r="J4710" s="152">
        <f t="shared" si="593"/>
        <v>4.8712633508252168E-5</v>
      </c>
      <c r="K4710" s="3" t="e">
        <f t="shared" ca="1" si="589"/>
        <v>#NAME?</v>
      </c>
      <c r="L4710" s="153" t="e">
        <f t="shared" ca="1" si="594"/>
        <v>#NAME?</v>
      </c>
      <c r="M4710" s="195" t="e">
        <f ca="1">_xll.BInterpol(cf!$A$2:$A$68,cf!$C$2:$C$68,params!B4710,"cubic")</f>
        <v>#NAME?</v>
      </c>
      <c r="N4710" s="195" t="e">
        <f ca="1">+_xll.BInterpol(#REF!,#REF!,params!B4710,"cubic")</f>
        <v>#NAME?</v>
      </c>
      <c r="O4710" s="153" t="e">
        <f t="shared" ca="1" si="590"/>
        <v>#NAME?</v>
      </c>
    </row>
    <row r="4711" spans="1:15">
      <c r="A4711">
        <v>4708</v>
      </c>
      <c r="B4711">
        <f t="shared" si="588"/>
        <v>18.832000000000001</v>
      </c>
      <c r="C4711" s="151" t="e">
        <f ca="1">+_xll.BInterpol(Boost!$R$6:$R$66,Boost!$AZ$6:$AZ$66,params!B4711,"cubic")</f>
        <v>#NAME?</v>
      </c>
      <c r="D4711" s="151" t="e">
        <f ca="1">+_xll.BInterpol(Boost!$R$6:$R$66,Boost!$AX$6:$AX$66,params!B4711,"cubic")</f>
        <v>#NAME?</v>
      </c>
      <c r="E4711" s="198" t="e">
        <f t="shared" ca="1" si="591"/>
        <v>#NAME?</v>
      </c>
      <c r="F4711" s="151" t="e">
        <f ca="1">+_xll.BInterpol(Boost!$R$6:$R$66,Boost!$AY$6:$AY$66,params!B4711,"cubic")</f>
        <v>#NAME?</v>
      </c>
      <c r="G4711" s="151" t="e">
        <f ca="1">_xll.BInterpol(cf!$A$2:$A$68,cf!$B$2:$B$68,params!B4711,"cubic")/100</f>
        <v>#NAME?</v>
      </c>
      <c r="H4711" s="199" t="e">
        <f t="shared" ca="1" si="592"/>
        <v>#NAME?</v>
      </c>
      <c r="I4711" s="152">
        <f t="shared" si="595"/>
        <v>0.26938356280969611</v>
      </c>
      <c r="J4711" s="152">
        <f t="shared" si="593"/>
        <v>4.8709386107459451E-5</v>
      </c>
      <c r="K4711" s="3" t="e">
        <f t="shared" ca="1" si="589"/>
        <v>#NAME?</v>
      </c>
      <c r="L4711" s="153" t="e">
        <f t="shared" ca="1" si="594"/>
        <v>#NAME?</v>
      </c>
      <c r="M4711" s="195" t="e">
        <f ca="1">_xll.BInterpol(cf!$A$2:$A$68,cf!$C$2:$C$68,params!B4711,"cubic")</f>
        <v>#NAME?</v>
      </c>
      <c r="N4711" s="195" t="e">
        <f ca="1">+_xll.BInterpol(#REF!,#REF!,params!B4711,"cubic")</f>
        <v>#NAME?</v>
      </c>
      <c r="O4711" s="153" t="e">
        <f t="shared" ca="1" si="590"/>
        <v>#NAME?</v>
      </c>
    </row>
    <row r="4712" spans="1:15">
      <c r="A4712">
        <v>4709</v>
      </c>
      <c r="B4712">
        <f t="shared" si="588"/>
        <v>18.835999999999999</v>
      </c>
      <c r="C4712" s="151" t="e">
        <f ca="1">+_xll.BInterpol(Boost!$R$6:$R$66,Boost!$AZ$6:$AZ$66,params!B4712,"cubic")</f>
        <v>#NAME?</v>
      </c>
      <c r="D4712" s="151" t="e">
        <f ca="1">+_xll.BInterpol(Boost!$R$6:$R$66,Boost!$AX$6:$AX$66,params!B4712,"cubic")</f>
        <v>#NAME?</v>
      </c>
      <c r="E4712" s="198" t="e">
        <f t="shared" ca="1" si="591"/>
        <v>#NAME?</v>
      </c>
      <c r="F4712" s="151" t="e">
        <f ca="1">+_xll.BInterpol(Boost!$R$6:$R$66,Boost!$AY$6:$AY$66,params!B4712,"cubic")</f>
        <v>#NAME?</v>
      </c>
      <c r="G4712" s="151" t="e">
        <f ca="1">_xll.BInterpol(cf!$A$2:$A$68,cf!$B$2:$B$68,params!B4712,"cubic")/100</f>
        <v>#NAME?</v>
      </c>
      <c r="H4712" s="199" t="e">
        <f t="shared" ca="1" si="592"/>
        <v>#NAME?</v>
      </c>
      <c r="I4712" s="152">
        <f t="shared" si="595"/>
        <v>0.26943226894861949</v>
      </c>
      <c r="J4712" s="152">
        <f t="shared" si="593"/>
        <v>4.8706138923382269E-5</v>
      </c>
      <c r="K4712" s="3" t="e">
        <f t="shared" ca="1" si="589"/>
        <v>#NAME?</v>
      </c>
      <c r="L4712" s="153" t="e">
        <f t="shared" ca="1" si="594"/>
        <v>#NAME?</v>
      </c>
      <c r="M4712" s="195" t="e">
        <f ca="1">_xll.BInterpol(cf!$A$2:$A$68,cf!$C$2:$C$68,params!B4712,"cubic")</f>
        <v>#NAME?</v>
      </c>
      <c r="N4712" s="195" t="e">
        <f ca="1">+_xll.BInterpol(#REF!,#REF!,params!B4712,"cubic")</f>
        <v>#NAME?</v>
      </c>
      <c r="O4712" s="153" t="e">
        <f t="shared" ca="1" si="590"/>
        <v>#NAME?</v>
      </c>
    </row>
    <row r="4713" spans="1:15">
      <c r="A4713">
        <v>4710</v>
      </c>
      <c r="B4713">
        <f t="shared" si="588"/>
        <v>18.84</v>
      </c>
      <c r="C4713" s="151" t="e">
        <f ca="1">+_xll.BInterpol(Boost!$R$6:$R$66,Boost!$AZ$6:$AZ$66,params!B4713,"cubic")</f>
        <v>#NAME?</v>
      </c>
      <c r="D4713" s="151" t="e">
        <f ca="1">+_xll.BInterpol(Boost!$R$6:$R$66,Boost!$AX$6:$AX$66,params!B4713,"cubic")</f>
        <v>#NAME?</v>
      </c>
      <c r="E4713" s="198" t="e">
        <f t="shared" ca="1" si="591"/>
        <v>#NAME?</v>
      </c>
      <c r="F4713" s="151" t="e">
        <f ca="1">+_xll.BInterpol(Boost!$R$6:$R$66,Boost!$AY$6:$AY$66,params!B4713,"cubic")</f>
        <v>#NAME?</v>
      </c>
      <c r="G4713" s="151" t="e">
        <f ca="1">_xll.BInterpol(cf!$A$2:$A$68,cf!$B$2:$B$68,params!B4713,"cubic")/100</f>
        <v>#NAME?</v>
      </c>
      <c r="H4713" s="199" t="e">
        <f t="shared" ca="1" si="592"/>
        <v>#NAME?</v>
      </c>
      <c r="I4713" s="152">
        <f t="shared" si="595"/>
        <v>0.26948097184057518</v>
      </c>
      <c r="J4713" s="152">
        <f t="shared" si="593"/>
        <v>4.8702891955687555E-5</v>
      </c>
      <c r="K4713" s="3" t="e">
        <f t="shared" ca="1" si="589"/>
        <v>#NAME?</v>
      </c>
      <c r="L4713" s="153" t="e">
        <f t="shared" ca="1" si="594"/>
        <v>#NAME?</v>
      </c>
      <c r="M4713" s="195" t="e">
        <f ca="1">_xll.BInterpol(cf!$A$2:$A$68,cf!$C$2:$C$68,params!B4713,"cubic")</f>
        <v>#NAME?</v>
      </c>
      <c r="N4713" s="195" t="e">
        <f ca="1">+_xll.BInterpol(#REF!,#REF!,params!B4713,"cubic")</f>
        <v>#NAME?</v>
      </c>
      <c r="O4713" s="153" t="e">
        <f t="shared" ca="1" si="590"/>
        <v>#NAME?</v>
      </c>
    </row>
    <row r="4714" spans="1:15">
      <c r="A4714">
        <v>4711</v>
      </c>
      <c r="B4714">
        <f t="shared" si="588"/>
        <v>18.844000000000001</v>
      </c>
      <c r="C4714" s="151" t="e">
        <f ca="1">+_xll.BInterpol(Boost!$R$6:$R$66,Boost!$AZ$6:$AZ$66,params!B4714,"cubic")</f>
        <v>#NAME?</v>
      </c>
      <c r="D4714" s="151" t="e">
        <f ca="1">+_xll.BInterpol(Boost!$R$6:$R$66,Boost!$AX$6:$AX$66,params!B4714,"cubic")</f>
        <v>#NAME?</v>
      </c>
      <c r="E4714" s="198" t="e">
        <f t="shared" ca="1" si="591"/>
        <v>#NAME?</v>
      </c>
      <c r="F4714" s="151" t="e">
        <f ca="1">+_xll.BInterpol(Boost!$R$6:$R$66,Boost!$AY$6:$AY$66,params!B4714,"cubic")</f>
        <v>#NAME?</v>
      </c>
      <c r="G4714" s="151" t="e">
        <f ca="1">_xll.BInterpol(cf!$A$2:$A$68,cf!$B$2:$B$68,params!B4714,"cubic")/100</f>
        <v>#NAME?</v>
      </c>
      <c r="H4714" s="199" t="e">
        <f t="shared" ca="1" si="592"/>
        <v>#NAME?</v>
      </c>
      <c r="I4714" s="152">
        <f t="shared" si="595"/>
        <v>0.26952967148577955</v>
      </c>
      <c r="J4714" s="152">
        <f t="shared" si="593"/>
        <v>4.8699645204375308E-5</v>
      </c>
      <c r="K4714" s="3" t="e">
        <f t="shared" ca="1" si="589"/>
        <v>#NAME?</v>
      </c>
      <c r="L4714" s="153" t="e">
        <f t="shared" ca="1" si="594"/>
        <v>#NAME?</v>
      </c>
      <c r="M4714" s="195" t="e">
        <f ca="1">_xll.BInterpol(cf!$A$2:$A$68,cf!$C$2:$C$68,params!B4714,"cubic")</f>
        <v>#NAME?</v>
      </c>
      <c r="N4714" s="195" t="e">
        <f ca="1">+_xll.BInterpol(#REF!,#REF!,params!B4714,"cubic")</f>
        <v>#NAME?</v>
      </c>
      <c r="O4714" s="153" t="e">
        <f t="shared" ca="1" si="590"/>
        <v>#NAME?</v>
      </c>
    </row>
    <row r="4715" spans="1:15">
      <c r="A4715">
        <v>4712</v>
      </c>
      <c r="B4715">
        <f t="shared" si="588"/>
        <v>18.847999999999999</v>
      </c>
      <c r="C4715" s="151" t="e">
        <f ca="1">+_xll.BInterpol(Boost!$R$6:$R$66,Boost!$AZ$6:$AZ$66,params!B4715,"cubic")</f>
        <v>#NAME?</v>
      </c>
      <c r="D4715" s="151" t="e">
        <f ca="1">+_xll.BInterpol(Boost!$R$6:$R$66,Boost!$AX$6:$AX$66,params!B4715,"cubic")</f>
        <v>#NAME?</v>
      </c>
      <c r="E4715" s="198" t="e">
        <f t="shared" ca="1" si="591"/>
        <v>#NAME?</v>
      </c>
      <c r="F4715" s="151" t="e">
        <f ca="1">+_xll.BInterpol(Boost!$R$6:$R$66,Boost!$AY$6:$AY$66,params!B4715,"cubic")</f>
        <v>#NAME?</v>
      </c>
      <c r="G4715" s="151" t="e">
        <f ca="1">_xll.BInterpol(cf!$A$2:$A$68,cf!$B$2:$B$68,params!B4715,"cubic")/100</f>
        <v>#NAME?</v>
      </c>
      <c r="H4715" s="199" t="e">
        <f t="shared" ca="1" si="592"/>
        <v>#NAME?</v>
      </c>
      <c r="I4715" s="152">
        <f t="shared" si="595"/>
        <v>0.26957836788444911</v>
      </c>
      <c r="J4715" s="152">
        <f t="shared" si="593"/>
        <v>4.8696398669556551E-5</v>
      </c>
      <c r="K4715" s="3" t="e">
        <f t="shared" ca="1" si="589"/>
        <v>#NAME?</v>
      </c>
      <c r="L4715" s="153" t="e">
        <f t="shared" ca="1" si="594"/>
        <v>#NAME?</v>
      </c>
      <c r="M4715" s="195" t="e">
        <f ca="1">_xll.BInterpol(cf!$A$2:$A$68,cf!$C$2:$C$68,params!B4715,"cubic")</f>
        <v>#NAME?</v>
      </c>
      <c r="N4715" s="195" t="e">
        <f ca="1">+_xll.BInterpol(#REF!,#REF!,params!B4715,"cubic")</f>
        <v>#NAME?</v>
      </c>
      <c r="O4715" s="153" t="e">
        <f t="shared" ca="1" si="590"/>
        <v>#NAME?</v>
      </c>
    </row>
    <row r="4716" spans="1:15">
      <c r="A4716">
        <v>4713</v>
      </c>
      <c r="B4716">
        <f t="shared" si="588"/>
        <v>18.852</v>
      </c>
      <c r="C4716" s="151" t="e">
        <f ca="1">+_xll.BInterpol(Boost!$R$6:$R$66,Boost!$AZ$6:$AZ$66,params!B4716,"cubic")</f>
        <v>#NAME?</v>
      </c>
      <c r="D4716" s="151" t="e">
        <f ca="1">+_xll.BInterpol(Boost!$R$6:$R$66,Boost!$AX$6:$AX$66,params!B4716,"cubic")</f>
        <v>#NAME?</v>
      </c>
      <c r="E4716" s="198" t="e">
        <f t="shared" ca="1" si="591"/>
        <v>#NAME?</v>
      </c>
      <c r="F4716" s="151" t="e">
        <f ca="1">+_xll.BInterpol(Boost!$R$6:$R$66,Boost!$AY$6:$AY$66,params!B4716,"cubic")</f>
        <v>#NAME?</v>
      </c>
      <c r="G4716" s="151" t="e">
        <f ca="1">_xll.BInterpol(cf!$A$2:$A$68,cf!$B$2:$B$68,params!B4716,"cubic")/100</f>
        <v>#NAME?</v>
      </c>
      <c r="H4716" s="199" t="e">
        <f t="shared" ca="1" si="592"/>
        <v>#NAME?</v>
      </c>
      <c r="I4716" s="152">
        <f t="shared" si="595"/>
        <v>0.26962706103680045</v>
      </c>
      <c r="J4716" s="152">
        <f t="shared" si="593"/>
        <v>4.8693152351342306E-5</v>
      </c>
      <c r="K4716" s="3" t="e">
        <f t="shared" ca="1" si="589"/>
        <v>#NAME?</v>
      </c>
      <c r="L4716" s="153" t="e">
        <f t="shared" ca="1" si="594"/>
        <v>#NAME?</v>
      </c>
      <c r="M4716" s="195" t="e">
        <f ca="1">_xll.BInterpol(cf!$A$2:$A$68,cf!$C$2:$C$68,params!B4716,"cubic")</f>
        <v>#NAME?</v>
      </c>
      <c r="N4716" s="195" t="e">
        <f ca="1">+_xll.BInterpol(#REF!,#REF!,params!B4716,"cubic")</f>
        <v>#NAME?</v>
      </c>
      <c r="O4716" s="153" t="e">
        <f t="shared" ca="1" si="590"/>
        <v>#NAME?</v>
      </c>
    </row>
    <row r="4717" spans="1:15">
      <c r="A4717">
        <v>4714</v>
      </c>
      <c r="B4717">
        <f t="shared" si="588"/>
        <v>18.856000000000002</v>
      </c>
      <c r="C4717" s="151" t="e">
        <f ca="1">+_xll.BInterpol(Boost!$R$6:$R$66,Boost!$AZ$6:$AZ$66,params!B4717,"cubic")</f>
        <v>#NAME?</v>
      </c>
      <c r="D4717" s="151" t="e">
        <f ca="1">+_xll.BInterpol(Boost!$R$6:$R$66,Boost!$AX$6:$AX$66,params!B4717,"cubic")</f>
        <v>#NAME?</v>
      </c>
      <c r="E4717" s="198" t="e">
        <f t="shared" ca="1" si="591"/>
        <v>#NAME?</v>
      </c>
      <c r="F4717" s="151" t="e">
        <f ca="1">+_xll.BInterpol(Boost!$R$6:$R$66,Boost!$AY$6:$AY$66,params!B4717,"cubic")</f>
        <v>#NAME?</v>
      </c>
      <c r="G4717" s="151" t="e">
        <f ca="1">_xll.BInterpol(cf!$A$2:$A$68,cf!$B$2:$B$68,params!B4717,"cubic")/100</f>
        <v>#NAME?</v>
      </c>
      <c r="H4717" s="199" t="e">
        <f t="shared" ca="1" si="592"/>
        <v>#NAME?</v>
      </c>
      <c r="I4717" s="152">
        <f t="shared" si="595"/>
        <v>0.26967575094304974</v>
      </c>
      <c r="J4717" s="152">
        <f t="shared" si="593"/>
        <v>4.8689906249288484E-5</v>
      </c>
      <c r="K4717" s="3" t="e">
        <f t="shared" ca="1" si="589"/>
        <v>#NAME?</v>
      </c>
      <c r="L4717" s="153" t="e">
        <f t="shared" ca="1" si="594"/>
        <v>#NAME?</v>
      </c>
      <c r="M4717" s="195" t="e">
        <f ca="1">_xll.BInterpol(cf!$A$2:$A$68,cf!$C$2:$C$68,params!B4717,"cubic")</f>
        <v>#NAME?</v>
      </c>
      <c r="N4717" s="195" t="e">
        <f ca="1">+_xll.BInterpol(#REF!,#REF!,params!B4717,"cubic")</f>
        <v>#NAME?</v>
      </c>
      <c r="O4717" s="153" t="e">
        <f t="shared" ca="1" si="590"/>
        <v>#NAME?</v>
      </c>
    </row>
    <row r="4718" spans="1:15">
      <c r="A4718">
        <v>4715</v>
      </c>
      <c r="B4718">
        <f t="shared" si="588"/>
        <v>18.86</v>
      </c>
      <c r="C4718" s="151" t="e">
        <f ca="1">+_xll.BInterpol(Boost!$R$6:$R$66,Boost!$AZ$6:$AZ$66,params!B4718,"cubic")</f>
        <v>#NAME?</v>
      </c>
      <c r="D4718" s="151" t="e">
        <f ca="1">+_xll.BInterpol(Boost!$R$6:$R$66,Boost!$AX$6:$AX$66,params!B4718,"cubic")</f>
        <v>#NAME?</v>
      </c>
      <c r="E4718" s="198" t="e">
        <f t="shared" ca="1" si="591"/>
        <v>#NAME?</v>
      </c>
      <c r="F4718" s="151" t="e">
        <f ca="1">+_xll.BInterpol(Boost!$R$6:$R$66,Boost!$AY$6:$AY$66,params!B4718,"cubic")</f>
        <v>#NAME?</v>
      </c>
      <c r="G4718" s="151" t="e">
        <f ca="1">_xll.BInterpol(cf!$A$2:$A$68,cf!$B$2:$B$68,params!B4718,"cubic")/100</f>
        <v>#NAME?</v>
      </c>
      <c r="H4718" s="199" t="e">
        <f t="shared" ca="1" si="592"/>
        <v>#NAME?</v>
      </c>
      <c r="I4718" s="152">
        <f t="shared" si="595"/>
        <v>0.26972443760341347</v>
      </c>
      <c r="J4718" s="152">
        <f t="shared" si="593"/>
        <v>4.8686660363728151E-5</v>
      </c>
      <c r="K4718" s="3" t="e">
        <f t="shared" ca="1" si="589"/>
        <v>#NAME?</v>
      </c>
      <c r="L4718" s="153" t="e">
        <f t="shared" ca="1" si="594"/>
        <v>#NAME?</v>
      </c>
      <c r="M4718" s="195" t="e">
        <f ca="1">_xll.BInterpol(cf!$A$2:$A$68,cf!$C$2:$C$68,params!B4718,"cubic")</f>
        <v>#NAME?</v>
      </c>
      <c r="N4718" s="195" t="e">
        <f ca="1">+_xll.BInterpol(#REF!,#REF!,params!B4718,"cubic")</f>
        <v>#NAME?</v>
      </c>
      <c r="O4718" s="153" t="e">
        <f t="shared" ca="1" si="590"/>
        <v>#NAME?</v>
      </c>
    </row>
    <row r="4719" spans="1:15">
      <c r="A4719">
        <v>4716</v>
      </c>
      <c r="B4719">
        <f t="shared" si="588"/>
        <v>18.864000000000001</v>
      </c>
      <c r="C4719" s="151" t="e">
        <f ca="1">+_xll.BInterpol(Boost!$R$6:$R$66,Boost!$AZ$6:$AZ$66,params!B4719,"cubic")</f>
        <v>#NAME?</v>
      </c>
      <c r="D4719" s="151" t="e">
        <f ca="1">+_xll.BInterpol(Boost!$R$6:$R$66,Boost!$AX$6:$AX$66,params!B4719,"cubic")</f>
        <v>#NAME?</v>
      </c>
      <c r="E4719" s="198" t="e">
        <f t="shared" ca="1" si="591"/>
        <v>#NAME?</v>
      </c>
      <c r="F4719" s="151" t="e">
        <f ca="1">+_xll.BInterpol(Boost!$R$6:$R$66,Boost!$AY$6:$AY$66,params!B4719,"cubic")</f>
        <v>#NAME?</v>
      </c>
      <c r="G4719" s="151" t="e">
        <f ca="1">_xll.BInterpol(cf!$A$2:$A$68,cf!$B$2:$B$68,params!B4719,"cubic")/100</f>
        <v>#NAME?</v>
      </c>
      <c r="H4719" s="199" t="e">
        <f t="shared" ca="1" si="592"/>
        <v>#NAME?</v>
      </c>
      <c r="I4719" s="152">
        <f t="shared" si="595"/>
        <v>0.26977312101810802</v>
      </c>
      <c r="J4719" s="152">
        <f t="shared" si="593"/>
        <v>4.8683414694550287E-5</v>
      </c>
      <c r="K4719" s="3" t="e">
        <f t="shared" ca="1" si="589"/>
        <v>#NAME?</v>
      </c>
      <c r="L4719" s="153" t="e">
        <f t="shared" ca="1" si="594"/>
        <v>#NAME?</v>
      </c>
      <c r="M4719" s="195" t="e">
        <f ca="1">_xll.BInterpol(cf!$A$2:$A$68,cf!$C$2:$C$68,params!B4719,"cubic")</f>
        <v>#NAME?</v>
      </c>
      <c r="N4719" s="195" t="e">
        <f ca="1">+_xll.BInterpol(#REF!,#REF!,params!B4719,"cubic")</f>
        <v>#NAME?</v>
      </c>
      <c r="O4719" s="153" t="e">
        <f t="shared" ca="1" si="590"/>
        <v>#NAME?</v>
      </c>
    </row>
    <row r="4720" spans="1:15">
      <c r="A4720">
        <v>4717</v>
      </c>
      <c r="B4720">
        <f t="shared" si="588"/>
        <v>18.867999999999999</v>
      </c>
      <c r="C4720" s="151" t="e">
        <f ca="1">+_xll.BInterpol(Boost!$R$6:$R$66,Boost!$AZ$6:$AZ$66,params!B4720,"cubic")</f>
        <v>#NAME?</v>
      </c>
      <c r="D4720" s="151" t="e">
        <f ca="1">+_xll.BInterpol(Boost!$R$6:$R$66,Boost!$AX$6:$AX$66,params!B4720,"cubic")</f>
        <v>#NAME?</v>
      </c>
      <c r="E4720" s="198" t="e">
        <f t="shared" ca="1" si="591"/>
        <v>#NAME?</v>
      </c>
      <c r="F4720" s="151" t="e">
        <f ca="1">+_xll.BInterpol(Boost!$R$6:$R$66,Boost!$AY$6:$AY$66,params!B4720,"cubic")</f>
        <v>#NAME?</v>
      </c>
      <c r="G4720" s="151" t="e">
        <f ca="1">_xll.BInterpol(cf!$A$2:$A$68,cf!$B$2:$B$68,params!B4720,"cubic")/100</f>
        <v>#NAME?</v>
      </c>
      <c r="H4720" s="199" t="e">
        <f t="shared" ca="1" si="592"/>
        <v>#NAME?</v>
      </c>
      <c r="I4720" s="152">
        <f t="shared" si="595"/>
        <v>0.26982180118734989</v>
      </c>
      <c r="J4720" s="152">
        <f t="shared" si="593"/>
        <v>4.8680169241865912E-5</v>
      </c>
      <c r="K4720" s="3" t="e">
        <f t="shared" ca="1" si="589"/>
        <v>#NAME?</v>
      </c>
      <c r="L4720" s="153" t="e">
        <f t="shared" ca="1" si="594"/>
        <v>#NAME?</v>
      </c>
      <c r="M4720" s="195" t="e">
        <f ca="1">_xll.BInterpol(cf!$A$2:$A$68,cf!$C$2:$C$68,params!B4720,"cubic")</f>
        <v>#NAME?</v>
      </c>
      <c r="N4720" s="195" t="e">
        <f ca="1">+_xll.BInterpol(#REF!,#REF!,params!B4720,"cubic")</f>
        <v>#NAME?</v>
      </c>
      <c r="O4720" s="153" t="e">
        <f t="shared" ca="1" si="590"/>
        <v>#NAME?</v>
      </c>
    </row>
    <row r="4721" spans="1:15">
      <c r="A4721">
        <v>4718</v>
      </c>
      <c r="B4721">
        <f t="shared" si="588"/>
        <v>18.872</v>
      </c>
      <c r="C4721" s="151" t="e">
        <f ca="1">+_xll.BInterpol(Boost!$R$6:$R$66,Boost!$AZ$6:$AZ$66,params!B4721,"cubic")</f>
        <v>#NAME?</v>
      </c>
      <c r="D4721" s="151" t="e">
        <f ca="1">+_xll.BInterpol(Boost!$R$6:$R$66,Boost!$AX$6:$AX$66,params!B4721,"cubic")</f>
        <v>#NAME?</v>
      </c>
      <c r="E4721" s="198" t="e">
        <f t="shared" ca="1" si="591"/>
        <v>#NAME?</v>
      </c>
      <c r="F4721" s="151" t="e">
        <f ca="1">+_xll.BInterpol(Boost!$R$6:$R$66,Boost!$AY$6:$AY$66,params!B4721,"cubic")</f>
        <v>#NAME?</v>
      </c>
      <c r="G4721" s="151" t="e">
        <f ca="1">_xll.BInterpol(cf!$A$2:$A$68,cf!$B$2:$B$68,params!B4721,"cubic")/100</f>
        <v>#NAME?</v>
      </c>
      <c r="H4721" s="199" t="e">
        <f t="shared" ca="1" si="592"/>
        <v>#NAME?</v>
      </c>
      <c r="I4721" s="152">
        <f t="shared" si="595"/>
        <v>0.26987047811135523</v>
      </c>
      <c r="J4721" s="152">
        <f t="shared" si="593"/>
        <v>4.8676924005341959E-5</v>
      </c>
      <c r="K4721" s="3" t="e">
        <f t="shared" ca="1" si="589"/>
        <v>#NAME?</v>
      </c>
      <c r="L4721" s="153" t="e">
        <f t="shared" ca="1" si="594"/>
        <v>#NAME?</v>
      </c>
      <c r="M4721" s="195" t="e">
        <f ca="1">_xll.BInterpol(cf!$A$2:$A$68,cf!$C$2:$C$68,params!B4721,"cubic")</f>
        <v>#NAME?</v>
      </c>
      <c r="N4721" s="195" t="e">
        <f ca="1">+_xll.BInterpol(#REF!,#REF!,params!B4721,"cubic")</f>
        <v>#NAME?</v>
      </c>
      <c r="O4721" s="153" t="e">
        <f t="shared" ca="1" si="590"/>
        <v>#NAME?</v>
      </c>
    </row>
    <row r="4722" spans="1:15">
      <c r="A4722">
        <v>4719</v>
      </c>
      <c r="B4722">
        <f t="shared" si="588"/>
        <v>18.876000000000001</v>
      </c>
      <c r="C4722" s="151" t="e">
        <f ca="1">+_xll.BInterpol(Boost!$R$6:$R$66,Boost!$AZ$6:$AZ$66,params!B4722,"cubic")</f>
        <v>#NAME?</v>
      </c>
      <c r="D4722" s="151" t="e">
        <f ca="1">+_xll.BInterpol(Boost!$R$6:$R$66,Boost!$AX$6:$AX$66,params!B4722,"cubic")</f>
        <v>#NAME?</v>
      </c>
      <c r="E4722" s="198" t="e">
        <f t="shared" ca="1" si="591"/>
        <v>#NAME?</v>
      </c>
      <c r="F4722" s="151" t="e">
        <f ca="1">+_xll.BInterpol(Boost!$R$6:$R$66,Boost!$AY$6:$AY$66,params!B4722,"cubic")</f>
        <v>#NAME?</v>
      </c>
      <c r="G4722" s="151" t="e">
        <f ca="1">_xll.BInterpol(cf!$A$2:$A$68,cf!$B$2:$B$68,params!B4722,"cubic")/100</f>
        <v>#NAME?</v>
      </c>
      <c r="H4722" s="199" t="e">
        <f t="shared" ca="1" si="592"/>
        <v>#NAME?</v>
      </c>
      <c r="I4722" s="152">
        <f t="shared" si="595"/>
        <v>0.26991915179034043</v>
      </c>
      <c r="J4722" s="152">
        <f t="shared" si="593"/>
        <v>4.8673678985200475E-5</v>
      </c>
      <c r="K4722" s="3" t="e">
        <f t="shared" ca="1" si="589"/>
        <v>#NAME?</v>
      </c>
      <c r="L4722" s="153" t="e">
        <f t="shared" ca="1" si="594"/>
        <v>#NAME?</v>
      </c>
      <c r="M4722" s="195" t="e">
        <f ca="1">_xll.BInterpol(cf!$A$2:$A$68,cf!$C$2:$C$68,params!B4722,"cubic")</f>
        <v>#NAME?</v>
      </c>
      <c r="N4722" s="195" t="e">
        <f ca="1">+_xll.BInterpol(#REF!,#REF!,params!B4722,"cubic")</f>
        <v>#NAME?</v>
      </c>
      <c r="O4722" s="153" t="e">
        <f t="shared" ca="1" si="590"/>
        <v>#NAME?</v>
      </c>
    </row>
    <row r="4723" spans="1:15">
      <c r="A4723">
        <v>4720</v>
      </c>
      <c r="B4723">
        <f t="shared" si="588"/>
        <v>18.88</v>
      </c>
      <c r="C4723" s="151" t="e">
        <f ca="1">+_xll.BInterpol(Boost!$R$6:$R$66,Boost!$AZ$6:$AZ$66,params!B4723,"cubic")</f>
        <v>#NAME?</v>
      </c>
      <c r="D4723" s="151" t="e">
        <f ca="1">+_xll.BInterpol(Boost!$R$6:$R$66,Boost!$AX$6:$AX$66,params!B4723,"cubic")</f>
        <v>#NAME?</v>
      </c>
      <c r="E4723" s="198" t="e">
        <f t="shared" ca="1" si="591"/>
        <v>#NAME?</v>
      </c>
      <c r="F4723" s="151" t="e">
        <f ca="1">+_xll.BInterpol(Boost!$R$6:$R$66,Boost!$AY$6:$AY$66,params!B4723,"cubic")</f>
        <v>#NAME?</v>
      </c>
      <c r="G4723" s="151" t="e">
        <f ca="1">_xll.BInterpol(cf!$A$2:$A$68,cf!$B$2:$B$68,params!B4723,"cubic")/100</f>
        <v>#NAME?</v>
      </c>
      <c r="H4723" s="199" t="e">
        <f t="shared" ca="1" si="592"/>
        <v>#NAME?</v>
      </c>
      <c r="I4723" s="152">
        <f t="shared" si="595"/>
        <v>0.26996782222452187</v>
      </c>
      <c r="J4723" s="152">
        <f t="shared" si="593"/>
        <v>4.8670434181441458E-5</v>
      </c>
      <c r="K4723" s="3" t="e">
        <f t="shared" ca="1" si="589"/>
        <v>#NAME?</v>
      </c>
      <c r="L4723" s="153" t="e">
        <f t="shared" ca="1" si="594"/>
        <v>#NAME?</v>
      </c>
      <c r="M4723" s="195" t="e">
        <f ca="1">_xll.BInterpol(cf!$A$2:$A$68,cf!$C$2:$C$68,params!B4723,"cubic")</f>
        <v>#NAME?</v>
      </c>
      <c r="N4723" s="195" t="e">
        <f ca="1">+_xll.BInterpol(#REF!,#REF!,params!B4723,"cubic")</f>
        <v>#NAME?</v>
      </c>
      <c r="O4723" s="153" t="e">
        <f t="shared" ca="1" si="590"/>
        <v>#NAME?</v>
      </c>
    </row>
    <row r="4724" spans="1:15">
      <c r="A4724">
        <v>4721</v>
      </c>
      <c r="B4724">
        <f t="shared" si="588"/>
        <v>18.884</v>
      </c>
      <c r="C4724" s="151" t="e">
        <f ca="1">+_xll.BInterpol(Boost!$R$6:$R$66,Boost!$AZ$6:$AZ$66,params!B4724,"cubic")</f>
        <v>#NAME?</v>
      </c>
      <c r="D4724" s="151" t="e">
        <f ca="1">+_xll.BInterpol(Boost!$R$6:$R$66,Boost!$AX$6:$AX$66,params!B4724,"cubic")</f>
        <v>#NAME?</v>
      </c>
      <c r="E4724" s="198" t="e">
        <f t="shared" ca="1" si="591"/>
        <v>#NAME?</v>
      </c>
      <c r="F4724" s="151" t="e">
        <f ca="1">+_xll.BInterpol(Boost!$R$6:$R$66,Boost!$AY$6:$AY$66,params!B4724,"cubic")</f>
        <v>#NAME?</v>
      </c>
      <c r="G4724" s="151" t="e">
        <f ca="1">_xll.BInterpol(cf!$A$2:$A$68,cf!$B$2:$B$68,params!B4724,"cubic")/100</f>
        <v>#NAME?</v>
      </c>
      <c r="H4724" s="199" t="e">
        <f t="shared" ca="1" si="592"/>
        <v>#NAME?</v>
      </c>
      <c r="I4724" s="152">
        <f t="shared" si="595"/>
        <v>0.27001648941411593</v>
      </c>
      <c r="J4724" s="152">
        <f t="shared" si="593"/>
        <v>4.8667189594064908E-5</v>
      </c>
      <c r="K4724" s="3" t="e">
        <f t="shared" ca="1" si="589"/>
        <v>#NAME?</v>
      </c>
      <c r="L4724" s="153" t="e">
        <f t="shared" ca="1" si="594"/>
        <v>#NAME?</v>
      </c>
      <c r="M4724" s="195" t="e">
        <f ca="1">_xll.BInterpol(cf!$A$2:$A$68,cf!$C$2:$C$68,params!B4724,"cubic")</f>
        <v>#NAME?</v>
      </c>
      <c r="N4724" s="195" t="e">
        <f ca="1">+_xll.BInterpol(#REF!,#REF!,params!B4724,"cubic")</f>
        <v>#NAME?</v>
      </c>
      <c r="O4724" s="153" t="e">
        <f t="shared" ca="1" si="590"/>
        <v>#NAME?</v>
      </c>
    </row>
    <row r="4725" spans="1:15">
      <c r="A4725">
        <v>4722</v>
      </c>
      <c r="B4725">
        <f t="shared" si="588"/>
        <v>18.888000000000002</v>
      </c>
      <c r="C4725" s="151" t="e">
        <f ca="1">+_xll.BInterpol(Boost!$R$6:$R$66,Boost!$AZ$6:$AZ$66,params!B4725,"cubic")</f>
        <v>#NAME?</v>
      </c>
      <c r="D4725" s="151" t="e">
        <f ca="1">+_xll.BInterpol(Boost!$R$6:$R$66,Boost!$AX$6:$AX$66,params!B4725,"cubic")</f>
        <v>#NAME?</v>
      </c>
      <c r="E4725" s="198" t="e">
        <f t="shared" ca="1" si="591"/>
        <v>#NAME?</v>
      </c>
      <c r="F4725" s="151" t="e">
        <f ca="1">+_xll.BInterpol(Boost!$R$6:$R$66,Boost!$AY$6:$AY$66,params!B4725,"cubic")</f>
        <v>#NAME?</v>
      </c>
      <c r="G4725" s="151" t="e">
        <f ca="1">_xll.BInterpol(cf!$A$2:$A$68,cf!$B$2:$B$68,params!B4725,"cubic")/100</f>
        <v>#NAME?</v>
      </c>
      <c r="H4725" s="199" t="e">
        <f t="shared" ca="1" si="592"/>
        <v>#NAME?</v>
      </c>
      <c r="I4725" s="152">
        <f t="shared" si="595"/>
        <v>0.27006515335933878</v>
      </c>
      <c r="J4725" s="152">
        <f t="shared" si="593"/>
        <v>4.8663945222848781E-5</v>
      </c>
      <c r="K4725" s="3" t="e">
        <f t="shared" ca="1" si="589"/>
        <v>#NAME?</v>
      </c>
      <c r="L4725" s="153" t="e">
        <f t="shared" ca="1" si="594"/>
        <v>#NAME?</v>
      </c>
      <c r="M4725" s="195" t="e">
        <f ca="1">_xll.BInterpol(cf!$A$2:$A$68,cf!$C$2:$C$68,params!B4725,"cubic")</f>
        <v>#NAME?</v>
      </c>
      <c r="N4725" s="195" t="e">
        <f ca="1">+_xll.BInterpol(#REF!,#REF!,params!B4725,"cubic")</f>
        <v>#NAME?</v>
      </c>
      <c r="O4725" s="153" t="e">
        <f t="shared" ca="1" si="590"/>
        <v>#NAME?</v>
      </c>
    </row>
    <row r="4726" spans="1:15">
      <c r="A4726">
        <v>4723</v>
      </c>
      <c r="B4726">
        <f t="shared" si="588"/>
        <v>18.891999999999999</v>
      </c>
      <c r="C4726" s="151" t="e">
        <f ca="1">+_xll.BInterpol(Boost!$R$6:$R$66,Boost!$AZ$6:$AZ$66,params!B4726,"cubic")</f>
        <v>#NAME?</v>
      </c>
      <c r="D4726" s="151" t="e">
        <f ca="1">+_xll.BInterpol(Boost!$R$6:$R$66,Boost!$AX$6:$AX$66,params!B4726,"cubic")</f>
        <v>#NAME?</v>
      </c>
      <c r="E4726" s="198" t="e">
        <f t="shared" ca="1" si="591"/>
        <v>#NAME?</v>
      </c>
      <c r="F4726" s="151" t="e">
        <f ca="1">+_xll.BInterpol(Boost!$R$6:$R$66,Boost!$AY$6:$AY$66,params!B4726,"cubic")</f>
        <v>#NAME?</v>
      </c>
      <c r="G4726" s="151" t="e">
        <f ca="1">_xll.BInterpol(cf!$A$2:$A$68,cf!$B$2:$B$68,params!B4726,"cubic")/100</f>
        <v>#NAME?</v>
      </c>
      <c r="H4726" s="199" t="e">
        <f t="shared" ca="1" si="592"/>
        <v>#NAME?</v>
      </c>
      <c r="I4726" s="152">
        <f t="shared" si="595"/>
        <v>0.2701138140604068</v>
      </c>
      <c r="J4726" s="152">
        <f t="shared" si="593"/>
        <v>4.8660701068015122E-5</v>
      </c>
      <c r="K4726" s="3" t="e">
        <f t="shared" ca="1" si="589"/>
        <v>#NAME?</v>
      </c>
      <c r="L4726" s="153" t="e">
        <f t="shared" ca="1" si="594"/>
        <v>#NAME?</v>
      </c>
      <c r="M4726" s="195" t="e">
        <f ca="1">_xll.BInterpol(cf!$A$2:$A$68,cf!$C$2:$C$68,params!B4726,"cubic")</f>
        <v>#NAME?</v>
      </c>
      <c r="N4726" s="195" t="e">
        <f ca="1">+_xll.BInterpol(#REF!,#REF!,params!B4726,"cubic")</f>
        <v>#NAME?</v>
      </c>
      <c r="O4726" s="153" t="e">
        <f t="shared" ca="1" si="590"/>
        <v>#NAME?</v>
      </c>
    </row>
    <row r="4727" spans="1:15">
      <c r="A4727">
        <v>4724</v>
      </c>
      <c r="B4727">
        <f t="shared" si="588"/>
        <v>18.896000000000001</v>
      </c>
      <c r="C4727" s="151" t="e">
        <f ca="1">+_xll.BInterpol(Boost!$R$6:$R$66,Boost!$AZ$6:$AZ$66,params!B4727,"cubic")</f>
        <v>#NAME?</v>
      </c>
      <c r="D4727" s="151" t="e">
        <f ca="1">+_xll.BInterpol(Boost!$R$6:$R$66,Boost!$AX$6:$AX$66,params!B4727,"cubic")</f>
        <v>#NAME?</v>
      </c>
      <c r="E4727" s="198" t="e">
        <f t="shared" ca="1" si="591"/>
        <v>#NAME?</v>
      </c>
      <c r="F4727" s="151" t="e">
        <f ca="1">+_xll.BInterpol(Boost!$R$6:$R$66,Boost!$AY$6:$AY$66,params!B4727,"cubic")</f>
        <v>#NAME?</v>
      </c>
      <c r="G4727" s="151" t="e">
        <f ca="1">_xll.BInterpol(cf!$A$2:$A$68,cf!$B$2:$B$68,params!B4727,"cubic")/100</f>
        <v>#NAME?</v>
      </c>
      <c r="H4727" s="199" t="e">
        <f t="shared" ca="1" si="592"/>
        <v>#NAME?</v>
      </c>
      <c r="I4727" s="152">
        <f t="shared" si="595"/>
        <v>0.27016247151753625</v>
      </c>
      <c r="J4727" s="152">
        <f t="shared" si="593"/>
        <v>4.8657457129452908E-5</v>
      </c>
      <c r="K4727" s="3" t="e">
        <f t="shared" ca="1" si="589"/>
        <v>#NAME?</v>
      </c>
      <c r="L4727" s="153" t="e">
        <f t="shared" ca="1" si="594"/>
        <v>#NAME?</v>
      </c>
      <c r="M4727" s="195" t="e">
        <f ca="1">_xll.BInterpol(cf!$A$2:$A$68,cf!$C$2:$C$68,params!B4727,"cubic")</f>
        <v>#NAME?</v>
      </c>
      <c r="N4727" s="195" t="e">
        <f ca="1">+_xll.BInterpol(#REF!,#REF!,params!B4727,"cubic")</f>
        <v>#NAME?</v>
      </c>
      <c r="O4727" s="153" t="e">
        <f t="shared" ca="1" si="590"/>
        <v>#NAME?</v>
      </c>
    </row>
    <row r="4728" spans="1:15">
      <c r="A4728">
        <v>4725</v>
      </c>
      <c r="B4728">
        <f t="shared" si="588"/>
        <v>18.899999999999999</v>
      </c>
      <c r="C4728" s="151" t="e">
        <f ca="1">+_xll.BInterpol(Boost!$R$6:$R$66,Boost!$AZ$6:$AZ$66,params!B4728,"cubic")</f>
        <v>#NAME?</v>
      </c>
      <c r="D4728" s="151" t="e">
        <f ca="1">+_xll.BInterpol(Boost!$R$6:$R$66,Boost!$AX$6:$AX$66,params!B4728,"cubic")</f>
        <v>#NAME?</v>
      </c>
      <c r="E4728" s="198" t="e">
        <f t="shared" ca="1" si="591"/>
        <v>#NAME?</v>
      </c>
      <c r="F4728" s="151" t="e">
        <f ca="1">+_xll.BInterpol(Boost!$R$6:$R$66,Boost!$AY$6:$AY$66,params!B4728,"cubic")</f>
        <v>#NAME?</v>
      </c>
      <c r="G4728" s="151" t="e">
        <f ca="1">_xll.BInterpol(cf!$A$2:$A$68,cf!$B$2:$B$68,params!B4728,"cubic")/100</f>
        <v>#NAME?</v>
      </c>
      <c r="H4728" s="199" t="e">
        <f t="shared" ca="1" si="592"/>
        <v>#NAME?</v>
      </c>
      <c r="I4728" s="152">
        <f t="shared" si="595"/>
        <v>0.27021112573094319</v>
      </c>
      <c r="J4728" s="152">
        <f t="shared" si="593"/>
        <v>4.8654213406940094E-5</v>
      </c>
      <c r="K4728" s="3" t="e">
        <f t="shared" ca="1" si="589"/>
        <v>#NAME?</v>
      </c>
      <c r="L4728" s="153" t="e">
        <f t="shared" ca="1" si="594"/>
        <v>#NAME?</v>
      </c>
      <c r="M4728" s="195" t="e">
        <f ca="1">_xll.BInterpol(cf!$A$2:$A$68,cf!$C$2:$C$68,params!B4728,"cubic")</f>
        <v>#NAME?</v>
      </c>
      <c r="N4728" s="195" t="e">
        <f ca="1">+_xll.BInterpol(#REF!,#REF!,params!B4728,"cubic")</f>
        <v>#NAME?</v>
      </c>
      <c r="O4728" s="153" t="e">
        <f t="shared" ca="1" si="590"/>
        <v>#NAME?</v>
      </c>
    </row>
    <row r="4729" spans="1:15">
      <c r="A4729">
        <v>4726</v>
      </c>
      <c r="B4729">
        <f t="shared" si="588"/>
        <v>18.904</v>
      </c>
      <c r="C4729" s="151" t="e">
        <f ca="1">+_xll.BInterpol(Boost!$R$6:$R$66,Boost!$AZ$6:$AZ$66,params!B4729,"cubic")</f>
        <v>#NAME?</v>
      </c>
      <c r="D4729" s="151" t="e">
        <f ca="1">+_xll.BInterpol(Boost!$R$6:$R$66,Boost!$AX$6:$AX$66,params!B4729,"cubic")</f>
        <v>#NAME?</v>
      </c>
      <c r="E4729" s="198" t="e">
        <f t="shared" ca="1" si="591"/>
        <v>#NAME?</v>
      </c>
      <c r="F4729" s="151" t="e">
        <f ca="1">+_xll.BInterpol(Boost!$R$6:$R$66,Boost!$AY$6:$AY$66,params!B4729,"cubic")</f>
        <v>#NAME?</v>
      </c>
      <c r="G4729" s="151" t="e">
        <f ca="1">_xll.BInterpol(cf!$A$2:$A$68,cf!$B$2:$B$68,params!B4729,"cubic")/100</f>
        <v>#NAME?</v>
      </c>
      <c r="H4729" s="199" t="e">
        <f t="shared" ca="1" si="592"/>
        <v>#NAME?</v>
      </c>
      <c r="I4729" s="152">
        <f t="shared" si="595"/>
        <v>0.27025977670084411</v>
      </c>
      <c r="J4729" s="152">
        <f t="shared" si="593"/>
        <v>4.8650969900920771E-5</v>
      </c>
      <c r="K4729" s="3" t="e">
        <f t="shared" ca="1" si="589"/>
        <v>#NAME?</v>
      </c>
      <c r="L4729" s="153" t="e">
        <f t="shared" ca="1" si="594"/>
        <v>#NAME?</v>
      </c>
      <c r="M4729" s="195" t="e">
        <f ca="1">_xll.BInterpol(cf!$A$2:$A$68,cf!$C$2:$C$68,params!B4729,"cubic")</f>
        <v>#NAME?</v>
      </c>
      <c r="N4729" s="195" t="e">
        <f ca="1">+_xll.BInterpol(#REF!,#REF!,params!B4729,"cubic")</f>
        <v>#NAME?</v>
      </c>
      <c r="O4729" s="153" t="e">
        <f t="shared" ca="1" si="590"/>
        <v>#NAME?</v>
      </c>
    </row>
    <row r="4730" spans="1:15">
      <c r="A4730">
        <v>4727</v>
      </c>
      <c r="B4730">
        <f t="shared" si="588"/>
        <v>18.908000000000001</v>
      </c>
      <c r="C4730" s="151" t="e">
        <f ca="1">+_xll.BInterpol(Boost!$R$6:$R$66,Boost!$AZ$6:$AZ$66,params!B4730,"cubic")</f>
        <v>#NAME?</v>
      </c>
      <c r="D4730" s="151" t="e">
        <f ca="1">+_xll.BInterpol(Boost!$R$6:$R$66,Boost!$AX$6:$AX$66,params!B4730,"cubic")</f>
        <v>#NAME?</v>
      </c>
      <c r="E4730" s="198" t="e">
        <f t="shared" ca="1" si="591"/>
        <v>#NAME?</v>
      </c>
      <c r="F4730" s="151" t="e">
        <f ca="1">+_xll.BInterpol(Boost!$R$6:$R$66,Boost!$AY$6:$AY$66,params!B4730,"cubic")</f>
        <v>#NAME?</v>
      </c>
      <c r="G4730" s="151" t="e">
        <f ca="1">_xll.BInterpol(cf!$A$2:$A$68,cf!$B$2:$B$68,params!B4730,"cubic")/100</f>
        <v>#NAME?</v>
      </c>
      <c r="H4730" s="199" t="e">
        <f t="shared" ca="1" si="592"/>
        <v>#NAME?</v>
      </c>
      <c r="I4730" s="152">
        <f t="shared" si="595"/>
        <v>0.27030842442745517</v>
      </c>
      <c r="J4730" s="152">
        <f t="shared" si="593"/>
        <v>4.864772661106187E-5</v>
      </c>
      <c r="K4730" s="3" t="e">
        <f t="shared" ca="1" si="589"/>
        <v>#NAME?</v>
      </c>
      <c r="L4730" s="153" t="e">
        <f t="shared" ca="1" si="594"/>
        <v>#NAME?</v>
      </c>
      <c r="M4730" s="195" t="e">
        <f ca="1">_xll.BInterpol(cf!$A$2:$A$68,cf!$C$2:$C$68,params!B4730,"cubic")</f>
        <v>#NAME?</v>
      </c>
      <c r="N4730" s="195" t="e">
        <f ca="1">+_xll.BInterpol(#REF!,#REF!,params!B4730,"cubic")</f>
        <v>#NAME?</v>
      </c>
      <c r="O4730" s="153" t="e">
        <f t="shared" ca="1" si="590"/>
        <v>#NAME?</v>
      </c>
    </row>
    <row r="4731" spans="1:15">
      <c r="A4731">
        <v>4728</v>
      </c>
      <c r="B4731">
        <f t="shared" si="588"/>
        <v>18.911999999999999</v>
      </c>
      <c r="C4731" s="151" t="e">
        <f ca="1">+_xll.BInterpol(Boost!$R$6:$R$66,Boost!$AZ$6:$AZ$66,params!B4731,"cubic")</f>
        <v>#NAME?</v>
      </c>
      <c r="D4731" s="151" t="e">
        <f ca="1">+_xll.BInterpol(Boost!$R$6:$R$66,Boost!$AX$6:$AX$66,params!B4731,"cubic")</f>
        <v>#NAME?</v>
      </c>
      <c r="E4731" s="198" t="e">
        <f t="shared" ca="1" si="591"/>
        <v>#NAME?</v>
      </c>
      <c r="F4731" s="151" t="e">
        <f ca="1">+_xll.BInterpol(Boost!$R$6:$R$66,Boost!$AY$6:$AY$66,params!B4731,"cubic")</f>
        <v>#NAME?</v>
      </c>
      <c r="G4731" s="151" t="e">
        <f ca="1">_xll.BInterpol(cf!$A$2:$A$68,cf!$B$2:$B$68,params!B4731,"cubic")/100</f>
        <v>#NAME?</v>
      </c>
      <c r="H4731" s="199" t="e">
        <f t="shared" ca="1" si="592"/>
        <v>#NAME?</v>
      </c>
      <c r="I4731" s="152">
        <f t="shared" si="595"/>
        <v>0.27035706891099254</v>
      </c>
      <c r="J4731" s="152">
        <f t="shared" si="593"/>
        <v>4.8644483537363392E-5</v>
      </c>
      <c r="K4731" s="3" t="e">
        <f t="shared" ca="1" si="589"/>
        <v>#NAME?</v>
      </c>
      <c r="L4731" s="153" t="e">
        <f t="shared" ca="1" si="594"/>
        <v>#NAME?</v>
      </c>
      <c r="M4731" s="195" t="e">
        <f ca="1">_xll.BInterpol(cf!$A$2:$A$68,cf!$C$2:$C$68,params!B4731,"cubic")</f>
        <v>#NAME?</v>
      </c>
      <c r="N4731" s="195" t="e">
        <f ca="1">+_xll.BInterpol(#REF!,#REF!,params!B4731,"cubic")</f>
        <v>#NAME?</v>
      </c>
      <c r="O4731" s="153" t="e">
        <f t="shared" ca="1" si="590"/>
        <v>#NAME?</v>
      </c>
    </row>
    <row r="4732" spans="1:15">
      <c r="A4732">
        <v>4729</v>
      </c>
      <c r="B4732">
        <f t="shared" si="588"/>
        <v>18.916</v>
      </c>
      <c r="C4732" s="151" t="e">
        <f ca="1">+_xll.BInterpol(Boost!$R$6:$R$66,Boost!$AZ$6:$AZ$66,params!B4732,"cubic")</f>
        <v>#NAME?</v>
      </c>
      <c r="D4732" s="151" t="e">
        <f ca="1">+_xll.BInterpol(Boost!$R$6:$R$66,Boost!$AX$6:$AX$66,params!B4732,"cubic")</f>
        <v>#NAME?</v>
      </c>
      <c r="E4732" s="198" t="e">
        <f t="shared" ca="1" si="591"/>
        <v>#NAME?</v>
      </c>
      <c r="F4732" s="151" t="e">
        <f ca="1">+_xll.BInterpol(Boost!$R$6:$R$66,Boost!$AY$6:$AY$66,params!B4732,"cubic")</f>
        <v>#NAME?</v>
      </c>
      <c r="G4732" s="151" t="e">
        <f ca="1">_xll.BInterpol(cf!$A$2:$A$68,cf!$B$2:$B$68,params!B4732,"cubic")/100</f>
        <v>#NAME?</v>
      </c>
      <c r="H4732" s="199" t="e">
        <f t="shared" ca="1" si="592"/>
        <v>#NAME?</v>
      </c>
      <c r="I4732" s="152">
        <f t="shared" si="595"/>
        <v>0.27040571015167247</v>
      </c>
      <c r="J4732" s="152">
        <f t="shared" si="593"/>
        <v>4.8641240679936359E-5</v>
      </c>
      <c r="K4732" s="3" t="e">
        <f t="shared" ca="1" si="589"/>
        <v>#NAME?</v>
      </c>
      <c r="L4732" s="153" t="e">
        <f t="shared" ca="1" si="594"/>
        <v>#NAME?</v>
      </c>
      <c r="M4732" s="195" t="e">
        <f ca="1">_xll.BInterpol(cf!$A$2:$A$68,cf!$C$2:$C$68,params!B4732,"cubic")</f>
        <v>#NAME?</v>
      </c>
      <c r="N4732" s="195" t="e">
        <f ca="1">+_xll.BInterpol(#REF!,#REF!,params!B4732,"cubic")</f>
        <v>#NAME?</v>
      </c>
      <c r="O4732" s="153" t="e">
        <f t="shared" ca="1" si="590"/>
        <v>#NAME?</v>
      </c>
    </row>
    <row r="4733" spans="1:15">
      <c r="A4733">
        <v>4730</v>
      </c>
      <c r="B4733">
        <f t="shared" si="588"/>
        <v>18.920000000000002</v>
      </c>
      <c r="C4733" s="151" t="e">
        <f ca="1">+_xll.BInterpol(Boost!$R$6:$R$66,Boost!$AZ$6:$AZ$66,params!B4733,"cubic")</f>
        <v>#NAME?</v>
      </c>
      <c r="D4733" s="151" t="e">
        <f ca="1">+_xll.BInterpol(Boost!$R$6:$R$66,Boost!$AX$6:$AX$66,params!B4733,"cubic")</f>
        <v>#NAME?</v>
      </c>
      <c r="E4733" s="198" t="e">
        <f t="shared" ca="1" si="591"/>
        <v>#NAME?</v>
      </c>
      <c r="F4733" s="151" t="e">
        <f ca="1">+_xll.BInterpol(Boost!$R$6:$R$66,Boost!$AY$6:$AY$66,params!B4733,"cubic")</f>
        <v>#NAME?</v>
      </c>
      <c r="G4733" s="151" t="e">
        <f ca="1">_xll.BInterpol(cf!$A$2:$A$68,cf!$B$2:$B$68,params!B4733,"cubic")/100</f>
        <v>#NAME?</v>
      </c>
      <c r="H4733" s="199" t="e">
        <f t="shared" ca="1" si="592"/>
        <v>#NAME?</v>
      </c>
      <c r="I4733" s="152">
        <f t="shared" si="595"/>
        <v>0.27045434814971114</v>
      </c>
      <c r="J4733" s="152">
        <f t="shared" si="593"/>
        <v>4.863799803866975E-5</v>
      </c>
      <c r="K4733" s="3" t="e">
        <f t="shared" ca="1" si="589"/>
        <v>#NAME?</v>
      </c>
      <c r="L4733" s="153" t="e">
        <f t="shared" ca="1" si="594"/>
        <v>#NAME?</v>
      </c>
      <c r="M4733" s="195" t="e">
        <f ca="1">_xll.BInterpol(cf!$A$2:$A$68,cf!$C$2:$C$68,params!B4733,"cubic")</f>
        <v>#NAME?</v>
      </c>
      <c r="N4733" s="195" t="e">
        <f ca="1">+_xll.BInterpol(#REF!,#REF!,params!B4733,"cubic")</f>
        <v>#NAME?</v>
      </c>
      <c r="O4733" s="153" t="e">
        <f t="shared" ca="1" si="590"/>
        <v>#NAME?</v>
      </c>
    </row>
    <row r="4734" spans="1:15">
      <c r="A4734">
        <v>4731</v>
      </c>
      <c r="B4734">
        <f t="shared" si="588"/>
        <v>18.923999999999999</v>
      </c>
      <c r="C4734" s="151" t="e">
        <f ca="1">+_xll.BInterpol(Boost!$R$6:$R$66,Boost!$AZ$6:$AZ$66,params!B4734,"cubic")</f>
        <v>#NAME?</v>
      </c>
      <c r="D4734" s="151" t="e">
        <f ca="1">+_xll.BInterpol(Boost!$R$6:$R$66,Boost!$AX$6:$AX$66,params!B4734,"cubic")</f>
        <v>#NAME?</v>
      </c>
      <c r="E4734" s="198" t="e">
        <f t="shared" ca="1" si="591"/>
        <v>#NAME?</v>
      </c>
      <c r="F4734" s="151" t="e">
        <f ca="1">+_xll.BInterpol(Boost!$R$6:$R$66,Boost!$AY$6:$AY$66,params!B4734,"cubic")</f>
        <v>#NAME?</v>
      </c>
      <c r="G4734" s="151" t="e">
        <f ca="1">_xll.BInterpol(cf!$A$2:$A$68,cf!$B$2:$B$68,params!B4734,"cubic")/100</f>
        <v>#NAME?</v>
      </c>
      <c r="H4734" s="199" t="e">
        <f t="shared" ca="1" si="592"/>
        <v>#NAME?</v>
      </c>
      <c r="I4734" s="152">
        <f t="shared" si="595"/>
        <v>0.27050298290532448</v>
      </c>
      <c r="J4734" s="152">
        <f t="shared" si="593"/>
        <v>4.8634755613341518E-5</v>
      </c>
      <c r="K4734" s="3" t="e">
        <f t="shared" ca="1" si="589"/>
        <v>#NAME?</v>
      </c>
      <c r="L4734" s="153" t="e">
        <f t="shared" ca="1" si="594"/>
        <v>#NAME?</v>
      </c>
      <c r="M4734" s="195" t="e">
        <f ca="1">_xll.BInterpol(cf!$A$2:$A$68,cf!$C$2:$C$68,params!B4734,"cubic")</f>
        <v>#NAME?</v>
      </c>
      <c r="N4734" s="195" t="e">
        <f ca="1">+_xll.BInterpol(#REF!,#REF!,params!B4734,"cubic")</f>
        <v>#NAME?</v>
      </c>
      <c r="O4734" s="153" t="e">
        <f t="shared" ca="1" si="590"/>
        <v>#NAME?</v>
      </c>
    </row>
    <row r="4735" spans="1:15">
      <c r="A4735">
        <v>4732</v>
      </c>
      <c r="B4735">
        <f t="shared" si="588"/>
        <v>18.928000000000001</v>
      </c>
      <c r="C4735" s="151" t="e">
        <f ca="1">+_xll.BInterpol(Boost!$R$6:$R$66,Boost!$AZ$6:$AZ$66,params!B4735,"cubic")</f>
        <v>#NAME?</v>
      </c>
      <c r="D4735" s="151" t="e">
        <f ca="1">+_xll.BInterpol(Boost!$R$6:$R$66,Boost!$AX$6:$AX$66,params!B4735,"cubic")</f>
        <v>#NAME?</v>
      </c>
      <c r="E4735" s="198" t="e">
        <f t="shared" ca="1" si="591"/>
        <v>#NAME?</v>
      </c>
      <c r="F4735" s="151" t="e">
        <f ca="1">+_xll.BInterpol(Boost!$R$6:$R$66,Boost!$AY$6:$AY$66,params!B4735,"cubic")</f>
        <v>#NAME?</v>
      </c>
      <c r="G4735" s="151" t="e">
        <f ca="1">_xll.BInterpol(cf!$A$2:$A$68,cf!$B$2:$B$68,params!B4735,"cubic")/100</f>
        <v>#NAME?</v>
      </c>
      <c r="H4735" s="199" t="e">
        <f t="shared" ca="1" si="592"/>
        <v>#NAME?</v>
      </c>
      <c r="I4735" s="152">
        <f t="shared" si="595"/>
        <v>0.27055161441872899</v>
      </c>
      <c r="J4735" s="152">
        <f t="shared" si="593"/>
        <v>4.8631513404506777E-5</v>
      </c>
      <c r="K4735" s="3" t="e">
        <f t="shared" ca="1" si="589"/>
        <v>#NAME?</v>
      </c>
      <c r="L4735" s="153" t="e">
        <f t="shared" ca="1" si="594"/>
        <v>#NAME?</v>
      </c>
      <c r="M4735" s="195" t="e">
        <f ca="1">_xll.BInterpol(cf!$A$2:$A$68,cf!$C$2:$C$68,params!B4735,"cubic")</f>
        <v>#NAME?</v>
      </c>
      <c r="N4735" s="195" t="e">
        <f ca="1">+_xll.BInterpol(#REF!,#REF!,params!B4735,"cubic")</f>
        <v>#NAME?</v>
      </c>
      <c r="O4735" s="153" t="e">
        <f t="shared" ca="1" si="590"/>
        <v>#NAME?</v>
      </c>
    </row>
    <row r="4736" spans="1:15">
      <c r="A4736">
        <v>4733</v>
      </c>
      <c r="B4736">
        <f t="shared" si="588"/>
        <v>18.931999999999999</v>
      </c>
      <c r="C4736" s="151" t="e">
        <f ca="1">+_xll.BInterpol(Boost!$R$6:$R$66,Boost!$AZ$6:$AZ$66,params!B4736,"cubic")</f>
        <v>#NAME?</v>
      </c>
      <c r="D4736" s="151" t="e">
        <f ca="1">+_xll.BInterpol(Boost!$R$6:$R$66,Boost!$AX$6:$AX$66,params!B4736,"cubic")</f>
        <v>#NAME?</v>
      </c>
      <c r="E4736" s="198" t="e">
        <f t="shared" ca="1" si="591"/>
        <v>#NAME?</v>
      </c>
      <c r="F4736" s="151" t="e">
        <f ca="1">+_xll.BInterpol(Boost!$R$6:$R$66,Boost!$AY$6:$AY$66,params!B4736,"cubic")</f>
        <v>#NAME?</v>
      </c>
      <c r="G4736" s="151" t="e">
        <f ca="1">_xll.BInterpol(cf!$A$2:$A$68,cf!$B$2:$B$68,params!B4736,"cubic")/100</f>
        <v>#NAME?</v>
      </c>
      <c r="H4736" s="199" t="e">
        <f t="shared" ca="1" si="592"/>
        <v>#NAME?</v>
      </c>
      <c r="I4736" s="152">
        <f t="shared" si="595"/>
        <v>0.27060024269014071</v>
      </c>
      <c r="J4736" s="152">
        <f t="shared" si="593"/>
        <v>4.8628271411721435E-5</v>
      </c>
      <c r="K4736" s="3" t="e">
        <f t="shared" ca="1" si="589"/>
        <v>#NAME?</v>
      </c>
      <c r="L4736" s="153" t="e">
        <f t="shared" ca="1" si="594"/>
        <v>#NAME?</v>
      </c>
      <c r="M4736" s="195" t="e">
        <f ca="1">_xll.BInterpol(cf!$A$2:$A$68,cf!$C$2:$C$68,params!B4736,"cubic")</f>
        <v>#NAME?</v>
      </c>
      <c r="N4736" s="195" t="e">
        <f ca="1">+_xll.BInterpol(#REF!,#REF!,params!B4736,"cubic")</f>
        <v>#NAME?</v>
      </c>
      <c r="O4736" s="153" t="e">
        <f t="shared" ca="1" si="590"/>
        <v>#NAME?</v>
      </c>
    </row>
    <row r="4737" spans="1:15">
      <c r="A4737">
        <v>4734</v>
      </c>
      <c r="B4737">
        <f t="shared" si="588"/>
        <v>18.936</v>
      </c>
      <c r="C4737" s="151" t="e">
        <f ca="1">+_xll.BInterpol(Boost!$R$6:$R$66,Boost!$AZ$6:$AZ$66,params!B4737,"cubic")</f>
        <v>#NAME?</v>
      </c>
      <c r="D4737" s="151" t="e">
        <f ca="1">+_xll.BInterpol(Boost!$R$6:$R$66,Boost!$AX$6:$AX$66,params!B4737,"cubic")</f>
        <v>#NAME?</v>
      </c>
      <c r="E4737" s="198" t="e">
        <f t="shared" ca="1" si="591"/>
        <v>#NAME?</v>
      </c>
      <c r="F4737" s="151" t="e">
        <f ca="1">+_xll.BInterpol(Boost!$R$6:$R$66,Boost!$AY$6:$AY$66,params!B4737,"cubic")</f>
        <v>#NAME?</v>
      </c>
      <c r="G4737" s="151" t="e">
        <f ca="1">_xll.BInterpol(cf!$A$2:$A$68,cf!$B$2:$B$68,params!B4737,"cubic")/100</f>
        <v>#NAME?</v>
      </c>
      <c r="H4737" s="199" t="e">
        <f t="shared" ca="1" si="592"/>
        <v>#NAME?</v>
      </c>
      <c r="I4737" s="152">
        <f t="shared" si="595"/>
        <v>0.2706488677197757</v>
      </c>
      <c r="J4737" s="152">
        <f t="shared" si="593"/>
        <v>4.8625029634985495E-5</v>
      </c>
      <c r="K4737" s="3" t="e">
        <f t="shared" ca="1" si="589"/>
        <v>#NAME?</v>
      </c>
      <c r="L4737" s="153" t="e">
        <f t="shared" ca="1" si="594"/>
        <v>#NAME?</v>
      </c>
      <c r="M4737" s="195" t="e">
        <f ca="1">_xll.BInterpol(cf!$A$2:$A$68,cf!$C$2:$C$68,params!B4737,"cubic")</f>
        <v>#NAME?</v>
      </c>
      <c r="N4737" s="195" t="e">
        <f ca="1">+_xll.BInterpol(#REF!,#REF!,params!B4737,"cubic")</f>
        <v>#NAME?</v>
      </c>
      <c r="O4737" s="153" t="e">
        <f t="shared" ca="1" si="590"/>
        <v>#NAME?</v>
      </c>
    </row>
    <row r="4738" spans="1:15">
      <c r="A4738">
        <v>4735</v>
      </c>
      <c r="B4738">
        <f t="shared" si="588"/>
        <v>18.940000000000001</v>
      </c>
      <c r="C4738" s="151" t="e">
        <f ca="1">+_xll.BInterpol(Boost!$R$6:$R$66,Boost!$AZ$6:$AZ$66,params!B4738,"cubic")</f>
        <v>#NAME?</v>
      </c>
      <c r="D4738" s="151" t="e">
        <f ca="1">+_xll.BInterpol(Boost!$R$6:$R$66,Boost!$AX$6:$AX$66,params!B4738,"cubic")</f>
        <v>#NAME?</v>
      </c>
      <c r="E4738" s="198" t="e">
        <f t="shared" ca="1" si="591"/>
        <v>#NAME?</v>
      </c>
      <c r="F4738" s="151" t="e">
        <f ca="1">+_xll.BInterpol(Boost!$R$6:$R$66,Boost!$AY$6:$AY$66,params!B4738,"cubic")</f>
        <v>#NAME?</v>
      </c>
      <c r="G4738" s="151" t="e">
        <f ca="1">_xll.BInterpol(cf!$A$2:$A$68,cf!$B$2:$B$68,params!B4738,"cubic")/100</f>
        <v>#NAME?</v>
      </c>
      <c r="H4738" s="199" t="e">
        <f t="shared" ca="1" si="592"/>
        <v>#NAME?</v>
      </c>
      <c r="I4738" s="152">
        <f t="shared" si="595"/>
        <v>0.27069748950785011</v>
      </c>
      <c r="J4738" s="152">
        <f t="shared" si="593"/>
        <v>4.8621788074409977E-5</v>
      </c>
      <c r="K4738" s="3" t="e">
        <f t="shared" ca="1" si="589"/>
        <v>#NAME?</v>
      </c>
      <c r="L4738" s="153" t="e">
        <f t="shared" ca="1" si="594"/>
        <v>#NAME?</v>
      </c>
      <c r="M4738" s="195" t="e">
        <f ca="1">_xll.BInterpol(cf!$A$2:$A$68,cf!$C$2:$C$68,params!B4738,"cubic")</f>
        <v>#NAME?</v>
      </c>
      <c r="N4738" s="195" t="e">
        <f ca="1">+_xll.BInterpol(#REF!,#REF!,params!B4738,"cubic")</f>
        <v>#NAME?</v>
      </c>
      <c r="O4738" s="153" t="e">
        <f t="shared" ca="1" si="590"/>
        <v>#NAME?</v>
      </c>
    </row>
    <row r="4739" spans="1:15">
      <c r="A4739">
        <v>4736</v>
      </c>
      <c r="B4739">
        <f t="shared" si="588"/>
        <v>18.943999999999999</v>
      </c>
      <c r="C4739" s="151" t="e">
        <f ca="1">+_xll.BInterpol(Boost!$R$6:$R$66,Boost!$AZ$6:$AZ$66,params!B4739,"cubic")</f>
        <v>#NAME?</v>
      </c>
      <c r="D4739" s="151" t="e">
        <f ca="1">+_xll.BInterpol(Boost!$R$6:$R$66,Boost!$AX$6:$AX$66,params!B4739,"cubic")</f>
        <v>#NAME?</v>
      </c>
      <c r="E4739" s="198" t="e">
        <f t="shared" ca="1" si="591"/>
        <v>#NAME?</v>
      </c>
      <c r="F4739" s="151" t="e">
        <f ca="1">+_xll.BInterpol(Boost!$R$6:$R$66,Boost!$AY$6:$AY$66,params!B4739,"cubic")</f>
        <v>#NAME?</v>
      </c>
      <c r="G4739" s="151" t="e">
        <f ca="1">_xll.BInterpol(cf!$A$2:$A$68,cf!$B$2:$B$68,params!B4739,"cubic")/100</f>
        <v>#NAME?</v>
      </c>
      <c r="H4739" s="199" t="e">
        <f t="shared" ca="1" si="592"/>
        <v>#NAME?</v>
      </c>
      <c r="I4739" s="152">
        <f t="shared" si="595"/>
        <v>0.2707461080545801</v>
      </c>
      <c r="J4739" s="152">
        <f t="shared" si="593"/>
        <v>4.8618546729994883E-5</v>
      </c>
      <c r="K4739" s="3" t="e">
        <f t="shared" ca="1" si="589"/>
        <v>#NAME?</v>
      </c>
      <c r="L4739" s="153" t="e">
        <f t="shared" ca="1" si="594"/>
        <v>#NAME?</v>
      </c>
      <c r="M4739" s="195" t="e">
        <f ca="1">_xll.BInterpol(cf!$A$2:$A$68,cf!$C$2:$C$68,params!B4739,"cubic")</f>
        <v>#NAME?</v>
      </c>
      <c r="N4739" s="195" t="e">
        <f ca="1">+_xll.BInterpol(#REF!,#REF!,params!B4739,"cubic")</f>
        <v>#NAME?</v>
      </c>
      <c r="O4739" s="153" t="e">
        <f t="shared" ca="1" si="590"/>
        <v>#NAME?</v>
      </c>
    </row>
    <row r="4740" spans="1:15">
      <c r="A4740">
        <v>4737</v>
      </c>
      <c r="B4740">
        <f t="shared" ref="B4740:B4803" si="596">+A4740/250</f>
        <v>18.948</v>
      </c>
      <c r="C4740" s="151" t="e">
        <f ca="1">+_xll.BInterpol(Boost!$R$6:$R$66,Boost!$AZ$6:$AZ$66,params!B4740,"cubic")</f>
        <v>#NAME?</v>
      </c>
      <c r="D4740" s="151" t="e">
        <f ca="1">+_xll.BInterpol(Boost!$R$6:$R$66,Boost!$AX$6:$AX$66,params!B4740,"cubic")</f>
        <v>#NAME?</v>
      </c>
      <c r="E4740" s="198" t="e">
        <f t="shared" ca="1" si="591"/>
        <v>#NAME?</v>
      </c>
      <c r="F4740" s="151" t="e">
        <f ca="1">+_xll.BInterpol(Boost!$R$6:$R$66,Boost!$AY$6:$AY$66,params!B4740,"cubic")</f>
        <v>#NAME?</v>
      </c>
      <c r="G4740" s="151" t="e">
        <f ca="1">_xll.BInterpol(cf!$A$2:$A$68,cf!$B$2:$B$68,params!B4740,"cubic")/100</f>
        <v>#NAME?</v>
      </c>
      <c r="H4740" s="199" t="e">
        <f t="shared" ca="1" si="592"/>
        <v>#NAME?</v>
      </c>
      <c r="I4740" s="152">
        <f t="shared" si="595"/>
        <v>0.27079472336018151</v>
      </c>
      <c r="J4740" s="152">
        <f t="shared" si="593"/>
        <v>4.8615305601407144E-5</v>
      </c>
      <c r="K4740" s="3" t="e">
        <f t="shared" ref="K4740:K4803" ca="1" si="597">+EXP(H4740*-B4740)</f>
        <v>#NAME?</v>
      </c>
      <c r="L4740" s="153" t="e">
        <f t="shared" ca="1" si="594"/>
        <v>#NAME?</v>
      </c>
      <c r="M4740" s="195" t="e">
        <f ca="1">_xll.BInterpol(cf!$A$2:$A$68,cf!$C$2:$C$68,params!B4740,"cubic")</f>
        <v>#NAME?</v>
      </c>
      <c r="N4740" s="195" t="e">
        <f ca="1">+_xll.BInterpol(#REF!,#REF!,params!B4740,"cubic")</f>
        <v>#NAME?</v>
      </c>
      <c r="O4740" s="153" t="e">
        <f t="shared" ref="O4740:O4803" ca="1" si="598">+EXP(-B4741*E4741)-EXP(-B4740*E4740)</f>
        <v>#NAME?</v>
      </c>
    </row>
    <row r="4741" spans="1:15">
      <c r="A4741">
        <v>4738</v>
      </c>
      <c r="B4741">
        <f t="shared" si="596"/>
        <v>18.952000000000002</v>
      </c>
      <c r="C4741" s="151" t="e">
        <f ca="1">+_xll.BInterpol(Boost!$R$6:$R$66,Boost!$AZ$6:$AZ$66,params!B4741,"cubic")</f>
        <v>#NAME?</v>
      </c>
      <c r="D4741" s="151" t="e">
        <f ca="1">+_xll.BInterpol(Boost!$R$6:$R$66,Boost!$AX$6:$AX$66,params!B4741,"cubic")</f>
        <v>#NAME?</v>
      </c>
      <c r="E4741" s="198" t="e">
        <f t="shared" ref="E4741:E4804" ca="1" si="599">-((1+C4741*B4741)/(1+C4740*B4740)-1)/(B4741-B4740)+((1+F4741*B4741)/(1+F4740*B4740)-1)/(B4741-B4740)</f>
        <v>#NAME?</v>
      </c>
      <c r="F4741" s="151" t="e">
        <f ca="1">+_xll.BInterpol(Boost!$R$6:$R$66,Boost!$AY$6:$AY$66,params!B4741,"cubic")</f>
        <v>#NAME?</v>
      </c>
      <c r="G4741" s="151" t="e">
        <f ca="1">_xll.BInterpol(cf!$A$2:$A$68,cf!$B$2:$B$68,params!B4741,"cubic")/100</f>
        <v>#NAME?</v>
      </c>
      <c r="H4741" s="199" t="e">
        <f t="shared" ref="H4741:H4804" ca="1" si="600">-((1+F4741*B4741)/(1+F4740*B4740)-1)/(B4741-B4740)+((1+G4741*B4741)/(1+G4740*B4740)-1)/(B4741-B4740)</f>
        <v>#NAME?</v>
      </c>
      <c r="I4741" s="152">
        <f t="shared" si="595"/>
        <v>0.27084333542487071</v>
      </c>
      <c r="J4741" s="152">
        <f t="shared" ref="J4741:J4804" si="601">+I4741-I4740</f>
        <v>4.8612064689201873E-5</v>
      </c>
      <c r="K4741" s="3" t="e">
        <f t="shared" ca="1" si="597"/>
        <v>#NAME?</v>
      </c>
      <c r="L4741" s="153" t="e">
        <f t="shared" ref="L4741:L4804" ca="1" si="602">+K4742-K4741</f>
        <v>#NAME?</v>
      </c>
      <c r="M4741" s="195" t="e">
        <f ca="1">_xll.BInterpol(cf!$A$2:$A$68,cf!$C$2:$C$68,params!B4741,"cubic")</f>
        <v>#NAME?</v>
      </c>
      <c r="N4741" s="195" t="e">
        <f ca="1">+_xll.BInterpol(#REF!,#REF!,params!B4741,"cubic")</f>
        <v>#NAME?</v>
      </c>
      <c r="O4741" s="153" t="e">
        <f t="shared" ca="1" si="598"/>
        <v>#NAME?</v>
      </c>
    </row>
    <row r="4742" spans="1:15">
      <c r="A4742">
        <v>4739</v>
      </c>
      <c r="B4742">
        <f t="shared" si="596"/>
        <v>18.956</v>
      </c>
      <c r="C4742" s="151" t="e">
        <f ca="1">+_xll.BInterpol(Boost!$R$6:$R$66,Boost!$AZ$6:$AZ$66,params!B4742,"cubic")</f>
        <v>#NAME?</v>
      </c>
      <c r="D4742" s="151" t="e">
        <f ca="1">+_xll.BInterpol(Boost!$R$6:$R$66,Boost!$AX$6:$AX$66,params!B4742,"cubic")</f>
        <v>#NAME?</v>
      </c>
      <c r="E4742" s="198" t="e">
        <f t="shared" ca="1" si="599"/>
        <v>#NAME?</v>
      </c>
      <c r="F4742" s="151" t="e">
        <f ca="1">+_xll.BInterpol(Boost!$R$6:$R$66,Boost!$AY$6:$AY$66,params!B4742,"cubic")</f>
        <v>#NAME?</v>
      </c>
      <c r="G4742" s="151" t="e">
        <f ca="1">_xll.BInterpol(cf!$A$2:$A$68,cf!$B$2:$B$68,params!B4742,"cubic")/100</f>
        <v>#NAME?</v>
      </c>
      <c r="H4742" s="199" t="e">
        <f t="shared" ca="1" si="600"/>
        <v>#NAME?</v>
      </c>
      <c r="I4742" s="152">
        <f t="shared" si="595"/>
        <v>0.27089194424886354</v>
      </c>
      <c r="J4742" s="152">
        <f t="shared" si="601"/>
        <v>4.8608823992823957E-5</v>
      </c>
      <c r="K4742" s="3" t="e">
        <f t="shared" ca="1" si="597"/>
        <v>#NAME?</v>
      </c>
      <c r="L4742" s="153" t="e">
        <f t="shared" ca="1" si="602"/>
        <v>#NAME?</v>
      </c>
      <c r="M4742" s="195" t="e">
        <f ca="1">_xll.BInterpol(cf!$A$2:$A$68,cf!$C$2:$C$68,params!B4742,"cubic")</f>
        <v>#NAME?</v>
      </c>
      <c r="N4742" s="195" t="e">
        <f ca="1">+_xll.BInterpol(#REF!,#REF!,params!B4742,"cubic")</f>
        <v>#NAME?</v>
      </c>
      <c r="O4742" s="153" t="e">
        <f t="shared" ca="1" si="598"/>
        <v>#NAME?</v>
      </c>
    </row>
    <row r="4743" spans="1:15">
      <c r="A4743">
        <v>4740</v>
      </c>
      <c r="B4743">
        <f t="shared" si="596"/>
        <v>18.96</v>
      </c>
      <c r="C4743" s="151" t="e">
        <f ca="1">+_xll.BInterpol(Boost!$R$6:$R$66,Boost!$AZ$6:$AZ$66,params!B4743,"cubic")</f>
        <v>#NAME?</v>
      </c>
      <c r="D4743" s="151" t="e">
        <f ca="1">+_xll.BInterpol(Boost!$R$6:$R$66,Boost!$AX$6:$AX$66,params!B4743,"cubic")</f>
        <v>#NAME?</v>
      </c>
      <c r="E4743" s="198" t="e">
        <f t="shared" ca="1" si="599"/>
        <v>#NAME?</v>
      </c>
      <c r="F4743" s="151" t="e">
        <f ca="1">+_xll.BInterpol(Boost!$R$6:$R$66,Boost!$AY$6:$AY$66,params!B4743,"cubic")</f>
        <v>#NAME?</v>
      </c>
      <c r="G4743" s="151" t="e">
        <f ca="1">_xll.BInterpol(cf!$A$2:$A$68,cf!$B$2:$B$68,params!B4743,"cubic")/100</f>
        <v>#NAME?</v>
      </c>
      <c r="H4743" s="199" t="e">
        <f t="shared" ca="1" si="600"/>
        <v>#NAME?</v>
      </c>
      <c r="I4743" s="152">
        <f t="shared" si="595"/>
        <v>0.27094054983237625</v>
      </c>
      <c r="J4743" s="152">
        <f t="shared" si="601"/>
        <v>4.8605583512717487E-5</v>
      </c>
      <c r="K4743" s="3" t="e">
        <f t="shared" ca="1" si="597"/>
        <v>#NAME?</v>
      </c>
      <c r="L4743" s="153" t="e">
        <f t="shared" ca="1" si="602"/>
        <v>#NAME?</v>
      </c>
      <c r="M4743" s="195" t="e">
        <f ca="1">_xll.BInterpol(cf!$A$2:$A$68,cf!$C$2:$C$68,params!B4743,"cubic")</f>
        <v>#NAME?</v>
      </c>
      <c r="N4743" s="195" t="e">
        <f ca="1">+_xll.BInterpol(#REF!,#REF!,params!B4743,"cubic")</f>
        <v>#NAME?</v>
      </c>
      <c r="O4743" s="153" t="e">
        <f t="shared" ca="1" si="598"/>
        <v>#NAME?</v>
      </c>
    </row>
    <row r="4744" spans="1:15">
      <c r="A4744">
        <v>4741</v>
      </c>
      <c r="B4744">
        <f t="shared" si="596"/>
        <v>18.963999999999999</v>
      </c>
      <c r="C4744" s="151" t="e">
        <f ca="1">+_xll.BInterpol(Boost!$R$6:$R$66,Boost!$AZ$6:$AZ$66,params!B4744,"cubic")</f>
        <v>#NAME?</v>
      </c>
      <c r="D4744" s="151" t="e">
        <f ca="1">+_xll.BInterpol(Boost!$R$6:$R$66,Boost!$AX$6:$AX$66,params!B4744,"cubic")</f>
        <v>#NAME?</v>
      </c>
      <c r="E4744" s="198" t="e">
        <f t="shared" ca="1" si="599"/>
        <v>#NAME?</v>
      </c>
      <c r="F4744" s="151" t="e">
        <f ca="1">+_xll.BInterpol(Boost!$R$6:$R$66,Boost!$AY$6:$AY$66,params!B4744,"cubic")</f>
        <v>#NAME?</v>
      </c>
      <c r="G4744" s="151" t="e">
        <f ca="1">_xll.BInterpol(cf!$A$2:$A$68,cf!$B$2:$B$68,params!B4744,"cubic")/100</f>
        <v>#NAME?</v>
      </c>
      <c r="H4744" s="199" t="e">
        <f t="shared" ca="1" si="600"/>
        <v>#NAME?</v>
      </c>
      <c r="I4744" s="152">
        <f t="shared" si="595"/>
        <v>0.27098915217562458</v>
      </c>
      <c r="J4744" s="152">
        <f t="shared" si="601"/>
        <v>4.8602343248327351E-5</v>
      </c>
      <c r="K4744" s="3" t="e">
        <f t="shared" ca="1" si="597"/>
        <v>#NAME?</v>
      </c>
      <c r="L4744" s="153" t="e">
        <f t="shared" ca="1" si="602"/>
        <v>#NAME?</v>
      </c>
      <c r="M4744" s="195" t="e">
        <f ca="1">_xll.BInterpol(cf!$A$2:$A$68,cf!$C$2:$C$68,params!B4744,"cubic")</f>
        <v>#NAME?</v>
      </c>
      <c r="N4744" s="195" t="e">
        <f ca="1">+_xll.BInterpol(#REF!,#REF!,params!B4744,"cubic")</f>
        <v>#NAME?</v>
      </c>
      <c r="O4744" s="153" t="e">
        <f t="shared" ca="1" si="598"/>
        <v>#NAME?</v>
      </c>
    </row>
    <row r="4745" spans="1:15">
      <c r="A4745">
        <v>4742</v>
      </c>
      <c r="B4745">
        <f t="shared" si="596"/>
        <v>18.968</v>
      </c>
      <c r="C4745" s="151" t="e">
        <f ca="1">+_xll.BInterpol(Boost!$R$6:$R$66,Boost!$AZ$6:$AZ$66,params!B4745,"cubic")</f>
        <v>#NAME?</v>
      </c>
      <c r="D4745" s="151" t="e">
        <f ca="1">+_xll.BInterpol(Boost!$R$6:$R$66,Boost!$AX$6:$AX$66,params!B4745,"cubic")</f>
        <v>#NAME?</v>
      </c>
      <c r="E4745" s="198" t="e">
        <f t="shared" ca="1" si="599"/>
        <v>#NAME?</v>
      </c>
      <c r="F4745" s="151" t="e">
        <f ca="1">+_xll.BInterpol(Boost!$R$6:$R$66,Boost!$AY$6:$AY$66,params!B4745,"cubic")</f>
        <v>#NAME?</v>
      </c>
      <c r="G4745" s="151" t="e">
        <f ca="1">_xll.BInterpol(cf!$A$2:$A$68,cf!$B$2:$B$68,params!B4745,"cubic")/100</f>
        <v>#NAME?</v>
      </c>
      <c r="H4745" s="199" t="e">
        <f t="shared" ca="1" si="600"/>
        <v>#NAME?</v>
      </c>
      <c r="I4745" s="152">
        <f t="shared" si="595"/>
        <v>0.27103775127882479</v>
      </c>
      <c r="J4745" s="152">
        <f t="shared" si="601"/>
        <v>4.859910320020866E-5</v>
      </c>
      <c r="K4745" s="3" t="e">
        <f t="shared" ca="1" si="597"/>
        <v>#NAME?</v>
      </c>
      <c r="L4745" s="153" t="e">
        <f t="shared" ca="1" si="602"/>
        <v>#NAME?</v>
      </c>
      <c r="M4745" s="195" t="e">
        <f ca="1">_xll.BInterpol(cf!$A$2:$A$68,cf!$C$2:$C$68,params!B4745,"cubic")</f>
        <v>#NAME?</v>
      </c>
      <c r="N4745" s="195" t="e">
        <f ca="1">+_xll.BInterpol(#REF!,#REF!,params!B4745,"cubic")</f>
        <v>#NAME?</v>
      </c>
      <c r="O4745" s="153" t="e">
        <f t="shared" ca="1" si="598"/>
        <v>#NAME?</v>
      </c>
    </row>
    <row r="4746" spans="1:15">
      <c r="A4746">
        <v>4743</v>
      </c>
      <c r="B4746">
        <f t="shared" si="596"/>
        <v>18.972000000000001</v>
      </c>
      <c r="C4746" s="151" t="e">
        <f ca="1">+_xll.BInterpol(Boost!$R$6:$R$66,Boost!$AZ$6:$AZ$66,params!B4746,"cubic")</f>
        <v>#NAME?</v>
      </c>
      <c r="D4746" s="151" t="e">
        <f ca="1">+_xll.BInterpol(Boost!$R$6:$R$66,Boost!$AX$6:$AX$66,params!B4746,"cubic")</f>
        <v>#NAME?</v>
      </c>
      <c r="E4746" s="198" t="e">
        <f t="shared" ca="1" si="599"/>
        <v>#NAME?</v>
      </c>
      <c r="F4746" s="151" t="e">
        <f ca="1">+_xll.BInterpol(Boost!$R$6:$R$66,Boost!$AY$6:$AY$66,params!B4746,"cubic")</f>
        <v>#NAME?</v>
      </c>
      <c r="G4746" s="151" t="e">
        <f ca="1">_xll.BInterpol(cf!$A$2:$A$68,cf!$B$2:$B$68,params!B4746,"cubic")/100</f>
        <v>#NAME?</v>
      </c>
      <c r="H4746" s="199" t="e">
        <f t="shared" ca="1" si="600"/>
        <v>#NAME?</v>
      </c>
      <c r="I4746" s="152">
        <f t="shared" si="595"/>
        <v>0.27108634714219282</v>
      </c>
      <c r="J4746" s="152">
        <f t="shared" si="601"/>
        <v>4.8595863368028347E-5</v>
      </c>
      <c r="K4746" s="3" t="e">
        <f t="shared" ca="1" si="597"/>
        <v>#NAME?</v>
      </c>
      <c r="L4746" s="153" t="e">
        <f t="shared" ca="1" si="602"/>
        <v>#NAME?</v>
      </c>
      <c r="M4746" s="195" t="e">
        <f ca="1">_xll.BInterpol(cf!$A$2:$A$68,cf!$C$2:$C$68,params!B4746,"cubic")</f>
        <v>#NAME?</v>
      </c>
      <c r="N4746" s="195" t="e">
        <f ca="1">+_xll.BInterpol(#REF!,#REF!,params!B4746,"cubic")</f>
        <v>#NAME?</v>
      </c>
      <c r="O4746" s="153" t="e">
        <f t="shared" ca="1" si="598"/>
        <v>#NAME?</v>
      </c>
    </row>
    <row r="4747" spans="1:15">
      <c r="A4747">
        <v>4744</v>
      </c>
      <c r="B4747">
        <f t="shared" si="596"/>
        <v>18.975999999999999</v>
      </c>
      <c r="C4747" s="151" t="e">
        <f ca="1">+_xll.BInterpol(Boost!$R$6:$R$66,Boost!$AZ$6:$AZ$66,params!B4747,"cubic")</f>
        <v>#NAME?</v>
      </c>
      <c r="D4747" s="151" t="e">
        <f ca="1">+_xll.BInterpol(Boost!$R$6:$R$66,Boost!$AX$6:$AX$66,params!B4747,"cubic")</f>
        <v>#NAME?</v>
      </c>
      <c r="E4747" s="198" t="e">
        <f t="shared" ca="1" si="599"/>
        <v>#NAME?</v>
      </c>
      <c r="F4747" s="151" t="e">
        <f ca="1">+_xll.BInterpol(Boost!$R$6:$R$66,Boost!$AY$6:$AY$66,params!B4747,"cubic")</f>
        <v>#NAME?</v>
      </c>
      <c r="G4747" s="151" t="e">
        <f ca="1">_xll.BInterpol(cf!$A$2:$A$68,cf!$B$2:$B$68,params!B4747,"cubic")/100</f>
        <v>#NAME?</v>
      </c>
      <c r="H4747" s="199" t="e">
        <f t="shared" ca="1" si="600"/>
        <v>#NAME?</v>
      </c>
      <c r="I4747" s="152">
        <f t="shared" si="595"/>
        <v>0.27113493976594449</v>
      </c>
      <c r="J4747" s="152">
        <f t="shared" si="601"/>
        <v>4.859262375167539E-5</v>
      </c>
      <c r="K4747" s="3" t="e">
        <f t="shared" ca="1" si="597"/>
        <v>#NAME?</v>
      </c>
      <c r="L4747" s="153" t="e">
        <f t="shared" ca="1" si="602"/>
        <v>#NAME?</v>
      </c>
      <c r="M4747" s="195" t="e">
        <f ca="1">_xll.BInterpol(cf!$A$2:$A$68,cf!$C$2:$C$68,params!B4747,"cubic")</f>
        <v>#NAME?</v>
      </c>
      <c r="N4747" s="195" t="e">
        <f ca="1">+_xll.BInterpol(#REF!,#REF!,params!B4747,"cubic")</f>
        <v>#NAME?</v>
      </c>
      <c r="O4747" s="153" t="e">
        <f t="shared" ca="1" si="598"/>
        <v>#NAME?</v>
      </c>
    </row>
    <row r="4748" spans="1:15">
      <c r="A4748">
        <v>4745</v>
      </c>
      <c r="B4748">
        <f t="shared" si="596"/>
        <v>18.98</v>
      </c>
      <c r="C4748" s="151" t="e">
        <f ca="1">+_xll.BInterpol(Boost!$R$6:$R$66,Boost!$AZ$6:$AZ$66,params!B4748,"cubic")</f>
        <v>#NAME?</v>
      </c>
      <c r="D4748" s="151" t="e">
        <f ca="1">+_xll.BInterpol(Boost!$R$6:$R$66,Boost!$AX$6:$AX$66,params!B4748,"cubic")</f>
        <v>#NAME?</v>
      </c>
      <c r="E4748" s="198" t="e">
        <f t="shared" ca="1" si="599"/>
        <v>#NAME?</v>
      </c>
      <c r="F4748" s="151" t="e">
        <f ca="1">+_xll.BInterpol(Boost!$R$6:$R$66,Boost!$AY$6:$AY$66,params!B4748,"cubic")</f>
        <v>#NAME?</v>
      </c>
      <c r="G4748" s="151" t="e">
        <f ca="1">_xll.BInterpol(cf!$A$2:$A$68,cf!$B$2:$B$68,params!B4748,"cubic")/100</f>
        <v>#NAME?</v>
      </c>
      <c r="H4748" s="199" t="e">
        <f t="shared" ca="1" si="600"/>
        <v>#NAME?</v>
      </c>
      <c r="I4748" s="152">
        <f t="shared" si="595"/>
        <v>0.27118352915029598</v>
      </c>
      <c r="J4748" s="152">
        <f t="shared" si="601"/>
        <v>4.8589384351482856E-5</v>
      </c>
      <c r="K4748" s="3" t="e">
        <f t="shared" ca="1" si="597"/>
        <v>#NAME?</v>
      </c>
      <c r="L4748" s="153" t="e">
        <f t="shared" ca="1" si="602"/>
        <v>#NAME?</v>
      </c>
      <c r="M4748" s="195" t="e">
        <f ca="1">_xll.BInterpol(cf!$A$2:$A$68,cf!$C$2:$C$68,params!B4748,"cubic")</f>
        <v>#NAME?</v>
      </c>
      <c r="N4748" s="195" t="e">
        <f ca="1">+_xll.BInterpol(#REF!,#REF!,params!B4748,"cubic")</f>
        <v>#NAME?</v>
      </c>
      <c r="O4748" s="153" t="e">
        <f t="shared" ca="1" si="598"/>
        <v>#NAME?</v>
      </c>
    </row>
    <row r="4749" spans="1:15">
      <c r="A4749">
        <v>4746</v>
      </c>
      <c r="B4749">
        <f t="shared" si="596"/>
        <v>18.984000000000002</v>
      </c>
      <c r="C4749" s="151" t="e">
        <f ca="1">+_xll.BInterpol(Boost!$R$6:$R$66,Boost!$AZ$6:$AZ$66,params!B4749,"cubic")</f>
        <v>#NAME?</v>
      </c>
      <c r="D4749" s="151" t="e">
        <f ca="1">+_xll.BInterpol(Boost!$R$6:$R$66,Boost!$AX$6:$AX$66,params!B4749,"cubic")</f>
        <v>#NAME?</v>
      </c>
      <c r="E4749" s="198" t="e">
        <f t="shared" ca="1" si="599"/>
        <v>#NAME?</v>
      </c>
      <c r="F4749" s="151" t="e">
        <f ca="1">+_xll.BInterpol(Boost!$R$6:$R$66,Boost!$AY$6:$AY$66,params!B4749,"cubic")</f>
        <v>#NAME?</v>
      </c>
      <c r="G4749" s="151" t="e">
        <f ca="1">_xll.BInterpol(cf!$A$2:$A$68,cf!$B$2:$B$68,params!B4749,"cubic")/100</f>
        <v>#NAME?</v>
      </c>
      <c r="H4749" s="199" t="e">
        <f t="shared" ca="1" si="600"/>
        <v>#NAME?</v>
      </c>
      <c r="I4749" s="152">
        <f t="shared" si="595"/>
        <v>0.27123211529546309</v>
      </c>
      <c r="J4749" s="152">
        <f t="shared" si="601"/>
        <v>4.8586145167117678E-5</v>
      </c>
      <c r="K4749" s="3" t="e">
        <f t="shared" ca="1" si="597"/>
        <v>#NAME?</v>
      </c>
      <c r="L4749" s="153" t="e">
        <f t="shared" ca="1" si="602"/>
        <v>#NAME?</v>
      </c>
      <c r="M4749" s="195" t="e">
        <f ca="1">_xll.BInterpol(cf!$A$2:$A$68,cf!$C$2:$C$68,params!B4749,"cubic")</f>
        <v>#NAME?</v>
      </c>
      <c r="N4749" s="195" t="e">
        <f ca="1">+_xll.BInterpol(#REF!,#REF!,params!B4749,"cubic")</f>
        <v>#NAME?</v>
      </c>
      <c r="O4749" s="153" t="e">
        <f t="shared" ca="1" si="598"/>
        <v>#NAME?</v>
      </c>
    </row>
    <row r="4750" spans="1:15">
      <c r="A4750">
        <v>4747</v>
      </c>
      <c r="B4750">
        <f t="shared" si="596"/>
        <v>18.988</v>
      </c>
      <c r="C4750" s="151" t="e">
        <f ca="1">+_xll.BInterpol(Boost!$R$6:$R$66,Boost!$AZ$6:$AZ$66,params!B4750,"cubic")</f>
        <v>#NAME?</v>
      </c>
      <c r="D4750" s="151" t="e">
        <f ca="1">+_xll.BInterpol(Boost!$R$6:$R$66,Boost!$AX$6:$AX$66,params!B4750,"cubic")</f>
        <v>#NAME?</v>
      </c>
      <c r="E4750" s="198" t="e">
        <f t="shared" ca="1" si="599"/>
        <v>#NAME?</v>
      </c>
      <c r="F4750" s="151" t="e">
        <f ca="1">+_xll.BInterpol(Boost!$R$6:$R$66,Boost!$AY$6:$AY$66,params!B4750,"cubic")</f>
        <v>#NAME?</v>
      </c>
      <c r="G4750" s="151" t="e">
        <f ca="1">_xll.BInterpol(cf!$A$2:$A$68,cf!$B$2:$B$68,params!B4750,"cubic")/100</f>
        <v>#NAME?</v>
      </c>
      <c r="H4750" s="199" t="e">
        <f t="shared" ca="1" si="600"/>
        <v>#NAME?</v>
      </c>
      <c r="I4750" s="152">
        <f t="shared" si="595"/>
        <v>0.2712806982016619</v>
      </c>
      <c r="J4750" s="152">
        <f t="shared" si="601"/>
        <v>4.8582906198801901E-5</v>
      </c>
      <c r="K4750" s="3" t="e">
        <f t="shared" ca="1" si="597"/>
        <v>#NAME?</v>
      </c>
      <c r="L4750" s="153" t="e">
        <f t="shared" ca="1" si="602"/>
        <v>#NAME?</v>
      </c>
      <c r="M4750" s="195" t="e">
        <f ca="1">_xll.BInterpol(cf!$A$2:$A$68,cf!$C$2:$C$68,params!B4750,"cubic")</f>
        <v>#NAME?</v>
      </c>
      <c r="N4750" s="195" t="e">
        <f ca="1">+_xll.BInterpol(#REF!,#REF!,params!B4750,"cubic")</f>
        <v>#NAME?</v>
      </c>
      <c r="O4750" s="153" t="e">
        <f t="shared" ca="1" si="598"/>
        <v>#NAME?</v>
      </c>
    </row>
    <row r="4751" spans="1:15">
      <c r="A4751">
        <v>4748</v>
      </c>
      <c r="B4751">
        <f t="shared" si="596"/>
        <v>18.992000000000001</v>
      </c>
      <c r="C4751" s="151" t="e">
        <f ca="1">+_xll.BInterpol(Boost!$R$6:$R$66,Boost!$AZ$6:$AZ$66,params!B4751,"cubic")</f>
        <v>#NAME?</v>
      </c>
      <c r="D4751" s="151" t="e">
        <f ca="1">+_xll.BInterpol(Boost!$R$6:$R$66,Boost!$AX$6:$AX$66,params!B4751,"cubic")</f>
        <v>#NAME?</v>
      </c>
      <c r="E4751" s="198" t="e">
        <f t="shared" ca="1" si="599"/>
        <v>#NAME?</v>
      </c>
      <c r="F4751" s="151" t="e">
        <f ca="1">+_xll.BInterpol(Boost!$R$6:$R$66,Boost!$AY$6:$AY$66,params!B4751,"cubic")</f>
        <v>#NAME?</v>
      </c>
      <c r="G4751" s="151" t="e">
        <f ca="1">_xll.BInterpol(cf!$A$2:$A$68,cf!$B$2:$B$68,params!B4751,"cubic")/100</f>
        <v>#NAME?</v>
      </c>
      <c r="H4751" s="199" t="e">
        <f t="shared" ca="1" si="600"/>
        <v>#NAME?</v>
      </c>
      <c r="I4751" s="152">
        <f t="shared" si="595"/>
        <v>0.27132927786910821</v>
      </c>
      <c r="J4751" s="152">
        <f t="shared" si="601"/>
        <v>4.8579667446313479E-5</v>
      </c>
      <c r="K4751" s="3" t="e">
        <f t="shared" ca="1" si="597"/>
        <v>#NAME?</v>
      </c>
      <c r="L4751" s="153" t="e">
        <f t="shared" ca="1" si="602"/>
        <v>#NAME?</v>
      </c>
      <c r="M4751" s="195" t="e">
        <f ca="1">_xll.BInterpol(cf!$A$2:$A$68,cf!$C$2:$C$68,params!B4751,"cubic")</f>
        <v>#NAME?</v>
      </c>
      <c r="N4751" s="195" t="e">
        <f ca="1">+_xll.BInterpol(#REF!,#REF!,params!B4751,"cubic")</f>
        <v>#NAME?</v>
      </c>
      <c r="O4751" s="153" t="e">
        <f t="shared" ca="1" si="598"/>
        <v>#NAME?</v>
      </c>
    </row>
    <row r="4752" spans="1:15">
      <c r="A4752">
        <v>4749</v>
      </c>
      <c r="B4752">
        <f t="shared" si="596"/>
        <v>18.995999999999999</v>
      </c>
      <c r="C4752" s="151" t="e">
        <f ca="1">+_xll.BInterpol(Boost!$R$6:$R$66,Boost!$AZ$6:$AZ$66,params!B4752,"cubic")</f>
        <v>#NAME?</v>
      </c>
      <c r="D4752" s="151" t="e">
        <f ca="1">+_xll.BInterpol(Boost!$R$6:$R$66,Boost!$AX$6:$AX$66,params!B4752,"cubic")</f>
        <v>#NAME?</v>
      </c>
      <c r="E4752" s="198" t="e">
        <f t="shared" ca="1" si="599"/>
        <v>#NAME?</v>
      </c>
      <c r="F4752" s="151" t="e">
        <f ca="1">+_xll.BInterpol(Boost!$R$6:$R$66,Boost!$AY$6:$AY$66,params!B4752,"cubic")</f>
        <v>#NAME?</v>
      </c>
      <c r="G4752" s="151" t="e">
        <f ca="1">_xll.BInterpol(cf!$A$2:$A$68,cf!$B$2:$B$68,params!B4752,"cubic")/100</f>
        <v>#NAME?</v>
      </c>
      <c r="H4752" s="199" t="e">
        <f t="shared" ca="1" si="600"/>
        <v>#NAME?</v>
      </c>
      <c r="I4752" s="152">
        <f t="shared" ref="I4752:I4815" si="603">1-EXP($R$5*-1*B4752/(1-$R$6))</f>
        <v>0.27137785429801797</v>
      </c>
      <c r="J4752" s="152">
        <f t="shared" si="601"/>
        <v>4.8576428909763436E-5</v>
      </c>
      <c r="K4752" s="3" t="e">
        <f t="shared" ca="1" si="597"/>
        <v>#NAME?</v>
      </c>
      <c r="L4752" s="153" t="e">
        <f t="shared" ca="1" si="602"/>
        <v>#NAME?</v>
      </c>
      <c r="M4752" s="195" t="e">
        <f ca="1">_xll.BInterpol(cf!$A$2:$A$68,cf!$C$2:$C$68,params!B4752,"cubic")</f>
        <v>#NAME?</v>
      </c>
      <c r="N4752" s="195" t="e">
        <f ca="1">+_xll.BInterpol(#REF!,#REF!,params!B4752,"cubic")</f>
        <v>#NAME?</v>
      </c>
      <c r="O4752" s="153" t="e">
        <f t="shared" ca="1" si="598"/>
        <v>#NAME?</v>
      </c>
    </row>
    <row r="4753" spans="1:15">
      <c r="A4753">
        <v>4750</v>
      </c>
      <c r="B4753">
        <f t="shared" si="596"/>
        <v>19</v>
      </c>
      <c r="C4753" s="151" t="e">
        <f ca="1">+_xll.BInterpol(Boost!$R$6:$R$66,Boost!$AZ$6:$AZ$66,params!B4753,"cubic")</f>
        <v>#NAME?</v>
      </c>
      <c r="D4753" s="151" t="e">
        <f ca="1">+_xll.BInterpol(Boost!$R$6:$R$66,Boost!$AX$6:$AX$66,params!B4753,"cubic")</f>
        <v>#NAME?</v>
      </c>
      <c r="E4753" s="198" t="e">
        <f t="shared" ca="1" si="599"/>
        <v>#NAME?</v>
      </c>
      <c r="F4753" s="151" t="e">
        <f ca="1">+_xll.BInterpol(Boost!$R$6:$R$66,Boost!$AY$6:$AY$66,params!B4753,"cubic")</f>
        <v>#NAME?</v>
      </c>
      <c r="G4753" s="151" t="e">
        <f ca="1">_xll.BInterpol(cf!$A$2:$A$68,cf!$B$2:$B$68,params!B4753,"cubic")/100</f>
        <v>#NAME?</v>
      </c>
      <c r="H4753" s="199" t="e">
        <f t="shared" ca="1" si="600"/>
        <v>#NAME?</v>
      </c>
      <c r="I4753" s="152">
        <f t="shared" si="603"/>
        <v>0.27142642748860712</v>
      </c>
      <c r="J4753" s="152">
        <f t="shared" si="601"/>
        <v>4.8573190589151771E-5</v>
      </c>
      <c r="K4753" s="3" t="e">
        <f t="shared" ca="1" si="597"/>
        <v>#NAME?</v>
      </c>
      <c r="L4753" s="153" t="e">
        <f t="shared" ca="1" si="602"/>
        <v>#NAME?</v>
      </c>
      <c r="M4753" s="195" t="e">
        <f ca="1">_xll.BInterpol(cf!$A$2:$A$68,cf!$C$2:$C$68,params!B4753,"cubic")</f>
        <v>#NAME?</v>
      </c>
      <c r="N4753" s="195" t="e">
        <f ca="1">+_xll.BInterpol(#REF!,#REF!,params!B4753,"cubic")</f>
        <v>#NAME?</v>
      </c>
      <c r="O4753" s="153" t="e">
        <f t="shared" ca="1" si="598"/>
        <v>#NAME?</v>
      </c>
    </row>
    <row r="4754" spans="1:15">
      <c r="A4754">
        <v>4751</v>
      </c>
      <c r="B4754">
        <f t="shared" si="596"/>
        <v>19.004000000000001</v>
      </c>
      <c r="C4754" s="151" t="e">
        <f ca="1">+_xll.BInterpol(Boost!$R$6:$R$66,Boost!$AZ$6:$AZ$66,params!B4754,"cubic")</f>
        <v>#NAME?</v>
      </c>
      <c r="D4754" s="151" t="e">
        <f ca="1">+_xll.BInterpol(Boost!$R$6:$R$66,Boost!$AX$6:$AX$66,params!B4754,"cubic")</f>
        <v>#NAME?</v>
      </c>
      <c r="E4754" s="198" t="e">
        <f t="shared" ca="1" si="599"/>
        <v>#NAME?</v>
      </c>
      <c r="F4754" s="151" t="e">
        <f ca="1">+_xll.BInterpol(Boost!$R$6:$R$66,Boost!$AY$6:$AY$66,params!B4754,"cubic")</f>
        <v>#NAME?</v>
      </c>
      <c r="G4754" s="151" t="e">
        <f ca="1">_xll.BInterpol(cf!$A$2:$A$68,cf!$B$2:$B$68,params!B4754,"cubic")/100</f>
        <v>#NAME?</v>
      </c>
      <c r="H4754" s="199" t="e">
        <f t="shared" ca="1" si="600"/>
        <v>#NAME?</v>
      </c>
      <c r="I4754" s="152">
        <f t="shared" si="603"/>
        <v>0.27147499744109149</v>
      </c>
      <c r="J4754" s="152">
        <f t="shared" si="601"/>
        <v>4.8569952484367462E-5</v>
      </c>
      <c r="K4754" s="3" t="e">
        <f t="shared" ca="1" si="597"/>
        <v>#NAME?</v>
      </c>
      <c r="L4754" s="153" t="e">
        <f t="shared" ca="1" si="602"/>
        <v>#NAME?</v>
      </c>
      <c r="M4754" s="195" t="e">
        <f ca="1">_xll.BInterpol(cf!$A$2:$A$68,cf!$C$2:$C$68,params!B4754,"cubic")</f>
        <v>#NAME?</v>
      </c>
      <c r="N4754" s="195" t="e">
        <f ca="1">+_xll.BInterpol(#REF!,#REF!,params!B4754,"cubic")</f>
        <v>#NAME?</v>
      </c>
      <c r="O4754" s="153" t="e">
        <f t="shared" ca="1" si="598"/>
        <v>#NAME?</v>
      </c>
    </row>
    <row r="4755" spans="1:15">
      <c r="A4755">
        <v>4752</v>
      </c>
      <c r="B4755">
        <f t="shared" si="596"/>
        <v>19.007999999999999</v>
      </c>
      <c r="C4755" s="151" t="e">
        <f ca="1">+_xll.BInterpol(Boost!$R$6:$R$66,Boost!$AZ$6:$AZ$66,params!B4755,"cubic")</f>
        <v>#NAME?</v>
      </c>
      <c r="D4755" s="151" t="e">
        <f ca="1">+_xll.BInterpol(Boost!$R$6:$R$66,Boost!$AX$6:$AX$66,params!B4755,"cubic")</f>
        <v>#NAME?</v>
      </c>
      <c r="E4755" s="198" t="e">
        <f t="shared" ca="1" si="599"/>
        <v>#NAME?</v>
      </c>
      <c r="F4755" s="151" t="e">
        <f ca="1">+_xll.BInterpol(Boost!$R$6:$R$66,Boost!$AY$6:$AY$66,params!B4755,"cubic")</f>
        <v>#NAME?</v>
      </c>
      <c r="G4755" s="151" t="e">
        <f ca="1">_xll.BInterpol(cf!$A$2:$A$68,cf!$B$2:$B$68,params!B4755,"cubic")/100</f>
        <v>#NAME?</v>
      </c>
      <c r="H4755" s="199" t="e">
        <f t="shared" ca="1" si="600"/>
        <v>#NAME?</v>
      </c>
      <c r="I4755" s="152">
        <f t="shared" si="603"/>
        <v>0.2715235641556869</v>
      </c>
      <c r="J4755" s="152">
        <f t="shared" si="601"/>
        <v>4.856671459541051E-5</v>
      </c>
      <c r="K4755" s="3" t="e">
        <f t="shared" ca="1" si="597"/>
        <v>#NAME?</v>
      </c>
      <c r="L4755" s="153" t="e">
        <f t="shared" ca="1" si="602"/>
        <v>#NAME?</v>
      </c>
      <c r="M4755" s="195" t="e">
        <f ca="1">_xll.BInterpol(cf!$A$2:$A$68,cf!$C$2:$C$68,params!B4755,"cubic")</f>
        <v>#NAME?</v>
      </c>
      <c r="N4755" s="195" t="e">
        <f ca="1">+_xll.BInterpol(#REF!,#REF!,params!B4755,"cubic")</f>
        <v>#NAME?</v>
      </c>
      <c r="O4755" s="153" t="e">
        <f t="shared" ca="1" si="598"/>
        <v>#NAME?</v>
      </c>
    </row>
    <row r="4756" spans="1:15">
      <c r="A4756">
        <v>4753</v>
      </c>
      <c r="B4756">
        <f t="shared" si="596"/>
        <v>19.012</v>
      </c>
      <c r="C4756" s="151" t="e">
        <f ca="1">+_xll.BInterpol(Boost!$R$6:$R$66,Boost!$AZ$6:$AZ$66,params!B4756,"cubic")</f>
        <v>#NAME?</v>
      </c>
      <c r="D4756" s="151" t="e">
        <f ca="1">+_xll.BInterpol(Boost!$R$6:$R$66,Boost!$AX$6:$AX$66,params!B4756,"cubic")</f>
        <v>#NAME?</v>
      </c>
      <c r="E4756" s="198" t="e">
        <f t="shared" ca="1" si="599"/>
        <v>#NAME?</v>
      </c>
      <c r="F4756" s="151" t="e">
        <f ca="1">+_xll.BInterpol(Boost!$R$6:$R$66,Boost!$AY$6:$AY$66,params!B4756,"cubic")</f>
        <v>#NAME?</v>
      </c>
      <c r="G4756" s="151" t="e">
        <f ca="1">_xll.BInterpol(cf!$A$2:$A$68,cf!$B$2:$B$68,params!B4756,"cubic")/100</f>
        <v>#NAME?</v>
      </c>
      <c r="H4756" s="199" t="e">
        <f t="shared" ca="1" si="600"/>
        <v>#NAME?</v>
      </c>
      <c r="I4756" s="152">
        <f t="shared" si="603"/>
        <v>0.27157212763260929</v>
      </c>
      <c r="J4756" s="152">
        <f t="shared" si="601"/>
        <v>4.8563476922391935E-5</v>
      </c>
      <c r="K4756" s="3" t="e">
        <f t="shared" ca="1" si="597"/>
        <v>#NAME?</v>
      </c>
      <c r="L4756" s="153" t="e">
        <f t="shared" ca="1" si="602"/>
        <v>#NAME?</v>
      </c>
      <c r="M4756" s="195" t="e">
        <f ca="1">_xll.BInterpol(cf!$A$2:$A$68,cf!$C$2:$C$68,params!B4756,"cubic")</f>
        <v>#NAME?</v>
      </c>
      <c r="N4756" s="195" t="e">
        <f ca="1">+_xll.BInterpol(#REF!,#REF!,params!B4756,"cubic")</f>
        <v>#NAME?</v>
      </c>
      <c r="O4756" s="153" t="e">
        <f t="shared" ca="1" si="598"/>
        <v>#NAME?</v>
      </c>
    </row>
    <row r="4757" spans="1:15">
      <c r="A4757">
        <v>4754</v>
      </c>
      <c r="B4757">
        <f t="shared" si="596"/>
        <v>19.015999999999998</v>
      </c>
      <c r="C4757" s="151" t="e">
        <f ca="1">+_xll.BInterpol(Boost!$R$6:$R$66,Boost!$AZ$6:$AZ$66,params!B4757,"cubic")</f>
        <v>#NAME?</v>
      </c>
      <c r="D4757" s="151" t="e">
        <f ca="1">+_xll.BInterpol(Boost!$R$6:$R$66,Boost!$AX$6:$AX$66,params!B4757,"cubic")</f>
        <v>#NAME?</v>
      </c>
      <c r="E4757" s="198" t="e">
        <f t="shared" ca="1" si="599"/>
        <v>#NAME?</v>
      </c>
      <c r="F4757" s="151" t="e">
        <f ca="1">+_xll.BInterpol(Boost!$R$6:$R$66,Boost!$AY$6:$AY$66,params!B4757,"cubic")</f>
        <v>#NAME?</v>
      </c>
      <c r="G4757" s="151" t="e">
        <f ca="1">_xll.BInterpol(cf!$A$2:$A$68,cf!$B$2:$B$68,params!B4757,"cubic")/100</f>
        <v>#NAME?</v>
      </c>
      <c r="H4757" s="199" t="e">
        <f t="shared" ca="1" si="600"/>
        <v>#NAME?</v>
      </c>
      <c r="I4757" s="152">
        <f t="shared" si="603"/>
        <v>0.2716206878720745</v>
      </c>
      <c r="J4757" s="152">
        <f t="shared" si="601"/>
        <v>4.8560239465200716E-5</v>
      </c>
      <c r="K4757" s="3" t="e">
        <f t="shared" ca="1" si="597"/>
        <v>#NAME?</v>
      </c>
      <c r="L4757" s="153" t="e">
        <f t="shared" ca="1" si="602"/>
        <v>#NAME?</v>
      </c>
      <c r="M4757" s="195" t="e">
        <f ca="1">_xll.BInterpol(cf!$A$2:$A$68,cf!$C$2:$C$68,params!B4757,"cubic")</f>
        <v>#NAME?</v>
      </c>
      <c r="N4757" s="195" t="e">
        <f ca="1">+_xll.BInterpol(#REF!,#REF!,params!B4757,"cubic")</f>
        <v>#NAME?</v>
      </c>
      <c r="O4757" s="153" t="e">
        <f t="shared" ca="1" si="598"/>
        <v>#NAME?</v>
      </c>
    </row>
    <row r="4758" spans="1:15">
      <c r="A4758">
        <v>4755</v>
      </c>
      <c r="B4758">
        <f t="shared" si="596"/>
        <v>19.02</v>
      </c>
      <c r="C4758" s="151" t="e">
        <f ca="1">+_xll.BInterpol(Boost!$R$6:$R$66,Boost!$AZ$6:$AZ$66,params!B4758,"cubic")</f>
        <v>#NAME?</v>
      </c>
      <c r="D4758" s="151" t="e">
        <f ca="1">+_xll.BInterpol(Boost!$R$6:$R$66,Boost!$AX$6:$AX$66,params!B4758,"cubic")</f>
        <v>#NAME?</v>
      </c>
      <c r="E4758" s="198" t="e">
        <f t="shared" ca="1" si="599"/>
        <v>#NAME?</v>
      </c>
      <c r="F4758" s="151" t="e">
        <f ca="1">+_xll.BInterpol(Boost!$R$6:$R$66,Boost!$AY$6:$AY$66,params!B4758,"cubic")</f>
        <v>#NAME?</v>
      </c>
      <c r="G4758" s="151" t="e">
        <f ca="1">_xll.BInterpol(cf!$A$2:$A$68,cf!$B$2:$B$68,params!B4758,"cubic")/100</f>
        <v>#NAME?</v>
      </c>
      <c r="H4758" s="199" t="e">
        <f t="shared" ca="1" si="600"/>
        <v>#NAME?</v>
      </c>
      <c r="I4758" s="152">
        <f t="shared" si="603"/>
        <v>0.27166924487429833</v>
      </c>
      <c r="J4758" s="152">
        <f t="shared" si="601"/>
        <v>4.8557002223836854E-5</v>
      </c>
      <c r="K4758" s="3" t="e">
        <f t="shared" ca="1" si="597"/>
        <v>#NAME?</v>
      </c>
      <c r="L4758" s="153" t="e">
        <f t="shared" ca="1" si="602"/>
        <v>#NAME?</v>
      </c>
      <c r="M4758" s="195" t="e">
        <f ca="1">_xll.BInterpol(cf!$A$2:$A$68,cf!$C$2:$C$68,params!B4758,"cubic")</f>
        <v>#NAME?</v>
      </c>
      <c r="N4758" s="195" t="e">
        <f ca="1">+_xll.BInterpol(#REF!,#REF!,params!B4758,"cubic")</f>
        <v>#NAME?</v>
      </c>
      <c r="O4758" s="153" t="e">
        <f t="shared" ca="1" si="598"/>
        <v>#NAME?</v>
      </c>
    </row>
    <row r="4759" spans="1:15">
      <c r="A4759">
        <v>4756</v>
      </c>
      <c r="B4759">
        <f t="shared" si="596"/>
        <v>19.024000000000001</v>
      </c>
      <c r="C4759" s="151" t="e">
        <f ca="1">+_xll.BInterpol(Boost!$R$6:$R$66,Boost!$AZ$6:$AZ$66,params!B4759,"cubic")</f>
        <v>#NAME?</v>
      </c>
      <c r="D4759" s="151" t="e">
        <f ca="1">+_xll.BInterpol(Boost!$R$6:$R$66,Boost!$AX$6:$AX$66,params!B4759,"cubic")</f>
        <v>#NAME?</v>
      </c>
      <c r="E4759" s="198" t="e">
        <f t="shared" ca="1" si="599"/>
        <v>#NAME?</v>
      </c>
      <c r="F4759" s="151" t="e">
        <f ca="1">+_xll.BInterpol(Boost!$R$6:$R$66,Boost!$AY$6:$AY$66,params!B4759,"cubic")</f>
        <v>#NAME?</v>
      </c>
      <c r="G4759" s="151" t="e">
        <f ca="1">_xll.BInterpol(cf!$A$2:$A$68,cf!$B$2:$B$68,params!B4759,"cubic")/100</f>
        <v>#NAME?</v>
      </c>
      <c r="H4759" s="199" t="e">
        <f t="shared" ca="1" si="600"/>
        <v>#NAME?</v>
      </c>
      <c r="I4759" s="152">
        <f t="shared" si="603"/>
        <v>0.27171779863949652</v>
      </c>
      <c r="J4759" s="152">
        <f t="shared" si="601"/>
        <v>4.8553765198189325E-5</v>
      </c>
      <c r="K4759" s="3" t="e">
        <f t="shared" ca="1" si="597"/>
        <v>#NAME?</v>
      </c>
      <c r="L4759" s="153" t="e">
        <f t="shared" ca="1" si="602"/>
        <v>#NAME?</v>
      </c>
      <c r="M4759" s="195" t="e">
        <f ca="1">_xll.BInterpol(cf!$A$2:$A$68,cf!$C$2:$C$68,params!B4759,"cubic")</f>
        <v>#NAME?</v>
      </c>
      <c r="N4759" s="195" t="e">
        <f ca="1">+_xll.BInterpol(#REF!,#REF!,params!B4759,"cubic")</f>
        <v>#NAME?</v>
      </c>
      <c r="O4759" s="153" t="e">
        <f t="shared" ca="1" si="598"/>
        <v>#NAME?</v>
      </c>
    </row>
    <row r="4760" spans="1:15">
      <c r="A4760">
        <v>4757</v>
      </c>
      <c r="B4760">
        <f t="shared" si="596"/>
        <v>19.027999999999999</v>
      </c>
      <c r="C4760" s="151" t="e">
        <f ca="1">+_xll.BInterpol(Boost!$R$6:$R$66,Boost!$AZ$6:$AZ$66,params!B4760,"cubic")</f>
        <v>#NAME?</v>
      </c>
      <c r="D4760" s="151" t="e">
        <f ca="1">+_xll.BInterpol(Boost!$R$6:$R$66,Boost!$AX$6:$AX$66,params!B4760,"cubic")</f>
        <v>#NAME?</v>
      </c>
      <c r="E4760" s="198" t="e">
        <f t="shared" ca="1" si="599"/>
        <v>#NAME?</v>
      </c>
      <c r="F4760" s="151" t="e">
        <f ca="1">+_xll.BInterpol(Boost!$R$6:$R$66,Boost!$AY$6:$AY$66,params!B4760,"cubic")</f>
        <v>#NAME?</v>
      </c>
      <c r="G4760" s="151" t="e">
        <f ca="1">_xll.BInterpol(cf!$A$2:$A$68,cf!$B$2:$B$68,params!B4760,"cubic")/100</f>
        <v>#NAME?</v>
      </c>
      <c r="H4760" s="199" t="e">
        <f t="shared" ca="1" si="600"/>
        <v>#NAME?</v>
      </c>
      <c r="I4760" s="152">
        <f t="shared" si="603"/>
        <v>0.271766349167885</v>
      </c>
      <c r="J4760" s="152">
        <f t="shared" si="601"/>
        <v>4.8550528388480174E-5</v>
      </c>
      <c r="K4760" s="3" t="e">
        <f t="shared" ca="1" si="597"/>
        <v>#NAME?</v>
      </c>
      <c r="L4760" s="153" t="e">
        <f t="shared" ca="1" si="602"/>
        <v>#NAME?</v>
      </c>
      <c r="M4760" s="195" t="e">
        <f ca="1">_xll.BInterpol(cf!$A$2:$A$68,cf!$C$2:$C$68,params!B4760,"cubic")</f>
        <v>#NAME?</v>
      </c>
      <c r="N4760" s="195" t="e">
        <f ca="1">+_xll.BInterpol(#REF!,#REF!,params!B4760,"cubic")</f>
        <v>#NAME?</v>
      </c>
      <c r="O4760" s="153" t="e">
        <f t="shared" ca="1" si="598"/>
        <v>#NAME?</v>
      </c>
    </row>
    <row r="4761" spans="1:15">
      <c r="A4761">
        <v>4758</v>
      </c>
      <c r="B4761">
        <f t="shared" si="596"/>
        <v>19.032</v>
      </c>
      <c r="C4761" s="151" t="e">
        <f ca="1">+_xll.BInterpol(Boost!$R$6:$R$66,Boost!$AZ$6:$AZ$66,params!B4761,"cubic")</f>
        <v>#NAME?</v>
      </c>
      <c r="D4761" s="151" t="e">
        <f ca="1">+_xll.BInterpol(Boost!$R$6:$R$66,Boost!$AX$6:$AX$66,params!B4761,"cubic")</f>
        <v>#NAME?</v>
      </c>
      <c r="E4761" s="198" t="e">
        <f t="shared" ca="1" si="599"/>
        <v>#NAME?</v>
      </c>
      <c r="F4761" s="151" t="e">
        <f ca="1">+_xll.BInterpol(Boost!$R$6:$R$66,Boost!$AY$6:$AY$66,params!B4761,"cubic")</f>
        <v>#NAME?</v>
      </c>
      <c r="G4761" s="151" t="e">
        <f ca="1">_xll.BInterpol(cf!$A$2:$A$68,cf!$B$2:$B$68,params!B4761,"cubic")/100</f>
        <v>#NAME?</v>
      </c>
      <c r="H4761" s="199" t="e">
        <f t="shared" ca="1" si="600"/>
        <v>#NAME?</v>
      </c>
      <c r="I4761" s="152">
        <f t="shared" si="603"/>
        <v>0.27181489645967938</v>
      </c>
      <c r="J4761" s="152">
        <f t="shared" si="601"/>
        <v>4.8547291794376335E-5</v>
      </c>
      <c r="K4761" s="3" t="e">
        <f t="shared" ca="1" si="597"/>
        <v>#NAME?</v>
      </c>
      <c r="L4761" s="153" t="e">
        <f t="shared" ca="1" si="602"/>
        <v>#NAME?</v>
      </c>
      <c r="M4761" s="195" t="e">
        <f ca="1">_xll.BInterpol(cf!$A$2:$A$68,cf!$C$2:$C$68,params!B4761,"cubic")</f>
        <v>#NAME?</v>
      </c>
      <c r="N4761" s="195" t="e">
        <f ca="1">+_xll.BInterpol(#REF!,#REF!,params!B4761,"cubic")</f>
        <v>#NAME?</v>
      </c>
      <c r="O4761" s="153" t="e">
        <f t="shared" ca="1" si="598"/>
        <v>#NAME?</v>
      </c>
    </row>
    <row r="4762" spans="1:15">
      <c r="A4762">
        <v>4759</v>
      </c>
      <c r="B4762">
        <f t="shared" si="596"/>
        <v>19.036000000000001</v>
      </c>
      <c r="C4762" s="151" t="e">
        <f ca="1">+_xll.BInterpol(Boost!$R$6:$R$66,Boost!$AZ$6:$AZ$66,params!B4762,"cubic")</f>
        <v>#NAME?</v>
      </c>
      <c r="D4762" s="151" t="e">
        <f ca="1">+_xll.BInterpol(Boost!$R$6:$R$66,Boost!$AX$6:$AX$66,params!B4762,"cubic")</f>
        <v>#NAME?</v>
      </c>
      <c r="E4762" s="198" t="e">
        <f t="shared" ca="1" si="599"/>
        <v>#NAME?</v>
      </c>
      <c r="F4762" s="151" t="e">
        <f ca="1">+_xll.BInterpol(Boost!$R$6:$R$66,Boost!$AY$6:$AY$66,params!B4762,"cubic")</f>
        <v>#NAME?</v>
      </c>
      <c r="G4762" s="151" t="e">
        <f ca="1">_xll.BInterpol(cf!$A$2:$A$68,cf!$B$2:$B$68,params!B4762,"cubic")/100</f>
        <v>#NAME?</v>
      </c>
      <c r="H4762" s="199" t="e">
        <f t="shared" ca="1" si="600"/>
        <v>#NAME?</v>
      </c>
      <c r="I4762" s="152">
        <f t="shared" si="603"/>
        <v>0.27186344051509559</v>
      </c>
      <c r="J4762" s="152">
        <f t="shared" si="601"/>
        <v>4.8544055416210874E-5</v>
      </c>
      <c r="K4762" s="3" t="e">
        <f t="shared" ca="1" si="597"/>
        <v>#NAME?</v>
      </c>
      <c r="L4762" s="153" t="e">
        <f t="shared" ca="1" si="602"/>
        <v>#NAME?</v>
      </c>
      <c r="M4762" s="195" t="e">
        <f ca="1">_xll.BInterpol(cf!$A$2:$A$68,cf!$C$2:$C$68,params!B4762,"cubic")</f>
        <v>#NAME?</v>
      </c>
      <c r="N4762" s="195" t="e">
        <f ca="1">+_xll.BInterpol(#REF!,#REF!,params!B4762,"cubic")</f>
        <v>#NAME?</v>
      </c>
      <c r="O4762" s="153" t="e">
        <f t="shared" ca="1" si="598"/>
        <v>#NAME?</v>
      </c>
    </row>
    <row r="4763" spans="1:15">
      <c r="A4763">
        <v>4760</v>
      </c>
      <c r="B4763">
        <f t="shared" si="596"/>
        <v>19.04</v>
      </c>
      <c r="C4763" s="151" t="e">
        <f ca="1">+_xll.BInterpol(Boost!$R$6:$R$66,Boost!$AZ$6:$AZ$66,params!B4763,"cubic")</f>
        <v>#NAME?</v>
      </c>
      <c r="D4763" s="151" t="e">
        <f ca="1">+_xll.BInterpol(Boost!$R$6:$R$66,Boost!$AX$6:$AX$66,params!B4763,"cubic")</f>
        <v>#NAME?</v>
      </c>
      <c r="E4763" s="198" t="e">
        <f t="shared" ca="1" si="599"/>
        <v>#NAME?</v>
      </c>
      <c r="F4763" s="151" t="e">
        <f ca="1">+_xll.BInterpol(Boost!$R$6:$R$66,Boost!$AY$6:$AY$66,params!B4763,"cubic")</f>
        <v>#NAME?</v>
      </c>
      <c r="G4763" s="151" t="e">
        <f ca="1">_xll.BInterpol(cf!$A$2:$A$68,cf!$B$2:$B$68,params!B4763,"cubic")/100</f>
        <v>#NAME?</v>
      </c>
      <c r="H4763" s="199" t="e">
        <f t="shared" ca="1" si="600"/>
        <v>#NAME?</v>
      </c>
      <c r="I4763" s="152">
        <f t="shared" si="603"/>
        <v>0.27191198133434924</v>
      </c>
      <c r="J4763" s="152">
        <f t="shared" si="601"/>
        <v>4.8540819253650724E-5</v>
      </c>
      <c r="K4763" s="3" t="e">
        <f t="shared" ca="1" si="597"/>
        <v>#NAME?</v>
      </c>
      <c r="L4763" s="153" t="e">
        <f t="shared" ca="1" si="602"/>
        <v>#NAME?</v>
      </c>
      <c r="M4763" s="195" t="e">
        <f ca="1">_xll.BInterpol(cf!$A$2:$A$68,cf!$C$2:$C$68,params!B4763,"cubic")</f>
        <v>#NAME?</v>
      </c>
      <c r="N4763" s="195" t="e">
        <f ca="1">+_xll.BInterpol(#REF!,#REF!,params!B4763,"cubic")</f>
        <v>#NAME?</v>
      </c>
      <c r="O4763" s="153" t="e">
        <f t="shared" ca="1" si="598"/>
        <v>#NAME?</v>
      </c>
    </row>
    <row r="4764" spans="1:15">
      <c r="A4764">
        <v>4761</v>
      </c>
      <c r="B4764">
        <f t="shared" si="596"/>
        <v>19.044</v>
      </c>
      <c r="C4764" s="151" t="e">
        <f ca="1">+_xll.BInterpol(Boost!$R$6:$R$66,Boost!$AZ$6:$AZ$66,params!B4764,"cubic")</f>
        <v>#NAME?</v>
      </c>
      <c r="D4764" s="151" t="e">
        <f ca="1">+_xll.BInterpol(Boost!$R$6:$R$66,Boost!$AX$6:$AX$66,params!B4764,"cubic")</f>
        <v>#NAME?</v>
      </c>
      <c r="E4764" s="198" t="e">
        <f t="shared" ca="1" si="599"/>
        <v>#NAME?</v>
      </c>
      <c r="F4764" s="151" t="e">
        <f ca="1">+_xll.BInterpol(Boost!$R$6:$R$66,Boost!$AY$6:$AY$66,params!B4764,"cubic")</f>
        <v>#NAME?</v>
      </c>
      <c r="G4764" s="151" t="e">
        <f ca="1">_xll.BInterpol(cf!$A$2:$A$68,cf!$B$2:$B$68,params!B4764,"cubic")/100</f>
        <v>#NAME?</v>
      </c>
      <c r="H4764" s="199" t="e">
        <f t="shared" ca="1" si="600"/>
        <v>#NAME?</v>
      </c>
      <c r="I4764" s="152">
        <f t="shared" si="603"/>
        <v>0.27196051891765627</v>
      </c>
      <c r="J4764" s="152">
        <f t="shared" si="601"/>
        <v>4.8537583307028953E-5</v>
      </c>
      <c r="K4764" s="3" t="e">
        <f t="shared" ca="1" si="597"/>
        <v>#NAME?</v>
      </c>
      <c r="L4764" s="153" t="e">
        <f t="shared" ca="1" si="602"/>
        <v>#NAME?</v>
      </c>
      <c r="M4764" s="195" t="e">
        <f ca="1">_xll.BInterpol(cf!$A$2:$A$68,cf!$C$2:$C$68,params!B4764,"cubic")</f>
        <v>#NAME?</v>
      </c>
      <c r="N4764" s="195" t="e">
        <f ca="1">+_xll.BInterpol(#REF!,#REF!,params!B4764,"cubic")</f>
        <v>#NAME?</v>
      </c>
      <c r="O4764" s="153" t="e">
        <f t="shared" ca="1" si="598"/>
        <v>#NAME?</v>
      </c>
    </row>
    <row r="4765" spans="1:15">
      <c r="A4765">
        <v>4762</v>
      </c>
      <c r="B4765">
        <f t="shared" si="596"/>
        <v>19.047999999999998</v>
      </c>
      <c r="C4765" s="151" t="e">
        <f ca="1">+_xll.BInterpol(Boost!$R$6:$R$66,Boost!$AZ$6:$AZ$66,params!B4765,"cubic")</f>
        <v>#NAME?</v>
      </c>
      <c r="D4765" s="151" t="e">
        <f ca="1">+_xll.BInterpol(Boost!$R$6:$R$66,Boost!$AX$6:$AX$66,params!B4765,"cubic")</f>
        <v>#NAME?</v>
      </c>
      <c r="E4765" s="198" t="e">
        <f t="shared" ca="1" si="599"/>
        <v>#NAME?</v>
      </c>
      <c r="F4765" s="151" t="e">
        <f ca="1">+_xll.BInterpol(Boost!$R$6:$R$66,Boost!$AY$6:$AY$66,params!B4765,"cubic")</f>
        <v>#NAME?</v>
      </c>
      <c r="G4765" s="151" t="e">
        <f ca="1">_xll.BInterpol(cf!$A$2:$A$68,cf!$B$2:$B$68,params!B4765,"cubic")/100</f>
        <v>#NAME?</v>
      </c>
      <c r="H4765" s="199" t="e">
        <f t="shared" ca="1" si="600"/>
        <v>#NAME?</v>
      </c>
      <c r="I4765" s="152">
        <f t="shared" si="603"/>
        <v>0.27200905326523217</v>
      </c>
      <c r="J4765" s="152">
        <f t="shared" si="601"/>
        <v>4.8534347575901471E-5</v>
      </c>
      <c r="K4765" s="3" t="e">
        <f t="shared" ca="1" si="597"/>
        <v>#NAME?</v>
      </c>
      <c r="L4765" s="153" t="e">
        <f t="shared" ca="1" si="602"/>
        <v>#NAME?</v>
      </c>
      <c r="M4765" s="195" t="e">
        <f ca="1">_xll.BInterpol(cf!$A$2:$A$68,cf!$C$2:$C$68,params!B4765,"cubic")</f>
        <v>#NAME?</v>
      </c>
      <c r="N4765" s="195" t="e">
        <f ca="1">+_xll.BInterpol(#REF!,#REF!,params!B4765,"cubic")</f>
        <v>#NAME?</v>
      </c>
      <c r="O4765" s="153" t="e">
        <f t="shared" ca="1" si="598"/>
        <v>#NAME?</v>
      </c>
    </row>
    <row r="4766" spans="1:15">
      <c r="A4766">
        <v>4763</v>
      </c>
      <c r="B4766">
        <f t="shared" si="596"/>
        <v>19.052</v>
      </c>
      <c r="C4766" s="151" t="e">
        <f ca="1">+_xll.BInterpol(Boost!$R$6:$R$66,Boost!$AZ$6:$AZ$66,params!B4766,"cubic")</f>
        <v>#NAME?</v>
      </c>
      <c r="D4766" s="151" t="e">
        <f ca="1">+_xll.BInterpol(Boost!$R$6:$R$66,Boost!$AX$6:$AX$66,params!B4766,"cubic")</f>
        <v>#NAME?</v>
      </c>
      <c r="E4766" s="198" t="e">
        <f t="shared" ca="1" si="599"/>
        <v>#NAME?</v>
      </c>
      <c r="F4766" s="151" t="e">
        <f ca="1">+_xll.BInterpol(Boost!$R$6:$R$66,Boost!$AY$6:$AY$66,params!B4766,"cubic")</f>
        <v>#NAME?</v>
      </c>
      <c r="G4766" s="151" t="e">
        <f ca="1">_xll.BInterpol(cf!$A$2:$A$68,cf!$B$2:$B$68,params!B4766,"cubic")/100</f>
        <v>#NAME?</v>
      </c>
      <c r="H4766" s="199" t="e">
        <f t="shared" ca="1" si="600"/>
        <v>#NAME?</v>
      </c>
      <c r="I4766" s="152">
        <f t="shared" si="603"/>
        <v>0.27205758437729277</v>
      </c>
      <c r="J4766" s="152">
        <f t="shared" si="601"/>
        <v>4.8531112060601345E-5</v>
      </c>
      <c r="K4766" s="3" t="e">
        <f t="shared" ca="1" si="597"/>
        <v>#NAME?</v>
      </c>
      <c r="L4766" s="153" t="e">
        <f t="shared" ca="1" si="602"/>
        <v>#NAME?</v>
      </c>
      <c r="M4766" s="195" t="e">
        <f ca="1">_xll.BInterpol(cf!$A$2:$A$68,cf!$C$2:$C$68,params!B4766,"cubic")</f>
        <v>#NAME?</v>
      </c>
      <c r="N4766" s="195" t="e">
        <f ca="1">+_xll.BInterpol(#REF!,#REF!,params!B4766,"cubic")</f>
        <v>#NAME?</v>
      </c>
      <c r="O4766" s="153" t="e">
        <f t="shared" ca="1" si="598"/>
        <v>#NAME?</v>
      </c>
    </row>
    <row r="4767" spans="1:15">
      <c r="A4767">
        <v>4764</v>
      </c>
      <c r="B4767">
        <f t="shared" si="596"/>
        <v>19.056000000000001</v>
      </c>
      <c r="C4767" s="151" t="e">
        <f ca="1">+_xll.BInterpol(Boost!$R$6:$R$66,Boost!$AZ$6:$AZ$66,params!B4767,"cubic")</f>
        <v>#NAME?</v>
      </c>
      <c r="D4767" s="151" t="e">
        <f ca="1">+_xll.BInterpol(Boost!$R$6:$R$66,Boost!$AX$6:$AX$66,params!B4767,"cubic")</f>
        <v>#NAME?</v>
      </c>
      <c r="E4767" s="198" t="e">
        <f t="shared" ca="1" si="599"/>
        <v>#NAME?</v>
      </c>
      <c r="F4767" s="151" t="e">
        <f ca="1">+_xll.BInterpol(Boost!$R$6:$R$66,Boost!$AY$6:$AY$66,params!B4767,"cubic")</f>
        <v>#NAME?</v>
      </c>
      <c r="G4767" s="151" t="e">
        <f ca="1">_xll.BInterpol(cf!$A$2:$A$68,cf!$B$2:$B$68,params!B4767,"cubic")/100</f>
        <v>#NAME?</v>
      </c>
      <c r="H4767" s="199" t="e">
        <f t="shared" ca="1" si="600"/>
        <v>#NAME?</v>
      </c>
      <c r="I4767" s="152">
        <f t="shared" si="603"/>
        <v>0.27210611225405379</v>
      </c>
      <c r="J4767" s="152">
        <f t="shared" si="601"/>
        <v>4.8527876761017552E-5</v>
      </c>
      <c r="K4767" s="3" t="e">
        <f t="shared" ca="1" si="597"/>
        <v>#NAME?</v>
      </c>
      <c r="L4767" s="153" t="e">
        <f t="shared" ca="1" si="602"/>
        <v>#NAME?</v>
      </c>
      <c r="M4767" s="195" t="e">
        <f ca="1">_xll.BInterpol(cf!$A$2:$A$68,cf!$C$2:$C$68,params!B4767,"cubic")</f>
        <v>#NAME?</v>
      </c>
      <c r="N4767" s="195" t="e">
        <f ca="1">+_xll.BInterpol(#REF!,#REF!,params!B4767,"cubic")</f>
        <v>#NAME?</v>
      </c>
      <c r="O4767" s="153" t="e">
        <f t="shared" ca="1" si="598"/>
        <v>#NAME?</v>
      </c>
    </row>
    <row r="4768" spans="1:15">
      <c r="A4768">
        <v>4765</v>
      </c>
      <c r="B4768">
        <f t="shared" si="596"/>
        <v>19.059999999999999</v>
      </c>
      <c r="C4768" s="151" t="e">
        <f ca="1">+_xll.BInterpol(Boost!$R$6:$R$66,Boost!$AZ$6:$AZ$66,params!B4768,"cubic")</f>
        <v>#NAME?</v>
      </c>
      <c r="D4768" s="151" t="e">
        <f ca="1">+_xll.BInterpol(Boost!$R$6:$R$66,Boost!$AX$6:$AX$66,params!B4768,"cubic")</f>
        <v>#NAME?</v>
      </c>
      <c r="E4768" s="198" t="e">
        <f t="shared" ca="1" si="599"/>
        <v>#NAME?</v>
      </c>
      <c r="F4768" s="151" t="e">
        <f ca="1">+_xll.BInterpol(Boost!$R$6:$R$66,Boost!$AY$6:$AY$66,params!B4768,"cubic")</f>
        <v>#NAME?</v>
      </c>
      <c r="G4768" s="151" t="e">
        <f ca="1">_xll.BInterpol(cf!$A$2:$A$68,cf!$B$2:$B$68,params!B4768,"cubic")/100</f>
        <v>#NAME?</v>
      </c>
      <c r="H4768" s="199" t="e">
        <f t="shared" ca="1" si="600"/>
        <v>#NAME?</v>
      </c>
      <c r="I4768" s="152">
        <f t="shared" si="603"/>
        <v>0.27215463689573083</v>
      </c>
      <c r="J4768" s="152">
        <f t="shared" si="601"/>
        <v>4.8524641677039071E-5</v>
      </c>
      <c r="K4768" s="3" t="e">
        <f t="shared" ca="1" si="597"/>
        <v>#NAME?</v>
      </c>
      <c r="L4768" s="153" t="e">
        <f t="shared" ca="1" si="602"/>
        <v>#NAME?</v>
      </c>
      <c r="M4768" s="195" t="e">
        <f ca="1">_xll.BInterpol(cf!$A$2:$A$68,cf!$C$2:$C$68,params!B4768,"cubic")</f>
        <v>#NAME?</v>
      </c>
      <c r="N4768" s="195" t="e">
        <f ca="1">+_xll.BInterpol(#REF!,#REF!,params!B4768,"cubic")</f>
        <v>#NAME?</v>
      </c>
      <c r="O4768" s="153" t="e">
        <f t="shared" ca="1" si="598"/>
        <v>#NAME?</v>
      </c>
    </row>
    <row r="4769" spans="1:15">
      <c r="A4769">
        <v>4766</v>
      </c>
      <c r="B4769">
        <f t="shared" si="596"/>
        <v>19.064</v>
      </c>
      <c r="C4769" s="151" t="e">
        <f ca="1">+_xll.BInterpol(Boost!$R$6:$R$66,Boost!$AZ$6:$AZ$66,params!B4769,"cubic")</f>
        <v>#NAME?</v>
      </c>
      <c r="D4769" s="151" t="e">
        <f ca="1">+_xll.BInterpol(Boost!$R$6:$R$66,Boost!$AX$6:$AX$66,params!B4769,"cubic")</f>
        <v>#NAME?</v>
      </c>
      <c r="E4769" s="198" t="e">
        <f t="shared" ca="1" si="599"/>
        <v>#NAME?</v>
      </c>
      <c r="F4769" s="151" t="e">
        <f ca="1">+_xll.BInterpol(Boost!$R$6:$R$66,Boost!$AY$6:$AY$66,params!B4769,"cubic")</f>
        <v>#NAME?</v>
      </c>
      <c r="G4769" s="151" t="e">
        <f ca="1">_xll.BInterpol(cf!$A$2:$A$68,cf!$B$2:$B$68,params!B4769,"cubic")/100</f>
        <v>#NAME?</v>
      </c>
      <c r="H4769" s="199" t="e">
        <f t="shared" ca="1" si="600"/>
        <v>#NAME?</v>
      </c>
      <c r="I4769" s="152">
        <f t="shared" si="603"/>
        <v>0.27220315830253961</v>
      </c>
      <c r="J4769" s="152">
        <f t="shared" si="601"/>
        <v>4.8521406808776923E-5</v>
      </c>
      <c r="K4769" s="3" t="e">
        <f t="shared" ca="1" si="597"/>
        <v>#NAME?</v>
      </c>
      <c r="L4769" s="153" t="e">
        <f t="shared" ca="1" si="602"/>
        <v>#NAME?</v>
      </c>
      <c r="M4769" s="195" t="e">
        <f ca="1">_xll.BInterpol(cf!$A$2:$A$68,cf!$C$2:$C$68,params!B4769,"cubic")</f>
        <v>#NAME?</v>
      </c>
      <c r="N4769" s="195" t="e">
        <f ca="1">+_xll.BInterpol(#REF!,#REF!,params!B4769,"cubic")</f>
        <v>#NAME?</v>
      </c>
      <c r="O4769" s="153" t="e">
        <f t="shared" ca="1" si="598"/>
        <v>#NAME?</v>
      </c>
    </row>
    <row r="4770" spans="1:15">
      <c r="A4770">
        <v>4767</v>
      </c>
      <c r="B4770">
        <f t="shared" si="596"/>
        <v>19.068000000000001</v>
      </c>
      <c r="C4770" s="151" t="e">
        <f ca="1">+_xll.BInterpol(Boost!$R$6:$R$66,Boost!$AZ$6:$AZ$66,params!B4770,"cubic")</f>
        <v>#NAME?</v>
      </c>
      <c r="D4770" s="151" t="e">
        <f ca="1">+_xll.BInterpol(Boost!$R$6:$R$66,Boost!$AX$6:$AX$66,params!B4770,"cubic")</f>
        <v>#NAME?</v>
      </c>
      <c r="E4770" s="198" t="e">
        <f t="shared" ca="1" si="599"/>
        <v>#NAME?</v>
      </c>
      <c r="F4770" s="151" t="e">
        <f ca="1">+_xll.BInterpol(Boost!$R$6:$R$66,Boost!$AY$6:$AY$66,params!B4770,"cubic")</f>
        <v>#NAME?</v>
      </c>
      <c r="G4770" s="151" t="e">
        <f ca="1">_xll.BInterpol(cf!$A$2:$A$68,cf!$B$2:$B$68,params!B4770,"cubic")/100</f>
        <v>#NAME?</v>
      </c>
      <c r="H4770" s="199" t="e">
        <f t="shared" ca="1" si="600"/>
        <v>#NAME?</v>
      </c>
      <c r="I4770" s="152">
        <f t="shared" si="603"/>
        <v>0.27225167647469573</v>
      </c>
      <c r="J4770" s="152">
        <f t="shared" si="601"/>
        <v>4.8518172156120087E-5</v>
      </c>
      <c r="K4770" s="3" t="e">
        <f t="shared" ca="1" si="597"/>
        <v>#NAME?</v>
      </c>
      <c r="L4770" s="153" t="e">
        <f t="shared" ca="1" si="602"/>
        <v>#NAME?</v>
      </c>
      <c r="M4770" s="195" t="e">
        <f ca="1">_xll.BInterpol(cf!$A$2:$A$68,cf!$C$2:$C$68,params!B4770,"cubic")</f>
        <v>#NAME?</v>
      </c>
      <c r="N4770" s="195" t="e">
        <f ca="1">+_xll.BInterpol(#REF!,#REF!,params!B4770,"cubic")</f>
        <v>#NAME?</v>
      </c>
      <c r="O4770" s="153" t="e">
        <f t="shared" ca="1" si="598"/>
        <v>#NAME?</v>
      </c>
    </row>
    <row r="4771" spans="1:15">
      <c r="A4771">
        <v>4768</v>
      </c>
      <c r="B4771">
        <f t="shared" si="596"/>
        <v>19.071999999999999</v>
      </c>
      <c r="C4771" s="151" t="e">
        <f ca="1">+_xll.BInterpol(Boost!$R$6:$R$66,Boost!$AZ$6:$AZ$66,params!B4771,"cubic")</f>
        <v>#NAME?</v>
      </c>
      <c r="D4771" s="151" t="e">
        <f ca="1">+_xll.BInterpol(Boost!$R$6:$R$66,Boost!$AX$6:$AX$66,params!B4771,"cubic")</f>
        <v>#NAME?</v>
      </c>
      <c r="E4771" s="198" t="e">
        <f t="shared" ca="1" si="599"/>
        <v>#NAME?</v>
      </c>
      <c r="F4771" s="151" t="e">
        <f ca="1">+_xll.BInterpol(Boost!$R$6:$R$66,Boost!$AY$6:$AY$66,params!B4771,"cubic")</f>
        <v>#NAME?</v>
      </c>
      <c r="G4771" s="151" t="e">
        <f ca="1">_xll.BInterpol(cf!$A$2:$A$68,cf!$B$2:$B$68,params!B4771,"cubic")/100</f>
        <v>#NAME?</v>
      </c>
      <c r="H4771" s="199" t="e">
        <f t="shared" ca="1" si="600"/>
        <v>#NAME?</v>
      </c>
      <c r="I4771" s="152">
        <f t="shared" si="603"/>
        <v>0.27230019141241479</v>
      </c>
      <c r="J4771" s="152">
        <f t="shared" si="601"/>
        <v>4.8514937719068563E-5</v>
      </c>
      <c r="K4771" s="3" t="e">
        <f t="shared" ca="1" si="597"/>
        <v>#NAME?</v>
      </c>
      <c r="L4771" s="153" t="e">
        <f t="shared" ca="1" si="602"/>
        <v>#NAME?</v>
      </c>
      <c r="M4771" s="195" t="e">
        <f ca="1">_xll.BInterpol(cf!$A$2:$A$68,cf!$C$2:$C$68,params!B4771,"cubic")</f>
        <v>#NAME?</v>
      </c>
      <c r="N4771" s="195" t="e">
        <f ca="1">+_xll.BInterpol(#REF!,#REF!,params!B4771,"cubic")</f>
        <v>#NAME?</v>
      </c>
      <c r="O4771" s="153" t="e">
        <f t="shared" ca="1" si="598"/>
        <v>#NAME?</v>
      </c>
    </row>
    <row r="4772" spans="1:15">
      <c r="A4772">
        <v>4769</v>
      </c>
      <c r="B4772">
        <f t="shared" si="596"/>
        <v>19.076000000000001</v>
      </c>
      <c r="C4772" s="151" t="e">
        <f ca="1">+_xll.BInterpol(Boost!$R$6:$R$66,Boost!$AZ$6:$AZ$66,params!B4772,"cubic")</f>
        <v>#NAME?</v>
      </c>
      <c r="D4772" s="151" t="e">
        <f ca="1">+_xll.BInterpol(Boost!$R$6:$R$66,Boost!$AX$6:$AX$66,params!B4772,"cubic")</f>
        <v>#NAME?</v>
      </c>
      <c r="E4772" s="198" t="e">
        <f t="shared" ca="1" si="599"/>
        <v>#NAME?</v>
      </c>
      <c r="F4772" s="151" t="e">
        <f ca="1">+_xll.BInterpol(Boost!$R$6:$R$66,Boost!$AY$6:$AY$66,params!B4772,"cubic")</f>
        <v>#NAME?</v>
      </c>
      <c r="G4772" s="151" t="e">
        <f ca="1">_xll.BInterpol(cf!$A$2:$A$68,cf!$B$2:$B$68,params!B4772,"cubic")/100</f>
        <v>#NAME?</v>
      </c>
      <c r="H4772" s="199" t="e">
        <f t="shared" ca="1" si="600"/>
        <v>#NAME?</v>
      </c>
      <c r="I4772" s="152">
        <f t="shared" si="603"/>
        <v>0.27234870311591253</v>
      </c>
      <c r="J4772" s="152">
        <f t="shared" si="601"/>
        <v>4.8511703497733372E-5</v>
      </c>
      <c r="K4772" s="3" t="e">
        <f t="shared" ca="1" si="597"/>
        <v>#NAME?</v>
      </c>
      <c r="L4772" s="153" t="e">
        <f t="shared" ca="1" si="602"/>
        <v>#NAME?</v>
      </c>
      <c r="M4772" s="195" t="e">
        <f ca="1">_xll.BInterpol(cf!$A$2:$A$68,cf!$C$2:$C$68,params!B4772,"cubic")</f>
        <v>#NAME?</v>
      </c>
      <c r="N4772" s="195" t="e">
        <f ca="1">+_xll.BInterpol(#REF!,#REF!,params!B4772,"cubic")</f>
        <v>#NAME?</v>
      </c>
      <c r="O4772" s="153" t="e">
        <f t="shared" ca="1" si="598"/>
        <v>#NAME?</v>
      </c>
    </row>
    <row r="4773" spans="1:15">
      <c r="A4773">
        <v>4770</v>
      </c>
      <c r="B4773">
        <f t="shared" si="596"/>
        <v>19.079999999999998</v>
      </c>
      <c r="C4773" s="151" t="e">
        <f ca="1">+_xll.BInterpol(Boost!$R$6:$R$66,Boost!$AZ$6:$AZ$66,params!B4773,"cubic")</f>
        <v>#NAME?</v>
      </c>
      <c r="D4773" s="151" t="e">
        <f ca="1">+_xll.BInterpol(Boost!$R$6:$R$66,Boost!$AX$6:$AX$66,params!B4773,"cubic")</f>
        <v>#NAME?</v>
      </c>
      <c r="E4773" s="198" t="e">
        <f t="shared" ca="1" si="599"/>
        <v>#NAME?</v>
      </c>
      <c r="F4773" s="151" t="e">
        <f ca="1">+_xll.BInterpol(Boost!$R$6:$R$66,Boost!$AY$6:$AY$66,params!B4773,"cubic")</f>
        <v>#NAME?</v>
      </c>
      <c r="G4773" s="151" t="e">
        <f ca="1">_xll.BInterpol(cf!$A$2:$A$68,cf!$B$2:$B$68,params!B4773,"cubic")/100</f>
        <v>#NAME?</v>
      </c>
      <c r="H4773" s="199" t="e">
        <f t="shared" ca="1" si="600"/>
        <v>#NAME?</v>
      </c>
      <c r="I4773" s="152">
        <f t="shared" si="603"/>
        <v>0.27239721158540453</v>
      </c>
      <c r="J4773" s="152">
        <f t="shared" si="601"/>
        <v>4.8508469492003492E-5</v>
      </c>
      <c r="K4773" s="3" t="e">
        <f t="shared" ca="1" si="597"/>
        <v>#NAME?</v>
      </c>
      <c r="L4773" s="153" t="e">
        <f t="shared" ca="1" si="602"/>
        <v>#NAME?</v>
      </c>
      <c r="M4773" s="195" t="e">
        <f ca="1">_xll.BInterpol(cf!$A$2:$A$68,cf!$C$2:$C$68,params!B4773,"cubic")</f>
        <v>#NAME?</v>
      </c>
      <c r="N4773" s="195" t="e">
        <f ca="1">+_xll.BInterpol(#REF!,#REF!,params!B4773,"cubic")</f>
        <v>#NAME?</v>
      </c>
      <c r="O4773" s="153" t="e">
        <f t="shared" ca="1" si="598"/>
        <v>#NAME?</v>
      </c>
    </row>
    <row r="4774" spans="1:15">
      <c r="A4774">
        <v>4771</v>
      </c>
      <c r="B4774">
        <f t="shared" si="596"/>
        <v>19.084</v>
      </c>
      <c r="C4774" s="151" t="e">
        <f ca="1">+_xll.BInterpol(Boost!$R$6:$R$66,Boost!$AZ$6:$AZ$66,params!B4774,"cubic")</f>
        <v>#NAME?</v>
      </c>
      <c r="D4774" s="151" t="e">
        <f ca="1">+_xll.BInterpol(Boost!$R$6:$R$66,Boost!$AX$6:$AX$66,params!B4774,"cubic")</f>
        <v>#NAME?</v>
      </c>
      <c r="E4774" s="198" t="e">
        <f t="shared" ca="1" si="599"/>
        <v>#NAME?</v>
      </c>
      <c r="F4774" s="151" t="e">
        <f ca="1">+_xll.BInterpol(Boost!$R$6:$R$66,Boost!$AY$6:$AY$66,params!B4774,"cubic")</f>
        <v>#NAME?</v>
      </c>
      <c r="G4774" s="151" t="e">
        <f ca="1">_xll.BInterpol(cf!$A$2:$A$68,cf!$B$2:$B$68,params!B4774,"cubic")/100</f>
        <v>#NAME?</v>
      </c>
      <c r="H4774" s="199" t="e">
        <f t="shared" ca="1" si="600"/>
        <v>#NAME?</v>
      </c>
      <c r="I4774" s="152">
        <f t="shared" si="603"/>
        <v>0.27244571682110641</v>
      </c>
      <c r="J4774" s="152">
        <f t="shared" si="601"/>
        <v>4.8505235701878924E-5</v>
      </c>
      <c r="K4774" s="3" t="e">
        <f t="shared" ca="1" si="597"/>
        <v>#NAME?</v>
      </c>
      <c r="L4774" s="153" t="e">
        <f t="shared" ca="1" si="602"/>
        <v>#NAME?</v>
      </c>
      <c r="M4774" s="195" t="e">
        <f ca="1">_xll.BInterpol(cf!$A$2:$A$68,cf!$C$2:$C$68,params!B4774,"cubic")</f>
        <v>#NAME?</v>
      </c>
      <c r="N4774" s="195" t="e">
        <f ca="1">+_xll.BInterpol(#REF!,#REF!,params!B4774,"cubic")</f>
        <v>#NAME?</v>
      </c>
      <c r="O4774" s="153" t="e">
        <f t="shared" ca="1" si="598"/>
        <v>#NAME?</v>
      </c>
    </row>
    <row r="4775" spans="1:15">
      <c r="A4775">
        <v>4772</v>
      </c>
      <c r="B4775">
        <f t="shared" si="596"/>
        <v>19.088000000000001</v>
      </c>
      <c r="C4775" s="151" t="e">
        <f ca="1">+_xll.BInterpol(Boost!$R$6:$R$66,Boost!$AZ$6:$AZ$66,params!B4775,"cubic")</f>
        <v>#NAME?</v>
      </c>
      <c r="D4775" s="151" t="e">
        <f ca="1">+_xll.BInterpol(Boost!$R$6:$R$66,Boost!$AX$6:$AX$66,params!B4775,"cubic")</f>
        <v>#NAME?</v>
      </c>
      <c r="E4775" s="198" t="e">
        <f t="shared" ca="1" si="599"/>
        <v>#NAME?</v>
      </c>
      <c r="F4775" s="151" t="e">
        <f ca="1">+_xll.BInterpol(Boost!$R$6:$R$66,Boost!$AY$6:$AY$66,params!B4775,"cubic")</f>
        <v>#NAME?</v>
      </c>
      <c r="G4775" s="151" t="e">
        <f ca="1">_xll.BInterpol(cf!$A$2:$A$68,cf!$B$2:$B$68,params!B4775,"cubic")/100</f>
        <v>#NAME?</v>
      </c>
      <c r="H4775" s="199" t="e">
        <f t="shared" ca="1" si="600"/>
        <v>#NAME?</v>
      </c>
      <c r="I4775" s="152">
        <f t="shared" si="603"/>
        <v>0.27249421882323366</v>
      </c>
      <c r="J4775" s="152">
        <f t="shared" si="601"/>
        <v>4.8502002127248645E-5</v>
      </c>
      <c r="K4775" s="3" t="e">
        <f t="shared" ca="1" si="597"/>
        <v>#NAME?</v>
      </c>
      <c r="L4775" s="153" t="e">
        <f t="shared" ca="1" si="602"/>
        <v>#NAME?</v>
      </c>
      <c r="M4775" s="195" t="e">
        <f ca="1">_xll.BInterpol(cf!$A$2:$A$68,cf!$C$2:$C$68,params!B4775,"cubic")</f>
        <v>#NAME?</v>
      </c>
      <c r="N4775" s="195" t="e">
        <f ca="1">+_xll.BInterpol(#REF!,#REF!,params!B4775,"cubic")</f>
        <v>#NAME?</v>
      </c>
      <c r="O4775" s="153" t="e">
        <f t="shared" ca="1" si="598"/>
        <v>#NAME?</v>
      </c>
    </row>
    <row r="4776" spans="1:15">
      <c r="A4776">
        <v>4773</v>
      </c>
      <c r="B4776">
        <f t="shared" si="596"/>
        <v>19.091999999999999</v>
      </c>
      <c r="C4776" s="151" t="e">
        <f ca="1">+_xll.BInterpol(Boost!$R$6:$R$66,Boost!$AZ$6:$AZ$66,params!B4776,"cubic")</f>
        <v>#NAME?</v>
      </c>
      <c r="D4776" s="151" t="e">
        <f ca="1">+_xll.BInterpol(Boost!$R$6:$R$66,Boost!$AX$6:$AX$66,params!B4776,"cubic")</f>
        <v>#NAME?</v>
      </c>
      <c r="E4776" s="198" t="e">
        <f t="shared" ca="1" si="599"/>
        <v>#NAME?</v>
      </c>
      <c r="F4776" s="151" t="e">
        <f ca="1">+_xll.BInterpol(Boost!$R$6:$R$66,Boost!$AY$6:$AY$66,params!B4776,"cubic")</f>
        <v>#NAME?</v>
      </c>
      <c r="G4776" s="151" t="e">
        <f ca="1">_xll.BInterpol(cf!$A$2:$A$68,cf!$B$2:$B$68,params!B4776,"cubic")/100</f>
        <v>#NAME?</v>
      </c>
      <c r="H4776" s="199" t="e">
        <f t="shared" ca="1" si="600"/>
        <v>#NAME?</v>
      </c>
      <c r="I4776" s="152">
        <f t="shared" si="603"/>
        <v>0.27254271759200177</v>
      </c>
      <c r="J4776" s="152">
        <f t="shared" si="601"/>
        <v>4.8498768768112654E-5</v>
      </c>
      <c r="K4776" s="3" t="e">
        <f t="shared" ca="1" si="597"/>
        <v>#NAME?</v>
      </c>
      <c r="L4776" s="153" t="e">
        <f t="shared" ca="1" si="602"/>
        <v>#NAME?</v>
      </c>
      <c r="M4776" s="195" t="e">
        <f ca="1">_xll.BInterpol(cf!$A$2:$A$68,cf!$C$2:$C$68,params!B4776,"cubic")</f>
        <v>#NAME?</v>
      </c>
      <c r="N4776" s="195" t="e">
        <f ca="1">+_xll.BInterpol(#REF!,#REF!,params!B4776,"cubic")</f>
        <v>#NAME?</v>
      </c>
      <c r="O4776" s="153" t="e">
        <f t="shared" ca="1" si="598"/>
        <v>#NAME?</v>
      </c>
    </row>
    <row r="4777" spans="1:15">
      <c r="A4777">
        <v>4774</v>
      </c>
      <c r="B4777">
        <f t="shared" si="596"/>
        <v>19.096</v>
      </c>
      <c r="C4777" s="151" t="e">
        <f ca="1">+_xll.BInterpol(Boost!$R$6:$R$66,Boost!$AZ$6:$AZ$66,params!B4777,"cubic")</f>
        <v>#NAME?</v>
      </c>
      <c r="D4777" s="151" t="e">
        <f ca="1">+_xll.BInterpol(Boost!$R$6:$R$66,Boost!$AX$6:$AX$66,params!B4777,"cubic")</f>
        <v>#NAME?</v>
      </c>
      <c r="E4777" s="198" t="e">
        <f t="shared" ca="1" si="599"/>
        <v>#NAME?</v>
      </c>
      <c r="F4777" s="151" t="e">
        <f ca="1">+_xll.BInterpol(Boost!$R$6:$R$66,Boost!$AY$6:$AY$66,params!B4777,"cubic")</f>
        <v>#NAME?</v>
      </c>
      <c r="G4777" s="151" t="e">
        <f ca="1">_xll.BInterpol(cf!$A$2:$A$68,cf!$B$2:$B$68,params!B4777,"cubic")/100</f>
        <v>#NAME?</v>
      </c>
      <c r="H4777" s="199" t="e">
        <f t="shared" ca="1" si="600"/>
        <v>#NAME?</v>
      </c>
      <c r="I4777" s="152">
        <f t="shared" si="603"/>
        <v>0.27259121312762646</v>
      </c>
      <c r="J4777" s="152">
        <f t="shared" si="601"/>
        <v>4.8495535624692998E-5</v>
      </c>
      <c r="K4777" s="3" t="e">
        <f t="shared" ca="1" si="597"/>
        <v>#NAME?</v>
      </c>
      <c r="L4777" s="153" t="e">
        <f t="shared" ca="1" si="602"/>
        <v>#NAME?</v>
      </c>
      <c r="M4777" s="195" t="e">
        <f ca="1">_xll.BInterpol(cf!$A$2:$A$68,cf!$C$2:$C$68,params!B4777,"cubic")</f>
        <v>#NAME?</v>
      </c>
      <c r="N4777" s="195" t="e">
        <f ca="1">+_xll.BInterpol(#REF!,#REF!,params!B4777,"cubic")</f>
        <v>#NAME?</v>
      </c>
      <c r="O4777" s="153" t="e">
        <f t="shared" ca="1" si="598"/>
        <v>#NAME?</v>
      </c>
    </row>
    <row r="4778" spans="1:15">
      <c r="A4778">
        <v>4775</v>
      </c>
      <c r="B4778">
        <f t="shared" si="596"/>
        <v>19.100000000000001</v>
      </c>
      <c r="C4778" s="151" t="e">
        <f ca="1">+_xll.BInterpol(Boost!$R$6:$R$66,Boost!$AZ$6:$AZ$66,params!B4778,"cubic")</f>
        <v>#NAME?</v>
      </c>
      <c r="D4778" s="151" t="e">
        <f ca="1">+_xll.BInterpol(Boost!$R$6:$R$66,Boost!$AX$6:$AX$66,params!B4778,"cubic")</f>
        <v>#NAME?</v>
      </c>
      <c r="E4778" s="198" t="e">
        <f t="shared" ca="1" si="599"/>
        <v>#NAME?</v>
      </c>
      <c r="F4778" s="151" t="e">
        <f ca="1">+_xll.BInterpol(Boost!$R$6:$R$66,Boost!$AY$6:$AY$66,params!B4778,"cubic")</f>
        <v>#NAME?</v>
      </c>
      <c r="G4778" s="151" t="e">
        <f ca="1">_xll.BInterpol(cf!$A$2:$A$68,cf!$B$2:$B$68,params!B4778,"cubic")/100</f>
        <v>#NAME?</v>
      </c>
      <c r="H4778" s="199" t="e">
        <f t="shared" ca="1" si="600"/>
        <v>#NAME?</v>
      </c>
      <c r="I4778" s="152">
        <f t="shared" si="603"/>
        <v>0.27263970543032334</v>
      </c>
      <c r="J4778" s="152">
        <f t="shared" si="601"/>
        <v>4.8492302696878653E-5</v>
      </c>
      <c r="K4778" s="3" t="e">
        <f t="shared" ca="1" si="597"/>
        <v>#NAME?</v>
      </c>
      <c r="L4778" s="153" t="e">
        <f t="shared" ca="1" si="602"/>
        <v>#NAME?</v>
      </c>
      <c r="M4778" s="195" t="e">
        <f ca="1">_xll.BInterpol(cf!$A$2:$A$68,cf!$C$2:$C$68,params!B4778,"cubic")</f>
        <v>#NAME?</v>
      </c>
      <c r="N4778" s="195" t="e">
        <f ca="1">+_xll.BInterpol(#REF!,#REF!,params!B4778,"cubic")</f>
        <v>#NAME?</v>
      </c>
      <c r="O4778" s="153" t="e">
        <f t="shared" ca="1" si="598"/>
        <v>#NAME?</v>
      </c>
    </row>
    <row r="4779" spans="1:15">
      <c r="A4779">
        <v>4776</v>
      </c>
      <c r="B4779">
        <f t="shared" si="596"/>
        <v>19.103999999999999</v>
      </c>
      <c r="C4779" s="151" t="e">
        <f ca="1">+_xll.BInterpol(Boost!$R$6:$R$66,Boost!$AZ$6:$AZ$66,params!B4779,"cubic")</f>
        <v>#NAME?</v>
      </c>
      <c r="D4779" s="151" t="e">
        <f ca="1">+_xll.BInterpol(Boost!$R$6:$R$66,Boost!$AX$6:$AX$66,params!B4779,"cubic")</f>
        <v>#NAME?</v>
      </c>
      <c r="E4779" s="198" t="e">
        <f t="shared" ca="1" si="599"/>
        <v>#NAME?</v>
      </c>
      <c r="F4779" s="151" t="e">
        <f ca="1">+_xll.BInterpol(Boost!$R$6:$R$66,Boost!$AY$6:$AY$66,params!B4779,"cubic")</f>
        <v>#NAME?</v>
      </c>
      <c r="G4779" s="151" t="e">
        <f ca="1">_xll.BInterpol(cf!$A$2:$A$68,cf!$B$2:$B$68,params!B4779,"cubic")/100</f>
        <v>#NAME?</v>
      </c>
      <c r="H4779" s="199" t="e">
        <f t="shared" ca="1" si="600"/>
        <v>#NAME?</v>
      </c>
      <c r="I4779" s="152">
        <f t="shared" si="603"/>
        <v>0.27268819450030768</v>
      </c>
      <c r="J4779" s="152">
        <f t="shared" si="601"/>
        <v>4.8489069984336552E-5</v>
      </c>
      <c r="K4779" s="3" t="e">
        <f t="shared" ca="1" si="597"/>
        <v>#NAME?</v>
      </c>
      <c r="L4779" s="153" t="e">
        <f t="shared" ca="1" si="602"/>
        <v>#NAME?</v>
      </c>
      <c r="M4779" s="195" t="e">
        <f ca="1">_xll.BInterpol(cf!$A$2:$A$68,cf!$C$2:$C$68,params!B4779,"cubic")</f>
        <v>#NAME?</v>
      </c>
      <c r="N4779" s="195" t="e">
        <f ca="1">+_xll.BInterpol(#REF!,#REF!,params!B4779,"cubic")</f>
        <v>#NAME?</v>
      </c>
      <c r="O4779" s="153" t="e">
        <f t="shared" ca="1" si="598"/>
        <v>#NAME?</v>
      </c>
    </row>
    <row r="4780" spans="1:15">
      <c r="A4780">
        <v>4777</v>
      </c>
      <c r="B4780">
        <f t="shared" si="596"/>
        <v>19.108000000000001</v>
      </c>
      <c r="C4780" s="151" t="e">
        <f ca="1">+_xll.BInterpol(Boost!$R$6:$R$66,Boost!$AZ$6:$AZ$66,params!B4780,"cubic")</f>
        <v>#NAME?</v>
      </c>
      <c r="D4780" s="151" t="e">
        <f ca="1">+_xll.BInterpol(Boost!$R$6:$R$66,Boost!$AX$6:$AX$66,params!B4780,"cubic")</f>
        <v>#NAME?</v>
      </c>
      <c r="E4780" s="198" t="e">
        <f t="shared" ca="1" si="599"/>
        <v>#NAME?</v>
      </c>
      <c r="F4780" s="151" t="e">
        <f ca="1">+_xll.BInterpol(Boost!$R$6:$R$66,Boost!$AY$6:$AY$66,params!B4780,"cubic")</f>
        <v>#NAME?</v>
      </c>
      <c r="G4780" s="151" t="e">
        <f ca="1">_xll.BInterpol(cf!$A$2:$A$68,cf!$B$2:$B$68,params!B4780,"cubic")/100</f>
        <v>#NAME?</v>
      </c>
      <c r="H4780" s="199" t="e">
        <f t="shared" ca="1" si="600"/>
        <v>#NAME?</v>
      </c>
      <c r="I4780" s="152">
        <f t="shared" si="603"/>
        <v>0.27273668033779508</v>
      </c>
      <c r="J4780" s="152">
        <f t="shared" si="601"/>
        <v>4.8485837487399763E-5</v>
      </c>
      <c r="K4780" s="3" t="e">
        <f t="shared" ca="1" si="597"/>
        <v>#NAME?</v>
      </c>
      <c r="L4780" s="153" t="e">
        <f t="shared" ca="1" si="602"/>
        <v>#NAME?</v>
      </c>
      <c r="M4780" s="195" t="e">
        <f ca="1">_xll.BInterpol(cf!$A$2:$A$68,cf!$C$2:$C$68,params!B4780,"cubic")</f>
        <v>#NAME?</v>
      </c>
      <c r="N4780" s="195" t="e">
        <f ca="1">+_xll.BInterpol(#REF!,#REF!,params!B4780,"cubic")</f>
        <v>#NAME?</v>
      </c>
      <c r="O4780" s="153" t="e">
        <f t="shared" ca="1" si="598"/>
        <v>#NAME?</v>
      </c>
    </row>
    <row r="4781" spans="1:15">
      <c r="A4781">
        <v>4778</v>
      </c>
      <c r="B4781">
        <f t="shared" si="596"/>
        <v>19.111999999999998</v>
      </c>
      <c r="C4781" s="151" t="e">
        <f ca="1">+_xll.BInterpol(Boost!$R$6:$R$66,Boost!$AZ$6:$AZ$66,params!B4781,"cubic")</f>
        <v>#NAME?</v>
      </c>
      <c r="D4781" s="151" t="e">
        <f ca="1">+_xll.BInterpol(Boost!$R$6:$R$66,Boost!$AX$6:$AX$66,params!B4781,"cubic")</f>
        <v>#NAME?</v>
      </c>
      <c r="E4781" s="198" t="e">
        <f t="shared" ca="1" si="599"/>
        <v>#NAME?</v>
      </c>
      <c r="F4781" s="151" t="e">
        <f ca="1">+_xll.BInterpol(Boost!$R$6:$R$66,Boost!$AY$6:$AY$66,params!B4781,"cubic")</f>
        <v>#NAME?</v>
      </c>
      <c r="G4781" s="151" t="e">
        <f ca="1">_xll.BInterpol(cf!$A$2:$A$68,cf!$B$2:$B$68,params!B4781,"cubic")/100</f>
        <v>#NAME?</v>
      </c>
      <c r="H4781" s="199" t="e">
        <f t="shared" ca="1" si="600"/>
        <v>#NAME?</v>
      </c>
      <c r="I4781" s="152">
        <f t="shared" si="603"/>
        <v>0.27278516294300104</v>
      </c>
      <c r="J4781" s="152">
        <f t="shared" si="601"/>
        <v>4.8482605205957263E-5</v>
      </c>
      <c r="K4781" s="3" t="e">
        <f t="shared" ca="1" si="597"/>
        <v>#NAME?</v>
      </c>
      <c r="L4781" s="153" t="e">
        <f t="shared" ca="1" si="602"/>
        <v>#NAME?</v>
      </c>
      <c r="M4781" s="195" t="e">
        <f ca="1">_xll.BInterpol(cf!$A$2:$A$68,cf!$C$2:$C$68,params!B4781,"cubic")</f>
        <v>#NAME?</v>
      </c>
      <c r="N4781" s="195" t="e">
        <f ca="1">+_xll.BInterpol(#REF!,#REF!,params!B4781,"cubic")</f>
        <v>#NAME?</v>
      </c>
      <c r="O4781" s="153" t="e">
        <f t="shared" ca="1" si="598"/>
        <v>#NAME?</v>
      </c>
    </row>
    <row r="4782" spans="1:15">
      <c r="A4782">
        <v>4779</v>
      </c>
      <c r="B4782">
        <f t="shared" si="596"/>
        <v>19.116</v>
      </c>
      <c r="C4782" s="151" t="e">
        <f ca="1">+_xll.BInterpol(Boost!$R$6:$R$66,Boost!$AZ$6:$AZ$66,params!B4782,"cubic")</f>
        <v>#NAME?</v>
      </c>
      <c r="D4782" s="151" t="e">
        <f ca="1">+_xll.BInterpol(Boost!$R$6:$R$66,Boost!$AX$6:$AX$66,params!B4782,"cubic")</f>
        <v>#NAME?</v>
      </c>
      <c r="E4782" s="198" t="e">
        <f t="shared" ca="1" si="599"/>
        <v>#NAME?</v>
      </c>
      <c r="F4782" s="151" t="e">
        <f ca="1">+_xll.BInterpol(Boost!$R$6:$R$66,Boost!$AY$6:$AY$66,params!B4782,"cubic")</f>
        <v>#NAME?</v>
      </c>
      <c r="G4782" s="151" t="e">
        <f ca="1">_xll.BInterpol(cf!$A$2:$A$68,cf!$B$2:$B$68,params!B4782,"cubic")/100</f>
        <v>#NAME?</v>
      </c>
      <c r="H4782" s="199" t="e">
        <f t="shared" ca="1" si="600"/>
        <v>#NAME?</v>
      </c>
      <c r="I4782" s="152">
        <f t="shared" si="603"/>
        <v>0.27283364231614116</v>
      </c>
      <c r="J4782" s="152">
        <f t="shared" si="601"/>
        <v>4.8479373140120074E-5</v>
      </c>
      <c r="K4782" s="3" t="e">
        <f t="shared" ca="1" si="597"/>
        <v>#NAME?</v>
      </c>
      <c r="L4782" s="153" t="e">
        <f t="shared" ca="1" si="602"/>
        <v>#NAME?</v>
      </c>
      <c r="M4782" s="195" t="e">
        <f ca="1">_xll.BInterpol(cf!$A$2:$A$68,cf!$C$2:$C$68,params!B4782,"cubic")</f>
        <v>#NAME?</v>
      </c>
      <c r="N4782" s="195" t="e">
        <f ca="1">+_xll.BInterpol(#REF!,#REF!,params!B4782,"cubic")</f>
        <v>#NAME?</v>
      </c>
      <c r="O4782" s="153" t="e">
        <f t="shared" ca="1" si="598"/>
        <v>#NAME?</v>
      </c>
    </row>
    <row r="4783" spans="1:15">
      <c r="A4783">
        <v>4780</v>
      </c>
      <c r="B4783">
        <f t="shared" si="596"/>
        <v>19.12</v>
      </c>
      <c r="C4783" s="151" t="e">
        <f ca="1">+_xll.BInterpol(Boost!$R$6:$R$66,Boost!$AZ$6:$AZ$66,params!B4783,"cubic")</f>
        <v>#NAME?</v>
      </c>
      <c r="D4783" s="151" t="e">
        <f ca="1">+_xll.BInterpol(Boost!$R$6:$R$66,Boost!$AX$6:$AX$66,params!B4783,"cubic")</f>
        <v>#NAME?</v>
      </c>
      <c r="E4783" s="198" t="e">
        <f t="shared" ca="1" si="599"/>
        <v>#NAME?</v>
      </c>
      <c r="F4783" s="151" t="e">
        <f ca="1">+_xll.BInterpol(Boost!$R$6:$R$66,Boost!$AY$6:$AY$66,params!B4783,"cubic")</f>
        <v>#NAME?</v>
      </c>
      <c r="G4783" s="151" t="e">
        <f ca="1">_xll.BInterpol(cf!$A$2:$A$68,cf!$B$2:$B$68,params!B4783,"cubic")/100</f>
        <v>#NAME?</v>
      </c>
      <c r="H4783" s="199" t="e">
        <f t="shared" ca="1" si="600"/>
        <v>#NAME?</v>
      </c>
      <c r="I4783" s="152">
        <f t="shared" si="603"/>
        <v>0.27288211845743082</v>
      </c>
      <c r="J4783" s="152">
        <f t="shared" si="601"/>
        <v>4.8476141289666153E-5</v>
      </c>
      <c r="K4783" s="3" t="e">
        <f t="shared" ca="1" si="597"/>
        <v>#NAME?</v>
      </c>
      <c r="L4783" s="153" t="e">
        <f t="shared" ca="1" si="602"/>
        <v>#NAME?</v>
      </c>
      <c r="M4783" s="195" t="e">
        <f ca="1">_xll.BInterpol(cf!$A$2:$A$68,cf!$C$2:$C$68,params!B4783,"cubic")</f>
        <v>#NAME?</v>
      </c>
      <c r="N4783" s="195" t="e">
        <f ca="1">+_xll.BInterpol(#REF!,#REF!,params!B4783,"cubic")</f>
        <v>#NAME?</v>
      </c>
      <c r="O4783" s="153" t="e">
        <f t="shared" ca="1" si="598"/>
        <v>#NAME?</v>
      </c>
    </row>
    <row r="4784" spans="1:15">
      <c r="A4784">
        <v>4781</v>
      </c>
      <c r="B4784">
        <f t="shared" si="596"/>
        <v>19.123999999999999</v>
      </c>
      <c r="C4784" s="151" t="e">
        <f ca="1">+_xll.BInterpol(Boost!$R$6:$R$66,Boost!$AZ$6:$AZ$66,params!B4784,"cubic")</f>
        <v>#NAME?</v>
      </c>
      <c r="D4784" s="151" t="e">
        <f ca="1">+_xll.BInterpol(Boost!$R$6:$R$66,Boost!$AX$6:$AX$66,params!B4784,"cubic")</f>
        <v>#NAME?</v>
      </c>
      <c r="E4784" s="198" t="e">
        <f t="shared" ca="1" si="599"/>
        <v>#NAME?</v>
      </c>
      <c r="F4784" s="151" t="e">
        <f ca="1">+_xll.BInterpol(Boost!$R$6:$R$66,Boost!$AY$6:$AY$66,params!B4784,"cubic")</f>
        <v>#NAME?</v>
      </c>
      <c r="G4784" s="151" t="e">
        <f ca="1">_xll.BInterpol(cf!$A$2:$A$68,cf!$B$2:$B$68,params!B4784,"cubic")/100</f>
        <v>#NAME?</v>
      </c>
      <c r="H4784" s="199" t="e">
        <f t="shared" ca="1" si="600"/>
        <v>#NAME?</v>
      </c>
      <c r="I4784" s="152">
        <f t="shared" si="603"/>
        <v>0.27293059136708531</v>
      </c>
      <c r="J4784" s="152">
        <f t="shared" si="601"/>
        <v>4.8472909654484475E-5</v>
      </c>
      <c r="K4784" s="3" t="e">
        <f t="shared" ca="1" si="597"/>
        <v>#NAME?</v>
      </c>
      <c r="L4784" s="153" t="e">
        <f t="shared" ca="1" si="602"/>
        <v>#NAME?</v>
      </c>
      <c r="M4784" s="195" t="e">
        <f ca="1">_xll.BInterpol(cf!$A$2:$A$68,cf!$C$2:$C$68,params!B4784,"cubic")</f>
        <v>#NAME?</v>
      </c>
      <c r="N4784" s="195" t="e">
        <f ca="1">+_xll.BInterpol(#REF!,#REF!,params!B4784,"cubic")</f>
        <v>#NAME?</v>
      </c>
      <c r="O4784" s="153" t="e">
        <f t="shared" ca="1" si="598"/>
        <v>#NAME?</v>
      </c>
    </row>
    <row r="4785" spans="1:15">
      <c r="A4785">
        <v>4782</v>
      </c>
      <c r="B4785">
        <f t="shared" si="596"/>
        <v>19.128</v>
      </c>
      <c r="C4785" s="151" t="e">
        <f ca="1">+_xll.BInterpol(Boost!$R$6:$R$66,Boost!$AZ$6:$AZ$66,params!B4785,"cubic")</f>
        <v>#NAME?</v>
      </c>
      <c r="D4785" s="151" t="e">
        <f ca="1">+_xll.BInterpol(Boost!$R$6:$R$66,Boost!$AX$6:$AX$66,params!B4785,"cubic")</f>
        <v>#NAME?</v>
      </c>
      <c r="E4785" s="198" t="e">
        <f t="shared" ca="1" si="599"/>
        <v>#NAME?</v>
      </c>
      <c r="F4785" s="151" t="e">
        <f ca="1">+_xll.BInterpol(Boost!$R$6:$R$66,Boost!$AY$6:$AY$66,params!B4785,"cubic")</f>
        <v>#NAME?</v>
      </c>
      <c r="G4785" s="151" t="e">
        <f ca="1">_xll.BInterpol(cf!$A$2:$A$68,cf!$B$2:$B$68,params!B4785,"cubic")/100</f>
        <v>#NAME?</v>
      </c>
      <c r="H4785" s="199" t="e">
        <f t="shared" ca="1" si="600"/>
        <v>#NAME?</v>
      </c>
      <c r="I4785" s="152">
        <f t="shared" si="603"/>
        <v>0.27297906104532033</v>
      </c>
      <c r="J4785" s="152">
        <f t="shared" si="601"/>
        <v>4.8469678235019131E-5</v>
      </c>
      <c r="K4785" s="3" t="e">
        <f t="shared" ca="1" si="597"/>
        <v>#NAME?</v>
      </c>
      <c r="L4785" s="153" t="e">
        <f t="shared" ca="1" si="602"/>
        <v>#NAME?</v>
      </c>
      <c r="M4785" s="195" t="e">
        <f ca="1">_xll.BInterpol(cf!$A$2:$A$68,cf!$C$2:$C$68,params!B4785,"cubic")</f>
        <v>#NAME?</v>
      </c>
      <c r="N4785" s="195" t="e">
        <f ca="1">+_xll.BInterpol(#REF!,#REF!,params!B4785,"cubic")</f>
        <v>#NAME?</v>
      </c>
      <c r="O4785" s="153" t="e">
        <f t="shared" ca="1" si="598"/>
        <v>#NAME?</v>
      </c>
    </row>
    <row r="4786" spans="1:15">
      <c r="A4786">
        <v>4783</v>
      </c>
      <c r="B4786">
        <f t="shared" si="596"/>
        <v>19.132000000000001</v>
      </c>
      <c r="C4786" s="151" t="e">
        <f ca="1">+_xll.BInterpol(Boost!$R$6:$R$66,Boost!$AZ$6:$AZ$66,params!B4786,"cubic")</f>
        <v>#NAME?</v>
      </c>
      <c r="D4786" s="151" t="e">
        <f ca="1">+_xll.BInterpol(Boost!$R$6:$R$66,Boost!$AX$6:$AX$66,params!B4786,"cubic")</f>
        <v>#NAME?</v>
      </c>
      <c r="E4786" s="198" t="e">
        <f t="shared" ca="1" si="599"/>
        <v>#NAME?</v>
      </c>
      <c r="F4786" s="151" t="e">
        <f ca="1">+_xll.BInterpol(Boost!$R$6:$R$66,Boost!$AY$6:$AY$66,params!B4786,"cubic")</f>
        <v>#NAME?</v>
      </c>
      <c r="G4786" s="151" t="e">
        <f ca="1">_xll.BInterpol(cf!$A$2:$A$68,cf!$B$2:$B$68,params!B4786,"cubic")/100</f>
        <v>#NAME?</v>
      </c>
      <c r="H4786" s="199" t="e">
        <f t="shared" ca="1" si="600"/>
        <v>#NAME?</v>
      </c>
      <c r="I4786" s="152">
        <f t="shared" si="603"/>
        <v>0.27302752749235104</v>
      </c>
      <c r="J4786" s="152">
        <f t="shared" si="601"/>
        <v>4.846644703071501E-5</v>
      </c>
      <c r="K4786" s="3" t="e">
        <f t="shared" ca="1" si="597"/>
        <v>#NAME?</v>
      </c>
      <c r="L4786" s="153" t="e">
        <f t="shared" ca="1" si="602"/>
        <v>#NAME?</v>
      </c>
      <c r="M4786" s="195" t="e">
        <f ca="1">_xll.BInterpol(cf!$A$2:$A$68,cf!$C$2:$C$68,params!B4786,"cubic")</f>
        <v>#NAME?</v>
      </c>
      <c r="N4786" s="195" t="e">
        <f ca="1">+_xll.BInterpol(#REF!,#REF!,params!B4786,"cubic")</f>
        <v>#NAME?</v>
      </c>
      <c r="O4786" s="153" t="e">
        <f t="shared" ca="1" si="598"/>
        <v>#NAME?</v>
      </c>
    </row>
    <row r="4787" spans="1:15">
      <c r="A4787">
        <v>4784</v>
      </c>
      <c r="B4787">
        <f t="shared" si="596"/>
        <v>19.135999999999999</v>
      </c>
      <c r="C4787" s="151" t="e">
        <f ca="1">+_xll.BInterpol(Boost!$R$6:$R$66,Boost!$AZ$6:$AZ$66,params!B4787,"cubic")</f>
        <v>#NAME?</v>
      </c>
      <c r="D4787" s="151" t="e">
        <f ca="1">+_xll.BInterpol(Boost!$R$6:$R$66,Boost!$AX$6:$AX$66,params!B4787,"cubic")</f>
        <v>#NAME?</v>
      </c>
      <c r="E4787" s="198" t="e">
        <f t="shared" ca="1" si="599"/>
        <v>#NAME?</v>
      </c>
      <c r="F4787" s="151" t="e">
        <f ca="1">+_xll.BInterpol(Boost!$R$6:$R$66,Boost!$AY$6:$AY$66,params!B4787,"cubic")</f>
        <v>#NAME?</v>
      </c>
      <c r="G4787" s="151" t="e">
        <f ca="1">_xll.BInterpol(cf!$A$2:$A$68,cf!$B$2:$B$68,params!B4787,"cubic")/100</f>
        <v>#NAME?</v>
      </c>
      <c r="H4787" s="199" t="e">
        <f t="shared" ca="1" si="600"/>
        <v>#NAME?</v>
      </c>
      <c r="I4787" s="152">
        <f t="shared" si="603"/>
        <v>0.27307599070839306</v>
      </c>
      <c r="J4787" s="152">
        <f t="shared" si="601"/>
        <v>4.8463216042016199E-5</v>
      </c>
      <c r="K4787" s="3" t="e">
        <f t="shared" ca="1" si="597"/>
        <v>#NAME?</v>
      </c>
      <c r="L4787" s="153" t="e">
        <f t="shared" ca="1" si="602"/>
        <v>#NAME?</v>
      </c>
      <c r="M4787" s="195" t="e">
        <f ca="1">_xll.BInterpol(cf!$A$2:$A$68,cf!$C$2:$C$68,params!B4787,"cubic")</f>
        <v>#NAME?</v>
      </c>
      <c r="N4787" s="195" t="e">
        <f ca="1">+_xll.BInterpol(#REF!,#REF!,params!B4787,"cubic")</f>
        <v>#NAME?</v>
      </c>
      <c r="O4787" s="153" t="e">
        <f t="shared" ca="1" si="598"/>
        <v>#NAME?</v>
      </c>
    </row>
    <row r="4788" spans="1:15">
      <c r="A4788">
        <v>4785</v>
      </c>
      <c r="B4788">
        <f t="shared" si="596"/>
        <v>19.14</v>
      </c>
      <c r="C4788" s="151" t="e">
        <f ca="1">+_xll.BInterpol(Boost!$R$6:$R$66,Boost!$AZ$6:$AZ$66,params!B4788,"cubic")</f>
        <v>#NAME?</v>
      </c>
      <c r="D4788" s="151" t="e">
        <f ca="1">+_xll.BInterpol(Boost!$R$6:$R$66,Boost!$AX$6:$AX$66,params!B4788,"cubic")</f>
        <v>#NAME?</v>
      </c>
      <c r="E4788" s="198" t="e">
        <f t="shared" ca="1" si="599"/>
        <v>#NAME?</v>
      </c>
      <c r="F4788" s="151" t="e">
        <f ca="1">+_xll.BInterpol(Boost!$R$6:$R$66,Boost!$AY$6:$AY$66,params!B4788,"cubic")</f>
        <v>#NAME?</v>
      </c>
      <c r="G4788" s="151" t="e">
        <f ca="1">_xll.BInterpol(cf!$A$2:$A$68,cf!$B$2:$B$68,params!B4788,"cubic")/100</f>
        <v>#NAME?</v>
      </c>
      <c r="H4788" s="199" t="e">
        <f t="shared" ca="1" si="600"/>
        <v>#NAME?</v>
      </c>
      <c r="I4788" s="152">
        <f t="shared" si="603"/>
        <v>0.27312445069366176</v>
      </c>
      <c r="J4788" s="152">
        <f t="shared" si="601"/>
        <v>4.8459985268700656E-5</v>
      </c>
      <c r="K4788" s="3" t="e">
        <f t="shared" ca="1" si="597"/>
        <v>#NAME?</v>
      </c>
      <c r="L4788" s="153" t="e">
        <f t="shared" ca="1" si="602"/>
        <v>#NAME?</v>
      </c>
      <c r="M4788" s="195" t="e">
        <f ca="1">_xll.BInterpol(cf!$A$2:$A$68,cf!$C$2:$C$68,params!B4788,"cubic")</f>
        <v>#NAME?</v>
      </c>
      <c r="N4788" s="195" t="e">
        <f ca="1">+_xll.BInterpol(#REF!,#REF!,params!B4788,"cubic")</f>
        <v>#NAME?</v>
      </c>
      <c r="O4788" s="153" t="e">
        <f t="shared" ca="1" si="598"/>
        <v>#NAME?</v>
      </c>
    </row>
    <row r="4789" spans="1:15">
      <c r="A4789">
        <v>4786</v>
      </c>
      <c r="B4789">
        <f t="shared" si="596"/>
        <v>19.143999999999998</v>
      </c>
      <c r="C4789" s="151" t="e">
        <f ca="1">+_xll.BInterpol(Boost!$R$6:$R$66,Boost!$AZ$6:$AZ$66,params!B4789,"cubic")</f>
        <v>#NAME?</v>
      </c>
      <c r="D4789" s="151" t="e">
        <f ca="1">+_xll.BInterpol(Boost!$R$6:$R$66,Boost!$AX$6:$AX$66,params!B4789,"cubic")</f>
        <v>#NAME?</v>
      </c>
      <c r="E4789" s="198" t="e">
        <f t="shared" ca="1" si="599"/>
        <v>#NAME?</v>
      </c>
      <c r="F4789" s="151" t="e">
        <f ca="1">+_xll.BInterpol(Boost!$R$6:$R$66,Boost!$AY$6:$AY$66,params!B4789,"cubic")</f>
        <v>#NAME?</v>
      </c>
      <c r="G4789" s="151" t="e">
        <f ca="1">_xll.BInterpol(cf!$A$2:$A$68,cf!$B$2:$B$68,params!B4789,"cubic")/100</f>
        <v>#NAME?</v>
      </c>
      <c r="H4789" s="199" t="e">
        <f t="shared" ca="1" si="600"/>
        <v>#NAME?</v>
      </c>
      <c r="I4789" s="152">
        <f t="shared" si="603"/>
        <v>0.27317290744837242</v>
      </c>
      <c r="J4789" s="152">
        <f t="shared" si="601"/>
        <v>4.8456754710657357E-5</v>
      </c>
      <c r="K4789" s="3" t="e">
        <f t="shared" ca="1" si="597"/>
        <v>#NAME?</v>
      </c>
      <c r="L4789" s="153" t="e">
        <f t="shared" ca="1" si="602"/>
        <v>#NAME?</v>
      </c>
      <c r="M4789" s="195" t="e">
        <f ca="1">_xll.BInterpol(cf!$A$2:$A$68,cf!$C$2:$C$68,params!B4789,"cubic")</f>
        <v>#NAME?</v>
      </c>
      <c r="N4789" s="195" t="e">
        <f ca="1">+_xll.BInterpol(#REF!,#REF!,params!B4789,"cubic")</f>
        <v>#NAME?</v>
      </c>
      <c r="O4789" s="153" t="e">
        <f t="shared" ca="1" si="598"/>
        <v>#NAME?</v>
      </c>
    </row>
    <row r="4790" spans="1:15">
      <c r="A4790">
        <v>4787</v>
      </c>
      <c r="B4790">
        <f t="shared" si="596"/>
        <v>19.148</v>
      </c>
      <c r="C4790" s="151" t="e">
        <f ca="1">+_xll.BInterpol(Boost!$R$6:$R$66,Boost!$AZ$6:$AZ$66,params!B4790,"cubic")</f>
        <v>#NAME?</v>
      </c>
      <c r="D4790" s="151" t="e">
        <f ca="1">+_xll.BInterpol(Boost!$R$6:$R$66,Boost!$AX$6:$AX$66,params!B4790,"cubic")</f>
        <v>#NAME?</v>
      </c>
      <c r="E4790" s="198" t="e">
        <f t="shared" ca="1" si="599"/>
        <v>#NAME?</v>
      </c>
      <c r="F4790" s="151" t="e">
        <f ca="1">+_xll.BInterpol(Boost!$R$6:$R$66,Boost!$AY$6:$AY$66,params!B4790,"cubic")</f>
        <v>#NAME?</v>
      </c>
      <c r="G4790" s="151" t="e">
        <f ca="1">_xll.BInterpol(cf!$A$2:$A$68,cf!$B$2:$B$68,params!B4790,"cubic")/100</f>
        <v>#NAME?</v>
      </c>
      <c r="H4790" s="199" t="e">
        <f t="shared" ca="1" si="600"/>
        <v>#NAME?</v>
      </c>
      <c r="I4790" s="152">
        <f t="shared" si="603"/>
        <v>0.27322136097274041</v>
      </c>
      <c r="J4790" s="152">
        <f t="shared" si="601"/>
        <v>4.8453524367997325E-5</v>
      </c>
      <c r="K4790" s="3" t="e">
        <f t="shared" ca="1" si="597"/>
        <v>#NAME?</v>
      </c>
      <c r="L4790" s="153" t="e">
        <f t="shared" ca="1" si="602"/>
        <v>#NAME?</v>
      </c>
      <c r="M4790" s="195" t="e">
        <f ca="1">_xll.BInterpol(cf!$A$2:$A$68,cf!$C$2:$C$68,params!B4790,"cubic")</f>
        <v>#NAME?</v>
      </c>
      <c r="N4790" s="195" t="e">
        <f ca="1">+_xll.BInterpol(#REF!,#REF!,params!B4790,"cubic")</f>
        <v>#NAME?</v>
      </c>
      <c r="O4790" s="153" t="e">
        <f t="shared" ca="1" si="598"/>
        <v>#NAME?</v>
      </c>
    </row>
    <row r="4791" spans="1:15">
      <c r="A4791">
        <v>4788</v>
      </c>
      <c r="B4791">
        <f t="shared" si="596"/>
        <v>19.152000000000001</v>
      </c>
      <c r="C4791" s="151" t="e">
        <f ca="1">+_xll.BInterpol(Boost!$R$6:$R$66,Boost!$AZ$6:$AZ$66,params!B4791,"cubic")</f>
        <v>#NAME?</v>
      </c>
      <c r="D4791" s="151" t="e">
        <f ca="1">+_xll.BInterpol(Boost!$R$6:$R$66,Boost!$AX$6:$AX$66,params!B4791,"cubic")</f>
        <v>#NAME?</v>
      </c>
      <c r="E4791" s="198" t="e">
        <f t="shared" ca="1" si="599"/>
        <v>#NAME?</v>
      </c>
      <c r="F4791" s="151" t="e">
        <f ca="1">+_xll.BInterpol(Boost!$R$6:$R$66,Boost!$AY$6:$AY$66,params!B4791,"cubic")</f>
        <v>#NAME?</v>
      </c>
      <c r="G4791" s="151" t="e">
        <f ca="1">_xll.BInterpol(cf!$A$2:$A$68,cf!$B$2:$B$68,params!B4791,"cubic")/100</f>
        <v>#NAME?</v>
      </c>
      <c r="H4791" s="199" t="e">
        <f t="shared" ca="1" si="600"/>
        <v>#NAME?</v>
      </c>
      <c r="I4791" s="152">
        <f t="shared" si="603"/>
        <v>0.27326981126698113</v>
      </c>
      <c r="J4791" s="152">
        <f t="shared" si="601"/>
        <v>4.8450294240720559E-5</v>
      </c>
      <c r="K4791" s="3" t="e">
        <f t="shared" ca="1" si="597"/>
        <v>#NAME?</v>
      </c>
      <c r="L4791" s="153" t="e">
        <f t="shared" ca="1" si="602"/>
        <v>#NAME?</v>
      </c>
      <c r="M4791" s="195" t="e">
        <f ca="1">_xll.BInterpol(cf!$A$2:$A$68,cf!$C$2:$C$68,params!B4791,"cubic")</f>
        <v>#NAME?</v>
      </c>
      <c r="N4791" s="195" t="e">
        <f ca="1">+_xll.BInterpol(#REF!,#REF!,params!B4791,"cubic")</f>
        <v>#NAME?</v>
      </c>
      <c r="O4791" s="153" t="e">
        <f t="shared" ca="1" si="598"/>
        <v>#NAME?</v>
      </c>
    </row>
    <row r="4792" spans="1:15">
      <c r="A4792">
        <v>4789</v>
      </c>
      <c r="B4792">
        <f t="shared" si="596"/>
        <v>19.155999999999999</v>
      </c>
      <c r="C4792" s="151" t="e">
        <f ca="1">+_xll.BInterpol(Boost!$R$6:$R$66,Boost!$AZ$6:$AZ$66,params!B4792,"cubic")</f>
        <v>#NAME?</v>
      </c>
      <c r="D4792" s="151" t="e">
        <f ca="1">+_xll.BInterpol(Boost!$R$6:$R$66,Boost!$AX$6:$AX$66,params!B4792,"cubic")</f>
        <v>#NAME?</v>
      </c>
      <c r="E4792" s="198" t="e">
        <f t="shared" ca="1" si="599"/>
        <v>#NAME?</v>
      </c>
      <c r="F4792" s="151" t="e">
        <f ca="1">+_xll.BInterpol(Boost!$R$6:$R$66,Boost!$AY$6:$AY$66,params!B4792,"cubic")</f>
        <v>#NAME?</v>
      </c>
      <c r="G4792" s="151" t="e">
        <f ca="1">_xll.BInterpol(cf!$A$2:$A$68,cf!$B$2:$B$68,params!B4792,"cubic")/100</f>
        <v>#NAME?</v>
      </c>
      <c r="H4792" s="199" t="e">
        <f t="shared" ca="1" si="600"/>
        <v>#NAME?</v>
      </c>
      <c r="I4792" s="152">
        <f t="shared" si="603"/>
        <v>0.27331825833130996</v>
      </c>
      <c r="J4792" s="152">
        <f t="shared" si="601"/>
        <v>4.8447064328827061E-5</v>
      </c>
      <c r="K4792" s="3" t="e">
        <f t="shared" ca="1" si="597"/>
        <v>#NAME?</v>
      </c>
      <c r="L4792" s="153" t="e">
        <f t="shared" ca="1" si="602"/>
        <v>#NAME?</v>
      </c>
      <c r="M4792" s="195" t="e">
        <f ca="1">_xll.BInterpol(cf!$A$2:$A$68,cf!$C$2:$C$68,params!B4792,"cubic")</f>
        <v>#NAME?</v>
      </c>
      <c r="N4792" s="195" t="e">
        <f ca="1">+_xll.BInterpol(#REF!,#REF!,params!B4792,"cubic")</f>
        <v>#NAME?</v>
      </c>
      <c r="O4792" s="153" t="e">
        <f t="shared" ca="1" si="598"/>
        <v>#NAME?</v>
      </c>
    </row>
    <row r="4793" spans="1:15">
      <c r="A4793">
        <v>4790</v>
      </c>
      <c r="B4793">
        <f t="shared" si="596"/>
        <v>19.16</v>
      </c>
      <c r="C4793" s="151" t="e">
        <f ca="1">+_xll.BInterpol(Boost!$R$6:$R$66,Boost!$AZ$6:$AZ$66,params!B4793,"cubic")</f>
        <v>#NAME?</v>
      </c>
      <c r="D4793" s="151" t="e">
        <f ca="1">+_xll.BInterpol(Boost!$R$6:$R$66,Boost!$AX$6:$AX$66,params!B4793,"cubic")</f>
        <v>#NAME?</v>
      </c>
      <c r="E4793" s="198" t="e">
        <f t="shared" ca="1" si="599"/>
        <v>#NAME?</v>
      </c>
      <c r="F4793" s="151" t="e">
        <f ca="1">+_xll.BInterpol(Boost!$R$6:$R$66,Boost!$AY$6:$AY$66,params!B4793,"cubic")</f>
        <v>#NAME?</v>
      </c>
      <c r="G4793" s="151" t="e">
        <f ca="1">_xll.BInterpol(cf!$A$2:$A$68,cf!$B$2:$B$68,params!B4793,"cubic")/100</f>
        <v>#NAME?</v>
      </c>
      <c r="H4793" s="199" t="e">
        <f t="shared" ca="1" si="600"/>
        <v>#NAME?</v>
      </c>
      <c r="I4793" s="152">
        <f t="shared" si="603"/>
        <v>0.27336670216594205</v>
      </c>
      <c r="J4793" s="152">
        <f t="shared" si="601"/>
        <v>4.8443834632094784E-5</v>
      </c>
      <c r="K4793" s="3" t="e">
        <f t="shared" ca="1" si="597"/>
        <v>#NAME?</v>
      </c>
      <c r="L4793" s="153" t="e">
        <f t="shared" ca="1" si="602"/>
        <v>#NAME?</v>
      </c>
      <c r="M4793" s="195" t="e">
        <f ca="1">_xll.BInterpol(cf!$A$2:$A$68,cf!$C$2:$C$68,params!B4793,"cubic")</f>
        <v>#NAME?</v>
      </c>
      <c r="N4793" s="195" t="e">
        <f ca="1">+_xll.BInterpol(#REF!,#REF!,params!B4793,"cubic")</f>
        <v>#NAME?</v>
      </c>
      <c r="O4793" s="153" t="e">
        <f t="shared" ca="1" si="598"/>
        <v>#NAME?</v>
      </c>
    </row>
    <row r="4794" spans="1:15">
      <c r="A4794">
        <v>4791</v>
      </c>
      <c r="B4794">
        <f t="shared" si="596"/>
        <v>19.164000000000001</v>
      </c>
      <c r="C4794" s="151" t="e">
        <f ca="1">+_xll.BInterpol(Boost!$R$6:$R$66,Boost!$AZ$6:$AZ$66,params!B4794,"cubic")</f>
        <v>#NAME?</v>
      </c>
      <c r="D4794" s="151" t="e">
        <f ca="1">+_xll.BInterpol(Boost!$R$6:$R$66,Boost!$AX$6:$AX$66,params!B4794,"cubic")</f>
        <v>#NAME?</v>
      </c>
      <c r="E4794" s="198" t="e">
        <f t="shared" ca="1" si="599"/>
        <v>#NAME?</v>
      </c>
      <c r="F4794" s="151" t="e">
        <f ca="1">+_xll.BInterpol(Boost!$R$6:$R$66,Boost!$AY$6:$AY$66,params!B4794,"cubic")</f>
        <v>#NAME?</v>
      </c>
      <c r="G4794" s="151" t="e">
        <f ca="1">_xll.BInterpol(cf!$A$2:$A$68,cf!$B$2:$B$68,params!B4794,"cubic")/100</f>
        <v>#NAME?</v>
      </c>
      <c r="H4794" s="199" t="e">
        <f t="shared" ca="1" si="600"/>
        <v>#NAME?</v>
      </c>
      <c r="I4794" s="152">
        <f t="shared" si="603"/>
        <v>0.27341514277109291</v>
      </c>
      <c r="J4794" s="152">
        <f t="shared" si="601"/>
        <v>4.8440605150856797E-5</v>
      </c>
      <c r="K4794" s="3" t="e">
        <f t="shared" ca="1" si="597"/>
        <v>#NAME?</v>
      </c>
      <c r="L4794" s="153" t="e">
        <f t="shared" ca="1" si="602"/>
        <v>#NAME?</v>
      </c>
      <c r="M4794" s="195" t="e">
        <f ca="1">_xll.BInterpol(cf!$A$2:$A$68,cf!$C$2:$C$68,params!B4794,"cubic")</f>
        <v>#NAME?</v>
      </c>
      <c r="N4794" s="195" t="e">
        <f ca="1">+_xll.BInterpol(#REF!,#REF!,params!B4794,"cubic")</f>
        <v>#NAME?</v>
      </c>
      <c r="O4794" s="153" t="e">
        <f t="shared" ca="1" si="598"/>
        <v>#NAME?</v>
      </c>
    </row>
    <row r="4795" spans="1:15">
      <c r="A4795">
        <v>4792</v>
      </c>
      <c r="B4795">
        <f t="shared" si="596"/>
        <v>19.167999999999999</v>
      </c>
      <c r="C4795" s="151" t="e">
        <f ca="1">+_xll.BInterpol(Boost!$R$6:$R$66,Boost!$AZ$6:$AZ$66,params!B4795,"cubic")</f>
        <v>#NAME?</v>
      </c>
      <c r="D4795" s="151" t="e">
        <f ca="1">+_xll.BInterpol(Boost!$R$6:$R$66,Boost!$AX$6:$AX$66,params!B4795,"cubic")</f>
        <v>#NAME?</v>
      </c>
      <c r="E4795" s="198" t="e">
        <f t="shared" ca="1" si="599"/>
        <v>#NAME?</v>
      </c>
      <c r="F4795" s="151" t="e">
        <f ca="1">+_xll.BInterpol(Boost!$R$6:$R$66,Boost!$AY$6:$AY$66,params!B4795,"cubic")</f>
        <v>#NAME?</v>
      </c>
      <c r="G4795" s="151" t="e">
        <f ca="1">_xll.BInterpol(cf!$A$2:$A$68,cf!$B$2:$B$68,params!B4795,"cubic")/100</f>
        <v>#NAME?</v>
      </c>
      <c r="H4795" s="199" t="e">
        <f t="shared" ca="1" si="600"/>
        <v>#NAME?</v>
      </c>
      <c r="I4795" s="152">
        <f t="shared" si="603"/>
        <v>0.27346358014697769</v>
      </c>
      <c r="J4795" s="152">
        <f t="shared" si="601"/>
        <v>4.8437375884780032E-5</v>
      </c>
      <c r="K4795" s="3" t="e">
        <f t="shared" ca="1" si="597"/>
        <v>#NAME?</v>
      </c>
      <c r="L4795" s="153" t="e">
        <f t="shared" ca="1" si="602"/>
        <v>#NAME?</v>
      </c>
      <c r="M4795" s="195" t="e">
        <f ca="1">_xll.BInterpol(cf!$A$2:$A$68,cf!$C$2:$C$68,params!B4795,"cubic")</f>
        <v>#NAME?</v>
      </c>
      <c r="N4795" s="195" t="e">
        <f ca="1">+_xll.BInterpol(#REF!,#REF!,params!B4795,"cubic")</f>
        <v>#NAME?</v>
      </c>
      <c r="O4795" s="153" t="e">
        <f t="shared" ca="1" si="598"/>
        <v>#NAME?</v>
      </c>
    </row>
    <row r="4796" spans="1:15">
      <c r="A4796">
        <v>4793</v>
      </c>
      <c r="B4796">
        <f t="shared" si="596"/>
        <v>19.172000000000001</v>
      </c>
      <c r="C4796" s="151" t="e">
        <f ca="1">+_xll.BInterpol(Boost!$R$6:$R$66,Boost!$AZ$6:$AZ$66,params!B4796,"cubic")</f>
        <v>#NAME?</v>
      </c>
      <c r="D4796" s="151" t="e">
        <f ca="1">+_xll.BInterpol(Boost!$R$6:$R$66,Boost!$AX$6:$AX$66,params!B4796,"cubic")</f>
        <v>#NAME?</v>
      </c>
      <c r="E4796" s="198" t="e">
        <f t="shared" ca="1" si="599"/>
        <v>#NAME?</v>
      </c>
      <c r="F4796" s="151" t="e">
        <f ca="1">+_xll.BInterpol(Boost!$R$6:$R$66,Boost!$AY$6:$AY$66,params!B4796,"cubic")</f>
        <v>#NAME?</v>
      </c>
      <c r="G4796" s="151" t="e">
        <f ca="1">_xll.BInterpol(cf!$A$2:$A$68,cf!$B$2:$B$68,params!B4796,"cubic")/100</f>
        <v>#NAME?</v>
      </c>
      <c r="H4796" s="199" t="e">
        <f t="shared" ca="1" si="600"/>
        <v>#NAME?</v>
      </c>
      <c r="I4796" s="152">
        <f t="shared" si="603"/>
        <v>0.27351201429381178</v>
      </c>
      <c r="J4796" s="152">
        <f t="shared" si="601"/>
        <v>4.8434146834086533E-5</v>
      </c>
      <c r="K4796" s="3" t="e">
        <f t="shared" ca="1" si="597"/>
        <v>#NAME?</v>
      </c>
      <c r="L4796" s="153" t="e">
        <f t="shared" ca="1" si="602"/>
        <v>#NAME?</v>
      </c>
      <c r="M4796" s="195" t="e">
        <f ca="1">_xll.BInterpol(cf!$A$2:$A$68,cf!$C$2:$C$68,params!B4796,"cubic")</f>
        <v>#NAME?</v>
      </c>
      <c r="N4796" s="195" t="e">
        <f ca="1">+_xll.BInterpol(#REF!,#REF!,params!B4796,"cubic")</f>
        <v>#NAME?</v>
      </c>
      <c r="O4796" s="153" t="e">
        <f t="shared" ca="1" si="598"/>
        <v>#NAME?</v>
      </c>
    </row>
    <row r="4797" spans="1:15">
      <c r="A4797">
        <v>4794</v>
      </c>
      <c r="B4797">
        <f t="shared" si="596"/>
        <v>19.175999999999998</v>
      </c>
      <c r="C4797" s="151" t="e">
        <f ca="1">+_xll.BInterpol(Boost!$R$6:$R$66,Boost!$AZ$6:$AZ$66,params!B4797,"cubic")</f>
        <v>#NAME?</v>
      </c>
      <c r="D4797" s="151" t="e">
        <f ca="1">+_xll.BInterpol(Boost!$R$6:$R$66,Boost!$AX$6:$AX$66,params!B4797,"cubic")</f>
        <v>#NAME?</v>
      </c>
      <c r="E4797" s="198" t="e">
        <f t="shared" ca="1" si="599"/>
        <v>#NAME?</v>
      </c>
      <c r="F4797" s="151" t="e">
        <f ca="1">+_xll.BInterpol(Boost!$R$6:$R$66,Boost!$AY$6:$AY$66,params!B4797,"cubic")</f>
        <v>#NAME?</v>
      </c>
      <c r="G4797" s="151" t="e">
        <f ca="1">_xll.BInterpol(cf!$A$2:$A$68,cf!$B$2:$B$68,params!B4797,"cubic")/100</f>
        <v>#NAME?</v>
      </c>
      <c r="H4797" s="199" t="e">
        <f t="shared" ca="1" si="600"/>
        <v>#NAME?</v>
      </c>
      <c r="I4797" s="152">
        <f t="shared" si="603"/>
        <v>0.27356044521181022</v>
      </c>
      <c r="J4797" s="152">
        <f t="shared" si="601"/>
        <v>4.8430917998443235E-5</v>
      </c>
      <c r="K4797" s="3" t="e">
        <f t="shared" ca="1" si="597"/>
        <v>#NAME?</v>
      </c>
      <c r="L4797" s="153" t="e">
        <f t="shared" ca="1" si="602"/>
        <v>#NAME?</v>
      </c>
      <c r="M4797" s="195" t="e">
        <f ca="1">_xll.BInterpol(cf!$A$2:$A$68,cf!$C$2:$C$68,params!B4797,"cubic")</f>
        <v>#NAME?</v>
      </c>
      <c r="N4797" s="195" t="e">
        <f ca="1">+_xll.BInterpol(#REF!,#REF!,params!B4797,"cubic")</f>
        <v>#NAME?</v>
      </c>
      <c r="O4797" s="153" t="e">
        <f t="shared" ca="1" si="598"/>
        <v>#NAME?</v>
      </c>
    </row>
    <row r="4798" spans="1:15">
      <c r="A4798">
        <v>4795</v>
      </c>
      <c r="B4798">
        <f t="shared" si="596"/>
        <v>19.18</v>
      </c>
      <c r="C4798" s="151" t="e">
        <f ca="1">+_xll.BInterpol(Boost!$R$6:$R$66,Boost!$AZ$6:$AZ$66,params!B4798,"cubic")</f>
        <v>#NAME?</v>
      </c>
      <c r="D4798" s="151" t="e">
        <f ca="1">+_xll.BInterpol(Boost!$R$6:$R$66,Boost!$AX$6:$AX$66,params!B4798,"cubic")</f>
        <v>#NAME?</v>
      </c>
      <c r="E4798" s="198" t="e">
        <f t="shared" ca="1" si="599"/>
        <v>#NAME?</v>
      </c>
      <c r="F4798" s="151" t="e">
        <f ca="1">+_xll.BInterpol(Boost!$R$6:$R$66,Boost!$AY$6:$AY$66,params!B4798,"cubic")</f>
        <v>#NAME?</v>
      </c>
      <c r="G4798" s="151" t="e">
        <f ca="1">_xll.BInterpol(cf!$A$2:$A$68,cf!$B$2:$B$68,params!B4798,"cubic")/100</f>
        <v>#NAME?</v>
      </c>
      <c r="H4798" s="199" t="e">
        <f t="shared" ca="1" si="600"/>
        <v>#NAME?</v>
      </c>
      <c r="I4798" s="152">
        <f t="shared" si="603"/>
        <v>0.27360887290118852</v>
      </c>
      <c r="J4798" s="152">
        <f t="shared" si="601"/>
        <v>4.8427689378294225E-5</v>
      </c>
      <c r="K4798" s="3" t="e">
        <f t="shared" ca="1" si="597"/>
        <v>#NAME?</v>
      </c>
      <c r="L4798" s="153" t="e">
        <f t="shared" ca="1" si="602"/>
        <v>#NAME?</v>
      </c>
      <c r="M4798" s="195" t="e">
        <f ca="1">_xll.BInterpol(cf!$A$2:$A$68,cf!$C$2:$C$68,params!B4798,"cubic")</f>
        <v>#NAME?</v>
      </c>
      <c r="N4798" s="195" t="e">
        <f ca="1">+_xll.BInterpol(#REF!,#REF!,params!B4798,"cubic")</f>
        <v>#NAME?</v>
      </c>
      <c r="O4798" s="153" t="e">
        <f t="shared" ca="1" si="598"/>
        <v>#NAME?</v>
      </c>
    </row>
    <row r="4799" spans="1:15">
      <c r="A4799">
        <v>4796</v>
      </c>
      <c r="B4799">
        <f t="shared" si="596"/>
        <v>19.184000000000001</v>
      </c>
      <c r="C4799" s="151" t="e">
        <f ca="1">+_xll.BInterpol(Boost!$R$6:$R$66,Boost!$AZ$6:$AZ$66,params!B4799,"cubic")</f>
        <v>#NAME?</v>
      </c>
      <c r="D4799" s="151" t="e">
        <f ca="1">+_xll.BInterpol(Boost!$R$6:$R$66,Boost!$AX$6:$AX$66,params!B4799,"cubic")</f>
        <v>#NAME?</v>
      </c>
      <c r="E4799" s="198" t="e">
        <f t="shared" ca="1" si="599"/>
        <v>#NAME?</v>
      </c>
      <c r="F4799" s="151" t="e">
        <f ca="1">+_xll.BInterpol(Boost!$R$6:$R$66,Boost!$AY$6:$AY$66,params!B4799,"cubic")</f>
        <v>#NAME?</v>
      </c>
      <c r="G4799" s="151" t="e">
        <f ca="1">_xll.BInterpol(cf!$A$2:$A$68,cf!$B$2:$B$68,params!B4799,"cubic")/100</f>
        <v>#NAME?</v>
      </c>
      <c r="H4799" s="199" t="e">
        <f t="shared" ca="1" si="600"/>
        <v>#NAME?</v>
      </c>
      <c r="I4799" s="152">
        <f t="shared" si="603"/>
        <v>0.27365729736216193</v>
      </c>
      <c r="J4799" s="152">
        <f t="shared" si="601"/>
        <v>4.842446097341746E-5</v>
      </c>
      <c r="K4799" s="3" t="e">
        <f t="shared" ca="1" si="597"/>
        <v>#NAME?</v>
      </c>
      <c r="L4799" s="153" t="e">
        <f t="shared" ca="1" si="602"/>
        <v>#NAME?</v>
      </c>
      <c r="M4799" s="195" t="e">
        <f ca="1">_xll.BInterpol(cf!$A$2:$A$68,cf!$C$2:$C$68,params!B4799,"cubic")</f>
        <v>#NAME?</v>
      </c>
      <c r="N4799" s="195" t="e">
        <f ca="1">+_xll.BInterpol(#REF!,#REF!,params!B4799,"cubic")</f>
        <v>#NAME?</v>
      </c>
      <c r="O4799" s="153" t="e">
        <f t="shared" ca="1" si="598"/>
        <v>#NAME?</v>
      </c>
    </row>
    <row r="4800" spans="1:15">
      <c r="A4800">
        <v>4797</v>
      </c>
      <c r="B4800">
        <f t="shared" si="596"/>
        <v>19.187999999999999</v>
      </c>
      <c r="C4800" s="151" t="e">
        <f ca="1">+_xll.BInterpol(Boost!$R$6:$R$66,Boost!$AZ$6:$AZ$66,params!B4800,"cubic")</f>
        <v>#NAME?</v>
      </c>
      <c r="D4800" s="151" t="e">
        <f ca="1">+_xll.BInterpol(Boost!$R$6:$R$66,Boost!$AX$6:$AX$66,params!B4800,"cubic")</f>
        <v>#NAME?</v>
      </c>
      <c r="E4800" s="198" t="e">
        <f t="shared" ca="1" si="599"/>
        <v>#NAME?</v>
      </c>
      <c r="F4800" s="151" t="e">
        <f ca="1">+_xll.BInterpol(Boost!$R$6:$R$66,Boost!$AY$6:$AY$66,params!B4800,"cubic")</f>
        <v>#NAME?</v>
      </c>
      <c r="G4800" s="151" t="e">
        <f ca="1">_xll.BInterpol(cf!$A$2:$A$68,cf!$B$2:$B$68,params!B4800,"cubic")/100</f>
        <v>#NAME?</v>
      </c>
      <c r="H4800" s="199" t="e">
        <f t="shared" ca="1" si="600"/>
        <v>#NAME?</v>
      </c>
      <c r="I4800" s="152">
        <f t="shared" si="603"/>
        <v>0.27370571859494541</v>
      </c>
      <c r="J4800" s="152">
        <f t="shared" si="601"/>
        <v>4.8421232783479873E-5</v>
      </c>
      <c r="K4800" s="3" t="e">
        <f t="shared" ca="1" si="597"/>
        <v>#NAME?</v>
      </c>
      <c r="L4800" s="153" t="e">
        <f t="shared" ca="1" si="602"/>
        <v>#NAME?</v>
      </c>
      <c r="M4800" s="195" t="e">
        <f ca="1">_xll.BInterpol(cf!$A$2:$A$68,cf!$C$2:$C$68,params!B4800,"cubic")</f>
        <v>#NAME?</v>
      </c>
      <c r="N4800" s="195" t="e">
        <f ca="1">+_xll.BInterpol(#REF!,#REF!,params!B4800,"cubic")</f>
        <v>#NAME?</v>
      </c>
      <c r="O4800" s="153" t="e">
        <f t="shared" ca="1" si="598"/>
        <v>#NAME?</v>
      </c>
    </row>
    <row r="4801" spans="1:15">
      <c r="A4801">
        <v>4798</v>
      </c>
      <c r="B4801">
        <f t="shared" si="596"/>
        <v>19.192</v>
      </c>
      <c r="C4801" s="151" t="e">
        <f ca="1">+_xll.BInterpol(Boost!$R$6:$R$66,Boost!$AZ$6:$AZ$66,params!B4801,"cubic")</f>
        <v>#NAME?</v>
      </c>
      <c r="D4801" s="151" t="e">
        <f ca="1">+_xll.BInterpol(Boost!$R$6:$R$66,Boost!$AX$6:$AX$66,params!B4801,"cubic")</f>
        <v>#NAME?</v>
      </c>
      <c r="E4801" s="198" t="e">
        <f t="shared" ca="1" si="599"/>
        <v>#NAME?</v>
      </c>
      <c r="F4801" s="151" t="e">
        <f ca="1">+_xll.BInterpol(Boost!$R$6:$R$66,Boost!$AY$6:$AY$66,params!B4801,"cubic")</f>
        <v>#NAME?</v>
      </c>
      <c r="G4801" s="151" t="e">
        <f ca="1">_xll.BInterpol(cf!$A$2:$A$68,cf!$B$2:$B$68,params!B4801,"cubic")/100</f>
        <v>#NAME?</v>
      </c>
      <c r="H4801" s="199" t="e">
        <f t="shared" ca="1" si="600"/>
        <v>#NAME?</v>
      </c>
      <c r="I4801" s="152">
        <f t="shared" si="603"/>
        <v>0.27375413659975423</v>
      </c>
      <c r="J4801" s="152">
        <f t="shared" si="601"/>
        <v>4.841800480881453E-5</v>
      </c>
      <c r="K4801" s="3" t="e">
        <f t="shared" ca="1" si="597"/>
        <v>#NAME?</v>
      </c>
      <c r="L4801" s="153" t="e">
        <f t="shared" ca="1" si="602"/>
        <v>#NAME?</v>
      </c>
      <c r="M4801" s="195" t="e">
        <f ca="1">_xll.BInterpol(cf!$A$2:$A$68,cf!$C$2:$C$68,params!B4801,"cubic")</f>
        <v>#NAME?</v>
      </c>
      <c r="N4801" s="195" t="e">
        <f ca="1">+_xll.BInterpol(#REF!,#REF!,params!B4801,"cubic")</f>
        <v>#NAME?</v>
      </c>
      <c r="O4801" s="153" t="e">
        <f t="shared" ca="1" si="598"/>
        <v>#NAME?</v>
      </c>
    </row>
    <row r="4802" spans="1:15">
      <c r="A4802">
        <v>4799</v>
      </c>
      <c r="B4802">
        <f t="shared" si="596"/>
        <v>19.196000000000002</v>
      </c>
      <c r="C4802" s="151" t="e">
        <f ca="1">+_xll.BInterpol(Boost!$R$6:$R$66,Boost!$AZ$6:$AZ$66,params!B4802,"cubic")</f>
        <v>#NAME?</v>
      </c>
      <c r="D4802" s="151" t="e">
        <f ca="1">+_xll.BInterpol(Boost!$R$6:$R$66,Boost!$AX$6:$AX$66,params!B4802,"cubic")</f>
        <v>#NAME?</v>
      </c>
      <c r="E4802" s="198" t="e">
        <f t="shared" ca="1" si="599"/>
        <v>#NAME?</v>
      </c>
      <c r="F4802" s="151" t="e">
        <f ca="1">+_xll.BInterpol(Boost!$R$6:$R$66,Boost!$AY$6:$AY$66,params!B4802,"cubic")</f>
        <v>#NAME?</v>
      </c>
      <c r="G4802" s="151" t="e">
        <f ca="1">_xll.BInterpol(cf!$A$2:$A$68,cf!$B$2:$B$68,params!B4802,"cubic")/100</f>
        <v>#NAME?</v>
      </c>
      <c r="H4802" s="199" t="e">
        <f t="shared" ca="1" si="600"/>
        <v>#NAME?</v>
      </c>
      <c r="I4802" s="152">
        <f t="shared" si="603"/>
        <v>0.27380255137680387</v>
      </c>
      <c r="J4802" s="152">
        <f t="shared" si="601"/>
        <v>4.8414777049643476E-5</v>
      </c>
      <c r="K4802" s="3" t="e">
        <f t="shared" ca="1" si="597"/>
        <v>#NAME?</v>
      </c>
      <c r="L4802" s="153" t="e">
        <f t="shared" ca="1" si="602"/>
        <v>#NAME?</v>
      </c>
      <c r="M4802" s="195" t="e">
        <f ca="1">_xll.BInterpol(cf!$A$2:$A$68,cf!$C$2:$C$68,params!B4802,"cubic")</f>
        <v>#NAME?</v>
      </c>
      <c r="N4802" s="195" t="e">
        <f ca="1">+_xll.BInterpol(#REF!,#REF!,params!B4802,"cubic")</f>
        <v>#NAME?</v>
      </c>
      <c r="O4802" s="153" t="e">
        <f t="shared" ca="1" si="598"/>
        <v>#NAME?</v>
      </c>
    </row>
    <row r="4803" spans="1:15">
      <c r="A4803">
        <v>4800</v>
      </c>
      <c r="B4803">
        <f t="shared" si="596"/>
        <v>19.2</v>
      </c>
      <c r="C4803" s="151" t="e">
        <f ca="1">+_xll.BInterpol(Boost!$R$6:$R$66,Boost!$AZ$6:$AZ$66,params!B4803,"cubic")</f>
        <v>#NAME?</v>
      </c>
      <c r="D4803" s="151" t="e">
        <f ca="1">+_xll.BInterpol(Boost!$R$6:$R$66,Boost!$AX$6:$AX$66,params!B4803,"cubic")</f>
        <v>#NAME?</v>
      </c>
      <c r="E4803" s="198" t="e">
        <f t="shared" ca="1" si="599"/>
        <v>#NAME?</v>
      </c>
      <c r="F4803" s="151" t="e">
        <f ca="1">+_xll.BInterpol(Boost!$R$6:$R$66,Boost!$AY$6:$AY$66,params!B4803,"cubic")</f>
        <v>#NAME?</v>
      </c>
      <c r="G4803" s="151" t="e">
        <f ca="1">_xll.BInterpol(cf!$A$2:$A$68,cf!$B$2:$B$68,params!B4803,"cubic")/100</f>
        <v>#NAME?</v>
      </c>
      <c r="H4803" s="199" t="e">
        <f t="shared" ca="1" si="600"/>
        <v>#NAME?</v>
      </c>
      <c r="I4803" s="152">
        <f t="shared" si="603"/>
        <v>0.27385096292630906</v>
      </c>
      <c r="J4803" s="152">
        <f t="shared" si="601"/>
        <v>4.8411549505189555E-5</v>
      </c>
      <c r="K4803" s="3" t="e">
        <f t="shared" ca="1" si="597"/>
        <v>#NAME?</v>
      </c>
      <c r="L4803" s="153" t="e">
        <f t="shared" ca="1" si="602"/>
        <v>#NAME?</v>
      </c>
      <c r="M4803" s="195" t="e">
        <f ca="1">_xll.BInterpol(cf!$A$2:$A$68,cf!$C$2:$C$68,params!B4803,"cubic")</f>
        <v>#NAME?</v>
      </c>
      <c r="N4803" s="195" t="e">
        <f ca="1">+_xll.BInterpol(#REF!,#REF!,params!B4803,"cubic")</f>
        <v>#NAME?</v>
      </c>
      <c r="O4803" s="153" t="e">
        <f t="shared" ca="1" si="598"/>
        <v>#NAME?</v>
      </c>
    </row>
    <row r="4804" spans="1:15">
      <c r="A4804">
        <v>4801</v>
      </c>
      <c r="B4804">
        <f t="shared" ref="B4804:B4867" si="604">+A4804/250</f>
        <v>19.204000000000001</v>
      </c>
      <c r="C4804" s="151" t="e">
        <f ca="1">+_xll.BInterpol(Boost!$R$6:$R$66,Boost!$AZ$6:$AZ$66,params!B4804,"cubic")</f>
        <v>#NAME?</v>
      </c>
      <c r="D4804" s="151" t="e">
        <f ca="1">+_xll.BInterpol(Boost!$R$6:$R$66,Boost!$AX$6:$AX$66,params!B4804,"cubic")</f>
        <v>#NAME?</v>
      </c>
      <c r="E4804" s="198" t="e">
        <f t="shared" ca="1" si="599"/>
        <v>#NAME?</v>
      </c>
      <c r="F4804" s="151" t="e">
        <f ca="1">+_xll.BInterpol(Boost!$R$6:$R$66,Boost!$AY$6:$AY$66,params!B4804,"cubic")</f>
        <v>#NAME?</v>
      </c>
      <c r="G4804" s="151" t="e">
        <f ca="1">_xll.BInterpol(cf!$A$2:$A$68,cf!$B$2:$B$68,params!B4804,"cubic")/100</f>
        <v>#NAME?</v>
      </c>
      <c r="H4804" s="199" t="e">
        <f t="shared" ca="1" si="600"/>
        <v>#NAME?</v>
      </c>
      <c r="I4804" s="152">
        <f t="shared" si="603"/>
        <v>0.2738993712484854</v>
      </c>
      <c r="J4804" s="152">
        <f t="shared" si="601"/>
        <v>4.8408322176340945E-5</v>
      </c>
      <c r="K4804" s="3" t="e">
        <f t="shared" ref="K4804:K4867" ca="1" si="605">+EXP(H4804*-B4804)</f>
        <v>#NAME?</v>
      </c>
      <c r="L4804" s="153" t="e">
        <f t="shared" ca="1" si="602"/>
        <v>#NAME?</v>
      </c>
      <c r="M4804" s="195" t="e">
        <f ca="1">_xll.BInterpol(cf!$A$2:$A$68,cf!$C$2:$C$68,params!B4804,"cubic")</f>
        <v>#NAME?</v>
      </c>
      <c r="N4804" s="195" t="e">
        <f ca="1">+_xll.BInterpol(#REF!,#REF!,params!B4804,"cubic")</f>
        <v>#NAME?</v>
      </c>
      <c r="O4804" s="153" t="e">
        <f t="shared" ref="O4804:O4867" ca="1" si="606">+EXP(-B4805*E4805)-EXP(-B4804*E4804)</f>
        <v>#NAME?</v>
      </c>
    </row>
    <row r="4805" spans="1:15">
      <c r="A4805">
        <v>4802</v>
      </c>
      <c r="B4805">
        <f t="shared" si="604"/>
        <v>19.207999999999998</v>
      </c>
      <c r="C4805" s="151" t="e">
        <f ca="1">+_xll.BInterpol(Boost!$R$6:$R$66,Boost!$AZ$6:$AZ$66,params!B4805,"cubic")</f>
        <v>#NAME?</v>
      </c>
      <c r="D4805" s="151" t="e">
        <f ca="1">+_xll.BInterpol(Boost!$R$6:$R$66,Boost!$AX$6:$AX$66,params!B4805,"cubic")</f>
        <v>#NAME?</v>
      </c>
      <c r="E4805" s="198" t="e">
        <f t="shared" ref="E4805:E4868" ca="1" si="607">-((1+C4805*B4805)/(1+C4804*B4804)-1)/(B4805-B4804)+((1+F4805*B4805)/(1+F4804*B4804)-1)/(B4805-B4804)</f>
        <v>#NAME?</v>
      </c>
      <c r="F4805" s="151" t="e">
        <f ca="1">+_xll.BInterpol(Boost!$R$6:$R$66,Boost!$AY$6:$AY$66,params!B4805,"cubic")</f>
        <v>#NAME?</v>
      </c>
      <c r="G4805" s="151" t="e">
        <f ca="1">_xll.BInterpol(cf!$A$2:$A$68,cf!$B$2:$B$68,params!B4805,"cubic")/100</f>
        <v>#NAME?</v>
      </c>
      <c r="H4805" s="199" t="e">
        <f t="shared" ref="H4805:H4868" ca="1" si="608">-((1+F4805*B4805)/(1+F4804*B4804)-1)/(B4805-B4804)+((1+G4805*B4805)/(1+G4804*B4804)-1)/(B4805-B4804)</f>
        <v>#NAME?</v>
      </c>
      <c r="I4805" s="152">
        <f t="shared" si="603"/>
        <v>0.27394777634354761</v>
      </c>
      <c r="J4805" s="152">
        <f t="shared" ref="J4805:J4868" si="609">+I4805-I4804</f>
        <v>4.8405095062209469E-5</v>
      </c>
      <c r="K4805" s="3" t="e">
        <f t="shared" ca="1" si="605"/>
        <v>#NAME?</v>
      </c>
      <c r="L4805" s="153" t="e">
        <f t="shared" ref="L4805:L4868" ca="1" si="610">+K4806-K4805</f>
        <v>#NAME?</v>
      </c>
      <c r="M4805" s="195" t="e">
        <f ca="1">_xll.BInterpol(cf!$A$2:$A$68,cf!$C$2:$C$68,params!B4805,"cubic")</f>
        <v>#NAME?</v>
      </c>
      <c r="N4805" s="195" t="e">
        <f ca="1">+_xll.BInterpol(#REF!,#REF!,params!B4805,"cubic")</f>
        <v>#NAME?</v>
      </c>
      <c r="O4805" s="153" t="e">
        <f t="shared" ca="1" si="606"/>
        <v>#NAME?</v>
      </c>
    </row>
    <row r="4806" spans="1:15">
      <c r="A4806">
        <v>4803</v>
      </c>
      <c r="B4806">
        <f t="shared" si="604"/>
        <v>19.212</v>
      </c>
      <c r="C4806" s="151" t="e">
        <f ca="1">+_xll.BInterpol(Boost!$R$6:$R$66,Boost!$AZ$6:$AZ$66,params!B4806,"cubic")</f>
        <v>#NAME?</v>
      </c>
      <c r="D4806" s="151" t="e">
        <f ca="1">+_xll.BInterpol(Boost!$R$6:$R$66,Boost!$AX$6:$AX$66,params!B4806,"cubic")</f>
        <v>#NAME?</v>
      </c>
      <c r="E4806" s="198" t="e">
        <f t="shared" ca="1" si="607"/>
        <v>#NAME?</v>
      </c>
      <c r="F4806" s="151" t="e">
        <f ca="1">+_xll.BInterpol(Boost!$R$6:$R$66,Boost!$AY$6:$AY$66,params!B4806,"cubic")</f>
        <v>#NAME?</v>
      </c>
      <c r="G4806" s="151" t="e">
        <f ca="1">_xll.BInterpol(cf!$A$2:$A$68,cf!$B$2:$B$68,params!B4806,"cubic")/100</f>
        <v>#NAME?</v>
      </c>
      <c r="H4806" s="199" t="e">
        <f t="shared" ca="1" si="608"/>
        <v>#NAME?</v>
      </c>
      <c r="I4806" s="152">
        <f t="shared" si="603"/>
        <v>0.27399617821171129</v>
      </c>
      <c r="J4806" s="152">
        <f t="shared" si="609"/>
        <v>4.8401868163683304E-5</v>
      </c>
      <c r="K4806" s="3" t="e">
        <f t="shared" ca="1" si="605"/>
        <v>#NAME?</v>
      </c>
      <c r="L4806" s="153" t="e">
        <f t="shared" ca="1" si="610"/>
        <v>#NAME?</v>
      </c>
      <c r="M4806" s="195" t="e">
        <f ca="1">_xll.BInterpol(cf!$A$2:$A$68,cf!$C$2:$C$68,params!B4806,"cubic")</f>
        <v>#NAME?</v>
      </c>
      <c r="N4806" s="195" t="e">
        <f ca="1">+_xll.BInterpol(#REF!,#REF!,params!B4806,"cubic")</f>
        <v>#NAME?</v>
      </c>
      <c r="O4806" s="153" t="e">
        <f t="shared" ca="1" si="606"/>
        <v>#NAME?</v>
      </c>
    </row>
    <row r="4807" spans="1:15">
      <c r="A4807">
        <v>4804</v>
      </c>
      <c r="B4807">
        <f t="shared" si="604"/>
        <v>19.216000000000001</v>
      </c>
      <c r="C4807" s="151" t="e">
        <f ca="1">+_xll.BInterpol(Boost!$R$6:$R$66,Boost!$AZ$6:$AZ$66,params!B4807,"cubic")</f>
        <v>#NAME?</v>
      </c>
      <c r="D4807" s="151" t="e">
        <f ca="1">+_xll.BInterpol(Boost!$R$6:$R$66,Boost!$AX$6:$AX$66,params!B4807,"cubic")</f>
        <v>#NAME?</v>
      </c>
      <c r="E4807" s="198" t="e">
        <f t="shared" ca="1" si="607"/>
        <v>#NAME?</v>
      </c>
      <c r="F4807" s="151" t="e">
        <f ca="1">+_xll.BInterpol(Boost!$R$6:$R$66,Boost!$AY$6:$AY$66,params!B4807,"cubic")</f>
        <v>#NAME?</v>
      </c>
      <c r="G4807" s="151" t="e">
        <f ca="1">_xll.BInterpol(cf!$A$2:$A$68,cf!$B$2:$B$68,params!B4807,"cubic")/100</f>
        <v>#NAME?</v>
      </c>
      <c r="H4807" s="199" t="e">
        <f t="shared" ca="1" si="608"/>
        <v>#NAME?</v>
      </c>
      <c r="I4807" s="152">
        <f t="shared" si="603"/>
        <v>0.27404457685319117</v>
      </c>
      <c r="J4807" s="152">
        <f t="shared" si="609"/>
        <v>4.8398641479874271E-5</v>
      </c>
      <c r="K4807" s="3" t="e">
        <f t="shared" ca="1" si="605"/>
        <v>#NAME?</v>
      </c>
      <c r="L4807" s="153" t="e">
        <f t="shared" ca="1" si="610"/>
        <v>#NAME?</v>
      </c>
      <c r="M4807" s="195" t="e">
        <f ca="1">_xll.BInterpol(cf!$A$2:$A$68,cf!$C$2:$C$68,params!B4807,"cubic")</f>
        <v>#NAME?</v>
      </c>
      <c r="N4807" s="195" t="e">
        <f ca="1">+_xll.BInterpol(#REF!,#REF!,params!B4807,"cubic")</f>
        <v>#NAME?</v>
      </c>
      <c r="O4807" s="153" t="e">
        <f t="shared" ca="1" si="606"/>
        <v>#NAME?</v>
      </c>
    </row>
    <row r="4808" spans="1:15">
      <c r="A4808">
        <v>4805</v>
      </c>
      <c r="B4808">
        <f t="shared" si="604"/>
        <v>19.22</v>
      </c>
      <c r="C4808" s="151" t="e">
        <f ca="1">+_xll.BInterpol(Boost!$R$6:$R$66,Boost!$AZ$6:$AZ$66,params!B4808,"cubic")</f>
        <v>#NAME?</v>
      </c>
      <c r="D4808" s="151" t="e">
        <f ca="1">+_xll.BInterpol(Boost!$R$6:$R$66,Boost!$AX$6:$AX$66,params!B4808,"cubic")</f>
        <v>#NAME?</v>
      </c>
      <c r="E4808" s="198" t="e">
        <f t="shared" ca="1" si="607"/>
        <v>#NAME?</v>
      </c>
      <c r="F4808" s="151" t="e">
        <f ca="1">+_xll.BInterpol(Boost!$R$6:$R$66,Boost!$AY$6:$AY$66,params!B4808,"cubic")</f>
        <v>#NAME?</v>
      </c>
      <c r="G4808" s="151" t="e">
        <f ca="1">_xll.BInterpol(cf!$A$2:$A$68,cf!$B$2:$B$68,params!B4808,"cubic")/100</f>
        <v>#NAME?</v>
      </c>
      <c r="H4808" s="199" t="e">
        <f t="shared" ca="1" si="608"/>
        <v>#NAME?</v>
      </c>
      <c r="I4808" s="152">
        <f t="shared" si="603"/>
        <v>0.27409297226820251</v>
      </c>
      <c r="J4808" s="152">
        <f t="shared" si="609"/>
        <v>4.8395415011337484E-5</v>
      </c>
      <c r="K4808" s="3" t="e">
        <f t="shared" ca="1" si="605"/>
        <v>#NAME?</v>
      </c>
      <c r="L4808" s="153" t="e">
        <f t="shared" ca="1" si="610"/>
        <v>#NAME?</v>
      </c>
      <c r="M4808" s="195" t="e">
        <f ca="1">_xll.BInterpol(cf!$A$2:$A$68,cf!$C$2:$C$68,params!B4808,"cubic")</f>
        <v>#NAME?</v>
      </c>
      <c r="N4808" s="195" t="e">
        <f ca="1">+_xll.BInterpol(#REF!,#REF!,params!B4808,"cubic")</f>
        <v>#NAME?</v>
      </c>
      <c r="O4808" s="153" t="e">
        <f t="shared" ca="1" si="606"/>
        <v>#NAME?</v>
      </c>
    </row>
    <row r="4809" spans="1:15">
      <c r="A4809">
        <v>4806</v>
      </c>
      <c r="B4809">
        <f t="shared" si="604"/>
        <v>19.224</v>
      </c>
      <c r="C4809" s="151" t="e">
        <f ca="1">+_xll.BInterpol(Boost!$R$6:$R$66,Boost!$AZ$6:$AZ$66,params!B4809,"cubic")</f>
        <v>#NAME?</v>
      </c>
      <c r="D4809" s="151" t="e">
        <f ca="1">+_xll.BInterpol(Boost!$R$6:$R$66,Boost!$AX$6:$AX$66,params!B4809,"cubic")</f>
        <v>#NAME?</v>
      </c>
      <c r="E4809" s="198" t="e">
        <f t="shared" ca="1" si="607"/>
        <v>#NAME?</v>
      </c>
      <c r="F4809" s="151" t="e">
        <f ca="1">+_xll.BInterpol(Boost!$R$6:$R$66,Boost!$AY$6:$AY$66,params!B4809,"cubic")</f>
        <v>#NAME?</v>
      </c>
      <c r="G4809" s="151" t="e">
        <f ca="1">_xll.BInterpol(cf!$A$2:$A$68,cf!$B$2:$B$68,params!B4809,"cubic")/100</f>
        <v>#NAME?</v>
      </c>
      <c r="H4809" s="199" t="e">
        <f t="shared" ca="1" si="608"/>
        <v>#NAME?</v>
      </c>
      <c r="I4809" s="152">
        <f t="shared" si="603"/>
        <v>0.27414136445696047</v>
      </c>
      <c r="J4809" s="152">
        <f t="shared" si="609"/>
        <v>4.8392188757961918E-5</v>
      </c>
      <c r="K4809" s="3" t="e">
        <f t="shared" ca="1" si="605"/>
        <v>#NAME?</v>
      </c>
      <c r="L4809" s="153" t="e">
        <f t="shared" ca="1" si="610"/>
        <v>#NAME?</v>
      </c>
      <c r="M4809" s="195" t="e">
        <f ca="1">_xll.BInterpol(cf!$A$2:$A$68,cf!$C$2:$C$68,params!B4809,"cubic")</f>
        <v>#NAME?</v>
      </c>
      <c r="N4809" s="195" t="e">
        <f ca="1">+_xll.BInterpol(#REF!,#REF!,params!B4809,"cubic")</f>
        <v>#NAME?</v>
      </c>
      <c r="O4809" s="153" t="e">
        <f t="shared" ca="1" si="606"/>
        <v>#NAME?</v>
      </c>
    </row>
    <row r="4810" spans="1:15">
      <c r="A4810">
        <v>4807</v>
      </c>
      <c r="B4810">
        <f t="shared" si="604"/>
        <v>19.228000000000002</v>
      </c>
      <c r="C4810" s="151" t="e">
        <f ca="1">+_xll.BInterpol(Boost!$R$6:$R$66,Boost!$AZ$6:$AZ$66,params!B4810,"cubic")</f>
        <v>#NAME?</v>
      </c>
      <c r="D4810" s="151" t="e">
        <f ca="1">+_xll.BInterpol(Boost!$R$6:$R$66,Boost!$AX$6:$AX$66,params!B4810,"cubic")</f>
        <v>#NAME?</v>
      </c>
      <c r="E4810" s="198" t="e">
        <f t="shared" ca="1" si="607"/>
        <v>#NAME?</v>
      </c>
      <c r="F4810" s="151" t="e">
        <f ca="1">+_xll.BInterpol(Boost!$R$6:$R$66,Boost!$AY$6:$AY$66,params!B4810,"cubic")</f>
        <v>#NAME?</v>
      </c>
      <c r="G4810" s="151" t="e">
        <f ca="1">_xll.BInterpol(cf!$A$2:$A$68,cf!$B$2:$B$68,params!B4810,"cubic")/100</f>
        <v>#NAME?</v>
      </c>
      <c r="H4810" s="199" t="e">
        <f t="shared" ca="1" si="608"/>
        <v>#NAME?</v>
      </c>
      <c r="I4810" s="152">
        <f t="shared" si="603"/>
        <v>0.27418975341967988</v>
      </c>
      <c r="J4810" s="152">
        <f t="shared" si="609"/>
        <v>4.8388962719414508E-5</v>
      </c>
      <c r="K4810" s="3" t="e">
        <f t="shared" ca="1" si="605"/>
        <v>#NAME?</v>
      </c>
      <c r="L4810" s="153" t="e">
        <f t="shared" ca="1" si="610"/>
        <v>#NAME?</v>
      </c>
      <c r="M4810" s="195" t="e">
        <f ca="1">_xll.BInterpol(cf!$A$2:$A$68,cf!$C$2:$C$68,params!B4810,"cubic")</f>
        <v>#NAME?</v>
      </c>
      <c r="N4810" s="195" t="e">
        <f ca="1">+_xll.BInterpol(#REF!,#REF!,params!B4810,"cubic")</f>
        <v>#NAME?</v>
      </c>
      <c r="O4810" s="153" t="e">
        <f t="shared" ca="1" si="606"/>
        <v>#NAME?</v>
      </c>
    </row>
    <row r="4811" spans="1:15">
      <c r="A4811">
        <v>4808</v>
      </c>
      <c r="B4811">
        <f t="shared" si="604"/>
        <v>19.231999999999999</v>
      </c>
      <c r="C4811" s="151" t="e">
        <f ca="1">+_xll.BInterpol(Boost!$R$6:$R$66,Boost!$AZ$6:$AZ$66,params!B4811,"cubic")</f>
        <v>#NAME?</v>
      </c>
      <c r="D4811" s="151" t="e">
        <f ca="1">+_xll.BInterpol(Boost!$R$6:$R$66,Boost!$AX$6:$AX$66,params!B4811,"cubic")</f>
        <v>#NAME?</v>
      </c>
      <c r="E4811" s="198" t="e">
        <f t="shared" ca="1" si="607"/>
        <v>#NAME?</v>
      </c>
      <c r="F4811" s="151" t="e">
        <f ca="1">+_xll.BInterpol(Boost!$R$6:$R$66,Boost!$AY$6:$AY$66,params!B4811,"cubic")</f>
        <v>#NAME?</v>
      </c>
      <c r="G4811" s="151" t="e">
        <f ca="1">_xll.BInterpol(cf!$A$2:$A$68,cf!$B$2:$B$68,params!B4811,"cubic")/100</f>
        <v>#NAME?</v>
      </c>
      <c r="H4811" s="199" t="e">
        <f t="shared" ca="1" si="608"/>
        <v>#NAME?</v>
      </c>
      <c r="I4811" s="152">
        <f t="shared" si="603"/>
        <v>0.27423813915657613</v>
      </c>
      <c r="J4811" s="152">
        <f t="shared" si="609"/>
        <v>4.8385736896250364E-5</v>
      </c>
      <c r="K4811" s="3" t="e">
        <f t="shared" ca="1" si="605"/>
        <v>#NAME?</v>
      </c>
      <c r="L4811" s="153" t="e">
        <f t="shared" ca="1" si="610"/>
        <v>#NAME?</v>
      </c>
      <c r="M4811" s="195" t="e">
        <f ca="1">_xll.BInterpol(cf!$A$2:$A$68,cf!$C$2:$C$68,params!B4811,"cubic")</f>
        <v>#NAME?</v>
      </c>
      <c r="N4811" s="195" t="e">
        <f ca="1">+_xll.BInterpol(#REF!,#REF!,params!B4811,"cubic")</f>
        <v>#NAME?</v>
      </c>
      <c r="O4811" s="153" t="e">
        <f t="shared" ca="1" si="606"/>
        <v>#NAME?</v>
      </c>
    </row>
    <row r="4812" spans="1:15">
      <c r="A4812">
        <v>4809</v>
      </c>
      <c r="B4812">
        <f t="shared" si="604"/>
        <v>19.236000000000001</v>
      </c>
      <c r="C4812" s="151" t="e">
        <f ca="1">+_xll.BInterpol(Boost!$R$6:$R$66,Boost!$AZ$6:$AZ$66,params!B4812,"cubic")</f>
        <v>#NAME?</v>
      </c>
      <c r="D4812" s="151" t="e">
        <f ca="1">+_xll.BInterpol(Boost!$R$6:$R$66,Boost!$AX$6:$AX$66,params!B4812,"cubic")</f>
        <v>#NAME?</v>
      </c>
      <c r="E4812" s="198" t="e">
        <f t="shared" ca="1" si="607"/>
        <v>#NAME?</v>
      </c>
      <c r="F4812" s="151" t="e">
        <f ca="1">+_xll.BInterpol(Boost!$R$6:$R$66,Boost!$AY$6:$AY$66,params!B4812,"cubic")</f>
        <v>#NAME?</v>
      </c>
      <c r="G4812" s="151" t="e">
        <f ca="1">_xll.BInterpol(cf!$A$2:$A$68,cf!$B$2:$B$68,params!B4812,"cubic")/100</f>
        <v>#NAME?</v>
      </c>
      <c r="H4812" s="199" t="e">
        <f t="shared" ca="1" si="608"/>
        <v>#NAME?</v>
      </c>
      <c r="I4812" s="152">
        <f t="shared" si="603"/>
        <v>0.27428652166786405</v>
      </c>
      <c r="J4812" s="152">
        <f t="shared" si="609"/>
        <v>4.8382511287914376E-5</v>
      </c>
      <c r="K4812" s="3" t="e">
        <f t="shared" ca="1" si="605"/>
        <v>#NAME?</v>
      </c>
      <c r="L4812" s="153" t="e">
        <f t="shared" ca="1" si="610"/>
        <v>#NAME?</v>
      </c>
      <c r="M4812" s="195" t="e">
        <f ca="1">_xll.BInterpol(cf!$A$2:$A$68,cf!$C$2:$C$68,params!B4812,"cubic")</f>
        <v>#NAME?</v>
      </c>
      <c r="N4812" s="195" t="e">
        <f ca="1">+_xll.BInterpol(#REF!,#REF!,params!B4812,"cubic")</f>
        <v>#NAME?</v>
      </c>
      <c r="O4812" s="153" t="e">
        <f t="shared" ca="1" si="606"/>
        <v>#NAME?</v>
      </c>
    </row>
    <row r="4813" spans="1:15">
      <c r="A4813">
        <v>4810</v>
      </c>
      <c r="B4813">
        <f t="shared" si="604"/>
        <v>19.239999999999998</v>
      </c>
      <c r="C4813" s="151" t="e">
        <f ca="1">+_xll.BInterpol(Boost!$R$6:$R$66,Boost!$AZ$6:$AZ$66,params!B4813,"cubic")</f>
        <v>#NAME?</v>
      </c>
      <c r="D4813" s="151" t="e">
        <f ca="1">+_xll.BInterpol(Boost!$R$6:$R$66,Boost!$AX$6:$AX$66,params!B4813,"cubic")</f>
        <v>#NAME?</v>
      </c>
      <c r="E4813" s="198" t="e">
        <f t="shared" ca="1" si="607"/>
        <v>#NAME?</v>
      </c>
      <c r="F4813" s="151" t="e">
        <f ca="1">+_xll.BInterpol(Boost!$R$6:$R$66,Boost!$AY$6:$AY$66,params!B4813,"cubic")</f>
        <v>#NAME?</v>
      </c>
      <c r="G4813" s="151" t="e">
        <f ca="1">_xll.BInterpol(cf!$A$2:$A$68,cf!$B$2:$B$68,params!B4813,"cubic")/100</f>
        <v>#NAME?</v>
      </c>
      <c r="H4813" s="199" t="e">
        <f t="shared" ca="1" si="608"/>
        <v>#NAME?</v>
      </c>
      <c r="I4813" s="152">
        <f t="shared" si="603"/>
        <v>0.27433490095375879</v>
      </c>
      <c r="J4813" s="152">
        <f t="shared" si="609"/>
        <v>4.837928589473961E-5</v>
      </c>
      <c r="K4813" s="3" t="e">
        <f t="shared" ca="1" si="605"/>
        <v>#NAME?</v>
      </c>
      <c r="L4813" s="153" t="e">
        <f t="shared" ca="1" si="610"/>
        <v>#NAME?</v>
      </c>
      <c r="M4813" s="195" t="e">
        <f ca="1">_xll.BInterpol(cf!$A$2:$A$68,cf!$C$2:$C$68,params!B4813,"cubic")</f>
        <v>#NAME?</v>
      </c>
      <c r="N4813" s="195" t="e">
        <f ca="1">+_xll.BInterpol(#REF!,#REF!,params!B4813,"cubic")</f>
        <v>#NAME?</v>
      </c>
      <c r="O4813" s="153" t="e">
        <f t="shared" ca="1" si="606"/>
        <v>#NAME?</v>
      </c>
    </row>
    <row r="4814" spans="1:15">
      <c r="A4814">
        <v>4811</v>
      </c>
      <c r="B4814">
        <f t="shared" si="604"/>
        <v>19.244</v>
      </c>
      <c r="C4814" s="151" t="e">
        <f ca="1">+_xll.BInterpol(Boost!$R$6:$R$66,Boost!$AZ$6:$AZ$66,params!B4814,"cubic")</f>
        <v>#NAME?</v>
      </c>
      <c r="D4814" s="151" t="e">
        <f ca="1">+_xll.BInterpol(Boost!$R$6:$R$66,Boost!$AX$6:$AX$66,params!B4814,"cubic")</f>
        <v>#NAME?</v>
      </c>
      <c r="E4814" s="198" t="e">
        <f t="shared" ca="1" si="607"/>
        <v>#NAME?</v>
      </c>
      <c r="F4814" s="151" t="e">
        <f ca="1">+_xll.BInterpol(Boost!$R$6:$R$66,Boost!$AY$6:$AY$66,params!B4814,"cubic")</f>
        <v>#NAME?</v>
      </c>
      <c r="G4814" s="151" t="e">
        <f ca="1">_xll.BInterpol(cf!$A$2:$A$68,cf!$B$2:$B$68,params!B4814,"cubic")/100</f>
        <v>#NAME?</v>
      </c>
      <c r="H4814" s="199" t="e">
        <f t="shared" ca="1" si="608"/>
        <v>#NAME?</v>
      </c>
      <c r="I4814" s="152">
        <f t="shared" si="603"/>
        <v>0.27438327701447529</v>
      </c>
      <c r="J4814" s="152">
        <f t="shared" si="609"/>
        <v>4.8376060716504021E-5</v>
      </c>
      <c r="K4814" s="3" t="e">
        <f t="shared" ca="1" si="605"/>
        <v>#NAME?</v>
      </c>
      <c r="L4814" s="153" t="e">
        <f t="shared" ca="1" si="610"/>
        <v>#NAME?</v>
      </c>
      <c r="M4814" s="195" t="e">
        <f ca="1">_xll.BInterpol(cf!$A$2:$A$68,cf!$C$2:$C$68,params!B4814,"cubic")</f>
        <v>#NAME?</v>
      </c>
      <c r="N4814" s="195" t="e">
        <f ca="1">+_xll.BInterpol(#REF!,#REF!,params!B4814,"cubic")</f>
        <v>#NAME?</v>
      </c>
      <c r="O4814" s="153" t="e">
        <f t="shared" ca="1" si="606"/>
        <v>#NAME?</v>
      </c>
    </row>
    <row r="4815" spans="1:15">
      <c r="A4815">
        <v>4812</v>
      </c>
      <c r="B4815">
        <f t="shared" si="604"/>
        <v>19.248000000000001</v>
      </c>
      <c r="C4815" s="151" t="e">
        <f ca="1">+_xll.BInterpol(Boost!$R$6:$R$66,Boost!$AZ$6:$AZ$66,params!B4815,"cubic")</f>
        <v>#NAME?</v>
      </c>
      <c r="D4815" s="151" t="e">
        <f ca="1">+_xll.BInterpol(Boost!$R$6:$R$66,Boost!$AX$6:$AX$66,params!B4815,"cubic")</f>
        <v>#NAME?</v>
      </c>
      <c r="E4815" s="198" t="e">
        <f t="shared" ca="1" si="607"/>
        <v>#NAME?</v>
      </c>
      <c r="F4815" s="151" t="e">
        <f ca="1">+_xll.BInterpol(Boost!$R$6:$R$66,Boost!$AY$6:$AY$66,params!B4815,"cubic")</f>
        <v>#NAME?</v>
      </c>
      <c r="G4815" s="151" t="e">
        <f ca="1">_xll.BInterpol(cf!$A$2:$A$68,cf!$B$2:$B$68,params!B4815,"cubic")/100</f>
        <v>#NAME?</v>
      </c>
      <c r="H4815" s="199" t="e">
        <f t="shared" ca="1" si="608"/>
        <v>#NAME?</v>
      </c>
      <c r="I4815" s="152">
        <f t="shared" si="603"/>
        <v>0.2744316498502285</v>
      </c>
      <c r="J4815" s="152">
        <f t="shared" si="609"/>
        <v>4.837283575320761E-5</v>
      </c>
      <c r="K4815" s="3" t="e">
        <f t="shared" ca="1" si="605"/>
        <v>#NAME?</v>
      </c>
      <c r="L4815" s="153" t="e">
        <f t="shared" ca="1" si="610"/>
        <v>#NAME?</v>
      </c>
      <c r="M4815" s="195" t="e">
        <f ca="1">_xll.BInterpol(cf!$A$2:$A$68,cf!$C$2:$C$68,params!B4815,"cubic")</f>
        <v>#NAME?</v>
      </c>
      <c r="N4815" s="195" t="e">
        <f ca="1">+_xll.BInterpol(#REF!,#REF!,params!B4815,"cubic")</f>
        <v>#NAME?</v>
      </c>
      <c r="O4815" s="153" t="e">
        <f t="shared" ca="1" si="606"/>
        <v>#NAME?</v>
      </c>
    </row>
    <row r="4816" spans="1:15">
      <c r="A4816">
        <v>4813</v>
      </c>
      <c r="B4816">
        <f t="shared" si="604"/>
        <v>19.251999999999999</v>
      </c>
      <c r="C4816" s="151" t="e">
        <f ca="1">+_xll.BInterpol(Boost!$R$6:$R$66,Boost!$AZ$6:$AZ$66,params!B4816,"cubic")</f>
        <v>#NAME?</v>
      </c>
      <c r="D4816" s="151" t="e">
        <f ca="1">+_xll.BInterpol(Boost!$R$6:$R$66,Boost!$AX$6:$AX$66,params!B4816,"cubic")</f>
        <v>#NAME?</v>
      </c>
      <c r="E4816" s="198" t="e">
        <f t="shared" ca="1" si="607"/>
        <v>#NAME?</v>
      </c>
      <c r="F4816" s="151" t="e">
        <f ca="1">+_xll.BInterpol(Boost!$R$6:$R$66,Boost!$AY$6:$AY$66,params!B4816,"cubic")</f>
        <v>#NAME?</v>
      </c>
      <c r="G4816" s="151" t="e">
        <f ca="1">_xll.BInterpol(cf!$A$2:$A$68,cf!$B$2:$B$68,params!B4816,"cubic")/100</f>
        <v>#NAME?</v>
      </c>
      <c r="H4816" s="199" t="e">
        <f t="shared" ca="1" si="608"/>
        <v>#NAME?</v>
      </c>
      <c r="I4816" s="152">
        <f t="shared" ref="I4816:I4879" si="611">1-EXP($R$5*-1*B4816/(1-$R$6))</f>
        <v>0.27448001946123357</v>
      </c>
      <c r="J4816" s="152">
        <f t="shared" si="609"/>
        <v>4.8369611005072422E-5</v>
      </c>
      <c r="K4816" s="3" t="e">
        <f t="shared" ca="1" si="605"/>
        <v>#NAME?</v>
      </c>
      <c r="L4816" s="153" t="e">
        <f t="shared" ca="1" si="610"/>
        <v>#NAME?</v>
      </c>
      <c r="M4816" s="195" t="e">
        <f ca="1">_xll.BInterpol(cf!$A$2:$A$68,cf!$C$2:$C$68,params!B4816,"cubic")</f>
        <v>#NAME?</v>
      </c>
      <c r="N4816" s="195" t="e">
        <f ca="1">+_xll.BInterpol(#REF!,#REF!,params!B4816,"cubic")</f>
        <v>#NAME?</v>
      </c>
      <c r="O4816" s="153" t="e">
        <f t="shared" ca="1" si="606"/>
        <v>#NAME?</v>
      </c>
    </row>
    <row r="4817" spans="1:15">
      <c r="A4817">
        <v>4814</v>
      </c>
      <c r="B4817">
        <f t="shared" si="604"/>
        <v>19.256</v>
      </c>
      <c r="C4817" s="151" t="e">
        <f ca="1">+_xll.BInterpol(Boost!$R$6:$R$66,Boost!$AZ$6:$AZ$66,params!B4817,"cubic")</f>
        <v>#NAME?</v>
      </c>
      <c r="D4817" s="151" t="e">
        <f ca="1">+_xll.BInterpol(Boost!$R$6:$R$66,Boost!$AX$6:$AX$66,params!B4817,"cubic")</f>
        <v>#NAME?</v>
      </c>
      <c r="E4817" s="198" t="e">
        <f t="shared" ca="1" si="607"/>
        <v>#NAME?</v>
      </c>
      <c r="F4817" s="151" t="e">
        <f ca="1">+_xll.BInterpol(Boost!$R$6:$R$66,Boost!$AY$6:$AY$66,params!B4817,"cubic")</f>
        <v>#NAME?</v>
      </c>
      <c r="G4817" s="151" t="e">
        <f ca="1">_xll.BInterpol(cf!$A$2:$A$68,cf!$B$2:$B$68,params!B4817,"cubic")/100</f>
        <v>#NAME?</v>
      </c>
      <c r="H4817" s="199" t="e">
        <f t="shared" ca="1" si="608"/>
        <v>#NAME?</v>
      </c>
      <c r="I4817" s="152">
        <f t="shared" si="611"/>
        <v>0.27452838584770534</v>
      </c>
      <c r="J4817" s="152">
        <f t="shared" si="609"/>
        <v>4.8366386471765388E-5</v>
      </c>
      <c r="K4817" s="3" t="e">
        <f t="shared" ca="1" si="605"/>
        <v>#NAME?</v>
      </c>
      <c r="L4817" s="153" t="e">
        <f t="shared" ca="1" si="610"/>
        <v>#NAME?</v>
      </c>
      <c r="M4817" s="195" t="e">
        <f ca="1">_xll.BInterpol(cf!$A$2:$A$68,cf!$C$2:$C$68,params!B4817,"cubic")</f>
        <v>#NAME?</v>
      </c>
      <c r="N4817" s="195" t="e">
        <f ca="1">+_xll.BInterpol(#REF!,#REF!,params!B4817,"cubic")</f>
        <v>#NAME?</v>
      </c>
      <c r="O4817" s="153" t="e">
        <f t="shared" ca="1" si="606"/>
        <v>#NAME?</v>
      </c>
    </row>
    <row r="4818" spans="1:15">
      <c r="A4818">
        <v>4815</v>
      </c>
      <c r="B4818">
        <f t="shared" si="604"/>
        <v>19.260000000000002</v>
      </c>
      <c r="C4818" s="151" t="e">
        <f ca="1">+_xll.BInterpol(Boost!$R$6:$R$66,Boost!$AZ$6:$AZ$66,params!B4818,"cubic")</f>
        <v>#NAME?</v>
      </c>
      <c r="D4818" s="151" t="e">
        <f ca="1">+_xll.BInterpol(Boost!$R$6:$R$66,Boost!$AX$6:$AX$66,params!B4818,"cubic")</f>
        <v>#NAME?</v>
      </c>
      <c r="E4818" s="198" t="e">
        <f t="shared" ca="1" si="607"/>
        <v>#NAME?</v>
      </c>
      <c r="F4818" s="151" t="e">
        <f ca="1">+_xll.BInterpol(Boost!$R$6:$R$66,Boost!$AY$6:$AY$66,params!B4818,"cubic")</f>
        <v>#NAME?</v>
      </c>
      <c r="G4818" s="151" t="e">
        <f ca="1">_xll.BInterpol(cf!$A$2:$A$68,cf!$B$2:$B$68,params!B4818,"cubic")/100</f>
        <v>#NAME?</v>
      </c>
      <c r="H4818" s="199" t="e">
        <f t="shared" ca="1" si="608"/>
        <v>#NAME?</v>
      </c>
      <c r="I4818" s="152">
        <f t="shared" si="611"/>
        <v>0.27457674900985884</v>
      </c>
      <c r="J4818" s="152">
        <f t="shared" si="609"/>
        <v>4.8363162153508554E-5</v>
      </c>
      <c r="K4818" s="3" t="e">
        <f t="shared" ca="1" si="605"/>
        <v>#NAME?</v>
      </c>
      <c r="L4818" s="153" t="e">
        <f t="shared" ca="1" si="610"/>
        <v>#NAME?</v>
      </c>
      <c r="M4818" s="195" t="e">
        <f ca="1">_xll.BInterpol(cf!$A$2:$A$68,cf!$C$2:$C$68,params!B4818,"cubic")</f>
        <v>#NAME?</v>
      </c>
      <c r="N4818" s="195" t="e">
        <f ca="1">+_xll.BInterpol(#REF!,#REF!,params!B4818,"cubic")</f>
        <v>#NAME?</v>
      </c>
      <c r="O4818" s="153" t="e">
        <f t="shared" ca="1" si="606"/>
        <v>#NAME?</v>
      </c>
    </row>
    <row r="4819" spans="1:15">
      <c r="A4819">
        <v>4816</v>
      </c>
      <c r="B4819">
        <f t="shared" si="604"/>
        <v>19.263999999999999</v>
      </c>
      <c r="C4819" s="151" t="e">
        <f ca="1">+_xll.BInterpol(Boost!$R$6:$R$66,Boost!$AZ$6:$AZ$66,params!B4819,"cubic")</f>
        <v>#NAME?</v>
      </c>
      <c r="D4819" s="151" t="e">
        <f ca="1">+_xll.BInterpol(Boost!$R$6:$R$66,Boost!$AX$6:$AX$66,params!B4819,"cubic")</f>
        <v>#NAME?</v>
      </c>
      <c r="E4819" s="198" t="e">
        <f t="shared" ca="1" si="607"/>
        <v>#NAME?</v>
      </c>
      <c r="F4819" s="151" t="e">
        <f ca="1">+_xll.BInterpol(Boost!$R$6:$R$66,Boost!$AY$6:$AY$66,params!B4819,"cubic")</f>
        <v>#NAME?</v>
      </c>
      <c r="G4819" s="151" t="e">
        <f ca="1">_xll.BInterpol(cf!$A$2:$A$68,cf!$B$2:$B$68,params!B4819,"cubic")/100</f>
        <v>#NAME?</v>
      </c>
      <c r="H4819" s="199" t="e">
        <f t="shared" ca="1" si="608"/>
        <v>#NAME?</v>
      </c>
      <c r="I4819" s="152">
        <f t="shared" si="611"/>
        <v>0.27462510894790904</v>
      </c>
      <c r="J4819" s="152">
        <f t="shared" si="609"/>
        <v>4.8359938050190898E-5</v>
      </c>
      <c r="K4819" s="3" t="e">
        <f t="shared" ca="1" si="605"/>
        <v>#NAME?</v>
      </c>
      <c r="L4819" s="153" t="e">
        <f t="shared" ca="1" si="610"/>
        <v>#NAME?</v>
      </c>
      <c r="M4819" s="195" t="e">
        <f ca="1">_xll.BInterpol(cf!$A$2:$A$68,cf!$C$2:$C$68,params!B4819,"cubic")</f>
        <v>#NAME?</v>
      </c>
      <c r="N4819" s="195" t="e">
        <f ca="1">+_xll.BInterpol(#REF!,#REF!,params!B4819,"cubic")</f>
        <v>#NAME?</v>
      </c>
      <c r="O4819" s="153" t="e">
        <f t="shared" ca="1" si="606"/>
        <v>#NAME?</v>
      </c>
    </row>
    <row r="4820" spans="1:15">
      <c r="A4820">
        <v>4817</v>
      </c>
      <c r="B4820">
        <f t="shared" si="604"/>
        <v>19.268000000000001</v>
      </c>
      <c r="C4820" s="151" t="e">
        <f ca="1">+_xll.BInterpol(Boost!$R$6:$R$66,Boost!$AZ$6:$AZ$66,params!B4820,"cubic")</f>
        <v>#NAME?</v>
      </c>
      <c r="D4820" s="151" t="e">
        <f ca="1">+_xll.BInterpol(Boost!$R$6:$R$66,Boost!$AX$6:$AX$66,params!B4820,"cubic")</f>
        <v>#NAME?</v>
      </c>
      <c r="E4820" s="198" t="e">
        <f t="shared" ca="1" si="607"/>
        <v>#NAME?</v>
      </c>
      <c r="F4820" s="151" t="e">
        <f ca="1">+_xll.BInterpol(Boost!$R$6:$R$66,Boost!$AY$6:$AY$66,params!B4820,"cubic")</f>
        <v>#NAME?</v>
      </c>
      <c r="G4820" s="151" t="e">
        <f ca="1">_xll.BInterpol(cf!$A$2:$A$68,cf!$B$2:$B$68,params!B4820,"cubic")/100</f>
        <v>#NAME?</v>
      </c>
      <c r="H4820" s="199" t="e">
        <f t="shared" ca="1" si="608"/>
        <v>#NAME?</v>
      </c>
      <c r="I4820" s="152">
        <f t="shared" si="611"/>
        <v>0.27467346566207074</v>
      </c>
      <c r="J4820" s="152">
        <f t="shared" si="609"/>
        <v>4.8356714161701397E-5</v>
      </c>
      <c r="K4820" s="3" t="e">
        <f t="shared" ca="1" si="605"/>
        <v>#NAME?</v>
      </c>
      <c r="L4820" s="153" t="e">
        <f t="shared" ca="1" si="610"/>
        <v>#NAME?</v>
      </c>
      <c r="M4820" s="195" t="e">
        <f ca="1">_xll.BInterpol(cf!$A$2:$A$68,cf!$C$2:$C$68,params!B4820,"cubic")</f>
        <v>#NAME?</v>
      </c>
      <c r="N4820" s="195" t="e">
        <f ca="1">+_xll.BInterpol(#REF!,#REF!,params!B4820,"cubic")</f>
        <v>#NAME?</v>
      </c>
      <c r="O4820" s="153" t="e">
        <f t="shared" ca="1" si="606"/>
        <v>#NAME?</v>
      </c>
    </row>
    <row r="4821" spans="1:15">
      <c r="A4821">
        <v>4818</v>
      </c>
      <c r="B4821">
        <f t="shared" si="604"/>
        <v>19.271999999999998</v>
      </c>
      <c r="C4821" s="151" t="e">
        <f ca="1">+_xll.BInterpol(Boost!$R$6:$R$66,Boost!$AZ$6:$AZ$66,params!B4821,"cubic")</f>
        <v>#NAME?</v>
      </c>
      <c r="D4821" s="151" t="e">
        <f ca="1">+_xll.BInterpol(Boost!$R$6:$R$66,Boost!$AX$6:$AX$66,params!B4821,"cubic")</f>
        <v>#NAME?</v>
      </c>
      <c r="E4821" s="198" t="e">
        <f t="shared" ca="1" si="607"/>
        <v>#NAME?</v>
      </c>
      <c r="F4821" s="151" t="e">
        <f ca="1">+_xll.BInterpol(Boost!$R$6:$R$66,Boost!$AY$6:$AY$66,params!B4821,"cubic")</f>
        <v>#NAME?</v>
      </c>
      <c r="G4821" s="151" t="e">
        <f ca="1">_xll.BInterpol(cf!$A$2:$A$68,cf!$B$2:$B$68,params!B4821,"cubic")/100</f>
        <v>#NAME?</v>
      </c>
      <c r="H4821" s="199" t="e">
        <f t="shared" ca="1" si="608"/>
        <v>#NAME?</v>
      </c>
      <c r="I4821" s="152">
        <f t="shared" si="611"/>
        <v>0.274721819152559</v>
      </c>
      <c r="J4821" s="152">
        <f t="shared" si="609"/>
        <v>4.8353490488262096E-5</v>
      </c>
      <c r="K4821" s="3" t="e">
        <f t="shared" ca="1" si="605"/>
        <v>#NAME?</v>
      </c>
      <c r="L4821" s="153" t="e">
        <f t="shared" ca="1" si="610"/>
        <v>#NAME?</v>
      </c>
      <c r="M4821" s="195" t="e">
        <f ca="1">_xll.BInterpol(cf!$A$2:$A$68,cf!$C$2:$C$68,params!B4821,"cubic")</f>
        <v>#NAME?</v>
      </c>
      <c r="N4821" s="195" t="e">
        <f ca="1">+_xll.BInterpol(#REF!,#REF!,params!B4821,"cubic")</f>
        <v>#NAME?</v>
      </c>
      <c r="O4821" s="153" t="e">
        <f t="shared" ca="1" si="606"/>
        <v>#NAME?</v>
      </c>
    </row>
    <row r="4822" spans="1:15">
      <c r="A4822">
        <v>4819</v>
      </c>
      <c r="B4822">
        <f t="shared" si="604"/>
        <v>19.276</v>
      </c>
      <c r="C4822" s="151" t="e">
        <f ca="1">+_xll.BInterpol(Boost!$R$6:$R$66,Boost!$AZ$6:$AZ$66,params!B4822,"cubic")</f>
        <v>#NAME?</v>
      </c>
      <c r="D4822" s="151" t="e">
        <f ca="1">+_xll.BInterpol(Boost!$R$6:$R$66,Boost!$AX$6:$AX$66,params!B4822,"cubic")</f>
        <v>#NAME?</v>
      </c>
      <c r="E4822" s="198" t="e">
        <f t="shared" ca="1" si="607"/>
        <v>#NAME?</v>
      </c>
      <c r="F4822" s="151" t="e">
        <f ca="1">+_xll.BInterpol(Boost!$R$6:$R$66,Boost!$AY$6:$AY$66,params!B4822,"cubic")</f>
        <v>#NAME?</v>
      </c>
      <c r="G4822" s="151" t="e">
        <f ca="1">_xll.BInterpol(cf!$A$2:$A$68,cf!$B$2:$B$68,params!B4822,"cubic")/100</f>
        <v>#NAME?</v>
      </c>
      <c r="H4822" s="199" t="e">
        <f t="shared" ca="1" si="608"/>
        <v>#NAME?</v>
      </c>
      <c r="I4822" s="152">
        <f t="shared" si="611"/>
        <v>0.27477016941958876</v>
      </c>
      <c r="J4822" s="152">
        <f t="shared" si="609"/>
        <v>4.8350267029761973E-5</v>
      </c>
      <c r="K4822" s="3" t="e">
        <f t="shared" ca="1" si="605"/>
        <v>#NAME?</v>
      </c>
      <c r="L4822" s="153" t="e">
        <f t="shared" ca="1" si="610"/>
        <v>#NAME?</v>
      </c>
      <c r="M4822" s="195" t="e">
        <f ca="1">_xll.BInterpol(cf!$A$2:$A$68,cf!$C$2:$C$68,params!B4822,"cubic")</f>
        <v>#NAME?</v>
      </c>
      <c r="N4822" s="195" t="e">
        <f ca="1">+_xll.BInterpol(#REF!,#REF!,params!B4822,"cubic")</f>
        <v>#NAME?</v>
      </c>
      <c r="O4822" s="153" t="e">
        <f t="shared" ca="1" si="606"/>
        <v>#NAME?</v>
      </c>
    </row>
    <row r="4823" spans="1:15">
      <c r="A4823">
        <v>4820</v>
      </c>
      <c r="B4823">
        <f t="shared" si="604"/>
        <v>19.28</v>
      </c>
      <c r="C4823" s="151" t="e">
        <f ca="1">+_xll.BInterpol(Boost!$R$6:$R$66,Boost!$AZ$6:$AZ$66,params!B4823,"cubic")</f>
        <v>#NAME?</v>
      </c>
      <c r="D4823" s="151" t="e">
        <f ca="1">+_xll.BInterpol(Boost!$R$6:$R$66,Boost!$AX$6:$AX$66,params!B4823,"cubic")</f>
        <v>#NAME?</v>
      </c>
      <c r="E4823" s="198" t="e">
        <f t="shared" ca="1" si="607"/>
        <v>#NAME?</v>
      </c>
      <c r="F4823" s="151" t="e">
        <f ca="1">+_xll.BInterpol(Boost!$R$6:$R$66,Boost!$AY$6:$AY$66,params!B4823,"cubic")</f>
        <v>#NAME?</v>
      </c>
      <c r="G4823" s="151" t="e">
        <f ca="1">_xll.BInterpol(cf!$A$2:$A$68,cf!$B$2:$B$68,params!B4823,"cubic")/100</f>
        <v>#NAME?</v>
      </c>
      <c r="H4823" s="199" t="e">
        <f t="shared" ca="1" si="608"/>
        <v>#NAME?</v>
      </c>
      <c r="I4823" s="152">
        <f t="shared" si="611"/>
        <v>0.27481851646337474</v>
      </c>
      <c r="J4823" s="152">
        <f t="shared" si="609"/>
        <v>4.8347043785978983E-5</v>
      </c>
      <c r="K4823" s="3" t="e">
        <f t="shared" ca="1" si="605"/>
        <v>#NAME?</v>
      </c>
      <c r="L4823" s="153" t="e">
        <f t="shared" ca="1" si="610"/>
        <v>#NAME?</v>
      </c>
      <c r="M4823" s="195" t="e">
        <f ca="1">_xll.BInterpol(cf!$A$2:$A$68,cf!$C$2:$C$68,params!B4823,"cubic")</f>
        <v>#NAME?</v>
      </c>
      <c r="N4823" s="195" t="e">
        <f ca="1">+_xll.BInterpol(#REF!,#REF!,params!B4823,"cubic")</f>
        <v>#NAME?</v>
      </c>
      <c r="O4823" s="153" t="e">
        <f t="shared" ca="1" si="606"/>
        <v>#NAME?</v>
      </c>
    </row>
    <row r="4824" spans="1:15">
      <c r="A4824">
        <v>4821</v>
      </c>
      <c r="B4824">
        <f t="shared" si="604"/>
        <v>19.283999999999999</v>
      </c>
      <c r="C4824" s="151" t="e">
        <f ca="1">+_xll.BInterpol(Boost!$R$6:$R$66,Boost!$AZ$6:$AZ$66,params!B4824,"cubic")</f>
        <v>#NAME?</v>
      </c>
      <c r="D4824" s="151" t="e">
        <f ca="1">+_xll.BInterpol(Boost!$R$6:$R$66,Boost!$AX$6:$AX$66,params!B4824,"cubic")</f>
        <v>#NAME?</v>
      </c>
      <c r="E4824" s="198" t="e">
        <f t="shared" ca="1" si="607"/>
        <v>#NAME?</v>
      </c>
      <c r="F4824" s="151" t="e">
        <f ca="1">+_xll.BInterpol(Boost!$R$6:$R$66,Boost!$AY$6:$AY$66,params!B4824,"cubic")</f>
        <v>#NAME?</v>
      </c>
      <c r="G4824" s="151" t="e">
        <f ca="1">_xll.BInterpol(cf!$A$2:$A$68,cf!$B$2:$B$68,params!B4824,"cubic")/100</f>
        <v>#NAME?</v>
      </c>
      <c r="H4824" s="199" t="e">
        <f t="shared" ca="1" si="608"/>
        <v>#NAME?</v>
      </c>
      <c r="I4824" s="152">
        <f t="shared" si="611"/>
        <v>0.27486686028413188</v>
      </c>
      <c r="J4824" s="152">
        <f t="shared" si="609"/>
        <v>4.834382075713517E-5</v>
      </c>
      <c r="K4824" s="3" t="e">
        <f t="shared" ca="1" si="605"/>
        <v>#NAME?</v>
      </c>
      <c r="L4824" s="153" t="e">
        <f t="shared" ca="1" si="610"/>
        <v>#NAME?</v>
      </c>
      <c r="M4824" s="195" t="e">
        <f ca="1">_xll.BInterpol(cf!$A$2:$A$68,cf!$C$2:$C$68,params!B4824,"cubic")</f>
        <v>#NAME?</v>
      </c>
      <c r="N4824" s="195" t="e">
        <f ca="1">+_xll.BInterpol(#REF!,#REF!,params!B4824,"cubic")</f>
        <v>#NAME?</v>
      </c>
      <c r="O4824" s="153" t="e">
        <f t="shared" ca="1" si="606"/>
        <v>#NAME?</v>
      </c>
    </row>
    <row r="4825" spans="1:15">
      <c r="A4825">
        <v>4822</v>
      </c>
      <c r="B4825">
        <f t="shared" si="604"/>
        <v>19.288</v>
      </c>
      <c r="C4825" s="151" t="e">
        <f ca="1">+_xll.BInterpol(Boost!$R$6:$R$66,Boost!$AZ$6:$AZ$66,params!B4825,"cubic")</f>
        <v>#NAME?</v>
      </c>
      <c r="D4825" s="151" t="e">
        <f ca="1">+_xll.BInterpol(Boost!$R$6:$R$66,Boost!$AX$6:$AX$66,params!B4825,"cubic")</f>
        <v>#NAME?</v>
      </c>
      <c r="E4825" s="198" t="e">
        <f t="shared" ca="1" si="607"/>
        <v>#NAME?</v>
      </c>
      <c r="F4825" s="151" t="e">
        <f ca="1">+_xll.BInterpol(Boost!$R$6:$R$66,Boost!$AY$6:$AY$66,params!B4825,"cubic")</f>
        <v>#NAME?</v>
      </c>
      <c r="G4825" s="151" t="e">
        <f ca="1">_xll.BInterpol(cf!$A$2:$A$68,cf!$B$2:$B$68,params!B4825,"cubic")/100</f>
        <v>#NAME?</v>
      </c>
      <c r="H4825" s="199" t="e">
        <f t="shared" ca="1" si="608"/>
        <v>#NAME?</v>
      </c>
      <c r="I4825" s="152">
        <f t="shared" si="611"/>
        <v>0.27491520088207511</v>
      </c>
      <c r="J4825" s="152">
        <f t="shared" si="609"/>
        <v>4.8340597943230534E-5</v>
      </c>
      <c r="K4825" s="3" t="e">
        <f t="shared" ca="1" si="605"/>
        <v>#NAME?</v>
      </c>
      <c r="L4825" s="153" t="e">
        <f t="shared" ca="1" si="610"/>
        <v>#NAME?</v>
      </c>
      <c r="M4825" s="195" t="e">
        <f ca="1">_xll.BInterpol(cf!$A$2:$A$68,cf!$C$2:$C$68,params!B4825,"cubic")</f>
        <v>#NAME?</v>
      </c>
      <c r="N4825" s="195" t="e">
        <f ca="1">+_xll.BInterpol(#REF!,#REF!,params!B4825,"cubic")</f>
        <v>#NAME?</v>
      </c>
      <c r="O4825" s="153" t="e">
        <f t="shared" ca="1" si="606"/>
        <v>#NAME?</v>
      </c>
    </row>
    <row r="4826" spans="1:15">
      <c r="A4826">
        <v>4823</v>
      </c>
      <c r="B4826">
        <f t="shared" si="604"/>
        <v>19.292000000000002</v>
      </c>
      <c r="C4826" s="151" t="e">
        <f ca="1">+_xll.BInterpol(Boost!$R$6:$R$66,Boost!$AZ$6:$AZ$66,params!B4826,"cubic")</f>
        <v>#NAME?</v>
      </c>
      <c r="D4826" s="151" t="e">
        <f ca="1">+_xll.BInterpol(Boost!$R$6:$R$66,Boost!$AX$6:$AX$66,params!B4826,"cubic")</f>
        <v>#NAME?</v>
      </c>
      <c r="E4826" s="198" t="e">
        <f t="shared" ca="1" si="607"/>
        <v>#NAME?</v>
      </c>
      <c r="F4826" s="151" t="e">
        <f ca="1">+_xll.BInterpol(Boost!$R$6:$R$66,Boost!$AY$6:$AY$66,params!B4826,"cubic")</f>
        <v>#NAME?</v>
      </c>
      <c r="G4826" s="151" t="e">
        <f ca="1">_xll.BInterpol(cf!$A$2:$A$68,cf!$B$2:$B$68,params!B4826,"cubic")/100</f>
        <v>#NAME?</v>
      </c>
      <c r="H4826" s="199" t="e">
        <f t="shared" ca="1" si="608"/>
        <v>#NAME?</v>
      </c>
      <c r="I4826" s="152">
        <f t="shared" si="611"/>
        <v>0.27496353825741926</v>
      </c>
      <c r="J4826" s="152">
        <f t="shared" si="609"/>
        <v>4.8337375344154054E-5</v>
      </c>
      <c r="K4826" s="3" t="e">
        <f t="shared" ca="1" si="605"/>
        <v>#NAME?</v>
      </c>
      <c r="L4826" s="153" t="e">
        <f t="shared" ca="1" si="610"/>
        <v>#NAME?</v>
      </c>
      <c r="M4826" s="195" t="e">
        <f ca="1">_xll.BInterpol(cf!$A$2:$A$68,cf!$C$2:$C$68,params!B4826,"cubic")</f>
        <v>#NAME?</v>
      </c>
      <c r="N4826" s="195" t="e">
        <f ca="1">+_xll.BInterpol(#REF!,#REF!,params!B4826,"cubic")</f>
        <v>#NAME?</v>
      </c>
      <c r="O4826" s="153" t="e">
        <f t="shared" ca="1" si="606"/>
        <v>#NAME?</v>
      </c>
    </row>
    <row r="4827" spans="1:15">
      <c r="A4827">
        <v>4824</v>
      </c>
      <c r="B4827">
        <f t="shared" si="604"/>
        <v>19.295999999999999</v>
      </c>
      <c r="C4827" s="151" t="e">
        <f ca="1">+_xll.BInterpol(Boost!$R$6:$R$66,Boost!$AZ$6:$AZ$66,params!B4827,"cubic")</f>
        <v>#NAME?</v>
      </c>
      <c r="D4827" s="151" t="e">
        <f ca="1">+_xll.BInterpol(Boost!$R$6:$R$66,Boost!$AX$6:$AX$66,params!B4827,"cubic")</f>
        <v>#NAME?</v>
      </c>
      <c r="E4827" s="198" t="e">
        <f t="shared" ca="1" si="607"/>
        <v>#NAME?</v>
      </c>
      <c r="F4827" s="151" t="e">
        <f ca="1">+_xll.BInterpol(Boost!$R$6:$R$66,Boost!$AY$6:$AY$66,params!B4827,"cubic")</f>
        <v>#NAME?</v>
      </c>
      <c r="G4827" s="151" t="e">
        <f ca="1">_xll.BInterpol(cf!$A$2:$A$68,cf!$B$2:$B$68,params!B4827,"cubic")/100</f>
        <v>#NAME?</v>
      </c>
      <c r="H4827" s="199" t="e">
        <f t="shared" ca="1" si="608"/>
        <v>#NAME?</v>
      </c>
      <c r="I4827" s="152">
        <f t="shared" si="611"/>
        <v>0.27501187241037905</v>
      </c>
      <c r="J4827" s="152">
        <f t="shared" si="609"/>
        <v>4.8334152959794707E-5</v>
      </c>
      <c r="K4827" s="3" t="e">
        <f t="shared" ca="1" si="605"/>
        <v>#NAME?</v>
      </c>
      <c r="L4827" s="153" t="e">
        <f t="shared" ca="1" si="610"/>
        <v>#NAME?</v>
      </c>
      <c r="M4827" s="195" t="e">
        <f ca="1">_xll.BInterpol(cf!$A$2:$A$68,cf!$C$2:$C$68,params!B4827,"cubic")</f>
        <v>#NAME?</v>
      </c>
      <c r="N4827" s="195" t="e">
        <f ca="1">+_xll.BInterpol(#REF!,#REF!,params!B4827,"cubic")</f>
        <v>#NAME?</v>
      </c>
      <c r="O4827" s="153" t="e">
        <f t="shared" ca="1" si="606"/>
        <v>#NAME?</v>
      </c>
    </row>
    <row r="4828" spans="1:15">
      <c r="A4828">
        <v>4825</v>
      </c>
      <c r="B4828">
        <f t="shared" si="604"/>
        <v>19.3</v>
      </c>
      <c r="C4828" s="151" t="e">
        <f ca="1">+_xll.BInterpol(Boost!$R$6:$R$66,Boost!$AZ$6:$AZ$66,params!B4828,"cubic")</f>
        <v>#NAME?</v>
      </c>
      <c r="D4828" s="151" t="e">
        <f ca="1">+_xll.BInterpol(Boost!$R$6:$R$66,Boost!$AX$6:$AX$66,params!B4828,"cubic")</f>
        <v>#NAME?</v>
      </c>
      <c r="E4828" s="198" t="e">
        <f t="shared" ca="1" si="607"/>
        <v>#NAME?</v>
      </c>
      <c r="F4828" s="151" t="e">
        <f ca="1">+_xll.BInterpol(Boost!$R$6:$R$66,Boost!$AY$6:$AY$66,params!B4828,"cubic")</f>
        <v>#NAME?</v>
      </c>
      <c r="G4828" s="151" t="e">
        <f ca="1">_xll.BInterpol(cf!$A$2:$A$68,cf!$B$2:$B$68,params!B4828,"cubic")/100</f>
        <v>#NAME?</v>
      </c>
      <c r="H4828" s="199" t="e">
        <f t="shared" ca="1" si="608"/>
        <v>#NAME?</v>
      </c>
      <c r="I4828" s="152">
        <f t="shared" si="611"/>
        <v>0.27506020334116943</v>
      </c>
      <c r="J4828" s="152">
        <f t="shared" si="609"/>
        <v>4.8330930790374538E-5</v>
      </c>
      <c r="K4828" s="3" t="e">
        <f t="shared" ca="1" si="605"/>
        <v>#NAME?</v>
      </c>
      <c r="L4828" s="153" t="e">
        <f t="shared" ca="1" si="610"/>
        <v>#NAME?</v>
      </c>
      <c r="M4828" s="195" t="e">
        <f ca="1">_xll.BInterpol(cf!$A$2:$A$68,cf!$C$2:$C$68,params!B4828,"cubic")</f>
        <v>#NAME?</v>
      </c>
      <c r="N4828" s="195" t="e">
        <f ca="1">+_xll.BInterpol(#REF!,#REF!,params!B4828,"cubic")</f>
        <v>#NAME?</v>
      </c>
      <c r="O4828" s="153" t="e">
        <f t="shared" ca="1" si="606"/>
        <v>#NAME?</v>
      </c>
    </row>
    <row r="4829" spans="1:15">
      <c r="A4829">
        <v>4826</v>
      </c>
      <c r="B4829">
        <f t="shared" si="604"/>
        <v>19.303999999999998</v>
      </c>
      <c r="C4829" s="151" t="e">
        <f ca="1">+_xll.BInterpol(Boost!$R$6:$R$66,Boost!$AZ$6:$AZ$66,params!B4829,"cubic")</f>
        <v>#NAME?</v>
      </c>
      <c r="D4829" s="151" t="e">
        <f ca="1">+_xll.BInterpol(Boost!$R$6:$R$66,Boost!$AX$6:$AX$66,params!B4829,"cubic")</f>
        <v>#NAME?</v>
      </c>
      <c r="E4829" s="198" t="e">
        <f t="shared" ca="1" si="607"/>
        <v>#NAME?</v>
      </c>
      <c r="F4829" s="151" t="e">
        <f ca="1">+_xll.BInterpol(Boost!$R$6:$R$66,Boost!$AY$6:$AY$66,params!B4829,"cubic")</f>
        <v>#NAME?</v>
      </c>
      <c r="G4829" s="151" t="e">
        <f ca="1">_xll.BInterpol(cf!$A$2:$A$68,cf!$B$2:$B$68,params!B4829,"cubic")/100</f>
        <v>#NAME?</v>
      </c>
      <c r="H4829" s="199" t="e">
        <f t="shared" ca="1" si="608"/>
        <v>#NAME?</v>
      </c>
      <c r="I4829" s="152">
        <f t="shared" si="611"/>
        <v>0.2751085310500051</v>
      </c>
      <c r="J4829" s="152">
        <f t="shared" si="609"/>
        <v>4.8327708835671501E-5</v>
      </c>
      <c r="K4829" s="3" t="e">
        <f t="shared" ca="1" si="605"/>
        <v>#NAME?</v>
      </c>
      <c r="L4829" s="153" t="e">
        <f t="shared" ca="1" si="610"/>
        <v>#NAME?</v>
      </c>
      <c r="M4829" s="195" t="e">
        <f ca="1">_xll.BInterpol(cf!$A$2:$A$68,cf!$C$2:$C$68,params!B4829,"cubic")</f>
        <v>#NAME?</v>
      </c>
      <c r="N4829" s="195" t="e">
        <f ca="1">+_xll.BInterpol(#REF!,#REF!,params!B4829,"cubic")</f>
        <v>#NAME?</v>
      </c>
      <c r="O4829" s="153" t="e">
        <f t="shared" ca="1" si="606"/>
        <v>#NAME?</v>
      </c>
    </row>
    <row r="4830" spans="1:15">
      <c r="A4830">
        <v>4827</v>
      </c>
      <c r="B4830">
        <f t="shared" si="604"/>
        <v>19.308</v>
      </c>
      <c r="C4830" s="151" t="e">
        <f ca="1">+_xll.BInterpol(Boost!$R$6:$R$66,Boost!$AZ$6:$AZ$66,params!B4830,"cubic")</f>
        <v>#NAME?</v>
      </c>
      <c r="D4830" s="151" t="e">
        <f ca="1">+_xll.BInterpol(Boost!$R$6:$R$66,Boost!$AX$6:$AX$66,params!B4830,"cubic")</f>
        <v>#NAME?</v>
      </c>
      <c r="E4830" s="198" t="e">
        <f t="shared" ca="1" si="607"/>
        <v>#NAME?</v>
      </c>
      <c r="F4830" s="151" t="e">
        <f ca="1">+_xll.BInterpol(Boost!$R$6:$R$66,Boost!$AY$6:$AY$66,params!B4830,"cubic")</f>
        <v>#NAME?</v>
      </c>
      <c r="G4830" s="151" t="e">
        <f ca="1">_xll.BInterpol(cf!$A$2:$A$68,cf!$B$2:$B$68,params!B4830,"cubic")/100</f>
        <v>#NAME?</v>
      </c>
      <c r="H4830" s="199" t="e">
        <f t="shared" ca="1" si="608"/>
        <v>#NAME?</v>
      </c>
      <c r="I4830" s="152">
        <f t="shared" si="611"/>
        <v>0.27515685553710101</v>
      </c>
      <c r="J4830" s="152">
        <f t="shared" si="609"/>
        <v>4.8324487095907642E-5</v>
      </c>
      <c r="K4830" s="3" t="e">
        <f t="shared" ca="1" si="605"/>
        <v>#NAME?</v>
      </c>
      <c r="L4830" s="153" t="e">
        <f t="shared" ca="1" si="610"/>
        <v>#NAME?</v>
      </c>
      <c r="M4830" s="195" t="e">
        <f ca="1">_xll.BInterpol(cf!$A$2:$A$68,cf!$C$2:$C$68,params!B4830,"cubic")</f>
        <v>#NAME?</v>
      </c>
      <c r="N4830" s="195" t="e">
        <f ca="1">+_xll.BInterpol(#REF!,#REF!,params!B4830,"cubic")</f>
        <v>#NAME?</v>
      </c>
      <c r="O4830" s="153" t="e">
        <f t="shared" ca="1" si="606"/>
        <v>#NAME?</v>
      </c>
    </row>
    <row r="4831" spans="1:15">
      <c r="A4831">
        <v>4828</v>
      </c>
      <c r="B4831">
        <f t="shared" si="604"/>
        <v>19.312000000000001</v>
      </c>
      <c r="C4831" s="151" t="e">
        <f ca="1">+_xll.BInterpol(Boost!$R$6:$R$66,Boost!$AZ$6:$AZ$66,params!B4831,"cubic")</f>
        <v>#NAME?</v>
      </c>
      <c r="D4831" s="151" t="e">
        <f ca="1">+_xll.BInterpol(Boost!$R$6:$R$66,Boost!$AX$6:$AX$66,params!B4831,"cubic")</f>
        <v>#NAME?</v>
      </c>
      <c r="E4831" s="198" t="e">
        <f t="shared" ca="1" si="607"/>
        <v>#NAME?</v>
      </c>
      <c r="F4831" s="151" t="e">
        <f ca="1">+_xll.BInterpol(Boost!$R$6:$R$66,Boost!$AY$6:$AY$66,params!B4831,"cubic")</f>
        <v>#NAME?</v>
      </c>
      <c r="G4831" s="151" t="e">
        <f ca="1">_xll.BInterpol(cf!$A$2:$A$68,cf!$B$2:$B$68,params!B4831,"cubic")/100</f>
        <v>#NAME?</v>
      </c>
      <c r="H4831" s="199" t="e">
        <f t="shared" ca="1" si="608"/>
        <v>#NAME?</v>
      </c>
      <c r="I4831" s="152">
        <f t="shared" si="611"/>
        <v>0.27520517680267187</v>
      </c>
      <c r="J4831" s="152">
        <f t="shared" si="609"/>
        <v>4.8321265570860916E-5</v>
      </c>
      <c r="K4831" s="3" t="e">
        <f t="shared" ca="1" si="605"/>
        <v>#NAME?</v>
      </c>
      <c r="L4831" s="153" t="e">
        <f t="shared" ca="1" si="610"/>
        <v>#NAME?</v>
      </c>
      <c r="M4831" s="195" t="e">
        <f ca="1">_xll.BInterpol(cf!$A$2:$A$68,cf!$C$2:$C$68,params!B4831,"cubic")</f>
        <v>#NAME?</v>
      </c>
      <c r="N4831" s="195" t="e">
        <f ca="1">+_xll.BInterpol(#REF!,#REF!,params!B4831,"cubic")</f>
        <v>#NAME?</v>
      </c>
      <c r="O4831" s="153" t="e">
        <f t="shared" ca="1" si="606"/>
        <v>#NAME?</v>
      </c>
    </row>
    <row r="4832" spans="1:15">
      <c r="A4832">
        <v>4829</v>
      </c>
      <c r="B4832">
        <f t="shared" si="604"/>
        <v>19.315999999999999</v>
      </c>
      <c r="C4832" s="151" t="e">
        <f ca="1">+_xll.BInterpol(Boost!$R$6:$R$66,Boost!$AZ$6:$AZ$66,params!B4832,"cubic")</f>
        <v>#NAME?</v>
      </c>
      <c r="D4832" s="151" t="e">
        <f ca="1">+_xll.BInterpol(Boost!$R$6:$R$66,Boost!$AX$6:$AX$66,params!B4832,"cubic")</f>
        <v>#NAME?</v>
      </c>
      <c r="E4832" s="198" t="e">
        <f t="shared" ca="1" si="607"/>
        <v>#NAME?</v>
      </c>
      <c r="F4832" s="151" t="e">
        <f ca="1">+_xll.BInterpol(Boost!$R$6:$R$66,Boost!$AY$6:$AY$66,params!B4832,"cubic")</f>
        <v>#NAME?</v>
      </c>
      <c r="G4832" s="151" t="e">
        <f ca="1">_xll.BInterpol(cf!$A$2:$A$68,cf!$B$2:$B$68,params!B4832,"cubic")/100</f>
        <v>#NAME?</v>
      </c>
      <c r="H4832" s="199" t="e">
        <f t="shared" ca="1" si="608"/>
        <v>#NAME?</v>
      </c>
      <c r="I4832" s="152">
        <f t="shared" si="611"/>
        <v>0.27525349484693229</v>
      </c>
      <c r="J4832" s="152">
        <f t="shared" si="609"/>
        <v>4.8318044260420301E-5</v>
      </c>
      <c r="K4832" s="3" t="e">
        <f t="shared" ca="1" si="605"/>
        <v>#NAME?</v>
      </c>
      <c r="L4832" s="153" t="e">
        <f t="shared" ca="1" si="610"/>
        <v>#NAME?</v>
      </c>
      <c r="M4832" s="195" t="e">
        <f ca="1">_xll.BInterpol(cf!$A$2:$A$68,cf!$C$2:$C$68,params!B4832,"cubic")</f>
        <v>#NAME?</v>
      </c>
      <c r="N4832" s="195" t="e">
        <f ca="1">+_xll.BInterpol(#REF!,#REF!,params!B4832,"cubic")</f>
        <v>#NAME?</v>
      </c>
      <c r="O4832" s="153" t="e">
        <f t="shared" ca="1" si="606"/>
        <v>#NAME?</v>
      </c>
    </row>
    <row r="4833" spans="1:15">
      <c r="A4833">
        <v>4830</v>
      </c>
      <c r="B4833">
        <f t="shared" si="604"/>
        <v>19.32</v>
      </c>
      <c r="C4833" s="151" t="e">
        <f ca="1">+_xll.BInterpol(Boost!$R$6:$R$66,Boost!$AZ$6:$AZ$66,params!B4833,"cubic")</f>
        <v>#NAME?</v>
      </c>
      <c r="D4833" s="151" t="e">
        <f ca="1">+_xll.BInterpol(Boost!$R$6:$R$66,Boost!$AX$6:$AX$66,params!B4833,"cubic")</f>
        <v>#NAME?</v>
      </c>
      <c r="E4833" s="198" t="e">
        <f t="shared" ca="1" si="607"/>
        <v>#NAME?</v>
      </c>
      <c r="F4833" s="151" t="e">
        <f ca="1">+_xll.BInterpol(Boost!$R$6:$R$66,Boost!$AY$6:$AY$66,params!B4833,"cubic")</f>
        <v>#NAME?</v>
      </c>
      <c r="G4833" s="151" t="e">
        <f ca="1">_xll.BInterpol(cf!$A$2:$A$68,cf!$B$2:$B$68,params!B4833,"cubic")/100</f>
        <v>#NAME?</v>
      </c>
      <c r="H4833" s="199" t="e">
        <f t="shared" ca="1" si="608"/>
        <v>#NAME?</v>
      </c>
      <c r="I4833" s="152">
        <f t="shared" si="611"/>
        <v>0.2753018096700971</v>
      </c>
      <c r="J4833" s="152">
        <f t="shared" si="609"/>
        <v>4.8314823164807841E-5</v>
      </c>
      <c r="K4833" s="3" t="e">
        <f t="shared" ca="1" si="605"/>
        <v>#NAME?</v>
      </c>
      <c r="L4833" s="153" t="e">
        <f t="shared" ca="1" si="610"/>
        <v>#NAME?</v>
      </c>
      <c r="M4833" s="195" t="e">
        <f ca="1">_xll.BInterpol(cf!$A$2:$A$68,cf!$C$2:$C$68,params!B4833,"cubic")</f>
        <v>#NAME?</v>
      </c>
      <c r="N4833" s="195" t="e">
        <f ca="1">+_xll.BInterpol(#REF!,#REF!,params!B4833,"cubic")</f>
        <v>#NAME?</v>
      </c>
      <c r="O4833" s="153" t="e">
        <f t="shared" ca="1" si="606"/>
        <v>#NAME?</v>
      </c>
    </row>
    <row r="4834" spans="1:15">
      <c r="A4834">
        <v>4831</v>
      </c>
      <c r="B4834">
        <f t="shared" si="604"/>
        <v>19.324000000000002</v>
      </c>
      <c r="C4834" s="151" t="e">
        <f ca="1">+_xll.BInterpol(Boost!$R$6:$R$66,Boost!$AZ$6:$AZ$66,params!B4834,"cubic")</f>
        <v>#NAME?</v>
      </c>
      <c r="D4834" s="151" t="e">
        <f ca="1">+_xll.BInterpol(Boost!$R$6:$R$66,Boost!$AX$6:$AX$66,params!B4834,"cubic")</f>
        <v>#NAME?</v>
      </c>
      <c r="E4834" s="198" t="e">
        <f t="shared" ca="1" si="607"/>
        <v>#NAME?</v>
      </c>
      <c r="F4834" s="151" t="e">
        <f ca="1">+_xll.BInterpol(Boost!$R$6:$R$66,Boost!$AY$6:$AY$66,params!B4834,"cubic")</f>
        <v>#NAME?</v>
      </c>
      <c r="G4834" s="151" t="e">
        <f ca="1">_xll.BInterpol(cf!$A$2:$A$68,cf!$B$2:$B$68,params!B4834,"cubic")/100</f>
        <v>#NAME?</v>
      </c>
      <c r="H4834" s="199" t="e">
        <f t="shared" ca="1" si="608"/>
        <v>#NAME?</v>
      </c>
      <c r="I4834" s="152">
        <f t="shared" si="611"/>
        <v>0.27535012127238123</v>
      </c>
      <c r="J4834" s="152">
        <f t="shared" si="609"/>
        <v>4.8311602284134558E-5</v>
      </c>
      <c r="K4834" s="3" t="e">
        <f t="shared" ca="1" si="605"/>
        <v>#NAME?</v>
      </c>
      <c r="L4834" s="153" t="e">
        <f t="shared" ca="1" si="610"/>
        <v>#NAME?</v>
      </c>
      <c r="M4834" s="195" t="e">
        <f ca="1">_xll.BInterpol(cf!$A$2:$A$68,cf!$C$2:$C$68,params!B4834,"cubic")</f>
        <v>#NAME?</v>
      </c>
      <c r="N4834" s="195" t="e">
        <f ca="1">+_xll.BInterpol(#REF!,#REF!,params!B4834,"cubic")</f>
        <v>#NAME?</v>
      </c>
      <c r="O4834" s="153" t="e">
        <f t="shared" ca="1" si="606"/>
        <v>#NAME?</v>
      </c>
    </row>
    <row r="4835" spans="1:15">
      <c r="A4835">
        <v>4832</v>
      </c>
      <c r="B4835">
        <f t="shared" si="604"/>
        <v>19.327999999999999</v>
      </c>
      <c r="C4835" s="151" t="e">
        <f ca="1">+_xll.BInterpol(Boost!$R$6:$R$66,Boost!$AZ$6:$AZ$66,params!B4835,"cubic")</f>
        <v>#NAME?</v>
      </c>
      <c r="D4835" s="151" t="e">
        <f ca="1">+_xll.BInterpol(Boost!$R$6:$R$66,Boost!$AX$6:$AX$66,params!B4835,"cubic")</f>
        <v>#NAME?</v>
      </c>
      <c r="E4835" s="198" t="e">
        <f t="shared" ca="1" si="607"/>
        <v>#NAME?</v>
      </c>
      <c r="F4835" s="151" t="e">
        <f ca="1">+_xll.BInterpol(Boost!$R$6:$R$66,Boost!$AY$6:$AY$66,params!B4835,"cubic")</f>
        <v>#NAME?</v>
      </c>
      <c r="G4835" s="151" t="e">
        <f ca="1">_xll.BInterpol(cf!$A$2:$A$68,cf!$B$2:$B$68,params!B4835,"cubic")/100</f>
        <v>#NAME?</v>
      </c>
      <c r="H4835" s="199" t="e">
        <f t="shared" ca="1" si="608"/>
        <v>#NAME?</v>
      </c>
      <c r="I4835" s="152">
        <f t="shared" si="611"/>
        <v>0.27539842965399908</v>
      </c>
      <c r="J4835" s="152">
        <f t="shared" si="609"/>
        <v>4.8308381617845342E-5</v>
      </c>
      <c r="K4835" s="3" t="e">
        <f t="shared" ca="1" si="605"/>
        <v>#NAME?</v>
      </c>
      <c r="L4835" s="153" t="e">
        <f t="shared" ca="1" si="610"/>
        <v>#NAME?</v>
      </c>
      <c r="M4835" s="195" t="e">
        <f ca="1">_xll.BInterpol(cf!$A$2:$A$68,cf!$C$2:$C$68,params!B4835,"cubic")</f>
        <v>#NAME?</v>
      </c>
      <c r="N4835" s="195" t="e">
        <f ca="1">+_xll.BInterpol(#REF!,#REF!,params!B4835,"cubic")</f>
        <v>#NAME?</v>
      </c>
      <c r="O4835" s="153" t="e">
        <f t="shared" ca="1" si="606"/>
        <v>#NAME?</v>
      </c>
    </row>
    <row r="4836" spans="1:15">
      <c r="A4836">
        <v>4833</v>
      </c>
      <c r="B4836">
        <f t="shared" si="604"/>
        <v>19.332000000000001</v>
      </c>
      <c r="C4836" s="151" t="e">
        <f ca="1">+_xll.BInterpol(Boost!$R$6:$R$66,Boost!$AZ$6:$AZ$66,params!B4836,"cubic")</f>
        <v>#NAME?</v>
      </c>
      <c r="D4836" s="151" t="e">
        <f ca="1">+_xll.BInterpol(Boost!$R$6:$R$66,Boost!$AX$6:$AX$66,params!B4836,"cubic")</f>
        <v>#NAME?</v>
      </c>
      <c r="E4836" s="198" t="e">
        <f t="shared" ca="1" si="607"/>
        <v>#NAME?</v>
      </c>
      <c r="F4836" s="151" t="e">
        <f ca="1">+_xll.BInterpol(Boost!$R$6:$R$66,Boost!$AY$6:$AY$66,params!B4836,"cubic")</f>
        <v>#NAME?</v>
      </c>
      <c r="G4836" s="151" t="e">
        <f ca="1">_xll.BInterpol(cf!$A$2:$A$68,cf!$B$2:$B$68,params!B4836,"cubic")/100</f>
        <v>#NAME?</v>
      </c>
      <c r="H4836" s="199" t="e">
        <f t="shared" ca="1" si="608"/>
        <v>#NAME?</v>
      </c>
      <c r="I4836" s="152">
        <f t="shared" si="611"/>
        <v>0.27544673481516557</v>
      </c>
      <c r="J4836" s="152">
        <f t="shared" si="609"/>
        <v>4.8305161166495303E-5</v>
      </c>
      <c r="K4836" s="3" t="e">
        <f t="shared" ca="1" si="605"/>
        <v>#NAME?</v>
      </c>
      <c r="L4836" s="153" t="e">
        <f t="shared" ca="1" si="610"/>
        <v>#NAME?</v>
      </c>
      <c r="M4836" s="195" t="e">
        <f ca="1">_xll.BInterpol(cf!$A$2:$A$68,cf!$C$2:$C$68,params!B4836,"cubic")</f>
        <v>#NAME?</v>
      </c>
      <c r="N4836" s="195" t="e">
        <f ca="1">+_xll.BInterpol(#REF!,#REF!,params!B4836,"cubic")</f>
        <v>#NAME?</v>
      </c>
      <c r="O4836" s="153" t="e">
        <f t="shared" ca="1" si="606"/>
        <v>#NAME?</v>
      </c>
    </row>
    <row r="4837" spans="1:15">
      <c r="A4837">
        <v>4834</v>
      </c>
      <c r="B4837">
        <f t="shared" si="604"/>
        <v>19.335999999999999</v>
      </c>
      <c r="C4837" s="151" t="e">
        <f ca="1">+_xll.BInterpol(Boost!$R$6:$R$66,Boost!$AZ$6:$AZ$66,params!B4837,"cubic")</f>
        <v>#NAME?</v>
      </c>
      <c r="D4837" s="151" t="e">
        <f ca="1">+_xll.BInterpol(Boost!$R$6:$R$66,Boost!$AX$6:$AX$66,params!B4837,"cubic")</f>
        <v>#NAME?</v>
      </c>
      <c r="E4837" s="198" t="e">
        <f t="shared" ca="1" si="607"/>
        <v>#NAME?</v>
      </c>
      <c r="F4837" s="151" t="e">
        <f ca="1">+_xll.BInterpol(Boost!$R$6:$R$66,Boost!$AY$6:$AY$66,params!B4837,"cubic")</f>
        <v>#NAME?</v>
      </c>
      <c r="G4837" s="151" t="e">
        <f ca="1">_xll.BInterpol(cf!$A$2:$A$68,cf!$B$2:$B$68,params!B4837,"cubic")/100</f>
        <v>#NAME?</v>
      </c>
      <c r="H4837" s="199" t="e">
        <f t="shared" ca="1" si="608"/>
        <v>#NAME?</v>
      </c>
      <c r="I4837" s="152">
        <f t="shared" si="611"/>
        <v>0.27549503675609521</v>
      </c>
      <c r="J4837" s="152">
        <f t="shared" si="609"/>
        <v>4.8301940929640352E-5</v>
      </c>
      <c r="K4837" s="3" t="e">
        <f t="shared" ca="1" si="605"/>
        <v>#NAME?</v>
      </c>
      <c r="L4837" s="153" t="e">
        <f t="shared" ca="1" si="610"/>
        <v>#NAME?</v>
      </c>
      <c r="M4837" s="195" t="e">
        <f ca="1">_xll.BInterpol(cf!$A$2:$A$68,cf!$C$2:$C$68,params!B4837,"cubic")</f>
        <v>#NAME?</v>
      </c>
      <c r="N4837" s="195" t="e">
        <f ca="1">+_xll.BInterpol(#REF!,#REF!,params!B4837,"cubic")</f>
        <v>#NAME?</v>
      </c>
      <c r="O4837" s="153" t="e">
        <f t="shared" ca="1" si="606"/>
        <v>#NAME?</v>
      </c>
    </row>
    <row r="4838" spans="1:15">
      <c r="A4838">
        <v>4835</v>
      </c>
      <c r="B4838">
        <f t="shared" si="604"/>
        <v>19.34</v>
      </c>
      <c r="C4838" s="151" t="e">
        <f ca="1">+_xll.BInterpol(Boost!$R$6:$R$66,Boost!$AZ$6:$AZ$66,params!B4838,"cubic")</f>
        <v>#NAME?</v>
      </c>
      <c r="D4838" s="151" t="e">
        <f ca="1">+_xll.BInterpol(Boost!$R$6:$R$66,Boost!$AX$6:$AX$66,params!B4838,"cubic")</f>
        <v>#NAME?</v>
      </c>
      <c r="E4838" s="198" t="e">
        <f t="shared" ca="1" si="607"/>
        <v>#NAME?</v>
      </c>
      <c r="F4838" s="151" t="e">
        <f ca="1">+_xll.BInterpol(Boost!$R$6:$R$66,Boost!$AY$6:$AY$66,params!B4838,"cubic")</f>
        <v>#NAME?</v>
      </c>
      <c r="G4838" s="151" t="e">
        <f ca="1">_xll.BInterpol(cf!$A$2:$A$68,cf!$B$2:$B$68,params!B4838,"cubic")/100</f>
        <v>#NAME?</v>
      </c>
      <c r="H4838" s="199" t="e">
        <f t="shared" ca="1" si="608"/>
        <v>#NAME?</v>
      </c>
      <c r="I4838" s="152">
        <f t="shared" si="611"/>
        <v>0.27554333547700294</v>
      </c>
      <c r="J4838" s="152">
        <f t="shared" si="609"/>
        <v>4.8298720907724579E-5</v>
      </c>
      <c r="K4838" s="3" t="e">
        <f t="shared" ca="1" si="605"/>
        <v>#NAME?</v>
      </c>
      <c r="L4838" s="153" t="e">
        <f t="shared" ca="1" si="610"/>
        <v>#NAME?</v>
      </c>
      <c r="M4838" s="195" t="e">
        <f ca="1">_xll.BInterpol(cf!$A$2:$A$68,cf!$C$2:$C$68,params!B4838,"cubic")</f>
        <v>#NAME?</v>
      </c>
      <c r="N4838" s="195" t="e">
        <f ca="1">+_xll.BInterpol(#REF!,#REF!,params!B4838,"cubic")</f>
        <v>#NAME?</v>
      </c>
      <c r="O4838" s="153" t="e">
        <f t="shared" ca="1" si="606"/>
        <v>#NAME?</v>
      </c>
    </row>
    <row r="4839" spans="1:15">
      <c r="A4839">
        <v>4836</v>
      </c>
      <c r="B4839">
        <f t="shared" si="604"/>
        <v>19.344000000000001</v>
      </c>
      <c r="C4839" s="151" t="e">
        <f ca="1">+_xll.BInterpol(Boost!$R$6:$R$66,Boost!$AZ$6:$AZ$66,params!B4839,"cubic")</f>
        <v>#NAME?</v>
      </c>
      <c r="D4839" s="151" t="e">
        <f ca="1">+_xll.BInterpol(Boost!$R$6:$R$66,Boost!$AX$6:$AX$66,params!B4839,"cubic")</f>
        <v>#NAME?</v>
      </c>
      <c r="E4839" s="198" t="e">
        <f t="shared" ca="1" si="607"/>
        <v>#NAME?</v>
      </c>
      <c r="F4839" s="151" t="e">
        <f ca="1">+_xll.BInterpol(Boost!$R$6:$R$66,Boost!$AY$6:$AY$66,params!B4839,"cubic")</f>
        <v>#NAME?</v>
      </c>
      <c r="G4839" s="151" t="e">
        <f ca="1">_xll.BInterpol(cf!$A$2:$A$68,cf!$B$2:$B$68,params!B4839,"cubic")/100</f>
        <v>#NAME?</v>
      </c>
      <c r="H4839" s="199" t="e">
        <f t="shared" ca="1" si="608"/>
        <v>#NAME?</v>
      </c>
      <c r="I4839" s="152">
        <f t="shared" si="611"/>
        <v>0.27559163097810324</v>
      </c>
      <c r="J4839" s="152">
        <f t="shared" si="609"/>
        <v>4.8295501100303895E-5</v>
      </c>
      <c r="K4839" s="3" t="e">
        <f t="shared" ca="1" si="605"/>
        <v>#NAME?</v>
      </c>
      <c r="L4839" s="153" t="e">
        <f t="shared" ca="1" si="610"/>
        <v>#NAME?</v>
      </c>
      <c r="M4839" s="195" t="e">
        <f ca="1">_xll.BInterpol(cf!$A$2:$A$68,cf!$C$2:$C$68,params!B4839,"cubic")</f>
        <v>#NAME?</v>
      </c>
      <c r="N4839" s="195" t="e">
        <f ca="1">+_xll.BInterpol(#REF!,#REF!,params!B4839,"cubic")</f>
        <v>#NAME?</v>
      </c>
      <c r="O4839" s="153" t="e">
        <f t="shared" ca="1" si="606"/>
        <v>#NAME?</v>
      </c>
    </row>
    <row r="4840" spans="1:15">
      <c r="A4840">
        <v>4837</v>
      </c>
      <c r="B4840">
        <f t="shared" si="604"/>
        <v>19.347999999999999</v>
      </c>
      <c r="C4840" s="151" t="e">
        <f ca="1">+_xll.BInterpol(Boost!$R$6:$R$66,Boost!$AZ$6:$AZ$66,params!B4840,"cubic")</f>
        <v>#NAME?</v>
      </c>
      <c r="D4840" s="151" t="e">
        <f ca="1">+_xll.BInterpol(Boost!$R$6:$R$66,Boost!$AX$6:$AX$66,params!B4840,"cubic")</f>
        <v>#NAME?</v>
      </c>
      <c r="E4840" s="198" t="e">
        <f t="shared" ca="1" si="607"/>
        <v>#NAME?</v>
      </c>
      <c r="F4840" s="151" t="e">
        <f ca="1">+_xll.BInterpol(Boost!$R$6:$R$66,Boost!$AY$6:$AY$66,params!B4840,"cubic")</f>
        <v>#NAME?</v>
      </c>
      <c r="G4840" s="151" t="e">
        <f ca="1">_xll.BInterpol(cf!$A$2:$A$68,cf!$B$2:$B$68,params!B4840,"cubic")/100</f>
        <v>#NAME?</v>
      </c>
      <c r="H4840" s="199" t="e">
        <f t="shared" ca="1" si="608"/>
        <v>#NAME?</v>
      </c>
      <c r="I4840" s="152">
        <f t="shared" si="611"/>
        <v>0.27563992325961073</v>
      </c>
      <c r="J4840" s="152">
        <f t="shared" si="609"/>
        <v>4.8292281507489321E-5</v>
      </c>
      <c r="K4840" s="3" t="e">
        <f t="shared" ca="1" si="605"/>
        <v>#NAME?</v>
      </c>
      <c r="L4840" s="153" t="e">
        <f t="shared" ca="1" si="610"/>
        <v>#NAME?</v>
      </c>
      <c r="M4840" s="195" t="e">
        <f ca="1">_xll.BInterpol(cf!$A$2:$A$68,cf!$C$2:$C$68,params!B4840,"cubic")</f>
        <v>#NAME?</v>
      </c>
      <c r="N4840" s="195" t="e">
        <f ca="1">+_xll.BInterpol(#REF!,#REF!,params!B4840,"cubic")</f>
        <v>#NAME?</v>
      </c>
      <c r="O4840" s="153" t="e">
        <f t="shared" ca="1" si="606"/>
        <v>#NAME?</v>
      </c>
    </row>
    <row r="4841" spans="1:15">
      <c r="A4841">
        <v>4838</v>
      </c>
      <c r="B4841">
        <f t="shared" si="604"/>
        <v>19.352</v>
      </c>
      <c r="C4841" s="151" t="e">
        <f ca="1">+_xll.BInterpol(Boost!$R$6:$R$66,Boost!$AZ$6:$AZ$66,params!B4841,"cubic")</f>
        <v>#NAME?</v>
      </c>
      <c r="D4841" s="151" t="e">
        <f ca="1">+_xll.BInterpol(Boost!$R$6:$R$66,Boost!$AX$6:$AX$66,params!B4841,"cubic")</f>
        <v>#NAME?</v>
      </c>
      <c r="E4841" s="198" t="e">
        <f t="shared" ca="1" si="607"/>
        <v>#NAME?</v>
      </c>
      <c r="F4841" s="151" t="e">
        <f ca="1">+_xll.BInterpol(Boost!$R$6:$R$66,Boost!$AY$6:$AY$66,params!B4841,"cubic")</f>
        <v>#NAME?</v>
      </c>
      <c r="G4841" s="151" t="e">
        <f ca="1">_xll.BInterpol(cf!$A$2:$A$68,cf!$B$2:$B$68,params!B4841,"cubic")/100</f>
        <v>#NAME?</v>
      </c>
      <c r="H4841" s="199" t="e">
        <f t="shared" ca="1" si="608"/>
        <v>#NAME?</v>
      </c>
      <c r="I4841" s="152">
        <f t="shared" si="611"/>
        <v>0.27568821232174012</v>
      </c>
      <c r="J4841" s="152">
        <f t="shared" si="609"/>
        <v>4.828906212939188E-5</v>
      </c>
      <c r="K4841" s="3" t="e">
        <f t="shared" ca="1" si="605"/>
        <v>#NAME?</v>
      </c>
      <c r="L4841" s="153" t="e">
        <f t="shared" ca="1" si="610"/>
        <v>#NAME?</v>
      </c>
      <c r="M4841" s="195" t="e">
        <f ca="1">_xll.BInterpol(cf!$A$2:$A$68,cf!$C$2:$C$68,params!B4841,"cubic")</f>
        <v>#NAME?</v>
      </c>
      <c r="N4841" s="195" t="e">
        <f ca="1">+_xll.BInterpol(#REF!,#REF!,params!B4841,"cubic")</f>
        <v>#NAME?</v>
      </c>
      <c r="O4841" s="153" t="e">
        <f t="shared" ca="1" si="606"/>
        <v>#NAME?</v>
      </c>
    </row>
    <row r="4842" spans="1:15">
      <c r="A4842">
        <v>4839</v>
      </c>
      <c r="B4842">
        <f t="shared" si="604"/>
        <v>19.356000000000002</v>
      </c>
      <c r="C4842" s="151" t="e">
        <f ca="1">+_xll.BInterpol(Boost!$R$6:$R$66,Boost!$AZ$6:$AZ$66,params!B4842,"cubic")</f>
        <v>#NAME?</v>
      </c>
      <c r="D4842" s="151" t="e">
        <f ca="1">+_xll.BInterpol(Boost!$R$6:$R$66,Boost!$AX$6:$AX$66,params!B4842,"cubic")</f>
        <v>#NAME?</v>
      </c>
      <c r="E4842" s="198" t="e">
        <f t="shared" ca="1" si="607"/>
        <v>#NAME?</v>
      </c>
      <c r="F4842" s="151" t="e">
        <f ca="1">+_xll.BInterpol(Boost!$R$6:$R$66,Boost!$AY$6:$AY$66,params!B4842,"cubic")</f>
        <v>#NAME?</v>
      </c>
      <c r="G4842" s="151" t="e">
        <f ca="1">_xll.BInterpol(cf!$A$2:$A$68,cf!$B$2:$B$68,params!B4842,"cubic")/100</f>
        <v>#NAME?</v>
      </c>
      <c r="H4842" s="199" t="e">
        <f t="shared" ca="1" si="608"/>
        <v>#NAME?</v>
      </c>
      <c r="I4842" s="152">
        <f t="shared" si="611"/>
        <v>0.27573649816470602</v>
      </c>
      <c r="J4842" s="152">
        <f t="shared" si="609"/>
        <v>4.8285842965900549E-5</v>
      </c>
      <c r="K4842" s="3" t="e">
        <f t="shared" ca="1" si="605"/>
        <v>#NAME?</v>
      </c>
      <c r="L4842" s="153" t="e">
        <f t="shared" ca="1" si="610"/>
        <v>#NAME?</v>
      </c>
      <c r="M4842" s="195" t="e">
        <f ca="1">_xll.BInterpol(cf!$A$2:$A$68,cf!$C$2:$C$68,params!B4842,"cubic")</f>
        <v>#NAME?</v>
      </c>
      <c r="N4842" s="195" t="e">
        <f ca="1">+_xll.BInterpol(#REF!,#REF!,params!B4842,"cubic")</f>
        <v>#NAME?</v>
      </c>
      <c r="O4842" s="153" t="e">
        <f t="shared" ca="1" si="606"/>
        <v>#NAME?</v>
      </c>
    </row>
    <row r="4843" spans="1:15">
      <c r="A4843">
        <v>4840</v>
      </c>
      <c r="B4843">
        <f t="shared" si="604"/>
        <v>19.36</v>
      </c>
      <c r="C4843" s="151" t="e">
        <f ca="1">+_xll.BInterpol(Boost!$R$6:$R$66,Boost!$AZ$6:$AZ$66,params!B4843,"cubic")</f>
        <v>#NAME?</v>
      </c>
      <c r="D4843" s="151" t="e">
        <f ca="1">+_xll.BInterpol(Boost!$R$6:$R$66,Boost!$AX$6:$AX$66,params!B4843,"cubic")</f>
        <v>#NAME?</v>
      </c>
      <c r="E4843" s="198" t="e">
        <f t="shared" ca="1" si="607"/>
        <v>#NAME?</v>
      </c>
      <c r="F4843" s="151" t="e">
        <f ca="1">+_xll.BInterpol(Boost!$R$6:$R$66,Boost!$AY$6:$AY$66,params!B4843,"cubic")</f>
        <v>#NAME?</v>
      </c>
      <c r="G4843" s="151" t="e">
        <f ca="1">_xll.BInterpol(cf!$A$2:$A$68,cf!$B$2:$B$68,params!B4843,"cubic")/100</f>
        <v>#NAME?</v>
      </c>
      <c r="H4843" s="199" t="e">
        <f t="shared" ca="1" si="608"/>
        <v>#NAME?</v>
      </c>
      <c r="I4843" s="152">
        <f t="shared" si="611"/>
        <v>0.27578478078872304</v>
      </c>
      <c r="J4843" s="152">
        <f t="shared" si="609"/>
        <v>4.828262401701533E-5</v>
      </c>
      <c r="K4843" s="3" t="e">
        <f t="shared" ca="1" si="605"/>
        <v>#NAME?</v>
      </c>
      <c r="L4843" s="153" t="e">
        <f t="shared" ca="1" si="610"/>
        <v>#NAME?</v>
      </c>
      <c r="M4843" s="195" t="e">
        <f ca="1">_xll.BInterpol(cf!$A$2:$A$68,cf!$C$2:$C$68,params!B4843,"cubic")</f>
        <v>#NAME?</v>
      </c>
      <c r="N4843" s="195" t="e">
        <f ca="1">+_xll.BInterpol(#REF!,#REF!,params!B4843,"cubic")</f>
        <v>#NAME?</v>
      </c>
      <c r="O4843" s="153" t="e">
        <f t="shared" ca="1" si="606"/>
        <v>#NAME?</v>
      </c>
    </row>
    <row r="4844" spans="1:15">
      <c r="A4844">
        <v>4841</v>
      </c>
      <c r="B4844">
        <f t="shared" si="604"/>
        <v>19.364000000000001</v>
      </c>
      <c r="C4844" s="151" t="e">
        <f ca="1">+_xll.BInterpol(Boost!$R$6:$R$66,Boost!$AZ$6:$AZ$66,params!B4844,"cubic")</f>
        <v>#NAME?</v>
      </c>
      <c r="D4844" s="151" t="e">
        <f ca="1">+_xll.BInterpol(Boost!$R$6:$R$66,Boost!$AX$6:$AX$66,params!B4844,"cubic")</f>
        <v>#NAME?</v>
      </c>
      <c r="E4844" s="198" t="e">
        <f t="shared" ca="1" si="607"/>
        <v>#NAME?</v>
      </c>
      <c r="F4844" s="151" t="e">
        <f ca="1">+_xll.BInterpol(Boost!$R$6:$R$66,Boost!$AY$6:$AY$66,params!B4844,"cubic")</f>
        <v>#NAME?</v>
      </c>
      <c r="G4844" s="151" t="e">
        <f ca="1">_xll.BInterpol(cf!$A$2:$A$68,cf!$B$2:$B$68,params!B4844,"cubic")/100</f>
        <v>#NAME?</v>
      </c>
      <c r="H4844" s="199" t="e">
        <f t="shared" ca="1" si="608"/>
        <v>#NAME?</v>
      </c>
      <c r="I4844" s="152">
        <f t="shared" si="611"/>
        <v>0.27583306019400577</v>
      </c>
      <c r="J4844" s="152">
        <f t="shared" si="609"/>
        <v>4.8279405282736221E-5</v>
      </c>
      <c r="K4844" s="3" t="e">
        <f t="shared" ca="1" si="605"/>
        <v>#NAME?</v>
      </c>
      <c r="L4844" s="153" t="e">
        <f t="shared" ca="1" si="610"/>
        <v>#NAME?</v>
      </c>
      <c r="M4844" s="195" t="e">
        <f ca="1">_xll.BInterpol(cf!$A$2:$A$68,cf!$C$2:$C$68,params!B4844,"cubic")</f>
        <v>#NAME?</v>
      </c>
      <c r="N4844" s="195" t="e">
        <f ca="1">+_xll.BInterpol(#REF!,#REF!,params!B4844,"cubic")</f>
        <v>#NAME?</v>
      </c>
      <c r="O4844" s="153" t="e">
        <f t="shared" ca="1" si="606"/>
        <v>#NAME?</v>
      </c>
    </row>
    <row r="4845" spans="1:15">
      <c r="A4845">
        <v>4842</v>
      </c>
      <c r="B4845">
        <f t="shared" si="604"/>
        <v>19.367999999999999</v>
      </c>
      <c r="C4845" s="151" t="e">
        <f ca="1">+_xll.BInterpol(Boost!$R$6:$R$66,Boost!$AZ$6:$AZ$66,params!B4845,"cubic")</f>
        <v>#NAME?</v>
      </c>
      <c r="D4845" s="151" t="e">
        <f ca="1">+_xll.BInterpol(Boost!$R$6:$R$66,Boost!$AX$6:$AX$66,params!B4845,"cubic")</f>
        <v>#NAME?</v>
      </c>
      <c r="E4845" s="198" t="e">
        <f t="shared" ca="1" si="607"/>
        <v>#NAME?</v>
      </c>
      <c r="F4845" s="151" t="e">
        <f ca="1">+_xll.BInterpol(Boost!$R$6:$R$66,Boost!$AY$6:$AY$66,params!B4845,"cubic")</f>
        <v>#NAME?</v>
      </c>
      <c r="G4845" s="151" t="e">
        <f ca="1">_xll.BInterpol(cf!$A$2:$A$68,cf!$B$2:$B$68,params!B4845,"cubic")/100</f>
        <v>#NAME?</v>
      </c>
      <c r="H4845" s="199" t="e">
        <f t="shared" ca="1" si="608"/>
        <v>#NAME?</v>
      </c>
      <c r="I4845" s="152">
        <f t="shared" si="611"/>
        <v>0.27588133638076862</v>
      </c>
      <c r="J4845" s="152">
        <f t="shared" si="609"/>
        <v>4.8276186762841178E-5</v>
      </c>
      <c r="K4845" s="3" t="e">
        <f t="shared" ca="1" si="605"/>
        <v>#NAME?</v>
      </c>
      <c r="L4845" s="153" t="e">
        <f t="shared" ca="1" si="610"/>
        <v>#NAME?</v>
      </c>
      <c r="M4845" s="195" t="e">
        <f ca="1">_xll.BInterpol(cf!$A$2:$A$68,cf!$C$2:$C$68,params!B4845,"cubic")</f>
        <v>#NAME?</v>
      </c>
      <c r="N4845" s="195" t="e">
        <f ca="1">+_xll.BInterpol(#REF!,#REF!,params!B4845,"cubic")</f>
        <v>#NAME?</v>
      </c>
      <c r="O4845" s="153" t="e">
        <f t="shared" ca="1" si="606"/>
        <v>#NAME?</v>
      </c>
    </row>
    <row r="4846" spans="1:15">
      <c r="A4846">
        <v>4843</v>
      </c>
      <c r="B4846">
        <f t="shared" si="604"/>
        <v>19.372</v>
      </c>
      <c r="C4846" s="151" t="e">
        <f ca="1">+_xll.BInterpol(Boost!$R$6:$R$66,Boost!$AZ$6:$AZ$66,params!B4846,"cubic")</f>
        <v>#NAME?</v>
      </c>
      <c r="D4846" s="151" t="e">
        <f ca="1">+_xll.BInterpol(Boost!$R$6:$R$66,Boost!$AX$6:$AX$66,params!B4846,"cubic")</f>
        <v>#NAME?</v>
      </c>
      <c r="E4846" s="198" t="e">
        <f t="shared" ca="1" si="607"/>
        <v>#NAME?</v>
      </c>
      <c r="F4846" s="151" t="e">
        <f ca="1">+_xll.BInterpol(Boost!$R$6:$R$66,Boost!$AY$6:$AY$66,params!B4846,"cubic")</f>
        <v>#NAME?</v>
      </c>
      <c r="G4846" s="151" t="e">
        <f ca="1">_xll.BInterpol(cf!$A$2:$A$68,cf!$B$2:$B$68,params!B4846,"cubic")/100</f>
        <v>#NAME?</v>
      </c>
      <c r="H4846" s="199" t="e">
        <f t="shared" ca="1" si="608"/>
        <v>#NAME?</v>
      </c>
      <c r="I4846" s="152">
        <f t="shared" si="611"/>
        <v>0.2759296093492265</v>
      </c>
      <c r="J4846" s="152">
        <f t="shared" si="609"/>
        <v>4.8272968457885312E-5</v>
      </c>
      <c r="K4846" s="3" t="e">
        <f t="shared" ca="1" si="605"/>
        <v>#NAME?</v>
      </c>
      <c r="L4846" s="153" t="e">
        <f t="shared" ca="1" si="610"/>
        <v>#NAME?</v>
      </c>
      <c r="M4846" s="195" t="e">
        <f ca="1">_xll.BInterpol(cf!$A$2:$A$68,cf!$C$2:$C$68,params!B4846,"cubic")</f>
        <v>#NAME?</v>
      </c>
      <c r="N4846" s="195" t="e">
        <f ca="1">+_xll.BInterpol(#REF!,#REF!,params!B4846,"cubic")</f>
        <v>#NAME?</v>
      </c>
      <c r="O4846" s="153" t="e">
        <f t="shared" ca="1" si="606"/>
        <v>#NAME?</v>
      </c>
    </row>
    <row r="4847" spans="1:15">
      <c r="A4847">
        <v>4844</v>
      </c>
      <c r="B4847">
        <f t="shared" si="604"/>
        <v>19.376000000000001</v>
      </c>
      <c r="C4847" s="151" t="e">
        <f ca="1">+_xll.BInterpol(Boost!$R$6:$R$66,Boost!$AZ$6:$AZ$66,params!B4847,"cubic")</f>
        <v>#NAME?</v>
      </c>
      <c r="D4847" s="151" t="e">
        <f ca="1">+_xll.BInterpol(Boost!$R$6:$R$66,Boost!$AX$6:$AX$66,params!B4847,"cubic")</f>
        <v>#NAME?</v>
      </c>
      <c r="E4847" s="198" t="e">
        <f t="shared" ca="1" si="607"/>
        <v>#NAME?</v>
      </c>
      <c r="F4847" s="151" t="e">
        <f ca="1">+_xll.BInterpol(Boost!$R$6:$R$66,Boost!$AY$6:$AY$66,params!B4847,"cubic")</f>
        <v>#NAME?</v>
      </c>
      <c r="G4847" s="151" t="e">
        <f ca="1">_xll.BInterpol(cf!$A$2:$A$68,cf!$B$2:$B$68,params!B4847,"cubic")/100</f>
        <v>#NAME?</v>
      </c>
      <c r="H4847" s="199" t="e">
        <f t="shared" ca="1" si="608"/>
        <v>#NAME?</v>
      </c>
      <c r="I4847" s="152">
        <f t="shared" si="611"/>
        <v>0.27597787909959359</v>
      </c>
      <c r="J4847" s="152">
        <f t="shared" si="609"/>
        <v>4.8269750367091468E-5</v>
      </c>
      <c r="K4847" s="3" t="e">
        <f t="shared" ca="1" si="605"/>
        <v>#NAME?</v>
      </c>
      <c r="L4847" s="153" t="e">
        <f t="shared" ca="1" si="610"/>
        <v>#NAME?</v>
      </c>
      <c r="M4847" s="195" t="e">
        <f ca="1">_xll.BInterpol(cf!$A$2:$A$68,cf!$C$2:$C$68,params!B4847,"cubic")</f>
        <v>#NAME?</v>
      </c>
      <c r="N4847" s="195" t="e">
        <f ca="1">+_xll.BInterpol(#REF!,#REF!,params!B4847,"cubic")</f>
        <v>#NAME?</v>
      </c>
      <c r="O4847" s="153" t="e">
        <f t="shared" ca="1" si="606"/>
        <v>#NAME?</v>
      </c>
    </row>
    <row r="4848" spans="1:15">
      <c r="A4848">
        <v>4845</v>
      </c>
      <c r="B4848">
        <f t="shared" si="604"/>
        <v>19.38</v>
      </c>
      <c r="C4848" s="151" t="e">
        <f ca="1">+_xll.BInterpol(Boost!$R$6:$R$66,Boost!$AZ$6:$AZ$66,params!B4848,"cubic")</f>
        <v>#NAME?</v>
      </c>
      <c r="D4848" s="151" t="e">
        <f ca="1">+_xll.BInterpol(Boost!$R$6:$R$66,Boost!$AX$6:$AX$66,params!B4848,"cubic")</f>
        <v>#NAME?</v>
      </c>
      <c r="E4848" s="198" t="e">
        <f t="shared" ca="1" si="607"/>
        <v>#NAME?</v>
      </c>
      <c r="F4848" s="151" t="e">
        <f ca="1">+_xll.BInterpol(Boost!$R$6:$R$66,Boost!$AY$6:$AY$66,params!B4848,"cubic")</f>
        <v>#NAME?</v>
      </c>
      <c r="G4848" s="151" t="e">
        <f ca="1">_xll.BInterpol(cf!$A$2:$A$68,cf!$B$2:$B$68,params!B4848,"cubic")/100</f>
        <v>#NAME?</v>
      </c>
      <c r="H4848" s="199" t="e">
        <f t="shared" ca="1" si="608"/>
        <v>#NAME?</v>
      </c>
      <c r="I4848" s="152">
        <f t="shared" si="611"/>
        <v>0.27602614563208472</v>
      </c>
      <c r="J4848" s="152">
        <f t="shared" si="609"/>
        <v>4.826653249112578E-5</v>
      </c>
      <c r="K4848" s="3" t="e">
        <f t="shared" ca="1" si="605"/>
        <v>#NAME?</v>
      </c>
      <c r="L4848" s="153" t="e">
        <f t="shared" ca="1" si="610"/>
        <v>#NAME?</v>
      </c>
      <c r="M4848" s="195" t="e">
        <f ca="1">_xll.BInterpol(cf!$A$2:$A$68,cf!$C$2:$C$68,params!B4848,"cubic")</f>
        <v>#NAME?</v>
      </c>
      <c r="N4848" s="195" t="e">
        <f ca="1">+_xll.BInterpol(#REF!,#REF!,params!B4848,"cubic")</f>
        <v>#NAME?</v>
      </c>
      <c r="O4848" s="153" t="e">
        <f t="shared" ca="1" si="606"/>
        <v>#NAME?</v>
      </c>
    </row>
    <row r="4849" spans="1:15">
      <c r="A4849">
        <v>4846</v>
      </c>
      <c r="B4849">
        <f t="shared" si="604"/>
        <v>19.384</v>
      </c>
      <c r="C4849" s="151" t="e">
        <f ca="1">+_xll.BInterpol(Boost!$R$6:$R$66,Boost!$AZ$6:$AZ$66,params!B4849,"cubic")</f>
        <v>#NAME?</v>
      </c>
      <c r="D4849" s="151" t="e">
        <f ca="1">+_xll.BInterpol(Boost!$R$6:$R$66,Boost!$AX$6:$AX$66,params!B4849,"cubic")</f>
        <v>#NAME?</v>
      </c>
      <c r="E4849" s="198" t="e">
        <f t="shared" ca="1" si="607"/>
        <v>#NAME?</v>
      </c>
      <c r="F4849" s="151" t="e">
        <f ca="1">+_xll.BInterpol(Boost!$R$6:$R$66,Boost!$AY$6:$AY$66,params!B4849,"cubic")</f>
        <v>#NAME?</v>
      </c>
      <c r="G4849" s="151" t="e">
        <f ca="1">_xll.BInterpol(cf!$A$2:$A$68,cf!$B$2:$B$68,params!B4849,"cubic")/100</f>
        <v>#NAME?</v>
      </c>
      <c r="H4849" s="199" t="e">
        <f t="shared" ca="1" si="608"/>
        <v>#NAME?</v>
      </c>
      <c r="I4849" s="152">
        <f t="shared" si="611"/>
        <v>0.27607440894691426</v>
      </c>
      <c r="J4849" s="152">
        <f t="shared" si="609"/>
        <v>4.8263314829544157E-5</v>
      </c>
      <c r="K4849" s="3" t="e">
        <f t="shared" ca="1" si="605"/>
        <v>#NAME?</v>
      </c>
      <c r="L4849" s="153" t="e">
        <f t="shared" ca="1" si="610"/>
        <v>#NAME?</v>
      </c>
      <c r="M4849" s="195" t="e">
        <f ca="1">_xll.BInterpol(cf!$A$2:$A$68,cf!$C$2:$C$68,params!B4849,"cubic")</f>
        <v>#NAME?</v>
      </c>
      <c r="N4849" s="195" t="e">
        <f ca="1">+_xll.BInterpol(#REF!,#REF!,params!B4849,"cubic")</f>
        <v>#NAME?</v>
      </c>
      <c r="O4849" s="153" t="e">
        <f t="shared" ca="1" si="606"/>
        <v>#NAME?</v>
      </c>
    </row>
    <row r="4850" spans="1:15">
      <c r="A4850">
        <v>4847</v>
      </c>
      <c r="B4850">
        <f t="shared" si="604"/>
        <v>19.388000000000002</v>
      </c>
      <c r="C4850" s="151" t="e">
        <f ca="1">+_xll.BInterpol(Boost!$R$6:$R$66,Boost!$AZ$6:$AZ$66,params!B4850,"cubic")</f>
        <v>#NAME?</v>
      </c>
      <c r="D4850" s="151" t="e">
        <f ca="1">+_xll.BInterpol(Boost!$R$6:$R$66,Boost!$AX$6:$AX$66,params!B4850,"cubic")</f>
        <v>#NAME?</v>
      </c>
      <c r="E4850" s="198" t="e">
        <f t="shared" ca="1" si="607"/>
        <v>#NAME?</v>
      </c>
      <c r="F4850" s="151" t="e">
        <f ca="1">+_xll.BInterpol(Boost!$R$6:$R$66,Boost!$AY$6:$AY$66,params!B4850,"cubic")</f>
        <v>#NAME?</v>
      </c>
      <c r="G4850" s="151" t="e">
        <f ca="1">_xll.BInterpol(cf!$A$2:$A$68,cf!$B$2:$B$68,params!B4850,"cubic")/100</f>
        <v>#NAME?</v>
      </c>
      <c r="H4850" s="199" t="e">
        <f t="shared" ca="1" si="608"/>
        <v>#NAME?</v>
      </c>
      <c r="I4850" s="152">
        <f t="shared" si="611"/>
        <v>0.27612266904429661</v>
      </c>
      <c r="J4850" s="152">
        <f t="shared" si="609"/>
        <v>4.8260097382346601E-5</v>
      </c>
      <c r="K4850" s="3" t="e">
        <f t="shared" ca="1" si="605"/>
        <v>#NAME?</v>
      </c>
      <c r="L4850" s="153" t="e">
        <f t="shared" ca="1" si="610"/>
        <v>#NAME?</v>
      </c>
      <c r="M4850" s="195" t="e">
        <f ca="1">_xll.BInterpol(cf!$A$2:$A$68,cf!$C$2:$C$68,params!B4850,"cubic")</f>
        <v>#NAME?</v>
      </c>
      <c r="N4850" s="195" t="e">
        <f ca="1">+_xll.BInterpol(#REF!,#REF!,params!B4850,"cubic")</f>
        <v>#NAME?</v>
      </c>
      <c r="O4850" s="153" t="e">
        <f t="shared" ca="1" si="606"/>
        <v>#NAME?</v>
      </c>
    </row>
    <row r="4851" spans="1:15">
      <c r="A4851">
        <v>4848</v>
      </c>
      <c r="B4851">
        <f t="shared" si="604"/>
        <v>19.391999999999999</v>
      </c>
      <c r="C4851" s="151" t="e">
        <f ca="1">+_xll.BInterpol(Boost!$R$6:$R$66,Boost!$AZ$6:$AZ$66,params!B4851,"cubic")</f>
        <v>#NAME?</v>
      </c>
      <c r="D4851" s="151" t="e">
        <f ca="1">+_xll.BInterpol(Boost!$R$6:$R$66,Boost!$AX$6:$AX$66,params!B4851,"cubic")</f>
        <v>#NAME?</v>
      </c>
      <c r="E4851" s="198" t="e">
        <f t="shared" ca="1" si="607"/>
        <v>#NAME?</v>
      </c>
      <c r="F4851" s="151" t="e">
        <f ca="1">+_xll.BInterpol(Boost!$R$6:$R$66,Boost!$AY$6:$AY$66,params!B4851,"cubic")</f>
        <v>#NAME?</v>
      </c>
      <c r="G4851" s="151" t="e">
        <f ca="1">_xll.BInterpol(cf!$A$2:$A$68,cf!$B$2:$B$68,params!B4851,"cubic")/100</f>
        <v>#NAME?</v>
      </c>
      <c r="H4851" s="199" t="e">
        <f t="shared" ca="1" si="608"/>
        <v>#NAME?</v>
      </c>
      <c r="I4851" s="152">
        <f t="shared" si="611"/>
        <v>0.27617092592444648</v>
      </c>
      <c r="J4851" s="152">
        <f t="shared" si="609"/>
        <v>4.8256880149866177E-5</v>
      </c>
      <c r="K4851" s="3" t="e">
        <f t="shared" ca="1" si="605"/>
        <v>#NAME?</v>
      </c>
      <c r="L4851" s="153" t="e">
        <f t="shared" ca="1" si="610"/>
        <v>#NAME?</v>
      </c>
      <c r="M4851" s="195" t="e">
        <f ca="1">_xll.BInterpol(cf!$A$2:$A$68,cf!$C$2:$C$68,params!B4851,"cubic")</f>
        <v>#NAME?</v>
      </c>
      <c r="N4851" s="195" t="e">
        <f ca="1">+_xll.BInterpol(#REF!,#REF!,params!B4851,"cubic")</f>
        <v>#NAME?</v>
      </c>
      <c r="O4851" s="153" t="e">
        <f t="shared" ca="1" si="606"/>
        <v>#NAME?</v>
      </c>
    </row>
    <row r="4852" spans="1:15">
      <c r="A4852">
        <v>4849</v>
      </c>
      <c r="B4852">
        <f t="shared" si="604"/>
        <v>19.396000000000001</v>
      </c>
      <c r="C4852" s="151" t="e">
        <f ca="1">+_xll.BInterpol(Boost!$R$6:$R$66,Boost!$AZ$6:$AZ$66,params!B4852,"cubic")</f>
        <v>#NAME?</v>
      </c>
      <c r="D4852" s="151" t="e">
        <f ca="1">+_xll.BInterpol(Boost!$R$6:$R$66,Boost!$AX$6:$AX$66,params!B4852,"cubic")</f>
        <v>#NAME?</v>
      </c>
      <c r="E4852" s="198" t="e">
        <f t="shared" ca="1" si="607"/>
        <v>#NAME?</v>
      </c>
      <c r="F4852" s="151" t="e">
        <f ca="1">+_xll.BInterpol(Boost!$R$6:$R$66,Boost!$AY$6:$AY$66,params!B4852,"cubic")</f>
        <v>#NAME?</v>
      </c>
      <c r="G4852" s="151" t="e">
        <f ca="1">_xll.BInterpol(cf!$A$2:$A$68,cf!$B$2:$B$68,params!B4852,"cubic")/100</f>
        <v>#NAME?</v>
      </c>
      <c r="H4852" s="199" t="e">
        <f t="shared" ca="1" si="608"/>
        <v>#NAME?</v>
      </c>
      <c r="I4852" s="152">
        <f t="shared" si="611"/>
        <v>0.27621917958757825</v>
      </c>
      <c r="J4852" s="152">
        <f t="shared" si="609"/>
        <v>4.8253663131769819E-5</v>
      </c>
      <c r="K4852" s="3" t="e">
        <f t="shared" ca="1" si="605"/>
        <v>#NAME?</v>
      </c>
      <c r="L4852" s="153" t="e">
        <f t="shared" ca="1" si="610"/>
        <v>#NAME?</v>
      </c>
      <c r="M4852" s="195" t="e">
        <f ca="1">_xll.BInterpol(cf!$A$2:$A$68,cf!$C$2:$C$68,params!B4852,"cubic")</f>
        <v>#NAME?</v>
      </c>
      <c r="N4852" s="195" t="e">
        <f ca="1">+_xll.BInterpol(#REF!,#REF!,params!B4852,"cubic")</f>
        <v>#NAME?</v>
      </c>
      <c r="O4852" s="153" t="e">
        <f t="shared" ca="1" si="606"/>
        <v>#NAME?</v>
      </c>
    </row>
    <row r="4853" spans="1:15">
      <c r="A4853">
        <v>4850</v>
      </c>
      <c r="B4853">
        <f t="shared" si="604"/>
        <v>19.399999999999999</v>
      </c>
      <c r="C4853" s="151" t="e">
        <f ca="1">+_xll.BInterpol(Boost!$R$6:$R$66,Boost!$AZ$6:$AZ$66,params!B4853,"cubic")</f>
        <v>#NAME?</v>
      </c>
      <c r="D4853" s="151" t="e">
        <f ca="1">+_xll.BInterpol(Boost!$R$6:$R$66,Boost!$AX$6:$AX$66,params!B4853,"cubic")</f>
        <v>#NAME?</v>
      </c>
      <c r="E4853" s="198" t="e">
        <f t="shared" ca="1" si="607"/>
        <v>#NAME?</v>
      </c>
      <c r="F4853" s="151" t="e">
        <f ca="1">+_xll.BInterpol(Boost!$R$6:$R$66,Boost!$AY$6:$AY$66,params!B4853,"cubic")</f>
        <v>#NAME?</v>
      </c>
      <c r="G4853" s="151" t="e">
        <f ca="1">_xll.BInterpol(cf!$A$2:$A$68,cf!$B$2:$B$68,params!B4853,"cubic")/100</f>
        <v>#NAME?</v>
      </c>
      <c r="H4853" s="199" t="e">
        <f t="shared" ca="1" si="608"/>
        <v>#NAME?</v>
      </c>
      <c r="I4853" s="152">
        <f t="shared" si="611"/>
        <v>0.27626743003390619</v>
      </c>
      <c r="J4853" s="152">
        <f t="shared" si="609"/>
        <v>4.8250446327946506E-5</v>
      </c>
      <c r="K4853" s="3" t="e">
        <f t="shared" ca="1" si="605"/>
        <v>#NAME?</v>
      </c>
      <c r="L4853" s="153" t="e">
        <f t="shared" ca="1" si="610"/>
        <v>#NAME?</v>
      </c>
      <c r="M4853" s="195" t="e">
        <f ca="1">_xll.BInterpol(cf!$A$2:$A$68,cf!$C$2:$C$68,params!B4853,"cubic")</f>
        <v>#NAME?</v>
      </c>
      <c r="N4853" s="195" t="e">
        <f ca="1">+_xll.BInterpol(#REF!,#REF!,params!B4853,"cubic")</f>
        <v>#NAME?</v>
      </c>
      <c r="O4853" s="153" t="e">
        <f t="shared" ca="1" si="606"/>
        <v>#NAME?</v>
      </c>
    </row>
    <row r="4854" spans="1:15">
      <c r="A4854">
        <v>4851</v>
      </c>
      <c r="B4854">
        <f t="shared" si="604"/>
        <v>19.404</v>
      </c>
      <c r="C4854" s="151" t="e">
        <f ca="1">+_xll.BInterpol(Boost!$R$6:$R$66,Boost!$AZ$6:$AZ$66,params!B4854,"cubic")</f>
        <v>#NAME?</v>
      </c>
      <c r="D4854" s="151" t="e">
        <f ca="1">+_xll.BInterpol(Boost!$R$6:$R$66,Boost!$AX$6:$AX$66,params!B4854,"cubic")</f>
        <v>#NAME?</v>
      </c>
      <c r="E4854" s="198" t="e">
        <f t="shared" ca="1" si="607"/>
        <v>#NAME?</v>
      </c>
      <c r="F4854" s="151" t="e">
        <f ca="1">+_xll.BInterpol(Boost!$R$6:$R$66,Boost!$AY$6:$AY$66,params!B4854,"cubic")</f>
        <v>#NAME?</v>
      </c>
      <c r="G4854" s="151" t="e">
        <f ca="1">_xll.BInterpol(cf!$A$2:$A$68,cf!$B$2:$B$68,params!B4854,"cubic")/100</f>
        <v>#NAME?</v>
      </c>
      <c r="H4854" s="199" t="e">
        <f t="shared" ca="1" si="608"/>
        <v>#NAME?</v>
      </c>
      <c r="I4854" s="152">
        <f t="shared" si="611"/>
        <v>0.27631567726364514</v>
      </c>
      <c r="J4854" s="152">
        <f t="shared" si="609"/>
        <v>4.8247229738951347E-5</v>
      </c>
      <c r="K4854" s="3" t="e">
        <f t="shared" ca="1" si="605"/>
        <v>#NAME?</v>
      </c>
      <c r="L4854" s="153" t="e">
        <f t="shared" ca="1" si="610"/>
        <v>#NAME?</v>
      </c>
      <c r="M4854" s="195" t="e">
        <f ca="1">_xll.BInterpol(cf!$A$2:$A$68,cf!$C$2:$C$68,params!B4854,"cubic")</f>
        <v>#NAME?</v>
      </c>
      <c r="N4854" s="195" t="e">
        <f ca="1">+_xll.BInterpol(#REF!,#REF!,params!B4854,"cubic")</f>
        <v>#NAME?</v>
      </c>
      <c r="O4854" s="153" t="e">
        <f t="shared" ca="1" si="606"/>
        <v>#NAME?</v>
      </c>
    </row>
    <row r="4855" spans="1:15">
      <c r="A4855">
        <v>4852</v>
      </c>
      <c r="B4855">
        <f t="shared" si="604"/>
        <v>19.408000000000001</v>
      </c>
      <c r="C4855" s="151" t="e">
        <f ca="1">+_xll.BInterpol(Boost!$R$6:$R$66,Boost!$AZ$6:$AZ$66,params!B4855,"cubic")</f>
        <v>#NAME?</v>
      </c>
      <c r="D4855" s="151" t="e">
        <f ca="1">+_xll.BInterpol(Boost!$R$6:$R$66,Boost!$AX$6:$AX$66,params!B4855,"cubic")</f>
        <v>#NAME?</v>
      </c>
      <c r="E4855" s="198" t="e">
        <f t="shared" ca="1" si="607"/>
        <v>#NAME?</v>
      </c>
      <c r="F4855" s="151" t="e">
        <f ca="1">+_xll.BInterpol(Boost!$R$6:$R$66,Boost!$AY$6:$AY$66,params!B4855,"cubic")</f>
        <v>#NAME?</v>
      </c>
      <c r="G4855" s="151" t="e">
        <f ca="1">_xll.BInterpol(cf!$A$2:$A$68,cf!$B$2:$B$68,params!B4855,"cubic")/100</f>
        <v>#NAME?</v>
      </c>
      <c r="H4855" s="199" t="e">
        <f t="shared" ca="1" si="608"/>
        <v>#NAME?</v>
      </c>
      <c r="I4855" s="152">
        <f t="shared" si="611"/>
        <v>0.27636392127700926</v>
      </c>
      <c r="J4855" s="152">
        <f t="shared" si="609"/>
        <v>4.824401336411821E-5</v>
      </c>
      <c r="K4855" s="3" t="e">
        <f t="shared" ca="1" si="605"/>
        <v>#NAME?</v>
      </c>
      <c r="L4855" s="153" t="e">
        <f t="shared" ca="1" si="610"/>
        <v>#NAME?</v>
      </c>
      <c r="M4855" s="195" t="e">
        <f ca="1">_xll.BInterpol(cf!$A$2:$A$68,cf!$C$2:$C$68,params!B4855,"cubic")</f>
        <v>#NAME?</v>
      </c>
      <c r="N4855" s="195" t="e">
        <f ca="1">+_xll.BInterpol(#REF!,#REF!,params!B4855,"cubic")</f>
        <v>#NAME?</v>
      </c>
      <c r="O4855" s="153" t="e">
        <f t="shared" ca="1" si="606"/>
        <v>#NAME?</v>
      </c>
    </row>
    <row r="4856" spans="1:15">
      <c r="A4856">
        <v>4853</v>
      </c>
      <c r="B4856">
        <f t="shared" si="604"/>
        <v>19.411999999999999</v>
      </c>
      <c r="C4856" s="151" t="e">
        <f ca="1">+_xll.BInterpol(Boost!$R$6:$R$66,Boost!$AZ$6:$AZ$66,params!B4856,"cubic")</f>
        <v>#NAME?</v>
      </c>
      <c r="D4856" s="151" t="e">
        <f ca="1">+_xll.BInterpol(Boost!$R$6:$R$66,Boost!$AX$6:$AX$66,params!B4856,"cubic")</f>
        <v>#NAME?</v>
      </c>
      <c r="E4856" s="198" t="e">
        <f t="shared" ca="1" si="607"/>
        <v>#NAME?</v>
      </c>
      <c r="F4856" s="151" t="e">
        <f ca="1">+_xll.BInterpol(Boost!$R$6:$R$66,Boost!$AY$6:$AY$66,params!B4856,"cubic")</f>
        <v>#NAME?</v>
      </c>
      <c r="G4856" s="151" t="e">
        <f ca="1">_xll.BInterpol(cf!$A$2:$A$68,cf!$B$2:$B$68,params!B4856,"cubic")/100</f>
        <v>#NAME?</v>
      </c>
      <c r="H4856" s="199" t="e">
        <f t="shared" ca="1" si="608"/>
        <v>#NAME?</v>
      </c>
      <c r="I4856" s="152">
        <f t="shared" si="611"/>
        <v>0.27641216207421304</v>
      </c>
      <c r="J4856" s="152">
        <f t="shared" si="609"/>
        <v>4.8240797203780161E-5</v>
      </c>
      <c r="K4856" s="3" t="e">
        <f t="shared" ca="1" si="605"/>
        <v>#NAME?</v>
      </c>
      <c r="L4856" s="153" t="e">
        <f t="shared" ca="1" si="610"/>
        <v>#NAME?</v>
      </c>
      <c r="M4856" s="195" t="e">
        <f ca="1">_xll.BInterpol(cf!$A$2:$A$68,cf!$C$2:$C$68,params!B4856,"cubic")</f>
        <v>#NAME?</v>
      </c>
      <c r="N4856" s="195" t="e">
        <f ca="1">+_xll.BInterpol(#REF!,#REF!,params!B4856,"cubic")</f>
        <v>#NAME?</v>
      </c>
      <c r="O4856" s="153" t="e">
        <f t="shared" ca="1" si="606"/>
        <v>#NAME?</v>
      </c>
    </row>
    <row r="4857" spans="1:15">
      <c r="A4857">
        <v>4854</v>
      </c>
      <c r="B4857">
        <f t="shared" si="604"/>
        <v>19.416</v>
      </c>
      <c r="C4857" s="151" t="e">
        <f ca="1">+_xll.BInterpol(Boost!$R$6:$R$66,Boost!$AZ$6:$AZ$66,params!B4857,"cubic")</f>
        <v>#NAME?</v>
      </c>
      <c r="D4857" s="151" t="e">
        <f ca="1">+_xll.BInterpol(Boost!$R$6:$R$66,Boost!$AX$6:$AX$66,params!B4857,"cubic")</f>
        <v>#NAME?</v>
      </c>
      <c r="E4857" s="198" t="e">
        <f t="shared" ca="1" si="607"/>
        <v>#NAME?</v>
      </c>
      <c r="F4857" s="151" t="e">
        <f ca="1">+_xll.BInterpol(Boost!$R$6:$R$66,Boost!$AY$6:$AY$66,params!B4857,"cubic")</f>
        <v>#NAME?</v>
      </c>
      <c r="G4857" s="151" t="e">
        <f ca="1">_xll.BInterpol(cf!$A$2:$A$68,cf!$B$2:$B$68,params!B4857,"cubic")/100</f>
        <v>#NAME?</v>
      </c>
      <c r="H4857" s="199" t="e">
        <f t="shared" ca="1" si="608"/>
        <v>#NAME?</v>
      </c>
      <c r="I4857" s="152">
        <f t="shared" si="611"/>
        <v>0.27646039965547076</v>
      </c>
      <c r="J4857" s="152">
        <f t="shared" si="609"/>
        <v>4.8237581257715156E-5</v>
      </c>
      <c r="K4857" s="3" t="e">
        <f t="shared" ca="1" si="605"/>
        <v>#NAME?</v>
      </c>
      <c r="L4857" s="153" t="e">
        <f t="shared" ca="1" si="610"/>
        <v>#NAME?</v>
      </c>
      <c r="M4857" s="195" t="e">
        <f ca="1">_xll.BInterpol(cf!$A$2:$A$68,cf!$C$2:$C$68,params!B4857,"cubic")</f>
        <v>#NAME?</v>
      </c>
      <c r="N4857" s="195" t="e">
        <f ca="1">+_xll.BInterpol(#REF!,#REF!,params!B4857,"cubic")</f>
        <v>#NAME?</v>
      </c>
      <c r="O4857" s="153" t="e">
        <f t="shared" ca="1" si="606"/>
        <v>#NAME?</v>
      </c>
    </row>
    <row r="4858" spans="1:15">
      <c r="A4858">
        <v>4855</v>
      </c>
      <c r="B4858">
        <f t="shared" si="604"/>
        <v>19.420000000000002</v>
      </c>
      <c r="C4858" s="151" t="e">
        <f ca="1">+_xll.BInterpol(Boost!$R$6:$R$66,Boost!$AZ$6:$AZ$66,params!B4858,"cubic")</f>
        <v>#NAME?</v>
      </c>
      <c r="D4858" s="151" t="e">
        <f ca="1">+_xll.BInterpol(Boost!$R$6:$R$66,Boost!$AX$6:$AX$66,params!B4858,"cubic")</f>
        <v>#NAME?</v>
      </c>
      <c r="E4858" s="198" t="e">
        <f t="shared" ca="1" si="607"/>
        <v>#NAME?</v>
      </c>
      <c r="F4858" s="151" t="e">
        <f ca="1">+_xll.BInterpol(Boost!$R$6:$R$66,Boost!$AY$6:$AY$66,params!B4858,"cubic")</f>
        <v>#NAME?</v>
      </c>
      <c r="G4858" s="151" t="e">
        <f ca="1">_xll.BInterpol(cf!$A$2:$A$68,cf!$B$2:$B$68,params!B4858,"cubic")/100</f>
        <v>#NAME?</v>
      </c>
      <c r="H4858" s="199" t="e">
        <f t="shared" ca="1" si="608"/>
        <v>#NAME?</v>
      </c>
      <c r="I4858" s="152">
        <f t="shared" si="611"/>
        <v>0.27650863402099712</v>
      </c>
      <c r="J4858" s="152">
        <f t="shared" si="609"/>
        <v>4.8234365526367284E-5</v>
      </c>
      <c r="K4858" s="3" t="e">
        <f t="shared" ca="1" si="605"/>
        <v>#NAME?</v>
      </c>
      <c r="L4858" s="153" t="e">
        <f t="shared" ca="1" si="610"/>
        <v>#NAME?</v>
      </c>
      <c r="M4858" s="195" t="e">
        <f ca="1">_xll.BInterpol(cf!$A$2:$A$68,cf!$C$2:$C$68,params!B4858,"cubic")</f>
        <v>#NAME?</v>
      </c>
      <c r="N4858" s="195" t="e">
        <f ca="1">+_xll.BInterpol(#REF!,#REF!,params!B4858,"cubic")</f>
        <v>#NAME?</v>
      </c>
      <c r="O4858" s="153" t="e">
        <f t="shared" ca="1" si="606"/>
        <v>#NAME?</v>
      </c>
    </row>
    <row r="4859" spans="1:15">
      <c r="A4859">
        <v>4856</v>
      </c>
      <c r="B4859">
        <f t="shared" si="604"/>
        <v>19.423999999999999</v>
      </c>
      <c r="C4859" s="151" t="e">
        <f ca="1">+_xll.BInterpol(Boost!$R$6:$R$66,Boost!$AZ$6:$AZ$66,params!B4859,"cubic")</f>
        <v>#NAME?</v>
      </c>
      <c r="D4859" s="151" t="e">
        <f ca="1">+_xll.BInterpol(Boost!$R$6:$R$66,Boost!$AX$6:$AX$66,params!B4859,"cubic")</f>
        <v>#NAME?</v>
      </c>
      <c r="E4859" s="198" t="e">
        <f t="shared" ca="1" si="607"/>
        <v>#NAME?</v>
      </c>
      <c r="F4859" s="151" t="e">
        <f ca="1">+_xll.BInterpol(Boost!$R$6:$R$66,Boost!$AY$6:$AY$66,params!B4859,"cubic")</f>
        <v>#NAME?</v>
      </c>
      <c r="G4859" s="151" t="e">
        <f ca="1">_xll.BInterpol(cf!$A$2:$A$68,cf!$B$2:$B$68,params!B4859,"cubic")/100</f>
        <v>#NAME?</v>
      </c>
      <c r="H4859" s="199" t="e">
        <f t="shared" ca="1" si="608"/>
        <v>#NAME?</v>
      </c>
      <c r="I4859" s="152">
        <f t="shared" si="611"/>
        <v>0.27655686517100608</v>
      </c>
      <c r="J4859" s="152">
        <f t="shared" si="609"/>
        <v>4.8231150008959389E-5</v>
      </c>
      <c r="K4859" s="3" t="e">
        <f t="shared" ca="1" si="605"/>
        <v>#NAME?</v>
      </c>
      <c r="L4859" s="153" t="e">
        <f t="shared" ca="1" si="610"/>
        <v>#NAME?</v>
      </c>
      <c r="M4859" s="195" t="e">
        <f ca="1">_xll.BInterpol(cf!$A$2:$A$68,cf!$C$2:$C$68,params!B4859,"cubic")</f>
        <v>#NAME?</v>
      </c>
      <c r="N4859" s="195" t="e">
        <f ca="1">+_xll.BInterpol(#REF!,#REF!,params!B4859,"cubic")</f>
        <v>#NAME?</v>
      </c>
      <c r="O4859" s="153" t="e">
        <f t="shared" ca="1" si="606"/>
        <v>#NAME?</v>
      </c>
    </row>
    <row r="4860" spans="1:15">
      <c r="A4860">
        <v>4857</v>
      </c>
      <c r="B4860">
        <f t="shared" si="604"/>
        <v>19.428000000000001</v>
      </c>
      <c r="C4860" s="151" t="e">
        <f ca="1">+_xll.BInterpol(Boost!$R$6:$R$66,Boost!$AZ$6:$AZ$66,params!B4860,"cubic")</f>
        <v>#NAME?</v>
      </c>
      <c r="D4860" s="151" t="e">
        <f ca="1">+_xll.BInterpol(Boost!$R$6:$R$66,Boost!$AX$6:$AX$66,params!B4860,"cubic")</f>
        <v>#NAME?</v>
      </c>
      <c r="E4860" s="198" t="e">
        <f t="shared" ca="1" si="607"/>
        <v>#NAME?</v>
      </c>
      <c r="F4860" s="151" t="e">
        <f ca="1">+_xll.BInterpol(Boost!$R$6:$R$66,Boost!$AY$6:$AY$66,params!B4860,"cubic")</f>
        <v>#NAME?</v>
      </c>
      <c r="G4860" s="151" t="e">
        <f ca="1">_xll.BInterpol(cf!$A$2:$A$68,cf!$B$2:$B$68,params!B4860,"cubic")/100</f>
        <v>#NAME?</v>
      </c>
      <c r="H4860" s="199" t="e">
        <f t="shared" ca="1" si="608"/>
        <v>#NAME?</v>
      </c>
      <c r="I4860" s="152">
        <f t="shared" si="611"/>
        <v>0.27660509310571235</v>
      </c>
      <c r="J4860" s="152">
        <f t="shared" si="609"/>
        <v>4.8227934706268627E-5</v>
      </c>
      <c r="K4860" s="3" t="e">
        <f t="shared" ca="1" si="605"/>
        <v>#NAME?</v>
      </c>
      <c r="L4860" s="153" t="e">
        <f t="shared" ca="1" si="610"/>
        <v>#NAME?</v>
      </c>
      <c r="M4860" s="195" t="e">
        <f ca="1">_xll.BInterpol(cf!$A$2:$A$68,cf!$C$2:$C$68,params!B4860,"cubic")</f>
        <v>#NAME?</v>
      </c>
      <c r="N4860" s="195" t="e">
        <f ca="1">+_xll.BInterpol(#REF!,#REF!,params!B4860,"cubic")</f>
        <v>#NAME?</v>
      </c>
      <c r="O4860" s="153" t="e">
        <f t="shared" ca="1" si="606"/>
        <v>#NAME?</v>
      </c>
    </row>
    <row r="4861" spans="1:15">
      <c r="A4861">
        <v>4858</v>
      </c>
      <c r="B4861">
        <f t="shared" si="604"/>
        <v>19.431999999999999</v>
      </c>
      <c r="C4861" s="151" t="e">
        <f ca="1">+_xll.BInterpol(Boost!$R$6:$R$66,Boost!$AZ$6:$AZ$66,params!B4861,"cubic")</f>
        <v>#NAME?</v>
      </c>
      <c r="D4861" s="151" t="e">
        <f ca="1">+_xll.BInterpol(Boost!$R$6:$R$66,Boost!$AX$6:$AX$66,params!B4861,"cubic")</f>
        <v>#NAME?</v>
      </c>
      <c r="E4861" s="198" t="e">
        <f t="shared" ca="1" si="607"/>
        <v>#NAME?</v>
      </c>
      <c r="F4861" s="151" t="e">
        <f ca="1">+_xll.BInterpol(Boost!$R$6:$R$66,Boost!$AY$6:$AY$66,params!B4861,"cubic")</f>
        <v>#NAME?</v>
      </c>
      <c r="G4861" s="151" t="e">
        <f ca="1">_xll.BInterpol(cf!$A$2:$A$68,cf!$B$2:$B$68,params!B4861,"cubic")/100</f>
        <v>#NAME?</v>
      </c>
      <c r="H4861" s="199" t="e">
        <f t="shared" ca="1" si="608"/>
        <v>#NAME?</v>
      </c>
      <c r="I4861" s="152">
        <f t="shared" si="611"/>
        <v>0.2766533178253302</v>
      </c>
      <c r="J4861" s="152">
        <f t="shared" si="609"/>
        <v>4.8224719617850909E-5</v>
      </c>
      <c r="K4861" s="3" t="e">
        <f t="shared" ca="1" si="605"/>
        <v>#NAME?</v>
      </c>
      <c r="L4861" s="153" t="e">
        <f t="shared" ca="1" si="610"/>
        <v>#NAME?</v>
      </c>
      <c r="M4861" s="195" t="e">
        <f ca="1">_xll.BInterpol(cf!$A$2:$A$68,cf!$C$2:$C$68,params!B4861,"cubic")</f>
        <v>#NAME?</v>
      </c>
      <c r="N4861" s="195" t="e">
        <f ca="1">+_xll.BInterpol(#REF!,#REF!,params!B4861,"cubic")</f>
        <v>#NAME?</v>
      </c>
      <c r="O4861" s="153" t="e">
        <f t="shared" ca="1" si="606"/>
        <v>#NAME?</v>
      </c>
    </row>
    <row r="4862" spans="1:15">
      <c r="A4862">
        <v>4859</v>
      </c>
      <c r="B4862">
        <f t="shared" si="604"/>
        <v>19.436</v>
      </c>
      <c r="C4862" s="151" t="e">
        <f ca="1">+_xll.BInterpol(Boost!$R$6:$R$66,Boost!$AZ$6:$AZ$66,params!B4862,"cubic")</f>
        <v>#NAME?</v>
      </c>
      <c r="D4862" s="151" t="e">
        <f ca="1">+_xll.BInterpol(Boost!$R$6:$R$66,Boost!$AX$6:$AX$66,params!B4862,"cubic")</f>
        <v>#NAME?</v>
      </c>
      <c r="E4862" s="198" t="e">
        <f t="shared" ca="1" si="607"/>
        <v>#NAME?</v>
      </c>
      <c r="F4862" s="151" t="e">
        <f ca="1">+_xll.BInterpol(Boost!$R$6:$R$66,Boost!$AY$6:$AY$66,params!B4862,"cubic")</f>
        <v>#NAME?</v>
      </c>
      <c r="G4862" s="151" t="e">
        <f ca="1">_xll.BInterpol(cf!$A$2:$A$68,cf!$B$2:$B$68,params!B4862,"cubic")/100</f>
        <v>#NAME?</v>
      </c>
      <c r="H4862" s="199" t="e">
        <f t="shared" ca="1" si="608"/>
        <v>#NAME?</v>
      </c>
      <c r="I4862" s="152">
        <f t="shared" si="611"/>
        <v>0.2767015393300738</v>
      </c>
      <c r="J4862" s="152">
        <f t="shared" si="609"/>
        <v>4.8221504743595212E-5</v>
      </c>
      <c r="K4862" s="3" t="e">
        <f t="shared" ca="1" si="605"/>
        <v>#NAME?</v>
      </c>
      <c r="L4862" s="153" t="e">
        <f t="shared" ca="1" si="610"/>
        <v>#NAME?</v>
      </c>
      <c r="M4862" s="195" t="e">
        <f ca="1">_xll.BInterpol(cf!$A$2:$A$68,cf!$C$2:$C$68,params!B4862,"cubic")</f>
        <v>#NAME?</v>
      </c>
      <c r="N4862" s="195" t="e">
        <f ca="1">+_xll.BInterpol(#REF!,#REF!,params!B4862,"cubic")</f>
        <v>#NAME?</v>
      </c>
      <c r="O4862" s="153" t="e">
        <f t="shared" ca="1" si="606"/>
        <v>#NAME?</v>
      </c>
    </row>
    <row r="4863" spans="1:15">
      <c r="A4863">
        <v>4860</v>
      </c>
      <c r="B4863">
        <f t="shared" si="604"/>
        <v>19.440000000000001</v>
      </c>
      <c r="C4863" s="151" t="e">
        <f ca="1">+_xll.BInterpol(Boost!$R$6:$R$66,Boost!$AZ$6:$AZ$66,params!B4863,"cubic")</f>
        <v>#NAME?</v>
      </c>
      <c r="D4863" s="151" t="e">
        <f ca="1">+_xll.BInterpol(Boost!$R$6:$R$66,Boost!$AX$6:$AX$66,params!B4863,"cubic")</f>
        <v>#NAME?</v>
      </c>
      <c r="E4863" s="198" t="e">
        <f t="shared" ca="1" si="607"/>
        <v>#NAME?</v>
      </c>
      <c r="F4863" s="151" t="e">
        <f ca="1">+_xll.BInterpol(Boost!$R$6:$R$66,Boost!$AY$6:$AY$66,params!B4863,"cubic")</f>
        <v>#NAME?</v>
      </c>
      <c r="G4863" s="151" t="e">
        <f ca="1">_xll.BInterpol(cf!$A$2:$A$68,cf!$B$2:$B$68,params!B4863,"cubic")/100</f>
        <v>#NAME?</v>
      </c>
      <c r="H4863" s="199" t="e">
        <f t="shared" ca="1" si="608"/>
        <v>#NAME?</v>
      </c>
      <c r="I4863" s="152">
        <f t="shared" si="611"/>
        <v>0.27674975762015763</v>
      </c>
      <c r="J4863" s="152">
        <f t="shared" si="609"/>
        <v>4.8218290083834603E-5</v>
      </c>
      <c r="K4863" s="3" t="e">
        <f t="shared" ca="1" si="605"/>
        <v>#NAME?</v>
      </c>
      <c r="L4863" s="153" t="e">
        <f t="shared" ca="1" si="610"/>
        <v>#NAME?</v>
      </c>
      <c r="M4863" s="195" t="e">
        <f ca="1">_xll.BInterpol(cf!$A$2:$A$68,cf!$C$2:$C$68,params!B4863,"cubic")</f>
        <v>#NAME?</v>
      </c>
      <c r="N4863" s="195" t="e">
        <f ca="1">+_xll.BInterpol(#REF!,#REF!,params!B4863,"cubic")</f>
        <v>#NAME?</v>
      </c>
      <c r="O4863" s="153" t="e">
        <f t="shared" ca="1" si="606"/>
        <v>#NAME?</v>
      </c>
    </row>
    <row r="4864" spans="1:15">
      <c r="A4864">
        <v>4861</v>
      </c>
      <c r="B4864">
        <f t="shared" si="604"/>
        <v>19.443999999999999</v>
      </c>
      <c r="C4864" s="151" t="e">
        <f ca="1">+_xll.BInterpol(Boost!$R$6:$R$66,Boost!$AZ$6:$AZ$66,params!B4864,"cubic")</f>
        <v>#NAME?</v>
      </c>
      <c r="D4864" s="151" t="e">
        <f ca="1">+_xll.BInterpol(Boost!$R$6:$R$66,Boost!$AX$6:$AX$66,params!B4864,"cubic")</f>
        <v>#NAME?</v>
      </c>
      <c r="E4864" s="198" t="e">
        <f t="shared" ca="1" si="607"/>
        <v>#NAME?</v>
      </c>
      <c r="F4864" s="151" t="e">
        <f ca="1">+_xll.BInterpol(Boost!$R$6:$R$66,Boost!$AY$6:$AY$66,params!B4864,"cubic")</f>
        <v>#NAME?</v>
      </c>
      <c r="G4864" s="151" t="e">
        <f ca="1">_xll.BInterpol(cf!$A$2:$A$68,cf!$B$2:$B$68,params!B4864,"cubic")/100</f>
        <v>#NAME?</v>
      </c>
      <c r="H4864" s="199" t="e">
        <f t="shared" ca="1" si="608"/>
        <v>#NAME?</v>
      </c>
      <c r="I4864" s="152">
        <f t="shared" si="611"/>
        <v>0.27679797269579587</v>
      </c>
      <c r="J4864" s="152">
        <f t="shared" si="609"/>
        <v>4.8215075638236016E-5</v>
      </c>
      <c r="K4864" s="3" t="e">
        <f t="shared" ca="1" si="605"/>
        <v>#NAME?</v>
      </c>
      <c r="L4864" s="153" t="e">
        <f t="shared" ca="1" si="610"/>
        <v>#NAME?</v>
      </c>
      <c r="M4864" s="195" t="e">
        <f ca="1">_xll.BInterpol(cf!$A$2:$A$68,cf!$C$2:$C$68,params!B4864,"cubic")</f>
        <v>#NAME?</v>
      </c>
      <c r="N4864" s="195" t="e">
        <f ca="1">+_xll.BInterpol(#REF!,#REF!,params!B4864,"cubic")</f>
        <v>#NAME?</v>
      </c>
      <c r="O4864" s="153" t="e">
        <f t="shared" ca="1" si="606"/>
        <v>#NAME?</v>
      </c>
    </row>
    <row r="4865" spans="1:15">
      <c r="A4865">
        <v>4862</v>
      </c>
      <c r="B4865">
        <f t="shared" si="604"/>
        <v>19.448</v>
      </c>
      <c r="C4865" s="151" t="e">
        <f ca="1">+_xll.BInterpol(Boost!$R$6:$R$66,Boost!$AZ$6:$AZ$66,params!B4865,"cubic")</f>
        <v>#NAME?</v>
      </c>
      <c r="D4865" s="151" t="e">
        <f ca="1">+_xll.BInterpol(Boost!$R$6:$R$66,Boost!$AX$6:$AX$66,params!B4865,"cubic")</f>
        <v>#NAME?</v>
      </c>
      <c r="E4865" s="198" t="e">
        <f t="shared" ca="1" si="607"/>
        <v>#NAME?</v>
      </c>
      <c r="F4865" s="151" t="e">
        <f ca="1">+_xll.BInterpol(Boost!$R$6:$R$66,Boost!$AY$6:$AY$66,params!B4865,"cubic")</f>
        <v>#NAME?</v>
      </c>
      <c r="G4865" s="151" t="e">
        <f ca="1">_xll.BInterpol(cf!$A$2:$A$68,cf!$B$2:$B$68,params!B4865,"cubic")/100</f>
        <v>#NAME?</v>
      </c>
      <c r="H4865" s="199" t="e">
        <f t="shared" ca="1" si="608"/>
        <v>#NAME?</v>
      </c>
      <c r="I4865" s="152">
        <f t="shared" si="611"/>
        <v>0.27684618455720289</v>
      </c>
      <c r="J4865" s="152">
        <f t="shared" si="609"/>
        <v>4.8211861407021495E-5</v>
      </c>
      <c r="K4865" s="3" t="e">
        <f t="shared" ca="1" si="605"/>
        <v>#NAME?</v>
      </c>
      <c r="L4865" s="153" t="e">
        <f t="shared" ca="1" si="610"/>
        <v>#NAME?</v>
      </c>
      <c r="M4865" s="195" t="e">
        <f ca="1">_xll.BInterpol(cf!$A$2:$A$68,cf!$C$2:$C$68,params!B4865,"cubic")</f>
        <v>#NAME?</v>
      </c>
      <c r="N4865" s="195" t="e">
        <f ca="1">+_xll.BInterpol(#REF!,#REF!,params!B4865,"cubic")</f>
        <v>#NAME?</v>
      </c>
      <c r="O4865" s="153" t="e">
        <f t="shared" ca="1" si="606"/>
        <v>#NAME?</v>
      </c>
    </row>
    <row r="4866" spans="1:15">
      <c r="A4866">
        <v>4863</v>
      </c>
      <c r="B4866">
        <f t="shared" si="604"/>
        <v>19.452000000000002</v>
      </c>
      <c r="C4866" s="151" t="e">
        <f ca="1">+_xll.BInterpol(Boost!$R$6:$R$66,Boost!$AZ$6:$AZ$66,params!B4866,"cubic")</f>
        <v>#NAME?</v>
      </c>
      <c r="D4866" s="151" t="e">
        <f ca="1">+_xll.BInterpol(Boost!$R$6:$R$66,Boost!$AX$6:$AX$66,params!B4866,"cubic")</f>
        <v>#NAME?</v>
      </c>
      <c r="E4866" s="198" t="e">
        <f t="shared" ca="1" si="607"/>
        <v>#NAME?</v>
      </c>
      <c r="F4866" s="151" t="e">
        <f ca="1">+_xll.BInterpol(Boost!$R$6:$R$66,Boost!$AY$6:$AY$66,params!B4866,"cubic")</f>
        <v>#NAME?</v>
      </c>
      <c r="G4866" s="151" t="e">
        <f ca="1">_xll.BInterpol(cf!$A$2:$A$68,cf!$B$2:$B$68,params!B4866,"cubic")/100</f>
        <v>#NAME?</v>
      </c>
      <c r="H4866" s="199" t="e">
        <f t="shared" ca="1" si="608"/>
        <v>#NAME?</v>
      </c>
      <c r="I4866" s="152">
        <f t="shared" si="611"/>
        <v>0.27689439320459297</v>
      </c>
      <c r="J4866" s="152">
        <f t="shared" si="609"/>
        <v>4.8208647390080017E-5</v>
      </c>
      <c r="K4866" s="3" t="e">
        <f t="shared" ca="1" si="605"/>
        <v>#NAME?</v>
      </c>
      <c r="L4866" s="153" t="e">
        <f t="shared" ca="1" si="610"/>
        <v>#NAME?</v>
      </c>
      <c r="M4866" s="195" t="e">
        <f ca="1">_xll.BInterpol(cf!$A$2:$A$68,cf!$C$2:$C$68,params!B4866,"cubic")</f>
        <v>#NAME?</v>
      </c>
      <c r="N4866" s="195" t="e">
        <f ca="1">+_xll.BInterpol(#REF!,#REF!,params!B4866,"cubic")</f>
        <v>#NAME?</v>
      </c>
      <c r="O4866" s="153" t="e">
        <f t="shared" ca="1" si="606"/>
        <v>#NAME?</v>
      </c>
    </row>
    <row r="4867" spans="1:15">
      <c r="A4867">
        <v>4864</v>
      </c>
      <c r="B4867">
        <f t="shared" si="604"/>
        <v>19.456</v>
      </c>
      <c r="C4867" s="151" t="e">
        <f ca="1">+_xll.BInterpol(Boost!$R$6:$R$66,Boost!$AZ$6:$AZ$66,params!B4867,"cubic")</f>
        <v>#NAME?</v>
      </c>
      <c r="D4867" s="151" t="e">
        <f ca="1">+_xll.BInterpol(Boost!$R$6:$R$66,Boost!$AX$6:$AX$66,params!B4867,"cubic")</f>
        <v>#NAME?</v>
      </c>
      <c r="E4867" s="198" t="e">
        <f t="shared" ca="1" si="607"/>
        <v>#NAME?</v>
      </c>
      <c r="F4867" s="151" t="e">
        <f ca="1">+_xll.BInterpol(Boost!$R$6:$R$66,Boost!$AY$6:$AY$66,params!B4867,"cubic")</f>
        <v>#NAME?</v>
      </c>
      <c r="G4867" s="151" t="e">
        <f ca="1">_xll.BInterpol(cf!$A$2:$A$68,cf!$B$2:$B$68,params!B4867,"cubic")/100</f>
        <v>#NAME?</v>
      </c>
      <c r="H4867" s="199" t="e">
        <f t="shared" ca="1" si="608"/>
        <v>#NAME?</v>
      </c>
      <c r="I4867" s="152">
        <f t="shared" si="611"/>
        <v>0.27694259863818038</v>
      </c>
      <c r="J4867" s="152">
        <f t="shared" si="609"/>
        <v>4.8205433587411584E-5</v>
      </c>
      <c r="K4867" s="3" t="e">
        <f t="shared" ca="1" si="605"/>
        <v>#NAME?</v>
      </c>
      <c r="L4867" s="153" t="e">
        <f t="shared" ca="1" si="610"/>
        <v>#NAME?</v>
      </c>
      <c r="M4867" s="195" t="e">
        <f ca="1">_xll.BInterpol(cf!$A$2:$A$68,cf!$C$2:$C$68,params!B4867,"cubic")</f>
        <v>#NAME?</v>
      </c>
      <c r="N4867" s="195" t="e">
        <f ca="1">+_xll.BInterpol(#REF!,#REF!,params!B4867,"cubic")</f>
        <v>#NAME?</v>
      </c>
      <c r="O4867" s="153" t="e">
        <f t="shared" ca="1" si="606"/>
        <v>#NAME?</v>
      </c>
    </row>
    <row r="4868" spans="1:15">
      <c r="A4868">
        <v>4865</v>
      </c>
      <c r="B4868">
        <f t="shared" ref="B4868:B4931" si="612">+A4868/250</f>
        <v>19.46</v>
      </c>
      <c r="C4868" s="151" t="e">
        <f ca="1">+_xll.BInterpol(Boost!$R$6:$R$66,Boost!$AZ$6:$AZ$66,params!B4868,"cubic")</f>
        <v>#NAME?</v>
      </c>
      <c r="D4868" s="151" t="e">
        <f ca="1">+_xll.BInterpol(Boost!$R$6:$R$66,Boost!$AX$6:$AX$66,params!B4868,"cubic")</f>
        <v>#NAME?</v>
      </c>
      <c r="E4868" s="198" t="e">
        <f t="shared" ca="1" si="607"/>
        <v>#NAME?</v>
      </c>
      <c r="F4868" s="151" t="e">
        <f ca="1">+_xll.BInterpol(Boost!$R$6:$R$66,Boost!$AY$6:$AY$66,params!B4868,"cubic")</f>
        <v>#NAME?</v>
      </c>
      <c r="G4868" s="151" t="e">
        <f ca="1">_xll.BInterpol(cf!$A$2:$A$68,cf!$B$2:$B$68,params!B4868,"cubic")/100</f>
        <v>#NAME?</v>
      </c>
      <c r="H4868" s="199" t="e">
        <f t="shared" ca="1" si="608"/>
        <v>#NAME?</v>
      </c>
      <c r="I4868" s="152">
        <f t="shared" si="611"/>
        <v>0.27699080085817929</v>
      </c>
      <c r="J4868" s="152">
        <f t="shared" si="609"/>
        <v>4.8202219998905171E-5</v>
      </c>
      <c r="K4868" s="3" t="e">
        <f t="shared" ref="K4868:K4931" ca="1" si="613">+EXP(H4868*-B4868)</f>
        <v>#NAME?</v>
      </c>
      <c r="L4868" s="153" t="e">
        <f t="shared" ca="1" si="610"/>
        <v>#NAME?</v>
      </c>
      <c r="M4868" s="195" t="e">
        <f ca="1">_xll.BInterpol(cf!$A$2:$A$68,cf!$C$2:$C$68,params!B4868,"cubic")</f>
        <v>#NAME?</v>
      </c>
      <c r="N4868" s="195" t="e">
        <f ca="1">+_xll.BInterpol(#REF!,#REF!,params!B4868,"cubic")</f>
        <v>#NAME?</v>
      </c>
      <c r="O4868" s="153" t="e">
        <f t="shared" ref="O4868:O4931" ca="1" si="614">+EXP(-B4869*E4869)-EXP(-B4868*E4868)</f>
        <v>#NAME?</v>
      </c>
    </row>
    <row r="4869" spans="1:15">
      <c r="A4869">
        <v>4866</v>
      </c>
      <c r="B4869">
        <f t="shared" si="612"/>
        <v>19.463999999999999</v>
      </c>
      <c r="C4869" s="151" t="e">
        <f ca="1">+_xll.BInterpol(Boost!$R$6:$R$66,Boost!$AZ$6:$AZ$66,params!B4869,"cubic")</f>
        <v>#NAME?</v>
      </c>
      <c r="D4869" s="151" t="e">
        <f ca="1">+_xll.BInterpol(Boost!$R$6:$R$66,Boost!$AX$6:$AX$66,params!B4869,"cubic")</f>
        <v>#NAME?</v>
      </c>
      <c r="E4869" s="198" t="e">
        <f t="shared" ref="E4869:E4932" ca="1" si="615">-((1+C4869*B4869)/(1+C4868*B4868)-1)/(B4869-B4868)+((1+F4869*B4869)/(1+F4868*B4868)-1)/(B4869-B4868)</f>
        <v>#NAME?</v>
      </c>
      <c r="F4869" s="151" t="e">
        <f ca="1">+_xll.BInterpol(Boost!$R$6:$R$66,Boost!$AY$6:$AY$66,params!B4869,"cubic")</f>
        <v>#NAME?</v>
      </c>
      <c r="G4869" s="151" t="e">
        <f ca="1">_xll.BInterpol(cf!$A$2:$A$68,cf!$B$2:$B$68,params!B4869,"cubic")/100</f>
        <v>#NAME?</v>
      </c>
      <c r="H4869" s="199" t="e">
        <f t="shared" ref="H4869:H4932" ca="1" si="616">-((1+F4869*B4869)/(1+F4868*B4868)-1)/(B4869-B4868)+((1+G4869*B4869)/(1+G4868*B4868)-1)/(B4869-B4868)</f>
        <v>#NAME?</v>
      </c>
      <c r="I4869" s="152">
        <f t="shared" si="611"/>
        <v>0.27703899986480396</v>
      </c>
      <c r="J4869" s="152">
        <f t="shared" ref="J4869:J4932" si="617">+I4869-I4868</f>
        <v>4.8199006624671803E-5</v>
      </c>
      <c r="K4869" s="3" t="e">
        <f t="shared" ca="1" si="613"/>
        <v>#NAME?</v>
      </c>
      <c r="L4869" s="153" t="e">
        <f t="shared" ref="L4869:L4932" ca="1" si="618">+K4870-K4869</f>
        <v>#NAME?</v>
      </c>
      <c r="M4869" s="195" t="e">
        <f ca="1">_xll.BInterpol(cf!$A$2:$A$68,cf!$C$2:$C$68,params!B4869,"cubic")</f>
        <v>#NAME?</v>
      </c>
      <c r="N4869" s="195" t="e">
        <f ca="1">+_xll.BInterpol(#REF!,#REF!,params!B4869,"cubic")</f>
        <v>#NAME?</v>
      </c>
      <c r="O4869" s="153" t="e">
        <f t="shared" ca="1" si="614"/>
        <v>#NAME?</v>
      </c>
    </row>
    <row r="4870" spans="1:15">
      <c r="A4870">
        <v>4867</v>
      </c>
      <c r="B4870">
        <f t="shared" si="612"/>
        <v>19.468</v>
      </c>
      <c r="C4870" s="151" t="e">
        <f ca="1">+_xll.BInterpol(Boost!$R$6:$R$66,Boost!$AZ$6:$AZ$66,params!B4870,"cubic")</f>
        <v>#NAME?</v>
      </c>
      <c r="D4870" s="151" t="e">
        <f ca="1">+_xll.BInterpol(Boost!$R$6:$R$66,Boost!$AX$6:$AX$66,params!B4870,"cubic")</f>
        <v>#NAME?</v>
      </c>
      <c r="E4870" s="198" t="e">
        <f t="shared" ca="1" si="615"/>
        <v>#NAME?</v>
      </c>
      <c r="F4870" s="151" t="e">
        <f ca="1">+_xll.BInterpol(Boost!$R$6:$R$66,Boost!$AY$6:$AY$66,params!B4870,"cubic")</f>
        <v>#NAME?</v>
      </c>
      <c r="G4870" s="151" t="e">
        <f ca="1">_xll.BInterpol(cf!$A$2:$A$68,cf!$B$2:$B$68,params!B4870,"cubic")/100</f>
        <v>#NAME?</v>
      </c>
      <c r="H4870" s="199" t="e">
        <f t="shared" ca="1" si="616"/>
        <v>#NAME?</v>
      </c>
      <c r="I4870" s="152">
        <f t="shared" si="611"/>
        <v>0.27708719565826878</v>
      </c>
      <c r="J4870" s="152">
        <f t="shared" si="617"/>
        <v>4.8195793464822501E-5</v>
      </c>
      <c r="K4870" s="3" t="e">
        <f t="shared" ca="1" si="613"/>
        <v>#NAME?</v>
      </c>
      <c r="L4870" s="153" t="e">
        <f t="shared" ca="1" si="618"/>
        <v>#NAME?</v>
      </c>
      <c r="M4870" s="195" t="e">
        <f ca="1">_xll.BInterpol(cf!$A$2:$A$68,cf!$C$2:$C$68,params!B4870,"cubic")</f>
        <v>#NAME?</v>
      </c>
      <c r="N4870" s="195" t="e">
        <f ca="1">+_xll.BInterpol(#REF!,#REF!,params!B4870,"cubic")</f>
        <v>#NAME?</v>
      </c>
      <c r="O4870" s="153" t="e">
        <f t="shared" ca="1" si="614"/>
        <v>#NAME?</v>
      </c>
    </row>
    <row r="4871" spans="1:15">
      <c r="A4871">
        <v>4868</v>
      </c>
      <c r="B4871">
        <f t="shared" si="612"/>
        <v>19.472000000000001</v>
      </c>
      <c r="C4871" s="151" t="e">
        <f ca="1">+_xll.BInterpol(Boost!$R$6:$R$66,Boost!$AZ$6:$AZ$66,params!B4871,"cubic")</f>
        <v>#NAME?</v>
      </c>
      <c r="D4871" s="151" t="e">
        <f ca="1">+_xll.BInterpol(Boost!$R$6:$R$66,Boost!$AX$6:$AX$66,params!B4871,"cubic")</f>
        <v>#NAME?</v>
      </c>
      <c r="E4871" s="198" t="e">
        <f t="shared" ca="1" si="615"/>
        <v>#NAME?</v>
      </c>
      <c r="F4871" s="151" t="e">
        <f ca="1">+_xll.BInterpol(Boost!$R$6:$R$66,Boost!$AY$6:$AY$66,params!B4871,"cubic")</f>
        <v>#NAME?</v>
      </c>
      <c r="G4871" s="151" t="e">
        <f ca="1">_xll.BInterpol(cf!$A$2:$A$68,cf!$B$2:$B$68,params!B4871,"cubic")/100</f>
        <v>#NAME?</v>
      </c>
      <c r="H4871" s="199" t="e">
        <f t="shared" ca="1" si="616"/>
        <v>#NAME?</v>
      </c>
      <c r="I4871" s="152">
        <f t="shared" si="611"/>
        <v>0.27713538823878769</v>
      </c>
      <c r="J4871" s="152">
        <f t="shared" si="617"/>
        <v>4.8192580518913175E-5</v>
      </c>
      <c r="K4871" s="3" t="e">
        <f t="shared" ca="1" si="613"/>
        <v>#NAME?</v>
      </c>
      <c r="L4871" s="153" t="e">
        <f t="shared" ca="1" si="618"/>
        <v>#NAME?</v>
      </c>
      <c r="M4871" s="195" t="e">
        <f ca="1">_xll.BInterpol(cf!$A$2:$A$68,cf!$C$2:$C$68,params!B4871,"cubic")</f>
        <v>#NAME?</v>
      </c>
      <c r="N4871" s="195" t="e">
        <f ca="1">+_xll.BInterpol(#REF!,#REF!,params!B4871,"cubic")</f>
        <v>#NAME?</v>
      </c>
      <c r="O4871" s="153" t="e">
        <f t="shared" ca="1" si="614"/>
        <v>#NAME?</v>
      </c>
    </row>
    <row r="4872" spans="1:15">
      <c r="A4872">
        <v>4869</v>
      </c>
      <c r="B4872">
        <f t="shared" si="612"/>
        <v>19.475999999999999</v>
      </c>
      <c r="C4872" s="151" t="e">
        <f ca="1">+_xll.BInterpol(Boost!$R$6:$R$66,Boost!$AZ$6:$AZ$66,params!B4872,"cubic")</f>
        <v>#NAME?</v>
      </c>
      <c r="D4872" s="151" t="e">
        <f ca="1">+_xll.BInterpol(Boost!$R$6:$R$66,Boost!$AX$6:$AX$66,params!B4872,"cubic")</f>
        <v>#NAME?</v>
      </c>
      <c r="E4872" s="198" t="e">
        <f t="shared" ca="1" si="615"/>
        <v>#NAME?</v>
      </c>
      <c r="F4872" s="151" t="e">
        <f ca="1">+_xll.BInterpol(Boost!$R$6:$R$66,Boost!$AY$6:$AY$66,params!B4872,"cubic")</f>
        <v>#NAME?</v>
      </c>
      <c r="G4872" s="151" t="e">
        <f ca="1">_xll.BInterpol(cf!$A$2:$A$68,cf!$B$2:$B$68,params!B4872,"cubic")/100</f>
        <v>#NAME?</v>
      </c>
      <c r="H4872" s="199" t="e">
        <f t="shared" ca="1" si="616"/>
        <v>#NAME?</v>
      </c>
      <c r="I4872" s="152">
        <f t="shared" si="611"/>
        <v>0.27718357760657497</v>
      </c>
      <c r="J4872" s="152">
        <f t="shared" si="617"/>
        <v>4.8189367787276893E-5</v>
      </c>
      <c r="K4872" s="3" t="e">
        <f t="shared" ca="1" si="613"/>
        <v>#NAME?</v>
      </c>
      <c r="L4872" s="153" t="e">
        <f t="shared" ca="1" si="618"/>
        <v>#NAME?</v>
      </c>
      <c r="M4872" s="195" t="e">
        <f ca="1">_xll.BInterpol(cf!$A$2:$A$68,cf!$C$2:$C$68,params!B4872,"cubic")</f>
        <v>#NAME?</v>
      </c>
      <c r="N4872" s="195" t="e">
        <f ca="1">+_xll.BInterpol(#REF!,#REF!,params!B4872,"cubic")</f>
        <v>#NAME?</v>
      </c>
      <c r="O4872" s="153" t="e">
        <f t="shared" ca="1" si="614"/>
        <v>#NAME?</v>
      </c>
    </row>
    <row r="4873" spans="1:15">
      <c r="A4873">
        <v>4870</v>
      </c>
      <c r="B4873">
        <f t="shared" si="612"/>
        <v>19.48</v>
      </c>
      <c r="C4873" s="151" t="e">
        <f ca="1">+_xll.BInterpol(Boost!$R$6:$R$66,Boost!$AZ$6:$AZ$66,params!B4873,"cubic")</f>
        <v>#NAME?</v>
      </c>
      <c r="D4873" s="151" t="e">
        <f ca="1">+_xll.BInterpol(Boost!$R$6:$R$66,Boost!$AX$6:$AX$66,params!B4873,"cubic")</f>
        <v>#NAME?</v>
      </c>
      <c r="E4873" s="198" t="e">
        <f t="shared" ca="1" si="615"/>
        <v>#NAME?</v>
      </c>
      <c r="F4873" s="151" t="e">
        <f ca="1">+_xll.BInterpol(Boost!$R$6:$R$66,Boost!$AY$6:$AY$66,params!B4873,"cubic")</f>
        <v>#NAME?</v>
      </c>
      <c r="G4873" s="151" t="e">
        <f ca="1">_xll.BInterpol(cf!$A$2:$A$68,cf!$B$2:$B$68,params!B4873,"cubic")/100</f>
        <v>#NAME?</v>
      </c>
      <c r="H4873" s="199" t="e">
        <f t="shared" ca="1" si="616"/>
        <v>#NAME?</v>
      </c>
      <c r="I4873" s="152">
        <f t="shared" si="611"/>
        <v>0.27723176376184477</v>
      </c>
      <c r="J4873" s="152">
        <f t="shared" si="617"/>
        <v>4.8186155269802633E-5</v>
      </c>
      <c r="K4873" s="3" t="e">
        <f t="shared" ca="1" si="613"/>
        <v>#NAME?</v>
      </c>
      <c r="L4873" s="153" t="e">
        <f t="shared" ca="1" si="618"/>
        <v>#NAME?</v>
      </c>
      <c r="M4873" s="195" t="e">
        <f ca="1">_xll.BInterpol(cf!$A$2:$A$68,cf!$C$2:$C$68,params!B4873,"cubic")</f>
        <v>#NAME?</v>
      </c>
      <c r="N4873" s="195" t="e">
        <f ca="1">+_xll.BInterpol(#REF!,#REF!,params!B4873,"cubic")</f>
        <v>#NAME?</v>
      </c>
      <c r="O4873" s="153" t="e">
        <f t="shared" ca="1" si="614"/>
        <v>#NAME?</v>
      </c>
    </row>
    <row r="4874" spans="1:15">
      <c r="A4874">
        <v>4871</v>
      </c>
      <c r="B4874">
        <f t="shared" si="612"/>
        <v>19.484000000000002</v>
      </c>
      <c r="C4874" s="151" t="e">
        <f ca="1">+_xll.BInterpol(Boost!$R$6:$R$66,Boost!$AZ$6:$AZ$66,params!B4874,"cubic")</f>
        <v>#NAME?</v>
      </c>
      <c r="D4874" s="151" t="e">
        <f ca="1">+_xll.BInterpol(Boost!$R$6:$R$66,Boost!$AX$6:$AX$66,params!B4874,"cubic")</f>
        <v>#NAME?</v>
      </c>
      <c r="E4874" s="198" t="e">
        <f t="shared" ca="1" si="615"/>
        <v>#NAME?</v>
      </c>
      <c r="F4874" s="151" t="e">
        <f ca="1">+_xll.BInterpol(Boost!$R$6:$R$66,Boost!$AY$6:$AY$66,params!B4874,"cubic")</f>
        <v>#NAME?</v>
      </c>
      <c r="G4874" s="151" t="e">
        <f ca="1">_xll.BInterpol(cf!$A$2:$A$68,cf!$B$2:$B$68,params!B4874,"cubic")/100</f>
        <v>#NAME?</v>
      </c>
      <c r="H4874" s="199" t="e">
        <f t="shared" ca="1" si="616"/>
        <v>#NAME?</v>
      </c>
      <c r="I4874" s="152">
        <f t="shared" si="611"/>
        <v>0.27727994670481149</v>
      </c>
      <c r="J4874" s="152">
        <f t="shared" si="617"/>
        <v>4.8182942966712439E-5</v>
      </c>
      <c r="K4874" s="3" t="e">
        <f t="shared" ca="1" si="613"/>
        <v>#NAME?</v>
      </c>
      <c r="L4874" s="153" t="e">
        <f t="shared" ca="1" si="618"/>
        <v>#NAME?</v>
      </c>
      <c r="M4874" s="195" t="e">
        <f ca="1">_xll.BInterpol(cf!$A$2:$A$68,cf!$C$2:$C$68,params!B4874,"cubic")</f>
        <v>#NAME?</v>
      </c>
      <c r="N4874" s="195" t="e">
        <f ca="1">+_xll.BInterpol(#REF!,#REF!,params!B4874,"cubic")</f>
        <v>#NAME?</v>
      </c>
      <c r="O4874" s="153" t="e">
        <f t="shared" ca="1" si="614"/>
        <v>#NAME?</v>
      </c>
    </row>
    <row r="4875" spans="1:15">
      <c r="A4875">
        <v>4872</v>
      </c>
      <c r="B4875">
        <f t="shared" si="612"/>
        <v>19.488</v>
      </c>
      <c r="C4875" s="151" t="e">
        <f ca="1">+_xll.BInterpol(Boost!$R$6:$R$66,Boost!$AZ$6:$AZ$66,params!B4875,"cubic")</f>
        <v>#NAME?</v>
      </c>
      <c r="D4875" s="151" t="e">
        <f ca="1">+_xll.BInterpol(Boost!$R$6:$R$66,Boost!$AX$6:$AX$66,params!B4875,"cubic")</f>
        <v>#NAME?</v>
      </c>
      <c r="E4875" s="198" t="e">
        <f t="shared" ca="1" si="615"/>
        <v>#NAME?</v>
      </c>
      <c r="F4875" s="151" t="e">
        <f ca="1">+_xll.BInterpol(Boost!$R$6:$R$66,Boost!$AY$6:$AY$66,params!B4875,"cubic")</f>
        <v>#NAME?</v>
      </c>
      <c r="G4875" s="151" t="e">
        <f ca="1">_xll.BInterpol(cf!$A$2:$A$68,cf!$B$2:$B$68,params!B4875,"cubic")/100</f>
        <v>#NAME?</v>
      </c>
      <c r="H4875" s="199" t="e">
        <f t="shared" ca="1" si="616"/>
        <v>#NAME?</v>
      </c>
      <c r="I4875" s="152">
        <f t="shared" si="611"/>
        <v>0.27732812643568894</v>
      </c>
      <c r="J4875" s="152">
        <f t="shared" si="617"/>
        <v>4.8179730877451199E-5</v>
      </c>
      <c r="K4875" s="3" t="e">
        <f t="shared" ca="1" si="613"/>
        <v>#NAME?</v>
      </c>
      <c r="L4875" s="153" t="e">
        <f t="shared" ca="1" si="618"/>
        <v>#NAME?</v>
      </c>
      <c r="M4875" s="195" t="e">
        <f ca="1">_xll.BInterpol(cf!$A$2:$A$68,cf!$C$2:$C$68,params!B4875,"cubic")</f>
        <v>#NAME?</v>
      </c>
      <c r="N4875" s="195" t="e">
        <f ca="1">+_xll.BInterpol(#REF!,#REF!,params!B4875,"cubic")</f>
        <v>#NAME?</v>
      </c>
      <c r="O4875" s="153" t="e">
        <f t="shared" ca="1" si="614"/>
        <v>#NAME?</v>
      </c>
    </row>
    <row r="4876" spans="1:15">
      <c r="A4876">
        <v>4873</v>
      </c>
      <c r="B4876">
        <f t="shared" si="612"/>
        <v>19.492000000000001</v>
      </c>
      <c r="C4876" s="151" t="e">
        <f ca="1">+_xll.BInterpol(Boost!$R$6:$R$66,Boost!$AZ$6:$AZ$66,params!B4876,"cubic")</f>
        <v>#NAME?</v>
      </c>
      <c r="D4876" s="151" t="e">
        <f ca="1">+_xll.BInterpol(Boost!$R$6:$R$66,Boost!$AX$6:$AX$66,params!B4876,"cubic")</f>
        <v>#NAME?</v>
      </c>
      <c r="E4876" s="198" t="e">
        <f t="shared" ca="1" si="615"/>
        <v>#NAME?</v>
      </c>
      <c r="F4876" s="151" t="e">
        <f ca="1">+_xll.BInterpol(Boost!$R$6:$R$66,Boost!$AY$6:$AY$66,params!B4876,"cubic")</f>
        <v>#NAME?</v>
      </c>
      <c r="G4876" s="151" t="e">
        <f ca="1">_xll.BInterpol(cf!$A$2:$A$68,cf!$B$2:$B$68,params!B4876,"cubic")/100</f>
        <v>#NAME?</v>
      </c>
      <c r="H4876" s="199" t="e">
        <f t="shared" ca="1" si="616"/>
        <v>#NAME?</v>
      </c>
      <c r="I4876" s="152">
        <f t="shared" si="611"/>
        <v>0.2773763029546914</v>
      </c>
      <c r="J4876" s="152">
        <f t="shared" si="617"/>
        <v>4.8176519002463003E-5</v>
      </c>
      <c r="K4876" s="3" t="e">
        <f t="shared" ca="1" si="613"/>
        <v>#NAME?</v>
      </c>
      <c r="L4876" s="153" t="e">
        <f t="shared" ca="1" si="618"/>
        <v>#NAME?</v>
      </c>
      <c r="M4876" s="195" t="e">
        <f ca="1">_xll.BInterpol(cf!$A$2:$A$68,cf!$C$2:$C$68,params!B4876,"cubic")</f>
        <v>#NAME?</v>
      </c>
      <c r="N4876" s="195" t="e">
        <f ca="1">+_xll.BInterpol(#REF!,#REF!,params!B4876,"cubic")</f>
        <v>#NAME?</v>
      </c>
      <c r="O4876" s="153" t="e">
        <f t="shared" ca="1" si="614"/>
        <v>#NAME?</v>
      </c>
    </row>
    <row r="4877" spans="1:15">
      <c r="A4877">
        <v>4874</v>
      </c>
      <c r="B4877">
        <f t="shared" si="612"/>
        <v>19.495999999999999</v>
      </c>
      <c r="C4877" s="151" t="e">
        <f ca="1">+_xll.BInterpol(Boost!$R$6:$R$66,Boost!$AZ$6:$AZ$66,params!B4877,"cubic")</f>
        <v>#NAME?</v>
      </c>
      <c r="D4877" s="151" t="e">
        <f ca="1">+_xll.BInterpol(Boost!$R$6:$R$66,Boost!$AX$6:$AX$66,params!B4877,"cubic")</f>
        <v>#NAME?</v>
      </c>
      <c r="E4877" s="198" t="e">
        <f t="shared" ca="1" si="615"/>
        <v>#NAME?</v>
      </c>
      <c r="F4877" s="151" t="e">
        <f ca="1">+_xll.BInterpol(Boost!$R$6:$R$66,Boost!$AY$6:$AY$66,params!B4877,"cubic")</f>
        <v>#NAME?</v>
      </c>
      <c r="G4877" s="151" t="e">
        <f ca="1">_xll.BInterpol(cf!$A$2:$A$68,cf!$B$2:$B$68,params!B4877,"cubic")/100</f>
        <v>#NAME?</v>
      </c>
      <c r="H4877" s="199" t="e">
        <f t="shared" ca="1" si="616"/>
        <v>#NAME?</v>
      </c>
      <c r="I4877" s="152">
        <f t="shared" si="611"/>
        <v>0.27742447626203304</v>
      </c>
      <c r="J4877" s="152">
        <f t="shared" si="617"/>
        <v>4.8173307341636828E-5</v>
      </c>
      <c r="K4877" s="3" t="e">
        <f t="shared" ca="1" si="613"/>
        <v>#NAME?</v>
      </c>
      <c r="L4877" s="153" t="e">
        <f t="shared" ca="1" si="618"/>
        <v>#NAME?</v>
      </c>
      <c r="M4877" s="195" t="e">
        <f ca="1">_xll.BInterpol(cf!$A$2:$A$68,cf!$C$2:$C$68,params!B4877,"cubic")</f>
        <v>#NAME?</v>
      </c>
      <c r="N4877" s="195" t="e">
        <f ca="1">+_xll.BInterpol(#REF!,#REF!,params!B4877,"cubic")</f>
        <v>#NAME?</v>
      </c>
      <c r="O4877" s="153" t="e">
        <f t="shared" ca="1" si="614"/>
        <v>#NAME?</v>
      </c>
    </row>
    <row r="4878" spans="1:15">
      <c r="A4878">
        <v>4875</v>
      </c>
      <c r="B4878">
        <f t="shared" si="612"/>
        <v>19.5</v>
      </c>
      <c r="C4878" s="151" t="e">
        <f ca="1">+_xll.BInterpol(Boost!$R$6:$R$66,Boost!$AZ$6:$AZ$66,params!B4878,"cubic")</f>
        <v>#NAME?</v>
      </c>
      <c r="D4878" s="151" t="e">
        <f ca="1">+_xll.BInterpol(Boost!$R$6:$R$66,Boost!$AX$6:$AX$66,params!B4878,"cubic")</f>
        <v>#NAME?</v>
      </c>
      <c r="E4878" s="198" t="e">
        <f t="shared" ca="1" si="615"/>
        <v>#NAME?</v>
      </c>
      <c r="F4878" s="151" t="e">
        <f ca="1">+_xll.BInterpol(Boost!$R$6:$R$66,Boost!$AY$6:$AY$66,params!B4878,"cubic")</f>
        <v>#NAME?</v>
      </c>
      <c r="G4878" s="151" t="e">
        <f ca="1">_xll.BInterpol(cf!$A$2:$A$68,cf!$B$2:$B$68,params!B4878,"cubic")/100</f>
        <v>#NAME?</v>
      </c>
      <c r="H4878" s="199" t="e">
        <f t="shared" ca="1" si="616"/>
        <v>#NAME?</v>
      </c>
      <c r="I4878" s="152">
        <f t="shared" si="611"/>
        <v>0.27747264635792779</v>
      </c>
      <c r="J4878" s="152">
        <f t="shared" si="617"/>
        <v>4.8170095894750631E-5</v>
      </c>
      <c r="K4878" s="3" t="e">
        <f t="shared" ca="1" si="613"/>
        <v>#NAME?</v>
      </c>
      <c r="L4878" s="153" t="e">
        <f t="shared" ca="1" si="618"/>
        <v>#NAME?</v>
      </c>
      <c r="M4878" s="195" t="e">
        <f ca="1">_xll.BInterpol(cf!$A$2:$A$68,cf!$C$2:$C$68,params!B4878,"cubic")</f>
        <v>#NAME?</v>
      </c>
      <c r="N4878" s="195" t="e">
        <f ca="1">+_xll.BInterpol(#REF!,#REF!,params!B4878,"cubic")</f>
        <v>#NAME?</v>
      </c>
      <c r="O4878" s="153" t="e">
        <f t="shared" ca="1" si="614"/>
        <v>#NAME?</v>
      </c>
    </row>
    <row r="4879" spans="1:15">
      <c r="A4879">
        <v>4876</v>
      </c>
      <c r="B4879">
        <f t="shared" si="612"/>
        <v>19.504000000000001</v>
      </c>
      <c r="C4879" s="151" t="e">
        <f ca="1">+_xll.BInterpol(Boost!$R$6:$R$66,Boost!$AZ$6:$AZ$66,params!B4879,"cubic")</f>
        <v>#NAME?</v>
      </c>
      <c r="D4879" s="151" t="e">
        <f ca="1">+_xll.BInterpol(Boost!$R$6:$R$66,Boost!$AX$6:$AX$66,params!B4879,"cubic")</f>
        <v>#NAME?</v>
      </c>
      <c r="E4879" s="198" t="e">
        <f t="shared" ca="1" si="615"/>
        <v>#NAME?</v>
      </c>
      <c r="F4879" s="151" t="e">
        <f ca="1">+_xll.BInterpol(Boost!$R$6:$R$66,Boost!$AY$6:$AY$66,params!B4879,"cubic")</f>
        <v>#NAME?</v>
      </c>
      <c r="G4879" s="151" t="e">
        <f ca="1">_xll.BInterpol(cf!$A$2:$A$68,cf!$B$2:$B$68,params!B4879,"cubic")/100</f>
        <v>#NAME?</v>
      </c>
      <c r="H4879" s="199" t="e">
        <f t="shared" ca="1" si="616"/>
        <v>#NAME?</v>
      </c>
      <c r="I4879" s="152">
        <f t="shared" si="611"/>
        <v>0.27752081324259004</v>
      </c>
      <c r="J4879" s="152">
        <f t="shared" si="617"/>
        <v>4.8166884662248499E-5</v>
      </c>
      <c r="K4879" s="3" t="e">
        <f t="shared" ca="1" si="613"/>
        <v>#NAME?</v>
      </c>
      <c r="L4879" s="153" t="e">
        <f t="shared" ca="1" si="618"/>
        <v>#NAME?</v>
      </c>
      <c r="M4879" s="195" t="e">
        <f ca="1">_xll.BInterpol(cf!$A$2:$A$68,cf!$C$2:$C$68,params!B4879,"cubic")</f>
        <v>#NAME?</v>
      </c>
      <c r="N4879" s="195" t="e">
        <f ca="1">+_xll.BInterpol(#REF!,#REF!,params!B4879,"cubic")</f>
        <v>#NAME?</v>
      </c>
      <c r="O4879" s="153" t="e">
        <f t="shared" ca="1" si="614"/>
        <v>#NAME?</v>
      </c>
    </row>
    <row r="4880" spans="1:15">
      <c r="A4880">
        <v>4877</v>
      </c>
      <c r="B4880">
        <f t="shared" si="612"/>
        <v>19.507999999999999</v>
      </c>
      <c r="C4880" s="151" t="e">
        <f ca="1">+_xll.BInterpol(Boost!$R$6:$R$66,Boost!$AZ$6:$AZ$66,params!B4880,"cubic")</f>
        <v>#NAME?</v>
      </c>
      <c r="D4880" s="151" t="e">
        <f ca="1">+_xll.BInterpol(Boost!$R$6:$R$66,Boost!$AX$6:$AX$66,params!B4880,"cubic")</f>
        <v>#NAME?</v>
      </c>
      <c r="E4880" s="198" t="e">
        <f t="shared" ca="1" si="615"/>
        <v>#NAME?</v>
      </c>
      <c r="F4880" s="151" t="e">
        <f ca="1">+_xll.BInterpol(Boost!$R$6:$R$66,Boost!$AY$6:$AY$66,params!B4880,"cubic")</f>
        <v>#NAME?</v>
      </c>
      <c r="G4880" s="151" t="e">
        <f ca="1">_xll.BInterpol(cf!$A$2:$A$68,cf!$B$2:$B$68,params!B4880,"cubic")/100</f>
        <v>#NAME?</v>
      </c>
      <c r="H4880" s="199" t="e">
        <f t="shared" ca="1" si="616"/>
        <v>#NAME?</v>
      </c>
      <c r="I4880" s="152">
        <f t="shared" ref="I4880:I4943" si="619">1-EXP($R$5*-1*B4880/(1-$R$6))</f>
        <v>0.2775689769162335</v>
      </c>
      <c r="J4880" s="152">
        <f t="shared" si="617"/>
        <v>4.81636736434643E-5</v>
      </c>
      <c r="K4880" s="3" t="e">
        <f t="shared" ca="1" si="613"/>
        <v>#NAME?</v>
      </c>
      <c r="L4880" s="153" t="e">
        <f t="shared" ca="1" si="618"/>
        <v>#NAME?</v>
      </c>
      <c r="M4880" s="195" t="e">
        <f ca="1">_xll.BInterpol(cf!$A$2:$A$68,cf!$C$2:$C$68,params!B4880,"cubic")</f>
        <v>#NAME?</v>
      </c>
      <c r="N4880" s="195" t="e">
        <f ca="1">+_xll.BInterpol(#REF!,#REF!,params!B4880,"cubic")</f>
        <v>#NAME?</v>
      </c>
      <c r="O4880" s="153" t="e">
        <f t="shared" ca="1" si="614"/>
        <v>#NAME?</v>
      </c>
    </row>
    <row r="4881" spans="1:15">
      <c r="A4881">
        <v>4878</v>
      </c>
      <c r="B4881">
        <f t="shared" si="612"/>
        <v>19.512</v>
      </c>
      <c r="C4881" s="151" t="e">
        <f ca="1">+_xll.BInterpol(Boost!$R$6:$R$66,Boost!$AZ$6:$AZ$66,params!B4881,"cubic")</f>
        <v>#NAME?</v>
      </c>
      <c r="D4881" s="151" t="e">
        <f ca="1">+_xll.BInterpol(Boost!$R$6:$R$66,Boost!$AX$6:$AX$66,params!B4881,"cubic")</f>
        <v>#NAME?</v>
      </c>
      <c r="E4881" s="198" t="e">
        <f t="shared" ca="1" si="615"/>
        <v>#NAME?</v>
      </c>
      <c r="F4881" s="151" t="e">
        <f ca="1">+_xll.BInterpol(Boost!$R$6:$R$66,Boost!$AY$6:$AY$66,params!B4881,"cubic")</f>
        <v>#NAME?</v>
      </c>
      <c r="G4881" s="151" t="e">
        <f ca="1">_xll.BInterpol(cf!$A$2:$A$68,cf!$B$2:$B$68,params!B4881,"cubic")/100</f>
        <v>#NAME?</v>
      </c>
      <c r="H4881" s="199" t="e">
        <f t="shared" ca="1" si="616"/>
        <v>#NAME?</v>
      </c>
      <c r="I4881" s="152">
        <f t="shared" si="619"/>
        <v>0.27761713737907245</v>
      </c>
      <c r="J4881" s="152">
        <f t="shared" si="617"/>
        <v>4.8160462838953144E-5</v>
      </c>
      <c r="K4881" s="3" t="e">
        <f t="shared" ca="1" si="613"/>
        <v>#NAME?</v>
      </c>
      <c r="L4881" s="153" t="e">
        <f t="shared" ca="1" si="618"/>
        <v>#NAME?</v>
      </c>
      <c r="M4881" s="195" t="e">
        <f ca="1">_xll.BInterpol(cf!$A$2:$A$68,cf!$C$2:$C$68,params!B4881,"cubic")</f>
        <v>#NAME?</v>
      </c>
      <c r="N4881" s="195" t="e">
        <f ca="1">+_xll.BInterpol(#REF!,#REF!,params!B4881,"cubic")</f>
        <v>#NAME?</v>
      </c>
      <c r="O4881" s="153" t="e">
        <f t="shared" ca="1" si="614"/>
        <v>#NAME?</v>
      </c>
    </row>
    <row r="4882" spans="1:15">
      <c r="A4882">
        <v>4879</v>
      </c>
      <c r="B4882">
        <f t="shared" si="612"/>
        <v>19.515999999999998</v>
      </c>
      <c r="C4882" s="151" t="e">
        <f ca="1">+_xll.BInterpol(Boost!$R$6:$R$66,Boost!$AZ$6:$AZ$66,params!B4882,"cubic")</f>
        <v>#NAME?</v>
      </c>
      <c r="D4882" s="151" t="e">
        <f ca="1">+_xll.BInterpol(Boost!$R$6:$R$66,Boost!$AX$6:$AX$66,params!B4882,"cubic")</f>
        <v>#NAME?</v>
      </c>
      <c r="E4882" s="198" t="e">
        <f t="shared" ca="1" si="615"/>
        <v>#NAME?</v>
      </c>
      <c r="F4882" s="151" t="e">
        <f ca="1">+_xll.BInterpol(Boost!$R$6:$R$66,Boost!$AY$6:$AY$66,params!B4882,"cubic")</f>
        <v>#NAME?</v>
      </c>
      <c r="G4882" s="151" t="e">
        <f ca="1">_xll.BInterpol(cf!$A$2:$A$68,cf!$B$2:$B$68,params!B4882,"cubic")/100</f>
        <v>#NAME?</v>
      </c>
      <c r="H4882" s="199" t="e">
        <f t="shared" ca="1" si="616"/>
        <v>#NAME?</v>
      </c>
      <c r="I4882" s="152">
        <f t="shared" si="619"/>
        <v>0.27766529463132095</v>
      </c>
      <c r="J4882" s="152">
        <f t="shared" si="617"/>
        <v>4.8157252248492988E-5</v>
      </c>
      <c r="K4882" s="3" t="e">
        <f t="shared" ca="1" si="613"/>
        <v>#NAME?</v>
      </c>
      <c r="L4882" s="153" t="e">
        <f t="shared" ca="1" si="618"/>
        <v>#NAME?</v>
      </c>
      <c r="M4882" s="195" t="e">
        <f ca="1">_xll.BInterpol(cf!$A$2:$A$68,cf!$C$2:$C$68,params!B4882,"cubic")</f>
        <v>#NAME?</v>
      </c>
      <c r="N4882" s="195" t="e">
        <f ca="1">+_xll.BInterpol(#REF!,#REF!,params!B4882,"cubic")</f>
        <v>#NAME?</v>
      </c>
      <c r="O4882" s="153" t="e">
        <f t="shared" ca="1" si="614"/>
        <v>#NAME?</v>
      </c>
    </row>
    <row r="4883" spans="1:15">
      <c r="A4883">
        <v>4880</v>
      </c>
      <c r="B4883">
        <f t="shared" si="612"/>
        <v>19.52</v>
      </c>
      <c r="C4883" s="151" t="e">
        <f ca="1">+_xll.BInterpol(Boost!$R$6:$R$66,Boost!$AZ$6:$AZ$66,params!B4883,"cubic")</f>
        <v>#NAME?</v>
      </c>
      <c r="D4883" s="151" t="e">
        <f ca="1">+_xll.BInterpol(Boost!$R$6:$R$66,Boost!$AX$6:$AX$66,params!B4883,"cubic")</f>
        <v>#NAME?</v>
      </c>
      <c r="E4883" s="198" t="e">
        <f t="shared" ca="1" si="615"/>
        <v>#NAME?</v>
      </c>
      <c r="F4883" s="151" t="e">
        <f ca="1">+_xll.BInterpol(Boost!$R$6:$R$66,Boost!$AY$6:$AY$66,params!B4883,"cubic")</f>
        <v>#NAME?</v>
      </c>
      <c r="G4883" s="151" t="e">
        <f ca="1">_xll.BInterpol(cf!$A$2:$A$68,cf!$B$2:$B$68,params!B4883,"cubic")/100</f>
        <v>#NAME?</v>
      </c>
      <c r="H4883" s="199" t="e">
        <f t="shared" ca="1" si="616"/>
        <v>#NAME?</v>
      </c>
      <c r="I4883" s="152">
        <f t="shared" si="619"/>
        <v>0.27771344867319303</v>
      </c>
      <c r="J4883" s="152">
        <f t="shared" si="617"/>
        <v>4.815404187208383E-5</v>
      </c>
      <c r="K4883" s="3" t="e">
        <f t="shared" ca="1" si="613"/>
        <v>#NAME?</v>
      </c>
      <c r="L4883" s="153" t="e">
        <f t="shared" ca="1" si="618"/>
        <v>#NAME?</v>
      </c>
      <c r="M4883" s="195" t="e">
        <f ca="1">_xll.BInterpol(cf!$A$2:$A$68,cf!$C$2:$C$68,params!B4883,"cubic")</f>
        <v>#NAME?</v>
      </c>
      <c r="N4883" s="195" t="e">
        <f ca="1">+_xll.BInterpol(#REF!,#REF!,params!B4883,"cubic")</f>
        <v>#NAME?</v>
      </c>
      <c r="O4883" s="153" t="e">
        <f t="shared" ca="1" si="614"/>
        <v>#NAME?</v>
      </c>
    </row>
    <row r="4884" spans="1:15">
      <c r="A4884">
        <v>4881</v>
      </c>
      <c r="B4884">
        <f t="shared" si="612"/>
        <v>19.524000000000001</v>
      </c>
      <c r="C4884" s="151" t="e">
        <f ca="1">+_xll.BInterpol(Boost!$R$6:$R$66,Boost!$AZ$6:$AZ$66,params!B4884,"cubic")</f>
        <v>#NAME?</v>
      </c>
      <c r="D4884" s="151" t="e">
        <f ca="1">+_xll.BInterpol(Boost!$R$6:$R$66,Boost!$AX$6:$AX$66,params!B4884,"cubic")</f>
        <v>#NAME?</v>
      </c>
      <c r="E4884" s="198" t="e">
        <f t="shared" ca="1" si="615"/>
        <v>#NAME?</v>
      </c>
      <c r="F4884" s="151" t="e">
        <f ca="1">+_xll.BInterpol(Boost!$R$6:$R$66,Boost!$AY$6:$AY$66,params!B4884,"cubic")</f>
        <v>#NAME?</v>
      </c>
      <c r="G4884" s="151" t="e">
        <f ca="1">_xll.BInterpol(cf!$A$2:$A$68,cf!$B$2:$B$68,params!B4884,"cubic")/100</f>
        <v>#NAME?</v>
      </c>
      <c r="H4884" s="199" t="e">
        <f t="shared" ca="1" si="616"/>
        <v>#NAME?</v>
      </c>
      <c r="I4884" s="152">
        <f t="shared" si="619"/>
        <v>0.27776159950490265</v>
      </c>
      <c r="J4884" s="152">
        <f t="shared" si="617"/>
        <v>4.815083170961465E-5</v>
      </c>
      <c r="K4884" s="3" t="e">
        <f t="shared" ca="1" si="613"/>
        <v>#NAME?</v>
      </c>
      <c r="L4884" s="153" t="e">
        <f t="shared" ca="1" si="618"/>
        <v>#NAME?</v>
      </c>
      <c r="M4884" s="195" t="e">
        <f ca="1">_xll.BInterpol(cf!$A$2:$A$68,cf!$C$2:$C$68,params!B4884,"cubic")</f>
        <v>#NAME?</v>
      </c>
      <c r="N4884" s="195" t="e">
        <f ca="1">+_xll.BInterpol(#REF!,#REF!,params!B4884,"cubic")</f>
        <v>#NAME?</v>
      </c>
      <c r="O4884" s="153" t="e">
        <f t="shared" ca="1" si="614"/>
        <v>#NAME?</v>
      </c>
    </row>
    <row r="4885" spans="1:15">
      <c r="A4885">
        <v>4882</v>
      </c>
      <c r="B4885">
        <f t="shared" si="612"/>
        <v>19.527999999999999</v>
      </c>
      <c r="C4885" s="151" t="e">
        <f ca="1">+_xll.BInterpol(Boost!$R$6:$R$66,Boost!$AZ$6:$AZ$66,params!B4885,"cubic")</f>
        <v>#NAME?</v>
      </c>
      <c r="D4885" s="151" t="e">
        <f ca="1">+_xll.BInterpol(Boost!$R$6:$R$66,Boost!$AX$6:$AX$66,params!B4885,"cubic")</f>
        <v>#NAME?</v>
      </c>
      <c r="E4885" s="198" t="e">
        <f t="shared" ca="1" si="615"/>
        <v>#NAME?</v>
      </c>
      <c r="F4885" s="151" t="e">
        <f ca="1">+_xll.BInterpol(Boost!$R$6:$R$66,Boost!$AY$6:$AY$66,params!B4885,"cubic")</f>
        <v>#NAME?</v>
      </c>
      <c r="G4885" s="151" t="e">
        <f ca="1">_xll.BInterpol(cf!$A$2:$A$68,cf!$B$2:$B$68,params!B4885,"cubic")/100</f>
        <v>#NAME?</v>
      </c>
      <c r="H4885" s="199" t="e">
        <f t="shared" ca="1" si="616"/>
        <v>#NAME?</v>
      </c>
      <c r="I4885" s="152">
        <f t="shared" si="619"/>
        <v>0.27780974712666362</v>
      </c>
      <c r="J4885" s="152">
        <f t="shared" si="617"/>
        <v>4.8147621760974424E-5</v>
      </c>
      <c r="K4885" s="3" t="e">
        <f t="shared" ca="1" si="613"/>
        <v>#NAME?</v>
      </c>
      <c r="L4885" s="153" t="e">
        <f t="shared" ca="1" si="618"/>
        <v>#NAME?</v>
      </c>
      <c r="M4885" s="195" t="e">
        <f ca="1">_xll.BInterpol(cf!$A$2:$A$68,cf!$C$2:$C$68,params!B4885,"cubic")</f>
        <v>#NAME?</v>
      </c>
      <c r="N4885" s="195" t="e">
        <f ca="1">+_xll.BInterpol(#REF!,#REF!,params!B4885,"cubic")</f>
        <v>#NAME?</v>
      </c>
      <c r="O4885" s="153" t="e">
        <f t="shared" ca="1" si="614"/>
        <v>#NAME?</v>
      </c>
    </row>
    <row r="4886" spans="1:15">
      <c r="A4886">
        <v>4883</v>
      </c>
      <c r="B4886">
        <f t="shared" si="612"/>
        <v>19.532</v>
      </c>
      <c r="C4886" s="151" t="e">
        <f ca="1">+_xll.BInterpol(Boost!$R$6:$R$66,Boost!$AZ$6:$AZ$66,params!B4886,"cubic")</f>
        <v>#NAME?</v>
      </c>
      <c r="D4886" s="151" t="e">
        <f ca="1">+_xll.BInterpol(Boost!$R$6:$R$66,Boost!$AX$6:$AX$66,params!B4886,"cubic")</f>
        <v>#NAME?</v>
      </c>
      <c r="E4886" s="198" t="e">
        <f t="shared" ca="1" si="615"/>
        <v>#NAME?</v>
      </c>
      <c r="F4886" s="151" t="e">
        <f ca="1">+_xll.BInterpol(Boost!$R$6:$R$66,Boost!$AY$6:$AY$66,params!B4886,"cubic")</f>
        <v>#NAME?</v>
      </c>
      <c r="G4886" s="151" t="e">
        <f ca="1">_xll.BInterpol(cf!$A$2:$A$68,cf!$B$2:$B$68,params!B4886,"cubic")/100</f>
        <v>#NAME?</v>
      </c>
      <c r="H4886" s="199" t="e">
        <f t="shared" ca="1" si="616"/>
        <v>#NAME?</v>
      </c>
      <c r="I4886" s="152">
        <f t="shared" si="619"/>
        <v>0.27785789153869034</v>
      </c>
      <c r="J4886" s="152">
        <f t="shared" si="617"/>
        <v>4.8144412026718264E-5</v>
      </c>
      <c r="K4886" s="3" t="e">
        <f t="shared" ca="1" si="613"/>
        <v>#NAME?</v>
      </c>
      <c r="L4886" s="153" t="e">
        <f t="shared" ca="1" si="618"/>
        <v>#NAME?</v>
      </c>
      <c r="M4886" s="195" t="e">
        <f ca="1">_xll.BInterpol(cf!$A$2:$A$68,cf!$C$2:$C$68,params!B4886,"cubic")</f>
        <v>#NAME?</v>
      </c>
      <c r="N4886" s="195" t="e">
        <f ca="1">+_xll.BInterpol(#REF!,#REF!,params!B4886,"cubic")</f>
        <v>#NAME?</v>
      </c>
      <c r="O4886" s="153" t="e">
        <f t="shared" ca="1" si="614"/>
        <v>#NAME?</v>
      </c>
    </row>
    <row r="4887" spans="1:15">
      <c r="A4887">
        <v>4884</v>
      </c>
      <c r="B4887">
        <f t="shared" si="612"/>
        <v>19.536000000000001</v>
      </c>
      <c r="C4887" s="151" t="e">
        <f ca="1">+_xll.BInterpol(Boost!$R$6:$R$66,Boost!$AZ$6:$AZ$66,params!B4887,"cubic")</f>
        <v>#NAME?</v>
      </c>
      <c r="D4887" s="151" t="e">
        <f ca="1">+_xll.BInterpol(Boost!$R$6:$R$66,Boost!$AX$6:$AX$66,params!B4887,"cubic")</f>
        <v>#NAME?</v>
      </c>
      <c r="E4887" s="198" t="e">
        <f t="shared" ca="1" si="615"/>
        <v>#NAME?</v>
      </c>
      <c r="F4887" s="151" t="e">
        <f ca="1">+_xll.BInterpol(Boost!$R$6:$R$66,Boost!$AY$6:$AY$66,params!B4887,"cubic")</f>
        <v>#NAME?</v>
      </c>
      <c r="G4887" s="151" t="e">
        <f ca="1">_xll.BInterpol(cf!$A$2:$A$68,cf!$B$2:$B$68,params!B4887,"cubic")/100</f>
        <v>#NAME?</v>
      </c>
      <c r="H4887" s="199" t="e">
        <f t="shared" ca="1" si="616"/>
        <v>#NAME?</v>
      </c>
      <c r="I4887" s="152">
        <f t="shared" si="619"/>
        <v>0.27790603274119652</v>
      </c>
      <c r="J4887" s="152">
        <f t="shared" si="617"/>
        <v>4.8141202506180036E-5</v>
      </c>
      <c r="K4887" s="3" t="e">
        <f t="shared" ca="1" si="613"/>
        <v>#NAME?</v>
      </c>
      <c r="L4887" s="153" t="e">
        <f t="shared" ca="1" si="618"/>
        <v>#NAME?</v>
      </c>
      <c r="M4887" s="195" t="e">
        <f ca="1">_xll.BInterpol(cf!$A$2:$A$68,cf!$C$2:$C$68,params!B4887,"cubic")</f>
        <v>#NAME?</v>
      </c>
      <c r="N4887" s="195" t="e">
        <f ca="1">+_xll.BInterpol(#REF!,#REF!,params!B4887,"cubic")</f>
        <v>#NAME?</v>
      </c>
      <c r="O4887" s="153" t="e">
        <f t="shared" ca="1" si="614"/>
        <v>#NAME?</v>
      </c>
    </row>
    <row r="4888" spans="1:15">
      <c r="A4888">
        <v>4885</v>
      </c>
      <c r="B4888">
        <f t="shared" si="612"/>
        <v>19.54</v>
      </c>
      <c r="C4888" s="151" t="e">
        <f ca="1">+_xll.BInterpol(Boost!$R$6:$R$66,Boost!$AZ$6:$AZ$66,params!B4888,"cubic")</f>
        <v>#NAME?</v>
      </c>
      <c r="D4888" s="151" t="e">
        <f ca="1">+_xll.BInterpol(Boost!$R$6:$R$66,Boost!$AX$6:$AX$66,params!B4888,"cubic")</f>
        <v>#NAME?</v>
      </c>
      <c r="E4888" s="198" t="e">
        <f t="shared" ca="1" si="615"/>
        <v>#NAME?</v>
      </c>
      <c r="F4888" s="151" t="e">
        <f ca="1">+_xll.BInterpol(Boost!$R$6:$R$66,Boost!$AY$6:$AY$66,params!B4888,"cubic")</f>
        <v>#NAME?</v>
      </c>
      <c r="G4888" s="151" t="e">
        <f ca="1">_xll.BInterpol(cf!$A$2:$A$68,cf!$B$2:$B$68,params!B4888,"cubic")/100</f>
        <v>#NAME?</v>
      </c>
      <c r="H4888" s="199" t="e">
        <f t="shared" ca="1" si="616"/>
        <v>#NAME?</v>
      </c>
      <c r="I4888" s="152">
        <f t="shared" si="619"/>
        <v>0.2779541707343961</v>
      </c>
      <c r="J4888" s="152">
        <f t="shared" si="617"/>
        <v>4.8137993199581786E-5</v>
      </c>
      <c r="K4888" s="3" t="e">
        <f t="shared" ca="1" si="613"/>
        <v>#NAME?</v>
      </c>
      <c r="L4888" s="153" t="e">
        <f t="shared" ca="1" si="618"/>
        <v>#NAME?</v>
      </c>
      <c r="M4888" s="195" t="e">
        <f ca="1">_xll.BInterpol(cf!$A$2:$A$68,cf!$C$2:$C$68,params!B4888,"cubic")</f>
        <v>#NAME?</v>
      </c>
      <c r="N4888" s="195" t="e">
        <f ca="1">+_xll.BInterpol(#REF!,#REF!,params!B4888,"cubic")</f>
        <v>#NAME?</v>
      </c>
      <c r="O4888" s="153" t="e">
        <f t="shared" ca="1" si="614"/>
        <v>#NAME?</v>
      </c>
    </row>
    <row r="4889" spans="1:15">
      <c r="A4889">
        <v>4886</v>
      </c>
      <c r="B4889">
        <f t="shared" si="612"/>
        <v>19.544</v>
      </c>
      <c r="C4889" s="151" t="e">
        <f ca="1">+_xll.BInterpol(Boost!$R$6:$R$66,Boost!$AZ$6:$AZ$66,params!B4889,"cubic")</f>
        <v>#NAME?</v>
      </c>
      <c r="D4889" s="151" t="e">
        <f ca="1">+_xll.BInterpol(Boost!$R$6:$R$66,Boost!$AX$6:$AX$66,params!B4889,"cubic")</f>
        <v>#NAME?</v>
      </c>
      <c r="E4889" s="198" t="e">
        <f t="shared" ca="1" si="615"/>
        <v>#NAME?</v>
      </c>
      <c r="F4889" s="151" t="e">
        <f ca="1">+_xll.BInterpol(Boost!$R$6:$R$66,Boost!$AY$6:$AY$66,params!B4889,"cubic")</f>
        <v>#NAME?</v>
      </c>
      <c r="G4889" s="151" t="e">
        <f ca="1">_xll.BInterpol(cf!$A$2:$A$68,cf!$B$2:$B$68,params!B4889,"cubic")/100</f>
        <v>#NAME?</v>
      </c>
      <c r="H4889" s="199" t="e">
        <f t="shared" ca="1" si="616"/>
        <v>#NAME?</v>
      </c>
      <c r="I4889" s="152">
        <f t="shared" si="619"/>
        <v>0.27800230551850325</v>
      </c>
      <c r="J4889" s="152">
        <f t="shared" si="617"/>
        <v>4.8134784107145556E-5</v>
      </c>
      <c r="K4889" s="3" t="e">
        <f t="shared" ca="1" si="613"/>
        <v>#NAME?</v>
      </c>
      <c r="L4889" s="153" t="e">
        <f t="shared" ca="1" si="618"/>
        <v>#NAME?</v>
      </c>
      <c r="M4889" s="195" t="e">
        <f ca="1">_xll.BInterpol(cf!$A$2:$A$68,cf!$C$2:$C$68,params!B4889,"cubic")</f>
        <v>#NAME?</v>
      </c>
      <c r="N4889" s="195" t="e">
        <f ca="1">+_xll.BInterpol(#REF!,#REF!,params!B4889,"cubic")</f>
        <v>#NAME?</v>
      </c>
      <c r="O4889" s="153" t="e">
        <f t="shared" ca="1" si="614"/>
        <v>#NAME?</v>
      </c>
    </row>
    <row r="4890" spans="1:15">
      <c r="A4890">
        <v>4887</v>
      </c>
      <c r="B4890">
        <f t="shared" si="612"/>
        <v>19.547999999999998</v>
      </c>
      <c r="C4890" s="151" t="e">
        <f ca="1">+_xll.BInterpol(Boost!$R$6:$R$66,Boost!$AZ$6:$AZ$66,params!B4890,"cubic")</f>
        <v>#NAME?</v>
      </c>
      <c r="D4890" s="151" t="e">
        <f ca="1">+_xll.BInterpol(Boost!$R$6:$R$66,Boost!$AX$6:$AX$66,params!B4890,"cubic")</f>
        <v>#NAME?</v>
      </c>
      <c r="E4890" s="198" t="e">
        <f t="shared" ca="1" si="615"/>
        <v>#NAME?</v>
      </c>
      <c r="F4890" s="151" t="e">
        <f ca="1">+_xll.BInterpol(Boost!$R$6:$R$66,Boost!$AY$6:$AY$66,params!B4890,"cubic")</f>
        <v>#NAME?</v>
      </c>
      <c r="G4890" s="151" t="e">
        <f ca="1">_xll.BInterpol(cf!$A$2:$A$68,cf!$B$2:$B$68,params!B4890,"cubic")/100</f>
        <v>#NAME?</v>
      </c>
      <c r="H4890" s="199" t="e">
        <f t="shared" ca="1" si="616"/>
        <v>#NAME?</v>
      </c>
      <c r="I4890" s="152">
        <f t="shared" si="619"/>
        <v>0.27805043709373167</v>
      </c>
      <c r="J4890" s="152">
        <f t="shared" si="617"/>
        <v>4.8131575228427259E-5</v>
      </c>
      <c r="K4890" s="3" t="e">
        <f t="shared" ca="1" si="613"/>
        <v>#NAME?</v>
      </c>
      <c r="L4890" s="153" t="e">
        <f t="shared" ca="1" si="618"/>
        <v>#NAME?</v>
      </c>
      <c r="M4890" s="195" t="e">
        <f ca="1">_xll.BInterpol(cf!$A$2:$A$68,cf!$C$2:$C$68,params!B4890,"cubic")</f>
        <v>#NAME?</v>
      </c>
      <c r="N4890" s="195" t="e">
        <f ca="1">+_xll.BInterpol(#REF!,#REF!,params!B4890,"cubic")</f>
        <v>#NAME?</v>
      </c>
      <c r="O4890" s="153" t="e">
        <f t="shared" ca="1" si="614"/>
        <v>#NAME?</v>
      </c>
    </row>
    <row r="4891" spans="1:15">
      <c r="A4891">
        <v>4888</v>
      </c>
      <c r="B4891">
        <f t="shared" si="612"/>
        <v>19.552</v>
      </c>
      <c r="C4891" s="151" t="e">
        <f ca="1">+_xll.BInterpol(Boost!$R$6:$R$66,Boost!$AZ$6:$AZ$66,params!B4891,"cubic")</f>
        <v>#NAME?</v>
      </c>
      <c r="D4891" s="151" t="e">
        <f ca="1">+_xll.BInterpol(Boost!$R$6:$R$66,Boost!$AX$6:$AX$66,params!B4891,"cubic")</f>
        <v>#NAME?</v>
      </c>
      <c r="E4891" s="198" t="e">
        <f t="shared" ca="1" si="615"/>
        <v>#NAME?</v>
      </c>
      <c r="F4891" s="151" t="e">
        <f ca="1">+_xll.BInterpol(Boost!$R$6:$R$66,Boost!$AY$6:$AY$66,params!B4891,"cubic")</f>
        <v>#NAME?</v>
      </c>
      <c r="G4891" s="151" t="e">
        <f ca="1">_xll.BInterpol(cf!$A$2:$A$68,cf!$B$2:$B$68,params!B4891,"cubic")/100</f>
        <v>#NAME?</v>
      </c>
      <c r="H4891" s="199" t="e">
        <f t="shared" ca="1" si="616"/>
        <v>#NAME?</v>
      </c>
      <c r="I4891" s="152">
        <f t="shared" si="619"/>
        <v>0.27809856546029532</v>
      </c>
      <c r="J4891" s="152">
        <f t="shared" si="617"/>
        <v>4.8128366563648939E-5</v>
      </c>
      <c r="K4891" s="3" t="e">
        <f t="shared" ca="1" si="613"/>
        <v>#NAME?</v>
      </c>
      <c r="L4891" s="153" t="e">
        <f t="shared" ca="1" si="618"/>
        <v>#NAME?</v>
      </c>
      <c r="M4891" s="195" t="e">
        <f ca="1">_xll.BInterpol(cf!$A$2:$A$68,cf!$C$2:$C$68,params!B4891,"cubic")</f>
        <v>#NAME?</v>
      </c>
      <c r="N4891" s="195" t="e">
        <f ca="1">+_xll.BInterpol(#REF!,#REF!,params!B4891,"cubic")</f>
        <v>#NAME?</v>
      </c>
      <c r="O4891" s="153" t="e">
        <f t="shared" ca="1" si="614"/>
        <v>#NAME?</v>
      </c>
    </row>
    <row r="4892" spans="1:15">
      <c r="A4892">
        <v>4889</v>
      </c>
      <c r="B4892">
        <f t="shared" si="612"/>
        <v>19.556000000000001</v>
      </c>
      <c r="C4892" s="151" t="e">
        <f ca="1">+_xll.BInterpol(Boost!$R$6:$R$66,Boost!$AZ$6:$AZ$66,params!B4892,"cubic")</f>
        <v>#NAME?</v>
      </c>
      <c r="D4892" s="151" t="e">
        <f ca="1">+_xll.BInterpol(Boost!$R$6:$R$66,Boost!$AX$6:$AX$66,params!B4892,"cubic")</f>
        <v>#NAME?</v>
      </c>
      <c r="E4892" s="198" t="e">
        <f t="shared" ca="1" si="615"/>
        <v>#NAME?</v>
      </c>
      <c r="F4892" s="151" t="e">
        <f ca="1">+_xll.BInterpol(Boost!$R$6:$R$66,Boost!$AY$6:$AY$66,params!B4892,"cubic")</f>
        <v>#NAME?</v>
      </c>
      <c r="G4892" s="151" t="e">
        <f ca="1">_xll.BInterpol(cf!$A$2:$A$68,cf!$B$2:$B$68,params!B4892,"cubic")/100</f>
        <v>#NAME?</v>
      </c>
      <c r="H4892" s="199" t="e">
        <f t="shared" ca="1" si="616"/>
        <v>#NAME?</v>
      </c>
      <c r="I4892" s="152">
        <f t="shared" si="619"/>
        <v>0.27814669061840824</v>
      </c>
      <c r="J4892" s="152">
        <f t="shared" si="617"/>
        <v>4.8125158112921618E-5</v>
      </c>
      <c r="K4892" s="3" t="e">
        <f t="shared" ca="1" si="613"/>
        <v>#NAME?</v>
      </c>
      <c r="L4892" s="153" t="e">
        <f t="shared" ca="1" si="618"/>
        <v>#NAME?</v>
      </c>
      <c r="M4892" s="195" t="e">
        <f ca="1">_xll.BInterpol(cf!$A$2:$A$68,cf!$C$2:$C$68,params!B4892,"cubic")</f>
        <v>#NAME?</v>
      </c>
      <c r="N4892" s="195" t="e">
        <f ca="1">+_xll.BInterpol(#REF!,#REF!,params!B4892,"cubic")</f>
        <v>#NAME?</v>
      </c>
      <c r="O4892" s="153" t="e">
        <f t="shared" ca="1" si="614"/>
        <v>#NAME?</v>
      </c>
    </row>
    <row r="4893" spans="1:15">
      <c r="A4893">
        <v>4890</v>
      </c>
      <c r="B4893">
        <f t="shared" si="612"/>
        <v>19.559999999999999</v>
      </c>
      <c r="C4893" s="151" t="e">
        <f ca="1">+_xll.BInterpol(Boost!$R$6:$R$66,Boost!$AZ$6:$AZ$66,params!B4893,"cubic")</f>
        <v>#NAME?</v>
      </c>
      <c r="D4893" s="151" t="e">
        <f ca="1">+_xll.BInterpol(Boost!$R$6:$R$66,Boost!$AX$6:$AX$66,params!B4893,"cubic")</f>
        <v>#NAME?</v>
      </c>
      <c r="E4893" s="198" t="e">
        <f t="shared" ca="1" si="615"/>
        <v>#NAME?</v>
      </c>
      <c r="F4893" s="151" t="e">
        <f ca="1">+_xll.BInterpol(Boost!$R$6:$R$66,Boost!$AY$6:$AY$66,params!B4893,"cubic")</f>
        <v>#NAME?</v>
      </c>
      <c r="G4893" s="151" t="e">
        <f ca="1">_xll.BInterpol(cf!$A$2:$A$68,cf!$B$2:$B$68,params!B4893,"cubic")/100</f>
        <v>#NAME?</v>
      </c>
      <c r="H4893" s="199" t="e">
        <f t="shared" ca="1" si="616"/>
        <v>#NAME?</v>
      </c>
      <c r="I4893" s="152">
        <f t="shared" si="619"/>
        <v>0.27819481256828416</v>
      </c>
      <c r="J4893" s="152">
        <f t="shared" si="617"/>
        <v>4.8121949875912229E-5</v>
      </c>
      <c r="K4893" s="3" t="e">
        <f t="shared" ca="1" si="613"/>
        <v>#NAME?</v>
      </c>
      <c r="L4893" s="153" t="e">
        <f t="shared" ca="1" si="618"/>
        <v>#NAME?</v>
      </c>
      <c r="M4893" s="195" t="e">
        <f ca="1">_xll.BInterpol(cf!$A$2:$A$68,cf!$C$2:$C$68,params!B4893,"cubic")</f>
        <v>#NAME?</v>
      </c>
      <c r="N4893" s="195" t="e">
        <f ca="1">+_xll.BInterpol(#REF!,#REF!,params!B4893,"cubic")</f>
        <v>#NAME?</v>
      </c>
      <c r="O4893" s="153" t="e">
        <f t="shared" ca="1" si="614"/>
        <v>#NAME?</v>
      </c>
    </row>
    <row r="4894" spans="1:15">
      <c r="A4894">
        <v>4891</v>
      </c>
      <c r="B4894">
        <f t="shared" si="612"/>
        <v>19.564</v>
      </c>
      <c r="C4894" s="151" t="e">
        <f ca="1">+_xll.BInterpol(Boost!$R$6:$R$66,Boost!$AZ$6:$AZ$66,params!B4894,"cubic")</f>
        <v>#NAME?</v>
      </c>
      <c r="D4894" s="151" t="e">
        <f ca="1">+_xll.BInterpol(Boost!$R$6:$R$66,Boost!$AX$6:$AX$66,params!B4894,"cubic")</f>
        <v>#NAME?</v>
      </c>
      <c r="E4894" s="198" t="e">
        <f t="shared" ca="1" si="615"/>
        <v>#NAME?</v>
      </c>
      <c r="F4894" s="151" t="e">
        <f ca="1">+_xll.BInterpol(Boost!$R$6:$R$66,Boost!$AY$6:$AY$66,params!B4894,"cubic")</f>
        <v>#NAME?</v>
      </c>
      <c r="G4894" s="151" t="e">
        <f ca="1">_xll.BInterpol(cf!$A$2:$A$68,cf!$B$2:$B$68,params!B4894,"cubic")/100</f>
        <v>#NAME?</v>
      </c>
      <c r="H4894" s="199" t="e">
        <f t="shared" ca="1" si="616"/>
        <v>#NAME?</v>
      </c>
      <c r="I4894" s="152">
        <f t="shared" si="619"/>
        <v>0.27824293131013711</v>
      </c>
      <c r="J4894" s="152">
        <f t="shared" si="617"/>
        <v>4.8118741852953839E-5</v>
      </c>
      <c r="K4894" s="3" t="e">
        <f t="shared" ca="1" si="613"/>
        <v>#NAME?</v>
      </c>
      <c r="L4894" s="153" t="e">
        <f t="shared" ca="1" si="618"/>
        <v>#NAME?</v>
      </c>
      <c r="M4894" s="195" t="e">
        <f ca="1">_xll.BInterpol(cf!$A$2:$A$68,cf!$C$2:$C$68,params!B4894,"cubic")</f>
        <v>#NAME?</v>
      </c>
      <c r="N4894" s="195" t="e">
        <f ca="1">+_xll.BInterpol(#REF!,#REF!,params!B4894,"cubic")</f>
        <v>#NAME?</v>
      </c>
      <c r="O4894" s="153" t="e">
        <f t="shared" ca="1" si="614"/>
        <v>#NAME?</v>
      </c>
    </row>
    <row r="4895" spans="1:15">
      <c r="A4895">
        <v>4892</v>
      </c>
      <c r="B4895">
        <f t="shared" si="612"/>
        <v>19.568000000000001</v>
      </c>
      <c r="C4895" s="151" t="e">
        <f ca="1">+_xll.BInterpol(Boost!$R$6:$R$66,Boost!$AZ$6:$AZ$66,params!B4895,"cubic")</f>
        <v>#NAME?</v>
      </c>
      <c r="D4895" s="151" t="e">
        <f ca="1">+_xll.BInterpol(Boost!$R$6:$R$66,Boost!$AX$6:$AX$66,params!B4895,"cubic")</f>
        <v>#NAME?</v>
      </c>
      <c r="E4895" s="198" t="e">
        <f t="shared" ca="1" si="615"/>
        <v>#NAME?</v>
      </c>
      <c r="F4895" s="151" t="e">
        <f ca="1">+_xll.BInterpol(Boost!$R$6:$R$66,Boost!$AY$6:$AY$66,params!B4895,"cubic")</f>
        <v>#NAME?</v>
      </c>
      <c r="G4895" s="151" t="e">
        <f ca="1">_xll.BInterpol(cf!$A$2:$A$68,cf!$B$2:$B$68,params!B4895,"cubic")/100</f>
        <v>#NAME?</v>
      </c>
      <c r="H4895" s="199" t="e">
        <f t="shared" ca="1" si="616"/>
        <v>#NAME?</v>
      </c>
      <c r="I4895" s="152">
        <f t="shared" si="619"/>
        <v>0.27829104684418082</v>
      </c>
      <c r="J4895" s="152">
        <f t="shared" si="617"/>
        <v>4.8115534043713382E-5</v>
      </c>
      <c r="K4895" s="3" t="e">
        <f t="shared" ca="1" si="613"/>
        <v>#NAME?</v>
      </c>
      <c r="L4895" s="153" t="e">
        <f t="shared" ca="1" si="618"/>
        <v>#NAME?</v>
      </c>
      <c r="M4895" s="195" t="e">
        <f ca="1">_xll.BInterpol(cf!$A$2:$A$68,cf!$C$2:$C$68,params!B4895,"cubic")</f>
        <v>#NAME?</v>
      </c>
      <c r="N4895" s="195" t="e">
        <f ca="1">+_xll.BInterpol(#REF!,#REF!,params!B4895,"cubic")</f>
        <v>#NAME?</v>
      </c>
      <c r="O4895" s="153" t="e">
        <f t="shared" ca="1" si="614"/>
        <v>#NAME?</v>
      </c>
    </row>
    <row r="4896" spans="1:15">
      <c r="A4896">
        <v>4893</v>
      </c>
      <c r="B4896">
        <f t="shared" si="612"/>
        <v>19.571999999999999</v>
      </c>
      <c r="C4896" s="151" t="e">
        <f ca="1">+_xll.BInterpol(Boost!$R$6:$R$66,Boost!$AZ$6:$AZ$66,params!B4896,"cubic")</f>
        <v>#NAME?</v>
      </c>
      <c r="D4896" s="151" t="e">
        <f ca="1">+_xll.BInterpol(Boost!$R$6:$R$66,Boost!$AX$6:$AX$66,params!B4896,"cubic")</f>
        <v>#NAME?</v>
      </c>
      <c r="E4896" s="198" t="e">
        <f t="shared" ca="1" si="615"/>
        <v>#NAME?</v>
      </c>
      <c r="F4896" s="151" t="e">
        <f ca="1">+_xll.BInterpol(Boost!$R$6:$R$66,Boost!$AY$6:$AY$66,params!B4896,"cubic")</f>
        <v>#NAME?</v>
      </c>
      <c r="G4896" s="151" t="e">
        <f ca="1">_xll.BInterpol(cf!$A$2:$A$68,cf!$B$2:$B$68,params!B4896,"cubic")/100</f>
        <v>#NAME?</v>
      </c>
      <c r="H4896" s="199" t="e">
        <f t="shared" ca="1" si="616"/>
        <v>#NAME?</v>
      </c>
      <c r="I4896" s="152">
        <f t="shared" si="619"/>
        <v>0.27833915917062912</v>
      </c>
      <c r="J4896" s="152">
        <f t="shared" si="617"/>
        <v>4.8112326448301879E-5</v>
      </c>
      <c r="K4896" s="3" t="e">
        <f t="shared" ca="1" si="613"/>
        <v>#NAME?</v>
      </c>
      <c r="L4896" s="153" t="e">
        <f t="shared" ca="1" si="618"/>
        <v>#NAME?</v>
      </c>
      <c r="M4896" s="195" t="e">
        <f ca="1">_xll.BInterpol(cf!$A$2:$A$68,cf!$C$2:$C$68,params!B4896,"cubic")</f>
        <v>#NAME?</v>
      </c>
      <c r="N4896" s="195" t="e">
        <f ca="1">+_xll.BInterpol(#REF!,#REF!,params!B4896,"cubic")</f>
        <v>#NAME?</v>
      </c>
      <c r="O4896" s="153" t="e">
        <f t="shared" ca="1" si="614"/>
        <v>#NAME?</v>
      </c>
    </row>
    <row r="4897" spans="1:15">
      <c r="A4897">
        <v>4894</v>
      </c>
      <c r="B4897">
        <f t="shared" si="612"/>
        <v>19.576000000000001</v>
      </c>
      <c r="C4897" s="151" t="e">
        <f ca="1">+_xll.BInterpol(Boost!$R$6:$R$66,Boost!$AZ$6:$AZ$66,params!B4897,"cubic")</f>
        <v>#NAME?</v>
      </c>
      <c r="D4897" s="151" t="e">
        <f ca="1">+_xll.BInterpol(Boost!$R$6:$R$66,Boost!$AX$6:$AX$66,params!B4897,"cubic")</f>
        <v>#NAME?</v>
      </c>
      <c r="E4897" s="198" t="e">
        <f t="shared" ca="1" si="615"/>
        <v>#NAME?</v>
      </c>
      <c r="F4897" s="151" t="e">
        <f ca="1">+_xll.BInterpol(Boost!$R$6:$R$66,Boost!$AY$6:$AY$66,params!B4897,"cubic")</f>
        <v>#NAME?</v>
      </c>
      <c r="G4897" s="151" t="e">
        <f ca="1">_xll.BInterpol(cf!$A$2:$A$68,cf!$B$2:$B$68,params!B4897,"cubic")/100</f>
        <v>#NAME?</v>
      </c>
      <c r="H4897" s="199" t="e">
        <f t="shared" ca="1" si="616"/>
        <v>#NAME?</v>
      </c>
      <c r="I4897" s="152">
        <f t="shared" si="619"/>
        <v>0.27838726828969595</v>
      </c>
      <c r="J4897" s="152">
        <f t="shared" si="617"/>
        <v>4.8109119066830353E-5</v>
      </c>
      <c r="K4897" s="3" t="e">
        <f t="shared" ca="1" si="613"/>
        <v>#NAME?</v>
      </c>
      <c r="L4897" s="153" t="e">
        <f t="shared" ca="1" si="618"/>
        <v>#NAME?</v>
      </c>
      <c r="M4897" s="195" t="e">
        <f ca="1">_xll.BInterpol(cf!$A$2:$A$68,cf!$C$2:$C$68,params!B4897,"cubic")</f>
        <v>#NAME?</v>
      </c>
      <c r="N4897" s="195" t="e">
        <f ca="1">+_xll.BInterpol(#REF!,#REF!,params!B4897,"cubic")</f>
        <v>#NAME?</v>
      </c>
      <c r="O4897" s="153" t="e">
        <f t="shared" ca="1" si="614"/>
        <v>#NAME?</v>
      </c>
    </row>
    <row r="4898" spans="1:15">
      <c r="A4898">
        <v>4895</v>
      </c>
      <c r="B4898">
        <f t="shared" si="612"/>
        <v>19.579999999999998</v>
      </c>
      <c r="C4898" s="151" t="e">
        <f ca="1">+_xll.BInterpol(Boost!$R$6:$R$66,Boost!$AZ$6:$AZ$66,params!B4898,"cubic")</f>
        <v>#NAME?</v>
      </c>
      <c r="D4898" s="151" t="e">
        <f ca="1">+_xll.BInterpol(Boost!$R$6:$R$66,Boost!$AX$6:$AX$66,params!B4898,"cubic")</f>
        <v>#NAME?</v>
      </c>
      <c r="E4898" s="198" t="e">
        <f t="shared" ca="1" si="615"/>
        <v>#NAME?</v>
      </c>
      <c r="F4898" s="151" t="e">
        <f ca="1">+_xll.BInterpol(Boost!$R$6:$R$66,Boost!$AY$6:$AY$66,params!B4898,"cubic")</f>
        <v>#NAME?</v>
      </c>
      <c r="G4898" s="151" t="e">
        <f ca="1">_xll.BInterpol(cf!$A$2:$A$68,cf!$B$2:$B$68,params!B4898,"cubic")/100</f>
        <v>#NAME?</v>
      </c>
      <c r="H4898" s="199" t="e">
        <f t="shared" ca="1" si="616"/>
        <v>#NAME?</v>
      </c>
      <c r="I4898" s="152">
        <f t="shared" si="619"/>
        <v>0.27843537420159514</v>
      </c>
      <c r="J4898" s="152">
        <f t="shared" si="617"/>
        <v>4.8105911899187781E-5</v>
      </c>
      <c r="K4898" s="3" t="e">
        <f t="shared" ca="1" si="613"/>
        <v>#NAME?</v>
      </c>
      <c r="L4898" s="153" t="e">
        <f t="shared" ca="1" si="618"/>
        <v>#NAME?</v>
      </c>
      <c r="M4898" s="195" t="e">
        <f ca="1">_xll.BInterpol(cf!$A$2:$A$68,cf!$C$2:$C$68,params!B4898,"cubic")</f>
        <v>#NAME?</v>
      </c>
      <c r="N4898" s="195" t="e">
        <f ca="1">+_xll.BInterpol(#REF!,#REF!,params!B4898,"cubic")</f>
        <v>#NAME?</v>
      </c>
      <c r="O4898" s="153" t="e">
        <f t="shared" ca="1" si="614"/>
        <v>#NAME?</v>
      </c>
    </row>
    <row r="4899" spans="1:15">
      <c r="A4899">
        <v>4896</v>
      </c>
      <c r="B4899">
        <f t="shared" si="612"/>
        <v>19.584</v>
      </c>
      <c r="C4899" s="151" t="e">
        <f ca="1">+_xll.BInterpol(Boost!$R$6:$R$66,Boost!$AZ$6:$AZ$66,params!B4899,"cubic")</f>
        <v>#NAME?</v>
      </c>
      <c r="D4899" s="151" t="e">
        <f ca="1">+_xll.BInterpol(Boost!$R$6:$R$66,Boost!$AX$6:$AX$66,params!B4899,"cubic")</f>
        <v>#NAME?</v>
      </c>
      <c r="E4899" s="198" t="e">
        <f t="shared" ca="1" si="615"/>
        <v>#NAME?</v>
      </c>
      <c r="F4899" s="151" t="e">
        <f ca="1">+_xll.BInterpol(Boost!$R$6:$R$66,Boost!$AY$6:$AY$66,params!B4899,"cubic")</f>
        <v>#NAME?</v>
      </c>
      <c r="G4899" s="151" t="e">
        <f ca="1">_xll.BInterpol(cf!$A$2:$A$68,cf!$B$2:$B$68,params!B4899,"cubic")/100</f>
        <v>#NAME?</v>
      </c>
      <c r="H4899" s="199" t="e">
        <f t="shared" ca="1" si="616"/>
        <v>#NAME?</v>
      </c>
      <c r="I4899" s="152">
        <f t="shared" si="619"/>
        <v>0.27848347690654041</v>
      </c>
      <c r="J4899" s="152">
        <f t="shared" si="617"/>
        <v>4.8102704945263142E-5</v>
      </c>
      <c r="K4899" s="3" t="e">
        <f t="shared" ca="1" si="613"/>
        <v>#NAME?</v>
      </c>
      <c r="L4899" s="153" t="e">
        <f t="shared" ca="1" si="618"/>
        <v>#NAME?</v>
      </c>
      <c r="M4899" s="195" t="e">
        <f ca="1">_xll.BInterpol(cf!$A$2:$A$68,cf!$C$2:$C$68,params!B4899,"cubic")</f>
        <v>#NAME?</v>
      </c>
      <c r="N4899" s="195" t="e">
        <f ca="1">+_xll.BInterpol(#REF!,#REF!,params!B4899,"cubic")</f>
        <v>#NAME?</v>
      </c>
      <c r="O4899" s="153" t="e">
        <f t="shared" ca="1" si="614"/>
        <v>#NAME?</v>
      </c>
    </row>
    <row r="4900" spans="1:15">
      <c r="A4900">
        <v>4897</v>
      </c>
      <c r="B4900">
        <f t="shared" si="612"/>
        <v>19.588000000000001</v>
      </c>
      <c r="C4900" s="151" t="e">
        <f ca="1">+_xll.BInterpol(Boost!$R$6:$R$66,Boost!$AZ$6:$AZ$66,params!B4900,"cubic")</f>
        <v>#NAME?</v>
      </c>
      <c r="D4900" s="151" t="e">
        <f ca="1">+_xll.BInterpol(Boost!$R$6:$R$66,Boost!$AX$6:$AX$66,params!B4900,"cubic")</f>
        <v>#NAME?</v>
      </c>
      <c r="E4900" s="198" t="e">
        <f t="shared" ca="1" si="615"/>
        <v>#NAME?</v>
      </c>
      <c r="F4900" s="151" t="e">
        <f ca="1">+_xll.BInterpol(Boost!$R$6:$R$66,Boost!$AY$6:$AY$66,params!B4900,"cubic")</f>
        <v>#NAME?</v>
      </c>
      <c r="G4900" s="151" t="e">
        <f ca="1">_xll.BInterpol(cf!$A$2:$A$68,cf!$B$2:$B$68,params!B4900,"cubic")/100</f>
        <v>#NAME?</v>
      </c>
      <c r="H4900" s="199" t="e">
        <f t="shared" ca="1" si="616"/>
        <v>#NAME?</v>
      </c>
      <c r="I4900" s="152">
        <f t="shared" si="619"/>
        <v>0.27853157640474557</v>
      </c>
      <c r="J4900" s="152">
        <f t="shared" si="617"/>
        <v>4.8099498205167457E-5</v>
      </c>
      <c r="K4900" s="3" t="e">
        <f t="shared" ca="1" si="613"/>
        <v>#NAME?</v>
      </c>
      <c r="L4900" s="153" t="e">
        <f t="shared" ca="1" si="618"/>
        <v>#NAME?</v>
      </c>
      <c r="M4900" s="195" t="e">
        <f ca="1">_xll.BInterpol(cf!$A$2:$A$68,cf!$C$2:$C$68,params!B4900,"cubic")</f>
        <v>#NAME?</v>
      </c>
      <c r="N4900" s="195" t="e">
        <f ca="1">+_xll.BInterpol(#REF!,#REF!,params!B4900,"cubic")</f>
        <v>#NAME?</v>
      </c>
      <c r="O4900" s="153" t="e">
        <f t="shared" ca="1" si="614"/>
        <v>#NAME?</v>
      </c>
    </row>
    <row r="4901" spans="1:15">
      <c r="A4901">
        <v>4898</v>
      </c>
      <c r="B4901">
        <f t="shared" si="612"/>
        <v>19.591999999999999</v>
      </c>
      <c r="C4901" s="151" t="e">
        <f ca="1">+_xll.BInterpol(Boost!$R$6:$R$66,Boost!$AZ$6:$AZ$66,params!B4901,"cubic")</f>
        <v>#NAME?</v>
      </c>
      <c r="D4901" s="151" t="e">
        <f ca="1">+_xll.BInterpol(Boost!$R$6:$R$66,Boost!$AX$6:$AX$66,params!B4901,"cubic")</f>
        <v>#NAME?</v>
      </c>
      <c r="E4901" s="198" t="e">
        <f t="shared" ca="1" si="615"/>
        <v>#NAME?</v>
      </c>
      <c r="F4901" s="151" t="e">
        <f ca="1">+_xll.BInterpol(Boost!$R$6:$R$66,Boost!$AY$6:$AY$66,params!B4901,"cubic")</f>
        <v>#NAME?</v>
      </c>
      <c r="G4901" s="151" t="e">
        <f ca="1">_xll.BInterpol(cf!$A$2:$A$68,cf!$B$2:$B$68,params!B4901,"cubic")/100</f>
        <v>#NAME?</v>
      </c>
      <c r="H4901" s="199" t="e">
        <f t="shared" ca="1" si="616"/>
        <v>#NAME?</v>
      </c>
      <c r="I4901" s="152">
        <f t="shared" si="619"/>
        <v>0.27857967269642436</v>
      </c>
      <c r="J4901" s="152">
        <f t="shared" si="617"/>
        <v>4.8096291678789704E-5</v>
      </c>
      <c r="K4901" s="3" t="e">
        <f t="shared" ca="1" si="613"/>
        <v>#NAME?</v>
      </c>
      <c r="L4901" s="153" t="e">
        <f t="shared" ca="1" si="618"/>
        <v>#NAME?</v>
      </c>
      <c r="M4901" s="195" t="e">
        <f ca="1">_xll.BInterpol(cf!$A$2:$A$68,cf!$C$2:$C$68,params!B4901,"cubic")</f>
        <v>#NAME?</v>
      </c>
      <c r="N4901" s="195" t="e">
        <f ca="1">+_xll.BInterpol(#REF!,#REF!,params!B4901,"cubic")</f>
        <v>#NAME?</v>
      </c>
      <c r="O4901" s="153" t="e">
        <f t="shared" ca="1" si="614"/>
        <v>#NAME?</v>
      </c>
    </row>
    <row r="4902" spans="1:15">
      <c r="A4902">
        <v>4899</v>
      </c>
      <c r="B4902">
        <f t="shared" si="612"/>
        <v>19.596</v>
      </c>
      <c r="C4902" s="151" t="e">
        <f ca="1">+_xll.BInterpol(Boost!$R$6:$R$66,Boost!$AZ$6:$AZ$66,params!B4902,"cubic")</f>
        <v>#NAME?</v>
      </c>
      <c r="D4902" s="151" t="e">
        <f ca="1">+_xll.BInterpol(Boost!$R$6:$R$66,Boost!$AX$6:$AX$66,params!B4902,"cubic")</f>
        <v>#NAME?</v>
      </c>
      <c r="E4902" s="198" t="e">
        <f t="shared" ca="1" si="615"/>
        <v>#NAME?</v>
      </c>
      <c r="F4902" s="151" t="e">
        <f ca="1">+_xll.BInterpol(Boost!$R$6:$R$66,Boost!$AY$6:$AY$66,params!B4902,"cubic")</f>
        <v>#NAME?</v>
      </c>
      <c r="G4902" s="151" t="e">
        <f ca="1">_xll.BInterpol(cf!$A$2:$A$68,cf!$B$2:$B$68,params!B4902,"cubic")/100</f>
        <v>#NAME?</v>
      </c>
      <c r="H4902" s="199" t="e">
        <f t="shared" ca="1" si="616"/>
        <v>#NAME?</v>
      </c>
      <c r="I4902" s="152">
        <f t="shared" si="619"/>
        <v>0.2786277657817906</v>
      </c>
      <c r="J4902" s="152">
        <f t="shared" si="617"/>
        <v>4.8093085366240906E-5</v>
      </c>
      <c r="K4902" s="3" t="e">
        <f t="shared" ca="1" si="613"/>
        <v>#NAME?</v>
      </c>
      <c r="L4902" s="153" t="e">
        <f t="shared" ca="1" si="618"/>
        <v>#NAME?</v>
      </c>
      <c r="M4902" s="195" t="e">
        <f ca="1">_xll.BInterpol(cf!$A$2:$A$68,cf!$C$2:$C$68,params!B4902,"cubic")</f>
        <v>#NAME?</v>
      </c>
      <c r="N4902" s="195" t="e">
        <f ca="1">+_xll.BInterpol(#REF!,#REF!,params!B4902,"cubic")</f>
        <v>#NAME?</v>
      </c>
      <c r="O4902" s="153" t="e">
        <f t="shared" ca="1" si="614"/>
        <v>#NAME?</v>
      </c>
    </row>
    <row r="4903" spans="1:15">
      <c r="A4903">
        <v>4900</v>
      </c>
      <c r="B4903">
        <f t="shared" si="612"/>
        <v>19.600000000000001</v>
      </c>
      <c r="C4903" s="151" t="e">
        <f ca="1">+_xll.BInterpol(Boost!$R$6:$R$66,Boost!$AZ$6:$AZ$66,params!B4903,"cubic")</f>
        <v>#NAME?</v>
      </c>
      <c r="D4903" s="151" t="e">
        <f ca="1">+_xll.BInterpol(Boost!$R$6:$R$66,Boost!$AX$6:$AX$66,params!B4903,"cubic")</f>
        <v>#NAME?</v>
      </c>
      <c r="E4903" s="198" t="e">
        <f t="shared" ca="1" si="615"/>
        <v>#NAME?</v>
      </c>
      <c r="F4903" s="151" t="e">
        <f ca="1">+_xll.BInterpol(Boost!$R$6:$R$66,Boost!$AY$6:$AY$66,params!B4903,"cubic")</f>
        <v>#NAME?</v>
      </c>
      <c r="G4903" s="151" t="e">
        <f ca="1">_xll.BInterpol(cf!$A$2:$A$68,cf!$B$2:$B$68,params!B4903,"cubic")/100</f>
        <v>#NAME?</v>
      </c>
      <c r="H4903" s="199" t="e">
        <f t="shared" ca="1" si="616"/>
        <v>#NAME?</v>
      </c>
      <c r="I4903" s="152">
        <f t="shared" si="619"/>
        <v>0.27867585566105801</v>
      </c>
      <c r="J4903" s="152">
        <f t="shared" si="617"/>
        <v>4.8089879267410041E-5</v>
      </c>
      <c r="K4903" s="3" t="e">
        <f t="shared" ca="1" si="613"/>
        <v>#NAME?</v>
      </c>
      <c r="L4903" s="153" t="e">
        <f t="shared" ca="1" si="618"/>
        <v>#NAME?</v>
      </c>
      <c r="M4903" s="195" t="e">
        <f ca="1">_xll.BInterpol(cf!$A$2:$A$68,cf!$C$2:$C$68,params!B4903,"cubic")</f>
        <v>#NAME?</v>
      </c>
      <c r="N4903" s="195" t="e">
        <f ca="1">+_xll.BInterpol(#REF!,#REF!,params!B4903,"cubic")</f>
        <v>#NAME?</v>
      </c>
      <c r="O4903" s="153" t="e">
        <f t="shared" ca="1" si="614"/>
        <v>#NAME?</v>
      </c>
    </row>
    <row r="4904" spans="1:15">
      <c r="A4904">
        <v>4901</v>
      </c>
      <c r="B4904">
        <f t="shared" si="612"/>
        <v>19.603999999999999</v>
      </c>
      <c r="C4904" s="151" t="e">
        <f ca="1">+_xll.BInterpol(Boost!$R$6:$R$66,Boost!$AZ$6:$AZ$66,params!B4904,"cubic")</f>
        <v>#NAME?</v>
      </c>
      <c r="D4904" s="151" t="e">
        <f ca="1">+_xll.BInterpol(Boost!$R$6:$R$66,Boost!$AX$6:$AX$66,params!B4904,"cubic")</f>
        <v>#NAME?</v>
      </c>
      <c r="E4904" s="198" t="e">
        <f t="shared" ca="1" si="615"/>
        <v>#NAME?</v>
      </c>
      <c r="F4904" s="151" t="e">
        <f ca="1">+_xll.BInterpol(Boost!$R$6:$R$66,Boost!$AY$6:$AY$66,params!B4904,"cubic")</f>
        <v>#NAME?</v>
      </c>
      <c r="G4904" s="151" t="e">
        <f ca="1">_xll.BInterpol(cf!$A$2:$A$68,cf!$B$2:$B$68,params!B4904,"cubic")/100</f>
        <v>#NAME?</v>
      </c>
      <c r="H4904" s="199" t="e">
        <f t="shared" ca="1" si="616"/>
        <v>#NAME?</v>
      </c>
      <c r="I4904" s="152">
        <f t="shared" si="619"/>
        <v>0.27872394233444031</v>
      </c>
      <c r="J4904" s="152">
        <f t="shared" si="617"/>
        <v>4.8086673382297107E-5</v>
      </c>
      <c r="K4904" s="3" t="e">
        <f t="shared" ca="1" si="613"/>
        <v>#NAME?</v>
      </c>
      <c r="L4904" s="153" t="e">
        <f t="shared" ca="1" si="618"/>
        <v>#NAME?</v>
      </c>
      <c r="M4904" s="195" t="e">
        <f ca="1">_xll.BInterpol(cf!$A$2:$A$68,cf!$C$2:$C$68,params!B4904,"cubic")</f>
        <v>#NAME?</v>
      </c>
      <c r="N4904" s="195" t="e">
        <f ca="1">+_xll.BInterpol(#REF!,#REF!,params!B4904,"cubic")</f>
        <v>#NAME?</v>
      </c>
      <c r="O4904" s="153" t="e">
        <f t="shared" ca="1" si="614"/>
        <v>#NAME?</v>
      </c>
    </row>
    <row r="4905" spans="1:15">
      <c r="A4905">
        <v>4902</v>
      </c>
      <c r="B4905">
        <f t="shared" si="612"/>
        <v>19.608000000000001</v>
      </c>
      <c r="C4905" s="151" t="e">
        <f ca="1">+_xll.BInterpol(Boost!$R$6:$R$66,Boost!$AZ$6:$AZ$66,params!B4905,"cubic")</f>
        <v>#NAME?</v>
      </c>
      <c r="D4905" s="151" t="e">
        <f ca="1">+_xll.BInterpol(Boost!$R$6:$R$66,Boost!$AX$6:$AX$66,params!B4905,"cubic")</f>
        <v>#NAME?</v>
      </c>
      <c r="E4905" s="198" t="e">
        <f t="shared" ca="1" si="615"/>
        <v>#NAME?</v>
      </c>
      <c r="F4905" s="151" t="e">
        <f ca="1">+_xll.BInterpol(Boost!$R$6:$R$66,Boost!$AY$6:$AY$66,params!B4905,"cubic")</f>
        <v>#NAME?</v>
      </c>
      <c r="G4905" s="151" t="e">
        <f ca="1">_xll.BInterpol(cf!$A$2:$A$68,cf!$B$2:$B$68,params!B4905,"cubic")/100</f>
        <v>#NAME?</v>
      </c>
      <c r="H4905" s="199" t="e">
        <f t="shared" ca="1" si="616"/>
        <v>#NAME?</v>
      </c>
      <c r="I4905" s="152">
        <f t="shared" si="619"/>
        <v>0.27877202580215132</v>
      </c>
      <c r="J4905" s="152">
        <f t="shared" si="617"/>
        <v>4.8083467711013128E-5</v>
      </c>
      <c r="K4905" s="3" t="e">
        <f t="shared" ca="1" si="613"/>
        <v>#NAME?</v>
      </c>
      <c r="L4905" s="153" t="e">
        <f t="shared" ca="1" si="618"/>
        <v>#NAME?</v>
      </c>
      <c r="M4905" s="195" t="e">
        <f ca="1">_xll.BInterpol(cf!$A$2:$A$68,cf!$C$2:$C$68,params!B4905,"cubic")</f>
        <v>#NAME?</v>
      </c>
      <c r="N4905" s="195" t="e">
        <f ca="1">+_xll.BInterpol(#REF!,#REF!,params!B4905,"cubic")</f>
        <v>#NAME?</v>
      </c>
      <c r="O4905" s="153" t="e">
        <f t="shared" ca="1" si="614"/>
        <v>#NAME?</v>
      </c>
    </row>
    <row r="4906" spans="1:15">
      <c r="A4906">
        <v>4903</v>
      </c>
      <c r="B4906">
        <f t="shared" si="612"/>
        <v>19.611999999999998</v>
      </c>
      <c r="C4906" s="151" t="e">
        <f ca="1">+_xll.BInterpol(Boost!$R$6:$R$66,Boost!$AZ$6:$AZ$66,params!B4906,"cubic")</f>
        <v>#NAME?</v>
      </c>
      <c r="D4906" s="151" t="e">
        <f ca="1">+_xll.BInterpol(Boost!$R$6:$R$66,Boost!$AX$6:$AX$66,params!B4906,"cubic")</f>
        <v>#NAME?</v>
      </c>
      <c r="E4906" s="198" t="e">
        <f t="shared" ca="1" si="615"/>
        <v>#NAME?</v>
      </c>
      <c r="F4906" s="151" t="e">
        <f ca="1">+_xll.BInterpol(Boost!$R$6:$R$66,Boost!$AY$6:$AY$66,params!B4906,"cubic")</f>
        <v>#NAME?</v>
      </c>
      <c r="G4906" s="151" t="e">
        <f ca="1">_xll.BInterpol(cf!$A$2:$A$68,cf!$B$2:$B$68,params!B4906,"cubic")/100</f>
        <v>#NAME?</v>
      </c>
      <c r="H4906" s="199" t="e">
        <f t="shared" ca="1" si="616"/>
        <v>#NAME?</v>
      </c>
      <c r="I4906" s="152">
        <f t="shared" si="619"/>
        <v>0.27882010606440455</v>
      </c>
      <c r="J4906" s="152">
        <f t="shared" si="617"/>
        <v>4.8080262253225037E-5</v>
      </c>
      <c r="K4906" s="3" t="e">
        <f t="shared" ca="1" si="613"/>
        <v>#NAME?</v>
      </c>
      <c r="L4906" s="153" t="e">
        <f t="shared" ca="1" si="618"/>
        <v>#NAME?</v>
      </c>
      <c r="M4906" s="195" t="e">
        <f ca="1">_xll.BInterpol(cf!$A$2:$A$68,cf!$C$2:$C$68,params!B4906,"cubic")</f>
        <v>#NAME?</v>
      </c>
      <c r="N4906" s="195" t="e">
        <f ca="1">+_xll.BInterpol(#REF!,#REF!,params!B4906,"cubic")</f>
        <v>#NAME?</v>
      </c>
      <c r="O4906" s="153" t="e">
        <f t="shared" ca="1" si="614"/>
        <v>#NAME?</v>
      </c>
    </row>
    <row r="4907" spans="1:15">
      <c r="A4907">
        <v>4904</v>
      </c>
      <c r="B4907">
        <f t="shared" si="612"/>
        <v>19.616</v>
      </c>
      <c r="C4907" s="151" t="e">
        <f ca="1">+_xll.BInterpol(Boost!$R$6:$R$66,Boost!$AZ$6:$AZ$66,params!B4907,"cubic")</f>
        <v>#NAME?</v>
      </c>
      <c r="D4907" s="151" t="e">
        <f ca="1">+_xll.BInterpol(Boost!$R$6:$R$66,Boost!$AX$6:$AX$66,params!B4907,"cubic")</f>
        <v>#NAME?</v>
      </c>
      <c r="E4907" s="198" t="e">
        <f t="shared" ca="1" si="615"/>
        <v>#NAME?</v>
      </c>
      <c r="F4907" s="151" t="e">
        <f ca="1">+_xll.BInterpol(Boost!$R$6:$R$66,Boost!$AY$6:$AY$66,params!B4907,"cubic")</f>
        <v>#NAME?</v>
      </c>
      <c r="G4907" s="151" t="e">
        <f ca="1">_xll.BInterpol(cf!$A$2:$A$68,cf!$B$2:$B$68,params!B4907,"cubic")/100</f>
        <v>#NAME?</v>
      </c>
      <c r="H4907" s="199" t="e">
        <f t="shared" ca="1" si="616"/>
        <v>#NAME?</v>
      </c>
      <c r="I4907" s="152">
        <f t="shared" si="619"/>
        <v>0.27886818312141393</v>
      </c>
      <c r="J4907" s="152">
        <f t="shared" si="617"/>
        <v>4.8077057009376922E-5</v>
      </c>
      <c r="K4907" s="3" t="e">
        <f t="shared" ca="1" si="613"/>
        <v>#NAME?</v>
      </c>
      <c r="L4907" s="153" t="e">
        <f t="shared" ca="1" si="618"/>
        <v>#NAME?</v>
      </c>
      <c r="M4907" s="195" t="e">
        <f ca="1">_xll.BInterpol(cf!$A$2:$A$68,cf!$C$2:$C$68,params!B4907,"cubic")</f>
        <v>#NAME?</v>
      </c>
      <c r="N4907" s="195" t="e">
        <f ca="1">+_xll.BInterpol(#REF!,#REF!,params!B4907,"cubic")</f>
        <v>#NAME?</v>
      </c>
      <c r="O4907" s="153" t="e">
        <f t="shared" ca="1" si="614"/>
        <v>#NAME?</v>
      </c>
    </row>
    <row r="4908" spans="1:15">
      <c r="A4908">
        <v>4905</v>
      </c>
      <c r="B4908">
        <f t="shared" si="612"/>
        <v>19.62</v>
      </c>
      <c r="C4908" s="151" t="e">
        <f ca="1">+_xll.BInterpol(Boost!$R$6:$R$66,Boost!$AZ$6:$AZ$66,params!B4908,"cubic")</f>
        <v>#NAME?</v>
      </c>
      <c r="D4908" s="151" t="e">
        <f ca="1">+_xll.BInterpol(Boost!$R$6:$R$66,Boost!$AX$6:$AX$66,params!B4908,"cubic")</f>
        <v>#NAME?</v>
      </c>
      <c r="E4908" s="198" t="e">
        <f t="shared" ca="1" si="615"/>
        <v>#NAME?</v>
      </c>
      <c r="F4908" s="151" t="e">
        <f ca="1">+_xll.BInterpol(Boost!$R$6:$R$66,Boost!$AY$6:$AY$66,params!B4908,"cubic")</f>
        <v>#NAME?</v>
      </c>
      <c r="G4908" s="151" t="e">
        <f ca="1">_xll.BInterpol(cf!$A$2:$A$68,cf!$B$2:$B$68,params!B4908,"cubic")/100</f>
        <v>#NAME?</v>
      </c>
      <c r="H4908" s="199" t="e">
        <f t="shared" ca="1" si="616"/>
        <v>#NAME?</v>
      </c>
      <c r="I4908" s="152">
        <f t="shared" si="619"/>
        <v>0.27891625697339295</v>
      </c>
      <c r="J4908" s="152">
        <f t="shared" si="617"/>
        <v>4.8073851979024695E-5</v>
      </c>
      <c r="K4908" s="3" t="e">
        <f t="shared" ca="1" si="613"/>
        <v>#NAME?</v>
      </c>
      <c r="L4908" s="153" t="e">
        <f t="shared" ca="1" si="618"/>
        <v>#NAME?</v>
      </c>
      <c r="M4908" s="195" t="e">
        <f ca="1">_xll.BInterpol(cf!$A$2:$A$68,cf!$C$2:$C$68,params!B4908,"cubic")</f>
        <v>#NAME?</v>
      </c>
      <c r="N4908" s="195" t="e">
        <f ca="1">+_xll.BInterpol(#REF!,#REF!,params!B4908,"cubic")</f>
        <v>#NAME?</v>
      </c>
      <c r="O4908" s="153" t="e">
        <f t="shared" ca="1" si="614"/>
        <v>#NAME?</v>
      </c>
    </row>
    <row r="4909" spans="1:15">
      <c r="A4909">
        <v>4906</v>
      </c>
      <c r="B4909">
        <f t="shared" si="612"/>
        <v>19.623999999999999</v>
      </c>
      <c r="C4909" s="151" t="e">
        <f ca="1">+_xll.BInterpol(Boost!$R$6:$R$66,Boost!$AZ$6:$AZ$66,params!B4909,"cubic")</f>
        <v>#NAME?</v>
      </c>
      <c r="D4909" s="151" t="e">
        <f ca="1">+_xll.BInterpol(Boost!$R$6:$R$66,Boost!$AX$6:$AX$66,params!B4909,"cubic")</f>
        <v>#NAME?</v>
      </c>
      <c r="E4909" s="198" t="e">
        <f t="shared" ca="1" si="615"/>
        <v>#NAME?</v>
      </c>
      <c r="F4909" s="151" t="e">
        <f ca="1">+_xll.BInterpol(Boost!$R$6:$R$66,Boost!$AY$6:$AY$66,params!B4909,"cubic")</f>
        <v>#NAME?</v>
      </c>
      <c r="G4909" s="151" t="e">
        <f ca="1">_xll.BInterpol(cf!$A$2:$A$68,cf!$B$2:$B$68,params!B4909,"cubic")/100</f>
        <v>#NAME?</v>
      </c>
      <c r="H4909" s="199" t="e">
        <f t="shared" ca="1" si="616"/>
        <v>#NAME?</v>
      </c>
      <c r="I4909" s="152">
        <f t="shared" si="619"/>
        <v>0.27896432762055534</v>
      </c>
      <c r="J4909" s="152">
        <f t="shared" si="617"/>
        <v>4.8070647162390401E-5</v>
      </c>
      <c r="K4909" s="3" t="e">
        <f t="shared" ca="1" si="613"/>
        <v>#NAME?</v>
      </c>
      <c r="L4909" s="153" t="e">
        <f t="shared" ca="1" si="618"/>
        <v>#NAME?</v>
      </c>
      <c r="M4909" s="195" t="e">
        <f ca="1">_xll.BInterpol(cf!$A$2:$A$68,cf!$C$2:$C$68,params!B4909,"cubic")</f>
        <v>#NAME?</v>
      </c>
      <c r="N4909" s="195" t="e">
        <f ca="1">+_xll.BInterpol(#REF!,#REF!,params!B4909,"cubic")</f>
        <v>#NAME?</v>
      </c>
      <c r="O4909" s="153" t="e">
        <f t="shared" ca="1" si="614"/>
        <v>#NAME?</v>
      </c>
    </row>
    <row r="4910" spans="1:15">
      <c r="A4910">
        <v>4907</v>
      </c>
      <c r="B4910">
        <f t="shared" si="612"/>
        <v>19.628</v>
      </c>
      <c r="C4910" s="151" t="e">
        <f ca="1">+_xll.BInterpol(Boost!$R$6:$R$66,Boost!$AZ$6:$AZ$66,params!B4910,"cubic")</f>
        <v>#NAME?</v>
      </c>
      <c r="D4910" s="151" t="e">
        <f ca="1">+_xll.BInterpol(Boost!$R$6:$R$66,Boost!$AX$6:$AX$66,params!B4910,"cubic")</f>
        <v>#NAME?</v>
      </c>
      <c r="E4910" s="198" t="e">
        <f t="shared" ca="1" si="615"/>
        <v>#NAME?</v>
      </c>
      <c r="F4910" s="151" t="e">
        <f ca="1">+_xll.BInterpol(Boost!$R$6:$R$66,Boost!$AY$6:$AY$66,params!B4910,"cubic")</f>
        <v>#NAME?</v>
      </c>
      <c r="G4910" s="151" t="e">
        <f ca="1">_xll.BInterpol(cf!$A$2:$A$68,cf!$B$2:$B$68,params!B4910,"cubic")/100</f>
        <v>#NAME?</v>
      </c>
      <c r="H4910" s="199" t="e">
        <f t="shared" ca="1" si="616"/>
        <v>#NAME?</v>
      </c>
      <c r="I4910" s="152">
        <f t="shared" si="619"/>
        <v>0.27901239506311482</v>
      </c>
      <c r="J4910" s="152">
        <f t="shared" si="617"/>
        <v>4.8067442559474038E-5</v>
      </c>
      <c r="K4910" s="3" t="e">
        <f t="shared" ca="1" si="613"/>
        <v>#NAME?</v>
      </c>
      <c r="L4910" s="153" t="e">
        <f t="shared" ca="1" si="618"/>
        <v>#NAME?</v>
      </c>
      <c r="M4910" s="195" t="e">
        <f ca="1">_xll.BInterpol(cf!$A$2:$A$68,cf!$C$2:$C$68,params!B4910,"cubic")</f>
        <v>#NAME?</v>
      </c>
      <c r="N4910" s="195" t="e">
        <f ca="1">+_xll.BInterpol(#REF!,#REF!,params!B4910,"cubic")</f>
        <v>#NAME?</v>
      </c>
      <c r="O4910" s="153" t="e">
        <f t="shared" ca="1" si="614"/>
        <v>#NAME?</v>
      </c>
    </row>
    <row r="4911" spans="1:15">
      <c r="A4911">
        <v>4908</v>
      </c>
      <c r="B4911">
        <f t="shared" si="612"/>
        <v>19.632000000000001</v>
      </c>
      <c r="C4911" s="151" t="e">
        <f ca="1">+_xll.BInterpol(Boost!$R$6:$R$66,Boost!$AZ$6:$AZ$66,params!B4911,"cubic")</f>
        <v>#NAME?</v>
      </c>
      <c r="D4911" s="151" t="e">
        <f ca="1">+_xll.BInterpol(Boost!$R$6:$R$66,Boost!$AX$6:$AX$66,params!B4911,"cubic")</f>
        <v>#NAME?</v>
      </c>
      <c r="E4911" s="198" t="e">
        <f t="shared" ca="1" si="615"/>
        <v>#NAME?</v>
      </c>
      <c r="F4911" s="151" t="e">
        <f ca="1">+_xll.BInterpol(Boost!$R$6:$R$66,Boost!$AY$6:$AY$66,params!B4911,"cubic")</f>
        <v>#NAME?</v>
      </c>
      <c r="G4911" s="151" t="e">
        <f ca="1">_xll.BInterpol(cf!$A$2:$A$68,cf!$B$2:$B$68,params!B4911,"cubic")/100</f>
        <v>#NAME?</v>
      </c>
      <c r="H4911" s="199" t="e">
        <f t="shared" ca="1" si="616"/>
        <v>#NAME?</v>
      </c>
      <c r="I4911" s="152">
        <f t="shared" si="619"/>
        <v>0.27906045930128487</v>
      </c>
      <c r="J4911" s="152">
        <f t="shared" si="617"/>
        <v>4.8064238170053564E-5</v>
      </c>
      <c r="K4911" s="3" t="e">
        <f t="shared" ca="1" si="613"/>
        <v>#NAME?</v>
      </c>
      <c r="L4911" s="153" t="e">
        <f t="shared" ca="1" si="618"/>
        <v>#NAME?</v>
      </c>
      <c r="M4911" s="195" t="e">
        <f ca="1">_xll.BInterpol(cf!$A$2:$A$68,cf!$C$2:$C$68,params!B4911,"cubic")</f>
        <v>#NAME?</v>
      </c>
      <c r="N4911" s="195" t="e">
        <f ca="1">+_xll.BInterpol(#REF!,#REF!,params!B4911,"cubic")</f>
        <v>#NAME?</v>
      </c>
      <c r="O4911" s="153" t="e">
        <f t="shared" ca="1" si="614"/>
        <v>#NAME?</v>
      </c>
    </row>
    <row r="4912" spans="1:15">
      <c r="A4912">
        <v>4909</v>
      </c>
      <c r="B4912">
        <f t="shared" si="612"/>
        <v>19.635999999999999</v>
      </c>
      <c r="C4912" s="151" t="e">
        <f ca="1">+_xll.BInterpol(Boost!$R$6:$R$66,Boost!$AZ$6:$AZ$66,params!B4912,"cubic")</f>
        <v>#NAME?</v>
      </c>
      <c r="D4912" s="151" t="e">
        <f ca="1">+_xll.BInterpol(Boost!$R$6:$R$66,Boost!$AX$6:$AX$66,params!B4912,"cubic")</f>
        <v>#NAME?</v>
      </c>
      <c r="E4912" s="198" t="e">
        <f t="shared" ca="1" si="615"/>
        <v>#NAME?</v>
      </c>
      <c r="F4912" s="151" t="e">
        <f ca="1">+_xll.BInterpol(Boost!$R$6:$R$66,Boost!$AY$6:$AY$66,params!B4912,"cubic")</f>
        <v>#NAME?</v>
      </c>
      <c r="G4912" s="151" t="e">
        <f ca="1">_xll.BInterpol(cf!$A$2:$A$68,cf!$B$2:$B$68,params!B4912,"cubic")/100</f>
        <v>#NAME?</v>
      </c>
      <c r="H4912" s="199" t="e">
        <f t="shared" ca="1" si="616"/>
        <v>#NAME?</v>
      </c>
      <c r="I4912" s="152">
        <f t="shared" si="619"/>
        <v>0.27910852033527922</v>
      </c>
      <c r="J4912" s="152">
        <f t="shared" si="617"/>
        <v>4.8061033994351021E-5</v>
      </c>
      <c r="K4912" s="3" t="e">
        <f t="shared" ca="1" si="613"/>
        <v>#NAME?</v>
      </c>
      <c r="L4912" s="153" t="e">
        <f t="shared" ca="1" si="618"/>
        <v>#NAME?</v>
      </c>
      <c r="M4912" s="195" t="e">
        <f ca="1">_xll.BInterpol(cf!$A$2:$A$68,cf!$C$2:$C$68,params!B4912,"cubic")</f>
        <v>#NAME?</v>
      </c>
      <c r="N4912" s="195" t="e">
        <f ca="1">+_xll.BInterpol(#REF!,#REF!,params!B4912,"cubic")</f>
        <v>#NAME?</v>
      </c>
      <c r="O4912" s="153" t="e">
        <f t="shared" ca="1" si="614"/>
        <v>#NAME?</v>
      </c>
    </row>
    <row r="4913" spans="1:15">
      <c r="A4913">
        <v>4910</v>
      </c>
      <c r="B4913">
        <f t="shared" si="612"/>
        <v>19.64</v>
      </c>
      <c r="C4913" s="151" t="e">
        <f ca="1">+_xll.BInterpol(Boost!$R$6:$R$66,Boost!$AZ$6:$AZ$66,params!B4913,"cubic")</f>
        <v>#NAME?</v>
      </c>
      <c r="D4913" s="151" t="e">
        <f ca="1">+_xll.BInterpol(Boost!$R$6:$R$66,Boost!$AX$6:$AX$66,params!B4913,"cubic")</f>
        <v>#NAME?</v>
      </c>
      <c r="E4913" s="198" t="e">
        <f t="shared" ca="1" si="615"/>
        <v>#NAME?</v>
      </c>
      <c r="F4913" s="151" t="e">
        <f ca="1">+_xll.BInterpol(Boost!$R$6:$R$66,Boost!$AY$6:$AY$66,params!B4913,"cubic")</f>
        <v>#NAME?</v>
      </c>
      <c r="G4913" s="151" t="e">
        <f ca="1">_xll.BInterpol(cf!$A$2:$A$68,cf!$B$2:$B$68,params!B4913,"cubic")/100</f>
        <v>#NAME?</v>
      </c>
      <c r="H4913" s="199" t="e">
        <f t="shared" ca="1" si="616"/>
        <v>#NAME?</v>
      </c>
      <c r="I4913" s="152">
        <f t="shared" si="619"/>
        <v>0.27915657816531136</v>
      </c>
      <c r="J4913" s="152">
        <f t="shared" si="617"/>
        <v>4.8057830032144366E-5</v>
      </c>
      <c r="K4913" s="3" t="e">
        <f t="shared" ca="1" si="613"/>
        <v>#NAME?</v>
      </c>
      <c r="L4913" s="153" t="e">
        <f t="shared" ca="1" si="618"/>
        <v>#NAME?</v>
      </c>
      <c r="M4913" s="195" t="e">
        <f ca="1">_xll.BInterpol(cf!$A$2:$A$68,cf!$C$2:$C$68,params!B4913,"cubic")</f>
        <v>#NAME?</v>
      </c>
      <c r="N4913" s="195" t="e">
        <f ca="1">+_xll.BInterpol(#REF!,#REF!,params!B4913,"cubic")</f>
        <v>#NAME?</v>
      </c>
      <c r="O4913" s="153" t="e">
        <f t="shared" ca="1" si="614"/>
        <v>#NAME?</v>
      </c>
    </row>
    <row r="4914" spans="1:15">
      <c r="A4914">
        <v>4911</v>
      </c>
      <c r="B4914">
        <f t="shared" si="612"/>
        <v>19.643999999999998</v>
      </c>
      <c r="C4914" s="151" t="e">
        <f ca="1">+_xll.BInterpol(Boost!$R$6:$R$66,Boost!$AZ$6:$AZ$66,params!B4914,"cubic")</f>
        <v>#NAME?</v>
      </c>
      <c r="D4914" s="151" t="e">
        <f ca="1">+_xll.BInterpol(Boost!$R$6:$R$66,Boost!$AX$6:$AX$66,params!B4914,"cubic")</f>
        <v>#NAME?</v>
      </c>
      <c r="E4914" s="198" t="e">
        <f t="shared" ca="1" si="615"/>
        <v>#NAME?</v>
      </c>
      <c r="F4914" s="151" t="e">
        <f ca="1">+_xll.BInterpol(Boost!$R$6:$R$66,Boost!$AY$6:$AY$66,params!B4914,"cubic")</f>
        <v>#NAME?</v>
      </c>
      <c r="G4914" s="151" t="e">
        <f ca="1">_xll.BInterpol(cf!$A$2:$A$68,cf!$B$2:$B$68,params!B4914,"cubic")/100</f>
        <v>#NAME?</v>
      </c>
      <c r="H4914" s="199" t="e">
        <f t="shared" ca="1" si="616"/>
        <v>#NAME?</v>
      </c>
      <c r="I4914" s="152">
        <f t="shared" si="619"/>
        <v>0.27920463279159491</v>
      </c>
      <c r="J4914" s="152">
        <f t="shared" si="617"/>
        <v>4.8054626283544621E-5</v>
      </c>
      <c r="K4914" s="3" t="e">
        <f t="shared" ca="1" si="613"/>
        <v>#NAME?</v>
      </c>
      <c r="L4914" s="153" t="e">
        <f t="shared" ca="1" si="618"/>
        <v>#NAME?</v>
      </c>
      <c r="M4914" s="195" t="e">
        <f ca="1">_xll.BInterpol(cf!$A$2:$A$68,cf!$C$2:$C$68,params!B4914,"cubic")</f>
        <v>#NAME?</v>
      </c>
      <c r="N4914" s="195" t="e">
        <f ca="1">+_xll.BInterpol(#REF!,#REF!,params!B4914,"cubic")</f>
        <v>#NAME?</v>
      </c>
      <c r="O4914" s="153" t="e">
        <f t="shared" ca="1" si="614"/>
        <v>#NAME?</v>
      </c>
    </row>
    <row r="4915" spans="1:15">
      <c r="A4915">
        <v>4912</v>
      </c>
      <c r="B4915">
        <f t="shared" si="612"/>
        <v>19.648</v>
      </c>
      <c r="C4915" s="151" t="e">
        <f ca="1">+_xll.BInterpol(Boost!$R$6:$R$66,Boost!$AZ$6:$AZ$66,params!B4915,"cubic")</f>
        <v>#NAME?</v>
      </c>
      <c r="D4915" s="151" t="e">
        <f ca="1">+_xll.BInterpol(Boost!$R$6:$R$66,Boost!$AX$6:$AX$66,params!B4915,"cubic")</f>
        <v>#NAME?</v>
      </c>
      <c r="E4915" s="198" t="e">
        <f t="shared" ca="1" si="615"/>
        <v>#NAME?</v>
      </c>
      <c r="F4915" s="151" t="e">
        <f ca="1">+_xll.BInterpol(Boost!$R$6:$R$66,Boost!$AY$6:$AY$66,params!B4915,"cubic")</f>
        <v>#NAME?</v>
      </c>
      <c r="G4915" s="151" t="e">
        <f ca="1">_xll.BInterpol(cf!$A$2:$A$68,cf!$B$2:$B$68,params!B4915,"cubic")/100</f>
        <v>#NAME?</v>
      </c>
      <c r="H4915" s="199" t="e">
        <f t="shared" ca="1" si="616"/>
        <v>#NAME?</v>
      </c>
      <c r="I4915" s="152">
        <f t="shared" si="619"/>
        <v>0.27925268421434368</v>
      </c>
      <c r="J4915" s="152">
        <f t="shared" si="617"/>
        <v>4.8051422748773831E-5</v>
      </c>
      <c r="K4915" s="3" t="e">
        <f t="shared" ca="1" si="613"/>
        <v>#NAME?</v>
      </c>
      <c r="L4915" s="153" t="e">
        <f t="shared" ca="1" si="618"/>
        <v>#NAME?</v>
      </c>
      <c r="M4915" s="195" t="e">
        <f ca="1">_xll.BInterpol(cf!$A$2:$A$68,cf!$C$2:$C$68,params!B4915,"cubic")</f>
        <v>#NAME?</v>
      </c>
      <c r="N4915" s="195" t="e">
        <f ca="1">+_xll.BInterpol(#REF!,#REF!,params!B4915,"cubic")</f>
        <v>#NAME?</v>
      </c>
      <c r="O4915" s="153" t="e">
        <f t="shared" ca="1" si="614"/>
        <v>#NAME?</v>
      </c>
    </row>
    <row r="4916" spans="1:15">
      <c r="A4916">
        <v>4913</v>
      </c>
      <c r="B4916">
        <f t="shared" si="612"/>
        <v>19.652000000000001</v>
      </c>
      <c r="C4916" s="151" t="e">
        <f ca="1">+_xll.BInterpol(Boost!$R$6:$R$66,Boost!$AZ$6:$AZ$66,params!B4916,"cubic")</f>
        <v>#NAME?</v>
      </c>
      <c r="D4916" s="151" t="e">
        <f ca="1">+_xll.BInterpol(Boost!$R$6:$R$66,Boost!$AX$6:$AX$66,params!B4916,"cubic")</f>
        <v>#NAME?</v>
      </c>
      <c r="E4916" s="198" t="e">
        <f t="shared" ca="1" si="615"/>
        <v>#NAME?</v>
      </c>
      <c r="F4916" s="151" t="e">
        <f ca="1">+_xll.BInterpol(Boost!$R$6:$R$66,Boost!$AY$6:$AY$66,params!B4916,"cubic")</f>
        <v>#NAME?</v>
      </c>
      <c r="G4916" s="151" t="e">
        <f ca="1">_xll.BInterpol(cf!$A$2:$A$68,cf!$B$2:$B$68,params!B4916,"cubic")/100</f>
        <v>#NAME?</v>
      </c>
      <c r="H4916" s="199" t="e">
        <f t="shared" ca="1" si="616"/>
        <v>#NAME?</v>
      </c>
      <c r="I4916" s="152">
        <f t="shared" si="619"/>
        <v>0.27930073243377096</v>
      </c>
      <c r="J4916" s="152">
        <f t="shared" si="617"/>
        <v>4.8048219427276884E-5</v>
      </c>
      <c r="K4916" s="3" t="e">
        <f t="shared" ca="1" si="613"/>
        <v>#NAME?</v>
      </c>
      <c r="L4916" s="153" t="e">
        <f t="shared" ca="1" si="618"/>
        <v>#NAME?</v>
      </c>
      <c r="M4916" s="195" t="e">
        <f ca="1">_xll.BInterpol(cf!$A$2:$A$68,cf!$C$2:$C$68,params!B4916,"cubic")</f>
        <v>#NAME?</v>
      </c>
      <c r="N4916" s="195" t="e">
        <f ca="1">+_xll.BInterpol(#REF!,#REF!,params!B4916,"cubic")</f>
        <v>#NAME?</v>
      </c>
      <c r="O4916" s="153" t="e">
        <f t="shared" ca="1" si="614"/>
        <v>#NAME?</v>
      </c>
    </row>
    <row r="4917" spans="1:15">
      <c r="A4917">
        <v>4914</v>
      </c>
      <c r="B4917">
        <f t="shared" si="612"/>
        <v>19.655999999999999</v>
      </c>
      <c r="C4917" s="151" t="e">
        <f ca="1">+_xll.BInterpol(Boost!$R$6:$R$66,Boost!$AZ$6:$AZ$66,params!B4917,"cubic")</f>
        <v>#NAME?</v>
      </c>
      <c r="D4917" s="151" t="e">
        <f ca="1">+_xll.BInterpol(Boost!$R$6:$R$66,Boost!$AX$6:$AX$66,params!B4917,"cubic")</f>
        <v>#NAME?</v>
      </c>
      <c r="E4917" s="198" t="e">
        <f t="shared" ca="1" si="615"/>
        <v>#NAME?</v>
      </c>
      <c r="F4917" s="151" t="e">
        <f ca="1">+_xll.BInterpol(Boost!$R$6:$R$66,Boost!$AY$6:$AY$66,params!B4917,"cubic")</f>
        <v>#NAME?</v>
      </c>
      <c r="G4917" s="151" t="e">
        <f ca="1">_xll.BInterpol(cf!$A$2:$A$68,cf!$B$2:$B$68,params!B4917,"cubic")/100</f>
        <v>#NAME?</v>
      </c>
      <c r="H4917" s="199" t="e">
        <f t="shared" ca="1" si="616"/>
        <v>#NAME?</v>
      </c>
      <c r="I4917" s="152">
        <f t="shared" si="619"/>
        <v>0.27934877745009035</v>
      </c>
      <c r="J4917" s="152">
        <f t="shared" si="617"/>
        <v>4.8045016319386846E-5</v>
      </c>
      <c r="K4917" s="3" t="e">
        <f t="shared" ca="1" si="613"/>
        <v>#NAME?</v>
      </c>
      <c r="L4917" s="153" t="e">
        <f t="shared" ca="1" si="618"/>
        <v>#NAME?</v>
      </c>
      <c r="M4917" s="195" t="e">
        <f ca="1">_xll.BInterpol(cf!$A$2:$A$68,cf!$C$2:$C$68,params!B4917,"cubic")</f>
        <v>#NAME?</v>
      </c>
      <c r="N4917" s="195" t="e">
        <f ca="1">+_xll.BInterpol(#REF!,#REF!,params!B4917,"cubic")</f>
        <v>#NAME?</v>
      </c>
      <c r="O4917" s="153" t="e">
        <f t="shared" ca="1" si="614"/>
        <v>#NAME?</v>
      </c>
    </row>
    <row r="4918" spans="1:15">
      <c r="A4918">
        <v>4915</v>
      </c>
      <c r="B4918">
        <f t="shared" si="612"/>
        <v>19.66</v>
      </c>
      <c r="C4918" s="151" t="e">
        <f ca="1">+_xll.BInterpol(Boost!$R$6:$R$66,Boost!$AZ$6:$AZ$66,params!B4918,"cubic")</f>
        <v>#NAME?</v>
      </c>
      <c r="D4918" s="151" t="e">
        <f ca="1">+_xll.BInterpol(Boost!$R$6:$R$66,Boost!$AX$6:$AX$66,params!B4918,"cubic")</f>
        <v>#NAME?</v>
      </c>
      <c r="E4918" s="198" t="e">
        <f t="shared" ca="1" si="615"/>
        <v>#NAME?</v>
      </c>
      <c r="F4918" s="151" t="e">
        <f ca="1">+_xll.BInterpol(Boost!$R$6:$R$66,Boost!$AY$6:$AY$66,params!B4918,"cubic")</f>
        <v>#NAME?</v>
      </c>
      <c r="G4918" s="151" t="e">
        <f ca="1">_xll.BInterpol(cf!$A$2:$A$68,cf!$B$2:$B$68,params!B4918,"cubic")/100</f>
        <v>#NAME?</v>
      </c>
      <c r="H4918" s="199" t="e">
        <f t="shared" ca="1" si="616"/>
        <v>#NAME?</v>
      </c>
      <c r="I4918" s="152">
        <f t="shared" si="619"/>
        <v>0.27939681926351545</v>
      </c>
      <c r="J4918" s="152">
        <f t="shared" si="617"/>
        <v>4.8041813425103719E-5</v>
      </c>
      <c r="K4918" s="3" t="e">
        <f t="shared" ca="1" si="613"/>
        <v>#NAME?</v>
      </c>
      <c r="L4918" s="153" t="e">
        <f t="shared" ca="1" si="618"/>
        <v>#NAME?</v>
      </c>
      <c r="M4918" s="195" t="e">
        <f ca="1">_xll.BInterpol(cf!$A$2:$A$68,cf!$C$2:$C$68,params!B4918,"cubic")</f>
        <v>#NAME?</v>
      </c>
      <c r="N4918" s="195" t="e">
        <f ca="1">+_xll.BInterpol(#REF!,#REF!,params!B4918,"cubic")</f>
        <v>#NAME?</v>
      </c>
      <c r="O4918" s="153" t="e">
        <f t="shared" ca="1" si="614"/>
        <v>#NAME?</v>
      </c>
    </row>
    <row r="4919" spans="1:15">
      <c r="A4919">
        <v>4916</v>
      </c>
      <c r="B4919">
        <f t="shared" si="612"/>
        <v>19.664000000000001</v>
      </c>
      <c r="C4919" s="151" t="e">
        <f ca="1">+_xll.BInterpol(Boost!$R$6:$R$66,Boost!$AZ$6:$AZ$66,params!B4919,"cubic")</f>
        <v>#NAME?</v>
      </c>
      <c r="D4919" s="151" t="e">
        <f ca="1">+_xll.BInterpol(Boost!$R$6:$R$66,Boost!$AX$6:$AX$66,params!B4919,"cubic")</f>
        <v>#NAME?</v>
      </c>
      <c r="E4919" s="198" t="e">
        <f t="shared" ca="1" si="615"/>
        <v>#NAME?</v>
      </c>
      <c r="F4919" s="151" t="e">
        <f ca="1">+_xll.BInterpol(Boost!$R$6:$R$66,Boost!$AY$6:$AY$66,params!B4919,"cubic")</f>
        <v>#NAME?</v>
      </c>
      <c r="G4919" s="151" t="e">
        <f ca="1">_xll.BInterpol(cf!$A$2:$A$68,cf!$B$2:$B$68,params!B4919,"cubic")/100</f>
        <v>#NAME?</v>
      </c>
      <c r="H4919" s="199" t="e">
        <f t="shared" ca="1" si="616"/>
        <v>#NAME?</v>
      </c>
      <c r="I4919" s="152">
        <f t="shared" si="619"/>
        <v>0.27944485787425977</v>
      </c>
      <c r="J4919" s="152">
        <f t="shared" si="617"/>
        <v>4.8038610744316479E-5</v>
      </c>
      <c r="K4919" s="3" t="e">
        <f t="shared" ca="1" si="613"/>
        <v>#NAME?</v>
      </c>
      <c r="L4919" s="153" t="e">
        <f t="shared" ca="1" si="618"/>
        <v>#NAME?</v>
      </c>
      <c r="M4919" s="195" t="e">
        <f ca="1">_xll.BInterpol(cf!$A$2:$A$68,cf!$C$2:$C$68,params!B4919,"cubic")</f>
        <v>#NAME?</v>
      </c>
      <c r="N4919" s="195" t="e">
        <f ca="1">+_xll.BInterpol(#REF!,#REF!,params!B4919,"cubic")</f>
        <v>#NAME?</v>
      </c>
      <c r="O4919" s="153" t="e">
        <f t="shared" ca="1" si="614"/>
        <v>#NAME?</v>
      </c>
    </row>
    <row r="4920" spans="1:15">
      <c r="A4920">
        <v>4917</v>
      </c>
      <c r="B4920">
        <f t="shared" si="612"/>
        <v>19.667999999999999</v>
      </c>
      <c r="C4920" s="151" t="e">
        <f ca="1">+_xll.BInterpol(Boost!$R$6:$R$66,Boost!$AZ$6:$AZ$66,params!B4920,"cubic")</f>
        <v>#NAME?</v>
      </c>
      <c r="D4920" s="151" t="e">
        <f ca="1">+_xll.BInterpol(Boost!$R$6:$R$66,Boost!$AX$6:$AX$66,params!B4920,"cubic")</f>
        <v>#NAME?</v>
      </c>
      <c r="E4920" s="198" t="e">
        <f t="shared" ca="1" si="615"/>
        <v>#NAME?</v>
      </c>
      <c r="F4920" s="151" t="e">
        <f ca="1">+_xll.BInterpol(Boost!$R$6:$R$66,Boost!$AY$6:$AY$66,params!B4920,"cubic")</f>
        <v>#NAME?</v>
      </c>
      <c r="G4920" s="151" t="e">
        <f ca="1">_xll.BInterpol(cf!$A$2:$A$68,cf!$B$2:$B$68,params!B4920,"cubic")/100</f>
        <v>#NAME?</v>
      </c>
      <c r="H4920" s="199" t="e">
        <f t="shared" ca="1" si="616"/>
        <v>#NAME?</v>
      </c>
      <c r="I4920" s="152">
        <f t="shared" si="619"/>
        <v>0.27949289328253668</v>
      </c>
      <c r="J4920" s="152">
        <f t="shared" si="617"/>
        <v>4.8035408276914104E-5</v>
      </c>
      <c r="K4920" s="3" t="e">
        <f t="shared" ca="1" si="613"/>
        <v>#NAME?</v>
      </c>
      <c r="L4920" s="153" t="e">
        <f t="shared" ca="1" si="618"/>
        <v>#NAME?</v>
      </c>
      <c r="M4920" s="195" t="e">
        <f ca="1">_xll.BInterpol(cf!$A$2:$A$68,cf!$C$2:$C$68,params!B4920,"cubic")</f>
        <v>#NAME?</v>
      </c>
      <c r="N4920" s="195" t="e">
        <f ca="1">+_xll.BInterpol(#REF!,#REF!,params!B4920,"cubic")</f>
        <v>#NAME?</v>
      </c>
      <c r="O4920" s="153" t="e">
        <f t="shared" ca="1" si="614"/>
        <v>#NAME?</v>
      </c>
    </row>
    <row r="4921" spans="1:15">
      <c r="A4921">
        <v>4918</v>
      </c>
      <c r="B4921">
        <f t="shared" si="612"/>
        <v>19.672000000000001</v>
      </c>
      <c r="C4921" s="151" t="e">
        <f ca="1">+_xll.BInterpol(Boost!$R$6:$R$66,Boost!$AZ$6:$AZ$66,params!B4921,"cubic")</f>
        <v>#NAME?</v>
      </c>
      <c r="D4921" s="151" t="e">
        <f ca="1">+_xll.BInterpol(Boost!$R$6:$R$66,Boost!$AX$6:$AX$66,params!B4921,"cubic")</f>
        <v>#NAME?</v>
      </c>
      <c r="E4921" s="198" t="e">
        <f t="shared" ca="1" si="615"/>
        <v>#NAME?</v>
      </c>
      <c r="F4921" s="151" t="e">
        <f ca="1">+_xll.BInterpol(Boost!$R$6:$R$66,Boost!$AY$6:$AY$66,params!B4921,"cubic")</f>
        <v>#NAME?</v>
      </c>
      <c r="G4921" s="151" t="e">
        <f ca="1">_xll.BInterpol(cf!$A$2:$A$68,cf!$B$2:$B$68,params!B4921,"cubic")/100</f>
        <v>#NAME?</v>
      </c>
      <c r="H4921" s="199" t="e">
        <f t="shared" ca="1" si="616"/>
        <v>#NAME?</v>
      </c>
      <c r="I4921" s="152">
        <f t="shared" si="619"/>
        <v>0.27954092548855991</v>
      </c>
      <c r="J4921" s="152">
        <f t="shared" si="617"/>
        <v>4.8032206023229662E-5</v>
      </c>
      <c r="K4921" s="3" t="e">
        <f t="shared" ca="1" si="613"/>
        <v>#NAME?</v>
      </c>
      <c r="L4921" s="153" t="e">
        <f t="shared" ca="1" si="618"/>
        <v>#NAME?</v>
      </c>
      <c r="M4921" s="195" t="e">
        <f ca="1">_xll.BInterpol(cf!$A$2:$A$68,cf!$C$2:$C$68,params!B4921,"cubic")</f>
        <v>#NAME?</v>
      </c>
      <c r="N4921" s="195" t="e">
        <f ca="1">+_xll.BInterpol(#REF!,#REF!,params!B4921,"cubic")</f>
        <v>#NAME?</v>
      </c>
      <c r="O4921" s="153" t="e">
        <f t="shared" ca="1" si="614"/>
        <v>#NAME?</v>
      </c>
    </row>
    <row r="4922" spans="1:15">
      <c r="A4922">
        <v>4919</v>
      </c>
      <c r="B4922">
        <f t="shared" si="612"/>
        <v>19.675999999999998</v>
      </c>
      <c r="C4922" s="151" t="e">
        <f ca="1">+_xll.BInterpol(Boost!$R$6:$R$66,Boost!$AZ$6:$AZ$66,params!B4922,"cubic")</f>
        <v>#NAME?</v>
      </c>
      <c r="D4922" s="151" t="e">
        <f ca="1">+_xll.BInterpol(Boost!$R$6:$R$66,Boost!$AX$6:$AX$66,params!B4922,"cubic")</f>
        <v>#NAME?</v>
      </c>
      <c r="E4922" s="198" t="e">
        <f t="shared" ca="1" si="615"/>
        <v>#NAME?</v>
      </c>
      <c r="F4922" s="151" t="e">
        <f ca="1">+_xll.BInterpol(Boost!$R$6:$R$66,Boost!$AY$6:$AY$66,params!B4922,"cubic")</f>
        <v>#NAME?</v>
      </c>
      <c r="G4922" s="151" t="e">
        <f ca="1">_xll.BInterpol(cf!$A$2:$A$68,cf!$B$2:$B$68,params!B4922,"cubic")/100</f>
        <v>#NAME?</v>
      </c>
      <c r="H4922" s="199" t="e">
        <f t="shared" ca="1" si="616"/>
        <v>#NAME?</v>
      </c>
      <c r="I4922" s="152">
        <f t="shared" si="619"/>
        <v>0.27958895449254273</v>
      </c>
      <c r="J4922" s="152">
        <f t="shared" si="617"/>
        <v>4.8029003982819063E-5</v>
      </c>
      <c r="K4922" s="3" t="e">
        <f t="shared" ca="1" si="613"/>
        <v>#NAME?</v>
      </c>
      <c r="L4922" s="153" t="e">
        <f t="shared" ca="1" si="618"/>
        <v>#NAME?</v>
      </c>
      <c r="M4922" s="195" t="e">
        <f ca="1">_xll.BInterpol(cf!$A$2:$A$68,cf!$C$2:$C$68,params!B4922,"cubic")</f>
        <v>#NAME?</v>
      </c>
      <c r="N4922" s="195" t="e">
        <f ca="1">+_xll.BInterpol(#REF!,#REF!,params!B4922,"cubic")</f>
        <v>#NAME?</v>
      </c>
      <c r="O4922" s="153" t="e">
        <f t="shared" ca="1" si="614"/>
        <v>#NAME?</v>
      </c>
    </row>
    <row r="4923" spans="1:15">
      <c r="A4923">
        <v>4920</v>
      </c>
      <c r="B4923">
        <f t="shared" si="612"/>
        <v>19.68</v>
      </c>
      <c r="C4923" s="151" t="e">
        <f ca="1">+_xll.BInterpol(Boost!$R$6:$R$66,Boost!$AZ$6:$AZ$66,params!B4923,"cubic")</f>
        <v>#NAME?</v>
      </c>
      <c r="D4923" s="151" t="e">
        <f ca="1">+_xll.BInterpol(Boost!$R$6:$R$66,Boost!$AX$6:$AX$66,params!B4923,"cubic")</f>
        <v>#NAME?</v>
      </c>
      <c r="E4923" s="198" t="e">
        <f t="shared" ca="1" si="615"/>
        <v>#NAME?</v>
      </c>
      <c r="F4923" s="151" t="e">
        <f ca="1">+_xll.BInterpol(Boost!$R$6:$R$66,Boost!$AY$6:$AY$66,params!B4923,"cubic")</f>
        <v>#NAME?</v>
      </c>
      <c r="G4923" s="151" t="e">
        <f ca="1">_xll.BInterpol(cf!$A$2:$A$68,cf!$B$2:$B$68,params!B4923,"cubic")/100</f>
        <v>#NAME?</v>
      </c>
      <c r="H4923" s="199" t="e">
        <f t="shared" ca="1" si="616"/>
        <v>#NAME?</v>
      </c>
      <c r="I4923" s="152">
        <f t="shared" si="619"/>
        <v>0.27963698029469863</v>
      </c>
      <c r="J4923" s="152">
        <f t="shared" si="617"/>
        <v>4.8025802155904351E-5</v>
      </c>
      <c r="K4923" s="3" t="e">
        <f t="shared" ca="1" si="613"/>
        <v>#NAME?</v>
      </c>
      <c r="L4923" s="153" t="e">
        <f t="shared" ca="1" si="618"/>
        <v>#NAME?</v>
      </c>
      <c r="M4923" s="195" t="e">
        <f ca="1">_xll.BInterpol(cf!$A$2:$A$68,cf!$C$2:$C$68,params!B4923,"cubic")</f>
        <v>#NAME?</v>
      </c>
      <c r="N4923" s="195" t="e">
        <f ca="1">+_xll.BInterpol(#REF!,#REF!,params!B4923,"cubic")</f>
        <v>#NAME?</v>
      </c>
      <c r="O4923" s="153" t="e">
        <f t="shared" ca="1" si="614"/>
        <v>#NAME?</v>
      </c>
    </row>
    <row r="4924" spans="1:15">
      <c r="A4924">
        <v>4921</v>
      </c>
      <c r="B4924">
        <f t="shared" si="612"/>
        <v>19.684000000000001</v>
      </c>
      <c r="C4924" s="151" t="e">
        <f ca="1">+_xll.BInterpol(Boost!$R$6:$R$66,Boost!$AZ$6:$AZ$66,params!B4924,"cubic")</f>
        <v>#NAME?</v>
      </c>
      <c r="D4924" s="151" t="e">
        <f ca="1">+_xll.BInterpol(Boost!$R$6:$R$66,Boost!$AX$6:$AX$66,params!B4924,"cubic")</f>
        <v>#NAME?</v>
      </c>
      <c r="E4924" s="198" t="e">
        <f t="shared" ca="1" si="615"/>
        <v>#NAME?</v>
      </c>
      <c r="F4924" s="151" t="e">
        <f ca="1">+_xll.BInterpol(Boost!$R$6:$R$66,Boost!$AY$6:$AY$66,params!B4924,"cubic")</f>
        <v>#NAME?</v>
      </c>
      <c r="G4924" s="151" t="e">
        <f ca="1">_xll.BInterpol(cf!$A$2:$A$68,cf!$B$2:$B$68,params!B4924,"cubic")/100</f>
        <v>#NAME?</v>
      </c>
      <c r="H4924" s="199" t="e">
        <f t="shared" ca="1" si="616"/>
        <v>#NAME?</v>
      </c>
      <c r="I4924" s="152">
        <f t="shared" si="619"/>
        <v>0.27968500289524123</v>
      </c>
      <c r="J4924" s="152">
        <f t="shared" si="617"/>
        <v>4.802260054259655E-5</v>
      </c>
      <c r="K4924" s="3" t="e">
        <f t="shared" ca="1" si="613"/>
        <v>#NAME?</v>
      </c>
      <c r="L4924" s="153" t="e">
        <f t="shared" ca="1" si="618"/>
        <v>#NAME?</v>
      </c>
      <c r="M4924" s="195" t="e">
        <f ca="1">_xll.BInterpol(cf!$A$2:$A$68,cf!$C$2:$C$68,params!B4924,"cubic")</f>
        <v>#NAME?</v>
      </c>
      <c r="N4924" s="195" t="e">
        <f ca="1">+_xll.BInterpol(#REF!,#REF!,params!B4924,"cubic")</f>
        <v>#NAME?</v>
      </c>
      <c r="O4924" s="153" t="e">
        <f t="shared" ca="1" si="614"/>
        <v>#NAME?</v>
      </c>
    </row>
    <row r="4925" spans="1:15">
      <c r="A4925">
        <v>4922</v>
      </c>
      <c r="B4925">
        <f t="shared" si="612"/>
        <v>19.687999999999999</v>
      </c>
      <c r="C4925" s="151" t="e">
        <f ca="1">+_xll.BInterpol(Boost!$R$6:$R$66,Boost!$AZ$6:$AZ$66,params!B4925,"cubic")</f>
        <v>#NAME?</v>
      </c>
      <c r="D4925" s="151" t="e">
        <f ca="1">+_xll.BInterpol(Boost!$R$6:$R$66,Boost!$AX$6:$AX$66,params!B4925,"cubic")</f>
        <v>#NAME?</v>
      </c>
      <c r="E4925" s="198" t="e">
        <f t="shared" ca="1" si="615"/>
        <v>#NAME?</v>
      </c>
      <c r="F4925" s="151" t="e">
        <f ca="1">+_xll.BInterpol(Boost!$R$6:$R$66,Boost!$AY$6:$AY$66,params!B4925,"cubic")</f>
        <v>#NAME?</v>
      </c>
      <c r="G4925" s="151" t="e">
        <f ca="1">_xll.BInterpol(cf!$A$2:$A$68,cf!$B$2:$B$68,params!B4925,"cubic")/100</f>
        <v>#NAME?</v>
      </c>
      <c r="H4925" s="199" t="e">
        <f t="shared" ca="1" si="616"/>
        <v>#NAME?</v>
      </c>
      <c r="I4925" s="152">
        <f t="shared" si="619"/>
        <v>0.27973302229438379</v>
      </c>
      <c r="J4925" s="152">
        <f t="shared" si="617"/>
        <v>4.8019399142562591E-5</v>
      </c>
      <c r="K4925" s="3" t="e">
        <f t="shared" ca="1" si="613"/>
        <v>#NAME?</v>
      </c>
      <c r="L4925" s="153" t="e">
        <f t="shared" ca="1" si="618"/>
        <v>#NAME?</v>
      </c>
      <c r="M4925" s="195" t="e">
        <f ca="1">_xll.BInterpol(cf!$A$2:$A$68,cf!$C$2:$C$68,params!B4925,"cubic")</f>
        <v>#NAME?</v>
      </c>
      <c r="N4925" s="195" t="e">
        <f ca="1">+_xll.BInterpol(#REF!,#REF!,params!B4925,"cubic")</f>
        <v>#NAME?</v>
      </c>
      <c r="O4925" s="153" t="e">
        <f t="shared" ca="1" si="614"/>
        <v>#NAME?</v>
      </c>
    </row>
    <row r="4926" spans="1:15">
      <c r="A4926">
        <v>4923</v>
      </c>
      <c r="B4926">
        <f t="shared" si="612"/>
        <v>19.692</v>
      </c>
      <c r="C4926" s="151" t="e">
        <f ca="1">+_xll.BInterpol(Boost!$R$6:$R$66,Boost!$AZ$6:$AZ$66,params!B4926,"cubic")</f>
        <v>#NAME?</v>
      </c>
      <c r="D4926" s="151" t="e">
        <f ca="1">+_xll.BInterpol(Boost!$R$6:$R$66,Boost!$AX$6:$AX$66,params!B4926,"cubic")</f>
        <v>#NAME?</v>
      </c>
      <c r="E4926" s="198" t="e">
        <f t="shared" ca="1" si="615"/>
        <v>#NAME?</v>
      </c>
      <c r="F4926" s="151" t="e">
        <f ca="1">+_xll.BInterpol(Boost!$R$6:$R$66,Boost!$AY$6:$AY$66,params!B4926,"cubic")</f>
        <v>#NAME?</v>
      </c>
      <c r="G4926" s="151" t="e">
        <f ca="1">_xll.BInterpol(cf!$A$2:$A$68,cf!$B$2:$B$68,params!B4926,"cubic")/100</f>
        <v>#NAME?</v>
      </c>
      <c r="H4926" s="199" t="e">
        <f t="shared" ca="1" si="616"/>
        <v>#NAME?</v>
      </c>
      <c r="I4926" s="152">
        <f t="shared" si="619"/>
        <v>0.27978103849233982</v>
      </c>
      <c r="J4926" s="152">
        <f t="shared" si="617"/>
        <v>4.801619795602452E-5</v>
      </c>
      <c r="K4926" s="3" t="e">
        <f t="shared" ca="1" si="613"/>
        <v>#NAME?</v>
      </c>
      <c r="L4926" s="153" t="e">
        <f t="shared" ca="1" si="618"/>
        <v>#NAME?</v>
      </c>
      <c r="M4926" s="195" t="e">
        <f ca="1">_xll.BInterpol(cf!$A$2:$A$68,cf!$C$2:$C$68,params!B4926,"cubic")</f>
        <v>#NAME?</v>
      </c>
      <c r="N4926" s="195" t="e">
        <f ca="1">+_xll.BInterpol(#REF!,#REF!,params!B4926,"cubic")</f>
        <v>#NAME?</v>
      </c>
      <c r="O4926" s="153" t="e">
        <f t="shared" ca="1" si="614"/>
        <v>#NAME?</v>
      </c>
    </row>
    <row r="4927" spans="1:15">
      <c r="A4927">
        <v>4924</v>
      </c>
      <c r="B4927">
        <f t="shared" si="612"/>
        <v>19.696000000000002</v>
      </c>
      <c r="C4927" s="151" t="e">
        <f ca="1">+_xll.BInterpol(Boost!$R$6:$R$66,Boost!$AZ$6:$AZ$66,params!B4927,"cubic")</f>
        <v>#NAME?</v>
      </c>
      <c r="D4927" s="151" t="e">
        <f ca="1">+_xll.BInterpol(Boost!$R$6:$R$66,Boost!$AX$6:$AX$66,params!B4927,"cubic")</f>
        <v>#NAME?</v>
      </c>
      <c r="E4927" s="198" t="e">
        <f t="shared" ca="1" si="615"/>
        <v>#NAME?</v>
      </c>
      <c r="F4927" s="151" t="e">
        <f ca="1">+_xll.BInterpol(Boost!$R$6:$R$66,Boost!$AY$6:$AY$66,params!B4927,"cubic")</f>
        <v>#NAME?</v>
      </c>
      <c r="G4927" s="151" t="e">
        <f ca="1">_xll.BInterpol(cf!$A$2:$A$68,cf!$B$2:$B$68,params!B4927,"cubic")/100</f>
        <v>#NAME?</v>
      </c>
      <c r="H4927" s="199" t="e">
        <f t="shared" ca="1" si="616"/>
        <v>#NAME?</v>
      </c>
      <c r="I4927" s="152">
        <f t="shared" si="619"/>
        <v>0.27982905148932258</v>
      </c>
      <c r="J4927" s="152">
        <f t="shared" si="617"/>
        <v>4.8012996982760292E-5</v>
      </c>
      <c r="K4927" s="3" t="e">
        <f t="shared" ca="1" si="613"/>
        <v>#NAME?</v>
      </c>
      <c r="L4927" s="153" t="e">
        <f t="shared" ca="1" si="618"/>
        <v>#NAME?</v>
      </c>
      <c r="M4927" s="195" t="e">
        <f ca="1">_xll.BInterpol(cf!$A$2:$A$68,cf!$C$2:$C$68,params!B4927,"cubic")</f>
        <v>#NAME?</v>
      </c>
      <c r="N4927" s="195" t="e">
        <f ca="1">+_xll.BInterpol(#REF!,#REF!,params!B4927,"cubic")</f>
        <v>#NAME?</v>
      </c>
      <c r="O4927" s="153" t="e">
        <f t="shared" ca="1" si="614"/>
        <v>#NAME?</v>
      </c>
    </row>
    <row r="4928" spans="1:15">
      <c r="A4928">
        <v>4925</v>
      </c>
      <c r="B4928">
        <f t="shared" si="612"/>
        <v>19.7</v>
      </c>
      <c r="C4928" s="151" t="e">
        <f ca="1">+_xll.BInterpol(Boost!$R$6:$R$66,Boost!$AZ$6:$AZ$66,params!B4928,"cubic")</f>
        <v>#NAME?</v>
      </c>
      <c r="D4928" s="151" t="e">
        <f ca="1">+_xll.BInterpol(Boost!$R$6:$R$66,Boost!$AX$6:$AX$66,params!B4928,"cubic")</f>
        <v>#NAME?</v>
      </c>
      <c r="E4928" s="198" t="e">
        <f t="shared" ca="1" si="615"/>
        <v>#NAME?</v>
      </c>
      <c r="F4928" s="151" t="e">
        <f ca="1">+_xll.BInterpol(Boost!$R$6:$R$66,Boost!$AY$6:$AY$66,params!B4928,"cubic")</f>
        <v>#NAME?</v>
      </c>
      <c r="G4928" s="151" t="e">
        <f ca="1">_xll.BInterpol(cf!$A$2:$A$68,cf!$B$2:$B$68,params!B4928,"cubic")/100</f>
        <v>#NAME?</v>
      </c>
      <c r="H4928" s="199" t="e">
        <f t="shared" ca="1" si="616"/>
        <v>#NAME?</v>
      </c>
      <c r="I4928" s="152">
        <f t="shared" si="619"/>
        <v>0.27987706128554568</v>
      </c>
      <c r="J4928" s="152">
        <f t="shared" si="617"/>
        <v>4.8009796223102974E-5</v>
      </c>
      <c r="K4928" s="3" t="e">
        <f t="shared" ca="1" si="613"/>
        <v>#NAME?</v>
      </c>
      <c r="L4928" s="153" t="e">
        <f t="shared" ca="1" si="618"/>
        <v>#NAME?</v>
      </c>
      <c r="M4928" s="195" t="e">
        <f ca="1">_xll.BInterpol(cf!$A$2:$A$68,cf!$C$2:$C$68,params!B4928,"cubic")</f>
        <v>#NAME?</v>
      </c>
      <c r="N4928" s="195" t="e">
        <f ca="1">+_xll.BInterpol(#REF!,#REF!,params!B4928,"cubic")</f>
        <v>#NAME?</v>
      </c>
      <c r="O4928" s="153" t="e">
        <f t="shared" ca="1" si="614"/>
        <v>#NAME?</v>
      </c>
    </row>
    <row r="4929" spans="1:15">
      <c r="A4929">
        <v>4926</v>
      </c>
      <c r="B4929">
        <f t="shared" si="612"/>
        <v>19.704000000000001</v>
      </c>
      <c r="C4929" s="151" t="e">
        <f ca="1">+_xll.BInterpol(Boost!$R$6:$R$66,Boost!$AZ$6:$AZ$66,params!B4929,"cubic")</f>
        <v>#NAME?</v>
      </c>
      <c r="D4929" s="151" t="e">
        <f ca="1">+_xll.BInterpol(Boost!$R$6:$R$66,Boost!$AX$6:$AX$66,params!B4929,"cubic")</f>
        <v>#NAME?</v>
      </c>
      <c r="E4929" s="198" t="e">
        <f t="shared" ca="1" si="615"/>
        <v>#NAME?</v>
      </c>
      <c r="F4929" s="151" t="e">
        <f ca="1">+_xll.BInterpol(Boost!$R$6:$R$66,Boost!$AY$6:$AY$66,params!B4929,"cubic")</f>
        <v>#NAME?</v>
      </c>
      <c r="G4929" s="151" t="e">
        <f ca="1">_xll.BInterpol(cf!$A$2:$A$68,cf!$B$2:$B$68,params!B4929,"cubic")/100</f>
        <v>#NAME?</v>
      </c>
      <c r="H4929" s="199" t="e">
        <f t="shared" ca="1" si="616"/>
        <v>#NAME?</v>
      </c>
      <c r="I4929" s="152">
        <f t="shared" si="619"/>
        <v>0.27992506788122229</v>
      </c>
      <c r="J4929" s="152">
        <f t="shared" si="617"/>
        <v>4.8006595676608477E-5</v>
      </c>
      <c r="K4929" s="3" t="e">
        <f t="shared" ca="1" si="613"/>
        <v>#NAME?</v>
      </c>
      <c r="L4929" s="153" t="e">
        <f t="shared" ca="1" si="618"/>
        <v>#NAME?</v>
      </c>
      <c r="M4929" s="195" t="e">
        <f ca="1">_xll.BInterpol(cf!$A$2:$A$68,cf!$C$2:$C$68,params!B4929,"cubic")</f>
        <v>#NAME?</v>
      </c>
      <c r="N4929" s="195" t="e">
        <f ca="1">+_xll.BInterpol(#REF!,#REF!,params!B4929,"cubic")</f>
        <v>#NAME?</v>
      </c>
      <c r="O4929" s="153" t="e">
        <f t="shared" ca="1" si="614"/>
        <v>#NAME?</v>
      </c>
    </row>
    <row r="4930" spans="1:15">
      <c r="A4930">
        <v>4927</v>
      </c>
      <c r="B4930">
        <f t="shared" si="612"/>
        <v>19.707999999999998</v>
      </c>
      <c r="C4930" s="151" t="e">
        <f ca="1">+_xll.BInterpol(Boost!$R$6:$R$66,Boost!$AZ$6:$AZ$66,params!B4930,"cubic")</f>
        <v>#NAME?</v>
      </c>
      <c r="D4930" s="151" t="e">
        <f ca="1">+_xll.BInterpol(Boost!$R$6:$R$66,Boost!$AX$6:$AX$66,params!B4930,"cubic")</f>
        <v>#NAME?</v>
      </c>
      <c r="E4930" s="198" t="e">
        <f t="shared" ca="1" si="615"/>
        <v>#NAME?</v>
      </c>
      <c r="F4930" s="151" t="e">
        <f ca="1">+_xll.BInterpol(Boost!$R$6:$R$66,Boost!$AY$6:$AY$66,params!B4930,"cubic")</f>
        <v>#NAME?</v>
      </c>
      <c r="G4930" s="151" t="e">
        <f ca="1">_xll.BInterpol(cf!$A$2:$A$68,cf!$B$2:$B$68,params!B4930,"cubic")/100</f>
        <v>#NAME?</v>
      </c>
      <c r="H4930" s="199" t="e">
        <f t="shared" ca="1" si="616"/>
        <v>#NAME?</v>
      </c>
      <c r="I4930" s="152">
        <f t="shared" si="619"/>
        <v>0.2799730712765659</v>
      </c>
      <c r="J4930" s="152">
        <f t="shared" si="617"/>
        <v>4.8003395343609867E-5</v>
      </c>
      <c r="K4930" s="3" t="e">
        <f t="shared" ca="1" si="613"/>
        <v>#NAME?</v>
      </c>
      <c r="L4930" s="153" t="e">
        <f t="shared" ca="1" si="618"/>
        <v>#NAME?</v>
      </c>
      <c r="M4930" s="195" t="e">
        <f ca="1">_xll.BInterpol(cf!$A$2:$A$68,cf!$C$2:$C$68,params!B4930,"cubic")</f>
        <v>#NAME?</v>
      </c>
      <c r="N4930" s="195" t="e">
        <f ca="1">+_xll.BInterpol(#REF!,#REF!,params!B4930,"cubic")</f>
        <v>#NAME?</v>
      </c>
      <c r="O4930" s="153" t="e">
        <f t="shared" ca="1" si="614"/>
        <v>#NAME?</v>
      </c>
    </row>
    <row r="4931" spans="1:15">
      <c r="A4931">
        <v>4928</v>
      </c>
      <c r="B4931">
        <f t="shared" si="612"/>
        <v>19.712</v>
      </c>
      <c r="C4931" s="151" t="e">
        <f ca="1">+_xll.BInterpol(Boost!$R$6:$R$66,Boost!$AZ$6:$AZ$66,params!B4931,"cubic")</f>
        <v>#NAME?</v>
      </c>
      <c r="D4931" s="151" t="e">
        <f ca="1">+_xll.BInterpol(Boost!$R$6:$R$66,Boost!$AX$6:$AX$66,params!B4931,"cubic")</f>
        <v>#NAME?</v>
      </c>
      <c r="E4931" s="198" t="e">
        <f t="shared" ca="1" si="615"/>
        <v>#NAME?</v>
      </c>
      <c r="F4931" s="151" t="e">
        <f ca="1">+_xll.BInterpol(Boost!$R$6:$R$66,Boost!$AY$6:$AY$66,params!B4931,"cubic")</f>
        <v>#NAME?</v>
      </c>
      <c r="G4931" s="151" t="e">
        <f ca="1">_xll.BInterpol(cf!$A$2:$A$68,cf!$B$2:$B$68,params!B4931,"cubic")/100</f>
        <v>#NAME?</v>
      </c>
      <c r="H4931" s="199" t="e">
        <f t="shared" ca="1" si="616"/>
        <v>#NAME?</v>
      </c>
      <c r="I4931" s="152">
        <f t="shared" si="619"/>
        <v>0.2800210714717899</v>
      </c>
      <c r="J4931" s="152">
        <f t="shared" si="617"/>
        <v>4.8000195223996123E-5</v>
      </c>
      <c r="K4931" s="3" t="e">
        <f t="shared" ca="1" si="613"/>
        <v>#NAME?</v>
      </c>
      <c r="L4931" s="153" t="e">
        <f t="shared" ca="1" si="618"/>
        <v>#NAME?</v>
      </c>
      <c r="M4931" s="195" t="e">
        <f ca="1">_xll.BInterpol(cf!$A$2:$A$68,cf!$C$2:$C$68,params!B4931,"cubic")</f>
        <v>#NAME?</v>
      </c>
      <c r="N4931" s="195" t="e">
        <f ca="1">+_xll.BInterpol(#REF!,#REF!,params!B4931,"cubic")</f>
        <v>#NAME?</v>
      </c>
      <c r="O4931" s="153" t="e">
        <f t="shared" ca="1" si="614"/>
        <v>#NAME?</v>
      </c>
    </row>
    <row r="4932" spans="1:15">
      <c r="A4932">
        <v>4929</v>
      </c>
      <c r="B4932">
        <f t="shared" ref="B4932:B4995" si="620">+A4932/250</f>
        <v>19.716000000000001</v>
      </c>
      <c r="C4932" s="151" t="e">
        <f ca="1">+_xll.BInterpol(Boost!$R$6:$R$66,Boost!$AZ$6:$AZ$66,params!B4932,"cubic")</f>
        <v>#NAME?</v>
      </c>
      <c r="D4932" s="151" t="e">
        <f ca="1">+_xll.BInterpol(Boost!$R$6:$R$66,Boost!$AX$6:$AX$66,params!B4932,"cubic")</f>
        <v>#NAME?</v>
      </c>
      <c r="E4932" s="198" t="e">
        <f t="shared" ca="1" si="615"/>
        <v>#NAME?</v>
      </c>
      <c r="F4932" s="151" t="e">
        <f ca="1">+_xll.BInterpol(Boost!$R$6:$R$66,Boost!$AY$6:$AY$66,params!B4932,"cubic")</f>
        <v>#NAME?</v>
      </c>
      <c r="G4932" s="151" t="e">
        <f ca="1">_xll.BInterpol(cf!$A$2:$A$68,cf!$B$2:$B$68,params!B4932,"cubic")/100</f>
        <v>#NAME?</v>
      </c>
      <c r="H4932" s="199" t="e">
        <f t="shared" ca="1" si="616"/>
        <v>#NAME?</v>
      </c>
      <c r="I4932" s="152">
        <f t="shared" si="619"/>
        <v>0.28006906846710744</v>
      </c>
      <c r="J4932" s="152">
        <f t="shared" si="617"/>
        <v>4.7996995317545199E-5</v>
      </c>
      <c r="K4932" s="3" t="e">
        <f t="shared" ref="K4932:K4995" ca="1" si="621">+EXP(H4932*-B4932)</f>
        <v>#NAME?</v>
      </c>
      <c r="L4932" s="153" t="e">
        <f t="shared" ca="1" si="618"/>
        <v>#NAME?</v>
      </c>
      <c r="M4932" s="195" t="e">
        <f ca="1">_xll.BInterpol(cf!$A$2:$A$68,cf!$C$2:$C$68,params!B4932,"cubic")</f>
        <v>#NAME?</v>
      </c>
      <c r="N4932" s="195" t="e">
        <f ca="1">+_xll.BInterpol(#REF!,#REF!,params!B4932,"cubic")</f>
        <v>#NAME?</v>
      </c>
      <c r="O4932" s="153" t="e">
        <f t="shared" ref="O4932:O4995" ca="1" si="622">+EXP(-B4933*E4933)-EXP(-B4932*E4932)</f>
        <v>#NAME?</v>
      </c>
    </row>
    <row r="4933" spans="1:15">
      <c r="A4933">
        <v>4930</v>
      </c>
      <c r="B4933">
        <f t="shared" si="620"/>
        <v>19.72</v>
      </c>
      <c r="C4933" s="151" t="e">
        <f ca="1">+_xll.BInterpol(Boost!$R$6:$R$66,Boost!$AZ$6:$AZ$66,params!B4933,"cubic")</f>
        <v>#NAME?</v>
      </c>
      <c r="D4933" s="151" t="e">
        <f ca="1">+_xll.BInterpol(Boost!$R$6:$R$66,Boost!$AX$6:$AX$66,params!B4933,"cubic")</f>
        <v>#NAME?</v>
      </c>
      <c r="E4933" s="198" t="e">
        <f t="shared" ref="E4933:E4996" ca="1" si="623">-((1+C4933*B4933)/(1+C4932*B4932)-1)/(B4933-B4932)+((1+F4933*B4933)/(1+F4932*B4932)-1)/(B4933-B4932)</f>
        <v>#NAME?</v>
      </c>
      <c r="F4933" s="151" t="e">
        <f ca="1">+_xll.BInterpol(Boost!$R$6:$R$66,Boost!$AY$6:$AY$66,params!B4933,"cubic")</f>
        <v>#NAME?</v>
      </c>
      <c r="G4933" s="151" t="e">
        <f ca="1">_xll.BInterpol(cf!$A$2:$A$68,cf!$B$2:$B$68,params!B4933,"cubic")/100</f>
        <v>#NAME?</v>
      </c>
      <c r="H4933" s="199" t="e">
        <f t="shared" ref="H4933:H4996" ca="1" si="624">-((1+F4933*B4933)/(1+F4932*B4932)-1)/(B4933-B4932)+((1+G4933*B4933)/(1+G4932*B4932)-1)/(B4933-B4932)</f>
        <v>#NAME?</v>
      </c>
      <c r="I4933" s="152">
        <f t="shared" si="619"/>
        <v>0.28011706226273203</v>
      </c>
      <c r="J4933" s="152">
        <f t="shared" ref="J4933:J4996" si="625">+I4933-I4932</f>
        <v>4.7993795624590163E-5</v>
      </c>
      <c r="K4933" s="3" t="e">
        <f t="shared" ca="1" si="621"/>
        <v>#NAME?</v>
      </c>
      <c r="L4933" s="153" t="e">
        <f t="shared" ref="L4933:L4996" ca="1" si="626">+K4934-K4933</f>
        <v>#NAME?</v>
      </c>
      <c r="M4933" s="195" t="e">
        <f ca="1">_xll.BInterpol(cf!$A$2:$A$68,cf!$C$2:$C$68,params!B4933,"cubic")</f>
        <v>#NAME?</v>
      </c>
      <c r="N4933" s="195" t="e">
        <f ca="1">+_xll.BInterpol(#REF!,#REF!,params!B4933,"cubic")</f>
        <v>#NAME?</v>
      </c>
      <c r="O4933" s="153" t="e">
        <f t="shared" ca="1" si="622"/>
        <v>#NAME?</v>
      </c>
    </row>
    <row r="4934" spans="1:15">
      <c r="A4934">
        <v>4931</v>
      </c>
      <c r="B4934">
        <f t="shared" si="620"/>
        <v>19.724</v>
      </c>
      <c r="C4934" s="151" t="e">
        <f ca="1">+_xll.BInterpol(Boost!$R$6:$R$66,Boost!$AZ$6:$AZ$66,params!B4934,"cubic")</f>
        <v>#NAME?</v>
      </c>
      <c r="D4934" s="151" t="e">
        <f ca="1">+_xll.BInterpol(Boost!$R$6:$R$66,Boost!$AX$6:$AX$66,params!B4934,"cubic")</f>
        <v>#NAME?</v>
      </c>
      <c r="E4934" s="198" t="e">
        <f t="shared" ca="1" si="623"/>
        <v>#NAME?</v>
      </c>
      <c r="F4934" s="151" t="e">
        <f ca="1">+_xll.BInterpol(Boost!$R$6:$R$66,Boost!$AY$6:$AY$66,params!B4934,"cubic")</f>
        <v>#NAME?</v>
      </c>
      <c r="G4934" s="151" t="e">
        <f ca="1">_xll.BInterpol(cf!$A$2:$A$68,cf!$B$2:$B$68,params!B4934,"cubic")/100</f>
        <v>#NAME?</v>
      </c>
      <c r="H4934" s="199" t="e">
        <f t="shared" ca="1" si="624"/>
        <v>#NAME?</v>
      </c>
      <c r="I4934" s="152">
        <f t="shared" si="619"/>
        <v>0.28016505285887683</v>
      </c>
      <c r="J4934" s="152">
        <f t="shared" si="625"/>
        <v>4.7990596144797948E-5</v>
      </c>
      <c r="K4934" s="3" t="e">
        <f t="shared" ca="1" si="621"/>
        <v>#NAME?</v>
      </c>
      <c r="L4934" s="153" t="e">
        <f t="shared" ca="1" si="626"/>
        <v>#NAME?</v>
      </c>
      <c r="M4934" s="195" t="e">
        <f ca="1">_xll.BInterpol(cf!$A$2:$A$68,cf!$C$2:$C$68,params!B4934,"cubic")</f>
        <v>#NAME?</v>
      </c>
      <c r="N4934" s="195" t="e">
        <f ca="1">+_xll.BInterpol(#REF!,#REF!,params!B4934,"cubic")</f>
        <v>#NAME?</v>
      </c>
      <c r="O4934" s="153" t="e">
        <f t="shared" ca="1" si="622"/>
        <v>#NAME?</v>
      </c>
    </row>
    <row r="4935" spans="1:15">
      <c r="A4935">
        <v>4932</v>
      </c>
      <c r="B4935">
        <f t="shared" si="620"/>
        <v>19.728000000000002</v>
      </c>
      <c r="C4935" s="151" t="e">
        <f ca="1">+_xll.BInterpol(Boost!$R$6:$R$66,Boost!$AZ$6:$AZ$66,params!B4935,"cubic")</f>
        <v>#NAME?</v>
      </c>
      <c r="D4935" s="151" t="e">
        <f ca="1">+_xll.BInterpol(Boost!$R$6:$R$66,Boost!$AX$6:$AX$66,params!B4935,"cubic")</f>
        <v>#NAME?</v>
      </c>
      <c r="E4935" s="198" t="e">
        <f t="shared" ca="1" si="623"/>
        <v>#NAME?</v>
      </c>
      <c r="F4935" s="151" t="e">
        <f ca="1">+_xll.BInterpol(Boost!$R$6:$R$66,Boost!$AY$6:$AY$66,params!B4935,"cubic")</f>
        <v>#NAME?</v>
      </c>
      <c r="G4935" s="151" t="e">
        <f ca="1">_xll.BInterpol(cf!$A$2:$A$68,cf!$B$2:$B$68,params!B4935,"cubic")/100</f>
        <v>#NAME?</v>
      </c>
      <c r="H4935" s="199" t="e">
        <f t="shared" ca="1" si="624"/>
        <v>#NAME?</v>
      </c>
      <c r="I4935" s="152">
        <f t="shared" si="619"/>
        <v>0.28021304025575533</v>
      </c>
      <c r="J4935" s="152">
        <f t="shared" si="625"/>
        <v>4.798739687850162E-5</v>
      </c>
      <c r="K4935" s="3" t="e">
        <f t="shared" ca="1" si="621"/>
        <v>#NAME?</v>
      </c>
      <c r="L4935" s="153" t="e">
        <f t="shared" ca="1" si="626"/>
        <v>#NAME?</v>
      </c>
      <c r="M4935" s="195" t="e">
        <f ca="1">_xll.BInterpol(cf!$A$2:$A$68,cf!$C$2:$C$68,params!B4935,"cubic")</f>
        <v>#NAME?</v>
      </c>
      <c r="N4935" s="195" t="e">
        <f ca="1">+_xll.BInterpol(#REF!,#REF!,params!B4935,"cubic")</f>
        <v>#NAME?</v>
      </c>
      <c r="O4935" s="153" t="e">
        <f t="shared" ca="1" si="622"/>
        <v>#NAME?</v>
      </c>
    </row>
    <row r="4936" spans="1:15">
      <c r="A4936">
        <v>4933</v>
      </c>
      <c r="B4936">
        <f t="shared" si="620"/>
        <v>19.731999999999999</v>
      </c>
      <c r="C4936" s="151" t="e">
        <f ca="1">+_xll.BInterpol(Boost!$R$6:$R$66,Boost!$AZ$6:$AZ$66,params!B4936,"cubic")</f>
        <v>#NAME?</v>
      </c>
      <c r="D4936" s="151" t="e">
        <f ca="1">+_xll.BInterpol(Boost!$R$6:$R$66,Boost!$AX$6:$AX$66,params!B4936,"cubic")</f>
        <v>#NAME?</v>
      </c>
      <c r="E4936" s="198" t="e">
        <f t="shared" ca="1" si="623"/>
        <v>#NAME?</v>
      </c>
      <c r="F4936" s="151" t="e">
        <f ca="1">+_xll.BInterpol(Boost!$R$6:$R$66,Boost!$AY$6:$AY$66,params!B4936,"cubic")</f>
        <v>#NAME?</v>
      </c>
      <c r="G4936" s="151" t="e">
        <f ca="1">_xll.BInterpol(cf!$A$2:$A$68,cf!$B$2:$B$68,params!B4936,"cubic")/100</f>
        <v>#NAME?</v>
      </c>
      <c r="H4936" s="199" t="e">
        <f t="shared" ca="1" si="624"/>
        <v>#NAME?</v>
      </c>
      <c r="I4936" s="152">
        <f t="shared" si="619"/>
        <v>0.28026102445358059</v>
      </c>
      <c r="J4936" s="152">
        <f t="shared" si="625"/>
        <v>4.7984197825257091E-5</v>
      </c>
      <c r="K4936" s="3" t="e">
        <f t="shared" ca="1" si="621"/>
        <v>#NAME?</v>
      </c>
      <c r="L4936" s="153" t="e">
        <f t="shared" ca="1" si="626"/>
        <v>#NAME?</v>
      </c>
      <c r="M4936" s="195" t="e">
        <f ca="1">_xll.BInterpol(cf!$A$2:$A$68,cf!$C$2:$C$68,params!B4936,"cubic")</f>
        <v>#NAME?</v>
      </c>
      <c r="N4936" s="195" t="e">
        <f ca="1">+_xll.BInterpol(#REF!,#REF!,params!B4936,"cubic")</f>
        <v>#NAME?</v>
      </c>
      <c r="O4936" s="153" t="e">
        <f t="shared" ca="1" si="622"/>
        <v>#NAME?</v>
      </c>
    </row>
    <row r="4937" spans="1:15">
      <c r="A4937">
        <v>4934</v>
      </c>
      <c r="B4937">
        <f t="shared" si="620"/>
        <v>19.736000000000001</v>
      </c>
      <c r="C4937" s="151" t="e">
        <f ca="1">+_xll.BInterpol(Boost!$R$6:$R$66,Boost!$AZ$6:$AZ$66,params!B4937,"cubic")</f>
        <v>#NAME?</v>
      </c>
      <c r="D4937" s="151" t="e">
        <f ca="1">+_xll.BInterpol(Boost!$R$6:$R$66,Boost!$AX$6:$AX$66,params!B4937,"cubic")</f>
        <v>#NAME?</v>
      </c>
      <c r="E4937" s="198" t="e">
        <f t="shared" ca="1" si="623"/>
        <v>#NAME?</v>
      </c>
      <c r="F4937" s="151" t="e">
        <f ca="1">+_xll.BInterpol(Boost!$R$6:$R$66,Boost!$AY$6:$AY$66,params!B4937,"cubic")</f>
        <v>#NAME?</v>
      </c>
      <c r="G4937" s="151" t="e">
        <f ca="1">_xll.BInterpol(cf!$A$2:$A$68,cf!$B$2:$B$68,params!B4937,"cubic")/100</f>
        <v>#NAME?</v>
      </c>
      <c r="H4937" s="199" t="e">
        <f t="shared" ca="1" si="624"/>
        <v>#NAME?</v>
      </c>
      <c r="I4937" s="152">
        <f t="shared" si="619"/>
        <v>0.28030900545256587</v>
      </c>
      <c r="J4937" s="152">
        <f t="shared" si="625"/>
        <v>4.7980998985286405E-5</v>
      </c>
      <c r="K4937" s="3" t="e">
        <f t="shared" ca="1" si="621"/>
        <v>#NAME?</v>
      </c>
      <c r="L4937" s="153" t="e">
        <f t="shared" ca="1" si="626"/>
        <v>#NAME?</v>
      </c>
      <c r="M4937" s="195" t="e">
        <f ca="1">_xll.BInterpol(cf!$A$2:$A$68,cf!$C$2:$C$68,params!B4937,"cubic")</f>
        <v>#NAME?</v>
      </c>
      <c r="N4937" s="195" t="e">
        <f ca="1">+_xll.BInterpol(#REF!,#REF!,params!B4937,"cubic")</f>
        <v>#NAME?</v>
      </c>
      <c r="O4937" s="153" t="e">
        <f t="shared" ca="1" si="622"/>
        <v>#NAME?</v>
      </c>
    </row>
    <row r="4938" spans="1:15">
      <c r="A4938">
        <v>4935</v>
      </c>
      <c r="B4938">
        <f t="shared" si="620"/>
        <v>19.739999999999998</v>
      </c>
      <c r="C4938" s="151" t="e">
        <f ca="1">+_xll.BInterpol(Boost!$R$6:$R$66,Boost!$AZ$6:$AZ$66,params!B4938,"cubic")</f>
        <v>#NAME?</v>
      </c>
      <c r="D4938" s="151" t="e">
        <f ca="1">+_xll.BInterpol(Boost!$R$6:$R$66,Boost!$AX$6:$AX$66,params!B4938,"cubic")</f>
        <v>#NAME?</v>
      </c>
      <c r="E4938" s="198" t="e">
        <f t="shared" ca="1" si="623"/>
        <v>#NAME?</v>
      </c>
      <c r="F4938" s="151" t="e">
        <f ca="1">+_xll.BInterpol(Boost!$R$6:$R$66,Boost!$AY$6:$AY$66,params!B4938,"cubic")</f>
        <v>#NAME?</v>
      </c>
      <c r="G4938" s="151" t="e">
        <f ca="1">_xll.BInterpol(cf!$A$2:$A$68,cf!$B$2:$B$68,params!B4938,"cubic")/100</f>
        <v>#NAME?</v>
      </c>
      <c r="H4938" s="199" t="e">
        <f t="shared" ca="1" si="624"/>
        <v>#NAME?</v>
      </c>
      <c r="I4938" s="152">
        <f t="shared" si="619"/>
        <v>0.28035698325292457</v>
      </c>
      <c r="J4938" s="152">
        <f t="shared" si="625"/>
        <v>4.7977800358700584E-5</v>
      </c>
      <c r="K4938" s="3" t="e">
        <f t="shared" ca="1" si="621"/>
        <v>#NAME?</v>
      </c>
      <c r="L4938" s="153" t="e">
        <f t="shared" ca="1" si="626"/>
        <v>#NAME?</v>
      </c>
      <c r="M4938" s="195" t="e">
        <f ca="1">_xll.BInterpol(cf!$A$2:$A$68,cf!$C$2:$C$68,params!B4938,"cubic")</f>
        <v>#NAME?</v>
      </c>
      <c r="N4938" s="195" t="e">
        <f ca="1">+_xll.BInterpol(#REF!,#REF!,params!B4938,"cubic")</f>
        <v>#NAME?</v>
      </c>
      <c r="O4938" s="153" t="e">
        <f t="shared" ca="1" si="622"/>
        <v>#NAME?</v>
      </c>
    </row>
    <row r="4939" spans="1:15">
      <c r="A4939">
        <v>4936</v>
      </c>
      <c r="B4939">
        <f t="shared" si="620"/>
        <v>19.744</v>
      </c>
      <c r="C4939" s="151" t="e">
        <f ca="1">+_xll.BInterpol(Boost!$R$6:$R$66,Boost!$AZ$6:$AZ$66,params!B4939,"cubic")</f>
        <v>#NAME?</v>
      </c>
      <c r="D4939" s="151" t="e">
        <f ca="1">+_xll.BInterpol(Boost!$R$6:$R$66,Boost!$AX$6:$AX$66,params!B4939,"cubic")</f>
        <v>#NAME?</v>
      </c>
      <c r="E4939" s="198" t="e">
        <f t="shared" ca="1" si="623"/>
        <v>#NAME?</v>
      </c>
      <c r="F4939" s="151" t="e">
        <f ca="1">+_xll.BInterpol(Boost!$R$6:$R$66,Boost!$AY$6:$AY$66,params!B4939,"cubic")</f>
        <v>#NAME?</v>
      </c>
      <c r="G4939" s="151" t="e">
        <f ca="1">_xll.BInterpol(cf!$A$2:$A$68,cf!$B$2:$B$68,params!B4939,"cubic")/100</f>
        <v>#NAME?</v>
      </c>
      <c r="H4939" s="199" t="e">
        <f t="shared" ca="1" si="624"/>
        <v>#NAME?</v>
      </c>
      <c r="I4939" s="152">
        <f t="shared" si="619"/>
        <v>0.28040495785486996</v>
      </c>
      <c r="J4939" s="152">
        <f t="shared" si="625"/>
        <v>4.7974601945388606E-5</v>
      </c>
      <c r="K4939" s="3" t="e">
        <f t="shared" ca="1" si="621"/>
        <v>#NAME?</v>
      </c>
      <c r="L4939" s="153" t="e">
        <f t="shared" ca="1" si="626"/>
        <v>#NAME?</v>
      </c>
      <c r="M4939" s="195" t="e">
        <f ca="1">_xll.BInterpol(cf!$A$2:$A$68,cf!$C$2:$C$68,params!B4939,"cubic")</f>
        <v>#NAME?</v>
      </c>
      <c r="N4939" s="195" t="e">
        <f ca="1">+_xll.BInterpol(#REF!,#REF!,params!B4939,"cubic")</f>
        <v>#NAME?</v>
      </c>
      <c r="O4939" s="153" t="e">
        <f t="shared" ca="1" si="622"/>
        <v>#NAME?</v>
      </c>
    </row>
    <row r="4940" spans="1:15">
      <c r="A4940">
        <v>4937</v>
      </c>
      <c r="B4940">
        <f t="shared" si="620"/>
        <v>19.748000000000001</v>
      </c>
      <c r="C4940" s="151" t="e">
        <f ca="1">+_xll.BInterpol(Boost!$R$6:$R$66,Boost!$AZ$6:$AZ$66,params!B4940,"cubic")</f>
        <v>#NAME?</v>
      </c>
      <c r="D4940" s="151" t="e">
        <f ca="1">+_xll.BInterpol(Boost!$R$6:$R$66,Boost!$AX$6:$AX$66,params!B4940,"cubic")</f>
        <v>#NAME?</v>
      </c>
      <c r="E4940" s="198" t="e">
        <f t="shared" ca="1" si="623"/>
        <v>#NAME?</v>
      </c>
      <c r="F4940" s="151" t="e">
        <f ca="1">+_xll.BInterpol(Boost!$R$6:$R$66,Boost!$AY$6:$AY$66,params!B4940,"cubic")</f>
        <v>#NAME?</v>
      </c>
      <c r="G4940" s="151" t="e">
        <f ca="1">_xll.BInterpol(cf!$A$2:$A$68,cf!$B$2:$B$68,params!B4940,"cubic")/100</f>
        <v>#NAME?</v>
      </c>
      <c r="H4940" s="199" t="e">
        <f t="shared" ca="1" si="624"/>
        <v>#NAME?</v>
      </c>
      <c r="I4940" s="152">
        <f t="shared" si="619"/>
        <v>0.28045292925861509</v>
      </c>
      <c r="J4940" s="152">
        <f t="shared" si="625"/>
        <v>4.7971403745128427E-5</v>
      </c>
      <c r="K4940" s="3" t="e">
        <f t="shared" ca="1" si="621"/>
        <v>#NAME?</v>
      </c>
      <c r="L4940" s="153" t="e">
        <f t="shared" ca="1" si="626"/>
        <v>#NAME?</v>
      </c>
      <c r="M4940" s="195" t="e">
        <f ca="1">_xll.BInterpol(cf!$A$2:$A$68,cf!$C$2:$C$68,params!B4940,"cubic")</f>
        <v>#NAME?</v>
      </c>
      <c r="N4940" s="195" t="e">
        <f ca="1">+_xll.BInterpol(#REF!,#REF!,params!B4940,"cubic")</f>
        <v>#NAME?</v>
      </c>
      <c r="O4940" s="153" t="e">
        <f t="shared" ca="1" si="622"/>
        <v>#NAME?</v>
      </c>
    </row>
    <row r="4941" spans="1:15">
      <c r="A4941">
        <v>4938</v>
      </c>
      <c r="B4941">
        <f t="shared" si="620"/>
        <v>19.751999999999999</v>
      </c>
      <c r="C4941" s="151" t="e">
        <f ca="1">+_xll.BInterpol(Boost!$R$6:$R$66,Boost!$AZ$6:$AZ$66,params!B4941,"cubic")</f>
        <v>#NAME?</v>
      </c>
      <c r="D4941" s="151" t="e">
        <f ca="1">+_xll.BInterpol(Boost!$R$6:$R$66,Boost!$AX$6:$AX$66,params!B4941,"cubic")</f>
        <v>#NAME?</v>
      </c>
      <c r="E4941" s="198" t="e">
        <f t="shared" ca="1" si="623"/>
        <v>#NAME?</v>
      </c>
      <c r="F4941" s="151" t="e">
        <f ca="1">+_xll.BInterpol(Boost!$R$6:$R$66,Boost!$AY$6:$AY$66,params!B4941,"cubic")</f>
        <v>#NAME?</v>
      </c>
      <c r="G4941" s="151" t="e">
        <f ca="1">_xll.BInterpol(cf!$A$2:$A$68,cf!$B$2:$B$68,params!B4941,"cubic")/100</f>
        <v>#NAME?</v>
      </c>
      <c r="H4941" s="199" t="e">
        <f t="shared" ca="1" si="624"/>
        <v>#NAME?</v>
      </c>
      <c r="I4941" s="152">
        <f t="shared" si="619"/>
        <v>0.28050089746437312</v>
      </c>
      <c r="J4941" s="152">
        <f t="shared" si="625"/>
        <v>4.7968205758031068E-5</v>
      </c>
      <c r="K4941" s="3" t="e">
        <f t="shared" ca="1" si="621"/>
        <v>#NAME?</v>
      </c>
      <c r="L4941" s="153" t="e">
        <f t="shared" ca="1" si="626"/>
        <v>#NAME?</v>
      </c>
      <c r="M4941" s="195" t="e">
        <f ca="1">_xll.BInterpol(cf!$A$2:$A$68,cf!$C$2:$C$68,params!B4941,"cubic")</f>
        <v>#NAME?</v>
      </c>
      <c r="N4941" s="195" t="e">
        <f ca="1">+_xll.BInterpol(#REF!,#REF!,params!B4941,"cubic")</f>
        <v>#NAME?</v>
      </c>
      <c r="O4941" s="153" t="e">
        <f t="shared" ca="1" si="622"/>
        <v>#NAME?</v>
      </c>
    </row>
    <row r="4942" spans="1:15">
      <c r="A4942">
        <v>4939</v>
      </c>
      <c r="B4942">
        <f t="shared" si="620"/>
        <v>19.756</v>
      </c>
      <c r="C4942" s="151" t="e">
        <f ca="1">+_xll.BInterpol(Boost!$R$6:$R$66,Boost!$AZ$6:$AZ$66,params!B4942,"cubic")</f>
        <v>#NAME?</v>
      </c>
      <c r="D4942" s="151" t="e">
        <f ca="1">+_xll.BInterpol(Boost!$R$6:$R$66,Boost!$AX$6:$AX$66,params!B4942,"cubic")</f>
        <v>#NAME?</v>
      </c>
      <c r="E4942" s="198" t="e">
        <f t="shared" ca="1" si="623"/>
        <v>#NAME?</v>
      </c>
      <c r="F4942" s="151" t="e">
        <f ca="1">+_xll.BInterpol(Boost!$R$6:$R$66,Boost!$AY$6:$AY$66,params!B4942,"cubic")</f>
        <v>#NAME?</v>
      </c>
      <c r="G4942" s="151" t="e">
        <f ca="1">_xll.BInterpol(cf!$A$2:$A$68,cf!$B$2:$B$68,params!B4942,"cubic")/100</f>
        <v>#NAME?</v>
      </c>
      <c r="H4942" s="199" t="e">
        <f t="shared" ca="1" si="624"/>
        <v>#NAME?</v>
      </c>
      <c r="I4942" s="152">
        <f t="shared" si="619"/>
        <v>0.28054886247235755</v>
      </c>
      <c r="J4942" s="152">
        <f t="shared" si="625"/>
        <v>4.7965007984429597E-5</v>
      </c>
      <c r="K4942" s="3" t="e">
        <f t="shared" ca="1" si="621"/>
        <v>#NAME?</v>
      </c>
      <c r="L4942" s="153" t="e">
        <f t="shared" ca="1" si="626"/>
        <v>#NAME?</v>
      </c>
      <c r="M4942" s="195" t="e">
        <f ca="1">_xll.BInterpol(cf!$A$2:$A$68,cf!$C$2:$C$68,params!B4942,"cubic")</f>
        <v>#NAME?</v>
      </c>
      <c r="N4942" s="195" t="e">
        <f ca="1">+_xll.BInterpol(#REF!,#REF!,params!B4942,"cubic")</f>
        <v>#NAME?</v>
      </c>
      <c r="O4942" s="153" t="e">
        <f t="shared" ca="1" si="622"/>
        <v>#NAME?</v>
      </c>
    </row>
    <row r="4943" spans="1:15">
      <c r="A4943">
        <v>4940</v>
      </c>
      <c r="B4943">
        <f t="shared" si="620"/>
        <v>19.760000000000002</v>
      </c>
      <c r="C4943" s="151" t="e">
        <f ca="1">+_xll.BInterpol(Boost!$R$6:$R$66,Boost!$AZ$6:$AZ$66,params!B4943,"cubic")</f>
        <v>#NAME?</v>
      </c>
      <c r="D4943" s="151" t="e">
        <f ca="1">+_xll.BInterpol(Boost!$R$6:$R$66,Boost!$AX$6:$AX$66,params!B4943,"cubic")</f>
        <v>#NAME?</v>
      </c>
      <c r="E4943" s="198" t="e">
        <f t="shared" ca="1" si="623"/>
        <v>#NAME?</v>
      </c>
      <c r="F4943" s="151" t="e">
        <f ca="1">+_xll.BInterpol(Boost!$R$6:$R$66,Boost!$AY$6:$AY$66,params!B4943,"cubic")</f>
        <v>#NAME?</v>
      </c>
      <c r="G4943" s="151" t="e">
        <f ca="1">_xll.BInterpol(cf!$A$2:$A$68,cf!$B$2:$B$68,params!B4943,"cubic")/100</f>
        <v>#NAME?</v>
      </c>
      <c r="H4943" s="199" t="e">
        <f t="shared" ca="1" si="624"/>
        <v>#NAME?</v>
      </c>
      <c r="I4943" s="152">
        <f t="shared" si="619"/>
        <v>0.28059682428278121</v>
      </c>
      <c r="J4943" s="152">
        <f t="shared" si="625"/>
        <v>4.796181042365788E-5</v>
      </c>
      <c r="K4943" s="3" t="e">
        <f t="shared" ca="1" si="621"/>
        <v>#NAME?</v>
      </c>
      <c r="L4943" s="153" t="e">
        <f t="shared" ca="1" si="626"/>
        <v>#NAME?</v>
      </c>
      <c r="M4943" s="195" t="e">
        <f ca="1">_xll.BInterpol(cf!$A$2:$A$68,cf!$C$2:$C$68,params!B4943,"cubic")</f>
        <v>#NAME?</v>
      </c>
      <c r="N4943" s="195" t="e">
        <f ca="1">+_xll.BInterpol(#REF!,#REF!,params!B4943,"cubic")</f>
        <v>#NAME?</v>
      </c>
      <c r="O4943" s="153" t="e">
        <f t="shared" ca="1" si="622"/>
        <v>#NAME?</v>
      </c>
    </row>
    <row r="4944" spans="1:15">
      <c r="A4944">
        <v>4941</v>
      </c>
      <c r="B4944">
        <f t="shared" si="620"/>
        <v>19.763999999999999</v>
      </c>
      <c r="C4944" s="151" t="e">
        <f ca="1">+_xll.BInterpol(Boost!$R$6:$R$66,Boost!$AZ$6:$AZ$66,params!B4944,"cubic")</f>
        <v>#NAME?</v>
      </c>
      <c r="D4944" s="151" t="e">
        <f ca="1">+_xll.BInterpol(Boost!$R$6:$R$66,Boost!$AX$6:$AX$66,params!B4944,"cubic")</f>
        <v>#NAME?</v>
      </c>
      <c r="E4944" s="198" t="e">
        <f t="shared" ca="1" si="623"/>
        <v>#NAME?</v>
      </c>
      <c r="F4944" s="151" t="e">
        <f ca="1">+_xll.BInterpol(Boost!$R$6:$R$66,Boost!$AY$6:$AY$66,params!B4944,"cubic")</f>
        <v>#NAME?</v>
      </c>
      <c r="G4944" s="151" t="e">
        <f ca="1">_xll.BInterpol(cf!$A$2:$A$68,cf!$B$2:$B$68,params!B4944,"cubic")/100</f>
        <v>#NAME?</v>
      </c>
      <c r="H4944" s="199" t="e">
        <f t="shared" ca="1" si="624"/>
        <v>#NAME?</v>
      </c>
      <c r="I4944" s="152">
        <f t="shared" ref="I4944:I5004" si="627">1-EXP($R$5*-1*B4944/(1-$R$6))</f>
        <v>0.28064478289585759</v>
      </c>
      <c r="J4944" s="152">
        <f t="shared" si="625"/>
        <v>4.7958613076382051E-5</v>
      </c>
      <c r="K4944" s="3" t="e">
        <f t="shared" ca="1" si="621"/>
        <v>#NAME?</v>
      </c>
      <c r="L4944" s="153" t="e">
        <f t="shared" ca="1" si="626"/>
        <v>#NAME?</v>
      </c>
      <c r="M4944" s="195" t="e">
        <f ca="1">_xll.BInterpol(cf!$A$2:$A$68,cf!$C$2:$C$68,params!B4944,"cubic")</f>
        <v>#NAME?</v>
      </c>
      <c r="N4944" s="195" t="e">
        <f ca="1">+_xll.BInterpol(#REF!,#REF!,params!B4944,"cubic")</f>
        <v>#NAME?</v>
      </c>
      <c r="O4944" s="153" t="e">
        <f t="shared" ca="1" si="622"/>
        <v>#NAME?</v>
      </c>
    </row>
    <row r="4945" spans="1:15">
      <c r="A4945">
        <v>4942</v>
      </c>
      <c r="B4945">
        <f t="shared" si="620"/>
        <v>19.768000000000001</v>
      </c>
      <c r="C4945" s="151" t="e">
        <f ca="1">+_xll.BInterpol(Boost!$R$6:$R$66,Boost!$AZ$6:$AZ$66,params!B4945,"cubic")</f>
        <v>#NAME?</v>
      </c>
      <c r="D4945" s="151" t="e">
        <f ca="1">+_xll.BInterpol(Boost!$R$6:$R$66,Boost!$AX$6:$AX$66,params!B4945,"cubic")</f>
        <v>#NAME?</v>
      </c>
      <c r="E4945" s="198" t="e">
        <f t="shared" ca="1" si="623"/>
        <v>#NAME?</v>
      </c>
      <c r="F4945" s="151" t="e">
        <f ca="1">+_xll.BInterpol(Boost!$R$6:$R$66,Boost!$AY$6:$AY$66,params!B4945,"cubic")</f>
        <v>#NAME?</v>
      </c>
      <c r="G4945" s="151" t="e">
        <f ca="1">_xll.BInterpol(cf!$A$2:$A$68,cf!$B$2:$B$68,params!B4945,"cubic")/100</f>
        <v>#NAME?</v>
      </c>
      <c r="H4945" s="199" t="e">
        <f t="shared" ca="1" si="624"/>
        <v>#NAME?</v>
      </c>
      <c r="I4945" s="152">
        <f t="shared" si="627"/>
        <v>0.28069273831179953</v>
      </c>
      <c r="J4945" s="152">
        <f t="shared" si="625"/>
        <v>4.7955415941935975E-5</v>
      </c>
      <c r="K4945" s="3" t="e">
        <f t="shared" ca="1" si="621"/>
        <v>#NAME?</v>
      </c>
      <c r="L4945" s="153" t="e">
        <f t="shared" ca="1" si="626"/>
        <v>#NAME?</v>
      </c>
      <c r="M4945" s="195" t="e">
        <f ca="1">_xll.BInterpol(cf!$A$2:$A$68,cf!$C$2:$C$68,params!B4945,"cubic")</f>
        <v>#NAME?</v>
      </c>
      <c r="N4945" s="195" t="e">
        <f ca="1">+_xll.BInterpol(#REF!,#REF!,params!B4945,"cubic")</f>
        <v>#NAME?</v>
      </c>
      <c r="O4945" s="153" t="e">
        <f t="shared" ca="1" si="622"/>
        <v>#NAME?</v>
      </c>
    </row>
    <row r="4946" spans="1:15">
      <c r="A4946">
        <v>4943</v>
      </c>
      <c r="B4946">
        <f t="shared" si="620"/>
        <v>19.771999999999998</v>
      </c>
      <c r="C4946" s="151" t="e">
        <f ca="1">+_xll.BInterpol(Boost!$R$6:$R$66,Boost!$AZ$6:$AZ$66,params!B4946,"cubic")</f>
        <v>#NAME?</v>
      </c>
      <c r="D4946" s="151" t="e">
        <f ca="1">+_xll.BInterpol(Boost!$R$6:$R$66,Boost!$AX$6:$AX$66,params!B4946,"cubic")</f>
        <v>#NAME?</v>
      </c>
      <c r="E4946" s="198" t="e">
        <f t="shared" ca="1" si="623"/>
        <v>#NAME?</v>
      </c>
      <c r="F4946" s="151" t="e">
        <f ca="1">+_xll.BInterpol(Boost!$R$6:$R$66,Boost!$AY$6:$AY$66,params!B4946,"cubic")</f>
        <v>#NAME?</v>
      </c>
      <c r="G4946" s="151" t="e">
        <f ca="1">_xll.BInterpol(cf!$A$2:$A$68,cf!$B$2:$B$68,params!B4946,"cubic")/100</f>
        <v>#NAME?</v>
      </c>
      <c r="H4946" s="199" t="e">
        <f t="shared" ca="1" si="624"/>
        <v>#NAME?</v>
      </c>
      <c r="I4946" s="152">
        <f t="shared" si="627"/>
        <v>0.28074069053082029</v>
      </c>
      <c r="J4946" s="152">
        <f t="shared" si="625"/>
        <v>4.7952219020763742E-5</v>
      </c>
      <c r="K4946" s="3" t="e">
        <f t="shared" ca="1" si="621"/>
        <v>#NAME?</v>
      </c>
      <c r="L4946" s="153" t="e">
        <f t="shared" ca="1" si="626"/>
        <v>#NAME?</v>
      </c>
      <c r="M4946" s="195" t="e">
        <f ca="1">_xll.BInterpol(cf!$A$2:$A$68,cf!$C$2:$C$68,params!B4946,"cubic")</f>
        <v>#NAME?</v>
      </c>
      <c r="N4946" s="195" t="e">
        <f ca="1">+_xll.BInterpol(#REF!,#REF!,params!B4946,"cubic")</f>
        <v>#NAME?</v>
      </c>
      <c r="O4946" s="153" t="e">
        <f t="shared" ca="1" si="622"/>
        <v>#NAME?</v>
      </c>
    </row>
    <row r="4947" spans="1:15">
      <c r="A4947">
        <v>4944</v>
      </c>
      <c r="B4947">
        <f t="shared" si="620"/>
        <v>19.776</v>
      </c>
      <c r="C4947" s="151" t="e">
        <f ca="1">+_xll.BInterpol(Boost!$R$6:$R$66,Boost!$AZ$6:$AZ$66,params!B4947,"cubic")</f>
        <v>#NAME?</v>
      </c>
      <c r="D4947" s="151" t="e">
        <f ca="1">+_xll.BInterpol(Boost!$R$6:$R$66,Boost!$AX$6:$AX$66,params!B4947,"cubic")</f>
        <v>#NAME?</v>
      </c>
      <c r="E4947" s="198" t="e">
        <f t="shared" ca="1" si="623"/>
        <v>#NAME?</v>
      </c>
      <c r="F4947" s="151" t="e">
        <f ca="1">+_xll.BInterpol(Boost!$R$6:$R$66,Boost!$AY$6:$AY$66,params!B4947,"cubic")</f>
        <v>#NAME?</v>
      </c>
      <c r="G4947" s="151" t="e">
        <f ca="1">_xll.BInterpol(cf!$A$2:$A$68,cf!$B$2:$B$68,params!B4947,"cubic")/100</f>
        <v>#NAME?</v>
      </c>
      <c r="H4947" s="199" t="e">
        <f t="shared" ca="1" si="624"/>
        <v>#NAME?</v>
      </c>
      <c r="I4947" s="152">
        <f t="shared" si="627"/>
        <v>0.28078863955313316</v>
      </c>
      <c r="J4947" s="152">
        <f t="shared" si="625"/>
        <v>4.7949022312865353E-5</v>
      </c>
      <c r="K4947" s="3" t="e">
        <f t="shared" ca="1" si="621"/>
        <v>#NAME?</v>
      </c>
      <c r="L4947" s="153" t="e">
        <f t="shared" ca="1" si="626"/>
        <v>#NAME?</v>
      </c>
      <c r="M4947" s="195" t="e">
        <f ca="1">_xll.BInterpol(cf!$A$2:$A$68,cf!$C$2:$C$68,params!B4947,"cubic")</f>
        <v>#NAME?</v>
      </c>
      <c r="N4947" s="195" t="e">
        <f ca="1">+_xll.BInterpol(#REF!,#REF!,params!B4947,"cubic")</f>
        <v>#NAME?</v>
      </c>
      <c r="O4947" s="153" t="e">
        <f t="shared" ca="1" si="622"/>
        <v>#NAME?</v>
      </c>
    </row>
    <row r="4948" spans="1:15">
      <c r="A4948">
        <v>4945</v>
      </c>
      <c r="B4948">
        <f t="shared" si="620"/>
        <v>19.78</v>
      </c>
      <c r="C4948" s="151" t="e">
        <f ca="1">+_xll.BInterpol(Boost!$R$6:$R$66,Boost!$AZ$6:$AZ$66,params!B4948,"cubic")</f>
        <v>#NAME?</v>
      </c>
      <c r="D4948" s="151" t="e">
        <f ca="1">+_xll.BInterpol(Boost!$R$6:$R$66,Boost!$AX$6:$AX$66,params!B4948,"cubic")</f>
        <v>#NAME?</v>
      </c>
      <c r="E4948" s="198" t="e">
        <f t="shared" ca="1" si="623"/>
        <v>#NAME?</v>
      </c>
      <c r="F4948" s="151" t="e">
        <f ca="1">+_xll.BInterpol(Boost!$R$6:$R$66,Boost!$AY$6:$AY$66,params!B4948,"cubic")</f>
        <v>#NAME?</v>
      </c>
      <c r="G4948" s="151" t="e">
        <f ca="1">_xll.BInterpol(cf!$A$2:$A$68,cf!$B$2:$B$68,params!B4948,"cubic")/100</f>
        <v>#NAME?</v>
      </c>
      <c r="H4948" s="199" t="e">
        <f t="shared" ca="1" si="624"/>
        <v>#NAME?</v>
      </c>
      <c r="I4948" s="152">
        <f t="shared" si="627"/>
        <v>0.28083658537895095</v>
      </c>
      <c r="J4948" s="152">
        <f t="shared" si="625"/>
        <v>4.7945825817796717E-5</v>
      </c>
      <c r="K4948" s="3" t="e">
        <f t="shared" ca="1" si="621"/>
        <v>#NAME?</v>
      </c>
      <c r="L4948" s="153" t="e">
        <f t="shared" ca="1" si="626"/>
        <v>#NAME?</v>
      </c>
      <c r="M4948" s="195" t="e">
        <f ca="1">_xll.BInterpol(cf!$A$2:$A$68,cf!$C$2:$C$68,params!B4948,"cubic")</f>
        <v>#NAME?</v>
      </c>
      <c r="N4948" s="195" t="e">
        <f ca="1">+_xll.BInterpol(#REF!,#REF!,params!B4948,"cubic")</f>
        <v>#NAME?</v>
      </c>
      <c r="O4948" s="153" t="e">
        <f t="shared" ca="1" si="622"/>
        <v>#NAME?</v>
      </c>
    </row>
    <row r="4949" spans="1:15">
      <c r="A4949">
        <v>4946</v>
      </c>
      <c r="B4949">
        <f t="shared" si="620"/>
        <v>19.783999999999999</v>
      </c>
      <c r="C4949" s="151" t="e">
        <f ca="1">+_xll.BInterpol(Boost!$R$6:$R$66,Boost!$AZ$6:$AZ$66,params!B4949,"cubic")</f>
        <v>#NAME?</v>
      </c>
      <c r="D4949" s="151" t="e">
        <f ca="1">+_xll.BInterpol(Boost!$R$6:$R$66,Boost!$AX$6:$AX$66,params!B4949,"cubic")</f>
        <v>#NAME?</v>
      </c>
      <c r="E4949" s="198" t="e">
        <f t="shared" ca="1" si="623"/>
        <v>#NAME?</v>
      </c>
      <c r="F4949" s="151" t="e">
        <f ca="1">+_xll.BInterpol(Boost!$R$6:$R$66,Boost!$AY$6:$AY$66,params!B4949,"cubic")</f>
        <v>#NAME?</v>
      </c>
      <c r="G4949" s="151" t="e">
        <f ca="1">_xll.BInterpol(cf!$A$2:$A$68,cf!$B$2:$B$68,params!B4949,"cubic")/100</f>
        <v>#NAME?</v>
      </c>
      <c r="H4949" s="199" t="e">
        <f t="shared" ca="1" si="624"/>
        <v>#NAME?</v>
      </c>
      <c r="I4949" s="152">
        <f t="shared" si="627"/>
        <v>0.28088452800848696</v>
      </c>
      <c r="J4949" s="152">
        <f t="shared" si="625"/>
        <v>4.7942629536001924E-5</v>
      </c>
      <c r="K4949" s="3" t="e">
        <f t="shared" ca="1" si="621"/>
        <v>#NAME?</v>
      </c>
      <c r="L4949" s="153" t="e">
        <f t="shared" ca="1" si="626"/>
        <v>#NAME?</v>
      </c>
      <c r="M4949" s="195" t="e">
        <f ca="1">_xll.BInterpol(cf!$A$2:$A$68,cf!$C$2:$C$68,params!B4949,"cubic")</f>
        <v>#NAME?</v>
      </c>
      <c r="N4949" s="195" t="e">
        <f ca="1">+_xll.BInterpol(#REF!,#REF!,params!B4949,"cubic")</f>
        <v>#NAME?</v>
      </c>
      <c r="O4949" s="153" t="e">
        <f t="shared" ca="1" si="622"/>
        <v>#NAME?</v>
      </c>
    </row>
    <row r="4950" spans="1:15">
      <c r="A4950">
        <v>4947</v>
      </c>
      <c r="B4950">
        <f t="shared" si="620"/>
        <v>19.788</v>
      </c>
      <c r="C4950" s="151" t="e">
        <f ca="1">+_xll.BInterpol(Boost!$R$6:$R$66,Boost!$AZ$6:$AZ$66,params!B4950,"cubic")</f>
        <v>#NAME?</v>
      </c>
      <c r="D4950" s="151" t="e">
        <f ca="1">+_xll.BInterpol(Boost!$R$6:$R$66,Boost!$AX$6:$AX$66,params!B4950,"cubic")</f>
        <v>#NAME?</v>
      </c>
      <c r="E4950" s="198" t="e">
        <f t="shared" ca="1" si="623"/>
        <v>#NAME?</v>
      </c>
      <c r="F4950" s="151" t="e">
        <f ca="1">+_xll.BInterpol(Boost!$R$6:$R$66,Boost!$AY$6:$AY$66,params!B4950,"cubic")</f>
        <v>#NAME?</v>
      </c>
      <c r="G4950" s="151" t="e">
        <f ca="1">_xll.BInterpol(cf!$A$2:$A$68,cf!$B$2:$B$68,params!B4950,"cubic")/100</f>
        <v>#NAME?</v>
      </c>
      <c r="H4950" s="199" t="e">
        <f t="shared" ca="1" si="624"/>
        <v>#NAME?</v>
      </c>
      <c r="I4950" s="152">
        <f t="shared" si="627"/>
        <v>0.28093246744195421</v>
      </c>
      <c r="J4950" s="152">
        <f t="shared" si="625"/>
        <v>4.793943346725893E-5</v>
      </c>
      <c r="K4950" s="3" t="e">
        <f t="shared" ca="1" si="621"/>
        <v>#NAME?</v>
      </c>
      <c r="L4950" s="153" t="e">
        <f t="shared" ca="1" si="626"/>
        <v>#NAME?</v>
      </c>
      <c r="M4950" s="195" t="e">
        <f ca="1">_xll.BInterpol(cf!$A$2:$A$68,cf!$C$2:$C$68,params!B4950,"cubic")</f>
        <v>#NAME?</v>
      </c>
      <c r="N4950" s="195" t="e">
        <f ca="1">+_xll.BInterpol(#REF!,#REF!,params!B4950,"cubic")</f>
        <v>#NAME?</v>
      </c>
      <c r="O4950" s="153" t="e">
        <f t="shared" ca="1" si="622"/>
        <v>#NAME?</v>
      </c>
    </row>
    <row r="4951" spans="1:15">
      <c r="A4951">
        <v>4948</v>
      </c>
      <c r="B4951">
        <f t="shared" si="620"/>
        <v>19.792000000000002</v>
      </c>
      <c r="C4951" s="151" t="e">
        <f ca="1">+_xll.BInterpol(Boost!$R$6:$R$66,Boost!$AZ$6:$AZ$66,params!B4951,"cubic")</f>
        <v>#NAME?</v>
      </c>
      <c r="D4951" s="151" t="e">
        <f ca="1">+_xll.BInterpol(Boost!$R$6:$R$66,Boost!$AX$6:$AX$66,params!B4951,"cubic")</f>
        <v>#NAME?</v>
      </c>
      <c r="E4951" s="198" t="e">
        <f t="shared" ca="1" si="623"/>
        <v>#NAME?</v>
      </c>
      <c r="F4951" s="151" t="e">
        <f ca="1">+_xll.BInterpol(Boost!$R$6:$R$66,Boost!$AY$6:$AY$66,params!B4951,"cubic")</f>
        <v>#NAME?</v>
      </c>
      <c r="G4951" s="151" t="e">
        <f ca="1">_xll.BInterpol(cf!$A$2:$A$68,cf!$B$2:$B$68,params!B4951,"cubic")/100</f>
        <v>#NAME?</v>
      </c>
      <c r="H4951" s="199" t="e">
        <f t="shared" ca="1" si="624"/>
        <v>#NAME?</v>
      </c>
      <c r="I4951" s="152">
        <f t="shared" si="627"/>
        <v>0.28098040367956567</v>
      </c>
      <c r="J4951" s="152">
        <f t="shared" si="625"/>
        <v>4.7936237611456711E-5</v>
      </c>
      <c r="K4951" s="3" t="e">
        <f t="shared" ca="1" si="621"/>
        <v>#NAME?</v>
      </c>
      <c r="L4951" s="153" t="e">
        <f t="shared" ca="1" si="626"/>
        <v>#NAME?</v>
      </c>
      <c r="M4951" s="195" t="e">
        <f ca="1">_xll.BInterpol(cf!$A$2:$A$68,cf!$C$2:$C$68,params!B4951,"cubic")</f>
        <v>#NAME?</v>
      </c>
      <c r="N4951" s="195" t="e">
        <f ca="1">+_xll.BInterpol(#REF!,#REF!,params!B4951,"cubic")</f>
        <v>#NAME?</v>
      </c>
      <c r="O4951" s="153" t="e">
        <f t="shared" ca="1" si="622"/>
        <v>#NAME?</v>
      </c>
    </row>
    <row r="4952" spans="1:15">
      <c r="A4952">
        <v>4949</v>
      </c>
      <c r="B4952">
        <f t="shared" si="620"/>
        <v>19.795999999999999</v>
      </c>
      <c r="C4952" s="151" t="e">
        <f ca="1">+_xll.BInterpol(Boost!$R$6:$R$66,Boost!$AZ$6:$AZ$66,params!B4952,"cubic")</f>
        <v>#NAME?</v>
      </c>
      <c r="D4952" s="151" t="e">
        <f ca="1">+_xll.BInterpol(Boost!$R$6:$R$66,Boost!$AX$6:$AX$66,params!B4952,"cubic")</f>
        <v>#NAME?</v>
      </c>
      <c r="E4952" s="198" t="e">
        <f t="shared" ca="1" si="623"/>
        <v>#NAME?</v>
      </c>
      <c r="F4952" s="151" t="e">
        <f ca="1">+_xll.BInterpol(Boost!$R$6:$R$66,Boost!$AY$6:$AY$66,params!B4952,"cubic")</f>
        <v>#NAME?</v>
      </c>
      <c r="G4952" s="151" t="e">
        <f ca="1">_xll.BInterpol(cf!$A$2:$A$68,cf!$B$2:$B$68,params!B4952,"cubic")/100</f>
        <v>#NAME?</v>
      </c>
      <c r="H4952" s="199" t="e">
        <f t="shared" ca="1" si="624"/>
        <v>#NAME?</v>
      </c>
      <c r="I4952" s="152">
        <f t="shared" si="627"/>
        <v>0.2810283367215346</v>
      </c>
      <c r="J4952" s="152">
        <f t="shared" si="625"/>
        <v>4.7933041968928336E-5</v>
      </c>
      <c r="K4952" s="3" t="e">
        <f t="shared" ca="1" si="621"/>
        <v>#NAME?</v>
      </c>
      <c r="L4952" s="153" t="e">
        <f t="shared" ca="1" si="626"/>
        <v>#NAME?</v>
      </c>
      <c r="M4952" s="195" t="e">
        <f ca="1">_xll.BInterpol(cf!$A$2:$A$68,cf!$C$2:$C$68,params!B4952,"cubic")</f>
        <v>#NAME?</v>
      </c>
      <c r="N4952" s="195" t="e">
        <f ca="1">+_xll.BInterpol(#REF!,#REF!,params!B4952,"cubic")</f>
        <v>#NAME?</v>
      </c>
      <c r="O4952" s="153" t="e">
        <f t="shared" ca="1" si="622"/>
        <v>#NAME?</v>
      </c>
    </row>
    <row r="4953" spans="1:15">
      <c r="A4953">
        <v>4950</v>
      </c>
      <c r="B4953">
        <f t="shared" si="620"/>
        <v>19.8</v>
      </c>
      <c r="C4953" s="151" t="e">
        <f ca="1">+_xll.BInterpol(Boost!$R$6:$R$66,Boost!$AZ$6:$AZ$66,params!B4953,"cubic")</f>
        <v>#NAME?</v>
      </c>
      <c r="D4953" s="151" t="e">
        <f ca="1">+_xll.BInterpol(Boost!$R$6:$R$66,Boost!$AX$6:$AX$66,params!B4953,"cubic")</f>
        <v>#NAME?</v>
      </c>
      <c r="E4953" s="198" t="e">
        <f t="shared" ca="1" si="623"/>
        <v>#NAME?</v>
      </c>
      <c r="F4953" s="151" t="e">
        <f ca="1">+_xll.BInterpol(Boost!$R$6:$R$66,Boost!$AY$6:$AY$66,params!B4953,"cubic")</f>
        <v>#NAME?</v>
      </c>
      <c r="G4953" s="151" t="e">
        <f ca="1">_xll.BInterpol(cf!$A$2:$A$68,cf!$B$2:$B$68,params!B4953,"cubic")/100</f>
        <v>#NAME?</v>
      </c>
      <c r="H4953" s="199" t="e">
        <f t="shared" ca="1" si="624"/>
        <v>#NAME?</v>
      </c>
      <c r="I4953" s="152">
        <f t="shared" si="627"/>
        <v>0.28107626656807383</v>
      </c>
      <c r="J4953" s="152">
        <f t="shared" si="625"/>
        <v>4.7929846539229715E-5</v>
      </c>
      <c r="K4953" s="3" t="e">
        <f t="shared" ca="1" si="621"/>
        <v>#NAME?</v>
      </c>
      <c r="L4953" s="153" t="e">
        <f t="shared" ca="1" si="626"/>
        <v>#NAME?</v>
      </c>
      <c r="M4953" s="195" t="e">
        <f ca="1">_xll.BInterpol(cf!$A$2:$A$68,cf!$C$2:$C$68,params!B4953,"cubic")</f>
        <v>#NAME?</v>
      </c>
      <c r="N4953" s="195" t="e">
        <f ca="1">+_xll.BInterpol(#REF!,#REF!,params!B4953,"cubic")</f>
        <v>#NAME?</v>
      </c>
      <c r="O4953" s="153" t="e">
        <f t="shared" ca="1" si="622"/>
        <v>#NAME?</v>
      </c>
    </row>
    <row r="4954" spans="1:15">
      <c r="A4954">
        <v>4951</v>
      </c>
      <c r="B4954">
        <f t="shared" si="620"/>
        <v>19.803999999999998</v>
      </c>
      <c r="C4954" s="151" t="e">
        <f ca="1">+_xll.BInterpol(Boost!$R$6:$R$66,Boost!$AZ$6:$AZ$66,params!B4954,"cubic")</f>
        <v>#NAME?</v>
      </c>
      <c r="D4954" s="151" t="e">
        <f ca="1">+_xll.BInterpol(Boost!$R$6:$R$66,Boost!$AX$6:$AX$66,params!B4954,"cubic")</f>
        <v>#NAME?</v>
      </c>
      <c r="E4954" s="198" t="e">
        <f t="shared" ca="1" si="623"/>
        <v>#NAME?</v>
      </c>
      <c r="F4954" s="151" t="e">
        <f ca="1">+_xll.BInterpol(Boost!$R$6:$R$66,Boost!$AY$6:$AY$66,params!B4954,"cubic")</f>
        <v>#NAME?</v>
      </c>
      <c r="G4954" s="151" t="e">
        <f ca="1">_xll.BInterpol(cf!$A$2:$A$68,cf!$B$2:$B$68,params!B4954,"cubic")/100</f>
        <v>#NAME?</v>
      </c>
      <c r="H4954" s="199" t="e">
        <f t="shared" ca="1" si="624"/>
        <v>#NAME?</v>
      </c>
      <c r="I4954" s="152">
        <f t="shared" si="627"/>
        <v>0.28112419321939652</v>
      </c>
      <c r="J4954" s="152">
        <f t="shared" si="625"/>
        <v>4.7926651322693914E-5</v>
      </c>
      <c r="K4954" s="3" t="e">
        <f t="shared" ca="1" si="621"/>
        <v>#NAME?</v>
      </c>
      <c r="L4954" s="153" t="e">
        <f t="shared" ca="1" si="626"/>
        <v>#NAME?</v>
      </c>
      <c r="M4954" s="195" t="e">
        <f ca="1">_xll.BInterpol(cf!$A$2:$A$68,cf!$C$2:$C$68,params!B4954,"cubic")</f>
        <v>#NAME?</v>
      </c>
      <c r="N4954" s="195" t="e">
        <f ca="1">+_xll.BInterpol(#REF!,#REF!,params!B4954,"cubic")</f>
        <v>#NAME?</v>
      </c>
      <c r="O4954" s="153" t="e">
        <f t="shared" ca="1" si="622"/>
        <v>#NAME?</v>
      </c>
    </row>
    <row r="4955" spans="1:15">
      <c r="A4955">
        <v>4952</v>
      </c>
      <c r="B4955">
        <f t="shared" si="620"/>
        <v>19.808</v>
      </c>
      <c r="C4955" s="151" t="e">
        <f ca="1">+_xll.BInterpol(Boost!$R$6:$R$66,Boost!$AZ$6:$AZ$66,params!B4955,"cubic")</f>
        <v>#NAME?</v>
      </c>
      <c r="D4955" s="151" t="e">
        <f ca="1">+_xll.BInterpol(Boost!$R$6:$R$66,Boost!$AX$6:$AX$66,params!B4955,"cubic")</f>
        <v>#NAME?</v>
      </c>
      <c r="E4955" s="198" t="e">
        <f t="shared" ca="1" si="623"/>
        <v>#NAME?</v>
      </c>
      <c r="F4955" s="151" t="e">
        <f ca="1">+_xll.BInterpol(Boost!$R$6:$R$66,Boost!$AY$6:$AY$66,params!B4955,"cubic")</f>
        <v>#NAME?</v>
      </c>
      <c r="G4955" s="151" t="e">
        <f ca="1">_xll.BInterpol(cf!$A$2:$A$68,cf!$B$2:$B$68,params!B4955,"cubic")/100</f>
        <v>#NAME?</v>
      </c>
      <c r="H4955" s="199" t="e">
        <f t="shared" ca="1" si="624"/>
        <v>#NAME?</v>
      </c>
      <c r="I4955" s="152">
        <f t="shared" si="627"/>
        <v>0.28117211667571562</v>
      </c>
      <c r="J4955" s="152">
        <f t="shared" si="625"/>
        <v>4.7923456319098889E-5</v>
      </c>
      <c r="K4955" s="3" t="e">
        <f t="shared" ca="1" si="621"/>
        <v>#NAME?</v>
      </c>
      <c r="L4955" s="153" t="e">
        <f t="shared" ca="1" si="626"/>
        <v>#NAME?</v>
      </c>
      <c r="M4955" s="195" t="e">
        <f ca="1">_xll.BInterpol(cf!$A$2:$A$68,cf!$C$2:$C$68,params!B4955,"cubic")</f>
        <v>#NAME?</v>
      </c>
      <c r="N4955" s="195" t="e">
        <f ca="1">+_xll.BInterpol(#REF!,#REF!,params!B4955,"cubic")</f>
        <v>#NAME?</v>
      </c>
      <c r="O4955" s="153" t="e">
        <f t="shared" ca="1" si="622"/>
        <v>#NAME?</v>
      </c>
    </row>
    <row r="4956" spans="1:15">
      <c r="A4956">
        <v>4953</v>
      </c>
      <c r="B4956">
        <f t="shared" si="620"/>
        <v>19.812000000000001</v>
      </c>
      <c r="C4956" s="151" t="e">
        <f ca="1">+_xll.BInterpol(Boost!$R$6:$R$66,Boost!$AZ$6:$AZ$66,params!B4956,"cubic")</f>
        <v>#NAME?</v>
      </c>
      <c r="D4956" s="151" t="e">
        <f ca="1">+_xll.BInterpol(Boost!$R$6:$R$66,Boost!$AX$6:$AX$66,params!B4956,"cubic")</f>
        <v>#NAME?</v>
      </c>
      <c r="E4956" s="198" t="e">
        <f t="shared" ca="1" si="623"/>
        <v>#NAME?</v>
      </c>
      <c r="F4956" s="151" t="e">
        <f ca="1">+_xll.BInterpol(Boost!$R$6:$R$66,Boost!$AY$6:$AY$66,params!B4956,"cubic")</f>
        <v>#NAME?</v>
      </c>
      <c r="G4956" s="151" t="e">
        <f ca="1">_xll.BInterpol(cf!$A$2:$A$68,cf!$B$2:$B$68,params!B4956,"cubic")/100</f>
        <v>#NAME?</v>
      </c>
      <c r="H4956" s="199" t="e">
        <f t="shared" ca="1" si="624"/>
        <v>#NAME?</v>
      </c>
      <c r="I4956" s="152">
        <f t="shared" si="627"/>
        <v>0.28122003693724407</v>
      </c>
      <c r="J4956" s="152">
        <f t="shared" si="625"/>
        <v>4.7920261528444641E-5</v>
      </c>
      <c r="K4956" s="3" t="e">
        <f t="shared" ca="1" si="621"/>
        <v>#NAME?</v>
      </c>
      <c r="L4956" s="153" t="e">
        <f t="shared" ca="1" si="626"/>
        <v>#NAME?</v>
      </c>
      <c r="M4956" s="195" t="e">
        <f ca="1">_xll.BInterpol(cf!$A$2:$A$68,cf!$C$2:$C$68,params!B4956,"cubic")</f>
        <v>#NAME?</v>
      </c>
      <c r="N4956" s="195" t="e">
        <f ca="1">+_xll.BInterpol(#REF!,#REF!,params!B4956,"cubic")</f>
        <v>#NAME?</v>
      </c>
      <c r="O4956" s="153" t="e">
        <f t="shared" ca="1" si="622"/>
        <v>#NAME?</v>
      </c>
    </row>
    <row r="4957" spans="1:15">
      <c r="A4957">
        <v>4954</v>
      </c>
      <c r="B4957">
        <f t="shared" si="620"/>
        <v>19.815999999999999</v>
      </c>
      <c r="C4957" s="151" t="e">
        <f ca="1">+_xll.BInterpol(Boost!$R$6:$R$66,Boost!$AZ$6:$AZ$66,params!B4957,"cubic")</f>
        <v>#NAME?</v>
      </c>
      <c r="D4957" s="151" t="e">
        <f ca="1">+_xll.BInterpol(Boost!$R$6:$R$66,Boost!$AX$6:$AX$66,params!B4957,"cubic")</f>
        <v>#NAME?</v>
      </c>
      <c r="E4957" s="198" t="e">
        <f t="shared" ca="1" si="623"/>
        <v>#NAME?</v>
      </c>
      <c r="F4957" s="151" t="e">
        <f ca="1">+_xll.BInterpol(Boost!$R$6:$R$66,Boost!$AY$6:$AY$66,params!B4957,"cubic")</f>
        <v>#NAME?</v>
      </c>
      <c r="G4957" s="151" t="e">
        <f ca="1">_xll.BInterpol(cf!$A$2:$A$68,cf!$B$2:$B$68,params!B4957,"cubic")/100</f>
        <v>#NAME?</v>
      </c>
      <c r="H4957" s="199" t="e">
        <f t="shared" ca="1" si="624"/>
        <v>#NAME?</v>
      </c>
      <c r="I4957" s="152">
        <f t="shared" si="627"/>
        <v>0.28126795400419502</v>
      </c>
      <c r="J4957" s="152">
        <f t="shared" si="625"/>
        <v>4.7917066950953213E-5</v>
      </c>
      <c r="K4957" s="3" t="e">
        <f t="shared" ca="1" si="621"/>
        <v>#NAME?</v>
      </c>
      <c r="L4957" s="153" t="e">
        <f t="shared" ca="1" si="626"/>
        <v>#NAME?</v>
      </c>
      <c r="M4957" s="195" t="e">
        <f ca="1">_xll.BInterpol(cf!$A$2:$A$68,cf!$C$2:$C$68,params!B4957,"cubic")</f>
        <v>#NAME?</v>
      </c>
      <c r="N4957" s="195" t="e">
        <f ca="1">+_xll.BInterpol(#REF!,#REF!,params!B4957,"cubic")</f>
        <v>#NAME?</v>
      </c>
      <c r="O4957" s="153" t="e">
        <f t="shared" ca="1" si="622"/>
        <v>#NAME?</v>
      </c>
    </row>
    <row r="4958" spans="1:15">
      <c r="A4958">
        <v>4955</v>
      </c>
      <c r="B4958">
        <f t="shared" si="620"/>
        <v>19.82</v>
      </c>
      <c r="C4958" s="151" t="e">
        <f ca="1">+_xll.BInterpol(Boost!$R$6:$R$66,Boost!$AZ$6:$AZ$66,params!B4958,"cubic")</f>
        <v>#NAME?</v>
      </c>
      <c r="D4958" s="151" t="e">
        <f ca="1">+_xll.BInterpol(Boost!$R$6:$R$66,Boost!$AX$6:$AX$66,params!B4958,"cubic")</f>
        <v>#NAME?</v>
      </c>
      <c r="E4958" s="198" t="e">
        <f t="shared" ca="1" si="623"/>
        <v>#NAME?</v>
      </c>
      <c r="F4958" s="151" t="e">
        <f ca="1">+_xll.BInterpol(Boost!$R$6:$R$66,Boost!$AY$6:$AY$66,params!B4958,"cubic")</f>
        <v>#NAME?</v>
      </c>
      <c r="G4958" s="151" t="e">
        <f ca="1">_xll.BInterpol(cf!$A$2:$A$68,cf!$B$2:$B$68,params!B4958,"cubic")/100</f>
        <v>#NAME?</v>
      </c>
      <c r="H4958" s="199" t="e">
        <f t="shared" ca="1" si="624"/>
        <v>#NAME?</v>
      </c>
      <c r="I4958" s="152">
        <f t="shared" si="627"/>
        <v>0.2813158678767812</v>
      </c>
      <c r="J4958" s="152">
        <f t="shared" si="625"/>
        <v>4.7913872586180517E-5</v>
      </c>
      <c r="K4958" s="3" t="e">
        <f t="shared" ca="1" si="621"/>
        <v>#NAME?</v>
      </c>
      <c r="L4958" s="153" t="e">
        <f t="shared" ca="1" si="626"/>
        <v>#NAME?</v>
      </c>
      <c r="M4958" s="195" t="e">
        <f ca="1">_xll.BInterpol(cf!$A$2:$A$68,cf!$C$2:$C$68,params!B4958,"cubic")</f>
        <v>#NAME?</v>
      </c>
      <c r="N4958" s="195" t="e">
        <f ca="1">+_xll.BInterpol(#REF!,#REF!,params!B4958,"cubic")</f>
        <v>#NAME?</v>
      </c>
      <c r="O4958" s="153" t="e">
        <f t="shared" ca="1" si="622"/>
        <v>#NAME?</v>
      </c>
    </row>
    <row r="4959" spans="1:15">
      <c r="A4959">
        <v>4956</v>
      </c>
      <c r="B4959">
        <f t="shared" si="620"/>
        <v>19.824000000000002</v>
      </c>
      <c r="C4959" s="151" t="e">
        <f ca="1">+_xll.BInterpol(Boost!$R$6:$R$66,Boost!$AZ$6:$AZ$66,params!B4959,"cubic")</f>
        <v>#NAME?</v>
      </c>
      <c r="D4959" s="151" t="e">
        <f ca="1">+_xll.BInterpol(Boost!$R$6:$R$66,Boost!$AX$6:$AX$66,params!B4959,"cubic")</f>
        <v>#NAME?</v>
      </c>
      <c r="E4959" s="198" t="e">
        <f t="shared" ca="1" si="623"/>
        <v>#NAME?</v>
      </c>
      <c r="F4959" s="151" t="e">
        <f ca="1">+_xll.BInterpol(Boost!$R$6:$R$66,Boost!$AY$6:$AY$66,params!B4959,"cubic")</f>
        <v>#NAME?</v>
      </c>
      <c r="G4959" s="151" t="e">
        <f ca="1">_xll.BInterpol(cf!$A$2:$A$68,cf!$B$2:$B$68,params!B4959,"cubic")/100</f>
        <v>#NAME?</v>
      </c>
      <c r="H4959" s="199" t="e">
        <f t="shared" ca="1" si="624"/>
        <v>#NAME?</v>
      </c>
      <c r="I4959" s="152">
        <f t="shared" si="627"/>
        <v>0.28136377855521577</v>
      </c>
      <c r="J4959" s="152">
        <f t="shared" si="625"/>
        <v>4.7910678434570642E-5</v>
      </c>
      <c r="K4959" s="3" t="e">
        <f t="shared" ca="1" si="621"/>
        <v>#NAME?</v>
      </c>
      <c r="L4959" s="153" t="e">
        <f t="shared" ca="1" si="626"/>
        <v>#NAME?</v>
      </c>
      <c r="M4959" s="195" t="e">
        <f ca="1">_xll.BInterpol(cf!$A$2:$A$68,cf!$C$2:$C$68,params!B4959,"cubic")</f>
        <v>#NAME?</v>
      </c>
      <c r="N4959" s="195" t="e">
        <f ca="1">+_xll.BInterpol(#REF!,#REF!,params!B4959,"cubic")</f>
        <v>#NAME?</v>
      </c>
      <c r="O4959" s="153" t="e">
        <f t="shared" ca="1" si="622"/>
        <v>#NAME?</v>
      </c>
    </row>
    <row r="4960" spans="1:15">
      <c r="A4960">
        <v>4957</v>
      </c>
      <c r="B4960">
        <f t="shared" si="620"/>
        <v>19.827999999999999</v>
      </c>
      <c r="C4960" s="151" t="e">
        <f ca="1">+_xll.BInterpol(Boost!$R$6:$R$66,Boost!$AZ$6:$AZ$66,params!B4960,"cubic")</f>
        <v>#NAME?</v>
      </c>
      <c r="D4960" s="151" t="e">
        <f ca="1">+_xll.BInterpol(Boost!$R$6:$R$66,Boost!$AX$6:$AX$66,params!B4960,"cubic")</f>
        <v>#NAME?</v>
      </c>
      <c r="E4960" s="198" t="e">
        <f t="shared" ca="1" si="623"/>
        <v>#NAME?</v>
      </c>
      <c r="F4960" s="151" t="e">
        <f ca="1">+_xll.BInterpol(Boost!$R$6:$R$66,Boost!$AY$6:$AY$66,params!B4960,"cubic")</f>
        <v>#NAME?</v>
      </c>
      <c r="G4960" s="151" t="e">
        <f ca="1">_xll.BInterpol(cf!$A$2:$A$68,cf!$B$2:$B$68,params!B4960,"cubic")/100</f>
        <v>#NAME?</v>
      </c>
      <c r="H4960" s="199" t="e">
        <f t="shared" ca="1" si="624"/>
        <v>#NAME?</v>
      </c>
      <c r="I4960" s="152">
        <f t="shared" si="627"/>
        <v>0.28141168603971145</v>
      </c>
      <c r="J4960" s="152">
        <f t="shared" si="625"/>
        <v>4.7907484495679498E-5</v>
      </c>
      <c r="K4960" s="3" t="e">
        <f t="shared" ca="1" si="621"/>
        <v>#NAME?</v>
      </c>
      <c r="L4960" s="153" t="e">
        <f t="shared" ca="1" si="626"/>
        <v>#NAME?</v>
      </c>
      <c r="M4960" s="195" t="e">
        <f ca="1">_xll.BInterpol(cf!$A$2:$A$68,cf!$C$2:$C$68,params!B4960,"cubic")</f>
        <v>#NAME?</v>
      </c>
      <c r="N4960" s="195" t="e">
        <f ca="1">+_xll.BInterpol(#REF!,#REF!,params!B4960,"cubic")</f>
        <v>#NAME?</v>
      </c>
      <c r="O4960" s="153" t="e">
        <f t="shared" ca="1" si="622"/>
        <v>#NAME?</v>
      </c>
    </row>
    <row r="4961" spans="1:15">
      <c r="A4961">
        <v>4958</v>
      </c>
      <c r="B4961">
        <f t="shared" si="620"/>
        <v>19.832000000000001</v>
      </c>
      <c r="C4961" s="151" t="e">
        <f ca="1">+_xll.BInterpol(Boost!$R$6:$R$66,Boost!$AZ$6:$AZ$66,params!B4961,"cubic")</f>
        <v>#NAME?</v>
      </c>
      <c r="D4961" s="151" t="e">
        <f ca="1">+_xll.BInterpol(Boost!$R$6:$R$66,Boost!$AX$6:$AX$66,params!B4961,"cubic")</f>
        <v>#NAME?</v>
      </c>
      <c r="E4961" s="198" t="e">
        <f t="shared" ca="1" si="623"/>
        <v>#NAME?</v>
      </c>
      <c r="F4961" s="151" t="e">
        <f ca="1">+_xll.BInterpol(Boost!$R$6:$R$66,Boost!$AY$6:$AY$66,params!B4961,"cubic")</f>
        <v>#NAME?</v>
      </c>
      <c r="G4961" s="151" t="e">
        <f ca="1">_xll.BInterpol(cf!$A$2:$A$68,cf!$B$2:$B$68,params!B4961,"cubic")/100</f>
        <v>#NAME?</v>
      </c>
      <c r="H4961" s="199" t="e">
        <f t="shared" ca="1" si="624"/>
        <v>#NAME?</v>
      </c>
      <c r="I4961" s="152">
        <f t="shared" si="627"/>
        <v>0.2814595903304814</v>
      </c>
      <c r="J4961" s="152">
        <f t="shared" si="625"/>
        <v>4.7904290769951174E-5</v>
      </c>
      <c r="K4961" s="3" t="e">
        <f t="shared" ca="1" si="621"/>
        <v>#NAME?</v>
      </c>
      <c r="L4961" s="153" t="e">
        <f t="shared" ca="1" si="626"/>
        <v>#NAME?</v>
      </c>
      <c r="M4961" s="195" t="e">
        <f ca="1">_xll.BInterpol(cf!$A$2:$A$68,cf!$C$2:$C$68,params!B4961,"cubic")</f>
        <v>#NAME?</v>
      </c>
      <c r="N4961" s="195" t="e">
        <f ca="1">+_xll.BInterpol(#REF!,#REF!,params!B4961,"cubic")</f>
        <v>#NAME?</v>
      </c>
      <c r="O4961" s="153" t="e">
        <f t="shared" ca="1" si="622"/>
        <v>#NAME?</v>
      </c>
    </row>
    <row r="4962" spans="1:15">
      <c r="A4962">
        <v>4959</v>
      </c>
      <c r="B4962">
        <f t="shared" si="620"/>
        <v>19.835999999999999</v>
      </c>
      <c r="C4962" s="151" t="e">
        <f ca="1">+_xll.BInterpol(Boost!$R$6:$R$66,Boost!$AZ$6:$AZ$66,params!B4962,"cubic")</f>
        <v>#NAME?</v>
      </c>
      <c r="D4962" s="151" t="e">
        <f ca="1">+_xll.BInterpol(Boost!$R$6:$R$66,Boost!$AX$6:$AX$66,params!B4962,"cubic")</f>
        <v>#NAME?</v>
      </c>
      <c r="E4962" s="198" t="e">
        <f t="shared" ca="1" si="623"/>
        <v>#NAME?</v>
      </c>
      <c r="F4962" s="151" t="e">
        <f ca="1">+_xll.BInterpol(Boost!$R$6:$R$66,Boost!$AY$6:$AY$66,params!B4962,"cubic")</f>
        <v>#NAME?</v>
      </c>
      <c r="G4962" s="151" t="e">
        <f ca="1">_xll.BInterpol(cf!$A$2:$A$68,cf!$B$2:$B$68,params!B4962,"cubic")/100</f>
        <v>#NAME?</v>
      </c>
      <c r="H4962" s="199" t="e">
        <f t="shared" ca="1" si="624"/>
        <v>#NAME?</v>
      </c>
      <c r="I4962" s="152">
        <f t="shared" si="627"/>
        <v>0.28150749142773834</v>
      </c>
      <c r="J4962" s="152">
        <f t="shared" si="625"/>
        <v>4.7901097256941583E-5</v>
      </c>
      <c r="K4962" s="3" t="e">
        <f t="shared" ca="1" si="621"/>
        <v>#NAME?</v>
      </c>
      <c r="L4962" s="153" t="e">
        <f t="shared" ca="1" si="626"/>
        <v>#NAME?</v>
      </c>
      <c r="M4962" s="195" t="e">
        <f ca="1">_xll.BInterpol(cf!$A$2:$A$68,cf!$C$2:$C$68,params!B4962,"cubic")</f>
        <v>#NAME?</v>
      </c>
      <c r="N4962" s="195" t="e">
        <f ca="1">+_xll.BInterpol(#REF!,#REF!,params!B4962,"cubic")</f>
        <v>#NAME?</v>
      </c>
      <c r="O4962" s="153" t="e">
        <f t="shared" ca="1" si="622"/>
        <v>#NAME?</v>
      </c>
    </row>
    <row r="4963" spans="1:15">
      <c r="A4963">
        <v>4960</v>
      </c>
      <c r="B4963">
        <f t="shared" si="620"/>
        <v>19.84</v>
      </c>
      <c r="C4963" s="151" t="e">
        <f ca="1">+_xll.BInterpol(Boost!$R$6:$R$66,Boost!$AZ$6:$AZ$66,params!B4963,"cubic")</f>
        <v>#NAME?</v>
      </c>
      <c r="D4963" s="151" t="e">
        <f ca="1">+_xll.BInterpol(Boost!$R$6:$R$66,Boost!$AX$6:$AX$66,params!B4963,"cubic")</f>
        <v>#NAME?</v>
      </c>
      <c r="E4963" s="198" t="e">
        <f t="shared" ca="1" si="623"/>
        <v>#NAME?</v>
      </c>
      <c r="F4963" s="151" t="e">
        <f ca="1">+_xll.BInterpol(Boost!$R$6:$R$66,Boost!$AY$6:$AY$66,params!B4963,"cubic")</f>
        <v>#NAME?</v>
      </c>
      <c r="G4963" s="151" t="e">
        <f ca="1">_xll.BInterpol(cf!$A$2:$A$68,cf!$B$2:$B$68,params!B4963,"cubic")/100</f>
        <v>#NAME?</v>
      </c>
      <c r="H4963" s="199" t="e">
        <f t="shared" ca="1" si="624"/>
        <v>#NAME?</v>
      </c>
      <c r="I4963" s="152">
        <f t="shared" si="627"/>
        <v>0.28155538933169533</v>
      </c>
      <c r="J4963" s="152">
        <f t="shared" si="625"/>
        <v>4.7897903956983789E-5</v>
      </c>
      <c r="K4963" s="3" t="e">
        <f t="shared" ca="1" si="621"/>
        <v>#NAME?</v>
      </c>
      <c r="L4963" s="153" t="e">
        <f t="shared" ca="1" si="626"/>
        <v>#NAME?</v>
      </c>
      <c r="M4963" s="195" t="e">
        <f ca="1">_xll.BInterpol(cf!$A$2:$A$68,cf!$C$2:$C$68,params!B4963,"cubic")</f>
        <v>#NAME?</v>
      </c>
      <c r="N4963" s="195" t="e">
        <f ca="1">+_xll.BInterpol(#REF!,#REF!,params!B4963,"cubic")</f>
        <v>#NAME?</v>
      </c>
      <c r="O4963" s="153" t="e">
        <f t="shared" ca="1" si="622"/>
        <v>#NAME?</v>
      </c>
    </row>
    <row r="4964" spans="1:15">
      <c r="A4964">
        <v>4961</v>
      </c>
      <c r="B4964">
        <f t="shared" si="620"/>
        <v>19.844000000000001</v>
      </c>
      <c r="C4964" s="151" t="e">
        <f ca="1">+_xll.BInterpol(Boost!$R$6:$R$66,Boost!$AZ$6:$AZ$66,params!B4964,"cubic")</f>
        <v>#NAME?</v>
      </c>
      <c r="D4964" s="151" t="e">
        <f ca="1">+_xll.BInterpol(Boost!$R$6:$R$66,Boost!$AX$6:$AX$66,params!B4964,"cubic")</f>
        <v>#NAME?</v>
      </c>
      <c r="E4964" s="198" t="e">
        <f t="shared" ca="1" si="623"/>
        <v>#NAME?</v>
      </c>
      <c r="F4964" s="151" t="e">
        <f ca="1">+_xll.BInterpol(Boost!$R$6:$R$66,Boost!$AY$6:$AY$66,params!B4964,"cubic")</f>
        <v>#NAME?</v>
      </c>
      <c r="G4964" s="151" t="e">
        <f ca="1">_xll.BInterpol(cf!$A$2:$A$68,cf!$B$2:$B$68,params!B4964,"cubic")/100</f>
        <v>#NAME?</v>
      </c>
      <c r="H4964" s="199" t="e">
        <f t="shared" ca="1" si="624"/>
        <v>#NAME?</v>
      </c>
      <c r="I4964" s="152">
        <f t="shared" si="627"/>
        <v>0.28160328404256507</v>
      </c>
      <c r="J4964" s="152">
        <f t="shared" si="625"/>
        <v>4.7894710869744728E-5</v>
      </c>
      <c r="K4964" s="3" t="e">
        <f t="shared" ca="1" si="621"/>
        <v>#NAME?</v>
      </c>
      <c r="L4964" s="153" t="e">
        <f t="shared" ca="1" si="626"/>
        <v>#NAME?</v>
      </c>
      <c r="M4964" s="195" t="e">
        <f ca="1">_xll.BInterpol(cf!$A$2:$A$68,cf!$C$2:$C$68,params!B4964,"cubic")</f>
        <v>#NAME?</v>
      </c>
      <c r="N4964" s="195" t="e">
        <f ca="1">+_xll.BInterpol(#REF!,#REF!,params!B4964,"cubic")</f>
        <v>#NAME?</v>
      </c>
      <c r="O4964" s="153" t="e">
        <f t="shared" ca="1" si="622"/>
        <v>#NAME?</v>
      </c>
    </row>
    <row r="4965" spans="1:15">
      <c r="A4965">
        <v>4962</v>
      </c>
      <c r="B4965">
        <f t="shared" si="620"/>
        <v>19.847999999999999</v>
      </c>
      <c r="C4965" s="151" t="e">
        <f ca="1">+_xll.BInterpol(Boost!$R$6:$R$66,Boost!$AZ$6:$AZ$66,params!B4965,"cubic")</f>
        <v>#NAME?</v>
      </c>
      <c r="D4965" s="151" t="e">
        <f ca="1">+_xll.BInterpol(Boost!$R$6:$R$66,Boost!$AX$6:$AX$66,params!B4965,"cubic")</f>
        <v>#NAME?</v>
      </c>
      <c r="E4965" s="198" t="e">
        <f t="shared" ca="1" si="623"/>
        <v>#NAME?</v>
      </c>
      <c r="F4965" s="151" t="e">
        <f ca="1">+_xll.BInterpol(Boost!$R$6:$R$66,Boost!$AY$6:$AY$66,params!B4965,"cubic")</f>
        <v>#NAME?</v>
      </c>
      <c r="G4965" s="151" t="e">
        <f ca="1">_xll.BInterpol(cf!$A$2:$A$68,cf!$B$2:$B$68,params!B4965,"cubic")/100</f>
        <v>#NAME?</v>
      </c>
      <c r="H4965" s="199" t="e">
        <f t="shared" ca="1" si="624"/>
        <v>#NAME?</v>
      </c>
      <c r="I4965" s="152">
        <f t="shared" si="627"/>
        <v>0.28165117556056052</v>
      </c>
      <c r="J4965" s="152">
        <f t="shared" si="625"/>
        <v>4.7891517995446442E-5</v>
      </c>
      <c r="K4965" s="3" t="e">
        <f t="shared" ca="1" si="621"/>
        <v>#NAME?</v>
      </c>
      <c r="L4965" s="153" t="e">
        <f t="shared" ca="1" si="626"/>
        <v>#NAME?</v>
      </c>
      <c r="M4965" s="195" t="e">
        <f ca="1">_xll.BInterpol(cf!$A$2:$A$68,cf!$C$2:$C$68,params!B4965,"cubic")</f>
        <v>#NAME?</v>
      </c>
      <c r="N4965" s="195" t="e">
        <f ca="1">+_xll.BInterpol(#REF!,#REF!,params!B4965,"cubic")</f>
        <v>#NAME?</v>
      </c>
      <c r="O4965" s="153" t="e">
        <f t="shared" ca="1" si="622"/>
        <v>#NAME?</v>
      </c>
    </row>
    <row r="4966" spans="1:15">
      <c r="A4966">
        <v>4963</v>
      </c>
      <c r="B4966">
        <f t="shared" si="620"/>
        <v>19.852</v>
      </c>
      <c r="C4966" s="151" t="e">
        <f ca="1">+_xll.BInterpol(Boost!$R$6:$R$66,Boost!$AZ$6:$AZ$66,params!B4966,"cubic")</f>
        <v>#NAME?</v>
      </c>
      <c r="D4966" s="151" t="e">
        <f ca="1">+_xll.BInterpol(Boost!$R$6:$R$66,Boost!$AX$6:$AX$66,params!B4966,"cubic")</f>
        <v>#NAME?</v>
      </c>
      <c r="E4966" s="198" t="e">
        <f t="shared" ca="1" si="623"/>
        <v>#NAME?</v>
      </c>
      <c r="F4966" s="151" t="e">
        <f ca="1">+_xll.BInterpol(Boost!$R$6:$R$66,Boost!$AY$6:$AY$66,params!B4966,"cubic")</f>
        <v>#NAME?</v>
      </c>
      <c r="G4966" s="151" t="e">
        <f ca="1">_xll.BInterpol(cf!$A$2:$A$68,cf!$B$2:$B$68,params!B4966,"cubic")/100</f>
        <v>#NAME?</v>
      </c>
      <c r="H4966" s="199" t="e">
        <f t="shared" ca="1" si="624"/>
        <v>#NAME?</v>
      </c>
      <c r="I4966" s="152">
        <f t="shared" si="627"/>
        <v>0.28169906388589461</v>
      </c>
      <c r="J4966" s="152">
        <f t="shared" si="625"/>
        <v>4.7888325334088933E-5</v>
      </c>
      <c r="K4966" s="3" t="e">
        <f t="shared" ca="1" si="621"/>
        <v>#NAME?</v>
      </c>
      <c r="L4966" s="153" t="e">
        <f t="shared" ca="1" si="626"/>
        <v>#NAME?</v>
      </c>
      <c r="M4966" s="195" t="e">
        <f ca="1">_xll.BInterpol(cf!$A$2:$A$68,cf!$C$2:$C$68,params!B4966,"cubic")</f>
        <v>#NAME?</v>
      </c>
      <c r="N4966" s="195" t="e">
        <f ca="1">+_xll.BInterpol(#REF!,#REF!,params!B4966,"cubic")</f>
        <v>#NAME?</v>
      </c>
      <c r="O4966" s="153" t="e">
        <f t="shared" ca="1" si="622"/>
        <v>#NAME?</v>
      </c>
    </row>
    <row r="4967" spans="1:15">
      <c r="A4967">
        <v>4964</v>
      </c>
      <c r="B4967">
        <f t="shared" si="620"/>
        <v>19.856000000000002</v>
      </c>
      <c r="C4967" s="151" t="e">
        <f ca="1">+_xll.BInterpol(Boost!$R$6:$R$66,Boost!$AZ$6:$AZ$66,params!B4967,"cubic")</f>
        <v>#NAME?</v>
      </c>
      <c r="D4967" s="151" t="e">
        <f ca="1">+_xll.BInterpol(Boost!$R$6:$R$66,Boost!$AX$6:$AX$66,params!B4967,"cubic")</f>
        <v>#NAME?</v>
      </c>
      <c r="E4967" s="198" t="e">
        <f t="shared" ca="1" si="623"/>
        <v>#NAME?</v>
      </c>
      <c r="F4967" s="151" t="e">
        <f ca="1">+_xll.BInterpol(Boost!$R$6:$R$66,Boost!$AY$6:$AY$66,params!B4967,"cubic")</f>
        <v>#NAME?</v>
      </c>
      <c r="G4967" s="151" t="e">
        <f ca="1">_xll.BInterpol(cf!$A$2:$A$68,cf!$B$2:$B$68,params!B4967,"cubic")/100</f>
        <v>#NAME?</v>
      </c>
      <c r="H4967" s="199" t="e">
        <f t="shared" ca="1" si="624"/>
        <v>#NAME?</v>
      </c>
      <c r="I4967" s="152">
        <f t="shared" si="627"/>
        <v>0.28174694901878006</v>
      </c>
      <c r="J4967" s="152">
        <f t="shared" si="625"/>
        <v>4.7885132885450155E-5</v>
      </c>
      <c r="K4967" s="3" t="e">
        <f t="shared" ca="1" si="621"/>
        <v>#NAME?</v>
      </c>
      <c r="L4967" s="153" t="e">
        <f t="shared" ca="1" si="626"/>
        <v>#NAME?</v>
      </c>
      <c r="M4967" s="195" t="e">
        <f ca="1">_xll.BInterpol(cf!$A$2:$A$68,cf!$C$2:$C$68,params!B4967,"cubic")</f>
        <v>#NAME?</v>
      </c>
      <c r="N4967" s="195" t="e">
        <f ca="1">+_xll.BInterpol(#REF!,#REF!,params!B4967,"cubic")</f>
        <v>#NAME?</v>
      </c>
      <c r="O4967" s="153" t="e">
        <f t="shared" ca="1" si="622"/>
        <v>#NAME?</v>
      </c>
    </row>
    <row r="4968" spans="1:15">
      <c r="A4968">
        <v>4965</v>
      </c>
      <c r="B4968">
        <f t="shared" si="620"/>
        <v>19.86</v>
      </c>
      <c r="C4968" s="151" t="e">
        <f ca="1">+_xll.BInterpol(Boost!$R$6:$R$66,Boost!$AZ$6:$AZ$66,params!B4968,"cubic")</f>
        <v>#NAME?</v>
      </c>
      <c r="D4968" s="151" t="e">
        <f ca="1">+_xll.BInterpol(Boost!$R$6:$R$66,Boost!$AX$6:$AX$66,params!B4968,"cubic")</f>
        <v>#NAME?</v>
      </c>
      <c r="E4968" s="198" t="e">
        <f t="shared" ca="1" si="623"/>
        <v>#NAME?</v>
      </c>
      <c r="F4968" s="151" t="e">
        <f ca="1">+_xll.BInterpol(Boost!$R$6:$R$66,Boost!$AY$6:$AY$66,params!B4968,"cubic")</f>
        <v>#NAME?</v>
      </c>
      <c r="G4968" s="151" t="e">
        <f ca="1">_xll.BInterpol(cf!$A$2:$A$68,cf!$B$2:$B$68,params!B4968,"cubic")/100</f>
        <v>#NAME?</v>
      </c>
      <c r="H4968" s="199" t="e">
        <f t="shared" ca="1" si="624"/>
        <v>#NAME?</v>
      </c>
      <c r="I4968" s="152">
        <f t="shared" si="627"/>
        <v>0.2817948309594297</v>
      </c>
      <c r="J4968" s="152">
        <f t="shared" si="625"/>
        <v>4.788194064964113E-5</v>
      </c>
      <c r="K4968" s="3" t="e">
        <f t="shared" ca="1" si="621"/>
        <v>#NAME?</v>
      </c>
      <c r="L4968" s="153" t="e">
        <f t="shared" ca="1" si="626"/>
        <v>#NAME?</v>
      </c>
      <c r="M4968" s="195" t="e">
        <f ca="1">_xll.BInterpol(cf!$A$2:$A$68,cf!$C$2:$C$68,params!B4968,"cubic")</f>
        <v>#NAME?</v>
      </c>
      <c r="N4968" s="195" t="e">
        <f ca="1">+_xll.BInterpol(#REF!,#REF!,params!B4968,"cubic")</f>
        <v>#NAME?</v>
      </c>
      <c r="O4968" s="153" t="e">
        <f t="shared" ca="1" si="622"/>
        <v>#NAME?</v>
      </c>
    </row>
    <row r="4969" spans="1:15">
      <c r="A4969">
        <v>4966</v>
      </c>
      <c r="B4969">
        <f t="shared" si="620"/>
        <v>19.864000000000001</v>
      </c>
      <c r="C4969" s="151" t="e">
        <f ca="1">+_xll.BInterpol(Boost!$R$6:$R$66,Boost!$AZ$6:$AZ$66,params!B4969,"cubic")</f>
        <v>#NAME?</v>
      </c>
      <c r="D4969" s="151" t="e">
        <f ca="1">+_xll.BInterpol(Boost!$R$6:$R$66,Boost!$AX$6:$AX$66,params!B4969,"cubic")</f>
        <v>#NAME?</v>
      </c>
      <c r="E4969" s="198" t="e">
        <f t="shared" ca="1" si="623"/>
        <v>#NAME?</v>
      </c>
      <c r="F4969" s="151" t="e">
        <f ca="1">+_xll.BInterpol(Boost!$R$6:$R$66,Boost!$AY$6:$AY$66,params!B4969,"cubic")</f>
        <v>#NAME?</v>
      </c>
      <c r="G4969" s="151" t="e">
        <f ca="1">_xll.BInterpol(cf!$A$2:$A$68,cf!$B$2:$B$68,params!B4969,"cubic")/100</f>
        <v>#NAME?</v>
      </c>
      <c r="H4969" s="199" t="e">
        <f t="shared" ca="1" si="624"/>
        <v>#NAME?</v>
      </c>
      <c r="I4969" s="152">
        <f t="shared" si="627"/>
        <v>0.28184270970805636</v>
      </c>
      <c r="J4969" s="152">
        <f t="shared" si="625"/>
        <v>4.787874862666186E-5</v>
      </c>
      <c r="K4969" s="3" t="e">
        <f t="shared" ca="1" si="621"/>
        <v>#NAME?</v>
      </c>
      <c r="L4969" s="153" t="e">
        <f t="shared" ca="1" si="626"/>
        <v>#NAME?</v>
      </c>
      <c r="M4969" s="195" t="e">
        <f ca="1">_xll.BInterpol(cf!$A$2:$A$68,cf!$C$2:$C$68,params!B4969,"cubic")</f>
        <v>#NAME?</v>
      </c>
      <c r="N4969" s="195" t="e">
        <f ca="1">+_xll.BInterpol(#REF!,#REF!,params!B4969,"cubic")</f>
        <v>#NAME?</v>
      </c>
      <c r="O4969" s="153" t="e">
        <f t="shared" ca="1" si="622"/>
        <v>#NAME?</v>
      </c>
    </row>
    <row r="4970" spans="1:15">
      <c r="A4970">
        <v>4967</v>
      </c>
      <c r="B4970">
        <f t="shared" si="620"/>
        <v>19.867999999999999</v>
      </c>
      <c r="C4970" s="151" t="e">
        <f ca="1">+_xll.BInterpol(Boost!$R$6:$R$66,Boost!$AZ$6:$AZ$66,params!B4970,"cubic")</f>
        <v>#NAME?</v>
      </c>
      <c r="D4970" s="151" t="e">
        <f ca="1">+_xll.BInterpol(Boost!$R$6:$R$66,Boost!$AX$6:$AX$66,params!B4970,"cubic")</f>
        <v>#NAME?</v>
      </c>
      <c r="E4970" s="198" t="e">
        <f t="shared" ca="1" si="623"/>
        <v>#NAME?</v>
      </c>
      <c r="F4970" s="151" t="e">
        <f ca="1">+_xll.BInterpol(Boost!$R$6:$R$66,Boost!$AY$6:$AY$66,params!B4970,"cubic")</f>
        <v>#NAME?</v>
      </c>
      <c r="G4970" s="151" t="e">
        <f ca="1">_xll.BInterpol(cf!$A$2:$A$68,cf!$B$2:$B$68,params!B4970,"cubic")/100</f>
        <v>#NAME?</v>
      </c>
      <c r="H4970" s="199" t="e">
        <f t="shared" ca="1" si="624"/>
        <v>#NAME?</v>
      </c>
      <c r="I4970" s="152">
        <f t="shared" si="627"/>
        <v>0.28189058526487287</v>
      </c>
      <c r="J4970" s="152">
        <f t="shared" si="625"/>
        <v>4.7875556816512344E-5</v>
      </c>
      <c r="K4970" s="3" t="e">
        <f t="shared" ca="1" si="621"/>
        <v>#NAME?</v>
      </c>
      <c r="L4970" s="153" t="e">
        <f t="shared" ca="1" si="626"/>
        <v>#NAME?</v>
      </c>
      <c r="M4970" s="195" t="e">
        <f ca="1">_xll.BInterpol(cf!$A$2:$A$68,cf!$C$2:$C$68,params!B4970,"cubic")</f>
        <v>#NAME?</v>
      </c>
      <c r="N4970" s="195" t="e">
        <f ca="1">+_xll.BInterpol(#REF!,#REF!,params!B4970,"cubic")</f>
        <v>#NAME?</v>
      </c>
      <c r="O4970" s="153" t="e">
        <f t="shared" ca="1" si="622"/>
        <v>#NAME?</v>
      </c>
    </row>
    <row r="4971" spans="1:15">
      <c r="A4971">
        <v>4968</v>
      </c>
      <c r="B4971">
        <f t="shared" si="620"/>
        <v>19.872</v>
      </c>
      <c r="C4971" s="151" t="e">
        <f ca="1">+_xll.BInterpol(Boost!$R$6:$R$66,Boost!$AZ$6:$AZ$66,params!B4971,"cubic")</f>
        <v>#NAME?</v>
      </c>
      <c r="D4971" s="151" t="e">
        <f ca="1">+_xll.BInterpol(Boost!$R$6:$R$66,Boost!$AX$6:$AX$66,params!B4971,"cubic")</f>
        <v>#NAME?</v>
      </c>
      <c r="E4971" s="198" t="e">
        <f t="shared" ca="1" si="623"/>
        <v>#NAME?</v>
      </c>
      <c r="F4971" s="151" t="e">
        <f ca="1">+_xll.BInterpol(Boost!$R$6:$R$66,Boost!$AY$6:$AY$66,params!B4971,"cubic")</f>
        <v>#NAME?</v>
      </c>
      <c r="G4971" s="151" t="e">
        <f ca="1">_xll.BInterpol(cf!$A$2:$A$68,cf!$B$2:$B$68,params!B4971,"cubic")/100</f>
        <v>#NAME?</v>
      </c>
      <c r="H4971" s="199" t="e">
        <f t="shared" ca="1" si="624"/>
        <v>#NAME?</v>
      </c>
      <c r="I4971" s="152">
        <f t="shared" si="627"/>
        <v>0.28193845763009207</v>
      </c>
      <c r="J4971" s="152">
        <f t="shared" si="625"/>
        <v>4.7872365219192581E-5</v>
      </c>
      <c r="K4971" s="3" t="e">
        <f t="shared" ca="1" si="621"/>
        <v>#NAME?</v>
      </c>
      <c r="L4971" s="153" t="e">
        <f t="shared" ca="1" si="626"/>
        <v>#NAME?</v>
      </c>
      <c r="M4971" s="195" t="e">
        <f ca="1">_xll.BInterpol(cf!$A$2:$A$68,cf!$C$2:$C$68,params!B4971,"cubic")</f>
        <v>#NAME?</v>
      </c>
      <c r="N4971" s="195" t="e">
        <f ca="1">+_xll.BInterpol(#REF!,#REF!,params!B4971,"cubic")</f>
        <v>#NAME?</v>
      </c>
      <c r="O4971" s="153" t="e">
        <f t="shared" ca="1" si="622"/>
        <v>#NAME?</v>
      </c>
    </row>
    <row r="4972" spans="1:15">
      <c r="A4972">
        <v>4969</v>
      </c>
      <c r="B4972">
        <f t="shared" si="620"/>
        <v>19.876000000000001</v>
      </c>
      <c r="C4972" s="151" t="e">
        <f ca="1">+_xll.BInterpol(Boost!$R$6:$R$66,Boost!$AZ$6:$AZ$66,params!B4972,"cubic")</f>
        <v>#NAME?</v>
      </c>
      <c r="D4972" s="151" t="e">
        <f ca="1">+_xll.BInterpol(Boost!$R$6:$R$66,Boost!$AX$6:$AX$66,params!B4972,"cubic")</f>
        <v>#NAME?</v>
      </c>
      <c r="E4972" s="198" t="e">
        <f t="shared" ca="1" si="623"/>
        <v>#NAME?</v>
      </c>
      <c r="F4972" s="151" t="e">
        <f ca="1">+_xll.BInterpol(Boost!$R$6:$R$66,Boost!$AY$6:$AY$66,params!B4972,"cubic")</f>
        <v>#NAME?</v>
      </c>
      <c r="G4972" s="151" t="e">
        <f ca="1">_xll.BInterpol(cf!$A$2:$A$68,cf!$B$2:$B$68,params!B4972,"cubic")/100</f>
        <v>#NAME?</v>
      </c>
      <c r="H4972" s="199" t="e">
        <f t="shared" ca="1" si="624"/>
        <v>#NAME?</v>
      </c>
      <c r="I4972" s="152">
        <f t="shared" si="627"/>
        <v>0.28198632680392655</v>
      </c>
      <c r="J4972" s="152">
        <f t="shared" si="625"/>
        <v>4.7869173834480527E-5</v>
      </c>
      <c r="K4972" s="3" t="e">
        <f t="shared" ca="1" si="621"/>
        <v>#NAME?</v>
      </c>
      <c r="L4972" s="153" t="e">
        <f t="shared" ca="1" si="626"/>
        <v>#NAME?</v>
      </c>
      <c r="M4972" s="195" t="e">
        <f ca="1">_xll.BInterpol(cf!$A$2:$A$68,cf!$C$2:$C$68,params!B4972,"cubic")</f>
        <v>#NAME?</v>
      </c>
      <c r="N4972" s="195" t="e">
        <f ca="1">+_xll.BInterpol(#REF!,#REF!,params!B4972,"cubic")</f>
        <v>#NAME?</v>
      </c>
      <c r="O4972" s="153" t="e">
        <f t="shared" ca="1" si="622"/>
        <v>#NAME?</v>
      </c>
    </row>
    <row r="4973" spans="1:15">
      <c r="A4973">
        <v>4970</v>
      </c>
      <c r="B4973">
        <f t="shared" si="620"/>
        <v>19.88</v>
      </c>
      <c r="C4973" s="151" t="e">
        <f ca="1">+_xll.BInterpol(Boost!$R$6:$R$66,Boost!$AZ$6:$AZ$66,params!B4973,"cubic")</f>
        <v>#NAME?</v>
      </c>
      <c r="D4973" s="151" t="e">
        <f ca="1">+_xll.BInterpol(Boost!$R$6:$R$66,Boost!$AX$6:$AX$66,params!B4973,"cubic")</f>
        <v>#NAME?</v>
      </c>
      <c r="E4973" s="198" t="e">
        <f t="shared" ca="1" si="623"/>
        <v>#NAME?</v>
      </c>
      <c r="F4973" s="151" t="e">
        <f ca="1">+_xll.BInterpol(Boost!$R$6:$R$66,Boost!$AY$6:$AY$66,params!B4973,"cubic")</f>
        <v>#NAME?</v>
      </c>
      <c r="G4973" s="151" t="e">
        <f ca="1">_xll.BInterpol(cf!$A$2:$A$68,cf!$B$2:$B$68,params!B4973,"cubic")/100</f>
        <v>#NAME?</v>
      </c>
      <c r="H4973" s="199" t="e">
        <f t="shared" ca="1" si="624"/>
        <v>#NAME?</v>
      </c>
      <c r="I4973" s="152">
        <f t="shared" si="627"/>
        <v>0.28203419278658914</v>
      </c>
      <c r="J4973" s="152">
        <f t="shared" si="625"/>
        <v>4.7865982662598228E-5</v>
      </c>
      <c r="K4973" s="3" t="e">
        <f t="shared" ca="1" si="621"/>
        <v>#NAME?</v>
      </c>
      <c r="L4973" s="153" t="e">
        <f t="shared" ca="1" si="626"/>
        <v>#NAME?</v>
      </c>
      <c r="M4973" s="195" t="e">
        <f ca="1">_xll.BInterpol(cf!$A$2:$A$68,cf!$C$2:$C$68,params!B4973,"cubic")</f>
        <v>#NAME?</v>
      </c>
      <c r="N4973" s="195" t="e">
        <f ca="1">+_xll.BInterpol(#REF!,#REF!,params!B4973,"cubic")</f>
        <v>#NAME?</v>
      </c>
      <c r="O4973" s="153" t="e">
        <f t="shared" ca="1" si="622"/>
        <v>#NAME?</v>
      </c>
    </row>
    <row r="4974" spans="1:15">
      <c r="A4974">
        <v>4971</v>
      </c>
      <c r="B4974">
        <f t="shared" si="620"/>
        <v>19.884</v>
      </c>
      <c r="C4974" s="151" t="e">
        <f ca="1">+_xll.BInterpol(Boost!$R$6:$R$66,Boost!$AZ$6:$AZ$66,params!B4974,"cubic")</f>
        <v>#NAME?</v>
      </c>
      <c r="D4974" s="151" t="e">
        <f ca="1">+_xll.BInterpol(Boost!$R$6:$R$66,Boost!$AX$6:$AX$66,params!B4974,"cubic")</f>
        <v>#NAME?</v>
      </c>
      <c r="E4974" s="198" t="e">
        <f t="shared" ca="1" si="623"/>
        <v>#NAME?</v>
      </c>
      <c r="F4974" s="151" t="e">
        <f ca="1">+_xll.BInterpol(Boost!$R$6:$R$66,Boost!$AY$6:$AY$66,params!B4974,"cubic")</f>
        <v>#NAME?</v>
      </c>
      <c r="G4974" s="151" t="e">
        <f ca="1">_xll.BInterpol(cf!$A$2:$A$68,cf!$B$2:$B$68,params!B4974,"cubic")/100</f>
        <v>#NAME?</v>
      </c>
      <c r="H4974" s="199" t="e">
        <f t="shared" ca="1" si="624"/>
        <v>#NAME?</v>
      </c>
      <c r="I4974" s="152">
        <f t="shared" si="627"/>
        <v>0.28208205557829258</v>
      </c>
      <c r="J4974" s="152">
        <f t="shared" si="625"/>
        <v>4.7862791703434659E-5</v>
      </c>
      <c r="K4974" s="3" t="e">
        <f t="shared" ca="1" si="621"/>
        <v>#NAME?</v>
      </c>
      <c r="L4974" s="153" t="e">
        <f t="shared" ca="1" si="626"/>
        <v>#NAME?</v>
      </c>
      <c r="M4974" s="195" t="e">
        <f ca="1">_xll.BInterpol(cf!$A$2:$A$68,cf!$C$2:$C$68,params!B4974,"cubic")</f>
        <v>#NAME?</v>
      </c>
      <c r="N4974" s="195" t="e">
        <f ca="1">+_xll.BInterpol(#REF!,#REF!,params!B4974,"cubic")</f>
        <v>#NAME?</v>
      </c>
      <c r="O4974" s="153" t="e">
        <f t="shared" ca="1" si="622"/>
        <v>#NAME?</v>
      </c>
    </row>
    <row r="4975" spans="1:15">
      <c r="A4975">
        <v>4972</v>
      </c>
      <c r="B4975">
        <f t="shared" si="620"/>
        <v>19.888000000000002</v>
      </c>
      <c r="C4975" s="151" t="e">
        <f ca="1">+_xll.BInterpol(Boost!$R$6:$R$66,Boost!$AZ$6:$AZ$66,params!B4975,"cubic")</f>
        <v>#NAME?</v>
      </c>
      <c r="D4975" s="151" t="e">
        <f ca="1">+_xll.BInterpol(Boost!$R$6:$R$66,Boost!$AX$6:$AX$66,params!B4975,"cubic")</f>
        <v>#NAME?</v>
      </c>
      <c r="E4975" s="198" t="e">
        <f t="shared" ca="1" si="623"/>
        <v>#NAME?</v>
      </c>
      <c r="F4975" s="151" t="e">
        <f ca="1">+_xll.BInterpol(Boost!$R$6:$R$66,Boost!$AY$6:$AY$66,params!B4975,"cubic")</f>
        <v>#NAME?</v>
      </c>
      <c r="G4975" s="151" t="e">
        <f ca="1">_xll.BInterpol(cf!$A$2:$A$68,cf!$B$2:$B$68,params!B4975,"cubic")/100</f>
        <v>#NAME?</v>
      </c>
      <c r="H4975" s="199" t="e">
        <f t="shared" ca="1" si="624"/>
        <v>#NAME?</v>
      </c>
      <c r="I4975" s="152">
        <f t="shared" si="627"/>
        <v>0.28212991517924957</v>
      </c>
      <c r="J4975" s="152">
        <f t="shared" si="625"/>
        <v>4.7859600956989823E-5</v>
      </c>
      <c r="K4975" s="3" t="e">
        <f t="shared" ca="1" si="621"/>
        <v>#NAME?</v>
      </c>
      <c r="L4975" s="153" t="e">
        <f t="shared" ca="1" si="626"/>
        <v>#NAME?</v>
      </c>
      <c r="M4975" s="195" t="e">
        <f ca="1">_xll.BInterpol(cf!$A$2:$A$68,cf!$C$2:$C$68,params!B4975,"cubic")</f>
        <v>#NAME?</v>
      </c>
      <c r="N4975" s="195" t="e">
        <f ca="1">+_xll.BInterpol(#REF!,#REF!,params!B4975,"cubic")</f>
        <v>#NAME?</v>
      </c>
      <c r="O4975" s="153" t="e">
        <f t="shared" ca="1" si="622"/>
        <v>#NAME?</v>
      </c>
    </row>
    <row r="4976" spans="1:15">
      <c r="A4976">
        <v>4973</v>
      </c>
      <c r="B4976">
        <f t="shared" si="620"/>
        <v>19.891999999999999</v>
      </c>
      <c r="C4976" s="151" t="e">
        <f ca="1">+_xll.BInterpol(Boost!$R$6:$R$66,Boost!$AZ$6:$AZ$66,params!B4976,"cubic")</f>
        <v>#NAME?</v>
      </c>
      <c r="D4976" s="151" t="e">
        <f ca="1">+_xll.BInterpol(Boost!$R$6:$R$66,Boost!$AX$6:$AX$66,params!B4976,"cubic")</f>
        <v>#NAME?</v>
      </c>
      <c r="E4976" s="198" t="e">
        <f t="shared" ca="1" si="623"/>
        <v>#NAME?</v>
      </c>
      <c r="F4976" s="151" t="e">
        <f ca="1">+_xll.BInterpol(Boost!$R$6:$R$66,Boost!$AY$6:$AY$66,params!B4976,"cubic")</f>
        <v>#NAME?</v>
      </c>
      <c r="G4976" s="151" t="e">
        <f ca="1">_xll.BInterpol(cf!$A$2:$A$68,cf!$B$2:$B$68,params!B4976,"cubic")/100</f>
        <v>#NAME?</v>
      </c>
      <c r="H4976" s="199" t="e">
        <f t="shared" ca="1" si="624"/>
        <v>#NAME?</v>
      </c>
      <c r="I4976" s="152">
        <f t="shared" si="627"/>
        <v>0.28217777158967283</v>
      </c>
      <c r="J4976" s="152">
        <f t="shared" si="625"/>
        <v>4.7856410423263718E-5</v>
      </c>
      <c r="K4976" s="3" t="e">
        <f t="shared" ca="1" si="621"/>
        <v>#NAME?</v>
      </c>
      <c r="L4976" s="153" t="e">
        <f t="shared" ca="1" si="626"/>
        <v>#NAME?</v>
      </c>
      <c r="M4976" s="195" t="e">
        <f ca="1">_xll.BInterpol(cf!$A$2:$A$68,cf!$C$2:$C$68,params!B4976,"cubic")</f>
        <v>#NAME?</v>
      </c>
      <c r="N4976" s="195" t="e">
        <f ca="1">+_xll.BInterpol(#REF!,#REF!,params!B4976,"cubic")</f>
        <v>#NAME?</v>
      </c>
      <c r="O4976" s="153" t="e">
        <f t="shared" ca="1" si="622"/>
        <v>#NAME?</v>
      </c>
    </row>
    <row r="4977" spans="1:15">
      <c r="A4977">
        <v>4974</v>
      </c>
      <c r="B4977">
        <f t="shared" si="620"/>
        <v>19.896000000000001</v>
      </c>
      <c r="C4977" s="151" t="e">
        <f ca="1">+_xll.BInterpol(Boost!$R$6:$R$66,Boost!$AZ$6:$AZ$66,params!B4977,"cubic")</f>
        <v>#NAME?</v>
      </c>
      <c r="D4977" s="151" t="e">
        <f ca="1">+_xll.BInterpol(Boost!$R$6:$R$66,Boost!$AX$6:$AX$66,params!B4977,"cubic")</f>
        <v>#NAME?</v>
      </c>
      <c r="E4977" s="198" t="e">
        <f t="shared" ca="1" si="623"/>
        <v>#NAME?</v>
      </c>
      <c r="F4977" s="151" t="e">
        <f ca="1">+_xll.BInterpol(Boost!$R$6:$R$66,Boost!$AY$6:$AY$66,params!B4977,"cubic")</f>
        <v>#NAME?</v>
      </c>
      <c r="G4977" s="151" t="e">
        <f ca="1">_xll.BInterpol(cf!$A$2:$A$68,cf!$B$2:$B$68,params!B4977,"cubic")/100</f>
        <v>#NAME?</v>
      </c>
      <c r="H4977" s="199" t="e">
        <f t="shared" ca="1" si="624"/>
        <v>#NAME?</v>
      </c>
      <c r="I4977" s="152">
        <f t="shared" si="627"/>
        <v>0.2822256248097752</v>
      </c>
      <c r="J4977" s="152">
        <f t="shared" si="625"/>
        <v>4.7853220102367366E-5</v>
      </c>
      <c r="K4977" s="3" t="e">
        <f t="shared" ca="1" si="621"/>
        <v>#NAME?</v>
      </c>
      <c r="L4977" s="153" t="e">
        <f t="shared" ca="1" si="626"/>
        <v>#NAME?</v>
      </c>
      <c r="M4977" s="195" t="e">
        <f ca="1">_xll.BInterpol(cf!$A$2:$A$68,cf!$C$2:$C$68,params!B4977,"cubic")</f>
        <v>#NAME?</v>
      </c>
      <c r="N4977" s="195" t="e">
        <f ca="1">+_xll.BInterpol(#REF!,#REF!,params!B4977,"cubic")</f>
        <v>#NAME?</v>
      </c>
      <c r="O4977" s="153" t="e">
        <f t="shared" ca="1" si="622"/>
        <v>#NAME?</v>
      </c>
    </row>
    <row r="4978" spans="1:15">
      <c r="A4978">
        <v>4975</v>
      </c>
      <c r="B4978">
        <f t="shared" si="620"/>
        <v>19.899999999999999</v>
      </c>
      <c r="C4978" s="151" t="e">
        <f ca="1">+_xll.BInterpol(Boost!$R$6:$R$66,Boost!$AZ$6:$AZ$66,params!B4978,"cubic")</f>
        <v>#NAME?</v>
      </c>
      <c r="D4978" s="151" t="e">
        <f ca="1">+_xll.BInterpol(Boost!$R$6:$R$66,Boost!$AX$6:$AX$66,params!B4978,"cubic")</f>
        <v>#NAME?</v>
      </c>
      <c r="E4978" s="198" t="e">
        <f t="shared" ca="1" si="623"/>
        <v>#NAME?</v>
      </c>
      <c r="F4978" s="151" t="e">
        <f ca="1">+_xll.BInterpol(Boost!$R$6:$R$66,Boost!$AY$6:$AY$66,params!B4978,"cubic")</f>
        <v>#NAME?</v>
      </c>
      <c r="G4978" s="151" t="e">
        <f ca="1">_xll.BInterpol(cf!$A$2:$A$68,cf!$B$2:$B$68,params!B4978,"cubic")/100</f>
        <v>#NAME?</v>
      </c>
      <c r="H4978" s="199" t="e">
        <f t="shared" ca="1" si="624"/>
        <v>#NAME?</v>
      </c>
      <c r="I4978" s="152">
        <f t="shared" si="627"/>
        <v>0.28227347483976906</v>
      </c>
      <c r="J4978" s="152">
        <f t="shared" si="625"/>
        <v>4.785002999385668E-5</v>
      </c>
      <c r="K4978" s="3" t="e">
        <f t="shared" ca="1" si="621"/>
        <v>#NAME?</v>
      </c>
      <c r="L4978" s="153" t="e">
        <f t="shared" ca="1" si="626"/>
        <v>#NAME?</v>
      </c>
      <c r="M4978" s="195" t="e">
        <f ca="1">_xll.BInterpol(cf!$A$2:$A$68,cf!$C$2:$C$68,params!B4978,"cubic")</f>
        <v>#NAME?</v>
      </c>
      <c r="N4978" s="195" t="e">
        <f ca="1">+_xll.BInterpol(#REF!,#REF!,params!B4978,"cubic")</f>
        <v>#NAME?</v>
      </c>
      <c r="O4978" s="153" t="e">
        <f t="shared" ca="1" si="622"/>
        <v>#NAME?</v>
      </c>
    </row>
    <row r="4979" spans="1:15">
      <c r="A4979">
        <v>4976</v>
      </c>
      <c r="B4979">
        <f t="shared" si="620"/>
        <v>19.904</v>
      </c>
      <c r="C4979" s="151" t="e">
        <f ca="1">+_xll.BInterpol(Boost!$R$6:$R$66,Boost!$AZ$6:$AZ$66,params!B4979,"cubic")</f>
        <v>#NAME?</v>
      </c>
      <c r="D4979" s="151" t="e">
        <f ca="1">+_xll.BInterpol(Boost!$R$6:$R$66,Boost!$AX$6:$AX$66,params!B4979,"cubic")</f>
        <v>#NAME?</v>
      </c>
      <c r="E4979" s="198" t="e">
        <f t="shared" ca="1" si="623"/>
        <v>#NAME?</v>
      </c>
      <c r="F4979" s="151" t="e">
        <f ca="1">+_xll.BInterpol(Boost!$R$6:$R$66,Boost!$AY$6:$AY$66,params!B4979,"cubic")</f>
        <v>#NAME?</v>
      </c>
      <c r="G4979" s="151" t="e">
        <f ca="1">_xll.BInterpol(cf!$A$2:$A$68,cf!$B$2:$B$68,params!B4979,"cubic")/100</f>
        <v>#NAME?</v>
      </c>
      <c r="H4979" s="199" t="e">
        <f t="shared" ca="1" si="624"/>
        <v>#NAME?</v>
      </c>
      <c r="I4979" s="152">
        <f t="shared" si="627"/>
        <v>0.28232132167986734</v>
      </c>
      <c r="J4979" s="152">
        <f t="shared" si="625"/>
        <v>4.7846840098286769E-5</v>
      </c>
      <c r="K4979" s="3" t="e">
        <f t="shared" ca="1" si="621"/>
        <v>#NAME?</v>
      </c>
      <c r="L4979" s="153" t="e">
        <f t="shared" ca="1" si="626"/>
        <v>#NAME?</v>
      </c>
      <c r="M4979" s="195" t="e">
        <f ca="1">_xll.BInterpol(cf!$A$2:$A$68,cf!$C$2:$C$68,params!B4979,"cubic")</f>
        <v>#NAME?</v>
      </c>
      <c r="N4979" s="195" t="e">
        <f ca="1">+_xll.BInterpol(#REF!,#REF!,params!B4979,"cubic")</f>
        <v>#NAME?</v>
      </c>
      <c r="O4979" s="153" t="e">
        <f t="shared" ca="1" si="622"/>
        <v>#NAME?</v>
      </c>
    </row>
    <row r="4980" spans="1:15">
      <c r="A4980">
        <v>4977</v>
      </c>
      <c r="B4980">
        <f t="shared" si="620"/>
        <v>19.908000000000001</v>
      </c>
      <c r="C4980" s="151" t="e">
        <f ca="1">+_xll.BInterpol(Boost!$R$6:$R$66,Boost!$AZ$6:$AZ$66,params!B4980,"cubic")</f>
        <v>#NAME?</v>
      </c>
      <c r="D4980" s="151" t="e">
        <f ca="1">+_xll.BInterpol(Boost!$R$6:$R$66,Boost!$AX$6:$AX$66,params!B4980,"cubic")</f>
        <v>#NAME?</v>
      </c>
      <c r="E4980" s="198" t="e">
        <f t="shared" ca="1" si="623"/>
        <v>#NAME?</v>
      </c>
      <c r="F4980" s="151" t="e">
        <f ca="1">+_xll.BInterpol(Boost!$R$6:$R$66,Boost!$AY$6:$AY$66,params!B4980,"cubic")</f>
        <v>#NAME?</v>
      </c>
      <c r="G4980" s="151" t="e">
        <f ca="1">_xll.BInterpol(cf!$A$2:$A$68,cf!$B$2:$B$68,params!B4980,"cubic")/100</f>
        <v>#NAME?</v>
      </c>
      <c r="H4980" s="199" t="e">
        <f t="shared" ca="1" si="624"/>
        <v>#NAME?</v>
      </c>
      <c r="I4980" s="152">
        <f t="shared" si="627"/>
        <v>0.28236916533028267</v>
      </c>
      <c r="J4980" s="152">
        <f t="shared" si="625"/>
        <v>4.7843650415324568E-5</v>
      </c>
      <c r="K4980" s="3" t="e">
        <f t="shared" ca="1" si="621"/>
        <v>#NAME?</v>
      </c>
      <c r="L4980" s="153" t="e">
        <f t="shared" ca="1" si="626"/>
        <v>#NAME?</v>
      </c>
      <c r="M4980" s="195" t="e">
        <f ca="1">_xll.BInterpol(cf!$A$2:$A$68,cf!$C$2:$C$68,params!B4980,"cubic")</f>
        <v>#NAME?</v>
      </c>
      <c r="N4980" s="195" t="e">
        <f ca="1">+_xll.BInterpol(#REF!,#REF!,params!B4980,"cubic")</f>
        <v>#NAME?</v>
      </c>
      <c r="O4980" s="153" t="e">
        <f t="shared" ca="1" si="622"/>
        <v>#NAME?</v>
      </c>
    </row>
    <row r="4981" spans="1:15">
      <c r="A4981">
        <v>4978</v>
      </c>
      <c r="B4981">
        <f t="shared" si="620"/>
        <v>19.911999999999999</v>
      </c>
      <c r="C4981" s="151" t="e">
        <f ca="1">+_xll.BInterpol(Boost!$R$6:$R$66,Boost!$AZ$6:$AZ$66,params!B4981,"cubic")</f>
        <v>#NAME?</v>
      </c>
      <c r="D4981" s="151" t="e">
        <f ca="1">+_xll.BInterpol(Boost!$R$6:$R$66,Boost!$AX$6:$AX$66,params!B4981,"cubic")</f>
        <v>#NAME?</v>
      </c>
      <c r="E4981" s="198" t="e">
        <f t="shared" ca="1" si="623"/>
        <v>#NAME?</v>
      </c>
      <c r="F4981" s="151" t="e">
        <f ca="1">+_xll.BInterpol(Boost!$R$6:$R$66,Boost!$AY$6:$AY$66,params!B4981,"cubic")</f>
        <v>#NAME?</v>
      </c>
      <c r="G4981" s="151" t="e">
        <f ca="1">_xll.BInterpol(cf!$A$2:$A$68,cf!$B$2:$B$68,params!B4981,"cubic")/100</f>
        <v>#NAME?</v>
      </c>
      <c r="H4981" s="199" t="e">
        <f t="shared" ca="1" si="624"/>
        <v>#NAME?</v>
      </c>
      <c r="I4981" s="152">
        <f t="shared" si="627"/>
        <v>0.28241700579122753</v>
      </c>
      <c r="J4981" s="152">
        <f t="shared" si="625"/>
        <v>4.7840460944859053E-5</v>
      </c>
      <c r="K4981" s="3" t="e">
        <f t="shared" ca="1" si="621"/>
        <v>#NAME?</v>
      </c>
      <c r="L4981" s="153" t="e">
        <f t="shared" ca="1" si="626"/>
        <v>#NAME?</v>
      </c>
      <c r="M4981" s="195" t="e">
        <f ca="1">_xll.BInterpol(cf!$A$2:$A$68,cf!$C$2:$C$68,params!B4981,"cubic")</f>
        <v>#NAME?</v>
      </c>
      <c r="N4981" s="195" t="e">
        <f ca="1">+_xll.BInterpol(#REF!,#REF!,params!B4981,"cubic")</f>
        <v>#NAME?</v>
      </c>
      <c r="O4981" s="153" t="e">
        <f t="shared" ca="1" si="622"/>
        <v>#NAME?</v>
      </c>
    </row>
    <row r="4982" spans="1:15">
      <c r="A4982">
        <v>4979</v>
      </c>
      <c r="B4982">
        <f t="shared" si="620"/>
        <v>19.916</v>
      </c>
      <c r="C4982" s="151" t="e">
        <f ca="1">+_xll.BInterpol(Boost!$R$6:$R$66,Boost!$AZ$6:$AZ$66,params!B4982,"cubic")</f>
        <v>#NAME?</v>
      </c>
      <c r="D4982" s="151" t="e">
        <f ca="1">+_xll.BInterpol(Boost!$R$6:$R$66,Boost!$AX$6:$AX$66,params!B4982,"cubic")</f>
        <v>#NAME?</v>
      </c>
      <c r="E4982" s="198" t="e">
        <f t="shared" ca="1" si="623"/>
        <v>#NAME?</v>
      </c>
      <c r="F4982" s="151" t="e">
        <f ca="1">+_xll.BInterpol(Boost!$R$6:$R$66,Boost!$AY$6:$AY$66,params!B4982,"cubic")</f>
        <v>#NAME?</v>
      </c>
      <c r="G4982" s="151" t="e">
        <f ca="1">_xll.BInterpol(cf!$A$2:$A$68,cf!$B$2:$B$68,params!B4982,"cubic")/100</f>
        <v>#NAME?</v>
      </c>
      <c r="H4982" s="199" t="e">
        <f t="shared" ca="1" si="624"/>
        <v>#NAME?</v>
      </c>
      <c r="I4982" s="152">
        <f t="shared" si="627"/>
        <v>0.28246484306291475</v>
      </c>
      <c r="J4982" s="152">
        <f t="shared" si="625"/>
        <v>4.7837271687223293E-5</v>
      </c>
      <c r="K4982" s="3" t="e">
        <f t="shared" ca="1" si="621"/>
        <v>#NAME?</v>
      </c>
      <c r="L4982" s="153" t="e">
        <f t="shared" ca="1" si="626"/>
        <v>#NAME?</v>
      </c>
      <c r="M4982" s="195" t="e">
        <f ca="1">_xll.BInterpol(cf!$A$2:$A$68,cf!$C$2:$C$68,params!B4982,"cubic")</f>
        <v>#NAME?</v>
      </c>
      <c r="N4982" s="195" t="e">
        <f ca="1">+_xll.BInterpol(#REF!,#REF!,params!B4982,"cubic")</f>
        <v>#NAME?</v>
      </c>
      <c r="O4982" s="153" t="e">
        <f t="shared" ca="1" si="622"/>
        <v>#NAME?</v>
      </c>
    </row>
    <row r="4983" spans="1:15">
      <c r="A4983">
        <v>4980</v>
      </c>
      <c r="B4983">
        <f t="shared" si="620"/>
        <v>19.920000000000002</v>
      </c>
      <c r="C4983" s="151" t="e">
        <f ca="1">+_xll.BInterpol(Boost!$R$6:$R$66,Boost!$AZ$6:$AZ$66,params!B4983,"cubic")</f>
        <v>#NAME?</v>
      </c>
      <c r="D4983" s="151" t="e">
        <f ca="1">+_xll.BInterpol(Boost!$R$6:$R$66,Boost!$AX$6:$AX$66,params!B4983,"cubic")</f>
        <v>#NAME?</v>
      </c>
      <c r="E4983" s="198" t="e">
        <f t="shared" ca="1" si="623"/>
        <v>#NAME?</v>
      </c>
      <c r="F4983" s="151" t="e">
        <f ca="1">+_xll.BInterpol(Boost!$R$6:$R$66,Boost!$AY$6:$AY$66,params!B4983,"cubic")</f>
        <v>#NAME?</v>
      </c>
      <c r="G4983" s="151" t="e">
        <f ca="1">_xll.BInterpol(cf!$A$2:$A$68,cf!$B$2:$B$68,params!B4983,"cubic")/100</f>
        <v>#NAME?</v>
      </c>
      <c r="H4983" s="199" t="e">
        <f t="shared" ca="1" si="624"/>
        <v>#NAME?</v>
      </c>
      <c r="I4983" s="152">
        <f t="shared" si="627"/>
        <v>0.28251267714555672</v>
      </c>
      <c r="J4983" s="152">
        <f t="shared" si="625"/>
        <v>4.7834082641973197E-5</v>
      </c>
      <c r="K4983" s="3" t="e">
        <f t="shared" ca="1" si="621"/>
        <v>#NAME?</v>
      </c>
      <c r="L4983" s="153" t="e">
        <f t="shared" ca="1" si="626"/>
        <v>#NAME?</v>
      </c>
      <c r="M4983" s="195" t="e">
        <f ca="1">_xll.BInterpol(cf!$A$2:$A$68,cf!$C$2:$C$68,params!B4983,"cubic")</f>
        <v>#NAME?</v>
      </c>
      <c r="N4983" s="195" t="e">
        <f ca="1">+_xll.BInterpol(#REF!,#REF!,params!B4983,"cubic")</f>
        <v>#NAME?</v>
      </c>
      <c r="O4983" s="153" t="e">
        <f t="shared" ca="1" si="622"/>
        <v>#NAME?</v>
      </c>
    </row>
    <row r="4984" spans="1:15">
      <c r="A4984">
        <v>4981</v>
      </c>
      <c r="B4984">
        <f t="shared" si="620"/>
        <v>19.923999999999999</v>
      </c>
      <c r="C4984" s="151" t="e">
        <f ca="1">+_xll.BInterpol(Boost!$R$6:$R$66,Boost!$AZ$6:$AZ$66,params!B4984,"cubic")</f>
        <v>#NAME?</v>
      </c>
      <c r="D4984" s="151" t="e">
        <f ca="1">+_xll.BInterpol(Boost!$R$6:$R$66,Boost!$AX$6:$AX$66,params!B4984,"cubic")</f>
        <v>#NAME?</v>
      </c>
      <c r="E4984" s="198" t="e">
        <f t="shared" ca="1" si="623"/>
        <v>#NAME?</v>
      </c>
      <c r="F4984" s="151" t="e">
        <f ca="1">+_xll.BInterpol(Boost!$R$6:$R$66,Boost!$AY$6:$AY$66,params!B4984,"cubic")</f>
        <v>#NAME?</v>
      </c>
      <c r="G4984" s="151" t="e">
        <f ca="1">_xll.BInterpol(cf!$A$2:$A$68,cf!$B$2:$B$68,params!B4984,"cubic")/100</f>
        <v>#NAME?</v>
      </c>
      <c r="H4984" s="199" t="e">
        <f t="shared" ca="1" si="624"/>
        <v>#NAME?</v>
      </c>
      <c r="I4984" s="152">
        <f t="shared" si="627"/>
        <v>0.28256050803936617</v>
      </c>
      <c r="J4984" s="152">
        <f t="shared" si="625"/>
        <v>4.7830893809441832E-5</v>
      </c>
      <c r="K4984" s="3" t="e">
        <f t="shared" ca="1" si="621"/>
        <v>#NAME?</v>
      </c>
      <c r="L4984" s="153" t="e">
        <f t="shared" ca="1" si="626"/>
        <v>#NAME?</v>
      </c>
      <c r="M4984" s="195" t="e">
        <f ca="1">_xll.BInterpol(cf!$A$2:$A$68,cf!$C$2:$C$68,params!B4984,"cubic")</f>
        <v>#NAME?</v>
      </c>
      <c r="N4984" s="195" t="e">
        <f ca="1">+_xll.BInterpol(#REF!,#REF!,params!B4984,"cubic")</f>
        <v>#NAME?</v>
      </c>
      <c r="O4984" s="153" t="e">
        <f t="shared" ca="1" si="622"/>
        <v>#NAME?</v>
      </c>
    </row>
    <row r="4985" spans="1:15">
      <c r="A4985">
        <v>4982</v>
      </c>
      <c r="B4985">
        <f t="shared" si="620"/>
        <v>19.928000000000001</v>
      </c>
      <c r="C4985" s="151" t="e">
        <f ca="1">+_xll.BInterpol(Boost!$R$6:$R$66,Boost!$AZ$6:$AZ$66,params!B4985,"cubic")</f>
        <v>#NAME?</v>
      </c>
      <c r="D4985" s="151" t="e">
        <f ca="1">+_xll.BInterpol(Boost!$R$6:$R$66,Boost!$AX$6:$AX$66,params!B4985,"cubic")</f>
        <v>#NAME?</v>
      </c>
      <c r="E4985" s="198" t="e">
        <f t="shared" ca="1" si="623"/>
        <v>#NAME?</v>
      </c>
      <c r="F4985" s="151" t="e">
        <f ca="1">+_xll.BInterpol(Boost!$R$6:$R$66,Boost!$AY$6:$AY$66,params!B4985,"cubic")</f>
        <v>#NAME?</v>
      </c>
      <c r="G4985" s="151" t="e">
        <f ca="1">_xll.BInterpol(cf!$A$2:$A$68,cf!$B$2:$B$68,params!B4985,"cubic")/100</f>
        <v>#NAME?</v>
      </c>
      <c r="H4985" s="199" t="e">
        <f t="shared" ca="1" si="624"/>
        <v>#NAME?</v>
      </c>
      <c r="I4985" s="152">
        <f t="shared" si="627"/>
        <v>0.28260833574455568</v>
      </c>
      <c r="J4985" s="152">
        <f t="shared" si="625"/>
        <v>4.7827705189518177E-5</v>
      </c>
      <c r="K4985" s="3" t="e">
        <f t="shared" ca="1" si="621"/>
        <v>#NAME?</v>
      </c>
      <c r="L4985" s="153" t="e">
        <f t="shared" ca="1" si="626"/>
        <v>#NAME?</v>
      </c>
      <c r="M4985" s="195" t="e">
        <f ca="1">_xll.BInterpol(cf!$A$2:$A$68,cf!$C$2:$C$68,params!B4985,"cubic")</f>
        <v>#NAME?</v>
      </c>
      <c r="N4985" s="195" t="e">
        <f ca="1">+_xll.BInterpol(#REF!,#REF!,params!B4985,"cubic")</f>
        <v>#NAME?</v>
      </c>
      <c r="O4985" s="153" t="e">
        <f t="shared" ca="1" si="622"/>
        <v>#NAME?</v>
      </c>
    </row>
    <row r="4986" spans="1:15">
      <c r="A4986">
        <v>4983</v>
      </c>
      <c r="B4986">
        <f t="shared" si="620"/>
        <v>19.931999999999999</v>
      </c>
      <c r="C4986" s="151" t="e">
        <f ca="1">+_xll.BInterpol(Boost!$R$6:$R$66,Boost!$AZ$6:$AZ$66,params!B4986,"cubic")</f>
        <v>#NAME?</v>
      </c>
      <c r="D4986" s="151" t="e">
        <f ca="1">+_xll.BInterpol(Boost!$R$6:$R$66,Boost!$AX$6:$AX$66,params!B4986,"cubic")</f>
        <v>#NAME?</v>
      </c>
      <c r="E4986" s="198" t="e">
        <f t="shared" ca="1" si="623"/>
        <v>#NAME?</v>
      </c>
      <c r="F4986" s="151" t="e">
        <f ca="1">+_xll.BInterpol(Boost!$R$6:$R$66,Boost!$AY$6:$AY$66,params!B4986,"cubic")</f>
        <v>#NAME?</v>
      </c>
      <c r="G4986" s="151" t="e">
        <f ca="1">_xll.BInterpol(cf!$A$2:$A$68,cf!$B$2:$B$68,params!B4986,"cubic")/100</f>
        <v>#NAME?</v>
      </c>
      <c r="H4986" s="199" t="e">
        <f t="shared" ca="1" si="624"/>
        <v>#NAME?</v>
      </c>
      <c r="I4986" s="152">
        <f t="shared" si="627"/>
        <v>0.28265616026133777</v>
      </c>
      <c r="J4986" s="152">
        <f t="shared" si="625"/>
        <v>4.7824516782091209E-5</v>
      </c>
      <c r="K4986" s="3" t="e">
        <f t="shared" ca="1" si="621"/>
        <v>#NAME?</v>
      </c>
      <c r="L4986" s="153" t="e">
        <f t="shared" ca="1" si="626"/>
        <v>#NAME?</v>
      </c>
      <c r="M4986" s="195" t="e">
        <f ca="1">_xll.BInterpol(cf!$A$2:$A$68,cf!$C$2:$C$68,params!B4986,"cubic")</f>
        <v>#NAME?</v>
      </c>
      <c r="N4986" s="195" t="e">
        <f ca="1">+_xll.BInterpol(#REF!,#REF!,params!B4986,"cubic")</f>
        <v>#NAME?</v>
      </c>
      <c r="O4986" s="153" t="e">
        <f t="shared" ca="1" si="622"/>
        <v>#NAME?</v>
      </c>
    </row>
    <row r="4987" spans="1:15">
      <c r="A4987">
        <v>4984</v>
      </c>
      <c r="B4987">
        <f t="shared" si="620"/>
        <v>19.936</v>
      </c>
      <c r="C4987" s="151" t="e">
        <f ca="1">+_xll.BInterpol(Boost!$R$6:$R$66,Boost!$AZ$6:$AZ$66,params!B4987,"cubic")</f>
        <v>#NAME?</v>
      </c>
      <c r="D4987" s="151" t="e">
        <f ca="1">+_xll.BInterpol(Boost!$R$6:$R$66,Boost!$AX$6:$AX$66,params!B4987,"cubic")</f>
        <v>#NAME?</v>
      </c>
      <c r="E4987" s="198" t="e">
        <f t="shared" ca="1" si="623"/>
        <v>#NAME?</v>
      </c>
      <c r="F4987" s="151" t="e">
        <f ca="1">+_xll.BInterpol(Boost!$R$6:$R$66,Boost!$AY$6:$AY$66,params!B4987,"cubic")</f>
        <v>#NAME?</v>
      </c>
      <c r="G4987" s="151" t="e">
        <f ca="1">_xll.BInterpol(cf!$A$2:$A$68,cf!$B$2:$B$68,params!B4987,"cubic")/100</f>
        <v>#NAME?</v>
      </c>
      <c r="H4987" s="199" t="e">
        <f t="shared" ca="1" si="624"/>
        <v>#NAME?</v>
      </c>
      <c r="I4987" s="152">
        <f t="shared" si="627"/>
        <v>0.28270398158992505</v>
      </c>
      <c r="J4987" s="152">
        <f t="shared" si="625"/>
        <v>4.782132858727195E-5</v>
      </c>
      <c r="K4987" s="3" t="e">
        <f t="shared" ca="1" si="621"/>
        <v>#NAME?</v>
      </c>
      <c r="L4987" s="153" t="e">
        <f t="shared" ca="1" si="626"/>
        <v>#NAME?</v>
      </c>
      <c r="M4987" s="195" t="e">
        <f ca="1">_xll.BInterpol(cf!$A$2:$A$68,cf!$C$2:$C$68,params!B4987,"cubic")</f>
        <v>#NAME?</v>
      </c>
      <c r="N4987" s="195" t="e">
        <f ca="1">+_xll.BInterpol(#REF!,#REF!,params!B4987,"cubic")</f>
        <v>#NAME?</v>
      </c>
      <c r="O4987" s="153" t="e">
        <f t="shared" ca="1" si="622"/>
        <v>#NAME?</v>
      </c>
    </row>
    <row r="4988" spans="1:15">
      <c r="A4988">
        <v>4985</v>
      </c>
      <c r="B4988">
        <f t="shared" si="620"/>
        <v>19.940000000000001</v>
      </c>
      <c r="C4988" s="151" t="e">
        <f ca="1">+_xll.BInterpol(Boost!$R$6:$R$66,Boost!$AZ$6:$AZ$66,params!B4988,"cubic")</f>
        <v>#NAME?</v>
      </c>
      <c r="D4988" s="151" t="e">
        <f ca="1">+_xll.BInterpol(Boost!$R$6:$R$66,Boost!$AX$6:$AX$66,params!B4988,"cubic")</f>
        <v>#NAME?</v>
      </c>
      <c r="E4988" s="198" t="e">
        <f t="shared" ca="1" si="623"/>
        <v>#NAME?</v>
      </c>
      <c r="F4988" s="151" t="e">
        <f ca="1">+_xll.BInterpol(Boost!$R$6:$R$66,Boost!$AY$6:$AY$66,params!B4988,"cubic")</f>
        <v>#NAME?</v>
      </c>
      <c r="G4988" s="151" t="e">
        <f ca="1">_xll.BInterpol(cf!$A$2:$A$68,cf!$B$2:$B$68,params!B4988,"cubic")/100</f>
        <v>#NAME?</v>
      </c>
      <c r="H4988" s="199" t="e">
        <f t="shared" ca="1" si="624"/>
        <v>#NAME?</v>
      </c>
      <c r="I4988" s="152">
        <f t="shared" si="627"/>
        <v>0.28275179973053</v>
      </c>
      <c r="J4988" s="152">
        <f t="shared" si="625"/>
        <v>4.7818140604949377E-5</v>
      </c>
      <c r="K4988" s="3" t="e">
        <f t="shared" ca="1" si="621"/>
        <v>#NAME?</v>
      </c>
      <c r="L4988" s="153" t="e">
        <f t="shared" ca="1" si="626"/>
        <v>#NAME?</v>
      </c>
      <c r="M4988" s="195" t="e">
        <f ca="1">_xll.BInterpol(cf!$A$2:$A$68,cf!$C$2:$C$68,params!B4988,"cubic")</f>
        <v>#NAME?</v>
      </c>
      <c r="N4988" s="195" t="e">
        <f ca="1">+_xll.BInterpol(#REF!,#REF!,params!B4988,"cubic")</f>
        <v>#NAME?</v>
      </c>
      <c r="O4988" s="153" t="e">
        <f t="shared" ca="1" si="622"/>
        <v>#NAME?</v>
      </c>
    </row>
    <row r="4989" spans="1:15">
      <c r="A4989">
        <v>4986</v>
      </c>
      <c r="B4989">
        <f t="shared" si="620"/>
        <v>19.943999999999999</v>
      </c>
      <c r="C4989" s="151" t="e">
        <f ca="1">+_xll.BInterpol(Boost!$R$6:$R$66,Boost!$AZ$6:$AZ$66,params!B4989,"cubic")</f>
        <v>#NAME?</v>
      </c>
      <c r="D4989" s="151" t="e">
        <f ca="1">+_xll.BInterpol(Boost!$R$6:$R$66,Boost!$AX$6:$AX$66,params!B4989,"cubic")</f>
        <v>#NAME?</v>
      </c>
      <c r="E4989" s="198" t="e">
        <f t="shared" ca="1" si="623"/>
        <v>#NAME?</v>
      </c>
      <c r="F4989" s="151" t="e">
        <f ca="1">+_xll.BInterpol(Boost!$R$6:$R$66,Boost!$AY$6:$AY$66,params!B4989,"cubic")</f>
        <v>#NAME?</v>
      </c>
      <c r="G4989" s="151" t="e">
        <f ca="1">_xll.BInterpol(cf!$A$2:$A$68,cf!$B$2:$B$68,params!B4989,"cubic")/100</f>
        <v>#NAME?</v>
      </c>
      <c r="H4989" s="199" t="e">
        <f t="shared" ca="1" si="624"/>
        <v>#NAME?</v>
      </c>
      <c r="I4989" s="152">
        <f t="shared" si="627"/>
        <v>0.28279961468336512</v>
      </c>
      <c r="J4989" s="152">
        <f t="shared" si="625"/>
        <v>4.7814952835123492E-5</v>
      </c>
      <c r="K4989" s="3" t="e">
        <f t="shared" ca="1" si="621"/>
        <v>#NAME?</v>
      </c>
      <c r="L4989" s="153" t="e">
        <f t="shared" ca="1" si="626"/>
        <v>#NAME?</v>
      </c>
      <c r="M4989" s="195" t="e">
        <f ca="1">_xll.BInterpol(cf!$A$2:$A$68,cf!$C$2:$C$68,params!B4989,"cubic")</f>
        <v>#NAME?</v>
      </c>
      <c r="N4989" s="195" t="e">
        <f ca="1">+_xll.BInterpol(#REF!,#REF!,params!B4989,"cubic")</f>
        <v>#NAME?</v>
      </c>
      <c r="O4989" s="153" t="e">
        <f t="shared" ca="1" si="622"/>
        <v>#NAME?</v>
      </c>
    </row>
    <row r="4990" spans="1:15">
      <c r="A4990">
        <v>4987</v>
      </c>
      <c r="B4990">
        <f t="shared" si="620"/>
        <v>19.948</v>
      </c>
      <c r="C4990" s="151" t="e">
        <f ca="1">+_xll.BInterpol(Boost!$R$6:$R$66,Boost!$AZ$6:$AZ$66,params!B4990,"cubic")</f>
        <v>#NAME?</v>
      </c>
      <c r="D4990" s="151" t="e">
        <f ca="1">+_xll.BInterpol(Boost!$R$6:$R$66,Boost!$AX$6:$AX$66,params!B4990,"cubic")</f>
        <v>#NAME?</v>
      </c>
      <c r="E4990" s="198" t="e">
        <f t="shared" ca="1" si="623"/>
        <v>#NAME?</v>
      </c>
      <c r="F4990" s="151" t="e">
        <f ca="1">+_xll.BInterpol(Boost!$R$6:$R$66,Boost!$AY$6:$AY$66,params!B4990,"cubic")</f>
        <v>#NAME?</v>
      </c>
      <c r="G4990" s="151" t="e">
        <f ca="1">_xll.BInterpol(cf!$A$2:$A$68,cf!$B$2:$B$68,params!B4990,"cubic")/100</f>
        <v>#NAME?</v>
      </c>
      <c r="H4990" s="199" t="e">
        <f t="shared" ca="1" si="624"/>
        <v>#NAME?</v>
      </c>
      <c r="I4990" s="152">
        <f t="shared" si="627"/>
        <v>0.28284742644864302</v>
      </c>
      <c r="J4990" s="152">
        <f t="shared" si="625"/>
        <v>4.7811765277905316E-5</v>
      </c>
      <c r="K4990" s="3" t="e">
        <f t="shared" ca="1" si="621"/>
        <v>#NAME?</v>
      </c>
      <c r="L4990" s="153" t="e">
        <f t="shared" ca="1" si="626"/>
        <v>#NAME?</v>
      </c>
      <c r="M4990" s="195" t="e">
        <f ca="1">_xll.BInterpol(cf!$A$2:$A$68,cf!$C$2:$C$68,params!B4990,"cubic")</f>
        <v>#NAME?</v>
      </c>
      <c r="N4990" s="195" t="e">
        <f ca="1">+_xll.BInterpol(#REF!,#REF!,params!B4990,"cubic")</f>
        <v>#NAME?</v>
      </c>
      <c r="O4990" s="153" t="e">
        <f t="shared" ca="1" si="622"/>
        <v>#NAME?</v>
      </c>
    </row>
    <row r="4991" spans="1:15">
      <c r="A4991">
        <v>4988</v>
      </c>
      <c r="B4991">
        <f t="shared" si="620"/>
        <v>19.952000000000002</v>
      </c>
      <c r="C4991" s="151" t="e">
        <f ca="1">+_xll.BInterpol(Boost!$R$6:$R$66,Boost!$AZ$6:$AZ$66,params!B4991,"cubic")</f>
        <v>#NAME?</v>
      </c>
      <c r="D4991" s="151" t="e">
        <f ca="1">+_xll.BInterpol(Boost!$R$6:$R$66,Boost!$AX$6:$AX$66,params!B4991,"cubic")</f>
        <v>#NAME?</v>
      </c>
      <c r="E4991" s="198" t="e">
        <f t="shared" ca="1" si="623"/>
        <v>#NAME?</v>
      </c>
      <c r="F4991" s="151" t="e">
        <f ca="1">+_xll.BInterpol(Boost!$R$6:$R$66,Boost!$AY$6:$AY$66,params!B4991,"cubic")</f>
        <v>#NAME?</v>
      </c>
      <c r="G4991" s="151" t="e">
        <f ca="1">_xll.BInterpol(cf!$A$2:$A$68,cf!$B$2:$B$68,params!B4991,"cubic")/100</f>
        <v>#NAME?</v>
      </c>
      <c r="H4991" s="199" t="e">
        <f t="shared" ca="1" si="624"/>
        <v>#NAME?</v>
      </c>
      <c r="I4991" s="152">
        <f t="shared" si="627"/>
        <v>0.2828952350265761</v>
      </c>
      <c r="J4991" s="152">
        <f t="shared" si="625"/>
        <v>4.7808577933072804E-5</v>
      </c>
      <c r="K4991" s="3" t="e">
        <f t="shared" ca="1" si="621"/>
        <v>#NAME?</v>
      </c>
      <c r="L4991" s="153" t="e">
        <f t="shared" ca="1" si="626"/>
        <v>#NAME?</v>
      </c>
      <c r="M4991" s="195" t="e">
        <f ca="1">_xll.BInterpol(cf!$A$2:$A$68,cf!$C$2:$C$68,params!B4991,"cubic")</f>
        <v>#NAME?</v>
      </c>
      <c r="N4991" s="195" t="e">
        <f ca="1">+_xll.BInterpol(#REF!,#REF!,params!B4991,"cubic")</f>
        <v>#NAME?</v>
      </c>
      <c r="O4991" s="153" t="e">
        <f t="shared" ca="1" si="622"/>
        <v>#NAME?</v>
      </c>
    </row>
    <row r="4992" spans="1:15">
      <c r="A4992">
        <v>4989</v>
      </c>
      <c r="B4992">
        <f t="shared" si="620"/>
        <v>19.956</v>
      </c>
      <c r="C4992" s="151" t="e">
        <f ca="1">+_xll.BInterpol(Boost!$R$6:$R$66,Boost!$AZ$6:$AZ$66,params!B4992,"cubic")</f>
        <v>#NAME?</v>
      </c>
      <c r="D4992" s="151" t="e">
        <f ca="1">+_xll.BInterpol(Boost!$R$6:$R$66,Boost!$AX$6:$AX$66,params!B4992,"cubic")</f>
        <v>#NAME?</v>
      </c>
      <c r="E4992" s="198" t="e">
        <f t="shared" ca="1" si="623"/>
        <v>#NAME?</v>
      </c>
      <c r="F4992" s="151" t="e">
        <f ca="1">+_xll.BInterpol(Boost!$R$6:$R$66,Boost!$AY$6:$AY$66,params!B4992,"cubic")</f>
        <v>#NAME?</v>
      </c>
      <c r="G4992" s="151" t="e">
        <f ca="1">_xll.BInterpol(cf!$A$2:$A$68,cf!$B$2:$B$68,params!B4992,"cubic")/100</f>
        <v>#NAME?</v>
      </c>
      <c r="H4992" s="199" t="e">
        <f t="shared" ca="1" si="624"/>
        <v>#NAME?</v>
      </c>
      <c r="I4992" s="152">
        <f t="shared" si="627"/>
        <v>0.28294304041737695</v>
      </c>
      <c r="J4992" s="152">
        <f t="shared" si="625"/>
        <v>4.7805390800848002E-5</v>
      </c>
      <c r="K4992" s="3" t="e">
        <f t="shared" ca="1" si="621"/>
        <v>#NAME?</v>
      </c>
      <c r="L4992" s="153" t="e">
        <f t="shared" ca="1" si="626"/>
        <v>#NAME?</v>
      </c>
      <c r="M4992" s="195" t="e">
        <f ca="1">_xll.BInterpol(cf!$A$2:$A$68,cf!$C$2:$C$68,params!B4992,"cubic")</f>
        <v>#NAME?</v>
      </c>
      <c r="N4992" s="195" t="e">
        <f ca="1">+_xll.BInterpol(#REF!,#REF!,params!B4992,"cubic")</f>
        <v>#NAME?</v>
      </c>
      <c r="O4992" s="153" t="e">
        <f t="shared" ca="1" si="622"/>
        <v>#NAME?</v>
      </c>
    </row>
    <row r="4993" spans="1:15">
      <c r="A4993">
        <v>4990</v>
      </c>
      <c r="B4993">
        <f t="shared" si="620"/>
        <v>19.96</v>
      </c>
      <c r="C4993" s="151" t="e">
        <f ca="1">+_xll.BInterpol(Boost!$R$6:$R$66,Boost!$AZ$6:$AZ$66,params!B4993,"cubic")</f>
        <v>#NAME?</v>
      </c>
      <c r="D4993" s="151" t="e">
        <f ca="1">+_xll.BInterpol(Boost!$R$6:$R$66,Boost!$AX$6:$AX$66,params!B4993,"cubic")</f>
        <v>#NAME?</v>
      </c>
      <c r="E4993" s="198" t="e">
        <f t="shared" ca="1" si="623"/>
        <v>#NAME?</v>
      </c>
      <c r="F4993" s="151" t="e">
        <f ca="1">+_xll.BInterpol(Boost!$R$6:$R$66,Boost!$AY$6:$AY$66,params!B4993,"cubic")</f>
        <v>#NAME?</v>
      </c>
      <c r="G4993" s="151" t="e">
        <f ca="1">_xll.BInterpol(cf!$A$2:$A$68,cf!$B$2:$B$68,params!B4993,"cubic")/100</f>
        <v>#NAME?</v>
      </c>
      <c r="H4993" s="199" t="e">
        <f t="shared" ca="1" si="624"/>
        <v>#NAME?</v>
      </c>
      <c r="I4993" s="152">
        <f t="shared" si="627"/>
        <v>0.28299084262125795</v>
      </c>
      <c r="J4993" s="152">
        <f t="shared" si="625"/>
        <v>4.7802203881008865E-5</v>
      </c>
      <c r="K4993" s="3" t="e">
        <f t="shared" ca="1" si="621"/>
        <v>#NAME?</v>
      </c>
      <c r="L4993" s="153" t="e">
        <f t="shared" ca="1" si="626"/>
        <v>#NAME?</v>
      </c>
      <c r="M4993" s="195" t="e">
        <f ca="1">_xll.BInterpol(cf!$A$2:$A$68,cf!$C$2:$C$68,params!B4993,"cubic")</f>
        <v>#NAME?</v>
      </c>
      <c r="N4993" s="195" t="e">
        <f ca="1">+_xll.BInterpol(#REF!,#REF!,params!B4993,"cubic")</f>
        <v>#NAME?</v>
      </c>
      <c r="O4993" s="153" t="e">
        <f t="shared" ca="1" si="622"/>
        <v>#NAME?</v>
      </c>
    </row>
    <row r="4994" spans="1:15">
      <c r="A4994">
        <v>4991</v>
      </c>
      <c r="B4994">
        <f t="shared" si="620"/>
        <v>19.963999999999999</v>
      </c>
      <c r="C4994" s="151" t="e">
        <f ca="1">+_xll.BInterpol(Boost!$R$6:$R$66,Boost!$AZ$6:$AZ$66,params!B4994,"cubic")</f>
        <v>#NAME?</v>
      </c>
      <c r="D4994" s="151" t="e">
        <f ca="1">+_xll.BInterpol(Boost!$R$6:$R$66,Boost!$AX$6:$AX$66,params!B4994,"cubic")</f>
        <v>#NAME?</v>
      </c>
      <c r="E4994" s="198" t="e">
        <f t="shared" ca="1" si="623"/>
        <v>#NAME?</v>
      </c>
      <c r="F4994" s="151" t="e">
        <f ca="1">+_xll.BInterpol(Boost!$R$6:$R$66,Boost!$AY$6:$AY$66,params!B4994,"cubic")</f>
        <v>#NAME?</v>
      </c>
      <c r="G4994" s="151" t="e">
        <f ca="1">_xll.BInterpol(cf!$A$2:$A$68,cf!$B$2:$B$68,params!B4994,"cubic")/100</f>
        <v>#NAME?</v>
      </c>
      <c r="H4994" s="199" t="e">
        <f t="shared" ca="1" si="624"/>
        <v>#NAME?</v>
      </c>
      <c r="I4994" s="152">
        <f t="shared" si="627"/>
        <v>0.28303864163843162</v>
      </c>
      <c r="J4994" s="152">
        <f t="shared" si="625"/>
        <v>4.7799017173666414E-5</v>
      </c>
      <c r="K4994" s="3" t="e">
        <f t="shared" ca="1" si="621"/>
        <v>#NAME?</v>
      </c>
      <c r="L4994" s="153" t="e">
        <f t="shared" ca="1" si="626"/>
        <v>#NAME?</v>
      </c>
      <c r="M4994" s="195" t="e">
        <f ca="1">_xll.BInterpol(cf!$A$2:$A$68,cf!$C$2:$C$68,params!B4994,"cubic")</f>
        <v>#NAME?</v>
      </c>
      <c r="N4994" s="195" t="e">
        <f ca="1">+_xll.BInterpol(#REF!,#REF!,params!B4994,"cubic")</f>
        <v>#NAME?</v>
      </c>
      <c r="O4994" s="153" t="e">
        <f t="shared" ca="1" si="622"/>
        <v>#NAME?</v>
      </c>
    </row>
    <row r="4995" spans="1:15">
      <c r="A4995">
        <v>4992</v>
      </c>
      <c r="B4995">
        <f t="shared" si="620"/>
        <v>19.968</v>
      </c>
      <c r="C4995" s="151" t="e">
        <f ca="1">+_xll.BInterpol(Boost!$R$6:$R$66,Boost!$AZ$6:$AZ$66,params!B4995,"cubic")</f>
        <v>#NAME?</v>
      </c>
      <c r="D4995" s="151" t="e">
        <f ca="1">+_xll.BInterpol(Boost!$R$6:$R$66,Boost!$AX$6:$AX$66,params!B4995,"cubic")</f>
        <v>#NAME?</v>
      </c>
      <c r="E4995" s="198" t="e">
        <f t="shared" ca="1" si="623"/>
        <v>#NAME?</v>
      </c>
      <c r="F4995" s="151" t="e">
        <f ca="1">+_xll.BInterpol(Boost!$R$6:$R$66,Boost!$AY$6:$AY$66,params!B4995,"cubic")</f>
        <v>#NAME?</v>
      </c>
      <c r="G4995" s="151" t="e">
        <f ca="1">_xll.BInterpol(cf!$A$2:$A$68,cf!$B$2:$B$68,params!B4995,"cubic")/100</f>
        <v>#NAME?</v>
      </c>
      <c r="H4995" s="199" t="e">
        <f t="shared" ca="1" si="624"/>
        <v>#NAME?</v>
      </c>
      <c r="I4995" s="152">
        <f t="shared" si="627"/>
        <v>0.28308643746911033</v>
      </c>
      <c r="J4995" s="152">
        <f t="shared" si="625"/>
        <v>4.7795830678709628E-5</v>
      </c>
      <c r="K4995" s="3" t="e">
        <f t="shared" ca="1" si="621"/>
        <v>#NAME?</v>
      </c>
      <c r="L4995" s="153" t="e">
        <f t="shared" ca="1" si="626"/>
        <v>#NAME?</v>
      </c>
      <c r="M4995" s="195" t="e">
        <f ca="1">_xll.BInterpol(cf!$A$2:$A$68,cf!$C$2:$C$68,params!B4995,"cubic")</f>
        <v>#NAME?</v>
      </c>
      <c r="N4995" s="195" t="e">
        <f ca="1">+_xll.BInterpol(#REF!,#REF!,params!B4995,"cubic")</f>
        <v>#NAME?</v>
      </c>
      <c r="O4995" s="153" t="e">
        <f t="shared" ca="1" si="622"/>
        <v>#NAME?</v>
      </c>
    </row>
    <row r="4996" spans="1:15">
      <c r="A4996">
        <v>4993</v>
      </c>
      <c r="B4996">
        <f t="shared" ref="B4996:B5005" si="628">+A4996/250</f>
        <v>19.972000000000001</v>
      </c>
      <c r="C4996" s="151" t="e">
        <f ca="1">+_xll.BInterpol(Boost!$R$6:$R$66,Boost!$AZ$6:$AZ$66,params!B4996,"cubic")</f>
        <v>#NAME?</v>
      </c>
      <c r="D4996" s="151" t="e">
        <f ca="1">+_xll.BInterpol(Boost!$R$6:$R$66,Boost!$AX$6:$AX$66,params!B4996,"cubic")</f>
        <v>#NAME?</v>
      </c>
      <c r="E4996" s="198" t="e">
        <f t="shared" ca="1" si="623"/>
        <v>#NAME?</v>
      </c>
      <c r="F4996" s="151" t="e">
        <f ca="1">+_xll.BInterpol(Boost!$R$6:$R$66,Boost!$AY$6:$AY$66,params!B4996,"cubic")</f>
        <v>#NAME?</v>
      </c>
      <c r="G4996" s="151" t="e">
        <f ca="1">_xll.BInterpol(cf!$A$2:$A$68,cf!$B$2:$B$68,params!B4996,"cubic")/100</f>
        <v>#NAME?</v>
      </c>
      <c r="H4996" s="199" t="e">
        <f t="shared" ca="1" si="624"/>
        <v>#NAME?</v>
      </c>
      <c r="I4996" s="152">
        <f t="shared" si="627"/>
        <v>0.28313423011350658</v>
      </c>
      <c r="J4996" s="152">
        <f t="shared" si="625"/>
        <v>4.7792644396249528E-5</v>
      </c>
      <c r="K4996" s="3" t="e">
        <f t="shared" ref="K4996:K5004" ca="1" si="629">+EXP(H4996*-B4996)</f>
        <v>#NAME?</v>
      </c>
      <c r="L4996" s="153" t="e">
        <f t="shared" ca="1" si="626"/>
        <v>#NAME?</v>
      </c>
      <c r="M4996" s="195" t="e">
        <f ca="1">_xll.BInterpol(cf!$A$2:$A$68,cf!$C$2:$C$68,params!B4996,"cubic")</f>
        <v>#NAME?</v>
      </c>
      <c r="N4996" s="195" t="e">
        <f ca="1">+_xll.BInterpol(#REF!,#REF!,params!B4996,"cubic")</f>
        <v>#NAME?</v>
      </c>
      <c r="O4996" s="153" t="e">
        <f t="shared" ref="O4996:O5005" ca="1" si="630">+EXP(-B4997*E4997)-EXP(-B4996*E4996)</f>
        <v>#NAME?</v>
      </c>
    </row>
    <row r="4997" spans="1:15">
      <c r="A4997">
        <v>4994</v>
      </c>
      <c r="B4997">
        <f t="shared" si="628"/>
        <v>19.975999999999999</v>
      </c>
      <c r="C4997" s="151" t="e">
        <f ca="1">+_xll.BInterpol(Boost!$R$6:$R$66,Boost!$AZ$6:$AZ$66,params!B4997,"cubic")</f>
        <v>#NAME?</v>
      </c>
      <c r="D4997" s="151" t="e">
        <f ca="1">+_xll.BInterpol(Boost!$R$6:$R$66,Boost!$AX$6:$AX$66,params!B4997,"cubic")</f>
        <v>#NAME?</v>
      </c>
      <c r="E4997" s="198" t="e">
        <f t="shared" ref="E4997:E5005" ca="1" si="631">-((1+C4997*B4997)/(1+C4996*B4996)-1)/(B4997-B4996)+((1+F4997*B4997)/(1+F4996*B4996)-1)/(B4997-B4996)</f>
        <v>#NAME?</v>
      </c>
      <c r="F4997" s="151" t="e">
        <f ca="1">+_xll.BInterpol(Boost!$R$6:$R$66,Boost!$AY$6:$AY$66,params!B4997,"cubic")</f>
        <v>#NAME?</v>
      </c>
      <c r="G4997" s="151" t="e">
        <f ca="1">_xll.BInterpol(cf!$A$2:$A$68,cf!$B$2:$B$68,params!B4997,"cubic")/100</f>
        <v>#NAME?</v>
      </c>
      <c r="H4997" s="199" t="e">
        <f t="shared" ref="H4997:H5005" ca="1" si="632">-((1+F4997*B4997)/(1+F4996*B4996)-1)/(B4997-B4996)+((1+G4997*B4997)/(1+G4996*B4996)-1)/(B4997-B4996)</f>
        <v>#NAME?</v>
      </c>
      <c r="I4997" s="152">
        <f t="shared" si="627"/>
        <v>0.28318201957183264</v>
      </c>
      <c r="J4997" s="152">
        <f t="shared" ref="J4997:J5004" si="633">+I4997-I4996</f>
        <v>4.7789458326064072E-5</v>
      </c>
      <c r="K4997" s="3" t="e">
        <f t="shared" ca="1" si="629"/>
        <v>#NAME?</v>
      </c>
      <c r="L4997" s="153" t="e">
        <f t="shared" ref="L4997:L5005" ca="1" si="634">+K4998-K4997</f>
        <v>#NAME?</v>
      </c>
      <c r="M4997" s="195" t="e">
        <f ca="1">_xll.BInterpol(cf!$A$2:$A$68,cf!$C$2:$C$68,params!B4997,"cubic")</f>
        <v>#NAME?</v>
      </c>
      <c r="N4997" s="195" t="e">
        <f ca="1">+_xll.BInterpol(#REF!,#REF!,params!B4997,"cubic")</f>
        <v>#NAME?</v>
      </c>
      <c r="O4997" s="153" t="e">
        <f t="shared" ca="1" si="630"/>
        <v>#NAME?</v>
      </c>
    </row>
    <row r="4998" spans="1:15">
      <c r="A4998">
        <v>4995</v>
      </c>
      <c r="B4998">
        <f t="shared" si="628"/>
        <v>19.98</v>
      </c>
      <c r="C4998" s="151" t="e">
        <f ca="1">+_xll.BInterpol(Boost!$R$6:$R$66,Boost!$AZ$6:$AZ$66,params!B4998,"cubic")</f>
        <v>#NAME?</v>
      </c>
      <c r="D4998" s="151" t="e">
        <f ca="1">+_xll.BInterpol(Boost!$R$6:$R$66,Boost!$AX$6:$AX$66,params!B4998,"cubic")</f>
        <v>#NAME?</v>
      </c>
      <c r="E4998" s="198" t="e">
        <f t="shared" ca="1" si="631"/>
        <v>#NAME?</v>
      </c>
      <c r="F4998" s="151" t="e">
        <f ca="1">+_xll.BInterpol(Boost!$R$6:$R$66,Boost!$AY$6:$AY$66,params!B4998,"cubic")</f>
        <v>#NAME?</v>
      </c>
      <c r="G4998" s="151" t="e">
        <f ca="1">_xll.BInterpol(cf!$A$2:$A$68,cf!$B$2:$B$68,params!B4998,"cubic")/100</f>
        <v>#NAME?</v>
      </c>
      <c r="H4998" s="199" t="e">
        <f t="shared" ca="1" si="632"/>
        <v>#NAME?</v>
      </c>
      <c r="I4998" s="152">
        <f t="shared" si="627"/>
        <v>0.28322980584430102</v>
      </c>
      <c r="J4998" s="152">
        <f t="shared" si="633"/>
        <v>4.7786272468375302E-5</v>
      </c>
      <c r="K4998" s="3" t="e">
        <f t="shared" ca="1" si="629"/>
        <v>#NAME?</v>
      </c>
      <c r="L4998" s="153" t="e">
        <f t="shared" ca="1" si="634"/>
        <v>#NAME?</v>
      </c>
      <c r="M4998" s="195" t="e">
        <f ca="1">_xll.BInterpol(cf!$A$2:$A$68,cf!$C$2:$C$68,params!B4998,"cubic")</f>
        <v>#NAME?</v>
      </c>
      <c r="N4998" s="195" t="e">
        <f ca="1">+_xll.BInterpol(#REF!,#REF!,params!B4998,"cubic")</f>
        <v>#NAME?</v>
      </c>
      <c r="O4998" s="153" t="e">
        <f t="shared" ca="1" si="630"/>
        <v>#NAME?</v>
      </c>
    </row>
    <row r="4999" spans="1:15">
      <c r="A4999">
        <v>4996</v>
      </c>
      <c r="B4999">
        <f t="shared" si="628"/>
        <v>19.984000000000002</v>
      </c>
      <c r="C4999" s="151" t="e">
        <f ca="1">+_xll.BInterpol(Boost!$R$6:$R$66,Boost!$AZ$6:$AZ$66,params!B4999,"cubic")</f>
        <v>#NAME?</v>
      </c>
      <c r="D4999" s="151" t="e">
        <f ca="1">+_xll.BInterpol(Boost!$R$6:$R$66,Boost!$AX$6:$AX$66,params!B4999,"cubic")</f>
        <v>#NAME?</v>
      </c>
      <c r="E4999" s="198" t="e">
        <f t="shared" ca="1" si="631"/>
        <v>#NAME?</v>
      </c>
      <c r="F4999" s="151" t="e">
        <f ca="1">+_xll.BInterpol(Boost!$R$6:$R$66,Boost!$AY$6:$AY$66,params!B4999,"cubic")</f>
        <v>#NAME?</v>
      </c>
      <c r="G4999" s="151" t="e">
        <f ca="1">_xll.BInterpol(cf!$A$2:$A$68,cf!$B$2:$B$68,params!B4999,"cubic")/100</f>
        <v>#NAME?</v>
      </c>
      <c r="H4999" s="199" t="e">
        <f t="shared" ca="1" si="632"/>
        <v>#NAME?</v>
      </c>
      <c r="I4999" s="152">
        <f t="shared" si="627"/>
        <v>0.2832775889311242</v>
      </c>
      <c r="J4999" s="152">
        <f t="shared" si="633"/>
        <v>4.7783086823183218E-5</v>
      </c>
      <c r="K4999" s="3" t="e">
        <f t="shared" ca="1" si="629"/>
        <v>#NAME?</v>
      </c>
      <c r="L4999" s="153" t="e">
        <f t="shared" ca="1" si="634"/>
        <v>#NAME?</v>
      </c>
      <c r="M4999" s="195" t="e">
        <f ca="1">_xll.BInterpol(cf!$A$2:$A$68,cf!$C$2:$C$68,params!B4999,"cubic")</f>
        <v>#NAME?</v>
      </c>
      <c r="N4999" s="195" t="e">
        <f ca="1">+_xll.BInterpol(#REF!,#REF!,params!B4999,"cubic")</f>
        <v>#NAME?</v>
      </c>
      <c r="O4999" s="153" t="e">
        <f t="shared" ca="1" si="630"/>
        <v>#NAME?</v>
      </c>
    </row>
    <row r="5000" spans="1:15">
      <c r="A5000">
        <v>4997</v>
      </c>
      <c r="B5000">
        <f t="shared" si="628"/>
        <v>19.988</v>
      </c>
      <c r="C5000" s="151" t="e">
        <f ca="1">+_xll.BInterpol(Boost!$R$6:$R$66,Boost!$AZ$6:$AZ$66,params!B5000,"cubic")</f>
        <v>#NAME?</v>
      </c>
      <c r="D5000" s="151" t="e">
        <f ca="1">+_xll.BInterpol(Boost!$R$6:$R$66,Boost!$AX$6:$AX$66,params!B5000,"cubic")</f>
        <v>#NAME?</v>
      </c>
      <c r="E5000" s="198" t="e">
        <f t="shared" ca="1" si="631"/>
        <v>#NAME?</v>
      </c>
      <c r="F5000" s="151" t="e">
        <f ca="1">+_xll.BInterpol(Boost!$R$6:$R$66,Boost!$AY$6:$AY$66,params!B5000,"cubic")</f>
        <v>#NAME?</v>
      </c>
      <c r="G5000" s="151" t="e">
        <f ca="1">_xll.BInterpol(cf!$A$2:$A$68,cf!$B$2:$B$68,params!B5000,"cubic")/100</f>
        <v>#NAME?</v>
      </c>
      <c r="H5000" s="199" t="e">
        <f t="shared" ca="1" si="632"/>
        <v>#NAME?</v>
      </c>
      <c r="I5000" s="152">
        <f t="shared" si="627"/>
        <v>0.28332536883251436</v>
      </c>
      <c r="J5000" s="152">
        <f t="shared" si="633"/>
        <v>4.7779901390154755E-5</v>
      </c>
      <c r="K5000" s="3" t="e">
        <f t="shared" ca="1" si="629"/>
        <v>#NAME?</v>
      </c>
      <c r="L5000" s="153" t="e">
        <f t="shared" ca="1" si="634"/>
        <v>#NAME?</v>
      </c>
      <c r="M5000" s="195" t="e">
        <f ca="1">_xll.BInterpol(cf!$A$2:$A$68,cf!$C$2:$C$68,params!B5000,"cubic")</f>
        <v>#NAME?</v>
      </c>
      <c r="N5000" s="195" t="e">
        <f ca="1">+_xll.BInterpol(#REF!,#REF!,params!B5000,"cubic")</f>
        <v>#NAME?</v>
      </c>
      <c r="O5000" s="153" t="e">
        <f t="shared" ca="1" si="630"/>
        <v>#NAME?</v>
      </c>
    </row>
    <row r="5001" spans="1:15">
      <c r="A5001">
        <v>4998</v>
      </c>
      <c r="B5001">
        <f t="shared" si="628"/>
        <v>19.992000000000001</v>
      </c>
      <c r="C5001" s="151" t="e">
        <f ca="1">+_xll.BInterpol(Boost!$R$6:$R$66,Boost!$AZ$6:$AZ$66,params!B5001,"cubic")</f>
        <v>#NAME?</v>
      </c>
      <c r="D5001" s="151" t="e">
        <f ca="1">+_xll.BInterpol(Boost!$R$6:$R$66,Boost!$AX$6:$AX$66,params!B5001,"cubic")</f>
        <v>#NAME?</v>
      </c>
      <c r="E5001" s="198" t="e">
        <f t="shared" ca="1" si="631"/>
        <v>#NAME?</v>
      </c>
      <c r="F5001" s="151" t="e">
        <f ca="1">+_xll.BInterpol(Boost!$R$6:$R$66,Boost!$AY$6:$AY$66,params!B5001,"cubic")</f>
        <v>#NAME?</v>
      </c>
      <c r="G5001" s="151" t="e">
        <f ca="1">_xll.BInterpol(cf!$A$2:$A$68,cf!$B$2:$B$68,params!B5001,"cubic")/100</f>
        <v>#NAME?</v>
      </c>
      <c r="H5001" s="199" t="e">
        <f t="shared" ca="1" si="632"/>
        <v>#NAME?</v>
      </c>
      <c r="I5001" s="152">
        <f t="shared" si="627"/>
        <v>0.28337314554868398</v>
      </c>
      <c r="J5001" s="152">
        <f t="shared" si="633"/>
        <v>4.7776716169622979E-5</v>
      </c>
      <c r="K5001" s="3" t="e">
        <f t="shared" ca="1" si="629"/>
        <v>#NAME?</v>
      </c>
      <c r="L5001" s="153" t="e">
        <f t="shared" ca="1" si="634"/>
        <v>#NAME?</v>
      </c>
      <c r="M5001" s="195" t="e">
        <f ca="1">_xll.BInterpol(cf!$A$2:$A$68,cf!$C$2:$C$68,params!B5001,"cubic")</f>
        <v>#NAME?</v>
      </c>
      <c r="N5001" s="195" t="e">
        <f ca="1">+_xll.BInterpol(#REF!,#REF!,params!B5001,"cubic")</f>
        <v>#NAME?</v>
      </c>
      <c r="O5001" s="153" t="e">
        <f t="shared" ca="1" si="630"/>
        <v>#NAME?</v>
      </c>
    </row>
    <row r="5002" spans="1:15">
      <c r="A5002">
        <v>4999</v>
      </c>
      <c r="B5002">
        <f t="shared" si="628"/>
        <v>19.995999999999999</v>
      </c>
      <c r="C5002" s="151" t="e">
        <f ca="1">+_xll.BInterpol(Boost!$R$6:$R$66,Boost!$AZ$6:$AZ$66,params!B5002,"cubic")</f>
        <v>#NAME?</v>
      </c>
      <c r="D5002" s="151" t="e">
        <f ca="1">+_xll.BInterpol(Boost!$R$6:$R$66,Boost!$AX$6:$AX$66,params!B5002,"cubic")</f>
        <v>#NAME?</v>
      </c>
      <c r="E5002" s="198" t="e">
        <f t="shared" ca="1" si="631"/>
        <v>#NAME?</v>
      </c>
      <c r="F5002" s="151" t="e">
        <f ca="1">+_xll.BInterpol(Boost!$R$6:$R$66,Boost!$AY$6:$AY$66,params!B5002,"cubic")</f>
        <v>#NAME?</v>
      </c>
      <c r="G5002" s="151" t="e">
        <f ca="1">_xll.BInterpol(cf!$A$2:$A$68,cf!$B$2:$B$68,params!B5002,"cubic")/100</f>
        <v>#NAME?</v>
      </c>
      <c r="H5002" s="199" t="e">
        <f t="shared" ca="1" si="632"/>
        <v>#NAME?</v>
      </c>
      <c r="I5002" s="152">
        <f t="shared" si="627"/>
        <v>0.28342091907984535</v>
      </c>
      <c r="J5002" s="152">
        <f t="shared" si="633"/>
        <v>4.7773531161365845E-5</v>
      </c>
      <c r="K5002" s="3" t="e">
        <f t="shared" ca="1" si="629"/>
        <v>#NAME?</v>
      </c>
      <c r="L5002" s="153" t="e">
        <f t="shared" ca="1" si="634"/>
        <v>#NAME?</v>
      </c>
      <c r="M5002" s="195" t="e">
        <f ca="1">_xll.BInterpol(cf!$A$2:$A$68,cf!$C$2:$C$68,params!B5002,"cubic")</f>
        <v>#NAME?</v>
      </c>
      <c r="N5002" s="195" t="e">
        <f ca="1">+_xll.BInterpol(#REF!,#REF!,params!B5002,"cubic")</f>
        <v>#NAME?</v>
      </c>
      <c r="O5002" s="153" t="e">
        <f t="shared" ca="1" si="630"/>
        <v>#NAME?</v>
      </c>
    </row>
    <row r="5003" spans="1:15">
      <c r="A5003">
        <v>5000</v>
      </c>
      <c r="B5003">
        <f t="shared" si="628"/>
        <v>20</v>
      </c>
      <c r="C5003" s="151" t="e">
        <f ca="1">+_xll.BInterpol(Boost!$R$6:$R$66,Boost!$AZ$6:$AZ$66,params!B5003,"cubic")</f>
        <v>#NAME?</v>
      </c>
      <c r="D5003" s="151" t="e">
        <f ca="1">+_xll.BInterpol(Boost!$R$6:$R$66,Boost!$AX$6:$AX$66,params!B5003,"cubic")</f>
        <v>#NAME?</v>
      </c>
      <c r="E5003" s="198" t="e">
        <f t="shared" ca="1" si="631"/>
        <v>#NAME?</v>
      </c>
      <c r="F5003" s="151" t="e">
        <f ca="1">+_xll.BInterpol(Boost!$R$6:$R$66,Boost!$AY$6:$AY$66,params!B5003,"cubic")</f>
        <v>#NAME?</v>
      </c>
      <c r="G5003" s="151" t="e">
        <f ca="1">_xll.BInterpol(cf!$A$2:$A$68,cf!$B$2:$B$68,params!B5003,"cubic")/100</f>
        <v>#NAME?</v>
      </c>
      <c r="H5003" s="199" t="e">
        <f t="shared" ca="1" si="632"/>
        <v>#NAME?</v>
      </c>
      <c r="I5003" s="152">
        <f t="shared" si="627"/>
        <v>0.28346868942621073</v>
      </c>
      <c r="J5003" s="152">
        <f t="shared" si="633"/>
        <v>4.7770346365383354E-5</v>
      </c>
      <c r="K5003" s="3" t="e">
        <f t="shared" ca="1" si="629"/>
        <v>#NAME?</v>
      </c>
      <c r="L5003" s="153" t="e">
        <f t="shared" ca="1" si="634"/>
        <v>#NAME?</v>
      </c>
      <c r="M5003" s="195" t="e">
        <f ca="1">_xll.BInterpol(cf!$A$2:$A$68,cf!$C$2:$C$68,params!B5003,"cubic")</f>
        <v>#NAME?</v>
      </c>
      <c r="N5003" s="195" t="e">
        <f ca="1">+_xll.BInterpol(#REF!,#REF!,params!B5003,"cubic")</f>
        <v>#NAME?</v>
      </c>
      <c r="O5003" s="153" t="e">
        <f t="shared" ca="1" si="630"/>
        <v>#NAME?</v>
      </c>
    </row>
    <row r="5004" spans="1:15">
      <c r="A5004">
        <v>5001</v>
      </c>
      <c r="B5004">
        <f t="shared" si="628"/>
        <v>20.004000000000001</v>
      </c>
      <c r="C5004" s="151" t="e">
        <f ca="1">+_xll.BInterpol(Boost!$R$6:$R$66,Boost!$AZ$6:$AZ$66,params!B5004,"cubic")</f>
        <v>#NAME?</v>
      </c>
      <c r="D5004" s="151" t="e">
        <f ca="1">+_xll.BInterpol(Boost!$R$6:$R$66,Boost!$AX$6:$AX$66,params!B5004,"cubic")</f>
        <v>#NAME?</v>
      </c>
      <c r="E5004" s="198" t="e">
        <f t="shared" ca="1" si="631"/>
        <v>#NAME?</v>
      </c>
      <c r="F5004" s="151" t="e">
        <f ca="1">+_xll.BInterpol(Boost!$R$6:$R$66,Boost!$AY$6:$AY$66,params!B5004,"cubic")</f>
        <v>#NAME?</v>
      </c>
      <c r="G5004" s="151" t="e">
        <f ca="1">_xll.BInterpol(cf!$A$2:$A$68,cf!$B$2:$B$68,params!B5004,"cubic")/100</f>
        <v>#NAME?</v>
      </c>
      <c r="H5004" s="199" t="e">
        <f t="shared" ca="1" si="632"/>
        <v>#NAME?</v>
      </c>
      <c r="I5004" s="152">
        <f t="shared" si="627"/>
        <v>0.28351645658799263</v>
      </c>
      <c r="J5004" s="152">
        <f t="shared" si="633"/>
        <v>4.7767161781897549E-5</v>
      </c>
      <c r="K5004" s="3" t="e">
        <f t="shared" ca="1" si="629"/>
        <v>#NAME?</v>
      </c>
      <c r="L5004" s="153" t="e">
        <f t="shared" ca="1" si="634"/>
        <v>#NAME?</v>
      </c>
      <c r="M5004" s="195" t="e">
        <f ca="1">_xll.BInterpol(cf!$A$2:$A$68,cf!$C$2:$C$68,params!B5004,"cubic")</f>
        <v>#NAME?</v>
      </c>
      <c r="N5004" s="195" t="e">
        <f ca="1">+_xll.BInterpol(#REF!,#REF!,params!B5004,"cubic")</f>
        <v>#NAME?</v>
      </c>
      <c r="O5004" s="153" t="e">
        <f t="shared" ca="1" si="630"/>
        <v>#NAME?</v>
      </c>
    </row>
    <row r="5005" spans="1:15">
      <c r="A5005">
        <v>5002</v>
      </c>
      <c r="B5005">
        <f t="shared" si="628"/>
        <v>20.007999999999999</v>
      </c>
      <c r="C5005" s="151" t="e">
        <f ca="1">+_xll.BInterpol(Boost!$R$6:$R$66,Boost!$AZ$6:$AZ$66,params!B5005,"cubic")</f>
        <v>#NAME?</v>
      </c>
      <c r="D5005" s="151" t="e">
        <f ca="1">+_xll.BInterpol(Boost!$R$6:$R$66,Boost!$AX$6:$AX$66,params!B5005,"cubic")</f>
        <v>#NAME?</v>
      </c>
      <c r="E5005" s="198" t="e">
        <f t="shared" ca="1" si="631"/>
        <v>#NAME?</v>
      </c>
      <c r="F5005" s="151" t="e">
        <f ca="1">+_xll.BInterpol(Boost!$R$6:$R$66,Boost!$AY$6:$AY$66,params!B5005,"cubic")</f>
        <v>#NAME?</v>
      </c>
      <c r="G5005" s="151" t="e">
        <f ca="1">_xll.BInterpol(cf!$A$2:$A$68,cf!$B$2:$B$68,params!B5005,"cubic")/100</f>
        <v>#NAME?</v>
      </c>
      <c r="H5005" s="199" t="e">
        <f t="shared" ca="1" si="632"/>
        <v>#NAME?</v>
      </c>
      <c r="I5005" s="152">
        <f t="shared" ref="I5005" si="635">1-EXP($R$5*-1*B5005/(1-$R$6))</f>
        <v>0.28356422056540309</v>
      </c>
      <c r="J5005" s="152">
        <f t="shared" ref="J5005" si="636">+I5005-I5004</f>
        <v>4.7763977410464342E-5</v>
      </c>
      <c r="K5005" s="3" t="e">
        <f t="shared" ref="K5005" ca="1" si="637">+EXP(H5005*-B5005)</f>
        <v>#NAME?</v>
      </c>
      <c r="L5005" s="153" t="e">
        <f t="shared" ca="1" si="634"/>
        <v>#NAME?</v>
      </c>
      <c r="M5005" s="195" t="e">
        <f ca="1">_xll.BInterpol(cf!$A$2:$A$68,cf!$C$2:$C$68,params!B5005,"cubic")</f>
        <v>#NAME?</v>
      </c>
      <c r="N5005" s="195" t="e">
        <f ca="1">+_xll.BInterpol(#REF!,#REF!,params!B5005,"cubic")</f>
        <v>#NAME?</v>
      </c>
      <c r="O5005" s="153" t="e">
        <f t="shared" ca="1" si="630"/>
        <v>#NAME?</v>
      </c>
    </row>
    <row r="5006" spans="1:15">
      <c r="C5006" s="151"/>
      <c r="D5006" s="151"/>
      <c r="E5006" s="151"/>
      <c r="F5006" s="151"/>
      <c r="G5006" s="151"/>
      <c r="H5006" s="152"/>
      <c r="I5006" s="152"/>
    </row>
    <row r="5007" spans="1:15">
      <c r="C5007" s="151"/>
      <c r="D5007" s="151"/>
      <c r="E5007" s="151"/>
      <c r="F5007" s="151"/>
      <c r="G5007" s="151"/>
      <c r="H5007" s="152"/>
      <c r="I5007" s="152"/>
    </row>
    <row r="5008" spans="1:15">
      <c r="C5008" s="151"/>
      <c r="D5008" s="151"/>
      <c r="E5008" s="151"/>
      <c r="F5008" s="151"/>
      <c r="G5008" s="151"/>
      <c r="H5008" s="152"/>
      <c r="I5008" s="152"/>
    </row>
    <row r="5009" spans="3:9">
      <c r="C5009" s="151"/>
      <c r="D5009" s="151"/>
      <c r="E5009" s="151"/>
      <c r="F5009" s="151"/>
      <c r="G5009" s="151"/>
      <c r="H5009" s="152"/>
      <c r="I5009" s="152"/>
    </row>
    <row r="5010" spans="3:9">
      <c r="C5010" s="151"/>
      <c r="D5010" s="151"/>
      <c r="E5010" s="151"/>
      <c r="F5010" s="151"/>
      <c r="G5010" s="151"/>
      <c r="H5010" s="152"/>
      <c r="I5010" s="152"/>
    </row>
    <row r="5011" spans="3:9">
      <c r="C5011" s="151"/>
      <c r="D5011" s="151"/>
      <c r="E5011" s="151"/>
      <c r="F5011" s="151"/>
      <c r="G5011" s="151"/>
      <c r="H5011" s="152"/>
      <c r="I5011" s="152"/>
    </row>
    <row r="5012" spans="3:9">
      <c r="C5012" s="151"/>
      <c r="D5012" s="151"/>
      <c r="E5012" s="151"/>
      <c r="F5012" s="151"/>
      <c r="G5012" s="151"/>
      <c r="H5012" s="152"/>
      <c r="I5012" s="152"/>
    </row>
    <row r="5013" spans="3:9">
      <c r="C5013" s="151"/>
      <c r="D5013" s="151"/>
      <c r="E5013" s="151"/>
      <c r="F5013" s="151"/>
      <c r="G5013" s="151"/>
      <c r="H5013" s="152"/>
      <c r="I5013" s="152"/>
    </row>
    <row r="5014" spans="3:9">
      <c r="C5014" s="151"/>
      <c r="D5014" s="151"/>
      <c r="E5014" s="151"/>
      <c r="F5014" s="151"/>
      <c r="G5014" s="151"/>
      <c r="H5014" s="152"/>
      <c r="I5014" s="152"/>
    </row>
    <row r="5015" spans="3:9">
      <c r="C5015" s="151"/>
      <c r="D5015" s="151"/>
      <c r="E5015" s="151"/>
      <c r="F5015" s="151"/>
      <c r="G5015" s="151"/>
      <c r="H5015" s="152"/>
      <c r="I5015" s="152"/>
    </row>
    <row r="5016" spans="3:9">
      <c r="C5016" s="151"/>
      <c r="D5016" s="151"/>
      <c r="E5016" s="151"/>
      <c r="F5016" s="151"/>
      <c r="G5016" s="151"/>
      <c r="H5016" s="152"/>
      <c r="I5016" s="152"/>
    </row>
    <row r="5017" spans="3:9">
      <c r="C5017" s="151"/>
      <c r="D5017" s="151"/>
      <c r="E5017" s="151"/>
      <c r="F5017" s="151"/>
      <c r="G5017" s="151"/>
      <c r="H5017" s="152"/>
      <c r="I5017" s="152"/>
    </row>
    <row r="5018" spans="3:9">
      <c r="C5018" s="151"/>
      <c r="D5018" s="151"/>
      <c r="E5018" s="151"/>
      <c r="F5018" s="151"/>
      <c r="G5018" s="151"/>
      <c r="H5018" s="152"/>
      <c r="I5018" s="152"/>
    </row>
    <row r="5019" spans="3:9">
      <c r="C5019" s="151"/>
      <c r="D5019" s="151"/>
      <c r="E5019" s="151"/>
      <c r="F5019" s="151"/>
      <c r="G5019" s="151"/>
      <c r="H5019" s="152"/>
      <c r="I5019" s="152"/>
    </row>
    <row r="5020" spans="3:9">
      <c r="C5020" s="151"/>
      <c r="D5020" s="151"/>
      <c r="E5020" s="151"/>
      <c r="F5020" s="151"/>
      <c r="G5020" s="151"/>
      <c r="H5020" s="152"/>
      <c r="I5020" s="152"/>
    </row>
    <row r="5021" spans="3:9">
      <c r="C5021" s="151"/>
      <c r="D5021" s="151"/>
      <c r="E5021" s="151"/>
      <c r="F5021" s="151"/>
      <c r="G5021" s="151"/>
      <c r="H5021" s="152"/>
      <c r="I5021" s="152"/>
    </row>
    <row r="5022" spans="3:9">
      <c r="C5022" s="151"/>
      <c r="D5022" s="151"/>
      <c r="E5022" s="151"/>
      <c r="F5022" s="151"/>
      <c r="G5022" s="151"/>
      <c r="H5022" s="152"/>
      <c r="I5022" s="152"/>
    </row>
    <row r="5023" spans="3:9">
      <c r="C5023" s="151"/>
      <c r="D5023" s="151"/>
      <c r="E5023" s="151"/>
      <c r="F5023" s="151"/>
      <c r="G5023" s="151"/>
      <c r="H5023" s="152"/>
      <c r="I5023" s="152"/>
    </row>
    <row r="5024" spans="3:9">
      <c r="C5024" s="151"/>
      <c r="D5024" s="151"/>
      <c r="E5024" s="151"/>
      <c r="F5024" s="151"/>
      <c r="G5024" s="151"/>
      <c r="H5024" s="152"/>
      <c r="I5024" s="152"/>
    </row>
    <row r="5025" spans="3:9">
      <c r="C5025" s="151"/>
      <c r="D5025" s="151"/>
      <c r="E5025" s="151"/>
      <c r="F5025" s="151"/>
      <c r="G5025" s="151"/>
      <c r="H5025" s="152"/>
      <c r="I5025" s="152"/>
    </row>
    <row r="5026" spans="3:9">
      <c r="C5026" s="151"/>
      <c r="D5026" s="151"/>
      <c r="E5026" s="151"/>
      <c r="F5026" s="151"/>
      <c r="G5026" s="151"/>
      <c r="H5026" s="152"/>
      <c r="I5026" s="152"/>
    </row>
    <row r="5027" spans="3:9">
      <c r="C5027" s="151"/>
      <c r="D5027" s="151"/>
      <c r="E5027" s="151"/>
      <c r="F5027" s="151"/>
      <c r="G5027" s="151"/>
      <c r="H5027" s="152"/>
      <c r="I5027" s="152"/>
    </row>
    <row r="5028" spans="3:9">
      <c r="C5028" s="151"/>
      <c r="D5028" s="151"/>
      <c r="E5028" s="151"/>
      <c r="F5028" s="151"/>
      <c r="G5028" s="151"/>
      <c r="H5028" s="152"/>
      <c r="I5028" s="152"/>
    </row>
    <row r="5029" spans="3:9">
      <c r="C5029" s="151"/>
      <c r="D5029" s="151"/>
      <c r="E5029" s="151"/>
      <c r="F5029" s="151"/>
      <c r="G5029" s="151"/>
      <c r="H5029" s="152"/>
      <c r="I5029" s="152"/>
    </row>
    <row r="5030" spans="3:9">
      <c r="C5030" s="151"/>
      <c r="D5030" s="151"/>
      <c r="E5030" s="151"/>
      <c r="F5030" s="151"/>
      <c r="G5030" s="151"/>
      <c r="H5030" s="152"/>
      <c r="I5030" s="152"/>
    </row>
    <row r="5031" spans="3:9">
      <c r="C5031" s="151"/>
      <c r="D5031" s="151"/>
      <c r="E5031" s="151"/>
      <c r="F5031" s="151"/>
      <c r="G5031" s="151"/>
      <c r="H5031" s="152"/>
      <c r="I5031" s="152"/>
    </row>
    <row r="5032" spans="3:9">
      <c r="C5032" s="151"/>
      <c r="D5032" s="151"/>
      <c r="E5032" s="151"/>
      <c r="F5032" s="151"/>
      <c r="G5032" s="151"/>
      <c r="H5032" s="152"/>
      <c r="I5032" s="152"/>
    </row>
    <row r="5033" spans="3:9">
      <c r="C5033" s="151"/>
      <c r="D5033" s="151"/>
      <c r="E5033" s="151"/>
      <c r="F5033" s="151"/>
      <c r="G5033" s="151"/>
      <c r="H5033" s="152"/>
      <c r="I5033" s="152"/>
    </row>
    <row r="5034" spans="3:9">
      <c r="C5034" s="151"/>
      <c r="D5034" s="151"/>
      <c r="E5034" s="151"/>
      <c r="F5034" s="151"/>
      <c r="G5034" s="151"/>
      <c r="H5034" s="152"/>
      <c r="I5034" s="152"/>
    </row>
    <row r="5035" spans="3:9">
      <c r="C5035" s="151"/>
      <c r="D5035" s="151"/>
      <c r="E5035" s="151"/>
      <c r="F5035" s="151"/>
      <c r="G5035" s="151"/>
      <c r="H5035" s="152"/>
      <c r="I5035" s="152"/>
    </row>
    <row r="5036" spans="3:9">
      <c r="C5036" s="151"/>
      <c r="D5036" s="151"/>
      <c r="E5036" s="151"/>
      <c r="F5036" s="151"/>
      <c r="G5036" s="151"/>
      <c r="H5036" s="152"/>
      <c r="I5036" s="152"/>
    </row>
    <row r="5037" spans="3:9">
      <c r="C5037" s="151"/>
      <c r="D5037" s="151"/>
      <c r="E5037" s="151"/>
      <c r="F5037" s="151"/>
      <c r="G5037" s="151"/>
      <c r="H5037" s="152"/>
      <c r="I5037" s="152"/>
    </row>
    <row r="5038" spans="3:9">
      <c r="C5038" s="151"/>
      <c r="D5038" s="151"/>
      <c r="E5038" s="151"/>
      <c r="F5038" s="151"/>
      <c r="G5038" s="151"/>
      <c r="H5038" s="152"/>
      <c r="I5038" s="152"/>
    </row>
    <row r="5039" spans="3:9">
      <c r="C5039" s="151"/>
      <c r="D5039" s="151"/>
      <c r="E5039" s="151"/>
      <c r="F5039" s="151"/>
      <c r="G5039" s="151"/>
      <c r="H5039" s="152"/>
      <c r="I5039" s="152"/>
    </row>
    <row r="5040" spans="3:9">
      <c r="C5040" s="151"/>
      <c r="D5040" s="151"/>
      <c r="E5040" s="151"/>
      <c r="F5040" s="151"/>
      <c r="G5040" s="151"/>
      <c r="H5040" s="152"/>
      <c r="I5040" s="152"/>
    </row>
    <row r="5041" spans="3:9">
      <c r="C5041" s="151"/>
      <c r="D5041" s="151"/>
      <c r="E5041" s="151"/>
      <c r="F5041" s="151"/>
      <c r="G5041" s="151"/>
      <c r="H5041" s="152"/>
      <c r="I5041" s="152"/>
    </row>
    <row r="5042" spans="3:9">
      <c r="C5042" s="151"/>
      <c r="D5042" s="151"/>
      <c r="E5042" s="151"/>
      <c r="F5042" s="151"/>
      <c r="G5042" s="151"/>
      <c r="H5042" s="152"/>
      <c r="I5042" s="152"/>
    </row>
    <row r="5043" spans="3:9">
      <c r="C5043" s="151"/>
      <c r="D5043" s="151"/>
      <c r="E5043" s="151"/>
      <c r="F5043" s="151"/>
      <c r="G5043" s="151"/>
      <c r="H5043" s="152"/>
      <c r="I5043" s="152"/>
    </row>
    <row r="5044" spans="3:9">
      <c r="C5044" s="151"/>
      <c r="D5044" s="151"/>
      <c r="E5044" s="151"/>
      <c r="F5044" s="151"/>
      <c r="G5044" s="151"/>
      <c r="H5044" s="152"/>
      <c r="I5044" s="152"/>
    </row>
    <row r="5045" spans="3:9">
      <c r="C5045" s="151"/>
      <c r="D5045" s="151"/>
      <c r="E5045" s="151"/>
      <c r="F5045" s="151"/>
      <c r="G5045" s="151"/>
      <c r="H5045" s="152"/>
      <c r="I5045" s="152"/>
    </row>
    <row r="5046" spans="3:9">
      <c r="C5046" s="151"/>
      <c r="D5046" s="151"/>
      <c r="E5046" s="151"/>
      <c r="F5046" s="151"/>
      <c r="G5046" s="151"/>
      <c r="H5046" s="152"/>
      <c r="I5046" s="152"/>
    </row>
    <row r="5047" spans="3:9">
      <c r="C5047" s="151"/>
      <c r="D5047" s="151"/>
      <c r="E5047" s="151"/>
      <c r="F5047" s="151"/>
      <c r="G5047" s="151"/>
      <c r="H5047" s="152"/>
      <c r="I5047" s="152"/>
    </row>
    <row r="5048" spans="3:9">
      <c r="C5048" s="151"/>
      <c r="D5048" s="151"/>
      <c r="E5048" s="151"/>
      <c r="F5048" s="151"/>
      <c r="G5048" s="151"/>
      <c r="H5048" s="152"/>
      <c r="I5048" s="152"/>
    </row>
    <row r="5049" spans="3:9">
      <c r="C5049" s="151"/>
      <c r="D5049" s="151"/>
      <c r="E5049" s="151"/>
      <c r="F5049" s="151"/>
      <c r="G5049" s="151"/>
      <c r="H5049" s="152"/>
      <c r="I5049" s="152"/>
    </row>
    <row r="5050" spans="3:9">
      <c r="C5050" s="151"/>
      <c r="D5050" s="151"/>
      <c r="E5050" s="151"/>
      <c r="F5050" s="151"/>
      <c r="G5050" s="151"/>
      <c r="H5050" s="152"/>
      <c r="I5050" s="152"/>
    </row>
    <row r="5051" spans="3:9">
      <c r="C5051" s="151"/>
      <c r="D5051" s="151"/>
      <c r="E5051" s="151"/>
      <c r="F5051" s="151"/>
      <c r="G5051" s="151"/>
      <c r="H5051" s="152"/>
      <c r="I5051" s="152"/>
    </row>
    <row r="5052" spans="3:9">
      <c r="C5052" s="151"/>
      <c r="D5052" s="151"/>
      <c r="E5052" s="151"/>
      <c r="F5052" s="151"/>
      <c r="G5052" s="151"/>
      <c r="H5052" s="152"/>
      <c r="I5052" s="152"/>
    </row>
    <row r="5053" spans="3:9">
      <c r="C5053" s="151"/>
      <c r="D5053" s="151"/>
      <c r="E5053" s="151"/>
      <c r="F5053" s="151"/>
      <c r="G5053" s="151"/>
      <c r="H5053" s="152"/>
      <c r="I5053" s="152"/>
    </row>
    <row r="5054" spans="3:9">
      <c r="C5054" s="151"/>
      <c r="D5054" s="151"/>
      <c r="E5054" s="151"/>
      <c r="F5054" s="151"/>
      <c r="G5054" s="151"/>
      <c r="H5054" s="152"/>
      <c r="I5054" s="152"/>
    </row>
    <row r="5055" spans="3:9">
      <c r="C5055" s="151"/>
      <c r="D5055" s="151"/>
      <c r="E5055" s="151"/>
      <c r="F5055" s="151"/>
      <c r="G5055" s="151"/>
      <c r="H5055" s="152"/>
      <c r="I5055" s="152"/>
    </row>
    <row r="5056" spans="3:9">
      <c r="C5056" s="151"/>
      <c r="D5056" s="151"/>
      <c r="E5056" s="151"/>
      <c r="F5056" s="151"/>
      <c r="G5056" s="151"/>
      <c r="H5056" s="152"/>
      <c r="I5056" s="152"/>
    </row>
    <row r="5057" spans="3:9">
      <c r="C5057" s="151"/>
      <c r="D5057" s="151"/>
      <c r="E5057" s="151"/>
      <c r="F5057" s="151"/>
      <c r="G5057" s="151"/>
      <c r="H5057" s="152"/>
      <c r="I5057" s="152"/>
    </row>
    <row r="5058" spans="3:9">
      <c r="C5058" s="151"/>
      <c r="D5058" s="151"/>
      <c r="E5058" s="151"/>
      <c r="F5058" s="151"/>
      <c r="G5058" s="151"/>
      <c r="H5058" s="152"/>
      <c r="I5058" s="152"/>
    </row>
    <row r="5059" spans="3:9">
      <c r="C5059" s="151"/>
      <c r="D5059" s="151"/>
      <c r="E5059" s="151"/>
      <c r="F5059" s="151"/>
      <c r="G5059" s="151"/>
      <c r="H5059" s="152"/>
      <c r="I5059" s="152"/>
    </row>
    <row r="5060" spans="3:9">
      <c r="C5060" s="151"/>
      <c r="D5060" s="151"/>
      <c r="E5060" s="151"/>
      <c r="F5060" s="151"/>
      <c r="G5060" s="151"/>
      <c r="H5060" s="152"/>
      <c r="I5060" s="152"/>
    </row>
    <row r="5061" spans="3:9">
      <c r="C5061" s="151"/>
      <c r="D5061" s="151"/>
      <c r="E5061" s="151"/>
      <c r="F5061" s="151"/>
      <c r="G5061" s="151"/>
      <c r="H5061" s="152"/>
      <c r="I5061" s="152"/>
    </row>
    <row r="5062" spans="3:9">
      <c r="C5062" s="151"/>
      <c r="D5062" s="151"/>
      <c r="E5062" s="151"/>
      <c r="F5062" s="151"/>
      <c r="G5062" s="151"/>
      <c r="H5062" s="152"/>
      <c r="I5062" s="152"/>
    </row>
    <row r="5063" spans="3:9">
      <c r="C5063" s="151"/>
      <c r="D5063" s="151"/>
      <c r="E5063" s="151"/>
      <c r="F5063" s="151"/>
      <c r="G5063" s="151"/>
      <c r="H5063" s="152"/>
      <c r="I5063" s="152"/>
    </row>
    <row r="5064" spans="3:9">
      <c r="C5064" s="151"/>
      <c r="D5064" s="151"/>
      <c r="E5064" s="151"/>
      <c r="F5064" s="151"/>
      <c r="G5064" s="151"/>
      <c r="H5064" s="152"/>
      <c r="I5064" s="152"/>
    </row>
    <row r="5065" spans="3:9">
      <c r="C5065" s="151"/>
      <c r="D5065" s="151"/>
      <c r="E5065" s="151"/>
      <c r="F5065" s="151"/>
      <c r="G5065" s="151"/>
      <c r="H5065" s="152"/>
      <c r="I5065" s="152"/>
    </row>
    <row r="5066" spans="3:9">
      <c r="C5066" s="151"/>
      <c r="D5066" s="151"/>
      <c r="E5066" s="151"/>
      <c r="F5066" s="151"/>
      <c r="G5066" s="151"/>
      <c r="H5066" s="152"/>
      <c r="I5066" s="152"/>
    </row>
    <row r="5067" spans="3:9">
      <c r="C5067" s="151"/>
      <c r="D5067" s="151"/>
      <c r="E5067" s="151"/>
      <c r="F5067" s="151"/>
      <c r="G5067" s="151"/>
      <c r="H5067" s="152"/>
      <c r="I5067" s="152"/>
    </row>
    <row r="5068" spans="3:9">
      <c r="C5068" s="151"/>
      <c r="D5068" s="151"/>
      <c r="E5068" s="151"/>
      <c r="F5068" s="151"/>
      <c r="G5068" s="151"/>
      <c r="H5068" s="152"/>
      <c r="I5068" s="152"/>
    </row>
    <row r="5069" spans="3:9">
      <c r="C5069" s="151"/>
      <c r="D5069" s="151"/>
      <c r="E5069" s="151"/>
      <c r="F5069" s="151"/>
      <c r="G5069" s="151"/>
      <c r="H5069" s="152"/>
      <c r="I5069" s="152"/>
    </row>
    <row r="5070" spans="3:9">
      <c r="C5070" s="151"/>
      <c r="D5070" s="151"/>
      <c r="E5070" s="151"/>
      <c r="F5070" s="151"/>
      <c r="G5070" s="151"/>
      <c r="H5070" s="152"/>
      <c r="I5070" s="152"/>
    </row>
    <row r="5071" spans="3:9">
      <c r="C5071" s="151"/>
      <c r="D5071" s="151"/>
      <c r="E5071" s="151"/>
      <c r="F5071" s="151"/>
      <c r="G5071" s="151"/>
      <c r="H5071" s="152"/>
      <c r="I5071" s="152"/>
    </row>
    <row r="5072" spans="3:9">
      <c r="C5072" s="151"/>
      <c r="D5072" s="151"/>
      <c r="E5072" s="151"/>
      <c r="F5072" s="151"/>
      <c r="G5072" s="151"/>
      <c r="H5072" s="152"/>
      <c r="I5072" s="152"/>
    </row>
    <row r="5073" spans="3:9">
      <c r="C5073" s="151"/>
      <c r="D5073" s="151"/>
      <c r="E5073" s="151"/>
      <c r="F5073" s="151"/>
      <c r="G5073" s="151"/>
      <c r="H5073" s="152"/>
      <c r="I5073" s="152"/>
    </row>
    <row r="5074" spans="3:9">
      <c r="C5074" s="151"/>
      <c r="D5074" s="151"/>
      <c r="E5074" s="151"/>
      <c r="F5074" s="151"/>
      <c r="G5074" s="151"/>
      <c r="H5074" s="152"/>
      <c r="I5074" s="152"/>
    </row>
    <row r="5075" spans="3:9">
      <c r="C5075" s="151"/>
      <c r="D5075" s="151"/>
      <c r="E5075" s="151"/>
      <c r="F5075" s="151"/>
      <c r="G5075" s="151"/>
      <c r="H5075" s="152"/>
      <c r="I5075" s="152"/>
    </row>
    <row r="5076" spans="3:9">
      <c r="C5076" s="151"/>
      <c r="D5076" s="151"/>
      <c r="E5076" s="151"/>
      <c r="F5076" s="151"/>
      <c r="G5076" s="151"/>
      <c r="H5076" s="152"/>
      <c r="I5076" s="152"/>
    </row>
    <row r="5077" spans="3:9">
      <c r="C5077" s="151"/>
      <c r="D5077" s="151"/>
      <c r="E5077" s="151"/>
      <c r="F5077" s="151"/>
      <c r="G5077" s="151"/>
      <c r="H5077" s="152"/>
      <c r="I5077" s="152"/>
    </row>
    <row r="5078" spans="3:9">
      <c r="C5078" s="151"/>
      <c r="D5078" s="151"/>
      <c r="E5078" s="151"/>
      <c r="F5078" s="151"/>
      <c r="G5078" s="151"/>
      <c r="H5078" s="152"/>
      <c r="I5078" s="152"/>
    </row>
    <row r="5079" spans="3:9">
      <c r="C5079" s="151"/>
      <c r="D5079" s="151"/>
      <c r="E5079" s="151"/>
      <c r="F5079" s="151"/>
      <c r="G5079" s="151"/>
      <c r="H5079" s="152"/>
      <c r="I5079" s="152"/>
    </row>
    <row r="5080" spans="3:9">
      <c r="C5080" s="151"/>
      <c r="D5080" s="151"/>
      <c r="E5080" s="151"/>
      <c r="F5080" s="151"/>
      <c r="G5080" s="151"/>
      <c r="H5080" s="152"/>
      <c r="I5080" s="152"/>
    </row>
    <row r="5081" spans="3:9">
      <c r="C5081" s="151"/>
      <c r="D5081" s="151"/>
      <c r="E5081" s="151"/>
      <c r="F5081" s="151"/>
      <c r="G5081" s="151"/>
      <c r="H5081" s="152"/>
      <c r="I5081" s="152"/>
    </row>
    <row r="5082" spans="3:9">
      <c r="C5082" s="151"/>
      <c r="D5082" s="151"/>
      <c r="E5082" s="151"/>
      <c r="F5082" s="151"/>
      <c r="G5082" s="151"/>
      <c r="H5082" s="152"/>
      <c r="I5082" s="152"/>
    </row>
    <row r="5083" spans="3:9">
      <c r="C5083" s="151"/>
      <c r="D5083" s="151"/>
      <c r="E5083" s="151"/>
      <c r="F5083" s="151"/>
      <c r="G5083" s="151"/>
      <c r="H5083" s="152"/>
      <c r="I5083" s="152"/>
    </row>
    <row r="5084" spans="3:9">
      <c r="C5084" s="151"/>
      <c r="D5084" s="151"/>
      <c r="E5084" s="151"/>
      <c r="F5084" s="151"/>
      <c r="G5084" s="151"/>
      <c r="H5084" s="152"/>
      <c r="I5084" s="152"/>
    </row>
    <row r="5085" spans="3:9">
      <c r="C5085" s="151"/>
      <c r="D5085" s="151"/>
      <c r="E5085" s="151"/>
      <c r="F5085" s="151"/>
      <c r="G5085" s="151"/>
      <c r="H5085" s="152"/>
      <c r="I5085" s="152"/>
    </row>
    <row r="5086" spans="3:9">
      <c r="C5086" s="151"/>
      <c r="D5086" s="151"/>
      <c r="E5086" s="151"/>
      <c r="F5086" s="151"/>
      <c r="G5086" s="151"/>
      <c r="H5086" s="152"/>
      <c r="I5086" s="152"/>
    </row>
    <row r="5087" spans="3:9">
      <c r="C5087" s="151"/>
      <c r="D5087" s="151"/>
      <c r="E5087" s="151"/>
      <c r="F5087" s="151"/>
      <c r="G5087" s="151"/>
      <c r="H5087" s="152"/>
      <c r="I5087" s="152"/>
    </row>
    <row r="5088" spans="3:9">
      <c r="C5088" s="151"/>
      <c r="D5088" s="151"/>
      <c r="E5088" s="151"/>
      <c r="F5088" s="151"/>
      <c r="G5088" s="151"/>
      <c r="H5088" s="152"/>
      <c r="I5088" s="152"/>
    </row>
    <row r="5089" spans="3:9">
      <c r="C5089" s="151"/>
      <c r="D5089" s="151"/>
      <c r="E5089" s="151"/>
      <c r="F5089" s="151"/>
      <c r="G5089" s="151"/>
      <c r="H5089" s="152"/>
      <c r="I5089" s="152"/>
    </row>
    <row r="5090" spans="3:9">
      <c r="C5090" s="151"/>
      <c r="D5090" s="151"/>
      <c r="E5090" s="151"/>
      <c r="F5090" s="151"/>
      <c r="G5090" s="151"/>
      <c r="H5090" s="152"/>
      <c r="I5090" s="152"/>
    </row>
    <row r="5091" spans="3:9">
      <c r="C5091" s="151"/>
      <c r="D5091" s="151"/>
      <c r="E5091" s="151"/>
      <c r="F5091" s="151"/>
      <c r="G5091" s="151"/>
      <c r="H5091" s="152"/>
      <c r="I5091" s="152"/>
    </row>
    <row r="5092" spans="3:9">
      <c r="C5092" s="151"/>
      <c r="D5092" s="151"/>
      <c r="E5092" s="151"/>
      <c r="F5092" s="151"/>
      <c r="G5092" s="151"/>
      <c r="H5092" s="152"/>
      <c r="I5092" s="152"/>
    </row>
    <row r="5093" spans="3:9">
      <c r="C5093" s="151"/>
      <c r="D5093" s="151"/>
      <c r="E5093" s="151"/>
      <c r="F5093" s="151"/>
      <c r="G5093" s="151"/>
      <c r="H5093" s="152"/>
      <c r="I5093" s="152"/>
    </row>
    <row r="5094" spans="3:9">
      <c r="C5094" s="151"/>
      <c r="D5094" s="151"/>
      <c r="E5094" s="151"/>
      <c r="F5094" s="151"/>
      <c r="G5094" s="151"/>
      <c r="H5094" s="152"/>
      <c r="I5094" s="152"/>
    </row>
    <row r="5095" spans="3:9">
      <c r="C5095" s="151"/>
      <c r="D5095" s="151"/>
      <c r="E5095" s="151"/>
      <c r="F5095" s="151"/>
      <c r="G5095" s="151"/>
      <c r="H5095" s="152"/>
      <c r="I5095" s="152"/>
    </row>
    <row r="5096" spans="3:9">
      <c r="C5096" s="151"/>
      <c r="D5096" s="151"/>
      <c r="E5096" s="151"/>
      <c r="F5096" s="151"/>
      <c r="G5096" s="151"/>
      <c r="H5096" s="152"/>
      <c r="I5096" s="152"/>
    </row>
    <row r="5097" spans="3:9">
      <c r="C5097" s="151"/>
      <c r="D5097" s="151"/>
      <c r="E5097" s="151"/>
      <c r="F5097" s="151"/>
      <c r="G5097" s="151"/>
      <c r="H5097" s="152"/>
      <c r="I5097" s="152"/>
    </row>
    <row r="5098" spans="3:9">
      <c r="C5098" s="151"/>
      <c r="D5098" s="151"/>
      <c r="E5098" s="151"/>
      <c r="F5098" s="151"/>
      <c r="G5098" s="151"/>
      <c r="H5098" s="152"/>
      <c r="I5098" s="152"/>
    </row>
    <row r="5099" spans="3:9">
      <c r="C5099" s="151"/>
      <c r="D5099" s="151"/>
      <c r="E5099" s="151"/>
      <c r="F5099" s="151"/>
      <c r="G5099" s="151"/>
      <c r="H5099" s="152"/>
      <c r="I5099" s="152"/>
    </row>
    <row r="5100" spans="3:9">
      <c r="C5100" s="151"/>
      <c r="D5100" s="151"/>
      <c r="E5100" s="151"/>
      <c r="F5100" s="151"/>
      <c r="G5100" s="151"/>
      <c r="H5100" s="152"/>
      <c r="I5100" s="152"/>
    </row>
    <row r="5101" spans="3:9">
      <c r="C5101" s="151"/>
      <c r="D5101" s="151"/>
      <c r="E5101" s="151"/>
      <c r="F5101" s="151"/>
      <c r="G5101" s="151"/>
      <c r="H5101" s="152"/>
      <c r="I5101" s="152"/>
    </row>
    <row r="5102" spans="3:9">
      <c r="C5102" s="151"/>
      <c r="D5102" s="151"/>
      <c r="E5102" s="151"/>
      <c r="F5102" s="151"/>
      <c r="G5102" s="151"/>
      <c r="H5102" s="152"/>
      <c r="I5102" s="152"/>
    </row>
    <row r="5103" spans="3:9">
      <c r="C5103" s="151"/>
      <c r="D5103" s="151"/>
      <c r="E5103" s="151"/>
      <c r="F5103" s="151"/>
      <c r="G5103" s="151"/>
      <c r="H5103" s="152"/>
      <c r="I5103" s="152"/>
    </row>
    <row r="5104" spans="3:9">
      <c r="C5104" s="151"/>
      <c r="D5104" s="151"/>
      <c r="E5104" s="151"/>
      <c r="F5104" s="151"/>
      <c r="G5104" s="151"/>
      <c r="H5104" s="152"/>
      <c r="I5104" s="152"/>
    </row>
    <row r="5105" spans="3:9">
      <c r="C5105" s="151"/>
      <c r="D5105" s="151"/>
      <c r="E5105" s="151"/>
      <c r="F5105" s="151"/>
      <c r="G5105" s="151"/>
      <c r="H5105" s="152"/>
      <c r="I5105" s="152"/>
    </row>
    <row r="5106" spans="3:9">
      <c r="C5106" s="151"/>
      <c r="D5106" s="151"/>
      <c r="E5106" s="151"/>
      <c r="F5106" s="151"/>
      <c r="G5106" s="151"/>
      <c r="H5106" s="152"/>
      <c r="I5106" s="152"/>
    </row>
    <row r="5107" spans="3:9">
      <c r="C5107" s="151"/>
      <c r="D5107" s="151"/>
      <c r="E5107" s="151"/>
      <c r="F5107" s="151"/>
      <c r="G5107" s="151"/>
      <c r="H5107" s="152"/>
      <c r="I5107" s="152"/>
    </row>
    <row r="5108" spans="3:9">
      <c r="C5108" s="151"/>
      <c r="D5108" s="151"/>
      <c r="E5108" s="151"/>
      <c r="F5108" s="151"/>
      <c r="G5108" s="151"/>
      <c r="H5108" s="152"/>
      <c r="I5108" s="152"/>
    </row>
    <row r="5109" spans="3:9">
      <c r="C5109" s="151"/>
      <c r="D5109" s="151"/>
      <c r="E5109" s="151"/>
      <c r="F5109" s="151"/>
      <c r="G5109" s="151"/>
      <c r="H5109" s="152"/>
      <c r="I5109" s="152"/>
    </row>
    <row r="5110" spans="3:9">
      <c r="C5110" s="151"/>
      <c r="D5110" s="151"/>
      <c r="E5110" s="151"/>
      <c r="F5110" s="151"/>
      <c r="G5110" s="151"/>
      <c r="H5110" s="152"/>
      <c r="I5110" s="152"/>
    </row>
    <row r="5111" spans="3:9">
      <c r="C5111" s="151"/>
      <c r="D5111" s="151"/>
      <c r="E5111" s="151"/>
      <c r="F5111" s="151"/>
      <c r="G5111" s="151"/>
      <c r="H5111" s="152"/>
      <c r="I5111" s="152"/>
    </row>
    <row r="5112" spans="3:9">
      <c r="C5112" s="151"/>
      <c r="D5112" s="151"/>
      <c r="E5112" s="151"/>
      <c r="F5112" s="151"/>
      <c r="G5112" s="151"/>
      <c r="H5112" s="152"/>
      <c r="I5112" s="152"/>
    </row>
    <row r="5113" spans="3:9">
      <c r="C5113" s="151"/>
      <c r="D5113" s="151"/>
      <c r="E5113" s="151"/>
      <c r="F5113" s="151"/>
      <c r="G5113" s="151"/>
      <c r="H5113" s="152"/>
      <c r="I5113" s="152"/>
    </row>
    <row r="5114" spans="3:9">
      <c r="C5114" s="151"/>
      <c r="D5114" s="151"/>
      <c r="E5114" s="151"/>
      <c r="F5114" s="151"/>
      <c r="G5114" s="151"/>
      <c r="H5114" s="152"/>
      <c r="I5114" s="152"/>
    </row>
    <row r="5115" spans="3:9">
      <c r="C5115" s="151"/>
      <c r="D5115" s="151"/>
      <c r="E5115" s="151"/>
      <c r="F5115" s="151"/>
      <c r="G5115" s="151"/>
      <c r="H5115" s="152"/>
      <c r="I5115" s="152"/>
    </row>
    <row r="5116" spans="3:9">
      <c r="C5116" s="151"/>
      <c r="D5116" s="151"/>
      <c r="E5116" s="151"/>
      <c r="F5116" s="151"/>
      <c r="G5116" s="151"/>
      <c r="H5116" s="152"/>
      <c r="I5116" s="152"/>
    </row>
    <row r="5117" spans="3:9">
      <c r="C5117" s="151"/>
      <c r="D5117" s="151"/>
      <c r="E5117" s="151"/>
      <c r="F5117" s="151"/>
      <c r="G5117" s="151"/>
      <c r="H5117" s="152"/>
      <c r="I5117" s="152"/>
    </row>
    <row r="5118" spans="3:9">
      <c r="C5118" s="151"/>
      <c r="D5118" s="151"/>
      <c r="E5118" s="151"/>
      <c r="F5118" s="151"/>
      <c r="G5118" s="151"/>
      <c r="H5118" s="152"/>
      <c r="I5118" s="152"/>
    </row>
    <row r="5119" spans="3:9">
      <c r="C5119" s="151"/>
      <c r="D5119" s="151"/>
      <c r="E5119" s="151"/>
      <c r="F5119" s="151"/>
      <c r="G5119" s="151"/>
      <c r="H5119" s="152"/>
      <c r="I5119" s="152"/>
    </row>
    <row r="5120" spans="3:9">
      <c r="C5120" s="151"/>
      <c r="D5120" s="151"/>
      <c r="E5120" s="151"/>
      <c r="F5120" s="151"/>
      <c r="G5120" s="151"/>
      <c r="H5120" s="152"/>
      <c r="I5120" s="152"/>
    </row>
    <row r="5121" spans="3:9">
      <c r="C5121" s="151"/>
      <c r="D5121" s="151"/>
      <c r="E5121" s="151"/>
      <c r="F5121" s="151"/>
      <c r="G5121" s="151"/>
      <c r="H5121" s="152"/>
      <c r="I5121" s="152"/>
    </row>
    <row r="5122" spans="3:9">
      <c r="C5122" s="151"/>
      <c r="D5122" s="151"/>
      <c r="E5122" s="151"/>
      <c r="F5122" s="151"/>
      <c r="G5122" s="151"/>
      <c r="H5122" s="152"/>
      <c r="I5122" s="152"/>
    </row>
    <row r="5123" spans="3:9">
      <c r="C5123" s="151"/>
      <c r="D5123" s="151"/>
      <c r="E5123" s="151"/>
      <c r="F5123" s="151"/>
      <c r="G5123" s="151"/>
      <c r="H5123" s="152"/>
      <c r="I5123" s="152"/>
    </row>
    <row r="5124" spans="3:9">
      <c r="C5124" s="151"/>
      <c r="D5124" s="151"/>
      <c r="E5124" s="151"/>
      <c r="F5124" s="151"/>
      <c r="G5124" s="151"/>
      <c r="H5124" s="152"/>
      <c r="I5124" s="152"/>
    </row>
    <row r="5125" spans="3:9">
      <c r="C5125" s="151"/>
      <c r="D5125" s="151"/>
      <c r="E5125" s="151"/>
      <c r="F5125" s="151"/>
      <c r="G5125" s="151"/>
      <c r="H5125" s="152"/>
      <c r="I5125" s="152"/>
    </row>
    <row r="5126" spans="3:9">
      <c r="C5126" s="151"/>
      <c r="D5126" s="151"/>
      <c r="E5126" s="151"/>
      <c r="F5126" s="151"/>
      <c r="G5126" s="151"/>
      <c r="H5126" s="152"/>
      <c r="I5126" s="152"/>
    </row>
    <row r="5127" spans="3:9">
      <c r="C5127" s="151"/>
      <c r="D5127" s="151"/>
      <c r="E5127" s="151"/>
      <c r="F5127" s="151"/>
      <c r="G5127" s="151"/>
      <c r="H5127" s="152"/>
      <c r="I5127" s="152"/>
    </row>
    <row r="5128" spans="3:9">
      <c r="C5128" s="151"/>
      <c r="D5128" s="151"/>
      <c r="E5128" s="151"/>
      <c r="F5128" s="151"/>
      <c r="G5128" s="151"/>
      <c r="H5128" s="152"/>
      <c r="I5128" s="152"/>
    </row>
    <row r="5129" spans="3:9">
      <c r="C5129" s="151"/>
      <c r="D5129" s="151"/>
      <c r="E5129" s="151"/>
      <c r="F5129" s="151"/>
      <c r="G5129" s="151"/>
      <c r="H5129" s="152"/>
      <c r="I5129" s="152"/>
    </row>
    <row r="5130" spans="3:9">
      <c r="C5130" s="151"/>
      <c r="D5130" s="151"/>
      <c r="E5130" s="151"/>
      <c r="F5130" s="151"/>
      <c r="G5130" s="151"/>
      <c r="H5130" s="152"/>
      <c r="I5130" s="152"/>
    </row>
    <row r="5131" spans="3:9">
      <c r="C5131" s="151"/>
      <c r="D5131" s="151"/>
      <c r="E5131" s="151"/>
      <c r="F5131" s="151"/>
      <c r="G5131" s="151"/>
      <c r="H5131" s="152"/>
      <c r="I5131" s="152"/>
    </row>
    <row r="5132" spans="3:9">
      <c r="C5132" s="151"/>
      <c r="D5132" s="151"/>
      <c r="E5132" s="151"/>
      <c r="F5132" s="151"/>
      <c r="G5132" s="151"/>
      <c r="H5132" s="152"/>
      <c r="I5132" s="152"/>
    </row>
    <row r="5133" spans="3:9">
      <c r="C5133" s="151"/>
      <c r="D5133" s="151"/>
      <c r="E5133" s="151"/>
      <c r="F5133" s="151"/>
      <c r="G5133" s="151"/>
      <c r="H5133" s="152"/>
      <c r="I5133" s="152"/>
    </row>
    <row r="5134" spans="3:9">
      <c r="C5134" s="151"/>
      <c r="D5134" s="151"/>
      <c r="E5134" s="151"/>
      <c r="F5134" s="151"/>
      <c r="G5134" s="151"/>
      <c r="H5134" s="152"/>
      <c r="I5134" s="152"/>
    </row>
    <row r="5135" spans="3:9">
      <c r="C5135" s="151"/>
      <c r="D5135" s="151"/>
      <c r="E5135" s="151"/>
      <c r="F5135" s="151"/>
      <c r="G5135" s="151"/>
      <c r="H5135" s="152"/>
      <c r="I5135" s="152"/>
    </row>
    <row r="5136" spans="3:9">
      <c r="C5136" s="151"/>
      <c r="D5136" s="151"/>
      <c r="E5136" s="151"/>
      <c r="F5136" s="151"/>
      <c r="G5136" s="151"/>
      <c r="H5136" s="152"/>
      <c r="I5136" s="152"/>
    </row>
    <row r="5137" spans="3:9">
      <c r="C5137" s="151"/>
      <c r="D5137" s="151"/>
      <c r="E5137" s="151"/>
      <c r="F5137" s="151"/>
      <c r="G5137" s="151"/>
      <c r="H5137" s="152"/>
      <c r="I5137" s="152"/>
    </row>
    <row r="5138" spans="3:9">
      <c r="C5138" s="151"/>
      <c r="D5138" s="151"/>
      <c r="E5138" s="151"/>
      <c r="F5138" s="151"/>
      <c r="G5138" s="151"/>
      <c r="H5138" s="152"/>
      <c r="I5138" s="152"/>
    </row>
    <row r="5139" spans="3:9">
      <c r="C5139" s="151"/>
      <c r="D5139" s="151"/>
      <c r="E5139" s="151"/>
      <c r="F5139" s="151"/>
      <c r="G5139" s="151"/>
      <c r="H5139" s="152"/>
      <c r="I5139" s="152"/>
    </row>
    <row r="5140" spans="3:9">
      <c r="C5140" s="151"/>
      <c r="D5140" s="151"/>
      <c r="E5140" s="151"/>
      <c r="F5140" s="151"/>
      <c r="G5140" s="151"/>
      <c r="H5140" s="152"/>
      <c r="I5140" s="152"/>
    </row>
    <row r="5141" spans="3:9">
      <c r="C5141" s="151"/>
      <c r="D5141" s="151"/>
      <c r="E5141" s="151"/>
      <c r="F5141" s="151"/>
      <c r="G5141" s="151"/>
      <c r="H5141" s="152"/>
      <c r="I5141" s="152"/>
    </row>
    <row r="5142" spans="3:9">
      <c r="C5142" s="151"/>
      <c r="D5142" s="151"/>
      <c r="E5142" s="151"/>
      <c r="F5142" s="151"/>
      <c r="G5142" s="151"/>
      <c r="H5142" s="152"/>
      <c r="I5142" s="152"/>
    </row>
  </sheetData>
  <mergeCells count="1">
    <mergeCell ref="Q4:R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C5"/>
  <sheetViews>
    <sheetView workbookViewId="0">
      <selection activeCell="A3" sqref="A3"/>
    </sheetView>
  </sheetViews>
  <sheetFormatPr baseColWidth="10" defaultRowHeight="15"/>
  <cols>
    <col min="2" max="2" width="14.5703125" bestFit="1" customWidth="1"/>
  </cols>
  <sheetData>
    <row r="1" spans="1:3">
      <c r="A1" t="s">
        <v>22</v>
      </c>
      <c r="B1" t="s">
        <v>23</v>
      </c>
      <c r="C1" t="s">
        <v>24</v>
      </c>
    </row>
    <row r="2" spans="1:3">
      <c r="A2" t="s">
        <v>18</v>
      </c>
      <c r="B2" s="4">
        <v>432886.16100000002</v>
      </c>
      <c r="C2" s="5">
        <f>+B2/100000000</f>
        <v>4.32886161E-3</v>
      </c>
    </row>
    <row r="3" spans="1:3">
      <c r="A3" t="s">
        <v>19</v>
      </c>
      <c r="B3" s="4">
        <v>1293491.585</v>
      </c>
      <c r="C3" s="5">
        <f>+B3/100000000</f>
        <v>1.2934915849999999E-2</v>
      </c>
    </row>
    <row r="4" spans="1:3">
      <c r="A4" t="s">
        <v>20</v>
      </c>
      <c r="B4" s="4">
        <v>2718456.43</v>
      </c>
      <c r="C4" s="5">
        <f>+B4/100000000</f>
        <v>2.7184564300000002E-2</v>
      </c>
    </row>
    <row r="5" spans="1:3">
      <c r="A5" t="s">
        <v>21</v>
      </c>
      <c r="B5" s="4">
        <v>7587270.4179999996</v>
      </c>
      <c r="C5" s="5">
        <f>+B5/100000000</f>
        <v>7.587270418E-2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U27"/>
  <sheetViews>
    <sheetView workbookViewId="0">
      <selection activeCell="K27" sqref="K27"/>
    </sheetView>
  </sheetViews>
  <sheetFormatPr baseColWidth="10" defaultRowHeight="15"/>
  <cols>
    <col min="2" max="2" width="7.140625" bestFit="1" customWidth="1"/>
    <col min="3" max="3" width="12" bestFit="1" customWidth="1"/>
    <col min="4" max="4" width="12.140625" bestFit="1" customWidth="1"/>
    <col min="5" max="5" width="12" bestFit="1" customWidth="1"/>
    <col min="6" max="6" width="18.42578125" bestFit="1" customWidth="1"/>
    <col min="7" max="7" width="7.140625" bestFit="1" customWidth="1"/>
    <col min="8" max="8" width="9.140625" bestFit="1" customWidth="1"/>
    <col min="9" max="9" width="12.140625" bestFit="1" customWidth="1"/>
    <col min="10" max="10" width="12.7109375" bestFit="1" customWidth="1"/>
    <col min="11" max="12" width="18.42578125" bestFit="1" customWidth="1"/>
    <col min="13" max="13" width="9.140625" bestFit="1" customWidth="1"/>
    <col min="14" max="14" width="12.140625" bestFit="1" customWidth="1"/>
    <col min="15" max="15" width="12" bestFit="1" customWidth="1"/>
    <col min="16" max="16" width="18.42578125" bestFit="1" customWidth="1"/>
    <col min="17" max="17" width="12.7109375" bestFit="1" customWidth="1"/>
    <col min="18" max="18" width="18.42578125" bestFit="1" customWidth="1"/>
    <col min="19" max="19" width="12.140625" bestFit="1" customWidth="1"/>
    <col min="21" max="21" width="18.42578125" bestFit="1" customWidth="1"/>
  </cols>
  <sheetData>
    <row r="1" spans="1:21">
      <c r="B1" s="149" t="s">
        <v>179</v>
      </c>
      <c r="C1" s="149"/>
      <c r="D1" s="149"/>
      <c r="E1" s="149"/>
      <c r="F1" s="149"/>
      <c r="G1" s="149" t="s">
        <v>176</v>
      </c>
      <c r="H1" s="149"/>
      <c r="I1" s="149"/>
      <c r="J1" s="149"/>
      <c r="K1" s="149"/>
      <c r="L1" s="149" t="s">
        <v>177</v>
      </c>
      <c r="M1" s="149"/>
      <c r="N1" s="149"/>
      <c r="O1" s="149"/>
      <c r="P1" s="149"/>
      <c r="Q1" s="149" t="s">
        <v>178</v>
      </c>
      <c r="R1" s="149"/>
      <c r="S1" s="149"/>
      <c r="T1" s="149"/>
      <c r="U1" s="149"/>
    </row>
    <row r="2" spans="1:21">
      <c r="A2" s="308" t="s">
        <v>183</v>
      </c>
      <c r="C2" s="180" t="s">
        <v>159</v>
      </c>
      <c r="D2" s="181" t="s">
        <v>160</v>
      </c>
      <c r="E2" s="181" t="s">
        <v>161</v>
      </c>
      <c r="F2" s="181" t="s">
        <v>180</v>
      </c>
      <c r="G2" s="181"/>
      <c r="H2" s="181" t="s">
        <v>159</v>
      </c>
      <c r="I2" s="181" t="s">
        <v>160</v>
      </c>
      <c r="J2" s="181" t="s">
        <v>161</v>
      </c>
      <c r="K2" s="181" t="s">
        <v>180</v>
      </c>
      <c r="L2" s="181"/>
      <c r="M2" s="181" t="s">
        <v>159</v>
      </c>
      <c r="N2" s="181" t="s">
        <v>160</v>
      </c>
      <c r="O2" s="181" t="s">
        <v>161</v>
      </c>
      <c r="P2" s="181" t="s">
        <v>180</v>
      </c>
      <c r="Q2" s="181"/>
      <c r="R2" s="181" t="s">
        <v>159</v>
      </c>
      <c r="S2" s="181" t="s">
        <v>160</v>
      </c>
      <c r="T2" s="181" t="s">
        <v>161</v>
      </c>
      <c r="U2" s="182" t="s">
        <v>180</v>
      </c>
    </row>
    <row r="3" spans="1:21">
      <c r="A3" s="308"/>
      <c r="B3" s="174" t="s">
        <v>173</v>
      </c>
      <c r="C3" s="178">
        <v>6.7884345365233276</v>
      </c>
      <c r="D3" s="178">
        <v>12.424346977707687</v>
      </c>
      <c r="E3" s="178">
        <v>11.500387774344873</v>
      </c>
      <c r="F3" s="178">
        <v>11.875454393320338</v>
      </c>
      <c r="G3" s="178" t="s">
        <v>173</v>
      </c>
      <c r="H3" s="178">
        <v>13.364786026362578</v>
      </c>
      <c r="I3" s="178">
        <v>38.05639449250851</v>
      </c>
      <c r="J3" s="178">
        <v>23.301637330063908</v>
      </c>
      <c r="K3" s="178">
        <v>33.136392972329972</v>
      </c>
      <c r="L3" s="178" t="s">
        <v>173</v>
      </c>
      <c r="M3" s="178">
        <v>18.99174559147151</v>
      </c>
      <c r="N3" s="178">
        <v>72.492936443694163</v>
      </c>
      <c r="O3" s="178">
        <v>48.429845103985357</v>
      </c>
      <c r="P3" s="178">
        <v>86.293656140069373</v>
      </c>
      <c r="Q3" s="178" t="s">
        <v>173</v>
      </c>
      <c r="R3" s="178">
        <v>27.400589127388791</v>
      </c>
      <c r="S3" s="178">
        <v>90.31842207228415</v>
      </c>
      <c r="T3" s="178">
        <v>130.55613749175043</v>
      </c>
      <c r="U3" s="178">
        <v>237.54898275560438</v>
      </c>
    </row>
    <row r="4" spans="1:21">
      <c r="A4" s="308"/>
      <c r="B4" s="175" t="s">
        <v>174</v>
      </c>
      <c r="C4" s="168">
        <v>0.16339732635781654</v>
      </c>
      <c r="D4" s="168">
        <v>0.25704110658202478</v>
      </c>
      <c r="E4" s="168">
        <v>2.7697633488630844</v>
      </c>
      <c r="F4" s="168">
        <v>4.5900699071166065</v>
      </c>
      <c r="G4" s="168" t="s">
        <v>174</v>
      </c>
      <c r="H4" s="168">
        <v>0.31697864152877864</v>
      </c>
      <c r="I4" s="168">
        <v>0.41545867677062087</v>
      </c>
      <c r="J4" s="168">
        <v>4.1744227346209479</v>
      </c>
      <c r="K4" s="168">
        <v>6.0069927558888221</v>
      </c>
      <c r="L4" s="168" t="s">
        <v>174</v>
      </c>
      <c r="M4" s="168">
        <v>0.92343561400844421</v>
      </c>
      <c r="N4" s="168">
        <v>1.1208551160945681</v>
      </c>
      <c r="O4" s="168">
        <v>7.3342846460820148</v>
      </c>
      <c r="P4" s="168">
        <v>8.5917106849315097</v>
      </c>
      <c r="Q4" s="168" t="s">
        <v>174</v>
      </c>
      <c r="R4" s="168">
        <v>1.5989209076649591</v>
      </c>
      <c r="S4" s="168">
        <v>1.9416510472015656</v>
      </c>
      <c r="T4" s="168">
        <v>9.6708270208938689</v>
      </c>
      <c r="U4" s="168">
        <v>10.297954071545989</v>
      </c>
    </row>
    <row r="5" spans="1:21">
      <c r="A5" s="308"/>
      <c r="B5" s="176" t="s">
        <v>175</v>
      </c>
      <c r="C5" s="179">
        <v>0.24704058551268229</v>
      </c>
      <c r="D5" s="179">
        <v>5.1189371811002937</v>
      </c>
      <c r="E5" s="179">
        <v>2.7920254557256361</v>
      </c>
      <c r="F5" s="179">
        <v>13.757270288086067</v>
      </c>
      <c r="G5" s="179" t="s">
        <v>175</v>
      </c>
      <c r="H5" s="179">
        <v>1.2259133572590926</v>
      </c>
      <c r="I5" s="179">
        <v>17.912256760889026</v>
      </c>
      <c r="J5" s="179">
        <v>4.5983738653131603</v>
      </c>
      <c r="K5" s="179">
        <v>37.584311763257141</v>
      </c>
      <c r="L5" s="179" t="s">
        <v>175</v>
      </c>
      <c r="M5" s="179">
        <v>5.5814312070553704</v>
      </c>
      <c r="N5" s="179">
        <v>50.812626277409699</v>
      </c>
      <c r="O5" s="179">
        <v>8.9165319024287495</v>
      </c>
      <c r="P5" s="179">
        <v>74.78288226744813</v>
      </c>
      <c r="Q5" s="179" t="s">
        <v>175</v>
      </c>
      <c r="R5" s="179">
        <v>15.469434235646265</v>
      </c>
      <c r="S5" s="179">
        <v>119.60847027619818</v>
      </c>
      <c r="T5" s="179">
        <v>14.033150249890964</v>
      </c>
      <c r="U5" s="179">
        <v>96.391506650343999</v>
      </c>
    </row>
    <row r="7" spans="1:21" ht="15" hidden="1" customHeight="1"/>
    <row r="8" spans="1:21">
      <c r="A8" s="308" t="s">
        <v>184</v>
      </c>
      <c r="C8" s="180" t="s">
        <v>159</v>
      </c>
      <c r="D8" s="181" t="s">
        <v>160</v>
      </c>
      <c r="E8" s="181" t="s">
        <v>161</v>
      </c>
      <c r="F8" s="181" t="s">
        <v>180</v>
      </c>
      <c r="G8" s="181"/>
      <c r="H8" s="181" t="s">
        <v>159</v>
      </c>
      <c r="I8" s="181" t="s">
        <v>160</v>
      </c>
      <c r="J8" s="181" t="s">
        <v>161</v>
      </c>
      <c r="K8" s="181" t="s">
        <v>180</v>
      </c>
      <c r="L8" s="181"/>
      <c r="M8" s="181" t="s">
        <v>159</v>
      </c>
      <c r="N8" s="181" t="s">
        <v>160</v>
      </c>
      <c r="O8" s="181" t="s">
        <v>161</v>
      </c>
      <c r="P8" s="181" t="s">
        <v>180</v>
      </c>
      <c r="Q8" s="181"/>
      <c r="R8" s="181" t="s">
        <v>159</v>
      </c>
      <c r="S8" s="181" t="s">
        <v>160</v>
      </c>
      <c r="T8" s="181" t="s">
        <v>161</v>
      </c>
      <c r="U8" s="182" t="s">
        <v>180</v>
      </c>
    </row>
    <row r="9" spans="1:21">
      <c r="A9" s="308"/>
      <c r="B9" s="174" t="s">
        <v>173</v>
      </c>
      <c r="C9" s="178">
        <v>0.80059589406418641</v>
      </c>
      <c r="D9" s="178">
        <v>0.57125257395434847</v>
      </c>
      <c r="E9" s="178">
        <v>5.7031942617312668</v>
      </c>
      <c r="F9" s="178">
        <v>6.1271764411355356</v>
      </c>
      <c r="G9" s="178" t="s">
        <v>173</v>
      </c>
      <c r="H9" s="178">
        <v>2.860219021674693</v>
      </c>
      <c r="I9" s="178">
        <v>2.3324036666878185</v>
      </c>
      <c r="J9" s="178">
        <v>10.24175314973033</v>
      </c>
      <c r="K9" s="178">
        <v>11.89056466852195</v>
      </c>
      <c r="L9" s="178" t="s">
        <v>173</v>
      </c>
      <c r="M9" s="178">
        <v>6.5218682559881644</v>
      </c>
      <c r="N9" s="178">
        <v>5.3021752336173114</v>
      </c>
      <c r="O9" s="178">
        <v>18.086152958340492</v>
      </c>
      <c r="P9" s="178">
        <v>23.375191658420047</v>
      </c>
      <c r="Q9" s="178" t="s">
        <v>173</v>
      </c>
      <c r="R9" s="178">
        <v>10.788173675406837</v>
      </c>
      <c r="S9" s="178">
        <v>10.255007866174195</v>
      </c>
      <c r="T9" s="178">
        <v>26.677322571299921</v>
      </c>
      <c r="U9" s="178">
        <v>53.807588019822042</v>
      </c>
    </row>
    <row r="10" spans="1:21">
      <c r="A10" s="308"/>
      <c r="B10" s="175" t="s">
        <v>174</v>
      </c>
      <c r="C10" s="168">
        <v>0.27181490355889026</v>
      </c>
      <c r="D10" s="168">
        <v>0.28066338042098216</v>
      </c>
      <c r="E10" s="168">
        <v>4.4241734510812902</v>
      </c>
      <c r="F10" s="168">
        <v>3.6479280497160147</v>
      </c>
      <c r="G10" s="168" t="s">
        <v>174</v>
      </c>
      <c r="H10" s="168">
        <v>0.42391395278102223</v>
      </c>
      <c r="I10" s="168">
        <v>0.44549998950743441</v>
      </c>
      <c r="J10" s="168">
        <v>6.3228838172381536</v>
      </c>
      <c r="K10" s="168">
        <v>5.2770254117273128</v>
      </c>
      <c r="L10" s="168" t="s">
        <v>174</v>
      </c>
      <c r="M10" s="168">
        <v>1.0658686238799664</v>
      </c>
      <c r="N10" s="168">
        <v>1.0398077393558005</v>
      </c>
      <c r="O10" s="168">
        <v>11.032952890454878</v>
      </c>
      <c r="P10" s="168">
        <v>8.9658987710372173</v>
      </c>
      <c r="Q10" s="168" t="s">
        <v>174</v>
      </c>
      <c r="R10" s="168">
        <v>1.6546761175363232</v>
      </c>
      <c r="S10" s="168">
        <v>1.7058835117338327</v>
      </c>
      <c r="T10" s="168">
        <v>14.264085182786886</v>
      </c>
      <c r="U10" s="168">
        <v>12.222232796430562</v>
      </c>
    </row>
    <row r="11" spans="1:21">
      <c r="A11" s="308"/>
      <c r="B11" s="176" t="s">
        <v>175</v>
      </c>
      <c r="C11" s="179">
        <v>0.81570864271570664</v>
      </c>
      <c r="D11" s="179">
        <v>1.9103641600842507</v>
      </c>
      <c r="E11" s="179">
        <v>5.1433984953481851</v>
      </c>
      <c r="F11" s="179">
        <v>3.860238249584508</v>
      </c>
      <c r="G11" s="179" t="s">
        <v>175</v>
      </c>
      <c r="H11" s="179">
        <v>1.7752672602718871</v>
      </c>
      <c r="I11" s="179">
        <v>5.8742194641349768</v>
      </c>
      <c r="J11" s="179">
        <v>9.476120680117349</v>
      </c>
      <c r="K11" s="179">
        <v>6.5162251663278861</v>
      </c>
      <c r="L11" s="179" t="s">
        <v>175</v>
      </c>
      <c r="M11" s="179">
        <v>4.170118541130547</v>
      </c>
      <c r="N11" s="179">
        <v>17.497102099726309</v>
      </c>
      <c r="O11" s="179">
        <v>21.819487164007953</v>
      </c>
      <c r="P11" s="179">
        <v>12.575946087490435</v>
      </c>
      <c r="Q11" s="179" t="s">
        <v>175</v>
      </c>
      <c r="R11" s="179">
        <v>9.5626624514182144</v>
      </c>
      <c r="S11" s="179">
        <v>56.689898316337711</v>
      </c>
      <c r="T11" s="179">
        <v>42.964893293295795</v>
      </c>
      <c r="U11" s="179">
        <v>21.065255256791424</v>
      </c>
    </row>
    <row r="13" spans="1:21">
      <c r="A13" s="308" t="s">
        <v>183</v>
      </c>
      <c r="C13" s="309" t="s">
        <v>170</v>
      </c>
      <c r="D13" s="310"/>
      <c r="E13" s="310"/>
      <c r="F13" s="311"/>
      <c r="I13" s="309" t="s">
        <v>169</v>
      </c>
      <c r="J13" s="310"/>
      <c r="K13" s="310"/>
      <c r="L13" s="311"/>
      <c r="O13" s="309" t="s">
        <v>182</v>
      </c>
      <c r="P13" s="310"/>
      <c r="Q13" s="310"/>
      <c r="R13" s="311"/>
    </row>
    <row r="14" spans="1:21">
      <c r="A14" s="308"/>
      <c r="C14" s="180" t="s">
        <v>159</v>
      </c>
      <c r="D14" s="181" t="s">
        <v>160</v>
      </c>
      <c r="E14" s="181" t="s">
        <v>161</v>
      </c>
      <c r="F14" s="182" t="s">
        <v>180</v>
      </c>
      <c r="I14" s="180" t="s">
        <v>159</v>
      </c>
      <c r="J14" s="181" t="s">
        <v>160</v>
      </c>
      <c r="K14" s="181" t="s">
        <v>161</v>
      </c>
      <c r="L14" s="182" t="s">
        <v>180</v>
      </c>
      <c r="O14" s="180" t="s">
        <v>159</v>
      </c>
      <c r="P14" s="181" t="s">
        <v>160</v>
      </c>
      <c r="Q14" s="181" t="s">
        <v>161</v>
      </c>
      <c r="R14" s="182" t="s">
        <v>180</v>
      </c>
    </row>
    <row r="15" spans="1:21">
      <c r="A15" s="308"/>
      <c r="B15" s="174">
        <v>2</v>
      </c>
      <c r="C15" s="178">
        <v>5.1806306257931742E-2</v>
      </c>
      <c r="D15" s="178">
        <v>3.0320661597264604</v>
      </c>
      <c r="E15" s="178">
        <v>1.3736208522443939E-2</v>
      </c>
      <c r="F15" s="178">
        <v>5.6997157688977751</v>
      </c>
      <c r="H15" s="174">
        <v>2</v>
      </c>
      <c r="I15" s="178">
        <v>-6.3022014335734886E-2</v>
      </c>
      <c r="J15" s="178">
        <v>-1.74649065068885</v>
      </c>
      <c r="K15" s="178">
        <v>0.60485776402453317</v>
      </c>
      <c r="L15" s="178">
        <v>2.6895196285469654</v>
      </c>
      <c r="N15" s="174">
        <v>2</v>
      </c>
      <c r="O15" s="178">
        <v>8.7338539189077186E-4</v>
      </c>
      <c r="P15" s="178">
        <v>-8.3587497001538488E-2</v>
      </c>
      <c r="Q15" s="178">
        <v>9.7033785293772684E-2</v>
      </c>
      <c r="R15" s="178">
        <v>0.29601728232889302</v>
      </c>
    </row>
    <row r="16" spans="1:21">
      <c r="A16" s="308"/>
      <c r="B16" s="175">
        <v>5</v>
      </c>
      <c r="C16" s="178">
        <v>0.54871801895426653</v>
      </c>
      <c r="D16" s="178">
        <v>10.603694924690597</v>
      </c>
      <c r="E16" s="178">
        <v>0.25304318895565631</v>
      </c>
      <c r="F16" s="178">
        <v>19.100180107705881</v>
      </c>
      <c r="H16" s="175">
        <v>5</v>
      </c>
      <c r="I16" s="178">
        <v>1.287362401187836</v>
      </c>
      <c r="J16" s="178">
        <v>-4.1963218173807917</v>
      </c>
      <c r="K16" s="178">
        <v>1.1087659596515125</v>
      </c>
      <c r="L16" s="178">
        <v>6.5202451602100844</v>
      </c>
      <c r="N16" s="175">
        <v>5</v>
      </c>
      <c r="O16" s="178">
        <v>0.30664402987641465</v>
      </c>
      <c r="P16" s="178">
        <v>-1.3906676592405189</v>
      </c>
      <c r="Q16" s="178">
        <v>0.27563582951600241</v>
      </c>
      <c r="R16" s="178">
        <v>2.0750157398228208</v>
      </c>
    </row>
    <row r="17" spans="1:18">
      <c r="A17" s="308"/>
      <c r="B17" s="175">
        <v>10</v>
      </c>
      <c r="C17" s="178">
        <v>2.6907548021593226</v>
      </c>
      <c r="D17" s="178">
        <v>28.687980435905171</v>
      </c>
      <c r="E17" s="178">
        <v>0.89382495868563117</v>
      </c>
      <c r="F17" s="178">
        <v>38.262887918256659</v>
      </c>
      <c r="H17" s="175">
        <v>10</v>
      </c>
      <c r="I17" s="178">
        <v>2.5247793812059443</v>
      </c>
      <c r="J17" s="178">
        <v>-17.314733126131053</v>
      </c>
      <c r="K17" s="178">
        <v>-4.0742404095504172</v>
      </c>
      <c r="L17" s="178">
        <v>16.34357028174588</v>
      </c>
      <c r="N17" s="175">
        <v>10</v>
      </c>
      <c r="O17" s="178">
        <v>0.78991625180650826</v>
      </c>
      <c r="P17" s="178">
        <v>-8.6155282582116737</v>
      </c>
      <c r="Q17" s="178">
        <v>-2.2475085641085455</v>
      </c>
      <c r="R17" s="178">
        <v>7.8103238203637479</v>
      </c>
    </row>
    <row r="18" spans="1:18">
      <c r="A18" s="308"/>
      <c r="B18" s="176">
        <v>20</v>
      </c>
      <c r="C18" s="183">
        <v>7.3766565539562219</v>
      </c>
      <c r="D18" s="183">
        <v>61.920525836803677</v>
      </c>
      <c r="E18" s="183">
        <v>2.2161870727733621</v>
      </c>
      <c r="F18" s="183">
        <v>46.623594680272156</v>
      </c>
      <c r="H18" s="176">
        <v>20</v>
      </c>
      <c r="I18" s="183">
        <v>-1.4067037441896528</v>
      </c>
      <c r="J18" s="183">
        <v>-56.512897503848606</v>
      </c>
      <c r="K18" s="183">
        <v>-13.759969322812362</v>
      </c>
      <c r="L18" s="183">
        <v>46.307702040149934</v>
      </c>
      <c r="N18" s="176">
        <v>20</v>
      </c>
      <c r="O18" s="183">
        <v>-1.054556777370788</v>
      </c>
      <c r="P18" s="183">
        <v>-36.605122518218813</v>
      </c>
      <c r="Q18" s="183">
        <v>-9.4756132846335479</v>
      </c>
      <c r="R18" s="183">
        <v>29.148111176946376</v>
      </c>
    </row>
    <row r="20" spans="1:18">
      <c r="A20" s="308" t="s">
        <v>184</v>
      </c>
      <c r="C20" s="180" t="s">
        <v>159</v>
      </c>
      <c r="D20" s="181" t="s">
        <v>160</v>
      </c>
      <c r="E20" s="181" t="s">
        <v>161</v>
      </c>
      <c r="F20" s="182" t="s">
        <v>180</v>
      </c>
      <c r="I20" s="180" t="s">
        <v>159</v>
      </c>
      <c r="J20" s="181" t="s">
        <v>160</v>
      </c>
      <c r="K20" s="181" t="s">
        <v>161</v>
      </c>
      <c r="L20" s="182" t="s">
        <v>180</v>
      </c>
      <c r="O20" s="180" t="s">
        <v>159</v>
      </c>
      <c r="P20" s="181" t="s">
        <v>160</v>
      </c>
      <c r="Q20" s="181" t="s">
        <v>161</v>
      </c>
      <c r="R20" s="182" t="s">
        <v>180</v>
      </c>
    </row>
    <row r="21" spans="1:18">
      <c r="A21" s="308"/>
      <c r="B21" s="174">
        <v>2</v>
      </c>
      <c r="C21" s="178">
        <v>0.33877704846625367</v>
      </c>
      <c r="D21" s="178">
        <v>1.0094855586314049</v>
      </c>
      <c r="E21" s="178">
        <v>0.44691903306381953</v>
      </c>
      <c r="F21" s="178">
        <v>0.13286844201852346</v>
      </c>
      <c r="H21" s="174">
        <v>2</v>
      </c>
      <c r="I21" s="178">
        <v>6.2716806551179616E-2</v>
      </c>
      <c r="J21" s="178">
        <v>1.7465634664716683</v>
      </c>
      <c r="K21" s="178">
        <v>-0.60446580002329164</v>
      </c>
      <c r="L21" s="178">
        <v>-2.6892371383267131</v>
      </c>
      <c r="N21" s="174">
        <v>2</v>
      </c>
      <c r="O21" s="178">
        <v>-9.3353825237358062E-4</v>
      </c>
      <c r="P21" s="178">
        <v>8.3568549508780926E-2</v>
      </c>
      <c r="Q21" s="178">
        <v>-9.7066423590075487E-2</v>
      </c>
      <c r="R21" s="178">
        <v>-0.29599967344877898</v>
      </c>
    </row>
    <row r="22" spans="1:18">
      <c r="A22" s="308"/>
      <c r="B22" s="175">
        <v>5</v>
      </c>
      <c r="C22" s="178">
        <v>0.82646003010874847</v>
      </c>
      <c r="D22" s="178">
        <v>3.2461135057403245</v>
      </c>
      <c r="E22" s="178">
        <v>1.8953093833839172</v>
      </c>
      <c r="F22" s="178">
        <v>0.75971583409717214</v>
      </c>
      <c r="H22" s="175">
        <v>5</v>
      </c>
      <c r="I22" s="178">
        <v>-1.2966004842824375</v>
      </c>
      <c r="J22" s="178">
        <v>4.1995021906635746</v>
      </c>
      <c r="K22" s="178">
        <v>-1.0917532831527639</v>
      </c>
      <c r="L22" s="178">
        <v>-6.5096886209757985</v>
      </c>
      <c r="N22" s="175">
        <v>5</v>
      </c>
      <c r="O22" s="178">
        <v>-0.3095264014602474</v>
      </c>
      <c r="P22" s="178">
        <v>1.391400719731936</v>
      </c>
      <c r="Q22" s="178">
        <v>-0.27064482176761129</v>
      </c>
      <c r="R22" s="178">
        <v>-2.0718332313318526</v>
      </c>
    </row>
    <row r="23" spans="1:18">
      <c r="A23" s="308"/>
      <c r="B23" s="175">
        <v>10</v>
      </c>
      <c r="C23" s="178">
        <v>1.8261935012697803</v>
      </c>
      <c r="D23" s="178">
        <v>9.2819461682683819</v>
      </c>
      <c r="E23" s="178">
        <v>6.1321719387412612</v>
      </c>
      <c r="F23" s="178">
        <v>2.1310538997343387</v>
      </c>
      <c r="H23" s="175">
        <v>10</v>
      </c>
      <c r="I23" s="178">
        <v>-2.5843841113667936</v>
      </c>
      <c r="J23" s="178">
        <v>17.331604385562446</v>
      </c>
      <c r="K23" s="178">
        <v>4.1846905459253163</v>
      </c>
      <c r="L23" s="178">
        <v>-16.270948842534189</v>
      </c>
      <c r="N23" s="175">
        <v>10</v>
      </c>
      <c r="O23" s="178">
        <v>-0.81406947127604201</v>
      </c>
      <c r="P23" s="178">
        <v>8.6250613597219186</v>
      </c>
      <c r="Q23" s="178">
        <v>2.2973945493947312</v>
      </c>
      <c r="R23" s="178">
        <v>-7.7797415021783101</v>
      </c>
    </row>
    <row r="24" spans="1:18">
      <c r="A24" s="308"/>
      <c r="B24" s="176">
        <v>20</v>
      </c>
      <c r="C24" s="183">
        <v>4.3284744143516107</v>
      </c>
      <c r="D24" s="183">
        <v>27.677780276416751</v>
      </c>
      <c r="E24" s="183">
        <v>14.596883207729334</v>
      </c>
      <c r="F24" s="183">
        <v>4.766544466458595</v>
      </c>
      <c r="H24" s="176">
        <v>20</v>
      </c>
      <c r="I24" s="183">
        <v>1.1056962808293334</v>
      </c>
      <c r="J24" s="183">
        <v>56.565136715647377</v>
      </c>
      <c r="K24" s="183">
        <v>14.211756652708564</v>
      </c>
      <c r="L24" s="183">
        <v>-45.933877447189182</v>
      </c>
      <c r="N24" s="176">
        <v>20</v>
      </c>
      <c r="O24" s="183">
        <v>0.88761217965374517</v>
      </c>
      <c r="P24" s="183">
        <v>36.652261829199823</v>
      </c>
      <c r="Q24" s="183">
        <v>9.7522814458652896</v>
      </c>
      <c r="R24" s="183">
        <v>-28.93469742150824</v>
      </c>
    </row>
    <row r="25" spans="1:18">
      <c r="D25" s="186">
        <f>+D23-D16</f>
        <v>-1.321748756422215</v>
      </c>
      <c r="J25" s="186">
        <f>+J23-J16</f>
        <v>21.527926202943238</v>
      </c>
      <c r="K25" s="186">
        <f>+J25+D25</f>
        <v>20.206177446521025</v>
      </c>
    </row>
    <row r="26" spans="1:18">
      <c r="D26" s="186">
        <f>+D24-D17</f>
        <v>-1.01020015948842</v>
      </c>
      <c r="J26" s="186">
        <f>+J24-J17</f>
        <v>73.879869841778429</v>
      </c>
      <c r="K26" s="186"/>
    </row>
    <row r="27" spans="1:18">
      <c r="J27" s="186">
        <f>+J26+D26</f>
        <v>72.869669682290009</v>
      </c>
      <c r="K27" s="186">
        <f>+J27-K25</f>
        <v>52.663492235768985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/>
  <dimension ref="B2:N43"/>
  <sheetViews>
    <sheetView showGridLines="0" tabSelected="1" zoomScale="90" zoomScaleNormal="90" workbookViewId="0">
      <selection activeCell="N16" sqref="N16"/>
    </sheetView>
  </sheetViews>
  <sheetFormatPr baseColWidth="10" defaultRowHeight="15"/>
  <cols>
    <col min="3" max="3" width="13" bestFit="1" customWidth="1"/>
    <col min="7" max="7" width="4.140625" customWidth="1"/>
  </cols>
  <sheetData>
    <row r="2" spans="2:14">
      <c r="B2" s="164" t="s">
        <v>88</v>
      </c>
      <c r="C2" s="184" t="s">
        <v>193</v>
      </c>
    </row>
    <row r="3" spans="2:14" hidden="1"/>
    <row r="5" spans="2:14">
      <c r="B5" s="343" t="s">
        <v>191</v>
      </c>
      <c r="C5" s="344"/>
      <c r="D5" s="344"/>
      <c r="E5" s="344"/>
      <c r="F5" s="345"/>
      <c r="H5" s="343" t="s">
        <v>192</v>
      </c>
      <c r="I5" s="344"/>
      <c r="J5" s="344"/>
      <c r="K5" s="344"/>
      <c r="L5" s="345"/>
    </row>
    <row r="6" spans="2:14">
      <c r="B6" s="164" t="s">
        <v>162</v>
      </c>
      <c r="C6" s="164" t="s">
        <v>154</v>
      </c>
      <c r="D6" s="164" t="s">
        <v>141</v>
      </c>
      <c r="E6" s="164" t="s">
        <v>142</v>
      </c>
      <c r="F6" s="164" t="s">
        <v>155</v>
      </c>
      <c r="H6" s="164" t="s">
        <v>162</v>
      </c>
      <c r="I6" s="164" t="s">
        <v>154</v>
      </c>
      <c r="J6" s="164" t="s">
        <v>141</v>
      </c>
      <c r="K6" s="164" t="s">
        <v>142</v>
      </c>
      <c r="L6" s="164" t="s">
        <v>155</v>
      </c>
    </row>
    <row r="7" spans="2:14">
      <c r="B7" s="165" t="s">
        <v>167</v>
      </c>
      <c r="C7" s="166" t="e">
        <f>+#REF!</f>
        <v>#REF!</v>
      </c>
      <c r="D7" s="166" t="e">
        <f>+#REF!</f>
        <v>#REF!</v>
      </c>
      <c r="E7" s="166" t="e">
        <f>+#REF!</f>
        <v>#REF!</v>
      </c>
      <c r="F7" s="166" t="e">
        <f>+#REF!</f>
        <v>#REF!</v>
      </c>
      <c r="H7" s="165" t="s">
        <v>167</v>
      </c>
      <c r="I7" s="166" t="e">
        <f>+C7</f>
        <v>#REF!</v>
      </c>
      <c r="J7" s="166" t="e">
        <f>+D7</f>
        <v>#REF!</v>
      </c>
      <c r="K7" s="166" t="e">
        <f>+E7</f>
        <v>#REF!</v>
      </c>
      <c r="L7" s="166" t="e">
        <f>+F7</f>
        <v>#REF!</v>
      </c>
    </row>
    <row r="8" spans="2:14">
      <c r="B8" s="167" t="s">
        <v>168</v>
      </c>
      <c r="C8" s="185">
        <f>IF(csa="USD",0,'resultados-tabla'!$O$15)*-1</f>
        <v>-8.7338539189077186E-4</v>
      </c>
      <c r="D8" s="185">
        <f>IF(csa="USD",0,'resultados-tabla'!$O$16)*-1</f>
        <v>-0.30664402987641465</v>
      </c>
      <c r="E8" s="185">
        <f>IF(csa="USD",0,'resultados-tabla'!$O$17)*-1</f>
        <v>-0.78991625180650826</v>
      </c>
      <c r="F8" s="185">
        <f>IF(csa="USD",0,'resultados-tabla'!$O$18)*-1</f>
        <v>1.054556777370788</v>
      </c>
      <c r="H8" s="167" t="s">
        <v>168</v>
      </c>
      <c r="I8" s="185">
        <f>+C8</f>
        <v>-8.7338539189077186E-4</v>
      </c>
      <c r="J8" s="185">
        <f t="shared" ref="J8:L8" si="0">+D8</f>
        <v>-0.30664402987641465</v>
      </c>
      <c r="K8" s="185">
        <f t="shared" si="0"/>
        <v>-0.78991625180650826</v>
      </c>
      <c r="L8" s="185">
        <f t="shared" si="0"/>
        <v>1.054556777370788</v>
      </c>
    </row>
    <row r="9" spans="2:14">
      <c r="B9" s="167" t="s">
        <v>169</v>
      </c>
      <c r="C9" s="185">
        <f>IF(OR(csa="CLP Centrales",csa="Sin CSA"),'resultados-tabla'!$I$15,0)*-1</f>
        <v>6.3022014335734886E-2</v>
      </c>
      <c r="D9" s="185">
        <f>IF(OR(csa="CLP Centrales",csa="Sin CSA"),'resultados-tabla'!$I$16,0)*-1</f>
        <v>-1.287362401187836</v>
      </c>
      <c r="E9" s="185">
        <f>IF(OR(csa="CLP Centrales",csa="Sin CSA"),'resultados-tabla'!$I$17,0)*-1</f>
        <v>-2.5247793812059443</v>
      </c>
      <c r="F9" s="185">
        <f>IF(OR(csa="CLP Centrales",csa="Sin CSA"),'resultados-tabla'!$I$18,0)*-1</f>
        <v>1.4067037441896528</v>
      </c>
      <c r="H9" s="167" t="s">
        <v>169</v>
      </c>
      <c r="I9" s="185">
        <f>+C9</f>
        <v>6.3022014335734886E-2</v>
      </c>
      <c r="J9" s="185">
        <f t="shared" ref="J9" si="1">+D9</f>
        <v>-1.287362401187836</v>
      </c>
      <c r="K9" s="185">
        <f t="shared" ref="K9" si="2">+E9</f>
        <v>-2.5247793812059443</v>
      </c>
      <c r="L9" s="185">
        <f t="shared" ref="L9" si="3">+F9</f>
        <v>1.4067037441896528</v>
      </c>
    </row>
    <row r="10" spans="2:14">
      <c r="B10" s="167" t="s">
        <v>170</v>
      </c>
      <c r="C10" s="185">
        <f>IF(csa="Sin CSA",'resultados-tabla'!$C$21,0)</f>
        <v>0.33877704846625367</v>
      </c>
      <c r="D10" s="185">
        <f>IF(csa="Sin CSA",'resultados-tabla'!$C$22,0)</f>
        <v>0.82646003010874847</v>
      </c>
      <c r="E10" s="185">
        <f>IF(csa="Sin CSA",'resultados-tabla'!$C$23,0)</f>
        <v>1.8261935012697803</v>
      </c>
      <c r="F10" s="185">
        <f>IF(csa="Sin CSA",'resultados-tabla'!$C$24,0)</f>
        <v>4.3284744143516107</v>
      </c>
      <c r="H10" s="167" t="s">
        <v>170</v>
      </c>
      <c r="I10" s="185">
        <f>IF(csa="Sin CSA",'resultados-tabla'!$C$15,0)*-1</f>
        <v>-5.1806306257931742E-2</v>
      </c>
      <c r="J10" s="185">
        <f>IF(csa="Sin CSA",'resultados-tabla'!$C$16,0)*-1</f>
        <v>-0.54871801895426653</v>
      </c>
      <c r="K10" s="185">
        <f>IF(csa="Sin CSA",'resultados-tabla'!$C$17,0)*-1</f>
        <v>-2.6907548021593226</v>
      </c>
      <c r="L10" s="185">
        <f>IF(csa="Sin CSA",'resultados-tabla'!$C$18,0)*-1</f>
        <v>-7.3766565539562219</v>
      </c>
    </row>
    <row r="11" spans="2:14" ht="15.75" thickBot="1">
      <c r="B11" s="169" t="s">
        <v>171</v>
      </c>
      <c r="C11" s="185">
        <f>IF(OR(csa="USD",csa="CLP Cash"),'resultados-tabla'!$C$9,IF(csa="Sin CSA",'resultados-tabla'!$C$11,'resultados-tabla'!$C$10))</f>
        <v>0.81570864271570664</v>
      </c>
      <c r="D11" s="185">
        <f>IF(OR(csa="USD",csa="CLP Cash"),'resultados-tabla'!$H$9,IF(csa="Sin CSA",'resultados-tabla'!$H$11,'resultados-tabla'!$H$10))</f>
        <v>1.7752672602718871</v>
      </c>
      <c r="E11" s="185">
        <f>IF(OR(csa="USD",csa="CLP Cash"),'resultados-tabla'!$M$9,IF(csa="Sin CSA",'resultados-tabla'!$M$11,'resultados-tabla'!$M$10))</f>
        <v>4.170118541130547</v>
      </c>
      <c r="F11" s="185">
        <f>IF(OR(csa="USD",csa="CLP Cash"),'resultados-tabla'!$R$9,IF(csa="Sin CSA",'resultados-tabla'!$R$11,'resultados-tabla'!$R$10))</f>
        <v>9.5626624514182144</v>
      </c>
      <c r="H11" s="169" t="s">
        <v>171</v>
      </c>
      <c r="I11" s="185">
        <f>IF(OR(csa="USD",csa="CLP Cash"),'resultados-tabla'!$C$3,IF(csa="Sin CSA",'resultados-tabla'!$C$5,'resultados-tabla'!$C$4))*-1</f>
        <v>-0.24704058551268229</v>
      </c>
      <c r="J11" s="185">
        <f>IF(OR(csa="USD",csa="CLP Cash"),'resultados-tabla'!$H$3,IF(csa="Sin CSA",'resultados-tabla'!$H$5,'resultados-tabla'!$H$4))*-1</f>
        <v>-1.2259133572590926</v>
      </c>
      <c r="K11" s="185">
        <f>IF(OR(csa="USD",csa="CLP Cash"),'resultados-tabla'!$M$3,IF(csa="Sin CSA",'resultados-tabla'!$M$5,'resultados-tabla'!$M$4))*-1</f>
        <v>-5.5814312070553704</v>
      </c>
      <c r="L11" s="185">
        <f>IF(OR(csa="USD",csa="CLP Cash"),'resultados-tabla'!$R$3,IF(csa="Sin CSA",'resultados-tabla'!$R$5,'resultados-tabla'!$R$4))*-1</f>
        <v>-15.469434235646265</v>
      </c>
    </row>
    <row r="12" spans="2:14" ht="16.5" thickTop="1" thickBot="1">
      <c r="B12" s="170" t="s">
        <v>172</v>
      </c>
      <c r="C12" s="171">
        <f>SUM(C8:C11)</f>
        <v>1.2166343201258045</v>
      </c>
      <c r="D12" s="171">
        <f>SUM(D8:D11)</f>
        <v>1.0077208593163851</v>
      </c>
      <c r="E12" s="171">
        <f>SUM(E8:E11)</f>
        <v>2.6816164093878747</v>
      </c>
      <c r="F12" s="171">
        <f>SUM(F8:F11)</f>
        <v>16.352397387330264</v>
      </c>
      <c r="H12" s="170" t="s">
        <v>172</v>
      </c>
      <c r="I12" s="171">
        <f>SUM(I8:I11)</f>
        <v>-0.23669826282676992</v>
      </c>
      <c r="J12" s="171">
        <f>SUM(J8:J11)</f>
        <v>-3.3686378072776098</v>
      </c>
      <c r="K12" s="171">
        <f>SUM(K8:K11)</f>
        <v>-11.586881642227146</v>
      </c>
      <c r="L12" s="171">
        <f>SUM(L8:L11)</f>
        <v>-20.384830268042045</v>
      </c>
    </row>
    <row r="13" spans="2:14" ht="15.75" thickTop="1">
      <c r="B13" s="172" t="s">
        <v>167</v>
      </c>
      <c r="C13" s="173" t="e">
        <f>+C12/10000+C7</f>
        <v>#REF!</v>
      </c>
      <c r="D13" s="173" t="e">
        <f>+D12/10000+D7</f>
        <v>#REF!</v>
      </c>
      <c r="E13" s="173" t="e">
        <f>+E12/10000+E7</f>
        <v>#REF!</v>
      </c>
      <c r="F13" s="173" t="e">
        <f>+F12/10000+F7</f>
        <v>#REF!</v>
      </c>
      <c r="H13" s="172" t="s">
        <v>167</v>
      </c>
      <c r="I13" s="173" t="e">
        <f>+I12/10000+I7</f>
        <v>#REF!</v>
      </c>
      <c r="J13" s="173" t="e">
        <f>+J12/10000+J7</f>
        <v>#REF!</v>
      </c>
      <c r="K13" s="173" t="e">
        <f>+K12/10000+K7</f>
        <v>#REF!</v>
      </c>
      <c r="L13" s="173" t="e">
        <f>+L12/10000+L7</f>
        <v>#REF!</v>
      </c>
    </row>
    <row r="15" spans="2:14">
      <c r="B15" s="343" t="s">
        <v>190</v>
      </c>
      <c r="C15" s="344"/>
      <c r="D15" s="344"/>
      <c r="E15" s="344"/>
      <c r="F15" s="345"/>
      <c r="H15" s="343" t="s">
        <v>189</v>
      </c>
      <c r="I15" s="344"/>
      <c r="J15" s="344"/>
      <c r="K15" s="344"/>
      <c r="L15" s="345"/>
    </row>
    <row r="16" spans="2:14">
      <c r="B16" s="164" t="s">
        <v>162</v>
      </c>
      <c r="C16" s="164" t="s">
        <v>154</v>
      </c>
      <c r="D16" s="164" t="s">
        <v>141</v>
      </c>
      <c r="E16" s="164" t="s">
        <v>142</v>
      </c>
      <c r="F16" s="164" t="s">
        <v>155</v>
      </c>
      <c r="H16" s="164" t="s">
        <v>162</v>
      </c>
      <c r="I16" s="164" t="s">
        <v>154</v>
      </c>
      <c r="J16" s="164" t="s">
        <v>141</v>
      </c>
      <c r="K16" s="164" t="s">
        <v>142</v>
      </c>
      <c r="L16" s="164" t="s">
        <v>155</v>
      </c>
      <c r="N16" s="197" t="s">
        <v>202</v>
      </c>
    </row>
    <row r="17" spans="2:12">
      <c r="B17" s="165" t="s">
        <v>167</v>
      </c>
      <c r="C17" s="166" t="e">
        <f>+#REF!</f>
        <v>#REF!</v>
      </c>
      <c r="D17" s="166" t="e">
        <f>+#REF!</f>
        <v>#REF!</v>
      </c>
      <c r="E17" s="166" t="e">
        <f>+#REF!</f>
        <v>#REF!</v>
      </c>
      <c r="F17" s="166" t="e">
        <f>+#REF!</f>
        <v>#REF!</v>
      </c>
      <c r="H17" s="165" t="s">
        <v>167</v>
      </c>
      <c r="I17" s="166" t="e">
        <f>+C17</f>
        <v>#REF!</v>
      </c>
      <c r="J17" s="166" t="e">
        <f>+D17</f>
        <v>#REF!</v>
      </c>
      <c r="K17" s="166" t="e">
        <f>+E17</f>
        <v>#REF!</v>
      </c>
      <c r="L17" s="166" t="e">
        <f>+F17</f>
        <v>#REF!</v>
      </c>
    </row>
    <row r="18" spans="2:12">
      <c r="B18" s="167" t="s">
        <v>168</v>
      </c>
      <c r="C18" s="185">
        <f>IF(csa="USD",0,'resultados-tabla'!$P$21)</f>
        <v>8.3568549508780926E-2</v>
      </c>
      <c r="D18" s="185">
        <f>IF(csa="USD",0,'resultados-tabla'!$P$22)</f>
        <v>1.391400719731936</v>
      </c>
      <c r="E18" s="185">
        <f>IF(csa="USD",0,'resultados-tabla'!$P$23)</f>
        <v>8.6250613597219186</v>
      </c>
      <c r="F18" s="185">
        <f>IF(csa="USD",0,'resultados-tabla'!$P$24)</f>
        <v>36.652261829199823</v>
      </c>
      <c r="H18" s="167" t="s">
        <v>168</v>
      </c>
      <c r="I18" s="185">
        <f>+C18</f>
        <v>8.3568549508780926E-2</v>
      </c>
      <c r="J18" s="185">
        <f t="shared" ref="J18:L19" si="4">+D18</f>
        <v>1.391400719731936</v>
      </c>
      <c r="K18" s="185">
        <f t="shared" si="4"/>
        <v>8.6250613597219186</v>
      </c>
      <c r="L18" s="185">
        <f t="shared" si="4"/>
        <v>36.652261829199823</v>
      </c>
    </row>
    <row r="19" spans="2:12">
      <c r="B19" s="167" t="s">
        <v>169</v>
      </c>
      <c r="C19" s="185">
        <f>IF(OR(csa="CLP Centrales",csa="Sin CSA"),'resultados-tabla'!$J$21,0)</f>
        <v>1.7465634664716683</v>
      </c>
      <c r="D19" s="185">
        <f>IF(OR(csa="CLP Centrales",csa="Sin CSA"),'resultados-tabla'!$J$22,0)</f>
        <v>4.1995021906635746</v>
      </c>
      <c r="E19" s="185">
        <f>IF(OR(csa="CLP Centrales",csa="Sin CSA"),'resultados-tabla'!$J$23,0)</f>
        <v>17.331604385562446</v>
      </c>
      <c r="F19" s="185">
        <f>IF(OR(csa="CLP Centrales",csa="Sin CSA"),'resultados-tabla'!$J$24,0)</f>
        <v>56.565136715647377</v>
      </c>
      <c r="H19" s="167" t="s">
        <v>169</v>
      </c>
      <c r="I19" s="185">
        <f>+C19</f>
        <v>1.7465634664716683</v>
      </c>
      <c r="J19" s="185">
        <f t="shared" si="4"/>
        <v>4.1995021906635746</v>
      </c>
      <c r="K19" s="185">
        <f t="shared" si="4"/>
        <v>17.331604385562446</v>
      </c>
      <c r="L19" s="185">
        <f t="shared" si="4"/>
        <v>56.565136715647377</v>
      </c>
    </row>
    <row r="20" spans="2:12">
      <c r="B20" s="167" t="s">
        <v>170</v>
      </c>
      <c r="C20" s="185">
        <f>IF(csa="Sin CSA",'resultados-tabla'!$D$21,0)</f>
        <v>1.0094855586314049</v>
      </c>
      <c r="D20" s="185">
        <f>IF(csa="Sin CSA",'resultados-tabla'!$D$22,0)</f>
        <v>3.2461135057403245</v>
      </c>
      <c r="E20" s="185">
        <f>IF(csa="Sin CSA",'resultados-tabla'!$D$23,0)</f>
        <v>9.2819461682683819</v>
      </c>
      <c r="F20" s="185">
        <f>IF(csa="Sin CSA",'resultados-tabla'!$D$24,0)</f>
        <v>27.677780276416751</v>
      </c>
      <c r="H20" s="167" t="s">
        <v>170</v>
      </c>
      <c r="I20" s="185">
        <f>IF(csa="Sin CSA",'resultados-tabla'!$D$15,0)*-1</f>
        <v>-3.0320661597264604</v>
      </c>
      <c r="J20" s="185">
        <f>IF(csa="Sin CSA",'resultados-tabla'!$D$16,0)*-1</f>
        <v>-10.603694924690597</v>
      </c>
      <c r="K20" s="185">
        <f>IF(csa="Sin CSA",'resultados-tabla'!$D$17,0)*-1</f>
        <v>-28.687980435905171</v>
      </c>
      <c r="L20" s="185">
        <f>IF(csa="Sin CSA",'resultados-tabla'!$D$18,0)*-1</f>
        <v>-61.920525836803677</v>
      </c>
    </row>
    <row r="21" spans="2:12" ht="15.75" thickBot="1">
      <c r="B21" s="169" t="s">
        <v>171</v>
      </c>
      <c r="C21" s="185">
        <f>IF(OR(csa="USD",csa="CLP Cash"),'resultados-tabla'!$D$9,IF(csa="Sin CSA",'resultados-tabla'!$D$11,'resultados-tabla'!$D$10))</f>
        <v>1.9103641600842507</v>
      </c>
      <c r="D21" s="185">
        <f>IF(OR(csa="USD",csa="CLP Cash"),'resultados-tabla'!$I$9,IF(csa="Sin CSA",'resultados-tabla'!$I$11,'resultados-tabla'!$I$10))</f>
        <v>5.8742194641349768</v>
      </c>
      <c r="E21" s="185">
        <f>IF(OR(csa="USD",csa="CLP Cash"),'resultados-tabla'!$N$9,IF(csa="Sin CSA",'resultados-tabla'!$N$11,'resultados-tabla'!$N$10))</f>
        <v>17.497102099726309</v>
      </c>
      <c r="F21" s="185">
        <f>IF(OR(csa="USD",csa="CLP Cash"),'resultados-tabla'!$S$9,IF(csa="Sin CSA",'resultados-tabla'!$S$11,'resultados-tabla'!$S$10))</f>
        <v>56.689898316337711</v>
      </c>
      <c r="H21" s="169" t="s">
        <v>171</v>
      </c>
      <c r="I21" s="185">
        <f>IF(OR(csa="USD",csa="CLP Cash"),'resultados-tabla'!$D$3,IF(csa="Sin CSA",'resultados-tabla'!$D$5,'resultados-tabla'!$D$4))*-1</f>
        <v>-5.1189371811002937</v>
      </c>
      <c r="J21" s="185">
        <f>IF(OR(csa="USD",csa="CLP Cash"),'resultados-tabla'!$I$3,IF(csa="Sin CSA",'resultados-tabla'!$I$5,'resultados-tabla'!$I$4))*-1</f>
        <v>-17.912256760889026</v>
      </c>
      <c r="K21" s="185">
        <f>IF(OR(csa="USD",csa="CLP Cash"),'resultados-tabla'!$N$3,IF(csa="Sin CSA",'resultados-tabla'!$N$5,'resultados-tabla'!$N$4))*-1</f>
        <v>-50.812626277409699</v>
      </c>
      <c r="L21" s="185">
        <f>IF(OR(csa="USD",csa="CLP Cash"),'resultados-tabla'!$S$3,IF(csa="Sin CSA",'resultados-tabla'!$S$5,'resultados-tabla'!$S$4))*-1</f>
        <v>-119.60847027619818</v>
      </c>
    </row>
    <row r="22" spans="2:12" ht="16.5" thickTop="1" thickBot="1">
      <c r="B22" s="170" t="s">
        <v>172</v>
      </c>
      <c r="C22" s="171">
        <f>SUM(C18:C21)</f>
        <v>4.7499817346961049</v>
      </c>
      <c r="D22" s="171">
        <f>SUM(D18:D21)</f>
        <v>14.711235880270813</v>
      </c>
      <c r="E22" s="171">
        <f>SUM(E18:E21)</f>
        <v>52.735714013279051</v>
      </c>
      <c r="F22" s="171">
        <f>SUM(F18:F21)</f>
        <v>177.58507713760167</v>
      </c>
      <c r="H22" s="170" t="s">
        <v>172</v>
      </c>
      <c r="I22" s="171">
        <f>SUM(I18:I21)</f>
        <v>-6.3208713248463049</v>
      </c>
      <c r="J22" s="171">
        <f>SUM(J18:J21)</f>
        <v>-22.925048775184113</v>
      </c>
      <c r="K22" s="171">
        <f>SUM(K18:K21)</f>
        <v>-53.543940968030505</v>
      </c>
      <c r="L22" s="171">
        <f>SUM(L18:L21)</f>
        <v>-88.311597568154653</v>
      </c>
    </row>
    <row r="23" spans="2:12" ht="15.75" thickTop="1">
      <c r="B23" s="172" t="s">
        <v>167</v>
      </c>
      <c r="C23" s="173" t="e">
        <f>+C22/10000+C17</f>
        <v>#REF!</v>
      </c>
      <c r="D23" s="173" t="e">
        <f>+D22/10000+D17</f>
        <v>#REF!</v>
      </c>
      <c r="E23" s="173" t="e">
        <f>+E22/10000+E17</f>
        <v>#REF!</v>
      </c>
      <c r="F23" s="173" t="e">
        <f>+F22/10000+F17</f>
        <v>#REF!</v>
      </c>
      <c r="H23" s="172" t="s">
        <v>167</v>
      </c>
      <c r="I23" s="173" t="e">
        <f>+I22/10000+I17</f>
        <v>#REF!</v>
      </c>
      <c r="J23" s="173" t="e">
        <f>+J22/10000+J17</f>
        <v>#REF!</v>
      </c>
      <c r="K23" s="173" t="e">
        <f>+K22/10000+K17</f>
        <v>#REF!</v>
      </c>
      <c r="L23" s="173" t="e">
        <f>+L22/10000+L17</f>
        <v>#REF!</v>
      </c>
    </row>
    <row r="25" spans="2:12">
      <c r="B25" s="343" t="s">
        <v>185</v>
      </c>
      <c r="C25" s="344"/>
      <c r="D25" s="344"/>
      <c r="E25" s="344"/>
      <c r="F25" s="345"/>
      <c r="H25" s="343" t="s">
        <v>186</v>
      </c>
      <c r="I25" s="344"/>
      <c r="J25" s="344"/>
      <c r="K25" s="344"/>
      <c r="L25" s="345"/>
    </row>
    <row r="26" spans="2:12">
      <c r="B26" s="164" t="s">
        <v>162</v>
      </c>
      <c r="C26" s="164" t="s">
        <v>154</v>
      </c>
      <c r="D26" s="164" t="s">
        <v>141</v>
      </c>
      <c r="E26" s="164" t="s">
        <v>142</v>
      </c>
      <c r="F26" s="164" t="s">
        <v>155</v>
      </c>
      <c r="H26" s="164" t="s">
        <v>162</v>
      </c>
      <c r="I26" s="164" t="s">
        <v>154</v>
      </c>
      <c r="J26" s="164" t="s">
        <v>141</v>
      </c>
      <c r="K26" s="164" t="s">
        <v>142</v>
      </c>
      <c r="L26" s="164" t="s">
        <v>155</v>
      </c>
    </row>
    <row r="27" spans="2:12">
      <c r="B27" s="165" t="s">
        <v>167</v>
      </c>
      <c r="C27" s="166" t="e">
        <f>+#REF!</f>
        <v>#REF!</v>
      </c>
      <c r="D27" s="166" t="e">
        <f>+#REF!</f>
        <v>#REF!</v>
      </c>
      <c r="E27" s="166" t="e">
        <f>+#REF!</f>
        <v>#REF!</v>
      </c>
      <c r="F27" s="166" t="e">
        <f>+#REF!</f>
        <v>#REF!</v>
      </c>
      <c r="H27" s="165" t="s">
        <v>167</v>
      </c>
      <c r="I27" s="166" t="e">
        <f>+C27</f>
        <v>#REF!</v>
      </c>
      <c r="J27" s="166" t="e">
        <f>+D27</f>
        <v>#REF!</v>
      </c>
      <c r="K27" s="166" t="e">
        <f>+E27</f>
        <v>#REF!</v>
      </c>
      <c r="L27" s="166" t="e">
        <f>+F27</f>
        <v>#REF!</v>
      </c>
    </row>
    <row r="28" spans="2:12">
      <c r="B28" s="167" t="s">
        <v>168</v>
      </c>
      <c r="C28" s="185">
        <f>IF(csa="USD",0,'resultados-tabla'!$Q$21)</f>
        <v>-9.7066423590075487E-2</v>
      </c>
      <c r="D28" s="185">
        <f>IF(csa="USD",0,'resultados-tabla'!$Q$22)</f>
        <v>-0.27064482176761129</v>
      </c>
      <c r="E28" s="185">
        <f>IF(csa="USD",0,'resultados-tabla'!$Q$23)</f>
        <v>2.2973945493947312</v>
      </c>
      <c r="F28" s="185">
        <f>IF(csa="USD",0,'resultados-tabla'!$Q$24)</f>
        <v>9.7522814458652896</v>
      </c>
      <c r="H28" s="167" t="s">
        <v>168</v>
      </c>
      <c r="I28" s="185">
        <f>+C28</f>
        <v>-9.7066423590075487E-2</v>
      </c>
      <c r="J28" s="185">
        <f t="shared" ref="J28:J29" si="5">+D28</f>
        <v>-0.27064482176761129</v>
      </c>
      <c r="K28" s="185">
        <f t="shared" ref="K28:K29" si="6">+E28</f>
        <v>2.2973945493947312</v>
      </c>
      <c r="L28" s="185">
        <f t="shared" ref="L28:L29" si="7">+F28</f>
        <v>9.7522814458652896</v>
      </c>
    </row>
    <row r="29" spans="2:12">
      <c r="B29" s="167" t="s">
        <v>169</v>
      </c>
      <c r="C29" s="185">
        <f>IF(OR(csa="CLP Centrales",csa="Sin CSA"),'resultados-tabla'!$K$21,0)</f>
        <v>-0.60446580002329164</v>
      </c>
      <c r="D29" s="185">
        <f>IF(OR(csa="CLP Centrales",csa="Sin CSA"),'resultados-tabla'!$K$22,0)</f>
        <v>-1.0917532831527639</v>
      </c>
      <c r="E29" s="185">
        <f>IF(OR(csa="CLP Centrales",csa="Sin CSA"),'resultados-tabla'!$K$23,0)</f>
        <v>4.1846905459253163</v>
      </c>
      <c r="F29" s="185">
        <f>IF(OR(csa="CLP Centrales",csa="Sin CSA"),'resultados-tabla'!$K$24,0)</f>
        <v>14.211756652708564</v>
      </c>
      <c r="H29" s="167" t="s">
        <v>169</v>
      </c>
      <c r="I29" s="185">
        <f>+C29</f>
        <v>-0.60446580002329164</v>
      </c>
      <c r="J29" s="185">
        <f t="shared" si="5"/>
        <v>-1.0917532831527639</v>
      </c>
      <c r="K29" s="185">
        <f t="shared" si="6"/>
        <v>4.1846905459253163</v>
      </c>
      <c r="L29" s="185">
        <f t="shared" si="7"/>
        <v>14.211756652708564</v>
      </c>
    </row>
    <row r="30" spans="2:12">
      <c r="B30" s="167" t="s">
        <v>170</v>
      </c>
      <c r="C30" s="185">
        <f>IF(csa="Sin CSA",'resultados-tabla'!$E$21,0)</f>
        <v>0.44691903306381953</v>
      </c>
      <c r="D30" s="185">
        <f>IF(csa="Sin CSA",'resultados-tabla'!$E$22,0)</f>
        <v>1.8953093833839172</v>
      </c>
      <c r="E30" s="185">
        <f>IF(csa="Sin CSA",'resultados-tabla'!$E$23,0)</f>
        <v>6.1321719387412612</v>
      </c>
      <c r="F30" s="185">
        <f>IF(csa="Sin CSA",'resultados-tabla'!$E$24,0)</f>
        <v>14.596883207729334</v>
      </c>
      <c r="H30" s="167" t="s">
        <v>170</v>
      </c>
      <c r="I30" s="185">
        <f>IF(csa="Sin CSA",'resultados-tabla'!$E$15,0)*-1</f>
        <v>-1.3736208522443939E-2</v>
      </c>
      <c r="J30" s="185">
        <f>IF(csa="Sin CSA",'resultados-tabla'!$E$16,0)*-1</f>
        <v>-0.25304318895565631</v>
      </c>
      <c r="K30" s="185">
        <f>IF(csa="Sin CSA",'resultados-tabla'!$E$17,0)*-1</f>
        <v>-0.89382495868563117</v>
      </c>
      <c r="L30" s="185">
        <f>IF(csa="Sin CSA",'resultados-tabla'!$E$18,0)*-1</f>
        <v>-2.2161870727733621</v>
      </c>
    </row>
    <row r="31" spans="2:12" ht="15.75" thickBot="1">
      <c r="B31" s="169" t="s">
        <v>171</v>
      </c>
      <c r="C31" s="185">
        <f>IF(OR(csa="USD",csa="CLP Cash"),'resultados-tabla'!$E$9,IF(csa="Sin CSA",'resultados-tabla'!$E$11,'resultados-tabla'!$E$10))</f>
        <v>5.1433984953481851</v>
      </c>
      <c r="D31" s="185">
        <f>IF(OR(csa="USD",csa="CLP Cash"),'resultados-tabla'!$J$9,IF(csa="Sin CSA",'resultados-tabla'!$J$11,'resultados-tabla'!$J$10))</f>
        <v>9.476120680117349</v>
      </c>
      <c r="E31" s="185">
        <f>IF(OR(csa="USD",csa="CLP Cash"),'resultados-tabla'!$O$9,IF(csa="Sin CSA",'resultados-tabla'!$O$11,'resultados-tabla'!$O$10))</f>
        <v>21.819487164007953</v>
      </c>
      <c r="F31" s="185">
        <f>IF(OR(csa="USD",csa="CLP Cash"),'resultados-tabla'!$T$9,IF(csa="Sin CSA",'resultados-tabla'!$T$11,'resultados-tabla'!$T$10))</f>
        <v>42.964893293295795</v>
      </c>
      <c r="H31" s="169" t="s">
        <v>171</v>
      </c>
      <c r="I31" s="185">
        <f>IF(OR(csa="USD",csa="CLP Cash"),'resultados-tabla'!$E$3,IF(csa="Sin CSA",'resultados-tabla'!$E$5,'resultados-tabla'!$E$4))*-1</f>
        <v>-2.7920254557256361</v>
      </c>
      <c r="J31" s="185">
        <f>IF(OR(csa="USD",csa="CLP Cash"),'resultados-tabla'!$J$3,IF(csa="Sin CSA",'resultados-tabla'!$J$5,'resultados-tabla'!$J$4))*-1</f>
        <v>-4.5983738653131603</v>
      </c>
      <c r="K31" s="185">
        <f>IF(OR(csa="USD",csa="CLP Cash"),'resultados-tabla'!$O$3,IF(csa="Sin CSA",'resultados-tabla'!$O$5,'resultados-tabla'!$O$4))*-1</f>
        <v>-8.9165319024287495</v>
      </c>
      <c r="L31" s="185">
        <f>IF(OR(csa="USD",csa="CLP Cash"),'resultados-tabla'!$T$3,IF(csa="Sin CSA",'resultados-tabla'!$T$5,'resultados-tabla'!$T$4))*-1</f>
        <v>-14.033150249890964</v>
      </c>
    </row>
    <row r="32" spans="2:12" ht="16.5" thickTop="1" thickBot="1">
      <c r="B32" s="170" t="s">
        <v>172</v>
      </c>
      <c r="C32" s="171">
        <f>SUM(C28:C31)</f>
        <v>4.8887853047986374</v>
      </c>
      <c r="D32" s="171">
        <f>SUM(D28:D31)</f>
        <v>10.009031958580891</v>
      </c>
      <c r="E32" s="171">
        <f>SUM(E28:E31)</f>
        <v>34.433744198069263</v>
      </c>
      <c r="F32" s="171">
        <f>SUM(F28:F31)</f>
        <v>81.525814599598988</v>
      </c>
      <c r="H32" s="170" t="s">
        <v>172</v>
      </c>
      <c r="I32" s="171">
        <f>SUM(I28:I31)</f>
        <v>-3.5072938878614472</v>
      </c>
      <c r="J32" s="171">
        <f>SUM(J28:J31)</f>
        <v>-6.2138151591891919</v>
      </c>
      <c r="K32" s="171">
        <f>SUM(K28:K31)</f>
        <v>-3.3282717657943328</v>
      </c>
      <c r="L32" s="171">
        <f>SUM(L28:L31)</f>
        <v>7.7147007759095256</v>
      </c>
    </row>
    <row r="33" spans="2:12" ht="15.75" thickTop="1">
      <c r="B33" s="172" t="s">
        <v>167</v>
      </c>
      <c r="C33" s="173" t="e">
        <f>+C32/10000+C27</f>
        <v>#REF!</v>
      </c>
      <c r="D33" s="173" t="e">
        <f>+D32/10000+D27</f>
        <v>#REF!</v>
      </c>
      <c r="E33" s="173" t="e">
        <f>+E32/10000+E27</f>
        <v>#REF!</v>
      </c>
      <c r="F33" s="173" t="e">
        <f>+F32/10000+F27</f>
        <v>#REF!</v>
      </c>
      <c r="H33" s="172" t="s">
        <v>167</v>
      </c>
      <c r="I33" s="173" t="e">
        <f>+I32/10000+I27</f>
        <v>#REF!</v>
      </c>
      <c r="J33" s="173" t="e">
        <f>+J32/10000+J27</f>
        <v>#REF!</v>
      </c>
      <c r="K33" s="173" t="e">
        <f>+K32/10000+K27</f>
        <v>#REF!</v>
      </c>
      <c r="L33" s="173" t="e">
        <f>+L32/10000+L27</f>
        <v>#REF!</v>
      </c>
    </row>
    <row r="35" spans="2:12">
      <c r="B35" s="343" t="s">
        <v>187</v>
      </c>
      <c r="C35" s="344"/>
      <c r="D35" s="344"/>
      <c r="E35" s="344"/>
      <c r="F35" s="345"/>
      <c r="H35" s="343" t="s">
        <v>188</v>
      </c>
      <c r="I35" s="344"/>
      <c r="J35" s="344"/>
      <c r="K35" s="344"/>
      <c r="L35" s="345"/>
    </row>
    <row r="36" spans="2:12">
      <c r="B36" s="164" t="s">
        <v>162</v>
      </c>
      <c r="C36" s="164" t="s">
        <v>154</v>
      </c>
      <c r="D36" s="164" t="s">
        <v>141</v>
      </c>
      <c r="E36" s="164" t="s">
        <v>142</v>
      </c>
      <c r="F36" s="164" t="s">
        <v>155</v>
      </c>
      <c r="H36" s="164" t="s">
        <v>162</v>
      </c>
      <c r="I36" s="164" t="s">
        <v>154</v>
      </c>
      <c r="J36" s="164" t="s">
        <v>141</v>
      </c>
      <c r="K36" s="164" t="s">
        <v>142</v>
      </c>
      <c r="L36" s="164" t="s">
        <v>155</v>
      </c>
    </row>
    <row r="37" spans="2:12">
      <c r="B37" s="165" t="s">
        <v>167</v>
      </c>
      <c r="C37" s="166">
        <v>-1.34E-2</v>
      </c>
      <c r="D37" s="166">
        <v>-1.1900000000000001E-2</v>
      </c>
      <c r="E37" s="166">
        <v>-1.01E-2</v>
      </c>
      <c r="F37" s="166">
        <v>-1.0699999999999999E-2</v>
      </c>
      <c r="H37" s="165" t="s">
        <v>167</v>
      </c>
      <c r="I37" s="166">
        <f>+C37</f>
        <v>-1.34E-2</v>
      </c>
      <c r="J37" s="166">
        <f t="shared" ref="J37:L37" si="8">+D37</f>
        <v>-1.1900000000000001E-2</v>
      </c>
      <c r="K37" s="166">
        <f t="shared" si="8"/>
        <v>-1.01E-2</v>
      </c>
      <c r="L37" s="166">
        <f t="shared" si="8"/>
        <v>-1.0699999999999999E-2</v>
      </c>
    </row>
    <row r="38" spans="2:12">
      <c r="B38" s="167" t="s">
        <v>168</v>
      </c>
      <c r="C38" s="185">
        <f>IF(csa="USD",0,'resultados-tabla'!$R$21)*-1</f>
        <v>0.29599967344877898</v>
      </c>
      <c r="D38" s="185">
        <f>IF(csa="USD",0,'resultados-tabla'!$R$22)*-1</f>
        <v>2.0718332313318526</v>
      </c>
      <c r="E38" s="185">
        <f>IF(csa="USD",0,'resultados-tabla'!$R$23)*-1</f>
        <v>7.7797415021783101</v>
      </c>
      <c r="F38" s="185">
        <f>IF(csa="USD",0,'resultados-tabla'!$R$24)*-1</f>
        <v>28.93469742150824</v>
      </c>
      <c r="H38" s="167" t="s">
        <v>168</v>
      </c>
      <c r="I38" s="185">
        <f>+C38</f>
        <v>0.29599967344877898</v>
      </c>
      <c r="J38" s="185">
        <f t="shared" ref="J38:J39" si="9">+D38</f>
        <v>2.0718332313318526</v>
      </c>
      <c r="K38" s="185">
        <f t="shared" ref="K38:K39" si="10">+E38</f>
        <v>7.7797415021783101</v>
      </c>
      <c r="L38" s="185">
        <f t="shared" ref="L38:L39" si="11">+F38</f>
        <v>28.93469742150824</v>
      </c>
    </row>
    <row r="39" spans="2:12">
      <c r="B39" s="167" t="s">
        <v>169</v>
      </c>
      <c r="C39" s="185">
        <f>IF(OR(csa="CLP Centrales",csa="Sin CSA"),'resultados-tabla'!$L$21,0)*-1</f>
        <v>2.6892371383267131</v>
      </c>
      <c r="D39" s="185">
        <f>IF(OR(csa="CLP Centrales",csa="Sin CSA"),'resultados-tabla'!$L$22,0)*-1</f>
        <v>6.5096886209757985</v>
      </c>
      <c r="E39" s="185">
        <f>IF(OR(csa="CLP Centrales",csa="Sin CSA"),'resultados-tabla'!$L$23,0)*-1</f>
        <v>16.270948842534189</v>
      </c>
      <c r="F39" s="185">
        <f>IF(OR(csa="CLP Centrales",csa="Sin CSA"),'resultados-tabla'!$L$24,0)*-1</f>
        <v>45.933877447189182</v>
      </c>
      <c r="H39" s="167" t="s">
        <v>169</v>
      </c>
      <c r="I39" s="185">
        <f>+C39</f>
        <v>2.6892371383267131</v>
      </c>
      <c r="J39" s="185">
        <f t="shared" si="9"/>
        <v>6.5096886209757985</v>
      </c>
      <c r="K39" s="185">
        <f t="shared" si="10"/>
        <v>16.270948842534189</v>
      </c>
      <c r="L39" s="185">
        <f t="shared" si="11"/>
        <v>45.933877447189182</v>
      </c>
    </row>
    <row r="40" spans="2:12">
      <c r="B40" s="167" t="s">
        <v>170</v>
      </c>
      <c r="C40" s="185">
        <f>IF(csa="Sin CSA",'resultados-tabla'!$F$21,0)*-1</f>
        <v>-0.13286844201852346</v>
      </c>
      <c r="D40" s="185">
        <f>IF(csa="Sin CSA",'resultados-tabla'!$F$22,0)*-1</f>
        <v>-0.75971583409717214</v>
      </c>
      <c r="E40" s="185">
        <f>IF(csa="Sin CSA",'resultados-tabla'!$F$23,0)*-1</f>
        <v>-2.1310538997343387</v>
      </c>
      <c r="F40" s="185">
        <f>IF(csa="Sin CSA",'resultados-tabla'!$F$24,0)*-1</f>
        <v>-4.766544466458595</v>
      </c>
      <c r="H40" s="167" t="s">
        <v>170</v>
      </c>
      <c r="I40" s="185">
        <f>IF(csa="Sin CSA",'resultados-tabla'!$F$15,0)</f>
        <v>5.6997157688977751</v>
      </c>
      <c r="J40" s="185">
        <f>IF(csa="Sin CSA",'resultados-tabla'!$F$16,0)</f>
        <v>19.100180107705881</v>
      </c>
      <c r="K40" s="185">
        <f>IF(csa="Sin CSA",'resultados-tabla'!$F$17,0)</f>
        <v>38.262887918256659</v>
      </c>
      <c r="L40" s="185">
        <f>IF(csa="Sin CSA",'resultados-tabla'!$F$18,0)</f>
        <v>46.623594680272156</v>
      </c>
    </row>
    <row r="41" spans="2:12" ht="15.75" thickBot="1">
      <c r="B41" s="169" t="s">
        <v>171</v>
      </c>
      <c r="C41" s="185">
        <f>IF(OR(csa="USD",csa="CLP Cash"),'resultados-tabla'!$F$9,IF(csa="Sin CSA",'resultados-tabla'!$F$11,'resultados-tabla'!$F$10))*-1</f>
        <v>-3.860238249584508</v>
      </c>
      <c r="D41" s="185">
        <f>IF(OR(csa="USD",csa="CLP Cash"),'resultados-tabla'!$K$9,IF(csa="Sin CSA",'resultados-tabla'!$K$11,'resultados-tabla'!$K$10))*-1</f>
        <v>-6.5162251663278861</v>
      </c>
      <c r="E41" s="185">
        <f>IF(OR(csa="USD",csa="CLP Cash"),'resultados-tabla'!$P$9,IF(csa="Sin CSA",'resultados-tabla'!$P$11,'resultados-tabla'!$P$10))*-1</f>
        <v>-12.575946087490435</v>
      </c>
      <c r="F41" s="185">
        <f>IF(OR(csa="USD",csa="CLP Cash"),'resultados-tabla'!$U$9,IF(csa="Sin CSA",'resultados-tabla'!$U$11,'resultados-tabla'!$U$10))*-1</f>
        <v>-21.065255256791424</v>
      </c>
      <c r="H41" s="169" t="s">
        <v>171</v>
      </c>
      <c r="I41" s="185">
        <f>IF(OR(csa="USD",csa="CLP Cash"),'resultados-tabla'!$F$3,IF(csa="Sin CSA",'resultados-tabla'!$F$5,'resultados-tabla'!$F$4))</f>
        <v>13.757270288086067</v>
      </c>
      <c r="J41" s="185">
        <f>IF(OR(csa="USD",csa="CLP Cash"),'resultados-tabla'!$K$3,IF(csa="Sin CSA",'resultados-tabla'!$K$5,'resultados-tabla'!$K$4))</f>
        <v>37.584311763257141</v>
      </c>
      <c r="K41" s="185">
        <f>IF(OR(csa="USD",csa="CLP Cash"),'resultados-tabla'!$P$3,IF(csa="Sin CSA",'resultados-tabla'!$P$5,'resultados-tabla'!$P$4))</f>
        <v>74.78288226744813</v>
      </c>
      <c r="L41" s="185">
        <f>IF(OR(csa="USD",csa="CLP Cash"),'resultados-tabla'!$U$3,IF(csa="Sin CSA",'resultados-tabla'!$U$5,'resultados-tabla'!$U$4))</f>
        <v>96.391506650343999</v>
      </c>
    </row>
    <row r="42" spans="2:12" ht="16.5" thickTop="1" thickBot="1">
      <c r="B42" s="170" t="s">
        <v>172</v>
      </c>
      <c r="C42" s="171">
        <f>SUM(C38:C41)</f>
        <v>-1.0078698798275392</v>
      </c>
      <c r="D42" s="171">
        <f>SUM(D38:D41)</f>
        <v>1.3055808518825929</v>
      </c>
      <c r="E42" s="171">
        <f>SUM(E38:E41)</f>
        <v>9.3436903574877253</v>
      </c>
      <c r="F42" s="171">
        <f>SUM(F38:F41)</f>
        <v>49.0367751454474</v>
      </c>
      <c r="H42" s="170" t="s">
        <v>172</v>
      </c>
      <c r="I42" s="171">
        <f>SUM(I38:I41)</f>
        <v>22.442222868759334</v>
      </c>
      <c r="J42" s="171">
        <f>SUM(J38:J41)</f>
        <v>65.266013723270675</v>
      </c>
      <c r="K42" s="171">
        <f>SUM(K38:K41)</f>
        <v>137.09646053041729</v>
      </c>
      <c r="L42" s="171">
        <f>SUM(L38:L41)</f>
        <v>217.88367619931358</v>
      </c>
    </row>
    <row r="43" spans="2:12" ht="15.75" thickTop="1">
      <c r="B43" s="172" t="s">
        <v>167</v>
      </c>
      <c r="C43" s="173">
        <f>+C42/10000+C37</f>
        <v>-1.3500786987982754E-2</v>
      </c>
      <c r="D43" s="173">
        <f>+D42/10000+D37</f>
        <v>-1.1769441914811742E-2</v>
      </c>
      <c r="E43" s="173">
        <f>+E42/10000+E37</f>
        <v>-9.1656309642512267E-3</v>
      </c>
      <c r="F43" s="173">
        <f>+F42/10000+F37</f>
        <v>-5.7963224854552598E-3</v>
      </c>
      <c r="H43" s="172" t="s">
        <v>167</v>
      </c>
      <c r="I43" s="173">
        <f>+I42/10000+I37</f>
        <v>-1.1155777713124067E-2</v>
      </c>
      <c r="J43" s="173">
        <f>+J42/10000+J37</f>
        <v>-5.3733986276729333E-3</v>
      </c>
      <c r="K43" s="173">
        <f>+K42/10000+K37</f>
        <v>3.6096460530417301E-3</v>
      </c>
      <c r="L43" s="173">
        <f>+L42/10000+L37</f>
        <v>1.108836761993136E-2</v>
      </c>
    </row>
  </sheetData>
  <mergeCells count="8">
    <mergeCell ref="B35:F35"/>
    <mergeCell ref="H35:L35"/>
    <mergeCell ref="B25:F25"/>
    <mergeCell ref="H5:L5"/>
    <mergeCell ref="H15:L15"/>
    <mergeCell ref="H25:L25"/>
    <mergeCell ref="B5:F5"/>
    <mergeCell ref="B15:F15"/>
  </mergeCells>
  <dataValidations count="1">
    <dataValidation type="list" allowBlank="1" showInputMessage="1" showErrorMessage="1" sqref="C2" xr:uid="{00000000-0002-0000-0600-000000000000}">
      <formula1>"CLP Cash,CLP Centrales,USD,Sin CSA"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28</vt:i4>
      </vt:variant>
    </vt:vector>
  </HeadingPairs>
  <TitlesOfParts>
    <vt:vector size="35" baseType="lpstr">
      <vt:lpstr>Boost</vt:lpstr>
      <vt:lpstr>vol y corr</vt:lpstr>
      <vt:lpstr>cf</vt:lpstr>
      <vt:lpstr>params</vt:lpstr>
      <vt:lpstr>mi</vt:lpstr>
      <vt:lpstr>resultados-tabla</vt:lpstr>
      <vt:lpstr>resultados</vt:lpstr>
      <vt:lpstr>apr</vt:lpstr>
      <vt:lpstr>csa</vt:lpstr>
      <vt:lpstr>dp_10</vt:lpstr>
      <vt:lpstr>dp_2</vt:lpstr>
      <vt:lpstr>dp_20</vt:lpstr>
      <vt:lpstr>dp_5</vt:lpstr>
      <vt:lpstr>dt</vt:lpstr>
      <vt:lpstr>dur_10_basis</vt:lpstr>
      <vt:lpstr>dur_10_cross</vt:lpstr>
      <vt:lpstr>dur_10_irs</vt:lpstr>
      <vt:lpstr>dur_2_basis</vt:lpstr>
      <vt:lpstr>dur_2_cross</vt:lpstr>
      <vt:lpstr>dur_2_irs</vt:lpstr>
      <vt:lpstr>dur_20_basis</vt:lpstr>
      <vt:lpstr>dur_20_cross</vt:lpstr>
      <vt:lpstr>dur_20_irs</vt:lpstr>
      <vt:lpstr>dur_5_basis</vt:lpstr>
      <vt:lpstr>dur_5_cross</vt:lpstr>
      <vt:lpstr>dur_5_irs</vt:lpstr>
      <vt:lpstr>spread_capital</vt:lpstr>
      <vt:lpstr>spread_cf_10</vt:lpstr>
      <vt:lpstr>spread_cf_2</vt:lpstr>
      <vt:lpstr>spread_cf_20</vt:lpstr>
      <vt:lpstr>spread_cf_5</vt:lpstr>
      <vt:lpstr>spread_usd_10</vt:lpstr>
      <vt:lpstr>spread_usd_2</vt:lpstr>
      <vt:lpstr>spread_usd_20</vt:lpstr>
      <vt:lpstr>spread_usd_5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bloomberg</dc:creator>
  <cp:lastModifiedBy>sfsta</cp:lastModifiedBy>
  <dcterms:created xsi:type="dcterms:W3CDTF">2019-05-09T17:24:04Z</dcterms:created>
  <dcterms:modified xsi:type="dcterms:W3CDTF">2022-09-21T00:58:38Z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preadsheetBuilder_1">
    <vt:lpwstr>eyIwIjoiSGlzdG9yeSIsIjEiOjAsIjIiOjEsIjMiOjEsIjQiOjEsIjUiOjEsIjYiOjEsIjciOjEsIjgiOjAsIjkiOjEsIjEwIjoxLCIxMSI6MCwiMTIiOjB9</vt:lpwstr>
  </property>
</Properties>
</file>